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Caio\2023\concorrência\concorrencia rede eletrica\planilhas\"/>
    </mc:Choice>
  </mc:AlternateContent>
  <xr:revisionPtr revIDLastSave="0" documentId="8_{CEFA8DEC-5A96-474B-859A-416F35686C5C}" xr6:coauthVersionLast="47" xr6:coauthVersionMax="47" xr10:uidLastSave="{00000000-0000-0000-0000-000000000000}"/>
  <bookViews>
    <workbookView xWindow="-120" yWindow="-120" windowWidth="24240" windowHeight="13020" xr2:uid="{41B7CB36-D4EC-49C0-A07B-FDA204088F28}"/>
  </bookViews>
  <sheets>
    <sheet name="MEM_USP"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#REF!</definedName>
    <definedName name="\0">#N/A</definedName>
    <definedName name="\1">#REF!</definedName>
    <definedName name="\a">#REF!</definedName>
    <definedName name="\b">#REF!</definedName>
    <definedName name="\e">#N/A</definedName>
    <definedName name="\i">#REF!</definedName>
    <definedName name="\l">#REF!</definedName>
    <definedName name="\s">#REF!</definedName>
    <definedName name="\t">#REF!</definedName>
    <definedName name="\x">#REF!</definedName>
    <definedName name="\z">#REF!</definedName>
    <definedName name="___">#REF!</definedName>
    <definedName name="________________________________JAN01">#REF!</definedName>
    <definedName name="________________________________jun01">#REF!</definedName>
    <definedName name="________________________________MAR01">#REF!</definedName>
    <definedName name="________________________________OUT99">#REF!</definedName>
    <definedName name="________________________________Ser200703">#REF!</definedName>
    <definedName name="________________________________Ser200804">#REF!</definedName>
    <definedName name="________________________________Ser200903">#REF!</definedName>
    <definedName name="________________________________Ser200904">#REF!</definedName>
    <definedName name="_______________________________JAN01">#REF!</definedName>
    <definedName name="_______________________________jun01">#REF!</definedName>
    <definedName name="_______________________________MAR01">#REF!</definedName>
    <definedName name="_______________________________OUT99">#REF!</definedName>
    <definedName name="_______________________________Ser200703">#REF!</definedName>
    <definedName name="_______________________________Ser200804">#REF!</definedName>
    <definedName name="_______________________________Ser200903">#REF!</definedName>
    <definedName name="_______________________________Ser200904">#REF!</definedName>
    <definedName name="______________________________JAN01">#REF!</definedName>
    <definedName name="______________________________jun01">#REF!</definedName>
    <definedName name="______________________________MAR01">#REF!</definedName>
    <definedName name="______________________________OUT99">#REF!</definedName>
    <definedName name="______________________________Ser200703">#REF!</definedName>
    <definedName name="______________________________Ser200804">#REF!</definedName>
    <definedName name="______________________________Ser200903">#REF!</definedName>
    <definedName name="______________________________Ser200904">#REF!</definedName>
    <definedName name="_____________________________JAN01">#REF!</definedName>
    <definedName name="_____________________________jun01">#REF!</definedName>
    <definedName name="_____________________________MAR01">#REF!</definedName>
    <definedName name="_____________________________OUT99">#REF!</definedName>
    <definedName name="_____________________________Ser200703">#REF!</definedName>
    <definedName name="_____________________________Ser200804">#REF!</definedName>
    <definedName name="_____________________________Ser200903">#REF!</definedName>
    <definedName name="_____________________________Ser200904">#REF!</definedName>
    <definedName name="____________________________JAN01">#REF!</definedName>
    <definedName name="____________________________jun01">#REF!</definedName>
    <definedName name="____________________________MAR01">#REF!</definedName>
    <definedName name="____________________________OUT99">#REF!</definedName>
    <definedName name="____________________________Ser200703">#REF!</definedName>
    <definedName name="____________________________Ser200804">#REF!</definedName>
    <definedName name="____________________________Ser200903">#REF!</definedName>
    <definedName name="____________________________Ser200904">#REF!</definedName>
    <definedName name="___________________________JAN01">#REF!</definedName>
    <definedName name="___________________________jun01">#REF!</definedName>
    <definedName name="___________________________MAR01">#REF!</definedName>
    <definedName name="___________________________OUT99">#REF!</definedName>
    <definedName name="___________________________Ser200703">#REF!</definedName>
    <definedName name="___________________________Ser200804">#REF!</definedName>
    <definedName name="___________________________Ser200903">#REF!</definedName>
    <definedName name="___________________________Ser200904">#REF!</definedName>
    <definedName name="__________________________JAN01">#REF!</definedName>
    <definedName name="__________________________jun01">#REF!</definedName>
    <definedName name="__________________________MAR01">#REF!</definedName>
    <definedName name="__________________________OUT99">#REF!</definedName>
    <definedName name="__________________________pi2">#REF!</definedName>
    <definedName name="__________________________Ser200703">#REF!</definedName>
    <definedName name="__________________________Ser200804">#REF!</definedName>
    <definedName name="__________________________Ser200903">#REF!</definedName>
    <definedName name="__________________________Ser200904">#REF!</definedName>
    <definedName name="_________________________JAN01">#REF!</definedName>
    <definedName name="_________________________jun01">#REF!</definedName>
    <definedName name="_________________________MAR01">#REF!</definedName>
    <definedName name="_________________________OUT99">#REF!</definedName>
    <definedName name="_________________________pi2">#REF!</definedName>
    <definedName name="_________________________Ser200703">#REF!</definedName>
    <definedName name="_________________________Ser200804">#REF!</definedName>
    <definedName name="_________________________Ser200903">#REF!</definedName>
    <definedName name="_________________________Ser200904">#REF!</definedName>
    <definedName name="________________________JAN01">#REF!</definedName>
    <definedName name="________________________jun01">#REF!</definedName>
    <definedName name="________________________MAR01">#REF!</definedName>
    <definedName name="________________________OUT99">#REF!</definedName>
    <definedName name="________________________PI1">#REF!</definedName>
    <definedName name="________________________Ser200703">#REF!</definedName>
    <definedName name="________________________Ser200804">#REF!</definedName>
    <definedName name="________________________Ser200903">#REF!</definedName>
    <definedName name="________________________Ser200904">#REF!</definedName>
    <definedName name="_______________________JAN01">#REF!</definedName>
    <definedName name="_______________________jun01">#REF!</definedName>
    <definedName name="_______________________MAR01">#REF!</definedName>
    <definedName name="_______________________OUT99">#REF!</definedName>
    <definedName name="_______________________PI1">#REF!</definedName>
    <definedName name="_______________________pi2">#REF!</definedName>
    <definedName name="_______________________Ser200703">#REF!</definedName>
    <definedName name="_______________________Ser200804">#REF!</definedName>
    <definedName name="_______________________Ser200903">#REF!</definedName>
    <definedName name="_______________________Ser200904">#REF!</definedName>
    <definedName name="______________________JAN01">#REF!</definedName>
    <definedName name="______________________jun01">#REF!</definedName>
    <definedName name="______________________MAR01">#REF!</definedName>
    <definedName name="______________________OUT99">#REF!</definedName>
    <definedName name="______________________PI1">#REF!</definedName>
    <definedName name="______________________pi2">#REF!</definedName>
    <definedName name="______________________Ser200703">#REF!</definedName>
    <definedName name="______________________Ser200804">#REF!</definedName>
    <definedName name="______________________Ser200903">#REF!</definedName>
    <definedName name="______________________Ser200904">#REF!</definedName>
    <definedName name="_____________________JAN01">#REF!</definedName>
    <definedName name="_____________________jun01">#REF!</definedName>
    <definedName name="_____________________MAR01">#REF!</definedName>
    <definedName name="_____________________OUT99">#REF!</definedName>
    <definedName name="_____________________PI1">#REF!</definedName>
    <definedName name="_____________________pi2">#REF!</definedName>
    <definedName name="_____________________Ser200703">#REF!</definedName>
    <definedName name="_____________________Ser200804">#REF!</definedName>
    <definedName name="_____________________Ser200903">#REF!</definedName>
    <definedName name="_____________________Ser200904">#REF!</definedName>
    <definedName name="____________________JAN01">#REF!</definedName>
    <definedName name="____________________jun01">#REF!</definedName>
    <definedName name="____________________MAR01">#REF!</definedName>
    <definedName name="____________________OUT99">#REF!</definedName>
    <definedName name="____________________PI1">#REF!</definedName>
    <definedName name="____________________pi2">#REF!</definedName>
    <definedName name="____________________Ser200703">#REF!</definedName>
    <definedName name="____________________Ser200804">#REF!</definedName>
    <definedName name="____________________Ser200903">#REF!</definedName>
    <definedName name="____________________Ser200904">#REF!</definedName>
    <definedName name="___________________JAN01">#REF!</definedName>
    <definedName name="___________________jun01">#REF!</definedName>
    <definedName name="___________________MAR01">#REF!</definedName>
    <definedName name="___________________OUT99">#REF!</definedName>
    <definedName name="___________________PI1">#REF!</definedName>
    <definedName name="___________________pi2">#REF!</definedName>
    <definedName name="___________________Ser200703">#REF!</definedName>
    <definedName name="___________________Ser200804">#REF!</definedName>
    <definedName name="___________________Ser200903">#REF!</definedName>
    <definedName name="___________________Ser200904">#REF!</definedName>
    <definedName name="__________________JAN01">#REF!</definedName>
    <definedName name="__________________jun01">#REF!</definedName>
    <definedName name="__________________MAR01">#REF!</definedName>
    <definedName name="__________________mar2">#REF!</definedName>
    <definedName name="__________________OUT99">#REF!</definedName>
    <definedName name="__________________PI1">#REF!</definedName>
    <definedName name="__________________pi2">#REF!</definedName>
    <definedName name="__________________Ser200703">#REF!</definedName>
    <definedName name="__________________Ser200804">#REF!</definedName>
    <definedName name="__________________Ser200903">#REF!</definedName>
    <definedName name="__________________Ser200904">#REF!</definedName>
    <definedName name="_________________JAN01">#REF!</definedName>
    <definedName name="_________________jun01">#REF!</definedName>
    <definedName name="_________________MAR01">#REF!</definedName>
    <definedName name="_________________OUT99">#REF!</definedName>
    <definedName name="_________________PI1">#REF!</definedName>
    <definedName name="_________________pi2">#REF!</definedName>
    <definedName name="_________________Ser200703">#REF!</definedName>
    <definedName name="_________________Ser200804">#REF!</definedName>
    <definedName name="_________________Ser200903">#REF!</definedName>
    <definedName name="_________________Ser200904">#REF!</definedName>
    <definedName name="________________JAN01">#REF!</definedName>
    <definedName name="________________jun01">#REF!</definedName>
    <definedName name="________________MAR01">#REF!</definedName>
    <definedName name="________________mar2">#REF!</definedName>
    <definedName name="________________OUT99">#REF!</definedName>
    <definedName name="________________PI1">#REF!</definedName>
    <definedName name="________________pi2">#REF!</definedName>
    <definedName name="________________Ser200703">#REF!</definedName>
    <definedName name="________________Ser200804">#REF!</definedName>
    <definedName name="________________Ser200903">#REF!</definedName>
    <definedName name="________________Ser200904">#REF!</definedName>
    <definedName name="________________SL6">#N/A</definedName>
    <definedName name="_______________JAN01">#REF!</definedName>
    <definedName name="_______________jun01">#REF!</definedName>
    <definedName name="_______________MAR01">#REF!</definedName>
    <definedName name="_______________OUT99">#REF!</definedName>
    <definedName name="_______________PI1">#REF!</definedName>
    <definedName name="_______________pi2">#REF!</definedName>
    <definedName name="_______________Ser200703">#REF!</definedName>
    <definedName name="_______________Ser200804">#REF!</definedName>
    <definedName name="_______________Ser200903">#REF!</definedName>
    <definedName name="_______________Ser200904">#REF!</definedName>
    <definedName name="_______________SL6">#N/A</definedName>
    <definedName name="______________JAN01">#REF!</definedName>
    <definedName name="______________jun01">#REF!</definedName>
    <definedName name="______________MAR01">#REF!</definedName>
    <definedName name="______________mar2">#REF!</definedName>
    <definedName name="______________OUT99">#REF!</definedName>
    <definedName name="______________PI1">#REF!</definedName>
    <definedName name="______________pi2">#REF!</definedName>
    <definedName name="______________Ser200703">#REF!</definedName>
    <definedName name="______________Ser200804">#REF!</definedName>
    <definedName name="______________Ser200903">#REF!</definedName>
    <definedName name="______________Ser200904">#REF!</definedName>
    <definedName name="______________SL6">#N/A</definedName>
    <definedName name="_____________JAN01">#REF!</definedName>
    <definedName name="_____________jun01">#REF!</definedName>
    <definedName name="_____________MAR01">#REF!</definedName>
    <definedName name="_____________mar2">#REF!</definedName>
    <definedName name="_____________OUT98" hidden="1">{#N/A,#N/A,TRUE,"Serviços"}</definedName>
    <definedName name="_____________OUT99">#REF!</definedName>
    <definedName name="_____________PI1">#REF!</definedName>
    <definedName name="_____________pi2">#REF!</definedName>
    <definedName name="_____________Ser200703">#REF!</definedName>
    <definedName name="_____________Ser200804">#REF!</definedName>
    <definedName name="_____________Ser200903">#REF!</definedName>
    <definedName name="_____________Ser200904">#REF!</definedName>
    <definedName name="_____________SL6">#N/A</definedName>
    <definedName name="____________JAN01">#REF!</definedName>
    <definedName name="____________jun01">#REF!</definedName>
    <definedName name="____________MAR01">#REF!</definedName>
    <definedName name="____________mar2">#REF!</definedName>
    <definedName name="____________OUT98" hidden="1">{#N/A,#N/A,TRUE,"Serviços"}</definedName>
    <definedName name="____________OUT99">#REF!</definedName>
    <definedName name="____________PI1">#REF!</definedName>
    <definedName name="____________Ser200703">#REF!</definedName>
    <definedName name="____________Ser200804">#REF!</definedName>
    <definedName name="____________Ser200903">#REF!</definedName>
    <definedName name="____________Ser200904">#REF!</definedName>
    <definedName name="____________SL6">#N/A</definedName>
    <definedName name="___________JAN01">#REF!</definedName>
    <definedName name="___________jun01">#REF!</definedName>
    <definedName name="___________MAR01">#REF!</definedName>
    <definedName name="___________mar2">#REF!</definedName>
    <definedName name="___________OUT98" hidden="1">{#N/A,#N/A,TRUE,"Serviços"}</definedName>
    <definedName name="___________OUT99">#REF!</definedName>
    <definedName name="___________PI1">#REF!</definedName>
    <definedName name="___________pi2">#REF!</definedName>
    <definedName name="___________Ser200703">#REF!</definedName>
    <definedName name="___________Ser200804">#REF!</definedName>
    <definedName name="___________Ser200903">#REF!</definedName>
    <definedName name="___________Ser200904">#REF!</definedName>
    <definedName name="___________SL6">#N/A</definedName>
    <definedName name="__________JAN01">#REF!</definedName>
    <definedName name="__________jun01">#REF!</definedName>
    <definedName name="__________MAR01">#REF!</definedName>
    <definedName name="__________mar2">#REF!</definedName>
    <definedName name="__________OUT98" hidden="1">{#N/A,#N/A,TRUE,"Serviços"}</definedName>
    <definedName name="__________OUT99">#REF!</definedName>
    <definedName name="__________PI1">#REF!</definedName>
    <definedName name="__________pi2">#REF!</definedName>
    <definedName name="__________Ser200703">#REF!</definedName>
    <definedName name="__________Ser200804">#REF!</definedName>
    <definedName name="__________Ser200903">#REF!</definedName>
    <definedName name="__________Ser200904">#REF!</definedName>
    <definedName name="__________SL6">#N/A</definedName>
    <definedName name="_________JAN01">#REF!</definedName>
    <definedName name="_________jun01">#REF!</definedName>
    <definedName name="_________MAR01">#REF!</definedName>
    <definedName name="_________mar2">#REF!</definedName>
    <definedName name="_________OUT98" hidden="1">{#N/A,#N/A,TRUE,"Serviços"}</definedName>
    <definedName name="_________OUT99">#REF!</definedName>
    <definedName name="_________PI1">#REF!</definedName>
    <definedName name="_________pi2">#REF!</definedName>
    <definedName name="_________Ser200703">#REF!</definedName>
    <definedName name="_________Ser200804">#REF!</definedName>
    <definedName name="_________Ser200903">#REF!</definedName>
    <definedName name="_________Ser200904">#REF!</definedName>
    <definedName name="_________SL6">#N/A</definedName>
    <definedName name="________JAN01">#REF!</definedName>
    <definedName name="________jun01">#REF!</definedName>
    <definedName name="________MAR01">#REF!</definedName>
    <definedName name="________mar2">#REF!</definedName>
    <definedName name="________OUT98" hidden="1">{#N/A,#N/A,TRUE,"Serviços"}</definedName>
    <definedName name="________OUT99">#REF!</definedName>
    <definedName name="________PI1">#REF!</definedName>
    <definedName name="________pi2">#REF!</definedName>
    <definedName name="________Ser200703">#REF!</definedName>
    <definedName name="________Ser200804">#REF!</definedName>
    <definedName name="________Ser200903">#REF!</definedName>
    <definedName name="________Ser200904">#REF!</definedName>
    <definedName name="________SL6">#N/A</definedName>
    <definedName name="_______JAN01">#REF!</definedName>
    <definedName name="_______jun01">#REF!</definedName>
    <definedName name="_______MAR01">#REF!</definedName>
    <definedName name="_______mar2">#REF!</definedName>
    <definedName name="_______OUT99">#REF!</definedName>
    <definedName name="_______PI1">#REF!</definedName>
    <definedName name="_______pi2">#REF!</definedName>
    <definedName name="_______Ser200703">#REF!</definedName>
    <definedName name="_______Ser200804">#REF!</definedName>
    <definedName name="_______Ser200903">#REF!</definedName>
    <definedName name="_______Ser200904">#REF!</definedName>
    <definedName name="_______SL6">#N/A</definedName>
    <definedName name="______JAN01">#REF!</definedName>
    <definedName name="______jun01">#REF!</definedName>
    <definedName name="______MAR01">#REF!</definedName>
    <definedName name="______mar2">#REF!</definedName>
    <definedName name="______OUT98" hidden="1">{#N/A,#N/A,TRUE,"Serviços"}</definedName>
    <definedName name="______OUT99">#REF!</definedName>
    <definedName name="______PI1">#REF!</definedName>
    <definedName name="______pi2">#REF!</definedName>
    <definedName name="______Ser200703">#REF!</definedName>
    <definedName name="______Ser200804">#REF!</definedName>
    <definedName name="______Ser200903">#REF!</definedName>
    <definedName name="______Ser200904">#REF!</definedName>
    <definedName name="______SL6">#N/A</definedName>
    <definedName name="_____JAN01">#REF!</definedName>
    <definedName name="_____jun01">#REF!</definedName>
    <definedName name="_____MAR01">#REF!</definedName>
    <definedName name="_____mar2">#REF!</definedName>
    <definedName name="_____OUT98" hidden="1">{#N/A,#N/A,TRUE,"Serviços"}</definedName>
    <definedName name="_____OUT99">#REF!</definedName>
    <definedName name="_____PI1">#REF!</definedName>
    <definedName name="_____pi2">#REF!</definedName>
    <definedName name="_____Ser200703">#REF!</definedName>
    <definedName name="_____Ser200804">#REF!</definedName>
    <definedName name="_____Ser200903">#REF!</definedName>
    <definedName name="_____Ser200904">#REF!</definedName>
    <definedName name="_____SL6">#N/A</definedName>
    <definedName name="____JAN01">#REF!</definedName>
    <definedName name="____jun01">#REF!</definedName>
    <definedName name="____MAR01">#REF!</definedName>
    <definedName name="____mar2">#REF!</definedName>
    <definedName name="____OUT98" hidden="1">{#N/A,#N/A,TRUE,"Serviços"}</definedName>
    <definedName name="____OUT99">#REF!</definedName>
    <definedName name="____PI1">#REF!</definedName>
    <definedName name="____pi2">#REF!</definedName>
    <definedName name="____Ser200703">#REF!</definedName>
    <definedName name="____Ser200804">#REF!</definedName>
    <definedName name="____Ser200903">#REF!</definedName>
    <definedName name="____Ser200904">#REF!</definedName>
    <definedName name="____SL6">#N/A</definedName>
    <definedName name="___ELE3">#REF!</definedName>
    <definedName name="___JAN01">#REF!</definedName>
    <definedName name="___jun01">#REF!</definedName>
    <definedName name="___MAR01">#REF!</definedName>
    <definedName name="___mar2">#REF!</definedName>
    <definedName name="___Nov98" hidden="1">{#N/A,#N/A,TRUE,"Serviços"}</definedName>
    <definedName name="___OUT98" hidden="1">{#N/A,#N/A,TRUE,"Serviços"}</definedName>
    <definedName name="___OUT99">#REF!</definedName>
    <definedName name="___PI1">#REF!</definedName>
    <definedName name="___pi2">#REF!</definedName>
    <definedName name="___Ser200703">#REF!</definedName>
    <definedName name="___Ser200804">#REF!</definedName>
    <definedName name="___Ser200903">#REF!</definedName>
    <definedName name="___Ser200904">#REF!</definedName>
    <definedName name="___SL6">#N/A</definedName>
    <definedName name="___sub1">#REF!</definedName>
    <definedName name="___sub2">#REF!</definedName>
    <definedName name="___sub3">#REF!</definedName>
    <definedName name="___sub4">#REF!</definedName>
    <definedName name="___tot1">#REF!</definedName>
    <definedName name="___tot2">#REF!</definedName>
    <definedName name="___tot3">#REF!</definedName>
    <definedName name="___tot4">#REF!</definedName>
    <definedName name="___tot5">#REF!</definedName>
    <definedName name="___tot6">#REF!</definedName>
    <definedName name="___tot7">#REF!</definedName>
    <definedName name="___tot8">#REF!</definedName>
    <definedName name="__apf1">#REF!</definedName>
    <definedName name="__cpf1">#REF!</definedName>
    <definedName name="__ELE1">#REF!</definedName>
    <definedName name="__ELE2">#REF!</definedName>
    <definedName name="__ELE3">#REF!</definedName>
    <definedName name="__JAN01">#REF!</definedName>
    <definedName name="__jun01">#REF!</definedName>
    <definedName name="__MAR01">#REF!</definedName>
    <definedName name="__mar2">#REF!</definedName>
    <definedName name="__MAT1">#REF!</definedName>
    <definedName name="__MAT2">#REF!</definedName>
    <definedName name="__OUT98" hidden="1">{#N/A,#N/A,TRUE,"Serviços"}</definedName>
    <definedName name="__OUT99">#REF!</definedName>
    <definedName name="__P1">#REF!</definedName>
    <definedName name="__PI1">#REF!</definedName>
    <definedName name="__pi2">#REF!</definedName>
    <definedName name="__Ser200612">#REF!</definedName>
    <definedName name="__Ser200703">#REF!</definedName>
    <definedName name="__Ser200804">#REF!</definedName>
    <definedName name="__Ser200903">#REF!</definedName>
    <definedName name="__Ser200904">#REF!</definedName>
    <definedName name="__SL6">#N/A</definedName>
    <definedName name="__sub1">#REF!</definedName>
    <definedName name="__sub2">#REF!</definedName>
    <definedName name="__sub3">#REF!</definedName>
    <definedName name="__sub4">#REF!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_tot8">#REF!</definedName>
    <definedName name="__xlnm.Database">#N/A</definedName>
    <definedName name="__xlnm.Database_4">#N/A</definedName>
    <definedName name="__xlnm.Print_Area_3">#REF!</definedName>
    <definedName name="__xlnm.Print_Titles_1">#REF!</definedName>
    <definedName name="__xlnm.Print_Titles_3">#REF!</definedName>
    <definedName name="__xlnm.Print_Titles_4">#REF!</definedName>
    <definedName name="_1.109_35m²">#REF!</definedName>
    <definedName name="_ALV001">#REF!</definedName>
    <definedName name="_apf1">#REF!</definedName>
    <definedName name="_BD2">#REF!</definedName>
    <definedName name="_COM020201">#REF!</definedName>
    <definedName name="_COM020205">#REF!</definedName>
    <definedName name="_COM020211">#REF!</definedName>
    <definedName name="_COM020217">#REF!</definedName>
    <definedName name="_COM030102">#REF!</definedName>
    <definedName name="_COM030201">#REF!</definedName>
    <definedName name="_COM030303">#REF!</definedName>
    <definedName name="_COM030317">#REF!</definedName>
    <definedName name="_COM040101">#REF!</definedName>
    <definedName name="_COM040202">#REF!</definedName>
    <definedName name="_COM050103">#REF!</definedName>
    <definedName name="_COM050207">#REF!</definedName>
    <definedName name="_COM060101">#REF!</definedName>
    <definedName name="_COM080101">#REF!</definedName>
    <definedName name="_COM080310">#REF!</definedName>
    <definedName name="_COM090101">#REF!</definedName>
    <definedName name="_COM100302">#REF!</definedName>
    <definedName name="_COM110101">#REF!</definedName>
    <definedName name="_COM110104">#REF!</definedName>
    <definedName name="_COM110107">#REF!</definedName>
    <definedName name="_COM120101">#REF!</definedName>
    <definedName name="_COM120105">#REF!</definedName>
    <definedName name="_COM120106">#REF!</definedName>
    <definedName name="_COM120107">#REF!</definedName>
    <definedName name="_COM120110">#REF!</definedName>
    <definedName name="_COM120150">#REF!</definedName>
    <definedName name="_COM130101">#REF!</definedName>
    <definedName name="_COM130103">#REF!</definedName>
    <definedName name="_COM130304">#REF!</definedName>
    <definedName name="_COM130401">#REF!</definedName>
    <definedName name="_COM140102">#REF!</definedName>
    <definedName name="_COM140109">#REF!</definedName>
    <definedName name="_COM140113">#REF!</definedName>
    <definedName name="_COM140122">#REF!</definedName>
    <definedName name="_COM140126">#REF!</definedName>
    <definedName name="_COM140129">#REF!</definedName>
    <definedName name="_COM140135">#REF!</definedName>
    <definedName name="_COM140143">#REF!</definedName>
    <definedName name="_COM140145">#REF!</definedName>
    <definedName name="_COM150130">#REF!</definedName>
    <definedName name="_COM170101">#REF!</definedName>
    <definedName name="_COM170102">#REF!</definedName>
    <definedName name="_COM170103">#REF!</definedName>
    <definedName name="_cpf1">#REF!</definedName>
    <definedName name="_cpf2">#REF!</definedName>
    <definedName name="_ELE1">#REF!</definedName>
    <definedName name="_ELE2">#REF!</definedName>
    <definedName name="_Ele200701">#REF!</definedName>
    <definedName name="_Ele200702">#REF!</definedName>
    <definedName name="_Ele200703">#REF!</definedName>
    <definedName name="_Ele200704">#REF!</definedName>
    <definedName name="_Ele200705">#REF!</definedName>
    <definedName name="_Ele200706">#REF!</definedName>
    <definedName name="_Ele200707">#REF!</definedName>
    <definedName name="_Ele200708">#REF!</definedName>
    <definedName name="_Ele200709">#REF!</definedName>
    <definedName name="_Ele200710">#REF!</definedName>
    <definedName name="_Ele200711">#REF!</definedName>
    <definedName name="_Ele200712">#REF!</definedName>
    <definedName name="_ELE3">#REF!</definedName>
    <definedName name="_est1">#REF!</definedName>
    <definedName name="_FEV01">#REF!</definedName>
    <definedName name="_Fill" hidden="1">#REF!</definedName>
    <definedName name="_fill1" hidden="1">#REF!</definedName>
    <definedName name="_xlnm._FilterDatabase" localSheetId="0" hidden="1">MEM_USP!$A$5:$P$435</definedName>
    <definedName name="_xlnm._FilterDatabase" hidden="1">#REF!</definedName>
    <definedName name="_GLB2">#REF!</definedName>
    <definedName name="_i3">#REF!</definedName>
    <definedName name="_JAN01">#REF!</definedName>
    <definedName name="_jun01">#REF!</definedName>
    <definedName name="_Key1" hidden="1">#REF!</definedName>
    <definedName name="_Key2" hidden="1">#REF!</definedName>
    <definedName name="_MAO010201">#REF!</definedName>
    <definedName name="_MAO010202">#REF!</definedName>
    <definedName name="_MAO010205">#REF!</definedName>
    <definedName name="_MAO010206">#REF!</definedName>
    <definedName name="_MAO010210">#REF!</definedName>
    <definedName name="_MAO010401">#REF!</definedName>
    <definedName name="_MAO010402">#REF!</definedName>
    <definedName name="_MAO010407">#REF!</definedName>
    <definedName name="_MAO010413">#REF!</definedName>
    <definedName name="_MAO010501">#REF!</definedName>
    <definedName name="_MAO010503">#REF!</definedName>
    <definedName name="_MAO010505">#REF!</definedName>
    <definedName name="_MAO010509">#REF!</definedName>
    <definedName name="_MAO010512">#REF!</definedName>
    <definedName name="_MAO010518">#REF!</definedName>
    <definedName name="_MAO010519">#REF!</definedName>
    <definedName name="_MAO010521">#REF!</definedName>
    <definedName name="_MAO010523">#REF!</definedName>
    <definedName name="_MAO010532">#REF!</definedName>
    <definedName name="_MAO010533">#REF!</definedName>
    <definedName name="_MAO010536">#REF!</definedName>
    <definedName name="_MAO010701">#REF!</definedName>
    <definedName name="_MAO010703">#REF!</definedName>
    <definedName name="_MAO010705">#REF!</definedName>
    <definedName name="_MAO010708">#REF!</definedName>
    <definedName name="_MAO010710">#REF!</definedName>
    <definedName name="_MAO010712">#REF!</definedName>
    <definedName name="_MAO010717">#REF!</definedName>
    <definedName name="_MAO020201">#REF!</definedName>
    <definedName name="_MAO020205">#REF!</definedName>
    <definedName name="_MAO020211">#REF!</definedName>
    <definedName name="_MAO020217">#REF!</definedName>
    <definedName name="_MAO030102">#REF!</definedName>
    <definedName name="_MAO030201">#REF!</definedName>
    <definedName name="_MAO030303">#REF!</definedName>
    <definedName name="_MAO030317">#REF!</definedName>
    <definedName name="_MAO040101">#REF!</definedName>
    <definedName name="_MAO040202">#REF!</definedName>
    <definedName name="_MAO050103">#REF!</definedName>
    <definedName name="_MAO050207">#REF!</definedName>
    <definedName name="_MAO060101">#REF!</definedName>
    <definedName name="_MAO080310">#REF!</definedName>
    <definedName name="_MAO090101">#REF!</definedName>
    <definedName name="_MAO110101">#REF!</definedName>
    <definedName name="_MAO110104">#REF!</definedName>
    <definedName name="_MAO110107">#REF!</definedName>
    <definedName name="_MAO120101">#REF!</definedName>
    <definedName name="_MAO120105">#REF!</definedName>
    <definedName name="_MAO120106">#REF!</definedName>
    <definedName name="_MAO120107">#REF!</definedName>
    <definedName name="_MAO120110">#REF!</definedName>
    <definedName name="_MAO120150">#REF!</definedName>
    <definedName name="_MAO130101">#REF!</definedName>
    <definedName name="_MAO130103">#REF!</definedName>
    <definedName name="_MAO130304">#REF!</definedName>
    <definedName name="_MAO130401">#REF!</definedName>
    <definedName name="_MAO140102">#REF!</definedName>
    <definedName name="_MAO140109">#REF!</definedName>
    <definedName name="_MAO140113">#REF!</definedName>
    <definedName name="_MAO140122">#REF!</definedName>
    <definedName name="_MAO140126">#REF!</definedName>
    <definedName name="_MAO140129">#REF!</definedName>
    <definedName name="_MAO140135">#REF!</definedName>
    <definedName name="_MAO140143">#REF!</definedName>
    <definedName name="_MAO140145">#REF!</definedName>
    <definedName name="_MAR01">#REF!</definedName>
    <definedName name="_mar2">#REF!</definedName>
    <definedName name="_MAT010301">#REF!</definedName>
    <definedName name="_MAT010401">#REF!</definedName>
    <definedName name="_MAT010402">#REF!</definedName>
    <definedName name="_MAT010407">#REF!</definedName>
    <definedName name="_MAT010413">#REF!</definedName>
    <definedName name="_MAT010536">#REF!</definedName>
    <definedName name="_MAT010703">#REF!</definedName>
    <definedName name="_MAT010708">#REF!</definedName>
    <definedName name="_MAT010710">#REF!</definedName>
    <definedName name="_MAT010718">#REF!</definedName>
    <definedName name="_MAT020201">#REF!</definedName>
    <definedName name="_MAT020205">#REF!</definedName>
    <definedName name="_MAT020211">#REF!</definedName>
    <definedName name="_MAT030102">#REF!</definedName>
    <definedName name="_MAT030201">#REF!</definedName>
    <definedName name="_MAT030303">#REF!</definedName>
    <definedName name="_MAT030317">#REF!</definedName>
    <definedName name="_MAT040101">#REF!</definedName>
    <definedName name="_MAT040202">#REF!</definedName>
    <definedName name="_MAT050103">#REF!</definedName>
    <definedName name="_MAT050207">#REF!</definedName>
    <definedName name="_MAT060101">#REF!</definedName>
    <definedName name="_MAT080101">#REF!</definedName>
    <definedName name="_MAT080310">#REF!</definedName>
    <definedName name="_MAT090101">#REF!</definedName>
    <definedName name="_MAT1">#REF!</definedName>
    <definedName name="_MAT100302">#REF!</definedName>
    <definedName name="_MAT110101">#REF!</definedName>
    <definedName name="_MAT110104">#REF!</definedName>
    <definedName name="_MAT110107">#REF!</definedName>
    <definedName name="_MAT120101">#REF!</definedName>
    <definedName name="_MAT120105">#REF!</definedName>
    <definedName name="_MAT120106">#REF!</definedName>
    <definedName name="_MAT120107">#REF!</definedName>
    <definedName name="_MAT120110">#REF!</definedName>
    <definedName name="_MAT120150">#REF!</definedName>
    <definedName name="_MAT130101">#REF!</definedName>
    <definedName name="_MAT130103">#REF!</definedName>
    <definedName name="_MAT130304">#REF!</definedName>
    <definedName name="_MAT130401">#REF!</definedName>
    <definedName name="_MAT140102">#REF!</definedName>
    <definedName name="_MAT140109">#REF!</definedName>
    <definedName name="_MAT140113">#REF!</definedName>
    <definedName name="_MAT140122">#REF!</definedName>
    <definedName name="_MAT140126">#REF!</definedName>
    <definedName name="_MAT140129">#REF!</definedName>
    <definedName name="_MAT140135">#REF!</definedName>
    <definedName name="_MAT140143">#REF!</definedName>
    <definedName name="_MAT140145">#REF!</definedName>
    <definedName name="_MAT150130">#REF!</definedName>
    <definedName name="_MAT170101">#REF!</definedName>
    <definedName name="_MAT170102">#REF!</definedName>
    <definedName name="_MAT170103">#REF!</definedName>
    <definedName name="_MAT2">#REF!</definedName>
    <definedName name="_MatMult_A" hidden="1">#REF!</definedName>
    <definedName name="_med55">#REF!</definedName>
    <definedName name="_nk">#REF!</definedName>
    <definedName name="_Order1" hidden="1">255</definedName>
    <definedName name="_Order2" hidden="1">255</definedName>
    <definedName name="_OUT98" hidden="1">{#N/A,#N/A,TRUE,"Serviços"}</definedName>
    <definedName name="_OUT99">#REF!</definedName>
    <definedName name="_PI1">#REF!</definedName>
    <definedName name="_pi2">#REF!</definedName>
    <definedName name="_PRE010201">#REF!</definedName>
    <definedName name="_PRE010202">#REF!</definedName>
    <definedName name="_PRE010205">#REF!</definedName>
    <definedName name="_PRE010206">#REF!</definedName>
    <definedName name="_PRE010210">#REF!</definedName>
    <definedName name="_PRE010301">#REF!</definedName>
    <definedName name="_PRE010401">#REF!</definedName>
    <definedName name="_PRE010402">#REF!</definedName>
    <definedName name="_PRE010407">#REF!</definedName>
    <definedName name="_PRE010413">#REF!</definedName>
    <definedName name="_PRE010501">#REF!</definedName>
    <definedName name="_PRE010503">#REF!</definedName>
    <definedName name="_PRE010505">#REF!</definedName>
    <definedName name="_PRE010509">#REF!</definedName>
    <definedName name="_PRE010512">#REF!</definedName>
    <definedName name="_PRE010518">#REF!</definedName>
    <definedName name="_PRE010519">#REF!</definedName>
    <definedName name="_PRE010521">#REF!</definedName>
    <definedName name="_PRE010523">#REF!</definedName>
    <definedName name="_PRE010532">#REF!</definedName>
    <definedName name="_PRE010533">#REF!</definedName>
    <definedName name="_PRE010536">#REF!</definedName>
    <definedName name="_PRE010701">#REF!</definedName>
    <definedName name="_PRE010703">#REF!</definedName>
    <definedName name="_PRE010705">#REF!</definedName>
    <definedName name="_PRE010708">#REF!</definedName>
    <definedName name="_PRE010710">#REF!</definedName>
    <definedName name="_PRE010712">#REF!</definedName>
    <definedName name="_PRE010717">#REF!</definedName>
    <definedName name="_PRE010718">#REF!</definedName>
    <definedName name="_PRE020201">#REF!</definedName>
    <definedName name="_PRE020205">#REF!</definedName>
    <definedName name="_PRE020211">#REF!</definedName>
    <definedName name="_PRE020217">#REF!</definedName>
    <definedName name="_PRE030102">#REF!</definedName>
    <definedName name="_PRE030201">#REF!</definedName>
    <definedName name="_PRE030303">#REF!</definedName>
    <definedName name="_PRE030317">#REF!</definedName>
    <definedName name="_PRE040101">#REF!</definedName>
    <definedName name="_PRE040202">#REF!</definedName>
    <definedName name="_PRE050103">#REF!</definedName>
    <definedName name="_PRE050207">#REF!</definedName>
    <definedName name="_PRE060101">#REF!</definedName>
    <definedName name="_PRE080101">#REF!</definedName>
    <definedName name="_PRE080310">#REF!</definedName>
    <definedName name="_PRE090101">#REF!</definedName>
    <definedName name="_PRE100302">#REF!</definedName>
    <definedName name="_PRE110101">#REF!</definedName>
    <definedName name="_PRE110104">#REF!</definedName>
    <definedName name="_PRE110107">#REF!</definedName>
    <definedName name="_PRE120101">#REF!</definedName>
    <definedName name="_PRE120105">#REF!</definedName>
    <definedName name="_PRE120106">#REF!</definedName>
    <definedName name="_PRE120107">#REF!</definedName>
    <definedName name="_PRE120110">#REF!</definedName>
    <definedName name="_PRE120150">#REF!</definedName>
    <definedName name="_PRE130101">#REF!</definedName>
    <definedName name="_PRE130103">#REF!</definedName>
    <definedName name="_PRE130304">#REF!</definedName>
    <definedName name="_PRE130401">#REF!</definedName>
    <definedName name="_PRE140102">#REF!</definedName>
    <definedName name="_PRE140109">#REF!</definedName>
    <definedName name="_PRE140113">#REF!</definedName>
    <definedName name="_PRE140122">#REF!</definedName>
    <definedName name="_PRE140126">#REF!</definedName>
    <definedName name="_PRE140129">#REF!</definedName>
    <definedName name="_PRE140135">#REF!</definedName>
    <definedName name="_PRE140143">#REF!</definedName>
    <definedName name="_PRE140145">#REF!</definedName>
    <definedName name="_PRE150130">#REF!</definedName>
    <definedName name="_PRE170101">#REF!</definedName>
    <definedName name="_PRE170102">#REF!</definedName>
    <definedName name="_PRE170103">#REF!</definedName>
    <definedName name="_QUA010201">#REF!</definedName>
    <definedName name="_QUA010202">#REF!</definedName>
    <definedName name="_QUA010205">#REF!</definedName>
    <definedName name="_QUA010206">#REF!</definedName>
    <definedName name="_QUA010210">#REF!</definedName>
    <definedName name="_QUA010301">#REF!</definedName>
    <definedName name="_QUA010401">#REF!</definedName>
    <definedName name="_QUA010402">#REF!</definedName>
    <definedName name="_QUA010407">#REF!</definedName>
    <definedName name="_QUA010413">#REF!</definedName>
    <definedName name="_QUA010501">#REF!</definedName>
    <definedName name="_QUA010503">#REF!</definedName>
    <definedName name="_QUA010505">#REF!</definedName>
    <definedName name="_QUA010509">#REF!</definedName>
    <definedName name="_QUA010512">#REF!</definedName>
    <definedName name="_QUA010518">#REF!</definedName>
    <definedName name="_QUA010519">#REF!</definedName>
    <definedName name="_QUA010521">#REF!</definedName>
    <definedName name="_QUA010523">#REF!</definedName>
    <definedName name="_QUA010532">#REF!</definedName>
    <definedName name="_QUA010533">#REF!</definedName>
    <definedName name="_QUA010536">#REF!</definedName>
    <definedName name="_QUA010701">#REF!</definedName>
    <definedName name="_QUA010703">#REF!</definedName>
    <definedName name="_QUA010705">#REF!</definedName>
    <definedName name="_QUA010708">#REF!</definedName>
    <definedName name="_QUA010710">#REF!</definedName>
    <definedName name="_QUA010712">#REF!</definedName>
    <definedName name="_QUA010717">#REF!</definedName>
    <definedName name="_QUA010718">#REF!</definedName>
    <definedName name="_QUA020201">#REF!</definedName>
    <definedName name="_QUA020205">#REF!</definedName>
    <definedName name="_QUA020211">#REF!</definedName>
    <definedName name="_QUA020217">#REF!</definedName>
    <definedName name="_QUA030102">#REF!</definedName>
    <definedName name="_QUA030201">#REF!</definedName>
    <definedName name="_QUA030303">#REF!</definedName>
    <definedName name="_QUA030317">#REF!</definedName>
    <definedName name="_QUA040101">#REF!</definedName>
    <definedName name="_QUA040202">#REF!</definedName>
    <definedName name="_QUA050103">#REF!</definedName>
    <definedName name="_QUA050207">#REF!</definedName>
    <definedName name="_QUA060101">#REF!</definedName>
    <definedName name="_QUA080101">#REF!</definedName>
    <definedName name="_QUA080310">#REF!</definedName>
    <definedName name="_QUA090101">#REF!</definedName>
    <definedName name="_QUA100302">#REF!</definedName>
    <definedName name="_QUA110101">#REF!</definedName>
    <definedName name="_QUA110104">#REF!</definedName>
    <definedName name="_QUA110107">#REF!</definedName>
    <definedName name="_QUA120101">#REF!</definedName>
    <definedName name="_QUA120105">#REF!</definedName>
    <definedName name="_QUA120106">#REF!</definedName>
    <definedName name="_QUA120107">#REF!</definedName>
    <definedName name="_QUA120110">#REF!</definedName>
    <definedName name="_QUA120150">#REF!</definedName>
    <definedName name="_QUA130101">#REF!</definedName>
    <definedName name="_QUA130103">#REF!</definedName>
    <definedName name="_QUA130304">#REF!</definedName>
    <definedName name="_QUA130401">#REF!</definedName>
    <definedName name="_QUA140102">#REF!</definedName>
    <definedName name="_QUA140109">#REF!</definedName>
    <definedName name="_QUA140113">#REF!</definedName>
    <definedName name="_QUA140122">#REF!</definedName>
    <definedName name="_QUA140126">#REF!</definedName>
    <definedName name="_QUA140129">#REF!</definedName>
    <definedName name="_QUA140135">#REF!</definedName>
    <definedName name="_QUA140143">#REF!</definedName>
    <definedName name="_QUA140145">#REF!</definedName>
    <definedName name="_QUA150130">#REF!</definedName>
    <definedName name="_QUA170101">#REF!</definedName>
    <definedName name="_QUA170102">#REF!</definedName>
    <definedName name="_QUA170103">#REF!</definedName>
    <definedName name="_R">#REF!</definedName>
    <definedName name="_RC152K04" hidden="1">{#N/A,#N/A,FALSE,"GERAL";#N/A,#N/A,FALSE,"012-96";#N/A,#N/A,FALSE,"018-96";#N/A,#N/A,FALSE,"027-96";#N/A,#N/A,FALSE,"059-96";#N/A,#N/A,FALSE,"076-96";#N/A,#N/A,FALSE,"019-97";#N/A,#N/A,FALSE,"021-97";#N/A,#N/A,FALSE,"022-97";#N/A,#N/A,FALSE,"028-97"}</definedName>
    <definedName name="_REC11100">#REF!</definedName>
    <definedName name="_REC11110">#REF!</definedName>
    <definedName name="_REC11115">#REF!</definedName>
    <definedName name="_REC11125">#REF!</definedName>
    <definedName name="_REC11130">#REF!</definedName>
    <definedName name="_REC11135">#REF!</definedName>
    <definedName name="_REC11145">#REF!</definedName>
    <definedName name="_REC11150">#REF!</definedName>
    <definedName name="_REC11165">#REF!</definedName>
    <definedName name="_REC11170">#REF!</definedName>
    <definedName name="_REC11180">#REF!</definedName>
    <definedName name="_REC11185">#REF!</definedName>
    <definedName name="_REC11220">#REF!</definedName>
    <definedName name="_REC12105">#REF!</definedName>
    <definedName name="_REC12555">#REF!</definedName>
    <definedName name="_REC12570">#REF!</definedName>
    <definedName name="_REC12575">#REF!</definedName>
    <definedName name="_REC12580">#REF!</definedName>
    <definedName name="_REC12600">#REF!</definedName>
    <definedName name="_REC12610">#REF!</definedName>
    <definedName name="_REC12630">#REF!</definedName>
    <definedName name="_REC12631">#REF!</definedName>
    <definedName name="_REC12640">#REF!</definedName>
    <definedName name="_REC12645">#REF!</definedName>
    <definedName name="_REC12665">#REF!</definedName>
    <definedName name="_REC12690">#REF!</definedName>
    <definedName name="_REC12700">#REF!</definedName>
    <definedName name="_REC12710">#REF!</definedName>
    <definedName name="_REC13111">#REF!</definedName>
    <definedName name="_REC13112">#REF!</definedName>
    <definedName name="_REC13121">#REF!</definedName>
    <definedName name="_REC13720">#REF!</definedName>
    <definedName name="_REC14100">#REF!</definedName>
    <definedName name="_REC14161">#REF!</definedName>
    <definedName name="_REC14195">#REF!</definedName>
    <definedName name="_REC14205">#REF!</definedName>
    <definedName name="_REC14260">#REF!</definedName>
    <definedName name="_REC14500">#REF!</definedName>
    <definedName name="_REC14515">#REF!</definedName>
    <definedName name="_REC14555">#REF!</definedName>
    <definedName name="_REC14565">#REF!</definedName>
    <definedName name="_REC15135">#REF!</definedName>
    <definedName name="_REC15140">#REF!</definedName>
    <definedName name="_REC15195">#REF!</definedName>
    <definedName name="_REC15225">#REF!</definedName>
    <definedName name="_REC15230">#REF!</definedName>
    <definedName name="_REC15515">#REF!</definedName>
    <definedName name="_REC15560">#REF!</definedName>
    <definedName name="_REC15565">#REF!</definedName>
    <definedName name="_REC15570">#REF!</definedName>
    <definedName name="_REC15575">#REF!</definedName>
    <definedName name="_REC15583">#REF!</definedName>
    <definedName name="_REC15590">#REF!</definedName>
    <definedName name="_REC15591">#REF!</definedName>
    <definedName name="_REC15610">#REF!</definedName>
    <definedName name="_REC15625">#REF!</definedName>
    <definedName name="_REC15635">#REF!</definedName>
    <definedName name="_REC15655">#REF!</definedName>
    <definedName name="_REC15665">#REF!</definedName>
    <definedName name="_REC16515">#REF!</definedName>
    <definedName name="_REC16535">#REF!</definedName>
    <definedName name="_REC17140">#REF!</definedName>
    <definedName name="_REC19500">#REF!</definedName>
    <definedName name="_REC19501">#REF!</definedName>
    <definedName name="_REC19502">#REF!</definedName>
    <definedName name="_REC19503">#REF!</definedName>
    <definedName name="_REC19504">#REF!</definedName>
    <definedName name="_REC19505">#REF!</definedName>
    <definedName name="_REC20100">#REF!</definedName>
    <definedName name="_REC20105">#REF!</definedName>
    <definedName name="_REC20110">#REF!</definedName>
    <definedName name="_REC20115">#REF!</definedName>
    <definedName name="_REC20130">#REF!</definedName>
    <definedName name="_REC20135">#REF!</definedName>
    <definedName name="_REC20140">#REF!</definedName>
    <definedName name="_REC20145">#REF!</definedName>
    <definedName name="_REC20150">#REF!</definedName>
    <definedName name="_REC20155">#REF!</definedName>
    <definedName name="_REC20175">#REF!</definedName>
    <definedName name="_REC20185">#REF!</definedName>
    <definedName name="_REC20190">#REF!</definedName>
    <definedName name="_REC20195">#REF!</definedName>
    <definedName name="_REC20210">#REF!</definedName>
    <definedName name="_Regression_Int" hidden="1">1</definedName>
    <definedName name="_Ser200612">#REF!</definedName>
    <definedName name="_Ser200701">#REF!</definedName>
    <definedName name="_Ser200702">#REF!</definedName>
    <definedName name="_Ser200703">#REF!</definedName>
    <definedName name="_Ser200704">#REF!</definedName>
    <definedName name="_Ser200705">#REF!</definedName>
    <definedName name="_Ser200706">#REF!</definedName>
    <definedName name="_Ser200707">#REF!</definedName>
    <definedName name="_Ser200708">#REF!</definedName>
    <definedName name="_Ser200709">#REF!</definedName>
    <definedName name="_Ser200710">#REF!</definedName>
    <definedName name="_Ser200711">#REF!</definedName>
    <definedName name="_Ser200712">#REF!</definedName>
    <definedName name="_Ser200804">#REF!</definedName>
    <definedName name="_Ser200903">#REF!</definedName>
    <definedName name="_Ser200904">#REF!</definedName>
    <definedName name="_SL6">#N/A</definedName>
    <definedName name="_Sort" hidden="1">#REF!</definedName>
    <definedName name="_sub1">#REF!</definedName>
    <definedName name="_sub2">#REF!</definedName>
    <definedName name="_sub3">#REF!</definedName>
    <definedName name="_sub4">#REF!</definedName>
    <definedName name="_svi2">#REF!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ot8">#REF!</definedName>
    <definedName name="_UNI11100">#REF!</definedName>
    <definedName name="_UNI11110">#REF!</definedName>
    <definedName name="_UNI11115">#REF!</definedName>
    <definedName name="_UNI11125">#REF!</definedName>
    <definedName name="_UNI11130">#REF!</definedName>
    <definedName name="_UNI11135">#REF!</definedName>
    <definedName name="_UNI11145">#REF!</definedName>
    <definedName name="_UNI11150">#REF!</definedName>
    <definedName name="_UNI11165">#REF!</definedName>
    <definedName name="_UNI11170">#REF!</definedName>
    <definedName name="_UNI11180">#REF!</definedName>
    <definedName name="_UNI11185">#REF!</definedName>
    <definedName name="_UNI11220">#REF!</definedName>
    <definedName name="_UNI12105">#REF!</definedName>
    <definedName name="_UNI12555">#REF!</definedName>
    <definedName name="_UNI12570">#REF!</definedName>
    <definedName name="_UNI12575">#REF!</definedName>
    <definedName name="_UNI12580">#REF!</definedName>
    <definedName name="_UNI12600">#REF!</definedName>
    <definedName name="_UNI12610">#REF!</definedName>
    <definedName name="_UNI12630">#REF!</definedName>
    <definedName name="_UNI12631">#REF!</definedName>
    <definedName name="_UNI12640">#REF!</definedName>
    <definedName name="_UNI12645">#REF!</definedName>
    <definedName name="_UNI12665">#REF!</definedName>
    <definedName name="_UNI12690">#REF!</definedName>
    <definedName name="_UNI12700">#REF!</definedName>
    <definedName name="_UNI12710">#REF!</definedName>
    <definedName name="_UNI13111">#REF!</definedName>
    <definedName name="_UNI13112">#REF!</definedName>
    <definedName name="_UNI13121">#REF!</definedName>
    <definedName name="_UNI13720">#REF!</definedName>
    <definedName name="_UNI14100">#REF!</definedName>
    <definedName name="_UNI14161">#REF!</definedName>
    <definedName name="_UNI14195">#REF!</definedName>
    <definedName name="_UNI14205">#REF!</definedName>
    <definedName name="_UNI14260">#REF!</definedName>
    <definedName name="_UNI14500">#REF!</definedName>
    <definedName name="_UNI14515">#REF!</definedName>
    <definedName name="_UNI14555">#REF!</definedName>
    <definedName name="_UNI14565">#REF!</definedName>
    <definedName name="_UNI15135">#REF!</definedName>
    <definedName name="_UNI15140">#REF!</definedName>
    <definedName name="_UNI15195">#REF!</definedName>
    <definedName name="_UNI15225">#REF!</definedName>
    <definedName name="_UNI15230">#REF!</definedName>
    <definedName name="_UNI15515">#REF!</definedName>
    <definedName name="_UNI15560">#REF!</definedName>
    <definedName name="_UNI15565">#REF!</definedName>
    <definedName name="_UNI15570">#REF!</definedName>
    <definedName name="_UNI15575">#REF!</definedName>
    <definedName name="_UNI15583">#REF!</definedName>
    <definedName name="_UNI15590">#REF!</definedName>
    <definedName name="_UNI15591">#REF!</definedName>
    <definedName name="_UNI15610">#REF!</definedName>
    <definedName name="_UNI15625">#REF!</definedName>
    <definedName name="_UNI15635">#REF!</definedName>
    <definedName name="_UNI15655">#REF!</definedName>
    <definedName name="_UNI15665">#REF!</definedName>
    <definedName name="_UNI16515">#REF!</definedName>
    <definedName name="_UNI16535">#REF!</definedName>
    <definedName name="_UNI17140">#REF!</definedName>
    <definedName name="_UNI19500">#REF!</definedName>
    <definedName name="_UNI19501">#REF!</definedName>
    <definedName name="_UNI19502">#REF!</definedName>
    <definedName name="_UNI19503">#REF!</definedName>
    <definedName name="_UNI19504">#REF!</definedName>
    <definedName name="_UNI19505">#REF!</definedName>
    <definedName name="_UNI20100">#REF!</definedName>
    <definedName name="_UNI20105">#REF!</definedName>
    <definedName name="_UNI20110">#REF!</definedName>
    <definedName name="_UNI20115">#REF!</definedName>
    <definedName name="_UNI20130">#REF!</definedName>
    <definedName name="_UNI20135">#REF!</definedName>
    <definedName name="_UNI20140">#REF!</definedName>
    <definedName name="_UNI20145">#REF!</definedName>
    <definedName name="_UNI20150">#REF!</definedName>
    <definedName name="_UNI20155">#REF!</definedName>
    <definedName name="_UNI20175">#REF!</definedName>
    <definedName name="_UNI20185">#REF!</definedName>
    <definedName name="_UNI20190">#REF!</definedName>
    <definedName name="_UNI20195">#REF!</definedName>
    <definedName name="_UNI20210">#REF!</definedName>
    <definedName name="_VAL11100">#REF!</definedName>
    <definedName name="_VAL11110">#REF!</definedName>
    <definedName name="_VAL11115">#REF!</definedName>
    <definedName name="_VAL11125">#REF!</definedName>
    <definedName name="_VAL11130">#REF!</definedName>
    <definedName name="_VAL11135">#REF!</definedName>
    <definedName name="_VAL11145">#REF!</definedName>
    <definedName name="_VAL11150">#REF!</definedName>
    <definedName name="_VAL11165">#REF!</definedName>
    <definedName name="_VAL11170">#REF!</definedName>
    <definedName name="_VAL11180">#REF!</definedName>
    <definedName name="_VAL11185">#REF!</definedName>
    <definedName name="_VAL11220">#REF!</definedName>
    <definedName name="_VAL12105">#REF!</definedName>
    <definedName name="_VAL12555">#REF!</definedName>
    <definedName name="_VAL12570">#REF!</definedName>
    <definedName name="_VAL12575">#REF!</definedName>
    <definedName name="_VAL12580">#REF!</definedName>
    <definedName name="_VAL12600">#REF!</definedName>
    <definedName name="_VAL12610">#REF!</definedName>
    <definedName name="_VAL12630">#REF!</definedName>
    <definedName name="_VAL12631">#REF!</definedName>
    <definedName name="_VAL12640">#REF!</definedName>
    <definedName name="_VAL12645">#REF!</definedName>
    <definedName name="_VAL12665">#REF!</definedName>
    <definedName name="_VAL12690">#REF!</definedName>
    <definedName name="_VAL12700">#REF!</definedName>
    <definedName name="_VAL12710">#REF!</definedName>
    <definedName name="_VAL13111">#REF!</definedName>
    <definedName name="_VAL13112">#REF!</definedName>
    <definedName name="_VAL13121">#REF!</definedName>
    <definedName name="_VAL13720">#REF!</definedName>
    <definedName name="_VAL14100">#REF!</definedName>
    <definedName name="_VAL14161">#REF!</definedName>
    <definedName name="_VAL14195">#REF!</definedName>
    <definedName name="_VAL14205">#REF!</definedName>
    <definedName name="_VAL14260">#REF!</definedName>
    <definedName name="_VAL14500">#REF!</definedName>
    <definedName name="_VAL14515">#REF!</definedName>
    <definedName name="_VAL14555">#REF!</definedName>
    <definedName name="_VAL14565">#REF!</definedName>
    <definedName name="_VAL15135">#REF!</definedName>
    <definedName name="_VAL15140">#REF!</definedName>
    <definedName name="_VAL15195">#REF!</definedName>
    <definedName name="_VAL15225">#REF!</definedName>
    <definedName name="_VAL15230">#REF!</definedName>
    <definedName name="_VAL15515">#REF!</definedName>
    <definedName name="_VAL15560">#REF!</definedName>
    <definedName name="_VAL15565">#REF!</definedName>
    <definedName name="_VAL15570">#REF!</definedName>
    <definedName name="_VAL15575">#REF!</definedName>
    <definedName name="_VAL15583">#REF!</definedName>
    <definedName name="_VAL15590">#REF!</definedName>
    <definedName name="_VAL15591">#REF!</definedName>
    <definedName name="_VAL15610">#REF!</definedName>
    <definedName name="_VAL15625">#REF!</definedName>
    <definedName name="_VAL15635">#REF!</definedName>
    <definedName name="_VAL15655">#REF!</definedName>
    <definedName name="_VAL15665">#REF!</definedName>
    <definedName name="_VAL16515">#REF!</definedName>
    <definedName name="_VAL16535">#REF!</definedName>
    <definedName name="_VAL17140">#REF!</definedName>
    <definedName name="_VAL19500">#REF!</definedName>
    <definedName name="_VAL19501">#REF!</definedName>
    <definedName name="_VAL19502">#REF!</definedName>
    <definedName name="_VAL19503">#REF!</definedName>
    <definedName name="_VAL19504">#REF!</definedName>
    <definedName name="_VAL19505">#REF!</definedName>
    <definedName name="_VAL20100">#REF!</definedName>
    <definedName name="_VAL20105">#REF!</definedName>
    <definedName name="_VAL20110">#REF!</definedName>
    <definedName name="_VAL20115">#REF!</definedName>
    <definedName name="_VAL20130">#REF!</definedName>
    <definedName name="_VAL20135">#REF!</definedName>
    <definedName name="_VAL20140">#REF!</definedName>
    <definedName name="_VAL20145">#REF!</definedName>
    <definedName name="_VAL20150">#REF!</definedName>
    <definedName name="_VAL20155">#REF!</definedName>
    <definedName name="_VAL20175">#REF!</definedName>
    <definedName name="_VAL20185">#REF!</definedName>
    <definedName name="_VAL20190">#REF!</definedName>
    <definedName name="_VAL20195">#REF!</definedName>
    <definedName name="_VAL20210">#REF!</definedName>
    <definedName name="_VE1">#REF!</definedName>
    <definedName name="a">#REF!</definedName>
    <definedName name="A_1">#REF!</definedName>
    <definedName name="A_13">#REF!</definedName>
    <definedName name="A_14">#REF!</definedName>
    <definedName name="AA">#REF!</definedName>
    <definedName name="aaa">#REF!</definedName>
    <definedName name="aaaa" hidden="1">#REF!</definedName>
    <definedName name="AAAAA">#REF!</definedName>
    <definedName name="aaaaadsdfsa">#REF!</definedName>
    <definedName name="aaaab">#REF!</definedName>
    <definedName name="aaaf">#REF!</definedName>
    <definedName name="aaah">#REF!</definedName>
    <definedName name="ab">#REF!</definedName>
    <definedName name="ABC" hidden="1">#REF!</definedName>
    <definedName name="ABCFinal">#REF!</definedName>
    <definedName name="ABR">#REF!</definedName>
    <definedName name="ABRE_COLUNAS">#N/A</definedName>
    <definedName name="Abrigo_moto_gerador_consulta">#REF!</definedName>
    <definedName name="AccessDatabase" hidden="1">"C:\Documents and Settings\JPMELLO\Meus documentos\ARQUIVOS 2004\MONITORAMENTO OAC\Monitoramento de OAC.mdb"</definedName>
    <definedName name="ACERTA_TITULOS">#N/A</definedName>
    <definedName name="Acesso_Estacao_01">#REF!</definedName>
    <definedName name="Acomp">#REF!</definedName>
    <definedName name="Administração">#REF!</definedName>
    <definedName name="afaddfghsdhsfd">[1]LANCAMENTOS!$D$1:$D$65536</definedName>
    <definedName name="AI">#REF!</definedName>
    <definedName name="ANO">#REF!</definedName>
    <definedName name="anscount" hidden="1">1</definedName>
    <definedName name="ANTIGA">#REF!</definedName>
    <definedName name="aq">#REF!</definedName>
    <definedName name="aquapolo">#REF!</definedName>
    <definedName name="Área">#REF!</definedName>
    <definedName name="_xlnm.Print_Area">#REF!</definedName>
    <definedName name="Area_de_impressao_1">#REF!</definedName>
    <definedName name="Area_de_impressao_2">#REF!</definedName>
    <definedName name="Area_de_impressao_Granja">#REF!</definedName>
    <definedName name="Área_impressão_IM">#REF!</definedName>
    <definedName name="Área_impressão_IM_1">#REF!</definedName>
    <definedName name="Área_impressão_IM_13">#REF!</definedName>
    <definedName name="area2">#REF!</definedName>
    <definedName name="AREAPAV">#REF!</definedName>
    <definedName name="ARNO">#REF!</definedName>
    <definedName name="asdasd">#REF!</definedName>
    <definedName name="ASDDDDDDDD">#REF!</definedName>
    <definedName name="ASSEN_TUBO_EMISS">#REF!</definedName>
    <definedName name="ASSEN_TUBO_EMISS2">#REF!</definedName>
    <definedName name="ASSENT_EMISS3_S">#REF!</definedName>
    <definedName name="ASSENT_TUBO">#REF!</definedName>
    <definedName name="Aut_original">#REF!</definedName>
    <definedName name="Aut_resumo">#REF!</definedName>
    <definedName name="aux">#REF!</definedName>
    <definedName name="auxiliar">#REF!</definedName>
    <definedName name="avgmanhour">#REF!</definedName>
    <definedName name="B">#REF!</definedName>
    <definedName name="B.CUPISSURA">#REF!</definedName>
    <definedName name="bacia16">#REF!</definedName>
    <definedName name="BANCO">#REF!</definedName>
    <definedName name="BANCO_13">#REF!</definedName>
    <definedName name="_xlnm.Database">#REF!</definedName>
    <definedName name="Banco_de_dados2">#REF!</definedName>
    <definedName name="Bancos_de_dados2">#REF!</definedName>
    <definedName name="barragem">#REF!</definedName>
    <definedName name="BARREIRA">#REF!</definedName>
    <definedName name="Bases">#REF!</definedName>
    <definedName name="BB">#REF!</definedName>
    <definedName name="BBBB">#REF!</definedName>
    <definedName name="BBBBB">#REF!</definedName>
    <definedName name="bbbbbbb">#REF!</definedName>
    <definedName name="BC">#REF!</definedName>
    <definedName name="bdi">#REF!</definedName>
    <definedName name="BDI.">#REF!</definedName>
    <definedName name="bdi_13">#REF!</definedName>
    <definedName name="BDI_CIVIL">#REF!+1</definedName>
    <definedName name="BDI_HIDRA">#REF!+1</definedName>
    <definedName name="BL_ANC_EMISS3_S">#REF!</definedName>
    <definedName name="BL_ANCO_EMISS2">#REF!</definedName>
    <definedName name="Bloco" hidden="1">#REF!</definedName>
    <definedName name="BLOCO_ANCOR_EMISS">#REF!</definedName>
    <definedName name="BLOCO_BEEP">#N/A</definedName>
    <definedName name="BLOCO_IMPRESSAO">#N/A</definedName>
    <definedName name="BLOCO_SI">#N/A</definedName>
    <definedName name="Bloco2" hidden="1">#REF!</definedName>
    <definedName name="BLOCRET">#REF!</definedName>
    <definedName name="bnccaern">#REF!</definedName>
    <definedName name="bncdados">#REF!</definedName>
    <definedName name="boletim">#REF!</definedName>
    <definedName name="boletim54">#REF!</definedName>
    <definedName name="Bomba_putzmeister">#REF!</definedName>
    <definedName name="Bomba_putzmeister_13">#REF!</definedName>
    <definedName name="BOTA">#REF!</definedName>
    <definedName name="brita">#REF!</definedName>
    <definedName name="C_">#REF!</definedName>
    <definedName name="C180504125">#REF!</definedName>
    <definedName name="c180504126">#REF!</definedName>
    <definedName name="CA">#REF!</definedName>
    <definedName name="CAD_EMISS3_S">#REF!</definedName>
    <definedName name="CADASTRO">#REF!</definedName>
    <definedName name="CADASTRO_EMISS">#REF!</definedName>
    <definedName name="CADASTRO_EMISS2">#REF!</definedName>
    <definedName name="CADASTRO_REDE_COL">#REF!</definedName>
    <definedName name="CadIns" hidden="1">#REF!</definedName>
    <definedName name="CadSrv" hidden="1">#REF!</definedName>
    <definedName name="CAIXA">#REF!</definedName>
    <definedName name="CAIXAS">#REF!</definedName>
    <definedName name="CAIXAS_EMISS3_S">#REF!</definedName>
    <definedName name="cam">#REF!</definedName>
    <definedName name="CAMPANARIO">#REF!</definedName>
    <definedName name="cananeia">#REF!</definedName>
    <definedName name="CANTEIRO_DE_OBRAS">#REF!</definedName>
    <definedName name="CANTEIRO_OBRAS">#REF!</definedName>
    <definedName name="CAPA" hidden="1">{#N/A,#N/A,TRUE,"Serviços"}</definedName>
    <definedName name="capa1" hidden="1">{#N/A,#N/A,TRUE,"Serviços"}</definedName>
    <definedName name="capa2" hidden="1">{#N/A,#N/A,TRUE,"Serviços"}</definedName>
    <definedName name="Casa_de_maquinas">#REF!</definedName>
    <definedName name="CASASDEC">2</definedName>
    <definedName name="catalogo_ref">#REF!</definedName>
    <definedName name="cch" hidden="1">#N/A</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F">#REF!</definedName>
    <definedName name="Chave" hidden="1">#REF!</definedName>
    <definedName name="Chave1" hidden="1">#REF!</definedName>
    <definedName name="Cisterna_e_Castelo_d_agua_Consulta">#REF!</definedName>
    <definedName name="Clas" hidden="1">MAX(LEN(#REF!))</definedName>
    <definedName name="Cls" hidden="1">#N/A</definedName>
    <definedName name="cobertura">#REF!</definedName>
    <definedName name="Cód.">"serv"</definedName>
    <definedName name="COD_RESUMO2">#REF!</definedName>
    <definedName name="COD_RESUMO3">#REF!</definedName>
    <definedName name="codf">#REF!</definedName>
    <definedName name="Código">#REF!</definedName>
    <definedName name="Código.">#REF!</definedName>
    <definedName name="Código_13">#REF!</definedName>
    <definedName name="Codigos">#REF!</definedName>
    <definedName name="codval">#REF!</definedName>
    <definedName name="COEF_LINEAR">#REF!</definedName>
    <definedName name="COLETOR">#REF!</definedName>
    <definedName name="Coluna" hidden="1">#REF!</definedName>
    <definedName name="Comp" hidden="1">#REF!</definedName>
    <definedName name="COMP1010001">#REF!</definedName>
    <definedName name="COMP1010002">#REF!</definedName>
    <definedName name="COMP1010005">#REF!</definedName>
    <definedName name="COMP1010006">#REF!</definedName>
    <definedName name="COMP1010007">#REF!</definedName>
    <definedName name="COMP1010009">#REF!</definedName>
    <definedName name="COMP1010010">#REF!</definedName>
    <definedName name="COMP1010012">#REF!</definedName>
    <definedName name="COMP1010013">#REF!</definedName>
    <definedName name="COMP1010015">#REF!</definedName>
    <definedName name="COMP1010016">#REF!</definedName>
    <definedName name="comp1010017">#REF!</definedName>
    <definedName name="comp1010019">#REF!</definedName>
    <definedName name="comp1010034">#REF!</definedName>
    <definedName name="comp1010037">#REF!</definedName>
    <definedName name="comp1010039">#REF!</definedName>
    <definedName name="comp1010040">#REF!</definedName>
    <definedName name="comp1010041">#REF!</definedName>
    <definedName name="comp1010042">#REF!</definedName>
    <definedName name="comp1010043">#REF!</definedName>
    <definedName name="comp1020001">#REF!</definedName>
    <definedName name="comp1020002">#REF!</definedName>
    <definedName name="comp1020003">#REF!</definedName>
    <definedName name="comp1020005">#REF!</definedName>
    <definedName name="comp1020006">#REF!</definedName>
    <definedName name="comp1020007">#REF!</definedName>
    <definedName name="comp1020010">#REF!</definedName>
    <definedName name="comp1020011">#REF!</definedName>
    <definedName name="comp1020016">#REF!</definedName>
    <definedName name="comp1020018">#REF!</definedName>
    <definedName name="comp1020023">#REF!</definedName>
    <definedName name="comp1020039">#REF!</definedName>
    <definedName name="COMP1020040">#REF!</definedName>
    <definedName name="COMP1020041">#REF!</definedName>
    <definedName name="comp1020042">#REF!</definedName>
    <definedName name="comp1020043">#REF!</definedName>
    <definedName name="comp1020044">#REF!</definedName>
    <definedName name="comp1020046">#REF!</definedName>
    <definedName name="comp1020047">#REF!</definedName>
    <definedName name="comp1020049">#REF!</definedName>
    <definedName name="comp1020050">#REF!</definedName>
    <definedName name="comp1020051">#REF!</definedName>
    <definedName name="comp1030004">#REF!</definedName>
    <definedName name="comp1030005">#REF!</definedName>
    <definedName name="comp1030009">#REF!</definedName>
    <definedName name="comp1030017">#REF!</definedName>
    <definedName name="comp1030022">#REF!</definedName>
    <definedName name="comp1030029">#REF!</definedName>
    <definedName name="comp1030035">#REF!</definedName>
    <definedName name="comp1030036">#REF!</definedName>
    <definedName name="comp1030037">#REF!</definedName>
    <definedName name="comp1030038">#REF!</definedName>
    <definedName name="comp1030039">#REF!</definedName>
    <definedName name="comp1030043">#REF!</definedName>
    <definedName name="comp1030044">#REF!</definedName>
    <definedName name="comp1030045">#REF!</definedName>
    <definedName name="comp1030046">#REF!</definedName>
    <definedName name="comp1030047">#REF!</definedName>
    <definedName name="comp1030048">#REF!</definedName>
    <definedName name="comp1030049">#REF!</definedName>
    <definedName name="comp1030050">#REF!</definedName>
    <definedName name="comp1030052">#REF!</definedName>
    <definedName name="comp1030053">#REF!</definedName>
    <definedName name="comp1030054">#REF!</definedName>
    <definedName name="comp1030055">#REF!</definedName>
    <definedName name="comp1030056">#REF!</definedName>
    <definedName name="comp1030057">#REF!</definedName>
    <definedName name="comp1030058">#REF!</definedName>
    <definedName name="comp1030059">#REF!</definedName>
    <definedName name="COMP1030060">#REF!</definedName>
    <definedName name="comp1030061">#REF!</definedName>
    <definedName name="comp1030062">#REF!</definedName>
    <definedName name="comp1030063">#REF!</definedName>
    <definedName name="comp1030064">#REF!</definedName>
    <definedName name="comp1030065">#REF!</definedName>
    <definedName name="comp1030066">#REF!</definedName>
    <definedName name="comp1030067">#REF!</definedName>
    <definedName name="comp1030068">#REF!</definedName>
    <definedName name="comp1030069">#REF!</definedName>
    <definedName name="comp1040004">#REF!</definedName>
    <definedName name="comp1040005">#REF!</definedName>
    <definedName name="comp1040006">#REF!</definedName>
    <definedName name="comp1040009">#REF!</definedName>
    <definedName name="comp1040013">#REF!</definedName>
    <definedName name="comp1040016">#REF!</definedName>
    <definedName name="comp1040018">#REF!</definedName>
    <definedName name="comp1040019">#REF!</definedName>
    <definedName name="comp1040027">#REF!</definedName>
    <definedName name="comp1040028">#REF!</definedName>
    <definedName name="comp1040029">#REF!</definedName>
    <definedName name="comp1040031">#REF!</definedName>
    <definedName name="comp1040032">#REF!</definedName>
    <definedName name="comp1040033">#REF!</definedName>
    <definedName name="comp1040034">#REF!</definedName>
    <definedName name="comp1040035">#REF!</definedName>
    <definedName name="comp1040036">#REF!</definedName>
    <definedName name="comp1040037">#REF!</definedName>
    <definedName name="comp1040038">#REF!</definedName>
    <definedName name="comp1040039">#REF!</definedName>
    <definedName name="comp1040040">#REF!</definedName>
    <definedName name="comp1040041">#REF!</definedName>
    <definedName name="comp1040042">#REF!</definedName>
    <definedName name="comp1040043">#REF!</definedName>
    <definedName name="comp1040044">#REF!</definedName>
    <definedName name="comp1040047">#REF!</definedName>
    <definedName name="comp1040048">#REF!</definedName>
    <definedName name="comp1040049">#REF!</definedName>
    <definedName name="comp1040061">#REF!</definedName>
    <definedName name="comp1040062">#REF!</definedName>
    <definedName name="comp1040063">#REF!</definedName>
    <definedName name="comp1040064">#REF!</definedName>
    <definedName name="comp1040065">#REF!</definedName>
    <definedName name="comp1040066">#REF!</definedName>
    <definedName name="comp1040067">#REF!</definedName>
    <definedName name="comp1040068">#REF!</definedName>
    <definedName name="comp1040069">#REF!</definedName>
    <definedName name="comp1040070">#REF!</definedName>
    <definedName name="comp1040072">#REF!</definedName>
    <definedName name="comp1040074">#REF!</definedName>
    <definedName name="comp1040075">#REF!</definedName>
    <definedName name="comp1040076">#REF!</definedName>
    <definedName name="comp1040077">#REF!</definedName>
    <definedName name="comp1040078">#REF!</definedName>
    <definedName name="comp1040079">#REF!</definedName>
    <definedName name="comp1040080">#REF!</definedName>
    <definedName name="comp1040081">#REF!</definedName>
    <definedName name="comp1040082">#REF!</definedName>
    <definedName name="comp1040083">#REF!</definedName>
    <definedName name="comp1040084">#REF!</definedName>
    <definedName name="comp1040085">#REF!</definedName>
    <definedName name="comp1040093">#REF!</definedName>
    <definedName name="comp1050001">#REF!</definedName>
    <definedName name="comp1050006">#REF!</definedName>
    <definedName name="comp1050008">#REF!</definedName>
    <definedName name="comp1050010">#REF!</definedName>
    <definedName name="comp1050013">#REF!</definedName>
    <definedName name="comp1050014">#REF!</definedName>
    <definedName name="comp1050015">#REF!</definedName>
    <definedName name="comp1050017">#REF!</definedName>
    <definedName name="comp1050018">#REF!</definedName>
    <definedName name="comp1050020">#REF!</definedName>
    <definedName name="comp1050021">#REF!</definedName>
    <definedName name="comp1050022">#REF!</definedName>
    <definedName name="comp1050023">#REF!</definedName>
    <definedName name="comp1050024">#REF!</definedName>
    <definedName name="comp1050025">#REF!</definedName>
    <definedName name="comp1050026">#REF!</definedName>
    <definedName name="comp1050027">#REF!</definedName>
    <definedName name="comp1050028">#REF!</definedName>
    <definedName name="comp1050029">#REF!</definedName>
    <definedName name="comp1050030">#REF!</definedName>
    <definedName name="comp1050031">#REF!</definedName>
    <definedName name="comp1050032">#REF!</definedName>
    <definedName name="comp1060005">#REF!</definedName>
    <definedName name="comp1060006">#REF!</definedName>
    <definedName name="comp1060023">#REF!</definedName>
    <definedName name="comp1060025">#REF!</definedName>
    <definedName name="comp1060026">#REF!</definedName>
    <definedName name="comp1060027">#REF!</definedName>
    <definedName name="comp1060028">#REF!</definedName>
    <definedName name="comp1060029">#REF!</definedName>
    <definedName name="comp1060030">#REF!</definedName>
    <definedName name="comp1060033">#REF!</definedName>
    <definedName name="comp1060034">#REF!</definedName>
    <definedName name="comp1060035">#REF!</definedName>
    <definedName name="comp1060039">#REF!</definedName>
    <definedName name="comp1060040">#REF!</definedName>
    <definedName name="comp1060041">#REF!</definedName>
    <definedName name="comp1060049">#REF!</definedName>
    <definedName name="comp1060050">#REF!</definedName>
    <definedName name="comp1060051">#REF!</definedName>
    <definedName name="comp1060054">#REF!</definedName>
    <definedName name="comp1060055">#REF!</definedName>
    <definedName name="comp1060058">#REF!</definedName>
    <definedName name="comp1060059">#REF!</definedName>
    <definedName name="comp1060060">#REF!</definedName>
    <definedName name="comp1060061">#REF!</definedName>
    <definedName name="comp1060062">#REF!</definedName>
    <definedName name="comp1060063">#REF!</definedName>
    <definedName name="comp1060064">#REF!</definedName>
    <definedName name="comp1060065">#REF!</definedName>
    <definedName name="comp1060066">#REF!</definedName>
    <definedName name="comp1060067">#REF!</definedName>
    <definedName name="comp1060070">#REF!</definedName>
    <definedName name="comp1060071">#REF!</definedName>
    <definedName name="comp1060072">#REF!</definedName>
    <definedName name="comp1060085">#REF!</definedName>
    <definedName name="comp1060086">#REF!</definedName>
    <definedName name="comp1060090">#REF!</definedName>
    <definedName name="comp1060091">#REF!</definedName>
    <definedName name="comp1060107">#REF!</definedName>
    <definedName name="comp1060108">#REF!</definedName>
    <definedName name="comp1060109">#REF!</definedName>
    <definedName name="comp1060110">#REF!</definedName>
    <definedName name="comp1060112">#REF!</definedName>
    <definedName name="comp1060113">#REF!</definedName>
    <definedName name="comp1060114">#REF!</definedName>
    <definedName name="comp1060115">#REF!</definedName>
    <definedName name="comp1060116">#REF!</definedName>
    <definedName name="comp1060117">#REF!</definedName>
    <definedName name="comp1060118">#REF!</definedName>
    <definedName name="comp1060119">#REF!</definedName>
    <definedName name="comp1060120">#REF!</definedName>
    <definedName name="comp1060121">#REF!</definedName>
    <definedName name="comp1060122">#REF!</definedName>
    <definedName name="comp1060124">#REF!</definedName>
    <definedName name="comp1060125">#REF!</definedName>
    <definedName name="comp1060126">#REF!</definedName>
    <definedName name="comp1060128">#REF!</definedName>
    <definedName name="comp1060129">#REF!</definedName>
    <definedName name="comp1060130">#REF!</definedName>
    <definedName name="comp1060131">#REF!</definedName>
    <definedName name="comp1060132">#REF!</definedName>
    <definedName name="comp1060133">#REF!</definedName>
    <definedName name="comp1060134">#REF!</definedName>
    <definedName name="comp1060135">#REF!</definedName>
    <definedName name="comp1060136">#REF!</definedName>
    <definedName name="comp1060137">#REF!</definedName>
    <definedName name="comp1060138">#REF!</definedName>
    <definedName name="comp1060139">#REF!</definedName>
    <definedName name="comp1060141">#REF!</definedName>
    <definedName name="comp1060142">#REF!</definedName>
    <definedName name="comp1060143">#REF!</definedName>
    <definedName name="comp1060144">#REF!</definedName>
    <definedName name="comp1060148">#REF!</definedName>
    <definedName name="comp1060149">#REF!</definedName>
    <definedName name="comp1060150">#REF!</definedName>
    <definedName name="comp1060151">#REF!</definedName>
    <definedName name="comp1060152">#REF!</definedName>
    <definedName name="comp1060153">#REF!</definedName>
    <definedName name="comp1060155">#REF!</definedName>
    <definedName name="comp1060157">#REF!</definedName>
    <definedName name="comp1060158">#REF!</definedName>
    <definedName name="comp1060160">#REF!</definedName>
    <definedName name="comp1060162">#REF!</definedName>
    <definedName name="comp1060167">#REF!</definedName>
    <definedName name="comp1060168">#REF!</definedName>
    <definedName name="comp1060169">#REF!</definedName>
    <definedName name="comp1060173">#REF!</definedName>
    <definedName name="comp1060174">#REF!</definedName>
    <definedName name="comp1060175">#REF!</definedName>
    <definedName name="comp1060176">#REF!</definedName>
    <definedName name="comp1060177">#REF!</definedName>
    <definedName name="comp1060178">#REF!</definedName>
    <definedName name="comp1060179">#REF!</definedName>
    <definedName name="comp1060180">#REF!</definedName>
    <definedName name="comp1060181">#REF!</definedName>
    <definedName name="comp1060182">#REF!</definedName>
    <definedName name="comp1060188">#REF!</definedName>
    <definedName name="comp1060190">#REF!</definedName>
    <definedName name="comp1060196">#REF!</definedName>
    <definedName name="comp1060197">#REF!</definedName>
    <definedName name="comp1060198">#REF!</definedName>
    <definedName name="comp1060199">#REF!</definedName>
    <definedName name="comp1060200">#REF!</definedName>
    <definedName name="comp1060201">#REF!</definedName>
    <definedName name="comp1060202">#REF!</definedName>
    <definedName name="comp1060204">#REF!</definedName>
    <definedName name="comp1060205">#REF!</definedName>
    <definedName name="comp1060206">#REF!</definedName>
    <definedName name="comp1060209">#REF!</definedName>
    <definedName name="comp1060214">#REF!</definedName>
    <definedName name="comp1060222">#REF!</definedName>
    <definedName name="comp1060223">#REF!</definedName>
    <definedName name="comp1060224">#REF!</definedName>
    <definedName name="comp1060225">#REF!</definedName>
    <definedName name="comp1060226">#REF!</definedName>
    <definedName name="comp1060227">#REF!</definedName>
    <definedName name="comp1060230">#REF!</definedName>
    <definedName name="comp1060231">#REF!</definedName>
    <definedName name="comp1060232">#REF!</definedName>
    <definedName name="comp1060233">#REF!</definedName>
    <definedName name="comp1060234">#REF!</definedName>
    <definedName name="comp1060236">#REF!</definedName>
    <definedName name="comp1060237">#REF!</definedName>
    <definedName name="comp1060238">#REF!</definedName>
    <definedName name="comp1060239">#REF!</definedName>
    <definedName name="comp1060242">#REF!</definedName>
    <definedName name="comp1060243">#REF!</definedName>
    <definedName name="comp1060244">#REF!</definedName>
    <definedName name="comp1060245">#REF!</definedName>
    <definedName name="comp1060247">#REF!</definedName>
    <definedName name="comp1060248">#REF!</definedName>
    <definedName name="comp1060251">#REF!</definedName>
    <definedName name="comp1060254">#REF!</definedName>
    <definedName name="comp1060258">#REF!</definedName>
    <definedName name="comp1060259">#REF!</definedName>
    <definedName name="comp1060261">#REF!</definedName>
    <definedName name="comp1060262">#REF!</definedName>
    <definedName name="comp1060263">#REF!</definedName>
    <definedName name="comp1060264">#REF!</definedName>
    <definedName name="comp1060265">#REF!</definedName>
    <definedName name="comp1060266">#REF!</definedName>
    <definedName name="comp1060267">#REF!</definedName>
    <definedName name="comp1060268">#REF!</definedName>
    <definedName name="comp1060269">#REF!</definedName>
    <definedName name="comp1060270">#REF!</definedName>
    <definedName name="comp1060271">#REF!</definedName>
    <definedName name="comp1060273">#REF!</definedName>
    <definedName name="comp1060274">#REF!</definedName>
    <definedName name="comp1060275">#REF!</definedName>
    <definedName name="comp1060276">#REF!</definedName>
    <definedName name="comp1060279">#REF!</definedName>
    <definedName name="comp1060281">#REF!</definedName>
    <definedName name="comp1060286">#REF!</definedName>
    <definedName name="comp1060288">#REF!</definedName>
    <definedName name="comp1060292">#REF!</definedName>
    <definedName name="comp1060294">#REF!</definedName>
    <definedName name="comp1060295">#REF!</definedName>
    <definedName name="comp1060296">#REF!</definedName>
    <definedName name="comp1060297">#REF!</definedName>
    <definedName name="comp1060298">#REF!</definedName>
    <definedName name="comp1060299">#REF!</definedName>
    <definedName name="comp1060300">#REF!</definedName>
    <definedName name="comp1060301">#REF!</definedName>
    <definedName name="comp1060302">#REF!</definedName>
    <definedName name="comp1060303">#REF!</definedName>
    <definedName name="comp1060304">#REF!</definedName>
    <definedName name="comp1060305">#REF!</definedName>
    <definedName name="comp1060309">#REF!</definedName>
    <definedName name="comp1060310">#REF!</definedName>
    <definedName name="comp1060311">#REF!</definedName>
    <definedName name="comp1060312">#REF!</definedName>
    <definedName name="comp1060313">#REF!</definedName>
    <definedName name="comp1060314">#REF!</definedName>
    <definedName name="comp1060315">#REF!</definedName>
    <definedName name="comp1060316">#REF!</definedName>
    <definedName name="comp1060317">#REF!</definedName>
    <definedName name="comp1060318">#REF!</definedName>
    <definedName name="comp1060319">#REF!</definedName>
    <definedName name="comp1060320">#REF!</definedName>
    <definedName name="comp1060321">#REF!</definedName>
    <definedName name="comp1060322">#REF!</definedName>
    <definedName name="comp1060323">#REF!</definedName>
    <definedName name="comp1060325">#REF!</definedName>
    <definedName name="comp1060326">#REF!</definedName>
    <definedName name="comp1060327">#REF!</definedName>
    <definedName name="comp1060328">#REF!</definedName>
    <definedName name="comp1060329">#REF!</definedName>
    <definedName name="comp1060330">#REF!</definedName>
    <definedName name="comp1060331">#REF!</definedName>
    <definedName name="comp1060332">#REF!</definedName>
    <definedName name="comp1060333">#REF!</definedName>
    <definedName name="comp1060334">#REF!</definedName>
    <definedName name="comp1060335">#REF!</definedName>
    <definedName name="comp1060336">#REF!</definedName>
    <definedName name="comp1060337">#REF!</definedName>
    <definedName name="comp1060338">#REF!</definedName>
    <definedName name="comp1060339">#REF!</definedName>
    <definedName name="comp1060340">#REF!</definedName>
    <definedName name="comp1060341">#REF!</definedName>
    <definedName name="comp1060343">#REF!</definedName>
    <definedName name="comp1060344">#REF!</definedName>
    <definedName name="comp1060345">#REF!</definedName>
    <definedName name="comp1060346">#REF!</definedName>
    <definedName name="comp1060347">#REF!</definedName>
    <definedName name="comp1060348">#REF!</definedName>
    <definedName name="comp1060349">#REF!</definedName>
    <definedName name="comp1060350">#REF!</definedName>
    <definedName name="comp1060351">#REF!</definedName>
    <definedName name="comp1060352">#REF!</definedName>
    <definedName name="comp1060353">#REF!</definedName>
    <definedName name="comp1060354">#REF!</definedName>
    <definedName name="comp1060355">#REF!</definedName>
    <definedName name="comp1060356">#REF!</definedName>
    <definedName name="comp1060357">#REF!</definedName>
    <definedName name="comp1060358">#REF!</definedName>
    <definedName name="comp1060359">#REF!</definedName>
    <definedName name="comp1060360">#REF!</definedName>
    <definedName name="comp1060361">#REF!</definedName>
    <definedName name="comp1060362">#REF!</definedName>
    <definedName name="comp1060363">#REF!</definedName>
    <definedName name="comp1060364">#REF!</definedName>
    <definedName name="comp1060365">#REF!</definedName>
    <definedName name="comp1060366">#REF!</definedName>
    <definedName name="comp1060367">#REF!</definedName>
    <definedName name="comp1060368">#REF!</definedName>
    <definedName name="comp1060369">#REF!</definedName>
    <definedName name="comp1060370">#REF!</definedName>
    <definedName name="comp1060372">#REF!</definedName>
    <definedName name="comp1060373">#REF!</definedName>
    <definedName name="comp1060374">#REF!</definedName>
    <definedName name="comp1060375">#REF!</definedName>
    <definedName name="comp1060376">#REF!</definedName>
    <definedName name="comp1060377">#REF!</definedName>
    <definedName name="comp1060378">#REF!</definedName>
    <definedName name="comp1060379">#REF!</definedName>
    <definedName name="comp1060380">#REF!</definedName>
    <definedName name="comp1060381">#REF!</definedName>
    <definedName name="comp1060382">#REF!</definedName>
    <definedName name="comp1060383">#REF!</definedName>
    <definedName name="comp1060384">#REF!</definedName>
    <definedName name="comp1060387">#REF!</definedName>
    <definedName name="comp1060388">#REF!</definedName>
    <definedName name="comp1060389">#REF!</definedName>
    <definedName name="comp1060390">#REF!</definedName>
    <definedName name="comp1060391">#REF!</definedName>
    <definedName name="comp1060392">#REF!</definedName>
    <definedName name="comp1060395">#REF!</definedName>
    <definedName name="comp1060396">#REF!</definedName>
    <definedName name="comp1060397">#REF!</definedName>
    <definedName name="comp1060398">#REF!</definedName>
    <definedName name="comp1060400">#REF!</definedName>
    <definedName name="comp1060401">#REF!</definedName>
    <definedName name="comp1060402">#REF!</definedName>
    <definedName name="comp1060403">#REF!</definedName>
    <definedName name="comp1060404">#REF!</definedName>
    <definedName name="comp1060405">#REF!</definedName>
    <definedName name="comp1060406">#REF!</definedName>
    <definedName name="comp1060407">#REF!</definedName>
    <definedName name="comp1060409">#REF!</definedName>
    <definedName name="comp1060410">#REF!</definedName>
    <definedName name="comp1060411">#REF!</definedName>
    <definedName name="comp1060413">#REF!</definedName>
    <definedName name="comp1060414">#REF!</definedName>
    <definedName name="comp1060415">#REF!</definedName>
    <definedName name="comp1060416">#REF!</definedName>
    <definedName name="comp1060417">#REF!</definedName>
    <definedName name="comp1060418">#REF!</definedName>
    <definedName name="comp1060419">#REF!</definedName>
    <definedName name="comp106042">#REF!</definedName>
    <definedName name="comp1060420">#REF!</definedName>
    <definedName name="comp1060421">#REF!</definedName>
    <definedName name="comp1060422">#REF!</definedName>
    <definedName name="comp1060423">#REF!</definedName>
    <definedName name="comp1060424">#REF!</definedName>
    <definedName name="comp1060425">#REF!</definedName>
    <definedName name="comp1060426">#REF!</definedName>
    <definedName name="comp1060427">#REF!</definedName>
    <definedName name="comp1060428">#REF!</definedName>
    <definedName name="comp1060429">#REF!</definedName>
    <definedName name="comp1060430">#REF!</definedName>
    <definedName name="comp1060431">#REF!</definedName>
    <definedName name="comp1060432">#REF!</definedName>
    <definedName name="comp1060433">#REF!</definedName>
    <definedName name="comp1060434">#REF!</definedName>
    <definedName name="comp1060435">#REF!</definedName>
    <definedName name="comp1060436">#REF!</definedName>
    <definedName name="comp1060437">#REF!</definedName>
    <definedName name="comp1060438">#REF!</definedName>
    <definedName name="comp1060440">#REF!</definedName>
    <definedName name="comp1060441">#REF!</definedName>
    <definedName name="comp1060445">#REF!</definedName>
    <definedName name="comp1060446">#REF!</definedName>
    <definedName name="comp1060447">#REF!</definedName>
    <definedName name="comp1060448">#REF!</definedName>
    <definedName name="comp1060449">#REF!</definedName>
    <definedName name="comp1060450">#REF!</definedName>
    <definedName name="comp1060451">#REF!</definedName>
    <definedName name="comp1060452">#REF!</definedName>
    <definedName name="comp1060453">#REF!</definedName>
    <definedName name="comp1060454">#REF!</definedName>
    <definedName name="comp1060455">#REF!</definedName>
    <definedName name="comp1060456">#REF!</definedName>
    <definedName name="comp1070002">#REF!</definedName>
    <definedName name="comp1070003">#REF!</definedName>
    <definedName name="comp1070006">#REF!</definedName>
    <definedName name="comp1070007">#REF!</definedName>
    <definedName name="comp1070008">#REF!</definedName>
    <definedName name="comp1070010">#REF!</definedName>
    <definedName name="comp1070011">#REF!</definedName>
    <definedName name="comp1070013">#REF!</definedName>
    <definedName name="comp1070014">#REF!</definedName>
    <definedName name="comp1070015">#REF!</definedName>
    <definedName name="comp1070016">#REF!</definedName>
    <definedName name="comp1070017">#REF!</definedName>
    <definedName name="comp1070018">#REF!</definedName>
    <definedName name="comp1070022">#REF!</definedName>
    <definedName name="comp1070026">#REF!</definedName>
    <definedName name="comp1070029">#REF!</definedName>
    <definedName name="comp1070030">#REF!</definedName>
    <definedName name="comp1070031">#REF!</definedName>
    <definedName name="comp1070033">#REF!</definedName>
    <definedName name="comp1070035">#REF!</definedName>
    <definedName name="comp1070036">#REF!</definedName>
    <definedName name="comp1070041">#REF!</definedName>
    <definedName name="comp1070042">#REF!</definedName>
    <definedName name="comp1070044">#REF!</definedName>
    <definedName name="comp1070045">#REF!</definedName>
    <definedName name="comp1070047">#REF!</definedName>
    <definedName name="comp1070048">#REF!</definedName>
    <definedName name="comp1070049">#REF!</definedName>
    <definedName name="comp1070050">#REF!</definedName>
    <definedName name="comp1070051">#REF!</definedName>
    <definedName name="comp1070053">#REF!</definedName>
    <definedName name="comp1070054">#REF!</definedName>
    <definedName name="comp1070055">#REF!</definedName>
    <definedName name="comp1070056">#REF!</definedName>
    <definedName name="comp1070057">#REF!</definedName>
    <definedName name="comp1070058">#REF!</definedName>
    <definedName name="comp1070060">#REF!</definedName>
    <definedName name="comp1070061">#REF!</definedName>
    <definedName name="comp1070066">#REF!</definedName>
    <definedName name="comp1070067">#REF!</definedName>
    <definedName name="comp1070068">#REF!</definedName>
    <definedName name="comp1070069">#REF!</definedName>
    <definedName name="comp1070070">#REF!</definedName>
    <definedName name="comp1070072">#REF!</definedName>
    <definedName name="comp1070073">#REF!</definedName>
    <definedName name="comp1070074">#REF!</definedName>
    <definedName name="comp1070075">#REF!</definedName>
    <definedName name="comp1070076">#REF!</definedName>
    <definedName name="comp1070077">#REF!</definedName>
    <definedName name="comp1070078">#REF!</definedName>
    <definedName name="comp1070079">#REF!</definedName>
    <definedName name="comp1070081">#REF!</definedName>
    <definedName name="comp1070092">#REF!</definedName>
    <definedName name="comp1070101">#REF!</definedName>
    <definedName name="comp1070102">#REF!</definedName>
    <definedName name="comp1070106">#REF!</definedName>
    <definedName name="comp1070114">#REF!</definedName>
    <definedName name="comp1070115">#REF!</definedName>
    <definedName name="comp1070116">#REF!</definedName>
    <definedName name="comp1070117">#REF!</definedName>
    <definedName name="comp1070118">#REF!</definedName>
    <definedName name="comp1070120">#REF!</definedName>
    <definedName name="comp1070121">#REF!</definedName>
    <definedName name="comp1070127">#REF!</definedName>
    <definedName name="comp1070143">#REF!</definedName>
    <definedName name="comp1070144">#REF!</definedName>
    <definedName name="comp1070145">#REF!</definedName>
    <definedName name="comp1070146">#REF!</definedName>
    <definedName name="comp1070149">#REF!</definedName>
    <definedName name="comp1070150">#REF!</definedName>
    <definedName name="comp1070151">#REF!</definedName>
    <definedName name="comp1070152">#REF!</definedName>
    <definedName name="comp1070153">#REF!</definedName>
    <definedName name="comp1070154">#REF!</definedName>
    <definedName name="comp1070155">#REF!</definedName>
    <definedName name="comp1070156">#REF!</definedName>
    <definedName name="comp1070157">#REF!</definedName>
    <definedName name="comp1070165">#REF!</definedName>
    <definedName name="comp1070166">#REF!</definedName>
    <definedName name="comp1070167">#REF!</definedName>
    <definedName name="comp1070168">#REF!</definedName>
    <definedName name="comp1070169">#REF!</definedName>
    <definedName name="comp1070173">#REF!</definedName>
    <definedName name="comp1070174">#REF!</definedName>
    <definedName name="comp1070180">#REF!</definedName>
    <definedName name="comp1070182">#REF!</definedName>
    <definedName name="comp1070183">#REF!</definedName>
    <definedName name="comp1070188">#REF!</definedName>
    <definedName name="comp1070189">#REF!</definedName>
    <definedName name="comp1070190">#REF!</definedName>
    <definedName name="comp1070191">#REF!</definedName>
    <definedName name="comp1070192">#REF!</definedName>
    <definedName name="comp1070193">#REF!</definedName>
    <definedName name="comp1070194">#REF!</definedName>
    <definedName name="comp1070195">#REF!</definedName>
    <definedName name="comp1070196">#REF!</definedName>
    <definedName name="comp1070197">#REF!</definedName>
    <definedName name="comp1070198">#REF!</definedName>
    <definedName name="comp1070201">#REF!</definedName>
    <definedName name="comp1070202">#REF!</definedName>
    <definedName name="comp1070203">#REF!</definedName>
    <definedName name="comp1070204">#REF!</definedName>
    <definedName name="comp1070205">#REF!</definedName>
    <definedName name="comp1070206">#REF!</definedName>
    <definedName name="comp1070207">#REF!</definedName>
    <definedName name="comp1070208">#REF!</definedName>
    <definedName name="comp1070209">#REF!</definedName>
    <definedName name="comp1070210">#REF!</definedName>
    <definedName name="comp1070211">#REF!</definedName>
    <definedName name="comp1070212">#REF!</definedName>
    <definedName name="comp1070213">#REF!</definedName>
    <definedName name="comp1070214">#REF!</definedName>
    <definedName name="comp1070215">#REF!</definedName>
    <definedName name="comp1070216">#REF!</definedName>
    <definedName name="comp1070217">#REF!</definedName>
    <definedName name="comp1070219">#REF!</definedName>
    <definedName name="comp1070220">#REF!</definedName>
    <definedName name="comp1070221">#REF!</definedName>
    <definedName name="comp1070222">#REF!</definedName>
    <definedName name="comp1070223">#REF!</definedName>
    <definedName name="comp1070224">#REF!</definedName>
    <definedName name="comp1070238">#REF!</definedName>
    <definedName name="comp1070239">#REF!</definedName>
    <definedName name="comp1070240">#REF!</definedName>
    <definedName name="comp1070243">#REF!</definedName>
    <definedName name="comp1070246">#REF!</definedName>
    <definedName name="comp1070247">#REF!</definedName>
    <definedName name="comp1070248">#REF!</definedName>
    <definedName name="comp1070249">#REF!</definedName>
    <definedName name="comp1070250">#REF!</definedName>
    <definedName name="comp1070251">#REF!</definedName>
    <definedName name="comp1070252">#REF!</definedName>
    <definedName name="comp1070253">#REF!</definedName>
    <definedName name="comp1070254">#REF!</definedName>
    <definedName name="comp1070255">#REF!</definedName>
    <definedName name="comp1070256">#REF!</definedName>
    <definedName name="comp1070257">#REF!</definedName>
    <definedName name="comp1070258">#REF!</definedName>
    <definedName name="comp1070259">#REF!</definedName>
    <definedName name="comp1070260">#REF!</definedName>
    <definedName name="comp1070261">#REF!</definedName>
    <definedName name="comp1070262">#REF!</definedName>
    <definedName name="comp1070263">#REF!</definedName>
    <definedName name="comp1070264">#REF!</definedName>
    <definedName name="comp1070265">#REF!</definedName>
    <definedName name="comp1070266">#REF!</definedName>
    <definedName name="comp1070267">#REF!</definedName>
    <definedName name="comp1070268">#REF!</definedName>
    <definedName name="comp1070269">#REF!</definedName>
    <definedName name="comp1070270">#REF!</definedName>
    <definedName name="comp1070271">#REF!</definedName>
    <definedName name="comp1070272">#REF!</definedName>
    <definedName name="comp1070273">#REF!</definedName>
    <definedName name="comp1080002">#REF!</definedName>
    <definedName name="comp1080003">#REF!</definedName>
    <definedName name="comp1080004">#REF!</definedName>
    <definedName name="comp1080005">#REF!</definedName>
    <definedName name="comp1080008">#REF!</definedName>
    <definedName name="comp1080011">#REF!</definedName>
    <definedName name="comp1080012">#REF!</definedName>
    <definedName name="comp1080013">#REF!</definedName>
    <definedName name="comp1080016">#REF!</definedName>
    <definedName name="comp1080019">#REF!</definedName>
    <definedName name="comp1080020">#REF!</definedName>
    <definedName name="comp1080021">#REF!</definedName>
    <definedName name="comp1080022">#REF!</definedName>
    <definedName name="comp1080025">#REF!</definedName>
    <definedName name="comp1080026">#REF!</definedName>
    <definedName name="comp1080027">#REF!</definedName>
    <definedName name="comp1080030">#REF!</definedName>
    <definedName name="comp1080034">#REF!</definedName>
    <definedName name="comp1080035">#REF!</definedName>
    <definedName name="comp1080036">#REF!</definedName>
    <definedName name="comp1080038">#REF!</definedName>
    <definedName name="comp1080039">#REF!</definedName>
    <definedName name="comp1080041">#REF!</definedName>
    <definedName name="comp1080042">#REF!</definedName>
    <definedName name="comp1080044">#REF!</definedName>
    <definedName name="comp1080045">#REF!</definedName>
    <definedName name="comp1080046">#REF!</definedName>
    <definedName name="comp1080049">#REF!</definedName>
    <definedName name="comp1080052">#REF!</definedName>
    <definedName name="comp1080053">#REF!</definedName>
    <definedName name="comp1080056">#REF!</definedName>
    <definedName name="comp1080057">#REF!</definedName>
    <definedName name="comp1080058">#REF!</definedName>
    <definedName name="comp1080059">#REF!</definedName>
    <definedName name="comp1080063">#REF!</definedName>
    <definedName name="comp1080064">#REF!</definedName>
    <definedName name="comp1080067">#REF!</definedName>
    <definedName name="comp1080071">#REF!</definedName>
    <definedName name="comp1080072">#REF!</definedName>
    <definedName name="comp1080073">#REF!</definedName>
    <definedName name="comp1080075">#REF!</definedName>
    <definedName name="comp1080076">#REF!</definedName>
    <definedName name="comp1080077">#REF!</definedName>
    <definedName name="comp1080078">#REF!</definedName>
    <definedName name="comp1080086">#REF!</definedName>
    <definedName name="comp1080087">#REF!</definedName>
    <definedName name="comp1080088">#REF!</definedName>
    <definedName name="comp1080089">#REF!</definedName>
    <definedName name="comp1080090">#REF!</definedName>
    <definedName name="comp1080091">#REF!</definedName>
    <definedName name="comp1080092">#REF!</definedName>
    <definedName name="comp1080093">#REF!</definedName>
    <definedName name="comp1090001">#REF!</definedName>
    <definedName name="comp1090002">#REF!</definedName>
    <definedName name="comp1090003">#REF!</definedName>
    <definedName name="comp1090004">#REF!</definedName>
    <definedName name="comp1090005">#REF!</definedName>
    <definedName name="comp1090006">#REF!</definedName>
    <definedName name="comp1090007">#REF!</definedName>
    <definedName name="comp1090009">#REF!</definedName>
    <definedName name="comp1090010">#REF!</definedName>
    <definedName name="comp1090011">#REF!</definedName>
    <definedName name="comp1090012">#REF!</definedName>
    <definedName name="comp1090013">#REF!</definedName>
    <definedName name="comp1090014">#REF!</definedName>
    <definedName name="comp1090016">#REF!</definedName>
    <definedName name="comp1090018">#REF!</definedName>
    <definedName name="comp1090019">#REF!</definedName>
    <definedName name="comp1090021">#REF!</definedName>
    <definedName name="comp1090022">#REF!</definedName>
    <definedName name="comp1090023">#REF!</definedName>
    <definedName name="comp1090024">#REF!</definedName>
    <definedName name="comp1090025">#REF!</definedName>
    <definedName name="comp1090027">#REF!</definedName>
    <definedName name="comp1090028">#REF!</definedName>
    <definedName name="comp1090030">#REF!</definedName>
    <definedName name="comp1090031">#REF!</definedName>
    <definedName name="comp1090032">#REF!</definedName>
    <definedName name="comp1090033">#REF!</definedName>
    <definedName name="comp1090034">#REF!</definedName>
    <definedName name="comp1090035">#REF!</definedName>
    <definedName name="comp1090037">#REF!</definedName>
    <definedName name="comp1090038">#REF!</definedName>
    <definedName name="comp1090039">#REF!</definedName>
    <definedName name="comp1090040">#REF!</definedName>
    <definedName name="comp1090041">#REF!</definedName>
    <definedName name="comp1090042">#REF!</definedName>
    <definedName name="comp1090043">#REF!</definedName>
    <definedName name="comp1090044">#REF!</definedName>
    <definedName name="comp1090045">#REF!</definedName>
    <definedName name="comp1090046">#REF!</definedName>
    <definedName name="comp1090048">#REF!</definedName>
    <definedName name="comp1090049">#REF!</definedName>
    <definedName name="comp1090050">#REF!</definedName>
    <definedName name="comp1090051">#REF!</definedName>
    <definedName name="comp1090052">#REF!</definedName>
    <definedName name="comp1090054">#REF!</definedName>
    <definedName name="comp1090055">#REF!</definedName>
    <definedName name="comp1090056">#REF!</definedName>
    <definedName name="comp1090057">#REF!</definedName>
    <definedName name="comp1090058">#REF!</definedName>
    <definedName name="comp1090059">#REF!</definedName>
    <definedName name="comp1090060">#REF!</definedName>
    <definedName name="comp1090061">#REF!</definedName>
    <definedName name="comp1090062">#REF!</definedName>
    <definedName name="comp1090063">#REF!</definedName>
    <definedName name="comp1090064">#REF!</definedName>
    <definedName name="comp1090065">#REF!</definedName>
    <definedName name="comp1090067">#REF!</definedName>
    <definedName name="comp1090068">#REF!</definedName>
    <definedName name="comp1090069">#REF!</definedName>
    <definedName name="comp1090070">#REF!</definedName>
    <definedName name="comp1090072">#REF!</definedName>
    <definedName name="comp1090073">#REF!</definedName>
    <definedName name="comp1090075">#REF!</definedName>
    <definedName name="comp1090076">#REF!</definedName>
    <definedName name="comp1090078">#REF!</definedName>
    <definedName name="comp1090079">#REF!</definedName>
    <definedName name="comp1090080">#REF!</definedName>
    <definedName name="comp1090081">#REF!</definedName>
    <definedName name="comp1090082">#REF!</definedName>
    <definedName name="comp1090083">#REF!</definedName>
    <definedName name="comp1090084">#REF!</definedName>
    <definedName name="comp1090088">#REF!</definedName>
    <definedName name="comp1090089">#REF!</definedName>
    <definedName name="comp1090090">#REF!</definedName>
    <definedName name="comp1090091">#REF!</definedName>
    <definedName name="comp1090093">#REF!</definedName>
    <definedName name="comp1090095">#REF!</definedName>
    <definedName name="comp1090097">#REF!</definedName>
    <definedName name="comp1090098">#REF!</definedName>
    <definedName name="comp1090099">#REF!</definedName>
    <definedName name="comp1090100">#REF!</definedName>
    <definedName name="comp1090102">#REF!</definedName>
    <definedName name="comp1090103">#REF!</definedName>
    <definedName name="comp1090105">#REF!</definedName>
    <definedName name="comp1090106">#REF!</definedName>
    <definedName name="comp1090107">#REF!</definedName>
    <definedName name="comp1090108">#REF!</definedName>
    <definedName name="comp1090110">#REF!</definedName>
    <definedName name="comp1090112">#REF!</definedName>
    <definedName name="comp1090113">#REF!</definedName>
    <definedName name="comp1090114">#REF!</definedName>
    <definedName name="comp1090116">#REF!</definedName>
    <definedName name="comp1090117">#REF!</definedName>
    <definedName name="comp1090118">#REF!</definedName>
    <definedName name="comp1090119">#REF!</definedName>
    <definedName name="comp1090120">#REF!</definedName>
    <definedName name="comp1090122">#REF!</definedName>
    <definedName name="comp1090123">#REF!</definedName>
    <definedName name="comp1090124">#REF!</definedName>
    <definedName name="comp1090125">#REF!</definedName>
    <definedName name="comp1090126">#REF!</definedName>
    <definedName name="comp1090127">#REF!</definedName>
    <definedName name="comp1090128">#REF!</definedName>
    <definedName name="comp1090130">#REF!</definedName>
    <definedName name="comp1090131">#REF!</definedName>
    <definedName name="comp1090132">#REF!</definedName>
    <definedName name="comp1090133">#REF!</definedName>
    <definedName name="comp1090134">#REF!</definedName>
    <definedName name="comp1090135">#REF!</definedName>
    <definedName name="comp1090136">#REF!</definedName>
    <definedName name="comp1090138">#REF!</definedName>
    <definedName name="comp1090139">#REF!</definedName>
    <definedName name="comp1090140">#REF!</definedName>
    <definedName name="comp1090141">#REF!</definedName>
    <definedName name="comp1090142">#REF!</definedName>
    <definedName name="comp1090143">#REF!</definedName>
    <definedName name="comp1090144">#REF!</definedName>
    <definedName name="comp1090145">#REF!</definedName>
    <definedName name="comp1090146">#REF!</definedName>
    <definedName name="comp1090147">#REF!</definedName>
    <definedName name="comp1090148">#REF!</definedName>
    <definedName name="comp1090149">#REF!</definedName>
    <definedName name="comp1090150">#REF!</definedName>
    <definedName name="comp1090151">#REF!</definedName>
    <definedName name="comp1090152">#REF!</definedName>
    <definedName name="comp1090153">#REF!</definedName>
    <definedName name="comp1100001">#REF!</definedName>
    <definedName name="comp1100004">#REF!</definedName>
    <definedName name="comp1100005">#REF!</definedName>
    <definedName name="comp1100006">#REF!</definedName>
    <definedName name="comp1100007">#REF!</definedName>
    <definedName name="comp1100019">#REF!</definedName>
    <definedName name="comp1100020">#REF!</definedName>
    <definedName name="comp1100021">#REF!</definedName>
    <definedName name="comp1100022">#REF!</definedName>
    <definedName name="comp1100023">#REF!</definedName>
    <definedName name="comp1100030">#REF!</definedName>
    <definedName name="comp1100031">#REF!</definedName>
    <definedName name="comp1100032">#REF!</definedName>
    <definedName name="comp1100033">#REF!</definedName>
    <definedName name="comp1100034">#REF!</definedName>
    <definedName name="comp1100036">#REF!</definedName>
    <definedName name="comp1100037">#REF!</definedName>
    <definedName name="comp1100038">#REF!</definedName>
    <definedName name="comp1100049">#REF!</definedName>
    <definedName name="comp1100050">#REF!</definedName>
    <definedName name="comp1100051">#REF!</definedName>
    <definedName name="comp1100053">#REF!</definedName>
    <definedName name="comp1100054">#REF!</definedName>
    <definedName name="comp1100055">#REF!</definedName>
    <definedName name="comp1100057">#REF!</definedName>
    <definedName name="comp1100059">#REF!</definedName>
    <definedName name="comp1100060">#REF!</definedName>
    <definedName name="comp1100062">#REF!</definedName>
    <definedName name="comp1100063">#REF!</definedName>
    <definedName name="comp1100065">#REF!</definedName>
    <definedName name="comp1100066">#REF!</definedName>
    <definedName name="comp1100067">#REF!</definedName>
    <definedName name="comp1100069">#REF!</definedName>
    <definedName name="comp1100070">#REF!</definedName>
    <definedName name="comp1100078">#REF!</definedName>
    <definedName name="comp1100080">#REF!</definedName>
    <definedName name="comp1100081">#REF!</definedName>
    <definedName name="comp1100082">#REF!</definedName>
    <definedName name="comp1100084">#REF!</definedName>
    <definedName name="comp1100085">#REF!</definedName>
    <definedName name="comp1100086">#REF!</definedName>
    <definedName name="comp1100087">#REF!</definedName>
    <definedName name="comp1100088">#REF!</definedName>
    <definedName name="comp1100089">#REF!</definedName>
    <definedName name="comp1100090">#REF!</definedName>
    <definedName name="comp1100093">#REF!</definedName>
    <definedName name="comp1100095">#REF!</definedName>
    <definedName name="comp1100097">#REF!</definedName>
    <definedName name="comp1100098">#REF!</definedName>
    <definedName name="comp1100099">#REF!</definedName>
    <definedName name="comp1100101">#REF!</definedName>
    <definedName name="comp1100102">#REF!</definedName>
    <definedName name="comp1100103">#REF!</definedName>
    <definedName name="comp1100104">#REF!</definedName>
    <definedName name="comp1100105">#REF!</definedName>
    <definedName name="comp1100106">#REF!</definedName>
    <definedName name="comp1100107">#REF!</definedName>
    <definedName name="comp1100108">#REF!</definedName>
    <definedName name="comp1100110">#REF!</definedName>
    <definedName name="comp1100111">#REF!</definedName>
    <definedName name="comp1100113">#REF!</definedName>
    <definedName name="comp1100114">#REF!</definedName>
    <definedName name="comp1100115">#REF!</definedName>
    <definedName name="comp1100116">#REF!</definedName>
    <definedName name="comp1100117">#REF!</definedName>
    <definedName name="comp1100118">#REF!</definedName>
    <definedName name="comp1100121">#REF!</definedName>
    <definedName name="comp1100122">#REF!</definedName>
    <definedName name="comp1100124">#REF!</definedName>
    <definedName name="comp1100125">#REF!</definedName>
    <definedName name="comp1100126">#REF!</definedName>
    <definedName name="comp1100127">#REF!</definedName>
    <definedName name="comp1100128">#REF!</definedName>
    <definedName name="comp1100129">#REF!</definedName>
    <definedName name="comp1100131">#REF!</definedName>
    <definedName name="comp1100132">#REF!</definedName>
    <definedName name="comp1100140">#REF!</definedName>
    <definedName name="comp1100141">#REF!</definedName>
    <definedName name="comp1100142">#REF!</definedName>
    <definedName name="comp1100143">#REF!</definedName>
    <definedName name="comp1100144">#REF!</definedName>
    <definedName name="comp1100145">#REF!</definedName>
    <definedName name="comp1100149">#REF!</definedName>
    <definedName name="comp1100150">#REF!</definedName>
    <definedName name="comp1100151">#REF!</definedName>
    <definedName name="comp1100152">#REF!</definedName>
    <definedName name="comp1100153">#REF!</definedName>
    <definedName name="comp1100154">#REF!</definedName>
    <definedName name="comp1100155">#REF!</definedName>
    <definedName name="comp1100156">#REF!</definedName>
    <definedName name="comp1100157">#REF!</definedName>
    <definedName name="comp1100158">#REF!</definedName>
    <definedName name="comp1100159">#REF!</definedName>
    <definedName name="comp1100160">#REF!</definedName>
    <definedName name="comp1100161">#REF!</definedName>
    <definedName name="comp1100162">#REF!</definedName>
    <definedName name="comp1100163">#REF!</definedName>
    <definedName name="comp1100164">#REF!</definedName>
    <definedName name="comp1100165">#REF!</definedName>
    <definedName name="comp1100168">#REF!</definedName>
    <definedName name="comp1100173">#REF!</definedName>
    <definedName name="comp1100174">#REF!</definedName>
    <definedName name="comp1100176">#REF!</definedName>
    <definedName name="comp1100178">#REF!</definedName>
    <definedName name="comp1100179">#REF!</definedName>
    <definedName name="comp1100181">#REF!</definedName>
    <definedName name="comp1100183">#REF!</definedName>
    <definedName name="comp1100184">#REF!</definedName>
    <definedName name="comp1100185">#REF!</definedName>
    <definedName name="comp1100186">#REF!</definedName>
    <definedName name="comp1100187">#REF!</definedName>
    <definedName name="comp1100188">#REF!</definedName>
    <definedName name="comp1100189">#REF!</definedName>
    <definedName name="comp1100190">#REF!</definedName>
    <definedName name="comp1100191">#REF!</definedName>
    <definedName name="comp1100192">#REF!</definedName>
    <definedName name="comp1100193">#REF!</definedName>
    <definedName name="comp1100194">#REF!</definedName>
    <definedName name="comp1100195">#REF!</definedName>
    <definedName name="comp1100196">#REF!</definedName>
    <definedName name="comp1100197">#REF!</definedName>
    <definedName name="comp1100198">#REF!</definedName>
    <definedName name="comp1100199">#REF!</definedName>
    <definedName name="comp1100200">#REF!</definedName>
    <definedName name="comp1100201">#REF!</definedName>
    <definedName name="comp1100202">#REF!</definedName>
    <definedName name="comp1100203">#REF!</definedName>
    <definedName name="comp1100204">#REF!</definedName>
    <definedName name="comp1100205">#REF!</definedName>
    <definedName name="comp1100206">#REF!</definedName>
    <definedName name="comp1100207">#REF!</definedName>
    <definedName name="comp1100208">#REF!</definedName>
    <definedName name="comp1100209">#REF!</definedName>
    <definedName name="comp1100210">#REF!</definedName>
    <definedName name="comp1100211">#REF!</definedName>
    <definedName name="comp1110001">#REF!</definedName>
    <definedName name="comp1110002">#REF!</definedName>
    <definedName name="comp1110007">#REF!</definedName>
    <definedName name="comp1110008">#REF!</definedName>
    <definedName name="comp1110011">#REF!</definedName>
    <definedName name="comp1110012">#REF!</definedName>
    <definedName name="comp1110013">#REF!</definedName>
    <definedName name="comp1110014">#REF!</definedName>
    <definedName name="comp1110021">#REF!</definedName>
    <definedName name="comp1110022">#REF!</definedName>
    <definedName name="comp1110023">#REF!</definedName>
    <definedName name="comp1110024">#REF!</definedName>
    <definedName name="comp1110025">#REF!</definedName>
    <definedName name="comp1110026">#REF!</definedName>
    <definedName name="comp1110027">#REF!</definedName>
    <definedName name="comp1110028">#REF!</definedName>
    <definedName name="comp1110029">#REF!</definedName>
    <definedName name="comp1110030">#REF!</definedName>
    <definedName name="comp1110031">#REF!</definedName>
    <definedName name="comp1110032">#REF!</definedName>
    <definedName name="comp1110033">#REF!</definedName>
    <definedName name="comp1110034">#REF!</definedName>
    <definedName name="comp1110035">#REF!</definedName>
    <definedName name="comp1110036">#REF!</definedName>
    <definedName name="comp1110037">#REF!</definedName>
    <definedName name="comp1110038">#REF!</definedName>
    <definedName name="comp1110039">#REF!</definedName>
    <definedName name="comp1110041">#REF!</definedName>
    <definedName name="comp1120001">#REF!</definedName>
    <definedName name="comp1120002">#REF!</definedName>
    <definedName name="comp1120003">#REF!</definedName>
    <definedName name="comp1120008">#REF!</definedName>
    <definedName name="comp1120010">#REF!</definedName>
    <definedName name="comp1120011">#REF!</definedName>
    <definedName name="comp1120012">#REF!</definedName>
    <definedName name="comp1120013">#REF!</definedName>
    <definedName name="comp1120014">#REF!</definedName>
    <definedName name="comp1120015">#REF!</definedName>
    <definedName name="comp1120018">#REF!</definedName>
    <definedName name="comp1120019">#REF!</definedName>
    <definedName name="comp1120020">#REF!</definedName>
    <definedName name="comp1120021">#REF!</definedName>
    <definedName name="comp1120023">#REF!</definedName>
    <definedName name="comp1120024">#REF!</definedName>
    <definedName name="comp1120025">#REF!</definedName>
    <definedName name="comp1120026">#REF!</definedName>
    <definedName name="comp1120027">#REF!</definedName>
    <definedName name="comp1120028">#REF!</definedName>
    <definedName name="comp1120029">#REF!</definedName>
    <definedName name="comp1120030">#REF!</definedName>
    <definedName name="comp1120031">#REF!</definedName>
    <definedName name="comp1120032">#REF!</definedName>
    <definedName name="comp1120033">#REF!</definedName>
    <definedName name="comp1120034">#REF!</definedName>
    <definedName name="comp1120035">#REF!</definedName>
    <definedName name="comp1120036">#REF!</definedName>
    <definedName name="comp1120037">#REF!</definedName>
    <definedName name="comp1120038">#REF!</definedName>
    <definedName name="comp1120046">#REF!</definedName>
    <definedName name="comp1120047">#REF!</definedName>
    <definedName name="comp1120052">#REF!</definedName>
    <definedName name="comp1120055">#REF!</definedName>
    <definedName name="comp1120059">#REF!</definedName>
    <definedName name="comp1120061">#REF!</definedName>
    <definedName name="comp1120062">#REF!</definedName>
    <definedName name="comp1120063">#REF!</definedName>
    <definedName name="comp1130008">#REF!</definedName>
    <definedName name="comp1130009">#REF!</definedName>
    <definedName name="comp1130014">#REF!</definedName>
    <definedName name="comp1130017">#REF!</definedName>
    <definedName name="comp1130018">#REF!</definedName>
    <definedName name="comp1130019">#REF!</definedName>
    <definedName name="comp1130020">#REF!</definedName>
    <definedName name="comp1130021">#REF!</definedName>
    <definedName name="comp1130022">#REF!</definedName>
    <definedName name="comp1130023">#REF!</definedName>
    <definedName name="comp1130024">#REF!</definedName>
    <definedName name="comp1130025">#REF!</definedName>
    <definedName name="comp1130027">#REF!</definedName>
    <definedName name="comp1130028">#REF!</definedName>
    <definedName name="comp1130029">#REF!</definedName>
    <definedName name="comp1130030">#REF!</definedName>
    <definedName name="comp1130031">#REF!</definedName>
    <definedName name="comp1130032">#REF!</definedName>
    <definedName name="comp1130033">#REF!</definedName>
    <definedName name="comp1130036">#REF!</definedName>
    <definedName name="comp1130037">#REF!</definedName>
    <definedName name="comp1140001">#REF!</definedName>
    <definedName name="comp1140004">#REF!</definedName>
    <definedName name="comp1140006">#REF!</definedName>
    <definedName name="comp1140008">#REF!</definedName>
    <definedName name="comp1140009">#REF!</definedName>
    <definedName name="comp1140012">#REF!</definedName>
    <definedName name="comp1140021">#REF!</definedName>
    <definedName name="comp1140039">#REF!</definedName>
    <definedName name="comp1140040">#REF!</definedName>
    <definedName name="comp1140041">#REF!</definedName>
    <definedName name="comp1140042">#REF!</definedName>
    <definedName name="comp1140043">#REF!</definedName>
    <definedName name="comp1140045">#REF!</definedName>
    <definedName name="comp1140046">#REF!</definedName>
    <definedName name="comp1140047">#REF!</definedName>
    <definedName name="comp1140048">#REF!</definedName>
    <definedName name="comp1140049">#REF!</definedName>
    <definedName name="comp1140050">#REF!</definedName>
    <definedName name="comp1140051">#REF!</definedName>
    <definedName name="comp1140052">#REF!</definedName>
    <definedName name="comp1170006">#REF!</definedName>
    <definedName name="comp1170007">#REF!</definedName>
    <definedName name="comp1170008">#REF!</definedName>
    <definedName name="comp1170009">#REF!</definedName>
    <definedName name="comp1170010">#REF!</definedName>
    <definedName name="comp1170011">#REF!</definedName>
    <definedName name="comp1170012">#REF!</definedName>
    <definedName name="comp1170013">#REF!</definedName>
    <definedName name="comp1170014">#REF!</definedName>
    <definedName name="comp1170015">#REF!</definedName>
    <definedName name="comp1170016">#REF!</definedName>
    <definedName name="comp1170017">#REF!</definedName>
    <definedName name="comp1200007">#REF!</definedName>
    <definedName name="comp1200008">#REF!</definedName>
    <definedName name="comp1200010">#REF!</definedName>
    <definedName name="comp1200012">#REF!</definedName>
    <definedName name="comp1200015">#REF!</definedName>
    <definedName name="comp1200016">#REF!</definedName>
    <definedName name="comp1200017">#REF!</definedName>
    <definedName name="comp1200018">#REF!</definedName>
    <definedName name="comp1200019">#REF!</definedName>
    <definedName name="comp1200020">#REF!</definedName>
    <definedName name="comp1200023">#REF!</definedName>
    <definedName name="comp1200024">#REF!</definedName>
    <definedName name="comp1200025">#REF!</definedName>
    <definedName name="comp1200027">#REF!</definedName>
    <definedName name="comp1200030">#REF!</definedName>
    <definedName name="comp1200032">#REF!</definedName>
    <definedName name="comp1200033">#REF!</definedName>
    <definedName name="comp1200034">#REF!</definedName>
    <definedName name="comp1200035">#REF!</definedName>
    <definedName name="comp1200036">#REF!</definedName>
    <definedName name="comp1200037">#REF!</definedName>
    <definedName name="comp1200038">#REF!</definedName>
    <definedName name="comp1200039">#REF!</definedName>
    <definedName name="comp1200041">#REF!</definedName>
    <definedName name="comp1200045">#REF!</definedName>
    <definedName name="comp1200046">#REF!</definedName>
    <definedName name="comp1200047">#REF!</definedName>
    <definedName name="comp1200048">#REF!</definedName>
    <definedName name="comp1200049">#REF!</definedName>
    <definedName name="comp1200050">#REF!</definedName>
    <definedName name="comp1200051">#REF!</definedName>
    <definedName name="comp1200052">#REF!</definedName>
    <definedName name="comp1200053">#REF!</definedName>
    <definedName name="comp1200054">#REF!</definedName>
    <definedName name="comp1200056">#REF!</definedName>
    <definedName name="comp1200057">#REF!</definedName>
    <definedName name="comp1200058">#REF!</definedName>
    <definedName name="comp1200059">#REF!</definedName>
    <definedName name="comp1200061">#REF!</definedName>
    <definedName name="comp1200063">#REF!</definedName>
    <definedName name="comp1200065">#REF!</definedName>
    <definedName name="comp1200066">#REF!</definedName>
    <definedName name="comp1200067">#REF!</definedName>
    <definedName name="comp1200069">#REF!</definedName>
    <definedName name="comp1200071">#REF!</definedName>
    <definedName name="comp1200072">#REF!</definedName>
    <definedName name="comp1200073">#REF!</definedName>
    <definedName name="comp1200074">#REF!</definedName>
    <definedName name="comp1200075">#REF!</definedName>
    <definedName name="comp1200077">#REF!</definedName>
    <definedName name="comp1200078">#REF!</definedName>
    <definedName name="comp1200079">#REF!</definedName>
    <definedName name="comp1200080">#REF!</definedName>
    <definedName name="comp1200081">#REF!</definedName>
    <definedName name="comp1200082">#REF!</definedName>
    <definedName name="comp1200083">#REF!</definedName>
    <definedName name="comp1200084">#REF!</definedName>
    <definedName name="comp1200085">#REF!</definedName>
    <definedName name="comp1200086">#REF!</definedName>
    <definedName name="comp1200087">#REF!</definedName>
    <definedName name="comp1200088">#REF!</definedName>
    <definedName name="comp1200089">#REF!</definedName>
    <definedName name="comp1200090">#REF!</definedName>
    <definedName name="comp1200091">#REF!</definedName>
    <definedName name="comp1200092">#REF!</definedName>
    <definedName name="comp1200093">#REF!</definedName>
    <definedName name="comp1200094">#REF!</definedName>
    <definedName name="comp1200095">#REF!</definedName>
    <definedName name="comp1200096">#REF!</definedName>
    <definedName name="comp1210001">#REF!</definedName>
    <definedName name="comp1210003">#REF!</definedName>
    <definedName name="comp1210004">#REF!</definedName>
    <definedName name="comp1210005">#REF!</definedName>
    <definedName name="comp1210006">#REF!</definedName>
    <definedName name="comp1210007">#REF!</definedName>
    <definedName name="comp1210008">#REF!</definedName>
    <definedName name="comp1210010">#REF!</definedName>
    <definedName name="comp1210011">#REF!</definedName>
    <definedName name="comp1210013">#REF!</definedName>
    <definedName name="comp1210014">#REF!</definedName>
    <definedName name="comp1210017">#REF!</definedName>
    <definedName name="comp1210018">#REF!</definedName>
    <definedName name="comp1210019">#REF!</definedName>
    <definedName name="comp1210020">#REF!</definedName>
    <definedName name="comp1210021">#REF!</definedName>
    <definedName name="comp1210022">#REF!</definedName>
    <definedName name="comp1210023">#REF!</definedName>
    <definedName name="comp1210024">#REF!</definedName>
    <definedName name="comp1210025">#REF!</definedName>
    <definedName name="comp1210026">#REF!</definedName>
    <definedName name="comp1210028">#REF!</definedName>
    <definedName name="comp1210029">#REF!</definedName>
    <definedName name="comp1210030">#REF!</definedName>
    <definedName name="comp1210032">#REF!</definedName>
    <definedName name="comp1210033">#REF!</definedName>
    <definedName name="comp1210034">#REF!</definedName>
    <definedName name="comp1210037">#REF!</definedName>
    <definedName name="comp1210038">#REF!</definedName>
    <definedName name="comp1210039">#REF!</definedName>
    <definedName name="comp1210040">#REF!</definedName>
    <definedName name="comp1210041">#REF!</definedName>
    <definedName name="comp1210042">#REF!</definedName>
    <definedName name="comp1210044">#REF!</definedName>
    <definedName name="comp1210052">#REF!</definedName>
    <definedName name="comp1210053">#REF!</definedName>
    <definedName name="comp1210056">#REF!</definedName>
    <definedName name="comp1210057">#REF!</definedName>
    <definedName name="comp1210058">#REF!</definedName>
    <definedName name="comp1210060">#REF!</definedName>
    <definedName name="comp1210061">#REF!</definedName>
    <definedName name="comp1210062">#REF!</definedName>
    <definedName name="comp1210064">#REF!</definedName>
    <definedName name="comp1210065">#REF!</definedName>
    <definedName name="comp1210068">#REF!</definedName>
    <definedName name="comp1210069">#REF!</definedName>
    <definedName name="comp1210070">#REF!</definedName>
    <definedName name="comp1210071">#REF!</definedName>
    <definedName name="comp1210072">#REF!</definedName>
    <definedName name="comp1210073">#REF!</definedName>
    <definedName name="comp1210074">#REF!</definedName>
    <definedName name="comp1210075">#REF!</definedName>
    <definedName name="comp1210076">#REF!</definedName>
    <definedName name="comp1210078">#REF!</definedName>
    <definedName name="comp1210079">#REF!</definedName>
    <definedName name="comp1210080">#REF!</definedName>
    <definedName name="comp1210081">#REF!</definedName>
    <definedName name="comp1210082">#REF!</definedName>
    <definedName name="comp1210083">#REF!</definedName>
    <definedName name="comp1220002">#REF!</definedName>
    <definedName name="comp1220003">#REF!</definedName>
    <definedName name="comp1220006">#REF!</definedName>
    <definedName name="comp1220007">#REF!</definedName>
    <definedName name="comp1220008">#REF!</definedName>
    <definedName name="comp1220009">#REF!</definedName>
    <definedName name="comp1220010">#REF!</definedName>
    <definedName name="comp1220011">#REF!</definedName>
    <definedName name="comp1220012">#REF!</definedName>
    <definedName name="comp1220013">#REF!</definedName>
    <definedName name="comp1220014">#REF!</definedName>
    <definedName name="comp1220016">#REF!</definedName>
    <definedName name="comp1220018">#REF!</definedName>
    <definedName name="comp1220019">#REF!</definedName>
    <definedName name="comp1220020">#REF!</definedName>
    <definedName name="comp1220022">#REF!</definedName>
    <definedName name="comp1220025">#REF!</definedName>
    <definedName name="comp1220026">#REF!</definedName>
    <definedName name="comp1220027">#REF!</definedName>
    <definedName name="comp1220028">#REF!</definedName>
    <definedName name="comp1220029">#REF!</definedName>
    <definedName name="comp1220030">#REF!</definedName>
    <definedName name="COMP2010006">#REF!</definedName>
    <definedName name="COMP2010007">#REF!</definedName>
    <definedName name="COMP2010015">#REF!</definedName>
    <definedName name="COMP2010018">#REF!</definedName>
    <definedName name="COMP2010019">#REF!</definedName>
    <definedName name="comp2010021">#REF!</definedName>
    <definedName name="comp2010022">#REF!</definedName>
    <definedName name="comp2010024">#REF!</definedName>
    <definedName name="comp2010025">#REF!</definedName>
    <definedName name="comp2010028">#REF!</definedName>
    <definedName name="comp2010029">#REF!</definedName>
    <definedName name="comp2010030">#REF!</definedName>
    <definedName name="comp2010031">#REF!</definedName>
    <definedName name="comp2010032">#REF!</definedName>
    <definedName name="comp2010033">#REF!</definedName>
    <definedName name="comp2010034">#REF!</definedName>
    <definedName name="comp2010035">#REF!</definedName>
    <definedName name="comp2010036">#REF!</definedName>
    <definedName name="comp2010037">#REF!</definedName>
    <definedName name="comp2010038">#REF!</definedName>
    <definedName name="COMP2010058">#REF!</definedName>
    <definedName name="comp2010059">#REF!</definedName>
    <definedName name="comp2010060">#REF!</definedName>
    <definedName name="comp2010061">#REF!</definedName>
    <definedName name="comp2010062">#REF!</definedName>
    <definedName name="comp2010063">#REF!</definedName>
    <definedName name="comp2010064">#REF!</definedName>
    <definedName name="COMP2010065">#REF!</definedName>
    <definedName name="COMP2010066">#REF!</definedName>
    <definedName name="COMP2010067">#REF!</definedName>
    <definedName name="COMP2010068">#REF!</definedName>
    <definedName name="COMP2010069">#REF!</definedName>
    <definedName name="COMP2020003">#REF!</definedName>
    <definedName name="comp2020011">#REF!</definedName>
    <definedName name="COMP2020012">#REF!</definedName>
    <definedName name="COMP2020015">#REF!</definedName>
    <definedName name="COMP2020016">#REF!</definedName>
    <definedName name="COMP2020019">#REF!</definedName>
    <definedName name="COMP2020020">#REF!</definedName>
    <definedName name="COMP2020022">#REF!</definedName>
    <definedName name="COMP2020023">#REF!</definedName>
    <definedName name="COMP2020024">#REF!</definedName>
    <definedName name="COMP2020026">#REF!</definedName>
    <definedName name="COMP2020027">#REF!</definedName>
    <definedName name="COMP2020046">#REF!</definedName>
    <definedName name="COMP2020048">#REF!</definedName>
    <definedName name="COMP2020050">#REF!</definedName>
    <definedName name="COMP2020051">#REF!</definedName>
    <definedName name="COMP2020054">#REF!</definedName>
    <definedName name="COMP2020071">#REF!</definedName>
    <definedName name="COMP2020072">#REF!</definedName>
    <definedName name="COMP2020073">#REF!</definedName>
    <definedName name="COMP2020074">#REF!</definedName>
    <definedName name="COMP2020075">#REF!</definedName>
    <definedName name="COMP2020081">#REF!</definedName>
    <definedName name="COMP2020082">#REF!</definedName>
    <definedName name="COMP2020083">#REF!</definedName>
    <definedName name="COMP2020085">#REF!</definedName>
    <definedName name="COMP2020086">#REF!</definedName>
    <definedName name="COMP2020087">#REF!</definedName>
    <definedName name="COMP2020088">#REF!</definedName>
    <definedName name="COMP2020089">#REF!</definedName>
    <definedName name="COMP2040001">#REF!</definedName>
    <definedName name="COMP2040002">#REF!</definedName>
    <definedName name="COMP2040004">#REF!</definedName>
    <definedName name="COMP2040005">#REF!</definedName>
    <definedName name="COMP2040006">#REF!</definedName>
    <definedName name="COMP2040007">#REF!</definedName>
    <definedName name="COMP2040008">#REF!</definedName>
    <definedName name="COMP2060014">#REF!</definedName>
    <definedName name="COMP2060015">#REF!</definedName>
    <definedName name="COMP2060016">#REF!</definedName>
    <definedName name="COMP2060017">#REF!</definedName>
    <definedName name="COMP2060018">#REF!</definedName>
    <definedName name="COMP2060019">#REF!</definedName>
    <definedName name="COMP2060020">#REF!</definedName>
    <definedName name="COMP2060021">#REF!</definedName>
    <definedName name="COMP2060022">#REF!</definedName>
    <definedName name="COMP2060023">#REF!</definedName>
    <definedName name="COMP2060024">#REF!</definedName>
    <definedName name="COMP2060025">#REF!</definedName>
    <definedName name="COMP2060039">#REF!</definedName>
    <definedName name="COMP2060040">#REF!</definedName>
    <definedName name="COMP2060041">#REF!</definedName>
    <definedName name="COMP2060042">#REF!</definedName>
    <definedName name="COMP2060043">#REF!</definedName>
    <definedName name="COMP2060064">#REF!</definedName>
    <definedName name="COMP2060065">#REF!</definedName>
    <definedName name="COMP2060066">#REF!</definedName>
    <definedName name="COMP2060067">#REF!</definedName>
    <definedName name="COMP2060068">#REF!</definedName>
    <definedName name="COMP2060069">#REF!</definedName>
    <definedName name="COMP2060070">#REF!</definedName>
    <definedName name="COMP2060071">#REF!</definedName>
    <definedName name="COMP2060072">#REF!</definedName>
    <definedName name="COMP2060073">#REF!</definedName>
    <definedName name="COMP2060074">#REF!</definedName>
    <definedName name="COMP2060075">#REF!</definedName>
    <definedName name="COMP2060076">#REF!</definedName>
    <definedName name="COMP2060089">#REF!</definedName>
    <definedName name="COMP2060090">#REF!</definedName>
    <definedName name="COMP2060091">#REF!</definedName>
    <definedName name="COMP2060092">#REF!</definedName>
    <definedName name="COMP2060093">#REF!</definedName>
    <definedName name="COMP2060094">#REF!</definedName>
    <definedName name="COMP2060095">#REF!</definedName>
    <definedName name="COMP2060096">#REF!</definedName>
    <definedName name="COMP2060097">#REF!</definedName>
    <definedName name="COMP2060098">#REF!</definedName>
    <definedName name="COMP2060099">#REF!</definedName>
    <definedName name="COMP2060121">#REF!</definedName>
    <definedName name="COMP2060122">#REF!</definedName>
    <definedName name="COMP2060123">#REF!</definedName>
    <definedName name="COMP2060124">#REF!</definedName>
    <definedName name="COMP2060125">#REF!</definedName>
    <definedName name="COMP2060128">#REF!</definedName>
    <definedName name="COMP2060133">#REF!</definedName>
    <definedName name="COMP2060134">#REF!</definedName>
    <definedName name="COMP2060135">#REF!</definedName>
    <definedName name="COMP2060138">#REF!</definedName>
    <definedName name="COMP2060139">#REF!</definedName>
    <definedName name="COMP2060140">#REF!</definedName>
    <definedName name="COMP2060157">#REF!</definedName>
    <definedName name="COMP2060158">#REF!</definedName>
    <definedName name="COMP2060162">#REF!</definedName>
    <definedName name="COMP2060163">#REF!</definedName>
    <definedName name="COMP2060164">#REF!</definedName>
    <definedName name="COMP2060165">#REF!</definedName>
    <definedName name="COMP2060166">#REF!</definedName>
    <definedName name="COMP2060176">#REF!</definedName>
    <definedName name="COMP2060179">#REF!</definedName>
    <definedName name="COMP2060180">#REF!</definedName>
    <definedName name="COMP2060187">#REF!</definedName>
    <definedName name="COMP2060188">#REF!</definedName>
    <definedName name="COMP2060192">#REF!</definedName>
    <definedName name="COMP2060193">#REF!</definedName>
    <definedName name="COMP2060211">#REF!</definedName>
    <definedName name="COMP2060212">#REF!</definedName>
    <definedName name="COMP2060213">#REF!</definedName>
    <definedName name="COMP2070126">#REF!</definedName>
    <definedName name="COMP2070150">#REF!</definedName>
    <definedName name="COMP2070153">#REF!</definedName>
    <definedName name="COMP2070154">#REF!</definedName>
    <definedName name="COMP2070157">#REF!</definedName>
    <definedName name="COMP2070160">#REF!</definedName>
    <definedName name="comp2070161">#REF!</definedName>
    <definedName name="comp2070162">#REF!</definedName>
    <definedName name="comp2070163">#REF!</definedName>
    <definedName name="comp2070164">#REF!</definedName>
    <definedName name="comp2070165">#REF!</definedName>
    <definedName name="comp2070166">#REF!</definedName>
    <definedName name="comp2070167">#REF!</definedName>
    <definedName name="comp2070168">#REF!</definedName>
    <definedName name="comp2070169">#REF!</definedName>
    <definedName name="comp2070170">#REF!</definedName>
    <definedName name="comp2070171">#REF!</definedName>
    <definedName name="comp2070172">#REF!</definedName>
    <definedName name="comp2070200">#REF!</definedName>
    <definedName name="COMP2070201">#REF!</definedName>
    <definedName name="COMP2070205">#REF!</definedName>
    <definedName name="COMP2070206">#REF!</definedName>
    <definedName name="COMP2070207">#REF!</definedName>
    <definedName name="COMP2070208">#REF!</definedName>
    <definedName name="COMP2070209">#REF!</definedName>
    <definedName name="comp2070210">#REF!</definedName>
    <definedName name="comp2070211">#REF!</definedName>
    <definedName name="comp2090001">#REF!</definedName>
    <definedName name="comp2090002">#REF!</definedName>
    <definedName name="comp2090003">#REF!</definedName>
    <definedName name="comp2090004">#REF!</definedName>
    <definedName name="comp2090006">#REF!</definedName>
    <definedName name="comp2090007">#REF!</definedName>
    <definedName name="comp2090008">#REF!</definedName>
    <definedName name="comp2100001">#REF!</definedName>
    <definedName name="comp2100002">#REF!</definedName>
    <definedName name="comp2100003">#REF!</definedName>
    <definedName name="comp2100004">#REF!</definedName>
    <definedName name="comp2100005">#REF!</definedName>
    <definedName name="comp2100006">#REF!</definedName>
    <definedName name="comp2100007">#REF!</definedName>
    <definedName name="comp2100008">#REF!</definedName>
    <definedName name="comp2100009">#REF!</definedName>
    <definedName name="comp2100010">#REF!</definedName>
    <definedName name="comp2100011">#REF!</definedName>
    <definedName name="comp2100012">#REF!</definedName>
    <definedName name="comp2100013">#REF!</definedName>
    <definedName name="comp2100014">#REF!</definedName>
    <definedName name="comp2100015">#REF!</definedName>
    <definedName name="comp2100016">#REF!</definedName>
    <definedName name="comp2100017">#REF!</definedName>
    <definedName name="comp2100029">#REF!</definedName>
    <definedName name="comp2100030">#REF!</definedName>
    <definedName name="comp2100031">#REF!</definedName>
    <definedName name="comp2100032">#REF!</definedName>
    <definedName name="comp2100033">#REF!</definedName>
    <definedName name="comp2100034">#REF!</definedName>
    <definedName name="comp2100043">#REF!</definedName>
    <definedName name="comp2100044">#REF!</definedName>
    <definedName name="comp2100045">#REF!</definedName>
    <definedName name="comp2100052">#REF!</definedName>
    <definedName name="COMP2100070">#REF!</definedName>
    <definedName name="COMP2100071">#REF!</definedName>
    <definedName name="COMP2100072">#REF!</definedName>
    <definedName name="COMP2100073">#REF!</definedName>
    <definedName name="COMP2100074">#REF!</definedName>
    <definedName name="COMP2100075">#REF!</definedName>
    <definedName name="COMP2100076">#REF!</definedName>
    <definedName name="COMP2100077">#REF!</definedName>
    <definedName name="COMP2100078">#REF!</definedName>
    <definedName name="COMP2100079">#REF!</definedName>
    <definedName name="comp2100080">#REF!</definedName>
    <definedName name="comp2100081">#REF!</definedName>
    <definedName name="comp2100082">#REF!</definedName>
    <definedName name="comp2120095">#REF!</definedName>
    <definedName name="comp2120096">#REF!</definedName>
    <definedName name="comp2140004">#REF!</definedName>
    <definedName name="COMP2140006">#REF!</definedName>
    <definedName name="COMP2150003">#REF!</definedName>
    <definedName name="COMP2150030">#REF!</definedName>
    <definedName name="COMP2150031">#REF!</definedName>
    <definedName name="COMP2150032">#REF!</definedName>
    <definedName name="COMP2150033">#REF!</definedName>
    <definedName name="COMP2150034">#REF!</definedName>
    <definedName name="COMP2150035">#REF!</definedName>
    <definedName name="COMP2160036">#REF!</definedName>
    <definedName name="COMP2160037">#REF!</definedName>
    <definedName name="COMP2160038">#REF!</definedName>
    <definedName name="COMP2200001">#REF!</definedName>
    <definedName name="COMP2210064">#REF!</definedName>
    <definedName name="COMP2210065">#REF!</definedName>
    <definedName name="COMP2210066">#REF!</definedName>
    <definedName name="COMP2210067">#REF!</definedName>
    <definedName name="COMP2210068">#REF!</definedName>
    <definedName name="COMP2210069">#REF!</definedName>
    <definedName name="COMP2210090">#REF!</definedName>
    <definedName name="COMP2210091">#REF!</definedName>
    <definedName name="COMP2210092">#REF!</definedName>
    <definedName name="COMP2210093">#REF!</definedName>
    <definedName name="COMP2210094">#REF!</definedName>
    <definedName name="COMP2210095">#REF!</definedName>
    <definedName name="COMP2220008">#REF!</definedName>
    <definedName name="COMP2220030">#REF!</definedName>
    <definedName name="COMP2220038">#REF!</definedName>
    <definedName name="COMP2220042">#REF!</definedName>
    <definedName name="COMP2220051">#REF!</definedName>
    <definedName name="COMP2220052">#REF!</definedName>
    <definedName name="COMP2220053">#REF!</definedName>
    <definedName name="COMP2220062">#REF!</definedName>
    <definedName name="COMP2220064">#REF!</definedName>
    <definedName name="COMP2220065">#REF!</definedName>
    <definedName name="COMP2220066">#REF!</definedName>
    <definedName name="COMP2220067">#REF!</definedName>
    <definedName name="COMP2220068">#REF!</definedName>
    <definedName name="COMP2220069">#REF!</definedName>
    <definedName name="COMP2240010">#REF!</definedName>
    <definedName name="COMP2240040">#REF!</definedName>
    <definedName name="COMP2240041">#REF!</definedName>
    <definedName name="COMP2240042">#REF!</definedName>
    <definedName name="COMP2240499">#REF!</definedName>
    <definedName name="COMP2240500">#REF!</definedName>
    <definedName name="COMPC0705">#REF!</definedName>
    <definedName name="COMPC2533">#REF!</definedName>
    <definedName name="COMPOR">#REF!</definedName>
    <definedName name="COMPOSIÇÃO01">#REF!</definedName>
    <definedName name="concreto">#REF!</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#REF!</definedName>
    <definedName name="CONT_CANTEIRO">#REF!</definedName>
    <definedName name="CONTADOR">#N/A</definedName>
    <definedName name="CONTEN">#REF!</definedName>
    <definedName name="Contencao">#REF!</definedName>
    <definedName name="Contencao_">#REF!</definedName>
    <definedName name="corte">#REF!</definedName>
    <definedName name="COTAÇÕESsc">#REF!</definedName>
    <definedName name="COTAS">#REF!</definedName>
    <definedName name="CpuAux" hidden="1">#REF!</definedName>
    <definedName name="CPUs" hidden="1">#REF!</definedName>
    <definedName name="crane500">#REF!</definedName>
    <definedName name="crane90">#REF!</definedName>
    <definedName name="CRIT" hidden="1">#REF!</definedName>
    <definedName name="CS">#REF!</definedName>
    <definedName name="CSA">#REF!</definedName>
    <definedName name="CSPP">#REF!</definedName>
    <definedName name="CunEq" hidden="1">SUM(IF(#REF! =#REF!,(#REF!)*(#REF!="EQ")))</definedName>
    <definedName name="CunMo" hidden="1">SUM(IF(#REF! =#REF!,(#REF!)*(#REF!="MO")))</definedName>
    <definedName name="CunMp" hidden="1">SUM(IF(#REF! =#REF!,(#REF!)*(#REF!="MP")))</definedName>
    <definedName name="CURRENCY">#REF!</definedName>
    <definedName name="CUSTO">[2]LANCAMENTOS!$D$1:$I$65536</definedName>
    <definedName name="CUSTO_06">#REF!</definedName>
    <definedName name="CUSTO_REAL">[2]LANCAMENTOS!$E$1:$E$65536</definedName>
    <definedName name="d" hidden="1">{#N/A,#N/A,FALSE,"GERAL";#N/A,#N/A,FALSE,"012-96";#N/A,#N/A,FALSE,"018-96";#N/A,#N/A,FALSE,"027-96";#N/A,#N/A,FALSE,"059-96";#N/A,#N/A,FALSE,"076-96";#N/A,#N/A,FALSE,"019-97";#N/A,#N/A,FALSE,"021-97";#N/A,#N/A,FALSE,"022-97";#N/A,#N/A,FALSE,"028-97"}</definedName>
    <definedName name="dados">#REF!</definedName>
    <definedName name="DAER1" hidden="1">{#N/A,#N/A,TRUE,"Serviços"}</definedName>
    <definedName name="DATA">#REF!</definedName>
    <definedName name="Database">#REF!</definedName>
    <definedName name="dcd">#REF!</definedName>
    <definedName name="DD">#REF!</definedName>
    <definedName name="DDD">#REF!</definedName>
    <definedName name="ddddd">#REF!</definedName>
    <definedName name="dddr">#REF!</definedName>
    <definedName name="DEF_I_U_Q_ATUAL">#N/A</definedName>
    <definedName name="DEF_ITEM_ATUAL">#N/A</definedName>
    <definedName name="DEFINE_COMECO">#N/A</definedName>
    <definedName name="DEFINE_Q_ATUAL">#N/A</definedName>
    <definedName name="DEFINE_RANGE">#N/A</definedName>
    <definedName name="DEFINE_U_ATUAL">#N/A</definedName>
    <definedName name="DEL_LINHA">#N/A</definedName>
    <definedName name="Dem_Lavanderia">#REF!</definedName>
    <definedName name="Demolicao_de_Guarita_Consulta">#REF!</definedName>
    <definedName name="Demolicao_Lavanderia_Existente">#REF!</definedName>
    <definedName name="DERSA">#REF!</definedName>
    <definedName name="DES">#REF!</definedName>
    <definedName name="DESAP">#REF!</definedName>
    <definedName name="DESAPROPRIAÇÃO">#REF!</definedName>
    <definedName name="DescAux" hidden="1">#N/A</definedName>
    <definedName name="Descricao">#REF!</definedName>
    <definedName name="dfsasasasasasasasasasasasasasa">#REF!</definedName>
    <definedName name="diametro">#REF!</definedName>
    <definedName name="DIVIDA">#REF!</definedName>
    <definedName name="DIVIS">#REF!</definedName>
    <definedName name="DMT">#REF!</definedName>
    <definedName name="DOCAS">#REF!</definedName>
    <definedName name="doce">#REF!</definedName>
    <definedName name="DocType">#REF!</definedName>
    <definedName name="DocTypeOnly">#REF!</definedName>
    <definedName name="dr">#REF!</definedName>
    <definedName name="dudu">#REF!</definedName>
    <definedName name="dwdw">#REF!</definedName>
    <definedName name="DWEDWEFDWFWF">#REF!</definedName>
    <definedName name="E">#REF!</definedName>
    <definedName name="E_ESQUERDA">#N/A</definedName>
    <definedName name="EDF">#REF!</definedName>
    <definedName name="EE">#REF!</definedName>
    <definedName name="EE1_MAT">#REF!</definedName>
    <definedName name="EE1_MATERIAIS">#REF!</definedName>
    <definedName name="EE1_SERV">#REF!</definedName>
    <definedName name="EE1_SERVIÇOS">#REF!</definedName>
    <definedName name="EE2_MAT">#REF!</definedName>
    <definedName name="EE2_MATERIAIS">#REF!</definedName>
    <definedName name="EE2_SERV">#REF!</definedName>
    <definedName name="EE2_SERVIÇOS">#REF!</definedName>
    <definedName name="EE3_MAT">#REF!</definedName>
    <definedName name="EE3_SERV">#REF!</definedName>
    <definedName name="EEE">#REF!</definedName>
    <definedName name="eeeeeeee">#REF!</definedName>
    <definedName name="Elem0507">#REF!</definedName>
    <definedName name="eletrica1">[0]!eletrica1</definedName>
    <definedName name="EMISS_1_MAT">#REF!</definedName>
    <definedName name="EMISS_1_SERV">#REF!</definedName>
    <definedName name="EMISS_2_MAT">#REF!</definedName>
    <definedName name="EMISS_2_SERV">#REF!</definedName>
    <definedName name="EMISS_2_SERV2">#REF!</definedName>
    <definedName name="EMISS_3_MAT">#REF!</definedName>
    <definedName name="EMISS_3_SERV">#REF!</definedName>
    <definedName name="EMISSÁRIO1_MATERIAIS">#REF!</definedName>
    <definedName name="EMISSÁRIO1_SERVIÇOS">#REF!</definedName>
    <definedName name="EMISSÁRIO2_MATERIAIS">#REF!</definedName>
    <definedName name="EMISSÁRIO2_SERVIÇOS">#REF!</definedName>
    <definedName name="emo">#REF!</definedName>
    <definedName name="EMOP">#REF!</definedName>
    <definedName name="Emop0104">#REF!</definedName>
    <definedName name="Emop0201">#REF!</definedName>
    <definedName name="EMOP0205">#REF!</definedName>
    <definedName name="emop0507">#REF!</definedName>
    <definedName name="Emopc">#REF!</definedName>
    <definedName name="EmpAux" hidden="1">""</definedName>
    <definedName name="EPVT">#REF!</definedName>
    <definedName name="EQPTO">#REF!</definedName>
    <definedName name="EQPTO_13">#REF!</definedName>
    <definedName name="equip">#REF!</definedName>
    <definedName name="ERRO">#N/A</definedName>
    <definedName name="erte" hidden="1">#REF!</definedName>
    <definedName name="ESC_EMISS3_S">#REF!</definedName>
    <definedName name="Escadaria">#REF!</definedName>
    <definedName name="ESCORAMENTO">#REF!</definedName>
    <definedName name="ESGOT_EMISS3_S">#REF!</definedName>
    <definedName name="ESGOTAMENTO">#REF!</definedName>
    <definedName name="ESQUADRIAS">#REF!</definedName>
    <definedName name="esquadrias.">#REF!</definedName>
    <definedName name="est">#REF!</definedName>
    <definedName name="Estacao_01">#REF!</definedName>
    <definedName name="Estacao_02">#REF!</definedName>
    <definedName name="Estacao_03">#REF!</definedName>
    <definedName name="Estacao_04">#REF!</definedName>
    <definedName name="Estacao_05">#REF!</definedName>
    <definedName name="ESTACIONAMENTO">#REF!</definedName>
    <definedName name="estr">#REF!</definedName>
    <definedName name="ewrdqrqrqerqrf">#REF!</definedName>
    <definedName name="Excel_BuiltIn__FilterDatabase_19">#REF!</definedName>
    <definedName name="Excel_BuiltIn__FilterDatabase_2">#REF!</definedName>
    <definedName name="Excel_BuiltIn__FilterDatabase_20">#REF!</definedName>
    <definedName name="Excel_BuiltIn__FilterDatabase_21">#REF!</definedName>
    <definedName name="Excel_BuiltIn__FilterDatabase_22">#REF!</definedName>
    <definedName name="Excel_BuiltIn__FilterDatabase_23">#REF!</definedName>
    <definedName name="Excel_BuiltIn__FilterDatabase_24">#REF!</definedName>
    <definedName name="Excel_BuiltIn__FilterDatabase_25">#REF!</definedName>
    <definedName name="Excel_BuiltIn__FilterDatabase_26">#REF!</definedName>
    <definedName name="Excel_BuiltIn__FilterDatabase_27">#REF!</definedName>
    <definedName name="Excel_BuiltIn__FilterDatabase_28">#REF!</definedName>
    <definedName name="Excel_BuiltIn__FilterDatabase_29">#REF!</definedName>
    <definedName name="Excel_BuiltIn__FilterDatabase_30">#REF!</definedName>
    <definedName name="Excel_BuiltIn_Database">#REF!</definedName>
    <definedName name="Excel_BuiltIn_Print_Area_1">#REF!</definedName>
    <definedName name="Excel_BuiltIn_Print_Titles_1">#REF!</definedName>
    <definedName name="Execucao_Fundacoes_Plano_Inclinado">#REF!</definedName>
    <definedName name="EXPLOSIVOS" hidden="1">{#N/A,#N/A,FALSE,"GERAL";#N/A,#N/A,FALSE,"012-96";#N/A,#N/A,FALSE,"018-96";#N/A,#N/A,FALSE,"027-96";#N/A,#N/A,FALSE,"059-96";#N/A,#N/A,FALSE,"076-96";#N/A,#N/A,FALSE,"019-97";#N/A,#N/A,FALSE,"021-97";#N/A,#N/A,FALSE,"022-97";#N/A,#N/A,FALSE,"028-97"}</definedName>
    <definedName name="Ext_R_Ext">#REF!</definedName>
    <definedName name="Ext_R_Ext2">#REF!</definedName>
    <definedName name="EXTENSAO">#REF!</definedName>
    <definedName name="Extensão">#REF!</definedName>
    <definedName name="Extenso">[0]!Extenso</definedName>
    <definedName name="EXTENSO1">[0]!EXTENSO1</definedName>
    <definedName name="EXTREDE">#REF!</definedName>
    <definedName name="f">#REF!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a">#REF!</definedName>
    <definedName name="FATOR">#REF!</definedName>
    <definedName name="FATURAS2002" hidden="1">{#N/A,#N/A,TRUE,"Serviços"}</definedName>
    <definedName name="FF">#REF!</definedName>
    <definedName name="FFF">#REF!</definedName>
    <definedName name="FFFF">#REF!</definedName>
    <definedName name="FGASF">#REF!</definedName>
    <definedName name="FGV">#REF!</definedName>
    <definedName name="FGVC">#REF!</definedName>
    <definedName name="FGVC0504">#REF!</definedName>
    <definedName name="FGVSER">#REF!</definedName>
    <definedName name="fica">[3]Plan9!$A$1:$B$351</definedName>
    <definedName name="FILTRAGEM" hidden="1">{#N/A,#N/A,FALSE,"GERAL";#N/A,#N/A,FALSE,"012-96";#N/A,#N/A,FALSE,"018-96";#N/A,#N/A,FALSE,"027-96";#N/A,#N/A,FALSE,"059-96";#N/A,#N/A,FALSE,"076-96";#N/A,#N/A,FALSE,"019-97";#N/A,#N/A,FALSE,"021-97";#N/A,#N/A,FALSE,"022-97";#N/A,#N/A,FALSE,"028-97"}</definedName>
    <definedName name="FINAL">#REF!</definedName>
    <definedName name="firma2">#REF!</definedName>
    <definedName name="firma22">#REF!</definedName>
    <definedName name="fluxo">#REF!</definedName>
    <definedName name="FOLHA01" hidden="1">{#N/A,#N/A,TRUE,"Serviços"}</definedName>
    <definedName name="folha1" hidden="1">{#N/A,#N/A,TRUE,"Serviços"}</definedName>
    <definedName name="FORN_ACESS_EMISS">#REF!</definedName>
    <definedName name="FORN_ACESS_EMISS2_M">#REF!</definedName>
    <definedName name="FORN_ACESS_EMISS3_M">#REF!</definedName>
    <definedName name="FORN_ACESS_REDE_COL">#REF!</definedName>
    <definedName name="FORN_ACESSÓRIOS">#REF!</definedName>
    <definedName name="FORN_CON_EMISS3_M">#REF!</definedName>
    <definedName name="FORN_CONEX">#REF!</definedName>
    <definedName name="FORN_CONEX_EMISS">#REF!</definedName>
    <definedName name="FORN_CONEX_PEÇAS">#REF!</definedName>
    <definedName name="FORN_PEÇAS_EMISS2_M">#REF!</definedName>
    <definedName name="FORN_TUB_EMISS">#REF!</definedName>
    <definedName name="FORN_TUB_EMISS2_M">#REF!</definedName>
    <definedName name="FORN_TUB_EMISS3_M">#REF!</definedName>
    <definedName name="FORN_TUB_REDE_COL">#REF!</definedName>
    <definedName name="FORN_TUBU">#REF!</definedName>
    <definedName name="fornecer">#REF!</definedName>
    <definedName name="FORNECIMENTO_E_INSTALAÇÃO_DE_JOELHO">#REF!</definedName>
    <definedName name="frEGF">#REF!</definedName>
    <definedName name="FUNCAO">[4]!TAB.FUNCAO[FUNÇÕES]</definedName>
    <definedName name="FUNCAO_1">#N/A</definedName>
    <definedName name="FUNCAO_3">#N/A</definedName>
    <definedName name="FUNCAO_TITULOS">#N/A</definedName>
    <definedName name="fund">#REF!</definedName>
    <definedName name="Fundacao_Plano_Inclinado">#REF!</definedName>
    <definedName name="fyuk">[0]!fyuk</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E_O_T_E_C_H_N_I_Q_U_E">#REF!</definedName>
    <definedName name="gen">#REF!</definedName>
    <definedName name="gen_13">#REF!</definedName>
    <definedName name="GER">#REF!</definedName>
    <definedName name="geral">#REF!</definedName>
    <definedName name="gg">#REF!</definedName>
    <definedName name="ggegere">#REF!</definedName>
    <definedName name="gil">#REF!</definedName>
    <definedName name="graf">#REF!</definedName>
    <definedName name="_xlnm.Recorder">#REF!</definedName>
    <definedName name="grt">#REF!</definedName>
    <definedName name="gtryfj" hidden="1">{#N/A,#N/A,TRUE,"Serviços"}</definedName>
    <definedName name="h">#REF!</definedName>
    <definedName name="hh">#REF!</definedName>
    <definedName name="HORAS">#REF!</definedName>
    <definedName name="HTML_CodePage" hidden="1">1252</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#REF!</definedName>
    <definedName name="IA">#N/A</definedName>
    <definedName name="ID">#REF!</definedName>
    <definedName name="III">#REF!</definedName>
    <definedName name="ilum">#REF!</definedName>
    <definedName name="Implantacao_Consulta">#REF!</definedName>
    <definedName name="inf">'[5]Orçamento Global'!$D$38</definedName>
    <definedName name="INST_PROVISÓRIAS">#REF!</definedName>
    <definedName name="insumos">#REF!</definedName>
    <definedName name="insumos_13">#REF!</definedName>
    <definedName name="INSUMOSINAPI">#REF!</definedName>
    <definedName name="INTERV1COE">#REF!</definedName>
    <definedName name="INTERV1FEV">#REF!</definedName>
    <definedName name="INTERV2COE">#REF!</definedName>
    <definedName name="INTERV2FEV">#REF!</definedName>
    <definedName name="INTERV3ABR">#REF!</definedName>
    <definedName name="INTERV3MAI">#REF!</definedName>
    <definedName name="INTERV3MAR">#REF!</definedName>
    <definedName name="INTERV4ABR">#REF!</definedName>
    <definedName name="INTERV4MAI">#REF!</definedName>
    <definedName name="INTERV4MAR">#REF!</definedName>
    <definedName name="INTERV5MAI">#REF!</definedName>
    <definedName name="INTERV5MAR">#REF!</definedName>
    <definedName name="INTERV6MAI">#REF!</definedName>
    <definedName name="INTERV6MAR">#REF!</definedName>
    <definedName name="intervalo">#REF!</definedName>
    <definedName name="intervalo1">#REF!</definedName>
    <definedName name="intervalo2">#REF!</definedName>
    <definedName name="ITEM">#REF!</definedName>
    <definedName name="ITEM_13">#REF!</definedName>
    <definedName name="item1">[6]Plan1!$J$13</definedName>
    <definedName name="item3">[6]Plan1!$J$30</definedName>
    <definedName name="item4">[6]Plan1!$J$39</definedName>
    <definedName name="Itens" hidden="1">#REF!</definedName>
    <definedName name="itens_acrescer">#REF!</definedName>
    <definedName name="itens_diminuir">#REF!</definedName>
    <definedName name="itens_novos">#REF!</definedName>
    <definedName name="iu">#REF!</definedName>
    <definedName name="j">#REF!</definedName>
    <definedName name="JAN00">#REF!</definedName>
    <definedName name="JANEIRO2003" hidden="1">{#N/A,#N/A,TRUE,"Serviços"}</definedName>
    <definedName name="JC_OAS">#REF!</definedName>
    <definedName name="jhghj">#REF!</definedName>
    <definedName name="JJJJ">#REF!</definedName>
    <definedName name="JO">#REF!</definedName>
    <definedName name="JOELHO_10">#REF!</definedName>
    <definedName name="jOELHO_COM_REDUCAO">#REF!</definedName>
    <definedName name="K">#REF!</definedName>
    <definedName name="K1_">#REF!</definedName>
    <definedName name="K2_">#REF!</definedName>
    <definedName name="K3_">#REF!</definedName>
    <definedName name="KAPA">#REF!</definedName>
    <definedName name="KAPA2">#REF!</definedName>
    <definedName name="L_">#N/A</definedName>
    <definedName name="LAMA">#REF!</definedName>
    <definedName name="LASTRO_CONCRETO">#REF!</definedName>
    <definedName name="LASTRO_EMISS3_S">#REF!</definedName>
    <definedName name="LDI">#REF!</definedName>
    <definedName name="LEIS">#REF!</definedName>
    <definedName name="LIG_PRED_SERV">#REF!</definedName>
    <definedName name="LIG_PREDIAIS_MAT">#REF!</definedName>
    <definedName name="LIGAÇÃO_PREDIAL_MATERIAL">#REF!</definedName>
    <definedName name="LIGAÇÃO_PREDIAL_SERVIÇOS">#REF!</definedName>
    <definedName name="LIGAÇÕES">#REF!</definedName>
    <definedName name="LOC_EMISS3">#REF!</definedName>
    <definedName name="LOCAÇÃO">#REF!</definedName>
    <definedName name="LOCAÇÃO_EMISS">#REF!</definedName>
    <definedName name="LOCAÇÃO_EMISS2">#REF!</definedName>
    <definedName name="LOTES">#REF!</definedName>
    <definedName name="Macro1">#REF!</definedName>
    <definedName name="MACROS">#REF!</definedName>
    <definedName name="MAO">#REF!</definedName>
    <definedName name="MAR">#REF!</definedName>
    <definedName name="MAT">#REF!</definedName>
    <definedName name="MAT_1">#REF!</definedName>
    <definedName name="MAT_13">#REF!</definedName>
    <definedName name="MAT1_1">#REF!</definedName>
    <definedName name="MAT1_13">#REF!</definedName>
    <definedName name="material114">#REF!</definedName>
    <definedName name="Max" hidden="1">COUNTIF(#REF!,"&lt;&gt;0")+3</definedName>
    <definedName name="MED">#REF!</definedName>
    <definedName name="MEMO_526">#REF!</definedName>
    <definedName name="MENSAGEM">#N/A</definedName>
    <definedName name="MENSSAGEM_ERRO">#N/A</definedName>
    <definedName name="MERDA">#REF!</definedName>
    <definedName name="MES">'[7]Posição do Contrato'!$I$1</definedName>
    <definedName name="MES_CUSTO">[2]LANCAMENTOS!$D$1:$D$65536</definedName>
    <definedName name="MES_DIVIDA">#REF!</definedName>
    <definedName name="MES_LAN">[2]LANCAMENTOS!$B$1:$B$65536</definedName>
    <definedName name="MmExcelLinker_4E7BD31E_65F0_440C_A162_0361D739B0FD" localSheetId="0">[0]!ANEXO IVA [0]!MAT DE [8]APLICAÇÃO!$A$4:$B$4</definedName>
    <definedName name="MmExcelLinker_4E7BD31E_65F0_440C_A162_0361D739B0FD">[0]!ANEXO IVA [0]!MAT DE [8]APLICAÇÃO!$A$4:$B$4</definedName>
    <definedName name="MMM">#REF!</definedName>
    <definedName name="mmmmmmm" hidden="1">{#N/A,#N/A,FALSE,"QD_F1 Invest Detalhado";#N/A,#N/A,FALSE,"QD_F3 Invest_Comparado";#N/A,#N/A,FALSE,"QD_B Trafego";#N/A,#N/A,FALSE,"QD_D0 Custos Operacionais";#N/A,#N/A,FALSE,"QD_C Receita";#N/A,#N/A,FALSE,"QD_D Custos";#N/A,#N/A,FALSE,"QD_E Resultado";#N/A,#N/A,FALSE,"QD_G Fluxo Caixa"}</definedName>
    <definedName name="MO">#REF!</definedName>
    <definedName name="MO_1">#REF!</definedName>
    <definedName name="MO_13">#REF!</definedName>
    <definedName name="mob">#REF!</definedName>
    <definedName name="mobdes">#REF!</definedName>
    <definedName name="Modelo" hidden="1">#REF!</definedName>
    <definedName name="módulo1.Extenso">[0]!módulo1.Extenso</definedName>
    <definedName name="MOE">#REF!</definedName>
    <definedName name="MOH">#REF!</definedName>
    <definedName name="MOV_TERR_EMISS3_S">#REF!</definedName>
    <definedName name="MOV_TERRA">#REF!</definedName>
    <definedName name="MOV_TERRA_EMISS">#REF!</definedName>
    <definedName name="MOV_TERRA_EMISS2">#REF!</definedName>
    <definedName name="MP" hidden="1">#REF!</definedName>
    <definedName name="MSARD">#REF!</definedName>
    <definedName name="N.">#REF!</definedName>
    <definedName name="N_CASAS">2</definedName>
    <definedName name="N_FOLHAS">#N/A</definedName>
    <definedName name="NACIONAL">#REF!</definedName>
    <definedName name="ndhkdslçdsfsadfçsadf">#REF!</definedName>
    <definedName name="nk">#REF!</definedName>
    <definedName name="NLEq" hidden="1">4</definedName>
    <definedName name="NLMo" hidden="1">6</definedName>
    <definedName name="NLMp" hidden="1">5</definedName>
    <definedName name="NLTr" hidden="1">3</definedName>
    <definedName name="NOVA">#REF!</definedName>
    <definedName name="novo">#REF!</definedName>
    <definedName name="NOVO1">#REF!</definedName>
    <definedName name="num_linhas">#REF!</definedName>
    <definedName name="Número_de_Pagamentos" localSheetId="0">MATCH(0.01,Sal_Fin,-1)+1</definedName>
    <definedName name="Número_de_Pagamentos">MATCH(0.01,Sal_Fin,-1)+1</definedName>
    <definedName name="o">#REF!</definedName>
    <definedName name="OAS_2">#REF!</definedName>
    <definedName name="Obra" hidden="1">""</definedName>
    <definedName name="OFICIAL">#REF!</definedName>
    <definedName name="oi">#REF!</definedName>
    <definedName name="OnOff" hidden="1">"ON"</definedName>
    <definedName name="orçamrest" hidden="1">{#N/A,#N/A,TRUE,"Serviços"}</definedName>
    <definedName name="Ordem" hidden="1">#REF!</definedName>
    <definedName name="Origem" hidden="1">#REF!</definedName>
    <definedName name="Originator">#REF!</definedName>
    <definedName name="OUTRO">#REF!</definedName>
    <definedName name="OUTROS">#REF!</definedName>
    <definedName name="p">#REF!</definedName>
    <definedName name="Paisagismo_Consulta">#REF!</definedName>
    <definedName name="PARALELO">#REF!</definedName>
    <definedName name="parametros">#REF!</definedName>
    <definedName name="Pareto_source_1">OFFSET('[9]Estratificação (1)'!$B$13,,,COUNTA('[9]Estratificação (1)'!$B$13:$B$42),3)</definedName>
    <definedName name="pav">#REF!</definedName>
    <definedName name="PAV_EMISS3_S">#REF!</definedName>
    <definedName name="PAVIM_EMISS">#REF!</definedName>
    <definedName name="PAVIM_EMISS2">#REF!</definedName>
    <definedName name="PAVIMENTAÇÃO">#REF!</definedName>
    <definedName name="PERCAPITA">#REF!</definedName>
    <definedName name="PI">#REF!</definedName>
    <definedName name="PINTURA33">#REF!</definedName>
    <definedName name="PL_ABC">#REF!</definedName>
    <definedName name="PL_ABC_13">#REF!</definedName>
    <definedName name="PLACA_OBRA">#REF!</definedName>
    <definedName name="plan" hidden="1">#REF!</definedName>
    <definedName name="plan_3linha">#REF!</definedName>
    <definedName name="plan_cananeia">#REF!</definedName>
    <definedName name="plan_ipiiba">#REF!</definedName>
    <definedName name="plan_m.maneta">#REF!</definedName>
    <definedName name="Plan2_Consulta">#REF!</definedName>
    <definedName name="plan275">#REF!</definedName>
    <definedName name="planilha">#REF!</definedName>
    <definedName name="planilha_13">#REF!</definedName>
    <definedName name="Planilha1">#REF!</definedName>
    <definedName name="planilhas">#REF!</definedName>
    <definedName name="PMI">#REF!</definedName>
    <definedName name="POÇO_VISIT">#REF!</definedName>
    <definedName name="ponte">#REF!</definedName>
    <definedName name="PORTAS">#REF!</definedName>
    <definedName name="Posição" hidden="1">#REF!</definedName>
    <definedName name="Poste">#REF!</definedName>
    <definedName name="pp">#REF!</definedName>
    <definedName name="PPPPP">#REF!</definedName>
    <definedName name="ppt_pistas_e_patios">#REF!</definedName>
    <definedName name="Preco">#REF!</definedName>
    <definedName name="Preço_Unitário">#REF!</definedName>
    <definedName name="preços">#REF!</definedName>
    <definedName name="Predio_02_andares_Consulta">#REF!</definedName>
    <definedName name="prel">#REF!</definedName>
    <definedName name="Preparo_Terreno">#REF!</definedName>
    <definedName name="previa">#REF!</definedName>
    <definedName name="previa1">#REF!</definedName>
    <definedName name="previamed">#REF!</definedName>
    <definedName name="Print">#REF!</definedName>
    <definedName name="Print_Area">#REF!</definedName>
    <definedName name="Print_Area_MI">#REF!</definedName>
    <definedName name="Print_Titles_MI">#REF!,#REF!</definedName>
    <definedName name="ProcPack">#REF!</definedName>
    <definedName name="PROD_1" hidden="1">{#N/A,#N/A,TRUE,"Serviços"}</definedName>
    <definedName name="Project">#REF!</definedName>
    <definedName name="q">#REF!</definedName>
    <definedName name="QA">#N/A</definedName>
    <definedName name="QD" hidden="1">#REF!</definedName>
    <definedName name="QQ_2">[0]!QQ_2</definedName>
    <definedName name="QTD" hidden="1">#REF!</definedName>
    <definedName name="QtEq" hidden="1">#REF!</definedName>
    <definedName name="QtMo" hidden="1">#REF!</definedName>
    <definedName name="QtMp" hidden="1">#REF!</definedName>
    <definedName name="QTT">#REF!</definedName>
    <definedName name="QtTr" hidden="1">#REF!</definedName>
    <definedName name="QUANT">#REF!</definedName>
    <definedName name="Quantidade">#REF!</definedName>
    <definedName name="quilometragem">#REF!</definedName>
    <definedName name="RAH">#REF!</definedName>
    <definedName name="Recorder">#REF!</definedName>
    <definedName name="REDE_COLETORA_MAT">#REF!</definedName>
    <definedName name="REDE_COLETORA_MATERIAL">#REF!</definedName>
    <definedName name="REDE_COLETORA_SERV">#REF!</definedName>
    <definedName name="REDE_COLETORA_SERVIÇOS">#REF!</definedName>
    <definedName name="REGIONAL">#REF!</definedName>
    <definedName name="REL" hidden="1">{#N/A,#N/A,TRUE,"Serviços"}</definedName>
    <definedName name="Relat" hidden="1">#REF!</definedName>
    <definedName name="RERA">#REF!</definedName>
    <definedName name="RES_CPS">#REF!</definedName>
    <definedName name="RES_CPS_13">#REF!</definedName>
    <definedName name="resíduo">#REF!</definedName>
    <definedName name="RESUMO">[0]!RESUMO</definedName>
    <definedName name="RETORNA_CURSOR">#N/A</definedName>
    <definedName name="Revision">#REF!</definedName>
    <definedName name="rfv">#REF!</definedName>
    <definedName name="rpa">#REF!</definedName>
    <definedName name="rpb">#REF!</definedName>
    <definedName name="rpp">#REF!</definedName>
    <definedName name="rr" hidden="1">{#N/A,#N/A,TRUE,"Serviços"}</definedName>
    <definedName name="rrff" hidden="1">{#N/A,#N/A,TRUE,"Serviços"}</definedName>
    <definedName name="RUAS">#REF!</definedName>
    <definedName name="rwQRRRRRRRRR">#REF!</definedName>
    <definedName name="RWSRRRRRRRRRRRRRRR">#REF!</definedName>
    <definedName name="S">#REF!</definedName>
    <definedName name="saito">#REF!</definedName>
    <definedName name="sd">#REF!</definedName>
    <definedName name="SE" hidden="1">#REF!</definedName>
    <definedName name="Sede_Detran_Consulta">#REF!</definedName>
    <definedName name="semnome">#REF!</definedName>
    <definedName name="SerialNo">#REF!</definedName>
    <definedName name="serv">#REF!</definedName>
    <definedName name="serv_13">#REF!</definedName>
    <definedName name="SERV_MEDI">[2]LANCAMENTOS!$U$1:$Y$65536</definedName>
    <definedName name="SERV_PREV">[2]LANCAMENTOS!$K$1:$O$65536</definedName>
    <definedName name="SERV_REAL">[2]LANCAMENTOS!$P$1:$T$65536</definedName>
    <definedName name="SERVENTE">#REF!</definedName>
    <definedName name="SERVIÇOS">#REF!</definedName>
    <definedName name="Servicos_Tecnicos">#REF!</definedName>
    <definedName name="Servicos_Tecnicos_">#REF!</definedName>
    <definedName name="SETEMBRO" hidden="1">{#N/A,#N/A,TRUE,"Serviços"}</definedName>
    <definedName name="SG_01_01">#REF!</definedName>
    <definedName name="SG_01_02">#REF!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7">#REF!</definedName>
    <definedName name="SG_03_18">#REF!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IGLAS">[4]!TAB.FRENTE[SIGLA]</definedName>
    <definedName name="SIN" hidden="1">{#N/A,#N/A,FALSE,"Planilha";#N/A,#N/A,FALSE,"Resumo";#N/A,#N/A,FALSE,"Fisico";#N/A,#N/A,FALSE,"Financeiro";#N/A,#N/A,FALSE,"Financeiro"}</definedName>
    <definedName name="SINA" hidden="1">{#N/A,#N/A,FALSE,"Planilha";#N/A,#N/A,FALSE,"Resumo";#N/A,#N/A,FALSE,"Fisico";#N/A,#N/A,FALSE,"Financeiro";#N/A,#N/A,FALSE,"Financeiro"}</definedName>
    <definedName name="SINAPI" hidden="1">{#N/A,#N/A,FALSE,"Planilha";#N/A,#N/A,FALSE,"Resumo";#N/A,#N/A,FALSE,"Fisico";#N/A,#N/A,FALSE,"Financeiro";#N/A,#N/A,FALSE,"Financeiro"}</definedName>
    <definedName name="SINAPI_S">#REF!</definedName>
    <definedName name="SOBE_ATE_I_0">#N/A</definedName>
    <definedName name="solum">#REF!</definedName>
    <definedName name="soma_alt">#REF!</definedName>
    <definedName name="SOMAFORMAS">#REF!</definedName>
    <definedName name="SRV" hidden="1">#REF!</definedName>
    <definedName name="sssss">#REF!</definedName>
    <definedName name="STATUS">#REF!</definedName>
    <definedName name="STOP">#N/A</definedName>
    <definedName name="STOP_3">#N/A</definedName>
    <definedName name="STOT02.010.0020">#REF!</definedName>
    <definedName name="SUB">[4]!TAB.SUB[SUBCONTRATADAS]</definedName>
    <definedName name="SUB_91">#N/A</definedName>
    <definedName name="SUB_92">#N/A</definedName>
    <definedName name="SUB_93">#N/A</definedName>
    <definedName name="SUB_94">#N/A</definedName>
    <definedName name="SUB_95">#N/A</definedName>
    <definedName name="SUB_96">#N/A</definedName>
    <definedName name="SUB_97">#N/A</definedName>
    <definedName name="SUB_SI">#N/A</definedName>
    <definedName name="SubconSheet">#REF!</definedName>
    <definedName name="SUBT">#REF!</definedName>
    <definedName name="SUBTO">#REF!</definedName>
    <definedName name="SubType">#REF!</definedName>
    <definedName name="SUMMERY">#REF!</definedName>
    <definedName name="System">#REF!</definedName>
    <definedName name="t">#REF!</definedName>
    <definedName name="tab">#REF!</definedName>
    <definedName name="tab_13">#REF!</definedName>
    <definedName name="TABELA">#REF!</definedName>
    <definedName name="Tabela_Salario">#REF!</definedName>
    <definedName name="TCPO2280091810">#REF!</definedName>
    <definedName name="TEMPO_CONTRATO">#REF!</definedName>
    <definedName name="TENTATIVA">#REF!</definedName>
    <definedName name="terra">#REF!</definedName>
    <definedName name="TEST">#REF!</definedName>
    <definedName name="TESTE">#REF!</definedName>
    <definedName name="teste1">#REF!</definedName>
    <definedName name="teste2">#REF!</definedName>
    <definedName name="teste3">#REF!</definedName>
    <definedName name="_xlnm.Print_Titles" localSheetId="0">MEM_USP!$1:$6</definedName>
    <definedName name="_xlnm.Print_Titles">#N/A</definedName>
    <definedName name="TOT_PAV">#REF!</definedName>
    <definedName name="total">#REF!</definedName>
    <definedName name="total_1">#REF!</definedName>
    <definedName name="total_13">#REF!</definedName>
    <definedName name="TOTAL_GERAL">#REF!</definedName>
    <definedName name="TOTAL_RESUMO">#REF!</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#REF!</definedName>
    <definedName name="TOTAL1C">#REF!</definedName>
    <definedName name="TOTAL2">#REF!</definedName>
    <definedName name="TOTAL2A">#REF!</definedName>
    <definedName name="TOTAL3">#REF!</definedName>
    <definedName name="TOTAL3A">#REF!</definedName>
    <definedName name="TOTAL4">#REF!</definedName>
    <definedName name="TOTAL4A">#REF!</definedName>
    <definedName name="TOTAL5">#REF!</definedName>
    <definedName name="TOTAL5A">#REF!</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C">#REF!</definedName>
    <definedName name="TOTALD">#REF!</definedName>
    <definedName name="TOTALE">#REF!</definedName>
    <definedName name="TOTALF">#REF!</definedName>
    <definedName name="TOTALG">#REF!</definedName>
    <definedName name="TOTALH">#REF!</definedName>
    <definedName name="TOTALI">#REF!</definedName>
    <definedName name="TOTALJ">#REF!</definedName>
    <definedName name="TOTALK">#REF!</definedName>
    <definedName name="TOTALL">#REF!</definedName>
    <definedName name="TOTALMATERIAL">#REF!</definedName>
    <definedName name="TOTALO">#REF!</definedName>
    <definedName name="TOTALP">#REF!</definedName>
    <definedName name="TOTALQ">#REF!</definedName>
    <definedName name="TOTALSERVIÇO">#REF!</definedName>
    <definedName name="totee_3">#REF!</definedName>
    <definedName name="totee1">#REF!</definedName>
    <definedName name="totee2">#REF!</definedName>
    <definedName name="TOTFASE">#REF!</definedName>
    <definedName name="TOTMAT_EE1">#REF!</definedName>
    <definedName name="TOTMAT_EE2">#REF!</definedName>
    <definedName name="TOTMAT_EE3">#REF!</definedName>
    <definedName name="TOTSER_EE1">#REF!</definedName>
    <definedName name="TOTSER_EE2">#REF!</definedName>
    <definedName name="TOTSER_EE3">#REF!</definedName>
    <definedName name="TP">#REF!</definedName>
    <definedName name="TRÂNS_SEG_EMISS2">#REF!</definedName>
    <definedName name="TRÂNS_SEG_EMISS3">#REF!</definedName>
    <definedName name="TRÂNS_SEGU">#REF!</definedName>
    <definedName name="TRÂNS_SEGURANÇA">#REF!</definedName>
    <definedName name="TRAV_EMISS3_S">#REF!</definedName>
    <definedName name="TT">#REF!</definedName>
    <definedName name="TYUIO" hidden="1">{#N/A,#N/A,TRUE,"Serviços"}</definedName>
    <definedName name="UA">#N/A</definedName>
    <definedName name="un" hidden="1">#N/A</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DADE">#REF!</definedName>
    <definedName name="UnidAux" hidden="1">#N/A</definedName>
    <definedName name="UNIT">#REF!</definedName>
    <definedName name="v">#REF!</definedName>
    <definedName name="VAA">#REF!</definedName>
    <definedName name="VALOR">#N/A</definedName>
    <definedName name="VALOR_1">#N/A</definedName>
    <definedName name="VALOR_2">#N/A</definedName>
    <definedName name="VBF">#REF!</definedName>
    <definedName name="ve">#REF!</definedName>
    <definedName name="VERIFICA_SI">#N/A</definedName>
    <definedName name="vr">#REF!</definedName>
    <definedName name="VV">#REF!</definedName>
    <definedName name="WDAR">#REF!</definedName>
    <definedName name="wdwqdq" hidden="1">'[10]M.O. - 01'!#REF!</definedName>
    <definedName name="wer">#REF!</definedName>
    <definedName name="WQDWQD2E">#REF!</definedName>
    <definedName name="wrn.GERAL." hidden="1">{#N/A,#N/A,FALSE,"ET-CAPA";#N/A,#N/A,FALSE,"ET-PAG1";#N/A,#N/A,FALSE,"ET-PAG2";#N/A,#N/A,FALSE,"ET-PAG3";#N/A,#N/A,FALSE,"ET-PAG4";#N/A,#N/A,FALSE,"ET-PAG5"}</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Tipo." hidden="1">{#N/A,#N/A,TRUE,"Serviços"}</definedName>
    <definedName name="wrn.TUDO." hidden="1">{#N/A,#N/A,FALSE,"Plan1";#N/A,#N/A,FALSE,"Plan2"}</definedName>
    <definedName name="www">#REF!</definedName>
    <definedName name="x">#REF!</definedName>
    <definedName name="xxx">#REF!</definedName>
    <definedName name="Y">#REF!</definedName>
    <definedName name="YesNo">#REF!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[11]Jurídico!$D$1:$D$65536,[11]Jurídico!$F$1:$K$65536</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[11]Jurídico!$D$1:$D$65536,[11]Jurídico!$F$1:$K$65536</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67" i="1" l="1"/>
  <c r="K466" i="1"/>
  <c r="K444" i="1"/>
  <c r="K446" i="1" s="1"/>
  <c r="BL435" i="1"/>
  <c r="BJ435" i="1"/>
  <c r="BH435" i="1"/>
  <c r="BF435" i="1"/>
  <c r="BD435" i="1"/>
  <c r="BB435" i="1"/>
  <c r="AZ435" i="1"/>
  <c r="AX435" i="1"/>
  <c r="AV435" i="1"/>
  <c r="AT435" i="1"/>
  <c r="AR435" i="1"/>
  <c r="AP435" i="1"/>
  <c r="AN435" i="1"/>
  <c r="AL435" i="1"/>
  <c r="AJ435" i="1"/>
  <c r="AH435" i="1"/>
  <c r="AF435" i="1"/>
  <c r="AD435" i="1"/>
  <c r="AB435" i="1"/>
  <c r="Z435" i="1"/>
  <c r="X435" i="1"/>
  <c r="V435" i="1"/>
  <c r="T435" i="1"/>
  <c r="R435" i="1"/>
  <c r="N435" i="1"/>
  <c r="G435" i="1" a="1"/>
  <c r="G435" i="1" s="1"/>
  <c r="F435" i="1" a="1"/>
  <c r="F435" i="1" s="1"/>
  <c r="E435" i="1" a="1"/>
  <c r="E435" i="1" s="1"/>
  <c r="D435" i="1" a="1"/>
  <c r="D435" i="1" s="1"/>
  <c r="N434" i="1"/>
  <c r="K434" i="1"/>
  <c r="BL433" i="1"/>
  <c r="BJ433" i="1"/>
  <c r="BH433" i="1"/>
  <c r="BF433" i="1"/>
  <c r="BD433" i="1"/>
  <c r="BB433" i="1"/>
  <c r="AZ433" i="1"/>
  <c r="AX433" i="1"/>
  <c r="AV433" i="1"/>
  <c r="AT433" i="1"/>
  <c r="AR433" i="1"/>
  <c r="AP433" i="1"/>
  <c r="AN433" i="1"/>
  <c r="AL433" i="1"/>
  <c r="AJ433" i="1"/>
  <c r="AH433" i="1"/>
  <c r="AF433" i="1"/>
  <c r="AD433" i="1"/>
  <c r="AB433" i="1"/>
  <c r="Z433" i="1"/>
  <c r="X433" i="1"/>
  <c r="V433" i="1"/>
  <c r="T433" i="1"/>
  <c r="R433" i="1"/>
  <c r="G433" i="1" a="1"/>
  <c r="G433" i="1" s="1"/>
  <c r="F433" i="1" a="1"/>
  <c r="F433" i="1" s="1"/>
  <c r="E433" i="1" a="1"/>
  <c r="E433" i="1" s="1"/>
  <c r="D433" i="1" a="1"/>
  <c r="D433" i="1" s="1"/>
  <c r="N432" i="1"/>
  <c r="K432" i="1"/>
  <c r="BL431" i="1"/>
  <c r="BJ431" i="1"/>
  <c r="BH431" i="1"/>
  <c r="BF431" i="1"/>
  <c r="BD431" i="1"/>
  <c r="BB431" i="1"/>
  <c r="AZ431" i="1"/>
  <c r="AX431" i="1"/>
  <c r="AV431" i="1"/>
  <c r="AT431" i="1"/>
  <c r="AR431" i="1"/>
  <c r="AP431" i="1"/>
  <c r="AN431" i="1"/>
  <c r="AL431" i="1"/>
  <c r="AJ431" i="1"/>
  <c r="AH431" i="1"/>
  <c r="AF431" i="1"/>
  <c r="AD431" i="1"/>
  <c r="AB431" i="1"/>
  <c r="Z431" i="1"/>
  <c r="X431" i="1"/>
  <c r="V431" i="1"/>
  <c r="T431" i="1"/>
  <c r="R431" i="1"/>
  <c r="N431" i="1" s="1"/>
  <c r="G431" i="1" a="1"/>
  <c r="G431" i="1" s="1"/>
  <c r="F431" i="1" a="1"/>
  <c r="F431" i="1" s="1"/>
  <c r="E431" i="1" a="1"/>
  <c r="E431" i="1" s="1"/>
  <c r="D431" i="1" a="1"/>
  <c r="D431" i="1" s="1"/>
  <c r="N430" i="1"/>
  <c r="K430" i="1"/>
  <c r="BL429" i="1"/>
  <c r="BJ429" i="1"/>
  <c r="BH429" i="1"/>
  <c r="BF429" i="1"/>
  <c r="BD429" i="1"/>
  <c r="BB429" i="1"/>
  <c r="AZ429" i="1"/>
  <c r="AX429" i="1"/>
  <c r="AV429" i="1"/>
  <c r="AT429" i="1"/>
  <c r="AR429" i="1"/>
  <c r="AP429" i="1"/>
  <c r="AN429" i="1"/>
  <c r="AL429" i="1"/>
  <c r="AJ429" i="1"/>
  <c r="AH429" i="1"/>
  <c r="AF429" i="1"/>
  <c r="AD429" i="1"/>
  <c r="AB429" i="1"/>
  <c r="Z429" i="1"/>
  <c r="X429" i="1"/>
  <c r="V429" i="1"/>
  <c r="T429" i="1"/>
  <c r="R429" i="1"/>
  <c r="G429" i="1" a="1"/>
  <c r="G429" i="1" s="1"/>
  <c r="F429" i="1" a="1"/>
  <c r="F429" i="1" s="1"/>
  <c r="E429" i="1" a="1"/>
  <c r="E429" i="1" s="1"/>
  <c r="D429" i="1" a="1"/>
  <c r="D429" i="1" s="1"/>
  <c r="N428" i="1"/>
  <c r="K428" i="1"/>
  <c r="BL427" i="1"/>
  <c r="BJ427" i="1"/>
  <c r="BH427" i="1"/>
  <c r="BF427" i="1"/>
  <c r="BD427" i="1"/>
  <c r="BB427" i="1"/>
  <c r="AZ427" i="1"/>
  <c r="AX427" i="1"/>
  <c r="AV427" i="1"/>
  <c r="AT427" i="1"/>
  <c r="AR427" i="1"/>
  <c r="AP427" i="1"/>
  <c r="AN427" i="1"/>
  <c r="AL427" i="1"/>
  <c r="AJ427" i="1"/>
  <c r="AH427" i="1"/>
  <c r="AF427" i="1"/>
  <c r="AD427" i="1"/>
  <c r="AB427" i="1"/>
  <c r="Z427" i="1"/>
  <c r="X427" i="1"/>
  <c r="V427" i="1"/>
  <c r="T427" i="1"/>
  <c r="R427" i="1"/>
  <c r="N427" i="1" s="1"/>
  <c r="G427" i="1" a="1"/>
  <c r="G427" i="1" s="1"/>
  <c r="F427" i="1"/>
  <c r="F427" i="1" a="1"/>
  <c r="E427" i="1" a="1"/>
  <c r="E427" i="1" s="1"/>
  <c r="D427" i="1" a="1"/>
  <c r="D427" i="1" s="1"/>
  <c r="N426" i="1"/>
  <c r="K426" i="1"/>
  <c r="BL425" i="1"/>
  <c r="BJ425" i="1"/>
  <c r="BH425" i="1"/>
  <c r="BF425" i="1"/>
  <c r="BD425" i="1"/>
  <c r="BB425" i="1"/>
  <c r="AZ425" i="1"/>
  <c r="AX425" i="1"/>
  <c r="AV425" i="1"/>
  <c r="AT425" i="1"/>
  <c r="AR425" i="1"/>
  <c r="AP425" i="1"/>
  <c r="AN425" i="1"/>
  <c r="AL425" i="1"/>
  <c r="AJ425" i="1"/>
  <c r="AH425" i="1"/>
  <c r="AF425" i="1"/>
  <c r="AD425" i="1"/>
  <c r="AB425" i="1"/>
  <c r="Z425" i="1"/>
  <c r="X425" i="1"/>
  <c r="V425" i="1"/>
  <c r="T425" i="1"/>
  <c r="R425" i="1"/>
  <c r="G425" i="1" a="1"/>
  <c r="G425" i="1" s="1"/>
  <c r="F425" i="1" a="1"/>
  <c r="F425" i="1" s="1"/>
  <c r="E425" i="1" a="1"/>
  <c r="E425" i="1" s="1"/>
  <c r="D425" i="1" a="1"/>
  <c r="D425" i="1" s="1"/>
  <c r="N424" i="1"/>
  <c r="K424" i="1"/>
  <c r="BL423" i="1"/>
  <c r="BJ423" i="1"/>
  <c r="BH423" i="1"/>
  <c r="BF423" i="1"/>
  <c r="BD423" i="1"/>
  <c r="BB423" i="1"/>
  <c r="AZ423" i="1"/>
  <c r="AX423" i="1"/>
  <c r="AV423" i="1"/>
  <c r="AT423" i="1"/>
  <c r="AR423" i="1"/>
  <c r="AP423" i="1"/>
  <c r="AN423" i="1"/>
  <c r="AL423" i="1"/>
  <c r="AJ423" i="1"/>
  <c r="AH423" i="1"/>
  <c r="AF423" i="1"/>
  <c r="AD423" i="1"/>
  <c r="AB423" i="1"/>
  <c r="Z423" i="1"/>
  <c r="X423" i="1"/>
  <c r="V423" i="1"/>
  <c r="T423" i="1"/>
  <c r="R423" i="1"/>
  <c r="G423" i="1" a="1"/>
  <c r="G423" i="1" s="1"/>
  <c r="F423" i="1" a="1"/>
  <c r="F423" i="1" s="1"/>
  <c r="E423" i="1" a="1"/>
  <c r="E423" i="1" s="1"/>
  <c r="D423" i="1"/>
  <c r="D423" i="1" a="1"/>
  <c r="N422" i="1"/>
  <c r="K422" i="1"/>
  <c r="BL421" i="1"/>
  <c r="BJ421" i="1"/>
  <c r="BH421" i="1"/>
  <c r="BF421" i="1"/>
  <c r="BD421" i="1"/>
  <c r="BB421" i="1"/>
  <c r="AZ421" i="1"/>
  <c r="AX421" i="1"/>
  <c r="AV421" i="1"/>
  <c r="AT421" i="1"/>
  <c r="AR421" i="1"/>
  <c r="AP421" i="1"/>
  <c r="AN421" i="1"/>
  <c r="AL421" i="1"/>
  <c r="AJ421" i="1"/>
  <c r="AH421" i="1"/>
  <c r="AF421" i="1"/>
  <c r="AD421" i="1"/>
  <c r="AB421" i="1"/>
  <c r="Z421" i="1"/>
  <c r="X421" i="1"/>
  <c r="V421" i="1"/>
  <c r="T421" i="1"/>
  <c r="N421" i="1" s="1"/>
  <c r="R421" i="1"/>
  <c r="G421" i="1" a="1"/>
  <c r="G421" i="1" s="1"/>
  <c r="F421" i="1" a="1"/>
  <c r="F421" i="1" s="1"/>
  <c r="E421" i="1" a="1"/>
  <c r="E421" i="1" s="1"/>
  <c r="D421" i="1" a="1"/>
  <c r="D421" i="1" s="1"/>
  <c r="N420" i="1"/>
  <c r="K420" i="1"/>
  <c r="BL419" i="1"/>
  <c r="BJ419" i="1"/>
  <c r="BH419" i="1"/>
  <c r="BF419" i="1"/>
  <c r="BD419" i="1"/>
  <c r="BB419" i="1"/>
  <c r="AZ419" i="1"/>
  <c r="AX419" i="1"/>
  <c r="AV419" i="1"/>
  <c r="AT419" i="1"/>
  <c r="AR419" i="1"/>
  <c r="AP419" i="1"/>
  <c r="AN419" i="1"/>
  <c r="AL419" i="1"/>
  <c r="AJ419" i="1"/>
  <c r="AH419" i="1"/>
  <c r="AF419" i="1"/>
  <c r="AD419" i="1"/>
  <c r="AB419" i="1"/>
  <c r="Z419" i="1"/>
  <c r="X419" i="1"/>
  <c r="V419" i="1"/>
  <c r="T419" i="1"/>
  <c r="R419" i="1"/>
  <c r="N419" i="1" s="1"/>
  <c r="G419" i="1" a="1"/>
  <c r="G419" i="1" s="1"/>
  <c r="F419" i="1" a="1"/>
  <c r="F419" i="1" s="1"/>
  <c r="E419" i="1" a="1"/>
  <c r="E419" i="1" s="1"/>
  <c r="D419" i="1" a="1"/>
  <c r="D419" i="1" s="1"/>
  <c r="N418" i="1"/>
  <c r="K418" i="1"/>
  <c r="BL417" i="1"/>
  <c r="BJ417" i="1"/>
  <c r="BH417" i="1"/>
  <c r="BF417" i="1"/>
  <c r="BD417" i="1"/>
  <c r="BB417" i="1"/>
  <c r="AZ417" i="1"/>
  <c r="AX417" i="1"/>
  <c r="AV417" i="1"/>
  <c r="AT417" i="1"/>
  <c r="AR417" i="1"/>
  <c r="AP417" i="1"/>
  <c r="AN417" i="1"/>
  <c r="AL417" i="1"/>
  <c r="AJ417" i="1"/>
  <c r="AH417" i="1"/>
  <c r="AF417" i="1"/>
  <c r="AD417" i="1"/>
  <c r="AB417" i="1"/>
  <c r="Z417" i="1"/>
  <c r="X417" i="1"/>
  <c r="V417" i="1"/>
  <c r="T417" i="1"/>
  <c r="G417" i="1" a="1"/>
  <c r="G417" i="1" s="1"/>
  <c r="F417" i="1" a="1"/>
  <c r="F417" i="1" s="1"/>
  <c r="E417" i="1" a="1"/>
  <c r="E417" i="1" s="1"/>
  <c r="D417" i="1" a="1"/>
  <c r="D417" i="1" s="1"/>
  <c r="N416" i="1"/>
  <c r="K416" i="1"/>
  <c r="BL415" i="1"/>
  <c r="BJ415" i="1"/>
  <c r="BH415" i="1"/>
  <c r="BF415" i="1"/>
  <c r="BD415" i="1"/>
  <c r="BB415" i="1"/>
  <c r="AZ415" i="1"/>
  <c r="AX415" i="1"/>
  <c r="AV415" i="1"/>
  <c r="AT415" i="1"/>
  <c r="AR415" i="1"/>
  <c r="AP415" i="1"/>
  <c r="AN415" i="1"/>
  <c r="AL415" i="1"/>
  <c r="AJ415" i="1"/>
  <c r="AH415" i="1"/>
  <c r="AF415" i="1"/>
  <c r="AD415" i="1"/>
  <c r="AB415" i="1"/>
  <c r="Z415" i="1"/>
  <c r="X415" i="1"/>
  <c r="V415" i="1"/>
  <c r="T415" i="1"/>
  <c r="R415" i="1"/>
  <c r="G415" i="1" a="1"/>
  <c r="G415" i="1" s="1"/>
  <c r="F415" i="1" a="1"/>
  <c r="F415" i="1" s="1"/>
  <c r="E415" i="1" a="1"/>
  <c r="E415" i="1" s="1"/>
  <c r="D415" i="1" a="1"/>
  <c r="D415" i="1" s="1"/>
  <c r="N414" i="1"/>
  <c r="K414" i="1"/>
  <c r="BL413" i="1"/>
  <c r="BJ413" i="1"/>
  <c r="BH413" i="1"/>
  <c r="BF413" i="1"/>
  <c r="BD413" i="1"/>
  <c r="BB413" i="1"/>
  <c r="AZ413" i="1"/>
  <c r="AX413" i="1"/>
  <c r="AV413" i="1"/>
  <c r="AT413" i="1"/>
  <c r="AR413" i="1"/>
  <c r="AP413" i="1"/>
  <c r="AN413" i="1"/>
  <c r="AL413" i="1"/>
  <c r="AJ413" i="1"/>
  <c r="AH413" i="1"/>
  <c r="AF413" i="1"/>
  <c r="AD413" i="1"/>
  <c r="AB413" i="1"/>
  <c r="Z413" i="1"/>
  <c r="X413" i="1"/>
  <c r="V413" i="1"/>
  <c r="T413" i="1"/>
  <c r="R413" i="1"/>
  <c r="G413" i="1" a="1"/>
  <c r="G413" i="1" s="1"/>
  <c r="F413" i="1" a="1"/>
  <c r="F413" i="1" s="1"/>
  <c r="E413" i="1" a="1"/>
  <c r="E413" i="1" s="1"/>
  <c r="D413" i="1" a="1"/>
  <c r="D413" i="1" s="1"/>
  <c r="N412" i="1"/>
  <c r="K412" i="1"/>
  <c r="M410" i="1" a="1"/>
  <c r="M410" i="1" s="1"/>
  <c r="L410" i="1" a="1"/>
  <c r="L410" i="1" s="1"/>
  <c r="I410" i="1"/>
  <c r="R410" i="1" s="1"/>
  <c r="G410" i="1" a="1"/>
  <c r="G410" i="1" s="1"/>
  <c r="F410" i="1" a="1"/>
  <c r="F410" i="1" s="1"/>
  <c r="E410" i="1"/>
  <c r="E410" i="1" a="1"/>
  <c r="D410" i="1" a="1"/>
  <c r="D410" i="1" s="1"/>
  <c r="BJ409" i="1"/>
  <c r="BF409" i="1"/>
  <c r="AX409" i="1"/>
  <c r="AT409" i="1"/>
  <c r="AP409" i="1"/>
  <c r="AH409" i="1"/>
  <c r="AD409" i="1"/>
  <c r="Z409" i="1"/>
  <c r="M409" i="1" a="1"/>
  <c r="M409" i="1" s="1"/>
  <c r="L409" i="1" a="1"/>
  <c r="L409" i="1" s="1"/>
  <c r="I409" i="1"/>
  <c r="BL409" i="1" s="1"/>
  <c r="G409" i="1" a="1"/>
  <c r="G409" i="1" s="1"/>
  <c r="F409" i="1" a="1"/>
  <c r="F409" i="1" s="1"/>
  <c r="E409" i="1" a="1"/>
  <c r="E409" i="1" s="1"/>
  <c r="D409" i="1"/>
  <c r="D409" i="1" a="1"/>
  <c r="BF408" i="1"/>
  <c r="AR408" i="1"/>
  <c r="AH408" i="1"/>
  <c r="X408" i="1"/>
  <c r="M408" i="1" a="1"/>
  <c r="M408" i="1" s="1"/>
  <c r="L408" i="1" a="1"/>
  <c r="L408" i="1" s="1"/>
  <c r="I408" i="1"/>
  <c r="AZ408" i="1" s="1"/>
  <c r="G408" i="1" a="1"/>
  <c r="G408" i="1" s="1"/>
  <c r="F408" i="1" a="1"/>
  <c r="F408" i="1" s="1"/>
  <c r="E408" i="1"/>
  <c r="E408" i="1" a="1"/>
  <c r="D408" i="1" a="1"/>
  <c r="D408" i="1" s="1"/>
  <c r="BJ407" i="1"/>
  <c r="BF407" i="1"/>
  <c r="BB407" i="1"/>
  <c r="AX407" i="1"/>
  <c r="AT407" i="1"/>
  <c r="AP407" i="1"/>
  <c r="AL407" i="1"/>
  <c r="AH407" i="1"/>
  <c r="AD407" i="1"/>
  <c r="Z407" i="1"/>
  <c r="V407" i="1"/>
  <c r="M407" i="1" a="1"/>
  <c r="M407" i="1" s="1"/>
  <c r="L407" i="1" a="1"/>
  <c r="L407" i="1" s="1"/>
  <c r="I407" i="1"/>
  <c r="R407" i="1" s="1"/>
  <c r="G407" i="1"/>
  <c r="G407" i="1" a="1"/>
  <c r="F407" i="1"/>
  <c r="F407" i="1" a="1"/>
  <c r="E407" i="1"/>
  <c r="E407" i="1" a="1"/>
  <c r="D407" i="1"/>
  <c r="D407" i="1" a="1"/>
  <c r="R406" i="1"/>
  <c r="M406" i="1" a="1"/>
  <c r="M406" i="1" s="1"/>
  <c r="L406" i="1" a="1"/>
  <c r="L406" i="1" s="1"/>
  <c r="I406" i="1"/>
  <c r="G406" i="1" a="1"/>
  <c r="G406" i="1" s="1"/>
  <c r="F406" i="1" a="1"/>
  <c r="F406" i="1" s="1"/>
  <c r="H406" i="1" s="1" a="1"/>
  <c r="H406" i="1" s="1"/>
  <c r="O406" i="1" s="1"/>
  <c r="E406" i="1" a="1"/>
  <c r="E406" i="1" s="1"/>
  <c r="D406" i="1"/>
  <c r="D406" i="1" a="1"/>
  <c r="BL405" i="1"/>
  <c r="BJ405" i="1"/>
  <c r="BH405" i="1"/>
  <c r="BF405" i="1"/>
  <c r="BD405" i="1"/>
  <c r="BB405" i="1"/>
  <c r="AZ405" i="1"/>
  <c r="AX405" i="1"/>
  <c r="AV405" i="1"/>
  <c r="AT405" i="1"/>
  <c r="AR405" i="1"/>
  <c r="AP405" i="1"/>
  <c r="AN405" i="1"/>
  <c r="AL405" i="1"/>
  <c r="AJ405" i="1"/>
  <c r="AH405" i="1"/>
  <c r="AF405" i="1"/>
  <c r="AD405" i="1"/>
  <c r="AB405" i="1"/>
  <c r="Z405" i="1"/>
  <c r="X405" i="1"/>
  <c r="V405" i="1"/>
  <c r="T405" i="1"/>
  <c r="R405" i="1"/>
  <c r="N405" i="1"/>
  <c r="M405" i="1" a="1"/>
  <c r="M405" i="1" s="1"/>
  <c r="L405" i="1" a="1"/>
  <c r="L405" i="1" s="1"/>
  <c r="G405" i="1" a="1"/>
  <c r="G405" i="1" s="1"/>
  <c r="F405" i="1" a="1"/>
  <c r="F405" i="1" s="1"/>
  <c r="E405" i="1" a="1"/>
  <c r="E405" i="1" s="1"/>
  <c r="D405" i="1" a="1"/>
  <c r="D405" i="1" s="1"/>
  <c r="BL404" i="1"/>
  <c r="BJ404" i="1"/>
  <c r="BH404" i="1"/>
  <c r="BF404" i="1"/>
  <c r="BD404" i="1"/>
  <c r="BB404" i="1"/>
  <c r="AZ404" i="1"/>
  <c r="AX404" i="1"/>
  <c r="AV404" i="1"/>
  <c r="AT404" i="1"/>
  <c r="AR404" i="1"/>
  <c r="AP404" i="1"/>
  <c r="AN404" i="1"/>
  <c r="AL404" i="1"/>
  <c r="AJ404" i="1"/>
  <c r="AH404" i="1"/>
  <c r="AF404" i="1"/>
  <c r="AD404" i="1"/>
  <c r="AB404" i="1"/>
  <c r="Z404" i="1"/>
  <c r="X404" i="1"/>
  <c r="V404" i="1"/>
  <c r="T404" i="1"/>
  <c r="R404" i="1"/>
  <c r="G404" i="1" a="1"/>
  <c r="G404" i="1" s="1"/>
  <c r="F404" i="1"/>
  <c r="F404" i="1" a="1"/>
  <c r="E404" i="1" a="1"/>
  <c r="E404" i="1" s="1"/>
  <c r="D404" i="1" a="1"/>
  <c r="D404" i="1" s="1"/>
  <c r="N403" i="1"/>
  <c r="K403" i="1"/>
  <c r="C404" i="1" s="1"/>
  <c r="H404" i="1" s="1" a="1"/>
  <c r="H404" i="1" s="1"/>
  <c r="M402" i="1" a="1"/>
  <c r="M402" i="1" s="1"/>
  <c r="L402" i="1" a="1"/>
  <c r="L402" i="1" s="1"/>
  <c r="I402" i="1"/>
  <c r="BL402" i="1" s="1"/>
  <c r="G402" i="1"/>
  <c r="G402" i="1" a="1"/>
  <c r="F402" i="1" a="1"/>
  <c r="F402" i="1" s="1"/>
  <c r="H402" i="1" s="1" a="1"/>
  <c r="H402" i="1" s="1"/>
  <c r="E402" i="1" a="1"/>
  <c r="E402" i="1" s="1"/>
  <c r="D402" i="1" a="1"/>
  <c r="D402" i="1" s="1"/>
  <c r="BL401" i="1"/>
  <c r="BD401" i="1"/>
  <c r="AV401" i="1"/>
  <c r="AN401" i="1"/>
  <c r="AF401" i="1"/>
  <c r="X401" i="1"/>
  <c r="M401" i="1" a="1"/>
  <c r="M401" i="1" s="1"/>
  <c r="L401" i="1" a="1"/>
  <c r="L401" i="1" s="1"/>
  <c r="I401" i="1"/>
  <c r="R401" i="1" s="1"/>
  <c r="G401" i="1" a="1"/>
  <c r="G401" i="1" s="1"/>
  <c r="F401" i="1" a="1"/>
  <c r="F401" i="1" s="1"/>
  <c r="H401" i="1" s="1" a="1"/>
  <c r="H401" i="1" s="1"/>
  <c r="E401" i="1" a="1"/>
  <c r="E401" i="1" s="1"/>
  <c r="D401" i="1" a="1"/>
  <c r="D401" i="1" s="1"/>
  <c r="M400" i="1"/>
  <c r="M400" i="1" a="1"/>
  <c r="L400" i="1" a="1"/>
  <c r="L400" i="1" s="1"/>
  <c r="I400" i="1"/>
  <c r="AP400" i="1" s="1"/>
  <c r="G400" i="1" a="1"/>
  <c r="G400" i="1" s="1"/>
  <c r="F400" i="1" a="1"/>
  <c r="F400" i="1" s="1"/>
  <c r="H400" i="1" s="1" a="1"/>
  <c r="H400" i="1" s="1"/>
  <c r="O400" i="1" s="1"/>
  <c r="E400" i="1" a="1"/>
  <c r="E400" i="1" s="1"/>
  <c r="D400" i="1" a="1"/>
  <c r="D400" i="1" s="1"/>
  <c r="BF399" i="1"/>
  <c r="BB399" i="1"/>
  <c r="AP399" i="1"/>
  <c r="AJ399" i="1"/>
  <c r="AB399" i="1"/>
  <c r="Z399" i="1"/>
  <c r="M399" i="1" a="1"/>
  <c r="M399" i="1" s="1"/>
  <c r="L399" i="1" a="1"/>
  <c r="L399" i="1" s="1"/>
  <c r="I399" i="1"/>
  <c r="BL399" i="1" s="1"/>
  <c r="G399" i="1" a="1"/>
  <c r="G399" i="1" s="1"/>
  <c r="F399" i="1"/>
  <c r="F399" i="1" a="1"/>
  <c r="E399" i="1" a="1"/>
  <c r="E399" i="1" s="1"/>
  <c r="D399" i="1"/>
  <c r="D399" i="1" a="1"/>
  <c r="X398" i="1"/>
  <c r="M398" i="1" a="1"/>
  <c r="M398" i="1" s="1"/>
  <c r="L398" i="1" a="1"/>
  <c r="L398" i="1" s="1"/>
  <c r="I398" i="1"/>
  <c r="BD398" i="1" s="1"/>
  <c r="BE398" i="1" s="1"/>
  <c r="G398" i="1" a="1"/>
  <c r="G398" i="1" s="1"/>
  <c r="F398" i="1" a="1"/>
  <c r="F398" i="1" s="1"/>
  <c r="H398" i="1" s="1" a="1"/>
  <c r="H398" i="1" s="1"/>
  <c r="E398" i="1"/>
  <c r="E398" i="1" a="1"/>
  <c r="D398" i="1" a="1"/>
  <c r="D398" i="1" s="1"/>
  <c r="BL397" i="1"/>
  <c r="BJ397" i="1"/>
  <c r="BH397" i="1"/>
  <c r="BF397" i="1"/>
  <c r="BD397" i="1"/>
  <c r="BB397" i="1"/>
  <c r="AZ397" i="1"/>
  <c r="AX397" i="1"/>
  <c r="AV397" i="1"/>
  <c r="AT397" i="1"/>
  <c r="AR397" i="1"/>
  <c r="AP397" i="1"/>
  <c r="AN397" i="1"/>
  <c r="AL397" i="1"/>
  <c r="AJ397" i="1"/>
  <c r="AH397" i="1"/>
  <c r="AF397" i="1"/>
  <c r="AD397" i="1"/>
  <c r="AB397" i="1"/>
  <c r="Z397" i="1"/>
  <c r="X397" i="1"/>
  <c r="V397" i="1"/>
  <c r="T397" i="1"/>
  <c r="R397" i="1"/>
  <c r="M397" i="1" a="1"/>
  <c r="M397" i="1" s="1"/>
  <c r="L397" i="1" a="1"/>
  <c r="L397" i="1" s="1"/>
  <c r="G397" i="1" a="1"/>
  <c r="G397" i="1" s="1"/>
  <c r="F397" i="1" a="1"/>
  <c r="F397" i="1" s="1"/>
  <c r="E397" i="1" a="1"/>
  <c r="E397" i="1" s="1"/>
  <c r="D397" i="1" a="1"/>
  <c r="D397" i="1" s="1"/>
  <c r="BL396" i="1"/>
  <c r="BJ396" i="1"/>
  <c r="BH396" i="1"/>
  <c r="BF396" i="1"/>
  <c r="BD396" i="1"/>
  <c r="BB396" i="1"/>
  <c r="AZ396" i="1"/>
  <c r="AX396" i="1"/>
  <c r="AV396" i="1"/>
  <c r="AT396" i="1"/>
  <c r="AR396" i="1"/>
  <c r="AP396" i="1"/>
  <c r="AN396" i="1"/>
  <c r="AL396" i="1"/>
  <c r="AJ396" i="1"/>
  <c r="AH396" i="1"/>
  <c r="AF396" i="1"/>
  <c r="AD396" i="1"/>
  <c r="AB396" i="1"/>
  <c r="Z396" i="1"/>
  <c r="X396" i="1"/>
  <c r="V396" i="1"/>
  <c r="T396" i="1"/>
  <c r="R396" i="1"/>
  <c r="G396" i="1" a="1"/>
  <c r="G396" i="1" s="1"/>
  <c r="F396" i="1" a="1"/>
  <c r="F396" i="1" s="1"/>
  <c r="E396" i="1"/>
  <c r="E396" i="1" a="1"/>
  <c r="D396" i="1" a="1"/>
  <c r="D396" i="1" s="1"/>
  <c r="N395" i="1"/>
  <c r="K395" i="1"/>
  <c r="C396" i="1" s="1"/>
  <c r="M393" i="1" a="1"/>
  <c r="M393" i="1" s="1"/>
  <c r="L393" i="1" a="1"/>
  <c r="L393" i="1" s="1"/>
  <c r="G393" i="1"/>
  <c r="G393" i="1" a="1"/>
  <c r="F393" i="1" a="1"/>
  <c r="F393" i="1" s="1"/>
  <c r="E393" i="1" a="1"/>
  <c r="E393" i="1" s="1"/>
  <c r="D393" i="1" a="1"/>
  <c r="D393" i="1" s="1"/>
  <c r="M392" i="1" a="1"/>
  <c r="M392" i="1" s="1"/>
  <c r="L392" i="1" a="1"/>
  <c r="L392" i="1" s="1"/>
  <c r="G392" i="1" a="1"/>
  <c r="G392" i="1" s="1"/>
  <c r="F392" i="1" a="1"/>
  <c r="F392" i="1" s="1"/>
  <c r="E392" i="1" a="1"/>
  <c r="E392" i="1" s="1"/>
  <c r="D392" i="1" a="1"/>
  <c r="D392" i="1" s="1"/>
  <c r="M391" i="1" a="1"/>
  <c r="M391" i="1" s="1"/>
  <c r="L391" i="1" a="1"/>
  <c r="L391" i="1" s="1"/>
  <c r="I391" i="1"/>
  <c r="R391" i="1" s="1"/>
  <c r="G391" i="1"/>
  <c r="G391" i="1" a="1"/>
  <c r="F391" i="1" a="1"/>
  <c r="F391" i="1" s="1"/>
  <c r="H391" i="1" s="1" a="1"/>
  <c r="H391" i="1" s="1"/>
  <c r="E391" i="1"/>
  <c r="E391" i="1" a="1"/>
  <c r="D391" i="1" a="1"/>
  <c r="D391" i="1" s="1"/>
  <c r="N390" i="1"/>
  <c r="K390" i="1"/>
  <c r="M388" i="1" a="1"/>
  <c r="M388" i="1" s="1"/>
  <c r="L388" i="1" a="1"/>
  <c r="L388" i="1" s="1"/>
  <c r="I388" i="1"/>
  <c r="R388" i="1" s="1"/>
  <c r="G388" i="1" a="1"/>
  <c r="G388" i="1" s="1"/>
  <c r="F388" i="1"/>
  <c r="H388" i="1" s="1" a="1"/>
  <c r="H388" i="1" s="1"/>
  <c r="F388" i="1" a="1"/>
  <c r="E388" i="1" a="1"/>
  <c r="E388" i="1" s="1"/>
  <c r="D388" i="1" a="1"/>
  <c r="D388" i="1" s="1"/>
  <c r="N387" i="1"/>
  <c r="K387" i="1"/>
  <c r="BL385" i="1"/>
  <c r="BJ385" i="1"/>
  <c r="BH385" i="1"/>
  <c r="BF385" i="1"/>
  <c r="BD385" i="1"/>
  <c r="BB385" i="1"/>
  <c r="AZ385" i="1"/>
  <c r="AX385" i="1"/>
  <c r="AV385" i="1"/>
  <c r="AT385" i="1"/>
  <c r="AR385" i="1"/>
  <c r="AP385" i="1"/>
  <c r="AN385" i="1"/>
  <c r="AL385" i="1"/>
  <c r="AJ385" i="1"/>
  <c r="AH385" i="1"/>
  <c r="AF385" i="1"/>
  <c r="AD385" i="1"/>
  <c r="AB385" i="1"/>
  <c r="Z385" i="1"/>
  <c r="X385" i="1"/>
  <c r="V385" i="1"/>
  <c r="T385" i="1"/>
  <c r="N385" i="1" s="1"/>
  <c r="R385" i="1"/>
  <c r="M385" i="1" a="1"/>
  <c r="M385" i="1" s="1"/>
  <c r="L385" i="1" a="1"/>
  <c r="L385" i="1" s="1"/>
  <c r="G385" i="1" a="1"/>
  <c r="G385" i="1" s="1"/>
  <c r="F385" i="1" a="1"/>
  <c r="F385" i="1" s="1"/>
  <c r="H385" i="1" s="1" a="1"/>
  <c r="H385" i="1" s="1"/>
  <c r="E385" i="1" a="1"/>
  <c r="E385" i="1" s="1"/>
  <c r="D385" i="1" a="1"/>
  <c r="D385" i="1" s="1"/>
  <c r="BL384" i="1"/>
  <c r="BJ384" i="1"/>
  <c r="BH384" i="1"/>
  <c r="BF384" i="1"/>
  <c r="BD384" i="1"/>
  <c r="BB384" i="1"/>
  <c r="AZ384" i="1"/>
  <c r="AX384" i="1"/>
  <c r="AV384" i="1"/>
  <c r="AT384" i="1"/>
  <c r="AR384" i="1"/>
  <c r="AP384" i="1"/>
  <c r="AN384" i="1"/>
  <c r="AL384" i="1"/>
  <c r="AJ384" i="1"/>
  <c r="AH384" i="1"/>
  <c r="AF384" i="1"/>
  <c r="AD384" i="1"/>
  <c r="AB384" i="1"/>
  <c r="Z384" i="1"/>
  <c r="X384" i="1"/>
  <c r="V384" i="1"/>
  <c r="T384" i="1"/>
  <c r="R384" i="1"/>
  <c r="M384" i="1" a="1"/>
  <c r="M384" i="1" s="1"/>
  <c r="L384" i="1" a="1"/>
  <c r="L384" i="1" s="1"/>
  <c r="G384" i="1" a="1"/>
  <c r="G384" i="1" s="1"/>
  <c r="F384" i="1" a="1"/>
  <c r="F384" i="1" s="1"/>
  <c r="E384" i="1" a="1"/>
  <c r="E384" i="1" s="1"/>
  <c r="D384" i="1" a="1"/>
  <c r="D384" i="1" s="1"/>
  <c r="BL383" i="1"/>
  <c r="BJ383" i="1"/>
  <c r="BH383" i="1"/>
  <c r="BF383" i="1"/>
  <c r="BD383" i="1"/>
  <c r="BB383" i="1"/>
  <c r="AZ383" i="1"/>
  <c r="AX383" i="1"/>
  <c r="AV383" i="1"/>
  <c r="AT383" i="1"/>
  <c r="AR383" i="1"/>
  <c r="AP383" i="1"/>
  <c r="AN383" i="1"/>
  <c r="AL383" i="1"/>
  <c r="AJ383" i="1"/>
  <c r="AH383" i="1"/>
  <c r="AF383" i="1"/>
  <c r="AD383" i="1"/>
  <c r="AB383" i="1"/>
  <c r="Z383" i="1"/>
  <c r="X383" i="1"/>
  <c r="V383" i="1"/>
  <c r="T383" i="1"/>
  <c r="R383" i="1"/>
  <c r="M383" i="1" a="1"/>
  <c r="M383" i="1" s="1"/>
  <c r="L383" i="1" a="1"/>
  <c r="L383" i="1" s="1"/>
  <c r="G383" i="1" a="1"/>
  <c r="G383" i="1" s="1"/>
  <c r="F383" i="1" a="1"/>
  <c r="F383" i="1" s="1"/>
  <c r="H383" i="1" s="1" a="1"/>
  <c r="H383" i="1" s="1"/>
  <c r="O383" i="1" s="1"/>
  <c r="E383" i="1" a="1"/>
  <c r="E383" i="1" s="1"/>
  <c r="D383" i="1" a="1"/>
  <c r="D383" i="1" s="1"/>
  <c r="BL382" i="1"/>
  <c r="BJ382" i="1"/>
  <c r="BH382" i="1"/>
  <c r="BF382" i="1"/>
  <c r="BD382" i="1"/>
  <c r="BB382" i="1"/>
  <c r="AZ382" i="1"/>
  <c r="AX382" i="1"/>
  <c r="AV382" i="1"/>
  <c r="AT382" i="1"/>
  <c r="AR382" i="1"/>
  <c r="AP382" i="1"/>
  <c r="AN382" i="1"/>
  <c r="AL382" i="1"/>
  <c r="AJ382" i="1"/>
  <c r="AH382" i="1"/>
  <c r="AF382" i="1"/>
  <c r="AD382" i="1"/>
  <c r="AB382" i="1"/>
  <c r="Z382" i="1"/>
  <c r="X382" i="1"/>
  <c r="V382" i="1"/>
  <c r="T382" i="1"/>
  <c r="R382" i="1"/>
  <c r="M382" i="1" a="1"/>
  <c r="M382" i="1" s="1"/>
  <c r="L382" i="1" a="1"/>
  <c r="L382" i="1" s="1"/>
  <c r="H382" i="1" a="1"/>
  <c r="H382" i="1" s="1"/>
  <c r="O382" i="1" s="1"/>
  <c r="G382" i="1" a="1"/>
  <c r="G382" i="1" s="1"/>
  <c r="F382" i="1" a="1"/>
  <c r="F382" i="1" s="1"/>
  <c r="E382" i="1" a="1"/>
  <c r="E382" i="1" s="1"/>
  <c r="D382" i="1" a="1"/>
  <c r="D382" i="1" s="1"/>
  <c r="BL381" i="1"/>
  <c r="BJ381" i="1"/>
  <c r="BH381" i="1"/>
  <c r="BF381" i="1"/>
  <c r="BD381" i="1"/>
  <c r="BB381" i="1"/>
  <c r="AZ381" i="1"/>
  <c r="AX381" i="1"/>
  <c r="AV381" i="1"/>
  <c r="AT381" i="1"/>
  <c r="AR381" i="1"/>
  <c r="AP381" i="1"/>
  <c r="AN381" i="1"/>
  <c r="AL381" i="1"/>
  <c r="AJ381" i="1"/>
  <c r="AH381" i="1"/>
  <c r="AF381" i="1"/>
  <c r="AD381" i="1"/>
  <c r="AB381" i="1"/>
  <c r="Z381" i="1"/>
  <c r="X381" i="1"/>
  <c r="V381" i="1"/>
  <c r="T381" i="1"/>
  <c r="R381" i="1"/>
  <c r="M381" i="1" a="1"/>
  <c r="M381" i="1" s="1"/>
  <c r="L381" i="1" a="1"/>
  <c r="L381" i="1" s="1"/>
  <c r="G381" i="1" a="1"/>
  <c r="G381" i="1" s="1"/>
  <c r="F381" i="1" a="1"/>
  <c r="F381" i="1" s="1"/>
  <c r="E381" i="1" a="1"/>
  <c r="E381" i="1" s="1"/>
  <c r="D381" i="1" a="1"/>
  <c r="D381" i="1" s="1"/>
  <c r="BL380" i="1"/>
  <c r="BJ380" i="1"/>
  <c r="BH380" i="1"/>
  <c r="BF380" i="1"/>
  <c r="BD380" i="1"/>
  <c r="BB380" i="1"/>
  <c r="AZ380" i="1"/>
  <c r="AX380" i="1"/>
  <c r="AV380" i="1"/>
  <c r="AT380" i="1"/>
  <c r="AR380" i="1"/>
  <c r="AP380" i="1"/>
  <c r="AN380" i="1"/>
  <c r="AL380" i="1"/>
  <c r="AJ380" i="1"/>
  <c r="AH380" i="1"/>
  <c r="AF380" i="1"/>
  <c r="AD380" i="1"/>
  <c r="AB380" i="1"/>
  <c r="Z380" i="1"/>
  <c r="X380" i="1"/>
  <c r="V380" i="1"/>
  <c r="T380" i="1"/>
  <c r="R380" i="1"/>
  <c r="M380" i="1" a="1"/>
  <c r="M380" i="1" s="1"/>
  <c r="L380" i="1" a="1"/>
  <c r="L380" i="1" s="1"/>
  <c r="G380" i="1" a="1"/>
  <c r="G380" i="1" s="1"/>
  <c r="F380" i="1" a="1"/>
  <c r="F380" i="1" s="1"/>
  <c r="E380" i="1" a="1"/>
  <c r="E380" i="1" s="1"/>
  <c r="D380" i="1" a="1"/>
  <c r="D380" i="1" s="1"/>
  <c r="N379" i="1"/>
  <c r="K379" i="1"/>
  <c r="BL377" i="1"/>
  <c r="BJ377" i="1"/>
  <c r="BH377" i="1"/>
  <c r="BF377" i="1"/>
  <c r="BD377" i="1"/>
  <c r="BB377" i="1"/>
  <c r="AZ377" i="1"/>
  <c r="AX377" i="1"/>
  <c r="AV377" i="1"/>
  <c r="AT377" i="1"/>
  <c r="AR377" i="1"/>
  <c r="AP377" i="1"/>
  <c r="AN377" i="1"/>
  <c r="AL377" i="1"/>
  <c r="AJ377" i="1"/>
  <c r="AH377" i="1"/>
  <c r="AF377" i="1"/>
  <c r="AD377" i="1"/>
  <c r="AB377" i="1"/>
  <c r="Z377" i="1"/>
  <c r="X377" i="1"/>
  <c r="V377" i="1"/>
  <c r="T377" i="1"/>
  <c r="M377" i="1" a="1"/>
  <c r="M377" i="1" s="1"/>
  <c r="L377" i="1" a="1"/>
  <c r="L377" i="1" s="1"/>
  <c r="G377" i="1"/>
  <c r="G377" i="1" a="1"/>
  <c r="F377" i="1" a="1"/>
  <c r="F377" i="1" s="1"/>
  <c r="H377" i="1" s="1" a="1"/>
  <c r="H377" i="1" s="1"/>
  <c r="BC377" i="1" s="1"/>
  <c r="E377" i="1" a="1"/>
  <c r="E377" i="1" s="1"/>
  <c r="D377" i="1" a="1"/>
  <c r="D377" i="1" s="1"/>
  <c r="R376" i="1"/>
  <c r="K376" i="1"/>
  <c r="BL375" i="1"/>
  <c r="BJ375" i="1"/>
  <c r="BH375" i="1"/>
  <c r="BF375" i="1"/>
  <c r="BD375" i="1"/>
  <c r="BB375" i="1"/>
  <c r="AZ375" i="1"/>
  <c r="AX375" i="1"/>
  <c r="AV375" i="1"/>
  <c r="AT375" i="1"/>
  <c r="AR375" i="1"/>
  <c r="AP375" i="1"/>
  <c r="AN375" i="1"/>
  <c r="AL375" i="1"/>
  <c r="AJ375" i="1"/>
  <c r="AH375" i="1"/>
  <c r="AF375" i="1"/>
  <c r="AD375" i="1"/>
  <c r="AB375" i="1"/>
  <c r="Z375" i="1"/>
  <c r="X375" i="1"/>
  <c r="V375" i="1"/>
  <c r="T375" i="1"/>
  <c r="M375" i="1" a="1"/>
  <c r="M375" i="1" s="1"/>
  <c r="L375" i="1" a="1"/>
  <c r="L375" i="1" s="1"/>
  <c r="G375" i="1" a="1"/>
  <c r="G375" i="1" s="1"/>
  <c r="F375" i="1"/>
  <c r="H375" i="1" s="1" a="1"/>
  <c r="H375" i="1" s="1"/>
  <c r="F375" i="1" a="1"/>
  <c r="E375" i="1" a="1"/>
  <c r="E375" i="1" s="1"/>
  <c r="D375" i="1" a="1"/>
  <c r="D375" i="1" s="1"/>
  <c r="R374" i="1"/>
  <c r="R375" i="1" s="1"/>
  <c r="K374" i="1"/>
  <c r="BL373" i="1"/>
  <c r="BJ373" i="1"/>
  <c r="BH373" i="1"/>
  <c r="BF373" i="1"/>
  <c r="BD373" i="1"/>
  <c r="BB373" i="1"/>
  <c r="AZ373" i="1"/>
  <c r="AX373" i="1"/>
  <c r="AV373" i="1"/>
  <c r="AT373" i="1"/>
  <c r="AR373" i="1"/>
  <c r="AP373" i="1"/>
  <c r="AN373" i="1"/>
  <c r="AL373" i="1"/>
  <c r="AJ373" i="1"/>
  <c r="AH373" i="1"/>
  <c r="AF373" i="1"/>
  <c r="AD373" i="1"/>
  <c r="AB373" i="1"/>
  <c r="Z373" i="1"/>
  <c r="X373" i="1"/>
  <c r="V373" i="1"/>
  <c r="T373" i="1"/>
  <c r="G373" i="1" a="1"/>
  <c r="G373" i="1" s="1"/>
  <c r="F373" i="1" a="1"/>
  <c r="F373" i="1" s="1"/>
  <c r="E373" i="1" a="1"/>
  <c r="E373" i="1" s="1"/>
  <c r="D373" i="1"/>
  <c r="D373" i="1" a="1"/>
  <c r="R372" i="1"/>
  <c r="R373" i="1" s="1"/>
  <c r="N373" i="1" s="1"/>
  <c r="K372" i="1"/>
  <c r="C373" i="1" s="1"/>
  <c r="BL370" i="1"/>
  <c r="BJ370" i="1"/>
  <c r="BH370" i="1"/>
  <c r="BF370" i="1"/>
  <c r="BD370" i="1"/>
  <c r="BB370" i="1"/>
  <c r="AZ370" i="1"/>
  <c r="AX370" i="1"/>
  <c r="AV370" i="1"/>
  <c r="AT370" i="1"/>
  <c r="AR370" i="1"/>
  <c r="AP370" i="1"/>
  <c r="AN370" i="1"/>
  <c r="AL370" i="1"/>
  <c r="AJ370" i="1"/>
  <c r="AH370" i="1"/>
  <c r="AF370" i="1"/>
  <c r="AD370" i="1"/>
  <c r="AB370" i="1"/>
  <c r="Z370" i="1"/>
  <c r="X370" i="1"/>
  <c r="V370" i="1"/>
  <c r="T370" i="1"/>
  <c r="R370" i="1"/>
  <c r="G370" i="1" a="1"/>
  <c r="G370" i="1" s="1"/>
  <c r="F370" i="1" a="1"/>
  <c r="F370" i="1" s="1"/>
  <c r="E370" i="1" a="1"/>
  <c r="E370" i="1" s="1"/>
  <c r="D370" i="1" a="1"/>
  <c r="D370" i="1" s="1"/>
  <c r="N369" i="1"/>
  <c r="K369" i="1"/>
  <c r="C370" i="1" s="1"/>
  <c r="M368" i="1"/>
  <c r="M368" i="1" a="1"/>
  <c r="L368" i="1" a="1"/>
  <c r="L368" i="1" s="1"/>
  <c r="I368" i="1"/>
  <c r="BD368" i="1" s="1"/>
  <c r="G368" i="1" a="1"/>
  <c r="G368" i="1" s="1"/>
  <c r="H368" i="1" s="1" a="1"/>
  <c r="H368" i="1" s="1"/>
  <c r="F368" i="1" a="1"/>
  <c r="F368" i="1" s="1"/>
  <c r="E368" i="1"/>
  <c r="E368" i="1" a="1"/>
  <c r="D368" i="1" a="1"/>
  <c r="D368" i="1" s="1"/>
  <c r="BJ367" i="1"/>
  <c r="BF367" i="1"/>
  <c r="AX367" i="1"/>
  <c r="AV367" i="1"/>
  <c r="AN367" i="1"/>
  <c r="AL367" i="1"/>
  <c r="AD367" i="1"/>
  <c r="Z367" i="1"/>
  <c r="M367" i="1" a="1"/>
  <c r="M367" i="1" s="1"/>
  <c r="L367" i="1" a="1"/>
  <c r="L367" i="1" s="1"/>
  <c r="I367" i="1"/>
  <c r="R367" i="1" s="1"/>
  <c r="G367" i="1"/>
  <c r="G367" i="1" a="1"/>
  <c r="F367" i="1" a="1"/>
  <c r="F367" i="1" s="1"/>
  <c r="H367" i="1" s="1" a="1"/>
  <c r="H367" i="1" s="1"/>
  <c r="E367" i="1" a="1"/>
  <c r="E367" i="1" s="1"/>
  <c r="D367" i="1" a="1"/>
  <c r="D367" i="1" s="1"/>
  <c r="M366" i="1" a="1"/>
  <c r="M366" i="1" s="1"/>
  <c r="L366" i="1" a="1"/>
  <c r="L366" i="1" s="1"/>
  <c r="G366" i="1"/>
  <c r="G366" i="1" a="1"/>
  <c r="F366" i="1" a="1"/>
  <c r="F366" i="1" s="1"/>
  <c r="H366" i="1" s="1" a="1"/>
  <c r="H366" i="1" s="1"/>
  <c r="E366" i="1" a="1"/>
  <c r="E366" i="1" s="1"/>
  <c r="D366" i="1" a="1"/>
  <c r="D366" i="1" s="1"/>
  <c r="M365" i="1" a="1"/>
  <c r="M365" i="1" s="1"/>
  <c r="L365" i="1" a="1"/>
  <c r="L365" i="1" s="1"/>
  <c r="I365" i="1"/>
  <c r="AT365" i="1" s="1"/>
  <c r="G365" i="1" a="1"/>
  <c r="G365" i="1" s="1"/>
  <c r="F365" i="1" a="1"/>
  <c r="F365" i="1" s="1"/>
  <c r="H365" i="1" s="1" a="1"/>
  <c r="H365" i="1" s="1"/>
  <c r="E365" i="1" a="1"/>
  <c r="E365" i="1" s="1"/>
  <c r="D365" i="1" a="1"/>
  <c r="D365" i="1" s="1"/>
  <c r="M364" i="1"/>
  <c r="M364" i="1" a="1"/>
  <c r="L364" i="1" a="1"/>
  <c r="L364" i="1" s="1"/>
  <c r="G364" i="1" a="1"/>
  <c r="G364" i="1" s="1"/>
  <c r="F364" i="1" a="1"/>
  <c r="F364" i="1" s="1"/>
  <c r="E364" i="1" a="1"/>
  <c r="E364" i="1" s="1"/>
  <c r="D364" i="1" a="1"/>
  <c r="D364" i="1" s="1"/>
  <c r="AJ363" i="1"/>
  <c r="M363" i="1" a="1"/>
  <c r="M363" i="1" s="1"/>
  <c r="L363" i="1"/>
  <c r="L363" i="1" a="1"/>
  <c r="I363" i="1"/>
  <c r="AB363" i="1" s="1"/>
  <c r="G363" i="1" a="1"/>
  <c r="G363" i="1" s="1"/>
  <c r="F363" i="1" a="1"/>
  <c r="F363" i="1" s="1"/>
  <c r="H363" i="1" s="1" a="1"/>
  <c r="H363" i="1" s="1"/>
  <c r="E363" i="1"/>
  <c r="E363" i="1" a="1"/>
  <c r="D363" i="1" a="1"/>
  <c r="D363" i="1" s="1"/>
  <c r="BJ362" i="1"/>
  <c r="BF362" i="1"/>
  <c r="AX362" i="1"/>
  <c r="AV362" i="1"/>
  <c r="AN362" i="1"/>
  <c r="AL362" i="1"/>
  <c r="AD362" i="1"/>
  <c r="Z362" i="1"/>
  <c r="M362" i="1" a="1"/>
  <c r="M362" i="1" s="1"/>
  <c r="L362" i="1" a="1"/>
  <c r="L362" i="1" s="1"/>
  <c r="I362" i="1"/>
  <c r="R362" i="1" s="1"/>
  <c r="G362" i="1"/>
  <c r="G362" i="1" a="1"/>
  <c r="F362" i="1"/>
  <c r="F362" i="1" a="1"/>
  <c r="E362" i="1"/>
  <c r="E362" i="1" a="1"/>
  <c r="D362" i="1"/>
  <c r="D362" i="1" a="1"/>
  <c r="M361" i="1" a="1"/>
  <c r="M361" i="1" s="1"/>
  <c r="L361" i="1" a="1"/>
  <c r="L361" i="1" s="1"/>
  <c r="I361" i="1"/>
  <c r="BL361" i="1" s="1"/>
  <c r="G361" i="1" a="1"/>
  <c r="G361" i="1" s="1"/>
  <c r="F361" i="1" a="1"/>
  <c r="F361" i="1" s="1"/>
  <c r="H361" i="1" s="1" a="1"/>
  <c r="H361" i="1" s="1"/>
  <c r="O361" i="1" s="1"/>
  <c r="E361" i="1" a="1"/>
  <c r="E361" i="1" s="1"/>
  <c r="D361" i="1"/>
  <c r="D361" i="1" a="1"/>
  <c r="AZ360" i="1"/>
  <c r="M360" i="1" a="1"/>
  <c r="M360" i="1" s="1"/>
  <c r="L360" i="1" a="1"/>
  <c r="L360" i="1" s="1"/>
  <c r="I360" i="1"/>
  <c r="AF360" i="1" s="1"/>
  <c r="G360" i="1"/>
  <c r="G360" i="1" a="1"/>
  <c r="F360" i="1" a="1"/>
  <c r="F360" i="1" s="1"/>
  <c r="H360" i="1" s="1" a="1"/>
  <c r="H360" i="1" s="1"/>
  <c r="O360" i="1" s="1"/>
  <c r="E360" i="1"/>
  <c r="E360" i="1" a="1"/>
  <c r="D360" i="1" a="1"/>
  <c r="D360" i="1" s="1"/>
  <c r="M359" i="1" a="1"/>
  <c r="M359" i="1" s="1"/>
  <c r="L359" i="1" a="1"/>
  <c r="L359" i="1" s="1"/>
  <c r="G359" i="1" a="1"/>
  <c r="G359" i="1" s="1"/>
  <c r="F359" i="1" a="1"/>
  <c r="F359" i="1" s="1"/>
  <c r="E359" i="1"/>
  <c r="E359" i="1" a="1"/>
  <c r="D359" i="1" a="1"/>
  <c r="D359" i="1" s="1"/>
  <c r="M358" i="1" a="1"/>
  <c r="M358" i="1" s="1"/>
  <c r="L358" i="1" a="1"/>
  <c r="L358" i="1" s="1"/>
  <c r="G358" i="1"/>
  <c r="G358" i="1" a="1"/>
  <c r="F358" i="1"/>
  <c r="H358" i="1" s="1" a="1"/>
  <c r="H358" i="1" s="1"/>
  <c r="F358" i="1" a="1"/>
  <c r="E358" i="1"/>
  <c r="E358" i="1" a="1"/>
  <c r="D358" i="1"/>
  <c r="D358" i="1" a="1"/>
  <c r="M357" i="1"/>
  <c r="M357" i="1" a="1"/>
  <c r="L357" i="1" a="1"/>
  <c r="L357" i="1" s="1"/>
  <c r="G357" i="1" a="1"/>
  <c r="G357" i="1" s="1"/>
  <c r="F357" i="1"/>
  <c r="F357" i="1" a="1"/>
  <c r="E357" i="1" a="1"/>
  <c r="E357" i="1" s="1"/>
  <c r="D357" i="1" a="1"/>
  <c r="D357" i="1" s="1"/>
  <c r="M356" i="1" a="1"/>
  <c r="M356" i="1" s="1"/>
  <c r="L356" i="1" a="1"/>
  <c r="L356" i="1" s="1"/>
  <c r="G356" i="1"/>
  <c r="G356" i="1" a="1"/>
  <c r="F356" i="1" a="1"/>
  <c r="F356" i="1" s="1"/>
  <c r="H356" i="1" s="1" a="1"/>
  <c r="H356" i="1" s="1"/>
  <c r="E356" i="1"/>
  <c r="E356" i="1" a="1"/>
  <c r="D356" i="1" a="1"/>
  <c r="D356" i="1" s="1"/>
  <c r="M355" i="1" a="1"/>
  <c r="M355" i="1" s="1"/>
  <c r="L355" i="1" a="1"/>
  <c r="L355" i="1" s="1"/>
  <c r="G355" i="1" a="1"/>
  <c r="G355" i="1" s="1"/>
  <c r="F355" i="1" a="1"/>
  <c r="F355" i="1" s="1"/>
  <c r="E355" i="1"/>
  <c r="E355" i="1" a="1"/>
  <c r="D355" i="1" a="1"/>
  <c r="D355" i="1" s="1"/>
  <c r="M354" i="1" a="1"/>
  <c r="M354" i="1" s="1"/>
  <c r="L354" i="1" a="1"/>
  <c r="L354" i="1" s="1"/>
  <c r="G354" i="1"/>
  <c r="G354" i="1" a="1"/>
  <c r="F354" i="1"/>
  <c r="F354" i="1" a="1"/>
  <c r="E354" i="1"/>
  <c r="E354" i="1" a="1"/>
  <c r="D354" i="1"/>
  <c r="D354" i="1" a="1"/>
  <c r="M353" i="1" a="1"/>
  <c r="M353" i="1" s="1"/>
  <c r="L353" i="1" a="1"/>
  <c r="L353" i="1" s="1"/>
  <c r="G353" i="1" a="1"/>
  <c r="G353" i="1" s="1"/>
  <c r="F353" i="1"/>
  <c r="H353" i="1" s="1" a="1"/>
  <c r="H353" i="1" s="1"/>
  <c r="F353" i="1" a="1"/>
  <c r="E353" i="1" a="1"/>
  <c r="E353" i="1" s="1"/>
  <c r="D353" i="1" a="1"/>
  <c r="D353" i="1" s="1"/>
  <c r="M352" i="1" a="1"/>
  <c r="M352" i="1" s="1"/>
  <c r="L352" i="1" a="1"/>
  <c r="L352" i="1" s="1"/>
  <c r="G352" i="1" a="1"/>
  <c r="G352" i="1" s="1"/>
  <c r="F352" i="1" a="1"/>
  <c r="F352" i="1" s="1"/>
  <c r="E352" i="1"/>
  <c r="E352" i="1" a="1"/>
  <c r="D352" i="1" a="1"/>
  <c r="D352" i="1" s="1"/>
  <c r="M351" i="1" a="1"/>
  <c r="M351" i="1" s="1"/>
  <c r="L351" i="1" a="1"/>
  <c r="L351" i="1" s="1"/>
  <c r="G351" i="1"/>
  <c r="G351" i="1" a="1"/>
  <c r="F351" i="1" a="1"/>
  <c r="F351" i="1" s="1"/>
  <c r="E351" i="1" a="1"/>
  <c r="E351" i="1" s="1"/>
  <c r="D351" i="1" a="1"/>
  <c r="D351" i="1" s="1"/>
  <c r="Z350" i="1"/>
  <c r="I350" i="1"/>
  <c r="AT350" i="1" s="1"/>
  <c r="G350" i="1" a="1"/>
  <c r="G350" i="1" s="1"/>
  <c r="F350" i="1"/>
  <c r="F350" i="1" a="1"/>
  <c r="E350" i="1" a="1"/>
  <c r="E350" i="1" s="1"/>
  <c r="D350" i="1" a="1"/>
  <c r="D350" i="1" s="1"/>
  <c r="M349" i="1" a="1"/>
  <c r="M349" i="1" s="1"/>
  <c r="L349" i="1" a="1"/>
  <c r="L349" i="1" s="1"/>
  <c r="I349" i="1"/>
  <c r="R349" i="1" s="1"/>
  <c r="G349" i="1" a="1"/>
  <c r="G349" i="1" s="1"/>
  <c r="F349" i="1" a="1"/>
  <c r="F349" i="1" s="1"/>
  <c r="E349" i="1"/>
  <c r="E349" i="1" a="1"/>
  <c r="D349" i="1" a="1"/>
  <c r="D349" i="1" s="1"/>
  <c r="BJ348" i="1"/>
  <c r="AX348" i="1"/>
  <c r="AN348" i="1"/>
  <c r="AD348" i="1"/>
  <c r="M348" i="1" a="1"/>
  <c r="M348" i="1" s="1"/>
  <c r="L348" i="1" a="1"/>
  <c r="L348" i="1" s="1"/>
  <c r="I348" i="1"/>
  <c r="R348" i="1" s="1"/>
  <c r="G348" i="1" a="1"/>
  <c r="G348" i="1" s="1"/>
  <c r="H348" i="1" s="1" a="1"/>
  <c r="H348" i="1" s="1"/>
  <c r="F348" i="1" a="1"/>
  <c r="F348" i="1" s="1"/>
  <c r="E348" i="1"/>
  <c r="E348" i="1" a="1"/>
  <c r="D348" i="1" a="1"/>
  <c r="D348" i="1" s="1"/>
  <c r="I347" i="1"/>
  <c r="R347" i="1" s="1"/>
  <c r="G347" i="1" a="1"/>
  <c r="G347" i="1" s="1"/>
  <c r="F347" i="1"/>
  <c r="F347" i="1" a="1"/>
  <c r="E347" i="1" a="1"/>
  <c r="E347" i="1" s="1"/>
  <c r="D347" i="1" a="1"/>
  <c r="D347" i="1" s="1"/>
  <c r="N346" i="1"/>
  <c r="K346" i="1"/>
  <c r="C347" i="1" s="1"/>
  <c r="M347" i="1" s="1" a="1"/>
  <c r="M347" i="1" s="1"/>
  <c r="M345" i="1" a="1"/>
  <c r="M345" i="1" s="1"/>
  <c r="L345" i="1" a="1"/>
  <c r="L345" i="1" s="1"/>
  <c r="I345" i="1"/>
  <c r="BL345" i="1" s="1"/>
  <c r="G345" i="1"/>
  <c r="G345" i="1" a="1"/>
  <c r="F345" i="1" a="1"/>
  <c r="F345" i="1" s="1"/>
  <c r="H345" i="1" s="1" a="1"/>
  <c r="H345" i="1" s="1"/>
  <c r="O345" i="1" s="1"/>
  <c r="E345" i="1" a="1"/>
  <c r="E345" i="1" s="1"/>
  <c r="D345" i="1" a="1"/>
  <c r="D345" i="1" s="1"/>
  <c r="BL344" i="1"/>
  <c r="BJ344" i="1"/>
  <c r="BH344" i="1"/>
  <c r="BF344" i="1"/>
  <c r="BD344" i="1"/>
  <c r="BB344" i="1"/>
  <c r="AZ344" i="1"/>
  <c r="AX344" i="1"/>
  <c r="AV344" i="1"/>
  <c r="AT344" i="1"/>
  <c r="AR344" i="1"/>
  <c r="AP344" i="1"/>
  <c r="AN344" i="1"/>
  <c r="AL344" i="1"/>
  <c r="AJ344" i="1"/>
  <c r="AH344" i="1"/>
  <c r="AF344" i="1"/>
  <c r="AD344" i="1"/>
  <c r="AB344" i="1"/>
  <c r="Z344" i="1"/>
  <c r="X344" i="1"/>
  <c r="V344" i="1"/>
  <c r="N344" i="1" s="1"/>
  <c r="T344" i="1"/>
  <c r="R344" i="1"/>
  <c r="G344" i="1" a="1"/>
  <c r="G344" i="1" s="1"/>
  <c r="F344" i="1" a="1"/>
  <c r="F344" i="1" s="1"/>
  <c r="E344" i="1" a="1"/>
  <c r="E344" i="1" s="1"/>
  <c r="D344" i="1" a="1"/>
  <c r="D344" i="1" s="1"/>
  <c r="C344" i="1"/>
  <c r="L344" i="1" s="1" a="1"/>
  <c r="L344" i="1" s="1"/>
  <c r="N343" i="1"/>
  <c r="K343" i="1"/>
  <c r="BL341" i="1"/>
  <c r="BJ341" i="1"/>
  <c r="BH341" i="1"/>
  <c r="BF341" i="1"/>
  <c r="BD341" i="1"/>
  <c r="BB341" i="1"/>
  <c r="AZ341" i="1"/>
  <c r="AX341" i="1"/>
  <c r="AV341" i="1"/>
  <c r="AT341" i="1"/>
  <c r="AR341" i="1"/>
  <c r="AP341" i="1"/>
  <c r="AN341" i="1"/>
  <c r="AL341" i="1"/>
  <c r="AJ341" i="1"/>
  <c r="AH341" i="1"/>
  <c r="AF341" i="1"/>
  <c r="AD341" i="1"/>
  <c r="AE341" i="1" s="1"/>
  <c r="AB341" i="1"/>
  <c r="Z341" i="1"/>
  <c r="X341" i="1"/>
  <c r="V341" i="1"/>
  <c r="T341" i="1"/>
  <c r="R341" i="1"/>
  <c r="M341" i="1" a="1"/>
  <c r="M341" i="1" s="1"/>
  <c r="L341" i="1" a="1"/>
  <c r="L341" i="1" s="1"/>
  <c r="G341" i="1" a="1"/>
  <c r="G341" i="1" s="1"/>
  <c r="F341" i="1" a="1"/>
  <c r="F341" i="1" s="1"/>
  <c r="H341" i="1" s="1" a="1"/>
  <c r="H341" i="1" s="1"/>
  <c r="E341" i="1" a="1"/>
  <c r="E341" i="1" s="1"/>
  <c r="D341" i="1" a="1"/>
  <c r="D341" i="1" s="1"/>
  <c r="R340" i="1"/>
  <c r="N340" i="1"/>
  <c r="K340" i="1"/>
  <c r="BL338" i="1"/>
  <c r="BJ338" i="1"/>
  <c r="BH338" i="1"/>
  <c r="BF338" i="1"/>
  <c r="BD338" i="1"/>
  <c r="BB338" i="1"/>
  <c r="AZ338" i="1"/>
  <c r="AX338" i="1"/>
  <c r="AV338" i="1"/>
  <c r="AT338" i="1"/>
  <c r="AR338" i="1"/>
  <c r="AP338" i="1"/>
  <c r="AN338" i="1"/>
  <c r="AL338" i="1"/>
  <c r="AJ338" i="1"/>
  <c r="AH338" i="1"/>
  <c r="AF338" i="1"/>
  <c r="AD338" i="1"/>
  <c r="AB338" i="1"/>
  <c r="Z338" i="1"/>
  <c r="X338" i="1"/>
  <c r="V338" i="1"/>
  <c r="T338" i="1"/>
  <c r="R338" i="1"/>
  <c r="N338" i="1"/>
  <c r="M338" i="1" a="1"/>
  <c r="M338" i="1" s="1"/>
  <c r="L338" i="1" a="1"/>
  <c r="L338" i="1" s="1"/>
  <c r="G338" i="1" a="1"/>
  <c r="G338" i="1" s="1"/>
  <c r="F338" i="1" a="1"/>
  <c r="F338" i="1" s="1"/>
  <c r="H338" i="1" s="1" a="1"/>
  <c r="H338" i="1" s="1"/>
  <c r="O338" i="1" s="1"/>
  <c r="E338" i="1" a="1"/>
  <c r="E338" i="1" s="1"/>
  <c r="D338" i="1" a="1"/>
  <c r="D338" i="1" s="1"/>
  <c r="BL337" i="1"/>
  <c r="BJ337" i="1"/>
  <c r="BH337" i="1"/>
  <c r="BF337" i="1"/>
  <c r="BD337" i="1"/>
  <c r="BB337" i="1"/>
  <c r="AZ337" i="1"/>
  <c r="AX337" i="1"/>
  <c r="AV337" i="1"/>
  <c r="AT337" i="1"/>
  <c r="AR337" i="1"/>
  <c r="AP337" i="1"/>
  <c r="AN337" i="1"/>
  <c r="AL337" i="1"/>
  <c r="AJ337" i="1"/>
  <c r="AH337" i="1"/>
  <c r="AF337" i="1"/>
  <c r="AD337" i="1"/>
  <c r="AB337" i="1"/>
  <c r="Z337" i="1"/>
  <c r="X337" i="1"/>
  <c r="V337" i="1"/>
  <c r="T337" i="1"/>
  <c r="R337" i="1"/>
  <c r="N337" i="1" s="1"/>
  <c r="M337" i="1" a="1"/>
  <c r="M337" i="1" s="1"/>
  <c r="L337" i="1" a="1"/>
  <c r="L337" i="1" s="1"/>
  <c r="G337" i="1" a="1"/>
  <c r="G337" i="1" s="1"/>
  <c r="F337" i="1" a="1"/>
  <c r="F337" i="1" s="1"/>
  <c r="E337" i="1" a="1"/>
  <c r="E337" i="1" s="1"/>
  <c r="D337" i="1" a="1"/>
  <c r="D337" i="1" s="1"/>
  <c r="BL336" i="1"/>
  <c r="BJ336" i="1"/>
  <c r="BH336" i="1"/>
  <c r="BI336" i="1" s="1"/>
  <c r="BF336" i="1"/>
  <c r="BD336" i="1"/>
  <c r="BB336" i="1"/>
  <c r="AZ336" i="1"/>
  <c r="BA336" i="1" s="1"/>
  <c r="AX336" i="1"/>
  <c r="AV336" i="1"/>
  <c r="AT336" i="1"/>
  <c r="AR336" i="1"/>
  <c r="AS336" i="1" s="1"/>
  <c r="AP336" i="1"/>
  <c r="AN336" i="1"/>
  <c r="AL336" i="1"/>
  <c r="AJ336" i="1"/>
  <c r="AK336" i="1" s="1"/>
  <c r="AH336" i="1"/>
  <c r="AF336" i="1"/>
  <c r="AD336" i="1"/>
  <c r="AB336" i="1"/>
  <c r="AC336" i="1" s="1"/>
  <c r="Z336" i="1"/>
  <c r="X336" i="1"/>
  <c r="V336" i="1"/>
  <c r="T336" i="1"/>
  <c r="U336" i="1" s="1"/>
  <c r="R336" i="1"/>
  <c r="M336" i="1" a="1"/>
  <c r="M336" i="1" s="1"/>
  <c r="L336" i="1" a="1"/>
  <c r="L336" i="1" s="1"/>
  <c r="G336" i="1" a="1"/>
  <c r="G336" i="1" s="1"/>
  <c r="F336" i="1" a="1"/>
  <c r="F336" i="1" s="1"/>
  <c r="H336" i="1" s="1" a="1"/>
  <c r="H336" i="1" s="1"/>
  <c r="O336" i="1" s="1"/>
  <c r="E336" i="1" a="1"/>
  <c r="E336" i="1" s="1"/>
  <c r="D336" i="1" a="1"/>
  <c r="D336" i="1" s="1"/>
  <c r="BL335" i="1"/>
  <c r="BJ335" i="1"/>
  <c r="BH335" i="1"/>
  <c r="BF335" i="1"/>
  <c r="BD335" i="1"/>
  <c r="BB335" i="1"/>
  <c r="AZ335" i="1"/>
  <c r="AX335" i="1"/>
  <c r="AV335" i="1"/>
  <c r="AT335" i="1"/>
  <c r="AR335" i="1"/>
  <c r="AP335" i="1"/>
  <c r="AN335" i="1"/>
  <c r="AL335" i="1"/>
  <c r="AJ335" i="1"/>
  <c r="AH335" i="1"/>
  <c r="AF335" i="1"/>
  <c r="AD335" i="1"/>
  <c r="AB335" i="1"/>
  <c r="Z335" i="1"/>
  <c r="X335" i="1"/>
  <c r="V335" i="1"/>
  <c r="T335" i="1"/>
  <c r="R335" i="1"/>
  <c r="M335" i="1" a="1"/>
  <c r="M335" i="1" s="1"/>
  <c r="L335" i="1" a="1"/>
  <c r="L335" i="1" s="1"/>
  <c r="G335" i="1" a="1"/>
  <c r="G335" i="1" s="1"/>
  <c r="F335" i="1" a="1"/>
  <c r="F335" i="1" s="1"/>
  <c r="H335" i="1" s="1" a="1"/>
  <c r="H335" i="1" s="1"/>
  <c r="O335" i="1" s="1"/>
  <c r="E335" i="1" a="1"/>
  <c r="E335" i="1" s="1"/>
  <c r="D335" i="1" a="1"/>
  <c r="D335" i="1" s="1"/>
  <c r="N334" i="1"/>
  <c r="M333" i="1" a="1"/>
  <c r="M333" i="1" s="1"/>
  <c r="L333" i="1" a="1"/>
  <c r="L333" i="1" s="1"/>
  <c r="I333" i="1"/>
  <c r="R333" i="1" s="1"/>
  <c r="G333" i="1" a="1"/>
  <c r="G333" i="1" s="1"/>
  <c r="F333" i="1" a="1"/>
  <c r="F333" i="1" s="1"/>
  <c r="H333" i="1" s="1" a="1"/>
  <c r="H333" i="1" s="1"/>
  <c r="E333" i="1" a="1"/>
  <c r="E333" i="1" s="1"/>
  <c r="D333" i="1" a="1"/>
  <c r="D333" i="1" s="1"/>
  <c r="BL332" i="1"/>
  <c r="BJ332" i="1"/>
  <c r="BH332" i="1"/>
  <c r="BF332" i="1"/>
  <c r="BD332" i="1"/>
  <c r="BB332" i="1"/>
  <c r="AZ332" i="1"/>
  <c r="AX332" i="1"/>
  <c r="AV332" i="1"/>
  <c r="AT332" i="1"/>
  <c r="AR332" i="1"/>
  <c r="AP332" i="1"/>
  <c r="AN332" i="1"/>
  <c r="AL332" i="1"/>
  <c r="AJ332" i="1"/>
  <c r="AH332" i="1"/>
  <c r="AF332" i="1"/>
  <c r="AD332" i="1"/>
  <c r="AB332" i="1"/>
  <c r="Z332" i="1"/>
  <c r="X332" i="1"/>
  <c r="V332" i="1"/>
  <c r="T332" i="1"/>
  <c r="R332" i="1"/>
  <c r="M332" i="1" a="1"/>
  <c r="M332" i="1" s="1"/>
  <c r="L332" i="1" a="1"/>
  <c r="L332" i="1" s="1"/>
  <c r="G332" i="1" a="1"/>
  <c r="G332" i="1" s="1"/>
  <c r="F332" i="1" a="1"/>
  <c r="F332" i="1" s="1"/>
  <c r="H332" i="1" s="1" a="1"/>
  <c r="H332" i="1" s="1"/>
  <c r="O332" i="1" s="1"/>
  <c r="E332" i="1" a="1"/>
  <c r="E332" i="1" s="1"/>
  <c r="D332" i="1" a="1"/>
  <c r="D332" i="1" s="1"/>
  <c r="BL331" i="1"/>
  <c r="BJ331" i="1"/>
  <c r="BK331" i="1" s="1"/>
  <c r="BH331" i="1"/>
  <c r="BF331" i="1"/>
  <c r="BD331" i="1"/>
  <c r="BB331" i="1"/>
  <c r="AZ331" i="1"/>
  <c r="AX331" i="1"/>
  <c r="AV331" i="1"/>
  <c r="AT331" i="1"/>
  <c r="AU331" i="1" s="1"/>
  <c r="AR331" i="1"/>
  <c r="AP331" i="1"/>
  <c r="AN331" i="1"/>
  <c r="AL331" i="1"/>
  <c r="AM331" i="1" s="1"/>
  <c r="AJ331" i="1"/>
  <c r="AH331" i="1"/>
  <c r="AF331" i="1"/>
  <c r="AD331" i="1"/>
  <c r="AE331" i="1" s="1"/>
  <c r="AB331" i="1"/>
  <c r="Z331" i="1"/>
  <c r="X331" i="1"/>
  <c r="V331" i="1"/>
  <c r="N331" i="1" s="1"/>
  <c r="T331" i="1"/>
  <c r="R331" i="1"/>
  <c r="M331" i="1" a="1"/>
  <c r="M331" i="1" s="1"/>
  <c r="L331" i="1" a="1"/>
  <c r="L331" i="1" s="1"/>
  <c r="G331" i="1" a="1"/>
  <c r="G331" i="1" s="1"/>
  <c r="F331" i="1" a="1"/>
  <c r="F331" i="1" s="1"/>
  <c r="H331" i="1" s="1" a="1"/>
  <c r="H331" i="1" s="1"/>
  <c r="O331" i="1" s="1"/>
  <c r="E331" i="1" a="1"/>
  <c r="E331" i="1" s="1"/>
  <c r="D331" i="1" a="1"/>
  <c r="D331" i="1" s="1"/>
  <c r="BF330" i="1"/>
  <c r="AX330" i="1"/>
  <c r="AP330" i="1"/>
  <c r="AH330" i="1"/>
  <c r="Z330" i="1"/>
  <c r="M330" i="1" a="1"/>
  <c r="M330" i="1" s="1"/>
  <c r="L330" i="1" a="1"/>
  <c r="L330" i="1" s="1"/>
  <c r="I330" i="1"/>
  <c r="R330" i="1" s="1"/>
  <c r="G330" i="1"/>
  <c r="G330" i="1" a="1"/>
  <c r="F330" i="1"/>
  <c r="F330" i="1" a="1"/>
  <c r="E330" i="1"/>
  <c r="E330" i="1" a="1"/>
  <c r="D330" i="1"/>
  <c r="D330" i="1" a="1"/>
  <c r="N329" i="1"/>
  <c r="K329" i="1"/>
  <c r="BL327" i="1"/>
  <c r="BJ327" i="1"/>
  <c r="BH327" i="1"/>
  <c r="BF327" i="1"/>
  <c r="BD327" i="1"/>
  <c r="BB327" i="1"/>
  <c r="AZ327" i="1"/>
  <c r="AX327" i="1"/>
  <c r="AV327" i="1"/>
  <c r="AT327" i="1"/>
  <c r="AR327" i="1"/>
  <c r="AP327" i="1"/>
  <c r="AN327" i="1"/>
  <c r="AL327" i="1"/>
  <c r="AJ327" i="1"/>
  <c r="AH327" i="1"/>
  <c r="AF327" i="1"/>
  <c r="AD327" i="1"/>
  <c r="AB327" i="1"/>
  <c r="Z327" i="1"/>
  <c r="X327" i="1"/>
  <c r="V327" i="1"/>
  <c r="T327" i="1"/>
  <c r="R327" i="1"/>
  <c r="N327" i="1" s="1"/>
  <c r="M327" i="1" a="1"/>
  <c r="M327" i="1" s="1"/>
  <c r="L327" i="1" a="1"/>
  <c r="L327" i="1" s="1"/>
  <c r="G327" i="1" a="1"/>
  <c r="G327" i="1" s="1"/>
  <c r="F327" i="1" a="1"/>
  <c r="F327" i="1" s="1"/>
  <c r="E327" i="1" a="1"/>
  <c r="E327" i="1" s="1"/>
  <c r="D327" i="1" a="1"/>
  <c r="D327" i="1" s="1"/>
  <c r="BL326" i="1"/>
  <c r="BJ326" i="1"/>
  <c r="BH326" i="1"/>
  <c r="BF326" i="1"/>
  <c r="BD326" i="1"/>
  <c r="BB326" i="1"/>
  <c r="AZ326" i="1"/>
  <c r="AX326" i="1"/>
  <c r="AV326" i="1"/>
  <c r="AT326" i="1"/>
  <c r="AR326" i="1"/>
  <c r="AP326" i="1"/>
  <c r="AN326" i="1"/>
  <c r="AL326" i="1"/>
  <c r="AJ326" i="1"/>
  <c r="AH326" i="1"/>
  <c r="AF326" i="1"/>
  <c r="AD326" i="1"/>
  <c r="AB326" i="1"/>
  <c r="Z326" i="1"/>
  <c r="X326" i="1"/>
  <c r="V326" i="1"/>
  <c r="T326" i="1"/>
  <c r="R326" i="1"/>
  <c r="M326" i="1" a="1"/>
  <c r="M326" i="1" s="1"/>
  <c r="L326" i="1" a="1"/>
  <c r="L326" i="1" s="1"/>
  <c r="G326" i="1" a="1"/>
  <c r="G326" i="1" s="1"/>
  <c r="F326" i="1" a="1"/>
  <c r="F326" i="1" s="1"/>
  <c r="E326" i="1" a="1"/>
  <c r="E326" i="1" s="1"/>
  <c r="D326" i="1" a="1"/>
  <c r="D326" i="1" s="1"/>
  <c r="BL325" i="1"/>
  <c r="BJ325" i="1"/>
  <c r="BH325" i="1"/>
  <c r="BF325" i="1"/>
  <c r="BD325" i="1"/>
  <c r="BB325" i="1"/>
  <c r="AZ325" i="1"/>
  <c r="AX325" i="1"/>
  <c r="AV325" i="1"/>
  <c r="AT325" i="1"/>
  <c r="AR325" i="1"/>
  <c r="AP325" i="1"/>
  <c r="AN325" i="1"/>
  <c r="AL325" i="1"/>
  <c r="AJ325" i="1"/>
  <c r="AH325" i="1"/>
  <c r="AF325" i="1"/>
  <c r="AD325" i="1"/>
  <c r="AB325" i="1"/>
  <c r="Z325" i="1"/>
  <c r="X325" i="1"/>
  <c r="V325" i="1"/>
  <c r="T325" i="1"/>
  <c r="R325" i="1"/>
  <c r="N325" i="1"/>
  <c r="M325" i="1" a="1"/>
  <c r="M325" i="1" s="1"/>
  <c r="L325" i="1" a="1"/>
  <c r="L325" i="1" s="1"/>
  <c r="G325" i="1" a="1"/>
  <c r="G325" i="1" s="1"/>
  <c r="F325" i="1" a="1"/>
  <c r="F325" i="1" s="1"/>
  <c r="H325" i="1" s="1" a="1"/>
  <c r="H325" i="1" s="1"/>
  <c r="O325" i="1" s="1"/>
  <c r="E325" i="1" a="1"/>
  <c r="E325" i="1" s="1"/>
  <c r="D325" i="1" a="1"/>
  <c r="D325" i="1" s="1"/>
  <c r="BL324" i="1"/>
  <c r="BJ324" i="1"/>
  <c r="BH324" i="1"/>
  <c r="BF324" i="1"/>
  <c r="BD324" i="1"/>
  <c r="BB324" i="1"/>
  <c r="AZ324" i="1"/>
  <c r="AX324" i="1"/>
  <c r="AV324" i="1"/>
  <c r="AT324" i="1"/>
  <c r="AR324" i="1"/>
  <c r="AP324" i="1"/>
  <c r="AN324" i="1"/>
  <c r="AL324" i="1"/>
  <c r="AJ324" i="1"/>
  <c r="AH324" i="1"/>
  <c r="AF324" i="1"/>
  <c r="AD324" i="1"/>
  <c r="AB324" i="1"/>
  <c r="Z324" i="1"/>
  <c r="X324" i="1"/>
  <c r="V324" i="1"/>
  <c r="T324" i="1"/>
  <c r="R324" i="1"/>
  <c r="M324" i="1" a="1"/>
  <c r="M324" i="1" s="1"/>
  <c r="L324" i="1" a="1"/>
  <c r="L324" i="1" s="1"/>
  <c r="G324" i="1" a="1"/>
  <c r="G324" i="1" s="1"/>
  <c r="H324" i="1" s="1" a="1"/>
  <c r="H324" i="1" s="1"/>
  <c r="O324" i="1" s="1"/>
  <c r="F324" i="1" a="1"/>
  <c r="F324" i="1" s="1"/>
  <c r="E324" i="1" a="1"/>
  <c r="E324" i="1" s="1"/>
  <c r="D324" i="1" a="1"/>
  <c r="D324" i="1" s="1"/>
  <c r="BL323" i="1"/>
  <c r="BJ323" i="1"/>
  <c r="BH323" i="1"/>
  <c r="BF323" i="1"/>
  <c r="BD323" i="1"/>
  <c r="BB323" i="1"/>
  <c r="AZ323" i="1"/>
  <c r="AX323" i="1"/>
  <c r="AV323" i="1"/>
  <c r="AT323" i="1"/>
  <c r="AR323" i="1"/>
  <c r="AP323" i="1"/>
  <c r="AN323" i="1"/>
  <c r="AL323" i="1"/>
  <c r="AJ323" i="1"/>
  <c r="AH323" i="1"/>
  <c r="AF323" i="1"/>
  <c r="AD323" i="1"/>
  <c r="AB323" i="1"/>
  <c r="Z323" i="1"/>
  <c r="X323" i="1"/>
  <c r="V323" i="1"/>
  <c r="T323" i="1"/>
  <c r="R323" i="1"/>
  <c r="M323" i="1" a="1"/>
  <c r="M323" i="1" s="1"/>
  <c r="L323" i="1" a="1"/>
  <c r="L323" i="1" s="1"/>
  <c r="G323" i="1" a="1"/>
  <c r="G323" i="1" s="1"/>
  <c r="F323" i="1" a="1"/>
  <c r="F323" i="1" s="1"/>
  <c r="E323" i="1" a="1"/>
  <c r="E323" i="1" s="1"/>
  <c r="D323" i="1" a="1"/>
  <c r="D323" i="1" s="1"/>
  <c r="BL322" i="1"/>
  <c r="BJ322" i="1"/>
  <c r="BH322" i="1"/>
  <c r="BF322" i="1"/>
  <c r="BD322" i="1"/>
  <c r="BB322" i="1"/>
  <c r="AZ322" i="1"/>
  <c r="AX322" i="1"/>
  <c r="AV322" i="1"/>
  <c r="AT322" i="1"/>
  <c r="AR322" i="1"/>
  <c r="AP322" i="1"/>
  <c r="AN322" i="1"/>
  <c r="AL322" i="1"/>
  <c r="AJ322" i="1"/>
  <c r="AH322" i="1"/>
  <c r="AF322" i="1"/>
  <c r="AD322" i="1"/>
  <c r="AB322" i="1"/>
  <c r="Z322" i="1"/>
  <c r="X322" i="1"/>
  <c r="V322" i="1"/>
  <c r="T322" i="1"/>
  <c r="R322" i="1"/>
  <c r="M322" i="1" a="1"/>
  <c r="M322" i="1" s="1"/>
  <c r="L322" i="1" a="1"/>
  <c r="L322" i="1" s="1"/>
  <c r="G322" i="1" a="1"/>
  <c r="G322" i="1" s="1"/>
  <c r="F322" i="1" a="1"/>
  <c r="F322" i="1" s="1"/>
  <c r="E322" i="1" a="1"/>
  <c r="E322" i="1" s="1"/>
  <c r="D322" i="1" a="1"/>
  <c r="D322" i="1" s="1"/>
  <c r="BL321" i="1"/>
  <c r="BJ321" i="1"/>
  <c r="BH321" i="1"/>
  <c r="BF321" i="1"/>
  <c r="BD321" i="1"/>
  <c r="BB321" i="1"/>
  <c r="AZ321" i="1"/>
  <c r="AX321" i="1"/>
  <c r="AV321" i="1"/>
  <c r="AT321" i="1"/>
  <c r="AR321" i="1"/>
  <c r="AP321" i="1"/>
  <c r="AN321" i="1"/>
  <c r="AL321" i="1"/>
  <c r="AJ321" i="1"/>
  <c r="AH321" i="1"/>
  <c r="AF321" i="1"/>
  <c r="AD321" i="1"/>
  <c r="AB321" i="1"/>
  <c r="Z321" i="1"/>
  <c r="X321" i="1"/>
  <c r="V321" i="1"/>
  <c r="T321" i="1"/>
  <c r="N321" i="1" s="1"/>
  <c r="R321" i="1"/>
  <c r="G321" i="1" a="1"/>
  <c r="G321" i="1" s="1"/>
  <c r="F321" i="1" a="1"/>
  <c r="F321" i="1" s="1"/>
  <c r="E321" i="1" a="1"/>
  <c r="E321" i="1" s="1"/>
  <c r="D321" i="1" a="1"/>
  <c r="D321" i="1" s="1"/>
  <c r="N320" i="1"/>
  <c r="K320" i="1"/>
  <c r="C321" i="1" s="1"/>
  <c r="C433" i="1" s="1"/>
  <c r="BL319" i="1"/>
  <c r="BJ319" i="1"/>
  <c r="BH319" i="1"/>
  <c r="BF319" i="1"/>
  <c r="BD319" i="1"/>
  <c r="BB319" i="1"/>
  <c r="AZ319" i="1"/>
  <c r="AX319" i="1"/>
  <c r="AV319" i="1"/>
  <c r="AT319" i="1"/>
  <c r="AR319" i="1"/>
  <c r="AP319" i="1"/>
  <c r="AN319" i="1"/>
  <c r="AL319" i="1"/>
  <c r="AJ319" i="1"/>
  <c r="AH319" i="1"/>
  <c r="AF319" i="1"/>
  <c r="AD319" i="1"/>
  <c r="AB319" i="1"/>
  <c r="Z319" i="1"/>
  <c r="X319" i="1"/>
  <c r="V319" i="1"/>
  <c r="T319" i="1"/>
  <c r="R319" i="1"/>
  <c r="N319" i="1" s="1"/>
  <c r="M319" i="1" a="1"/>
  <c r="M319" i="1" s="1"/>
  <c r="L319" i="1" a="1"/>
  <c r="L319" i="1" s="1"/>
  <c r="G319" i="1" a="1"/>
  <c r="G319" i="1" s="1"/>
  <c r="F319" i="1" a="1"/>
  <c r="F319" i="1" s="1"/>
  <c r="E319" i="1" a="1"/>
  <c r="E319" i="1" s="1"/>
  <c r="D319" i="1" a="1"/>
  <c r="D319" i="1" s="1"/>
  <c r="BL318" i="1"/>
  <c r="BJ318" i="1"/>
  <c r="BH318" i="1"/>
  <c r="BF318" i="1"/>
  <c r="BD318" i="1"/>
  <c r="BB318" i="1"/>
  <c r="AZ318" i="1"/>
  <c r="AX318" i="1"/>
  <c r="AV318" i="1"/>
  <c r="AT318" i="1"/>
  <c r="AR318" i="1"/>
  <c r="AP318" i="1"/>
  <c r="AN318" i="1"/>
  <c r="AL318" i="1"/>
  <c r="AJ318" i="1"/>
  <c r="AH318" i="1"/>
  <c r="AF318" i="1"/>
  <c r="AD318" i="1"/>
  <c r="AB318" i="1"/>
  <c r="Z318" i="1"/>
  <c r="X318" i="1"/>
  <c r="V318" i="1"/>
  <c r="T318" i="1"/>
  <c r="R318" i="1"/>
  <c r="N318" i="1" s="1"/>
  <c r="M318" i="1" a="1"/>
  <c r="M318" i="1" s="1"/>
  <c r="L318" i="1" a="1"/>
  <c r="L318" i="1" s="1"/>
  <c r="G318" i="1"/>
  <c r="G318" i="1" a="1"/>
  <c r="F318" i="1"/>
  <c r="H318" i="1" s="1" a="1"/>
  <c r="H318" i="1" s="1"/>
  <c r="O318" i="1" s="1"/>
  <c r="F318" i="1" a="1"/>
  <c r="E318" i="1"/>
  <c r="E318" i="1" a="1"/>
  <c r="D318" i="1"/>
  <c r="D318" i="1" a="1"/>
  <c r="BL317" i="1"/>
  <c r="BJ317" i="1"/>
  <c r="BH317" i="1"/>
  <c r="BF317" i="1"/>
  <c r="BD317" i="1"/>
  <c r="BB317" i="1"/>
  <c r="AZ317" i="1"/>
  <c r="AX317" i="1"/>
  <c r="AV317" i="1"/>
  <c r="AT317" i="1"/>
  <c r="AR317" i="1"/>
  <c r="AP317" i="1"/>
  <c r="AN317" i="1"/>
  <c r="AL317" i="1"/>
  <c r="AJ317" i="1"/>
  <c r="AH317" i="1"/>
  <c r="AF317" i="1"/>
  <c r="AD317" i="1"/>
  <c r="AB317" i="1"/>
  <c r="Z317" i="1"/>
  <c r="X317" i="1"/>
  <c r="V317" i="1"/>
  <c r="T317" i="1"/>
  <c r="R317" i="1"/>
  <c r="M317" i="1" a="1"/>
  <c r="M317" i="1" s="1"/>
  <c r="L317" i="1" a="1"/>
  <c r="L317" i="1" s="1"/>
  <c r="G317" i="1"/>
  <c r="G317" i="1" a="1"/>
  <c r="F317" i="1"/>
  <c r="H317" i="1" s="1" a="1"/>
  <c r="H317" i="1" s="1"/>
  <c r="F317" i="1" a="1"/>
  <c r="E317" i="1"/>
  <c r="E317" i="1" a="1"/>
  <c r="D317" i="1"/>
  <c r="D317" i="1" a="1"/>
  <c r="BL316" i="1"/>
  <c r="BJ316" i="1"/>
  <c r="BH316" i="1"/>
  <c r="BF316" i="1"/>
  <c r="BD316" i="1"/>
  <c r="BB316" i="1"/>
  <c r="AZ316" i="1"/>
  <c r="AX316" i="1"/>
  <c r="AV316" i="1"/>
  <c r="AT316" i="1"/>
  <c r="AR316" i="1"/>
  <c r="AP316" i="1"/>
  <c r="AN316" i="1"/>
  <c r="AL316" i="1"/>
  <c r="AJ316" i="1"/>
  <c r="AH316" i="1"/>
  <c r="AF316" i="1"/>
  <c r="AD316" i="1"/>
  <c r="AB316" i="1"/>
  <c r="Z316" i="1"/>
  <c r="X316" i="1"/>
  <c r="V316" i="1"/>
  <c r="T316" i="1"/>
  <c r="R316" i="1"/>
  <c r="M316" i="1" a="1"/>
  <c r="M316" i="1" s="1"/>
  <c r="L316" i="1" a="1"/>
  <c r="L316" i="1" s="1"/>
  <c r="G316" i="1"/>
  <c r="G316" i="1" a="1"/>
  <c r="F316" i="1"/>
  <c r="F316" i="1" a="1"/>
  <c r="E316" i="1"/>
  <c r="E316" i="1" a="1"/>
  <c r="D316" i="1"/>
  <c r="D316" i="1" a="1"/>
  <c r="BL315" i="1"/>
  <c r="BJ315" i="1"/>
  <c r="BH315" i="1"/>
  <c r="BF315" i="1"/>
  <c r="BD315" i="1"/>
  <c r="BB315" i="1"/>
  <c r="AZ315" i="1"/>
  <c r="AX315" i="1"/>
  <c r="AV315" i="1"/>
  <c r="AT315" i="1"/>
  <c r="AR315" i="1"/>
  <c r="AP315" i="1"/>
  <c r="AN315" i="1"/>
  <c r="AL315" i="1"/>
  <c r="AJ315" i="1"/>
  <c r="AH315" i="1"/>
  <c r="AF315" i="1"/>
  <c r="AD315" i="1"/>
  <c r="AB315" i="1"/>
  <c r="Z315" i="1"/>
  <c r="X315" i="1"/>
  <c r="V315" i="1"/>
  <c r="T315" i="1"/>
  <c r="R315" i="1"/>
  <c r="M315" i="1" a="1"/>
  <c r="M315" i="1" s="1"/>
  <c r="L315" i="1" a="1"/>
  <c r="L315" i="1" s="1"/>
  <c r="G315" i="1"/>
  <c r="G315" i="1" a="1"/>
  <c r="F315" i="1"/>
  <c r="F315" i="1" a="1"/>
  <c r="E315" i="1"/>
  <c r="E315" i="1" a="1"/>
  <c r="D315" i="1"/>
  <c r="D315" i="1" a="1"/>
  <c r="BL314" i="1"/>
  <c r="BJ314" i="1"/>
  <c r="BH314" i="1"/>
  <c r="BF314" i="1"/>
  <c r="BD314" i="1"/>
  <c r="BB314" i="1"/>
  <c r="AZ314" i="1"/>
  <c r="AX314" i="1"/>
  <c r="AV314" i="1"/>
  <c r="AT314" i="1"/>
  <c r="AR314" i="1"/>
  <c r="AP314" i="1"/>
  <c r="AN314" i="1"/>
  <c r="AL314" i="1"/>
  <c r="AJ314" i="1"/>
  <c r="AH314" i="1"/>
  <c r="AF314" i="1"/>
  <c r="AD314" i="1"/>
  <c r="AB314" i="1"/>
  <c r="Z314" i="1"/>
  <c r="X314" i="1"/>
  <c r="V314" i="1"/>
  <c r="T314" i="1"/>
  <c r="R314" i="1"/>
  <c r="M314" i="1"/>
  <c r="M314" i="1" a="1"/>
  <c r="L314" i="1" a="1"/>
  <c r="L314" i="1" s="1"/>
  <c r="G314" i="1"/>
  <c r="G314" i="1" a="1"/>
  <c r="F314" i="1"/>
  <c r="H314" i="1" s="1" a="1"/>
  <c r="H314" i="1" s="1"/>
  <c r="F314" i="1" a="1"/>
  <c r="E314" i="1"/>
  <c r="E314" i="1" a="1"/>
  <c r="D314" i="1"/>
  <c r="D314" i="1" a="1"/>
  <c r="BL313" i="1"/>
  <c r="BJ313" i="1"/>
  <c r="BH313" i="1"/>
  <c r="BF313" i="1"/>
  <c r="BD313" i="1"/>
  <c r="BB313" i="1"/>
  <c r="AZ313" i="1"/>
  <c r="AX313" i="1"/>
  <c r="AV313" i="1"/>
  <c r="AT313" i="1"/>
  <c r="AR313" i="1"/>
  <c r="AP313" i="1"/>
  <c r="AN313" i="1"/>
  <c r="AL313" i="1"/>
  <c r="AJ313" i="1"/>
  <c r="AH313" i="1"/>
  <c r="AF313" i="1"/>
  <c r="AD313" i="1"/>
  <c r="AB313" i="1"/>
  <c r="Z313" i="1"/>
  <c r="X313" i="1"/>
  <c r="V313" i="1"/>
  <c r="T313" i="1"/>
  <c r="R313" i="1"/>
  <c r="G313" i="1"/>
  <c r="G313" i="1" a="1"/>
  <c r="F313" i="1"/>
  <c r="F313" i="1" a="1"/>
  <c r="E313" i="1"/>
  <c r="E313" i="1" a="1"/>
  <c r="D313" i="1"/>
  <c r="D313" i="1" a="1"/>
  <c r="N312" i="1"/>
  <c r="K312" i="1"/>
  <c r="C313" i="1" s="1"/>
  <c r="BL311" i="1"/>
  <c r="BJ311" i="1"/>
  <c r="BH311" i="1"/>
  <c r="BF311" i="1"/>
  <c r="BD311" i="1"/>
  <c r="BB311" i="1"/>
  <c r="AZ311" i="1"/>
  <c r="AX311" i="1"/>
  <c r="AV311" i="1"/>
  <c r="AT311" i="1"/>
  <c r="AR311" i="1"/>
  <c r="AP311" i="1"/>
  <c r="AN311" i="1"/>
  <c r="AL311" i="1"/>
  <c r="AJ311" i="1"/>
  <c r="AH311" i="1"/>
  <c r="AF311" i="1"/>
  <c r="AD311" i="1"/>
  <c r="AB311" i="1"/>
  <c r="Z311" i="1"/>
  <c r="X311" i="1"/>
  <c r="V311" i="1"/>
  <c r="T311" i="1"/>
  <c r="R311" i="1"/>
  <c r="N311" i="1" s="1"/>
  <c r="M311" i="1" a="1"/>
  <c r="M311" i="1" s="1"/>
  <c r="L311" i="1" a="1"/>
  <c r="L311" i="1" s="1"/>
  <c r="G311" i="1" a="1"/>
  <c r="G311" i="1" s="1"/>
  <c r="F311" i="1"/>
  <c r="H311" i="1" s="1" a="1"/>
  <c r="H311" i="1" s="1"/>
  <c r="F311" i="1" a="1"/>
  <c r="E311" i="1" a="1"/>
  <c r="E311" i="1" s="1"/>
  <c r="D311" i="1" a="1"/>
  <c r="D311" i="1" s="1"/>
  <c r="BL310" i="1"/>
  <c r="BJ310" i="1"/>
  <c r="BH310" i="1"/>
  <c r="BF310" i="1"/>
  <c r="BD310" i="1"/>
  <c r="BB310" i="1"/>
  <c r="AZ310" i="1"/>
  <c r="AX310" i="1"/>
  <c r="AV310" i="1"/>
  <c r="AT310" i="1"/>
  <c r="AR310" i="1"/>
  <c r="AP310" i="1"/>
  <c r="AN310" i="1"/>
  <c r="AL310" i="1"/>
  <c r="AJ310" i="1"/>
  <c r="AH310" i="1"/>
  <c r="AF310" i="1"/>
  <c r="AD310" i="1"/>
  <c r="AB310" i="1"/>
  <c r="Z310" i="1"/>
  <c r="X310" i="1"/>
  <c r="V310" i="1"/>
  <c r="T310" i="1"/>
  <c r="R310" i="1"/>
  <c r="N310" i="1" s="1"/>
  <c r="M310" i="1" a="1"/>
  <c r="M310" i="1" s="1"/>
  <c r="L310" i="1" a="1"/>
  <c r="L310" i="1" s="1"/>
  <c r="G310" i="1" a="1"/>
  <c r="G310" i="1" s="1"/>
  <c r="F310" i="1"/>
  <c r="H310" i="1" s="1" a="1"/>
  <c r="H310" i="1" s="1"/>
  <c r="F310" i="1" a="1"/>
  <c r="E310" i="1" a="1"/>
  <c r="E310" i="1" s="1"/>
  <c r="D310" i="1" a="1"/>
  <c r="D310" i="1" s="1"/>
  <c r="BL309" i="1"/>
  <c r="BJ309" i="1"/>
  <c r="BH309" i="1"/>
  <c r="BF309" i="1"/>
  <c r="BD309" i="1"/>
  <c r="BB309" i="1"/>
  <c r="AZ309" i="1"/>
  <c r="AX309" i="1"/>
  <c r="AV309" i="1"/>
  <c r="AT309" i="1"/>
  <c r="AR309" i="1"/>
  <c r="AP309" i="1"/>
  <c r="AN309" i="1"/>
  <c r="AL309" i="1"/>
  <c r="AJ309" i="1"/>
  <c r="AH309" i="1"/>
  <c r="AF309" i="1"/>
  <c r="AD309" i="1"/>
  <c r="AB309" i="1"/>
  <c r="Z309" i="1"/>
  <c r="X309" i="1"/>
  <c r="V309" i="1"/>
  <c r="T309" i="1"/>
  <c r="R309" i="1"/>
  <c r="N309" i="1" s="1"/>
  <c r="M309" i="1" a="1"/>
  <c r="M309" i="1" s="1"/>
  <c r="L309" i="1" a="1"/>
  <c r="L309" i="1" s="1"/>
  <c r="G309" i="1" a="1"/>
  <c r="G309" i="1" s="1"/>
  <c r="F309" i="1"/>
  <c r="H309" i="1" s="1" a="1"/>
  <c r="H309" i="1" s="1"/>
  <c r="F309" i="1" a="1"/>
  <c r="E309" i="1" a="1"/>
  <c r="E309" i="1" s="1"/>
  <c r="D309" i="1" a="1"/>
  <c r="D309" i="1" s="1"/>
  <c r="BL308" i="1"/>
  <c r="BJ308" i="1"/>
  <c r="BH308" i="1"/>
  <c r="BF308" i="1"/>
  <c r="BD308" i="1"/>
  <c r="BB308" i="1"/>
  <c r="AZ308" i="1"/>
  <c r="AX308" i="1"/>
  <c r="AV308" i="1"/>
  <c r="AT308" i="1"/>
  <c r="AR308" i="1"/>
  <c r="AP308" i="1"/>
  <c r="AN308" i="1"/>
  <c r="AL308" i="1"/>
  <c r="AJ308" i="1"/>
  <c r="AH308" i="1"/>
  <c r="AF308" i="1"/>
  <c r="AD308" i="1"/>
  <c r="AB308" i="1"/>
  <c r="Z308" i="1"/>
  <c r="X308" i="1"/>
  <c r="V308" i="1"/>
  <c r="T308" i="1"/>
  <c r="R308" i="1"/>
  <c r="N308" i="1" s="1"/>
  <c r="M308" i="1" a="1"/>
  <c r="M308" i="1" s="1"/>
  <c r="L308" i="1" a="1"/>
  <c r="L308" i="1" s="1"/>
  <c r="G308" i="1" a="1"/>
  <c r="G308" i="1" s="1"/>
  <c r="F308" i="1"/>
  <c r="H308" i="1" s="1" a="1"/>
  <c r="H308" i="1" s="1"/>
  <c r="F308" i="1" a="1"/>
  <c r="E308" i="1" a="1"/>
  <c r="E308" i="1" s="1"/>
  <c r="D308" i="1" a="1"/>
  <c r="D308" i="1" s="1"/>
  <c r="BL307" i="1"/>
  <c r="BJ307" i="1"/>
  <c r="BH307" i="1"/>
  <c r="BF307" i="1"/>
  <c r="BD307" i="1"/>
  <c r="BB307" i="1"/>
  <c r="AZ307" i="1"/>
  <c r="AX307" i="1"/>
  <c r="AV307" i="1"/>
  <c r="AT307" i="1"/>
  <c r="AR307" i="1"/>
  <c r="AP307" i="1"/>
  <c r="AN307" i="1"/>
  <c r="AL307" i="1"/>
  <c r="AJ307" i="1"/>
  <c r="AH307" i="1"/>
  <c r="AF307" i="1"/>
  <c r="AD307" i="1"/>
  <c r="AB307" i="1"/>
  <c r="Z307" i="1"/>
  <c r="X307" i="1"/>
  <c r="V307" i="1"/>
  <c r="T307" i="1"/>
  <c r="R307" i="1"/>
  <c r="N307" i="1" s="1"/>
  <c r="M307" i="1" a="1"/>
  <c r="M307" i="1" s="1"/>
  <c r="L307" i="1" a="1"/>
  <c r="L307" i="1" s="1"/>
  <c r="G307" i="1" a="1"/>
  <c r="G307" i="1" s="1"/>
  <c r="F307" i="1"/>
  <c r="H307" i="1" s="1" a="1"/>
  <c r="H307" i="1" s="1"/>
  <c r="F307" i="1" a="1"/>
  <c r="E307" i="1" a="1"/>
  <c r="E307" i="1" s="1"/>
  <c r="D307" i="1" a="1"/>
  <c r="D307" i="1" s="1"/>
  <c r="BL306" i="1"/>
  <c r="BJ306" i="1"/>
  <c r="BH306" i="1"/>
  <c r="BF306" i="1"/>
  <c r="BD306" i="1"/>
  <c r="BB306" i="1"/>
  <c r="AZ306" i="1"/>
  <c r="AX306" i="1"/>
  <c r="AV306" i="1"/>
  <c r="AT306" i="1"/>
  <c r="AR306" i="1"/>
  <c r="AP306" i="1"/>
  <c r="AN306" i="1"/>
  <c r="AL306" i="1"/>
  <c r="AJ306" i="1"/>
  <c r="AH306" i="1"/>
  <c r="AF306" i="1"/>
  <c r="AD306" i="1"/>
  <c r="AB306" i="1"/>
  <c r="Z306" i="1"/>
  <c r="X306" i="1"/>
  <c r="V306" i="1"/>
  <c r="T306" i="1"/>
  <c r="R306" i="1"/>
  <c r="N306" i="1" s="1"/>
  <c r="M306" i="1" a="1"/>
  <c r="M306" i="1" s="1"/>
  <c r="L306" i="1" a="1"/>
  <c r="L306" i="1" s="1"/>
  <c r="G306" i="1" a="1"/>
  <c r="G306" i="1" s="1"/>
  <c r="F306" i="1"/>
  <c r="H306" i="1" s="1" a="1"/>
  <c r="H306" i="1" s="1"/>
  <c r="F306" i="1" a="1"/>
  <c r="E306" i="1" a="1"/>
  <c r="E306" i="1" s="1"/>
  <c r="D306" i="1" a="1"/>
  <c r="D306" i="1" s="1"/>
  <c r="BL305" i="1"/>
  <c r="BJ305" i="1"/>
  <c r="BH305" i="1"/>
  <c r="BF305" i="1"/>
  <c r="BD305" i="1"/>
  <c r="BB305" i="1"/>
  <c r="AZ305" i="1"/>
  <c r="AX305" i="1"/>
  <c r="AV305" i="1"/>
  <c r="AT305" i="1"/>
  <c r="AR305" i="1"/>
  <c r="AP305" i="1"/>
  <c r="AN305" i="1"/>
  <c r="AL305" i="1"/>
  <c r="AJ305" i="1"/>
  <c r="AH305" i="1"/>
  <c r="AF305" i="1"/>
  <c r="AD305" i="1"/>
  <c r="AB305" i="1"/>
  <c r="Z305" i="1"/>
  <c r="X305" i="1"/>
  <c r="V305" i="1"/>
  <c r="T305" i="1"/>
  <c r="R305" i="1"/>
  <c r="N305" i="1" s="1"/>
  <c r="G305" i="1" a="1"/>
  <c r="G305" i="1" s="1"/>
  <c r="F305" i="1"/>
  <c r="F305" i="1" a="1"/>
  <c r="E305" i="1" a="1"/>
  <c r="E305" i="1" s="1"/>
  <c r="D305" i="1" a="1"/>
  <c r="D305" i="1" s="1"/>
  <c r="N304" i="1"/>
  <c r="K304" i="1"/>
  <c r="C305" i="1" s="1"/>
  <c r="C429" i="1" s="1"/>
  <c r="BL302" i="1"/>
  <c r="BJ302" i="1"/>
  <c r="BH302" i="1"/>
  <c r="BF302" i="1"/>
  <c r="BD302" i="1"/>
  <c r="BB302" i="1"/>
  <c r="AZ302" i="1"/>
  <c r="AX302" i="1"/>
  <c r="AV302" i="1"/>
  <c r="AT302" i="1"/>
  <c r="AR302" i="1"/>
  <c r="AP302" i="1"/>
  <c r="AN302" i="1"/>
  <c r="AL302" i="1"/>
  <c r="AJ302" i="1"/>
  <c r="AH302" i="1"/>
  <c r="AF302" i="1"/>
  <c r="AD302" i="1"/>
  <c r="AB302" i="1"/>
  <c r="Z302" i="1"/>
  <c r="X302" i="1"/>
  <c r="V302" i="1"/>
  <c r="T302" i="1"/>
  <c r="M302" i="1" a="1"/>
  <c r="M302" i="1" s="1"/>
  <c r="L302" i="1" a="1"/>
  <c r="L302" i="1" s="1"/>
  <c r="G302" i="1" a="1"/>
  <c r="G302" i="1" s="1"/>
  <c r="H302" i="1" s="1" a="1"/>
  <c r="H302" i="1" s="1"/>
  <c r="O302" i="1" s="1"/>
  <c r="F302" i="1" a="1"/>
  <c r="F302" i="1" s="1"/>
  <c r="E302" i="1"/>
  <c r="E302" i="1" a="1"/>
  <c r="D302" i="1" a="1"/>
  <c r="D302" i="1" s="1"/>
  <c r="BL301" i="1"/>
  <c r="BJ301" i="1"/>
  <c r="BH301" i="1"/>
  <c r="BF301" i="1"/>
  <c r="BD301" i="1"/>
  <c r="BB301" i="1"/>
  <c r="AZ301" i="1"/>
  <c r="AX301" i="1"/>
  <c r="AV301" i="1"/>
  <c r="AT301" i="1"/>
  <c r="AR301" i="1"/>
  <c r="AP301" i="1"/>
  <c r="AN301" i="1"/>
  <c r="AL301" i="1"/>
  <c r="AJ301" i="1"/>
  <c r="AH301" i="1"/>
  <c r="AF301" i="1"/>
  <c r="AD301" i="1"/>
  <c r="AB301" i="1"/>
  <c r="Z301" i="1"/>
  <c r="X301" i="1"/>
  <c r="V301" i="1"/>
  <c r="T301" i="1"/>
  <c r="M301" i="1" a="1"/>
  <c r="M301" i="1" s="1"/>
  <c r="L301" i="1" a="1"/>
  <c r="L301" i="1" s="1"/>
  <c r="G301" i="1" a="1"/>
  <c r="G301" i="1" s="1"/>
  <c r="H301" i="1" s="1" a="1"/>
  <c r="H301" i="1" s="1"/>
  <c r="O301" i="1" s="1"/>
  <c r="F301" i="1" a="1"/>
  <c r="F301" i="1" s="1"/>
  <c r="E301" i="1"/>
  <c r="E301" i="1" a="1"/>
  <c r="D301" i="1" a="1"/>
  <c r="D301" i="1" s="1"/>
  <c r="BL300" i="1"/>
  <c r="BJ300" i="1"/>
  <c r="BH300" i="1"/>
  <c r="BF300" i="1"/>
  <c r="BD300" i="1"/>
  <c r="BB300" i="1"/>
  <c r="AZ300" i="1"/>
  <c r="AX300" i="1"/>
  <c r="AV300" i="1"/>
  <c r="AT300" i="1"/>
  <c r="AR300" i="1"/>
  <c r="AP300" i="1"/>
  <c r="AN300" i="1"/>
  <c r="AL300" i="1"/>
  <c r="AJ300" i="1"/>
  <c r="AH300" i="1"/>
  <c r="AF300" i="1"/>
  <c r="AD300" i="1"/>
  <c r="AB300" i="1"/>
  <c r="Z300" i="1"/>
  <c r="X300" i="1"/>
  <c r="V300" i="1"/>
  <c r="T300" i="1"/>
  <c r="M300" i="1" a="1"/>
  <c r="M300" i="1" s="1"/>
  <c r="L300" i="1" a="1"/>
  <c r="L300" i="1" s="1"/>
  <c r="G300" i="1" a="1"/>
  <c r="G300" i="1" s="1"/>
  <c r="F300" i="1" a="1"/>
  <c r="F300" i="1" s="1"/>
  <c r="E300" i="1"/>
  <c r="E300" i="1" a="1"/>
  <c r="D300" i="1" a="1"/>
  <c r="D300" i="1" s="1"/>
  <c r="BL299" i="1"/>
  <c r="BJ299" i="1"/>
  <c r="BH299" i="1"/>
  <c r="BF299" i="1"/>
  <c r="BD299" i="1"/>
  <c r="BB299" i="1"/>
  <c r="AZ299" i="1"/>
  <c r="AX299" i="1"/>
  <c r="AV299" i="1"/>
  <c r="AT299" i="1"/>
  <c r="AR299" i="1"/>
  <c r="AP299" i="1"/>
  <c r="AN299" i="1"/>
  <c r="AL299" i="1"/>
  <c r="AJ299" i="1"/>
  <c r="AH299" i="1"/>
  <c r="AF299" i="1"/>
  <c r="AD299" i="1"/>
  <c r="AB299" i="1"/>
  <c r="Z299" i="1"/>
  <c r="X299" i="1"/>
  <c r="V299" i="1"/>
  <c r="T299" i="1"/>
  <c r="M299" i="1" a="1"/>
  <c r="M299" i="1" s="1"/>
  <c r="L299" i="1" a="1"/>
  <c r="L299" i="1" s="1"/>
  <c r="G299" i="1" a="1"/>
  <c r="G299" i="1" s="1"/>
  <c r="F299" i="1" a="1"/>
  <c r="F299" i="1" s="1"/>
  <c r="E299" i="1"/>
  <c r="E299" i="1" a="1"/>
  <c r="D299" i="1" a="1"/>
  <c r="D299" i="1" s="1"/>
  <c r="BL298" i="1"/>
  <c r="BJ298" i="1"/>
  <c r="BH298" i="1"/>
  <c r="BF298" i="1"/>
  <c r="BD298" i="1"/>
  <c r="BB298" i="1"/>
  <c r="AZ298" i="1"/>
  <c r="AX298" i="1"/>
  <c r="AV298" i="1"/>
  <c r="AT298" i="1"/>
  <c r="AR298" i="1"/>
  <c r="AP298" i="1"/>
  <c r="AN298" i="1"/>
  <c r="AL298" i="1"/>
  <c r="AJ298" i="1"/>
  <c r="AH298" i="1"/>
  <c r="AF298" i="1"/>
  <c r="AD298" i="1"/>
  <c r="AB298" i="1"/>
  <c r="Z298" i="1"/>
  <c r="X298" i="1"/>
  <c r="V298" i="1"/>
  <c r="T298" i="1"/>
  <c r="M298" i="1" a="1"/>
  <c r="M298" i="1" s="1"/>
  <c r="L298" i="1" a="1"/>
  <c r="L298" i="1" s="1"/>
  <c r="G298" i="1" a="1"/>
  <c r="G298" i="1" s="1"/>
  <c r="F298" i="1" a="1"/>
  <c r="F298" i="1" s="1"/>
  <c r="E298" i="1" a="1"/>
  <c r="E298" i="1" s="1"/>
  <c r="D298" i="1" a="1"/>
  <c r="D298" i="1" s="1"/>
  <c r="BL297" i="1"/>
  <c r="BJ297" i="1"/>
  <c r="BH297" i="1"/>
  <c r="BF297" i="1"/>
  <c r="BD297" i="1"/>
  <c r="BB297" i="1"/>
  <c r="AZ297" i="1"/>
  <c r="AX297" i="1"/>
  <c r="AV297" i="1"/>
  <c r="AT297" i="1"/>
  <c r="AR297" i="1"/>
  <c r="AP297" i="1"/>
  <c r="AN297" i="1"/>
  <c r="AL297" i="1"/>
  <c r="AJ297" i="1"/>
  <c r="AH297" i="1"/>
  <c r="AF297" i="1"/>
  <c r="AD297" i="1"/>
  <c r="AB297" i="1"/>
  <c r="Z297" i="1"/>
  <c r="X297" i="1"/>
  <c r="V297" i="1"/>
  <c r="T297" i="1"/>
  <c r="M297" i="1" a="1"/>
  <c r="M297" i="1" s="1"/>
  <c r="L297" i="1" a="1"/>
  <c r="L297" i="1" s="1"/>
  <c r="G297" i="1" a="1"/>
  <c r="G297" i="1" s="1"/>
  <c r="F297" i="1" a="1"/>
  <c r="F297" i="1" s="1"/>
  <c r="E297" i="1" a="1"/>
  <c r="E297" i="1" s="1"/>
  <c r="D297" i="1" a="1"/>
  <c r="D297" i="1" s="1"/>
  <c r="BL296" i="1"/>
  <c r="BJ296" i="1"/>
  <c r="BH296" i="1"/>
  <c r="BF296" i="1"/>
  <c r="BD296" i="1"/>
  <c r="BB296" i="1"/>
  <c r="AZ296" i="1"/>
  <c r="AX296" i="1"/>
  <c r="AV296" i="1"/>
  <c r="AT296" i="1"/>
  <c r="AR296" i="1"/>
  <c r="AP296" i="1"/>
  <c r="AN296" i="1"/>
  <c r="AL296" i="1"/>
  <c r="AJ296" i="1"/>
  <c r="AH296" i="1"/>
  <c r="AF296" i="1"/>
  <c r="AD296" i="1"/>
  <c r="AB296" i="1"/>
  <c r="Z296" i="1"/>
  <c r="X296" i="1"/>
  <c r="V296" i="1"/>
  <c r="T296" i="1"/>
  <c r="G296" i="1" a="1"/>
  <c r="G296" i="1" s="1"/>
  <c r="F296" i="1" a="1"/>
  <c r="F296" i="1" s="1"/>
  <c r="E296" i="1" a="1"/>
  <c r="E296" i="1" s="1"/>
  <c r="D296" i="1" a="1"/>
  <c r="D296" i="1" s="1"/>
  <c r="R295" i="1"/>
  <c r="R300" i="1" s="1"/>
  <c r="N300" i="1" s="1"/>
  <c r="K295" i="1"/>
  <c r="C296" i="1" s="1"/>
  <c r="BL293" i="1"/>
  <c r="BJ293" i="1"/>
  <c r="BH293" i="1"/>
  <c r="BF293" i="1"/>
  <c r="BD293" i="1"/>
  <c r="BB293" i="1"/>
  <c r="AZ293" i="1"/>
  <c r="AX293" i="1"/>
  <c r="AV293" i="1"/>
  <c r="AT293" i="1"/>
  <c r="AR293" i="1"/>
  <c r="AP293" i="1"/>
  <c r="AN293" i="1"/>
  <c r="AL293" i="1"/>
  <c r="AJ293" i="1"/>
  <c r="AH293" i="1"/>
  <c r="AF293" i="1"/>
  <c r="AD293" i="1"/>
  <c r="AB293" i="1"/>
  <c r="Z293" i="1"/>
  <c r="X293" i="1"/>
  <c r="V293" i="1"/>
  <c r="T293" i="1"/>
  <c r="R293" i="1"/>
  <c r="G293" i="1"/>
  <c r="G293" i="1" a="1"/>
  <c r="F293" i="1"/>
  <c r="F293" i="1" a="1"/>
  <c r="E293" i="1"/>
  <c r="E293" i="1" a="1"/>
  <c r="D293" i="1"/>
  <c r="D293" i="1" a="1"/>
  <c r="N292" i="1"/>
  <c r="K292" i="1"/>
  <c r="C293" i="1" s="1"/>
  <c r="BL290" i="1"/>
  <c r="BJ290" i="1"/>
  <c r="BH290" i="1"/>
  <c r="BF290" i="1"/>
  <c r="BD290" i="1"/>
  <c r="BB290" i="1"/>
  <c r="AZ290" i="1"/>
  <c r="AX290" i="1"/>
  <c r="AV290" i="1"/>
  <c r="AT290" i="1"/>
  <c r="AR290" i="1"/>
  <c r="AP290" i="1"/>
  <c r="AN290" i="1"/>
  <c r="AL290" i="1"/>
  <c r="AJ290" i="1"/>
  <c r="AH290" i="1"/>
  <c r="AF290" i="1"/>
  <c r="AD290" i="1"/>
  <c r="AB290" i="1"/>
  <c r="Z290" i="1"/>
  <c r="X290" i="1"/>
  <c r="V290" i="1"/>
  <c r="T290" i="1"/>
  <c r="M290" i="1" a="1"/>
  <c r="M290" i="1" s="1"/>
  <c r="L290" i="1" a="1"/>
  <c r="L290" i="1" s="1"/>
  <c r="G290" i="1" a="1"/>
  <c r="G290" i="1" s="1"/>
  <c r="F290" i="1" a="1"/>
  <c r="F290" i="1" s="1"/>
  <c r="H290" i="1" s="1" a="1"/>
  <c r="H290" i="1" s="1"/>
  <c r="E290" i="1" a="1"/>
  <c r="E290" i="1" s="1"/>
  <c r="D290" i="1" a="1"/>
  <c r="D290" i="1" s="1"/>
  <c r="BL289" i="1"/>
  <c r="BJ289" i="1"/>
  <c r="BH289" i="1"/>
  <c r="BF289" i="1"/>
  <c r="BD289" i="1"/>
  <c r="BB289" i="1"/>
  <c r="AZ289" i="1"/>
  <c r="AX289" i="1"/>
  <c r="AV289" i="1"/>
  <c r="AT289" i="1"/>
  <c r="AR289" i="1"/>
  <c r="AP289" i="1"/>
  <c r="AN289" i="1"/>
  <c r="AL289" i="1"/>
  <c r="AJ289" i="1"/>
  <c r="AH289" i="1"/>
  <c r="AF289" i="1"/>
  <c r="AD289" i="1"/>
  <c r="AB289" i="1"/>
  <c r="Z289" i="1"/>
  <c r="X289" i="1"/>
  <c r="V289" i="1"/>
  <c r="T289" i="1"/>
  <c r="M289" i="1" a="1"/>
  <c r="M289" i="1" s="1"/>
  <c r="L289" i="1" a="1"/>
  <c r="L289" i="1" s="1"/>
  <c r="G289" i="1" a="1"/>
  <c r="G289" i="1" s="1"/>
  <c r="F289" i="1" a="1"/>
  <c r="F289" i="1" s="1"/>
  <c r="E289" i="1"/>
  <c r="E289" i="1" a="1"/>
  <c r="D289" i="1" a="1"/>
  <c r="D289" i="1" s="1"/>
  <c r="BF288" i="1"/>
  <c r="AX288" i="1"/>
  <c r="AP288" i="1"/>
  <c r="AH288" i="1"/>
  <c r="Z288" i="1"/>
  <c r="M288" i="1" a="1"/>
  <c r="M288" i="1" s="1"/>
  <c r="L288" i="1" a="1"/>
  <c r="L288" i="1" s="1"/>
  <c r="I288" i="1"/>
  <c r="BL288" i="1" s="1"/>
  <c r="G288" i="1" a="1"/>
  <c r="G288" i="1" s="1"/>
  <c r="F288" i="1" a="1"/>
  <c r="F288" i="1" s="1"/>
  <c r="H288" i="1" s="1" a="1"/>
  <c r="H288" i="1" s="1"/>
  <c r="O288" i="1" s="1"/>
  <c r="E288" i="1" a="1"/>
  <c r="E288" i="1" s="1"/>
  <c r="D288" i="1"/>
  <c r="D288" i="1" a="1"/>
  <c r="M287" i="1"/>
  <c r="M287" i="1" a="1"/>
  <c r="L287" i="1" a="1"/>
  <c r="L287" i="1" s="1"/>
  <c r="I287" i="1"/>
  <c r="G287" i="1" a="1"/>
  <c r="G287" i="1" s="1"/>
  <c r="F287" i="1" a="1"/>
  <c r="F287" i="1" s="1"/>
  <c r="E287" i="1" a="1"/>
  <c r="E287" i="1" s="1"/>
  <c r="D287" i="1"/>
  <c r="D287" i="1" a="1"/>
  <c r="BL286" i="1"/>
  <c r="BJ286" i="1"/>
  <c r="BH286" i="1"/>
  <c r="BF286" i="1"/>
  <c r="BD286" i="1"/>
  <c r="BB286" i="1"/>
  <c r="AZ286" i="1"/>
  <c r="AX286" i="1"/>
  <c r="AV286" i="1"/>
  <c r="AT286" i="1"/>
  <c r="AR286" i="1"/>
  <c r="AP286" i="1"/>
  <c r="AN286" i="1"/>
  <c r="AL286" i="1"/>
  <c r="AJ286" i="1"/>
  <c r="AH286" i="1"/>
  <c r="AF286" i="1"/>
  <c r="AD286" i="1"/>
  <c r="AB286" i="1"/>
  <c r="Z286" i="1"/>
  <c r="X286" i="1"/>
  <c r="V286" i="1"/>
  <c r="T286" i="1"/>
  <c r="M286" i="1" a="1"/>
  <c r="M286" i="1" s="1"/>
  <c r="L286" i="1" a="1"/>
  <c r="L286" i="1" s="1"/>
  <c r="G286" i="1"/>
  <c r="G286" i="1" a="1"/>
  <c r="F286" i="1"/>
  <c r="F286" i="1" a="1"/>
  <c r="E286" i="1"/>
  <c r="E286" i="1" a="1"/>
  <c r="D286" i="1"/>
  <c r="D286" i="1" a="1"/>
  <c r="AR285" i="1"/>
  <c r="M285" i="1" a="1"/>
  <c r="M285" i="1" s="1"/>
  <c r="L285" i="1" a="1"/>
  <c r="L285" i="1" s="1"/>
  <c r="I285" i="1"/>
  <c r="AV285" i="1" s="1"/>
  <c r="G285" i="1"/>
  <c r="G285" i="1" a="1"/>
  <c r="F285" i="1" a="1"/>
  <c r="F285" i="1" s="1"/>
  <c r="E285" i="1" a="1"/>
  <c r="E285" i="1" s="1"/>
  <c r="D285" i="1" a="1"/>
  <c r="D285" i="1" s="1"/>
  <c r="M284" i="1" a="1"/>
  <c r="M284" i="1" s="1"/>
  <c r="L284" i="1" a="1"/>
  <c r="L284" i="1" s="1"/>
  <c r="I284" i="1"/>
  <c r="G284" i="1" a="1"/>
  <c r="G284" i="1" s="1"/>
  <c r="F284" i="1" a="1"/>
  <c r="F284" i="1" s="1"/>
  <c r="H284" i="1" s="1" a="1"/>
  <c r="H284" i="1" s="1"/>
  <c r="O284" i="1" s="1"/>
  <c r="E284" i="1" a="1"/>
  <c r="E284" i="1" s="1"/>
  <c r="D284" i="1" a="1"/>
  <c r="D284" i="1" s="1"/>
  <c r="M283" i="1" a="1"/>
  <c r="M283" i="1" s="1"/>
  <c r="L283" i="1"/>
  <c r="L283" i="1" a="1"/>
  <c r="G283" i="1" a="1"/>
  <c r="G283" i="1" s="1"/>
  <c r="F283" i="1" a="1"/>
  <c r="F283" i="1" s="1"/>
  <c r="E283" i="1" a="1"/>
  <c r="E283" i="1" s="1"/>
  <c r="D283" i="1" a="1"/>
  <c r="D283" i="1" s="1"/>
  <c r="M282" i="1" a="1"/>
  <c r="M282" i="1" s="1"/>
  <c r="L282" i="1" a="1"/>
  <c r="L282" i="1" s="1"/>
  <c r="I282" i="1"/>
  <c r="BH282" i="1" s="1"/>
  <c r="G282" i="1" a="1"/>
  <c r="G282" i="1" s="1"/>
  <c r="F282" i="1" a="1"/>
  <c r="F282" i="1" s="1"/>
  <c r="E282" i="1" a="1"/>
  <c r="E282" i="1" s="1"/>
  <c r="D282" i="1"/>
  <c r="D282" i="1" a="1"/>
  <c r="M281" i="1" a="1"/>
  <c r="M281" i="1" s="1"/>
  <c r="L281" i="1" a="1"/>
  <c r="L281" i="1" s="1"/>
  <c r="I281" i="1"/>
  <c r="BD281" i="1" s="1"/>
  <c r="G281" i="1" a="1"/>
  <c r="G281" i="1" s="1"/>
  <c r="F281" i="1" a="1"/>
  <c r="F281" i="1" s="1"/>
  <c r="E281" i="1"/>
  <c r="E281" i="1" a="1"/>
  <c r="D281" i="1" a="1"/>
  <c r="D281" i="1" s="1"/>
  <c r="BL280" i="1"/>
  <c r="BJ280" i="1"/>
  <c r="BH280" i="1"/>
  <c r="BF280" i="1"/>
  <c r="BD280" i="1"/>
  <c r="BB280" i="1"/>
  <c r="AZ280" i="1"/>
  <c r="AX280" i="1"/>
  <c r="AV280" i="1"/>
  <c r="AT280" i="1"/>
  <c r="AR280" i="1"/>
  <c r="AP280" i="1"/>
  <c r="AN280" i="1"/>
  <c r="AL280" i="1"/>
  <c r="AJ280" i="1"/>
  <c r="AH280" i="1"/>
  <c r="AF280" i="1"/>
  <c r="AD280" i="1"/>
  <c r="AB280" i="1"/>
  <c r="Z280" i="1"/>
  <c r="X280" i="1"/>
  <c r="V280" i="1"/>
  <c r="T280" i="1"/>
  <c r="G280" i="1" a="1"/>
  <c r="G280" i="1" s="1"/>
  <c r="F280" i="1" a="1"/>
  <c r="F280" i="1" s="1"/>
  <c r="E280" i="1"/>
  <c r="E280" i="1" a="1"/>
  <c r="D280" i="1" a="1"/>
  <c r="D280" i="1" s="1"/>
  <c r="R279" i="1"/>
  <c r="R287" i="1" s="1"/>
  <c r="K279" i="1"/>
  <c r="BJ278" i="1"/>
  <c r="BF278" i="1"/>
  <c r="BD278" i="1"/>
  <c r="AT278" i="1"/>
  <c r="AP278" i="1"/>
  <c r="AN278" i="1"/>
  <c r="AD278" i="1"/>
  <c r="Z278" i="1"/>
  <c r="X278" i="1"/>
  <c r="M278" i="1" a="1"/>
  <c r="M278" i="1" s="1"/>
  <c r="L278" i="1" a="1"/>
  <c r="L278" i="1" s="1"/>
  <c r="I278" i="1"/>
  <c r="BL278" i="1" s="1"/>
  <c r="G278" i="1"/>
  <c r="G278" i="1" a="1"/>
  <c r="F278" i="1" a="1"/>
  <c r="F278" i="1" s="1"/>
  <c r="E278" i="1" a="1"/>
  <c r="E278" i="1" s="1"/>
  <c r="D278" i="1" a="1"/>
  <c r="D278" i="1" s="1"/>
  <c r="M277" i="1" a="1"/>
  <c r="M277" i="1" s="1"/>
  <c r="L277" i="1"/>
  <c r="L277" i="1" a="1"/>
  <c r="I277" i="1"/>
  <c r="G277" i="1" a="1"/>
  <c r="G277" i="1" s="1"/>
  <c r="F277" i="1"/>
  <c r="H277" i="1" s="1" a="1"/>
  <c r="H277" i="1" s="1"/>
  <c r="F277" i="1" a="1"/>
  <c r="E277" i="1" a="1"/>
  <c r="E277" i="1" s="1"/>
  <c r="D277" i="1" a="1"/>
  <c r="D277" i="1" s="1"/>
  <c r="M276" i="1" a="1"/>
  <c r="M276" i="1" s="1"/>
  <c r="L276" i="1" a="1"/>
  <c r="L276" i="1" s="1"/>
  <c r="I276" i="1"/>
  <c r="BL276" i="1" s="1"/>
  <c r="G276" i="1" a="1"/>
  <c r="G276" i="1" s="1"/>
  <c r="F276" i="1" a="1"/>
  <c r="F276" i="1" s="1"/>
  <c r="E276" i="1" a="1"/>
  <c r="E276" i="1" s="1"/>
  <c r="D276" i="1"/>
  <c r="D276" i="1" a="1"/>
  <c r="M275" i="1" a="1"/>
  <c r="M275" i="1" s="1"/>
  <c r="L275" i="1" a="1"/>
  <c r="L275" i="1" s="1"/>
  <c r="G275" i="1" a="1"/>
  <c r="G275" i="1" s="1"/>
  <c r="F275" i="1" a="1"/>
  <c r="F275" i="1" s="1"/>
  <c r="E275" i="1"/>
  <c r="E275" i="1" a="1"/>
  <c r="D275" i="1" a="1"/>
  <c r="D275" i="1" s="1"/>
  <c r="M274" i="1" a="1"/>
  <c r="M274" i="1" s="1"/>
  <c r="L274" i="1" a="1"/>
  <c r="L274" i="1" s="1"/>
  <c r="G274" i="1" a="1"/>
  <c r="G274" i="1" s="1"/>
  <c r="F274" i="1" a="1"/>
  <c r="F274" i="1" s="1"/>
  <c r="E274" i="1"/>
  <c r="E274" i="1" a="1"/>
  <c r="D274" i="1" a="1"/>
  <c r="D274" i="1" s="1"/>
  <c r="BL273" i="1"/>
  <c r="BJ273" i="1"/>
  <c r="BH273" i="1"/>
  <c r="BF273" i="1"/>
  <c r="BD273" i="1"/>
  <c r="BB273" i="1"/>
  <c r="AZ273" i="1"/>
  <c r="AX273" i="1"/>
  <c r="AV273" i="1"/>
  <c r="AT273" i="1"/>
  <c r="AR273" i="1"/>
  <c r="AP273" i="1"/>
  <c r="AN273" i="1"/>
  <c r="AL273" i="1"/>
  <c r="AJ273" i="1"/>
  <c r="AH273" i="1"/>
  <c r="AF273" i="1"/>
  <c r="AD273" i="1"/>
  <c r="AB273" i="1"/>
  <c r="Z273" i="1"/>
  <c r="X273" i="1"/>
  <c r="V273" i="1"/>
  <c r="T273" i="1"/>
  <c r="M273" i="1" a="1"/>
  <c r="M273" i="1" s="1"/>
  <c r="L273" i="1" a="1"/>
  <c r="L273" i="1" s="1"/>
  <c r="G273" i="1" a="1"/>
  <c r="G273" i="1" s="1"/>
  <c r="F273" i="1" a="1"/>
  <c r="F273" i="1" s="1"/>
  <c r="E273" i="1"/>
  <c r="E273" i="1" a="1"/>
  <c r="D273" i="1" a="1"/>
  <c r="D273" i="1" s="1"/>
  <c r="R272" i="1"/>
  <c r="N272" i="1" s="1"/>
  <c r="K272" i="1"/>
  <c r="BL270" i="1"/>
  <c r="BJ270" i="1"/>
  <c r="BH270" i="1"/>
  <c r="BF270" i="1"/>
  <c r="BD270" i="1"/>
  <c r="BB270" i="1"/>
  <c r="AZ270" i="1"/>
  <c r="AX270" i="1"/>
  <c r="AV270" i="1"/>
  <c r="AT270" i="1"/>
  <c r="AR270" i="1"/>
  <c r="AP270" i="1"/>
  <c r="AN270" i="1"/>
  <c r="AL270" i="1"/>
  <c r="AJ270" i="1"/>
  <c r="AH270" i="1"/>
  <c r="AF270" i="1"/>
  <c r="AD270" i="1"/>
  <c r="AB270" i="1"/>
  <c r="Z270" i="1"/>
  <c r="X270" i="1"/>
  <c r="V270" i="1"/>
  <c r="T270" i="1"/>
  <c r="R270" i="1"/>
  <c r="N270" i="1"/>
  <c r="M270" i="1" a="1"/>
  <c r="M270" i="1" s="1"/>
  <c r="L270" i="1" a="1"/>
  <c r="L270" i="1" s="1"/>
  <c r="G270" i="1" a="1"/>
  <c r="G270" i="1" s="1"/>
  <c r="F270" i="1" a="1"/>
  <c r="F270" i="1" s="1"/>
  <c r="H270" i="1" s="1" a="1"/>
  <c r="H270" i="1" s="1"/>
  <c r="E270" i="1" a="1"/>
  <c r="E270" i="1" s="1"/>
  <c r="D270" i="1"/>
  <c r="D270" i="1" a="1"/>
  <c r="BL269" i="1"/>
  <c r="BJ269" i="1"/>
  <c r="BH269" i="1"/>
  <c r="BF269" i="1"/>
  <c r="BD269" i="1"/>
  <c r="BB269" i="1"/>
  <c r="AZ269" i="1"/>
  <c r="AX269" i="1"/>
  <c r="AV269" i="1"/>
  <c r="AT269" i="1"/>
  <c r="AR269" i="1"/>
  <c r="AP269" i="1"/>
  <c r="AN269" i="1"/>
  <c r="AL269" i="1"/>
  <c r="AJ269" i="1"/>
  <c r="AH269" i="1"/>
  <c r="AF269" i="1"/>
  <c r="AD269" i="1"/>
  <c r="AB269" i="1"/>
  <c r="Z269" i="1"/>
  <c r="X269" i="1"/>
  <c r="V269" i="1"/>
  <c r="T269" i="1"/>
  <c r="N269" i="1" s="1"/>
  <c r="R269" i="1"/>
  <c r="M269" i="1" a="1"/>
  <c r="M269" i="1" s="1"/>
  <c r="L269" i="1" a="1"/>
  <c r="L269" i="1" s="1"/>
  <c r="G269" i="1" a="1"/>
  <c r="G269" i="1" s="1"/>
  <c r="F269" i="1" a="1"/>
  <c r="F269" i="1" s="1"/>
  <c r="E269" i="1" a="1"/>
  <c r="E269" i="1" s="1"/>
  <c r="D269" i="1" a="1"/>
  <c r="D269" i="1" s="1"/>
  <c r="BL268" i="1"/>
  <c r="BJ268" i="1"/>
  <c r="BH268" i="1"/>
  <c r="BF268" i="1"/>
  <c r="BD268" i="1"/>
  <c r="BB268" i="1"/>
  <c r="AZ268" i="1"/>
  <c r="AX268" i="1"/>
  <c r="AV268" i="1"/>
  <c r="AT268" i="1"/>
  <c r="AR268" i="1"/>
  <c r="AP268" i="1"/>
  <c r="AN268" i="1"/>
  <c r="AL268" i="1"/>
  <c r="AJ268" i="1"/>
  <c r="AH268" i="1"/>
  <c r="AF268" i="1"/>
  <c r="AD268" i="1"/>
  <c r="AB268" i="1"/>
  <c r="Z268" i="1"/>
  <c r="X268" i="1"/>
  <c r="V268" i="1"/>
  <c r="T268" i="1"/>
  <c r="N268" i="1" s="1"/>
  <c r="R268" i="1"/>
  <c r="G268" i="1" a="1"/>
  <c r="G268" i="1" s="1"/>
  <c r="F268" i="1" a="1"/>
  <c r="F268" i="1" s="1"/>
  <c r="E268" i="1" a="1"/>
  <c r="E268" i="1" s="1"/>
  <c r="D268" i="1" a="1"/>
  <c r="D268" i="1" s="1"/>
  <c r="N267" i="1"/>
  <c r="K267" i="1"/>
  <c r="C268" i="1" s="1"/>
  <c r="BF265" i="1"/>
  <c r="AX265" i="1"/>
  <c r="AP265" i="1"/>
  <c r="AH265" i="1"/>
  <c r="Z265" i="1"/>
  <c r="M265" i="1" a="1"/>
  <c r="M265" i="1" s="1"/>
  <c r="L265" i="1" a="1"/>
  <c r="L265" i="1" s="1"/>
  <c r="I265" i="1"/>
  <c r="R265" i="1" s="1"/>
  <c r="G265" i="1" a="1"/>
  <c r="G265" i="1" s="1"/>
  <c r="F265" i="1"/>
  <c r="F265" i="1" a="1"/>
  <c r="E265" i="1" a="1"/>
  <c r="E265" i="1" s="1"/>
  <c r="D265" i="1"/>
  <c r="D265" i="1" a="1"/>
  <c r="M264" i="1" a="1"/>
  <c r="M264" i="1" s="1"/>
  <c r="L264" i="1"/>
  <c r="L264" i="1" a="1"/>
  <c r="I264" i="1"/>
  <c r="R264" i="1" s="1"/>
  <c r="G264" i="1" a="1"/>
  <c r="G264" i="1" s="1"/>
  <c r="F264" i="1" a="1"/>
  <c r="F264" i="1" s="1"/>
  <c r="E264" i="1" a="1"/>
  <c r="E264" i="1" s="1"/>
  <c r="D264" i="1" a="1"/>
  <c r="D264" i="1" s="1"/>
  <c r="BL263" i="1"/>
  <c r="BF263" i="1"/>
  <c r="BD263" i="1"/>
  <c r="AX263" i="1"/>
  <c r="AV263" i="1"/>
  <c r="AP263" i="1"/>
  <c r="AN263" i="1"/>
  <c r="AH263" i="1"/>
  <c r="AF263" i="1"/>
  <c r="Z263" i="1"/>
  <c r="X263" i="1"/>
  <c r="M263" i="1" a="1"/>
  <c r="M263" i="1" s="1"/>
  <c r="L263" i="1" a="1"/>
  <c r="L263" i="1" s="1"/>
  <c r="I263" i="1"/>
  <c r="R263" i="1" s="1"/>
  <c r="G263" i="1" a="1"/>
  <c r="G263" i="1" s="1"/>
  <c r="F263" i="1"/>
  <c r="F263" i="1" a="1"/>
  <c r="E263" i="1" a="1"/>
  <c r="E263" i="1" s="1"/>
  <c r="D263" i="1"/>
  <c r="D263" i="1" a="1"/>
  <c r="M262" i="1" a="1"/>
  <c r="M262" i="1" s="1"/>
  <c r="L262" i="1"/>
  <c r="L262" i="1" a="1"/>
  <c r="I262" i="1"/>
  <c r="BJ262" i="1" s="1"/>
  <c r="H262" i="1" a="1"/>
  <c r="H262" i="1" s="1"/>
  <c r="O262" i="1" s="1"/>
  <c r="G262" i="1" a="1"/>
  <c r="G262" i="1" s="1"/>
  <c r="F262" i="1" a="1"/>
  <c r="F262" i="1" s="1"/>
  <c r="E262" i="1" a="1"/>
  <c r="E262" i="1" s="1"/>
  <c r="D262" i="1" a="1"/>
  <c r="D262" i="1" s="1"/>
  <c r="BL261" i="1"/>
  <c r="BF261" i="1"/>
  <c r="BD261" i="1"/>
  <c r="AX261" i="1"/>
  <c r="AV261" i="1"/>
  <c r="AP261" i="1"/>
  <c r="AN261" i="1"/>
  <c r="AH261" i="1"/>
  <c r="AF261" i="1"/>
  <c r="Z261" i="1"/>
  <c r="X261" i="1"/>
  <c r="M261" i="1" a="1"/>
  <c r="M261" i="1" s="1"/>
  <c r="L261" i="1" a="1"/>
  <c r="L261" i="1" s="1"/>
  <c r="I261" i="1"/>
  <c r="R261" i="1" s="1"/>
  <c r="G261" i="1"/>
  <c r="G261" i="1" a="1"/>
  <c r="F261" i="1"/>
  <c r="F261" i="1" a="1"/>
  <c r="E261" i="1"/>
  <c r="E261" i="1" a="1"/>
  <c r="D261" i="1"/>
  <c r="D261" i="1" a="1"/>
  <c r="R260" i="1"/>
  <c r="M260" i="1" a="1"/>
  <c r="M260" i="1" s="1"/>
  <c r="L260" i="1" a="1"/>
  <c r="L260" i="1" s="1"/>
  <c r="I260" i="1"/>
  <c r="G260" i="1" a="1"/>
  <c r="G260" i="1" s="1"/>
  <c r="F260" i="1" a="1"/>
  <c r="F260" i="1" s="1"/>
  <c r="E260" i="1" a="1"/>
  <c r="E260" i="1" s="1"/>
  <c r="D260" i="1" a="1"/>
  <c r="D260" i="1" s="1"/>
  <c r="N259" i="1"/>
  <c r="K259" i="1"/>
  <c r="BL258" i="1"/>
  <c r="BJ258" i="1"/>
  <c r="BH258" i="1"/>
  <c r="BF258" i="1"/>
  <c r="BD258" i="1"/>
  <c r="BB258" i="1"/>
  <c r="AZ258" i="1"/>
  <c r="AX258" i="1"/>
  <c r="AV258" i="1"/>
  <c r="AT258" i="1"/>
  <c r="AR258" i="1"/>
  <c r="AP258" i="1"/>
  <c r="AN258" i="1"/>
  <c r="AL258" i="1"/>
  <c r="AJ258" i="1"/>
  <c r="AH258" i="1"/>
  <c r="AF258" i="1"/>
  <c r="AD258" i="1"/>
  <c r="AB258" i="1"/>
  <c r="Z258" i="1"/>
  <c r="X258" i="1"/>
  <c r="V258" i="1"/>
  <c r="T258" i="1"/>
  <c r="R258" i="1"/>
  <c r="M258" i="1" a="1"/>
  <c r="M258" i="1" s="1"/>
  <c r="L258" i="1" a="1"/>
  <c r="L258" i="1" s="1"/>
  <c r="G258" i="1" a="1"/>
  <c r="G258" i="1" s="1"/>
  <c r="F258" i="1" a="1"/>
  <c r="F258" i="1" s="1"/>
  <c r="E258" i="1" a="1"/>
  <c r="E258" i="1" s="1"/>
  <c r="D258" i="1" a="1"/>
  <c r="D258" i="1" s="1"/>
  <c r="N257" i="1"/>
  <c r="K257" i="1"/>
  <c r="C258" i="1" s="1"/>
  <c r="C423" i="1" s="1"/>
  <c r="BL256" i="1"/>
  <c r="BJ256" i="1"/>
  <c r="BH256" i="1"/>
  <c r="BF256" i="1"/>
  <c r="BD256" i="1"/>
  <c r="BB256" i="1"/>
  <c r="AZ256" i="1"/>
  <c r="AX256" i="1"/>
  <c r="AV256" i="1"/>
  <c r="AT256" i="1"/>
  <c r="AR256" i="1"/>
  <c r="AP256" i="1"/>
  <c r="AN256" i="1"/>
  <c r="AL256" i="1"/>
  <c r="AJ256" i="1"/>
  <c r="AH256" i="1"/>
  <c r="AF256" i="1"/>
  <c r="AD256" i="1"/>
  <c r="AB256" i="1"/>
  <c r="Z256" i="1"/>
  <c r="X256" i="1"/>
  <c r="V256" i="1"/>
  <c r="T256" i="1"/>
  <c r="R256" i="1"/>
  <c r="G256" i="1" a="1"/>
  <c r="G256" i="1" s="1"/>
  <c r="F256" i="1"/>
  <c r="F256" i="1" a="1"/>
  <c r="E256" i="1" a="1"/>
  <c r="E256" i="1" s="1"/>
  <c r="D256" i="1"/>
  <c r="D256" i="1" a="1"/>
  <c r="N255" i="1"/>
  <c r="K255" i="1"/>
  <c r="C256" i="1" s="1"/>
  <c r="BL254" i="1"/>
  <c r="BJ254" i="1"/>
  <c r="BH254" i="1"/>
  <c r="BF254" i="1"/>
  <c r="BD254" i="1"/>
  <c r="BB254" i="1"/>
  <c r="AZ254" i="1"/>
  <c r="AX254" i="1"/>
  <c r="AV254" i="1"/>
  <c r="AT254" i="1"/>
  <c r="AR254" i="1"/>
  <c r="AP254" i="1"/>
  <c r="AN254" i="1"/>
  <c r="AL254" i="1"/>
  <c r="AJ254" i="1"/>
  <c r="AH254" i="1"/>
  <c r="AF254" i="1"/>
  <c r="AD254" i="1"/>
  <c r="AB254" i="1"/>
  <c r="Z254" i="1"/>
  <c r="X254" i="1"/>
  <c r="V254" i="1"/>
  <c r="T254" i="1"/>
  <c r="R254" i="1"/>
  <c r="N254" i="1" s="1"/>
  <c r="G254" i="1"/>
  <c r="G254" i="1" a="1"/>
  <c r="F254" i="1" a="1"/>
  <c r="F254" i="1" s="1"/>
  <c r="E254" i="1"/>
  <c r="E254" i="1" a="1"/>
  <c r="D254" i="1" a="1"/>
  <c r="D254" i="1" s="1"/>
  <c r="N253" i="1"/>
  <c r="K253" i="1"/>
  <c r="C254" i="1" s="1"/>
  <c r="BL252" i="1"/>
  <c r="BJ252" i="1"/>
  <c r="BH252" i="1"/>
  <c r="BF252" i="1"/>
  <c r="BD252" i="1"/>
  <c r="BB252" i="1"/>
  <c r="AZ252" i="1"/>
  <c r="AX252" i="1"/>
  <c r="AV252" i="1"/>
  <c r="AT252" i="1"/>
  <c r="AR252" i="1"/>
  <c r="AP252" i="1"/>
  <c r="AN252" i="1"/>
  <c r="AL252" i="1"/>
  <c r="AJ252" i="1"/>
  <c r="AH252" i="1"/>
  <c r="AF252" i="1"/>
  <c r="AD252" i="1"/>
  <c r="AB252" i="1"/>
  <c r="Z252" i="1"/>
  <c r="X252" i="1"/>
  <c r="V252" i="1"/>
  <c r="T252" i="1"/>
  <c r="G252" i="1" a="1"/>
  <c r="G252" i="1" s="1"/>
  <c r="F252" i="1"/>
  <c r="F252" i="1" a="1"/>
  <c r="E252" i="1" a="1"/>
  <c r="E252" i="1" s="1"/>
  <c r="D252" i="1"/>
  <c r="D252" i="1" a="1"/>
  <c r="N251" i="1"/>
  <c r="K251" i="1"/>
  <c r="C252" i="1" s="1"/>
  <c r="BL250" i="1"/>
  <c r="BJ250" i="1"/>
  <c r="BH250" i="1"/>
  <c r="BF250" i="1"/>
  <c r="BD250" i="1"/>
  <c r="BB250" i="1"/>
  <c r="AZ250" i="1"/>
  <c r="AX250" i="1"/>
  <c r="AV250" i="1"/>
  <c r="AT250" i="1"/>
  <c r="AR250" i="1"/>
  <c r="AP250" i="1"/>
  <c r="AN250" i="1"/>
  <c r="AL250" i="1"/>
  <c r="AJ250" i="1"/>
  <c r="AH250" i="1"/>
  <c r="AF250" i="1"/>
  <c r="AD250" i="1"/>
  <c r="AB250" i="1"/>
  <c r="Z250" i="1"/>
  <c r="X250" i="1"/>
  <c r="V250" i="1"/>
  <c r="T250" i="1"/>
  <c r="R250" i="1"/>
  <c r="N250" i="1" s="1"/>
  <c r="G250" i="1" a="1"/>
  <c r="G250" i="1" s="1"/>
  <c r="F250" i="1" a="1"/>
  <c r="F250" i="1" s="1"/>
  <c r="E250" i="1" a="1"/>
  <c r="E250" i="1" s="1"/>
  <c r="D250" i="1"/>
  <c r="D250" i="1" a="1"/>
  <c r="N249" i="1"/>
  <c r="K249" i="1"/>
  <c r="C250" i="1" s="1"/>
  <c r="BL248" i="1"/>
  <c r="BJ248" i="1"/>
  <c r="BH248" i="1"/>
  <c r="BF248" i="1"/>
  <c r="BD248" i="1"/>
  <c r="BB248" i="1"/>
  <c r="AZ248" i="1"/>
  <c r="AX248" i="1"/>
  <c r="AV248" i="1"/>
  <c r="AT248" i="1"/>
  <c r="AR248" i="1"/>
  <c r="AP248" i="1"/>
  <c r="AN248" i="1"/>
  <c r="AL248" i="1"/>
  <c r="AJ248" i="1"/>
  <c r="AH248" i="1"/>
  <c r="AF248" i="1"/>
  <c r="AD248" i="1"/>
  <c r="AB248" i="1"/>
  <c r="Z248" i="1"/>
  <c r="X248" i="1"/>
  <c r="V248" i="1"/>
  <c r="T248" i="1"/>
  <c r="R248" i="1"/>
  <c r="G248" i="1"/>
  <c r="G248" i="1" a="1"/>
  <c r="F248" i="1" a="1"/>
  <c r="F248" i="1" s="1"/>
  <c r="E248" i="1"/>
  <c r="E248" i="1" a="1"/>
  <c r="D248" i="1" a="1"/>
  <c r="D248" i="1" s="1"/>
  <c r="N247" i="1"/>
  <c r="K247" i="1"/>
  <c r="C248" i="1" s="1"/>
  <c r="BL245" i="1"/>
  <c r="BJ245" i="1"/>
  <c r="BH245" i="1"/>
  <c r="BF245" i="1"/>
  <c r="BD245" i="1"/>
  <c r="BB245" i="1"/>
  <c r="AZ245" i="1"/>
  <c r="AX245" i="1"/>
  <c r="AV245" i="1"/>
  <c r="AT245" i="1"/>
  <c r="AR245" i="1"/>
  <c r="AP245" i="1"/>
  <c r="AN245" i="1"/>
  <c r="AL245" i="1"/>
  <c r="AJ245" i="1"/>
  <c r="AH245" i="1"/>
  <c r="AF245" i="1"/>
  <c r="AD245" i="1"/>
  <c r="AB245" i="1"/>
  <c r="Z245" i="1"/>
  <c r="X245" i="1"/>
  <c r="V245" i="1"/>
  <c r="T245" i="1"/>
  <c r="R245" i="1"/>
  <c r="N245" i="1" s="1"/>
  <c r="M245" i="1" a="1"/>
  <c r="M245" i="1" s="1"/>
  <c r="L245" i="1" a="1"/>
  <c r="L245" i="1" s="1"/>
  <c r="G245" i="1" a="1"/>
  <c r="G245" i="1" s="1"/>
  <c r="F245" i="1" a="1"/>
  <c r="F245" i="1" s="1"/>
  <c r="H245" i="1" s="1" a="1"/>
  <c r="H245" i="1" s="1"/>
  <c r="E245" i="1" a="1"/>
  <c r="E245" i="1" s="1"/>
  <c r="D245" i="1"/>
  <c r="D245" i="1" a="1"/>
  <c r="BL244" i="1"/>
  <c r="BJ244" i="1"/>
  <c r="BH244" i="1"/>
  <c r="BF244" i="1"/>
  <c r="BD244" i="1"/>
  <c r="BB244" i="1"/>
  <c r="AZ244" i="1"/>
  <c r="AX244" i="1"/>
  <c r="AV244" i="1"/>
  <c r="AT244" i="1"/>
  <c r="AR244" i="1"/>
  <c r="AP244" i="1"/>
  <c r="AN244" i="1"/>
  <c r="AL244" i="1"/>
  <c r="AJ244" i="1"/>
  <c r="AH244" i="1"/>
  <c r="AF244" i="1"/>
  <c r="AD244" i="1"/>
  <c r="AB244" i="1"/>
  <c r="Z244" i="1"/>
  <c r="X244" i="1"/>
  <c r="V244" i="1"/>
  <c r="T244" i="1"/>
  <c r="R244" i="1"/>
  <c r="N244" i="1"/>
  <c r="M244" i="1" a="1"/>
  <c r="M244" i="1" s="1"/>
  <c r="L244" i="1" a="1"/>
  <c r="L244" i="1" s="1"/>
  <c r="G244" i="1" a="1"/>
  <c r="G244" i="1" s="1"/>
  <c r="F244" i="1"/>
  <c r="F244" i="1" a="1"/>
  <c r="E244" i="1" a="1"/>
  <c r="E244" i="1" s="1"/>
  <c r="D244" i="1"/>
  <c r="D244" i="1" a="1"/>
  <c r="BL243" i="1"/>
  <c r="BJ243" i="1"/>
  <c r="BH243" i="1"/>
  <c r="BF243" i="1"/>
  <c r="BD243" i="1"/>
  <c r="BB243" i="1"/>
  <c r="AZ243" i="1"/>
  <c r="AX243" i="1"/>
  <c r="AV243" i="1"/>
  <c r="AT243" i="1"/>
  <c r="AR243" i="1"/>
  <c r="AP243" i="1"/>
  <c r="AN243" i="1"/>
  <c r="AL243" i="1"/>
  <c r="AJ243" i="1"/>
  <c r="AH243" i="1"/>
  <c r="AF243" i="1"/>
  <c r="AD243" i="1"/>
  <c r="AB243" i="1"/>
  <c r="Z243" i="1"/>
  <c r="X243" i="1"/>
  <c r="V243" i="1"/>
  <c r="T243" i="1"/>
  <c r="R243" i="1"/>
  <c r="N243" i="1" s="1"/>
  <c r="M243" i="1" a="1"/>
  <c r="M243" i="1" s="1"/>
  <c r="L243" i="1" a="1"/>
  <c r="L243" i="1" s="1"/>
  <c r="G243" i="1" a="1"/>
  <c r="G243" i="1" s="1"/>
  <c r="F243" i="1" a="1"/>
  <c r="F243" i="1" s="1"/>
  <c r="E243" i="1" a="1"/>
  <c r="E243" i="1" s="1"/>
  <c r="D243" i="1" a="1"/>
  <c r="D243" i="1" s="1"/>
  <c r="N242" i="1"/>
  <c r="K242" i="1"/>
  <c r="BL241" i="1"/>
  <c r="BJ241" i="1"/>
  <c r="BH241" i="1"/>
  <c r="BF241" i="1"/>
  <c r="BD241" i="1"/>
  <c r="BB241" i="1"/>
  <c r="AZ241" i="1"/>
  <c r="AX241" i="1"/>
  <c r="AV241" i="1"/>
  <c r="AT241" i="1"/>
  <c r="AR241" i="1"/>
  <c r="AP241" i="1"/>
  <c r="AN241" i="1"/>
  <c r="AL241" i="1"/>
  <c r="AJ241" i="1"/>
  <c r="AH241" i="1"/>
  <c r="AF241" i="1"/>
  <c r="AD241" i="1"/>
  <c r="AB241" i="1"/>
  <c r="Z241" i="1"/>
  <c r="X241" i="1"/>
  <c r="V241" i="1"/>
  <c r="T241" i="1"/>
  <c r="R241" i="1"/>
  <c r="N241" i="1"/>
  <c r="M241" i="1" a="1"/>
  <c r="M241" i="1" s="1"/>
  <c r="L241" i="1" a="1"/>
  <c r="L241" i="1" s="1"/>
  <c r="G241" i="1" a="1"/>
  <c r="G241" i="1" s="1"/>
  <c r="F241" i="1" a="1"/>
  <c r="F241" i="1" s="1"/>
  <c r="E241" i="1" a="1"/>
  <c r="E241" i="1" s="1"/>
  <c r="D241" i="1" a="1"/>
  <c r="D241" i="1" s="1"/>
  <c r="BL240" i="1"/>
  <c r="BJ240" i="1"/>
  <c r="BH240" i="1"/>
  <c r="BF240" i="1"/>
  <c r="BD240" i="1"/>
  <c r="BB240" i="1"/>
  <c r="AZ240" i="1"/>
  <c r="AX240" i="1"/>
  <c r="AV240" i="1"/>
  <c r="AT240" i="1"/>
  <c r="AR240" i="1"/>
  <c r="AP240" i="1"/>
  <c r="AN240" i="1"/>
  <c r="AL240" i="1"/>
  <c r="AJ240" i="1"/>
  <c r="AH240" i="1"/>
  <c r="AF240" i="1"/>
  <c r="AD240" i="1"/>
  <c r="AB240" i="1"/>
  <c r="Z240" i="1"/>
  <c r="X240" i="1"/>
  <c r="V240" i="1"/>
  <c r="T240" i="1"/>
  <c r="R240" i="1"/>
  <c r="N240" i="1" s="1"/>
  <c r="M240" i="1" a="1"/>
  <c r="M240" i="1" s="1"/>
  <c r="L240" i="1" a="1"/>
  <c r="L240" i="1" s="1"/>
  <c r="G240" i="1" a="1"/>
  <c r="G240" i="1" s="1"/>
  <c r="F240" i="1" a="1"/>
  <c r="F240" i="1" s="1"/>
  <c r="E240" i="1" a="1"/>
  <c r="E240" i="1" s="1"/>
  <c r="D240" i="1" a="1"/>
  <c r="D240" i="1" s="1"/>
  <c r="BL239" i="1"/>
  <c r="BJ239" i="1"/>
  <c r="BH239" i="1"/>
  <c r="BF239" i="1"/>
  <c r="BD239" i="1"/>
  <c r="BB239" i="1"/>
  <c r="AZ239" i="1"/>
  <c r="AX239" i="1"/>
  <c r="AV239" i="1"/>
  <c r="AT239" i="1"/>
  <c r="AR239" i="1"/>
  <c r="AP239" i="1"/>
  <c r="AN239" i="1"/>
  <c r="AL239" i="1"/>
  <c r="AJ239" i="1"/>
  <c r="AH239" i="1"/>
  <c r="AF239" i="1"/>
  <c r="AD239" i="1"/>
  <c r="AB239" i="1"/>
  <c r="Z239" i="1"/>
  <c r="X239" i="1"/>
  <c r="V239" i="1"/>
  <c r="T239" i="1"/>
  <c r="R239" i="1"/>
  <c r="N239" i="1" s="1"/>
  <c r="M239" i="1" a="1"/>
  <c r="M239" i="1" s="1"/>
  <c r="L239" i="1" a="1"/>
  <c r="L239" i="1" s="1"/>
  <c r="G239" i="1" a="1"/>
  <c r="G239" i="1" s="1"/>
  <c r="F239" i="1" a="1"/>
  <c r="F239" i="1" s="1"/>
  <c r="E239" i="1" a="1"/>
  <c r="E239" i="1" s="1"/>
  <c r="D239" i="1" a="1"/>
  <c r="D239" i="1" s="1"/>
  <c r="N238" i="1"/>
  <c r="K238" i="1"/>
  <c r="BL237" i="1"/>
  <c r="BJ237" i="1"/>
  <c r="BH237" i="1"/>
  <c r="BF237" i="1"/>
  <c r="BD237" i="1"/>
  <c r="BB237" i="1"/>
  <c r="AZ237" i="1"/>
  <c r="AX237" i="1"/>
  <c r="AV237" i="1"/>
  <c r="AT237" i="1"/>
  <c r="AR237" i="1"/>
  <c r="AP237" i="1"/>
  <c r="AN237" i="1"/>
  <c r="AL237" i="1"/>
  <c r="AJ237" i="1"/>
  <c r="AH237" i="1"/>
  <c r="AF237" i="1"/>
  <c r="AD237" i="1"/>
  <c r="AB237" i="1"/>
  <c r="Z237" i="1"/>
  <c r="X237" i="1"/>
  <c r="V237" i="1"/>
  <c r="T237" i="1"/>
  <c r="M237" i="1" a="1"/>
  <c r="M237" i="1" s="1"/>
  <c r="L237" i="1" a="1"/>
  <c r="L237" i="1" s="1"/>
  <c r="G237" i="1" a="1"/>
  <c r="G237" i="1" s="1"/>
  <c r="F237" i="1" a="1"/>
  <c r="F237" i="1" s="1"/>
  <c r="E237" i="1" a="1"/>
  <c r="E237" i="1" s="1"/>
  <c r="D237" i="1" a="1"/>
  <c r="D237" i="1" s="1"/>
  <c r="BL236" i="1"/>
  <c r="BJ236" i="1"/>
  <c r="BH236" i="1"/>
  <c r="BF236" i="1"/>
  <c r="BD236" i="1"/>
  <c r="BB236" i="1"/>
  <c r="AZ236" i="1"/>
  <c r="AX236" i="1"/>
  <c r="AV236" i="1"/>
  <c r="AT236" i="1"/>
  <c r="AR236" i="1"/>
  <c r="AP236" i="1"/>
  <c r="AN236" i="1"/>
  <c r="AL236" i="1"/>
  <c r="AJ236" i="1"/>
  <c r="AH236" i="1"/>
  <c r="AF236" i="1"/>
  <c r="AD236" i="1"/>
  <c r="AB236" i="1"/>
  <c r="Z236" i="1"/>
  <c r="X236" i="1"/>
  <c r="V236" i="1"/>
  <c r="T236" i="1"/>
  <c r="M236" i="1" a="1"/>
  <c r="M236" i="1" s="1"/>
  <c r="L236" i="1" a="1"/>
  <c r="L236" i="1" s="1"/>
  <c r="G236" i="1" a="1"/>
  <c r="G236" i="1" s="1"/>
  <c r="F236" i="1" a="1"/>
  <c r="F236" i="1" s="1"/>
  <c r="E236" i="1" a="1"/>
  <c r="E236" i="1" s="1"/>
  <c r="D236" i="1" a="1"/>
  <c r="D236" i="1" s="1"/>
  <c r="BL235" i="1"/>
  <c r="BJ235" i="1"/>
  <c r="BH235" i="1"/>
  <c r="BF235" i="1"/>
  <c r="BD235" i="1"/>
  <c r="BB235" i="1"/>
  <c r="AZ235" i="1"/>
  <c r="AX235" i="1"/>
  <c r="AV235" i="1"/>
  <c r="AT235" i="1"/>
  <c r="AR235" i="1"/>
  <c r="AP235" i="1"/>
  <c r="AN235" i="1"/>
  <c r="AL235" i="1"/>
  <c r="AJ235" i="1"/>
  <c r="AH235" i="1"/>
  <c r="AF235" i="1"/>
  <c r="AD235" i="1"/>
  <c r="AB235" i="1"/>
  <c r="Z235" i="1"/>
  <c r="X235" i="1"/>
  <c r="V235" i="1"/>
  <c r="T235" i="1"/>
  <c r="M235" i="1" a="1"/>
  <c r="M235" i="1" s="1"/>
  <c r="L235" i="1" a="1"/>
  <c r="L235" i="1" s="1"/>
  <c r="G235" i="1" a="1"/>
  <c r="G235" i="1" s="1"/>
  <c r="F235" i="1" a="1"/>
  <c r="F235" i="1" s="1"/>
  <c r="E235" i="1" a="1"/>
  <c r="E235" i="1" s="1"/>
  <c r="D235" i="1" a="1"/>
  <c r="D235" i="1" s="1"/>
  <c r="R234" i="1"/>
  <c r="R236" i="1" s="1"/>
  <c r="N236" i="1" s="1"/>
  <c r="K234" i="1"/>
  <c r="BL233" i="1"/>
  <c r="BJ233" i="1"/>
  <c r="BH233" i="1"/>
  <c r="BF233" i="1"/>
  <c r="BD233" i="1"/>
  <c r="BB233" i="1"/>
  <c r="AZ233" i="1"/>
  <c r="AX233" i="1"/>
  <c r="AV233" i="1"/>
  <c r="AT233" i="1"/>
  <c r="AR233" i="1"/>
  <c r="AP233" i="1"/>
  <c r="AN233" i="1"/>
  <c r="AL233" i="1"/>
  <c r="AJ233" i="1"/>
  <c r="AH233" i="1"/>
  <c r="AF233" i="1"/>
  <c r="AD233" i="1"/>
  <c r="AB233" i="1"/>
  <c r="Z233" i="1"/>
  <c r="X233" i="1"/>
  <c r="V233" i="1"/>
  <c r="T233" i="1"/>
  <c r="R233" i="1"/>
  <c r="M233" i="1" a="1"/>
  <c r="M233" i="1" s="1"/>
  <c r="L233" i="1" a="1"/>
  <c r="L233" i="1" s="1"/>
  <c r="G233" i="1" a="1"/>
  <c r="G233" i="1" s="1"/>
  <c r="F233" i="1"/>
  <c r="F233" i="1" a="1"/>
  <c r="E233" i="1" a="1"/>
  <c r="E233" i="1" s="1"/>
  <c r="D233" i="1"/>
  <c r="D233" i="1" a="1"/>
  <c r="N232" i="1"/>
  <c r="K232" i="1"/>
  <c r="BL231" i="1"/>
  <c r="BJ231" i="1"/>
  <c r="BH231" i="1"/>
  <c r="BF231" i="1"/>
  <c r="BD231" i="1"/>
  <c r="BB231" i="1"/>
  <c r="AZ231" i="1"/>
  <c r="AX231" i="1"/>
  <c r="AV231" i="1"/>
  <c r="AT231" i="1"/>
  <c r="AR231" i="1"/>
  <c r="AP231" i="1"/>
  <c r="AN231" i="1"/>
  <c r="AL231" i="1"/>
  <c r="AJ231" i="1"/>
  <c r="AH231" i="1"/>
  <c r="AF231" i="1"/>
  <c r="AD231" i="1"/>
  <c r="AB231" i="1"/>
  <c r="Z231" i="1"/>
  <c r="X231" i="1"/>
  <c r="V231" i="1"/>
  <c r="T231" i="1"/>
  <c r="M231" i="1" a="1"/>
  <c r="M231" i="1" s="1"/>
  <c r="L231" i="1" a="1"/>
  <c r="L231" i="1" s="1"/>
  <c r="G231" i="1"/>
  <c r="G231" i="1" a="1"/>
  <c r="F231" i="1" a="1"/>
  <c r="F231" i="1" s="1"/>
  <c r="H231" i="1" s="1" a="1"/>
  <c r="H231" i="1" s="1"/>
  <c r="E231" i="1"/>
  <c r="E231" i="1" a="1"/>
  <c r="D231" i="1" a="1"/>
  <c r="D231" i="1" s="1"/>
  <c r="R230" i="1"/>
  <c r="R231" i="1" s="1"/>
  <c r="N231" i="1" s="1"/>
  <c r="K230" i="1"/>
  <c r="BL229" i="1"/>
  <c r="BJ229" i="1"/>
  <c r="BH229" i="1"/>
  <c r="BF229" i="1"/>
  <c r="BD229" i="1"/>
  <c r="BB229" i="1"/>
  <c r="AZ229" i="1"/>
  <c r="AX229" i="1"/>
  <c r="AV229" i="1"/>
  <c r="AT229" i="1"/>
  <c r="AR229" i="1"/>
  <c r="AP229" i="1"/>
  <c r="AN229" i="1"/>
  <c r="AL229" i="1"/>
  <c r="AJ229" i="1"/>
  <c r="AH229" i="1"/>
  <c r="AF229" i="1"/>
  <c r="AD229" i="1"/>
  <c r="AB229" i="1"/>
  <c r="Z229" i="1"/>
  <c r="X229" i="1"/>
  <c r="V229" i="1"/>
  <c r="T229" i="1"/>
  <c r="R229" i="1"/>
  <c r="N229" i="1" s="1"/>
  <c r="M229" i="1" a="1"/>
  <c r="M229" i="1" s="1"/>
  <c r="L229" i="1" a="1"/>
  <c r="L229" i="1" s="1"/>
  <c r="G229" i="1" a="1"/>
  <c r="G229" i="1" s="1"/>
  <c r="F229" i="1" a="1"/>
  <c r="F229" i="1" s="1"/>
  <c r="E229" i="1" a="1"/>
  <c r="E229" i="1" s="1"/>
  <c r="D229" i="1" a="1"/>
  <c r="D229" i="1" s="1"/>
  <c r="BL228" i="1"/>
  <c r="BJ228" i="1"/>
  <c r="BH228" i="1"/>
  <c r="BF228" i="1"/>
  <c r="BD228" i="1"/>
  <c r="BB228" i="1"/>
  <c r="AZ228" i="1"/>
  <c r="AX228" i="1"/>
  <c r="AV228" i="1"/>
  <c r="AT228" i="1"/>
  <c r="AR228" i="1"/>
  <c r="AP228" i="1"/>
  <c r="AN228" i="1"/>
  <c r="AL228" i="1"/>
  <c r="AJ228" i="1"/>
  <c r="AH228" i="1"/>
  <c r="AF228" i="1"/>
  <c r="AD228" i="1"/>
  <c r="AB228" i="1"/>
  <c r="Z228" i="1"/>
  <c r="X228" i="1"/>
  <c r="V228" i="1"/>
  <c r="T228" i="1"/>
  <c r="R228" i="1"/>
  <c r="M228" i="1" a="1"/>
  <c r="M228" i="1" s="1"/>
  <c r="L228" i="1" a="1"/>
  <c r="L228" i="1" s="1"/>
  <c r="G228" i="1" a="1"/>
  <c r="G228" i="1" s="1"/>
  <c r="F228" i="1" a="1"/>
  <c r="F228" i="1" s="1"/>
  <c r="E228" i="1" a="1"/>
  <c r="E228" i="1" s="1"/>
  <c r="D228" i="1" a="1"/>
  <c r="D228" i="1" s="1"/>
  <c r="BL227" i="1"/>
  <c r="BJ227" i="1"/>
  <c r="BH227" i="1"/>
  <c r="BF227" i="1"/>
  <c r="BD227" i="1"/>
  <c r="BB227" i="1"/>
  <c r="AZ227" i="1"/>
  <c r="AX227" i="1"/>
  <c r="AV227" i="1"/>
  <c r="AT227" i="1"/>
  <c r="AR227" i="1"/>
  <c r="AP227" i="1"/>
  <c r="AN227" i="1"/>
  <c r="AL227" i="1"/>
  <c r="AJ227" i="1"/>
  <c r="AH227" i="1"/>
  <c r="AF227" i="1"/>
  <c r="AD227" i="1"/>
  <c r="AB227" i="1"/>
  <c r="Z227" i="1"/>
  <c r="X227" i="1"/>
  <c r="V227" i="1"/>
  <c r="T227" i="1"/>
  <c r="R227" i="1"/>
  <c r="M227" i="1" a="1"/>
  <c r="M227" i="1" s="1"/>
  <c r="L227" i="1" a="1"/>
  <c r="L227" i="1" s="1"/>
  <c r="G227" i="1" a="1"/>
  <c r="G227" i="1" s="1"/>
  <c r="F227" i="1" a="1"/>
  <c r="F227" i="1" s="1"/>
  <c r="E227" i="1" a="1"/>
  <c r="E227" i="1" s="1"/>
  <c r="D227" i="1" a="1"/>
  <c r="D227" i="1" s="1"/>
  <c r="N226" i="1"/>
  <c r="K226" i="1"/>
  <c r="BL224" i="1"/>
  <c r="BJ224" i="1"/>
  <c r="BH224" i="1"/>
  <c r="BF224" i="1"/>
  <c r="BD224" i="1"/>
  <c r="BB224" i="1"/>
  <c r="AZ224" i="1"/>
  <c r="AX224" i="1"/>
  <c r="AV224" i="1"/>
  <c r="AT224" i="1"/>
  <c r="AR224" i="1"/>
  <c r="AP224" i="1"/>
  <c r="AN224" i="1"/>
  <c r="AL224" i="1"/>
  <c r="AJ224" i="1"/>
  <c r="AH224" i="1"/>
  <c r="AF224" i="1"/>
  <c r="AD224" i="1"/>
  <c r="AB224" i="1"/>
  <c r="Z224" i="1"/>
  <c r="X224" i="1"/>
  <c r="V224" i="1"/>
  <c r="T224" i="1"/>
  <c r="R224" i="1"/>
  <c r="M224" i="1" a="1"/>
  <c r="M224" i="1" s="1"/>
  <c r="L224" i="1" a="1"/>
  <c r="L224" i="1" s="1"/>
  <c r="G224" i="1"/>
  <c r="G224" i="1" a="1"/>
  <c r="F224" i="1"/>
  <c r="F224" i="1" a="1"/>
  <c r="E224" i="1"/>
  <c r="E224" i="1" a="1"/>
  <c r="D224" i="1"/>
  <c r="D224" i="1" a="1"/>
  <c r="BL223" i="1"/>
  <c r="BJ223" i="1"/>
  <c r="BH223" i="1"/>
  <c r="BF223" i="1"/>
  <c r="BD223" i="1"/>
  <c r="BB223" i="1"/>
  <c r="AZ223" i="1"/>
  <c r="AX223" i="1"/>
  <c r="AV223" i="1"/>
  <c r="AT223" i="1"/>
  <c r="AR223" i="1"/>
  <c r="AP223" i="1"/>
  <c r="AN223" i="1"/>
  <c r="AL223" i="1"/>
  <c r="AJ223" i="1"/>
  <c r="AH223" i="1"/>
  <c r="AF223" i="1"/>
  <c r="AD223" i="1"/>
  <c r="AB223" i="1"/>
  <c r="Z223" i="1"/>
  <c r="X223" i="1"/>
  <c r="V223" i="1"/>
  <c r="T223" i="1"/>
  <c r="R223" i="1"/>
  <c r="M223" i="1" a="1"/>
  <c r="M223" i="1" s="1"/>
  <c r="L223" i="1" a="1"/>
  <c r="L223" i="1" s="1"/>
  <c r="G223" i="1"/>
  <c r="G223" i="1" a="1"/>
  <c r="F223" i="1"/>
  <c r="F223" i="1" a="1"/>
  <c r="E223" i="1"/>
  <c r="E223" i="1" a="1"/>
  <c r="D223" i="1"/>
  <c r="D223" i="1" a="1"/>
  <c r="BL222" i="1"/>
  <c r="BJ222" i="1"/>
  <c r="BH222" i="1"/>
  <c r="BF222" i="1"/>
  <c r="BD222" i="1"/>
  <c r="BB222" i="1"/>
  <c r="AZ222" i="1"/>
  <c r="AX222" i="1"/>
  <c r="AV222" i="1"/>
  <c r="AT222" i="1"/>
  <c r="AR222" i="1"/>
  <c r="AP222" i="1"/>
  <c r="AN222" i="1"/>
  <c r="AL222" i="1"/>
  <c r="AJ222" i="1"/>
  <c r="AH222" i="1"/>
  <c r="AF222" i="1"/>
  <c r="AD222" i="1"/>
  <c r="AB222" i="1"/>
  <c r="Z222" i="1"/>
  <c r="X222" i="1"/>
  <c r="V222" i="1"/>
  <c r="T222" i="1"/>
  <c r="R222" i="1"/>
  <c r="G222" i="1"/>
  <c r="G222" i="1" a="1"/>
  <c r="F222" i="1"/>
  <c r="F222" i="1" a="1"/>
  <c r="E222" i="1"/>
  <c r="E222" i="1" a="1"/>
  <c r="D222" i="1"/>
  <c r="D222" i="1" a="1"/>
  <c r="N221" i="1"/>
  <c r="K221" i="1"/>
  <c r="C222" i="1" s="1"/>
  <c r="BL220" i="1"/>
  <c r="BJ220" i="1"/>
  <c r="BH220" i="1"/>
  <c r="BF220" i="1"/>
  <c r="BD220" i="1"/>
  <c r="BB220" i="1"/>
  <c r="AZ220" i="1"/>
  <c r="AX220" i="1"/>
  <c r="AV220" i="1"/>
  <c r="AT220" i="1"/>
  <c r="AR220" i="1"/>
  <c r="AP220" i="1"/>
  <c r="AN220" i="1"/>
  <c r="AL220" i="1"/>
  <c r="AJ220" i="1"/>
  <c r="AH220" i="1"/>
  <c r="AF220" i="1"/>
  <c r="AD220" i="1"/>
  <c r="AB220" i="1"/>
  <c r="Z220" i="1"/>
  <c r="X220" i="1"/>
  <c r="V220" i="1"/>
  <c r="T220" i="1"/>
  <c r="R220" i="1"/>
  <c r="N220" i="1" s="1"/>
  <c r="M220" i="1" a="1"/>
  <c r="M220" i="1" s="1"/>
  <c r="L220" i="1" a="1"/>
  <c r="L220" i="1" s="1"/>
  <c r="G220" i="1" a="1"/>
  <c r="G220" i="1" s="1"/>
  <c r="F220" i="1" a="1"/>
  <c r="F220" i="1" s="1"/>
  <c r="E220" i="1" a="1"/>
  <c r="E220" i="1" s="1"/>
  <c r="D220" i="1" a="1"/>
  <c r="D220" i="1" s="1"/>
  <c r="BL219" i="1"/>
  <c r="BJ219" i="1"/>
  <c r="BH219" i="1"/>
  <c r="BF219" i="1"/>
  <c r="BD219" i="1"/>
  <c r="BB219" i="1"/>
  <c r="AZ219" i="1"/>
  <c r="AX219" i="1"/>
  <c r="AV219" i="1"/>
  <c r="AT219" i="1"/>
  <c r="AR219" i="1"/>
  <c r="AP219" i="1"/>
  <c r="AN219" i="1"/>
  <c r="AL219" i="1"/>
  <c r="AJ219" i="1"/>
  <c r="AH219" i="1"/>
  <c r="AF219" i="1"/>
  <c r="AD219" i="1"/>
  <c r="AB219" i="1"/>
  <c r="Z219" i="1"/>
  <c r="X219" i="1"/>
  <c r="V219" i="1"/>
  <c r="T219" i="1"/>
  <c r="R219" i="1"/>
  <c r="N219" i="1" s="1"/>
  <c r="M219" i="1" a="1"/>
  <c r="M219" i="1" s="1"/>
  <c r="L219" i="1" a="1"/>
  <c r="L219" i="1" s="1"/>
  <c r="G219" i="1" a="1"/>
  <c r="G219" i="1" s="1"/>
  <c r="F219" i="1" a="1"/>
  <c r="F219" i="1" s="1"/>
  <c r="E219" i="1" a="1"/>
  <c r="E219" i="1" s="1"/>
  <c r="D219" i="1" a="1"/>
  <c r="D219" i="1" s="1"/>
  <c r="BL218" i="1"/>
  <c r="BJ218" i="1"/>
  <c r="BH218" i="1"/>
  <c r="BF218" i="1"/>
  <c r="BD218" i="1"/>
  <c r="BB218" i="1"/>
  <c r="AZ218" i="1"/>
  <c r="AX218" i="1"/>
  <c r="AV218" i="1"/>
  <c r="AT218" i="1"/>
  <c r="AR218" i="1"/>
  <c r="AP218" i="1"/>
  <c r="AN218" i="1"/>
  <c r="AL218" i="1"/>
  <c r="AJ218" i="1"/>
  <c r="AH218" i="1"/>
  <c r="AF218" i="1"/>
  <c r="AD218" i="1"/>
  <c r="AB218" i="1"/>
  <c r="Z218" i="1"/>
  <c r="X218" i="1"/>
  <c r="V218" i="1"/>
  <c r="T218" i="1"/>
  <c r="R218" i="1"/>
  <c r="G218" i="1" a="1"/>
  <c r="G218" i="1" s="1"/>
  <c r="F218" i="1" a="1"/>
  <c r="F218" i="1" s="1"/>
  <c r="E218" i="1" a="1"/>
  <c r="E218" i="1" s="1"/>
  <c r="D218" i="1" a="1"/>
  <c r="D218" i="1" s="1"/>
  <c r="N217" i="1"/>
  <c r="K217" i="1"/>
  <c r="C218" i="1" s="1"/>
  <c r="L218" i="1" s="1" a="1"/>
  <c r="L218" i="1" s="1"/>
  <c r="BL216" i="1"/>
  <c r="BJ216" i="1"/>
  <c r="BH216" i="1"/>
  <c r="BF216" i="1"/>
  <c r="BD216" i="1"/>
  <c r="BB216" i="1"/>
  <c r="AZ216" i="1"/>
  <c r="AX216" i="1"/>
  <c r="AV216" i="1"/>
  <c r="AT216" i="1"/>
  <c r="AR216" i="1"/>
  <c r="AP216" i="1"/>
  <c r="AN216" i="1"/>
  <c r="AL216" i="1"/>
  <c r="AJ216" i="1"/>
  <c r="AH216" i="1"/>
  <c r="AF216" i="1"/>
  <c r="AD216" i="1"/>
  <c r="AB216" i="1"/>
  <c r="Z216" i="1"/>
  <c r="X216" i="1"/>
  <c r="V216" i="1"/>
  <c r="T216" i="1"/>
  <c r="R216" i="1"/>
  <c r="M216" i="1" a="1"/>
  <c r="M216" i="1" s="1"/>
  <c r="L216" i="1" a="1"/>
  <c r="L216" i="1" s="1"/>
  <c r="G216" i="1"/>
  <c r="G216" i="1" a="1"/>
  <c r="F216" i="1" a="1"/>
  <c r="F216" i="1" s="1"/>
  <c r="H216" i="1" s="1" a="1"/>
  <c r="H216" i="1" s="1"/>
  <c r="E216" i="1"/>
  <c r="E216" i="1" a="1"/>
  <c r="D216" i="1" a="1"/>
  <c r="D216" i="1" s="1"/>
  <c r="BL215" i="1"/>
  <c r="BJ215" i="1"/>
  <c r="BH215" i="1"/>
  <c r="BF215" i="1"/>
  <c r="BD215" i="1"/>
  <c r="BB215" i="1"/>
  <c r="AZ215" i="1"/>
  <c r="AX215" i="1"/>
  <c r="AV215" i="1"/>
  <c r="AT215" i="1"/>
  <c r="AR215" i="1"/>
  <c r="AP215" i="1"/>
  <c r="AN215" i="1"/>
  <c r="AL215" i="1"/>
  <c r="AJ215" i="1"/>
  <c r="AH215" i="1"/>
  <c r="AF215" i="1"/>
  <c r="AD215" i="1"/>
  <c r="AB215" i="1"/>
  <c r="Z215" i="1"/>
  <c r="X215" i="1"/>
  <c r="V215" i="1"/>
  <c r="T215" i="1"/>
  <c r="R215" i="1"/>
  <c r="N215" i="1" s="1"/>
  <c r="M215" i="1" a="1"/>
  <c r="M215" i="1" s="1"/>
  <c r="L215" i="1" a="1"/>
  <c r="L215" i="1" s="1"/>
  <c r="G215" i="1" a="1"/>
  <c r="G215" i="1" s="1"/>
  <c r="F215" i="1" a="1"/>
  <c r="F215" i="1" s="1"/>
  <c r="E215" i="1" a="1"/>
  <c r="E215" i="1" s="1"/>
  <c r="D215" i="1" a="1"/>
  <c r="D215" i="1" s="1"/>
  <c r="BL214" i="1"/>
  <c r="BJ214" i="1"/>
  <c r="BH214" i="1"/>
  <c r="BF214" i="1"/>
  <c r="BD214" i="1"/>
  <c r="BB214" i="1"/>
  <c r="AZ214" i="1"/>
  <c r="AX214" i="1"/>
  <c r="AV214" i="1"/>
  <c r="AT214" i="1"/>
  <c r="AR214" i="1"/>
  <c r="AP214" i="1"/>
  <c r="AN214" i="1"/>
  <c r="AL214" i="1"/>
  <c r="AJ214" i="1"/>
  <c r="AH214" i="1"/>
  <c r="AF214" i="1"/>
  <c r="AD214" i="1"/>
  <c r="AB214" i="1"/>
  <c r="Z214" i="1"/>
  <c r="X214" i="1"/>
  <c r="V214" i="1"/>
  <c r="T214" i="1"/>
  <c r="R214" i="1"/>
  <c r="N214" i="1" s="1"/>
  <c r="G214" i="1" a="1"/>
  <c r="G214" i="1" s="1"/>
  <c r="F214" i="1" a="1"/>
  <c r="F214" i="1" s="1"/>
  <c r="E214" i="1" a="1"/>
  <c r="E214" i="1" s="1"/>
  <c r="D214" i="1" a="1"/>
  <c r="D214" i="1" s="1"/>
  <c r="N213" i="1"/>
  <c r="K213" i="1"/>
  <c r="C214" i="1" s="1"/>
  <c r="BL212" i="1"/>
  <c r="BJ212" i="1"/>
  <c r="BH212" i="1"/>
  <c r="BF212" i="1"/>
  <c r="BD212" i="1"/>
  <c r="BB212" i="1"/>
  <c r="AZ212" i="1"/>
  <c r="AX212" i="1"/>
  <c r="AV212" i="1"/>
  <c r="AT212" i="1"/>
  <c r="AR212" i="1"/>
  <c r="AP212" i="1"/>
  <c r="AN212" i="1"/>
  <c r="AL212" i="1"/>
  <c r="AJ212" i="1"/>
  <c r="AH212" i="1"/>
  <c r="AF212" i="1"/>
  <c r="AD212" i="1"/>
  <c r="AB212" i="1"/>
  <c r="Z212" i="1"/>
  <c r="X212" i="1"/>
  <c r="V212" i="1"/>
  <c r="T212" i="1"/>
  <c r="R212" i="1"/>
  <c r="M212" i="1" a="1"/>
  <c r="M212" i="1" s="1"/>
  <c r="L212" i="1" a="1"/>
  <c r="L212" i="1" s="1"/>
  <c r="G212" i="1" a="1"/>
  <c r="G212" i="1" s="1"/>
  <c r="F212" i="1" a="1"/>
  <c r="F212" i="1" s="1"/>
  <c r="H212" i="1" s="1" a="1"/>
  <c r="H212" i="1" s="1"/>
  <c r="O212" i="1" s="1"/>
  <c r="E212" i="1" a="1"/>
  <c r="E212" i="1" s="1"/>
  <c r="D212" i="1" a="1"/>
  <c r="D212" i="1" s="1"/>
  <c r="BL211" i="1"/>
  <c r="BJ211" i="1"/>
  <c r="BH211" i="1"/>
  <c r="BF211" i="1"/>
  <c r="BD211" i="1"/>
  <c r="BB211" i="1"/>
  <c r="AZ211" i="1"/>
  <c r="AX211" i="1"/>
  <c r="AV211" i="1"/>
  <c r="AT211" i="1"/>
  <c r="AR211" i="1"/>
  <c r="AP211" i="1"/>
  <c r="AN211" i="1"/>
  <c r="AL211" i="1"/>
  <c r="AJ211" i="1"/>
  <c r="AH211" i="1"/>
  <c r="AF211" i="1"/>
  <c r="AD211" i="1"/>
  <c r="AB211" i="1"/>
  <c r="Z211" i="1"/>
  <c r="X211" i="1"/>
  <c r="V211" i="1"/>
  <c r="T211" i="1"/>
  <c r="N211" i="1" s="1"/>
  <c r="R211" i="1"/>
  <c r="M211" i="1" a="1"/>
  <c r="M211" i="1" s="1"/>
  <c r="L211" i="1" a="1"/>
  <c r="L211" i="1" s="1"/>
  <c r="G211" i="1" a="1"/>
  <c r="G211" i="1" s="1"/>
  <c r="H211" i="1" s="1" a="1"/>
  <c r="H211" i="1" s="1"/>
  <c r="O211" i="1" s="1"/>
  <c r="F211" i="1" a="1"/>
  <c r="F211" i="1" s="1"/>
  <c r="E211" i="1" a="1"/>
  <c r="E211" i="1" s="1"/>
  <c r="D211" i="1" a="1"/>
  <c r="D211" i="1" s="1"/>
  <c r="BL210" i="1"/>
  <c r="BJ210" i="1"/>
  <c r="BH210" i="1"/>
  <c r="BF210" i="1"/>
  <c r="BD210" i="1"/>
  <c r="BB210" i="1"/>
  <c r="AZ210" i="1"/>
  <c r="AX210" i="1"/>
  <c r="AV210" i="1"/>
  <c r="AT210" i="1"/>
  <c r="AR210" i="1"/>
  <c r="AP210" i="1"/>
  <c r="AN210" i="1"/>
  <c r="AL210" i="1"/>
  <c r="AJ210" i="1"/>
  <c r="AH210" i="1"/>
  <c r="AF210" i="1"/>
  <c r="AD210" i="1"/>
  <c r="AB210" i="1"/>
  <c r="Z210" i="1"/>
  <c r="X210" i="1"/>
  <c r="V210" i="1"/>
  <c r="T210" i="1"/>
  <c r="R210" i="1"/>
  <c r="G210" i="1" a="1"/>
  <c r="G210" i="1" s="1"/>
  <c r="F210" i="1" a="1"/>
  <c r="F210" i="1" s="1"/>
  <c r="E210" i="1" a="1"/>
  <c r="E210" i="1" s="1"/>
  <c r="D210" i="1" a="1"/>
  <c r="D210" i="1" s="1"/>
  <c r="N209" i="1"/>
  <c r="K209" i="1"/>
  <c r="C210" i="1" s="1"/>
  <c r="L210" i="1" s="1" a="1"/>
  <c r="L210" i="1" s="1"/>
  <c r="BL208" i="1"/>
  <c r="BJ208" i="1"/>
  <c r="BH208" i="1"/>
  <c r="BF208" i="1"/>
  <c r="BD208" i="1"/>
  <c r="BB208" i="1"/>
  <c r="AZ208" i="1"/>
  <c r="AX208" i="1"/>
  <c r="AV208" i="1"/>
  <c r="AT208" i="1"/>
  <c r="AR208" i="1"/>
  <c r="AP208" i="1"/>
  <c r="AN208" i="1"/>
  <c r="AL208" i="1"/>
  <c r="AJ208" i="1"/>
  <c r="AH208" i="1"/>
  <c r="AF208" i="1"/>
  <c r="AD208" i="1"/>
  <c r="AB208" i="1"/>
  <c r="Z208" i="1"/>
  <c r="X208" i="1"/>
  <c r="V208" i="1"/>
  <c r="T208" i="1"/>
  <c r="R208" i="1"/>
  <c r="N208" i="1" s="1"/>
  <c r="M208" i="1" a="1"/>
  <c r="M208" i="1" s="1"/>
  <c r="L208" i="1" a="1"/>
  <c r="L208" i="1" s="1"/>
  <c r="G208" i="1" a="1"/>
  <c r="G208" i="1" s="1"/>
  <c r="F208" i="1"/>
  <c r="F208" i="1" a="1"/>
  <c r="E208" i="1" a="1"/>
  <c r="E208" i="1" s="1"/>
  <c r="D208" i="1"/>
  <c r="D208" i="1" a="1"/>
  <c r="BL207" i="1"/>
  <c r="BJ207" i="1"/>
  <c r="BH207" i="1"/>
  <c r="BF207" i="1"/>
  <c r="BD207" i="1"/>
  <c r="BB207" i="1"/>
  <c r="AZ207" i="1"/>
  <c r="AX207" i="1"/>
  <c r="AV207" i="1"/>
  <c r="AT207" i="1"/>
  <c r="AR207" i="1"/>
  <c r="AP207" i="1"/>
  <c r="AN207" i="1"/>
  <c r="AL207" i="1"/>
  <c r="AJ207" i="1"/>
  <c r="AH207" i="1"/>
  <c r="AF207" i="1"/>
  <c r="AD207" i="1"/>
  <c r="AB207" i="1"/>
  <c r="Z207" i="1"/>
  <c r="X207" i="1"/>
  <c r="V207" i="1"/>
  <c r="T207" i="1"/>
  <c r="R207" i="1"/>
  <c r="M207" i="1" a="1"/>
  <c r="M207" i="1" s="1"/>
  <c r="L207" i="1" a="1"/>
  <c r="L207" i="1" s="1"/>
  <c r="G207" i="1" a="1"/>
  <c r="G207" i="1" s="1"/>
  <c r="F207" i="1"/>
  <c r="F207" i="1" a="1"/>
  <c r="E207" i="1" a="1"/>
  <c r="E207" i="1" s="1"/>
  <c r="D207" i="1"/>
  <c r="D207" i="1" a="1"/>
  <c r="BL206" i="1"/>
  <c r="BJ206" i="1"/>
  <c r="BH206" i="1"/>
  <c r="BF206" i="1"/>
  <c r="BD206" i="1"/>
  <c r="BB206" i="1"/>
  <c r="AZ206" i="1"/>
  <c r="AX206" i="1"/>
  <c r="AV206" i="1"/>
  <c r="AT206" i="1"/>
  <c r="AR206" i="1"/>
  <c r="AP206" i="1"/>
  <c r="AN206" i="1"/>
  <c r="AL206" i="1"/>
  <c r="AJ206" i="1"/>
  <c r="AH206" i="1"/>
  <c r="AF206" i="1"/>
  <c r="AD206" i="1"/>
  <c r="AB206" i="1"/>
  <c r="Z206" i="1"/>
  <c r="X206" i="1"/>
  <c r="V206" i="1"/>
  <c r="T206" i="1"/>
  <c r="R206" i="1"/>
  <c r="G206" i="1" a="1"/>
  <c r="G206" i="1" s="1"/>
  <c r="F206" i="1"/>
  <c r="F206" i="1" a="1"/>
  <c r="E206" i="1" a="1"/>
  <c r="E206" i="1" s="1"/>
  <c r="D206" i="1"/>
  <c r="D206" i="1" a="1"/>
  <c r="N205" i="1"/>
  <c r="K205" i="1"/>
  <c r="C206" i="1" s="1"/>
  <c r="BL204" i="1"/>
  <c r="BJ204" i="1"/>
  <c r="BH204" i="1"/>
  <c r="BF204" i="1"/>
  <c r="BD204" i="1"/>
  <c r="BB204" i="1"/>
  <c r="AZ204" i="1"/>
  <c r="AX204" i="1"/>
  <c r="AV204" i="1"/>
  <c r="AT204" i="1"/>
  <c r="AR204" i="1"/>
  <c r="AP204" i="1"/>
  <c r="AN204" i="1"/>
  <c r="AL204" i="1"/>
  <c r="AJ204" i="1"/>
  <c r="AH204" i="1"/>
  <c r="AF204" i="1"/>
  <c r="AD204" i="1"/>
  <c r="AB204" i="1"/>
  <c r="Z204" i="1"/>
  <c r="X204" i="1"/>
  <c r="V204" i="1"/>
  <c r="T204" i="1"/>
  <c r="R204" i="1"/>
  <c r="M204" i="1" a="1"/>
  <c r="M204" i="1" s="1"/>
  <c r="L204" i="1" a="1"/>
  <c r="L204" i="1" s="1"/>
  <c r="G204" i="1" a="1"/>
  <c r="G204" i="1" s="1"/>
  <c r="F204" i="1" a="1"/>
  <c r="F204" i="1" s="1"/>
  <c r="H204" i="1" s="1" a="1"/>
  <c r="H204" i="1" s="1"/>
  <c r="O204" i="1" s="1"/>
  <c r="E204" i="1" a="1"/>
  <c r="E204" i="1" s="1"/>
  <c r="D204" i="1" a="1"/>
  <c r="D204" i="1" s="1"/>
  <c r="BL203" i="1"/>
  <c r="BJ203" i="1"/>
  <c r="BH203" i="1"/>
  <c r="BF203" i="1"/>
  <c r="BD203" i="1"/>
  <c r="BB203" i="1"/>
  <c r="AZ203" i="1"/>
  <c r="AX203" i="1"/>
  <c r="AV203" i="1"/>
  <c r="AT203" i="1"/>
  <c r="AR203" i="1"/>
  <c r="AP203" i="1"/>
  <c r="AN203" i="1"/>
  <c r="AL203" i="1"/>
  <c r="AJ203" i="1"/>
  <c r="AH203" i="1"/>
  <c r="AF203" i="1"/>
  <c r="AD203" i="1"/>
  <c r="AB203" i="1"/>
  <c r="Z203" i="1"/>
  <c r="X203" i="1"/>
  <c r="V203" i="1"/>
  <c r="T203" i="1"/>
  <c r="N203" i="1" s="1"/>
  <c r="R203" i="1"/>
  <c r="M203" i="1" a="1"/>
  <c r="M203" i="1" s="1"/>
  <c r="L203" i="1" a="1"/>
  <c r="L203" i="1" s="1"/>
  <c r="G203" i="1" a="1"/>
  <c r="G203" i="1" s="1"/>
  <c r="F203" i="1" a="1"/>
  <c r="F203" i="1" s="1"/>
  <c r="E203" i="1" a="1"/>
  <c r="E203" i="1" s="1"/>
  <c r="D203" i="1" a="1"/>
  <c r="D203" i="1" s="1"/>
  <c r="BL202" i="1"/>
  <c r="BJ202" i="1"/>
  <c r="BH202" i="1"/>
  <c r="BF202" i="1"/>
  <c r="BD202" i="1"/>
  <c r="BB202" i="1"/>
  <c r="AZ202" i="1"/>
  <c r="AX202" i="1"/>
  <c r="AV202" i="1"/>
  <c r="AT202" i="1"/>
  <c r="AR202" i="1"/>
  <c r="AP202" i="1"/>
  <c r="AN202" i="1"/>
  <c r="AL202" i="1"/>
  <c r="AJ202" i="1"/>
  <c r="AH202" i="1"/>
  <c r="AF202" i="1"/>
  <c r="AD202" i="1"/>
  <c r="AB202" i="1"/>
  <c r="Z202" i="1"/>
  <c r="X202" i="1"/>
  <c r="V202" i="1"/>
  <c r="T202" i="1"/>
  <c r="R202" i="1"/>
  <c r="N202" i="1"/>
  <c r="G202" i="1" a="1"/>
  <c r="G202" i="1" s="1"/>
  <c r="F202" i="1" a="1"/>
  <c r="F202" i="1" s="1"/>
  <c r="E202" i="1" a="1"/>
  <c r="E202" i="1" s="1"/>
  <c r="D202" i="1" a="1"/>
  <c r="D202" i="1" s="1"/>
  <c r="N201" i="1"/>
  <c r="K201" i="1"/>
  <c r="C202" i="1" s="1"/>
  <c r="M202" i="1" s="1" a="1"/>
  <c r="M202" i="1" s="1"/>
  <c r="BL200" i="1"/>
  <c r="BJ200" i="1"/>
  <c r="BH200" i="1"/>
  <c r="BF200" i="1"/>
  <c r="BD200" i="1"/>
  <c r="BB200" i="1"/>
  <c r="AZ200" i="1"/>
  <c r="AX200" i="1"/>
  <c r="AV200" i="1"/>
  <c r="AT200" i="1"/>
  <c r="AR200" i="1"/>
  <c r="AP200" i="1"/>
  <c r="AN200" i="1"/>
  <c r="AL200" i="1"/>
  <c r="AJ200" i="1"/>
  <c r="AH200" i="1"/>
  <c r="AF200" i="1"/>
  <c r="AD200" i="1"/>
  <c r="AB200" i="1"/>
  <c r="Z200" i="1"/>
  <c r="X200" i="1"/>
  <c r="V200" i="1"/>
  <c r="T200" i="1"/>
  <c r="R200" i="1"/>
  <c r="M200" i="1" a="1"/>
  <c r="M200" i="1" s="1"/>
  <c r="L200" i="1" a="1"/>
  <c r="L200" i="1" s="1"/>
  <c r="G200" i="1" a="1"/>
  <c r="G200" i="1" s="1"/>
  <c r="F200" i="1" a="1"/>
  <c r="F200" i="1" s="1"/>
  <c r="E200" i="1" a="1"/>
  <c r="E200" i="1" s="1"/>
  <c r="D200" i="1" a="1"/>
  <c r="D200" i="1" s="1"/>
  <c r="BL199" i="1"/>
  <c r="BJ199" i="1"/>
  <c r="BH199" i="1"/>
  <c r="BF199" i="1"/>
  <c r="BD199" i="1"/>
  <c r="BB199" i="1"/>
  <c r="AZ199" i="1"/>
  <c r="AX199" i="1"/>
  <c r="AV199" i="1"/>
  <c r="AT199" i="1"/>
  <c r="AR199" i="1"/>
  <c r="AP199" i="1"/>
  <c r="AN199" i="1"/>
  <c r="AL199" i="1"/>
  <c r="AJ199" i="1"/>
  <c r="AH199" i="1"/>
  <c r="AF199" i="1"/>
  <c r="AD199" i="1"/>
  <c r="AB199" i="1"/>
  <c r="Z199" i="1"/>
  <c r="X199" i="1"/>
  <c r="V199" i="1"/>
  <c r="T199" i="1"/>
  <c r="R199" i="1"/>
  <c r="M199" i="1" a="1"/>
  <c r="M199" i="1" s="1"/>
  <c r="L199" i="1" a="1"/>
  <c r="L199" i="1" s="1"/>
  <c r="G199" i="1"/>
  <c r="G199" i="1" a="1"/>
  <c r="F199" i="1" a="1"/>
  <c r="F199" i="1" s="1"/>
  <c r="H199" i="1" s="1" a="1"/>
  <c r="H199" i="1" s="1"/>
  <c r="BM199" i="1" s="1"/>
  <c r="E199" i="1" a="1"/>
  <c r="E199" i="1" s="1"/>
  <c r="D199" i="1" a="1"/>
  <c r="D199" i="1" s="1"/>
  <c r="BL198" i="1"/>
  <c r="BJ198" i="1"/>
  <c r="BH198" i="1"/>
  <c r="BF198" i="1"/>
  <c r="BD198" i="1"/>
  <c r="BB198" i="1"/>
  <c r="AZ198" i="1"/>
  <c r="AX198" i="1"/>
  <c r="AV198" i="1"/>
  <c r="AT198" i="1"/>
  <c r="AR198" i="1"/>
  <c r="AP198" i="1"/>
  <c r="AN198" i="1"/>
  <c r="AL198" i="1"/>
  <c r="AJ198" i="1"/>
  <c r="AH198" i="1"/>
  <c r="AF198" i="1"/>
  <c r="AD198" i="1"/>
  <c r="AB198" i="1"/>
  <c r="Z198" i="1"/>
  <c r="X198" i="1"/>
  <c r="V198" i="1"/>
  <c r="T198" i="1"/>
  <c r="R198" i="1"/>
  <c r="G198" i="1" a="1"/>
  <c r="G198" i="1" s="1"/>
  <c r="F198" i="1" a="1"/>
  <c r="F198" i="1" s="1"/>
  <c r="E198" i="1" a="1"/>
  <c r="E198" i="1" s="1"/>
  <c r="D198" i="1" a="1"/>
  <c r="D198" i="1" s="1"/>
  <c r="N197" i="1"/>
  <c r="K197" i="1"/>
  <c r="C198" i="1" s="1"/>
  <c r="BL196" i="1"/>
  <c r="BJ196" i="1"/>
  <c r="BH196" i="1"/>
  <c r="BF196" i="1"/>
  <c r="BD196" i="1"/>
  <c r="BB196" i="1"/>
  <c r="AZ196" i="1"/>
  <c r="AX196" i="1"/>
  <c r="AV196" i="1"/>
  <c r="AT196" i="1"/>
  <c r="AR196" i="1"/>
  <c r="AP196" i="1"/>
  <c r="AN196" i="1"/>
  <c r="AL196" i="1"/>
  <c r="AJ196" i="1"/>
  <c r="AH196" i="1"/>
  <c r="AF196" i="1"/>
  <c r="AD196" i="1"/>
  <c r="AB196" i="1"/>
  <c r="Z196" i="1"/>
  <c r="X196" i="1"/>
  <c r="V196" i="1"/>
  <c r="T196" i="1"/>
  <c r="R196" i="1"/>
  <c r="M196" i="1" a="1"/>
  <c r="M196" i="1" s="1"/>
  <c r="L196" i="1" a="1"/>
  <c r="L196" i="1" s="1"/>
  <c r="G196" i="1" a="1"/>
  <c r="G196" i="1" s="1"/>
  <c r="F196" i="1" a="1"/>
  <c r="F196" i="1" s="1"/>
  <c r="E196" i="1" a="1"/>
  <c r="E196" i="1" s="1"/>
  <c r="D196" i="1" a="1"/>
  <c r="D196" i="1" s="1"/>
  <c r="BL195" i="1"/>
  <c r="BJ195" i="1"/>
  <c r="BH195" i="1"/>
  <c r="BF195" i="1"/>
  <c r="BD195" i="1"/>
  <c r="BB195" i="1"/>
  <c r="AZ195" i="1"/>
  <c r="AX195" i="1"/>
  <c r="AV195" i="1"/>
  <c r="AT195" i="1"/>
  <c r="AR195" i="1"/>
  <c r="AP195" i="1"/>
  <c r="AN195" i="1"/>
  <c r="AL195" i="1"/>
  <c r="AJ195" i="1"/>
  <c r="AH195" i="1"/>
  <c r="AF195" i="1"/>
  <c r="AD195" i="1"/>
  <c r="AB195" i="1"/>
  <c r="Z195" i="1"/>
  <c r="X195" i="1"/>
  <c r="V195" i="1"/>
  <c r="T195" i="1"/>
  <c r="R195" i="1"/>
  <c r="N195" i="1"/>
  <c r="M195" i="1" a="1"/>
  <c r="M195" i="1" s="1"/>
  <c r="L195" i="1" a="1"/>
  <c r="L195" i="1" s="1"/>
  <c r="G195" i="1" a="1"/>
  <c r="G195" i="1" s="1"/>
  <c r="H195" i="1" s="1" a="1"/>
  <c r="H195" i="1" s="1"/>
  <c r="F195" i="1" a="1"/>
  <c r="F195" i="1" s="1"/>
  <c r="E195" i="1" a="1"/>
  <c r="E195" i="1" s="1"/>
  <c r="D195" i="1" a="1"/>
  <c r="D195" i="1" s="1"/>
  <c r="BL194" i="1"/>
  <c r="BJ194" i="1"/>
  <c r="BH194" i="1"/>
  <c r="BF194" i="1"/>
  <c r="BD194" i="1"/>
  <c r="BB194" i="1"/>
  <c r="AZ194" i="1"/>
  <c r="AX194" i="1"/>
  <c r="AV194" i="1"/>
  <c r="AT194" i="1"/>
  <c r="AR194" i="1"/>
  <c r="AP194" i="1"/>
  <c r="AN194" i="1"/>
  <c r="AL194" i="1"/>
  <c r="AJ194" i="1"/>
  <c r="AH194" i="1"/>
  <c r="AF194" i="1"/>
  <c r="AD194" i="1"/>
  <c r="AB194" i="1"/>
  <c r="Z194" i="1"/>
  <c r="X194" i="1"/>
  <c r="V194" i="1"/>
  <c r="T194" i="1"/>
  <c r="R194" i="1"/>
  <c r="G194" i="1"/>
  <c r="G194" i="1" a="1"/>
  <c r="F194" i="1" a="1"/>
  <c r="F194" i="1" s="1"/>
  <c r="E194" i="1" a="1"/>
  <c r="E194" i="1" s="1"/>
  <c r="D194" i="1" a="1"/>
  <c r="D194" i="1" s="1"/>
  <c r="N193" i="1"/>
  <c r="K193" i="1"/>
  <c r="C194" i="1" s="1"/>
  <c r="L194" i="1" s="1" a="1"/>
  <c r="L194" i="1" s="1"/>
  <c r="BL192" i="1"/>
  <c r="BJ192" i="1"/>
  <c r="BH192" i="1"/>
  <c r="BF192" i="1"/>
  <c r="BD192" i="1"/>
  <c r="BB192" i="1"/>
  <c r="AZ192" i="1"/>
  <c r="AX192" i="1"/>
  <c r="AV192" i="1"/>
  <c r="AT192" i="1"/>
  <c r="AR192" i="1"/>
  <c r="AP192" i="1"/>
  <c r="AN192" i="1"/>
  <c r="AL192" i="1"/>
  <c r="AJ192" i="1"/>
  <c r="AH192" i="1"/>
  <c r="AF192" i="1"/>
  <c r="AD192" i="1"/>
  <c r="AB192" i="1"/>
  <c r="Z192" i="1"/>
  <c r="X192" i="1"/>
  <c r="V192" i="1"/>
  <c r="T192" i="1"/>
  <c r="R192" i="1"/>
  <c r="N192" i="1" s="1"/>
  <c r="M192" i="1" a="1"/>
  <c r="M192" i="1" s="1"/>
  <c r="L192" i="1" a="1"/>
  <c r="L192" i="1" s="1"/>
  <c r="G192" i="1"/>
  <c r="G192" i="1" a="1"/>
  <c r="F192" i="1" a="1"/>
  <c r="F192" i="1" s="1"/>
  <c r="E192" i="1" a="1"/>
  <c r="E192" i="1" s="1"/>
  <c r="D192" i="1" a="1"/>
  <c r="D192" i="1" s="1"/>
  <c r="BL191" i="1"/>
  <c r="BJ191" i="1"/>
  <c r="BH191" i="1"/>
  <c r="BF191" i="1"/>
  <c r="BD191" i="1"/>
  <c r="BB191" i="1"/>
  <c r="AZ191" i="1"/>
  <c r="AX191" i="1"/>
  <c r="AV191" i="1"/>
  <c r="AT191" i="1"/>
  <c r="AR191" i="1"/>
  <c r="AP191" i="1"/>
  <c r="AN191" i="1"/>
  <c r="AL191" i="1"/>
  <c r="AJ191" i="1"/>
  <c r="AH191" i="1"/>
  <c r="AF191" i="1"/>
  <c r="AD191" i="1"/>
  <c r="AB191" i="1"/>
  <c r="Z191" i="1"/>
  <c r="X191" i="1"/>
  <c r="V191" i="1"/>
  <c r="T191" i="1"/>
  <c r="R191" i="1"/>
  <c r="M191" i="1" a="1"/>
  <c r="M191" i="1" s="1"/>
  <c r="L191" i="1" a="1"/>
  <c r="L191" i="1" s="1"/>
  <c r="G191" i="1" a="1"/>
  <c r="G191" i="1" s="1"/>
  <c r="F191" i="1" a="1"/>
  <c r="F191" i="1" s="1"/>
  <c r="E191" i="1"/>
  <c r="E191" i="1" a="1"/>
  <c r="D191" i="1" a="1"/>
  <c r="D191" i="1" s="1"/>
  <c r="BL190" i="1"/>
  <c r="BJ190" i="1"/>
  <c r="BH190" i="1"/>
  <c r="BF190" i="1"/>
  <c r="BD190" i="1"/>
  <c r="BB190" i="1"/>
  <c r="AZ190" i="1"/>
  <c r="AX190" i="1"/>
  <c r="AV190" i="1"/>
  <c r="AT190" i="1"/>
  <c r="AR190" i="1"/>
  <c r="AP190" i="1"/>
  <c r="AN190" i="1"/>
  <c r="AL190" i="1"/>
  <c r="AJ190" i="1"/>
  <c r="AH190" i="1"/>
  <c r="AF190" i="1"/>
  <c r="AD190" i="1"/>
  <c r="AB190" i="1"/>
  <c r="Z190" i="1"/>
  <c r="X190" i="1"/>
  <c r="V190" i="1"/>
  <c r="T190" i="1"/>
  <c r="R190" i="1"/>
  <c r="G190" i="1"/>
  <c r="G190" i="1" a="1"/>
  <c r="F190" i="1" a="1"/>
  <c r="F190" i="1" s="1"/>
  <c r="E190" i="1"/>
  <c r="E190" i="1" a="1"/>
  <c r="D190" i="1" a="1"/>
  <c r="D190" i="1" s="1"/>
  <c r="N189" i="1"/>
  <c r="K189" i="1"/>
  <c r="C190" i="1" s="1"/>
  <c r="BL188" i="1"/>
  <c r="BJ188" i="1"/>
  <c r="BH188" i="1"/>
  <c r="BF188" i="1"/>
  <c r="BD188" i="1"/>
  <c r="BB188" i="1"/>
  <c r="AZ188" i="1"/>
  <c r="AX188" i="1"/>
  <c r="AV188" i="1"/>
  <c r="AT188" i="1"/>
  <c r="AR188" i="1"/>
  <c r="AP188" i="1"/>
  <c r="AN188" i="1"/>
  <c r="AL188" i="1"/>
  <c r="AJ188" i="1"/>
  <c r="AH188" i="1"/>
  <c r="AF188" i="1"/>
  <c r="AD188" i="1"/>
  <c r="AB188" i="1"/>
  <c r="Z188" i="1"/>
  <c r="X188" i="1"/>
  <c r="V188" i="1"/>
  <c r="T188" i="1"/>
  <c r="R188" i="1"/>
  <c r="N188" i="1" s="1"/>
  <c r="M188" i="1" a="1"/>
  <c r="M188" i="1" s="1"/>
  <c r="L188" i="1" a="1"/>
  <c r="L188" i="1" s="1"/>
  <c r="G188" i="1" a="1"/>
  <c r="G188" i="1" s="1"/>
  <c r="F188" i="1" a="1"/>
  <c r="F188" i="1" s="1"/>
  <c r="E188" i="1" a="1"/>
  <c r="E188" i="1" s="1"/>
  <c r="D188" i="1" a="1"/>
  <c r="D188" i="1" s="1"/>
  <c r="BL187" i="1"/>
  <c r="BJ187" i="1"/>
  <c r="BH187" i="1"/>
  <c r="BF187" i="1"/>
  <c r="BD187" i="1"/>
  <c r="BB187" i="1"/>
  <c r="AZ187" i="1"/>
  <c r="AX187" i="1"/>
  <c r="AV187" i="1"/>
  <c r="AT187" i="1"/>
  <c r="AR187" i="1"/>
  <c r="AP187" i="1"/>
  <c r="AN187" i="1"/>
  <c r="AL187" i="1"/>
  <c r="AJ187" i="1"/>
  <c r="AH187" i="1"/>
  <c r="AF187" i="1"/>
  <c r="AD187" i="1"/>
  <c r="AB187" i="1"/>
  <c r="Z187" i="1"/>
  <c r="X187" i="1"/>
  <c r="V187" i="1"/>
  <c r="T187" i="1"/>
  <c r="R187" i="1"/>
  <c r="N187" i="1" s="1"/>
  <c r="M187" i="1" a="1"/>
  <c r="M187" i="1" s="1"/>
  <c r="L187" i="1" a="1"/>
  <c r="L187" i="1" s="1"/>
  <c r="G187" i="1" a="1"/>
  <c r="G187" i="1" s="1"/>
  <c r="F187" i="1" a="1"/>
  <c r="F187" i="1" s="1"/>
  <c r="E187" i="1" a="1"/>
  <c r="E187" i="1" s="1"/>
  <c r="D187" i="1" a="1"/>
  <c r="D187" i="1" s="1"/>
  <c r="BL186" i="1"/>
  <c r="BJ186" i="1"/>
  <c r="BH186" i="1"/>
  <c r="BF186" i="1"/>
  <c r="BD186" i="1"/>
  <c r="BB186" i="1"/>
  <c r="AZ186" i="1"/>
  <c r="AX186" i="1"/>
  <c r="AV186" i="1"/>
  <c r="AT186" i="1"/>
  <c r="AR186" i="1"/>
  <c r="AP186" i="1"/>
  <c r="AN186" i="1"/>
  <c r="AL186" i="1"/>
  <c r="AJ186" i="1"/>
  <c r="AH186" i="1"/>
  <c r="AF186" i="1"/>
  <c r="AD186" i="1"/>
  <c r="AB186" i="1"/>
  <c r="Z186" i="1"/>
  <c r="X186" i="1"/>
  <c r="V186" i="1"/>
  <c r="T186" i="1"/>
  <c r="R186" i="1"/>
  <c r="N186" i="1"/>
  <c r="G186" i="1" a="1"/>
  <c r="G186" i="1" s="1"/>
  <c r="F186" i="1" a="1"/>
  <c r="F186" i="1" s="1"/>
  <c r="E186" i="1" a="1"/>
  <c r="E186" i="1" s="1"/>
  <c r="D186" i="1" a="1"/>
  <c r="D186" i="1" s="1"/>
  <c r="N185" i="1"/>
  <c r="K185" i="1"/>
  <c r="C186" i="1" s="1"/>
  <c r="BL184" i="1"/>
  <c r="BJ184" i="1"/>
  <c r="BH184" i="1"/>
  <c r="BF184" i="1"/>
  <c r="BD184" i="1"/>
  <c r="BB184" i="1"/>
  <c r="AZ184" i="1"/>
  <c r="AX184" i="1"/>
  <c r="AV184" i="1"/>
  <c r="AT184" i="1"/>
  <c r="AR184" i="1"/>
  <c r="AP184" i="1"/>
  <c r="AN184" i="1"/>
  <c r="AL184" i="1"/>
  <c r="AJ184" i="1"/>
  <c r="AH184" i="1"/>
  <c r="AF184" i="1"/>
  <c r="AD184" i="1"/>
  <c r="AB184" i="1"/>
  <c r="Z184" i="1"/>
  <c r="X184" i="1"/>
  <c r="V184" i="1"/>
  <c r="T184" i="1"/>
  <c r="R184" i="1"/>
  <c r="M184" i="1" a="1"/>
  <c r="M184" i="1" s="1"/>
  <c r="L184" i="1" a="1"/>
  <c r="L184" i="1" s="1"/>
  <c r="G184" i="1" a="1"/>
  <c r="G184" i="1" s="1"/>
  <c r="F184" i="1" a="1"/>
  <c r="F184" i="1" s="1"/>
  <c r="E184" i="1" a="1"/>
  <c r="E184" i="1" s="1"/>
  <c r="D184" i="1" a="1"/>
  <c r="D184" i="1" s="1"/>
  <c r="BL183" i="1"/>
  <c r="BJ183" i="1"/>
  <c r="BH183" i="1"/>
  <c r="BF183" i="1"/>
  <c r="BD183" i="1"/>
  <c r="BB183" i="1"/>
  <c r="AZ183" i="1"/>
  <c r="AX183" i="1"/>
  <c r="AV183" i="1"/>
  <c r="AT183" i="1"/>
  <c r="AR183" i="1"/>
  <c r="AP183" i="1"/>
  <c r="AN183" i="1"/>
  <c r="AL183" i="1"/>
  <c r="AJ183" i="1"/>
  <c r="AH183" i="1"/>
  <c r="AF183" i="1"/>
  <c r="AD183" i="1"/>
  <c r="AB183" i="1"/>
  <c r="Z183" i="1"/>
  <c r="X183" i="1"/>
  <c r="V183" i="1"/>
  <c r="T183" i="1"/>
  <c r="R183" i="1"/>
  <c r="M183" i="1" a="1"/>
  <c r="M183" i="1" s="1"/>
  <c r="L183" i="1" a="1"/>
  <c r="L183" i="1" s="1"/>
  <c r="G183" i="1" a="1"/>
  <c r="G183" i="1" s="1"/>
  <c r="F183" i="1" a="1"/>
  <c r="F183" i="1" s="1"/>
  <c r="E183" i="1" a="1"/>
  <c r="E183" i="1" s="1"/>
  <c r="D183" i="1" a="1"/>
  <c r="D183" i="1" s="1"/>
  <c r="BL182" i="1"/>
  <c r="BJ182" i="1"/>
  <c r="BH182" i="1"/>
  <c r="BF182" i="1"/>
  <c r="BD182" i="1"/>
  <c r="BB182" i="1"/>
  <c r="AZ182" i="1"/>
  <c r="AX182" i="1"/>
  <c r="AV182" i="1"/>
  <c r="AT182" i="1"/>
  <c r="AR182" i="1"/>
  <c r="AP182" i="1"/>
  <c r="AN182" i="1"/>
  <c r="AL182" i="1"/>
  <c r="AJ182" i="1"/>
  <c r="AH182" i="1"/>
  <c r="AF182" i="1"/>
  <c r="AD182" i="1"/>
  <c r="AB182" i="1"/>
  <c r="Z182" i="1"/>
  <c r="X182" i="1"/>
  <c r="V182" i="1"/>
  <c r="T182" i="1"/>
  <c r="R182" i="1"/>
  <c r="G182" i="1"/>
  <c r="G182" i="1" a="1"/>
  <c r="F182" i="1" a="1"/>
  <c r="F182" i="1" s="1"/>
  <c r="E182" i="1" a="1"/>
  <c r="E182" i="1" s="1"/>
  <c r="D182" i="1" a="1"/>
  <c r="D182" i="1" s="1"/>
  <c r="N181" i="1"/>
  <c r="K181" i="1"/>
  <c r="C182" i="1" s="1"/>
  <c r="BL180" i="1"/>
  <c r="BJ180" i="1"/>
  <c r="BH180" i="1"/>
  <c r="BF180" i="1"/>
  <c r="BD180" i="1"/>
  <c r="BB180" i="1"/>
  <c r="AZ180" i="1"/>
  <c r="AX180" i="1"/>
  <c r="AV180" i="1"/>
  <c r="AT180" i="1"/>
  <c r="AR180" i="1"/>
  <c r="AP180" i="1"/>
  <c r="AN180" i="1"/>
  <c r="AL180" i="1"/>
  <c r="AJ180" i="1"/>
  <c r="AH180" i="1"/>
  <c r="AF180" i="1"/>
  <c r="AD180" i="1"/>
  <c r="AB180" i="1"/>
  <c r="Z180" i="1"/>
  <c r="X180" i="1"/>
  <c r="V180" i="1"/>
  <c r="T180" i="1"/>
  <c r="R180" i="1"/>
  <c r="M180" i="1" a="1"/>
  <c r="M180" i="1" s="1"/>
  <c r="L180" i="1" a="1"/>
  <c r="L180" i="1" s="1"/>
  <c r="G180" i="1" a="1"/>
  <c r="G180" i="1" s="1"/>
  <c r="F180" i="1" a="1"/>
  <c r="F180" i="1" s="1"/>
  <c r="E180" i="1" a="1"/>
  <c r="E180" i="1" s="1"/>
  <c r="D180" i="1" a="1"/>
  <c r="D180" i="1" s="1"/>
  <c r="BL179" i="1"/>
  <c r="BJ179" i="1"/>
  <c r="BH179" i="1"/>
  <c r="BF179" i="1"/>
  <c r="BD179" i="1"/>
  <c r="BB179" i="1"/>
  <c r="AZ179" i="1"/>
  <c r="AX179" i="1"/>
  <c r="AV179" i="1"/>
  <c r="AT179" i="1"/>
  <c r="AR179" i="1"/>
  <c r="AP179" i="1"/>
  <c r="AN179" i="1"/>
  <c r="AL179" i="1"/>
  <c r="AJ179" i="1"/>
  <c r="AH179" i="1"/>
  <c r="AF179" i="1"/>
  <c r="AD179" i="1"/>
  <c r="AB179" i="1"/>
  <c r="Z179" i="1"/>
  <c r="X179" i="1"/>
  <c r="V179" i="1"/>
  <c r="T179" i="1"/>
  <c r="R179" i="1"/>
  <c r="M179" i="1" a="1"/>
  <c r="M179" i="1" s="1"/>
  <c r="L179" i="1" a="1"/>
  <c r="L179" i="1" s="1"/>
  <c r="G179" i="1" a="1"/>
  <c r="G179" i="1" s="1"/>
  <c r="F179" i="1" a="1"/>
  <c r="F179" i="1" s="1"/>
  <c r="E179" i="1" a="1"/>
  <c r="E179" i="1" s="1"/>
  <c r="D179" i="1" a="1"/>
  <c r="D179" i="1" s="1"/>
  <c r="BL178" i="1"/>
  <c r="BJ178" i="1"/>
  <c r="BH178" i="1"/>
  <c r="BF178" i="1"/>
  <c r="BD178" i="1"/>
  <c r="BB178" i="1"/>
  <c r="AZ178" i="1"/>
  <c r="AX178" i="1"/>
  <c r="AV178" i="1"/>
  <c r="AT178" i="1"/>
  <c r="AR178" i="1"/>
  <c r="AP178" i="1"/>
  <c r="AN178" i="1"/>
  <c r="AL178" i="1"/>
  <c r="AJ178" i="1"/>
  <c r="AH178" i="1"/>
  <c r="AF178" i="1"/>
  <c r="AD178" i="1"/>
  <c r="AB178" i="1"/>
  <c r="Z178" i="1"/>
  <c r="X178" i="1"/>
  <c r="V178" i="1"/>
  <c r="T178" i="1"/>
  <c r="R178" i="1"/>
  <c r="G178" i="1" a="1"/>
  <c r="G178" i="1" s="1"/>
  <c r="F178" i="1" a="1"/>
  <c r="F178" i="1" s="1"/>
  <c r="E178" i="1" a="1"/>
  <c r="E178" i="1" s="1"/>
  <c r="D178" i="1" a="1"/>
  <c r="D178" i="1" s="1"/>
  <c r="N177" i="1"/>
  <c r="K177" i="1"/>
  <c r="C178" i="1" s="1"/>
  <c r="BL176" i="1"/>
  <c r="BJ176" i="1"/>
  <c r="BH176" i="1"/>
  <c r="BF176" i="1"/>
  <c r="BD176" i="1"/>
  <c r="BB176" i="1"/>
  <c r="AZ176" i="1"/>
  <c r="AX176" i="1"/>
  <c r="AV176" i="1"/>
  <c r="AT176" i="1"/>
  <c r="AR176" i="1"/>
  <c r="AP176" i="1"/>
  <c r="AN176" i="1"/>
  <c r="AL176" i="1"/>
  <c r="AJ176" i="1"/>
  <c r="AH176" i="1"/>
  <c r="AF176" i="1"/>
  <c r="AD176" i="1"/>
  <c r="AB176" i="1"/>
  <c r="Z176" i="1"/>
  <c r="X176" i="1"/>
  <c r="V176" i="1"/>
  <c r="T176" i="1"/>
  <c r="R176" i="1"/>
  <c r="M176" i="1" a="1"/>
  <c r="M176" i="1" s="1"/>
  <c r="L176" i="1" a="1"/>
  <c r="L176" i="1" s="1"/>
  <c r="G176" i="1" a="1"/>
  <c r="G176" i="1" s="1"/>
  <c r="F176" i="1" a="1"/>
  <c r="F176" i="1" s="1"/>
  <c r="E176" i="1" a="1"/>
  <c r="E176" i="1" s="1"/>
  <c r="D176" i="1" a="1"/>
  <c r="D176" i="1" s="1"/>
  <c r="BL175" i="1"/>
  <c r="BJ175" i="1"/>
  <c r="BH175" i="1"/>
  <c r="BF175" i="1"/>
  <c r="BD175" i="1"/>
  <c r="BB175" i="1"/>
  <c r="AZ175" i="1"/>
  <c r="AX175" i="1"/>
  <c r="AV175" i="1"/>
  <c r="AT175" i="1"/>
  <c r="AR175" i="1"/>
  <c r="AP175" i="1"/>
  <c r="AN175" i="1"/>
  <c r="AL175" i="1"/>
  <c r="AJ175" i="1"/>
  <c r="AH175" i="1"/>
  <c r="AF175" i="1"/>
  <c r="AD175" i="1"/>
  <c r="AB175" i="1"/>
  <c r="Z175" i="1"/>
  <c r="X175" i="1"/>
  <c r="V175" i="1"/>
  <c r="T175" i="1"/>
  <c r="R175" i="1"/>
  <c r="M175" i="1" a="1"/>
  <c r="M175" i="1" s="1"/>
  <c r="L175" i="1" a="1"/>
  <c r="L175" i="1" s="1"/>
  <c r="G175" i="1" a="1"/>
  <c r="G175" i="1" s="1"/>
  <c r="F175" i="1"/>
  <c r="H175" i="1" s="1" a="1"/>
  <c r="H175" i="1" s="1"/>
  <c r="F175" i="1" a="1"/>
  <c r="E175" i="1" a="1"/>
  <c r="E175" i="1" s="1"/>
  <c r="D175" i="1" a="1"/>
  <c r="D175" i="1" s="1"/>
  <c r="BL174" i="1"/>
  <c r="BJ174" i="1"/>
  <c r="BH174" i="1"/>
  <c r="BF174" i="1"/>
  <c r="BD174" i="1"/>
  <c r="BB174" i="1"/>
  <c r="AZ174" i="1"/>
  <c r="AX174" i="1"/>
  <c r="AV174" i="1"/>
  <c r="AT174" i="1"/>
  <c r="AR174" i="1"/>
  <c r="AP174" i="1"/>
  <c r="AN174" i="1"/>
  <c r="AL174" i="1"/>
  <c r="AJ174" i="1"/>
  <c r="AH174" i="1"/>
  <c r="AF174" i="1"/>
  <c r="AD174" i="1"/>
  <c r="AB174" i="1"/>
  <c r="Z174" i="1"/>
  <c r="X174" i="1"/>
  <c r="V174" i="1"/>
  <c r="T174" i="1"/>
  <c r="R174" i="1"/>
  <c r="N174" i="1" s="1"/>
  <c r="G174" i="1" a="1"/>
  <c r="G174" i="1" s="1"/>
  <c r="F174" i="1" a="1"/>
  <c r="F174" i="1" s="1"/>
  <c r="E174" i="1" a="1"/>
  <c r="E174" i="1" s="1"/>
  <c r="D174" i="1"/>
  <c r="D174" i="1" a="1"/>
  <c r="N173" i="1"/>
  <c r="K173" i="1"/>
  <c r="C174" i="1" s="1"/>
  <c r="BL172" i="1"/>
  <c r="BJ172" i="1"/>
  <c r="BH172" i="1"/>
  <c r="BF172" i="1"/>
  <c r="BD172" i="1"/>
  <c r="BB172" i="1"/>
  <c r="AZ172" i="1"/>
  <c r="AX172" i="1"/>
  <c r="AV172" i="1"/>
  <c r="AT172" i="1"/>
  <c r="AR172" i="1"/>
  <c r="AP172" i="1"/>
  <c r="AN172" i="1"/>
  <c r="AL172" i="1"/>
  <c r="AJ172" i="1"/>
  <c r="AH172" i="1"/>
  <c r="AF172" i="1"/>
  <c r="AD172" i="1"/>
  <c r="AB172" i="1"/>
  <c r="Z172" i="1"/>
  <c r="X172" i="1"/>
  <c r="V172" i="1"/>
  <c r="T172" i="1"/>
  <c r="R172" i="1"/>
  <c r="N172" i="1" s="1"/>
  <c r="M172" i="1" a="1"/>
  <c r="M172" i="1" s="1"/>
  <c r="L172" i="1" a="1"/>
  <c r="L172" i="1" s="1"/>
  <c r="G172" i="1" a="1"/>
  <c r="G172" i="1" s="1"/>
  <c r="F172" i="1" a="1"/>
  <c r="F172" i="1" s="1"/>
  <c r="E172" i="1" a="1"/>
  <c r="E172" i="1" s="1"/>
  <c r="D172" i="1" a="1"/>
  <c r="D172" i="1" s="1"/>
  <c r="BL171" i="1"/>
  <c r="BJ171" i="1"/>
  <c r="BH171" i="1"/>
  <c r="BF171" i="1"/>
  <c r="BD171" i="1"/>
  <c r="BB171" i="1"/>
  <c r="AZ171" i="1"/>
  <c r="AX171" i="1"/>
  <c r="AV171" i="1"/>
  <c r="AT171" i="1"/>
  <c r="AR171" i="1"/>
  <c r="AP171" i="1"/>
  <c r="AN171" i="1"/>
  <c r="AL171" i="1"/>
  <c r="AJ171" i="1"/>
  <c r="AH171" i="1"/>
  <c r="AF171" i="1"/>
  <c r="AD171" i="1"/>
  <c r="AB171" i="1"/>
  <c r="Z171" i="1"/>
  <c r="X171" i="1"/>
  <c r="V171" i="1"/>
  <c r="T171" i="1"/>
  <c r="R171" i="1"/>
  <c r="N171" i="1"/>
  <c r="M171" i="1" a="1"/>
  <c r="M171" i="1" s="1"/>
  <c r="L171" i="1" a="1"/>
  <c r="L171" i="1" s="1"/>
  <c r="G171" i="1" a="1"/>
  <c r="G171" i="1" s="1"/>
  <c r="F171" i="1" a="1"/>
  <c r="F171" i="1" s="1"/>
  <c r="H171" i="1" s="1" a="1"/>
  <c r="H171" i="1" s="1"/>
  <c r="O171" i="1" s="1"/>
  <c r="E171" i="1" a="1"/>
  <c r="E171" i="1" s="1"/>
  <c r="D171" i="1" a="1"/>
  <c r="D171" i="1" s="1"/>
  <c r="BL170" i="1"/>
  <c r="BJ170" i="1"/>
  <c r="BH170" i="1"/>
  <c r="BF170" i="1"/>
  <c r="BD170" i="1"/>
  <c r="BB170" i="1"/>
  <c r="AZ170" i="1"/>
  <c r="AX170" i="1"/>
  <c r="AV170" i="1"/>
  <c r="AT170" i="1"/>
  <c r="AU170" i="1" s="1"/>
  <c r="AR170" i="1"/>
  <c r="AP170" i="1"/>
  <c r="AN170" i="1"/>
  <c r="AL170" i="1"/>
  <c r="AM170" i="1" s="1"/>
  <c r="AJ170" i="1"/>
  <c r="AH170" i="1"/>
  <c r="AF170" i="1"/>
  <c r="AD170" i="1"/>
  <c r="AE170" i="1" s="1"/>
  <c r="AB170" i="1"/>
  <c r="Z170" i="1"/>
  <c r="X170" i="1"/>
  <c r="V170" i="1"/>
  <c r="T170" i="1"/>
  <c r="R170" i="1"/>
  <c r="M170" i="1" a="1"/>
  <c r="M170" i="1" s="1"/>
  <c r="L170" i="1" a="1"/>
  <c r="L170" i="1" s="1"/>
  <c r="G170" i="1" a="1"/>
  <c r="G170" i="1" s="1"/>
  <c r="F170" i="1" a="1"/>
  <c r="F170" i="1" s="1"/>
  <c r="H170" i="1" s="1" a="1"/>
  <c r="H170" i="1" s="1"/>
  <c r="O170" i="1" s="1"/>
  <c r="E170" i="1" a="1"/>
  <c r="E170" i="1" s="1"/>
  <c r="D170" i="1" a="1"/>
  <c r="D170" i="1" s="1"/>
  <c r="N169" i="1"/>
  <c r="K169" i="1"/>
  <c r="BL168" i="1"/>
  <c r="BJ168" i="1"/>
  <c r="BH168" i="1"/>
  <c r="BF168" i="1"/>
  <c r="BD168" i="1"/>
  <c r="BB168" i="1"/>
  <c r="AZ168" i="1"/>
  <c r="AX168" i="1"/>
  <c r="AV168" i="1"/>
  <c r="AT168" i="1"/>
  <c r="AR168" i="1"/>
  <c r="AP168" i="1"/>
  <c r="AN168" i="1"/>
  <c r="AL168" i="1"/>
  <c r="AJ168" i="1"/>
  <c r="AH168" i="1"/>
  <c r="AF168" i="1"/>
  <c r="AD168" i="1"/>
  <c r="AB168" i="1"/>
  <c r="Z168" i="1"/>
  <c r="X168" i="1"/>
  <c r="V168" i="1"/>
  <c r="T168" i="1"/>
  <c r="R168" i="1"/>
  <c r="N168" i="1"/>
  <c r="M168" i="1" a="1"/>
  <c r="M168" i="1" s="1"/>
  <c r="L168" i="1" a="1"/>
  <c r="L168" i="1" s="1"/>
  <c r="G168" i="1" a="1"/>
  <c r="G168" i="1" s="1"/>
  <c r="F168" i="1" a="1"/>
  <c r="F168" i="1" s="1"/>
  <c r="H168" i="1" s="1" a="1"/>
  <c r="H168" i="1" s="1"/>
  <c r="O168" i="1" s="1"/>
  <c r="E168" i="1" a="1"/>
  <c r="E168" i="1" s="1"/>
  <c r="D168" i="1" a="1"/>
  <c r="D168" i="1" s="1"/>
  <c r="BL167" i="1"/>
  <c r="BJ167" i="1"/>
  <c r="BH167" i="1"/>
  <c r="BF167" i="1"/>
  <c r="BD167" i="1"/>
  <c r="BB167" i="1"/>
  <c r="AZ167" i="1"/>
  <c r="AX167" i="1"/>
  <c r="AV167" i="1"/>
  <c r="AT167" i="1"/>
  <c r="AU167" i="1" s="1"/>
  <c r="AR167" i="1"/>
  <c r="AP167" i="1"/>
  <c r="AN167" i="1"/>
  <c r="AL167" i="1"/>
  <c r="AM167" i="1" s="1"/>
  <c r="AJ167" i="1"/>
  <c r="AH167" i="1"/>
  <c r="AF167" i="1"/>
  <c r="AD167" i="1"/>
  <c r="AB167" i="1"/>
  <c r="Z167" i="1"/>
  <c r="X167" i="1"/>
  <c r="V167" i="1"/>
  <c r="T167" i="1"/>
  <c r="R167" i="1"/>
  <c r="M167" i="1" a="1"/>
  <c r="M167" i="1" s="1"/>
  <c r="L167" i="1" a="1"/>
  <c r="L167" i="1" s="1"/>
  <c r="G167" i="1" a="1"/>
  <c r="G167" i="1" s="1"/>
  <c r="F167" i="1" a="1"/>
  <c r="F167" i="1" s="1"/>
  <c r="H167" i="1" s="1" a="1"/>
  <c r="H167" i="1" s="1"/>
  <c r="O167" i="1" s="1"/>
  <c r="E167" i="1" a="1"/>
  <c r="E167" i="1" s="1"/>
  <c r="D167" i="1" a="1"/>
  <c r="D167" i="1" s="1"/>
  <c r="BH166" i="1"/>
  <c r="AZ166" i="1"/>
  <c r="AR166" i="1"/>
  <c r="AJ166" i="1"/>
  <c r="AB166" i="1"/>
  <c r="T166" i="1"/>
  <c r="M166" i="1" a="1"/>
  <c r="M166" i="1" s="1"/>
  <c r="L166" i="1" a="1"/>
  <c r="L166" i="1" s="1"/>
  <c r="I166" i="1"/>
  <c r="R166" i="1" s="1"/>
  <c r="G166" i="1"/>
  <c r="G166" i="1" a="1"/>
  <c r="F166" i="1" a="1"/>
  <c r="F166" i="1" s="1"/>
  <c r="H166" i="1" s="1" a="1"/>
  <c r="H166" i="1" s="1"/>
  <c r="O166" i="1" s="1"/>
  <c r="O165" i="1" s="1"/>
  <c r="E166" i="1"/>
  <c r="E166" i="1" a="1"/>
  <c r="D166" i="1" a="1"/>
  <c r="D166" i="1" s="1"/>
  <c r="N165" i="1"/>
  <c r="K165" i="1"/>
  <c r="BL164" i="1"/>
  <c r="BJ164" i="1"/>
  <c r="BH164" i="1"/>
  <c r="BF164" i="1"/>
  <c r="BD164" i="1"/>
  <c r="BB164" i="1"/>
  <c r="AZ164" i="1"/>
  <c r="AX164" i="1"/>
  <c r="AV164" i="1"/>
  <c r="AT164" i="1"/>
  <c r="AR164" i="1"/>
  <c r="AP164" i="1"/>
  <c r="AN164" i="1"/>
  <c r="AL164" i="1"/>
  <c r="AJ164" i="1"/>
  <c r="AH164" i="1"/>
  <c r="AF164" i="1"/>
  <c r="AD164" i="1"/>
  <c r="AB164" i="1"/>
  <c r="Z164" i="1"/>
  <c r="X164" i="1"/>
  <c r="V164" i="1"/>
  <c r="T164" i="1"/>
  <c r="R164" i="1"/>
  <c r="M164" i="1" a="1"/>
  <c r="M164" i="1" s="1"/>
  <c r="L164" i="1" a="1"/>
  <c r="L164" i="1" s="1"/>
  <c r="G164" i="1" a="1"/>
  <c r="G164" i="1" s="1"/>
  <c r="F164" i="1"/>
  <c r="F164" i="1" a="1"/>
  <c r="E164" i="1" a="1"/>
  <c r="E164" i="1" s="1"/>
  <c r="D164" i="1"/>
  <c r="D164" i="1" a="1"/>
  <c r="BL163" i="1"/>
  <c r="BJ163" i="1"/>
  <c r="BH163" i="1"/>
  <c r="BF163" i="1"/>
  <c r="BD163" i="1"/>
  <c r="BB163" i="1"/>
  <c r="AZ163" i="1"/>
  <c r="AX163" i="1"/>
  <c r="AV163" i="1"/>
  <c r="AT163" i="1"/>
  <c r="AR163" i="1"/>
  <c r="AP163" i="1"/>
  <c r="AN163" i="1"/>
  <c r="AL163" i="1"/>
  <c r="AJ163" i="1"/>
  <c r="AH163" i="1"/>
  <c r="AF163" i="1"/>
  <c r="AD163" i="1"/>
  <c r="AB163" i="1"/>
  <c r="Z163" i="1"/>
  <c r="X163" i="1"/>
  <c r="V163" i="1"/>
  <c r="T163" i="1"/>
  <c r="R163" i="1"/>
  <c r="M163" i="1" a="1"/>
  <c r="M163" i="1" s="1"/>
  <c r="L163" i="1" a="1"/>
  <c r="L163" i="1" s="1"/>
  <c r="G163" i="1" a="1"/>
  <c r="G163" i="1" s="1"/>
  <c r="F163" i="1"/>
  <c r="F163" i="1" a="1"/>
  <c r="E163" i="1" a="1"/>
  <c r="E163" i="1" s="1"/>
  <c r="D163" i="1"/>
  <c r="D163" i="1" a="1"/>
  <c r="BL162" i="1"/>
  <c r="BJ162" i="1"/>
  <c r="BH162" i="1"/>
  <c r="BF162" i="1"/>
  <c r="BD162" i="1"/>
  <c r="BB162" i="1"/>
  <c r="AZ162" i="1"/>
  <c r="AX162" i="1"/>
  <c r="AV162" i="1"/>
  <c r="AT162" i="1"/>
  <c r="AR162" i="1"/>
  <c r="AP162" i="1"/>
  <c r="AN162" i="1"/>
  <c r="AL162" i="1"/>
  <c r="AJ162" i="1"/>
  <c r="AH162" i="1"/>
  <c r="AF162" i="1"/>
  <c r="AD162" i="1"/>
  <c r="AB162" i="1"/>
  <c r="Z162" i="1"/>
  <c r="X162" i="1"/>
  <c r="V162" i="1"/>
  <c r="T162" i="1"/>
  <c r="R162" i="1"/>
  <c r="M162" i="1" a="1"/>
  <c r="M162" i="1" s="1"/>
  <c r="L162" i="1" a="1"/>
  <c r="L162" i="1" s="1"/>
  <c r="G162" i="1" a="1"/>
  <c r="G162" i="1" s="1"/>
  <c r="F162" i="1"/>
  <c r="F162" i="1" a="1"/>
  <c r="E162" i="1" a="1"/>
  <c r="E162" i="1" s="1"/>
  <c r="D162" i="1"/>
  <c r="D162" i="1" a="1"/>
  <c r="N161" i="1"/>
  <c r="K161" i="1"/>
  <c r="BL160" i="1"/>
  <c r="BJ160" i="1"/>
  <c r="BH160" i="1"/>
  <c r="BF160" i="1"/>
  <c r="BD160" i="1"/>
  <c r="BB160" i="1"/>
  <c r="AZ160" i="1"/>
  <c r="AX160" i="1"/>
  <c r="AV160" i="1"/>
  <c r="AT160" i="1"/>
  <c r="AR160" i="1"/>
  <c r="AP160" i="1"/>
  <c r="AN160" i="1"/>
  <c r="AL160" i="1"/>
  <c r="AJ160" i="1"/>
  <c r="AH160" i="1"/>
  <c r="AF160" i="1"/>
  <c r="AD160" i="1"/>
  <c r="AB160" i="1"/>
  <c r="Z160" i="1"/>
  <c r="X160" i="1"/>
  <c r="V160" i="1"/>
  <c r="T160" i="1"/>
  <c r="R160" i="1"/>
  <c r="M160" i="1" a="1"/>
  <c r="M160" i="1" s="1"/>
  <c r="L160" i="1" a="1"/>
  <c r="L160" i="1" s="1"/>
  <c r="G160" i="1"/>
  <c r="G160" i="1" a="1"/>
  <c r="F160" i="1" a="1"/>
  <c r="F160" i="1" s="1"/>
  <c r="H160" i="1" s="1" a="1"/>
  <c r="H160" i="1" s="1"/>
  <c r="E160" i="1"/>
  <c r="E160" i="1" a="1"/>
  <c r="D160" i="1" a="1"/>
  <c r="D160" i="1" s="1"/>
  <c r="BL159" i="1"/>
  <c r="BJ159" i="1"/>
  <c r="BH159" i="1"/>
  <c r="BF159" i="1"/>
  <c r="BD159" i="1"/>
  <c r="BB159" i="1"/>
  <c r="AZ159" i="1"/>
  <c r="AX159" i="1"/>
  <c r="AV159" i="1"/>
  <c r="AT159" i="1"/>
  <c r="AR159" i="1"/>
  <c r="AP159" i="1"/>
  <c r="AN159" i="1"/>
  <c r="AL159" i="1"/>
  <c r="AJ159" i="1"/>
  <c r="AH159" i="1"/>
  <c r="AF159" i="1"/>
  <c r="AD159" i="1"/>
  <c r="AB159" i="1"/>
  <c r="Z159" i="1"/>
  <c r="X159" i="1"/>
  <c r="V159" i="1"/>
  <c r="T159" i="1"/>
  <c r="R159" i="1"/>
  <c r="M159" i="1" a="1"/>
  <c r="M159" i="1" s="1"/>
  <c r="L159" i="1" a="1"/>
  <c r="L159" i="1" s="1"/>
  <c r="G159" i="1" a="1"/>
  <c r="G159" i="1" s="1"/>
  <c r="F159" i="1" a="1"/>
  <c r="F159" i="1" s="1"/>
  <c r="E159" i="1"/>
  <c r="E159" i="1" a="1"/>
  <c r="D159" i="1" a="1"/>
  <c r="D159" i="1" s="1"/>
  <c r="BL158" i="1"/>
  <c r="BJ158" i="1"/>
  <c r="BH158" i="1"/>
  <c r="BF158" i="1"/>
  <c r="BD158" i="1"/>
  <c r="BB158" i="1"/>
  <c r="AZ158" i="1"/>
  <c r="AX158" i="1"/>
  <c r="AV158" i="1"/>
  <c r="AT158" i="1"/>
  <c r="AR158" i="1"/>
  <c r="AP158" i="1"/>
  <c r="AN158" i="1"/>
  <c r="AL158" i="1"/>
  <c r="AJ158" i="1"/>
  <c r="AH158" i="1"/>
  <c r="AF158" i="1"/>
  <c r="AD158" i="1"/>
  <c r="AB158" i="1"/>
  <c r="Z158" i="1"/>
  <c r="X158" i="1"/>
  <c r="V158" i="1"/>
  <c r="T158" i="1"/>
  <c r="R158" i="1"/>
  <c r="M158" i="1" a="1"/>
  <c r="M158" i="1" s="1"/>
  <c r="L158" i="1" a="1"/>
  <c r="L158" i="1" s="1"/>
  <c r="G158" i="1" a="1"/>
  <c r="G158" i="1" s="1"/>
  <c r="F158" i="1" a="1"/>
  <c r="F158" i="1" s="1"/>
  <c r="E158" i="1" a="1"/>
  <c r="E158" i="1" s="1"/>
  <c r="D158" i="1" a="1"/>
  <c r="D158" i="1" s="1"/>
  <c r="N157" i="1"/>
  <c r="K157" i="1"/>
  <c r="BL156" i="1"/>
  <c r="BJ156" i="1"/>
  <c r="BH156" i="1"/>
  <c r="BF156" i="1"/>
  <c r="BD156" i="1"/>
  <c r="BB156" i="1"/>
  <c r="AZ156" i="1"/>
  <c r="AX156" i="1"/>
  <c r="AV156" i="1"/>
  <c r="AT156" i="1"/>
  <c r="AR156" i="1"/>
  <c r="AP156" i="1"/>
  <c r="AN156" i="1"/>
  <c r="AL156" i="1"/>
  <c r="AJ156" i="1"/>
  <c r="AH156" i="1"/>
  <c r="AF156" i="1"/>
  <c r="AD156" i="1"/>
  <c r="AB156" i="1"/>
  <c r="Z156" i="1"/>
  <c r="X156" i="1"/>
  <c r="V156" i="1"/>
  <c r="T156" i="1"/>
  <c r="R156" i="1"/>
  <c r="M156" i="1" a="1"/>
  <c r="M156" i="1" s="1"/>
  <c r="L156" i="1" a="1"/>
  <c r="L156" i="1" s="1"/>
  <c r="G156" i="1" a="1"/>
  <c r="G156" i="1" s="1"/>
  <c r="F156" i="1" a="1"/>
  <c r="F156" i="1" s="1"/>
  <c r="E156" i="1"/>
  <c r="E156" i="1" a="1"/>
  <c r="D156" i="1" a="1"/>
  <c r="D156" i="1" s="1"/>
  <c r="BL155" i="1"/>
  <c r="BJ155" i="1"/>
  <c r="BH155" i="1"/>
  <c r="BF155" i="1"/>
  <c r="BD155" i="1"/>
  <c r="BB155" i="1"/>
  <c r="AZ155" i="1"/>
  <c r="AX155" i="1"/>
  <c r="AV155" i="1"/>
  <c r="AT155" i="1"/>
  <c r="AR155" i="1"/>
  <c r="AP155" i="1"/>
  <c r="AN155" i="1"/>
  <c r="AL155" i="1"/>
  <c r="AJ155" i="1"/>
  <c r="AH155" i="1"/>
  <c r="AF155" i="1"/>
  <c r="AD155" i="1"/>
  <c r="AB155" i="1"/>
  <c r="Z155" i="1"/>
  <c r="X155" i="1"/>
  <c r="V155" i="1"/>
  <c r="T155" i="1"/>
  <c r="R155" i="1"/>
  <c r="M155" i="1" a="1"/>
  <c r="M155" i="1" s="1"/>
  <c r="L155" i="1" a="1"/>
  <c r="L155" i="1" s="1"/>
  <c r="G155" i="1" a="1"/>
  <c r="G155" i="1" s="1"/>
  <c r="F155" i="1" a="1"/>
  <c r="F155" i="1" s="1"/>
  <c r="E155" i="1" a="1"/>
  <c r="E155" i="1" s="1"/>
  <c r="D155" i="1" a="1"/>
  <c r="D155" i="1" s="1"/>
  <c r="BL154" i="1"/>
  <c r="BJ154" i="1"/>
  <c r="BH154" i="1"/>
  <c r="BF154" i="1"/>
  <c r="BD154" i="1"/>
  <c r="BB154" i="1"/>
  <c r="AZ154" i="1"/>
  <c r="AX154" i="1"/>
  <c r="AV154" i="1"/>
  <c r="AT154" i="1"/>
  <c r="AR154" i="1"/>
  <c r="AP154" i="1"/>
  <c r="AN154" i="1"/>
  <c r="AL154" i="1"/>
  <c r="AJ154" i="1"/>
  <c r="AH154" i="1"/>
  <c r="AF154" i="1"/>
  <c r="AD154" i="1"/>
  <c r="AB154" i="1"/>
  <c r="Z154" i="1"/>
  <c r="X154" i="1"/>
  <c r="V154" i="1"/>
  <c r="T154" i="1"/>
  <c r="R154" i="1"/>
  <c r="N154" i="1" s="1"/>
  <c r="M154" i="1" a="1"/>
  <c r="M154" i="1" s="1"/>
  <c r="L154" i="1" a="1"/>
  <c r="L154" i="1" s="1"/>
  <c r="G154" i="1"/>
  <c r="G154" i="1" a="1"/>
  <c r="F154" i="1" a="1"/>
  <c r="F154" i="1" s="1"/>
  <c r="E154" i="1" a="1"/>
  <c r="E154" i="1" s="1"/>
  <c r="D154" i="1" a="1"/>
  <c r="D154" i="1" s="1"/>
  <c r="N153" i="1"/>
  <c r="K153" i="1"/>
  <c r="BL152" i="1"/>
  <c r="BJ152" i="1"/>
  <c r="BH152" i="1"/>
  <c r="BF152" i="1"/>
  <c r="BD152" i="1"/>
  <c r="BB152" i="1"/>
  <c r="AZ152" i="1"/>
  <c r="AX152" i="1"/>
  <c r="AV152" i="1"/>
  <c r="AT152" i="1"/>
  <c r="AR152" i="1"/>
  <c r="AP152" i="1"/>
  <c r="AN152" i="1"/>
  <c r="AL152" i="1"/>
  <c r="AJ152" i="1"/>
  <c r="AH152" i="1"/>
  <c r="AF152" i="1"/>
  <c r="AD152" i="1"/>
  <c r="AB152" i="1"/>
  <c r="Z152" i="1"/>
  <c r="X152" i="1"/>
  <c r="V152" i="1"/>
  <c r="T152" i="1"/>
  <c r="R152" i="1"/>
  <c r="M152" i="1" a="1"/>
  <c r="M152" i="1" s="1"/>
  <c r="L152" i="1" a="1"/>
  <c r="L152" i="1" s="1"/>
  <c r="G152" i="1" a="1"/>
  <c r="G152" i="1" s="1"/>
  <c r="F152" i="1" a="1"/>
  <c r="F152" i="1" s="1"/>
  <c r="E152" i="1" a="1"/>
  <c r="E152" i="1" s="1"/>
  <c r="D152" i="1" a="1"/>
  <c r="D152" i="1" s="1"/>
  <c r="N151" i="1"/>
  <c r="K151" i="1"/>
  <c r="BL149" i="1"/>
  <c r="BJ149" i="1"/>
  <c r="BH149" i="1"/>
  <c r="BF149" i="1"/>
  <c r="BD149" i="1"/>
  <c r="BB149" i="1"/>
  <c r="AZ149" i="1"/>
  <c r="AX149" i="1"/>
  <c r="AV149" i="1"/>
  <c r="AT149" i="1"/>
  <c r="AR149" i="1"/>
  <c r="AP149" i="1"/>
  <c r="AN149" i="1"/>
  <c r="AL149" i="1"/>
  <c r="AJ149" i="1"/>
  <c r="AH149" i="1"/>
  <c r="AF149" i="1"/>
  <c r="AD149" i="1"/>
  <c r="AB149" i="1"/>
  <c r="Z149" i="1"/>
  <c r="X149" i="1"/>
  <c r="V149" i="1"/>
  <c r="T149" i="1"/>
  <c r="R149" i="1"/>
  <c r="M149" i="1" a="1"/>
  <c r="M149" i="1" s="1"/>
  <c r="L149" i="1" a="1"/>
  <c r="L149" i="1" s="1"/>
  <c r="G149" i="1" a="1"/>
  <c r="G149" i="1" s="1"/>
  <c r="F149" i="1"/>
  <c r="H149" i="1" s="1" a="1"/>
  <c r="H149" i="1" s="1"/>
  <c r="F149" i="1" a="1"/>
  <c r="E149" i="1" a="1"/>
  <c r="E149" i="1" s="1"/>
  <c r="D149" i="1" a="1"/>
  <c r="D149" i="1" s="1"/>
  <c r="BL148" i="1"/>
  <c r="BJ148" i="1"/>
  <c r="BH148" i="1"/>
  <c r="BF148" i="1"/>
  <c r="BD148" i="1"/>
  <c r="BB148" i="1"/>
  <c r="AZ148" i="1"/>
  <c r="AX148" i="1"/>
  <c r="AV148" i="1"/>
  <c r="AT148" i="1"/>
  <c r="AR148" i="1"/>
  <c r="AP148" i="1"/>
  <c r="AN148" i="1"/>
  <c r="AL148" i="1"/>
  <c r="AJ148" i="1"/>
  <c r="AH148" i="1"/>
  <c r="AF148" i="1"/>
  <c r="AD148" i="1"/>
  <c r="AB148" i="1"/>
  <c r="Z148" i="1"/>
  <c r="X148" i="1"/>
  <c r="V148" i="1"/>
  <c r="T148" i="1"/>
  <c r="R148" i="1"/>
  <c r="N148" i="1" s="1"/>
  <c r="M148" i="1" a="1"/>
  <c r="M148" i="1" s="1"/>
  <c r="L148" i="1" a="1"/>
  <c r="L148" i="1" s="1"/>
  <c r="G148" i="1" a="1"/>
  <c r="G148" i="1" s="1"/>
  <c r="F148" i="1"/>
  <c r="F148" i="1" a="1"/>
  <c r="E148" i="1" a="1"/>
  <c r="E148" i="1" s="1"/>
  <c r="D148" i="1"/>
  <c r="D148" i="1" a="1"/>
  <c r="BL147" i="1"/>
  <c r="BJ147" i="1"/>
  <c r="BH147" i="1"/>
  <c r="BF147" i="1"/>
  <c r="BD147" i="1"/>
  <c r="BB147" i="1"/>
  <c r="AZ147" i="1"/>
  <c r="AX147" i="1"/>
  <c r="AV147" i="1"/>
  <c r="AT147" i="1"/>
  <c r="AR147" i="1"/>
  <c r="AP147" i="1"/>
  <c r="AN147" i="1"/>
  <c r="AL147" i="1"/>
  <c r="AJ147" i="1"/>
  <c r="AH147" i="1"/>
  <c r="AF147" i="1"/>
  <c r="AD147" i="1"/>
  <c r="AB147" i="1"/>
  <c r="Z147" i="1"/>
  <c r="X147" i="1"/>
  <c r="V147" i="1"/>
  <c r="T147" i="1"/>
  <c r="R147" i="1"/>
  <c r="M147" i="1" a="1"/>
  <c r="M147" i="1" s="1"/>
  <c r="L147" i="1" a="1"/>
  <c r="L147" i="1" s="1"/>
  <c r="G147" i="1" a="1"/>
  <c r="G147" i="1" s="1"/>
  <c r="F147" i="1" a="1"/>
  <c r="F147" i="1" s="1"/>
  <c r="E147" i="1" a="1"/>
  <c r="E147" i="1" s="1"/>
  <c r="D147" i="1"/>
  <c r="D147" i="1" a="1"/>
  <c r="BL146" i="1"/>
  <c r="BJ146" i="1"/>
  <c r="BH146" i="1"/>
  <c r="BF146" i="1"/>
  <c r="BD146" i="1"/>
  <c r="BB146" i="1"/>
  <c r="AZ146" i="1"/>
  <c r="AX146" i="1"/>
  <c r="AV146" i="1"/>
  <c r="AT146" i="1"/>
  <c r="AR146" i="1"/>
  <c r="AP146" i="1"/>
  <c r="AN146" i="1"/>
  <c r="AL146" i="1"/>
  <c r="AJ146" i="1"/>
  <c r="AH146" i="1"/>
  <c r="AF146" i="1"/>
  <c r="AD146" i="1"/>
  <c r="AB146" i="1"/>
  <c r="Z146" i="1"/>
  <c r="X146" i="1"/>
  <c r="V146" i="1"/>
  <c r="T146" i="1"/>
  <c r="R146" i="1"/>
  <c r="M146" i="1" a="1"/>
  <c r="M146" i="1" s="1"/>
  <c r="L146" i="1" a="1"/>
  <c r="L146" i="1" s="1"/>
  <c r="G146" i="1" a="1"/>
  <c r="G146" i="1" s="1"/>
  <c r="F146" i="1" a="1"/>
  <c r="F146" i="1" s="1"/>
  <c r="E146" i="1" a="1"/>
  <c r="E146" i="1" s="1"/>
  <c r="D146" i="1" a="1"/>
  <c r="D146" i="1" s="1"/>
  <c r="BL145" i="1"/>
  <c r="BJ145" i="1"/>
  <c r="BH145" i="1"/>
  <c r="BF145" i="1"/>
  <c r="BD145" i="1"/>
  <c r="BB145" i="1"/>
  <c r="AZ145" i="1"/>
  <c r="AX145" i="1"/>
  <c r="AV145" i="1"/>
  <c r="AT145" i="1"/>
  <c r="AR145" i="1"/>
  <c r="AP145" i="1"/>
  <c r="AN145" i="1"/>
  <c r="AL145" i="1"/>
  <c r="AJ145" i="1"/>
  <c r="AH145" i="1"/>
  <c r="AF145" i="1"/>
  <c r="AD145" i="1"/>
  <c r="AB145" i="1"/>
  <c r="Z145" i="1"/>
  <c r="X145" i="1"/>
  <c r="V145" i="1"/>
  <c r="T145" i="1"/>
  <c r="R145" i="1"/>
  <c r="M145" i="1" a="1"/>
  <c r="M145" i="1" s="1"/>
  <c r="L145" i="1" a="1"/>
  <c r="L145" i="1" s="1"/>
  <c r="G145" i="1" a="1"/>
  <c r="G145" i="1" s="1"/>
  <c r="F145" i="1"/>
  <c r="H145" i="1" s="1" a="1"/>
  <c r="H145" i="1" s="1"/>
  <c r="F145" i="1" a="1"/>
  <c r="E145" i="1" a="1"/>
  <c r="E145" i="1" s="1"/>
  <c r="D145" i="1" a="1"/>
  <c r="D145" i="1" s="1"/>
  <c r="M144" i="1"/>
  <c r="M144" i="1" a="1"/>
  <c r="L144" i="1" a="1"/>
  <c r="L144" i="1" s="1"/>
  <c r="I144" i="1"/>
  <c r="R144" i="1" s="1"/>
  <c r="G144" i="1"/>
  <c r="G144" i="1" a="1"/>
  <c r="F144" i="1" a="1"/>
  <c r="F144" i="1" s="1"/>
  <c r="E144" i="1"/>
  <c r="E144" i="1" a="1"/>
  <c r="D144" i="1" a="1"/>
  <c r="D144" i="1" s="1"/>
  <c r="BL143" i="1"/>
  <c r="BD143" i="1"/>
  <c r="AV143" i="1"/>
  <c r="AN143" i="1"/>
  <c r="AF143" i="1"/>
  <c r="AB143" i="1"/>
  <c r="X143" i="1"/>
  <c r="R143" i="1"/>
  <c r="M143" i="1" a="1"/>
  <c r="M143" i="1" s="1"/>
  <c r="L143" i="1" a="1"/>
  <c r="L143" i="1" s="1"/>
  <c r="G143" i="1" a="1"/>
  <c r="G143" i="1" s="1"/>
  <c r="F143" i="1" a="1"/>
  <c r="F143" i="1" s="1"/>
  <c r="E143" i="1" a="1"/>
  <c r="E143" i="1" s="1"/>
  <c r="D143" i="1" a="1"/>
  <c r="D143" i="1" s="1"/>
  <c r="BL142" i="1"/>
  <c r="BJ142" i="1"/>
  <c r="BH142" i="1"/>
  <c r="BF142" i="1"/>
  <c r="BD142" i="1"/>
  <c r="BB142" i="1"/>
  <c r="AZ142" i="1"/>
  <c r="AX142" i="1"/>
  <c r="AV142" i="1"/>
  <c r="AT142" i="1"/>
  <c r="AR142" i="1"/>
  <c r="AP142" i="1"/>
  <c r="AN142" i="1"/>
  <c r="AL142" i="1"/>
  <c r="AJ142" i="1"/>
  <c r="AH142" i="1"/>
  <c r="AF142" i="1"/>
  <c r="AD142" i="1"/>
  <c r="AB142" i="1"/>
  <c r="Z142" i="1"/>
  <c r="X142" i="1"/>
  <c r="V142" i="1"/>
  <c r="T142" i="1"/>
  <c r="R142" i="1"/>
  <c r="N142" i="1" s="1"/>
  <c r="G142" i="1"/>
  <c r="G142" i="1" a="1"/>
  <c r="F142" i="1" a="1"/>
  <c r="F142" i="1" s="1"/>
  <c r="E142" i="1"/>
  <c r="E142" i="1" a="1"/>
  <c r="D142" i="1" a="1"/>
  <c r="D142" i="1" s="1"/>
  <c r="N141" i="1"/>
  <c r="K141" i="1"/>
  <c r="C142" i="1" s="1"/>
  <c r="BL140" i="1"/>
  <c r="BJ140" i="1"/>
  <c r="BH140" i="1"/>
  <c r="BF140" i="1"/>
  <c r="BF144" i="1" s="1"/>
  <c r="BD140" i="1"/>
  <c r="BB140" i="1"/>
  <c r="AZ140" i="1"/>
  <c r="AX140" i="1"/>
  <c r="AX144" i="1" s="1"/>
  <c r="AV140" i="1"/>
  <c r="AT140" i="1"/>
  <c r="AR140" i="1"/>
  <c r="AP140" i="1"/>
  <c r="AP144" i="1" s="1"/>
  <c r="AN140" i="1"/>
  <c r="AL140" i="1"/>
  <c r="AJ140" i="1"/>
  <c r="AH140" i="1"/>
  <c r="AH144" i="1" s="1"/>
  <c r="AF140" i="1"/>
  <c r="AD140" i="1"/>
  <c r="AB140" i="1"/>
  <c r="Z140" i="1"/>
  <c r="Z144" i="1" s="1"/>
  <c r="X140" i="1"/>
  <c r="V140" i="1"/>
  <c r="T140" i="1"/>
  <c r="R140" i="1"/>
  <c r="N140" i="1" s="1"/>
  <c r="M140" i="1" a="1"/>
  <c r="M140" i="1" s="1"/>
  <c r="L140" i="1" a="1"/>
  <c r="L140" i="1" s="1"/>
  <c r="G140" i="1" a="1"/>
  <c r="G140" i="1" s="1"/>
  <c r="F140" i="1"/>
  <c r="F140" i="1" a="1"/>
  <c r="E140" i="1" a="1"/>
  <c r="E140" i="1" s="1"/>
  <c r="D140" i="1"/>
  <c r="D140" i="1" a="1"/>
  <c r="BL139" i="1"/>
  <c r="BJ139" i="1"/>
  <c r="BJ143" i="1" s="1"/>
  <c r="BH139" i="1"/>
  <c r="BH143" i="1" s="1"/>
  <c r="BF139" i="1"/>
  <c r="BF143" i="1" s="1"/>
  <c r="BD139" i="1"/>
  <c r="BB139" i="1"/>
  <c r="BB143" i="1" s="1"/>
  <c r="AZ139" i="1"/>
  <c r="AZ143" i="1" s="1"/>
  <c r="AX139" i="1"/>
  <c r="AX143" i="1" s="1"/>
  <c r="AV139" i="1"/>
  <c r="AT139" i="1"/>
  <c r="AT143" i="1" s="1"/>
  <c r="AR139" i="1"/>
  <c r="AR143" i="1" s="1"/>
  <c r="AP139" i="1"/>
  <c r="AP143" i="1" s="1"/>
  <c r="AN139" i="1"/>
  <c r="AL139" i="1"/>
  <c r="AL143" i="1" s="1"/>
  <c r="AJ139" i="1"/>
  <c r="AJ143" i="1" s="1"/>
  <c r="AH139" i="1"/>
  <c r="AH143" i="1" s="1"/>
  <c r="AF139" i="1"/>
  <c r="AD139" i="1"/>
  <c r="AD143" i="1" s="1"/>
  <c r="AB139" i="1"/>
  <c r="Z139" i="1"/>
  <c r="Z143" i="1" s="1"/>
  <c r="X139" i="1"/>
  <c r="V139" i="1"/>
  <c r="V143" i="1" s="1"/>
  <c r="T139" i="1"/>
  <c r="T143" i="1" s="1"/>
  <c r="R139" i="1"/>
  <c r="M139" i="1" a="1"/>
  <c r="M139" i="1" s="1"/>
  <c r="L139" i="1" a="1"/>
  <c r="L139" i="1" s="1"/>
  <c r="G139" i="1" a="1"/>
  <c r="G139" i="1" s="1"/>
  <c r="F139" i="1" a="1"/>
  <c r="F139" i="1" s="1"/>
  <c r="E139" i="1" a="1"/>
  <c r="E139" i="1" s="1"/>
  <c r="D139" i="1"/>
  <c r="D139" i="1" a="1"/>
  <c r="BL138" i="1"/>
  <c r="BJ138" i="1"/>
  <c r="BH138" i="1"/>
  <c r="BF138" i="1"/>
  <c r="BD138" i="1"/>
  <c r="BB138" i="1"/>
  <c r="AZ138" i="1"/>
  <c r="AX138" i="1"/>
  <c r="AV138" i="1"/>
  <c r="AT138" i="1"/>
  <c r="AR138" i="1"/>
  <c r="AP138" i="1"/>
  <c r="AN138" i="1"/>
  <c r="AL138" i="1"/>
  <c r="AJ138" i="1"/>
  <c r="AH138" i="1"/>
  <c r="AF138" i="1"/>
  <c r="AD138" i="1"/>
  <c r="AB138" i="1"/>
  <c r="Z138" i="1"/>
  <c r="X138" i="1"/>
  <c r="V138" i="1"/>
  <c r="T138" i="1"/>
  <c r="R138" i="1"/>
  <c r="M138" i="1" a="1"/>
  <c r="M138" i="1" s="1"/>
  <c r="L138" i="1" a="1"/>
  <c r="L138" i="1" s="1"/>
  <c r="G138" i="1" a="1"/>
  <c r="G138" i="1" s="1"/>
  <c r="F138" i="1"/>
  <c r="H138" i="1" s="1" a="1"/>
  <c r="H138" i="1" s="1"/>
  <c r="F138" i="1" a="1"/>
  <c r="E138" i="1" a="1"/>
  <c r="E138" i="1" s="1"/>
  <c r="D138" i="1" a="1"/>
  <c r="D138" i="1" s="1"/>
  <c r="BL137" i="1"/>
  <c r="BJ137" i="1"/>
  <c r="BH137" i="1"/>
  <c r="BF137" i="1"/>
  <c r="BD137" i="1"/>
  <c r="BB137" i="1"/>
  <c r="AZ137" i="1"/>
  <c r="AX137" i="1"/>
  <c r="AV137" i="1"/>
  <c r="AT137" i="1"/>
  <c r="AR137" i="1"/>
  <c r="AP137" i="1"/>
  <c r="AN137" i="1"/>
  <c r="AL137" i="1"/>
  <c r="AJ137" i="1"/>
  <c r="AH137" i="1"/>
  <c r="AF137" i="1"/>
  <c r="AD137" i="1"/>
  <c r="AB137" i="1"/>
  <c r="Z137" i="1"/>
  <c r="X137" i="1"/>
  <c r="V137" i="1"/>
  <c r="T137" i="1"/>
  <c r="R137" i="1"/>
  <c r="M137" i="1" a="1"/>
  <c r="M137" i="1" s="1"/>
  <c r="L137" i="1" a="1"/>
  <c r="L137" i="1" s="1"/>
  <c r="G137" i="1" a="1"/>
  <c r="G137" i="1" s="1"/>
  <c r="F137" i="1"/>
  <c r="H137" i="1" s="1" a="1"/>
  <c r="H137" i="1" s="1"/>
  <c r="F137" i="1" a="1"/>
  <c r="E137" i="1" a="1"/>
  <c r="E137" i="1" s="1"/>
  <c r="D137" i="1" a="1"/>
  <c r="D137" i="1" s="1"/>
  <c r="BL136" i="1"/>
  <c r="BJ136" i="1"/>
  <c r="BH136" i="1"/>
  <c r="BF136" i="1"/>
  <c r="BD136" i="1"/>
  <c r="BB136" i="1"/>
  <c r="AZ136" i="1"/>
  <c r="AX136" i="1"/>
  <c r="AV136" i="1"/>
  <c r="AT136" i="1"/>
  <c r="AR136" i="1"/>
  <c r="AP136" i="1"/>
  <c r="AN136" i="1"/>
  <c r="AL136" i="1"/>
  <c r="AJ136" i="1"/>
  <c r="AH136" i="1"/>
  <c r="AF136" i="1"/>
  <c r="AD136" i="1"/>
  <c r="AB136" i="1"/>
  <c r="Z136" i="1"/>
  <c r="X136" i="1"/>
  <c r="V136" i="1"/>
  <c r="T136" i="1"/>
  <c r="R136" i="1"/>
  <c r="M136" i="1" a="1"/>
  <c r="M136" i="1" s="1"/>
  <c r="L136" i="1" a="1"/>
  <c r="L136" i="1" s="1"/>
  <c r="G136" i="1" a="1"/>
  <c r="G136" i="1" s="1"/>
  <c r="F136" i="1" a="1"/>
  <c r="F136" i="1" s="1"/>
  <c r="H136" i="1" s="1" a="1"/>
  <c r="H136" i="1" s="1"/>
  <c r="E136" i="1" a="1"/>
  <c r="E136" i="1" s="1"/>
  <c r="D136" i="1" a="1"/>
  <c r="D136" i="1" s="1"/>
  <c r="BL135" i="1"/>
  <c r="BJ135" i="1"/>
  <c r="BH135" i="1"/>
  <c r="BF135" i="1"/>
  <c r="BD135" i="1"/>
  <c r="BB135" i="1"/>
  <c r="AZ135" i="1"/>
  <c r="AX135" i="1"/>
  <c r="AV135" i="1"/>
  <c r="AT135" i="1"/>
  <c r="AR135" i="1"/>
  <c r="AP135" i="1"/>
  <c r="AN135" i="1"/>
  <c r="AL135" i="1"/>
  <c r="AJ135" i="1"/>
  <c r="AH135" i="1"/>
  <c r="AF135" i="1"/>
  <c r="AD135" i="1"/>
  <c r="AB135" i="1"/>
  <c r="Z135" i="1"/>
  <c r="X135" i="1"/>
  <c r="V135" i="1"/>
  <c r="T135" i="1"/>
  <c r="R135" i="1"/>
  <c r="G135" i="1" a="1"/>
  <c r="G135" i="1" s="1"/>
  <c r="F135" i="1" a="1"/>
  <c r="F135" i="1" s="1"/>
  <c r="H135" i="1" s="1" a="1"/>
  <c r="H135" i="1" s="1"/>
  <c r="E135" i="1" a="1"/>
  <c r="E135" i="1" s="1"/>
  <c r="D135" i="1" a="1"/>
  <c r="D135" i="1" s="1"/>
  <c r="N134" i="1"/>
  <c r="K134" i="1"/>
  <c r="C135" i="1" s="1"/>
  <c r="L135" i="1" s="1" a="1"/>
  <c r="L135" i="1" s="1"/>
  <c r="BL133" i="1"/>
  <c r="BJ133" i="1"/>
  <c r="BH133" i="1"/>
  <c r="BF133" i="1"/>
  <c r="BD133" i="1"/>
  <c r="BB133" i="1"/>
  <c r="AZ133" i="1"/>
  <c r="AX133" i="1"/>
  <c r="AV133" i="1"/>
  <c r="AT133" i="1"/>
  <c r="AR133" i="1"/>
  <c r="AP133" i="1"/>
  <c r="AN133" i="1"/>
  <c r="AL133" i="1"/>
  <c r="AJ133" i="1"/>
  <c r="AH133" i="1"/>
  <c r="AF133" i="1"/>
  <c r="AD133" i="1"/>
  <c r="AB133" i="1"/>
  <c r="Z133" i="1"/>
  <c r="X133" i="1"/>
  <c r="V133" i="1"/>
  <c r="T133" i="1"/>
  <c r="R133" i="1"/>
  <c r="M133" i="1" a="1"/>
  <c r="M133" i="1" s="1"/>
  <c r="L133" i="1" a="1"/>
  <c r="L133" i="1" s="1"/>
  <c r="G133" i="1" a="1"/>
  <c r="G133" i="1" s="1"/>
  <c r="F133" i="1" a="1"/>
  <c r="F133" i="1" s="1"/>
  <c r="H133" i="1" s="1" a="1"/>
  <c r="H133" i="1" s="1"/>
  <c r="E133" i="1" a="1"/>
  <c r="E133" i="1" s="1"/>
  <c r="D133" i="1"/>
  <c r="D133" i="1" a="1"/>
  <c r="BL132" i="1"/>
  <c r="BJ132" i="1"/>
  <c r="BH132" i="1"/>
  <c r="BF132" i="1"/>
  <c r="BD132" i="1"/>
  <c r="BB132" i="1"/>
  <c r="AZ132" i="1"/>
  <c r="AX132" i="1"/>
  <c r="AV132" i="1"/>
  <c r="AT132" i="1"/>
  <c r="AR132" i="1"/>
  <c r="AP132" i="1"/>
  <c r="AN132" i="1"/>
  <c r="AL132" i="1"/>
  <c r="AJ132" i="1"/>
  <c r="AH132" i="1"/>
  <c r="AF132" i="1"/>
  <c r="AD132" i="1"/>
  <c r="AB132" i="1"/>
  <c r="Z132" i="1"/>
  <c r="X132" i="1"/>
  <c r="V132" i="1"/>
  <c r="T132" i="1"/>
  <c r="R132" i="1"/>
  <c r="M132" i="1"/>
  <c r="M132" i="1" a="1"/>
  <c r="L132" i="1"/>
  <c r="L132" i="1" a="1"/>
  <c r="G132" i="1"/>
  <c r="G132" i="1" a="1"/>
  <c r="F132" i="1"/>
  <c r="F132" i="1" a="1"/>
  <c r="E132" i="1"/>
  <c r="E132" i="1" a="1"/>
  <c r="D132" i="1"/>
  <c r="D132" i="1" a="1"/>
  <c r="BL131" i="1"/>
  <c r="BJ131" i="1"/>
  <c r="BH131" i="1"/>
  <c r="BF131" i="1"/>
  <c r="BD131" i="1"/>
  <c r="BB131" i="1"/>
  <c r="AZ131" i="1"/>
  <c r="AX131" i="1"/>
  <c r="AV131" i="1"/>
  <c r="AT131" i="1"/>
  <c r="AR131" i="1"/>
  <c r="AP131" i="1"/>
  <c r="AN131" i="1"/>
  <c r="AL131" i="1"/>
  <c r="AJ131" i="1"/>
  <c r="AH131" i="1"/>
  <c r="AF131" i="1"/>
  <c r="AD131" i="1"/>
  <c r="AB131" i="1"/>
  <c r="Z131" i="1"/>
  <c r="X131" i="1"/>
  <c r="V131" i="1"/>
  <c r="T131" i="1"/>
  <c r="R131" i="1"/>
  <c r="N131" i="1"/>
  <c r="M131" i="1" a="1"/>
  <c r="M131" i="1" s="1"/>
  <c r="L131" i="1" a="1"/>
  <c r="L131" i="1" s="1"/>
  <c r="G131" i="1"/>
  <c r="G131" i="1" a="1"/>
  <c r="F131" i="1"/>
  <c r="F131" i="1" a="1"/>
  <c r="E131" i="1"/>
  <c r="E131" i="1" a="1"/>
  <c r="D131" i="1"/>
  <c r="D131" i="1" a="1"/>
  <c r="BL130" i="1"/>
  <c r="BJ130" i="1"/>
  <c r="BH130" i="1"/>
  <c r="BF130" i="1"/>
  <c r="BD130" i="1"/>
  <c r="BB130" i="1"/>
  <c r="AZ130" i="1"/>
  <c r="AX130" i="1"/>
  <c r="AV130" i="1"/>
  <c r="AT130" i="1"/>
  <c r="AR130" i="1"/>
  <c r="AP130" i="1"/>
  <c r="AN130" i="1"/>
  <c r="AL130" i="1"/>
  <c r="AJ130" i="1"/>
  <c r="AH130" i="1"/>
  <c r="AF130" i="1"/>
  <c r="AD130" i="1"/>
  <c r="AB130" i="1"/>
  <c r="Z130" i="1"/>
  <c r="X130" i="1"/>
  <c r="V130" i="1"/>
  <c r="T130" i="1"/>
  <c r="R130" i="1"/>
  <c r="M130" i="1" a="1"/>
  <c r="M130" i="1" s="1"/>
  <c r="L130" i="1" a="1"/>
  <c r="L130" i="1" s="1"/>
  <c r="G130" i="1" a="1"/>
  <c r="G130" i="1" s="1"/>
  <c r="F130" i="1"/>
  <c r="F130" i="1" a="1"/>
  <c r="E130" i="1"/>
  <c r="E130" i="1" a="1"/>
  <c r="D130" i="1"/>
  <c r="D130" i="1" a="1"/>
  <c r="BL129" i="1"/>
  <c r="BJ129" i="1"/>
  <c r="BH129" i="1"/>
  <c r="BF129" i="1"/>
  <c r="BD129" i="1"/>
  <c r="BB129" i="1"/>
  <c r="AZ129" i="1"/>
  <c r="AX129" i="1"/>
  <c r="AV129" i="1"/>
  <c r="AT129" i="1"/>
  <c r="AR129" i="1"/>
  <c r="AP129" i="1"/>
  <c r="AN129" i="1"/>
  <c r="AL129" i="1"/>
  <c r="AJ129" i="1"/>
  <c r="AH129" i="1"/>
  <c r="AF129" i="1"/>
  <c r="AD129" i="1"/>
  <c r="AB129" i="1"/>
  <c r="Z129" i="1"/>
  <c r="X129" i="1"/>
  <c r="V129" i="1"/>
  <c r="T129" i="1"/>
  <c r="R129" i="1"/>
  <c r="N129" i="1" s="1"/>
  <c r="M129" i="1" a="1"/>
  <c r="M129" i="1" s="1"/>
  <c r="L129" i="1" a="1"/>
  <c r="L129" i="1" s="1"/>
  <c r="G129" i="1"/>
  <c r="G129" i="1" a="1"/>
  <c r="F129" i="1"/>
  <c r="H129" i="1" s="1" a="1"/>
  <c r="H129" i="1" s="1"/>
  <c r="F129" i="1" a="1"/>
  <c r="E129" i="1"/>
  <c r="E129" i="1" a="1"/>
  <c r="D129" i="1"/>
  <c r="D129" i="1" a="1"/>
  <c r="BL128" i="1"/>
  <c r="BJ128" i="1"/>
  <c r="BH128" i="1"/>
  <c r="BF128" i="1"/>
  <c r="BD128" i="1"/>
  <c r="BB128" i="1"/>
  <c r="AZ128" i="1"/>
  <c r="AX128" i="1"/>
  <c r="AV128" i="1"/>
  <c r="AT128" i="1"/>
  <c r="AR128" i="1"/>
  <c r="AP128" i="1"/>
  <c r="AN128" i="1"/>
  <c r="AL128" i="1"/>
  <c r="AJ128" i="1"/>
  <c r="AH128" i="1"/>
  <c r="AF128" i="1"/>
  <c r="AD128" i="1"/>
  <c r="AB128" i="1"/>
  <c r="Z128" i="1"/>
  <c r="X128" i="1"/>
  <c r="V128" i="1"/>
  <c r="T128" i="1"/>
  <c r="R128" i="1"/>
  <c r="G128" i="1"/>
  <c r="G128" i="1" a="1"/>
  <c r="F128" i="1"/>
  <c r="F128" i="1" a="1"/>
  <c r="E128" i="1"/>
  <c r="E128" i="1" a="1"/>
  <c r="D128" i="1"/>
  <c r="D128" i="1" a="1"/>
  <c r="N127" i="1"/>
  <c r="K127" i="1"/>
  <c r="C128" i="1" s="1"/>
  <c r="BL126" i="1"/>
  <c r="BJ126" i="1"/>
  <c r="BH126" i="1"/>
  <c r="BF126" i="1"/>
  <c r="BD126" i="1"/>
  <c r="BB126" i="1"/>
  <c r="AZ126" i="1"/>
  <c r="AX126" i="1"/>
  <c r="AV126" i="1"/>
  <c r="AT126" i="1"/>
  <c r="AR126" i="1"/>
  <c r="AP126" i="1"/>
  <c r="AN126" i="1"/>
  <c r="AL126" i="1"/>
  <c r="AJ126" i="1"/>
  <c r="AH126" i="1"/>
  <c r="AF126" i="1"/>
  <c r="AD126" i="1"/>
  <c r="AB126" i="1"/>
  <c r="Z126" i="1"/>
  <c r="X126" i="1"/>
  <c r="V126" i="1"/>
  <c r="T126" i="1"/>
  <c r="R126" i="1"/>
  <c r="N126" i="1"/>
  <c r="M126" i="1" a="1"/>
  <c r="M126" i="1" s="1"/>
  <c r="L126" i="1" a="1"/>
  <c r="L126" i="1" s="1"/>
  <c r="G126" i="1" a="1"/>
  <c r="G126" i="1" s="1"/>
  <c r="F126" i="1" a="1"/>
  <c r="F126" i="1" s="1"/>
  <c r="H126" i="1" s="1" a="1"/>
  <c r="H126" i="1" s="1"/>
  <c r="O126" i="1" s="1"/>
  <c r="E126" i="1" a="1"/>
  <c r="E126" i="1" s="1"/>
  <c r="D126" i="1" a="1"/>
  <c r="D126" i="1" s="1"/>
  <c r="BL125" i="1"/>
  <c r="BJ125" i="1"/>
  <c r="BH125" i="1"/>
  <c r="BF125" i="1"/>
  <c r="BD125" i="1"/>
  <c r="BB125" i="1"/>
  <c r="AZ125" i="1"/>
  <c r="AX125" i="1"/>
  <c r="AV125" i="1"/>
  <c r="AT125" i="1"/>
  <c r="AR125" i="1"/>
  <c r="AP125" i="1"/>
  <c r="AN125" i="1"/>
  <c r="AL125" i="1"/>
  <c r="AJ125" i="1"/>
  <c r="AH125" i="1"/>
  <c r="AF125" i="1"/>
  <c r="AD125" i="1"/>
  <c r="AB125" i="1"/>
  <c r="Z125" i="1"/>
  <c r="X125" i="1"/>
  <c r="V125" i="1"/>
  <c r="T125" i="1"/>
  <c r="R125" i="1"/>
  <c r="N125" i="1" s="1"/>
  <c r="M125" i="1" a="1"/>
  <c r="M125" i="1" s="1"/>
  <c r="L125" i="1" a="1"/>
  <c r="L125" i="1" s="1"/>
  <c r="G125" i="1" a="1"/>
  <c r="G125" i="1" s="1"/>
  <c r="F125" i="1" a="1"/>
  <c r="F125" i="1" s="1"/>
  <c r="E125" i="1" a="1"/>
  <c r="E125" i="1" s="1"/>
  <c r="D125" i="1" a="1"/>
  <c r="D125" i="1" s="1"/>
  <c r="BL124" i="1"/>
  <c r="BJ124" i="1"/>
  <c r="BH124" i="1"/>
  <c r="BF124" i="1"/>
  <c r="BD124" i="1"/>
  <c r="BB124" i="1"/>
  <c r="AZ124" i="1"/>
  <c r="AX124" i="1"/>
  <c r="AV124" i="1"/>
  <c r="AT124" i="1"/>
  <c r="AR124" i="1"/>
  <c r="AP124" i="1"/>
  <c r="AN124" i="1"/>
  <c r="AL124" i="1"/>
  <c r="AJ124" i="1"/>
  <c r="AH124" i="1"/>
  <c r="AF124" i="1"/>
  <c r="AD124" i="1"/>
  <c r="AB124" i="1"/>
  <c r="Z124" i="1"/>
  <c r="X124" i="1"/>
  <c r="V124" i="1"/>
  <c r="T124" i="1"/>
  <c r="R124" i="1"/>
  <c r="N124" i="1" s="1"/>
  <c r="M124" i="1" a="1"/>
  <c r="M124" i="1" s="1"/>
  <c r="L124" i="1" a="1"/>
  <c r="L124" i="1" s="1"/>
  <c r="G124" i="1" a="1"/>
  <c r="G124" i="1" s="1"/>
  <c r="F124" i="1" a="1"/>
  <c r="F124" i="1" s="1"/>
  <c r="E124" i="1" a="1"/>
  <c r="E124" i="1" s="1"/>
  <c r="D124" i="1" a="1"/>
  <c r="D124" i="1" s="1"/>
  <c r="BL123" i="1"/>
  <c r="BJ123" i="1"/>
  <c r="BH123" i="1"/>
  <c r="BF123" i="1"/>
  <c r="BD123" i="1"/>
  <c r="BB123" i="1"/>
  <c r="AZ123" i="1"/>
  <c r="AX123" i="1"/>
  <c r="AV123" i="1"/>
  <c r="AT123" i="1"/>
  <c r="AR123" i="1"/>
  <c r="AP123" i="1"/>
  <c r="AN123" i="1"/>
  <c r="AL123" i="1"/>
  <c r="AJ123" i="1"/>
  <c r="AH123" i="1"/>
  <c r="AF123" i="1"/>
  <c r="AD123" i="1"/>
  <c r="AB123" i="1"/>
  <c r="Z123" i="1"/>
  <c r="X123" i="1"/>
  <c r="V123" i="1"/>
  <c r="T123" i="1"/>
  <c r="R123" i="1"/>
  <c r="N123" i="1" s="1"/>
  <c r="M123" i="1" a="1"/>
  <c r="M123" i="1" s="1"/>
  <c r="L123" i="1" a="1"/>
  <c r="L123" i="1" s="1"/>
  <c r="G123" i="1" a="1"/>
  <c r="G123" i="1" s="1"/>
  <c r="F123" i="1" a="1"/>
  <c r="F123" i="1" s="1"/>
  <c r="E123" i="1" a="1"/>
  <c r="E123" i="1" s="1"/>
  <c r="D123" i="1" a="1"/>
  <c r="D123" i="1" s="1"/>
  <c r="BL122" i="1"/>
  <c r="BJ122" i="1"/>
  <c r="BH122" i="1"/>
  <c r="BF122" i="1"/>
  <c r="BD122" i="1"/>
  <c r="BB122" i="1"/>
  <c r="AZ122" i="1"/>
  <c r="AX122" i="1"/>
  <c r="AV122" i="1"/>
  <c r="AT122" i="1"/>
  <c r="AR122" i="1"/>
  <c r="AP122" i="1"/>
  <c r="AN122" i="1"/>
  <c r="AL122" i="1"/>
  <c r="AJ122" i="1"/>
  <c r="AH122" i="1"/>
  <c r="AF122" i="1"/>
  <c r="AD122" i="1"/>
  <c r="AB122" i="1"/>
  <c r="Z122" i="1"/>
  <c r="X122" i="1"/>
  <c r="V122" i="1"/>
  <c r="T122" i="1"/>
  <c r="R122" i="1"/>
  <c r="N122" i="1"/>
  <c r="M122" i="1" a="1"/>
  <c r="M122" i="1" s="1"/>
  <c r="L122" i="1" a="1"/>
  <c r="L122" i="1" s="1"/>
  <c r="G122" i="1" a="1"/>
  <c r="G122" i="1" s="1"/>
  <c r="F122" i="1" a="1"/>
  <c r="F122" i="1" s="1"/>
  <c r="H122" i="1" s="1" a="1"/>
  <c r="H122" i="1" s="1"/>
  <c r="O122" i="1" s="1"/>
  <c r="E122" i="1" a="1"/>
  <c r="E122" i="1" s="1"/>
  <c r="D122" i="1" a="1"/>
  <c r="D122" i="1" s="1"/>
  <c r="BL121" i="1"/>
  <c r="BJ121" i="1"/>
  <c r="BH121" i="1"/>
  <c r="BF121" i="1"/>
  <c r="BD121" i="1"/>
  <c r="BB121" i="1"/>
  <c r="AZ121" i="1"/>
  <c r="AX121" i="1"/>
  <c r="AV121" i="1"/>
  <c r="AT121" i="1"/>
  <c r="AR121" i="1"/>
  <c r="AP121" i="1"/>
  <c r="AN121" i="1"/>
  <c r="AL121" i="1"/>
  <c r="AJ121" i="1"/>
  <c r="AH121" i="1"/>
  <c r="AF121" i="1"/>
  <c r="AD121" i="1"/>
  <c r="AB121" i="1"/>
  <c r="Z121" i="1"/>
  <c r="X121" i="1"/>
  <c r="V121" i="1"/>
  <c r="T121" i="1"/>
  <c r="R121" i="1"/>
  <c r="N121" i="1" s="1"/>
  <c r="G121" i="1" a="1"/>
  <c r="G121" i="1" s="1"/>
  <c r="F121" i="1" a="1"/>
  <c r="F121" i="1" s="1"/>
  <c r="E121" i="1" a="1"/>
  <c r="E121" i="1" s="1"/>
  <c r="D121" i="1" a="1"/>
  <c r="D121" i="1" s="1"/>
  <c r="N120" i="1"/>
  <c r="K120" i="1"/>
  <c r="C121" i="1" s="1"/>
  <c r="BL118" i="1"/>
  <c r="BJ118" i="1"/>
  <c r="BH118" i="1"/>
  <c r="BF118" i="1"/>
  <c r="BD118" i="1"/>
  <c r="BB118" i="1"/>
  <c r="AZ118" i="1"/>
  <c r="AX118" i="1"/>
  <c r="AV118" i="1"/>
  <c r="AT118" i="1"/>
  <c r="AR118" i="1"/>
  <c r="AP118" i="1"/>
  <c r="AN118" i="1"/>
  <c r="AL118" i="1"/>
  <c r="AJ118" i="1"/>
  <c r="AH118" i="1"/>
  <c r="AF118" i="1"/>
  <c r="AD118" i="1"/>
  <c r="AB118" i="1"/>
  <c r="Z118" i="1"/>
  <c r="X118" i="1"/>
  <c r="V118" i="1"/>
  <c r="T118" i="1"/>
  <c r="M118" i="1" a="1"/>
  <c r="M118" i="1" s="1"/>
  <c r="L118" i="1" a="1"/>
  <c r="L118" i="1" s="1"/>
  <c r="G118" i="1" a="1"/>
  <c r="G118" i="1" s="1"/>
  <c r="F118" i="1" a="1"/>
  <c r="F118" i="1" s="1"/>
  <c r="H118" i="1" s="1" a="1"/>
  <c r="H118" i="1" s="1"/>
  <c r="O118" i="1" s="1"/>
  <c r="E118" i="1" a="1"/>
  <c r="E118" i="1" s="1"/>
  <c r="D118" i="1" a="1"/>
  <c r="D118" i="1" s="1"/>
  <c r="BL117" i="1"/>
  <c r="BJ117" i="1"/>
  <c r="BH117" i="1"/>
  <c r="BF117" i="1"/>
  <c r="BD117" i="1"/>
  <c r="BB117" i="1"/>
  <c r="AZ117" i="1"/>
  <c r="AX117" i="1"/>
  <c r="AV117" i="1"/>
  <c r="AT117" i="1"/>
  <c r="AR117" i="1"/>
  <c r="AP117" i="1"/>
  <c r="AN117" i="1"/>
  <c r="AL117" i="1"/>
  <c r="AJ117" i="1"/>
  <c r="AH117" i="1"/>
  <c r="AF117" i="1"/>
  <c r="AD117" i="1"/>
  <c r="AB117" i="1"/>
  <c r="Z117" i="1"/>
  <c r="X117" i="1"/>
  <c r="V117" i="1"/>
  <c r="T117" i="1"/>
  <c r="M117" i="1" a="1"/>
  <c r="M117" i="1" s="1"/>
  <c r="L117" i="1" a="1"/>
  <c r="L117" i="1" s="1"/>
  <c r="G117" i="1" a="1"/>
  <c r="G117" i="1" s="1"/>
  <c r="F117" i="1" a="1"/>
  <c r="F117" i="1" s="1"/>
  <c r="E117" i="1" a="1"/>
  <c r="E117" i="1" s="1"/>
  <c r="D117" i="1" a="1"/>
  <c r="D117" i="1" s="1"/>
  <c r="BL116" i="1"/>
  <c r="BD116" i="1"/>
  <c r="AV116" i="1"/>
  <c r="AN116" i="1"/>
  <c r="AF116" i="1"/>
  <c r="X116" i="1"/>
  <c r="M116" i="1" a="1"/>
  <c r="M116" i="1" s="1"/>
  <c r="L116" i="1" a="1"/>
  <c r="L116" i="1" s="1"/>
  <c r="I116" i="1"/>
  <c r="BF116" i="1" s="1"/>
  <c r="G116" i="1"/>
  <c r="G116" i="1" a="1"/>
  <c r="F116" i="1"/>
  <c r="H116" i="1" s="1" a="1"/>
  <c r="H116" i="1" s="1"/>
  <c r="O116" i="1" s="1"/>
  <c r="F116" i="1" a="1"/>
  <c r="E116" i="1" a="1"/>
  <c r="E116" i="1" s="1"/>
  <c r="D116" i="1"/>
  <c r="D116" i="1" a="1"/>
  <c r="M115" i="1" a="1"/>
  <c r="M115" i="1" s="1"/>
  <c r="L115" i="1" a="1"/>
  <c r="L115" i="1" s="1"/>
  <c r="I115" i="1"/>
  <c r="BL115" i="1" s="1"/>
  <c r="G115" i="1" a="1"/>
  <c r="G115" i="1" s="1"/>
  <c r="F115" i="1" a="1"/>
  <c r="F115" i="1" s="1"/>
  <c r="H115" i="1" s="1" a="1"/>
  <c r="H115" i="1" s="1"/>
  <c r="O115" i="1" s="1"/>
  <c r="E115" i="1" a="1"/>
  <c r="E115" i="1" s="1"/>
  <c r="D115" i="1" a="1"/>
  <c r="D115" i="1" s="1"/>
  <c r="K114" i="1"/>
  <c r="BL113" i="1"/>
  <c r="BJ113" i="1"/>
  <c r="BH113" i="1"/>
  <c r="BF113" i="1"/>
  <c r="BD113" i="1"/>
  <c r="BB113" i="1"/>
  <c r="AZ113" i="1"/>
  <c r="AX113" i="1"/>
  <c r="AV113" i="1"/>
  <c r="AT113" i="1"/>
  <c r="AR113" i="1"/>
  <c r="AP113" i="1"/>
  <c r="AN113" i="1"/>
  <c r="AL113" i="1"/>
  <c r="AJ113" i="1"/>
  <c r="AH113" i="1"/>
  <c r="AF113" i="1"/>
  <c r="AD113" i="1"/>
  <c r="AB113" i="1"/>
  <c r="Z113" i="1"/>
  <c r="X113" i="1"/>
  <c r="V113" i="1"/>
  <c r="T113" i="1"/>
  <c r="M113" i="1" a="1"/>
  <c r="M113" i="1" s="1"/>
  <c r="L113" i="1" a="1"/>
  <c r="L113" i="1" s="1"/>
  <c r="G113" i="1" a="1"/>
  <c r="G113" i="1" s="1"/>
  <c r="F113" i="1"/>
  <c r="F113" i="1" a="1"/>
  <c r="E113" i="1" a="1"/>
  <c r="E113" i="1" s="1"/>
  <c r="D113" i="1"/>
  <c r="D113" i="1" a="1"/>
  <c r="BL112" i="1"/>
  <c r="BJ112" i="1"/>
  <c r="BH112" i="1"/>
  <c r="BF112" i="1"/>
  <c r="BD112" i="1"/>
  <c r="BB112" i="1"/>
  <c r="AZ112" i="1"/>
  <c r="AX112" i="1"/>
  <c r="AV112" i="1"/>
  <c r="AT112" i="1"/>
  <c r="AR112" i="1"/>
  <c r="AP112" i="1"/>
  <c r="AN112" i="1"/>
  <c r="AL112" i="1"/>
  <c r="AJ112" i="1"/>
  <c r="AH112" i="1"/>
  <c r="AF112" i="1"/>
  <c r="AD112" i="1"/>
  <c r="AB112" i="1"/>
  <c r="Z112" i="1"/>
  <c r="X112" i="1"/>
  <c r="V112" i="1"/>
  <c r="T112" i="1"/>
  <c r="M112" i="1" a="1"/>
  <c r="M112" i="1" s="1"/>
  <c r="L112" i="1" a="1"/>
  <c r="L112" i="1" s="1"/>
  <c r="G112" i="1" a="1"/>
  <c r="G112" i="1" s="1"/>
  <c r="F112" i="1"/>
  <c r="F112" i="1" a="1"/>
  <c r="E112" i="1" a="1"/>
  <c r="E112" i="1" s="1"/>
  <c r="D112" i="1"/>
  <c r="D112" i="1" a="1"/>
  <c r="M111" i="1" a="1"/>
  <c r="M111" i="1" s="1"/>
  <c r="L111" i="1" a="1"/>
  <c r="L111" i="1" s="1"/>
  <c r="I111" i="1"/>
  <c r="BJ111" i="1" s="1"/>
  <c r="G111" i="1" a="1"/>
  <c r="G111" i="1" s="1"/>
  <c r="F111" i="1" a="1"/>
  <c r="F111" i="1" s="1"/>
  <c r="H111" i="1" s="1" a="1"/>
  <c r="H111" i="1" s="1"/>
  <c r="O111" i="1" s="1"/>
  <c r="E111" i="1" a="1"/>
  <c r="E111" i="1" s="1"/>
  <c r="D111" i="1" a="1"/>
  <c r="D111" i="1" s="1"/>
  <c r="M110" i="1" a="1"/>
  <c r="M110" i="1" s="1"/>
  <c r="L110" i="1" a="1"/>
  <c r="L110" i="1" s="1"/>
  <c r="I110" i="1"/>
  <c r="BL110" i="1" s="1"/>
  <c r="G110" i="1"/>
  <c r="G110" i="1" a="1"/>
  <c r="F110" i="1" a="1"/>
  <c r="F110" i="1" s="1"/>
  <c r="H110" i="1" s="1" a="1"/>
  <c r="H110" i="1" s="1"/>
  <c r="O110" i="1" s="1"/>
  <c r="E110" i="1"/>
  <c r="E110" i="1" a="1"/>
  <c r="D110" i="1" a="1"/>
  <c r="D110" i="1" s="1"/>
  <c r="K109" i="1"/>
  <c r="BL108" i="1"/>
  <c r="BJ108" i="1"/>
  <c r="BH108" i="1"/>
  <c r="BF108" i="1"/>
  <c r="BD108" i="1"/>
  <c r="BB108" i="1"/>
  <c r="AZ108" i="1"/>
  <c r="AX108" i="1"/>
  <c r="AV108" i="1"/>
  <c r="AT108" i="1"/>
  <c r="AR108" i="1"/>
  <c r="AP108" i="1"/>
  <c r="AN108" i="1"/>
  <c r="AL108" i="1"/>
  <c r="AJ108" i="1"/>
  <c r="AH108" i="1"/>
  <c r="AF108" i="1"/>
  <c r="AD108" i="1"/>
  <c r="AB108" i="1"/>
  <c r="Z108" i="1"/>
  <c r="X108" i="1"/>
  <c r="V108" i="1"/>
  <c r="T108" i="1"/>
  <c r="M108" i="1" a="1"/>
  <c r="M108" i="1" s="1"/>
  <c r="L108" i="1" a="1"/>
  <c r="L108" i="1" s="1"/>
  <c r="G108" i="1" a="1"/>
  <c r="G108" i="1" s="1"/>
  <c r="F108" i="1" a="1"/>
  <c r="F108" i="1" s="1"/>
  <c r="E108" i="1" a="1"/>
  <c r="E108" i="1" s="1"/>
  <c r="D108" i="1" a="1"/>
  <c r="D108" i="1" s="1"/>
  <c r="R107" i="1"/>
  <c r="R108" i="1" s="1"/>
  <c r="N108" i="1" s="1"/>
  <c r="K107" i="1"/>
  <c r="BL106" i="1"/>
  <c r="BJ106" i="1"/>
  <c r="BH106" i="1"/>
  <c r="BF106" i="1"/>
  <c r="BD106" i="1"/>
  <c r="BB106" i="1"/>
  <c r="AZ106" i="1"/>
  <c r="AX106" i="1"/>
  <c r="AV106" i="1"/>
  <c r="AT106" i="1"/>
  <c r="AR106" i="1"/>
  <c r="AP106" i="1"/>
  <c r="AN106" i="1"/>
  <c r="AL106" i="1"/>
  <c r="AJ106" i="1"/>
  <c r="AH106" i="1"/>
  <c r="AF106" i="1"/>
  <c r="AD106" i="1"/>
  <c r="AB106" i="1"/>
  <c r="Z106" i="1"/>
  <c r="X106" i="1"/>
  <c r="V106" i="1"/>
  <c r="T106" i="1"/>
  <c r="M106" i="1" a="1"/>
  <c r="M106" i="1" s="1"/>
  <c r="L106" i="1" a="1"/>
  <c r="L106" i="1" s="1"/>
  <c r="G106" i="1" a="1"/>
  <c r="G106" i="1" s="1"/>
  <c r="F106" i="1"/>
  <c r="F106" i="1" a="1"/>
  <c r="E106" i="1" a="1"/>
  <c r="E106" i="1" s="1"/>
  <c r="D106" i="1"/>
  <c r="D106" i="1" a="1"/>
  <c r="R105" i="1"/>
  <c r="R109" i="1" s="1"/>
  <c r="K105" i="1"/>
  <c r="BL104" i="1"/>
  <c r="BJ104" i="1"/>
  <c r="BH104" i="1"/>
  <c r="BF104" i="1"/>
  <c r="BD104" i="1"/>
  <c r="BB104" i="1"/>
  <c r="AZ104" i="1"/>
  <c r="AX104" i="1"/>
  <c r="AV104" i="1"/>
  <c r="AT104" i="1"/>
  <c r="AR104" i="1"/>
  <c r="AP104" i="1"/>
  <c r="AN104" i="1"/>
  <c r="AL104" i="1"/>
  <c r="AJ104" i="1"/>
  <c r="AH104" i="1"/>
  <c r="AF104" i="1"/>
  <c r="AD104" i="1"/>
  <c r="AB104" i="1"/>
  <c r="Z104" i="1"/>
  <c r="X104" i="1"/>
  <c r="V104" i="1"/>
  <c r="T104" i="1"/>
  <c r="M104" i="1" a="1"/>
  <c r="M104" i="1" s="1"/>
  <c r="L104" i="1" a="1"/>
  <c r="L104" i="1" s="1"/>
  <c r="G104" i="1" a="1"/>
  <c r="G104" i="1" s="1"/>
  <c r="F104" i="1" a="1"/>
  <c r="F104" i="1" s="1"/>
  <c r="H104" i="1" s="1" a="1"/>
  <c r="H104" i="1" s="1"/>
  <c r="O104" i="1" s="1"/>
  <c r="O103" i="1" s="1"/>
  <c r="E104" i="1" a="1"/>
  <c r="E104" i="1" s="1"/>
  <c r="D104" i="1" a="1"/>
  <c r="D104" i="1" s="1"/>
  <c r="R103" i="1"/>
  <c r="R114" i="1" s="1"/>
  <c r="K103" i="1"/>
  <c r="G102" i="1" a="1"/>
  <c r="G102" i="1" s="1"/>
  <c r="F102" i="1" a="1"/>
  <c r="F102" i="1" s="1"/>
  <c r="H102" i="1" s="1" a="1"/>
  <c r="H102" i="1" s="1"/>
  <c r="E102" i="1" a="1"/>
  <c r="E102" i="1" s="1"/>
  <c r="D102" i="1" a="1"/>
  <c r="D102" i="1" s="1"/>
  <c r="C102" i="1"/>
  <c r="L102" i="1" s="1" a="1"/>
  <c r="L102" i="1" s="1"/>
  <c r="G101" i="1" a="1"/>
  <c r="G101" i="1" s="1"/>
  <c r="F101" i="1" a="1"/>
  <c r="F101" i="1" s="1"/>
  <c r="E101" i="1" a="1"/>
  <c r="E101" i="1" s="1"/>
  <c r="D101" i="1" a="1"/>
  <c r="D101" i="1" s="1"/>
  <c r="C101" i="1"/>
  <c r="M101" i="1" s="1" a="1"/>
  <c r="M101" i="1" s="1"/>
  <c r="N100" i="1"/>
  <c r="K100" i="1"/>
  <c r="BL98" i="1"/>
  <c r="BJ98" i="1"/>
  <c r="BH98" i="1"/>
  <c r="BF98" i="1"/>
  <c r="BD98" i="1"/>
  <c r="BB98" i="1"/>
  <c r="AZ98" i="1"/>
  <c r="AX98" i="1"/>
  <c r="AV98" i="1"/>
  <c r="AT98" i="1"/>
  <c r="AR98" i="1"/>
  <c r="AP98" i="1"/>
  <c r="AN98" i="1"/>
  <c r="AL98" i="1"/>
  <c r="AJ98" i="1"/>
  <c r="AH98" i="1"/>
  <c r="AF98" i="1"/>
  <c r="AD98" i="1"/>
  <c r="AB98" i="1"/>
  <c r="Z98" i="1"/>
  <c r="X98" i="1"/>
  <c r="V98" i="1"/>
  <c r="T98" i="1"/>
  <c r="R98" i="1"/>
  <c r="N98" i="1"/>
  <c r="M98" i="1" a="1"/>
  <c r="M98" i="1" s="1"/>
  <c r="L98" i="1" a="1"/>
  <c r="L98" i="1" s="1"/>
  <c r="G98" i="1" a="1"/>
  <c r="G98" i="1" s="1"/>
  <c r="F98" i="1" a="1"/>
  <c r="F98" i="1" s="1"/>
  <c r="H98" i="1" s="1" a="1"/>
  <c r="H98" i="1" s="1"/>
  <c r="O98" i="1" s="1"/>
  <c r="E98" i="1" a="1"/>
  <c r="E98" i="1" s="1"/>
  <c r="D98" i="1" a="1"/>
  <c r="D98" i="1" s="1"/>
  <c r="BL97" i="1"/>
  <c r="BJ97" i="1"/>
  <c r="BH97" i="1"/>
  <c r="BF97" i="1"/>
  <c r="BD97" i="1"/>
  <c r="BB97" i="1"/>
  <c r="AZ97" i="1"/>
  <c r="AX97" i="1"/>
  <c r="AV97" i="1"/>
  <c r="AT97" i="1"/>
  <c r="AR97" i="1"/>
  <c r="AP97" i="1"/>
  <c r="AN97" i="1"/>
  <c r="AL97" i="1"/>
  <c r="AJ97" i="1"/>
  <c r="AH97" i="1"/>
  <c r="AF97" i="1"/>
  <c r="AD97" i="1"/>
  <c r="AB97" i="1"/>
  <c r="Z97" i="1"/>
  <c r="X97" i="1"/>
  <c r="V97" i="1"/>
  <c r="T97" i="1"/>
  <c r="R97" i="1"/>
  <c r="M97" i="1" a="1"/>
  <c r="M97" i="1" s="1"/>
  <c r="L97" i="1" a="1"/>
  <c r="L97" i="1" s="1"/>
  <c r="G97" i="1" a="1"/>
  <c r="G97" i="1" s="1"/>
  <c r="F97" i="1" a="1"/>
  <c r="F97" i="1" s="1"/>
  <c r="H97" i="1" s="1" a="1"/>
  <c r="H97" i="1" s="1"/>
  <c r="O97" i="1" s="1"/>
  <c r="E97" i="1" a="1"/>
  <c r="E97" i="1" s="1"/>
  <c r="D97" i="1" a="1"/>
  <c r="D97" i="1" s="1"/>
  <c r="BL96" i="1"/>
  <c r="BJ96" i="1"/>
  <c r="BH96" i="1"/>
  <c r="BF96" i="1"/>
  <c r="BD96" i="1"/>
  <c r="BB96" i="1"/>
  <c r="AZ96" i="1"/>
  <c r="AX96" i="1"/>
  <c r="AV96" i="1"/>
  <c r="AT96" i="1"/>
  <c r="AR96" i="1"/>
  <c r="AP96" i="1"/>
  <c r="AN96" i="1"/>
  <c r="AL96" i="1"/>
  <c r="AJ96" i="1"/>
  <c r="AH96" i="1"/>
  <c r="AF96" i="1"/>
  <c r="AD96" i="1"/>
  <c r="AB96" i="1"/>
  <c r="Z96" i="1"/>
  <c r="X96" i="1"/>
  <c r="V96" i="1"/>
  <c r="T96" i="1"/>
  <c r="R96" i="1"/>
  <c r="N96" i="1" s="1"/>
  <c r="M96" i="1" a="1"/>
  <c r="M96" i="1" s="1"/>
  <c r="L96" i="1" a="1"/>
  <c r="L96" i="1" s="1"/>
  <c r="G96" i="1" a="1"/>
  <c r="G96" i="1" s="1"/>
  <c r="F96" i="1" a="1"/>
  <c r="F96" i="1" s="1"/>
  <c r="E96" i="1" a="1"/>
  <c r="E96" i="1" s="1"/>
  <c r="D96" i="1" a="1"/>
  <c r="D96" i="1" s="1"/>
  <c r="BL95" i="1"/>
  <c r="BJ95" i="1"/>
  <c r="BH95" i="1"/>
  <c r="BF95" i="1"/>
  <c r="BD95" i="1"/>
  <c r="BB95" i="1"/>
  <c r="AZ95" i="1"/>
  <c r="AX95" i="1"/>
  <c r="AV95" i="1"/>
  <c r="AT95" i="1"/>
  <c r="AR95" i="1"/>
  <c r="AP95" i="1"/>
  <c r="AN95" i="1"/>
  <c r="AL95" i="1"/>
  <c r="AJ95" i="1"/>
  <c r="AH95" i="1"/>
  <c r="AF95" i="1"/>
  <c r="AD95" i="1"/>
  <c r="AB95" i="1"/>
  <c r="Z95" i="1"/>
  <c r="X95" i="1"/>
  <c r="V95" i="1"/>
  <c r="T95" i="1"/>
  <c r="R95" i="1"/>
  <c r="N95" i="1" s="1"/>
  <c r="M95" i="1" a="1"/>
  <c r="M95" i="1" s="1"/>
  <c r="L95" i="1" a="1"/>
  <c r="L95" i="1" s="1"/>
  <c r="G95" i="1" a="1"/>
  <c r="G95" i="1" s="1"/>
  <c r="F95" i="1" a="1"/>
  <c r="F95" i="1" s="1"/>
  <c r="E95" i="1" a="1"/>
  <c r="E95" i="1" s="1"/>
  <c r="D95" i="1" a="1"/>
  <c r="D95" i="1" s="1"/>
  <c r="BL94" i="1"/>
  <c r="BJ94" i="1"/>
  <c r="BH94" i="1"/>
  <c r="BF94" i="1"/>
  <c r="BD94" i="1"/>
  <c r="BB94" i="1"/>
  <c r="AZ94" i="1"/>
  <c r="AX94" i="1"/>
  <c r="AV94" i="1"/>
  <c r="AT94" i="1"/>
  <c r="AR94" i="1"/>
  <c r="AP94" i="1"/>
  <c r="AN94" i="1"/>
  <c r="AL94" i="1"/>
  <c r="AJ94" i="1"/>
  <c r="AH94" i="1"/>
  <c r="AF94" i="1"/>
  <c r="AD94" i="1"/>
  <c r="AB94" i="1"/>
  <c r="Z94" i="1"/>
  <c r="X94" i="1"/>
  <c r="V94" i="1"/>
  <c r="T94" i="1"/>
  <c r="R94" i="1"/>
  <c r="N94" i="1"/>
  <c r="M94" i="1" a="1"/>
  <c r="M94" i="1" s="1"/>
  <c r="L94" i="1" a="1"/>
  <c r="L94" i="1" s="1"/>
  <c r="G94" i="1" a="1"/>
  <c r="G94" i="1" s="1"/>
  <c r="F94" i="1" a="1"/>
  <c r="F94" i="1" s="1"/>
  <c r="H94" i="1" s="1" a="1"/>
  <c r="H94" i="1" s="1"/>
  <c r="O94" i="1" s="1"/>
  <c r="E94" i="1" a="1"/>
  <c r="E94" i="1" s="1"/>
  <c r="D94" i="1" a="1"/>
  <c r="D94" i="1" s="1"/>
  <c r="BL93" i="1"/>
  <c r="BJ93" i="1"/>
  <c r="BH93" i="1"/>
  <c r="BF93" i="1"/>
  <c r="BD93" i="1"/>
  <c r="BB93" i="1"/>
  <c r="AZ93" i="1"/>
  <c r="AX93" i="1"/>
  <c r="AV93" i="1"/>
  <c r="AT93" i="1"/>
  <c r="AR93" i="1"/>
  <c r="AP93" i="1"/>
  <c r="AN93" i="1"/>
  <c r="AL93" i="1"/>
  <c r="AJ93" i="1"/>
  <c r="AH93" i="1"/>
  <c r="AF93" i="1"/>
  <c r="AD93" i="1"/>
  <c r="AB93" i="1"/>
  <c r="Z93" i="1"/>
  <c r="X93" i="1"/>
  <c r="V93" i="1"/>
  <c r="T93" i="1"/>
  <c r="R93" i="1"/>
  <c r="M93" i="1" a="1"/>
  <c r="M93" i="1" s="1"/>
  <c r="L93" i="1" a="1"/>
  <c r="L93" i="1" s="1"/>
  <c r="G93" i="1" a="1"/>
  <c r="G93" i="1" s="1"/>
  <c r="F93" i="1" a="1"/>
  <c r="F93" i="1" s="1"/>
  <c r="H93" i="1" s="1" a="1"/>
  <c r="H93" i="1" s="1"/>
  <c r="O93" i="1" s="1"/>
  <c r="E93" i="1" a="1"/>
  <c r="E93" i="1" s="1"/>
  <c r="D93" i="1" a="1"/>
  <c r="D93" i="1" s="1"/>
  <c r="BL92" i="1"/>
  <c r="BJ92" i="1"/>
  <c r="BH92" i="1"/>
  <c r="BF92" i="1"/>
  <c r="BD92" i="1"/>
  <c r="BB92" i="1"/>
  <c r="AZ92" i="1"/>
  <c r="AX92" i="1"/>
  <c r="AV92" i="1"/>
  <c r="AT92" i="1"/>
  <c r="AR92" i="1"/>
  <c r="AP92" i="1"/>
  <c r="AN92" i="1"/>
  <c r="AL92" i="1"/>
  <c r="AJ92" i="1"/>
  <c r="AH92" i="1"/>
  <c r="AF92" i="1"/>
  <c r="AD92" i="1"/>
  <c r="AB92" i="1"/>
  <c r="Z92" i="1"/>
  <c r="X92" i="1"/>
  <c r="V92" i="1"/>
  <c r="T92" i="1"/>
  <c r="R92" i="1"/>
  <c r="M92" i="1" a="1"/>
  <c r="M92" i="1" s="1"/>
  <c r="L92" i="1" a="1"/>
  <c r="L92" i="1" s="1"/>
  <c r="G92" i="1" a="1"/>
  <c r="G92" i="1" s="1"/>
  <c r="F92" i="1" a="1"/>
  <c r="F92" i="1" s="1"/>
  <c r="E92" i="1" a="1"/>
  <c r="E92" i="1" s="1"/>
  <c r="D92" i="1" a="1"/>
  <c r="D92" i="1" s="1"/>
  <c r="BL91" i="1"/>
  <c r="BJ91" i="1"/>
  <c r="BH91" i="1"/>
  <c r="BF91" i="1"/>
  <c r="BD91" i="1"/>
  <c r="BB91" i="1"/>
  <c r="AZ91" i="1"/>
  <c r="AX91" i="1"/>
  <c r="AV91" i="1"/>
  <c r="AT91" i="1"/>
  <c r="AR91" i="1"/>
  <c r="AP91" i="1"/>
  <c r="AN91" i="1"/>
  <c r="AL91" i="1"/>
  <c r="AJ91" i="1"/>
  <c r="AH91" i="1"/>
  <c r="AF91" i="1"/>
  <c r="AD91" i="1"/>
  <c r="AB91" i="1"/>
  <c r="Z91" i="1"/>
  <c r="X91" i="1"/>
  <c r="V91" i="1"/>
  <c r="T91" i="1"/>
  <c r="R91" i="1"/>
  <c r="M91" i="1" a="1"/>
  <c r="M91" i="1" s="1"/>
  <c r="L91" i="1" a="1"/>
  <c r="L91" i="1" s="1"/>
  <c r="G91" i="1" a="1"/>
  <c r="G91" i="1" s="1"/>
  <c r="F91" i="1" a="1"/>
  <c r="F91" i="1" s="1"/>
  <c r="H91" i="1" s="1" a="1"/>
  <c r="H91" i="1" s="1"/>
  <c r="O91" i="1" s="1"/>
  <c r="E91" i="1" a="1"/>
  <c r="E91" i="1" s="1"/>
  <c r="D91" i="1" a="1"/>
  <c r="D91" i="1" s="1"/>
  <c r="BL90" i="1"/>
  <c r="BJ90" i="1"/>
  <c r="BH90" i="1"/>
  <c r="BF90" i="1"/>
  <c r="BD90" i="1"/>
  <c r="BB90" i="1"/>
  <c r="AZ90" i="1"/>
  <c r="AX90" i="1"/>
  <c r="AV90" i="1"/>
  <c r="AT90" i="1"/>
  <c r="AR90" i="1"/>
  <c r="AP90" i="1"/>
  <c r="AN90" i="1"/>
  <c r="AL90" i="1"/>
  <c r="AJ90" i="1"/>
  <c r="AH90" i="1"/>
  <c r="AF90" i="1"/>
  <c r="AD90" i="1"/>
  <c r="AB90" i="1"/>
  <c r="Z90" i="1"/>
  <c r="X90" i="1"/>
  <c r="V90" i="1"/>
  <c r="T90" i="1"/>
  <c r="R90" i="1"/>
  <c r="M90" i="1" a="1"/>
  <c r="M90" i="1" s="1"/>
  <c r="L90" i="1" a="1"/>
  <c r="L90" i="1" s="1"/>
  <c r="G90" i="1" a="1"/>
  <c r="G90" i="1" s="1"/>
  <c r="F90" i="1" a="1"/>
  <c r="F90" i="1" s="1"/>
  <c r="E90" i="1" a="1"/>
  <c r="E90" i="1" s="1"/>
  <c r="D90" i="1" a="1"/>
  <c r="D90" i="1" s="1"/>
  <c r="N89" i="1"/>
  <c r="K89" i="1"/>
  <c r="BL88" i="1"/>
  <c r="BJ88" i="1"/>
  <c r="BH88" i="1"/>
  <c r="BF88" i="1"/>
  <c r="BD88" i="1"/>
  <c r="BB88" i="1"/>
  <c r="AZ88" i="1"/>
  <c r="AX88" i="1"/>
  <c r="AV88" i="1"/>
  <c r="AT88" i="1"/>
  <c r="AR88" i="1"/>
  <c r="AP88" i="1"/>
  <c r="AN88" i="1"/>
  <c r="AL88" i="1"/>
  <c r="AJ88" i="1"/>
  <c r="AH88" i="1"/>
  <c r="AF88" i="1"/>
  <c r="AD88" i="1"/>
  <c r="AB88" i="1"/>
  <c r="Z88" i="1"/>
  <c r="X88" i="1"/>
  <c r="V88" i="1"/>
  <c r="T88" i="1"/>
  <c r="R88" i="1"/>
  <c r="M88" i="1" a="1"/>
  <c r="M88" i="1" s="1"/>
  <c r="L88" i="1" a="1"/>
  <c r="L88" i="1" s="1"/>
  <c r="G88" i="1" a="1"/>
  <c r="G88" i="1" s="1"/>
  <c r="F88" i="1" a="1"/>
  <c r="F88" i="1" s="1"/>
  <c r="E88" i="1" a="1"/>
  <c r="E88" i="1" s="1"/>
  <c r="D88" i="1" a="1"/>
  <c r="D88" i="1" s="1"/>
  <c r="N87" i="1"/>
  <c r="K87" i="1"/>
  <c r="BL86" i="1"/>
  <c r="BJ86" i="1"/>
  <c r="BH86" i="1"/>
  <c r="BF86" i="1"/>
  <c r="BD86" i="1"/>
  <c r="BB86" i="1"/>
  <c r="AZ86" i="1"/>
  <c r="AX86" i="1"/>
  <c r="AV86" i="1"/>
  <c r="AT86" i="1"/>
  <c r="AR86" i="1"/>
  <c r="AP86" i="1"/>
  <c r="AN86" i="1"/>
  <c r="AL86" i="1"/>
  <c r="AJ86" i="1"/>
  <c r="AH86" i="1"/>
  <c r="AF86" i="1"/>
  <c r="AD86" i="1"/>
  <c r="AB86" i="1"/>
  <c r="Z86" i="1"/>
  <c r="X86" i="1"/>
  <c r="V86" i="1"/>
  <c r="T86" i="1"/>
  <c r="M86" i="1" a="1"/>
  <c r="M86" i="1" s="1"/>
  <c r="L86" i="1" a="1"/>
  <c r="L86" i="1" s="1"/>
  <c r="G86" i="1" a="1"/>
  <c r="G86" i="1" s="1"/>
  <c r="F86" i="1" a="1"/>
  <c r="F86" i="1" s="1"/>
  <c r="H86" i="1" s="1" a="1"/>
  <c r="H86" i="1" s="1"/>
  <c r="O86" i="1" s="1"/>
  <c r="O85" i="1" s="1"/>
  <c r="E86" i="1" a="1"/>
  <c r="E86" i="1" s="1"/>
  <c r="D86" i="1" a="1"/>
  <c r="D86" i="1" s="1"/>
  <c r="R85" i="1"/>
  <c r="R86" i="1" s="1"/>
  <c r="K85" i="1"/>
  <c r="BL84" i="1"/>
  <c r="BJ84" i="1"/>
  <c r="BH84" i="1"/>
  <c r="BF84" i="1"/>
  <c r="BD84" i="1"/>
  <c r="BB84" i="1"/>
  <c r="AZ84" i="1"/>
  <c r="AX84" i="1"/>
  <c r="AV84" i="1"/>
  <c r="AT84" i="1"/>
  <c r="AR84" i="1"/>
  <c r="AP84" i="1"/>
  <c r="AN84" i="1"/>
  <c r="AL84" i="1"/>
  <c r="AJ84" i="1"/>
  <c r="AH84" i="1"/>
  <c r="AF84" i="1"/>
  <c r="AD84" i="1"/>
  <c r="AB84" i="1"/>
  <c r="Z84" i="1"/>
  <c r="X84" i="1"/>
  <c r="V84" i="1"/>
  <c r="T84" i="1"/>
  <c r="M84" i="1" a="1"/>
  <c r="M84" i="1" s="1"/>
  <c r="L84" i="1" a="1"/>
  <c r="L84" i="1" s="1"/>
  <c r="G84" i="1"/>
  <c r="G84" i="1" a="1"/>
  <c r="F84" i="1" a="1"/>
  <c r="F84" i="1" s="1"/>
  <c r="H84" i="1" s="1" a="1"/>
  <c r="H84" i="1" s="1"/>
  <c r="E84" i="1"/>
  <c r="E84" i="1" a="1"/>
  <c r="D84" i="1" a="1"/>
  <c r="D84" i="1" s="1"/>
  <c r="K83" i="1"/>
  <c r="BL82" i="1"/>
  <c r="BJ82" i="1"/>
  <c r="BH82" i="1"/>
  <c r="BF82" i="1"/>
  <c r="BD82" i="1"/>
  <c r="BB82" i="1"/>
  <c r="AZ82" i="1"/>
  <c r="AX82" i="1"/>
  <c r="AV82" i="1"/>
  <c r="AT82" i="1"/>
  <c r="AR82" i="1"/>
  <c r="AP82" i="1"/>
  <c r="AN82" i="1"/>
  <c r="AL82" i="1"/>
  <c r="AJ82" i="1"/>
  <c r="AH82" i="1"/>
  <c r="AF82" i="1"/>
  <c r="AD82" i="1"/>
  <c r="AB82" i="1"/>
  <c r="Z82" i="1"/>
  <c r="X82" i="1"/>
  <c r="V82" i="1"/>
  <c r="T82" i="1"/>
  <c r="M82" i="1" a="1"/>
  <c r="M82" i="1" s="1"/>
  <c r="L82" i="1" a="1"/>
  <c r="L82" i="1" s="1"/>
  <c r="G82" i="1" a="1"/>
  <c r="G82" i="1" s="1"/>
  <c r="F82" i="1" a="1"/>
  <c r="F82" i="1" s="1"/>
  <c r="E82" i="1" a="1"/>
  <c r="E82" i="1" s="1"/>
  <c r="D82" i="1" a="1"/>
  <c r="D82" i="1" s="1"/>
  <c r="R81" i="1"/>
  <c r="R82" i="1" s="1"/>
  <c r="N82" i="1" s="1"/>
  <c r="K81" i="1"/>
  <c r="BL80" i="1"/>
  <c r="BJ80" i="1"/>
  <c r="BH80" i="1"/>
  <c r="BF80" i="1"/>
  <c r="BD80" i="1"/>
  <c r="BB80" i="1"/>
  <c r="AZ80" i="1"/>
  <c r="AX80" i="1"/>
  <c r="AV80" i="1"/>
  <c r="AT80" i="1"/>
  <c r="AR80" i="1"/>
  <c r="AP80" i="1"/>
  <c r="AN80" i="1"/>
  <c r="AL80" i="1"/>
  <c r="AJ80" i="1"/>
  <c r="AH80" i="1"/>
  <c r="AF80" i="1"/>
  <c r="AD80" i="1"/>
  <c r="AB80" i="1"/>
  <c r="Z80" i="1"/>
  <c r="X80" i="1"/>
  <c r="V80" i="1"/>
  <c r="T80" i="1"/>
  <c r="M80" i="1" a="1"/>
  <c r="M80" i="1" s="1"/>
  <c r="L80" i="1" a="1"/>
  <c r="L80" i="1" s="1"/>
  <c r="G80" i="1" a="1"/>
  <c r="G80" i="1" s="1"/>
  <c r="F80" i="1"/>
  <c r="F80" i="1" a="1"/>
  <c r="E80" i="1" a="1"/>
  <c r="E80" i="1" s="1"/>
  <c r="D80" i="1"/>
  <c r="D80" i="1" a="1"/>
  <c r="K79" i="1"/>
  <c r="BL78" i="1"/>
  <c r="BJ78" i="1"/>
  <c r="BH78" i="1"/>
  <c r="BF78" i="1"/>
  <c r="BD78" i="1"/>
  <c r="BB78" i="1"/>
  <c r="AZ78" i="1"/>
  <c r="AX78" i="1"/>
  <c r="AV78" i="1"/>
  <c r="AT78" i="1"/>
  <c r="AR78" i="1"/>
  <c r="AP78" i="1"/>
  <c r="AN78" i="1"/>
  <c r="AL78" i="1"/>
  <c r="AJ78" i="1"/>
  <c r="AH78" i="1"/>
  <c r="AF78" i="1"/>
  <c r="AD78" i="1"/>
  <c r="AB78" i="1"/>
  <c r="Z78" i="1"/>
  <c r="X78" i="1"/>
  <c r="V78" i="1"/>
  <c r="T78" i="1"/>
  <c r="M78" i="1" a="1"/>
  <c r="M78" i="1" s="1"/>
  <c r="L78" i="1" a="1"/>
  <c r="L78" i="1" s="1"/>
  <c r="G78" i="1" a="1"/>
  <c r="G78" i="1" s="1"/>
  <c r="F78" i="1" a="1"/>
  <c r="F78" i="1" s="1"/>
  <c r="E78" i="1" a="1"/>
  <c r="E78" i="1" s="1"/>
  <c r="D78" i="1" a="1"/>
  <c r="D78" i="1" s="1"/>
  <c r="K77" i="1"/>
  <c r="BL76" i="1"/>
  <c r="BJ76" i="1"/>
  <c r="BH76" i="1"/>
  <c r="BF76" i="1"/>
  <c r="BD76" i="1"/>
  <c r="BB76" i="1"/>
  <c r="AZ76" i="1"/>
  <c r="AX76" i="1"/>
  <c r="AV76" i="1"/>
  <c r="AT76" i="1"/>
  <c r="AR76" i="1"/>
  <c r="AP76" i="1"/>
  <c r="AN76" i="1"/>
  <c r="AL76" i="1"/>
  <c r="AJ76" i="1"/>
  <c r="AH76" i="1"/>
  <c r="AF76" i="1"/>
  <c r="AD76" i="1"/>
  <c r="AB76" i="1"/>
  <c r="Z76" i="1"/>
  <c r="X76" i="1"/>
  <c r="V76" i="1"/>
  <c r="T76" i="1"/>
  <c r="R76" i="1"/>
  <c r="M76" i="1" a="1"/>
  <c r="M76" i="1" s="1"/>
  <c r="L76" i="1" a="1"/>
  <c r="L76" i="1" s="1"/>
  <c r="G76" i="1" a="1"/>
  <c r="G76" i="1" s="1"/>
  <c r="F76" i="1"/>
  <c r="H76" i="1" s="1" a="1"/>
  <c r="H76" i="1" s="1"/>
  <c r="F76" i="1" a="1"/>
  <c r="E76" i="1" a="1"/>
  <c r="E76" i="1" s="1"/>
  <c r="D76" i="1"/>
  <c r="D76" i="1" a="1"/>
  <c r="BL75" i="1"/>
  <c r="BJ75" i="1"/>
  <c r="BH75" i="1"/>
  <c r="BF75" i="1"/>
  <c r="BD75" i="1"/>
  <c r="BB75" i="1"/>
  <c r="AZ75" i="1"/>
  <c r="AX75" i="1"/>
  <c r="AV75" i="1"/>
  <c r="AT75" i="1"/>
  <c r="AR75" i="1"/>
  <c r="AP75" i="1"/>
  <c r="AN75" i="1"/>
  <c r="AL75" i="1"/>
  <c r="AJ75" i="1"/>
  <c r="AH75" i="1"/>
  <c r="AF75" i="1"/>
  <c r="AD75" i="1"/>
  <c r="AB75" i="1"/>
  <c r="Z75" i="1"/>
  <c r="X75" i="1"/>
  <c r="V75" i="1"/>
  <c r="T75" i="1"/>
  <c r="R75" i="1"/>
  <c r="M75" i="1" a="1"/>
  <c r="M75" i="1" s="1"/>
  <c r="L75" i="1" a="1"/>
  <c r="L75" i="1" s="1"/>
  <c r="G75" i="1" a="1"/>
  <c r="G75" i="1" s="1"/>
  <c r="F75" i="1"/>
  <c r="H75" i="1" s="1" a="1"/>
  <c r="H75" i="1" s="1"/>
  <c r="F75" i="1" a="1"/>
  <c r="E75" i="1" a="1"/>
  <c r="E75" i="1" s="1"/>
  <c r="D75" i="1"/>
  <c r="D75" i="1" a="1"/>
  <c r="BL74" i="1"/>
  <c r="BJ74" i="1"/>
  <c r="BH74" i="1"/>
  <c r="BF74" i="1"/>
  <c r="BD74" i="1"/>
  <c r="BB74" i="1"/>
  <c r="AZ74" i="1"/>
  <c r="AX74" i="1"/>
  <c r="AV74" i="1"/>
  <c r="AT74" i="1"/>
  <c r="AR74" i="1"/>
  <c r="AP74" i="1"/>
  <c r="AN74" i="1"/>
  <c r="AL74" i="1"/>
  <c r="AJ74" i="1"/>
  <c r="AH74" i="1"/>
  <c r="AF74" i="1"/>
  <c r="AD74" i="1"/>
  <c r="AB74" i="1"/>
  <c r="Z74" i="1"/>
  <c r="X74" i="1"/>
  <c r="V74" i="1"/>
  <c r="T74" i="1"/>
  <c r="R74" i="1"/>
  <c r="M74" i="1" a="1"/>
  <c r="M74" i="1" s="1"/>
  <c r="L74" i="1" a="1"/>
  <c r="L74" i="1" s="1"/>
  <c r="G74" i="1" a="1"/>
  <c r="G74" i="1" s="1"/>
  <c r="F74" i="1"/>
  <c r="H74" i="1" s="1" a="1"/>
  <c r="H74" i="1" s="1"/>
  <c r="F74" i="1" a="1"/>
  <c r="E74" i="1" a="1"/>
  <c r="E74" i="1" s="1"/>
  <c r="D74" i="1"/>
  <c r="D74" i="1" a="1"/>
  <c r="BL73" i="1"/>
  <c r="BJ73" i="1"/>
  <c r="BH73" i="1"/>
  <c r="BF73" i="1"/>
  <c r="BD73" i="1"/>
  <c r="BB73" i="1"/>
  <c r="AZ73" i="1"/>
  <c r="AX73" i="1"/>
  <c r="AV73" i="1"/>
  <c r="AT73" i="1"/>
  <c r="AR73" i="1"/>
  <c r="AP73" i="1"/>
  <c r="AN73" i="1"/>
  <c r="AL73" i="1"/>
  <c r="AJ73" i="1"/>
  <c r="AH73" i="1"/>
  <c r="AF73" i="1"/>
  <c r="AD73" i="1"/>
  <c r="AB73" i="1"/>
  <c r="Z73" i="1"/>
  <c r="X73" i="1"/>
  <c r="V73" i="1"/>
  <c r="T73" i="1"/>
  <c r="R73" i="1"/>
  <c r="M73" i="1" a="1"/>
  <c r="M73" i="1" s="1"/>
  <c r="L73" i="1" a="1"/>
  <c r="L73" i="1" s="1"/>
  <c r="G73" i="1" a="1"/>
  <c r="G73" i="1" s="1"/>
  <c r="F73" i="1"/>
  <c r="F73" i="1" a="1"/>
  <c r="E73" i="1" a="1"/>
  <c r="E73" i="1" s="1"/>
  <c r="D73" i="1"/>
  <c r="D73" i="1" a="1"/>
  <c r="M72" i="1" a="1"/>
  <c r="M72" i="1" s="1"/>
  <c r="L72" i="1" a="1"/>
  <c r="L72" i="1" s="1"/>
  <c r="I72" i="1"/>
  <c r="R72" i="1" s="1"/>
  <c r="G72" i="1" a="1"/>
  <c r="G72" i="1" s="1"/>
  <c r="F72" i="1" a="1"/>
  <c r="F72" i="1" s="1"/>
  <c r="H72" i="1" s="1" a="1"/>
  <c r="H72" i="1" s="1"/>
  <c r="O72" i="1" s="1"/>
  <c r="E72" i="1" a="1"/>
  <c r="E72" i="1" s="1"/>
  <c r="D72" i="1" a="1"/>
  <c r="D72" i="1" s="1"/>
  <c r="BL71" i="1"/>
  <c r="BJ71" i="1"/>
  <c r="BH71" i="1"/>
  <c r="BF71" i="1"/>
  <c r="BD71" i="1"/>
  <c r="BB71" i="1"/>
  <c r="AZ71" i="1"/>
  <c r="AX71" i="1"/>
  <c r="AV71" i="1"/>
  <c r="AT71" i="1"/>
  <c r="AU71" i="1" s="1"/>
  <c r="AR71" i="1"/>
  <c r="AS71" i="1" s="1"/>
  <c r="AP71" i="1"/>
  <c r="AN71" i="1"/>
  <c r="AL71" i="1"/>
  <c r="AM71" i="1" s="1"/>
  <c r="AJ71" i="1"/>
  <c r="AK71" i="1" s="1"/>
  <c r="AH71" i="1"/>
  <c r="AF71" i="1"/>
  <c r="AD71" i="1"/>
  <c r="AB71" i="1"/>
  <c r="Z71" i="1"/>
  <c r="X71" i="1"/>
  <c r="V71" i="1"/>
  <c r="T71" i="1"/>
  <c r="R71" i="1"/>
  <c r="M71" i="1" a="1"/>
  <c r="M71" i="1" s="1"/>
  <c r="L71" i="1" a="1"/>
  <c r="L71" i="1" s="1"/>
  <c r="G71" i="1" a="1"/>
  <c r="G71" i="1" s="1"/>
  <c r="F71" i="1" a="1"/>
  <c r="F71" i="1" s="1"/>
  <c r="H71" i="1" s="1" a="1"/>
  <c r="H71" i="1" s="1"/>
  <c r="O71" i="1" s="1"/>
  <c r="E71" i="1" a="1"/>
  <c r="E71" i="1" s="1"/>
  <c r="D71" i="1" a="1"/>
  <c r="D71" i="1" s="1"/>
  <c r="N70" i="1"/>
  <c r="K70" i="1"/>
  <c r="BL69" i="1"/>
  <c r="BJ69" i="1"/>
  <c r="BH69" i="1"/>
  <c r="BF69" i="1"/>
  <c r="BD69" i="1"/>
  <c r="BB69" i="1"/>
  <c r="AZ69" i="1"/>
  <c r="AX69" i="1"/>
  <c r="AV69" i="1"/>
  <c r="AT69" i="1"/>
  <c r="AR69" i="1"/>
  <c r="AP69" i="1"/>
  <c r="AN69" i="1"/>
  <c r="AL69" i="1"/>
  <c r="AJ69" i="1"/>
  <c r="AH69" i="1"/>
  <c r="AF69" i="1"/>
  <c r="AD69" i="1"/>
  <c r="AB69" i="1"/>
  <c r="Z69" i="1"/>
  <c r="X69" i="1"/>
  <c r="V69" i="1"/>
  <c r="T69" i="1"/>
  <c r="M69" i="1" a="1"/>
  <c r="M69" i="1" s="1"/>
  <c r="L69" i="1" a="1"/>
  <c r="L69" i="1" s="1"/>
  <c r="G69" i="1" a="1"/>
  <c r="G69" i="1" s="1"/>
  <c r="F69" i="1" a="1"/>
  <c r="F69" i="1" s="1"/>
  <c r="E69" i="1" a="1"/>
  <c r="E69" i="1" s="1"/>
  <c r="D69" i="1" a="1"/>
  <c r="D69" i="1" s="1"/>
  <c r="BL68" i="1"/>
  <c r="BJ68" i="1"/>
  <c r="BH68" i="1"/>
  <c r="BF68" i="1"/>
  <c r="BD68" i="1"/>
  <c r="BB68" i="1"/>
  <c r="AZ68" i="1"/>
  <c r="AX68" i="1"/>
  <c r="AY68" i="1" s="1"/>
  <c r="AV68" i="1"/>
  <c r="AW68" i="1" s="1"/>
  <c r="AT68" i="1"/>
  <c r="AR68" i="1"/>
  <c r="AP68" i="1"/>
  <c r="AQ68" i="1" s="1"/>
  <c r="AN68" i="1"/>
  <c r="AO68" i="1" s="1"/>
  <c r="AL68" i="1"/>
  <c r="AJ68" i="1"/>
  <c r="AH68" i="1"/>
  <c r="AF68" i="1"/>
  <c r="AD68" i="1"/>
  <c r="AB68" i="1"/>
  <c r="Z68" i="1"/>
  <c r="X68" i="1"/>
  <c r="V68" i="1"/>
  <c r="T68" i="1"/>
  <c r="M68" i="1" a="1"/>
  <c r="M68" i="1" s="1"/>
  <c r="L68" i="1" a="1"/>
  <c r="L68" i="1" s="1"/>
  <c r="G68" i="1" a="1"/>
  <c r="G68" i="1" s="1"/>
  <c r="F68" i="1" a="1"/>
  <c r="F68" i="1" s="1"/>
  <c r="H68" i="1" s="1" a="1"/>
  <c r="H68" i="1" s="1"/>
  <c r="O68" i="1" s="1"/>
  <c r="E68" i="1" a="1"/>
  <c r="E68" i="1" s="1"/>
  <c r="D68" i="1" a="1"/>
  <c r="D68" i="1" s="1"/>
  <c r="BL67" i="1"/>
  <c r="BJ67" i="1"/>
  <c r="BH67" i="1"/>
  <c r="BF67" i="1"/>
  <c r="BD67" i="1"/>
  <c r="BB67" i="1"/>
  <c r="AZ67" i="1"/>
  <c r="AX67" i="1"/>
  <c r="AV67" i="1"/>
  <c r="AT67" i="1"/>
  <c r="AR67" i="1"/>
  <c r="AP67" i="1"/>
  <c r="AN67" i="1"/>
  <c r="AL67" i="1"/>
  <c r="AJ67" i="1"/>
  <c r="AH67" i="1"/>
  <c r="AF67" i="1"/>
  <c r="AD67" i="1"/>
  <c r="AB67" i="1"/>
  <c r="Z67" i="1"/>
  <c r="X67" i="1"/>
  <c r="V67" i="1"/>
  <c r="T67" i="1"/>
  <c r="M67" i="1" a="1"/>
  <c r="M67" i="1" s="1"/>
  <c r="L67" i="1" a="1"/>
  <c r="L67" i="1" s="1"/>
  <c r="G67" i="1" a="1"/>
  <c r="G67" i="1" s="1"/>
  <c r="F67" i="1" a="1"/>
  <c r="F67" i="1" s="1"/>
  <c r="H67" i="1" s="1" a="1"/>
  <c r="H67" i="1" s="1"/>
  <c r="O67" i="1" s="1"/>
  <c r="E67" i="1" a="1"/>
  <c r="E67" i="1" s="1"/>
  <c r="D67" i="1" a="1"/>
  <c r="D67" i="1" s="1"/>
  <c r="BH66" i="1"/>
  <c r="AR66" i="1"/>
  <c r="AB66" i="1"/>
  <c r="M66" i="1" a="1"/>
  <c r="M66" i="1" s="1"/>
  <c r="L66" i="1" a="1"/>
  <c r="L66" i="1" s="1"/>
  <c r="I66" i="1"/>
  <c r="AZ66" i="1" s="1"/>
  <c r="G66" i="1"/>
  <c r="G66" i="1" a="1"/>
  <c r="F66" i="1" a="1"/>
  <c r="F66" i="1" s="1"/>
  <c r="H66" i="1" s="1" a="1"/>
  <c r="H66" i="1" s="1"/>
  <c r="O66" i="1" s="1"/>
  <c r="E66" i="1"/>
  <c r="E66" i="1" a="1"/>
  <c r="D66" i="1" a="1"/>
  <c r="D66" i="1" s="1"/>
  <c r="M65" i="1"/>
  <c r="M65" i="1" a="1"/>
  <c r="L65" i="1" a="1"/>
  <c r="L65" i="1" s="1"/>
  <c r="I65" i="1"/>
  <c r="BL65" i="1" s="1"/>
  <c r="BM65" i="1" s="1"/>
  <c r="G65" i="1" a="1"/>
  <c r="G65" i="1" s="1"/>
  <c r="F65" i="1" a="1"/>
  <c r="F65" i="1" s="1"/>
  <c r="H65" i="1" s="1" a="1"/>
  <c r="H65" i="1" s="1"/>
  <c r="E65" i="1" a="1"/>
  <c r="E65" i="1" s="1"/>
  <c r="D65" i="1" a="1"/>
  <c r="D65" i="1" s="1"/>
  <c r="BL64" i="1"/>
  <c r="BJ64" i="1"/>
  <c r="BH64" i="1"/>
  <c r="BF64" i="1"/>
  <c r="BD64" i="1"/>
  <c r="BB64" i="1"/>
  <c r="AZ64" i="1"/>
  <c r="AX64" i="1"/>
  <c r="AV64" i="1"/>
  <c r="AT64" i="1"/>
  <c r="AR64" i="1"/>
  <c r="AP64" i="1"/>
  <c r="AN64" i="1"/>
  <c r="AL64" i="1"/>
  <c r="AJ64" i="1"/>
  <c r="AH64" i="1"/>
  <c r="AF64" i="1"/>
  <c r="AD64" i="1"/>
  <c r="AB64" i="1"/>
  <c r="Z64" i="1"/>
  <c r="X64" i="1"/>
  <c r="V64" i="1"/>
  <c r="T64" i="1"/>
  <c r="M64" i="1" a="1"/>
  <c r="M64" i="1" s="1"/>
  <c r="L64" i="1" a="1"/>
  <c r="L64" i="1" s="1"/>
  <c r="G64" i="1" a="1"/>
  <c r="G64" i="1" s="1"/>
  <c r="F64" i="1" a="1"/>
  <c r="F64" i="1" s="1"/>
  <c r="H64" i="1" s="1" a="1"/>
  <c r="H64" i="1" s="1"/>
  <c r="O64" i="1" s="1"/>
  <c r="E64" i="1" a="1"/>
  <c r="E64" i="1" s="1"/>
  <c r="D64" i="1" a="1"/>
  <c r="D64" i="1" s="1"/>
  <c r="R63" i="1"/>
  <c r="R69" i="1" s="1"/>
  <c r="N69" i="1" s="1"/>
  <c r="K63" i="1"/>
  <c r="BL62" i="1"/>
  <c r="BJ62" i="1"/>
  <c r="BH62" i="1"/>
  <c r="BF62" i="1"/>
  <c r="BD62" i="1"/>
  <c r="BB62" i="1"/>
  <c r="AZ62" i="1"/>
  <c r="AX62" i="1"/>
  <c r="AV62" i="1"/>
  <c r="AT62" i="1"/>
  <c r="AR62" i="1"/>
  <c r="AP62" i="1"/>
  <c r="AN62" i="1"/>
  <c r="AL62" i="1"/>
  <c r="AJ62" i="1"/>
  <c r="AH62" i="1"/>
  <c r="AF62" i="1"/>
  <c r="AD62" i="1"/>
  <c r="AB62" i="1"/>
  <c r="Z62" i="1"/>
  <c r="X62" i="1"/>
  <c r="V62" i="1"/>
  <c r="T62" i="1"/>
  <c r="M62" i="1" a="1"/>
  <c r="M62" i="1" s="1"/>
  <c r="L62" i="1" a="1"/>
  <c r="L62" i="1" s="1"/>
  <c r="G62" i="1" a="1"/>
  <c r="G62" i="1" s="1"/>
  <c r="F62" i="1"/>
  <c r="H62" i="1" s="1" a="1"/>
  <c r="H62" i="1" s="1"/>
  <c r="F62" i="1" a="1"/>
  <c r="E62" i="1" a="1"/>
  <c r="E62" i="1" s="1"/>
  <c r="D62" i="1" a="1"/>
  <c r="D62" i="1" s="1"/>
  <c r="BL61" i="1"/>
  <c r="BJ61" i="1"/>
  <c r="BH61" i="1"/>
  <c r="BF61" i="1"/>
  <c r="BD61" i="1"/>
  <c r="BB61" i="1"/>
  <c r="AZ61" i="1"/>
  <c r="AX61" i="1"/>
  <c r="AV61" i="1"/>
  <c r="AT61" i="1"/>
  <c r="AR61" i="1"/>
  <c r="AP61" i="1"/>
  <c r="AN61" i="1"/>
  <c r="AL61" i="1"/>
  <c r="AJ61" i="1"/>
  <c r="AH61" i="1"/>
  <c r="AF61" i="1"/>
  <c r="AD61" i="1"/>
  <c r="AB61" i="1"/>
  <c r="Z61" i="1"/>
  <c r="X61" i="1"/>
  <c r="V61" i="1"/>
  <c r="T61" i="1"/>
  <c r="M61" i="1" a="1"/>
  <c r="M61" i="1" s="1"/>
  <c r="L61" i="1" a="1"/>
  <c r="L61" i="1" s="1"/>
  <c r="G61" i="1" a="1"/>
  <c r="G61" i="1" s="1"/>
  <c r="F61" i="1" a="1"/>
  <c r="F61" i="1" s="1"/>
  <c r="H61" i="1" s="1" a="1"/>
  <c r="H61" i="1" s="1"/>
  <c r="E61" i="1" a="1"/>
  <c r="E61" i="1" s="1"/>
  <c r="D61" i="1"/>
  <c r="D61" i="1" a="1"/>
  <c r="BL60" i="1"/>
  <c r="BJ60" i="1"/>
  <c r="BH60" i="1"/>
  <c r="BF60" i="1"/>
  <c r="BD60" i="1"/>
  <c r="BB60" i="1"/>
  <c r="AZ60" i="1"/>
  <c r="AX60" i="1"/>
  <c r="AV60" i="1"/>
  <c r="AT60" i="1"/>
  <c r="AR60" i="1"/>
  <c r="AP60" i="1"/>
  <c r="AN60" i="1"/>
  <c r="AL60" i="1"/>
  <c r="AJ60" i="1"/>
  <c r="AH60" i="1"/>
  <c r="AF60" i="1"/>
  <c r="AD60" i="1"/>
  <c r="AB60" i="1"/>
  <c r="Z60" i="1"/>
  <c r="X60" i="1"/>
  <c r="V60" i="1"/>
  <c r="T60" i="1"/>
  <c r="M60" i="1" a="1"/>
  <c r="M60" i="1" s="1"/>
  <c r="L60" i="1" a="1"/>
  <c r="L60" i="1" s="1"/>
  <c r="G60" i="1" a="1"/>
  <c r="G60" i="1" s="1"/>
  <c r="F60" i="1"/>
  <c r="H60" i="1" s="1" a="1"/>
  <c r="H60" i="1" s="1"/>
  <c r="F60" i="1" a="1"/>
  <c r="E60" i="1" a="1"/>
  <c r="E60" i="1" s="1"/>
  <c r="D60" i="1" a="1"/>
  <c r="D60" i="1" s="1"/>
  <c r="BL59" i="1"/>
  <c r="BJ59" i="1"/>
  <c r="BH59" i="1"/>
  <c r="BF59" i="1"/>
  <c r="BD59" i="1"/>
  <c r="BB59" i="1"/>
  <c r="AZ59" i="1"/>
  <c r="AX59" i="1"/>
  <c r="AV59" i="1"/>
  <c r="AT59" i="1"/>
  <c r="AR59" i="1"/>
  <c r="AP59" i="1"/>
  <c r="AN59" i="1"/>
  <c r="AL59" i="1"/>
  <c r="AJ59" i="1"/>
  <c r="AH59" i="1"/>
  <c r="AF59" i="1"/>
  <c r="AD59" i="1"/>
  <c r="AB59" i="1"/>
  <c r="Z59" i="1"/>
  <c r="X59" i="1"/>
  <c r="V59" i="1"/>
  <c r="T59" i="1"/>
  <c r="M59" i="1" a="1"/>
  <c r="M59" i="1" s="1"/>
  <c r="L59" i="1" a="1"/>
  <c r="L59" i="1" s="1"/>
  <c r="G59" i="1" a="1"/>
  <c r="G59" i="1" s="1"/>
  <c r="F59" i="1" a="1"/>
  <c r="F59" i="1" s="1"/>
  <c r="H59" i="1" s="1" a="1"/>
  <c r="H59" i="1" s="1"/>
  <c r="E59" i="1" a="1"/>
  <c r="E59" i="1" s="1"/>
  <c r="D59" i="1"/>
  <c r="D59" i="1" a="1"/>
  <c r="M58" i="1" a="1"/>
  <c r="M58" i="1" s="1"/>
  <c r="L58" i="1" a="1"/>
  <c r="L58" i="1" s="1"/>
  <c r="I58" i="1"/>
  <c r="G58" i="1" a="1"/>
  <c r="G58" i="1" s="1"/>
  <c r="F58" i="1" a="1"/>
  <c r="F58" i="1" s="1"/>
  <c r="E58" i="1" a="1"/>
  <c r="E58" i="1" s="1"/>
  <c r="D58" i="1" a="1"/>
  <c r="D58" i="1" s="1"/>
  <c r="BL57" i="1"/>
  <c r="BJ57" i="1"/>
  <c r="BH57" i="1"/>
  <c r="BF57" i="1"/>
  <c r="BD57" i="1"/>
  <c r="BB57" i="1"/>
  <c r="AZ57" i="1"/>
  <c r="AX57" i="1"/>
  <c r="AV57" i="1"/>
  <c r="AT57" i="1"/>
  <c r="AR57" i="1"/>
  <c r="AP57" i="1"/>
  <c r="AN57" i="1"/>
  <c r="AL57" i="1"/>
  <c r="AJ57" i="1"/>
  <c r="AH57" i="1"/>
  <c r="AF57" i="1"/>
  <c r="AD57" i="1"/>
  <c r="AB57" i="1"/>
  <c r="Z57" i="1"/>
  <c r="X57" i="1"/>
  <c r="V57" i="1"/>
  <c r="T57" i="1"/>
  <c r="M57" i="1" a="1"/>
  <c r="M57" i="1" s="1"/>
  <c r="L57" i="1" a="1"/>
  <c r="L57" i="1" s="1"/>
  <c r="G57" i="1" a="1"/>
  <c r="G57" i="1" s="1"/>
  <c r="F57" i="1" a="1"/>
  <c r="F57" i="1" s="1"/>
  <c r="E57" i="1" a="1"/>
  <c r="E57" i="1" s="1"/>
  <c r="D57" i="1" a="1"/>
  <c r="D57" i="1" s="1"/>
  <c r="R56" i="1"/>
  <c r="R59" i="1" s="1"/>
  <c r="N59" i="1" s="1"/>
  <c r="K56" i="1"/>
  <c r="BL55" i="1"/>
  <c r="BJ55" i="1"/>
  <c r="BH55" i="1"/>
  <c r="BF55" i="1"/>
  <c r="BD55" i="1"/>
  <c r="BB55" i="1"/>
  <c r="AZ55" i="1"/>
  <c r="AX55" i="1"/>
  <c r="AV55" i="1"/>
  <c r="AT55" i="1"/>
  <c r="AR55" i="1"/>
  <c r="AP55" i="1"/>
  <c r="AN55" i="1"/>
  <c r="AL55" i="1"/>
  <c r="AJ55" i="1"/>
  <c r="AH55" i="1"/>
  <c r="AF55" i="1"/>
  <c r="AD55" i="1"/>
  <c r="AB55" i="1"/>
  <c r="Z55" i="1"/>
  <c r="X55" i="1"/>
  <c r="V55" i="1"/>
  <c r="T55" i="1"/>
  <c r="M55" i="1" a="1"/>
  <c r="M55" i="1" s="1"/>
  <c r="L55" i="1" a="1"/>
  <c r="L55" i="1" s="1"/>
  <c r="G55" i="1"/>
  <c r="G55" i="1" a="1"/>
  <c r="F55" i="1" a="1"/>
  <c r="F55" i="1" s="1"/>
  <c r="H55" i="1" s="1" a="1"/>
  <c r="H55" i="1" s="1"/>
  <c r="E55" i="1" a="1"/>
  <c r="E55" i="1" s="1"/>
  <c r="D55" i="1" a="1"/>
  <c r="D55" i="1" s="1"/>
  <c r="BL54" i="1"/>
  <c r="BJ54" i="1"/>
  <c r="BH54" i="1"/>
  <c r="BF54" i="1"/>
  <c r="BD54" i="1"/>
  <c r="BB54" i="1"/>
  <c r="AZ54" i="1"/>
  <c r="AX54" i="1"/>
  <c r="AV54" i="1"/>
  <c r="AT54" i="1"/>
  <c r="AR54" i="1"/>
  <c r="AP54" i="1"/>
  <c r="AN54" i="1"/>
  <c r="AL54" i="1"/>
  <c r="AJ54" i="1"/>
  <c r="AH54" i="1"/>
  <c r="AF54" i="1"/>
  <c r="AD54" i="1"/>
  <c r="AB54" i="1"/>
  <c r="Z54" i="1"/>
  <c r="X54" i="1"/>
  <c r="V54" i="1"/>
  <c r="T54" i="1"/>
  <c r="M54" i="1" a="1"/>
  <c r="M54" i="1" s="1"/>
  <c r="L54" i="1" a="1"/>
  <c r="L54" i="1" s="1"/>
  <c r="G54" i="1" a="1"/>
  <c r="G54" i="1" s="1"/>
  <c r="F54" i="1" a="1"/>
  <c r="F54" i="1" s="1"/>
  <c r="E54" i="1"/>
  <c r="E54" i="1" a="1"/>
  <c r="D54" i="1" a="1"/>
  <c r="D54" i="1" s="1"/>
  <c r="BL53" i="1"/>
  <c r="BJ53" i="1"/>
  <c r="BH53" i="1"/>
  <c r="BF53" i="1"/>
  <c r="BD53" i="1"/>
  <c r="BB53" i="1"/>
  <c r="AZ53" i="1"/>
  <c r="AX53" i="1"/>
  <c r="AV53" i="1"/>
  <c r="AT53" i="1"/>
  <c r="AR53" i="1"/>
  <c r="AP53" i="1"/>
  <c r="AN53" i="1"/>
  <c r="AL53" i="1"/>
  <c r="AJ53" i="1"/>
  <c r="AH53" i="1"/>
  <c r="AF53" i="1"/>
  <c r="AD53" i="1"/>
  <c r="AB53" i="1"/>
  <c r="Z53" i="1"/>
  <c r="X53" i="1"/>
  <c r="V53" i="1"/>
  <c r="T53" i="1"/>
  <c r="M53" i="1"/>
  <c r="M53" i="1" a="1"/>
  <c r="L53" i="1" a="1"/>
  <c r="L53" i="1" s="1"/>
  <c r="G53" i="1"/>
  <c r="G53" i="1" a="1"/>
  <c r="F53" i="1"/>
  <c r="F53" i="1" a="1"/>
  <c r="E53" i="1"/>
  <c r="E53" i="1" a="1"/>
  <c r="D53" i="1"/>
  <c r="D53" i="1" a="1"/>
  <c r="M52" i="1" a="1"/>
  <c r="M52" i="1" s="1"/>
  <c r="L52" i="1" a="1"/>
  <c r="L52" i="1" s="1"/>
  <c r="I52" i="1"/>
  <c r="G52" i="1" a="1"/>
  <c r="G52" i="1" s="1"/>
  <c r="F52" i="1" a="1"/>
  <c r="F52" i="1" s="1"/>
  <c r="E52" i="1" a="1"/>
  <c r="E52" i="1" s="1"/>
  <c r="D52" i="1" a="1"/>
  <c r="D52" i="1" s="1"/>
  <c r="M51" i="1" a="1"/>
  <c r="M51" i="1" s="1"/>
  <c r="L51" i="1" a="1"/>
  <c r="L51" i="1" s="1"/>
  <c r="I51" i="1"/>
  <c r="BL51" i="1" s="1"/>
  <c r="G51" i="1" a="1"/>
  <c r="G51" i="1" s="1"/>
  <c r="F51" i="1"/>
  <c r="F51" i="1" a="1"/>
  <c r="E51" i="1" a="1"/>
  <c r="E51" i="1" s="1"/>
  <c r="D51" i="1"/>
  <c r="D51" i="1" a="1"/>
  <c r="BL50" i="1"/>
  <c r="BJ50" i="1"/>
  <c r="BH50" i="1"/>
  <c r="BF50" i="1"/>
  <c r="BD50" i="1"/>
  <c r="BB50" i="1"/>
  <c r="AZ50" i="1"/>
  <c r="AX50" i="1"/>
  <c r="AV50" i="1"/>
  <c r="AT50" i="1"/>
  <c r="AR50" i="1"/>
  <c r="AP50" i="1"/>
  <c r="AN50" i="1"/>
  <c r="AL50" i="1"/>
  <c r="AJ50" i="1"/>
  <c r="AH50" i="1"/>
  <c r="AF50" i="1"/>
  <c r="AD50" i="1"/>
  <c r="AB50" i="1"/>
  <c r="Z50" i="1"/>
  <c r="X50" i="1"/>
  <c r="V50" i="1"/>
  <c r="T50" i="1"/>
  <c r="M50" i="1" a="1"/>
  <c r="M50" i="1" s="1"/>
  <c r="L50" i="1" a="1"/>
  <c r="L50" i="1" s="1"/>
  <c r="G50" i="1"/>
  <c r="G50" i="1" a="1"/>
  <c r="F50" i="1"/>
  <c r="F50" i="1" a="1"/>
  <c r="E50" i="1"/>
  <c r="E50" i="1" a="1"/>
  <c r="D50" i="1"/>
  <c r="D50" i="1" a="1"/>
  <c r="R49" i="1"/>
  <c r="R54" i="1" s="1"/>
  <c r="N54" i="1" s="1"/>
  <c r="K49" i="1"/>
  <c r="BL48" i="1"/>
  <c r="BJ48" i="1"/>
  <c r="BH48" i="1"/>
  <c r="BF48" i="1"/>
  <c r="BD48" i="1"/>
  <c r="BB48" i="1"/>
  <c r="AZ48" i="1"/>
  <c r="AX48" i="1"/>
  <c r="AV48" i="1"/>
  <c r="AT48" i="1"/>
  <c r="AR48" i="1"/>
  <c r="AP48" i="1"/>
  <c r="AN48" i="1"/>
  <c r="AL48" i="1"/>
  <c r="AJ48" i="1"/>
  <c r="AH48" i="1"/>
  <c r="AF48" i="1"/>
  <c r="AD48" i="1"/>
  <c r="AB48" i="1"/>
  <c r="Z48" i="1"/>
  <c r="X48" i="1"/>
  <c r="V48" i="1"/>
  <c r="T48" i="1"/>
  <c r="M48" i="1" a="1"/>
  <c r="M48" i="1" s="1"/>
  <c r="L48" i="1" a="1"/>
  <c r="L48" i="1" s="1"/>
  <c r="G48" i="1" a="1"/>
  <c r="G48" i="1" s="1"/>
  <c r="F48" i="1" a="1"/>
  <c r="F48" i="1" s="1"/>
  <c r="E48" i="1" a="1"/>
  <c r="E48" i="1" s="1"/>
  <c r="D48" i="1" a="1"/>
  <c r="D48" i="1" s="1"/>
  <c r="BL47" i="1"/>
  <c r="BJ47" i="1"/>
  <c r="BH47" i="1"/>
  <c r="BF47" i="1"/>
  <c r="BD47" i="1"/>
  <c r="BB47" i="1"/>
  <c r="AZ47" i="1"/>
  <c r="AX47" i="1"/>
  <c r="AV47" i="1"/>
  <c r="AT47" i="1"/>
  <c r="AR47" i="1"/>
  <c r="AP47" i="1"/>
  <c r="AN47" i="1"/>
  <c r="AL47" i="1"/>
  <c r="AJ47" i="1"/>
  <c r="AH47" i="1"/>
  <c r="AF47" i="1"/>
  <c r="AD47" i="1"/>
  <c r="AB47" i="1"/>
  <c r="Z47" i="1"/>
  <c r="X47" i="1"/>
  <c r="V47" i="1"/>
  <c r="T47" i="1"/>
  <c r="M47" i="1" a="1"/>
  <c r="M47" i="1" s="1"/>
  <c r="L47" i="1" a="1"/>
  <c r="L47" i="1" s="1"/>
  <c r="G47" i="1" a="1"/>
  <c r="G47" i="1" s="1"/>
  <c r="F47" i="1" a="1"/>
  <c r="F47" i="1" s="1"/>
  <c r="H47" i="1" s="1" a="1"/>
  <c r="H47" i="1" s="1"/>
  <c r="O47" i="1" s="1"/>
  <c r="E47" i="1" a="1"/>
  <c r="E47" i="1" s="1"/>
  <c r="D47" i="1" a="1"/>
  <c r="D47" i="1" s="1"/>
  <c r="M46" i="1" a="1"/>
  <c r="M46" i="1" s="1"/>
  <c r="L46" i="1" a="1"/>
  <c r="L46" i="1" s="1"/>
  <c r="G46" i="1"/>
  <c r="G46" i="1" a="1"/>
  <c r="F46" i="1" a="1"/>
  <c r="F46" i="1" s="1"/>
  <c r="E46" i="1" a="1"/>
  <c r="E46" i="1" s="1"/>
  <c r="D46" i="1" a="1"/>
  <c r="D46" i="1" s="1"/>
  <c r="BL45" i="1"/>
  <c r="BJ45" i="1"/>
  <c r="BH45" i="1"/>
  <c r="BF45" i="1"/>
  <c r="BD45" i="1"/>
  <c r="BB45" i="1"/>
  <c r="AZ45" i="1"/>
  <c r="AX45" i="1"/>
  <c r="AV45" i="1"/>
  <c r="AT45" i="1"/>
  <c r="AR45" i="1"/>
  <c r="AP45" i="1"/>
  <c r="AN45" i="1"/>
  <c r="AL45" i="1"/>
  <c r="AJ45" i="1"/>
  <c r="AH45" i="1"/>
  <c r="AF45" i="1"/>
  <c r="AD45" i="1"/>
  <c r="AB45" i="1"/>
  <c r="Z45" i="1"/>
  <c r="X45" i="1"/>
  <c r="V45" i="1"/>
  <c r="T45" i="1"/>
  <c r="M45" i="1" a="1"/>
  <c r="M45" i="1" s="1"/>
  <c r="L45" i="1" a="1"/>
  <c r="L45" i="1" s="1"/>
  <c r="G45" i="1" a="1"/>
  <c r="G45" i="1" s="1"/>
  <c r="F45" i="1"/>
  <c r="F45" i="1" a="1"/>
  <c r="E45" i="1" a="1"/>
  <c r="E45" i="1" s="1"/>
  <c r="D45" i="1"/>
  <c r="D45" i="1" a="1"/>
  <c r="BL44" i="1"/>
  <c r="BJ44" i="1"/>
  <c r="BH44" i="1"/>
  <c r="BF44" i="1"/>
  <c r="BD44" i="1"/>
  <c r="BB44" i="1"/>
  <c r="AZ44" i="1"/>
  <c r="AX44" i="1"/>
  <c r="AV44" i="1"/>
  <c r="AT44" i="1"/>
  <c r="AR44" i="1"/>
  <c r="AP44" i="1"/>
  <c r="AN44" i="1"/>
  <c r="AL44" i="1"/>
  <c r="AJ44" i="1"/>
  <c r="AH44" i="1"/>
  <c r="AF44" i="1"/>
  <c r="AD44" i="1"/>
  <c r="AB44" i="1"/>
  <c r="Z44" i="1"/>
  <c r="X44" i="1"/>
  <c r="V44" i="1"/>
  <c r="T44" i="1"/>
  <c r="M44" i="1" a="1"/>
  <c r="M44" i="1" s="1"/>
  <c r="L44" i="1" a="1"/>
  <c r="L44" i="1" s="1"/>
  <c r="G44" i="1" a="1"/>
  <c r="G44" i="1" s="1"/>
  <c r="F44" i="1"/>
  <c r="F44" i="1" a="1"/>
  <c r="E44" i="1" a="1"/>
  <c r="E44" i="1" s="1"/>
  <c r="D44" i="1"/>
  <c r="D44" i="1" a="1"/>
  <c r="M43" i="1" a="1"/>
  <c r="M43" i="1" s="1"/>
  <c r="L43" i="1" a="1"/>
  <c r="L43" i="1" s="1"/>
  <c r="I43" i="1"/>
  <c r="H43" i="1" a="1"/>
  <c r="H43" i="1" s="1"/>
  <c r="O43" i="1" s="1"/>
  <c r="G43" i="1" a="1"/>
  <c r="G43" i="1" s="1"/>
  <c r="F43" i="1" a="1"/>
  <c r="F43" i="1" s="1"/>
  <c r="E43" i="1" a="1"/>
  <c r="E43" i="1" s="1"/>
  <c r="D43" i="1" a="1"/>
  <c r="D43" i="1" s="1"/>
  <c r="BL42" i="1"/>
  <c r="BH42" i="1"/>
  <c r="BF42" i="1"/>
  <c r="BD42" i="1"/>
  <c r="AZ42" i="1"/>
  <c r="AX42" i="1"/>
  <c r="AV42" i="1"/>
  <c r="AR42" i="1"/>
  <c r="AP42" i="1"/>
  <c r="AN42" i="1"/>
  <c r="AJ42" i="1"/>
  <c r="AH42" i="1"/>
  <c r="AF42" i="1"/>
  <c r="AB42" i="1"/>
  <c r="Z42" i="1"/>
  <c r="X42" i="1"/>
  <c r="T42" i="1"/>
  <c r="M42" i="1" a="1"/>
  <c r="M42" i="1" s="1"/>
  <c r="L42" i="1" a="1"/>
  <c r="L42" i="1" s="1"/>
  <c r="I42" i="1"/>
  <c r="G42" i="1" a="1"/>
  <c r="G42" i="1" s="1"/>
  <c r="F42" i="1"/>
  <c r="F42" i="1" a="1"/>
  <c r="E42" i="1" a="1"/>
  <c r="E42" i="1" s="1"/>
  <c r="D42" i="1"/>
  <c r="D42" i="1" a="1"/>
  <c r="BL41" i="1"/>
  <c r="BJ41" i="1"/>
  <c r="BH41" i="1"/>
  <c r="BF41" i="1"/>
  <c r="BD41" i="1"/>
  <c r="BB41" i="1"/>
  <c r="AZ41" i="1"/>
  <c r="AX41" i="1"/>
  <c r="AV41" i="1"/>
  <c r="AT41" i="1"/>
  <c r="AR41" i="1"/>
  <c r="AP41" i="1"/>
  <c r="AN41" i="1"/>
  <c r="AL41" i="1"/>
  <c r="AJ41" i="1"/>
  <c r="AH41" i="1"/>
  <c r="AF41" i="1"/>
  <c r="AD41" i="1"/>
  <c r="AB41" i="1"/>
  <c r="Z41" i="1"/>
  <c r="X41" i="1"/>
  <c r="V41" i="1"/>
  <c r="T41" i="1"/>
  <c r="G41" i="1" a="1"/>
  <c r="G41" i="1" s="1"/>
  <c r="F41" i="1"/>
  <c r="F41" i="1" a="1"/>
  <c r="E41" i="1" a="1"/>
  <c r="E41" i="1" s="1"/>
  <c r="D41" i="1"/>
  <c r="D41" i="1" a="1"/>
  <c r="C41" i="1"/>
  <c r="R40" i="1"/>
  <c r="R48" i="1" s="1"/>
  <c r="N48" i="1" s="1"/>
  <c r="K40" i="1"/>
  <c r="M39" i="1" a="1"/>
  <c r="M39" i="1" s="1"/>
  <c r="L39" i="1" a="1"/>
  <c r="L39" i="1" s="1"/>
  <c r="I39" i="1"/>
  <c r="R39" i="1" s="1"/>
  <c r="G39" i="1" a="1"/>
  <c r="G39" i="1" s="1"/>
  <c r="F39" i="1" a="1"/>
  <c r="F39" i="1" s="1"/>
  <c r="H39" i="1" s="1" a="1"/>
  <c r="H39" i="1" s="1"/>
  <c r="O39" i="1" s="1"/>
  <c r="O38" i="1" s="1"/>
  <c r="E39" i="1" a="1"/>
  <c r="E39" i="1" s="1"/>
  <c r="D39" i="1" a="1"/>
  <c r="D39" i="1" s="1"/>
  <c r="R38" i="1"/>
  <c r="N38" i="1" s="1"/>
  <c r="K38" i="1"/>
  <c r="BL37" i="1"/>
  <c r="BJ37" i="1"/>
  <c r="BH37" i="1"/>
  <c r="BF37" i="1"/>
  <c r="BD37" i="1"/>
  <c r="BB37" i="1"/>
  <c r="AZ37" i="1"/>
  <c r="AX37" i="1"/>
  <c r="AV37" i="1"/>
  <c r="AT37" i="1"/>
  <c r="AR37" i="1"/>
  <c r="AP37" i="1"/>
  <c r="AN37" i="1"/>
  <c r="AL37" i="1"/>
  <c r="AJ37" i="1"/>
  <c r="AH37" i="1"/>
  <c r="AF37" i="1"/>
  <c r="AD37" i="1"/>
  <c r="AB37" i="1"/>
  <c r="Z37" i="1"/>
  <c r="X37" i="1"/>
  <c r="V37" i="1"/>
  <c r="T37" i="1"/>
  <c r="M37" i="1" a="1"/>
  <c r="M37" i="1" s="1"/>
  <c r="L37" i="1" a="1"/>
  <c r="L37" i="1" s="1"/>
  <c r="G37" i="1"/>
  <c r="G37" i="1" a="1"/>
  <c r="F37" i="1" a="1"/>
  <c r="F37" i="1" s="1"/>
  <c r="H37" i="1" s="1" a="1"/>
  <c r="H37" i="1" s="1"/>
  <c r="E37" i="1"/>
  <c r="E37" i="1" a="1"/>
  <c r="D37" i="1" a="1"/>
  <c r="D37" i="1" s="1"/>
  <c r="R36" i="1"/>
  <c r="R37" i="1" s="1"/>
  <c r="N37" i="1" s="1"/>
  <c r="K36" i="1"/>
  <c r="BL35" i="1"/>
  <c r="BJ35" i="1"/>
  <c r="BH35" i="1"/>
  <c r="BF35" i="1"/>
  <c r="BD35" i="1"/>
  <c r="BB35" i="1"/>
  <c r="AZ35" i="1"/>
  <c r="AX35" i="1"/>
  <c r="AV35" i="1"/>
  <c r="AT35" i="1"/>
  <c r="AR35" i="1"/>
  <c r="AP35" i="1"/>
  <c r="AN35" i="1"/>
  <c r="AL35" i="1"/>
  <c r="AJ35" i="1"/>
  <c r="AH35" i="1"/>
  <c r="AF35" i="1"/>
  <c r="AD35" i="1"/>
  <c r="AB35" i="1"/>
  <c r="Z35" i="1"/>
  <c r="X35" i="1"/>
  <c r="V35" i="1"/>
  <c r="T35" i="1"/>
  <c r="R35" i="1"/>
  <c r="M35" i="1" a="1"/>
  <c r="M35" i="1" s="1"/>
  <c r="L35" i="1" a="1"/>
  <c r="L35" i="1" s="1"/>
  <c r="G35" i="1" a="1"/>
  <c r="G35" i="1" s="1"/>
  <c r="F35" i="1" a="1"/>
  <c r="F35" i="1" s="1"/>
  <c r="E35" i="1" a="1"/>
  <c r="E35" i="1" s="1"/>
  <c r="D35" i="1" a="1"/>
  <c r="D35" i="1" s="1"/>
  <c r="N34" i="1"/>
  <c r="K34" i="1"/>
  <c r="BL33" i="1"/>
  <c r="BJ33" i="1"/>
  <c r="BH33" i="1"/>
  <c r="BF33" i="1"/>
  <c r="BD33" i="1"/>
  <c r="BB33" i="1"/>
  <c r="AZ33" i="1"/>
  <c r="AX33" i="1"/>
  <c r="AV33" i="1"/>
  <c r="AT33" i="1"/>
  <c r="AR33" i="1"/>
  <c r="AP33" i="1"/>
  <c r="AN33" i="1"/>
  <c r="AL33" i="1"/>
  <c r="AJ33" i="1"/>
  <c r="AH33" i="1"/>
  <c r="AF33" i="1"/>
  <c r="AD33" i="1"/>
  <c r="AB33" i="1"/>
  <c r="Z33" i="1"/>
  <c r="X33" i="1"/>
  <c r="V33" i="1"/>
  <c r="T33" i="1"/>
  <c r="M33" i="1" a="1"/>
  <c r="M33" i="1" s="1"/>
  <c r="L33" i="1" a="1"/>
  <c r="L33" i="1" s="1"/>
  <c r="G33" i="1" a="1"/>
  <c r="G33" i="1" s="1"/>
  <c r="F33" i="1" a="1"/>
  <c r="F33" i="1" s="1"/>
  <c r="E33" i="1" a="1"/>
  <c r="E33" i="1" s="1"/>
  <c r="D33" i="1" a="1"/>
  <c r="D33" i="1" s="1"/>
  <c r="R32" i="1"/>
  <c r="R79" i="1" s="1"/>
  <c r="K32" i="1"/>
  <c r="BL31" i="1"/>
  <c r="BJ31" i="1"/>
  <c r="BH31" i="1"/>
  <c r="BF31" i="1"/>
  <c r="BD31" i="1"/>
  <c r="BB31" i="1"/>
  <c r="AZ31" i="1"/>
  <c r="AX31" i="1"/>
  <c r="AV31" i="1"/>
  <c r="AT31" i="1"/>
  <c r="AR31" i="1"/>
  <c r="AP31" i="1"/>
  <c r="AN31" i="1"/>
  <c r="AL31" i="1"/>
  <c r="AJ31" i="1"/>
  <c r="AH31" i="1"/>
  <c r="AF31" i="1"/>
  <c r="AD31" i="1"/>
  <c r="AB31" i="1"/>
  <c r="Z31" i="1"/>
  <c r="X31" i="1"/>
  <c r="V31" i="1"/>
  <c r="T31" i="1"/>
  <c r="M31" i="1" a="1"/>
  <c r="M31" i="1" s="1"/>
  <c r="L31" i="1" a="1"/>
  <c r="L31" i="1" s="1"/>
  <c r="G31" i="1"/>
  <c r="G31" i="1" a="1"/>
  <c r="F31" i="1" a="1"/>
  <c r="F31" i="1" s="1"/>
  <c r="H31" i="1" s="1" a="1"/>
  <c r="H31" i="1" s="1"/>
  <c r="E31" i="1"/>
  <c r="E31" i="1" a="1"/>
  <c r="D31" i="1" a="1"/>
  <c r="D31" i="1" s="1"/>
  <c r="BL30" i="1"/>
  <c r="BJ30" i="1"/>
  <c r="BH30" i="1"/>
  <c r="BF30" i="1"/>
  <c r="BD30" i="1"/>
  <c r="BB30" i="1"/>
  <c r="AZ30" i="1"/>
  <c r="AX30" i="1"/>
  <c r="AV30" i="1"/>
  <c r="AT30" i="1"/>
  <c r="AR30" i="1"/>
  <c r="AP30" i="1"/>
  <c r="AN30" i="1"/>
  <c r="AL30" i="1"/>
  <c r="AJ30" i="1"/>
  <c r="AH30" i="1"/>
  <c r="AF30" i="1"/>
  <c r="AD30" i="1"/>
  <c r="AB30" i="1"/>
  <c r="Z30" i="1"/>
  <c r="X30" i="1"/>
  <c r="V30" i="1"/>
  <c r="T30" i="1"/>
  <c r="M30" i="1" a="1"/>
  <c r="M30" i="1" s="1"/>
  <c r="L30" i="1" a="1"/>
  <c r="L30" i="1" s="1"/>
  <c r="G30" i="1"/>
  <c r="G30" i="1" a="1"/>
  <c r="F30" i="1" a="1"/>
  <c r="F30" i="1" s="1"/>
  <c r="E30" i="1"/>
  <c r="E30" i="1" a="1"/>
  <c r="D30" i="1" a="1"/>
  <c r="D30" i="1" s="1"/>
  <c r="BL29" i="1"/>
  <c r="BJ29" i="1"/>
  <c r="BH29" i="1"/>
  <c r="BF29" i="1"/>
  <c r="BD29" i="1"/>
  <c r="BB29" i="1"/>
  <c r="AZ29" i="1"/>
  <c r="AX29" i="1"/>
  <c r="AV29" i="1"/>
  <c r="AT29" i="1"/>
  <c r="AR29" i="1"/>
  <c r="AP29" i="1"/>
  <c r="AN29" i="1"/>
  <c r="AL29" i="1"/>
  <c r="AJ29" i="1"/>
  <c r="AH29" i="1"/>
  <c r="AF29" i="1"/>
  <c r="AD29" i="1"/>
  <c r="AB29" i="1"/>
  <c r="Z29" i="1"/>
  <c r="X29" i="1"/>
  <c r="V29" i="1"/>
  <c r="T29" i="1"/>
  <c r="G29" i="1"/>
  <c r="G29" i="1" a="1"/>
  <c r="F29" i="1" a="1"/>
  <c r="F29" i="1" s="1"/>
  <c r="E29" i="1"/>
  <c r="E29" i="1" a="1"/>
  <c r="D29" i="1" a="1"/>
  <c r="D29" i="1" s="1"/>
  <c r="C29" i="1"/>
  <c r="R28" i="1"/>
  <c r="R31" i="1" s="1"/>
  <c r="N31" i="1" s="1"/>
  <c r="K28" i="1"/>
  <c r="M26" i="1" a="1"/>
  <c r="M26" i="1" s="1"/>
  <c r="L26" i="1" a="1"/>
  <c r="L26" i="1" s="1"/>
  <c r="I26" i="1"/>
  <c r="R26" i="1" s="1"/>
  <c r="G26" i="1" a="1"/>
  <c r="G26" i="1" s="1"/>
  <c r="F26" i="1"/>
  <c r="F26" i="1" a="1"/>
  <c r="E26" i="1" a="1"/>
  <c r="E26" i="1" s="1"/>
  <c r="D26" i="1"/>
  <c r="D26" i="1" a="1"/>
  <c r="N25" i="1"/>
  <c r="L25" i="1"/>
  <c r="K25" i="1"/>
  <c r="BL23" i="1"/>
  <c r="BJ23" i="1"/>
  <c r="BH23" i="1"/>
  <c r="BF23" i="1"/>
  <c r="BD23" i="1"/>
  <c r="BB23" i="1"/>
  <c r="AZ23" i="1"/>
  <c r="AX23" i="1"/>
  <c r="AV23" i="1"/>
  <c r="AT23" i="1"/>
  <c r="AR23" i="1"/>
  <c r="AP23" i="1"/>
  <c r="AN23" i="1"/>
  <c r="AL23" i="1"/>
  <c r="AJ23" i="1"/>
  <c r="AH23" i="1"/>
  <c r="AF23" i="1"/>
  <c r="AD23" i="1"/>
  <c r="AB23" i="1"/>
  <c r="Z23" i="1"/>
  <c r="X23" i="1"/>
  <c r="V23" i="1"/>
  <c r="T23" i="1"/>
  <c r="R23" i="1"/>
  <c r="N23" i="1" s="1"/>
  <c r="G23" i="1"/>
  <c r="G23" i="1" a="1"/>
  <c r="F23" i="1" a="1"/>
  <c r="F23" i="1" s="1"/>
  <c r="E23" i="1"/>
  <c r="E23" i="1" a="1"/>
  <c r="D23" i="1" a="1"/>
  <c r="D23" i="1" s="1"/>
  <c r="BL22" i="1"/>
  <c r="BJ22" i="1"/>
  <c r="BH22" i="1"/>
  <c r="BF22" i="1"/>
  <c r="BD22" i="1"/>
  <c r="BB22" i="1"/>
  <c r="AZ22" i="1"/>
  <c r="AX22" i="1"/>
  <c r="AV22" i="1"/>
  <c r="AT22" i="1"/>
  <c r="AR22" i="1"/>
  <c r="AP22" i="1"/>
  <c r="AN22" i="1"/>
  <c r="AL22" i="1"/>
  <c r="AJ22" i="1"/>
  <c r="AH22" i="1"/>
  <c r="AF22" i="1"/>
  <c r="AD22" i="1"/>
  <c r="AB22" i="1"/>
  <c r="Z22" i="1"/>
  <c r="X22" i="1"/>
  <c r="V22" i="1"/>
  <c r="T22" i="1"/>
  <c r="R22" i="1"/>
  <c r="G22" i="1" a="1"/>
  <c r="G22" i="1" s="1"/>
  <c r="F22" i="1" a="1"/>
  <c r="F22" i="1" s="1"/>
  <c r="E22" i="1" a="1"/>
  <c r="E22" i="1" s="1"/>
  <c r="D22" i="1" a="1"/>
  <c r="D22" i="1" s="1"/>
  <c r="BL21" i="1"/>
  <c r="BJ21" i="1"/>
  <c r="BH21" i="1"/>
  <c r="BF21" i="1"/>
  <c r="BD21" i="1"/>
  <c r="BB21" i="1"/>
  <c r="AZ21" i="1"/>
  <c r="AX21" i="1"/>
  <c r="AV21" i="1"/>
  <c r="AT21" i="1"/>
  <c r="AR21" i="1"/>
  <c r="AP21" i="1"/>
  <c r="AN21" i="1"/>
  <c r="AL21" i="1"/>
  <c r="AJ21" i="1"/>
  <c r="AH21" i="1"/>
  <c r="AF21" i="1"/>
  <c r="AD21" i="1"/>
  <c r="AB21" i="1"/>
  <c r="Z21" i="1"/>
  <c r="X21" i="1"/>
  <c r="V21" i="1"/>
  <c r="T21" i="1"/>
  <c r="R21" i="1"/>
  <c r="N21" i="1" s="1"/>
  <c r="G21" i="1"/>
  <c r="G21" i="1" a="1"/>
  <c r="F21" i="1" a="1"/>
  <c r="F21" i="1" s="1"/>
  <c r="E21" i="1"/>
  <c r="E21" i="1" a="1"/>
  <c r="D21" i="1" a="1"/>
  <c r="D21" i="1" s="1"/>
  <c r="BL20" i="1"/>
  <c r="BJ20" i="1"/>
  <c r="BH20" i="1"/>
  <c r="BF20" i="1"/>
  <c r="BD20" i="1"/>
  <c r="BB20" i="1"/>
  <c r="AZ20" i="1"/>
  <c r="AX20" i="1"/>
  <c r="AV20" i="1"/>
  <c r="AT20" i="1"/>
  <c r="AR20" i="1"/>
  <c r="AP20" i="1"/>
  <c r="AN20" i="1"/>
  <c r="AL20" i="1"/>
  <c r="AJ20" i="1"/>
  <c r="AH20" i="1"/>
  <c r="AF20" i="1"/>
  <c r="AD20" i="1"/>
  <c r="AB20" i="1"/>
  <c r="Z20" i="1"/>
  <c r="X20" i="1"/>
  <c r="V20" i="1"/>
  <c r="T20" i="1"/>
  <c r="R20" i="1"/>
  <c r="N20" i="1" s="1"/>
  <c r="G20" i="1" a="1"/>
  <c r="G20" i="1" s="1"/>
  <c r="F20" i="1" a="1"/>
  <c r="F20" i="1" s="1"/>
  <c r="E20" i="1" a="1"/>
  <c r="E20" i="1" s="1"/>
  <c r="D20" i="1" a="1"/>
  <c r="D20" i="1" s="1"/>
  <c r="BL19" i="1"/>
  <c r="BJ19" i="1"/>
  <c r="BH19" i="1"/>
  <c r="BF19" i="1"/>
  <c r="BD19" i="1"/>
  <c r="BB19" i="1"/>
  <c r="AZ19" i="1"/>
  <c r="AX19" i="1"/>
  <c r="AV19" i="1"/>
  <c r="AT19" i="1"/>
  <c r="AR19" i="1"/>
  <c r="AP19" i="1"/>
  <c r="AN19" i="1"/>
  <c r="AL19" i="1"/>
  <c r="AJ19" i="1"/>
  <c r="AH19" i="1"/>
  <c r="AF19" i="1"/>
  <c r="AD19" i="1"/>
  <c r="AB19" i="1"/>
  <c r="Z19" i="1"/>
  <c r="X19" i="1"/>
  <c r="V19" i="1"/>
  <c r="T19" i="1"/>
  <c r="R19" i="1"/>
  <c r="G19" i="1" a="1"/>
  <c r="G19" i="1" s="1"/>
  <c r="F19" i="1"/>
  <c r="F19" i="1" a="1"/>
  <c r="E19" i="1" a="1"/>
  <c r="E19" i="1" s="1"/>
  <c r="D19" i="1"/>
  <c r="D19" i="1" a="1"/>
  <c r="M18" i="1" a="1"/>
  <c r="M18" i="1" s="1"/>
  <c r="L18" i="1" a="1"/>
  <c r="L18" i="1" s="1"/>
  <c r="I18" i="1"/>
  <c r="R18" i="1" s="1"/>
  <c r="G18" i="1"/>
  <c r="G18" i="1" a="1"/>
  <c r="F18" i="1" a="1"/>
  <c r="F18" i="1" s="1"/>
  <c r="E18" i="1"/>
  <c r="E18" i="1" a="1"/>
  <c r="D18" i="1" a="1"/>
  <c r="D18" i="1" s="1"/>
  <c r="BL17" i="1"/>
  <c r="BJ17" i="1"/>
  <c r="BH17" i="1"/>
  <c r="BF17" i="1"/>
  <c r="BD17" i="1"/>
  <c r="BB17" i="1"/>
  <c r="AZ17" i="1"/>
  <c r="AX17" i="1"/>
  <c r="AV17" i="1"/>
  <c r="AT17" i="1"/>
  <c r="AR17" i="1"/>
  <c r="AP17" i="1"/>
  <c r="AN17" i="1"/>
  <c r="AL17" i="1"/>
  <c r="AJ17" i="1"/>
  <c r="AH17" i="1"/>
  <c r="AF17" i="1"/>
  <c r="AD17" i="1"/>
  <c r="AB17" i="1"/>
  <c r="Z17" i="1"/>
  <c r="X17" i="1"/>
  <c r="V17" i="1"/>
  <c r="T17" i="1"/>
  <c r="R17" i="1"/>
  <c r="M17" i="1" a="1"/>
  <c r="M17" i="1" s="1"/>
  <c r="L17" i="1" a="1"/>
  <c r="L17" i="1" s="1"/>
  <c r="G17" i="1"/>
  <c r="G17" i="1" a="1"/>
  <c r="F17" i="1" a="1"/>
  <c r="F17" i="1" s="1"/>
  <c r="H17" i="1" s="1" a="1"/>
  <c r="H17" i="1" s="1"/>
  <c r="E17" i="1"/>
  <c r="E17" i="1" a="1"/>
  <c r="D17" i="1" a="1"/>
  <c r="D17" i="1" s="1"/>
  <c r="BL16" i="1"/>
  <c r="BJ16" i="1"/>
  <c r="BH16" i="1"/>
  <c r="BF16" i="1"/>
  <c r="BD16" i="1"/>
  <c r="BB16" i="1"/>
  <c r="AZ16" i="1"/>
  <c r="AX16" i="1"/>
  <c r="AV16" i="1"/>
  <c r="AT16" i="1"/>
  <c r="AR16" i="1"/>
  <c r="AP16" i="1"/>
  <c r="AN16" i="1"/>
  <c r="AL16" i="1"/>
  <c r="AJ16" i="1"/>
  <c r="AH16" i="1"/>
  <c r="AF16" i="1"/>
  <c r="AD16" i="1"/>
  <c r="AB16" i="1"/>
  <c r="Z16" i="1"/>
  <c r="X16" i="1"/>
  <c r="V16" i="1"/>
  <c r="T16" i="1"/>
  <c r="R16" i="1"/>
  <c r="N16" i="1" s="1"/>
  <c r="M16" i="1" a="1"/>
  <c r="M16" i="1" s="1"/>
  <c r="L16" i="1" a="1"/>
  <c r="L16" i="1" s="1"/>
  <c r="G16" i="1"/>
  <c r="G16" i="1" a="1"/>
  <c r="F16" i="1" a="1"/>
  <c r="F16" i="1" s="1"/>
  <c r="E16" i="1" a="1"/>
  <c r="E16" i="1" s="1"/>
  <c r="D16" i="1" a="1"/>
  <c r="D16" i="1" s="1"/>
  <c r="M15" i="1" a="1"/>
  <c r="M15" i="1" s="1"/>
  <c r="L15" i="1" a="1"/>
  <c r="L15" i="1" s="1"/>
  <c r="G15" i="1"/>
  <c r="G15" i="1" a="1"/>
  <c r="F15" i="1" a="1"/>
  <c r="F15" i="1" s="1"/>
  <c r="H15" i="1" s="1" a="1"/>
  <c r="H15" i="1" s="1"/>
  <c r="E15" i="1"/>
  <c r="E15" i="1" a="1"/>
  <c r="D15" i="1" a="1"/>
  <c r="D15" i="1" s="1"/>
  <c r="M14" i="1" a="1"/>
  <c r="M14" i="1" s="1"/>
  <c r="L14" i="1" a="1"/>
  <c r="L14" i="1" s="1"/>
  <c r="G14" i="1" a="1"/>
  <c r="G14" i="1" s="1"/>
  <c r="F14" i="1"/>
  <c r="F14" i="1" a="1"/>
  <c r="E14" i="1" a="1"/>
  <c r="E14" i="1" s="1"/>
  <c r="D14" i="1"/>
  <c r="D14" i="1" a="1"/>
  <c r="M13" i="1" a="1"/>
  <c r="M13" i="1" s="1"/>
  <c r="L13" i="1" a="1"/>
  <c r="L13" i="1" s="1"/>
  <c r="G13" i="1"/>
  <c r="G13" i="1" a="1"/>
  <c r="F13" i="1" a="1"/>
  <c r="F13" i="1" s="1"/>
  <c r="H13" i="1" s="1" a="1"/>
  <c r="H13" i="1" s="1"/>
  <c r="E13" i="1"/>
  <c r="E13" i="1" a="1"/>
  <c r="D13" i="1" a="1"/>
  <c r="D13" i="1" s="1"/>
  <c r="M12" i="1" a="1"/>
  <c r="M12" i="1" s="1"/>
  <c r="L12" i="1" a="1"/>
  <c r="L12" i="1" s="1"/>
  <c r="I12" i="1"/>
  <c r="R12" i="1" s="1"/>
  <c r="G12" i="1"/>
  <c r="G12" i="1" a="1"/>
  <c r="F12" i="1" a="1"/>
  <c r="F12" i="1" s="1"/>
  <c r="E12" i="1" a="1"/>
  <c r="E12" i="1" s="1"/>
  <c r="D12" i="1" a="1"/>
  <c r="D12" i="1" s="1"/>
  <c r="N11" i="1"/>
  <c r="K11" i="1"/>
  <c r="C23" i="1" s="1"/>
  <c r="BJ10" i="1"/>
  <c r="AX10" i="1"/>
  <c r="AT10" i="1"/>
  <c r="AH10" i="1"/>
  <c r="AD10" i="1"/>
  <c r="M10" i="1" a="1"/>
  <c r="M10" i="1" s="1"/>
  <c r="L10" i="1" a="1"/>
  <c r="L10" i="1" s="1"/>
  <c r="I10" i="1"/>
  <c r="BL10" i="1" s="1"/>
  <c r="G10" i="1" a="1"/>
  <c r="G10" i="1" s="1"/>
  <c r="F10" i="1"/>
  <c r="F10" i="1" a="1"/>
  <c r="E10" i="1" a="1"/>
  <c r="E10" i="1" s="1"/>
  <c r="D10" i="1"/>
  <c r="D10" i="1" a="1"/>
  <c r="M9" i="1" a="1"/>
  <c r="M9" i="1" s="1"/>
  <c r="L9" i="1" a="1"/>
  <c r="L9" i="1" s="1"/>
  <c r="I9" i="1"/>
  <c r="BL9" i="1" s="1"/>
  <c r="G9" i="1" a="1"/>
  <c r="G9" i="1" s="1"/>
  <c r="F9" i="1" a="1"/>
  <c r="F9" i="1" s="1"/>
  <c r="E9" i="1" a="1"/>
  <c r="E9" i="1" s="1"/>
  <c r="D9" i="1" a="1"/>
  <c r="D9" i="1" s="1"/>
  <c r="N8" i="1"/>
  <c r="K8" i="1"/>
  <c r="BA93" i="1" l="1"/>
  <c r="BC91" i="1"/>
  <c r="BC93" i="1"/>
  <c r="BA97" i="1"/>
  <c r="BE91" i="1"/>
  <c r="BC97" i="1"/>
  <c r="U93" i="1"/>
  <c r="BI93" i="1"/>
  <c r="BK91" i="1"/>
  <c r="W93" i="1"/>
  <c r="BK93" i="1"/>
  <c r="U97" i="1"/>
  <c r="BI97" i="1"/>
  <c r="Y91" i="1"/>
  <c r="BM91" i="1"/>
  <c r="W97" i="1"/>
  <c r="BK97" i="1"/>
  <c r="BA71" i="1"/>
  <c r="AC93" i="1"/>
  <c r="BE68" i="1"/>
  <c r="BC71" i="1"/>
  <c r="AE91" i="1"/>
  <c r="AE93" i="1"/>
  <c r="AC97" i="1"/>
  <c r="BC167" i="1"/>
  <c r="BA66" i="1"/>
  <c r="BG68" i="1"/>
  <c r="AG91" i="1"/>
  <c r="AE97" i="1"/>
  <c r="U71" i="1"/>
  <c r="BI71" i="1"/>
  <c r="AK93" i="1"/>
  <c r="BC170" i="1"/>
  <c r="Y68" i="1"/>
  <c r="BM68" i="1"/>
  <c r="W71" i="1"/>
  <c r="BK71" i="1"/>
  <c r="AM91" i="1"/>
  <c r="AM93" i="1"/>
  <c r="AK97" i="1"/>
  <c r="W167" i="1"/>
  <c r="BK167" i="1"/>
  <c r="AA68" i="1"/>
  <c r="AO91" i="1"/>
  <c r="AM97" i="1"/>
  <c r="AC71" i="1"/>
  <c r="AS93" i="1"/>
  <c r="W170" i="1"/>
  <c r="BK170" i="1"/>
  <c r="AG68" i="1"/>
  <c r="AE71" i="1"/>
  <c r="AU91" i="1"/>
  <c r="AU93" i="1"/>
  <c r="AS97" i="1"/>
  <c r="AE167" i="1"/>
  <c r="AI68" i="1"/>
  <c r="AW91" i="1"/>
  <c r="AU97" i="1"/>
  <c r="BC331" i="1"/>
  <c r="AU341" i="1"/>
  <c r="BK341" i="1"/>
  <c r="AF12" i="1"/>
  <c r="Z26" i="1"/>
  <c r="AP26" i="1"/>
  <c r="BF26" i="1"/>
  <c r="AD388" i="1"/>
  <c r="AX388" i="1"/>
  <c r="AV12" i="1"/>
  <c r="AF26" i="1"/>
  <c r="AV26" i="1"/>
  <c r="BL26" i="1"/>
  <c r="N63" i="1"/>
  <c r="I102" i="1"/>
  <c r="BL102" i="1" s="1"/>
  <c r="BD285" i="1"/>
  <c r="V348" i="1"/>
  <c r="AF348" i="1"/>
  <c r="AP348" i="1"/>
  <c r="BB348" i="1"/>
  <c r="BL348" i="1"/>
  <c r="BM348" i="1" s="1"/>
  <c r="V362" i="1"/>
  <c r="AF362" i="1"/>
  <c r="AP362" i="1"/>
  <c r="BB362" i="1"/>
  <c r="BL362" i="1"/>
  <c r="AR363" i="1"/>
  <c r="V367" i="1"/>
  <c r="AF367" i="1"/>
  <c r="AP367" i="1"/>
  <c r="BB367" i="1"/>
  <c r="BL367" i="1"/>
  <c r="N374" i="1"/>
  <c r="AH388" i="1"/>
  <c r="BB388" i="1"/>
  <c r="BL12" i="1"/>
  <c r="AH26" i="1"/>
  <c r="AX26" i="1"/>
  <c r="R61" i="1"/>
  <c r="N61" i="1" s="1"/>
  <c r="X285" i="1"/>
  <c r="BL285" i="1"/>
  <c r="X348" i="1"/>
  <c r="AH348" i="1"/>
  <c r="AT348" i="1"/>
  <c r="BD348" i="1"/>
  <c r="X362" i="1"/>
  <c r="AH362" i="1"/>
  <c r="AT362" i="1"/>
  <c r="BD362" i="1"/>
  <c r="BH363" i="1"/>
  <c r="X367" i="1"/>
  <c r="AH367" i="1"/>
  <c r="AT367" i="1"/>
  <c r="BD367" i="1"/>
  <c r="O368" i="1"/>
  <c r="O388" i="1"/>
  <c r="O387" i="1" s="1"/>
  <c r="AL388" i="1"/>
  <c r="BJ388" i="1"/>
  <c r="X26" i="1"/>
  <c r="AN26" i="1"/>
  <c r="BD26" i="1"/>
  <c r="R29" i="1"/>
  <c r="N85" i="1"/>
  <c r="I101" i="1"/>
  <c r="R101" i="1" s="1"/>
  <c r="O102" i="1"/>
  <c r="N103" i="1"/>
  <c r="R104" i="1"/>
  <c r="N279" i="1"/>
  <c r="AF285" i="1"/>
  <c r="Z348" i="1"/>
  <c r="AL348" i="1"/>
  <c r="AV348" i="1"/>
  <c r="BF348" i="1"/>
  <c r="AV368" i="1"/>
  <c r="V388" i="1"/>
  <c r="AT388" i="1"/>
  <c r="H10" i="1" a="1"/>
  <c r="H10" i="1" s="1"/>
  <c r="AB18" i="1"/>
  <c r="BH18" i="1"/>
  <c r="V10" i="1"/>
  <c r="AL10" i="1"/>
  <c r="BB10" i="1"/>
  <c r="H12" i="1" a="1"/>
  <c r="H12" i="1" s="1"/>
  <c r="X12" i="1"/>
  <c r="AN12" i="1"/>
  <c r="BD12" i="1"/>
  <c r="H16" i="1" a="1"/>
  <c r="H16" i="1" s="1"/>
  <c r="X18" i="1"/>
  <c r="AF18" i="1"/>
  <c r="AN18" i="1"/>
  <c r="AV18" i="1"/>
  <c r="BD18" i="1"/>
  <c r="BL18" i="1"/>
  <c r="T26" i="1"/>
  <c r="AB26" i="1"/>
  <c r="AJ26" i="1"/>
  <c r="AR26" i="1"/>
  <c r="AZ26" i="1"/>
  <c r="BH26" i="1"/>
  <c r="N28" i="1"/>
  <c r="N32" i="1"/>
  <c r="H33" i="1" a="1"/>
  <c r="H33" i="1" s="1"/>
  <c r="O33" i="1" s="1"/>
  <c r="O32" i="1" s="1"/>
  <c r="R33" i="1"/>
  <c r="H35" i="1" a="1"/>
  <c r="H35" i="1" s="1"/>
  <c r="R41" i="1"/>
  <c r="N41" i="1" s="1"/>
  <c r="I46" i="1"/>
  <c r="BH46" i="1" s="1"/>
  <c r="V42" i="1"/>
  <c r="AD42" i="1"/>
  <c r="AL42" i="1"/>
  <c r="AT42" i="1"/>
  <c r="BB42" i="1"/>
  <c r="BJ42" i="1"/>
  <c r="R43" i="1"/>
  <c r="AD51" i="1"/>
  <c r="AN51" i="1"/>
  <c r="AX51" i="1"/>
  <c r="BJ51" i="1"/>
  <c r="H52" i="1" a="1"/>
  <c r="H52" i="1" s="1"/>
  <c r="O52" i="1" s="1"/>
  <c r="R55" i="1"/>
  <c r="N55" i="1" s="1"/>
  <c r="T66" i="1"/>
  <c r="U66" i="1" s="1"/>
  <c r="AJ66" i="1"/>
  <c r="AK66" i="1" s="1"/>
  <c r="O133" i="1"/>
  <c r="AI133" i="1"/>
  <c r="T18" i="1"/>
  <c r="AJ18" i="1"/>
  <c r="AZ18" i="1"/>
  <c r="Z10" i="1"/>
  <c r="AP10" i="1"/>
  <c r="BF10" i="1"/>
  <c r="AB12" i="1"/>
  <c r="AR12" i="1"/>
  <c r="BH12" i="1"/>
  <c r="H14" i="1" a="1"/>
  <c r="H14" i="1" s="1"/>
  <c r="Z18" i="1"/>
  <c r="AH18" i="1"/>
  <c r="AP18" i="1"/>
  <c r="AX18" i="1"/>
  <c r="BF18" i="1"/>
  <c r="N19" i="1"/>
  <c r="V26" i="1"/>
  <c r="AD26" i="1"/>
  <c r="AL26" i="1"/>
  <c r="AT26" i="1"/>
  <c r="BB26" i="1"/>
  <c r="BJ26" i="1"/>
  <c r="N40" i="1"/>
  <c r="H42" i="1" a="1"/>
  <c r="H42" i="1" s="1"/>
  <c r="R44" i="1"/>
  <c r="N44" i="1" s="1"/>
  <c r="R45" i="1"/>
  <c r="N45" i="1" s="1"/>
  <c r="V51" i="1"/>
  <c r="AF51" i="1"/>
  <c r="AP51" i="1"/>
  <c r="BB51" i="1"/>
  <c r="H54" i="1" a="1"/>
  <c r="H54" i="1" s="1"/>
  <c r="R57" i="1"/>
  <c r="N56" i="1"/>
  <c r="N57" i="1"/>
  <c r="H58" i="1" a="1"/>
  <c r="H58" i="1" s="1"/>
  <c r="O58" i="1" s="1"/>
  <c r="R60" i="1"/>
  <c r="N60" i="1" s="1"/>
  <c r="BL66" i="1"/>
  <c r="BD66" i="1"/>
  <c r="AV66" i="1"/>
  <c r="AN66" i="1"/>
  <c r="AF66" i="1"/>
  <c r="X66" i="1"/>
  <c r="BF66" i="1"/>
  <c r="AX66" i="1"/>
  <c r="AP66" i="1"/>
  <c r="AH66" i="1"/>
  <c r="Z66" i="1"/>
  <c r="V66" i="1"/>
  <c r="W66" i="1" s="1"/>
  <c r="AL66" i="1"/>
  <c r="AM66" i="1" s="1"/>
  <c r="BB66" i="1"/>
  <c r="BC66" i="1" s="1"/>
  <c r="H26" i="1" a="1"/>
  <c r="H26" i="1" s="1"/>
  <c r="H44" i="1" a="1"/>
  <c r="H44" i="1" s="1"/>
  <c r="I274" i="1"/>
  <c r="BH51" i="1"/>
  <c r="AZ51" i="1"/>
  <c r="AR51" i="1"/>
  <c r="AJ51" i="1"/>
  <c r="AB51" i="1"/>
  <c r="T51" i="1"/>
  <c r="X51" i="1"/>
  <c r="AH51" i="1"/>
  <c r="AT51" i="1"/>
  <c r="BD51" i="1"/>
  <c r="AC66" i="1"/>
  <c r="AS66" i="1"/>
  <c r="BI66" i="1"/>
  <c r="N17" i="1"/>
  <c r="AR18" i="1"/>
  <c r="T12" i="1"/>
  <c r="AJ12" i="1"/>
  <c r="AZ12" i="1"/>
  <c r="I14" i="1"/>
  <c r="BL14" i="1" s="1"/>
  <c r="V18" i="1"/>
  <c r="AD18" i="1"/>
  <c r="AL18" i="1"/>
  <c r="AT18" i="1"/>
  <c r="BB18" i="1"/>
  <c r="BJ18" i="1"/>
  <c r="N29" i="1"/>
  <c r="R30" i="1"/>
  <c r="N30" i="1" s="1"/>
  <c r="Z51" i="1"/>
  <c r="AL51" i="1"/>
  <c r="AV51" i="1"/>
  <c r="BF51" i="1"/>
  <c r="R62" i="1"/>
  <c r="N62" i="1" s="1"/>
  <c r="AD66" i="1"/>
  <c r="AE66" i="1" s="1"/>
  <c r="AT66" i="1"/>
  <c r="AU66" i="1" s="1"/>
  <c r="BJ66" i="1"/>
  <c r="BK66" i="1" s="1"/>
  <c r="H73" i="1" a="1"/>
  <c r="H73" i="1" s="1"/>
  <c r="H48" i="1" a="1"/>
  <c r="H48" i="1" s="1"/>
  <c r="R58" i="1"/>
  <c r="N81" i="1"/>
  <c r="N104" i="1"/>
  <c r="N107" i="1"/>
  <c r="Z110" i="1"/>
  <c r="AH110" i="1"/>
  <c r="AP110" i="1"/>
  <c r="AX110" i="1"/>
  <c r="BF110" i="1"/>
  <c r="T116" i="1"/>
  <c r="AB116" i="1"/>
  <c r="AJ116" i="1"/>
  <c r="AR116" i="1"/>
  <c r="AZ116" i="1"/>
  <c r="BH116" i="1"/>
  <c r="H131" i="1" a="1"/>
  <c r="H131" i="1" s="1"/>
  <c r="BE131" i="1" s="1"/>
  <c r="N133" i="1"/>
  <c r="AO133" i="1"/>
  <c r="BE133" i="1"/>
  <c r="H184" i="1" a="1"/>
  <c r="H184" i="1" s="1"/>
  <c r="N73" i="1"/>
  <c r="N74" i="1"/>
  <c r="N75" i="1"/>
  <c r="N76" i="1"/>
  <c r="H80" i="1" a="1"/>
  <c r="H80" i="1" s="1"/>
  <c r="N91" i="1"/>
  <c r="H106" i="1" a="1"/>
  <c r="H106" i="1" s="1"/>
  <c r="BA106" i="1" s="1"/>
  <c r="T110" i="1"/>
  <c r="U110" i="1" s="1"/>
  <c r="AB110" i="1"/>
  <c r="AC110" i="1" s="1"/>
  <c r="AJ110" i="1"/>
  <c r="AK110" i="1" s="1"/>
  <c r="AR110" i="1"/>
  <c r="AS110" i="1" s="1"/>
  <c r="AZ110" i="1"/>
  <c r="BA110" i="1" s="1"/>
  <c r="BH110" i="1"/>
  <c r="BI110" i="1" s="1"/>
  <c r="H113" i="1" a="1"/>
  <c r="H113" i="1" s="1"/>
  <c r="V116" i="1"/>
  <c r="AD116" i="1"/>
  <c r="AL116" i="1"/>
  <c r="AT116" i="1"/>
  <c r="BB116" i="1"/>
  <c r="BJ116" i="1"/>
  <c r="N128" i="1"/>
  <c r="AY133" i="1"/>
  <c r="V110" i="1"/>
  <c r="W110" i="1" s="1"/>
  <c r="AD110" i="1"/>
  <c r="AE110" i="1" s="1"/>
  <c r="AL110" i="1"/>
  <c r="AM110" i="1" s="1"/>
  <c r="AT110" i="1"/>
  <c r="AU110" i="1" s="1"/>
  <c r="BB110" i="1"/>
  <c r="BC110" i="1" s="1"/>
  <c r="BJ110" i="1"/>
  <c r="BK110" i="1" s="1"/>
  <c r="H112" i="1" a="1"/>
  <c r="H112" i="1" s="1"/>
  <c r="O65" i="1"/>
  <c r="N71" i="1"/>
  <c r="N86" i="1"/>
  <c r="N88" i="1"/>
  <c r="N90" i="1"/>
  <c r="N92" i="1"/>
  <c r="N93" i="1"/>
  <c r="N97" i="1"/>
  <c r="X110" i="1"/>
  <c r="AF110" i="1"/>
  <c r="AN110" i="1"/>
  <c r="AV110" i="1"/>
  <c r="BD110" i="1"/>
  <c r="Z116" i="1"/>
  <c r="AH116" i="1"/>
  <c r="AP116" i="1"/>
  <c r="AX116" i="1"/>
  <c r="H125" i="1" a="1"/>
  <c r="H125" i="1" s="1"/>
  <c r="Y133" i="1"/>
  <c r="N136" i="1"/>
  <c r="H144" i="1" a="1"/>
  <c r="H144" i="1" s="1"/>
  <c r="O144" i="1" s="1"/>
  <c r="N145" i="1"/>
  <c r="N149" i="1"/>
  <c r="N152" i="1"/>
  <c r="N155" i="1"/>
  <c r="N158" i="1"/>
  <c r="N160" i="1"/>
  <c r="V166" i="1"/>
  <c r="W166" i="1" s="1"/>
  <c r="AD166" i="1"/>
  <c r="AE166" i="1" s="1"/>
  <c r="AL166" i="1"/>
  <c r="AM166" i="1" s="1"/>
  <c r="AT166" i="1"/>
  <c r="AU166" i="1" s="1"/>
  <c r="BB166" i="1"/>
  <c r="BC166" i="1" s="1"/>
  <c r="BJ166" i="1"/>
  <c r="BK166" i="1" s="1"/>
  <c r="N167" i="1"/>
  <c r="N170" i="1"/>
  <c r="N175" i="1"/>
  <c r="N180" i="1"/>
  <c r="N182" i="1"/>
  <c r="N204" i="1"/>
  <c r="R235" i="1"/>
  <c r="N235" i="1" s="1"/>
  <c r="BL277" i="1"/>
  <c r="BF277" i="1"/>
  <c r="AP277" i="1"/>
  <c r="Z277" i="1"/>
  <c r="V277" i="1"/>
  <c r="AT277" i="1"/>
  <c r="N130" i="1"/>
  <c r="N132" i="1"/>
  <c r="N138" i="1"/>
  <c r="V144" i="1"/>
  <c r="AD144" i="1"/>
  <c r="AL144" i="1"/>
  <c r="AT144" i="1"/>
  <c r="BB144" i="1"/>
  <c r="BJ144" i="1"/>
  <c r="N146" i="1"/>
  <c r="H154" i="1" a="1"/>
  <c r="H154" i="1" s="1"/>
  <c r="N156" i="1"/>
  <c r="N159" i="1"/>
  <c r="X166" i="1"/>
  <c r="AF166" i="1"/>
  <c r="AN166" i="1"/>
  <c r="AV166" i="1"/>
  <c r="BD166" i="1"/>
  <c r="BL166" i="1"/>
  <c r="N183" i="1"/>
  <c r="N184" i="1"/>
  <c r="H188" i="1" a="1"/>
  <c r="H188" i="1" s="1"/>
  <c r="BI188" i="1" s="1"/>
  <c r="H192" i="1" a="1"/>
  <c r="H192" i="1" s="1"/>
  <c r="BA192" i="1" s="1"/>
  <c r="N198" i="1"/>
  <c r="N199" i="1"/>
  <c r="N200" i="1"/>
  <c r="H210" i="1" a="1"/>
  <c r="H210" i="1" s="1"/>
  <c r="O210" i="1" s="1"/>
  <c r="O209" i="1" s="1"/>
  <c r="N212" i="1"/>
  <c r="N218" i="1"/>
  <c r="N222" i="1"/>
  <c r="N223" i="1"/>
  <c r="N224" i="1"/>
  <c r="H227" i="1" a="1"/>
  <c r="H227" i="1" s="1"/>
  <c r="O227" i="1" s="1"/>
  <c r="N228" i="1"/>
  <c r="H229" i="1" a="1"/>
  <c r="H229" i="1" s="1"/>
  <c r="O229" i="1" s="1"/>
  <c r="H237" i="1" a="1"/>
  <c r="H237" i="1" s="1"/>
  <c r="H240" i="1" a="1"/>
  <c r="H240" i="1" s="1"/>
  <c r="H243" i="1" a="1"/>
  <c r="H243" i="1" s="1"/>
  <c r="BG243" i="1" s="1"/>
  <c r="N248" i="1"/>
  <c r="N252" i="1"/>
  <c r="N256" i="1"/>
  <c r="H260" i="1" a="1"/>
  <c r="H260" i="1" s="1"/>
  <c r="O260" i="1" s="1"/>
  <c r="T261" i="1"/>
  <c r="AB261" i="1"/>
  <c r="AJ261" i="1"/>
  <c r="AR261" i="1"/>
  <c r="AZ261" i="1"/>
  <c r="BH261" i="1"/>
  <c r="T263" i="1"/>
  <c r="AB263" i="1"/>
  <c r="AJ263" i="1"/>
  <c r="AR263" i="1"/>
  <c r="AZ263" i="1"/>
  <c r="BH263" i="1"/>
  <c r="T265" i="1"/>
  <c r="AB265" i="1"/>
  <c r="AJ265" i="1"/>
  <c r="AR265" i="1"/>
  <c r="AZ265" i="1"/>
  <c r="BH265" i="1"/>
  <c r="AD277" i="1"/>
  <c r="AX277" i="1"/>
  <c r="N139" i="1"/>
  <c r="H143" i="1" a="1"/>
  <c r="H143" i="1" s="1"/>
  <c r="AC143" i="1" s="1"/>
  <c r="N147" i="1"/>
  <c r="H155" i="1" a="1"/>
  <c r="H155" i="1" s="1"/>
  <c r="H158" i="1" a="1"/>
  <c r="H158" i="1" s="1"/>
  <c r="N162" i="1"/>
  <c r="N163" i="1"/>
  <c r="N164" i="1"/>
  <c r="Z166" i="1"/>
  <c r="AA166" i="1" s="1"/>
  <c r="AH166" i="1"/>
  <c r="AI166" i="1" s="1"/>
  <c r="AP166" i="1"/>
  <c r="AQ166" i="1" s="1"/>
  <c r="AX166" i="1"/>
  <c r="AY166" i="1" s="1"/>
  <c r="BF166" i="1"/>
  <c r="BG166" i="1" s="1"/>
  <c r="U167" i="1"/>
  <c r="AC167" i="1"/>
  <c r="AK167" i="1"/>
  <c r="AS167" i="1"/>
  <c r="BA167" i="1"/>
  <c r="BI167" i="1"/>
  <c r="U170" i="1"/>
  <c r="AC170" i="1"/>
  <c r="AK170" i="1"/>
  <c r="AS170" i="1"/>
  <c r="BA170" i="1"/>
  <c r="BI170" i="1"/>
  <c r="H172" i="1" a="1"/>
  <c r="H172" i="1" s="1"/>
  <c r="N176" i="1"/>
  <c r="N178" i="1"/>
  <c r="H179" i="1" a="1"/>
  <c r="H179" i="1" s="1"/>
  <c r="O179" i="1" s="1"/>
  <c r="N179" i="1"/>
  <c r="H196" i="1" a="1"/>
  <c r="H196" i="1" s="1"/>
  <c r="H203" i="1" a="1"/>
  <c r="H203" i="1" s="1"/>
  <c r="N206" i="1"/>
  <c r="N207" i="1"/>
  <c r="M210" i="1" a="1"/>
  <c r="M210" i="1" s="1"/>
  <c r="H220" i="1" a="1"/>
  <c r="H220" i="1" s="1"/>
  <c r="O220" i="1" s="1"/>
  <c r="H223" i="1" a="1"/>
  <c r="H223" i="1" s="1"/>
  <c r="H224" i="1" a="1"/>
  <c r="H224" i="1" s="1"/>
  <c r="N233" i="1"/>
  <c r="H236" i="1" a="1"/>
  <c r="H236" i="1" s="1"/>
  <c r="R237" i="1"/>
  <c r="N237" i="1" s="1"/>
  <c r="H261" i="1" a="1"/>
  <c r="H261" i="1" s="1"/>
  <c r="AS261" i="1" s="1"/>
  <c r="V261" i="1"/>
  <c r="AD261" i="1"/>
  <c r="AL261" i="1"/>
  <c r="AT261" i="1"/>
  <c r="BB261" i="1"/>
  <c r="BJ261" i="1"/>
  <c r="V263" i="1"/>
  <c r="AD263" i="1"/>
  <c r="AL263" i="1"/>
  <c r="AT263" i="1"/>
  <c r="N263" i="1" s="1"/>
  <c r="BB263" i="1"/>
  <c r="BJ263" i="1"/>
  <c r="V265" i="1"/>
  <c r="N265" i="1" s="1"/>
  <c r="AD265" i="1"/>
  <c r="AL265" i="1"/>
  <c r="AT265" i="1"/>
  <c r="BB265" i="1"/>
  <c r="BJ265" i="1"/>
  <c r="O277" i="1"/>
  <c r="AH277" i="1"/>
  <c r="BB277" i="1"/>
  <c r="H278" i="1" a="1"/>
  <c r="H278" i="1" s="1"/>
  <c r="H285" i="1" a="1"/>
  <c r="H285" i="1" s="1"/>
  <c r="AA154" i="1"/>
  <c r="AI154" i="1"/>
  <c r="H156" i="1" a="1"/>
  <c r="H156" i="1" s="1"/>
  <c r="H159" i="1" a="1"/>
  <c r="H159" i="1" s="1"/>
  <c r="AO159" i="1" s="1"/>
  <c r="H162" i="1" a="1"/>
  <c r="H162" i="1" s="1"/>
  <c r="AK162" i="1" s="1"/>
  <c r="H163" i="1" a="1"/>
  <c r="H163" i="1" s="1"/>
  <c r="H164" i="1" a="1"/>
  <c r="H164" i="1" s="1"/>
  <c r="AM164" i="1" s="1"/>
  <c r="U166" i="1"/>
  <c r="AC166" i="1"/>
  <c r="AK166" i="1"/>
  <c r="AS166" i="1"/>
  <c r="BA166" i="1"/>
  <c r="BI166" i="1"/>
  <c r="H183" i="1" a="1"/>
  <c r="H183" i="1" s="1"/>
  <c r="H191" i="1" a="1"/>
  <c r="H191" i="1" s="1"/>
  <c r="AU191" i="1" s="1"/>
  <c r="H207" i="1" a="1"/>
  <c r="H207" i="1" s="1"/>
  <c r="H208" i="1" a="1"/>
  <c r="H208" i="1" s="1"/>
  <c r="AO208" i="1" s="1"/>
  <c r="N216" i="1"/>
  <c r="H219" i="1" a="1"/>
  <c r="H219" i="1" s="1"/>
  <c r="O219" i="1" s="1"/>
  <c r="N227" i="1"/>
  <c r="H228" i="1" a="1"/>
  <c r="H228" i="1" s="1"/>
  <c r="O228" i="1" s="1"/>
  <c r="H233" i="1" a="1"/>
  <c r="H233" i="1" s="1"/>
  <c r="N234" i="1"/>
  <c r="H235" i="1" a="1"/>
  <c r="H235" i="1" s="1"/>
  <c r="H244" i="1" a="1"/>
  <c r="H244" i="1" s="1"/>
  <c r="H263" i="1" a="1"/>
  <c r="H263" i="1" s="1"/>
  <c r="H265" i="1" a="1"/>
  <c r="H265" i="1" s="1"/>
  <c r="O265" i="1" s="1"/>
  <c r="X265" i="1"/>
  <c r="AF265" i="1"/>
  <c r="AN265" i="1"/>
  <c r="AV265" i="1"/>
  <c r="BD265" i="1"/>
  <c r="BL265" i="1"/>
  <c r="R277" i="1"/>
  <c r="H273" i="1" a="1"/>
  <c r="H273" i="1" s="1"/>
  <c r="H274" i="1" a="1"/>
  <c r="H274" i="1" s="1"/>
  <c r="H275" i="1" a="1"/>
  <c r="H275" i="1" s="1"/>
  <c r="O275" i="1" s="1"/>
  <c r="AL277" i="1"/>
  <c r="BJ277" i="1"/>
  <c r="H287" i="1" a="1"/>
  <c r="H287" i="1" s="1"/>
  <c r="O287" i="1" s="1"/>
  <c r="L305" i="1" a="1"/>
  <c r="L305" i="1" s="1"/>
  <c r="H330" i="1" a="1"/>
  <c r="H330" i="1" s="1"/>
  <c r="O330" i="1" s="1"/>
  <c r="V330" i="1"/>
  <c r="AD330" i="1"/>
  <c r="AL330" i="1"/>
  <c r="AT330" i="1"/>
  <c r="BB330" i="1"/>
  <c r="BJ330" i="1"/>
  <c r="N332" i="1"/>
  <c r="O333" i="1"/>
  <c r="N335" i="1"/>
  <c r="N336" i="1"/>
  <c r="N341" i="1"/>
  <c r="Z347" i="1"/>
  <c r="AP347" i="1"/>
  <c r="BF347" i="1"/>
  <c r="AB349" i="1"/>
  <c r="AR349" i="1"/>
  <c r="BH349" i="1"/>
  <c r="I358" i="1"/>
  <c r="BF350" i="1"/>
  <c r="AP350" i="1"/>
  <c r="AH350" i="1"/>
  <c r="BB350" i="1"/>
  <c r="H351" i="1" a="1"/>
  <c r="H351" i="1" s="1"/>
  <c r="H354" i="1" a="1"/>
  <c r="H354" i="1" s="1"/>
  <c r="R360" i="1"/>
  <c r="BH360" i="1"/>
  <c r="AR360" i="1"/>
  <c r="AB360" i="1"/>
  <c r="T360" i="1"/>
  <c r="AN360" i="1"/>
  <c r="BL360" i="1"/>
  <c r="H362" i="1" a="1"/>
  <c r="H362" i="1" s="1"/>
  <c r="O365" i="1"/>
  <c r="AL365" i="1"/>
  <c r="H370" i="1" a="1"/>
  <c r="H370" i="1" s="1"/>
  <c r="BC370" i="1" s="1"/>
  <c r="L370" i="1" a="1"/>
  <c r="L370" i="1" s="1"/>
  <c r="H281" i="1" a="1"/>
  <c r="H281" i="1" s="1"/>
  <c r="O281" i="1" s="1"/>
  <c r="AN285" i="1"/>
  <c r="BH285" i="1"/>
  <c r="V288" i="1"/>
  <c r="AL288" i="1"/>
  <c r="BB288" i="1"/>
  <c r="N293" i="1"/>
  <c r="AC301" i="1"/>
  <c r="AS301" i="1"/>
  <c r="BI301" i="1"/>
  <c r="AC302" i="1"/>
  <c r="AS302" i="1"/>
  <c r="BI302" i="1"/>
  <c r="M305" i="1" a="1"/>
  <c r="M305" i="1" s="1"/>
  <c r="N313" i="1"/>
  <c r="N314" i="1"/>
  <c r="N315" i="1"/>
  <c r="N316" i="1"/>
  <c r="N317" i="1"/>
  <c r="H323" i="1" a="1"/>
  <c r="H323" i="1" s="1"/>
  <c r="O323" i="1" s="1"/>
  <c r="N323" i="1"/>
  <c r="H326" i="1" a="1"/>
  <c r="H326" i="1" s="1"/>
  <c r="X330" i="1"/>
  <c r="AF330" i="1"/>
  <c r="AN330" i="1"/>
  <c r="AV330" i="1"/>
  <c r="BD330" i="1"/>
  <c r="BL330" i="1"/>
  <c r="AD347" i="1"/>
  <c r="AT347" i="1"/>
  <c r="BJ347" i="1"/>
  <c r="T348" i="1"/>
  <c r="AB348" i="1"/>
  <c r="AJ348" i="1"/>
  <c r="AR348" i="1"/>
  <c r="AZ348" i="1"/>
  <c r="BH348" i="1"/>
  <c r="AF349" i="1"/>
  <c r="AV349" i="1"/>
  <c r="BL349" i="1"/>
  <c r="V350" i="1"/>
  <c r="AL350" i="1"/>
  <c r="BJ350" i="1"/>
  <c r="H352" i="1" a="1"/>
  <c r="H352" i="1" s="1"/>
  <c r="X360" i="1"/>
  <c r="AV360" i="1"/>
  <c r="BJ363" i="1"/>
  <c r="BL363" i="1"/>
  <c r="AV363" i="1"/>
  <c r="AF363" i="1"/>
  <c r="BD363" i="1"/>
  <c r="AN363" i="1"/>
  <c r="X363" i="1"/>
  <c r="T363" i="1"/>
  <c r="AZ363" i="1"/>
  <c r="H364" i="1" a="1"/>
  <c r="H364" i="1" s="1"/>
  <c r="AH347" i="1"/>
  <c r="AX347" i="1"/>
  <c r="T349" i="1"/>
  <c r="AJ349" i="1"/>
  <c r="AZ349" i="1"/>
  <c r="O358" i="1"/>
  <c r="I366" i="1"/>
  <c r="BF365" i="1"/>
  <c r="AP365" i="1"/>
  <c r="Z365" i="1"/>
  <c r="AX365" i="1"/>
  <c r="AH365" i="1"/>
  <c r="I364" i="1"/>
  <c r="R364" i="1" s="1"/>
  <c r="V365" i="1"/>
  <c r="BB365" i="1"/>
  <c r="O366" i="1"/>
  <c r="T278" i="1"/>
  <c r="AJ278" i="1"/>
  <c r="AZ278" i="1"/>
  <c r="H283" i="1" a="1"/>
  <c r="H283" i="1" s="1"/>
  <c r="AB285" i="1"/>
  <c r="AD288" i="1"/>
  <c r="AT288" i="1"/>
  <c r="BJ288" i="1"/>
  <c r="H289" i="1" a="1"/>
  <c r="H289" i="1" s="1"/>
  <c r="AQ289" i="1" s="1"/>
  <c r="H299" i="1" a="1"/>
  <c r="H299" i="1" s="1"/>
  <c r="AM299" i="1" s="1"/>
  <c r="H300" i="1" a="1"/>
  <c r="H300" i="1" s="1"/>
  <c r="W300" i="1" s="1"/>
  <c r="AG301" i="1"/>
  <c r="AW301" i="1"/>
  <c r="BM301" i="1"/>
  <c r="AG302" i="1"/>
  <c r="AW302" i="1"/>
  <c r="BM302" i="1"/>
  <c r="H322" i="1" a="1"/>
  <c r="H322" i="1" s="1"/>
  <c r="T330" i="1"/>
  <c r="AB330" i="1"/>
  <c r="AJ330" i="1"/>
  <c r="AR330" i="1"/>
  <c r="AZ330" i="1"/>
  <c r="BH330" i="1"/>
  <c r="V347" i="1"/>
  <c r="AL347" i="1"/>
  <c r="BB347" i="1"/>
  <c r="X349" i="1"/>
  <c r="AN349" i="1"/>
  <c r="BD349" i="1"/>
  <c r="AD350" i="1"/>
  <c r="AX350" i="1"/>
  <c r="AJ360" i="1"/>
  <c r="BD360" i="1"/>
  <c r="AD365" i="1"/>
  <c r="BJ365" i="1"/>
  <c r="R377" i="1"/>
  <c r="N377" i="1" s="1"/>
  <c r="N376" i="1"/>
  <c r="T367" i="1"/>
  <c r="AB367" i="1"/>
  <c r="AJ367" i="1"/>
  <c r="AR367" i="1"/>
  <c r="AZ367" i="1"/>
  <c r="BH367" i="1"/>
  <c r="BE368" i="1"/>
  <c r="AF368" i="1"/>
  <c r="N372" i="1"/>
  <c r="H381" i="1" a="1"/>
  <c r="H381" i="1" s="1"/>
  <c r="AI381" i="1" s="1"/>
  <c r="V391" i="1"/>
  <c r="AD391" i="1"/>
  <c r="AL391" i="1"/>
  <c r="AT391" i="1"/>
  <c r="BB391" i="1"/>
  <c r="BJ391" i="1"/>
  <c r="I393" i="1"/>
  <c r="AR393" i="1" s="1"/>
  <c r="H397" i="1" a="1"/>
  <c r="H397" i="1" s="1"/>
  <c r="AS397" i="1" s="1"/>
  <c r="AF402" i="1"/>
  <c r="AV402" i="1"/>
  <c r="V410" i="1"/>
  <c r="AD410" i="1"/>
  <c r="AL410" i="1"/>
  <c r="AT410" i="1"/>
  <c r="AW368" i="1"/>
  <c r="N375" i="1"/>
  <c r="X391" i="1"/>
  <c r="AF391" i="1"/>
  <c r="AN391" i="1"/>
  <c r="AO391" i="1" s="1"/>
  <c r="AV391" i="1"/>
  <c r="BD391" i="1"/>
  <c r="BL391" i="1"/>
  <c r="BM397" i="1"/>
  <c r="O398" i="1"/>
  <c r="AV398" i="1"/>
  <c r="T399" i="1"/>
  <c r="AF399" i="1"/>
  <c r="AV399" i="1"/>
  <c r="BH399" i="1"/>
  <c r="Z401" i="1"/>
  <c r="AH401" i="1"/>
  <c r="AP401" i="1"/>
  <c r="AX401" i="1"/>
  <c r="BF401" i="1"/>
  <c r="BG401" i="1" s="1"/>
  <c r="R402" i="1"/>
  <c r="AN402" i="1"/>
  <c r="BD402" i="1"/>
  <c r="T407" i="1"/>
  <c r="N407" i="1" s="1"/>
  <c r="AB407" i="1"/>
  <c r="AJ407" i="1"/>
  <c r="AR407" i="1"/>
  <c r="AZ407" i="1"/>
  <c r="BH407" i="1"/>
  <c r="Z408" i="1"/>
  <c r="AJ408" i="1"/>
  <c r="AT408" i="1"/>
  <c r="H410" i="1" a="1"/>
  <c r="H410" i="1" s="1"/>
  <c r="O410" i="1" s="1"/>
  <c r="X410" i="1"/>
  <c r="AF410" i="1"/>
  <c r="AN410" i="1"/>
  <c r="AV410" i="1"/>
  <c r="N415" i="1"/>
  <c r="N425" i="1"/>
  <c r="H355" i="1" a="1"/>
  <c r="H355" i="1" s="1"/>
  <c r="H359" i="1" a="1"/>
  <c r="H359" i="1" s="1"/>
  <c r="T362" i="1"/>
  <c r="AB362" i="1"/>
  <c r="AJ362" i="1"/>
  <c r="AR362" i="1"/>
  <c r="AZ362" i="1"/>
  <c r="BH362" i="1"/>
  <c r="BL368" i="1"/>
  <c r="BM368" i="1" s="1"/>
  <c r="H380" i="1" a="1"/>
  <c r="H380" i="1" s="1"/>
  <c r="O380" i="1" s="1"/>
  <c r="Z388" i="1"/>
  <c r="AP388" i="1"/>
  <c r="BF388" i="1"/>
  <c r="Z391" i="1"/>
  <c r="AH391" i="1"/>
  <c r="AP391" i="1"/>
  <c r="AX391" i="1"/>
  <c r="BF391" i="1"/>
  <c r="I392" i="1"/>
  <c r="BG397" i="1"/>
  <c r="AZ398" i="1"/>
  <c r="V399" i="1"/>
  <c r="AH399" i="1"/>
  <c r="AX399" i="1"/>
  <c r="T401" i="1"/>
  <c r="AB401" i="1"/>
  <c r="AJ401" i="1"/>
  <c r="AR401" i="1"/>
  <c r="AZ401" i="1"/>
  <c r="BH401" i="1"/>
  <c r="X402" i="1"/>
  <c r="AR402" i="1"/>
  <c r="AS402" i="1" s="1"/>
  <c r="BH402" i="1"/>
  <c r="BI402" i="1" s="1"/>
  <c r="H407" i="1" a="1"/>
  <c r="H407" i="1" s="1"/>
  <c r="R408" i="1"/>
  <c r="AB408" i="1"/>
  <c r="AN408" i="1"/>
  <c r="AX408" i="1"/>
  <c r="Z410" i="1"/>
  <c r="AH410" i="1"/>
  <c r="AP410" i="1"/>
  <c r="AX410" i="1"/>
  <c r="N429" i="1"/>
  <c r="N433" i="1"/>
  <c r="W383" i="1"/>
  <c r="AE383" i="1"/>
  <c r="AM383" i="1"/>
  <c r="AU383" i="1"/>
  <c r="BC383" i="1"/>
  <c r="BK383" i="1"/>
  <c r="H384" i="1" a="1"/>
  <c r="H384" i="1" s="1"/>
  <c r="O384" i="1" s="1"/>
  <c r="T391" i="1"/>
  <c r="AB391" i="1"/>
  <c r="AJ391" i="1"/>
  <c r="AR391" i="1"/>
  <c r="AZ391" i="1"/>
  <c r="BH391" i="1"/>
  <c r="N396" i="1"/>
  <c r="T398" i="1"/>
  <c r="H399" i="1" a="1"/>
  <c r="H399" i="1" s="1"/>
  <c r="V401" i="1"/>
  <c r="N401" i="1" s="1"/>
  <c r="AD401" i="1"/>
  <c r="AL401" i="1"/>
  <c r="AT401" i="1"/>
  <c r="BB401" i="1"/>
  <c r="BJ401" i="1"/>
  <c r="AB402" i="1"/>
  <c r="X407" i="1"/>
  <c r="AF407" i="1"/>
  <c r="AN407" i="1"/>
  <c r="AV407" i="1"/>
  <c r="BD407" i="1"/>
  <c r="BL407" i="1"/>
  <c r="H408" i="1" a="1"/>
  <c r="H408" i="1" s="1"/>
  <c r="T408" i="1"/>
  <c r="AD408" i="1"/>
  <c r="AP408" i="1"/>
  <c r="V409" i="1"/>
  <c r="AL409" i="1"/>
  <c r="BB409" i="1"/>
  <c r="T410" i="1"/>
  <c r="AB410" i="1"/>
  <c r="AJ410" i="1"/>
  <c r="AR410" i="1"/>
  <c r="AZ410" i="1"/>
  <c r="N413" i="1"/>
  <c r="N423" i="1"/>
  <c r="H9" i="1" a="1"/>
  <c r="H9" i="1" s="1"/>
  <c r="O9" i="1" s="1"/>
  <c r="AI10" i="1"/>
  <c r="AY10" i="1"/>
  <c r="M23" i="1" a="1"/>
  <c r="M23" i="1" s="1"/>
  <c r="H23" i="1" a="1"/>
  <c r="H23" i="1" s="1"/>
  <c r="L23" i="1" a="1"/>
  <c r="L23" i="1" s="1"/>
  <c r="BM14" i="1"/>
  <c r="BK17" i="1"/>
  <c r="BG17" i="1"/>
  <c r="BC17" i="1"/>
  <c r="AY17" i="1"/>
  <c r="AU17" i="1"/>
  <c r="AQ17" i="1"/>
  <c r="AM17" i="1"/>
  <c r="AI17" i="1"/>
  <c r="AE17" i="1"/>
  <c r="AA17" i="1"/>
  <c r="W17" i="1"/>
  <c r="O17" i="1"/>
  <c r="BM17" i="1"/>
  <c r="BI17" i="1"/>
  <c r="BE17" i="1"/>
  <c r="BA17" i="1"/>
  <c r="AW17" i="1"/>
  <c r="AS17" i="1"/>
  <c r="AO17" i="1"/>
  <c r="AK17" i="1"/>
  <c r="AG17" i="1"/>
  <c r="AC17" i="1"/>
  <c r="Y17" i="1"/>
  <c r="U17" i="1"/>
  <c r="BK37" i="1"/>
  <c r="BG37" i="1"/>
  <c r="BC37" i="1"/>
  <c r="AY37" i="1"/>
  <c r="AU37" i="1"/>
  <c r="AQ37" i="1"/>
  <c r="AM37" i="1"/>
  <c r="AI37" i="1"/>
  <c r="AE37" i="1"/>
  <c r="AA37" i="1"/>
  <c r="W37" i="1"/>
  <c r="O37" i="1"/>
  <c r="O36" i="1" s="1"/>
  <c r="BM37" i="1"/>
  <c r="BI37" i="1"/>
  <c r="BE37" i="1"/>
  <c r="BA37" i="1"/>
  <c r="AW37" i="1"/>
  <c r="AS37" i="1"/>
  <c r="AO37" i="1"/>
  <c r="AK37" i="1"/>
  <c r="AG37" i="1"/>
  <c r="AC37" i="1"/>
  <c r="Y37" i="1"/>
  <c r="U37" i="1"/>
  <c r="BM12" i="1"/>
  <c r="BI12" i="1"/>
  <c r="BE12" i="1"/>
  <c r="BA12" i="1"/>
  <c r="AW12" i="1"/>
  <c r="AS12" i="1"/>
  <c r="AO12" i="1"/>
  <c r="AK12" i="1"/>
  <c r="AG12" i="1"/>
  <c r="AC12" i="1"/>
  <c r="Y12" i="1"/>
  <c r="U12" i="1"/>
  <c r="O12" i="1"/>
  <c r="BM16" i="1"/>
  <c r="BI16" i="1"/>
  <c r="BE16" i="1"/>
  <c r="BA16" i="1"/>
  <c r="AW16" i="1"/>
  <c r="AS16" i="1"/>
  <c r="AK16" i="1"/>
  <c r="AG16" i="1"/>
  <c r="AC16" i="1"/>
  <c r="Y16" i="1"/>
  <c r="U16" i="1"/>
  <c r="O16" i="1"/>
  <c r="BK16" i="1"/>
  <c r="BG16" i="1"/>
  <c r="BC16" i="1"/>
  <c r="AY16" i="1"/>
  <c r="AQ16" i="1"/>
  <c r="AM16" i="1"/>
  <c r="AI16" i="1"/>
  <c r="AE16" i="1"/>
  <c r="AA16" i="1"/>
  <c r="W16" i="1"/>
  <c r="BM31" i="1"/>
  <c r="BI31" i="1"/>
  <c r="BE31" i="1"/>
  <c r="BA31" i="1"/>
  <c r="AW31" i="1"/>
  <c r="AS31" i="1"/>
  <c r="AO31" i="1"/>
  <c r="AK31" i="1"/>
  <c r="AG31" i="1"/>
  <c r="AC31" i="1"/>
  <c r="Y31" i="1"/>
  <c r="U31" i="1"/>
  <c r="BK31" i="1"/>
  <c r="BG31" i="1"/>
  <c r="BC31" i="1"/>
  <c r="AY31" i="1"/>
  <c r="AU31" i="1"/>
  <c r="AQ31" i="1"/>
  <c r="AM31" i="1"/>
  <c r="AI31" i="1"/>
  <c r="AE31" i="1"/>
  <c r="AA31" i="1"/>
  <c r="W31" i="1"/>
  <c r="O31" i="1"/>
  <c r="BI32" i="1"/>
  <c r="BA32" i="1"/>
  <c r="AS32" i="1"/>
  <c r="AK32" i="1"/>
  <c r="AC32" i="1"/>
  <c r="U32" i="1"/>
  <c r="BM32" i="1"/>
  <c r="BE32" i="1"/>
  <c r="AW32" i="1"/>
  <c r="AO32" i="1"/>
  <c r="AG32" i="1"/>
  <c r="Y32" i="1"/>
  <c r="BK32" i="1"/>
  <c r="AU32" i="1"/>
  <c r="AE32" i="1"/>
  <c r="BG32" i="1"/>
  <c r="AQ32" i="1"/>
  <c r="AA32" i="1"/>
  <c r="BC32" i="1"/>
  <c r="AM32" i="1"/>
  <c r="W32" i="1"/>
  <c r="AY32" i="1"/>
  <c r="AI32" i="1"/>
  <c r="S32" i="1"/>
  <c r="AA10" i="1"/>
  <c r="AQ10" i="1"/>
  <c r="BG10" i="1"/>
  <c r="BM38" i="1"/>
  <c r="BE38" i="1"/>
  <c r="AW38" i="1"/>
  <c r="AO38" i="1"/>
  <c r="AG38" i="1"/>
  <c r="Y38" i="1"/>
  <c r="BI38" i="1"/>
  <c r="BA38" i="1"/>
  <c r="AS38" i="1"/>
  <c r="AK38" i="1"/>
  <c r="AC38" i="1"/>
  <c r="U38" i="1"/>
  <c r="BG38" i="1"/>
  <c r="AQ38" i="1"/>
  <c r="AA38" i="1"/>
  <c r="BC38" i="1"/>
  <c r="AM38" i="1"/>
  <c r="W38" i="1"/>
  <c r="AY38" i="1"/>
  <c r="AI38" i="1"/>
  <c r="S38" i="1"/>
  <c r="BK38" i="1"/>
  <c r="AU38" i="1"/>
  <c r="AE38" i="1"/>
  <c r="AE10" i="1"/>
  <c r="BK10" i="1"/>
  <c r="BK44" i="1"/>
  <c r="BG44" i="1"/>
  <c r="BC44" i="1"/>
  <c r="AY44" i="1"/>
  <c r="AU44" i="1"/>
  <c r="AM44" i="1"/>
  <c r="AI44" i="1"/>
  <c r="AE44" i="1"/>
  <c r="AA44" i="1"/>
  <c r="W44" i="1"/>
  <c r="O44" i="1"/>
  <c r="BM44" i="1"/>
  <c r="BI44" i="1"/>
  <c r="BA44" i="1"/>
  <c r="AW44" i="1"/>
  <c r="AS44" i="1"/>
  <c r="AO44" i="1"/>
  <c r="AK44" i="1"/>
  <c r="AG44" i="1"/>
  <c r="AC44" i="1"/>
  <c r="Y44" i="1"/>
  <c r="U44" i="1"/>
  <c r="BM54" i="1"/>
  <c r="BE54" i="1"/>
  <c r="BA54" i="1"/>
  <c r="AW54" i="1"/>
  <c r="AS54" i="1"/>
  <c r="AO54" i="1"/>
  <c r="AK54" i="1"/>
  <c r="AG54" i="1"/>
  <c r="AC54" i="1"/>
  <c r="U54" i="1"/>
  <c r="BG54" i="1"/>
  <c r="AQ54" i="1"/>
  <c r="AA54" i="1"/>
  <c r="BK54" i="1"/>
  <c r="AU54" i="1"/>
  <c r="AE54" i="1"/>
  <c r="AY54" i="1"/>
  <c r="AI54" i="1"/>
  <c r="BC54" i="1"/>
  <c r="W54" i="1"/>
  <c r="O54" i="1"/>
  <c r="BM55" i="1"/>
  <c r="BI55" i="1"/>
  <c r="BE55" i="1"/>
  <c r="BA55" i="1"/>
  <c r="AW55" i="1"/>
  <c r="AS55" i="1"/>
  <c r="AO55" i="1"/>
  <c r="AK55" i="1"/>
  <c r="AG55" i="1"/>
  <c r="AC55" i="1"/>
  <c r="Y55" i="1"/>
  <c r="U55" i="1"/>
  <c r="O55" i="1"/>
  <c r="BG55" i="1"/>
  <c r="AQ55" i="1"/>
  <c r="AA55" i="1"/>
  <c r="BK55" i="1"/>
  <c r="AU55" i="1"/>
  <c r="AE55" i="1"/>
  <c r="AY55" i="1"/>
  <c r="AI55" i="1"/>
  <c r="BC55" i="1"/>
  <c r="AM55" i="1"/>
  <c r="W55" i="1"/>
  <c r="V9" i="1"/>
  <c r="Z9" i="1"/>
  <c r="AD9" i="1"/>
  <c r="AH9" i="1"/>
  <c r="AL9" i="1"/>
  <c r="AM9" i="1" s="1"/>
  <c r="AP9" i="1"/>
  <c r="AQ9" i="1" s="1"/>
  <c r="AT9" i="1"/>
  <c r="AU9" i="1" s="1"/>
  <c r="AX9" i="1"/>
  <c r="BB9" i="1"/>
  <c r="BC9" i="1" s="1"/>
  <c r="BF9" i="1"/>
  <c r="BG9" i="1" s="1"/>
  <c r="BJ9" i="1"/>
  <c r="BK9" i="1" s="1"/>
  <c r="I13" i="1"/>
  <c r="V14" i="1"/>
  <c r="W14" i="1" s="1"/>
  <c r="Z14" i="1"/>
  <c r="AD14" i="1"/>
  <c r="AE14" i="1" s="1"/>
  <c r="AH14" i="1"/>
  <c r="AI14" i="1" s="1"/>
  <c r="AL14" i="1"/>
  <c r="AM14" i="1" s="1"/>
  <c r="AP14" i="1"/>
  <c r="AQ14" i="1" s="1"/>
  <c r="AT14" i="1"/>
  <c r="AU14" i="1" s="1"/>
  <c r="AX14" i="1"/>
  <c r="AY14" i="1" s="1"/>
  <c r="BB14" i="1"/>
  <c r="BC14" i="1" s="1"/>
  <c r="BF14" i="1"/>
  <c r="BG14" i="1" s="1"/>
  <c r="BJ14" i="1"/>
  <c r="AG26" i="1"/>
  <c r="AO26" i="1"/>
  <c r="AW26" i="1"/>
  <c r="BM26" i="1"/>
  <c r="Y33" i="1"/>
  <c r="AG33" i="1"/>
  <c r="AO33" i="1"/>
  <c r="AW33" i="1"/>
  <c r="BE33" i="1"/>
  <c r="BM33" i="1"/>
  <c r="Y35" i="1"/>
  <c r="AG35" i="1"/>
  <c r="AO35" i="1"/>
  <c r="AW35" i="1"/>
  <c r="BE35" i="1"/>
  <c r="BM35" i="1"/>
  <c r="M41" i="1" a="1"/>
  <c r="M41" i="1" s="1"/>
  <c r="H41" i="1" a="1"/>
  <c r="H41" i="1" s="1"/>
  <c r="L41" i="1" a="1"/>
  <c r="L41" i="1" s="1"/>
  <c r="Y42" i="1"/>
  <c r="AG42" i="1"/>
  <c r="AO42" i="1"/>
  <c r="BE42" i="1"/>
  <c r="BM42" i="1"/>
  <c r="V46" i="1"/>
  <c r="AD46" i="1"/>
  <c r="AL46" i="1"/>
  <c r="AT46" i="1"/>
  <c r="BB46" i="1"/>
  <c r="BJ46" i="1"/>
  <c r="W47" i="1"/>
  <c r="AE47" i="1"/>
  <c r="AM47" i="1"/>
  <c r="AU47" i="1"/>
  <c r="BC47" i="1"/>
  <c r="BK47" i="1"/>
  <c r="AM48" i="1"/>
  <c r="AU48" i="1"/>
  <c r="BC48" i="1"/>
  <c r="N49" i="1"/>
  <c r="R51" i="1"/>
  <c r="N51" i="1" s="1"/>
  <c r="I275" i="1"/>
  <c r="BL52" i="1"/>
  <c r="BM52" i="1" s="1"/>
  <c r="BH52" i="1"/>
  <c r="BI52" i="1" s="1"/>
  <c r="BD52" i="1"/>
  <c r="AZ52" i="1"/>
  <c r="BA52" i="1" s="1"/>
  <c r="AV52" i="1"/>
  <c r="AW52" i="1" s="1"/>
  <c r="AR52" i="1"/>
  <c r="AS52" i="1" s="1"/>
  <c r="AN52" i="1"/>
  <c r="AO52" i="1" s="1"/>
  <c r="AJ52" i="1"/>
  <c r="AK52" i="1" s="1"/>
  <c r="AF52" i="1"/>
  <c r="AG52" i="1" s="1"/>
  <c r="AB52" i="1"/>
  <c r="AC52" i="1" s="1"/>
  <c r="X52" i="1"/>
  <c r="Y52" i="1" s="1"/>
  <c r="T52" i="1"/>
  <c r="U52" i="1" s="1"/>
  <c r="BJ52" i="1"/>
  <c r="BK52" i="1" s="1"/>
  <c r="BF52" i="1"/>
  <c r="BG52" i="1" s="1"/>
  <c r="BB52" i="1"/>
  <c r="BC52" i="1" s="1"/>
  <c r="AX52" i="1"/>
  <c r="AY52" i="1" s="1"/>
  <c r="AT52" i="1"/>
  <c r="AU52" i="1" s="1"/>
  <c r="AP52" i="1"/>
  <c r="AQ52" i="1" s="1"/>
  <c r="AL52" i="1"/>
  <c r="AM52" i="1" s="1"/>
  <c r="AH52" i="1"/>
  <c r="AI52" i="1" s="1"/>
  <c r="AD52" i="1"/>
  <c r="AE52" i="1" s="1"/>
  <c r="Z52" i="1"/>
  <c r="AA52" i="1" s="1"/>
  <c r="V52" i="1"/>
  <c r="R53" i="1"/>
  <c r="N53" i="1" s="1"/>
  <c r="AA64" i="1"/>
  <c r="AI64" i="1"/>
  <c r="AQ64" i="1"/>
  <c r="AY64" i="1"/>
  <c r="BG64" i="1"/>
  <c r="AA67" i="1"/>
  <c r="AI67" i="1"/>
  <c r="AQ67" i="1"/>
  <c r="AY67" i="1"/>
  <c r="BG67" i="1"/>
  <c r="BA80" i="1"/>
  <c r="AA86" i="1"/>
  <c r="AI86" i="1"/>
  <c r="AQ86" i="1"/>
  <c r="AY86" i="1"/>
  <c r="BG86" i="1"/>
  <c r="H88" i="1" a="1"/>
  <c r="H88" i="1" s="1"/>
  <c r="AU88" i="1" s="1"/>
  <c r="H90" i="1" a="1"/>
  <c r="H90" i="1" s="1"/>
  <c r="AC90" i="1" s="1"/>
  <c r="AY90" i="1"/>
  <c r="H92" i="1" a="1"/>
  <c r="H92" i="1" s="1"/>
  <c r="W94" i="1"/>
  <c r="AE94" i="1"/>
  <c r="AM94" i="1"/>
  <c r="AU94" i="1"/>
  <c r="BC94" i="1"/>
  <c r="BK94" i="1"/>
  <c r="H95" i="1" a="1"/>
  <c r="H95" i="1" s="1"/>
  <c r="W98" i="1"/>
  <c r="AE98" i="1"/>
  <c r="AM98" i="1"/>
  <c r="AU98" i="1"/>
  <c r="BC98" i="1"/>
  <c r="BK98" i="1"/>
  <c r="Y104" i="1"/>
  <c r="AG104" i="1"/>
  <c r="AO104" i="1"/>
  <c r="AW104" i="1"/>
  <c r="BE104" i="1"/>
  <c r="BM104" i="1"/>
  <c r="BK106" i="1"/>
  <c r="BG106" i="1"/>
  <c r="BC106" i="1"/>
  <c r="AY106" i="1"/>
  <c r="AU106" i="1"/>
  <c r="AQ106" i="1"/>
  <c r="AM106" i="1"/>
  <c r="AI106" i="1"/>
  <c r="AE106" i="1"/>
  <c r="AA106" i="1"/>
  <c r="W106" i="1"/>
  <c r="BM106" i="1"/>
  <c r="BI106" i="1"/>
  <c r="BE106" i="1"/>
  <c r="AW106" i="1"/>
  <c r="AS106" i="1"/>
  <c r="AO106" i="1"/>
  <c r="AK106" i="1"/>
  <c r="AG106" i="1"/>
  <c r="AC106" i="1"/>
  <c r="Y106" i="1"/>
  <c r="U106" i="1"/>
  <c r="O106" i="1"/>
  <c r="O105" i="1" s="1"/>
  <c r="O113" i="1"/>
  <c r="O109" i="1" s="1"/>
  <c r="W116" i="1"/>
  <c r="AE116" i="1"/>
  <c r="AM116" i="1"/>
  <c r="AU116" i="1"/>
  <c r="BC116" i="1"/>
  <c r="BK116" i="1"/>
  <c r="H117" i="1" a="1"/>
  <c r="H117" i="1" s="1"/>
  <c r="O117" i="1" s="1"/>
  <c r="AS117" i="1"/>
  <c r="BI117" i="1"/>
  <c r="AA118" i="1"/>
  <c r="AI118" i="1"/>
  <c r="AQ118" i="1"/>
  <c r="AY118" i="1"/>
  <c r="BG118" i="1"/>
  <c r="M121" i="1" a="1"/>
  <c r="M121" i="1" s="1"/>
  <c r="H121" i="1" a="1"/>
  <c r="H121" i="1" s="1"/>
  <c r="AO121" i="1" s="1"/>
  <c r="L121" i="1" a="1"/>
  <c r="L121" i="1" s="1"/>
  <c r="W122" i="1"/>
  <c r="AE122" i="1"/>
  <c r="AM122" i="1"/>
  <c r="AU122" i="1"/>
  <c r="BC122" i="1"/>
  <c r="BK122" i="1"/>
  <c r="H123" i="1" a="1"/>
  <c r="H123" i="1" s="1"/>
  <c r="AW123" i="1" s="1"/>
  <c r="W126" i="1"/>
  <c r="AE126" i="1"/>
  <c r="AM126" i="1"/>
  <c r="AU126" i="1"/>
  <c r="BC126" i="1"/>
  <c r="BK126" i="1"/>
  <c r="BK131" i="1"/>
  <c r="BG131" i="1"/>
  <c r="BC131" i="1"/>
  <c r="AY131" i="1"/>
  <c r="AU131" i="1"/>
  <c r="AQ131" i="1"/>
  <c r="AM131" i="1"/>
  <c r="AI131" i="1"/>
  <c r="AE131" i="1"/>
  <c r="AA131" i="1"/>
  <c r="W131" i="1"/>
  <c r="O131" i="1"/>
  <c r="BM131" i="1"/>
  <c r="BI131" i="1"/>
  <c r="BA131" i="1"/>
  <c r="AW131" i="1"/>
  <c r="AS131" i="1"/>
  <c r="AO131" i="1"/>
  <c r="AK131" i="1"/>
  <c r="AG131" i="1"/>
  <c r="AC131" i="1"/>
  <c r="Y131" i="1"/>
  <c r="U131" i="1"/>
  <c r="O135" i="1"/>
  <c r="BC135" i="1"/>
  <c r="AM135" i="1"/>
  <c r="W135" i="1"/>
  <c r="BG135" i="1"/>
  <c r="AQ135" i="1"/>
  <c r="AA135" i="1"/>
  <c r="AE135" i="1"/>
  <c r="AU135" i="1"/>
  <c r="BK135" i="1"/>
  <c r="R9" i="1"/>
  <c r="C20" i="1"/>
  <c r="C22" i="1"/>
  <c r="R14" i="1"/>
  <c r="AA26" i="1"/>
  <c r="AI26" i="1"/>
  <c r="AQ26" i="1"/>
  <c r="AY26" i="1"/>
  <c r="BG26" i="1"/>
  <c r="AA33" i="1"/>
  <c r="AI33" i="1"/>
  <c r="AQ33" i="1"/>
  <c r="AY33" i="1"/>
  <c r="BG33" i="1"/>
  <c r="AA35" i="1"/>
  <c r="AI35" i="1"/>
  <c r="AQ35" i="1"/>
  <c r="AY35" i="1"/>
  <c r="BG35" i="1"/>
  <c r="AA42" i="1"/>
  <c r="AQ42" i="1"/>
  <c r="AY42" i="1"/>
  <c r="X46" i="1"/>
  <c r="AF46" i="1"/>
  <c r="AN46" i="1"/>
  <c r="AV46" i="1"/>
  <c r="BD46" i="1"/>
  <c r="BL46" i="1"/>
  <c r="Y47" i="1"/>
  <c r="AG47" i="1"/>
  <c r="AO47" i="1"/>
  <c r="AW47" i="1"/>
  <c r="BE47" i="1"/>
  <c r="BM47" i="1"/>
  <c r="Y48" i="1"/>
  <c r="AG48" i="1"/>
  <c r="AO48" i="1"/>
  <c r="BM48" i="1"/>
  <c r="BK59" i="1"/>
  <c r="BG59" i="1"/>
  <c r="BC59" i="1"/>
  <c r="AY59" i="1"/>
  <c r="AU59" i="1"/>
  <c r="AQ59" i="1"/>
  <c r="AM59" i="1"/>
  <c r="AI59" i="1"/>
  <c r="AE59" i="1"/>
  <c r="AA59" i="1"/>
  <c r="W59" i="1"/>
  <c r="BM59" i="1"/>
  <c r="BI59" i="1"/>
  <c r="BE59" i="1"/>
  <c r="BA59" i="1"/>
  <c r="AW59" i="1"/>
  <c r="AS59" i="1"/>
  <c r="AO59" i="1"/>
  <c r="AK59" i="1"/>
  <c r="AG59" i="1"/>
  <c r="AC59" i="1"/>
  <c r="Y59" i="1"/>
  <c r="U59" i="1"/>
  <c r="O59" i="1"/>
  <c r="BK60" i="1"/>
  <c r="BG60" i="1"/>
  <c r="BC60" i="1"/>
  <c r="AY60" i="1"/>
  <c r="AU60" i="1"/>
  <c r="AQ60" i="1"/>
  <c r="AM60" i="1"/>
  <c r="AI60" i="1"/>
  <c r="AE60" i="1"/>
  <c r="AA60" i="1"/>
  <c r="W60" i="1"/>
  <c r="BM60" i="1"/>
  <c r="BI60" i="1"/>
  <c r="BE60" i="1"/>
  <c r="BA60" i="1"/>
  <c r="AW60" i="1"/>
  <c r="AS60" i="1"/>
  <c r="AO60" i="1"/>
  <c r="AK60" i="1"/>
  <c r="AG60" i="1"/>
  <c r="AC60" i="1"/>
  <c r="Y60" i="1"/>
  <c r="U60" i="1"/>
  <c r="O60" i="1"/>
  <c r="BK61" i="1"/>
  <c r="BG61" i="1"/>
  <c r="BC61" i="1"/>
  <c r="AY61" i="1"/>
  <c r="AU61" i="1"/>
  <c r="AQ61" i="1"/>
  <c r="AM61" i="1"/>
  <c r="AI61" i="1"/>
  <c r="AE61" i="1"/>
  <c r="AA61" i="1"/>
  <c r="W61" i="1"/>
  <c r="BM61" i="1"/>
  <c r="BI61" i="1"/>
  <c r="BE61" i="1"/>
  <c r="BA61" i="1"/>
  <c r="AW61" i="1"/>
  <c r="AS61" i="1"/>
  <c r="AO61" i="1"/>
  <c r="AK61" i="1"/>
  <c r="AG61" i="1"/>
  <c r="AC61" i="1"/>
  <c r="Y61" i="1"/>
  <c r="U61" i="1"/>
  <c r="O61" i="1"/>
  <c r="BK62" i="1"/>
  <c r="BG62" i="1"/>
  <c r="BC62" i="1"/>
  <c r="AY62" i="1"/>
  <c r="AU62" i="1"/>
  <c r="AQ62" i="1"/>
  <c r="AM62" i="1"/>
  <c r="AI62" i="1"/>
  <c r="AE62" i="1"/>
  <c r="AA62" i="1"/>
  <c r="W62" i="1"/>
  <c r="BM62" i="1"/>
  <c r="BI62" i="1"/>
  <c r="BE62" i="1"/>
  <c r="BA62" i="1"/>
  <c r="AW62" i="1"/>
  <c r="AS62" i="1"/>
  <c r="AO62" i="1"/>
  <c r="AK62" i="1"/>
  <c r="AG62" i="1"/>
  <c r="AC62" i="1"/>
  <c r="Y62" i="1"/>
  <c r="U62" i="1"/>
  <c r="O62" i="1"/>
  <c r="U64" i="1"/>
  <c r="AC64" i="1"/>
  <c r="AK64" i="1"/>
  <c r="AS64" i="1"/>
  <c r="BA64" i="1"/>
  <c r="BI64" i="1"/>
  <c r="U67" i="1"/>
  <c r="AC67" i="1"/>
  <c r="AK67" i="1"/>
  <c r="AS67" i="1"/>
  <c r="BA67" i="1"/>
  <c r="BI67" i="1"/>
  <c r="BK73" i="1"/>
  <c r="BG73" i="1"/>
  <c r="BC73" i="1"/>
  <c r="AY73" i="1"/>
  <c r="AU73" i="1"/>
  <c r="AQ73" i="1"/>
  <c r="AM73" i="1"/>
  <c r="AI73" i="1"/>
  <c r="AE73" i="1"/>
  <c r="AA73" i="1"/>
  <c r="W73" i="1"/>
  <c r="BM73" i="1"/>
  <c r="BI73" i="1"/>
  <c r="BE73" i="1"/>
  <c r="BA73" i="1"/>
  <c r="AW73" i="1"/>
  <c r="AS73" i="1"/>
  <c r="AO73" i="1"/>
  <c r="AK73" i="1"/>
  <c r="AG73" i="1"/>
  <c r="AC73" i="1"/>
  <c r="Y73" i="1"/>
  <c r="U73" i="1"/>
  <c r="O73" i="1"/>
  <c r="BK74" i="1"/>
  <c r="BG74" i="1"/>
  <c r="BC74" i="1"/>
  <c r="AY74" i="1"/>
  <c r="AU74" i="1"/>
  <c r="AQ74" i="1"/>
  <c r="AM74" i="1"/>
  <c r="AI74" i="1"/>
  <c r="AE74" i="1"/>
  <c r="AA74" i="1"/>
  <c r="W74" i="1"/>
  <c r="BM74" i="1"/>
  <c r="BI74" i="1"/>
  <c r="BE74" i="1"/>
  <c r="BA74" i="1"/>
  <c r="AW74" i="1"/>
  <c r="AS74" i="1"/>
  <c r="AO74" i="1"/>
  <c r="AK74" i="1"/>
  <c r="AG74" i="1"/>
  <c r="AC74" i="1"/>
  <c r="Y74" i="1"/>
  <c r="U74" i="1"/>
  <c r="O74" i="1"/>
  <c r="O70" i="1" s="1"/>
  <c r="BK75" i="1"/>
  <c r="BG75" i="1"/>
  <c r="BC75" i="1"/>
  <c r="AY75" i="1"/>
  <c r="AU75" i="1"/>
  <c r="AQ75" i="1"/>
  <c r="AM75" i="1"/>
  <c r="AI75" i="1"/>
  <c r="AE75" i="1"/>
  <c r="AA75" i="1"/>
  <c r="W75" i="1"/>
  <c r="BM75" i="1"/>
  <c r="BI75" i="1"/>
  <c r="BE75" i="1"/>
  <c r="BA75" i="1"/>
  <c r="AW75" i="1"/>
  <c r="AS75" i="1"/>
  <c r="AO75" i="1"/>
  <c r="AK75" i="1"/>
  <c r="AG75" i="1"/>
  <c r="AC75" i="1"/>
  <c r="Y75" i="1"/>
  <c r="U75" i="1"/>
  <c r="O75" i="1"/>
  <c r="BK76" i="1"/>
  <c r="BG76" i="1"/>
  <c r="BC76" i="1"/>
  <c r="AY76" i="1"/>
  <c r="AU76" i="1"/>
  <c r="AQ76" i="1"/>
  <c r="AM76" i="1"/>
  <c r="AI76" i="1"/>
  <c r="AE76" i="1"/>
  <c r="AA76" i="1"/>
  <c r="W76" i="1"/>
  <c r="BM76" i="1"/>
  <c r="BI76" i="1"/>
  <c r="BE76" i="1"/>
  <c r="BA76" i="1"/>
  <c r="AW76" i="1"/>
  <c r="AS76" i="1"/>
  <c r="AO76" i="1"/>
  <c r="AK76" i="1"/>
  <c r="AG76" i="1"/>
  <c r="AC76" i="1"/>
  <c r="Y76" i="1"/>
  <c r="U76" i="1"/>
  <c r="O76" i="1"/>
  <c r="BG85" i="1"/>
  <c r="AY85" i="1"/>
  <c r="AQ85" i="1"/>
  <c r="AI85" i="1"/>
  <c r="AA85" i="1"/>
  <c r="S85" i="1"/>
  <c r="BM85" i="1"/>
  <c r="BE85" i="1"/>
  <c r="AW85" i="1"/>
  <c r="AO85" i="1"/>
  <c r="AG85" i="1"/>
  <c r="Y85" i="1"/>
  <c r="BK85" i="1"/>
  <c r="BC85" i="1"/>
  <c r="AU85" i="1"/>
  <c r="AM85" i="1"/>
  <c r="AE85" i="1"/>
  <c r="W85" i="1"/>
  <c r="BI85" i="1"/>
  <c r="BA85" i="1"/>
  <c r="AS85" i="1"/>
  <c r="AK85" i="1"/>
  <c r="AC85" i="1"/>
  <c r="U85" i="1"/>
  <c r="U86" i="1"/>
  <c r="AC86" i="1"/>
  <c r="AK86" i="1"/>
  <c r="AS86" i="1"/>
  <c r="BA86" i="1"/>
  <c r="BI86" i="1"/>
  <c r="AK88" i="1"/>
  <c r="AS88" i="1"/>
  <c r="U90" i="1"/>
  <c r="Y94" i="1"/>
  <c r="AG94" i="1"/>
  <c r="AO94" i="1"/>
  <c r="AW94" i="1"/>
  <c r="BE94" i="1"/>
  <c r="BM94" i="1"/>
  <c r="AA95" i="1"/>
  <c r="AI95" i="1"/>
  <c r="AY95" i="1"/>
  <c r="Y98" i="1"/>
  <c r="AG98" i="1"/>
  <c r="AO98" i="1"/>
  <c r="AW98" i="1"/>
  <c r="BE98" i="1"/>
  <c r="BM98" i="1"/>
  <c r="BK103" i="1"/>
  <c r="BC103" i="1"/>
  <c r="AU103" i="1"/>
  <c r="AM103" i="1"/>
  <c r="AE103" i="1"/>
  <c r="W103" i="1"/>
  <c r="BI103" i="1"/>
  <c r="BA103" i="1"/>
  <c r="AS103" i="1"/>
  <c r="AK103" i="1"/>
  <c r="AC103" i="1"/>
  <c r="U103" i="1"/>
  <c r="BG103" i="1"/>
  <c r="AY103" i="1"/>
  <c r="AQ103" i="1"/>
  <c r="AI103" i="1"/>
  <c r="AA103" i="1"/>
  <c r="S103" i="1"/>
  <c r="BM103" i="1"/>
  <c r="BE103" i="1"/>
  <c r="AW103" i="1"/>
  <c r="AO103" i="1"/>
  <c r="AG103" i="1"/>
  <c r="Y103" i="1"/>
  <c r="AA104" i="1"/>
  <c r="AI104" i="1"/>
  <c r="AQ104" i="1"/>
  <c r="AY104" i="1"/>
  <c r="BG104" i="1"/>
  <c r="BK112" i="1"/>
  <c r="BG112" i="1"/>
  <c r="BC112" i="1"/>
  <c r="AY112" i="1"/>
  <c r="AU112" i="1"/>
  <c r="AQ112" i="1"/>
  <c r="AM112" i="1"/>
  <c r="AI112" i="1"/>
  <c r="AE112" i="1"/>
  <c r="AA112" i="1"/>
  <c r="W112" i="1"/>
  <c r="BM112" i="1"/>
  <c r="BI112" i="1"/>
  <c r="BE112" i="1"/>
  <c r="BA112" i="1"/>
  <c r="AW112" i="1"/>
  <c r="AS112" i="1"/>
  <c r="AO112" i="1"/>
  <c r="AK112" i="1"/>
  <c r="AG112" i="1"/>
  <c r="AC112" i="1"/>
  <c r="Y112" i="1"/>
  <c r="U112" i="1"/>
  <c r="O112" i="1"/>
  <c r="O114" i="1"/>
  <c r="S114" i="1" s="1"/>
  <c r="Y116" i="1"/>
  <c r="AG116" i="1"/>
  <c r="AO116" i="1"/>
  <c r="AW116" i="1"/>
  <c r="BE116" i="1"/>
  <c r="BM116" i="1"/>
  <c r="AE117" i="1"/>
  <c r="AM117" i="1"/>
  <c r="AU117" i="1"/>
  <c r="BK117" i="1"/>
  <c r="U118" i="1"/>
  <c r="AC118" i="1"/>
  <c r="AK118" i="1"/>
  <c r="AS118" i="1"/>
  <c r="BA118" i="1"/>
  <c r="BI118" i="1"/>
  <c r="Y122" i="1"/>
  <c r="AG122" i="1"/>
  <c r="AO122" i="1"/>
  <c r="AW122" i="1"/>
  <c r="BE122" i="1"/>
  <c r="BM122" i="1"/>
  <c r="Y126" i="1"/>
  <c r="AG126" i="1"/>
  <c r="AO126" i="1"/>
  <c r="AW126" i="1"/>
  <c r="BE126" i="1"/>
  <c r="BM126" i="1"/>
  <c r="BK129" i="1"/>
  <c r="BG129" i="1"/>
  <c r="BC129" i="1"/>
  <c r="AY129" i="1"/>
  <c r="AU129" i="1"/>
  <c r="AQ129" i="1"/>
  <c r="AM129" i="1"/>
  <c r="AI129" i="1"/>
  <c r="AE129" i="1"/>
  <c r="AA129" i="1"/>
  <c r="W129" i="1"/>
  <c r="O129" i="1"/>
  <c r="BM129" i="1"/>
  <c r="BI129" i="1"/>
  <c r="BE129" i="1"/>
  <c r="BA129" i="1"/>
  <c r="AW129" i="1"/>
  <c r="AS129" i="1"/>
  <c r="AO129" i="1"/>
  <c r="AK129" i="1"/>
  <c r="AG129" i="1"/>
  <c r="AC129" i="1"/>
  <c r="Y129" i="1"/>
  <c r="U129" i="1"/>
  <c r="O136" i="1"/>
  <c r="AY136" i="1"/>
  <c r="AI136" i="1"/>
  <c r="BC136" i="1"/>
  <c r="AM136" i="1"/>
  <c r="W136" i="1"/>
  <c r="AA136" i="1"/>
  <c r="AQ136" i="1"/>
  <c r="BG136" i="1"/>
  <c r="O137" i="1"/>
  <c r="BC137" i="1"/>
  <c r="AM137" i="1"/>
  <c r="W137" i="1"/>
  <c r="BK137" i="1"/>
  <c r="AU137" i="1"/>
  <c r="AE137" i="1"/>
  <c r="AY137" i="1"/>
  <c r="AI137" i="1"/>
  <c r="AA137" i="1"/>
  <c r="AQ137" i="1"/>
  <c r="BG137" i="1"/>
  <c r="T9" i="1"/>
  <c r="U9" i="1" s="1"/>
  <c r="X9" i="1"/>
  <c r="Y9" i="1" s="1"/>
  <c r="AB9" i="1"/>
  <c r="AF9" i="1"/>
  <c r="AG9" i="1" s="1"/>
  <c r="AJ9" i="1"/>
  <c r="AK9" i="1" s="1"/>
  <c r="AN9" i="1"/>
  <c r="AO9" i="1" s="1"/>
  <c r="AR9" i="1"/>
  <c r="AV9" i="1"/>
  <c r="AW9" i="1" s="1"/>
  <c r="AZ9" i="1"/>
  <c r="BA9" i="1" s="1"/>
  <c r="BD9" i="1"/>
  <c r="BE9" i="1" s="1"/>
  <c r="BH9" i="1"/>
  <c r="BI9" i="1" s="1"/>
  <c r="R10" i="1"/>
  <c r="V12" i="1"/>
  <c r="W12" i="1" s="1"/>
  <c r="Z12" i="1"/>
  <c r="AA12" i="1" s="1"/>
  <c r="AD12" i="1"/>
  <c r="AE12" i="1" s="1"/>
  <c r="AH12" i="1"/>
  <c r="AI12" i="1" s="1"/>
  <c r="AL12" i="1"/>
  <c r="AM12" i="1" s="1"/>
  <c r="AP12" i="1"/>
  <c r="AQ12" i="1" s="1"/>
  <c r="AT12" i="1"/>
  <c r="AU12" i="1" s="1"/>
  <c r="AX12" i="1"/>
  <c r="AY12" i="1" s="1"/>
  <c r="BB12" i="1"/>
  <c r="BC12" i="1" s="1"/>
  <c r="BF12" i="1"/>
  <c r="BG12" i="1" s="1"/>
  <c r="BJ12" i="1"/>
  <c r="BK12" i="1" s="1"/>
  <c r="T14" i="1"/>
  <c r="U14" i="1" s="1"/>
  <c r="X14" i="1"/>
  <c r="Y14" i="1" s="1"/>
  <c r="AB14" i="1"/>
  <c r="AC14" i="1" s="1"/>
  <c r="AF14" i="1"/>
  <c r="AG14" i="1" s="1"/>
  <c r="AJ14" i="1"/>
  <c r="AK14" i="1" s="1"/>
  <c r="AN14" i="1"/>
  <c r="AO14" i="1" s="1"/>
  <c r="AR14" i="1"/>
  <c r="AS14" i="1" s="1"/>
  <c r="AV14" i="1"/>
  <c r="AW14" i="1" s="1"/>
  <c r="AZ14" i="1"/>
  <c r="BA14" i="1" s="1"/>
  <c r="BD14" i="1"/>
  <c r="BE14" i="1" s="1"/>
  <c r="BH14" i="1"/>
  <c r="BI14" i="1" s="1"/>
  <c r="I15" i="1"/>
  <c r="H18" i="1" a="1"/>
  <c r="H18" i="1" s="1"/>
  <c r="O18" i="1" s="1"/>
  <c r="AY18" i="1"/>
  <c r="C19" i="1"/>
  <c r="N22" i="1"/>
  <c r="AC26" i="1"/>
  <c r="AK26" i="1"/>
  <c r="AS26" i="1"/>
  <c r="BI26" i="1"/>
  <c r="L29" i="1" a="1"/>
  <c r="L29" i="1" s="1"/>
  <c r="M29" i="1" a="1"/>
  <c r="M29" i="1" s="1"/>
  <c r="H29" i="1" a="1"/>
  <c r="H29" i="1" s="1"/>
  <c r="U33" i="1"/>
  <c r="AC33" i="1"/>
  <c r="AK33" i="1"/>
  <c r="AS33" i="1"/>
  <c r="BA33" i="1"/>
  <c r="BI33" i="1"/>
  <c r="U35" i="1"/>
  <c r="AC35" i="1"/>
  <c r="AK35" i="1"/>
  <c r="AS35" i="1"/>
  <c r="BA35" i="1"/>
  <c r="BL39" i="1"/>
  <c r="BM39" i="1" s="1"/>
  <c r="BH39" i="1"/>
  <c r="BI39" i="1" s="1"/>
  <c r="BD39" i="1"/>
  <c r="BE39" i="1" s="1"/>
  <c r="AZ39" i="1"/>
  <c r="BA39" i="1" s="1"/>
  <c r="AV39" i="1"/>
  <c r="AW39" i="1" s="1"/>
  <c r="AR39" i="1"/>
  <c r="AS39" i="1" s="1"/>
  <c r="AN39" i="1"/>
  <c r="AO39" i="1" s="1"/>
  <c r="AJ39" i="1"/>
  <c r="AK39" i="1" s="1"/>
  <c r="AF39" i="1"/>
  <c r="AG39" i="1" s="1"/>
  <c r="AB39" i="1"/>
  <c r="AC39" i="1" s="1"/>
  <c r="X39" i="1"/>
  <c r="Y39" i="1" s="1"/>
  <c r="T39" i="1"/>
  <c r="U39" i="1" s="1"/>
  <c r="BJ39" i="1"/>
  <c r="BK39" i="1" s="1"/>
  <c r="BF39" i="1"/>
  <c r="BG39" i="1" s="1"/>
  <c r="BB39" i="1"/>
  <c r="BC39" i="1" s="1"/>
  <c r="AX39" i="1"/>
  <c r="AY39" i="1" s="1"/>
  <c r="AT39" i="1"/>
  <c r="AU39" i="1" s="1"/>
  <c r="AP39" i="1"/>
  <c r="AQ39" i="1" s="1"/>
  <c r="AL39" i="1"/>
  <c r="AM39" i="1" s="1"/>
  <c r="AH39" i="1"/>
  <c r="AI39" i="1" s="1"/>
  <c r="AD39" i="1"/>
  <c r="AE39" i="1" s="1"/>
  <c r="Z39" i="1"/>
  <c r="AA39" i="1" s="1"/>
  <c r="V39" i="1"/>
  <c r="W39" i="1" s="1"/>
  <c r="U42" i="1"/>
  <c r="AK42" i="1"/>
  <c r="AS42" i="1"/>
  <c r="BA42" i="1"/>
  <c r="BL43" i="1"/>
  <c r="BM43" i="1" s="1"/>
  <c r="BH43" i="1"/>
  <c r="BI43" i="1" s="1"/>
  <c r="BD43" i="1"/>
  <c r="BE43" i="1" s="1"/>
  <c r="AZ43" i="1"/>
  <c r="BA43" i="1" s="1"/>
  <c r="AV43" i="1"/>
  <c r="AW43" i="1" s="1"/>
  <c r="AR43" i="1"/>
  <c r="AS43" i="1" s="1"/>
  <c r="AN43" i="1"/>
  <c r="AO43" i="1" s="1"/>
  <c r="AJ43" i="1"/>
  <c r="AK43" i="1" s="1"/>
  <c r="AF43" i="1"/>
  <c r="AG43" i="1" s="1"/>
  <c r="AB43" i="1"/>
  <c r="AC43" i="1" s="1"/>
  <c r="X43" i="1"/>
  <c r="Y43" i="1" s="1"/>
  <c r="T43" i="1"/>
  <c r="U43" i="1" s="1"/>
  <c r="BJ43" i="1"/>
  <c r="BK43" i="1" s="1"/>
  <c r="BF43" i="1"/>
  <c r="BG43" i="1" s="1"/>
  <c r="BB43" i="1"/>
  <c r="BC43" i="1" s="1"/>
  <c r="AX43" i="1"/>
  <c r="AY43" i="1" s="1"/>
  <c r="AT43" i="1"/>
  <c r="AU43" i="1" s="1"/>
  <c r="AP43" i="1"/>
  <c r="AQ43" i="1" s="1"/>
  <c r="AL43" i="1"/>
  <c r="AM43" i="1" s="1"/>
  <c r="AH43" i="1"/>
  <c r="AI43" i="1" s="1"/>
  <c r="AD43" i="1"/>
  <c r="AE43" i="1" s="1"/>
  <c r="Z43" i="1"/>
  <c r="AA43" i="1" s="1"/>
  <c r="V43" i="1"/>
  <c r="W43" i="1" s="1"/>
  <c r="H45" i="1" a="1"/>
  <c r="H45" i="1" s="1"/>
  <c r="Z46" i="1"/>
  <c r="AH46" i="1"/>
  <c r="AP46" i="1"/>
  <c r="AX46" i="1"/>
  <c r="BF46" i="1"/>
  <c r="AA47" i="1"/>
  <c r="AI47" i="1"/>
  <c r="AQ47" i="1"/>
  <c r="AY47" i="1"/>
  <c r="BG47" i="1"/>
  <c r="AA48" i="1"/>
  <c r="AQ48" i="1"/>
  <c r="AY48" i="1"/>
  <c r="BG48" i="1"/>
  <c r="H50" i="1" a="1"/>
  <c r="H50" i="1" s="1"/>
  <c r="R52" i="1"/>
  <c r="N52" i="1" s="1"/>
  <c r="W64" i="1"/>
  <c r="AE64" i="1"/>
  <c r="AM64" i="1"/>
  <c r="AU64" i="1"/>
  <c r="BC64" i="1"/>
  <c r="BK64" i="1"/>
  <c r="Y66" i="1"/>
  <c r="AG66" i="1"/>
  <c r="AO66" i="1"/>
  <c r="AW66" i="1"/>
  <c r="BE66" i="1"/>
  <c r="BM66" i="1"/>
  <c r="W67" i="1"/>
  <c r="AE67" i="1"/>
  <c r="AM67" i="1"/>
  <c r="AU67" i="1"/>
  <c r="BC67" i="1"/>
  <c r="BK67" i="1"/>
  <c r="U68" i="1"/>
  <c r="AC68" i="1"/>
  <c r="AK68" i="1"/>
  <c r="AS68" i="1"/>
  <c r="BA68" i="1"/>
  <c r="BI68" i="1"/>
  <c r="Y71" i="1"/>
  <c r="AG71" i="1"/>
  <c r="AO71" i="1"/>
  <c r="AW71" i="1"/>
  <c r="BE71" i="1"/>
  <c r="BM71" i="1"/>
  <c r="BK84" i="1"/>
  <c r="BG84" i="1"/>
  <c r="BC84" i="1"/>
  <c r="AY84" i="1"/>
  <c r="AU84" i="1"/>
  <c r="AQ84" i="1"/>
  <c r="AM84" i="1"/>
  <c r="AI84" i="1"/>
  <c r="AE84" i="1"/>
  <c r="AA84" i="1"/>
  <c r="W84" i="1"/>
  <c r="BM84" i="1"/>
  <c r="BI84" i="1"/>
  <c r="BE84" i="1"/>
  <c r="BA84" i="1"/>
  <c r="AW84" i="1"/>
  <c r="AS84" i="1"/>
  <c r="AO84" i="1"/>
  <c r="AK84" i="1"/>
  <c r="AG84" i="1"/>
  <c r="AC84" i="1"/>
  <c r="Y84" i="1"/>
  <c r="U84" i="1"/>
  <c r="O84" i="1"/>
  <c r="O83" i="1" s="1"/>
  <c r="W86" i="1"/>
  <c r="AE86" i="1"/>
  <c r="AM86" i="1"/>
  <c r="AU86" i="1"/>
  <c r="BC86" i="1"/>
  <c r="BK86" i="1"/>
  <c r="AE88" i="1"/>
  <c r="AM88" i="1"/>
  <c r="AA91" i="1"/>
  <c r="AI91" i="1"/>
  <c r="AQ91" i="1"/>
  <c r="AY91" i="1"/>
  <c r="BG91" i="1"/>
  <c r="Y93" i="1"/>
  <c r="AG93" i="1"/>
  <c r="AO93" i="1"/>
  <c r="AW93" i="1"/>
  <c r="BE93" i="1"/>
  <c r="BM93" i="1"/>
  <c r="AA94" i="1"/>
  <c r="AI94" i="1"/>
  <c r="AQ94" i="1"/>
  <c r="AY94" i="1"/>
  <c r="BG94" i="1"/>
  <c r="AK95" i="1"/>
  <c r="Y97" i="1"/>
  <c r="AG97" i="1"/>
  <c r="AO97" i="1"/>
  <c r="AW97" i="1"/>
  <c r="BE97" i="1"/>
  <c r="BM97" i="1"/>
  <c r="AA98" i="1"/>
  <c r="AI98" i="1"/>
  <c r="AQ98" i="1"/>
  <c r="AY98" i="1"/>
  <c r="BG98" i="1"/>
  <c r="N114" i="1"/>
  <c r="R118" i="1"/>
  <c r="N118" i="1" s="1"/>
  <c r="R117" i="1"/>
  <c r="N117" i="1" s="1"/>
  <c r="R116" i="1"/>
  <c r="N116" i="1" s="1"/>
  <c r="R115" i="1"/>
  <c r="U104" i="1"/>
  <c r="AC104" i="1"/>
  <c r="AK104" i="1"/>
  <c r="AS104" i="1"/>
  <c r="BA104" i="1"/>
  <c r="BI104" i="1"/>
  <c r="R113" i="1"/>
  <c r="N113" i="1" s="1"/>
  <c r="R112" i="1"/>
  <c r="N112" i="1" s="1"/>
  <c r="R111" i="1"/>
  <c r="R110" i="1"/>
  <c r="N110" i="1" s="1"/>
  <c r="N109" i="1"/>
  <c r="Y110" i="1"/>
  <c r="AG110" i="1"/>
  <c r="AO110" i="1"/>
  <c r="AW110" i="1"/>
  <c r="BE110" i="1"/>
  <c r="BM110" i="1"/>
  <c r="AA116" i="1"/>
  <c r="AI116" i="1"/>
  <c r="AQ116" i="1"/>
  <c r="AY116" i="1"/>
  <c r="BG116" i="1"/>
  <c r="Y117" i="1"/>
  <c r="AG117" i="1"/>
  <c r="AO117" i="1"/>
  <c r="AW117" i="1"/>
  <c r="BE117" i="1"/>
  <c r="BM117" i="1"/>
  <c r="W118" i="1"/>
  <c r="AE118" i="1"/>
  <c r="AM118" i="1"/>
  <c r="AU118" i="1"/>
  <c r="BC118" i="1"/>
  <c r="BK118" i="1"/>
  <c r="AA122" i="1"/>
  <c r="AI122" i="1"/>
  <c r="AQ122" i="1"/>
  <c r="AY122" i="1"/>
  <c r="BG122" i="1"/>
  <c r="U123" i="1"/>
  <c r="AC123" i="1"/>
  <c r="AS123" i="1"/>
  <c r="BA123" i="1"/>
  <c r="BI123" i="1"/>
  <c r="Y125" i="1"/>
  <c r="AG125" i="1"/>
  <c r="AA126" i="1"/>
  <c r="AI126" i="1"/>
  <c r="AQ126" i="1"/>
  <c r="AY126" i="1"/>
  <c r="BG126" i="1"/>
  <c r="L128" i="1" a="1"/>
  <c r="L128" i="1" s="1"/>
  <c r="M128" i="1" a="1"/>
  <c r="M128" i="1" s="1"/>
  <c r="H128" i="1" a="1"/>
  <c r="H128" i="1" s="1"/>
  <c r="AI135" i="1"/>
  <c r="AY135" i="1"/>
  <c r="T10" i="1"/>
  <c r="U10" i="1" s="1"/>
  <c r="X10" i="1"/>
  <c r="Y10" i="1" s="1"/>
  <c r="AB10" i="1"/>
  <c r="AC10" i="1" s="1"/>
  <c r="AF10" i="1"/>
  <c r="AG10" i="1" s="1"/>
  <c r="AJ10" i="1"/>
  <c r="AK10" i="1" s="1"/>
  <c r="AN10" i="1"/>
  <c r="AO10" i="1" s="1"/>
  <c r="AR10" i="1"/>
  <c r="AV10" i="1"/>
  <c r="AW10" i="1" s="1"/>
  <c r="AZ10" i="1"/>
  <c r="BA10" i="1" s="1"/>
  <c r="BD10" i="1"/>
  <c r="BE10" i="1" s="1"/>
  <c r="BH10" i="1"/>
  <c r="BI10" i="1" s="1"/>
  <c r="AC18" i="1"/>
  <c r="AK18" i="1"/>
  <c r="AS18" i="1"/>
  <c r="BI18" i="1"/>
  <c r="C21" i="1"/>
  <c r="W26" i="1"/>
  <c r="AE26" i="1"/>
  <c r="AU26" i="1"/>
  <c r="BC26" i="1"/>
  <c r="BK26" i="1"/>
  <c r="H30" i="1" a="1"/>
  <c r="H30" i="1" s="1"/>
  <c r="R80" i="1"/>
  <c r="N80" i="1" s="1"/>
  <c r="N79" i="1"/>
  <c r="N33" i="1"/>
  <c r="W33" i="1"/>
  <c r="AE33" i="1"/>
  <c r="AM33" i="1"/>
  <c r="AU33" i="1"/>
  <c r="BC33" i="1"/>
  <c r="BK33" i="1"/>
  <c r="N35" i="1"/>
  <c r="W35" i="1"/>
  <c r="AE35" i="1"/>
  <c r="AM35" i="1"/>
  <c r="AU35" i="1"/>
  <c r="BC35" i="1"/>
  <c r="BK35" i="1"/>
  <c r="R77" i="1"/>
  <c r="S36" i="1"/>
  <c r="N36" i="1"/>
  <c r="W42" i="1"/>
  <c r="AE42" i="1"/>
  <c r="AM42" i="1"/>
  <c r="BC42" i="1"/>
  <c r="H46" i="1" a="1"/>
  <c r="H46" i="1" s="1"/>
  <c r="O46" i="1" s="1"/>
  <c r="T46" i="1"/>
  <c r="AB46" i="1"/>
  <c r="AJ46" i="1"/>
  <c r="AR46" i="1"/>
  <c r="AS46" i="1" s="1"/>
  <c r="AZ46" i="1"/>
  <c r="U47" i="1"/>
  <c r="AC47" i="1"/>
  <c r="AK47" i="1"/>
  <c r="AS47" i="1"/>
  <c r="BA47" i="1"/>
  <c r="BI47" i="1"/>
  <c r="U48" i="1"/>
  <c r="AC48" i="1"/>
  <c r="AK48" i="1"/>
  <c r="AS48" i="1"/>
  <c r="BA48" i="1"/>
  <c r="R50" i="1"/>
  <c r="N50" i="1" s="1"/>
  <c r="H51" i="1" a="1"/>
  <c r="H51" i="1" s="1"/>
  <c r="H53" i="1" a="1"/>
  <c r="H53" i="1" s="1"/>
  <c r="H57" i="1" a="1"/>
  <c r="H57" i="1" s="1"/>
  <c r="O57" i="1" s="1"/>
  <c r="AY57" i="1"/>
  <c r="Y64" i="1"/>
  <c r="AG64" i="1"/>
  <c r="AO64" i="1"/>
  <c r="AW64" i="1"/>
  <c r="BE64" i="1"/>
  <c r="BM64" i="1"/>
  <c r="AA66" i="1"/>
  <c r="AI66" i="1"/>
  <c r="AQ66" i="1"/>
  <c r="AY66" i="1"/>
  <c r="BG66" i="1"/>
  <c r="Y67" i="1"/>
  <c r="AG67" i="1"/>
  <c r="AO67" i="1"/>
  <c r="AW67" i="1"/>
  <c r="BE67" i="1"/>
  <c r="BM67" i="1"/>
  <c r="W68" i="1"/>
  <c r="AE68" i="1"/>
  <c r="AM68" i="1"/>
  <c r="AU68" i="1"/>
  <c r="BC68" i="1"/>
  <c r="BK68" i="1"/>
  <c r="H69" i="1" a="1"/>
  <c r="H69" i="1" s="1"/>
  <c r="O69" i="1" s="1"/>
  <c r="O63" i="1" s="1"/>
  <c r="AA71" i="1"/>
  <c r="AI71" i="1"/>
  <c r="AQ71" i="1"/>
  <c r="AY71" i="1"/>
  <c r="BG71" i="1"/>
  <c r="H78" i="1" a="1"/>
  <c r="H78" i="1" s="1"/>
  <c r="AC78" i="1"/>
  <c r="BI78" i="1"/>
  <c r="H82" i="1" a="1"/>
  <c r="H82" i="1" s="1"/>
  <c r="O82" i="1" s="1"/>
  <c r="O81" i="1" s="1"/>
  <c r="Y86" i="1"/>
  <c r="AG86" i="1"/>
  <c r="AO86" i="1"/>
  <c r="AW86" i="1"/>
  <c r="BE86" i="1"/>
  <c r="BM86" i="1"/>
  <c r="Y88" i="1"/>
  <c r="AG88" i="1"/>
  <c r="AW88" i="1"/>
  <c r="BE88" i="1"/>
  <c r="U91" i="1"/>
  <c r="AC91" i="1"/>
  <c r="AK91" i="1"/>
  <c r="AS91" i="1"/>
  <c r="BA91" i="1"/>
  <c r="BI91" i="1"/>
  <c r="AA93" i="1"/>
  <c r="AI93" i="1"/>
  <c r="AQ93" i="1"/>
  <c r="AY93" i="1"/>
  <c r="BG93" i="1"/>
  <c r="U94" i="1"/>
  <c r="AC94" i="1"/>
  <c r="AK94" i="1"/>
  <c r="AS94" i="1"/>
  <c r="BA94" i="1"/>
  <c r="BI94" i="1"/>
  <c r="W95" i="1"/>
  <c r="BK95" i="1"/>
  <c r="H96" i="1" a="1"/>
  <c r="H96" i="1" s="1"/>
  <c r="BM96" i="1" s="1"/>
  <c r="AG96" i="1"/>
  <c r="AA97" i="1"/>
  <c r="AI97" i="1"/>
  <c r="AQ97" i="1"/>
  <c r="AY97" i="1"/>
  <c r="BG97" i="1"/>
  <c r="U98" i="1"/>
  <c r="AC98" i="1"/>
  <c r="AK98" i="1"/>
  <c r="AS98" i="1"/>
  <c r="BA98" i="1"/>
  <c r="BI98" i="1"/>
  <c r="H101" i="1" a="1"/>
  <c r="H101" i="1" s="1"/>
  <c r="O101" i="1" s="1"/>
  <c r="O100" i="1" s="1"/>
  <c r="BM102" i="1"/>
  <c r="AE104" i="1"/>
  <c r="AM104" i="1"/>
  <c r="AU104" i="1"/>
  <c r="BC104" i="1"/>
  <c r="BK104" i="1"/>
  <c r="H108" i="1" a="1"/>
  <c r="H108" i="1" s="1"/>
  <c r="O108" i="1" s="1"/>
  <c r="O107" i="1" s="1"/>
  <c r="Y108" i="1"/>
  <c r="BE108" i="1"/>
  <c r="AA110" i="1"/>
  <c r="AI110" i="1"/>
  <c r="AQ110" i="1"/>
  <c r="AY110" i="1"/>
  <c r="BG110" i="1"/>
  <c r="BK111" i="1"/>
  <c r="BM115" i="1"/>
  <c r="U116" i="1"/>
  <c r="AC116" i="1"/>
  <c r="AK116" i="1"/>
  <c r="AS116" i="1"/>
  <c r="BA116" i="1"/>
  <c r="BI116" i="1"/>
  <c r="AA117" i="1"/>
  <c r="AI117" i="1"/>
  <c r="AQ117" i="1"/>
  <c r="AY117" i="1"/>
  <c r="BG117" i="1"/>
  <c r="Y118" i="1"/>
  <c r="AG118" i="1"/>
  <c r="AO118" i="1"/>
  <c r="AW118" i="1"/>
  <c r="BE118" i="1"/>
  <c r="BM118" i="1"/>
  <c r="AA121" i="1"/>
  <c r="AQ121" i="1"/>
  <c r="AY121" i="1"/>
  <c r="U122" i="1"/>
  <c r="AC122" i="1"/>
  <c r="AK122" i="1"/>
  <c r="AS122" i="1"/>
  <c r="BA122" i="1"/>
  <c r="BI122" i="1"/>
  <c r="W123" i="1"/>
  <c r="AE123" i="1"/>
  <c r="AM123" i="1"/>
  <c r="BC123" i="1"/>
  <c r="BK123" i="1"/>
  <c r="H124" i="1" a="1"/>
  <c r="H124" i="1" s="1"/>
  <c r="AO124" i="1"/>
  <c r="AW124" i="1"/>
  <c r="AA125" i="1"/>
  <c r="AI125" i="1"/>
  <c r="AQ125" i="1"/>
  <c r="AY125" i="1"/>
  <c r="BG125" i="1"/>
  <c r="U126" i="1"/>
  <c r="AC126" i="1"/>
  <c r="AK126" i="1"/>
  <c r="AS126" i="1"/>
  <c r="BA126" i="1"/>
  <c r="BI126" i="1"/>
  <c r="AE136" i="1"/>
  <c r="AU136" i="1"/>
  <c r="BK136" i="1"/>
  <c r="O138" i="1"/>
  <c r="BK138" i="1"/>
  <c r="BG138" i="1"/>
  <c r="BC138" i="1"/>
  <c r="AY138" i="1"/>
  <c r="AU138" i="1"/>
  <c r="AQ138" i="1"/>
  <c r="AM138" i="1"/>
  <c r="AI138" i="1"/>
  <c r="AE138" i="1"/>
  <c r="AA138" i="1"/>
  <c r="W138" i="1"/>
  <c r="R42" i="1"/>
  <c r="N42" i="1" s="1"/>
  <c r="BJ274" i="1"/>
  <c r="BF274" i="1"/>
  <c r="BB274" i="1"/>
  <c r="BC274" i="1" s="1"/>
  <c r="AX274" i="1"/>
  <c r="AT274" i="1"/>
  <c r="AU274" i="1" s="1"/>
  <c r="AP274" i="1"/>
  <c r="AQ274" i="1" s="1"/>
  <c r="AL274" i="1"/>
  <c r="AH274" i="1"/>
  <c r="AI274" i="1" s="1"/>
  <c r="AD274" i="1"/>
  <c r="AE274" i="1" s="1"/>
  <c r="Z274" i="1"/>
  <c r="AA274" i="1" s="1"/>
  <c r="V274" i="1"/>
  <c r="BL274" i="1"/>
  <c r="BM274" i="1" s="1"/>
  <c r="BH274" i="1"/>
  <c r="BD274" i="1"/>
  <c r="BE274" i="1" s="1"/>
  <c r="AZ274" i="1"/>
  <c r="BA274" i="1" s="1"/>
  <c r="AV274" i="1"/>
  <c r="AW274" i="1" s="1"/>
  <c r="AR274" i="1"/>
  <c r="AS274" i="1" s="1"/>
  <c r="AN274" i="1"/>
  <c r="AO274" i="1" s="1"/>
  <c r="AJ274" i="1"/>
  <c r="AK274" i="1" s="1"/>
  <c r="AF274" i="1"/>
  <c r="AB274" i="1"/>
  <c r="X274" i="1"/>
  <c r="T274" i="1"/>
  <c r="U274" i="1" s="1"/>
  <c r="T58" i="1"/>
  <c r="U58" i="1" s="1"/>
  <c r="X58" i="1"/>
  <c r="Y58" i="1" s="1"/>
  <c r="AB58" i="1"/>
  <c r="AC58" i="1" s="1"/>
  <c r="AF58" i="1"/>
  <c r="AJ58" i="1"/>
  <c r="AK58" i="1" s="1"/>
  <c r="AN58" i="1"/>
  <c r="AO58" i="1" s="1"/>
  <c r="AR58" i="1"/>
  <c r="AS58" i="1" s="1"/>
  <c r="AV58" i="1"/>
  <c r="AZ58" i="1"/>
  <c r="BA58" i="1" s="1"/>
  <c r="BD58" i="1"/>
  <c r="BH58" i="1"/>
  <c r="BI58" i="1" s="1"/>
  <c r="BL58" i="1"/>
  <c r="BM58" i="1" s="1"/>
  <c r="R64" i="1"/>
  <c r="N64" i="1" s="1"/>
  <c r="V65" i="1"/>
  <c r="W65" i="1" s="1"/>
  <c r="Z65" i="1"/>
  <c r="AA65" i="1" s="1"/>
  <c r="AD65" i="1"/>
  <c r="AE65" i="1" s="1"/>
  <c r="AH65" i="1"/>
  <c r="AI65" i="1" s="1"/>
  <c r="AL65" i="1"/>
  <c r="AM65" i="1" s="1"/>
  <c r="AP65" i="1"/>
  <c r="AQ65" i="1" s="1"/>
  <c r="AT65" i="1"/>
  <c r="AU65" i="1" s="1"/>
  <c r="AX65" i="1"/>
  <c r="AY65" i="1" s="1"/>
  <c r="BB65" i="1"/>
  <c r="BC65" i="1" s="1"/>
  <c r="BF65" i="1"/>
  <c r="BG65" i="1" s="1"/>
  <c r="BJ65" i="1"/>
  <c r="BK65" i="1" s="1"/>
  <c r="T72" i="1"/>
  <c r="U72" i="1" s="1"/>
  <c r="X72" i="1"/>
  <c r="Y72" i="1" s="1"/>
  <c r="AB72" i="1"/>
  <c r="AC72" i="1" s="1"/>
  <c r="AF72" i="1"/>
  <c r="AG72" i="1" s="1"/>
  <c r="AJ72" i="1"/>
  <c r="AK72" i="1" s="1"/>
  <c r="AN72" i="1"/>
  <c r="AO72" i="1" s="1"/>
  <c r="AR72" i="1"/>
  <c r="AS72" i="1" s="1"/>
  <c r="AV72" i="1"/>
  <c r="AW72" i="1" s="1"/>
  <c r="AZ72" i="1"/>
  <c r="BA72" i="1" s="1"/>
  <c r="BD72" i="1"/>
  <c r="BE72" i="1" s="1"/>
  <c r="BH72" i="1"/>
  <c r="BI72" i="1" s="1"/>
  <c r="BL72" i="1"/>
  <c r="BM72" i="1" s="1"/>
  <c r="W91" i="1"/>
  <c r="L101" i="1" a="1"/>
  <c r="L101" i="1" s="1"/>
  <c r="T101" i="1"/>
  <c r="X101" i="1"/>
  <c r="AB101" i="1"/>
  <c r="AF101" i="1"/>
  <c r="AG101" i="1" s="1"/>
  <c r="AJ101" i="1"/>
  <c r="AN101" i="1"/>
  <c r="AR101" i="1"/>
  <c r="AV101" i="1"/>
  <c r="AW101" i="1" s="1"/>
  <c r="AZ101" i="1"/>
  <c r="BD101" i="1"/>
  <c r="BH101" i="1"/>
  <c r="BL101" i="1"/>
  <c r="BM101" i="1" s="1"/>
  <c r="M102" i="1" a="1"/>
  <c r="M102" i="1" s="1"/>
  <c r="V102" i="1"/>
  <c r="W102" i="1" s="1"/>
  <c r="Z102" i="1"/>
  <c r="AA102" i="1" s="1"/>
  <c r="AD102" i="1"/>
  <c r="AE102" i="1" s="1"/>
  <c r="AH102" i="1"/>
  <c r="AI102" i="1" s="1"/>
  <c r="AL102" i="1"/>
  <c r="AM102" i="1" s="1"/>
  <c r="AP102" i="1"/>
  <c r="AQ102" i="1" s="1"/>
  <c r="AT102" i="1"/>
  <c r="AU102" i="1" s="1"/>
  <c r="AX102" i="1"/>
  <c r="AY102" i="1" s="1"/>
  <c r="BB102" i="1"/>
  <c r="BC102" i="1" s="1"/>
  <c r="BF102" i="1"/>
  <c r="BG102" i="1" s="1"/>
  <c r="BJ102" i="1"/>
  <c r="BK102" i="1" s="1"/>
  <c r="T111" i="1"/>
  <c r="U111" i="1" s="1"/>
  <c r="X111" i="1"/>
  <c r="Y111" i="1" s="1"/>
  <c r="AB111" i="1"/>
  <c r="AC111" i="1" s="1"/>
  <c r="AF111" i="1"/>
  <c r="AG111" i="1" s="1"/>
  <c r="AJ111" i="1"/>
  <c r="AK111" i="1" s="1"/>
  <c r="AN111" i="1"/>
  <c r="AO111" i="1" s="1"/>
  <c r="AR111" i="1"/>
  <c r="AS111" i="1" s="1"/>
  <c r="AV111" i="1"/>
  <c r="AW111" i="1" s="1"/>
  <c r="AZ111" i="1"/>
  <c r="BA111" i="1" s="1"/>
  <c r="BD111" i="1"/>
  <c r="BE111" i="1" s="1"/>
  <c r="BH111" i="1"/>
  <c r="BI111" i="1" s="1"/>
  <c r="BL111" i="1"/>
  <c r="BM111" i="1" s="1"/>
  <c r="V115" i="1"/>
  <c r="W115" i="1" s="1"/>
  <c r="Z115" i="1"/>
  <c r="AA115" i="1" s="1"/>
  <c r="AD115" i="1"/>
  <c r="AE115" i="1" s="1"/>
  <c r="AH115" i="1"/>
  <c r="AI115" i="1" s="1"/>
  <c r="AL115" i="1"/>
  <c r="AM115" i="1" s="1"/>
  <c r="AP115" i="1"/>
  <c r="AQ115" i="1" s="1"/>
  <c r="AT115" i="1"/>
  <c r="AU115" i="1" s="1"/>
  <c r="AX115" i="1"/>
  <c r="AY115" i="1" s="1"/>
  <c r="BB115" i="1"/>
  <c r="BC115" i="1" s="1"/>
  <c r="BF115" i="1"/>
  <c r="BG115" i="1" s="1"/>
  <c r="BJ115" i="1"/>
  <c r="BK115" i="1" s="1"/>
  <c r="W133" i="1"/>
  <c r="AC133" i="1"/>
  <c r="AM133" i="1"/>
  <c r="AS133" i="1"/>
  <c r="BC133" i="1"/>
  <c r="BI133" i="1"/>
  <c r="AG135" i="1"/>
  <c r="AW135" i="1"/>
  <c r="BM135" i="1"/>
  <c r="AC136" i="1"/>
  <c r="AS136" i="1"/>
  <c r="BI136" i="1"/>
  <c r="N137" i="1"/>
  <c r="Y137" i="1"/>
  <c r="AO137" i="1"/>
  <c r="BE137" i="1"/>
  <c r="AC138" i="1"/>
  <c r="AK138" i="1"/>
  <c r="AS138" i="1"/>
  <c r="BA138" i="1"/>
  <c r="BI138" i="1"/>
  <c r="H140" i="1" a="1"/>
  <c r="H140" i="1" s="1"/>
  <c r="AG140" i="1" s="1"/>
  <c r="O143" i="1"/>
  <c r="BM143" i="1"/>
  <c r="BI143" i="1"/>
  <c r="BE143" i="1"/>
  <c r="BA143" i="1"/>
  <c r="AW143" i="1"/>
  <c r="AG143" i="1"/>
  <c r="H148" i="1" a="1"/>
  <c r="H148" i="1" s="1"/>
  <c r="Y148" i="1" s="1"/>
  <c r="BM155" i="1"/>
  <c r="BI155" i="1"/>
  <c r="BE155" i="1"/>
  <c r="AW155" i="1"/>
  <c r="AO155" i="1"/>
  <c r="AK155" i="1"/>
  <c r="AG155" i="1"/>
  <c r="AC155" i="1"/>
  <c r="Y155" i="1"/>
  <c r="U155" i="1"/>
  <c r="O155" i="1"/>
  <c r="AU155" i="1"/>
  <c r="BC155" i="1"/>
  <c r="BK155" i="1"/>
  <c r="BM158" i="1"/>
  <c r="BE158" i="1"/>
  <c r="BA158" i="1"/>
  <c r="AW158" i="1"/>
  <c r="AK158" i="1"/>
  <c r="AG158" i="1"/>
  <c r="AC158" i="1"/>
  <c r="Y158" i="1"/>
  <c r="U158" i="1"/>
  <c r="O158" i="1"/>
  <c r="O157" i="1" s="1"/>
  <c r="W158" i="1"/>
  <c r="AE158" i="1"/>
  <c r="BK158" i="1"/>
  <c r="W168" i="1"/>
  <c r="AE168" i="1"/>
  <c r="AM168" i="1"/>
  <c r="AU168" i="1"/>
  <c r="BC168" i="1"/>
  <c r="BK168" i="1"/>
  <c r="W171" i="1"/>
  <c r="AE171" i="1"/>
  <c r="AM171" i="1"/>
  <c r="AU171" i="1"/>
  <c r="BC171" i="1"/>
  <c r="BK171" i="1"/>
  <c r="M178" i="1" a="1"/>
  <c r="M178" i="1" s="1"/>
  <c r="H178" i="1" a="1"/>
  <c r="H178" i="1" s="1"/>
  <c r="BK178" i="1" s="1"/>
  <c r="L178" i="1" a="1"/>
  <c r="L178" i="1" s="1"/>
  <c r="AU178" i="1"/>
  <c r="AA179" i="1"/>
  <c r="AI179" i="1"/>
  <c r="AQ179" i="1"/>
  <c r="AY179" i="1"/>
  <c r="BA184" i="1"/>
  <c r="AW184" i="1"/>
  <c r="H187" i="1" a="1"/>
  <c r="H187" i="1" s="1"/>
  <c r="AC187" i="1" s="1"/>
  <c r="AI188" i="1"/>
  <c r="AY188" i="1"/>
  <c r="L190" i="1" a="1"/>
  <c r="L190" i="1" s="1"/>
  <c r="H190" i="1" a="1"/>
  <c r="H190" i="1" s="1"/>
  <c r="M190" i="1" a="1"/>
  <c r="M190" i="1" s="1"/>
  <c r="AA191" i="1"/>
  <c r="AI191" i="1"/>
  <c r="AQ191" i="1"/>
  <c r="AY191" i="1"/>
  <c r="BG191" i="1"/>
  <c r="AS196" i="1"/>
  <c r="AC196" i="1"/>
  <c r="BA196" i="1"/>
  <c r="AK196" i="1"/>
  <c r="U196" i="1"/>
  <c r="O196" i="1"/>
  <c r="Y196" i="1"/>
  <c r="AG196" i="1"/>
  <c r="AO196" i="1"/>
  <c r="AW196" i="1"/>
  <c r="BE196" i="1"/>
  <c r="BM196" i="1"/>
  <c r="R65" i="1"/>
  <c r="R83" i="1"/>
  <c r="R102" i="1"/>
  <c r="AC135" i="1"/>
  <c r="AS135" i="1"/>
  <c r="BI135" i="1"/>
  <c r="Y136" i="1"/>
  <c r="AO136" i="1"/>
  <c r="BE136" i="1"/>
  <c r="U137" i="1"/>
  <c r="AK137" i="1"/>
  <c r="BA137" i="1"/>
  <c r="L142" i="1" a="1"/>
  <c r="L142" i="1" s="1"/>
  <c r="M142" i="1" a="1"/>
  <c r="M142" i="1" s="1"/>
  <c r="H142" i="1" a="1"/>
  <c r="H142" i="1" s="1"/>
  <c r="W142" i="1" s="1"/>
  <c r="AA142" i="1"/>
  <c r="AQ142" i="1"/>
  <c r="AY142" i="1"/>
  <c r="BG142" i="1"/>
  <c r="S144" i="1"/>
  <c r="O145" i="1"/>
  <c r="BK145" i="1"/>
  <c r="BG145" i="1"/>
  <c r="BC145" i="1"/>
  <c r="AY145" i="1"/>
  <c r="AU145" i="1"/>
  <c r="AQ145" i="1"/>
  <c r="AM145" i="1"/>
  <c r="AI145" i="1"/>
  <c r="AE145" i="1"/>
  <c r="AA145" i="1"/>
  <c r="W145" i="1"/>
  <c r="Y145" i="1"/>
  <c r="AG145" i="1"/>
  <c r="AO145" i="1"/>
  <c r="AW145" i="1"/>
  <c r="BE145" i="1"/>
  <c r="BM145" i="1"/>
  <c r="BM149" i="1"/>
  <c r="BI149" i="1"/>
  <c r="BE149" i="1"/>
  <c r="BA149" i="1"/>
  <c r="AW149" i="1"/>
  <c r="AS149" i="1"/>
  <c r="AO149" i="1"/>
  <c r="AK149" i="1"/>
  <c r="AG149" i="1"/>
  <c r="AC149" i="1"/>
  <c r="Y149" i="1"/>
  <c r="U149" i="1"/>
  <c r="O149" i="1"/>
  <c r="BK149" i="1"/>
  <c r="BG149" i="1"/>
  <c r="BC149" i="1"/>
  <c r="AY149" i="1"/>
  <c r="AU149" i="1"/>
  <c r="AQ149" i="1"/>
  <c r="AM149" i="1"/>
  <c r="AI149" i="1"/>
  <c r="AE149" i="1"/>
  <c r="AA149" i="1"/>
  <c r="W149" i="1"/>
  <c r="BM159" i="1"/>
  <c r="BI159" i="1"/>
  <c r="BE159" i="1"/>
  <c r="BA159" i="1"/>
  <c r="AW159" i="1"/>
  <c r="AS159" i="1"/>
  <c r="AK159" i="1"/>
  <c r="AG159" i="1"/>
  <c r="AC159" i="1"/>
  <c r="Y159" i="1"/>
  <c r="U159" i="1"/>
  <c r="O159" i="1"/>
  <c r="W159" i="1"/>
  <c r="AE159" i="1"/>
  <c r="AM159" i="1"/>
  <c r="AU159" i="1"/>
  <c r="BC159" i="1"/>
  <c r="BK159" i="1"/>
  <c r="BM162" i="1"/>
  <c r="BI162" i="1"/>
  <c r="BE162" i="1"/>
  <c r="BA162" i="1"/>
  <c r="AW162" i="1"/>
  <c r="AS162" i="1"/>
  <c r="AO162" i="1"/>
  <c r="AG162" i="1"/>
  <c r="AC162" i="1"/>
  <c r="Y162" i="1"/>
  <c r="U162" i="1"/>
  <c r="O162" i="1"/>
  <c r="O161" i="1" s="1"/>
  <c r="BK162" i="1"/>
  <c r="BG162" i="1"/>
  <c r="BC162" i="1"/>
  <c r="AY162" i="1"/>
  <c r="AU162" i="1"/>
  <c r="AQ162" i="1"/>
  <c r="AM162" i="1"/>
  <c r="AI162" i="1"/>
  <c r="AE162" i="1"/>
  <c r="AA162" i="1"/>
  <c r="W162" i="1"/>
  <c r="BM163" i="1"/>
  <c r="BI163" i="1"/>
  <c r="BE163" i="1"/>
  <c r="AW163" i="1"/>
  <c r="AS163" i="1"/>
  <c r="AO163" i="1"/>
  <c r="AK163" i="1"/>
  <c r="AG163" i="1"/>
  <c r="AC163" i="1"/>
  <c r="Y163" i="1"/>
  <c r="U163" i="1"/>
  <c r="O163" i="1"/>
  <c r="BK163" i="1"/>
  <c r="BG163" i="1"/>
  <c r="BC163" i="1"/>
  <c r="AY163" i="1"/>
  <c r="AU163" i="1"/>
  <c r="AQ163" i="1"/>
  <c r="AM163" i="1"/>
  <c r="AI163" i="1"/>
  <c r="AE163" i="1"/>
  <c r="AA163" i="1"/>
  <c r="BM164" i="1"/>
  <c r="BI164" i="1"/>
  <c r="BE164" i="1"/>
  <c r="BA164" i="1"/>
  <c r="AW164" i="1"/>
  <c r="AS164" i="1"/>
  <c r="AO164" i="1"/>
  <c r="AK164" i="1"/>
  <c r="AG164" i="1"/>
  <c r="AC164" i="1"/>
  <c r="Y164" i="1"/>
  <c r="U164" i="1"/>
  <c r="O164" i="1"/>
  <c r="BK164" i="1"/>
  <c r="BG164" i="1"/>
  <c r="BC164" i="1"/>
  <c r="AY164" i="1"/>
  <c r="AU164" i="1"/>
  <c r="AQ164" i="1"/>
  <c r="AI164" i="1"/>
  <c r="AE164" i="1"/>
  <c r="AA164" i="1"/>
  <c r="W164" i="1"/>
  <c r="Y168" i="1"/>
  <c r="AG168" i="1"/>
  <c r="AO168" i="1"/>
  <c r="AW168" i="1"/>
  <c r="BE168" i="1"/>
  <c r="BM168" i="1"/>
  <c r="Y171" i="1"/>
  <c r="AG171" i="1"/>
  <c r="AO171" i="1"/>
  <c r="AW171" i="1"/>
  <c r="BE171" i="1"/>
  <c r="BM171" i="1"/>
  <c r="M174" i="1" a="1"/>
  <c r="M174" i="1" s="1"/>
  <c r="H174" i="1" a="1"/>
  <c r="H174" i="1" s="1"/>
  <c r="AC174" i="1" s="1"/>
  <c r="L174" i="1" a="1"/>
  <c r="L174" i="1" s="1"/>
  <c r="BK175" i="1"/>
  <c r="BG175" i="1"/>
  <c r="BC175" i="1"/>
  <c r="AY175" i="1"/>
  <c r="AU175" i="1"/>
  <c r="AQ175" i="1"/>
  <c r="AM175" i="1"/>
  <c r="AI175" i="1"/>
  <c r="AE175" i="1"/>
  <c r="AA175" i="1"/>
  <c r="W175" i="1"/>
  <c r="O175" i="1"/>
  <c r="Y175" i="1"/>
  <c r="AG175" i="1"/>
  <c r="AO175" i="1"/>
  <c r="AW175" i="1"/>
  <c r="BE175" i="1"/>
  <c r="BM175" i="1"/>
  <c r="Y178" i="1"/>
  <c r="AG178" i="1"/>
  <c r="U179" i="1"/>
  <c r="AC179" i="1"/>
  <c r="AK179" i="1"/>
  <c r="AS179" i="1"/>
  <c r="BA179" i="1"/>
  <c r="BI179" i="1"/>
  <c r="BM183" i="1"/>
  <c r="BI183" i="1"/>
  <c r="BE183" i="1"/>
  <c r="BA183" i="1"/>
  <c r="AO183" i="1"/>
  <c r="AK183" i="1"/>
  <c r="AG183" i="1"/>
  <c r="AC183" i="1"/>
  <c r="Y183" i="1"/>
  <c r="U183" i="1"/>
  <c r="O183" i="1"/>
  <c r="BK183" i="1"/>
  <c r="BG183" i="1"/>
  <c r="BC183" i="1"/>
  <c r="AU183" i="1"/>
  <c r="AQ183" i="1"/>
  <c r="AM183" i="1"/>
  <c r="AI183" i="1"/>
  <c r="AE183" i="1"/>
  <c r="AA183" i="1"/>
  <c r="W183" i="1"/>
  <c r="BM191" i="1"/>
  <c r="BI191" i="1"/>
  <c r="BE191" i="1"/>
  <c r="BA191" i="1"/>
  <c r="AW191" i="1"/>
  <c r="AS191" i="1"/>
  <c r="AO191" i="1"/>
  <c r="AK191" i="1"/>
  <c r="AG191" i="1"/>
  <c r="AC191" i="1"/>
  <c r="Y191" i="1"/>
  <c r="U191" i="1"/>
  <c r="O191" i="1"/>
  <c r="BE195" i="1"/>
  <c r="AO195" i="1"/>
  <c r="Y195" i="1"/>
  <c r="BM195" i="1"/>
  <c r="AW195" i="1"/>
  <c r="AG195" i="1"/>
  <c r="O195" i="1"/>
  <c r="M198" i="1" a="1"/>
  <c r="M198" i="1" s="1"/>
  <c r="H198" i="1" a="1"/>
  <c r="H198" i="1" s="1"/>
  <c r="AG198" i="1" s="1"/>
  <c r="L198" i="1" a="1"/>
  <c r="L198" i="1" s="1"/>
  <c r="O207" i="1"/>
  <c r="BM207" i="1"/>
  <c r="BI207" i="1"/>
  <c r="BE207" i="1"/>
  <c r="BA207" i="1"/>
  <c r="AW207" i="1"/>
  <c r="AS207" i="1"/>
  <c r="AK207" i="1"/>
  <c r="AG207" i="1"/>
  <c r="AC207" i="1"/>
  <c r="Y207" i="1"/>
  <c r="U207" i="1"/>
  <c r="BK207" i="1"/>
  <c r="BG207" i="1"/>
  <c r="AY207" i="1"/>
  <c r="AQ207" i="1"/>
  <c r="AM207" i="1"/>
  <c r="AI207" i="1"/>
  <c r="AE207" i="1"/>
  <c r="AA207" i="1"/>
  <c r="W207" i="1"/>
  <c r="C350" i="1"/>
  <c r="C280" i="1"/>
  <c r="R46" i="1"/>
  <c r="N46" i="1" s="1"/>
  <c r="R47" i="1"/>
  <c r="N47" i="1" s="1"/>
  <c r="V58" i="1"/>
  <c r="W58" i="1" s="1"/>
  <c r="Z58" i="1"/>
  <c r="AA58" i="1" s="1"/>
  <c r="AD58" i="1"/>
  <c r="AE58" i="1" s="1"/>
  <c r="AH58" i="1"/>
  <c r="AI58" i="1" s="1"/>
  <c r="AL58" i="1"/>
  <c r="AM58" i="1" s="1"/>
  <c r="AP58" i="1"/>
  <c r="AQ58" i="1" s="1"/>
  <c r="AT58" i="1"/>
  <c r="AX58" i="1"/>
  <c r="AY58" i="1" s="1"/>
  <c r="BB58" i="1"/>
  <c r="BF58" i="1"/>
  <c r="BG58" i="1" s="1"/>
  <c r="BJ58" i="1"/>
  <c r="BK58" i="1" s="1"/>
  <c r="T65" i="1"/>
  <c r="U65" i="1" s="1"/>
  <c r="X65" i="1"/>
  <c r="Y65" i="1" s="1"/>
  <c r="AB65" i="1"/>
  <c r="AC65" i="1" s="1"/>
  <c r="AF65" i="1"/>
  <c r="AG65" i="1" s="1"/>
  <c r="AJ65" i="1"/>
  <c r="AK65" i="1" s="1"/>
  <c r="AN65" i="1"/>
  <c r="AO65" i="1" s="1"/>
  <c r="AR65" i="1"/>
  <c r="AS65" i="1" s="1"/>
  <c r="AV65" i="1"/>
  <c r="AW65" i="1" s="1"/>
  <c r="AZ65" i="1"/>
  <c r="BA65" i="1" s="1"/>
  <c r="BD65" i="1"/>
  <c r="BE65" i="1" s="1"/>
  <c r="BH65" i="1"/>
  <c r="BI65" i="1" s="1"/>
  <c r="R66" i="1"/>
  <c r="N66" i="1" s="1"/>
  <c r="R67" i="1"/>
  <c r="N67" i="1" s="1"/>
  <c r="R68" i="1"/>
  <c r="N68" i="1" s="1"/>
  <c r="V72" i="1"/>
  <c r="W72" i="1" s="1"/>
  <c r="Z72" i="1"/>
  <c r="AA72" i="1" s="1"/>
  <c r="AD72" i="1"/>
  <c r="AE72" i="1" s="1"/>
  <c r="AH72" i="1"/>
  <c r="AI72" i="1" s="1"/>
  <c r="AL72" i="1"/>
  <c r="AM72" i="1" s="1"/>
  <c r="AP72" i="1"/>
  <c r="AQ72" i="1" s="1"/>
  <c r="AT72" i="1"/>
  <c r="AU72" i="1" s="1"/>
  <c r="AX72" i="1"/>
  <c r="AY72" i="1" s="1"/>
  <c r="BB72" i="1"/>
  <c r="BC72" i="1" s="1"/>
  <c r="BF72" i="1"/>
  <c r="BG72" i="1" s="1"/>
  <c r="BJ72" i="1"/>
  <c r="BK72" i="1" s="1"/>
  <c r="V101" i="1"/>
  <c r="W101" i="1" s="1"/>
  <c r="Z101" i="1"/>
  <c r="AA101" i="1" s="1"/>
  <c r="AD101" i="1"/>
  <c r="AE101" i="1" s="1"/>
  <c r="AH101" i="1"/>
  <c r="AI101" i="1" s="1"/>
  <c r="AL101" i="1"/>
  <c r="AM101" i="1" s="1"/>
  <c r="AP101" i="1"/>
  <c r="AQ101" i="1" s="1"/>
  <c r="AT101" i="1"/>
  <c r="AU101" i="1" s="1"/>
  <c r="AX101" i="1"/>
  <c r="AY101" i="1" s="1"/>
  <c r="BB101" i="1"/>
  <c r="BC101" i="1" s="1"/>
  <c r="BF101" i="1"/>
  <c r="BG101" i="1" s="1"/>
  <c r="BJ101" i="1"/>
  <c r="T102" i="1"/>
  <c r="U102" i="1" s="1"/>
  <c r="X102" i="1"/>
  <c r="Y102" i="1" s="1"/>
  <c r="AB102" i="1"/>
  <c r="AC102" i="1" s="1"/>
  <c r="AF102" i="1"/>
  <c r="AG102" i="1" s="1"/>
  <c r="AJ102" i="1"/>
  <c r="AK102" i="1" s="1"/>
  <c r="AN102" i="1"/>
  <c r="AO102" i="1" s="1"/>
  <c r="AR102" i="1"/>
  <c r="AS102" i="1" s="1"/>
  <c r="AV102" i="1"/>
  <c r="AW102" i="1" s="1"/>
  <c r="AZ102" i="1"/>
  <c r="BA102" i="1" s="1"/>
  <c r="BD102" i="1"/>
  <c r="BE102" i="1" s="1"/>
  <c r="BH102" i="1"/>
  <c r="BI102" i="1" s="1"/>
  <c r="W104" i="1"/>
  <c r="N105" i="1"/>
  <c r="S105" i="1"/>
  <c r="V111" i="1"/>
  <c r="W111" i="1" s="1"/>
  <c r="Z111" i="1"/>
  <c r="AA111" i="1" s="1"/>
  <c r="AD111" i="1"/>
  <c r="AE111" i="1" s="1"/>
  <c r="AH111" i="1"/>
  <c r="AI111" i="1" s="1"/>
  <c r="AL111" i="1"/>
  <c r="AM111" i="1" s="1"/>
  <c r="AP111" i="1"/>
  <c r="AQ111" i="1" s="1"/>
  <c r="AT111" i="1"/>
  <c r="AU111" i="1" s="1"/>
  <c r="AX111" i="1"/>
  <c r="AY111" i="1" s="1"/>
  <c r="BB111" i="1"/>
  <c r="BC111" i="1" s="1"/>
  <c r="BF111" i="1"/>
  <c r="BG111" i="1" s="1"/>
  <c r="T115" i="1"/>
  <c r="U115" i="1" s="1"/>
  <c r="X115" i="1"/>
  <c r="Y115" i="1" s="1"/>
  <c r="AB115" i="1"/>
  <c r="AC115" i="1" s="1"/>
  <c r="AF115" i="1"/>
  <c r="AG115" i="1" s="1"/>
  <c r="AJ115" i="1"/>
  <c r="AK115" i="1" s="1"/>
  <c r="AN115" i="1"/>
  <c r="AO115" i="1" s="1"/>
  <c r="AR115" i="1"/>
  <c r="AS115" i="1" s="1"/>
  <c r="AV115" i="1"/>
  <c r="AW115" i="1" s="1"/>
  <c r="AZ115" i="1"/>
  <c r="BA115" i="1" s="1"/>
  <c r="BD115" i="1"/>
  <c r="BE115" i="1" s="1"/>
  <c r="BH115" i="1"/>
  <c r="BI115" i="1" s="1"/>
  <c r="U133" i="1"/>
  <c r="AE133" i="1"/>
  <c r="AK133" i="1"/>
  <c r="AU133" i="1"/>
  <c r="BA133" i="1"/>
  <c r="BK133" i="1"/>
  <c r="N135" i="1"/>
  <c r="Y135" i="1"/>
  <c r="AO135" i="1"/>
  <c r="BE135" i="1"/>
  <c r="U136" i="1"/>
  <c r="AK136" i="1"/>
  <c r="BA136" i="1"/>
  <c r="AG137" i="1"/>
  <c r="AW137" i="1"/>
  <c r="BM137" i="1"/>
  <c r="Y138" i="1"/>
  <c r="AG138" i="1"/>
  <c r="AO138" i="1"/>
  <c r="AW138" i="1"/>
  <c r="BE138" i="1"/>
  <c r="BM138" i="1"/>
  <c r="W143" i="1"/>
  <c r="AU143" i="1"/>
  <c r="U140" i="1"/>
  <c r="AC140" i="1"/>
  <c r="AK140" i="1"/>
  <c r="AS140" i="1"/>
  <c r="BA140" i="1"/>
  <c r="BI140" i="1"/>
  <c r="S143" i="1"/>
  <c r="H146" i="1" a="1"/>
  <c r="H146" i="1" s="1"/>
  <c r="AK146" i="1" s="1"/>
  <c r="BE146" i="1"/>
  <c r="U148" i="1"/>
  <c r="AK148" i="1"/>
  <c r="AS148" i="1"/>
  <c r="BA148" i="1"/>
  <c r="BI148" i="1"/>
  <c r="H152" i="1" a="1"/>
  <c r="H152" i="1" s="1"/>
  <c r="AM152" i="1" s="1"/>
  <c r="AI155" i="1"/>
  <c r="AQ155" i="1"/>
  <c r="AY155" i="1"/>
  <c r="AA158" i="1"/>
  <c r="AI158" i="1"/>
  <c r="AQ158" i="1"/>
  <c r="AY158" i="1"/>
  <c r="BG158" i="1"/>
  <c r="Y167" i="1"/>
  <c r="AG167" i="1"/>
  <c r="AO167" i="1"/>
  <c r="AW167" i="1"/>
  <c r="BE167" i="1"/>
  <c r="BM167" i="1"/>
  <c r="AA168" i="1"/>
  <c r="AI168" i="1"/>
  <c r="AQ168" i="1"/>
  <c r="AY168" i="1"/>
  <c r="BG168" i="1"/>
  <c r="Y170" i="1"/>
  <c r="AG170" i="1"/>
  <c r="AO170" i="1"/>
  <c r="AW170" i="1"/>
  <c r="BE170" i="1"/>
  <c r="BM170" i="1"/>
  <c r="AA171" i="1"/>
  <c r="AI171" i="1"/>
  <c r="AQ171" i="1"/>
  <c r="AY171" i="1"/>
  <c r="BG171" i="1"/>
  <c r="BI172" i="1"/>
  <c r="H176" i="1" a="1"/>
  <c r="H176" i="1" s="1"/>
  <c r="W179" i="1"/>
  <c r="AE179" i="1"/>
  <c r="AM179" i="1"/>
  <c r="AU179" i="1"/>
  <c r="BC179" i="1"/>
  <c r="BK179" i="1"/>
  <c r="H180" i="1" a="1"/>
  <c r="H180" i="1" s="1"/>
  <c r="AK180" i="1" s="1"/>
  <c r="L182" i="1" a="1"/>
  <c r="L182" i="1" s="1"/>
  <c r="M182" i="1" a="1"/>
  <c r="M182" i="1" s="1"/>
  <c r="H182" i="1" a="1"/>
  <c r="H182" i="1" s="1"/>
  <c r="AA182" i="1"/>
  <c r="BG182" i="1"/>
  <c r="U187" i="1"/>
  <c r="W188" i="1"/>
  <c r="AE188" i="1"/>
  <c r="AM188" i="1"/>
  <c r="AU188" i="1"/>
  <c r="BC188" i="1"/>
  <c r="BK188" i="1"/>
  <c r="W191" i="1"/>
  <c r="AE191" i="1"/>
  <c r="AM191" i="1"/>
  <c r="BC191" i="1"/>
  <c r="BK191" i="1"/>
  <c r="Y198" i="1"/>
  <c r="L206" i="1" a="1"/>
  <c r="L206" i="1" s="1"/>
  <c r="M206" i="1" a="1"/>
  <c r="M206" i="1" s="1"/>
  <c r="H206" i="1" a="1"/>
  <c r="H206" i="1" s="1"/>
  <c r="O216" i="1"/>
  <c r="BM216" i="1"/>
  <c r="BI216" i="1"/>
  <c r="BE216" i="1"/>
  <c r="BA216" i="1"/>
  <c r="AW216" i="1"/>
  <c r="AS216" i="1"/>
  <c r="AO216" i="1"/>
  <c r="AK216" i="1"/>
  <c r="AG216" i="1"/>
  <c r="AC216" i="1"/>
  <c r="Y216" i="1"/>
  <c r="U216" i="1"/>
  <c r="BK216" i="1"/>
  <c r="BG216" i="1"/>
  <c r="BC216" i="1"/>
  <c r="AY216" i="1"/>
  <c r="AU216" i="1"/>
  <c r="AQ216" i="1"/>
  <c r="AM216" i="1"/>
  <c r="AI216" i="1"/>
  <c r="AE216" i="1"/>
  <c r="AA216" i="1"/>
  <c r="W216" i="1"/>
  <c r="R106" i="1"/>
  <c r="N106" i="1" s="1"/>
  <c r="H130" i="1" a="1"/>
  <c r="H130" i="1" s="1"/>
  <c r="H132" i="1" a="1"/>
  <c r="H132" i="1" s="1"/>
  <c r="BE132" i="1"/>
  <c r="AA133" i="1"/>
  <c r="AG133" i="1"/>
  <c r="AQ133" i="1"/>
  <c r="AW133" i="1"/>
  <c r="BG133" i="1"/>
  <c r="BM133" i="1"/>
  <c r="M135" i="1" a="1"/>
  <c r="M135" i="1" s="1"/>
  <c r="U135" i="1"/>
  <c r="AK135" i="1"/>
  <c r="BA135" i="1"/>
  <c r="AG136" i="1"/>
  <c r="AW136" i="1"/>
  <c r="BM136" i="1"/>
  <c r="AC137" i="1"/>
  <c r="AS137" i="1"/>
  <c r="BI137" i="1"/>
  <c r="U138" i="1"/>
  <c r="H139" i="1" a="1"/>
  <c r="H139" i="1" s="1"/>
  <c r="AS139" i="1" s="1"/>
  <c r="AW139" i="1"/>
  <c r="W144" i="1"/>
  <c r="AE144" i="1"/>
  <c r="AM144" i="1"/>
  <c r="AU144" i="1"/>
  <c r="BC144" i="1"/>
  <c r="BK144" i="1"/>
  <c r="U145" i="1"/>
  <c r="AC145" i="1"/>
  <c r="AK145" i="1"/>
  <c r="AS145" i="1"/>
  <c r="BA145" i="1"/>
  <c r="BI145" i="1"/>
  <c r="H147" i="1" a="1"/>
  <c r="H147" i="1" s="1"/>
  <c r="AW147" i="1" s="1"/>
  <c r="BM154" i="1"/>
  <c r="BI154" i="1"/>
  <c r="BA154" i="1"/>
  <c r="AW154" i="1"/>
  <c r="AS154" i="1"/>
  <c r="AO154" i="1"/>
  <c r="AK154" i="1"/>
  <c r="AG154" i="1"/>
  <c r="AC154" i="1"/>
  <c r="Y154" i="1"/>
  <c r="U154" i="1"/>
  <c r="O154" i="1"/>
  <c r="O153" i="1" s="1"/>
  <c r="W154" i="1"/>
  <c r="AE154" i="1"/>
  <c r="AM154" i="1"/>
  <c r="AU154" i="1"/>
  <c r="BC154" i="1"/>
  <c r="BK154" i="1"/>
  <c r="AA159" i="1"/>
  <c r="AI159" i="1"/>
  <c r="AQ159" i="1"/>
  <c r="AY159" i="1"/>
  <c r="BG159" i="1"/>
  <c r="BM160" i="1"/>
  <c r="BI160" i="1"/>
  <c r="BE160" i="1"/>
  <c r="BA160" i="1"/>
  <c r="AW160" i="1"/>
  <c r="AS160" i="1"/>
  <c r="AO160" i="1"/>
  <c r="AK160" i="1"/>
  <c r="AG160" i="1"/>
  <c r="AC160" i="1"/>
  <c r="Y160" i="1"/>
  <c r="U160" i="1"/>
  <c r="O160" i="1"/>
  <c r="BK160" i="1"/>
  <c r="BG160" i="1"/>
  <c r="BC160" i="1"/>
  <c r="AY160" i="1"/>
  <c r="AU160" i="1"/>
  <c r="AQ160" i="1"/>
  <c r="AM160" i="1"/>
  <c r="AI160" i="1"/>
  <c r="AE160" i="1"/>
  <c r="AA160" i="1"/>
  <c r="W160" i="1"/>
  <c r="BM165" i="1"/>
  <c r="BE165" i="1"/>
  <c r="AW165" i="1"/>
  <c r="AO165" i="1"/>
  <c r="AG165" i="1"/>
  <c r="Y165" i="1"/>
  <c r="BK165" i="1"/>
  <c r="BC165" i="1"/>
  <c r="AU165" i="1"/>
  <c r="AM165" i="1"/>
  <c r="AE165" i="1"/>
  <c r="W165" i="1"/>
  <c r="BI165" i="1"/>
  <c r="BA165" i="1"/>
  <c r="AS165" i="1"/>
  <c r="AK165" i="1"/>
  <c r="AC165" i="1"/>
  <c r="U165" i="1"/>
  <c r="BG165" i="1"/>
  <c r="AY165" i="1"/>
  <c r="AQ165" i="1"/>
  <c r="AI165" i="1"/>
  <c r="AA165" i="1"/>
  <c r="S165" i="1"/>
  <c r="Y166" i="1"/>
  <c r="AG166" i="1"/>
  <c r="AO166" i="1"/>
  <c r="AW166" i="1"/>
  <c r="BE166" i="1"/>
  <c r="BM166" i="1"/>
  <c r="AA167" i="1"/>
  <c r="AI167" i="1"/>
  <c r="AQ167" i="1"/>
  <c r="AY167" i="1"/>
  <c r="BG167" i="1"/>
  <c r="U168" i="1"/>
  <c r="AC168" i="1"/>
  <c r="AK168" i="1"/>
  <c r="AS168" i="1"/>
  <c r="BA168" i="1"/>
  <c r="BI168" i="1"/>
  <c r="AA170" i="1"/>
  <c r="AI170" i="1"/>
  <c r="AQ170" i="1"/>
  <c r="AY170" i="1"/>
  <c r="BG170" i="1"/>
  <c r="U171" i="1"/>
  <c r="AC171" i="1"/>
  <c r="AK171" i="1"/>
  <c r="AS171" i="1"/>
  <c r="BA171" i="1"/>
  <c r="BI171" i="1"/>
  <c r="AU172" i="1"/>
  <c r="BC172" i="1"/>
  <c r="U175" i="1"/>
  <c r="AC175" i="1"/>
  <c r="AK175" i="1"/>
  <c r="AS175" i="1"/>
  <c r="BA175" i="1"/>
  <c r="BI175" i="1"/>
  <c r="AK178" i="1"/>
  <c r="AS178" i="1"/>
  <c r="Y179" i="1"/>
  <c r="AG179" i="1"/>
  <c r="AO179" i="1"/>
  <c r="AW179" i="1"/>
  <c r="BE179" i="1"/>
  <c r="BM179" i="1"/>
  <c r="U180" i="1"/>
  <c r="AC180" i="1"/>
  <c r="L186" i="1" a="1"/>
  <c r="L186" i="1" s="1"/>
  <c r="M186" i="1" a="1"/>
  <c r="M186" i="1" s="1"/>
  <c r="H186" i="1" a="1"/>
  <c r="H186" i="1" s="1"/>
  <c r="O186" i="1" s="1"/>
  <c r="AU187" i="1"/>
  <c r="BK187" i="1"/>
  <c r="O188" i="1"/>
  <c r="BG188" i="1"/>
  <c r="AQ188" i="1"/>
  <c r="AA188" i="1"/>
  <c r="BK192" i="1"/>
  <c r="BG192" i="1"/>
  <c r="BC192" i="1"/>
  <c r="AY192" i="1"/>
  <c r="AU192" i="1"/>
  <c r="AQ192" i="1"/>
  <c r="AM192" i="1"/>
  <c r="AI192" i="1"/>
  <c r="AE192" i="1"/>
  <c r="AA192" i="1"/>
  <c r="W192" i="1"/>
  <c r="BM192" i="1"/>
  <c r="BI192" i="1"/>
  <c r="BE192" i="1"/>
  <c r="AW192" i="1"/>
  <c r="AS192" i="1"/>
  <c r="AO192" i="1"/>
  <c r="AK192" i="1"/>
  <c r="AG192" i="1"/>
  <c r="AC192" i="1"/>
  <c r="Y192" i="1"/>
  <c r="U192" i="1"/>
  <c r="O192" i="1"/>
  <c r="U195" i="1"/>
  <c r="AC195" i="1"/>
  <c r="AK195" i="1"/>
  <c r="AS195" i="1"/>
  <c r="BA195" i="1"/>
  <c r="BI195" i="1"/>
  <c r="AC188" i="1"/>
  <c r="AS188" i="1"/>
  <c r="N191" i="1"/>
  <c r="AA195" i="1"/>
  <c r="AQ195" i="1"/>
  <c r="BG195" i="1"/>
  <c r="N196" i="1"/>
  <c r="AE196" i="1"/>
  <c r="AU196" i="1"/>
  <c r="BK196" i="1"/>
  <c r="O199" i="1"/>
  <c r="H202" i="1" a="1"/>
  <c r="H202" i="1" s="1"/>
  <c r="W203" i="1"/>
  <c r="AE203" i="1"/>
  <c r="AM203" i="1"/>
  <c r="AU203" i="1"/>
  <c r="BC203" i="1"/>
  <c r="BK203" i="1"/>
  <c r="U204" i="1"/>
  <c r="AC204" i="1"/>
  <c r="AK204" i="1"/>
  <c r="AS204" i="1"/>
  <c r="BA204" i="1"/>
  <c r="BI204" i="1"/>
  <c r="O208" i="1"/>
  <c r="AA210" i="1"/>
  <c r="AI210" i="1"/>
  <c r="AQ210" i="1"/>
  <c r="AY210" i="1"/>
  <c r="BG210" i="1"/>
  <c r="Y211" i="1"/>
  <c r="AG211" i="1"/>
  <c r="AO211" i="1"/>
  <c r="AW211" i="1"/>
  <c r="BE211" i="1"/>
  <c r="BM211" i="1"/>
  <c r="W212" i="1"/>
  <c r="AE212" i="1"/>
  <c r="AM212" i="1"/>
  <c r="AU212" i="1"/>
  <c r="BC212" i="1"/>
  <c r="BK212" i="1"/>
  <c r="M218" i="1" a="1"/>
  <c r="M218" i="1" s="1"/>
  <c r="W219" i="1"/>
  <c r="AE219" i="1"/>
  <c r="BK219" i="1"/>
  <c r="Y220" i="1"/>
  <c r="AG220" i="1"/>
  <c r="AO220" i="1"/>
  <c r="AW220" i="1"/>
  <c r="BE220" i="1"/>
  <c r="BM220" i="1"/>
  <c r="BM223" i="1"/>
  <c r="BI223" i="1"/>
  <c r="BE223" i="1"/>
  <c r="BA223" i="1"/>
  <c r="AW223" i="1"/>
  <c r="AS223" i="1"/>
  <c r="AK223" i="1"/>
  <c r="AG223" i="1"/>
  <c r="AC223" i="1"/>
  <c r="Y223" i="1"/>
  <c r="U223" i="1"/>
  <c r="O223" i="1"/>
  <c r="BK223" i="1"/>
  <c r="BG223" i="1"/>
  <c r="BC223" i="1"/>
  <c r="AY223" i="1"/>
  <c r="AU223" i="1"/>
  <c r="AQ223" i="1"/>
  <c r="AM223" i="1"/>
  <c r="AE223" i="1"/>
  <c r="AA223" i="1"/>
  <c r="W223" i="1"/>
  <c r="AY224" i="1"/>
  <c r="AQ224" i="1"/>
  <c r="U227" i="1"/>
  <c r="AC227" i="1"/>
  <c r="AK227" i="1"/>
  <c r="AS227" i="1"/>
  <c r="BA227" i="1"/>
  <c r="BI227" i="1"/>
  <c r="Y228" i="1"/>
  <c r="AG228" i="1"/>
  <c r="AO228" i="1"/>
  <c r="AW228" i="1"/>
  <c r="BE228" i="1"/>
  <c r="BM228" i="1"/>
  <c r="AA229" i="1"/>
  <c r="AI229" i="1"/>
  <c r="AQ229" i="1"/>
  <c r="AY229" i="1"/>
  <c r="BG229" i="1"/>
  <c r="W235" i="1"/>
  <c r="AM235" i="1"/>
  <c r="AU235" i="1"/>
  <c r="BC235" i="1"/>
  <c r="BK235" i="1"/>
  <c r="Y236" i="1"/>
  <c r="AG236" i="1"/>
  <c r="AO236" i="1"/>
  <c r="AW236" i="1"/>
  <c r="BE236" i="1"/>
  <c r="BM236" i="1"/>
  <c r="AA237" i="1"/>
  <c r="AI237" i="1"/>
  <c r="AQ237" i="1"/>
  <c r="AY237" i="1"/>
  <c r="BG237" i="1"/>
  <c r="H239" i="1" a="1"/>
  <c r="H239" i="1" s="1"/>
  <c r="AA240" i="1"/>
  <c r="AI240" i="1"/>
  <c r="AY240" i="1"/>
  <c r="BG240" i="1"/>
  <c r="Y243" i="1"/>
  <c r="AG243" i="1"/>
  <c r="AO243" i="1"/>
  <c r="AW243" i="1"/>
  <c r="BE243" i="1"/>
  <c r="BM243" i="1"/>
  <c r="U244" i="1"/>
  <c r="AC244" i="1"/>
  <c r="AK244" i="1"/>
  <c r="AS244" i="1"/>
  <c r="BA244" i="1"/>
  <c r="BI244" i="1"/>
  <c r="Y245" i="1"/>
  <c r="AG245" i="1"/>
  <c r="AO245" i="1"/>
  <c r="AW245" i="1"/>
  <c r="BE245" i="1"/>
  <c r="BM245" i="1"/>
  <c r="T144" i="1"/>
  <c r="U144" i="1" s="1"/>
  <c r="X144" i="1"/>
  <c r="Y144" i="1" s="1"/>
  <c r="AB144" i="1"/>
  <c r="AC144" i="1" s="1"/>
  <c r="AF144" i="1"/>
  <c r="AG144" i="1" s="1"/>
  <c r="AJ144" i="1"/>
  <c r="AK144" i="1" s="1"/>
  <c r="AN144" i="1"/>
  <c r="AO144" i="1" s="1"/>
  <c r="AR144" i="1"/>
  <c r="AS144" i="1" s="1"/>
  <c r="AV144" i="1"/>
  <c r="AW144" i="1" s="1"/>
  <c r="AZ144" i="1"/>
  <c r="BA144" i="1" s="1"/>
  <c r="BD144" i="1"/>
  <c r="BE144" i="1" s="1"/>
  <c r="BH144" i="1"/>
  <c r="BI144" i="1" s="1"/>
  <c r="BL144" i="1"/>
  <c r="BM144" i="1" s="1"/>
  <c r="Y188" i="1"/>
  <c r="AO188" i="1"/>
  <c r="BE188" i="1"/>
  <c r="N190" i="1"/>
  <c r="M194" i="1" a="1"/>
  <c r="M194" i="1" s="1"/>
  <c r="W195" i="1"/>
  <c r="AM195" i="1"/>
  <c r="BC195" i="1"/>
  <c r="AA196" i="1"/>
  <c r="AQ196" i="1"/>
  <c r="BG196" i="1"/>
  <c r="W199" i="1"/>
  <c r="AA199" i="1"/>
  <c r="AE199" i="1"/>
  <c r="AI199" i="1"/>
  <c r="AM199" i="1"/>
  <c r="AQ199" i="1"/>
  <c r="AU199" i="1"/>
  <c r="AY199" i="1"/>
  <c r="BC199" i="1"/>
  <c r="BG199" i="1"/>
  <c r="BK199" i="1"/>
  <c r="H200" i="1" a="1"/>
  <c r="H200" i="1" s="1"/>
  <c r="L202" i="1" a="1"/>
  <c r="L202" i="1" s="1"/>
  <c r="AQ202" i="1"/>
  <c r="AG203" i="1"/>
  <c r="AO203" i="1"/>
  <c r="AW203" i="1"/>
  <c r="BE203" i="1"/>
  <c r="BM203" i="1"/>
  <c r="W204" i="1"/>
  <c r="AE204" i="1"/>
  <c r="AM204" i="1"/>
  <c r="AU204" i="1"/>
  <c r="BC204" i="1"/>
  <c r="BK204" i="1"/>
  <c r="W208" i="1"/>
  <c r="AA208" i="1"/>
  <c r="AI208" i="1"/>
  <c r="AM208" i="1"/>
  <c r="AQ208" i="1"/>
  <c r="AU208" i="1"/>
  <c r="BG208" i="1"/>
  <c r="BK208" i="1"/>
  <c r="U210" i="1"/>
  <c r="AC210" i="1"/>
  <c r="AK210" i="1"/>
  <c r="AS210" i="1"/>
  <c r="BA210" i="1"/>
  <c r="BI210" i="1"/>
  <c r="AA211" i="1"/>
  <c r="AI211" i="1"/>
  <c r="AQ211" i="1"/>
  <c r="AY211" i="1"/>
  <c r="BG211" i="1"/>
  <c r="Y212" i="1"/>
  <c r="AG212" i="1"/>
  <c r="AO212" i="1"/>
  <c r="AW212" i="1"/>
  <c r="BE212" i="1"/>
  <c r="BM212" i="1"/>
  <c r="M214" i="1" a="1"/>
  <c r="M214" i="1" s="1"/>
  <c r="H214" i="1" a="1"/>
  <c r="H214" i="1" s="1"/>
  <c r="L214" i="1" a="1"/>
  <c r="L214" i="1" s="1"/>
  <c r="Y219" i="1"/>
  <c r="AG219" i="1"/>
  <c r="AA220" i="1"/>
  <c r="AI220" i="1"/>
  <c r="AQ220" i="1"/>
  <c r="AY220" i="1"/>
  <c r="BG220" i="1"/>
  <c r="L222" i="1" a="1"/>
  <c r="L222" i="1" s="1"/>
  <c r="M222" i="1" a="1"/>
  <c r="M222" i="1" s="1"/>
  <c r="H222" i="1" a="1"/>
  <c r="H222" i="1" s="1"/>
  <c r="AE227" i="1"/>
  <c r="AM227" i="1"/>
  <c r="AU227" i="1"/>
  <c r="BC227" i="1"/>
  <c r="BK227" i="1"/>
  <c r="AA228" i="1"/>
  <c r="AI228" i="1"/>
  <c r="AQ228" i="1"/>
  <c r="AY228" i="1"/>
  <c r="BG228" i="1"/>
  <c r="U229" i="1"/>
  <c r="AC229" i="1"/>
  <c r="AK229" i="1"/>
  <c r="AS229" i="1"/>
  <c r="BA229" i="1"/>
  <c r="BI229" i="1"/>
  <c r="BK233" i="1"/>
  <c r="BG233" i="1"/>
  <c r="BC233" i="1"/>
  <c r="AY233" i="1"/>
  <c r="AU233" i="1"/>
  <c r="AQ233" i="1"/>
  <c r="AM233" i="1"/>
  <c r="AI233" i="1"/>
  <c r="AE233" i="1"/>
  <c r="AA233" i="1"/>
  <c r="W233" i="1"/>
  <c r="BM233" i="1"/>
  <c r="BI233" i="1"/>
  <c r="BE233" i="1"/>
  <c r="BA233" i="1"/>
  <c r="AW233" i="1"/>
  <c r="AS233" i="1"/>
  <c r="AO233" i="1"/>
  <c r="AK233" i="1"/>
  <c r="AG233" i="1"/>
  <c r="AC233" i="1"/>
  <c r="Y233" i="1"/>
  <c r="U233" i="1"/>
  <c r="O233" i="1"/>
  <c r="O232" i="1" s="1"/>
  <c r="Y235" i="1"/>
  <c r="AG235" i="1"/>
  <c r="AW235" i="1"/>
  <c r="BE235" i="1"/>
  <c r="BM235" i="1"/>
  <c r="AA236" i="1"/>
  <c r="AI236" i="1"/>
  <c r="AQ236" i="1"/>
  <c r="AY236" i="1"/>
  <c r="BG236" i="1"/>
  <c r="U237" i="1"/>
  <c r="AC237" i="1"/>
  <c r="AK237" i="1"/>
  <c r="AS237" i="1"/>
  <c r="BA237" i="1"/>
  <c r="BI237" i="1"/>
  <c r="U240" i="1"/>
  <c r="AK240" i="1"/>
  <c r="AS240" i="1"/>
  <c r="BA240" i="1"/>
  <c r="BI240" i="1"/>
  <c r="O244" i="1"/>
  <c r="BK244" i="1"/>
  <c r="BG244" i="1"/>
  <c r="BC244" i="1"/>
  <c r="AY244" i="1"/>
  <c r="AU244" i="1"/>
  <c r="AQ244" i="1"/>
  <c r="AM244" i="1"/>
  <c r="AI244" i="1"/>
  <c r="AE244" i="1"/>
  <c r="AA244" i="1"/>
  <c r="W244" i="1"/>
  <c r="C413" i="1"/>
  <c r="L248" i="1" a="1"/>
  <c r="L248" i="1" s="1"/>
  <c r="M248" i="1" a="1"/>
  <c r="M248" i="1" s="1"/>
  <c r="H248" i="1" a="1"/>
  <c r="H248" i="1" s="1"/>
  <c r="AA248" i="1" s="1"/>
  <c r="AI248" i="1"/>
  <c r="AQ248" i="1"/>
  <c r="AY248" i="1"/>
  <c r="C415" i="1"/>
  <c r="M250" i="1" a="1"/>
  <c r="M250" i="1" s="1"/>
  <c r="H250" i="1" a="1"/>
  <c r="H250" i="1" s="1"/>
  <c r="L250" i="1" a="1"/>
  <c r="L250" i="1" s="1"/>
  <c r="C419" i="1"/>
  <c r="M254" i="1" a="1"/>
  <c r="M254" i="1" s="1"/>
  <c r="L254" i="1" a="1"/>
  <c r="L254" i="1" s="1"/>
  <c r="H254" i="1" a="1"/>
  <c r="H254" i="1" s="1"/>
  <c r="N143" i="1"/>
  <c r="U188" i="1"/>
  <c r="AK188" i="1"/>
  <c r="BA188" i="1"/>
  <c r="H194" i="1" a="1"/>
  <c r="H194" i="1" s="1"/>
  <c r="BK194" i="1" s="1"/>
  <c r="N194" i="1"/>
  <c r="AI195" i="1"/>
  <c r="AY195" i="1"/>
  <c r="W196" i="1"/>
  <c r="AM196" i="1"/>
  <c r="BC196" i="1"/>
  <c r="U202" i="1"/>
  <c r="AC202" i="1"/>
  <c r="AA203" i="1"/>
  <c r="AI203" i="1"/>
  <c r="AQ203" i="1"/>
  <c r="AY203" i="1"/>
  <c r="BG203" i="1"/>
  <c r="Y204" i="1"/>
  <c r="AG204" i="1"/>
  <c r="AO204" i="1"/>
  <c r="AW204" i="1"/>
  <c r="BE204" i="1"/>
  <c r="BM204" i="1"/>
  <c r="N210" i="1"/>
  <c r="W210" i="1"/>
  <c r="AE210" i="1"/>
  <c r="AM210" i="1"/>
  <c r="AU210" i="1"/>
  <c r="BC210" i="1"/>
  <c r="BK210" i="1"/>
  <c r="U211" i="1"/>
  <c r="AC211" i="1"/>
  <c r="AK211" i="1"/>
  <c r="AS211" i="1"/>
  <c r="BA211" i="1"/>
  <c r="BI211" i="1"/>
  <c r="AA212" i="1"/>
  <c r="AI212" i="1"/>
  <c r="AQ212" i="1"/>
  <c r="AY212" i="1"/>
  <c r="BG212" i="1"/>
  <c r="H215" i="1" a="1"/>
  <c r="H215" i="1" s="1"/>
  <c r="H218" i="1" a="1"/>
  <c r="H218" i="1" s="1"/>
  <c r="AI218" i="1" s="1"/>
  <c r="AW218" i="1"/>
  <c r="AA219" i="1"/>
  <c r="AI219" i="1"/>
  <c r="AQ219" i="1"/>
  <c r="AY219" i="1"/>
  <c r="U220" i="1"/>
  <c r="AC220" i="1"/>
  <c r="AK220" i="1"/>
  <c r="AS220" i="1"/>
  <c r="BA220" i="1"/>
  <c r="BI220" i="1"/>
  <c r="Y227" i="1"/>
  <c r="AG227" i="1"/>
  <c r="AO227" i="1"/>
  <c r="AW227" i="1"/>
  <c r="BE227" i="1"/>
  <c r="BM227" i="1"/>
  <c r="U228" i="1"/>
  <c r="AC228" i="1"/>
  <c r="AK228" i="1"/>
  <c r="AS228" i="1"/>
  <c r="BA228" i="1"/>
  <c r="BI228" i="1"/>
  <c r="W229" i="1"/>
  <c r="AE229" i="1"/>
  <c r="AM229" i="1"/>
  <c r="AU229" i="1"/>
  <c r="BC229" i="1"/>
  <c r="BK229" i="1"/>
  <c r="AA235" i="1"/>
  <c r="AI235" i="1"/>
  <c r="AQ235" i="1"/>
  <c r="AY235" i="1"/>
  <c r="BG235" i="1"/>
  <c r="U236" i="1"/>
  <c r="AK236" i="1"/>
  <c r="AS236" i="1"/>
  <c r="BA236" i="1"/>
  <c r="BI236" i="1"/>
  <c r="W237" i="1"/>
  <c r="AE237" i="1"/>
  <c r="AM237" i="1"/>
  <c r="AU237" i="1"/>
  <c r="BC237" i="1"/>
  <c r="BK237" i="1"/>
  <c r="W240" i="1"/>
  <c r="AE240" i="1"/>
  <c r="AM240" i="1"/>
  <c r="BC240" i="1"/>
  <c r="BK240" i="1"/>
  <c r="H241" i="1" a="1"/>
  <c r="H241" i="1" s="1"/>
  <c r="BG241" i="1" s="1"/>
  <c r="Y241" i="1"/>
  <c r="BE241" i="1"/>
  <c r="U243" i="1"/>
  <c r="AC243" i="1"/>
  <c r="AK243" i="1"/>
  <c r="AS243" i="1"/>
  <c r="BA243" i="1"/>
  <c r="BI243" i="1"/>
  <c r="Y244" i="1"/>
  <c r="AG244" i="1"/>
  <c r="AO244" i="1"/>
  <c r="AW244" i="1"/>
  <c r="BE244" i="1"/>
  <c r="BM244" i="1"/>
  <c r="U245" i="1"/>
  <c r="AC245" i="1"/>
  <c r="AK245" i="1"/>
  <c r="AS245" i="1"/>
  <c r="BA245" i="1"/>
  <c r="BI245" i="1"/>
  <c r="C417" i="1"/>
  <c r="H252" i="1" a="1"/>
  <c r="H252" i="1" s="1"/>
  <c r="M252" i="1" a="1"/>
  <c r="M252" i="1" s="1"/>
  <c r="L252" i="1" a="1"/>
  <c r="L252" i="1" s="1"/>
  <c r="AW187" i="1"/>
  <c r="BM187" i="1"/>
  <c r="AG188" i="1"/>
  <c r="AW188" i="1"/>
  <c r="BM188" i="1"/>
  <c r="AE195" i="1"/>
  <c r="AU195" i="1"/>
  <c r="BK195" i="1"/>
  <c r="AI196" i="1"/>
  <c r="U199" i="1"/>
  <c r="Y199" i="1"/>
  <c r="AC199" i="1"/>
  <c r="AG199" i="1"/>
  <c r="AK199" i="1"/>
  <c r="AO199" i="1"/>
  <c r="AS199" i="1"/>
  <c r="AW199" i="1"/>
  <c r="BA199" i="1"/>
  <c r="BE199" i="1"/>
  <c r="BI199" i="1"/>
  <c r="W202" i="1"/>
  <c r="U203" i="1"/>
  <c r="AC203" i="1"/>
  <c r="AS203" i="1"/>
  <c r="BA203" i="1"/>
  <c r="BI203" i="1"/>
  <c r="AA204" i="1"/>
  <c r="AI204" i="1"/>
  <c r="AQ204" i="1"/>
  <c r="AY204" i="1"/>
  <c r="BG204" i="1"/>
  <c r="U208" i="1"/>
  <c r="Y208" i="1"/>
  <c r="AC208" i="1"/>
  <c r="AG208" i="1"/>
  <c r="AK208" i="1"/>
  <c r="BA208" i="1"/>
  <c r="BE208" i="1"/>
  <c r="BI208" i="1"/>
  <c r="Y210" i="1"/>
  <c r="AG210" i="1"/>
  <c r="AO210" i="1"/>
  <c r="AW210" i="1"/>
  <c r="BE210" i="1"/>
  <c r="BM210" i="1"/>
  <c r="W211" i="1"/>
  <c r="AE211" i="1"/>
  <c r="AM211" i="1"/>
  <c r="AU211" i="1"/>
  <c r="BC211" i="1"/>
  <c r="BK211" i="1"/>
  <c r="U212" i="1"/>
  <c r="AC212" i="1"/>
  <c r="AK212" i="1"/>
  <c r="AS212" i="1"/>
  <c r="BA212" i="1"/>
  <c r="BI212" i="1"/>
  <c r="AA227" i="1"/>
  <c r="AI227" i="1"/>
  <c r="AQ227" i="1"/>
  <c r="AY227" i="1"/>
  <c r="BG227" i="1"/>
  <c r="Y229" i="1"/>
  <c r="AG229" i="1"/>
  <c r="AO229" i="1"/>
  <c r="AW229" i="1"/>
  <c r="BE229" i="1"/>
  <c r="BM229" i="1"/>
  <c r="BK231" i="1"/>
  <c r="BG231" i="1"/>
  <c r="BC231" i="1"/>
  <c r="AY231" i="1"/>
  <c r="AU231" i="1"/>
  <c r="AQ231" i="1"/>
  <c r="AM231" i="1"/>
  <c r="AI231" i="1"/>
  <c r="AE231" i="1"/>
  <c r="AA231" i="1"/>
  <c r="W231" i="1"/>
  <c r="BM231" i="1"/>
  <c r="BI231" i="1"/>
  <c r="BE231" i="1"/>
  <c r="BA231" i="1"/>
  <c r="AW231" i="1"/>
  <c r="AS231" i="1"/>
  <c r="AO231" i="1"/>
  <c r="AK231" i="1"/>
  <c r="AG231" i="1"/>
  <c r="AC231" i="1"/>
  <c r="Y231" i="1"/>
  <c r="U231" i="1"/>
  <c r="O231" i="1"/>
  <c r="O230" i="1" s="1"/>
  <c r="S230" i="1" s="1"/>
  <c r="Y237" i="1"/>
  <c r="AG237" i="1"/>
  <c r="AO237" i="1"/>
  <c r="AW237" i="1"/>
  <c r="BM237" i="1"/>
  <c r="Y240" i="1"/>
  <c r="AG240" i="1"/>
  <c r="AO240" i="1"/>
  <c r="AW240" i="1"/>
  <c r="BE240" i="1"/>
  <c r="BM240" i="1"/>
  <c r="AA241" i="1"/>
  <c r="AI241" i="1"/>
  <c r="AY241" i="1"/>
  <c r="O243" i="1"/>
  <c r="BK243" i="1"/>
  <c r="BC243" i="1"/>
  <c r="AY243" i="1"/>
  <c r="AU243" i="1"/>
  <c r="AQ243" i="1"/>
  <c r="AM243" i="1"/>
  <c r="AI243" i="1"/>
  <c r="AE243" i="1"/>
  <c r="AA243" i="1"/>
  <c r="W243" i="1"/>
  <c r="O245" i="1"/>
  <c r="BK245" i="1"/>
  <c r="BG245" i="1"/>
  <c r="BC245" i="1"/>
  <c r="AY245" i="1"/>
  <c r="AU245" i="1"/>
  <c r="AQ245" i="1"/>
  <c r="AM245" i="1"/>
  <c r="AI245" i="1"/>
  <c r="AE245" i="1"/>
  <c r="AA245" i="1"/>
  <c r="W245" i="1"/>
  <c r="AE248" i="1"/>
  <c r="AM248" i="1"/>
  <c r="AU248" i="1"/>
  <c r="BC248" i="1"/>
  <c r="BK248" i="1"/>
  <c r="AK254" i="1"/>
  <c r="BA254" i="1"/>
  <c r="AI261" i="1"/>
  <c r="AQ261" i="1"/>
  <c r="AY261" i="1"/>
  <c r="BG261" i="1"/>
  <c r="W263" i="1"/>
  <c r="AE263" i="1"/>
  <c r="AM263" i="1"/>
  <c r="AU263" i="1"/>
  <c r="BK263" i="1"/>
  <c r="H264" i="1" a="1"/>
  <c r="H264" i="1" s="1"/>
  <c r="O264" i="1" s="1"/>
  <c r="W265" i="1"/>
  <c r="AE265" i="1"/>
  <c r="AM265" i="1"/>
  <c r="AU265" i="1"/>
  <c r="BC265" i="1"/>
  <c r="BK265" i="1"/>
  <c r="U270" i="1"/>
  <c r="AC270" i="1"/>
  <c r="AK270" i="1"/>
  <c r="AS270" i="1"/>
  <c r="BA270" i="1"/>
  <c r="BI270" i="1"/>
  <c r="W273" i="1"/>
  <c r="AE273" i="1"/>
  <c r="AM273" i="1"/>
  <c r="AU273" i="1"/>
  <c r="BC273" i="1"/>
  <c r="AE277" i="1"/>
  <c r="AU277" i="1"/>
  <c r="BK277" i="1"/>
  <c r="BG254" i="1"/>
  <c r="C421" i="1"/>
  <c r="M256" i="1" a="1"/>
  <c r="M256" i="1" s="1"/>
  <c r="H256" i="1" a="1"/>
  <c r="H256" i="1" s="1"/>
  <c r="AK256" i="1" s="1"/>
  <c r="N261" i="1"/>
  <c r="AC261" i="1"/>
  <c r="AK261" i="1"/>
  <c r="BK262" i="1"/>
  <c r="Y263" i="1"/>
  <c r="AG263" i="1"/>
  <c r="AO263" i="1"/>
  <c r="AW263" i="1"/>
  <c r="BE263" i="1"/>
  <c r="BM263" i="1"/>
  <c r="Y265" i="1"/>
  <c r="AG265" i="1"/>
  <c r="AO265" i="1"/>
  <c r="AW265" i="1"/>
  <c r="BE265" i="1"/>
  <c r="BM265" i="1"/>
  <c r="O270" i="1"/>
  <c r="BK270" i="1"/>
  <c r="BG270" i="1"/>
  <c r="BC270" i="1"/>
  <c r="AY270" i="1"/>
  <c r="AU270" i="1"/>
  <c r="AQ270" i="1"/>
  <c r="AM270" i="1"/>
  <c r="AI270" i="1"/>
  <c r="AE270" i="1"/>
  <c r="AA270" i="1"/>
  <c r="W270" i="1"/>
  <c r="BM273" i="1"/>
  <c r="BI273" i="1"/>
  <c r="BE273" i="1"/>
  <c r="BA273" i="1"/>
  <c r="AW273" i="1"/>
  <c r="AS273" i="1"/>
  <c r="AO273" i="1"/>
  <c r="AK273" i="1"/>
  <c r="AG273" i="1"/>
  <c r="Y273" i="1"/>
  <c r="U273" i="1"/>
  <c r="O273" i="1"/>
  <c r="O274" i="1"/>
  <c r="AI277" i="1"/>
  <c r="AY277" i="1"/>
  <c r="W227" i="1"/>
  <c r="W228" i="1"/>
  <c r="N230" i="1"/>
  <c r="W248" i="1"/>
  <c r="W254" i="1"/>
  <c r="N258" i="1"/>
  <c r="W261" i="1"/>
  <c r="AE261" i="1"/>
  <c r="AM261" i="1"/>
  <c r="BC261" i="1"/>
  <c r="BK261" i="1"/>
  <c r="AA263" i="1"/>
  <c r="AI263" i="1"/>
  <c r="AQ263" i="1"/>
  <c r="AY263" i="1"/>
  <c r="BG263" i="1"/>
  <c r="BL264" i="1"/>
  <c r="BH264" i="1"/>
  <c r="BI264" i="1" s="1"/>
  <c r="BD264" i="1"/>
  <c r="AZ264" i="1"/>
  <c r="AV264" i="1"/>
  <c r="AW264" i="1" s="1"/>
  <c r="AR264" i="1"/>
  <c r="AN264" i="1"/>
  <c r="AJ264" i="1"/>
  <c r="AF264" i="1"/>
  <c r="AB264" i="1"/>
  <c r="X264" i="1"/>
  <c r="T264" i="1"/>
  <c r="BJ264" i="1"/>
  <c r="BK264" i="1" s="1"/>
  <c r="BF264" i="1"/>
  <c r="BG264" i="1" s="1"/>
  <c r="BB264" i="1"/>
  <c r="AX264" i="1"/>
  <c r="AT264" i="1"/>
  <c r="AU264" i="1" s="1"/>
  <c r="AP264" i="1"/>
  <c r="AQ264" i="1" s="1"/>
  <c r="AL264" i="1"/>
  <c r="AH264" i="1"/>
  <c r="AD264" i="1"/>
  <c r="Z264" i="1"/>
  <c r="AA264" i="1" s="1"/>
  <c r="V264" i="1"/>
  <c r="W264" i="1" s="1"/>
  <c r="AA265" i="1"/>
  <c r="AI265" i="1"/>
  <c r="AQ265" i="1"/>
  <c r="AY265" i="1"/>
  <c r="BG265" i="1"/>
  <c r="C425" i="1"/>
  <c r="L268" i="1" a="1"/>
  <c r="L268" i="1" s="1"/>
  <c r="M268" i="1" a="1"/>
  <c r="M268" i="1" s="1"/>
  <c r="H268" i="1" a="1"/>
  <c r="H268" i="1" s="1"/>
  <c r="O268" i="1" s="1"/>
  <c r="AS268" i="1"/>
  <c r="Y270" i="1"/>
  <c r="AG270" i="1"/>
  <c r="AO270" i="1"/>
  <c r="AW270" i="1"/>
  <c r="BE270" i="1"/>
  <c r="BM270" i="1"/>
  <c r="AA273" i="1"/>
  <c r="AI273" i="1"/>
  <c r="AQ273" i="1"/>
  <c r="AY273" i="1"/>
  <c r="BG273" i="1"/>
  <c r="BM277" i="1"/>
  <c r="W277" i="1"/>
  <c r="AM277" i="1"/>
  <c r="BC277" i="1"/>
  <c r="L256" i="1" a="1"/>
  <c r="L256" i="1" s="1"/>
  <c r="M423" i="1" a="1"/>
  <c r="M423" i="1" s="1"/>
  <c r="H423" i="1" a="1"/>
  <c r="H423" i="1" s="1"/>
  <c r="L423" i="1" a="1"/>
  <c r="L423" i="1" s="1"/>
  <c r="H258" i="1" a="1"/>
  <c r="H258" i="1" s="1"/>
  <c r="O258" i="1" s="1"/>
  <c r="O257" i="1" s="1"/>
  <c r="BL260" i="1"/>
  <c r="BM260" i="1" s="1"/>
  <c r="BH260" i="1"/>
  <c r="BI260" i="1" s="1"/>
  <c r="BD260" i="1"/>
  <c r="BE260" i="1" s="1"/>
  <c r="AZ260" i="1"/>
  <c r="BA260" i="1" s="1"/>
  <c r="AV260" i="1"/>
  <c r="AW260" i="1" s="1"/>
  <c r="AR260" i="1"/>
  <c r="AS260" i="1" s="1"/>
  <c r="AN260" i="1"/>
  <c r="AO260" i="1" s="1"/>
  <c r="AJ260" i="1"/>
  <c r="AK260" i="1" s="1"/>
  <c r="AF260" i="1"/>
  <c r="AG260" i="1" s="1"/>
  <c r="AB260" i="1"/>
  <c r="AC260" i="1" s="1"/>
  <c r="X260" i="1"/>
  <c r="Y260" i="1" s="1"/>
  <c r="T260" i="1"/>
  <c r="BJ260" i="1"/>
  <c r="BK260" i="1" s="1"/>
  <c r="BF260" i="1"/>
  <c r="BG260" i="1" s="1"/>
  <c r="BB260" i="1"/>
  <c r="BC260" i="1" s="1"/>
  <c r="AX260" i="1"/>
  <c r="AY260" i="1" s="1"/>
  <c r="AT260" i="1"/>
  <c r="AU260" i="1" s="1"/>
  <c r="AP260" i="1"/>
  <c r="AQ260" i="1" s="1"/>
  <c r="AL260" i="1"/>
  <c r="AM260" i="1" s="1"/>
  <c r="AH260" i="1"/>
  <c r="AI260" i="1" s="1"/>
  <c r="AD260" i="1"/>
  <c r="AE260" i="1" s="1"/>
  <c r="Z260" i="1"/>
  <c r="AA260" i="1" s="1"/>
  <c r="V260" i="1"/>
  <c r="W260" i="1" s="1"/>
  <c r="AO261" i="1"/>
  <c r="AW261" i="1"/>
  <c r="BE261" i="1"/>
  <c r="BM261" i="1"/>
  <c r="U263" i="1"/>
  <c r="AC263" i="1"/>
  <c r="AK263" i="1"/>
  <c r="AS263" i="1"/>
  <c r="BA263" i="1"/>
  <c r="BI263" i="1"/>
  <c r="U265" i="1"/>
  <c r="AC265" i="1"/>
  <c r="AK265" i="1"/>
  <c r="AS265" i="1"/>
  <c r="BA265" i="1"/>
  <c r="BI265" i="1"/>
  <c r="W268" i="1"/>
  <c r="H269" i="1" a="1"/>
  <c r="H269" i="1" s="1"/>
  <c r="AC269" i="1" s="1"/>
  <c r="H276" i="1" a="1"/>
  <c r="H276" i="1" s="1"/>
  <c r="O276" i="1" s="1"/>
  <c r="AA277" i="1"/>
  <c r="AQ277" i="1"/>
  <c r="BG277" i="1"/>
  <c r="R262" i="1"/>
  <c r="R274" i="1"/>
  <c r="N274" i="1" s="1"/>
  <c r="T277" i="1"/>
  <c r="U277" i="1" s="1"/>
  <c r="X277" i="1"/>
  <c r="Y277" i="1" s="1"/>
  <c r="AB277" i="1"/>
  <c r="AC277" i="1" s="1"/>
  <c r="AF277" i="1"/>
  <c r="AG277" i="1" s="1"/>
  <c r="AJ277" i="1"/>
  <c r="AK277" i="1" s="1"/>
  <c r="AN277" i="1"/>
  <c r="AO277" i="1" s="1"/>
  <c r="AR277" i="1"/>
  <c r="AS277" i="1" s="1"/>
  <c r="AV277" i="1"/>
  <c r="AW277" i="1" s="1"/>
  <c r="AZ277" i="1"/>
  <c r="BA277" i="1" s="1"/>
  <c r="BD277" i="1"/>
  <c r="BE277" i="1" s="1"/>
  <c r="BH277" i="1"/>
  <c r="BI277" i="1" s="1"/>
  <c r="AB278" i="1"/>
  <c r="AH278" i="1"/>
  <c r="AR278" i="1"/>
  <c r="AX278" i="1"/>
  <c r="BH278" i="1"/>
  <c r="AB281" i="1"/>
  <c r="AR281" i="1"/>
  <c r="BH281" i="1"/>
  <c r="R282" i="1"/>
  <c r="X282" i="1"/>
  <c r="AD282" i="1"/>
  <c r="AN282" i="1"/>
  <c r="AT282" i="1"/>
  <c r="BD282" i="1"/>
  <c r="BJ282" i="1"/>
  <c r="BJ285" i="1"/>
  <c r="BK285" i="1" s="1"/>
  <c r="BF285" i="1"/>
  <c r="BG285" i="1" s="1"/>
  <c r="BB285" i="1"/>
  <c r="BC285" i="1" s="1"/>
  <c r="AX285" i="1"/>
  <c r="AT285" i="1"/>
  <c r="AP285" i="1"/>
  <c r="AL285" i="1"/>
  <c r="AH285" i="1"/>
  <c r="AD285" i="1"/>
  <c r="Z285" i="1"/>
  <c r="V285" i="1"/>
  <c r="T285" i="1"/>
  <c r="AJ285" i="1"/>
  <c r="AZ285" i="1"/>
  <c r="H286" i="1" a="1"/>
  <c r="H286" i="1" s="1"/>
  <c r="BA286" i="1" s="1"/>
  <c r="R286" i="1"/>
  <c r="N286" i="1" s="1"/>
  <c r="AO286" i="1"/>
  <c r="BE286" i="1"/>
  <c r="AI288" i="1"/>
  <c r="AY288" i="1"/>
  <c r="H297" i="1" a="1"/>
  <c r="H297" i="1" s="1"/>
  <c r="AA299" i="1"/>
  <c r="AI299" i="1"/>
  <c r="AQ299" i="1"/>
  <c r="AY299" i="1"/>
  <c r="BG299" i="1"/>
  <c r="AA300" i="1"/>
  <c r="AI300" i="1"/>
  <c r="AY300" i="1"/>
  <c r="BG300" i="1"/>
  <c r="AE306" i="1"/>
  <c r="AU306" i="1"/>
  <c r="BK306" i="1"/>
  <c r="AE307" i="1"/>
  <c r="AU307" i="1"/>
  <c r="BK307" i="1"/>
  <c r="AE308" i="1"/>
  <c r="AU308" i="1"/>
  <c r="BK308" i="1"/>
  <c r="AE309" i="1"/>
  <c r="AU309" i="1"/>
  <c r="BK309" i="1"/>
  <c r="AE310" i="1"/>
  <c r="AU310" i="1"/>
  <c r="BK310" i="1"/>
  <c r="W311" i="1"/>
  <c r="AE311" i="1"/>
  <c r="AM311" i="1"/>
  <c r="AU311" i="1"/>
  <c r="BC311" i="1"/>
  <c r="BK311" i="1"/>
  <c r="T262" i="1"/>
  <c r="U262" i="1" s="1"/>
  <c r="X262" i="1"/>
  <c r="Y262" i="1" s="1"/>
  <c r="AB262" i="1"/>
  <c r="AC262" i="1" s="1"/>
  <c r="AF262" i="1"/>
  <c r="AG262" i="1" s="1"/>
  <c r="AJ262" i="1"/>
  <c r="AK262" i="1" s="1"/>
  <c r="AN262" i="1"/>
  <c r="AO262" i="1" s="1"/>
  <c r="AR262" i="1"/>
  <c r="AS262" i="1" s="1"/>
  <c r="AV262" i="1"/>
  <c r="AW262" i="1" s="1"/>
  <c r="AZ262" i="1"/>
  <c r="BA262" i="1" s="1"/>
  <c r="BD262" i="1"/>
  <c r="BE262" i="1" s="1"/>
  <c r="BH262" i="1"/>
  <c r="BI262" i="1" s="1"/>
  <c r="BL262" i="1"/>
  <c r="BM262" i="1" s="1"/>
  <c r="R275" i="1"/>
  <c r="V276" i="1"/>
  <c r="Z276" i="1"/>
  <c r="AD276" i="1"/>
  <c r="AH276" i="1"/>
  <c r="AL276" i="1"/>
  <c r="AP276" i="1"/>
  <c r="AT276" i="1"/>
  <c r="AX276" i="1"/>
  <c r="BB276" i="1"/>
  <c r="BF276" i="1"/>
  <c r="BJ276" i="1"/>
  <c r="R278" i="1"/>
  <c r="AO278" i="1"/>
  <c r="BE278" i="1"/>
  <c r="R281" i="1"/>
  <c r="X281" i="1"/>
  <c r="AN281" i="1"/>
  <c r="T282" i="1"/>
  <c r="Z282" i="1"/>
  <c r="AJ282" i="1"/>
  <c r="AP282" i="1"/>
  <c r="AZ282" i="1"/>
  <c r="BF282" i="1"/>
  <c r="U286" i="1"/>
  <c r="AK286" i="1"/>
  <c r="BM288" i="1"/>
  <c r="W288" i="1"/>
  <c r="AM288" i="1"/>
  <c r="BC288" i="1"/>
  <c r="BK290" i="1"/>
  <c r="BG290" i="1"/>
  <c r="BC290" i="1"/>
  <c r="AY290" i="1"/>
  <c r="AU290" i="1"/>
  <c r="AQ290" i="1"/>
  <c r="AM290" i="1"/>
  <c r="AI290" i="1"/>
  <c r="AE290" i="1"/>
  <c r="AA290" i="1"/>
  <c r="W290" i="1"/>
  <c r="BM290" i="1"/>
  <c r="BI290" i="1"/>
  <c r="BE290" i="1"/>
  <c r="BA290" i="1"/>
  <c r="AW290" i="1"/>
  <c r="AS290" i="1"/>
  <c r="AO290" i="1"/>
  <c r="AK290" i="1"/>
  <c r="AG290" i="1"/>
  <c r="AC290" i="1"/>
  <c r="Y290" i="1"/>
  <c r="U290" i="1"/>
  <c r="O290" i="1"/>
  <c r="C427" i="1"/>
  <c r="M296" i="1" a="1"/>
  <c r="M296" i="1" s="1"/>
  <c r="H296" i="1" a="1"/>
  <c r="H296" i="1" s="1"/>
  <c r="O296" i="1" s="1"/>
  <c r="L296" i="1" a="1"/>
  <c r="L296" i="1" s="1"/>
  <c r="H298" i="1" a="1"/>
  <c r="H298" i="1" s="1"/>
  <c r="AU298" i="1" s="1"/>
  <c r="R276" i="1"/>
  <c r="BJ281" i="1"/>
  <c r="BF281" i="1"/>
  <c r="BB281" i="1"/>
  <c r="BC281" i="1" s="1"/>
  <c r="AX281" i="1"/>
  <c r="AY281" i="1" s="1"/>
  <c r="AT281" i="1"/>
  <c r="AU281" i="1" s="1"/>
  <c r="AP281" i="1"/>
  <c r="AQ281" i="1" s="1"/>
  <c r="AL281" i="1"/>
  <c r="AM281" i="1" s="1"/>
  <c r="AH281" i="1"/>
  <c r="AD281" i="1"/>
  <c r="Z281" i="1"/>
  <c r="V281" i="1"/>
  <c r="T281" i="1"/>
  <c r="AJ281" i="1"/>
  <c r="AZ281" i="1"/>
  <c r="H282" i="1" a="1"/>
  <c r="H282" i="1" s="1"/>
  <c r="O282" i="1" s="1"/>
  <c r="V282" i="1"/>
  <c r="AF282" i="1"/>
  <c r="AL282" i="1"/>
  <c r="AM282" i="1" s="1"/>
  <c r="AV282" i="1"/>
  <c r="BB282" i="1"/>
  <c r="BL282" i="1"/>
  <c r="AG286" i="1"/>
  <c r="AW286" i="1"/>
  <c r="BM286" i="1"/>
  <c r="BL287" i="1"/>
  <c r="BM287" i="1" s="1"/>
  <c r="BH287" i="1"/>
  <c r="BI287" i="1" s="1"/>
  <c r="BD287" i="1"/>
  <c r="BE287" i="1" s="1"/>
  <c r="AZ287" i="1"/>
  <c r="BA287" i="1" s="1"/>
  <c r="AV287" i="1"/>
  <c r="AW287" i="1" s="1"/>
  <c r="AR287" i="1"/>
  <c r="AS287" i="1" s="1"/>
  <c r="AN287" i="1"/>
  <c r="AO287" i="1" s="1"/>
  <c r="AJ287" i="1"/>
  <c r="AK287" i="1" s="1"/>
  <c r="AF287" i="1"/>
  <c r="AG287" i="1" s="1"/>
  <c r="AB287" i="1"/>
  <c r="AC287" i="1" s="1"/>
  <c r="X287" i="1"/>
  <c r="Y287" i="1" s="1"/>
  <c r="T287" i="1"/>
  <c r="U287" i="1" s="1"/>
  <c r="BJ287" i="1"/>
  <c r="BK287" i="1" s="1"/>
  <c r="BF287" i="1"/>
  <c r="BG287" i="1" s="1"/>
  <c r="BB287" i="1"/>
  <c r="BC287" i="1" s="1"/>
  <c r="AX287" i="1"/>
  <c r="AY287" i="1" s="1"/>
  <c r="AT287" i="1"/>
  <c r="AU287" i="1" s="1"/>
  <c r="AP287" i="1"/>
  <c r="AQ287" i="1" s="1"/>
  <c r="AL287" i="1"/>
  <c r="AM287" i="1" s="1"/>
  <c r="AH287" i="1"/>
  <c r="AI287" i="1" s="1"/>
  <c r="AD287" i="1"/>
  <c r="AE287" i="1" s="1"/>
  <c r="Z287" i="1"/>
  <c r="AA287" i="1" s="1"/>
  <c r="V287" i="1"/>
  <c r="W287" i="1" s="1"/>
  <c r="AA288" i="1"/>
  <c r="AQ288" i="1"/>
  <c r="BG288" i="1"/>
  <c r="AY296" i="1"/>
  <c r="W298" i="1"/>
  <c r="AE298" i="1"/>
  <c r="O306" i="1"/>
  <c r="AY306" i="1"/>
  <c r="AI306" i="1"/>
  <c r="BC306" i="1"/>
  <c r="AM306" i="1"/>
  <c r="W306" i="1"/>
  <c r="AA306" i="1"/>
  <c r="AQ306" i="1"/>
  <c r="BG306" i="1"/>
  <c r="O307" i="1"/>
  <c r="AY307" i="1"/>
  <c r="AI307" i="1"/>
  <c r="BC307" i="1"/>
  <c r="AM307" i="1"/>
  <c r="W307" i="1"/>
  <c r="AA307" i="1"/>
  <c r="AQ307" i="1"/>
  <c r="BG307" i="1"/>
  <c r="O308" i="1"/>
  <c r="AY308" i="1"/>
  <c r="AI308" i="1"/>
  <c r="BC308" i="1"/>
  <c r="AM308" i="1"/>
  <c r="W308" i="1"/>
  <c r="BG308" i="1"/>
  <c r="AQ308" i="1"/>
  <c r="AA308" i="1"/>
  <c r="O309" i="1"/>
  <c r="AY309" i="1"/>
  <c r="AI309" i="1"/>
  <c r="BC309" i="1"/>
  <c r="AM309" i="1"/>
  <c r="W309" i="1"/>
  <c r="BG309" i="1"/>
  <c r="AQ309" i="1"/>
  <c r="AA309" i="1"/>
  <c r="O310" i="1"/>
  <c r="AY310" i="1"/>
  <c r="AI310" i="1"/>
  <c r="BC310" i="1"/>
  <c r="AM310" i="1"/>
  <c r="W310" i="1"/>
  <c r="BG310" i="1"/>
  <c r="AQ310" i="1"/>
  <c r="AA310" i="1"/>
  <c r="O311" i="1"/>
  <c r="AY311" i="1"/>
  <c r="AI311" i="1"/>
  <c r="BG311" i="1"/>
  <c r="AQ311" i="1"/>
  <c r="AA311" i="1"/>
  <c r="O314" i="1"/>
  <c r="BM314" i="1"/>
  <c r="BI314" i="1"/>
  <c r="BE314" i="1"/>
  <c r="BA314" i="1"/>
  <c r="AW314" i="1"/>
  <c r="AS314" i="1"/>
  <c r="AO314" i="1"/>
  <c r="AK314" i="1"/>
  <c r="AG314" i="1"/>
  <c r="AC314" i="1"/>
  <c r="Y314" i="1"/>
  <c r="U314" i="1"/>
  <c r="BK314" i="1"/>
  <c r="BG314" i="1"/>
  <c r="BC314" i="1"/>
  <c r="AY314" i="1"/>
  <c r="AU314" i="1"/>
  <c r="AQ314" i="1"/>
  <c r="AM314" i="1"/>
  <c r="AI314" i="1"/>
  <c r="AE314" i="1"/>
  <c r="AA314" i="1"/>
  <c r="W314" i="1"/>
  <c r="BK317" i="1"/>
  <c r="BG317" i="1"/>
  <c r="BC317" i="1"/>
  <c r="AY317" i="1"/>
  <c r="AU317" i="1"/>
  <c r="AQ317" i="1"/>
  <c r="AM317" i="1"/>
  <c r="AI317" i="1"/>
  <c r="AE317" i="1"/>
  <c r="AA317" i="1"/>
  <c r="W317" i="1"/>
  <c r="O317" i="1"/>
  <c r="BM317" i="1"/>
  <c r="BI317" i="1"/>
  <c r="BE317" i="1"/>
  <c r="BA317" i="1"/>
  <c r="AW317" i="1"/>
  <c r="AS317" i="1"/>
  <c r="AO317" i="1"/>
  <c r="AK317" i="1"/>
  <c r="AG317" i="1"/>
  <c r="AC317" i="1"/>
  <c r="Y317" i="1"/>
  <c r="U317" i="1"/>
  <c r="V262" i="1"/>
  <c r="W262" i="1" s="1"/>
  <c r="Z262" i="1"/>
  <c r="AA262" i="1" s="1"/>
  <c r="AD262" i="1"/>
  <c r="AE262" i="1" s="1"/>
  <c r="AH262" i="1"/>
  <c r="AI262" i="1" s="1"/>
  <c r="AL262" i="1"/>
  <c r="AM262" i="1" s="1"/>
  <c r="AP262" i="1"/>
  <c r="AQ262" i="1" s="1"/>
  <c r="AT262" i="1"/>
  <c r="AU262" i="1" s="1"/>
  <c r="AX262" i="1"/>
  <c r="AY262" i="1" s="1"/>
  <c r="BB262" i="1"/>
  <c r="BC262" i="1" s="1"/>
  <c r="BF262" i="1"/>
  <c r="BG262" i="1" s="1"/>
  <c r="R273" i="1"/>
  <c r="N273" i="1" s="1"/>
  <c r="T276" i="1"/>
  <c r="U276" i="1" s="1"/>
  <c r="X276" i="1"/>
  <c r="AB276" i="1"/>
  <c r="AC276" i="1" s="1"/>
  <c r="AF276" i="1"/>
  <c r="AJ276" i="1"/>
  <c r="AK276" i="1" s="1"/>
  <c r="AN276" i="1"/>
  <c r="AO276" i="1" s="1"/>
  <c r="AR276" i="1"/>
  <c r="AS276" i="1" s="1"/>
  <c r="AV276" i="1"/>
  <c r="AZ276" i="1"/>
  <c r="BA276" i="1" s="1"/>
  <c r="BD276" i="1"/>
  <c r="BE276" i="1" s="1"/>
  <c r="BH276" i="1"/>
  <c r="BI276" i="1" s="1"/>
  <c r="V278" i="1"/>
  <c r="AF278" i="1"/>
  <c r="AL278" i="1"/>
  <c r="AM278" i="1" s="1"/>
  <c r="AV278" i="1"/>
  <c r="AW278" i="1" s="1"/>
  <c r="BB278" i="1"/>
  <c r="BC278" i="1" s="1"/>
  <c r="R290" i="1"/>
  <c r="N290" i="1" s="1"/>
  <c r="R289" i="1"/>
  <c r="N289" i="1" s="1"/>
  <c r="R288" i="1"/>
  <c r="R284" i="1"/>
  <c r="R280" i="1"/>
  <c r="N280" i="1" s="1"/>
  <c r="AF281" i="1"/>
  <c r="AV281" i="1"/>
  <c r="BL281" i="1"/>
  <c r="AB282" i="1"/>
  <c r="AH282" i="1"/>
  <c r="AR282" i="1"/>
  <c r="AS282" i="1" s="1"/>
  <c r="AX282" i="1"/>
  <c r="I283" i="1"/>
  <c r="R283" i="1" s="1"/>
  <c r="R285" i="1"/>
  <c r="AC286" i="1"/>
  <c r="AS286" i="1"/>
  <c r="BI286" i="1"/>
  <c r="AE288" i="1"/>
  <c r="AU288" i="1"/>
  <c r="BK288" i="1"/>
  <c r="BM289" i="1"/>
  <c r="AS289" i="1"/>
  <c r="AO289" i="1"/>
  <c r="AK289" i="1"/>
  <c r="AG289" i="1"/>
  <c r="AC289" i="1"/>
  <c r="L293" i="1" a="1"/>
  <c r="L293" i="1" s="1"/>
  <c r="M293" i="1" a="1"/>
  <c r="M293" i="1" s="1"/>
  <c r="H293" i="1" a="1"/>
  <c r="H293" i="1" s="1"/>
  <c r="AK296" i="1"/>
  <c r="BM299" i="1"/>
  <c r="BI299" i="1"/>
  <c r="BE299" i="1"/>
  <c r="BA299" i="1"/>
  <c r="AW299" i="1"/>
  <c r="AS299" i="1"/>
  <c r="AO299" i="1"/>
  <c r="AK299" i="1"/>
  <c r="AG299" i="1"/>
  <c r="AC299" i="1"/>
  <c r="Y299" i="1"/>
  <c r="U299" i="1"/>
  <c r="O299" i="1"/>
  <c r="BM300" i="1"/>
  <c r="BI300" i="1"/>
  <c r="BE300" i="1"/>
  <c r="BA300" i="1"/>
  <c r="AW300" i="1"/>
  <c r="AS300" i="1"/>
  <c r="AO300" i="1"/>
  <c r="AK300" i="1"/>
  <c r="AG300" i="1"/>
  <c r="AC300" i="1"/>
  <c r="Y300" i="1"/>
  <c r="U300" i="1"/>
  <c r="O300" i="1"/>
  <c r="T288" i="1"/>
  <c r="U288" i="1" s="1"/>
  <c r="X288" i="1"/>
  <c r="Y288" i="1" s="1"/>
  <c r="AB288" i="1"/>
  <c r="AC288" i="1" s="1"/>
  <c r="AF288" i="1"/>
  <c r="AG288" i="1" s="1"/>
  <c r="AJ288" i="1"/>
  <c r="AK288" i="1" s="1"/>
  <c r="AN288" i="1"/>
  <c r="AO288" i="1" s="1"/>
  <c r="AR288" i="1"/>
  <c r="AS288" i="1" s="1"/>
  <c r="AV288" i="1"/>
  <c r="AW288" i="1" s="1"/>
  <c r="AZ288" i="1"/>
  <c r="BA288" i="1" s="1"/>
  <c r="BD288" i="1"/>
  <c r="BE288" i="1" s="1"/>
  <c r="BH288" i="1"/>
  <c r="BI288" i="1" s="1"/>
  <c r="R296" i="1"/>
  <c r="N296" i="1" s="1"/>
  <c r="R297" i="1"/>
  <c r="N297" i="1" s="1"/>
  <c r="R298" i="1"/>
  <c r="N298" i="1" s="1"/>
  <c r="R299" i="1"/>
  <c r="N299" i="1" s="1"/>
  <c r="AI301" i="1"/>
  <c r="AY301" i="1"/>
  <c r="AI302" i="1"/>
  <c r="AY302" i="1"/>
  <c r="AG306" i="1"/>
  <c r="AW306" i="1"/>
  <c r="BM306" i="1"/>
  <c r="AG307" i="1"/>
  <c r="AW307" i="1"/>
  <c r="BM307" i="1"/>
  <c r="AG308" i="1"/>
  <c r="AW308" i="1"/>
  <c r="BM308" i="1"/>
  <c r="AG309" i="1"/>
  <c r="AW309" i="1"/>
  <c r="BM309" i="1"/>
  <c r="AG310" i="1"/>
  <c r="AW310" i="1"/>
  <c r="BM310" i="1"/>
  <c r="AG311" i="1"/>
  <c r="AW311" i="1"/>
  <c r="BM311" i="1"/>
  <c r="H315" i="1" a="1"/>
  <c r="H315" i="1" s="1"/>
  <c r="W318" i="1"/>
  <c r="AA318" i="1"/>
  <c r="AE318" i="1"/>
  <c r="AI318" i="1"/>
  <c r="AM318" i="1"/>
  <c r="AQ318" i="1"/>
  <c r="AU318" i="1"/>
  <c r="AY318" i="1"/>
  <c r="BC318" i="1"/>
  <c r="BG318" i="1"/>
  <c r="BK318" i="1"/>
  <c r="H319" i="1" a="1"/>
  <c r="H319" i="1" s="1"/>
  <c r="M433" i="1" a="1"/>
  <c r="M433" i="1" s="1"/>
  <c r="H433" i="1" a="1"/>
  <c r="H433" i="1" s="1"/>
  <c r="L433" i="1" a="1"/>
  <c r="L433" i="1" s="1"/>
  <c r="L321" i="1" a="1"/>
  <c r="L321" i="1" s="1"/>
  <c r="BE322" i="1"/>
  <c r="BM322" i="1"/>
  <c r="W323" i="1"/>
  <c r="AE323" i="1"/>
  <c r="AM323" i="1"/>
  <c r="AU323" i="1"/>
  <c r="BC323" i="1"/>
  <c r="BK323" i="1"/>
  <c r="U324" i="1"/>
  <c r="AC324" i="1"/>
  <c r="AK324" i="1"/>
  <c r="AS324" i="1"/>
  <c r="BA324" i="1"/>
  <c r="BI324" i="1"/>
  <c r="AA325" i="1"/>
  <c r="AI325" i="1"/>
  <c r="AQ325" i="1"/>
  <c r="AY325" i="1"/>
  <c r="BG325" i="1"/>
  <c r="Y326" i="1"/>
  <c r="AG326" i="1"/>
  <c r="AO326" i="1"/>
  <c r="AW326" i="1"/>
  <c r="W330" i="1"/>
  <c r="AE330" i="1"/>
  <c r="AM330" i="1"/>
  <c r="AU330" i="1"/>
  <c r="BC330" i="1"/>
  <c r="BK330" i="1"/>
  <c r="AA331" i="1"/>
  <c r="AI331" i="1"/>
  <c r="AQ331" i="1"/>
  <c r="AY331" i="1"/>
  <c r="BG331" i="1"/>
  <c r="AE332" i="1"/>
  <c r="AM332" i="1"/>
  <c r="AU332" i="1"/>
  <c r="BC332" i="1"/>
  <c r="BK332" i="1"/>
  <c r="AE335" i="1"/>
  <c r="AM335" i="1"/>
  <c r="AU335" i="1"/>
  <c r="BC335" i="1"/>
  <c r="BK335" i="1"/>
  <c r="Y336" i="1"/>
  <c r="AG336" i="1"/>
  <c r="AO336" i="1"/>
  <c r="AW336" i="1"/>
  <c r="BE336" i="1"/>
  <c r="BM336" i="1"/>
  <c r="U338" i="1"/>
  <c r="AC338" i="1"/>
  <c r="AK338" i="1"/>
  <c r="AS338" i="1"/>
  <c r="BA338" i="1"/>
  <c r="BI338" i="1"/>
  <c r="O341" i="1"/>
  <c r="O340" i="1" s="1"/>
  <c r="AY341" i="1"/>
  <c r="AI341" i="1"/>
  <c r="BC341" i="1"/>
  <c r="AM341" i="1"/>
  <c r="W341" i="1"/>
  <c r="BG341" i="1"/>
  <c r="AQ341" i="1"/>
  <c r="AA341" i="1"/>
  <c r="R302" i="1"/>
  <c r="N302" i="1" s="1"/>
  <c r="R301" i="1"/>
  <c r="N301" i="1" s="1"/>
  <c r="Y301" i="1"/>
  <c r="AE301" i="1"/>
  <c r="AO301" i="1"/>
  <c r="AU301" i="1"/>
  <c r="BE301" i="1"/>
  <c r="BK301" i="1"/>
  <c r="Y302" i="1"/>
  <c r="AE302" i="1"/>
  <c r="AO302" i="1"/>
  <c r="AU302" i="1"/>
  <c r="BE302" i="1"/>
  <c r="BK302" i="1"/>
  <c r="AC306" i="1"/>
  <c r="AS306" i="1"/>
  <c r="BI306" i="1"/>
  <c r="AC307" i="1"/>
  <c r="AS307" i="1"/>
  <c r="BI307" i="1"/>
  <c r="AC308" i="1"/>
  <c r="AS308" i="1"/>
  <c r="BI308" i="1"/>
  <c r="AC309" i="1"/>
  <c r="AS309" i="1"/>
  <c r="BI309" i="1"/>
  <c r="AC310" i="1"/>
  <c r="AS310" i="1"/>
  <c r="BI310" i="1"/>
  <c r="AC311" i="1"/>
  <c r="AS311" i="1"/>
  <c r="BI311" i="1"/>
  <c r="H316" i="1" a="1"/>
  <c r="H316" i="1" s="1"/>
  <c r="M321" i="1" a="1"/>
  <c r="M321" i="1" s="1"/>
  <c r="AA322" i="1"/>
  <c r="AI322" i="1"/>
  <c r="Y323" i="1"/>
  <c r="AG323" i="1"/>
  <c r="AO323" i="1"/>
  <c r="AW323" i="1"/>
  <c r="BE323" i="1"/>
  <c r="BM323" i="1"/>
  <c r="N324" i="1"/>
  <c r="W324" i="1"/>
  <c r="AE324" i="1"/>
  <c r="AM324" i="1"/>
  <c r="AU324" i="1"/>
  <c r="BC324" i="1"/>
  <c r="BK324" i="1"/>
  <c r="U325" i="1"/>
  <c r="AC325" i="1"/>
  <c r="AK325" i="1"/>
  <c r="AS325" i="1"/>
  <c r="BA325" i="1"/>
  <c r="BI325" i="1"/>
  <c r="Y330" i="1"/>
  <c r="AG330" i="1"/>
  <c r="AO330" i="1"/>
  <c r="AW330" i="1"/>
  <c r="BE330" i="1"/>
  <c r="BM330" i="1"/>
  <c r="U331" i="1"/>
  <c r="AC331" i="1"/>
  <c r="AK331" i="1"/>
  <c r="AS331" i="1"/>
  <c r="BA331" i="1"/>
  <c r="BI331" i="1"/>
  <c r="Y332" i="1"/>
  <c r="AG332" i="1"/>
  <c r="AO332" i="1"/>
  <c r="AW332" i="1"/>
  <c r="BE332" i="1"/>
  <c r="BM332" i="1"/>
  <c r="Y335" i="1"/>
  <c r="AG335" i="1"/>
  <c r="AO335" i="1"/>
  <c r="AW335" i="1"/>
  <c r="BE335" i="1"/>
  <c r="BM335" i="1"/>
  <c r="AA336" i="1"/>
  <c r="AI336" i="1"/>
  <c r="AQ336" i="1"/>
  <c r="AY336" i="1"/>
  <c r="BG336" i="1"/>
  <c r="W338" i="1"/>
  <c r="AE338" i="1"/>
  <c r="AM338" i="1"/>
  <c r="AU338" i="1"/>
  <c r="BC338" i="1"/>
  <c r="BK338" i="1"/>
  <c r="BM345" i="1"/>
  <c r="N295" i="1"/>
  <c r="U301" i="1"/>
  <c r="AA301" i="1"/>
  <c r="AK301" i="1"/>
  <c r="AQ301" i="1"/>
  <c r="BA301" i="1"/>
  <c r="BG301" i="1"/>
  <c r="U302" i="1"/>
  <c r="AA302" i="1"/>
  <c r="AK302" i="1"/>
  <c r="AQ302" i="1"/>
  <c r="BA302" i="1"/>
  <c r="BG302" i="1"/>
  <c r="Y306" i="1"/>
  <c r="AO306" i="1"/>
  <c r="BE306" i="1"/>
  <c r="Y307" i="1"/>
  <c r="AO307" i="1"/>
  <c r="BE307" i="1"/>
  <c r="Y308" i="1"/>
  <c r="AO308" i="1"/>
  <c r="BE308" i="1"/>
  <c r="Y309" i="1"/>
  <c r="AO309" i="1"/>
  <c r="BE309" i="1"/>
  <c r="Y310" i="1"/>
  <c r="AO310" i="1"/>
  <c r="BE310" i="1"/>
  <c r="Y311" i="1"/>
  <c r="AO311" i="1"/>
  <c r="BE311" i="1"/>
  <c r="C431" i="1"/>
  <c r="L313" i="1" a="1"/>
  <c r="L313" i="1" s="1"/>
  <c r="M313" i="1" a="1"/>
  <c r="M313" i="1" s="1"/>
  <c r="U318" i="1"/>
  <c r="Y318" i="1"/>
  <c r="AC318" i="1"/>
  <c r="AG318" i="1"/>
  <c r="AK318" i="1"/>
  <c r="AO318" i="1"/>
  <c r="AS318" i="1"/>
  <c r="AW318" i="1"/>
  <c r="BA318" i="1"/>
  <c r="BE318" i="1"/>
  <c r="BI318" i="1"/>
  <c r="BM318" i="1"/>
  <c r="AA323" i="1"/>
  <c r="AI323" i="1"/>
  <c r="AQ323" i="1"/>
  <c r="AY323" i="1"/>
  <c r="BG323" i="1"/>
  <c r="Y324" i="1"/>
  <c r="AG324" i="1"/>
  <c r="AO324" i="1"/>
  <c r="AW324" i="1"/>
  <c r="BE324" i="1"/>
  <c r="BM324" i="1"/>
  <c r="W325" i="1"/>
  <c r="AE325" i="1"/>
  <c r="AM325" i="1"/>
  <c r="AU325" i="1"/>
  <c r="BC325" i="1"/>
  <c r="BK325" i="1"/>
  <c r="BI326" i="1"/>
  <c r="AA330" i="1"/>
  <c r="AI330" i="1"/>
  <c r="AQ330" i="1"/>
  <c r="AY330" i="1"/>
  <c r="BG330" i="1"/>
  <c r="AA332" i="1"/>
  <c r="AI332" i="1"/>
  <c r="AQ332" i="1"/>
  <c r="AY332" i="1"/>
  <c r="BG332" i="1"/>
  <c r="AA335" i="1"/>
  <c r="AI335" i="1"/>
  <c r="AQ335" i="1"/>
  <c r="AY335" i="1"/>
  <c r="BG335" i="1"/>
  <c r="Y338" i="1"/>
  <c r="AG338" i="1"/>
  <c r="AO338" i="1"/>
  <c r="AW338" i="1"/>
  <c r="BE338" i="1"/>
  <c r="BM338" i="1"/>
  <c r="W301" i="1"/>
  <c r="AM301" i="1"/>
  <c r="BC301" i="1"/>
  <c r="W302" i="1"/>
  <c r="AM302" i="1"/>
  <c r="BC302" i="1"/>
  <c r="L429" i="1" a="1"/>
  <c r="L429" i="1" s="1"/>
  <c r="M429" i="1" a="1"/>
  <c r="M429" i="1" s="1"/>
  <c r="H429" i="1" a="1"/>
  <c r="H429" i="1" s="1"/>
  <c r="H305" i="1" a="1"/>
  <c r="H305" i="1" s="1"/>
  <c r="U305" i="1" s="1"/>
  <c r="U306" i="1"/>
  <c r="AK306" i="1"/>
  <c r="BA306" i="1"/>
  <c r="U307" i="1"/>
  <c r="AK307" i="1"/>
  <c r="BA307" i="1"/>
  <c r="U308" i="1"/>
  <c r="AK308" i="1"/>
  <c r="BA308" i="1"/>
  <c r="U309" i="1"/>
  <c r="AK309" i="1"/>
  <c r="BA309" i="1"/>
  <c r="U310" i="1"/>
  <c r="AK310" i="1"/>
  <c r="BA310" i="1"/>
  <c r="U311" i="1"/>
  <c r="AK311" i="1"/>
  <c r="BA311" i="1"/>
  <c r="H313" i="1" a="1"/>
  <c r="H313" i="1" s="1"/>
  <c r="H321" i="1" a="1"/>
  <c r="H321" i="1" s="1"/>
  <c r="AG321" i="1" s="1"/>
  <c r="AW321" i="1"/>
  <c r="BM321" i="1"/>
  <c r="N322" i="1"/>
  <c r="U323" i="1"/>
  <c r="AC323" i="1"/>
  <c r="AK323" i="1"/>
  <c r="AS323" i="1"/>
  <c r="BA323" i="1"/>
  <c r="BI323" i="1"/>
  <c r="AA324" i="1"/>
  <c r="AI324" i="1"/>
  <c r="AQ324" i="1"/>
  <c r="AY324" i="1"/>
  <c r="BG324" i="1"/>
  <c r="Y325" i="1"/>
  <c r="AG325" i="1"/>
  <c r="AO325" i="1"/>
  <c r="AW325" i="1"/>
  <c r="BE325" i="1"/>
  <c r="BM325" i="1"/>
  <c r="N326" i="1"/>
  <c r="AE326" i="1"/>
  <c r="AM326" i="1"/>
  <c r="AU326" i="1"/>
  <c r="BC326" i="1"/>
  <c r="H327" i="1" a="1"/>
  <c r="H327" i="1" s="1"/>
  <c r="O327" i="1" s="1"/>
  <c r="N330" i="1"/>
  <c r="U330" i="1"/>
  <c r="AC330" i="1"/>
  <c r="AK330" i="1"/>
  <c r="AS330" i="1"/>
  <c r="BA330" i="1"/>
  <c r="BI330" i="1"/>
  <c r="Y331" i="1"/>
  <c r="AG331" i="1"/>
  <c r="AO331" i="1"/>
  <c r="AW331" i="1"/>
  <c r="BE331" i="1"/>
  <c r="BM331" i="1"/>
  <c r="U332" i="1"/>
  <c r="AC332" i="1"/>
  <c r="AK332" i="1"/>
  <c r="AS332" i="1"/>
  <c r="BA332" i="1"/>
  <c r="BI332" i="1"/>
  <c r="U335" i="1"/>
  <c r="AC335" i="1"/>
  <c r="AK335" i="1"/>
  <c r="AS335" i="1"/>
  <c r="BA335" i="1"/>
  <c r="BI335" i="1"/>
  <c r="W336" i="1"/>
  <c r="AE336" i="1"/>
  <c r="AM336" i="1"/>
  <c r="AU336" i="1"/>
  <c r="BC336" i="1"/>
  <c r="BK336" i="1"/>
  <c r="H337" i="1" a="1"/>
  <c r="H337" i="1" s="1"/>
  <c r="O337" i="1" s="1"/>
  <c r="O334" i="1" s="1"/>
  <c r="AA338" i="1"/>
  <c r="AI338" i="1"/>
  <c r="AQ338" i="1"/>
  <c r="AY338" i="1"/>
  <c r="BG338" i="1"/>
  <c r="T333" i="1"/>
  <c r="U333" i="1" s="1"/>
  <c r="X333" i="1"/>
  <c r="Y333" i="1" s="1"/>
  <c r="AB333" i="1"/>
  <c r="AC333" i="1" s="1"/>
  <c r="AF333" i="1"/>
  <c r="AG333" i="1" s="1"/>
  <c r="AJ333" i="1"/>
  <c r="AK333" i="1" s="1"/>
  <c r="AN333" i="1"/>
  <c r="AO333" i="1" s="1"/>
  <c r="AR333" i="1"/>
  <c r="AS333" i="1" s="1"/>
  <c r="AV333" i="1"/>
  <c r="AW333" i="1" s="1"/>
  <c r="AZ333" i="1"/>
  <c r="BA333" i="1" s="1"/>
  <c r="BD333" i="1"/>
  <c r="BE333" i="1" s="1"/>
  <c r="BH333" i="1"/>
  <c r="BI333" i="1" s="1"/>
  <c r="BL333" i="1"/>
  <c r="BM333" i="1" s="1"/>
  <c r="U341" i="1"/>
  <c r="AK341" i="1"/>
  <c r="BA341" i="1"/>
  <c r="M344" i="1" a="1"/>
  <c r="M344" i="1" s="1"/>
  <c r="X345" i="1"/>
  <c r="Y345" i="1" s="1"/>
  <c r="AF345" i="1"/>
  <c r="AG345" i="1" s="1"/>
  <c r="AN345" i="1"/>
  <c r="AO345" i="1" s="1"/>
  <c r="AV345" i="1"/>
  <c r="AW345" i="1" s="1"/>
  <c r="BD345" i="1"/>
  <c r="BE345" i="1" s="1"/>
  <c r="O348" i="1"/>
  <c r="AC348" i="1"/>
  <c r="AI348" i="1"/>
  <c r="AS348" i="1"/>
  <c r="AY348" i="1"/>
  <c r="BI348" i="1"/>
  <c r="R358" i="1"/>
  <c r="BJ358" i="1"/>
  <c r="BK358" i="1" s="1"/>
  <c r="BF358" i="1"/>
  <c r="BG358" i="1" s="1"/>
  <c r="BB358" i="1"/>
  <c r="BC358" i="1" s="1"/>
  <c r="AX358" i="1"/>
  <c r="AY358" i="1" s="1"/>
  <c r="AT358" i="1"/>
  <c r="AU358" i="1" s="1"/>
  <c r="AP358" i="1"/>
  <c r="AQ358" i="1" s="1"/>
  <c r="AL358" i="1"/>
  <c r="AM358" i="1" s="1"/>
  <c r="AH358" i="1"/>
  <c r="AI358" i="1" s="1"/>
  <c r="AD358" i="1"/>
  <c r="AE358" i="1" s="1"/>
  <c r="Z358" i="1"/>
  <c r="AA358" i="1" s="1"/>
  <c r="V358" i="1"/>
  <c r="W358" i="1" s="1"/>
  <c r="BL358" i="1"/>
  <c r="BM358" i="1" s="1"/>
  <c r="BH358" i="1"/>
  <c r="BI358" i="1" s="1"/>
  <c r="BD358" i="1"/>
  <c r="BE358" i="1" s="1"/>
  <c r="AZ358" i="1"/>
  <c r="BA358" i="1" s="1"/>
  <c r="AV358" i="1"/>
  <c r="AW358" i="1" s="1"/>
  <c r="AR358" i="1"/>
  <c r="AS358" i="1" s="1"/>
  <c r="AN358" i="1"/>
  <c r="AO358" i="1" s="1"/>
  <c r="AJ358" i="1"/>
  <c r="AK358" i="1" s="1"/>
  <c r="AF358" i="1"/>
  <c r="AG358" i="1" s="1"/>
  <c r="AB358" i="1"/>
  <c r="AC358" i="1" s="1"/>
  <c r="X358" i="1"/>
  <c r="Y358" i="1" s="1"/>
  <c r="T358" i="1"/>
  <c r="U358" i="1" s="1"/>
  <c r="U360" i="1"/>
  <c r="AK360" i="1"/>
  <c r="BA360" i="1"/>
  <c r="BI363" i="1"/>
  <c r="BE363" i="1"/>
  <c r="BA363" i="1"/>
  <c r="AW363" i="1"/>
  <c r="AS363" i="1"/>
  <c r="AO363" i="1"/>
  <c r="AK363" i="1"/>
  <c r="AG363" i="1"/>
  <c r="AC363" i="1"/>
  <c r="Y363" i="1"/>
  <c r="U363" i="1"/>
  <c r="O363" i="1"/>
  <c r="AG341" i="1"/>
  <c r="AW341" i="1"/>
  <c r="BM341" i="1"/>
  <c r="H344" i="1" a="1"/>
  <c r="H344" i="1" s="1"/>
  <c r="AY344" i="1" s="1"/>
  <c r="BH345" i="1"/>
  <c r="BI345" i="1" s="1"/>
  <c r="Y348" i="1"/>
  <c r="AE348" i="1"/>
  <c r="AO348" i="1"/>
  <c r="AU348" i="1"/>
  <c r="BE348" i="1"/>
  <c r="BK348" i="1"/>
  <c r="Y360" i="1"/>
  <c r="AO360" i="1"/>
  <c r="BE360" i="1"/>
  <c r="O367" i="1"/>
  <c r="BA367" i="1"/>
  <c r="AK367" i="1"/>
  <c r="U367" i="1"/>
  <c r="AS367" i="1"/>
  <c r="AC367" i="1"/>
  <c r="BI367" i="1"/>
  <c r="W331" i="1"/>
  <c r="W332" i="1"/>
  <c r="V333" i="1"/>
  <c r="W333" i="1" s="1"/>
  <c r="Z333" i="1"/>
  <c r="AA333" i="1" s="1"/>
  <c r="AD333" i="1"/>
  <c r="AE333" i="1" s="1"/>
  <c r="AH333" i="1"/>
  <c r="AI333" i="1" s="1"/>
  <c r="AL333" i="1"/>
  <c r="AM333" i="1" s="1"/>
  <c r="AP333" i="1"/>
  <c r="AQ333" i="1" s="1"/>
  <c r="AT333" i="1"/>
  <c r="AU333" i="1" s="1"/>
  <c r="AX333" i="1"/>
  <c r="AY333" i="1" s="1"/>
  <c r="BB333" i="1"/>
  <c r="BC333" i="1" s="1"/>
  <c r="BF333" i="1"/>
  <c r="BG333" i="1" s="1"/>
  <c r="BJ333" i="1"/>
  <c r="BK333" i="1" s="1"/>
  <c r="W335" i="1"/>
  <c r="AC341" i="1"/>
  <c r="AS341" i="1"/>
  <c r="BI341" i="1"/>
  <c r="T345" i="1"/>
  <c r="U345" i="1" s="1"/>
  <c r="AB345" i="1"/>
  <c r="AC345" i="1" s="1"/>
  <c r="AJ345" i="1"/>
  <c r="AK345" i="1" s="1"/>
  <c r="AR345" i="1"/>
  <c r="AS345" i="1" s="1"/>
  <c r="AZ345" i="1"/>
  <c r="BA345" i="1" s="1"/>
  <c r="U348" i="1"/>
  <c r="AA348" i="1"/>
  <c r="AK348" i="1"/>
  <c r="AQ348" i="1"/>
  <c r="BA348" i="1"/>
  <c r="BG348" i="1"/>
  <c r="AC360" i="1"/>
  <c r="AS360" i="1"/>
  <c r="BI360" i="1"/>
  <c r="BM361" i="1"/>
  <c r="Y341" i="1"/>
  <c r="AO341" i="1"/>
  <c r="BE341" i="1"/>
  <c r="R345" i="1"/>
  <c r="BJ345" i="1"/>
  <c r="BK345" i="1" s="1"/>
  <c r="BF345" i="1"/>
  <c r="BG345" i="1" s="1"/>
  <c r="BB345" i="1"/>
  <c r="BC345" i="1" s="1"/>
  <c r="AX345" i="1"/>
  <c r="AY345" i="1" s="1"/>
  <c r="AT345" i="1"/>
  <c r="AU345" i="1" s="1"/>
  <c r="AP345" i="1"/>
  <c r="AQ345" i="1" s="1"/>
  <c r="AL345" i="1"/>
  <c r="AM345" i="1" s="1"/>
  <c r="AH345" i="1"/>
  <c r="AI345" i="1" s="1"/>
  <c r="AD345" i="1"/>
  <c r="AE345" i="1" s="1"/>
  <c r="Z345" i="1"/>
  <c r="AA345" i="1" s="1"/>
  <c r="V345" i="1"/>
  <c r="W345" i="1" s="1"/>
  <c r="H347" i="1" a="1"/>
  <c r="H347" i="1" s="1"/>
  <c r="O347" i="1" s="1"/>
  <c r="L347" i="1" a="1"/>
  <c r="L347" i="1" s="1"/>
  <c r="AQ347" i="1"/>
  <c r="BG347" i="1"/>
  <c r="W348" i="1"/>
  <c r="AG348" i="1"/>
  <c r="AM348" i="1"/>
  <c r="AW348" i="1"/>
  <c r="BC348" i="1"/>
  <c r="H349" i="1" a="1"/>
  <c r="H349" i="1" s="1"/>
  <c r="O349" i="1" s="1"/>
  <c r="H357" i="1" a="1"/>
  <c r="H357" i="1" s="1"/>
  <c r="AG360" i="1"/>
  <c r="AW360" i="1"/>
  <c r="BM360" i="1"/>
  <c r="AG362" i="1"/>
  <c r="AC362" i="1"/>
  <c r="Y362" i="1"/>
  <c r="BK363" i="1"/>
  <c r="T347" i="1"/>
  <c r="X347" i="1"/>
  <c r="AB347" i="1"/>
  <c r="AF347" i="1"/>
  <c r="AJ347" i="1"/>
  <c r="AN347" i="1"/>
  <c r="AR347" i="1"/>
  <c r="AV347" i="1"/>
  <c r="AZ347" i="1"/>
  <c r="BA347" i="1" s="1"/>
  <c r="BD347" i="1"/>
  <c r="BE347" i="1" s="1"/>
  <c r="BH347" i="1"/>
  <c r="BI347" i="1" s="1"/>
  <c r="BL347" i="1"/>
  <c r="V349" i="1"/>
  <c r="Z349" i="1"/>
  <c r="AD349" i="1"/>
  <c r="AH349" i="1"/>
  <c r="AL349" i="1"/>
  <c r="AP349" i="1"/>
  <c r="AT349" i="1"/>
  <c r="AU349" i="1" s="1"/>
  <c r="AX349" i="1"/>
  <c r="BB349" i="1"/>
  <c r="BF349" i="1"/>
  <c r="BJ349" i="1"/>
  <c r="BK349" i="1" s="1"/>
  <c r="T350" i="1"/>
  <c r="X350" i="1"/>
  <c r="AB350" i="1"/>
  <c r="AF350" i="1"/>
  <c r="AJ350" i="1"/>
  <c r="AN350" i="1"/>
  <c r="AR350" i="1"/>
  <c r="AV350" i="1"/>
  <c r="AZ350" i="1"/>
  <c r="BD350" i="1"/>
  <c r="BH350" i="1"/>
  <c r="BL350" i="1"/>
  <c r="I351" i="1"/>
  <c r="O351" i="1" s="1"/>
  <c r="I359" i="1"/>
  <c r="V360" i="1"/>
  <c r="W360" i="1" s="1"/>
  <c r="Z360" i="1"/>
  <c r="AA360" i="1" s="1"/>
  <c r="AD360" i="1"/>
  <c r="AE360" i="1" s="1"/>
  <c r="AH360" i="1"/>
  <c r="AI360" i="1" s="1"/>
  <c r="AL360" i="1"/>
  <c r="AM360" i="1" s="1"/>
  <c r="AP360" i="1"/>
  <c r="AQ360" i="1" s="1"/>
  <c r="AT360" i="1"/>
  <c r="AU360" i="1" s="1"/>
  <c r="AX360" i="1"/>
  <c r="AY360" i="1" s="1"/>
  <c r="BB360" i="1"/>
  <c r="BC360" i="1" s="1"/>
  <c r="BF360" i="1"/>
  <c r="BG360" i="1" s="1"/>
  <c r="BJ360" i="1"/>
  <c r="BK360" i="1" s="1"/>
  <c r="R363" i="1"/>
  <c r="AA365" i="1"/>
  <c r="AI365" i="1"/>
  <c r="AQ365" i="1"/>
  <c r="AY365" i="1"/>
  <c r="BG365" i="1"/>
  <c r="N367" i="1"/>
  <c r="AG367" i="1"/>
  <c r="AO367" i="1"/>
  <c r="AM370" i="1"/>
  <c r="BI370" i="1"/>
  <c r="C435" i="1"/>
  <c r="M373" i="1" a="1"/>
  <c r="M373" i="1" s="1"/>
  <c r="H373" i="1" a="1"/>
  <c r="H373" i="1" s="1"/>
  <c r="L373" i="1" a="1"/>
  <c r="L373" i="1" s="1"/>
  <c r="O375" i="1"/>
  <c r="O374" i="1" s="1"/>
  <c r="AY375" i="1"/>
  <c r="AI375" i="1"/>
  <c r="AA375" i="1"/>
  <c r="AU375" i="1"/>
  <c r="BC375" i="1"/>
  <c r="W377" i="1"/>
  <c r="AM377" i="1"/>
  <c r="AA381" i="1"/>
  <c r="BK387" i="1"/>
  <c r="BK386" i="1" s="1"/>
  <c r="BC387" i="1"/>
  <c r="BC386" i="1" s="1"/>
  <c r="AU387" i="1"/>
  <c r="AU386" i="1" s="1"/>
  <c r="AM387" i="1"/>
  <c r="AM386" i="1" s="1"/>
  <c r="AE387" i="1"/>
  <c r="AE386" i="1" s="1"/>
  <c r="W387" i="1"/>
  <c r="W386" i="1" s="1"/>
  <c r="BG387" i="1"/>
  <c r="BG386" i="1" s="1"/>
  <c r="AY387" i="1"/>
  <c r="AY386" i="1" s="1"/>
  <c r="AQ387" i="1"/>
  <c r="AQ386" i="1" s="1"/>
  <c r="AI387" i="1"/>
  <c r="AI386" i="1" s="1"/>
  <c r="AA387" i="1"/>
  <c r="AA386" i="1" s="1"/>
  <c r="S387" i="1"/>
  <c r="BM387" i="1"/>
  <c r="BM386" i="1" s="1"/>
  <c r="BE387" i="1"/>
  <c r="BE386" i="1" s="1"/>
  <c r="AW387" i="1"/>
  <c r="AW386" i="1" s="1"/>
  <c r="AO387" i="1"/>
  <c r="AO386" i="1" s="1"/>
  <c r="AG387" i="1"/>
  <c r="AG386" i="1" s="1"/>
  <c r="Y387" i="1"/>
  <c r="Y386" i="1" s="1"/>
  <c r="BI387" i="1"/>
  <c r="BI386" i="1" s="1"/>
  <c r="AC387" i="1"/>
  <c r="AC386" i="1" s="1"/>
  <c r="BA387" i="1"/>
  <c r="BA386" i="1" s="1"/>
  <c r="U387" i="1"/>
  <c r="U386" i="1" s="1"/>
  <c r="AS387" i="1"/>
  <c r="AS386" i="1" s="1"/>
  <c r="I352" i="1"/>
  <c r="I356" i="1"/>
  <c r="O356" i="1" s="1"/>
  <c r="V361" i="1"/>
  <c r="W361" i="1" s="1"/>
  <c r="Z361" i="1"/>
  <c r="AA361" i="1" s="1"/>
  <c r="AD361" i="1"/>
  <c r="AE361" i="1" s="1"/>
  <c r="AH361" i="1"/>
  <c r="AI361" i="1" s="1"/>
  <c r="AL361" i="1"/>
  <c r="AM361" i="1" s="1"/>
  <c r="AP361" i="1"/>
  <c r="AQ361" i="1" s="1"/>
  <c r="AT361" i="1"/>
  <c r="AU361" i="1" s="1"/>
  <c r="AX361" i="1"/>
  <c r="AY361" i="1" s="1"/>
  <c r="BB361" i="1"/>
  <c r="BC361" i="1" s="1"/>
  <c r="BF361" i="1"/>
  <c r="BG361" i="1" s="1"/>
  <c r="BJ361" i="1"/>
  <c r="BK361" i="1" s="1"/>
  <c r="BM363" i="1"/>
  <c r="BL364" i="1"/>
  <c r="BH364" i="1"/>
  <c r="BD364" i="1"/>
  <c r="AZ364" i="1"/>
  <c r="AV364" i="1"/>
  <c r="AR364" i="1"/>
  <c r="AN364" i="1"/>
  <c r="AJ364" i="1"/>
  <c r="AF364" i="1"/>
  <c r="AB364" i="1"/>
  <c r="X364" i="1"/>
  <c r="T364" i="1"/>
  <c r="Z364" i="1"/>
  <c r="AH364" i="1"/>
  <c r="AP364" i="1"/>
  <c r="AX364" i="1"/>
  <c r="BF364" i="1"/>
  <c r="AI367" i="1"/>
  <c r="AW367" i="1"/>
  <c r="BE367" i="1"/>
  <c r="AI370" i="1"/>
  <c r="U375" i="1"/>
  <c r="AQ375" i="1"/>
  <c r="BK375" i="1"/>
  <c r="BM377" i="1"/>
  <c r="BI377" i="1"/>
  <c r="BE377" i="1"/>
  <c r="BA377" i="1"/>
  <c r="AW377" i="1"/>
  <c r="AS377" i="1"/>
  <c r="AO377" i="1"/>
  <c r="AK377" i="1"/>
  <c r="AG377" i="1"/>
  <c r="AC377" i="1"/>
  <c r="Y377" i="1"/>
  <c r="U377" i="1"/>
  <c r="O377" i="1"/>
  <c r="O376" i="1" s="1"/>
  <c r="S376" i="1" s="1"/>
  <c r="AI377" i="1"/>
  <c r="AY377" i="1"/>
  <c r="I357" i="1"/>
  <c r="R361" i="1"/>
  <c r="W365" i="1"/>
  <c r="AE365" i="1"/>
  <c r="AM365" i="1"/>
  <c r="AU365" i="1"/>
  <c r="BC365" i="1"/>
  <c r="BK365" i="1"/>
  <c r="AY367" i="1"/>
  <c r="BM367" i="1"/>
  <c r="O370" i="1"/>
  <c r="O369" i="1" s="1"/>
  <c r="S369" i="1" s="1"/>
  <c r="BG370" i="1"/>
  <c r="AA370" i="1"/>
  <c r="BK370" i="1"/>
  <c r="AU370" i="1"/>
  <c r="AE370" i="1"/>
  <c r="AC370" i="1"/>
  <c r="N370" i="1"/>
  <c r="AY370" i="1"/>
  <c r="W375" i="1"/>
  <c r="AK375" i="1"/>
  <c r="BG375" i="1"/>
  <c r="AE377" i="1"/>
  <c r="AU377" i="1"/>
  <c r="BK377" i="1"/>
  <c r="N383" i="1"/>
  <c r="U384" i="1"/>
  <c r="N384" i="1"/>
  <c r="AC384" i="1"/>
  <c r="AK384" i="1"/>
  <c r="AS384" i="1"/>
  <c r="BA384" i="1"/>
  <c r="BI384" i="1"/>
  <c r="R350" i="1"/>
  <c r="I354" i="1"/>
  <c r="O354" i="1" s="1"/>
  <c r="T361" i="1"/>
  <c r="U361" i="1" s="1"/>
  <c r="X361" i="1"/>
  <c r="Y361" i="1" s="1"/>
  <c r="AB361" i="1"/>
  <c r="AC361" i="1" s="1"/>
  <c r="AF361" i="1"/>
  <c r="AG361" i="1" s="1"/>
  <c r="AJ361" i="1"/>
  <c r="AK361" i="1" s="1"/>
  <c r="AN361" i="1"/>
  <c r="AO361" i="1" s="1"/>
  <c r="AR361" i="1"/>
  <c r="AS361" i="1" s="1"/>
  <c r="AV361" i="1"/>
  <c r="AW361" i="1" s="1"/>
  <c r="AZ361" i="1"/>
  <c r="BA361" i="1" s="1"/>
  <c r="BD361" i="1"/>
  <c r="BE361" i="1" s="1"/>
  <c r="BH361" i="1"/>
  <c r="BI361" i="1" s="1"/>
  <c r="V363" i="1"/>
  <c r="W363" i="1" s="1"/>
  <c r="Z363" i="1"/>
  <c r="AA363" i="1" s="1"/>
  <c r="AD363" i="1"/>
  <c r="AE363" i="1" s="1"/>
  <c r="AH363" i="1"/>
  <c r="AI363" i="1" s="1"/>
  <c r="AL363" i="1"/>
  <c r="AM363" i="1" s="1"/>
  <c r="AP363" i="1"/>
  <c r="AQ363" i="1" s="1"/>
  <c r="AT363" i="1"/>
  <c r="AU363" i="1" s="1"/>
  <c r="AX363" i="1"/>
  <c r="AY363" i="1" s="1"/>
  <c r="BB363" i="1"/>
  <c r="BC363" i="1" s="1"/>
  <c r="BF363" i="1"/>
  <c r="BG363" i="1" s="1"/>
  <c r="V364" i="1"/>
  <c r="AD364" i="1"/>
  <c r="AE364" i="1" s="1"/>
  <c r="AL364" i="1"/>
  <c r="AM364" i="1" s="1"/>
  <c r="AT364" i="1"/>
  <c r="AU364" i="1" s="1"/>
  <c r="BB364" i="1"/>
  <c r="BJ364" i="1"/>
  <c r="BL366" i="1"/>
  <c r="BM366" i="1" s="1"/>
  <c r="BH366" i="1"/>
  <c r="BI366" i="1" s="1"/>
  <c r="BD366" i="1"/>
  <c r="BE366" i="1" s="1"/>
  <c r="AZ366" i="1"/>
  <c r="BA366" i="1" s="1"/>
  <c r="AV366" i="1"/>
  <c r="AW366" i="1" s="1"/>
  <c r="AR366" i="1"/>
  <c r="AS366" i="1" s="1"/>
  <c r="AN366" i="1"/>
  <c r="AO366" i="1" s="1"/>
  <c r="AJ366" i="1"/>
  <c r="AK366" i="1" s="1"/>
  <c r="AF366" i="1"/>
  <c r="AG366" i="1" s="1"/>
  <c r="AB366" i="1"/>
  <c r="AC366" i="1" s="1"/>
  <c r="X366" i="1"/>
  <c r="Y366" i="1" s="1"/>
  <c r="T366" i="1"/>
  <c r="U366" i="1" s="1"/>
  <c r="BF366" i="1"/>
  <c r="BG366" i="1" s="1"/>
  <c r="AP366" i="1"/>
  <c r="AQ366" i="1" s="1"/>
  <c r="Z366" i="1"/>
  <c r="AA366" i="1" s="1"/>
  <c r="BJ366" i="1"/>
  <c r="BK366" i="1" s="1"/>
  <c r="AT366" i="1"/>
  <c r="AU366" i="1" s="1"/>
  <c r="AD366" i="1"/>
  <c r="AE366" i="1" s="1"/>
  <c r="R366" i="1"/>
  <c r="AX366" i="1"/>
  <c r="AY366" i="1" s="1"/>
  <c r="Y367" i="1"/>
  <c r="AG368" i="1"/>
  <c r="W370" i="1"/>
  <c r="AS370" i="1"/>
  <c r="AE375" i="1"/>
  <c r="AM375" i="1"/>
  <c r="BA375" i="1"/>
  <c r="AA377" i="1"/>
  <c r="AQ377" i="1"/>
  <c r="BG377" i="1"/>
  <c r="U380" i="1"/>
  <c r="N380" i="1"/>
  <c r="AC380" i="1"/>
  <c r="AK380" i="1"/>
  <c r="AS380" i="1"/>
  <c r="BA380" i="1"/>
  <c r="BI380" i="1"/>
  <c r="Y382" i="1"/>
  <c r="N382" i="1"/>
  <c r="AG382" i="1"/>
  <c r="AO382" i="1"/>
  <c r="AW382" i="1"/>
  <c r="BE382" i="1"/>
  <c r="BM382" i="1"/>
  <c r="AK387" i="1"/>
  <c r="AK386" i="1" s="1"/>
  <c r="R365" i="1"/>
  <c r="AE367" i="1"/>
  <c r="AU367" i="1"/>
  <c r="BK367" i="1"/>
  <c r="AB368" i="1"/>
  <c r="AC368" i="1" s="1"/>
  <c r="AR368" i="1"/>
  <c r="AS368" i="1" s="1"/>
  <c r="BH368" i="1"/>
  <c r="BI368" i="1" s="1"/>
  <c r="M370" i="1" a="1"/>
  <c r="M370" i="1" s="1"/>
  <c r="Y370" i="1"/>
  <c r="AO370" i="1"/>
  <c r="BE370" i="1"/>
  <c r="AG375" i="1"/>
  <c r="AW375" i="1"/>
  <c r="BM375" i="1"/>
  <c r="W380" i="1"/>
  <c r="AE380" i="1"/>
  <c r="AM380" i="1"/>
  <c r="AU380" i="1"/>
  <c r="BC380" i="1"/>
  <c r="BK380" i="1"/>
  <c r="AC381" i="1"/>
  <c r="AK381" i="1"/>
  <c r="AS381" i="1"/>
  <c r="AA382" i="1"/>
  <c r="AI382" i="1"/>
  <c r="AQ382" i="1"/>
  <c r="AY382" i="1"/>
  <c r="BG382" i="1"/>
  <c r="Y383" i="1"/>
  <c r="AG383" i="1"/>
  <c r="AO383" i="1"/>
  <c r="AW383" i="1"/>
  <c r="BE383" i="1"/>
  <c r="BM383" i="1"/>
  <c r="W384" i="1"/>
  <c r="AE384" i="1"/>
  <c r="AM384" i="1"/>
  <c r="AU384" i="1"/>
  <c r="BC384" i="1"/>
  <c r="BK384" i="1"/>
  <c r="O385" i="1"/>
  <c r="BK385" i="1"/>
  <c r="BG385" i="1"/>
  <c r="BC385" i="1"/>
  <c r="AY385" i="1"/>
  <c r="AU385" i="1"/>
  <c r="AQ385" i="1"/>
  <c r="AM385" i="1"/>
  <c r="AI385" i="1"/>
  <c r="AE385" i="1"/>
  <c r="AA385" i="1"/>
  <c r="W385" i="1"/>
  <c r="Y385" i="1"/>
  <c r="AG385" i="1"/>
  <c r="AO385" i="1"/>
  <c r="AW385" i="1"/>
  <c r="BE385" i="1"/>
  <c r="BM385" i="1"/>
  <c r="AE388" i="1"/>
  <c r="AU388" i="1"/>
  <c r="BK388" i="1"/>
  <c r="O391" i="1"/>
  <c r="AU391" i="1"/>
  <c r="T365" i="1"/>
  <c r="U365" i="1" s="1"/>
  <c r="X365" i="1"/>
  <c r="Y365" i="1" s="1"/>
  <c r="AB365" i="1"/>
  <c r="AC365" i="1" s="1"/>
  <c r="AF365" i="1"/>
  <c r="AG365" i="1" s="1"/>
  <c r="AJ365" i="1"/>
  <c r="AK365" i="1" s="1"/>
  <c r="AN365" i="1"/>
  <c r="AO365" i="1" s="1"/>
  <c r="AR365" i="1"/>
  <c r="AS365" i="1" s="1"/>
  <c r="AV365" i="1"/>
  <c r="AW365" i="1" s="1"/>
  <c r="AZ365" i="1"/>
  <c r="BA365" i="1" s="1"/>
  <c r="BD365" i="1"/>
  <c r="BE365" i="1" s="1"/>
  <c r="BH365" i="1"/>
  <c r="BI365" i="1" s="1"/>
  <c r="BL365" i="1"/>
  <c r="BM365" i="1" s="1"/>
  <c r="AA367" i="1"/>
  <c r="AQ367" i="1"/>
  <c r="BG367" i="1"/>
  <c r="R368" i="1"/>
  <c r="X368" i="1"/>
  <c r="Y368" i="1" s="1"/>
  <c r="AN368" i="1"/>
  <c r="AO368" i="1" s="1"/>
  <c r="AK370" i="1"/>
  <c r="BA370" i="1"/>
  <c r="AC375" i="1"/>
  <c r="AS375" i="1"/>
  <c r="BI375" i="1"/>
  <c r="Y380" i="1"/>
  <c r="AG380" i="1"/>
  <c r="AO380" i="1"/>
  <c r="AW380" i="1"/>
  <c r="BE380" i="1"/>
  <c r="BM380" i="1"/>
  <c r="N381" i="1"/>
  <c r="BC381" i="1"/>
  <c r="BK381" i="1"/>
  <c r="U382" i="1"/>
  <c r="AC382" i="1"/>
  <c r="AK382" i="1"/>
  <c r="AS382" i="1"/>
  <c r="BA382" i="1"/>
  <c r="BI382" i="1"/>
  <c r="AA383" i="1"/>
  <c r="AI383" i="1"/>
  <c r="AQ383" i="1"/>
  <c r="AY383" i="1"/>
  <c r="BG383" i="1"/>
  <c r="Y384" i="1"/>
  <c r="AG384" i="1"/>
  <c r="AO384" i="1"/>
  <c r="AW384" i="1"/>
  <c r="BE384" i="1"/>
  <c r="BM384" i="1"/>
  <c r="AI388" i="1"/>
  <c r="AY388" i="1"/>
  <c r="N391" i="1"/>
  <c r="AI391" i="1"/>
  <c r="W367" i="1"/>
  <c r="AM367" i="1"/>
  <c r="BC367" i="1"/>
  <c r="BJ368" i="1"/>
  <c r="BK368" i="1" s="1"/>
  <c r="BF368" i="1"/>
  <c r="BG368" i="1" s="1"/>
  <c r="BB368" i="1"/>
  <c r="BC368" i="1" s="1"/>
  <c r="AX368" i="1"/>
  <c r="AY368" i="1" s="1"/>
  <c r="AT368" i="1"/>
  <c r="AU368" i="1" s="1"/>
  <c r="AP368" i="1"/>
  <c r="AQ368" i="1" s="1"/>
  <c r="AL368" i="1"/>
  <c r="AM368" i="1" s="1"/>
  <c r="AH368" i="1"/>
  <c r="AI368" i="1" s="1"/>
  <c r="AD368" i="1"/>
  <c r="AE368" i="1" s="1"/>
  <c r="Z368" i="1"/>
  <c r="AA368" i="1" s="1"/>
  <c r="V368" i="1"/>
  <c r="W368" i="1" s="1"/>
  <c r="T368" i="1"/>
  <c r="U368" i="1" s="1"/>
  <c r="AJ368" i="1"/>
  <c r="AK368" i="1" s="1"/>
  <c r="AZ368" i="1"/>
  <c r="BA368" i="1" s="1"/>
  <c r="AG370" i="1"/>
  <c r="AW370" i="1"/>
  <c r="BM370" i="1"/>
  <c r="Y375" i="1"/>
  <c r="AO375" i="1"/>
  <c r="BE375" i="1"/>
  <c r="AA380" i="1"/>
  <c r="AI380" i="1"/>
  <c r="AQ380" i="1"/>
  <c r="AY380" i="1"/>
  <c r="BG380" i="1"/>
  <c r="Y381" i="1"/>
  <c r="W382" i="1"/>
  <c r="AE382" i="1"/>
  <c r="AM382" i="1"/>
  <c r="AU382" i="1"/>
  <c r="BC382" i="1"/>
  <c r="BK382" i="1"/>
  <c r="U383" i="1"/>
  <c r="AC383" i="1"/>
  <c r="AK383" i="1"/>
  <c r="AS383" i="1"/>
  <c r="BA383" i="1"/>
  <c r="BI383" i="1"/>
  <c r="AA384" i="1"/>
  <c r="AI384" i="1"/>
  <c r="AQ384" i="1"/>
  <c r="AY384" i="1"/>
  <c r="BG384" i="1"/>
  <c r="U385" i="1"/>
  <c r="AC385" i="1"/>
  <c r="AK385" i="1"/>
  <c r="AS385" i="1"/>
  <c r="BA385" i="1"/>
  <c r="BI385" i="1"/>
  <c r="W388" i="1"/>
  <c r="AM388" i="1"/>
  <c r="BC388" i="1"/>
  <c r="BM391" i="1"/>
  <c r="BE391" i="1"/>
  <c r="AS391" i="1"/>
  <c r="AG391" i="1"/>
  <c r="AW391" i="1"/>
  <c r="AC391" i="1"/>
  <c r="AA388" i="1"/>
  <c r="AQ388" i="1"/>
  <c r="BG388" i="1"/>
  <c r="Y391" i="1"/>
  <c r="BA391" i="1"/>
  <c r="BI391" i="1"/>
  <c r="L396" i="1" a="1"/>
  <c r="L396" i="1" s="1"/>
  <c r="M396" i="1" a="1"/>
  <c r="M396" i="1" s="1"/>
  <c r="H396" i="1" a="1"/>
  <c r="H396" i="1" s="1"/>
  <c r="AC396" i="1" s="1"/>
  <c r="O399" i="1"/>
  <c r="AQ399" i="1"/>
  <c r="T388" i="1"/>
  <c r="U388" i="1" s="1"/>
  <c r="X388" i="1"/>
  <c r="Y388" i="1" s="1"/>
  <c r="AB388" i="1"/>
  <c r="AC388" i="1" s="1"/>
  <c r="AF388" i="1"/>
  <c r="AG388" i="1" s="1"/>
  <c r="AJ388" i="1"/>
  <c r="AK388" i="1" s="1"/>
  <c r="AN388" i="1"/>
  <c r="AO388" i="1" s="1"/>
  <c r="AR388" i="1"/>
  <c r="AS388" i="1" s="1"/>
  <c r="AV388" i="1"/>
  <c r="AW388" i="1" s="1"/>
  <c r="AZ388" i="1"/>
  <c r="BA388" i="1" s="1"/>
  <c r="BD388" i="1"/>
  <c r="BE388" i="1" s="1"/>
  <c r="BH388" i="1"/>
  <c r="BI388" i="1" s="1"/>
  <c r="BL388" i="1"/>
  <c r="BM388" i="1" s="1"/>
  <c r="U391" i="1"/>
  <c r="AM391" i="1"/>
  <c r="T392" i="1"/>
  <c r="H393" i="1" a="1"/>
  <c r="H393" i="1" s="1"/>
  <c r="O393" i="1" s="1"/>
  <c r="R393" i="1"/>
  <c r="AH393" i="1"/>
  <c r="AN393" i="1"/>
  <c r="AV393" i="1"/>
  <c r="BJ393" i="1"/>
  <c r="AA397" i="1"/>
  <c r="AG397" i="1"/>
  <c r="W399" i="1"/>
  <c r="BC399" i="1"/>
  <c r="O404" i="1"/>
  <c r="AY404" i="1"/>
  <c r="AI404" i="1"/>
  <c r="BC404" i="1"/>
  <c r="AM404" i="1"/>
  <c r="W404" i="1"/>
  <c r="AU404" i="1"/>
  <c r="AE404" i="1"/>
  <c r="W391" i="1"/>
  <c r="AY391" i="1"/>
  <c r="BK391" i="1"/>
  <c r="BJ392" i="1"/>
  <c r="BF392" i="1"/>
  <c r="BG392" i="1" s="1"/>
  <c r="BB392" i="1"/>
  <c r="AX392" i="1"/>
  <c r="AT392" i="1"/>
  <c r="AP392" i="1"/>
  <c r="AQ392" i="1" s="1"/>
  <c r="AL392" i="1"/>
  <c r="AH392" i="1"/>
  <c r="AD392" i="1"/>
  <c r="Z392" i="1"/>
  <c r="AA392" i="1" s="1"/>
  <c r="V392" i="1"/>
  <c r="BD392" i="1"/>
  <c r="AN392" i="1"/>
  <c r="X392" i="1"/>
  <c r="Y392" i="1" s="1"/>
  <c r="R392" i="1"/>
  <c r="AB392" i="1"/>
  <c r="AJ392" i="1"/>
  <c r="BL392" i="1"/>
  <c r="V393" i="1"/>
  <c r="AB393" i="1"/>
  <c r="AX393" i="1"/>
  <c r="BD393" i="1"/>
  <c r="BE393" i="1" s="1"/>
  <c r="BL393" i="1"/>
  <c r="AI397" i="1"/>
  <c r="AO397" i="1"/>
  <c r="BC397" i="1"/>
  <c r="BJ398" i="1"/>
  <c r="BK398" i="1" s="1"/>
  <c r="BF398" i="1"/>
  <c r="BG398" i="1" s="1"/>
  <c r="BB398" i="1"/>
  <c r="BC398" i="1" s="1"/>
  <c r="AX398" i="1"/>
  <c r="AY398" i="1" s="1"/>
  <c r="AT398" i="1"/>
  <c r="AU398" i="1" s="1"/>
  <c r="AP398" i="1"/>
  <c r="AQ398" i="1" s="1"/>
  <c r="AL398" i="1"/>
  <c r="AM398" i="1" s="1"/>
  <c r="AH398" i="1"/>
  <c r="AI398" i="1" s="1"/>
  <c r="AD398" i="1"/>
  <c r="AE398" i="1" s="1"/>
  <c r="Z398" i="1"/>
  <c r="AA398" i="1" s="1"/>
  <c r="V398" i="1"/>
  <c r="W398" i="1" s="1"/>
  <c r="BH398" i="1"/>
  <c r="BI398" i="1" s="1"/>
  <c r="AR398" i="1"/>
  <c r="AS398" i="1" s="1"/>
  <c r="AB398" i="1"/>
  <c r="AC398" i="1" s="1"/>
  <c r="BL398" i="1"/>
  <c r="BM398" i="1" s="1"/>
  <c r="AJ398" i="1"/>
  <c r="AK398" i="1" s="1"/>
  <c r="AN398" i="1"/>
  <c r="AO398" i="1" s="1"/>
  <c r="AF398" i="1"/>
  <c r="AG398" i="1" s="1"/>
  <c r="R398" i="1"/>
  <c r="AA399" i="1"/>
  <c r="AK399" i="1"/>
  <c r="BG399" i="1"/>
  <c r="AQ400" i="1"/>
  <c r="BE401" i="1"/>
  <c r="AO401" i="1"/>
  <c r="Y401" i="1"/>
  <c r="BI401" i="1"/>
  <c r="AS401" i="1"/>
  <c r="AC401" i="1"/>
  <c r="O401" i="1"/>
  <c r="BA401" i="1"/>
  <c r="U401" i="1"/>
  <c r="AK401" i="1"/>
  <c r="H392" i="1" a="1"/>
  <c r="H392" i="1" s="1"/>
  <c r="O392" i="1" s="1"/>
  <c r="AR392" i="1"/>
  <c r="AZ392" i="1"/>
  <c r="AD393" i="1"/>
  <c r="AE393" i="1" s="1"/>
  <c r="AL393" i="1"/>
  <c r="U397" i="1"/>
  <c r="O397" i="1"/>
  <c r="BA397" i="1"/>
  <c r="W397" i="1"/>
  <c r="N397" i="1"/>
  <c r="AC397" i="1"/>
  <c r="AW397" i="1"/>
  <c r="U398" i="1"/>
  <c r="AW398" i="1"/>
  <c r="AC399" i="1"/>
  <c r="BI399" i="1"/>
  <c r="AE391" i="1"/>
  <c r="AK391" i="1"/>
  <c r="BC391" i="1"/>
  <c r="BF393" i="1"/>
  <c r="AZ393" i="1"/>
  <c r="BA393" i="1" s="1"/>
  <c r="AP393" i="1"/>
  <c r="AJ393" i="1"/>
  <c r="Z393" i="1"/>
  <c r="T393" i="1"/>
  <c r="U393" i="1" s="1"/>
  <c r="X393" i="1"/>
  <c r="AF393" i="1"/>
  <c r="AT393" i="1"/>
  <c r="BB393" i="1"/>
  <c r="BC393" i="1" s="1"/>
  <c r="BH393" i="1"/>
  <c r="Y398" i="1"/>
  <c r="BA398" i="1"/>
  <c r="AG399" i="1"/>
  <c r="AY399" i="1"/>
  <c r="BM399" i="1"/>
  <c r="AA391" i="1"/>
  <c r="AQ391" i="1"/>
  <c r="BG391" i="1"/>
  <c r="Y397" i="1"/>
  <c r="AQ397" i="1"/>
  <c r="U399" i="1"/>
  <c r="AI399" i="1"/>
  <c r="AW399" i="1"/>
  <c r="BL400" i="1"/>
  <c r="BM400" i="1" s="1"/>
  <c r="BH400" i="1"/>
  <c r="BI400" i="1" s="1"/>
  <c r="BD400" i="1"/>
  <c r="BE400" i="1" s="1"/>
  <c r="AZ400" i="1"/>
  <c r="BA400" i="1" s="1"/>
  <c r="AV400" i="1"/>
  <c r="AW400" i="1" s="1"/>
  <c r="AR400" i="1"/>
  <c r="AS400" i="1" s="1"/>
  <c r="AN400" i="1"/>
  <c r="AO400" i="1" s="1"/>
  <c r="AJ400" i="1"/>
  <c r="AK400" i="1" s="1"/>
  <c r="AF400" i="1"/>
  <c r="AG400" i="1" s="1"/>
  <c r="AB400" i="1"/>
  <c r="AC400" i="1" s="1"/>
  <c r="X400" i="1"/>
  <c r="Y400" i="1" s="1"/>
  <c r="T400" i="1"/>
  <c r="U400" i="1" s="1"/>
  <c r="BJ400" i="1"/>
  <c r="BK400" i="1" s="1"/>
  <c r="AT400" i="1"/>
  <c r="AU400" i="1" s="1"/>
  <c r="AD400" i="1"/>
  <c r="AE400" i="1" s="1"/>
  <c r="R400" i="1"/>
  <c r="AX400" i="1"/>
  <c r="AY400" i="1" s="1"/>
  <c r="AH400" i="1"/>
  <c r="AI400" i="1" s="1"/>
  <c r="BB400" i="1"/>
  <c r="BC400" i="1" s="1"/>
  <c r="AL400" i="1"/>
  <c r="AM400" i="1" s="1"/>
  <c r="V400" i="1"/>
  <c r="W400" i="1" s="1"/>
  <c r="BF400" i="1"/>
  <c r="BG400" i="1" s="1"/>
  <c r="AQ401" i="1"/>
  <c r="BM401" i="1"/>
  <c r="AC402" i="1"/>
  <c r="BE402" i="1"/>
  <c r="M404" i="1" a="1"/>
  <c r="M404" i="1" s="1"/>
  <c r="L404" i="1" a="1"/>
  <c r="L404" i="1" s="1"/>
  <c r="U404" i="1"/>
  <c r="AQ404" i="1"/>
  <c r="AK404" i="1"/>
  <c r="BG404" i="1"/>
  <c r="AM397" i="1"/>
  <c r="AY397" i="1"/>
  <c r="BE397" i="1"/>
  <c r="BJ399" i="1"/>
  <c r="BD399" i="1"/>
  <c r="BE399" i="1" s="1"/>
  <c r="AT399" i="1"/>
  <c r="AU399" i="1" s="1"/>
  <c r="AN399" i="1"/>
  <c r="AO399" i="1" s="1"/>
  <c r="AD399" i="1"/>
  <c r="AE399" i="1" s="1"/>
  <c r="X399" i="1"/>
  <c r="Y399" i="1" s="1"/>
  <c r="R399" i="1"/>
  <c r="N399" i="1" s="1"/>
  <c r="AL399" i="1"/>
  <c r="AM399" i="1" s="1"/>
  <c r="AR399" i="1"/>
  <c r="AS399" i="1" s="1"/>
  <c r="AZ399" i="1"/>
  <c r="BA399" i="1" s="1"/>
  <c r="Z400" i="1"/>
  <c r="AA400" i="1" s="1"/>
  <c r="AG401" i="1"/>
  <c r="Y402" i="1"/>
  <c r="BA404" i="1"/>
  <c r="BM407" i="1"/>
  <c r="BI407" i="1"/>
  <c r="BE407" i="1"/>
  <c r="BA407" i="1"/>
  <c r="AW407" i="1"/>
  <c r="AS407" i="1"/>
  <c r="AO407" i="1"/>
  <c r="AK407" i="1"/>
  <c r="AG407" i="1"/>
  <c r="AC407" i="1"/>
  <c r="Y407" i="1"/>
  <c r="U407" i="1"/>
  <c r="O407" i="1"/>
  <c r="AA401" i="1"/>
  <c r="AW401" i="1"/>
  <c r="BM402" i="1"/>
  <c r="AW402" i="1"/>
  <c r="AG402" i="1"/>
  <c r="O402" i="1"/>
  <c r="AO402" i="1"/>
  <c r="N404" i="1"/>
  <c r="AA404" i="1"/>
  <c r="O408" i="1"/>
  <c r="AY408" i="1"/>
  <c r="AI408" i="1"/>
  <c r="AE408" i="1"/>
  <c r="BG408" i="1"/>
  <c r="AU408" i="1"/>
  <c r="AA407" i="1"/>
  <c r="AI407" i="1"/>
  <c r="AQ407" i="1"/>
  <c r="AY407" i="1"/>
  <c r="BG407" i="1"/>
  <c r="U408" i="1"/>
  <c r="AE397" i="1"/>
  <c r="AU397" i="1"/>
  <c r="BK397" i="1"/>
  <c r="W401" i="1"/>
  <c r="AM401" i="1"/>
  <c r="BC401" i="1"/>
  <c r="BJ402" i="1"/>
  <c r="BK402" i="1" s="1"/>
  <c r="BF402" i="1"/>
  <c r="BG402" i="1" s="1"/>
  <c r="BB402" i="1"/>
  <c r="BC402" i="1" s="1"/>
  <c r="AX402" i="1"/>
  <c r="AY402" i="1" s="1"/>
  <c r="AT402" i="1"/>
  <c r="AU402" i="1" s="1"/>
  <c r="AP402" i="1"/>
  <c r="AQ402" i="1" s="1"/>
  <c r="AL402" i="1"/>
  <c r="AM402" i="1" s="1"/>
  <c r="AH402" i="1"/>
  <c r="AI402" i="1" s="1"/>
  <c r="AD402" i="1"/>
  <c r="AE402" i="1" s="1"/>
  <c r="Z402" i="1"/>
  <c r="AA402" i="1" s="1"/>
  <c r="V402" i="1"/>
  <c r="W402" i="1" s="1"/>
  <c r="T402" i="1"/>
  <c r="U402" i="1" s="1"/>
  <c r="AJ402" i="1"/>
  <c r="AK402" i="1" s="1"/>
  <c r="AZ402" i="1"/>
  <c r="BA402" i="1" s="1"/>
  <c r="AG404" i="1"/>
  <c r="AW404" i="1"/>
  <c r="BI404" i="1"/>
  <c r="AQ408" i="1"/>
  <c r="AI401" i="1"/>
  <c r="AY401" i="1"/>
  <c r="AC404" i="1"/>
  <c r="AS404" i="1"/>
  <c r="BK404" i="1"/>
  <c r="H405" i="1" a="1"/>
  <c r="H405" i="1" s="1"/>
  <c r="U405" i="1" s="1"/>
  <c r="BL406" i="1"/>
  <c r="BM406" i="1" s="1"/>
  <c r="BH406" i="1"/>
  <c r="BI406" i="1" s="1"/>
  <c r="BD406" i="1"/>
  <c r="BE406" i="1" s="1"/>
  <c r="AZ406" i="1"/>
  <c r="BA406" i="1" s="1"/>
  <c r="AV406" i="1"/>
  <c r="AW406" i="1" s="1"/>
  <c r="AR406" i="1"/>
  <c r="AS406" i="1" s="1"/>
  <c r="AN406" i="1"/>
  <c r="AO406" i="1" s="1"/>
  <c r="AJ406" i="1"/>
  <c r="AK406" i="1" s="1"/>
  <c r="AF406" i="1"/>
  <c r="AG406" i="1" s="1"/>
  <c r="AB406" i="1"/>
  <c r="AC406" i="1" s="1"/>
  <c r="X406" i="1"/>
  <c r="Y406" i="1" s="1"/>
  <c r="T406" i="1"/>
  <c r="U406" i="1" s="1"/>
  <c r="BJ406" i="1"/>
  <c r="BK406" i="1" s="1"/>
  <c r="BF406" i="1"/>
  <c r="BG406" i="1" s="1"/>
  <c r="BB406" i="1"/>
  <c r="BC406" i="1" s="1"/>
  <c r="AX406" i="1"/>
  <c r="AY406" i="1" s="1"/>
  <c r="AT406" i="1"/>
  <c r="AU406" i="1" s="1"/>
  <c r="AP406" i="1"/>
  <c r="AQ406" i="1" s="1"/>
  <c r="AL406" i="1"/>
  <c r="AM406" i="1" s="1"/>
  <c r="AH406" i="1"/>
  <c r="AI406" i="1" s="1"/>
  <c r="AD406" i="1"/>
  <c r="AE406" i="1" s="1"/>
  <c r="Z406" i="1"/>
  <c r="AA406" i="1" s="1"/>
  <c r="V406" i="1"/>
  <c r="W406" i="1" s="1"/>
  <c r="W407" i="1"/>
  <c r="AE407" i="1"/>
  <c r="AM407" i="1"/>
  <c r="AU407" i="1"/>
  <c r="BC407" i="1"/>
  <c r="BK407" i="1"/>
  <c r="AA408" i="1"/>
  <c r="BA408" i="1"/>
  <c r="AE401" i="1"/>
  <c r="AU401" i="1"/>
  <c r="BK401" i="1"/>
  <c r="Y404" i="1"/>
  <c r="AO404" i="1"/>
  <c r="BE404" i="1"/>
  <c r="BM404" i="1"/>
  <c r="AK408" i="1"/>
  <c r="Y408" i="1"/>
  <c r="AO408" i="1"/>
  <c r="H409" i="1" a="1"/>
  <c r="H409" i="1" s="1"/>
  <c r="O409" i="1" s="1"/>
  <c r="W410" i="1"/>
  <c r="AE410" i="1"/>
  <c r="AM410" i="1"/>
  <c r="AU410" i="1"/>
  <c r="Y410" i="1"/>
  <c r="AG410" i="1"/>
  <c r="AO410" i="1"/>
  <c r="AW410" i="1"/>
  <c r="BL408" i="1"/>
  <c r="BM408" i="1" s="1"/>
  <c r="BH408" i="1"/>
  <c r="BI408" i="1" s="1"/>
  <c r="BD408" i="1"/>
  <c r="BE408" i="1" s="1"/>
  <c r="V408" i="1"/>
  <c r="W408" i="1" s="1"/>
  <c r="AF408" i="1"/>
  <c r="AG408" i="1" s="1"/>
  <c r="AL408" i="1"/>
  <c r="AM408" i="1" s="1"/>
  <c r="AV408" i="1"/>
  <c r="AW408" i="1" s="1"/>
  <c r="BB408" i="1"/>
  <c r="BC408" i="1" s="1"/>
  <c r="BJ408" i="1"/>
  <c r="BK408" i="1" s="1"/>
  <c r="AA410" i="1"/>
  <c r="AI410" i="1"/>
  <c r="AQ410" i="1"/>
  <c r="AY410" i="1"/>
  <c r="AC408" i="1"/>
  <c r="AS408" i="1"/>
  <c r="U410" i="1"/>
  <c r="AC410" i="1"/>
  <c r="AK410" i="1"/>
  <c r="AS410" i="1"/>
  <c r="BA410" i="1"/>
  <c r="BD410" i="1"/>
  <c r="BE410" i="1" s="1"/>
  <c r="BH410" i="1"/>
  <c r="BI410" i="1" s="1"/>
  <c r="BL410" i="1"/>
  <c r="BM410" i="1" s="1"/>
  <c r="N417" i="1"/>
  <c r="R409" i="1"/>
  <c r="BB410" i="1"/>
  <c r="BC410" i="1" s="1"/>
  <c r="BF410" i="1"/>
  <c r="BG410" i="1" s="1"/>
  <c r="BJ410" i="1"/>
  <c r="BK410" i="1" s="1"/>
  <c r="T409" i="1"/>
  <c r="X409" i="1"/>
  <c r="AB409" i="1"/>
  <c r="AF409" i="1"/>
  <c r="AJ409" i="1"/>
  <c r="AN409" i="1"/>
  <c r="AR409" i="1"/>
  <c r="AV409" i="1"/>
  <c r="AZ409" i="1"/>
  <c r="BD409" i="1"/>
  <c r="BH409" i="1"/>
  <c r="O92" i="1" l="1"/>
  <c r="Y92" i="1"/>
  <c r="BM92" i="1"/>
  <c r="BC92" i="1"/>
  <c r="W92" i="1"/>
  <c r="AK92" i="1"/>
  <c r="BI92" i="1"/>
  <c r="AU92" i="1"/>
  <c r="AG92" i="1"/>
  <c r="BK92" i="1"/>
  <c r="AO92" i="1"/>
  <c r="AW92" i="1"/>
  <c r="BE92" i="1"/>
  <c r="AC92" i="1"/>
  <c r="AS92" i="1"/>
  <c r="AE92" i="1"/>
  <c r="AM92" i="1"/>
  <c r="AS156" i="1"/>
  <c r="AY156" i="1"/>
  <c r="AW156" i="1"/>
  <c r="AC156" i="1"/>
  <c r="BK156" i="1"/>
  <c r="BI156" i="1"/>
  <c r="BE156" i="1"/>
  <c r="AO156" i="1"/>
  <c r="AG156" i="1"/>
  <c r="U156" i="1"/>
  <c r="W156" i="1"/>
  <c r="AI156" i="1"/>
  <c r="AE156" i="1"/>
  <c r="AQ156" i="1"/>
  <c r="AM156" i="1"/>
  <c r="BG156" i="1"/>
  <c r="AU156" i="1"/>
  <c r="BC156" i="1"/>
  <c r="BA156" i="1"/>
  <c r="BM156" i="1"/>
  <c r="AK156" i="1"/>
  <c r="P156" i="1" s="1"/>
  <c r="Y156" i="1"/>
  <c r="O156" i="1"/>
  <c r="AA156" i="1"/>
  <c r="AG80" i="1"/>
  <c r="AQ80" i="1"/>
  <c r="AM80" i="1"/>
  <c r="BE80" i="1"/>
  <c r="W80" i="1"/>
  <c r="AO80" i="1"/>
  <c r="BG80" i="1"/>
  <c r="AY80" i="1"/>
  <c r="AU80" i="1"/>
  <c r="AC80" i="1"/>
  <c r="Y80" i="1"/>
  <c r="O80" i="1"/>
  <c r="O79" i="1" s="1"/>
  <c r="S79" i="1" s="1"/>
  <c r="BC80" i="1"/>
  <c r="AI80" i="1"/>
  <c r="BI80" i="1"/>
  <c r="AW80" i="1"/>
  <c r="AS80" i="1"/>
  <c r="P80" i="1" s="1"/>
  <c r="AK80" i="1"/>
  <c r="U80" i="1"/>
  <c r="BK80" i="1"/>
  <c r="AE80" i="1"/>
  <c r="AA80" i="1"/>
  <c r="BM80" i="1"/>
  <c r="P309" i="1"/>
  <c r="O172" i="1"/>
  <c r="O169" i="1" s="1"/>
  <c r="AY172" i="1"/>
  <c r="AK172" i="1"/>
  <c r="BE172" i="1"/>
  <c r="AI172" i="1"/>
  <c r="BM172" i="1"/>
  <c r="Y172" i="1"/>
  <c r="AO172" i="1"/>
  <c r="AA172" i="1"/>
  <c r="U172" i="1"/>
  <c r="AQ172" i="1"/>
  <c r="AC172" i="1"/>
  <c r="W172" i="1"/>
  <c r="P172" i="1" s="1"/>
  <c r="AE172" i="1"/>
  <c r="BA172" i="1"/>
  <c r="AM172" i="1"/>
  <c r="BK172" i="1"/>
  <c r="AG172" i="1"/>
  <c r="AW172" i="1"/>
  <c r="BG172" i="1"/>
  <c r="AS172" i="1"/>
  <c r="Y285" i="1"/>
  <c r="AC285" i="1"/>
  <c r="AO285" i="1"/>
  <c r="BM285" i="1"/>
  <c r="AG285" i="1"/>
  <c r="BE285" i="1"/>
  <c r="O285" i="1"/>
  <c r="AS285" i="1"/>
  <c r="BI285" i="1"/>
  <c r="AW285" i="1"/>
  <c r="AA278" i="1"/>
  <c r="BG278" i="1"/>
  <c r="P278" i="1" s="1"/>
  <c r="BM278" i="1"/>
  <c r="U278" i="1"/>
  <c r="AK278" i="1"/>
  <c r="BA278" i="1"/>
  <c r="AQ278" i="1"/>
  <c r="Y278" i="1"/>
  <c r="O278" i="1"/>
  <c r="BK278" i="1"/>
  <c r="AU278" i="1"/>
  <c r="AE278" i="1"/>
  <c r="O202" i="1"/>
  <c r="AI202" i="1"/>
  <c r="BA202" i="1"/>
  <c r="BK202" i="1"/>
  <c r="AK202" i="1"/>
  <c r="AE202" i="1"/>
  <c r="AS202" i="1"/>
  <c r="AM202" i="1"/>
  <c r="AU202" i="1"/>
  <c r="BI202" i="1"/>
  <c r="BC202" i="1"/>
  <c r="AM184" i="1"/>
  <c r="AY184" i="1"/>
  <c r="BM184" i="1"/>
  <c r="AE184" i="1"/>
  <c r="AC184" i="1"/>
  <c r="Y184" i="1"/>
  <c r="AK184" i="1"/>
  <c r="AU184" i="1"/>
  <c r="AG184" i="1"/>
  <c r="O184" i="1"/>
  <c r="BG184" i="1"/>
  <c r="AI184" i="1"/>
  <c r="AA184" i="1"/>
  <c r="W184" i="1"/>
  <c r="BE184" i="1"/>
  <c r="AS184" i="1"/>
  <c r="U184" i="1"/>
  <c r="P184" i="1" s="1"/>
  <c r="AO184" i="1"/>
  <c r="BK184" i="1"/>
  <c r="BC184" i="1"/>
  <c r="AQ184" i="1"/>
  <c r="BI184" i="1"/>
  <c r="O297" i="1"/>
  <c r="BC297" i="1"/>
  <c r="AO297" i="1"/>
  <c r="BM297" i="1"/>
  <c r="AA297" i="1"/>
  <c r="AQ297" i="1"/>
  <c r="BK297" i="1"/>
  <c r="BE297" i="1"/>
  <c r="AY297" i="1"/>
  <c r="BG297" i="1"/>
  <c r="BI297" i="1"/>
  <c r="W297" i="1"/>
  <c r="AE297" i="1"/>
  <c r="Y297" i="1"/>
  <c r="AM297" i="1"/>
  <c r="AG297" i="1"/>
  <c r="AU297" i="1"/>
  <c r="AW297" i="1"/>
  <c r="AI297" i="1"/>
  <c r="O239" i="1"/>
  <c r="AG239" i="1"/>
  <c r="AS239" i="1"/>
  <c r="W239" i="1"/>
  <c r="BK239" i="1"/>
  <c r="AM239" i="1"/>
  <c r="AY239" i="1"/>
  <c r="BG239" i="1"/>
  <c r="U239" i="1"/>
  <c r="AC239" i="1"/>
  <c r="AK239" i="1"/>
  <c r="BA239" i="1"/>
  <c r="BI239" i="1"/>
  <c r="AE239" i="1"/>
  <c r="AU239" i="1"/>
  <c r="AA239" i="1"/>
  <c r="BC239" i="1"/>
  <c r="AQ239" i="1"/>
  <c r="AI362" i="1"/>
  <c r="AA362" i="1"/>
  <c r="BG362" i="1"/>
  <c r="AQ362" i="1"/>
  <c r="AY362" i="1"/>
  <c r="AE362" i="1"/>
  <c r="BI362" i="1"/>
  <c r="AO362" i="1"/>
  <c r="BM362" i="1"/>
  <c r="BE362" i="1"/>
  <c r="BA362" i="1"/>
  <c r="AW362" i="1"/>
  <c r="AS362" i="1"/>
  <c r="AK362" i="1"/>
  <c r="U362" i="1"/>
  <c r="BC362" i="1"/>
  <c r="O362" i="1"/>
  <c r="W362" i="1"/>
  <c r="AM362" i="1"/>
  <c r="AU362" i="1"/>
  <c r="P362" i="1" s="1"/>
  <c r="BK362" i="1"/>
  <c r="W190" i="1"/>
  <c r="AE190" i="1"/>
  <c r="AM190" i="1"/>
  <c r="AA190" i="1"/>
  <c r="AQ190" i="1"/>
  <c r="AY190" i="1"/>
  <c r="BG190" i="1"/>
  <c r="AU190" i="1"/>
  <c r="BK190" i="1"/>
  <c r="AI190" i="1"/>
  <c r="BE224" i="1"/>
  <c r="AA224" i="1"/>
  <c r="AU224" i="1"/>
  <c r="AO224" i="1"/>
  <c r="BM224" i="1"/>
  <c r="W224" i="1"/>
  <c r="AS224" i="1"/>
  <c r="AC224" i="1"/>
  <c r="Y224" i="1"/>
  <c r="P224" i="1" s="1"/>
  <c r="U224" i="1"/>
  <c r="O224" i="1"/>
  <c r="BK224" i="1"/>
  <c r="BG224" i="1"/>
  <c r="AM224" i="1"/>
  <c r="BI224" i="1"/>
  <c r="AI224" i="1"/>
  <c r="AE224" i="1"/>
  <c r="BA224" i="1"/>
  <c r="AW224" i="1"/>
  <c r="AK224" i="1"/>
  <c r="AG224" i="1"/>
  <c r="BC224" i="1"/>
  <c r="W113" i="1"/>
  <c r="BG113" i="1"/>
  <c r="U113" i="1"/>
  <c r="AM113" i="1"/>
  <c r="BM113" i="1"/>
  <c r="AK113" i="1"/>
  <c r="AC113" i="1"/>
  <c r="P113" i="1" s="1"/>
  <c r="BK113" i="1"/>
  <c r="Y113" i="1"/>
  <c r="AY113" i="1"/>
  <c r="AQ113" i="1"/>
  <c r="AI113" i="1"/>
  <c r="BI113" i="1"/>
  <c r="BE113" i="1"/>
  <c r="BA113" i="1"/>
  <c r="AW113" i="1"/>
  <c r="AS113" i="1"/>
  <c r="BC113" i="1"/>
  <c r="AU113" i="1"/>
  <c r="AE113" i="1"/>
  <c r="AA113" i="1"/>
  <c r="AO113" i="1"/>
  <c r="AG113" i="1"/>
  <c r="AO174" i="1"/>
  <c r="AK174" i="1"/>
  <c r="AS174" i="1"/>
  <c r="BI174" i="1"/>
  <c r="AS297" i="1"/>
  <c r="AK297" i="1"/>
  <c r="O322" i="1"/>
  <c r="BC322" i="1"/>
  <c r="AK322" i="1"/>
  <c r="BK322" i="1"/>
  <c r="AC322" i="1"/>
  <c r="AS322" i="1"/>
  <c r="W322" i="1"/>
  <c r="BA322" i="1"/>
  <c r="AE322" i="1"/>
  <c r="Y322" i="1"/>
  <c r="BI322" i="1"/>
  <c r="AM322" i="1"/>
  <c r="AG322" i="1"/>
  <c r="AU322" i="1"/>
  <c r="AW322" i="1"/>
  <c r="AQ322" i="1"/>
  <c r="AY322" i="1"/>
  <c r="BG322" i="1"/>
  <c r="U322" i="1"/>
  <c r="P322" i="1" s="1"/>
  <c r="AO322" i="1"/>
  <c r="AG278" i="1"/>
  <c r="W182" i="1"/>
  <c r="AY182" i="1"/>
  <c r="AC88" i="1"/>
  <c r="O326" i="1"/>
  <c r="AQ326" i="1"/>
  <c r="W278" i="1"/>
  <c r="W289" i="1"/>
  <c r="BI281" i="1"/>
  <c r="BE281" i="1"/>
  <c r="AM187" i="1"/>
  <c r="AC178" i="1"/>
  <c r="AM381" i="1"/>
  <c r="AO364" i="1"/>
  <c r="O352" i="1"/>
  <c r="AI289" i="1"/>
  <c r="AW281" i="1"/>
  <c r="AA285" i="1"/>
  <c r="BI278" i="1"/>
  <c r="BA187" i="1"/>
  <c r="W187" i="1"/>
  <c r="BG178" i="1"/>
  <c r="O95" i="1"/>
  <c r="AQ95" i="1"/>
  <c r="AU95" i="1"/>
  <c r="BG95" i="1"/>
  <c r="AS95" i="1"/>
  <c r="AE95" i="1"/>
  <c r="AM95" i="1"/>
  <c r="BG326" i="1"/>
  <c r="AM289" i="1"/>
  <c r="AK281" i="1"/>
  <c r="AE285" i="1"/>
  <c r="AY278" i="1"/>
  <c r="W381" i="1"/>
  <c r="AW364" i="1"/>
  <c r="AY326" i="1"/>
  <c r="AU289" i="1"/>
  <c r="U281" i="1"/>
  <c r="AS278" i="1"/>
  <c r="O78" i="1"/>
  <c r="O77" i="1" s="1"/>
  <c r="BA78" i="1"/>
  <c r="U95" i="1"/>
  <c r="BM381" i="1"/>
  <c r="BA364" i="1"/>
  <c r="AI326" i="1"/>
  <c r="AY289" i="1"/>
  <c r="BG194" i="1"/>
  <c r="BE381" i="1"/>
  <c r="BE364" i="1"/>
  <c r="BG381" i="1"/>
  <c r="BC344" i="1"/>
  <c r="AA326" i="1"/>
  <c r="O289" i="1"/>
  <c r="BC289" i="1"/>
  <c r="AA281" i="1"/>
  <c r="BM296" i="1"/>
  <c r="AQ285" i="1"/>
  <c r="AC278" i="1"/>
  <c r="O259" i="1"/>
  <c r="AW208" i="1"/>
  <c r="AQ194" i="1"/>
  <c r="BE219" i="1"/>
  <c r="BI180" i="1"/>
  <c r="AU142" i="1"/>
  <c r="AW198" i="1"/>
  <c r="AS187" i="1"/>
  <c r="AW381" i="1"/>
  <c r="AQ381" i="1"/>
  <c r="BM326" i="1"/>
  <c r="U289" i="1"/>
  <c r="BG289" i="1"/>
  <c r="AE281" i="1"/>
  <c r="AO281" i="1"/>
  <c r="AU285" i="1"/>
  <c r="BC268" i="1"/>
  <c r="Y261" i="1"/>
  <c r="P261" i="1" s="1"/>
  <c r="BA261" i="1"/>
  <c r="AS208" i="1"/>
  <c r="AW219" i="1"/>
  <c r="BA180" i="1"/>
  <c r="AE142" i="1"/>
  <c r="AO198" i="1"/>
  <c r="AK187" i="1"/>
  <c r="AW178" i="1"/>
  <c r="Y143" i="1"/>
  <c r="AG90" i="1"/>
  <c r="AW121" i="1"/>
  <c r="BC88" i="1"/>
  <c r="BG123" i="1"/>
  <c r="AK90" i="1"/>
  <c r="BA285" i="1"/>
  <c r="Y347" i="1"/>
  <c r="AK285" i="1"/>
  <c r="U347" i="1"/>
  <c r="AG254" i="1"/>
  <c r="AA254" i="1"/>
  <c r="AM254" i="1"/>
  <c r="W178" i="1"/>
  <c r="AQ178" i="1"/>
  <c r="AG381" i="1"/>
  <c r="BC364" i="1"/>
  <c r="BM364" i="1"/>
  <c r="BK326" i="1"/>
  <c r="BE326" i="1"/>
  <c r="Y289" i="1"/>
  <c r="BK289" i="1"/>
  <c r="AI281" i="1"/>
  <c r="Y281" i="1"/>
  <c r="AY285" i="1"/>
  <c r="AU268" i="1"/>
  <c r="AM264" i="1"/>
  <c r="BG219" i="1"/>
  <c r="AO219" i="1"/>
  <c r="AO178" i="1"/>
  <c r="BG121" i="1"/>
  <c r="BM88" i="1"/>
  <c r="AI123" i="1"/>
  <c r="P123" i="1" s="1"/>
  <c r="O125" i="1"/>
  <c r="AO125" i="1"/>
  <c r="BM125" i="1"/>
  <c r="AW125" i="1"/>
  <c r="BE125" i="1"/>
  <c r="AO158" i="1"/>
  <c r="BC158" i="1"/>
  <c r="BI158" i="1"/>
  <c r="AS158" i="1"/>
  <c r="AM158" i="1"/>
  <c r="AU158" i="1"/>
  <c r="AS155" i="1"/>
  <c r="AA155" i="1"/>
  <c r="AM155" i="1"/>
  <c r="BA155" i="1"/>
  <c r="W155" i="1"/>
  <c r="BG155" i="1"/>
  <c r="AE155" i="1"/>
  <c r="O26" i="1"/>
  <c r="O25" i="1" s="1"/>
  <c r="U26" i="1"/>
  <c r="P26" i="1" s="1"/>
  <c r="Y26" i="1"/>
  <c r="BE26" i="1"/>
  <c r="BA26" i="1"/>
  <c r="AM26" i="1"/>
  <c r="O48" i="1"/>
  <c r="BE48" i="1"/>
  <c r="BI48" i="1"/>
  <c r="W48" i="1"/>
  <c r="AE48" i="1"/>
  <c r="BK48" i="1"/>
  <c r="AW48" i="1"/>
  <c r="AI48" i="1"/>
  <c r="O90" i="1"/>
  <c r="BC90" i="1"/>
  <c r="BM90" i="1"/>
  <c r="BK90" i="1"/>
  <c r="AS90" i="1"/>
  <c r="Y90" i="1"/>
  <c r="AM90" i="1"/>
  <c r="AU90" i="1"/>
  <c r="W90" i="1"/>
  <c r="O88" i="1"/>
  <c r="O87" i="1" s="1"/>
  <c r="BA88" i="1"/>
  <c r="BI88" i="1"/>
  <c r="AO88" i="1"/>
  <c r="W88" i="1"/>
  <c r="AY364" i="1"/>
  <c r="U88" i="1"/>
  <c r="AQ364" i="1"/>
  <c r="AS347" i="1"/>
  <c r="AS326" i="1"/>
  <c r="AW289" i="1"/>
  <c r="BG281" i="1"/>
  <c r="O218" i="1"/>
  <c r="O217" i="1" s="1"/>
  <c r="BG218" i="1"/>
  <c r="AO218" i="1"/>
  <c r="Y187" i="1"/>
  <c r="AQ187" i="1"/>
  <c r="BC187" i="1"/>
  <c r="AY187" i="1"/>
  <c r="O121" i="1"/>
  <c r="BK121" i="1"/>
  <c r="AI121" i="1"/>
  <c r="AG121" i="1"/>
  <c r="AS121" i="1"/>
  <c r="Y121" i="1"/>
  <c r="O381" i="1"/>
  <c r="AY381" i="1"/>
  <c r="AO381" i="1"/>
  <c r="AI364" i="1"/>
  <c r="AO347" i="1"/>
  <c r="AK326" i="1"/>
  <c r="BA289" i="1"/>
  <c r="BK298" i="1"/>
  <c r="BK281" i="1"/>
  <c r="BC219" i="1"/>
  <c r="O180" i="1"/>
  <c r="AS180" i="1"/>
  <c r="AS198" i="1"/>
  <c r="BE198" i="1"/>
  <c r="AI142" i="1"/>
  <c r="AM142" i="1"/>
  <c r="AU121" i="1"/>
  <c r="BI381" i="1"/>
  <c r="AA364" i="1"/>
  <c r="AK347" i="1"/>
  <c r="AC326" i="1"/>
  <c r="BE289" i="1"/>
  <c r="BC298" i="1"/>
  <c r="AY254" i="1"/>
  <c r="AQ254" i="1"/>
  <c r="BK254" i="1"/>
  <c r="O241" i="1"/>
  <c r="AW241" i="1"/>
  <c r="AE194" i="1"/>
  <c r="BE187" i="1"/>
  <c r="AU219" i="1"/>
  <c r="O124" i="1"/>
  <c r="BE124" i="1"/>
  <c r="Y124" i="1"/>
  <c r="BM208" i="1"/>
  <c r="BC208" i="1"/>
  <c r="AY208" i="1"/>
  <c r="O261" i="1"/>
  <c r="U261" i="1"/>
  <c r="AU261" i="1"/>
  <c r="AA261" i="1"/>
  <c r="AY143" i="1"/>
  <c r="AA143" i="1"/>
  <c r="AM143" i="1"/>
  <c r="AK143" i="1"/>
  <c r="AQ143" i="1"/>
  <c r="AS143" i="1"/>
  <c r="BK143" i="1"/>
  <c r="AO143" i="1"/>
  <c r="U370" i="1"/>
  <c r="BA381" i="1"/>
  <c r="AQ370" i="1"/>
  <c r="U364" i="1"/>
  <c r="U326" i="1"/>
  <c r="P326" i="1" s="1"/>
  <c r="BI289" i="1"/>
  <c r="AY282" i="1"/>
  <c r="AM298" i="1"/>
  <c r="AW282" i="1"/>
  <c r="AI254" i="1"/>
  <c r="AC264" i="1"/>
  <c r="AU254" i="1"/>
  <c r="AE208" i="1"/>
  <c r="AM219" i="1"/>
  <c r="BA178" i="1"/>
  <c r="P138" i="1"/>
  <c r="AA187" i="1"/>
  <c r="O51" i="1"/>
  <c r="BG51" i="1"/>
  <c r="AK123" i="1"/>
  <c r="BC207" i="1"/>
  <c r="AO207" i="1"/>
  <c r="AU207" i="1"/>
  <c r="BG143" i="1"/>
  <c r="AS183" i="1"/>
  <c r="P183" i="1" s="1"/>
  <c r="AY183" i="1"/>
  <c r="AW183" i="1"/>
  <c r="AC364" i="1"/>
  <c r="W347" i="1"/>
  <c r="AA289" i="1"/>
  <c r="O178" i="1"/>
  <c r="BI178" i="1"/>
  <c r="AI178" i="1"/>
  <c r="BI95" i="1"/>
  <c r="AW95" i="1"/>
  <c r="AU381" i="1"/>
  <c r="U381" i="1"/>
  <c r="AK364" i="1"/>
  <c r="AS296" i="1"/>
  <c r="AE289" i="1"/>
  <c r="BM281" i="1"/>
  <c r="W285" i="1"/>
  <c r="AC281" i="1"/>
  <c r="AS264" i="1"/>
  <c r="AE187" i="1"/>
  <c r="U178" i="1"/>
  <c r="BC143" i="1"/>
  <c r="BC95" i="1"/>
  <c r="AS78" i="1"/>
  <c r="BA95" i="1"/>
  <c r="AO95" i="1"/>
  <c r="AO223" i="1"/>
  <c r="AI223" i="1"/>
  <c r="O42" i="1"/>
  <c r="AI42" i="1"/>
  <c r="AU42" i="1"/>
  <c r="AW42" i="1"/>
  <c r="AC42" i="1"/>
  <c r="BG42" i="1"/>
  <c r="BI42" i="1"/>
  <c r="BK42" i="1"/>
  <c r="AY178" i="1"/>
  <c r="AE143" i="1"/>
  <c r="AY274" i="1"/>
  <c r="U78" i="1"/>
  <c r="AC95" i="1"/>
  <c r="W364" i="1"/>
  <c r="BG364" i="1"/>
  <c r="W326" i="1"/>
  <c r="BA326" i="1"/>
  <c r="O379" i="1"/>
  <c r="BI379" i="1" s="1"/>
  <c r="BI378" i="1" s="1"/>
  <c r="AC347" i="1"/>
  <c r="O96" i="1"/>
  <c r="AW96" i="1"/>
  <c r="AG364" i="1"/>
  <c r="BK142" i="1"/>
  <c r="BM219" i="1"/>
  <c r="BC142" i="1"/>
  <c r="BM198" i="1"/>
  <c r="AA178" i="1"/>
  <c r="BM178" i="1"/>
  <c r="AW90" i="1"/>
  <c r="BM121" i="1"/>
  <c r="AE90" i="1"/>
  <c r="BI90" i="1"/>
  <c r="Y364" i="1"/>
  <c r="AE381" i="1"/>
  <c r="AS364" i="1"/>
  <c r="BI187" i="1"/>
  <c r="AI285" i="1"/>
  <c r="BE90" i="1"/>
  <c r="W281" i="1"/>
  <c r="AM285" i="1"/>
  <c r="AI278" i="1"/>
  <c r="AG261" i="1"/>
  <c r="AE264" i="1"/>
  <c r="BM264" i="1"/>
  <c r="BI261" i="1"/>
  <c r="BE178" i="1"/>
  <c r="U143" i="1"/>
  <c r="AO90" i="1"/>
  <c r="BE121" i="1"/>
  <c r="BK88" i="1"/>
  <c r="BA90" i="1"/>
  <c r="O123" i="1"/>
  <c r="O120" i="1" s="1"/>
  <c r="AU123" i="1"/>
  <c r="AA123" i="1"/>
  <c r="AC274" i="1"/>
  <c r="BK274" i="1"/>
  <c r="AA9" i="1"/>
  <c r="BM9" i="1"/>
  <c r="BK399" i="1"/>
  <c r="BM392" i="1"/>
  <c r="BK364" i="1"/>
  <c r="BI364" i="1"/>
  <c r="AE349" i="1"/>
  <c r="AG281" i="1"/>
  <c r="Y276" i="1"/>
  <c r="BA281" i="1"/>
  <c r="AQ300" i="1"/>
  <c r="U285" i="1"/>
  <c r="P285" i="1" s="1"/>
  <c r="AS281" i="1"/>
  <c r="U260" i="1"/>
  <c r="AG264" i="1"/>
  <c r="P264" i="1" s="1"/>
  <c r="BC58" i="1"/>
  <c r="AG274" i="1"/>
  <c r="W9" i="1"/>
  <c r="O235" i="1"/>
  <c r="AE235" i="1"/>
  <c r="AO235" i="1"/>
  <c r="BG154" i="1"/>
  <c r="BE154" i="1"/>
  <c r="AQ154" i="1"/>
  <c r="AY154" i="1"/>
  <c r="O10" i="1"/>
  <c r="O8" i="1" s="1"/>
  <c r="BM10" i="1"/>
  <c r="AU10" i="1"/>
  <c r="AQ44" i="1"/>
  <c r="BE44" i="1"/>
  <c r="BI54" i="1"/>
  <c r="AM54" i="1"/>
  <c r="Y54" i="1"/>
  <c r="AC148" i="1"/>
  <c r="W57" i="1"/>
  <c r="AW58" i="1"/>
  <c r="W274" i="1"/>
  <c r="AS9" i="1"/>
  <c r="BK273" i="1"/>
  <c r="AC273" i="1"/>
  <c r="O236" i="1"/>
  <c r="AC236" i="1"/>
  <c r="AG58" i="1"/>
  <c r="AM274" i="1"/>
  <c r="AC9" i="1"/>
  <c r="AY9" i="1"/>
  <c r="AU16" i="1"/>
  <c r="AO16" i="1"/>
  <c r="O240" i="1"/>
  <c r="AQ240" i="1"/>
  <c r="AC240" i="1"/>
  <c r="AU240" i="1"/>
  <c r="AI9" i="1"/>
  <c r="O203" i="1"/>
  <c r="Y203" i="1"/>
  <c r="P203" i="1" s="1"/>
  <c r="AK203" i="1"/>
  <c r="O237" i="1"/>
  <c r="BE237" i="1"/>
  <c r="O35" i="1"/>
  <c r="O34" i="1" s="1"/>
  <c r="BI35" i="1"/>
  <c r="Y274" i="1"/>
  <c r="BG274" i="1"/>
  <c r="O56" i="1"/>
  <c r="O263" i="1"/>
  <c r="BC263" i="1"/>
  <c r="BA163" i="1"/>
  <c r="W163" i="1"/>
  <c r="BI196" i="1"/>
  <c r="AY196" i="1"/>
  <c r="BK14" i="1"/>
  <c r="AE9" i="1"/>
  <c r="AM10" i="1"/>
  <c r="BK101" i="1"/>
  <c r="AU58" i="1"/>
  <c r="BG179" i="1"/>
  <c r="P179" i="1" s="1"/>
  <c r="BE58" i="1"/>
  <c r="BI274" i="1"/>
  <c r="AS10" i="1"/>
  <c r="W52" i="1"/>
  <c r="BE52" i="1"/>
  <c r="AA14" i="1"/>
  <c r="N362" i="1"/>
  <c r="N348" i="1"/>
  <c r="N26" i="1"/>
  <c r="N18" i="1"/>
  <c r="AA396" i="1"/>
  <c r="BA396" i="1"/>
  <c r="BK396" i="1"/>
  <c r="W396" i="1"/>
  <c r="BI409" i="1"/>
  <c r="AS409" i="1"/>
  <c r="AC409" i="1"/>
  <c r="AM409" i="1"/>
  <c r="AI409" i="1"/>
  <c r="AG405" i="1"/>
  <c r="AU396" i="1"/>
  <c r="AU393" i="1"/>
  <c r="AA393" i="1"/>
  <c r="BG393" i="1"/>
  <c r="AS396" i="1"/>
  <c r="AK396" i="1"/>
  <c r="AY393" i="1"/>
  <c r="BI396" i="1"/>
  <c r="BK393" i="1"/>
  <c r="P368" i="1"/>
  <c r="BM347" i="1"/>
  <c r="AW347" i="1"/>
  <c r="AG347" i="1"/>
  <c r="AA347" i="1"/>
  <c r="AM344" i="1"/>
  <c r="AI347" i="1"/>
  <c r="BK347" i="1"/>
  <c r="BE337" i="1"/>
  <c r="AW327" i="1"/>
  <c r="BM409" i="1"/>
  <c r="AE409" i="1"/>
  <c r="BG396" i="1"/>
  <c r="AQ344" i="1"/>
  <c r="AW337" i="1"/>
  <c r="P336" i="1"/>
  <c r="O321" i="1"/>
  <c r="Y321" i="1"/>
  <c r="AU321" i="1"/>
  <c r="AS321" i="1"/>
  <c r="AY396" i="1"/>
  <c r="U396" i="1"/>
  <c r="AG393" i="1"/>
  <c r="AK393" i="1"/>
  <c r="AM396" i="1"/>
  <c r="AE396" i="1"/>
  <c r="AC393" i="1"/>
  <c r="BC396" i="1"/>
  <c r="AW393" i="1"/>
  <c r="BA409" i="1"/>
  <c r="AK409" i="1"/>
  <c r="U409" i="1"/>
  <c r="AQ409" i="1"/>
  <c r="AQ396" i="1"/>
  <c r="AI396" i="1"/>
  <c r="BI393" i="1"/>
  <c r="Y393" i="1"/>
  <c r="AQ393" i="1"/>
  <c r="AM393" i="1"/>
  <c r="BM393" i="1"/>
  <c r="W393" i="1"/>
  <c r="AO393" i="1"/>
  <c r="U392" i="1"/>
  <c r="AM347" i="1"/>
  <c r="AA344" i="1"/>
  <c r="AE344" i="1"/>
  <c r="Y337" i="1"/>
  <c r="BE321" i="1"/>
  <c r="AM337" i="1"/>
  <c r="BM405" i="1"/>
  <c r="P289" i="1"/>
  <c r="BC296" i="1"/>
  <c r="BI269" i="1"/>
  <c r="BC264" i="1"/>
  <c r="Y264" i="1"/>
  <c r="AO264" i="1"/>
  <c r="BE264" i="1"/>
  <c r="AG256" i="1"/>
  <c r="AU241" i="1"/>
  <c r="P166" i="1"/>
  <c r="AA180" i="1"/>
  <c r="Y146" i="1"/>
  <c r="BI198" i="1"/>
  <c r="BM140" i="1"/>
  <c r="AK78" i="1"/>
  <c r="AA51" i="1"/>
  <c r="AQ123" i="1"/>
  <c r="AE121" i="1"/>
  <c r="BM123" i="1"/>
  <c r="AG123" i="1"/>
  <c r="AC121" i="1"/>
  <c r="P106" i="1"/>
  <c r="BE95" i="1"/>
  <c r="Y95" i="1"/>
  <c r="AY92" i="1"/>
  <c r="BK299" i="1"/>
  <c r="AE299" i="1"/>
  <c r="AI143" i="1"/>
  <c r="AU236" i="1"/>
  <c r="BI235" i="1"/>
  <c r="AC235" i="1"/>
  <c r="BC228" i="1"/>
  <c r="AM220" i="1"/>
  <c r="BA219" i="1"/>
  <c r="U219" i="1"/>
  <c r="AU300" i="1"/>
  <c r="BC125" i="1"/>
  <c r="W125" i="1"/>
  <c r="BG144" i="1"/>
  <c r="AA144" i="1"/>
  <c r="BA125" i="1"/>
  <c r="U125" i="1"/>
  <c r="W296" i="1"/>
  <c r="BM254" i="1"/>
  <c r="W241" i="1"/>
  <c r="AO139" i="1"/>
  <c r="AY152" i="1"/>
  <c r="AC198" i="1"/>
  <c r="AE178" i="1"/>
  <c r="AW148" i="1"/>
  <c r="AW140" i="1"/>
  <c r="AS69" i="1"/>
  <c r="P110" i="1"/>
  <c r="BE123" i="1"/>
  <c r="Y123" i="1"/>
  <c r="BI121" i="1"/>
  <c r="AY88" i="1"/>
  <c r="V366" i="1"/>
  <c r="W366" i="1" s="1"/>
  <c r="P366" i="1" s="1"/>
  <c r="AL366" i="1"/>
  <c r="AM366" i="1" s="1"/>
  <c r="AH366" i="1"/>
  <c r="AI366" i="1" s="1"/>
  <c r="BB366" i="1"/>
  <c r="BC366" i="1" s="1"/>
  <c r="O364" i="1"/>
  <c r="BC299" i="1"/>
  <c r="W299" i="1"/>
  <c r="AM236" i="1"/>
  <c r="BA235" i="1"/>
  <c r="U235" i="1"/>
  <c r="AU228" i="1"/>
  <c r="O226" i="1"/>
  <c r="BK220" i="1"/>
  <c r="AE220" i="1"/>
  <c r="AS219" i="1"/>
  <c r="AM300" i="1"/>
  <c r="AU125" i="1"/>
  <c r="AY144" i="1"/>
  <c r="AS125" i="1"/>
  <c r="BC10" i="1"/>
  <c r="BI296" i="1"/>
  <c r="AC296" i="1"/>
  <c r="P317" i="1"/>
  <c r="AQ296" i="1"/>
  <c r="AO296" i="1"/>
  <c r="AY276" i="1"/>
  <c r="AI276" i="1"/>
  <c r="AY298" i="1"/>
  <c r="AC297" i="1"/>
  <c r="BM256" i="1"/>
  <c r="AO241" i="1"/>
  <c r="AW254" i="1"/>
  <c r="BM239" i="1"/>
  <c r="BM139" i="1"/>
  <c r="AG139" i="1"/>
  <c r="P135" i="1"/>
  <c r="BG180" i="1"/>
  <c r="P170" i="1"/>
  <c r="P167" i="1"/>
  <c r="AW146" i="1"/>
  <c r="AW108" i="1"/>
  <c r="AY51" i="1"/>
  <c r="P97" i="1"/>
  <c r="P66" i="1"/>
  <c r="BI397" i="1"/>
  <c r="AK397" i="1"/>
  <c r="AU299" i="1"/>
  <c r="BK236" i="1"/>
  <c r="AE236" i="1"/>
  <c r="AS235" i="1"/>
  <c r="AM228" i="1"/>
  <c r="BC220" i="1"/>
  <c r="W220" i="1"/>
  <c r="AK219" i="1"/>
  <c r="BK300" i="1"/>
  <c r="AE300" i="1"/>
  <c r="AM125" i="1"/>
  <c r="AQ144" i="1"/>
  <c r="AK125" i="1"/>
  <c r="O14" i="1"/>
  <c r="BA296" i="1"/>
  <c r="U296" i="1"/>
  <c r="AG296" i="1"/>
  <c r="N264" i="1"/>
  <c r="AW258" i="1"/>
  <c r="AI264" i="1"/>
  <c r="AY264" i="1"/>
  <c r="U264" i="1"/>
  <c r="AK264" i="1"/>
  <c r="BA264" i="1"/>
  <c r="BC254" i="1"/>
  <c r="AE254" i="1"/>
  <c r="U254" i="1"/>
  <c r="AQ241" i="1"/>
  <c r="AA218" i="1"/>
  <c r="AO256" i="1"/>
  <c r="BM241" i="1"/>
  <c r="AG241" i="1"/>
  <c r="BC241" i="1"/>
  <c r="AY202" i="1"/>
  <c r="AW239" i="1"/>
  <c r="AW202" i="1"/>
  <c r="AS186" i="1"/>
  <c r="BE139" i="1"/>
  <c r="Y139" i="1"/>
  <c r="AY180" i="1"/>
  <c r="AO146" i="1"/>
  <c r="N101" i="1"/>
  <c r="AO108" i="1"/>
  <c r="AW82" i="1"/>
  <c r="AQ51" i="1"/>
  <c r="P93" i="1"/>
  <c r="P84" i="1"/>
  <c r="P71" i="1"/>
  <c r="AY123" i="1"/>
  <c r="AM121" i="1"/>
  <c r="P112" i="1"/>
  <c r="P62" i="1"/>
  <c r="P61" i="1"/>
  <c r="P60" i="1"/>
  <c r="AO123" i="1"/>
  <c r="AK121" i="1"/>
  <c r="AC117" i="1"/>
  <c r="BM95" i="1"/>
  <c r="P95" i="1" s="1"/>
  <c r="AG95" i="1"/>
  <c r="AI90" i="1"/>
  <c r="AV392" i="1"/>
  <c r="AF392" i="1"/>
  <c r="AG392" i="1" s="1"/>
  <c r="BH392" i="1"/>
  <c r="BI392" i="1" s="1"/>
  <c r="O329" i="1"/>
  <c r="BC236" i="1"/>
  <c r="W236" i="1"/>
  <c r="AK235" i="1"/>
  <c r="BK228" i="1"/>
  <c r="AE228" i="1"/>
  <c r="AU220" i="1"/>
  <c r="BI219" i="1"/>
  <c r="AC219" i="1"/>
  <c r="BC300" i="1"/>
  <c r="N166" i="1"/>
  <c r="BK125" i="1"/>
  <c r="AE125" i="1"/>
  <c r="AI144" i="1"/>
  <c r="BI125" i="1"/>
  <c r="AC125" i="1"/>
  <c r="W10" i="1"/>
  <c r="BA379" i="1"/>
  <c r="BA378" i="1" s="1"/>
  <c r="AS379" i="1"/>
  <c r="AS378" i="1" s="1"/>
  <c r="AK379" i="1"/>
  <c r="AK378" i="1" s="1"/>
  <c r="AC379" i="1"/>
  <c r="AC378" i="1" s="1"/>
  <c r="BM379" i="1"/>
  <c r="BM378" i="1" s="1"/>
  <c r="BC379" i="1"/>
  <c r="BC378" i="1" s="1"/>
  <c r="AQ379" i="1"/>
  <c r="AQ378" i="1" s="1"/>
  <c r="AG379" i="1"/>
  <c r="AG378" i="1" s="1"/>
  <c r="W379" i="1"/>
  <c r="W378" i="1" s="1"/>
  <c r="BK379" i="1"/>
  <c r="BK378" i="1" s="1"/>
  <c r="AY379" i="1"/>
  <c r="AY378" i="1" s="1"/>
  <c r="AO379" i="1"/>
  <c r="AO378" i="1" s="1"/>
  <c r="AE379" i="1"/>
  <c r="AE378" i="1" s="1"/>
  <c r="S379" i="1"/>
  <c r="BG379" i="1"/>
  <c r="BG378" i="1" s="1"/>
  <c r="AW379" i="1"/>
  <c r="AW378" i="1" s="1"/>
  <c r="AM379" i="1"/>
  <c r="AM378" i="1" s="1"/>
  <c r="AA379" i="1"/>
  <c r="AA378" i="1" s="1"/>
  <c r="AU379" i="1"/>
  <c r="AU378" i="1" s="1"/>
  <c r="AI379" i="1"/>
  <c r="AI378" i="1" s="1"/>
  <c r="Y379" i="1"/>
  <c r="Y378" i="1" s="1"/>
  <c r="BK334" i="1"/>
  <c r="BC334" i="1"/>
  <c r="AU334" i="1"/>
  <c r="AM334" i="1"/>
  <c r="AE334" i="1"/>
  <c r="W334" i="1"/>
  <c r="BI334" i="1"/>
  <c r="BA334" i="1"/>
  <c r="AS334" i="1"/>
  <c r="AK334" i="1"/>
  <c r="AC334" i="1"/>
  <c r="U334" i="1"/>
  <c r="BG334" i="1"/>
  <c r="AY334" i="1"/>
  <c r="AQ334" i="1"/>
  <c r="AI334" i="1"/>
  <c r="AA334" i="1"/>
  <c r="S334" i="1"/>
  <c r="BM334" i="1"/>
  <c r="BE334" i="1"/>
  <c r="AW334" i="1"/>
  <c r="AO334" i="1"/>
  <c r="AG334" i="1"/>
  <c r="Y334" i="1"/>
  <c r="BG63" i="1"/>
  <c r="AY63" i="1"/>
  <c r="AQ63" i="1"/>
  <c r="AI63" i="1"/>
  <c r="AA63" i="1"/>
  <c r="S63" i="1"/>
  <c r="BM63" i="1"/>
  <c r="BE63" i="1"/>
  <c r="AW63" i="1"/>
  <c r="AO63" i="1"/>
  <c r="AG63" i="1"/>
  <c r="Y63" i="1"/>
  <c r="BK63" i="1"/>
  <c r="BC63" i="1"/>
  <c r="AU63" i="1"/>
  <c r="AM63" i="1"/>
  <c r="AE63" i="1"/>
  <c r="W63" i="1"/>
  <c r="BI63" i="1"/>
  <c r="BA63" i="1"/>
  <c r="AS63" i="1"/>
  <c r="AK63" i="1"/>
  <c r="AC63" i="1"/>
  <c r="U63" i="1"/>
  <c r="AW409" i="1"/>
  <c r="AG409" i="1"/>
  <c r="BC409" i="1"/>
  <c r="AA409" i="1"/>
  <c r="BE405" i="1"/>
  <c r="Y405" i="1"/>
  <c r="AK405" i="1"/>
  <c r="P402" i="1"/>
  <c r="P407" i="1"/>
  <c r="N400" i="1"/>
  <c r="P400" i="1"/>
  <c r="P398" i="1"/>
  <c r="BA392" i="1"/>
  <c r="P401" i="1"/>
  <c r="AK392" i="1"/>
  <c r="AO392" i="1"/>
  <c r="AE392" i="1"/>
  <c r="AU392" i="1"/>
  <c r="BK392" i="1"/>
  <c r="N402" i="1"/>
  <c r="AI393" i="1"/>
  <c r="O396" i="1"/>
  <c r="O395" i="1" s="1"/>
  <c r="BM396" i="1"/>
  <c r="AG396" i="1"/>
  <c r="BE396" i="1"/>
  <c r="Y396" i="1"/>
  <c r="P396" i="1" s="1"/>
  <c r="AW396" i="1"/>
  <c r="AO396" i="1"/>
  <c r="N388" i="1"/>
  <c r="N368" i="1"/>
  <c r="AS393" i="1"/>
  <c r="N350" i="1"/>
  <c r="BL357" i="1"/>
  <c r="BM357" i="1" s="1"/>
  <c r="BH357" i="1"/>
  <c r="BI357" i="1" s="1"/>
  <c r="BD357" i="1"/>
  <c r="BE357" i="1" s="1"/>
  <c r="AZ357" i="1"/>
  <c r="BA357" i="1" s="1"/>
  <c r="AV357" i="1"/>
  <c r="AW357" i="1" s="1"/>
  <c r="AR357" i="1"/>
  <c r="AS357" i="1" s="1"/>
  <c r="AN357" i="1"/>
  <c r="AO357" i="1" s="1"/>
  <c r="AJ357" i="1"/>
  <c r="AK357" i="1" s="1"/>
  <c r="AF357" i="1"/>
  <c r="AG357" i="1" s="1"/>
  <c r="AB357" i="1"/>
  <c r="AC357" i="1" s="1"/>
  <c r="X357" i="1"/>
  <c r="Y357" i="1" s="1"/>
  <c r="T357" i="1"/>
  <c r="U357" i="1" s="1"/>
  <c r="R357" i="1"/>
  <c r="BJ357" i="1"/>
  <c r="BK357" i="1" s="1"/>
  <c r="BF357" i="1"/>
  <c r="BG357" i="1" s="1"/>
  <c r="BB357" i="1"/>
  <c r="BC357" i="1" s="1"/>
  <c r="AX357" i="1"/>
  <c r="AY357" i="1" s="1"/>
  <c r="AT357" i="1"/>
  <c r="AU357" i="1" s="1"/>
  <c r="AP357" i="1"/>
  <c r="AQ357" i="1" s="1"/>
  <c r="AL357" i="1"/>
  <c r="AM357" i="1" s="1"/>
  <c r="AH357" i="1"/>
  <c r="AI357" i="1" s="1"/>
  <c r="AD357" i="1"/>
  <c r="AE357" i="1" s="1"/>
  <c r="Z357" i="1"/>
  <c r="AA357" i="1" s="1"/>
  <c r="V357" i="1"/>
  <c r="W357" i="1" s="1"/>
  <c r="P377" i="1"/>
  <c r="O373" i="1"/>
  <c r="O372" i="1" s="1"/>
  <c r="BM373" i="1"/>
  <c r="BI373" i="1"/>
  <c r="BE373" i="1"/>
  <c r="BA373" i="1"/>
  <c r="AW373" i="1"/>
  <c r="AS373" i="1"/>
  <c r="AO373" i="1"/>
  <c r="AK373" i="1"/>
  <c r="AG373" i="1"/>
  <c r="AC373" i="1"/>
  <c r="Y373" i="1"/>
  <c r="U373" i="1"/>
  <c r="AY373" i="1"/>
  <c r="AI373" i="1"/>
  <c r="BC373" i="1"/>
  <c r="AM373" i="1"/>
  <c r="W373" i="1"/>
  <c r="BG373" i="1"/>
  <c r="AQ373" i="1"/>
  <c r="AA373" i="1"/>
  <c r="BK373" i="1"/>
  <c r="AU373" i="1"/>
  <c r="AE373" i="1"/>
  <c r="BG349" i="1"/>
  <c r="AQ349" i="1"/>
  <c r="AA349" i="1"/>
  <c r="BE349" i="1"/>
  <c r="N347" i="1"/>
  <c r="BA349" i="1"/>
  <c r="BM344" i="1"/>
  <c r="AW344" i="1"/>
  <c r="AG344" i="1"/>
  <c r="O344" i="1"/>
  <c r="O343" i="1" s="1"/>
  <c r="BE344" i="1"/>
  <c r="AO344" i="1"/>
  <c r="Y344" i="1"/>
  <c r="AC349" i="1"/>
  <c r="AU347" i="1"/>
  <c r="AI344" i="1"/>
  <c r="P341" i="1"/>
  <c r="P333" i="1"/>
  <c r="P335" i="1"/>
  <c r="AO327" i="1"/>
  <c r="P310" i="1"/>
  <c r="P306" i="1"/>
  <c r="O305" i="1"/>
  <c r="O304" i="1" s="1"/>
  <c r="AY305" i="1"/>
  <c r="AI305" i="1"/>
  <c r="BC305" i="1"/>
  <c r="AM305" i="1"/>
  <c r="W305" i="1"/>
  <c r="BK337" i="1"/>
  <c r="AE337" i="1"/>
  <c r="AU327" i="1"/>
  <c r="AM321" i="1"/>
  <c r="BE305" i="1"/>
  <c r="P302" i="1"/>
  <c r="AS344" i="1"/>
  <c r="AS337" i="1"/>
  <c r="AS327" i="1"/>
  <c r="AK321" i="1"/>
  <c r="BK316" i="1"/>
  <c r="BG316" i="1"/>
  <c r="BC316" i="1"/>
  <c r="AY316" i="1"/>
  <c r="AU316" i="1"/>
  <c r="AQ316" i="1"/>
  <c r="AM316" i="1"/>
  <c r="AI316" i="1"/>
  <c r="AE316" i="1"/>
  <c r="AA316" i="1"/>
  <c r="W316" i="1"/>
  <c r="O316" i="1"/>
  <c r="BM316" i="1"/>
  <c r="BI316" i="1"/>
  <c r="BE316" i="1"/>
  <c r="BA316" i="1"/>
  <c r="AW316" i="1"/>
  <c r="AS316" i="1"/>
  <c r="AO316" i="1"/>
  <c r="AK316" i="1"/>
  <c r="AG316" i="1"/>
  <c r="AC316" i="1"/>
  <c r="Y316" i="1"/>
  <c r="U316" i="1"/>
  <c r="AS305" i="1"/>
  <c r="BG340" i="1"/>
  <c r="BG339" i="1" s="1"/>
  <c r="AY340" i="1"/>
  <c r="AY339" i="1" s="1"/>
  <c r="AQ340" i="1"/>
  <c r="AQ339" i="1" s="1"/>
  <c r="AI340" i="1"/>
  <c r="AI339" i="1" s="1"/>
  <c r="AA340" i="1"/>
  <c r="AA339" i="1" s="1"/>
  <c r="S340" i="1"/>
  <c r="BM340" i="1"/>
  <c r="BM339" i="1" s="1"/>
  <c r="BE340" i="1"/>
  <c r="BE339" i="1" s="1"/>
  <c r="AW340" i="1"/>
  <c r="AW339" i="1" s="1"/>
  <c r="AO340" i="1"/>
  <c r="AO339" i="1" s="1"/>
  <c r="AG340" i="1"/>
  <c r="AG339" i="1" s="1"/>
  <c r="Y340" i="1"/>
  <c r="Y339" i="1" s="1"/>
  <c r="BK340" i="1"/>
  <c r="BK339" i="1" s="1"/>
  <c r="BC340" i="1"/>
  <c r="BC339" i="1" s="1"/>
  <c r="AU340" i="1"/>
  <c r="AU339" i="1" s="1"/>
  <c r="AM340" i="1"/>
  <c r="AM339" i="1" s="1"/>
  <c r="AE340" i="1"/>
  <c r="AE339" i="1" s="1"/>
  <c r="W340" i="1"/>
  <c r="W339" i="1" s="1"/>
  <c r="BI340" i="1"/>
  <c r="BI339" i="1" s="1"/>
  <c r="BA340" i="1"/>
  <c r="BA339" i="1" s="1"/>
  <c r="AS340" i="1"/>
  <c r="AS339" i="1" s="1"/>
  <c r="AK340" i="1"/>
  <c r="AK339" i="1" s="1"/>
  <c r="AC340" i="1"/>
  <c r="AC339" i="1" s="1"/>
  <c r="U340" i="1"/>
  <c r="U339" i="1" s="1"/>
  <c r="AY337" i="1"/>
  <c r="AI327" i="1"/>
  <c r="AY321" i="1"/>
  <c r="BM319" i="1"/>
  <c r="BI319" i="1"/>
  <c r="BE319" i="1"/>
  <c r="BA319" i="1"/>
  <c r="AW319" i="1"/>
  <c r="AS319" i="1"/>
  <c r="AO319" i="1"/>
  <c r="AK319" i="1"/>
  <c r="AG319" i="1"/>
  <c r="AC319" i="1"/>
  <c r="Y319" i="1"/>
  <c r="U319" i="1"/>
  <c r="BK319" i="1"/>
  <c r="BG319" i="1"/>
  <c r="BC319" i="1"/>
  <c r="AY319" i="1"/>
  <c r="AU319" i="1"/>
  <c r="AQ319" i="1"/>
  <c r="AM319" i="1"/>
  <c r="AI319" i="1"/>
  <c r="AE319" i="1"/>
  <c r="AA319" i="1"/>
  <c r="W319" i="1"/>
  <c r="O319" i="1"/>
  <c r="BM315" i="1"/>
  <c r="BI315" i="1"/>
  <c r="BE315" i="1"/>
  <c r="BA315" i="1"/>
  <c r="AW315" i="1"/>
  <c r="AS315" i="1"/>
  <c r="AO315" i="1"/>
  <c r="AK315" i="1"/>
  <c r="AG315" i="1"/>
  <c r="AC315" i="1"/>
  <c r="Y315" i="1"/>
  <c r="U315" i="1"/>
  <c r="BK315" i="1"/>
  <c r="BG315" i="1"/>
  <c r="BC315" i="1"/>
  <c r="AY315" i="1"/>
  <c r="AU315" i="1"/>
  <c r="AQ315" i="1"/>
  <c r="AM315" i="1"/>
  <c r="AI315" i="1"/>
  <c r="AE315" i="1"/>
  <c r="AA315" i="1"/>
  <c r="W315" i="1"/>
  <c r="O315" i="1"/>
  <c r="AW305" i="1"/>
  <c r="P288" i="1"/>
  <c r="P299" i="1"/>
  <c r="N285" i="1"/>
  <c r="AI282" i="1"/>
  <c r="AW276" i="1"/>
  <c r="AG276" i="1"/>
  <c r="AA305" i="1"/>
  <c r="AI296" i="1"/>
  <c r="P287" i="1"/>
  <c r="BM282" i="1"/>
  <c r="AG282" i="1"/>
  <c r="BM298" i="1"/>
  <c r="BI298" i="1"/>
  <c r="BE298" i="1"/>
  <c r="BA298" i="1"/>
  <c r="AW298" i="1"/>
  <c r="AS298" i="1"/>
  <c r="AO298" i="1"/>
  <c r="AK298" i="1"/>
  <c r="AG298" i="1"/>
  <c r="AC298" i="1"/>
  <c r="Y298" i="1"/>
  <c r="U298" i="1"/>
  <c r="O298" i="1"/>
  <c r="O295" i="1" s="1"/>
  <c r="BE296" i="1"/>
  <c r="Y296" i="1"/>
  <c r="L427" i="1" a="1"/>
  <c r="L427" i="1" s="1"/>
  <c r="M427" i="1" a="1"/>
  <c r="M427" i="1" s="1"/>
  <c r="H427" i="1" a="1"/>
  <c r="H427" i="1" s="1"/>
  <c r="BG282" i="1"/>
  <c r="AA282" i="1"/>
  <c r="N281" i="1"/>
  <c r="BK276" i="1"/>
  <c r="AU276" i="1"/>
  <c r="AE276" i="1"/>
  <c r="AQ298" i="1"/>
  <c r="BA297" i="1"/>
  <c r="U297" i="1"/>
  <c r="AU296" i="1"/>
  <c r="Y286" i="1"/>
  <c r="AO282" i="1"/>
  <c r="N262" i="1"/>
  <c r="O269" i="1"/>
  <c r="BK269" i="1"/>
  <c r="BG269" i="1"/>
  <c r="BC269" i="1"/>
  <c r="AY269" i="1"/>
  <c r="AU269" i="1"/>
  <c r="AQ269" i="1"/>
  <c r="AM269" i="1"/>
  <c r="AI269" i="1"/>
  <c r="AE269" i="1"/>
  <c r="AA269" i="1"/>
  <c r="W269" i="1"/>
  <c r="AM268" i="1"/>
  <c r="P265" i="1"/>
  <c r="AO258" i="1"/>
  <c r="BA269" i="1"/>
  <c r="U269" i="1"/>
  <c r="AK268" i="1"/>
  <c r="AU258" i="1"/>
  <c r="O272" i="1"/>
  <c r="AQ268" i="1"/>
  <c r="BA258" i="1"/>
  <c r="U258" i="1"/>
  <c r="BE269" i="1"/>
  <c r="Y269" i="1"/>
  <c r="AO268" i="1"/>
  <c r="AQ258" i="1"/>
  <c r="P231" i="1"/>
  <c r="AY218" i="1"/>
  <c r="BE256" i="1"/>
  <c r="Y256" i="1"/>
  <c r="L417" i="1" a="1"/>
  <c r="L417" i="1" s="1"/>
  <c r="M417" i="1" a="1"/>
  <c r="M417" i="1" s="1"/>
  <c r="H417" i="1" a="1"/>
  <c r="H417" i="1" s="1"/>
  <c r="BM218" i="1"/>
  <c r="AG218" i="1"/>
  <c r="BA194" i="1"/>
  <c r="AK194" i="1"/>
  <c r="U194" i="1"/>
  <c r="O194" i="1"/>
  <c r="O193" i="1" s="1"/>
  <c r="BI194" i="1"/>
  <c r="AS194" i="1"/>
  <c r="AC194" i="1"/>
  <c r="L419" i="1" a="1"/>
  <c r="L419" i="1" s="1"/>
  <c r="M419" i="1" a="1"/>
  <c r="M419" i="1" s="1"/>
  <c r="H419" i="1" a="1"/>
  <c r="H419" i="1" s="1"/>
  <c r="L415" i="1" a="1"/>
  <c r="L415" i="1" s="1"/>
  <c r="M415" i="1" a="1"/>
  <c r="M415" i="1" s="1"/>
  <c r="H415" i="1" a="1"/>
  <c r="H415" i="1" s="1"/>
  <c r="P237" i="1"/>
  <c r="BK218" i="1"/>
  <c r="AE218" i="1"/>
  <c r="AK241" i="1"/>
  <c r="P227" i="1"/>
  <c r="AK218" i="1"/>
  <c r="O147" i="1"/>
  <c r="BK147" i="1"/>
  <c r="BG147" i="1"/>
  <c r="BC147" i="1"/>
  <c r="AY147" i="1"/>
  <c r="AU147" i="1"/>
  <c r="AQ147" i="1"/>
  <c r="AM147" i="1"/>
  <c r="AI147" i="1"/>
  <c r="AE147" i="1"/>
  <c r="AA147" i="1"/>
  <c r="W147" i="1"/>
  <c r="AY132" i="1"/>
  <c r="BC132" i="1"/>
  <c r="BG132" i="1"/>
  <c r="AQ132" i="1"/>
  <c r="AM132" i="1"/>
  <c r="AI132" i="1"/>
  <c r="AE132" i="1"/>
  <c r="AA132" i="1"/>
  <c r="W132" i="1"/>
  <c r="BK132" i="1"/>
  <c r="AU132" i="1"/>
  <c r="O132" i="1"/>
  <c r="AI186" i="1"/>
  <c r="AQ182" i="1"/>
  <c r="AQ180" i="1"/>
  <c r="AI152" i="1"/>
  <c r="P143" i="1"/>
  <c r="P136" i="1"/>
  <c r="AS132" i="1"/>
  <c r="BE186" i="1"/>
  <c r="Y186" i="1"/>
  <c r="AO180" i="1"/>
  <c r="P149" i="1"/>
  <c r="BI147" i="1"/>
  <c r="AC147" i="1"/>
  <c r="N144" i="1"/>
  <c r="R84" i="1"/>
  <c r="N84" i="1" s="1"/>
  <c r="S83" i="1"/>
  <c r="N83" i="1"/>
  <c r="AO194" i="1"/>
  <c r="AG187" i="1"/>
  <c r="BC186" i="1"/>
  <c r="W186" i="1"/>
  <c r="AM182" i="1"/>
  <c r="BC180" i="1"/>
  <c r="W180" i="1"/>
  <c r="O177" i="1"/>
  <c r="AW174" i="1"/>
  <c r="AU152" i="1"/>
  <c r="BM148" i="1"/>
  <c r="AG148" i="1"/>
  <c r="BA146" i="1"/>
  <c r="U146" i="1"/>
  <c r="O140" i="1"/>
  <c r="O134" i="1" s="1"/>
  <c r="BK140" i="1"/>
  <c r="BG140" i="1"/>
  <c r="BC140" i="1"/>
  <c r="AY140" i="1"/>
  <c r="AU140" i="1"/>
  <c r="AQ140" i="1"/>
  <c r="AM140" i="1"/>
  <c r="AI140" i="1"/>
  <c r="AE140" i="1"/>
  <c r="AA140" i="1"/>
  <c r="W140" i="1"/>
  <c r="BE101" i="1"/>
  <c r="AO101" i="1"/>
  <c r="Y101" i="1"/>
  <c r="P98" i="1"/>
  <c r="P94" i="1"/>
  <c r="BM82" i="1"/>
  <c r="AG82" i="1"/>
  <c r="BI69" i="1"/>
  <c r="AC69" i="1"/>
  <c r="BK56" i="1"/>
  <c r="BC56" i="1"/>
  <c r="AU56" i="1"/>
  <c r="AM56" i="1"/>
  <c r="AE56" i="1"/>
  <c r="W56" i="1"/>
  <c r="BI56" i="1"/>
  <c r="BA56" i="1"/>
  <c r="AS56" i="1"/>
  <c r="AK56" i="1"/>
  <c r="AC56" i="1"/>
  <c r="U56" i="1"/>
  <c r="BM56" i="1"/>
  <c r="BE56" i="1"/>
  <c r="AW56" i="1"/>
  <c r="AO56" i="1"/>
  <c r="AG56" i="1"/>
  <c r="Y56" i="1"/>
  <c r="AY56" i="1"/>
  <c r="S56" i="1"/>
  <c r="AQ56" i="1"/>
  <c r="AI56" i="1"/>
  <c r="BG56" i="1"/>
  <c r="AA56" i="1"/>
  <c r="P47" i="1"/>
  <c r="AC46" i="1"/>
  <c r="P10" i="1"/>
  <c r="AG132" i="1"/>
  <c r="BK124" i="1"/>
  <c r="AE124" i="1"/>
  <c r="BC108" i="1"/>
  <c r="W108" i="1"/>
  <c r="N111" i="1"/>
  <c r="P104" i="1"/>
  <c r="AU96" i="1"/>
  <c r="BC82" i="1"/>
  <c r="W82" i="1"/>
  <c r="AI78" i="1"/>
  <c r="BK70" i="1"/>
  <c r="BC70" i="1"/>
  <c r="AU70" i="1"/>
  <c r="AM70" i="1"/>
  <c r="AE70" i="1"/>
  <c r="W70" i="1"/>
  <c r="BI70" i="1"/>
  <c r="BA70" i="1"/>
  <c r="AS70" i="1"/>
  <c r="AK70" i="1"/>
  <c r="AC70" i="1"/>
  <c r="U70" i="1"/>
  <c r="BG70" i="1"/>
  <c r="AY70" i="1"/>
  <c r="AQ70" i="1"/>
  <c r="AI70" i="1"/>
  <c r="AA70" i="1"/>
  <c r="S70" i="1"/>
  <c r="BM70" i="1"/>
  <c r="BE70" i="1"/>
  <c r="AW70" i="1"/>
  <c r="AO70" i="1"/>
  <c r="AG70" i="1"/>
  <c r="Y70" i="1"/>
  <c r="AI69" i="1"/>
  <c r="AW57" i="1"/>
  <c r="AO51" i="1"/>
  <c r="AQ46" i="1"/>
  <c r="P42" i="1"/>
  <c r="P39" i="1"/>
  <c r="BK29" i="1"/>
  <c r="BG29" i="1"/>
  <c r="BC29" i="1"/>
  <c r="AY29" i="1"/>
  <c r="AU29" i="1"/>
  <c r="AQ29" i="1"/>
  <c r="AM29" i="1"/>
  <c r="AI29" i="1"/>
  <c r="AE29" i="1"/>
  <c r="AA29" i="1"/>
  <c r="W29" i="1"/>
  <c r="O29" i="1"/>
  <c r="BM29" i="1"/>
  <c r="BI29" i="1"/>
  <c r="BE29" i="1"/>
  <c r="BA29" i="1"/>
  <c r="AW29" i="1"/>
  <c r="AS29" i="1"/>
  <c r="AO29" i="1"/>
  <c r="AK29" i="1"/>
  <c r="AG29" i="1"/>
  <c r="AC29" i="1"/>
  <c r="Y29" i="1"/>
  <c r="U29" i="1"/>
  <c r="P14" i="1"/>
  <c r="N10" i="1"/>
  <c r="BA124" i="1"/>
  <c r="U124" i="1"/>
  <c r="BG114" i="1"/>
  <c r="AY114" i="1"/>
  <c r="AQ114" i="1"/>
  <c r="AI114" i="1"/>
  <c r="AA114" i="1"/>
  <c r="BM114" i="1"/>
  <c r="BE114" i="1"/>
  <c r="AW114" i="1"/>
  <c r="AO114" i="1"/>
  <c r="AG114" i="1"/>
  <c r="Y114" i="1"/>
  <c r="BK114" i="1"/>
  <c r="BC114" i="1"/>
  <c r="AU114" i="1"/>
  <c r="AM114" i="1"/>
  <c r="AE114" i="1"/>
  <c r="W114" i="1"/>
  <c r="BI114" i="1"/>
  <c r="BA114" i="1"/>
  <c r="AS114" i="1"/>
  <c r="AK114" i="1"/>
  <c r="AC114" i="1"/>
  <c r="U114" i="1"/>
  <c r="P114" i="1" s="1"/>
  <c r="AK108" i="1"/>
  <c r="BA96" i="1"/>
  <c r="U96" i="1"/>
  <c r="BI82" i="1"/>
  <c r="AC82" i="1"/>
  <c r="AW78" i="1"/>
  <c r="BM69" i="1"/>
  <c r="AG69" i="1"/>
  <c r="P59" i="1"/>
  <c r="BC57" i="1"/>
  <c r="BK51" i="1"/>
  <c r="AE51" i="1"/>
  <c r="AW46" i="1"/>
  <c r="BM18" i="1"/>
  <c r="AG18" i="1"/>
  <c r="L20" i="1" a="1"/>
  <c r="L20" i="1" s="1"/>
  <c r="H20" i="1" a="1"/>
  <c r="H20" i="1" s="1"/>
  <c r="M20" i="1" a="1"/>
  <c r="M20" i="1" s="1"/>
  <c r="AK132" i="1"/>
  <c r="AQ124" i="1"/>
  <c r="BG108" i="1"/>
  <c r="AA108" i="1"/>
  <c r="AQ96" i="1"/>
  <c r="AI92" i="1"/>
  <c r="O89" i="1"/>
  <c r="AI88" i="1"/>
  <c r="BG82" i="1"/>
  <c r="AA82" i="1"/>
  <c r="BM79" i="1"/>
  <c r="BE79" i="1"/>
  <c r="AW79" i="1"/>
  <c r="AO79" i="1"/>
  <c r="AG79" i="1"/>
  <c r="Y79" i="1"/>
  <c r="BK79" i="1"/>
  <c r="BC79" i="1"/>
  <c r="AU79" i="1"/>
  <c r="AM79" i="1"/>
  <c r="AE79" i="1"/>
  <c r="W79" i="1"/>
  <c r="BI79" i="1"/>
  <c r="BA79" i="1"/>
  <c r="AS79" i="1"/>
  <c r="AK79" i="1"/>
  <c r="AC79" i="1"/>
  <c r="U79" i="1"/>
  <c r="P79" i="1" s="1"/>
  <c r="BG79" i="1"/>
  <c r="AY79" i="1"/>
  <c r="AQ79" i="1"/>
  <c r="AI79" i="1"/>
  <c r="AA79" i="1"/>
  <c r="AM78" i="1"/>
  <c r="BK69" i="1"/>
  <c r="AE69" i="1"/>
  <c r="AK57" i="1"/>
  <c r="BI51" i="1"/>
  <c r="AC51" i="1"/>
  <c r="AM46" i="1"/>
  <c r="BC18" i="1"/>
  <c r="W18" i="1"/>
  <c r="BJ13" i="1"/>
  <c r="BK13" i="1" s="1"/>
  <c r="BF13" i="1"/>
  <c r="BG13" i="1" s="1"/>
  <c r="BB13" i="1"/>
  <c r="BC13" i="1" s="1"/>
  <c r="AX13" i="1"/>
  <c r="AY13" i="1" s="1"/>
  <c r="AT13" i="1"/>
  <c r="AU13" i="1" s="1"/>
  <c r="AP13" i="1"/>
  <c r="AQ13" i="1" s="1"/>
  <c r="AL13" i="1"/>
  <c r="AM13" i="1" s="1"/>
  <c r="AH13" i="1"/>
  <c r="AI13" i="1" s="1"/>
  <c r="AD13" i="1"/>
  <c r="AE13" i="1" s="1"/>
  <c r="Z13" i="1"/>
  <c r="AA13" i="1" s="1"/>
  <c r="V13" i="1"/>
  <c r="W13" i="1" s="1"/>
  <c r="BL13" i="1"/>
  <c r="BM13" i="1" s="1"/>
  <c r="BH13" i="1"/>
  <c r="BI13" i="1" s="1"/>
  <c r="BD13" i="1"/>
  <c r="BE13" i="1" s="1"/>
  <c r="AZ13" i="1"/>
  <c r="BA13" i="1" s="1"/>
  <c r="AV13" i="1"/>
  <c r="AW13" i="1" s="1"/>
  <c r="AR13" i="1"/>
  <c r="AS13" i="1" s="1"/>
  <c r="AN13" i="1"/>
  <c r="AO13" i="1" s="1"/>
  <c r="AJ13" i="1"/>
  <c r="AK13" i="1" s="1"/>
  <c r="AF13" i="1"/>
  <c r="AG13" i="1" s="1"/>
  <c r="AB13" i="1"/>
  <c r="AC13" i="1" s="1"/>
  <c r="X13" i="1"/>
  <c r="Y13" i="1" s="1"/>
  <c r="T13" i="1"/>
  <c r="U13" i="1" s="1"/>
  <c r="R13" i="1"/>
  <c r="P55" i="1"/>
  <c r="P54" i="1"/>
  <c r="P44" i="1"/>
  <c r="BI46" i="1"/>
  <c r="P12" i="1"/>
  <c r="P37" i="1"/>
  <c r="BG36" i="1"/>
  <c r="AY36" i="1"/>
  <c r="AQ36" i="1"/>
  <c r="AI36" i="1"/>
  <c r="AA36" i="1"/>
  <c r="BK36" i="1"/>
  <c r="BC36" i="1"/>
  <c r="AU36" i="1"/>
  <c r="AM36" i="1"/>
  <c r="AE36" i="1"/>
  <c r="W36" i="1"/>
  <c r="BM36" i="1"/>
  <c r="AW36" i="1"/>
  <c r="AG36" i="1"/>
  <c r="BI36" i="1"/>
  <c r="AS36" i="1"/>
  <c r="AC36" i="1"/>
  <c r="BE36" i="1"/>
  <c r="AO36" i="1"/>
  <c r="Y36" i="1"/>
  <c r="BA36" i="1"/>
  <c r="AK36" i="1"/>
  <c r="U36" i="1"/>
  <c r="P36" i="1" s="1"/>
  <c r="P17" i="1"/>
  <c r="N409" i="1"/>
  <c r="N410" i="1"/>
  <c r="N408" i="1"/>
  <c r="AW405" i="1"/>
  <c r="BK409" i="1"/>
  <c r="BI405" i="1"/>
  <c r="AC405" i="1"/>
  <c r="AS392" i="1"/>
  <c r="N398" i="1"/>
  <c r="AC392" i="1"/>
  <c r="BE392" i="1"/>
  <c r="AI392" i="1"/>
  <c r="AY392" i="1"/>
  <c r="N393" i="1"/>
  <c r="P391" i="1"/>
  <c r="P388" i="1"/>
  <c r="P383" i="1"/>
  <c r="P370" i="1"/>
  <c r="P380" i="1"/>
  <c r="N366" i="1"/>
  <c r="P364" i="1"/>
  <c r="BL356" i="1"/>
  <c r="BM356" i="1" s="1"/>
  <c r="BH356" i="1"/>
  <c r="BI356" i="1" s="1"/>
  <c r="BD356" i="1"/>
  <c r="BE356" i="1" s="1"/>
  <c r="AZ356" i="1"/>
  <c r="BA356" i="1" s="1"/>
  <c r="AV356" i="1"/>
  <c r="AW356" i="1" s="1"/>
  <c r="AR356" i="1"/>
  <c r="AS356" i="1" s="1"/>
  <c r="AN356" i="1"/>
  <c r="AO356" i="1" s="1"/>
  <c r="AJ356" i="1"/>
  <c r="AK356" i="1" s="1"/>
  <c r="AF356" i="1"/>
  <c r="AG356" i="1" s="1"/>
  <c r="AB356" i="1"/>
  <c r="AC356" i="1" s="1"/>
  <c r="X356" i="1"/>
  <c r="Y356" i="1" s="1"/>
  <c r="T356" i="1"/>
  <c r="U356" i="1" s="1"/>
  <c r="R356" i="1"/>
  <c r="BJ356" i="1"/>
  <c r="BK356" i="1" s="1"/>
  <c r="BF356" i="1"/>
  <c r="BG356" i="1" s="1"/>
  <c r="BB356" i="1"/>
  <c r="BC356" i="1" s="1"/>
  <c r="AX356" i="1"/>
  <c r="AY356" i="1" s="1"/>
  <c r="AT356" i="1"/>
  <c r="AU356" i="1" s="1"/>
  <c r="AP356" i="1"/>
  <c r="AQ356" i="1" s="1"/>
  <c r="AL356" i="1"/>
  <c r="AM356" i="1" s="1"/>
  <c r="AH356" i="1"/>
  <c r="AI356" i="1" s="1"/>
  <c r="AD356" i="1"/>
  <c r="AE356" i="1" s="1"/>
  <c r="Z356" i="1"/>
  <c r="AA356" i="1" s="1"/>
  <c r="V356" i="1"/>
  <c r="W356" i="1" s="1"/>
  <c r="N363" i="1"/>
  <c r="BJ359" i="1"/>
  <c r="BK359" i="1" s="1"/>
  <c r="BF359" i="1"/>
  <c r="BG359" i="1" s="1"/>
  <c r="BB359" i="1"/>
  <c r="BC359" i="1" s="1"/>
  <c r="AX359" i="1"/>
  <c r="AY359" i="1" s="1"/>
  <c r="AT359" i="1"/>
  <c r="AU359" i="1" s="1"/>
  <c r="AP359" i="1"/>
  <c r="AQ359" i="1" s="1"/>
  <c r="AL359" i="1"/>
  <c r="AM359" i="1" s="1"/>
  <c r="AH359" i="1"/>
  <c r="AI359" i="1" s="1"/>
  <c r="AD359" i="1"/>
  <c r="AE359" i="1" s="1"/>
  <c r="Z359" i="1"/>
  <c r="AA359" i="1" s="1"/>
  <c r="V359" i="1"/>
  <c r="W359" i="1" s="1"/>
  <c r="BL359" i="1"/>
  <c r="BM359" i="1" s="1"/>
  <c r="BH359" i="1"/>
  <c r="BI359" i="1" s="1"/>
  <c r="BD359" i="1"/>
  <c r="BE359" i="1" s="1"/>
  <c r="AZ359" i="1"/>
  <c r="BA359" i="1" s="1"/>
  <c r="AV359" i="1"/>
  <c r="AW359" i="1" s="1"/>
  <c r="AR359" i="1"/>
  <c r="AS359" i="1" s="1"/>
  <c r="AN359" i="1"/>
  <c r="AO359" i="1" s="1"/>
  <c r="AJ359" i="1"/>
  <c r="AK359" i="1" s="1"/>
  <c r="AF359" i="1"/>
  <c r="AG359" i="1" s="1"/>
  <c r="AB359" i="1"/>
  <c r="AC359" i="1" s="1"/>
  <c r="X359" i="1"/>
  <c r="Y359" i="1" s="1"/>
  <c r="T359" i="1"/>
  <c r="U359" i="1" s="1"/>
  <c r="R359" i="1"/>
  <c r="BC349" i="1"/>
  <c r="AM349" i="1"/>
  <c r="W349" i="1"/>
  <c r="AO349" i="1"/>
  <c r="W344" i="1"/>
  <c r="AK349" i="1"/>
  <c r="P348" i="1"/>
  <c r="P345" i="1"/>
  <c r="P367" i="1"/>
  <c r="BM349" i="1"/>
  <c r="BK344" i="1"/>
  <c r="P363" i="1"/>
  <c r="N358" i="1"/>
  <c r="AE347" i="1"/>
  <c r="AO337" i="1"/>
  <c r="BM327" i="1"/>
  <c r="AG327" i="1"/>
  <c r="O320" i="1"/>
  <c r="P311" i="1"/>
  <c r="P307" i="1"/>
  <c r="BA305" i="1"/>
  <c r="BK429" i="1"/>
  <c r="BG429" i="1"/>
  <c r="BC429" i="1"/>
  <c r="AY429" i="1"/>
  <c r="AU429" i="1"/>
  <c r="AQ429" i="1"/>
  <c r="AM429" i="1"/>
  <c r="AI429" i="1"/>
  <c r="AE429" i="1"/>
  <c r="AA429" i="1"/>
  <c r="W429" i="1"/>
  <c r="BM429" i="1"/>
  <c r="BI429" i="1"/>
  <c r="BE429" i="1"/>
  <c r="BA429" i="1"/>
  <c r="AW429" i="1"/>
  <c r="AS429" i="1"/>
  <c r="AO429" i="1"/>
  <c r="AK429" i="1"/>
  <c r="AG429" i="1"/>
  <c r="AC429" i="1"/>
  <c r="Y429" i="1"/>
  <c r="U429" i="1"/>
  <c r="O429" i="1"/>
  <c r="O428" i="1" s="1"/>
  <c r="BC337" i="1"/>
  <c r="W337" i="1"/>
  <c r="N333" i="1"/>
  <c r="AM327" i="1"/>
  <c r="BK321" i="1"/>
  <c r="AE321" i="1"/>
  <c r="M431" i="1" a="1"/>
  <c r="M431" i="1" s="1"/>
  <c r="H431" i="1" a="1"/>
  <c r="H431" i="1" s="1"/>
  <c r="L431" i="1" a="1"/>
  <c r="L431" i="1" s="1"/>
  <c r="AO305" i="1"/>
  <c r="AK344" i="1"/>
  <c r="AK337" i="1"/>
  <c r="AK327" i="1"/>
  <c r="BI321" i="1"/>
  <c r="AC321" i="1"/>
  <c r="AC305" i="1"/>
  <c r="AQ337" i="1"/>
  <c r="BG327" i="1"/>
  <c r="AA327" i="1"/>
  <c r="AQ321" i="1"/>
  <c r="AG305" i="1"/>
  <c r="BL283" i="1"/>
  <c r="BH283" i="1"/>
  <c r="BD283" i="1"/>
  <c r="AZ283" i="1"/>
  <c r="AV283" i="1"/>
  <c r="AR283" i="1"/>
  <c r="AN283" i="1"/>
  <c r="AJ283" i="1"/>
  <c r="AF283" i="1"/>
  <c r="AB283" i="1"/>
  <c r="X283" i="1"/>
  <c r="T283" i="1"/>
  <c r="BF283" i="1"/>
  <c r="AP283" i="1"/>
  <c r="Z283" i="1"/>
  <c r="BJ283" i="1"/>
  <c r="AT283" i="1"/>
  <c r="AD283" i="1"/>
  <c r="AX283" i="1"/>
  <c r="AH283" i="1"/>
  <c r="BB283" i="1"/>
  <c r="AL283" i="1"/>
  <c r="V283" i="1"/>
  <c r="AC282" i="1"/>
  <c r="N288" i="1"/>
  <c r="BG296" i="1"/>
  <c r="AA296" i="1"/>
  <c r="BC282" i="1"/>
  <c r="W282" i="1"/>
  <c r="P281" i="1"/>
  <c r="AW296" i="1"/>
  <c r="BA282" i="1"/>
  <c r="U282" i="1"/>
  <c r="BG276" i="1"/>
  <c r="AQ276" i="1"/>
  <c r="AA276" i="1"/>
  <c r="BK305" i="1"/>
  <c r="AI298" i="1"/>
  <c r="AM296" i="1"/>
  <c r="BK282" i="1"/>
  <c r="AE282" i="1"/>
  <c r="BK268" i="1"/>
  <c r="AE268" i="1"/>
  <c r="P260" i="1"/>
  <c r="BM258" i="1"/>
  <c r="AG258" i="1"/>
  <c r="BM423" i="1"/>
  <c r="BI423" i="1"/>
  <c r="BE423" i="1"/>
  <c r="BA423" i="1"/>
  <c r="AW423" i="1"/>
  <c r="AS423" i="1"/>
  <c r="AO423" i="1"/>
  <c r="AK423" i="1"/>
  <c r="AG423" i="1"/>
  <c r="AC423" i="1"/>
  <c r="Y423" i="1"/>
  <c r="U423" i="1"/>
  <c r="O423" i="1"/>
  <c r="O422" i="1" s="1"/>
  <c r="BK423" i="1"/>
  <c r="BG423" i="1"/>
  <c r="BC423" i="1"/>
  <c r="AY423" i="1"/>
  <c r="AU423" i="1"/>
  <c r="AQ423" i="1"/>
  <c r="AM423" i="1"/>
  <c r="AI423" i="1"/>
  <c r="AE423" i="1"/>
  <c r="AA423" i="1"/>
  <c r="W423" i="1"/>
  <c r="AS269" i="1"/>
  <c r="BI268" i="1"/>
  <c r="AC268" i="1"/>
  <c r="AM258" i="1"/>
  <c r="BM276" i="1"/>
  <c r="P273" i="1"/>
  <c r="N277" i="1"/>
  <c r="AI268" i="1"/>
  <c r="AS258" i="1"/>
  <c r="O256" i="1"/>
  <c r="O255" i="1" s="1"/>
  <c r="BK256" i="1"/>
  <c r="BG256" i="1"/>
  <c r="BC256" i="1"/>
  <c r="AY256" i="1"/>
  <c r="AU256" i="1"/>
  <c r="AQ256" i="1"/>
  <c r="AM256" i="1"/>
  <c r="AI256" i="1"/>
  <c r="AE256" i="1"/>
  <c r="AA256" i="1"/>
  <c r="W256" i="1"/>
  <c r="AW269" i="1"/>
  <c r="BM268" i="1"/>
  <c r="AG268" i="1"/>
  <c r="N260" i="1"/>
  <c r="AI258" i="1"/>
  <c r="AQ218" i="1"/>
  <c r="P212" i="1"/>
  <c r="P208" i="1"/>
  <c r="P199" i="1"/>
  <c r="AA194" i="1"/>
  <c r="AW256" i="1"/>
  <c r="P236" i="1"/>
  <c r="BE218" i="1"/>
  <c r="Y218" i="1"/>
  <c r="AU194" i="1"/>
  <c r="BI254" i="1"/>
  <c r="AS254" i="1"/>
  <c r="AC254" i="1"/>
  <c r="O254" i="1"/>
  <c r="O253" i="1" s="1"/>
  <c r="BE254" i="1"/>
  <c r="AO254" i="1"/>
  <c r="Y254" i="1"/>
  <c r="BG248" i="1"/>
  <c r="L413" i="1" a="1"/>
  <c r="L413" i="1" s="1"/>
  <c r="M413" i="1" a="1"/>
  <c r="M413" i="1" s="1"/>
  <c r="H413" i="1" a="1"/>
  <c r="H413" i="1" s="1"/>
  <c r="AM241" i="1"/>
  <c r="P240" i="1"/>
  <c r="AI239" i="1"/>
  <c r="BI232" i="1"/>
  <c r="BA232" i="1"/>
  <c r="AS232" i="1"/>
  <c r="AK232" i="1"/>
  <c r="AC232" i="1"/>
  <c r="U232" i="1"/>
  <c r="BG232" i="1"/>
  <c r="AY232" i="1"/>
  <c r="AQ232" i="1"/>
  <c r="AI232" i="1"/>
  <c r="AA232" i="1"/>
  <c r="S232" i="1"/>
  <c r="BM232" i="1"/>
  <c r="BE232" i="1"/>
  <c r="AW232" i="1"/>
  <c r="AO232" i="1"/>
  <c r="AG232" i="1"/>
  <c r="Y232" i="1"/>
  <c r="BK232" i="1"/>
  <c r="BC232" i="1"/>
  <c r="AU232" i="1"/>
  <c r="AM232" i="1"/>
  <c r="AE232" i="1"/>
  <c r="W232" i="1"/>
  <c r="BC218" i="1"/>
  <c r="W218" i="1"/>
  <c r="P210" i="1"/>
  <c r="BG202" i="1"/>
  <c r="AA202" i="1"/>
  <c r="AY194" i="1"/>
  <c r="BI256" i="1"/>
  <c r="AC256" i="1"/>
  <c r="BI241" i="1"/>
  <c r="AC241" i="1"/>
  <c r="BE239" i="1"/>
  <c r="Y239" i="1"/>
  <c r="P223" i="1"/>
  <c r="BI218" i="1"/>
  <c r="AC218" i="1"/>
  <c r="AO202" i="1"/>
  <c r="BC194" i="1"/>
  <c r="P192" i="1"/>
  <c r="AK186" i="1"/>
  <c r="P168" i="1"/>
  <c r="P165" i="1"/>
  <c r="P160" i="1"/>
  <c r="BM153" i="1"/>
  <c r="BE153" i="1"/>
  <c r="AW153" i="1"/>
  <c r="AO153" i="1"/>
  <c r="AG153" i="1"/>
  <c r="Y153" i="1"/>
  <c r="BK153" i="1"/>
  <c r="BC153" i="1"/>
  <c r="AU153" i="1"/>
  <c r="AM153" i="1"/>
  <c r="AE153" i="1"/>
  <c r="W153" i="1"/>
  <c r="BI153" i="1"/>
  <c r="BA153" i="1"/>
  <c r="AS153" i="1"/>
  <c r="AK153" i="1"/>
  <c r="AC153" i="1"/>
  <c r="U153" i="1"/>
  <c r="BG153" i="1"/>
  <c r="AY153" i="1"/>
  <c r="AQ153" i="1"/>
  <c r="AI153" i="1"/>
  <c r="AA153" i="1"/>
  <c r="S153" i="1"/>
  <c r="AO147" i="1"/>
  <c r="O139" i="1"/>
  <c r="BK139" i="1"/>
  <c r="BG139" i="1"/>
  <c r="BC139" i="1"/>
  <c r="AY139" i="1"/>
  <c r="AU139" i="1"/>
  <c r="AQ139" i="1"/>
  <c r="AM139" i="1"/>
  <c r="AI139" i="1"/>
  <c r="AE139" i="1"/>
  <c r="AA139" i="1"/>
  <c r="W139" i="1"/>
  <c r="BM130" i="1"/>
  <c r="BI130" i="1"/>
  <c r="BE130" i="1"/>
  <c r="BA130" i="1"/>
  <c r="AW130" i="1"/>
  <c r="AS130" i="1"/>
  <c r="AO130" i="1"/>
  <c r="AK130" i="1"/>
  <c r="AG130" i="1"/>
  <c r="AC130" i="1"/>
  <c r="Y130" i="1"/>
  <c r="U130" i="1"/>
  <c r="BK130" i="1"/>
  <c r="BG130" i="1"/>
  <c r="BC130" i="1"/>
  <c r="AY130" i="1"/>
  <c r="AU130" i="1"/>
  <c r="AQ130" i="1"/>
  <c r="AM130" i="1"/>
  <c r="AI130" i="1"/>
  <c r="AE130" i="1"/>
  <c r="AA130" i="1"/>
  <c r="W130" i="1"/>
  <c r="O130" i="1"/>
  <c r="BG186" i="1"/>
  <c r="AA186" i="1"/>
  <c r="AI182" i="1"/>
  <c r="AI180" i="1"/>
  <c r="BA174" i="1"/>
  <c r="U174" i="1"/>
  <c r="BG152" i="1"/>
  <c r="AA152" i="1"/>
  <c r="BM146" i="1"/>
  <c r="AG146" i="1"/>
  <c r="O198" i="1"/>
  <c r="BK198" i="1"/>
  <c r="BG198" i="1"/>
  <c r="BC198" i="1"/>
  <c r="AY198" i="1"/>
  <c r="AU198" i="1"/>
  <c r="AQ198" i="1"/>
  <c r="AM198" i="1"/>
  <c r="AI198" i="1"/>
  <c r="AE198" i="1"/>
  <c r="AA198" i="1"/>
  <c r="W198" i="1"/>
  <c r="AI187" i="1"/>
  <c r="AW186" i="1"/>
  <c r="BM180" i="1"/>
  <c r="AG180" i="1"/>
  <c r="BM161" i="1"/>
  <c r="BE161" i="1"/>
  <c r="AW161" i="1"/>
  <c r="AO161" i="1"/>
  <c r="AG161" i="1"/>
  <c r="Y161" i="1"/>
  <c r="BK161" i="1"/>
  <c r="BC161" i="1"/>
  <c r="AU161" i="1"/>
  <c r="AM161" i="1"/>
  <c r="AE161" i="1"/>
  <c r="W161" i="1"/>
  <c r="BI161" i="1"/>
  <c r="BA161" i="1"/>
  <c r="AS161" i="1"/>
  <c r="AK161" i="1"/>
  <c r="AC161" i="1"/>
  <c r="U161" i="1"/>
  <c r="BG161" i="1"/>
  <c r="AY161" i="1"/>
  <c r="AQ161" i="1"/>
  <c r="AI161" i="1"/>
  <c r="AA161" i="1"/>
  <c r="S161" i="1"/>
  <c r="P159" i="1"/>
  <c r="BA147" i="1"/>
  <c r="U147" i="1"/>
  <c r="P144" i="1"/>
  <c r="AK139" i="1"/>
  <c r="BM132" i="1"/>
  <c r="N65" i="1"/>
  <c r="AK198" i="1"/>
  <c r="BM194" i="1"/>
  <c r="AG194" i="1"/>
  <c r="BC190" i="1"/>
  <c r="AU186" i="1"/>
  <c r="BK182" i="1"/>
  <c r="AE182" i="1"/>
  <c r="AU180" i="1"/>
  <c r="AM178" i="1"/>
  <c r="BE148" i="1"/>
  <c r="AS146" i="1"/>
  <c r="AO140" i="1"/>
  <c r="P111" i="1"/>
  <c r="BA101" i="1"/>
  <c r="AK101" i="1"/>
  <c r="U101" i="1"/>
  <c r="BM124" i="1"/>
  <c r="AG124" i="1"/>
  <c r="P116" i="1"/>
  <c r="BM108" i="1"/>
  <c r="AG108" i="1"/>
  <c r="AO96" i="1"/>
  <c r="P91" i="1"/>
  <c r="BE82" i="1"/>
  <c r="Y82" i="1"/>
  <c r="BG77" i="1"/>
  <c r="AY77" i="1"/>
  <c r="AQ77" i="1"/>
  <c r="AI77" i="1"/>
  <c r="AA77" i="1"/>
  <c r="BM77" i="1"/>
  <c r="BE77" i="1"/>
  <c r="AW77" i="1"/>
  <c r="AO77" i="1"/>
  <c r="AG77" i="1"/>
  <c r="Y77" i="1"/>
  <c r="BK77" i="1"/>
  <c r="BC77" i="1"/>
  <c r="AU77" i="1"/>
  <c r="AM77" i="1"/>
  <c r="AE77" i="1"/>
  <c r="W77" i="1"/>
  <c r="BI77" i="1"/>
  <c r="BA77" i="1"/>
  <c r="AS77" i="1"/>
  <c r="AK77" i="1"/>
  <c r="AC77" i="1"/>
  <c r="U77" i="1"/>
  <c r="BA69" i="1"/>
  <c r="U69" i="1"/>
  <c r="AQ57" i="1"/>
  <c r="O53" i="1"/>
  <c r="BM53" i="1"/>
  <c r="BI53" i="1"/>
  <c r="BE53" i="1"/>
  <c r="BA53" i="1"/>
  <c r="AW53" i="1"/>
  <c r="AS53" i="1"/>
  <c r="AO53" i="1"/>
  <c r="AK53" i="1"/>
  <c r="AG53" i="1"/>
  <c r="AC53" i="1"/>
  <c r="Y53" i="1"/>
  <c r="U53" i="1"/>
  <c r="BK53" i="1"/>
  <c r="BG53" i="1"/>
  <c r="BC53" i="1"/>
  <c r="AY53" i="1"/>
  <c r="AU53" i="1"/>
  <c r="AQ53" i="1"/>
  <c r="AM53" i="1"/>
  <c r="AI53" i="1"/>
  <c r="AE53" i="1"/>
  <c r="AA53" i="1"/>
  <c r="W53" i="1"/>
  <c r="AI51" i="1"/>
  <c r="BA46" i="1"/>
  <c r="U46" i="1"/>
  <c r="O30" i="1"/>
  <c r="BM30" i="1"/>
  <c r="BI30" i="1"/>
  <c r="BE30" i="1"/>
  <c r="BA30" i="1"/>
  <c r="AW30" i="1"/>
  <c r="AS30" i="1"/>
  <c r="AO30" i="1"/>
  <c r="AK30" i="1"/>
  <c r="AG30" i="1"/>
  <c r="AC30" i="1"/>
  <c r="Y30" i="1"/>
  <c r="U30" i="1"/>
  <c r="BK30" i="1"/>
  <c r="BG30" i="1"/>
  <c r="BC30" i="1"/>
  <c r="AY30" i="1"/>
  <c r="AU30" i="1"/>
  <c r="AQ30" i="1"/>
  <c r="AM30" i="1"/>
  <c r="AI30" i="1"/>
  <c r="AE30" i="1"/>
  <c r="AA30" i="1"/>
  <c r="W30" i="1"/>
  <c r="BA18" i="1"/>
  <c r="U18" i="1"/>
  <c r="Y132" i="1"/>
  <c r="BC124" i="1"/>
  <c r="W124" i="1"/>
  <c r="AU108" i="1"/>
  <c r="N115" i="1"/>
  <c r="AM96" i="1"/>
  <c r="AU82" i="1"/>
  <c r="BG78" i="1"/>
  <c r="AA78" i="1"/>
  <c r="BG69" i="1"/>
  <c r="AA69" i="1"/>
  <c r="AO57" i="1"/>
  <c r="BM51" i="1"/>
  <c r="AG51" i="1"/>
  <c r="AI46" i="1"/>
  <c r="P35" i="1"/>
  <c r="AQ18" i="1"/>
  <c r="BL15" i="1"/>
  <c r="BM15" i="1" s="1"/>
  <c r="BH15" i="1"/>
  <c r="BI15" i="1" s="1"/>
  <c r="BD15" i="1"/>
  <c r="BE15" i="1" s="1"/>
  <c r="AZ15" i="1"/>
  <c r="BA15" i="1" s="1"/>
  <c r="AV15" i="1"/>
  <c r="AW15" i="1" s="1"/>
  <c r="AR15" i="1"/>
  <c r="AS15" i="1" s="1"/>
  <c r="AN15" i="1"/>
  <c r="AO15" i="1" s="1"/>
  <c r="AJ15" i="1"/>
  <c r="AK15" i="1" s="1"/>
  <c r="AF15" i="1"/>
  <c r="AG15" i="1" s="1"/>
  <c r="AB15" i="1"/>
  <c r="AC15" i="1" s="1"/>
  <c r="X15" i="1"/>
  <c r="Y15" i="1" s="1"/>
  <c r="T15" i="1"/>
  <c r="U15" i="1" s="1"/>
  <c r="R15" i="1"/>
  <c r="BJ15" i="1"/>
  <c r="BK15" i="1" s="1"/>
  <c r="BF15" i="1"/>
  <c r="BG15" i="1" s="1"/>
  <c r="BB15" i="1"/>
  <c r="BC15" i="1" s="1"/>
  <c r="AX15" i="1"/>
  <c r="AY15" i="1" s="1"/>
  <c r="AT15" i="1"/>
  <c r="AU15" i="1" s="1"/>
  <c r="AP15" i="1"/>
  <c r="AQ15" i="1" s="1"/>
  <c r="AL15" i="1"/>
  <c r="AM15" i="1" s="1"/>
  <c r="AH15" i="1"/>
  <c r="AI15" i="1" s="1"/>
  <c r="AD15" i="1"/>
  <c r="AE15" i="1" s="1"/>
  <c r="Z15" i="1"/>
  <c r="AA15" i="1" s="1"/>
  <c r="V15" i="1"/>
  <c r="W15" i="1" s="1"/>
  <c r="P129" i="1"/>
  <c r="AS124" i="1"/>
  <c r="BC121" i="1"/>
  <c r="W121" i="1"/>
  <c r="BC117" i="1"/>
  <c r="W117" i="1"/>
  <c r="BI108" i="1"/>
  <c r="AC108" i="1"/>
  <c r="AS96" i="1"/>
  <c r="BA92" i="1"/>
  <c r="U92" i="1"/>
  <c r="BA82" i="1"/>
  <c r="U82" i="1"/>
  <c r="AO78" i="1"/>
  <c r="P76" i="1"/>
  <c r="P75" i="1"/>
  <c r="P74" i="1"/>
  <c r="P73" i="1"/>
  <c r="BE69" i="1"/>
  <c r="Y69" i="1"/>
  <c r="P64" i="1"/>
  <c r="AU57" i="1"/>
  <c r="BC51" i="1"/>
  <c r="W51" i="1"/>
  <c r="AO46" i="1"/>
  <c r="BE18" i="1"/>
  <c r="Y18" i="1"/>
  <c r="N9" i="1"/>
  <c r="AC132" i="1"/>
  <c r="AI124" i="1"/>
  <c r="BA121" i="1"/>
  <c r="U121" i="1"/>
  <c r="AK117" i="1"/>
  <c r="AY108" i="1"/>
  <c r="BI105" i="1"/>
  <c r="BA105" i="1"/>
  <c r="AS105" i="1"/>
  <c r="AK105" i="1"/>
  <c r="AC105" i="1"/>
  <c r="U105" i="1"/>
  <c r="BG105" i="1"/>
  <c r="AY105" i="1"/>
  <c r="AQ105" i="1"/>
  <c r="AI105" i="1"/>
  <c r="AA105" i="1"/>
  <c r="BM105" i="1"/>
  <c r="BE105" i="1"/>
  <c r="AW105" i="1"/>
  <c r="AO105" i="1"/>
  <c r="AG105" i="1"/>
  <c r="Y105" i="1"/>
  <c r="BK105" i="1"/>
  <c r="BC105" i="1"/>
  <c r="AU105" i="1"/>
  <c r="AM105" i="1"/>
  <c r="AE105" i="1"/>
  <c r="W105" i="1"/>
  <c r="P105" i="1" s="1"/>
  <c r="AI96" i="1"/>
  <c r="BG92" i="1"/>
  <c r="AA92" i="1"/>
  <c r="AQ90" i="1"/>
  <c r="BG88" i="1"/>
  <c r="AA88" i="1"/>
  <c r="AY82" i="1"/>
  <c r="BK78" i="1"/>
  <c r="AE78" i="1"/>
  <c r="BC69" i="1"/>
  <c r="W69" i="1"/>
  <c r="BI57" i="1"/>
  <c r="AC57" i="1"/>
  <c r="BA51" i="1"/>
  <c r="U51" i="1"/>
  <c r="BK46" i="1"/>
  <c r="AE46" i="1"/>
  <c r="N39" i="1"/>
  <c r="AU18" i="1"/>
  <c r="P32" i="1"/>
  <c r="P31" i="1"/>
  <c r="P16" i="1"/>
  <c r="O15" i="1"/>
  <c r="N12" i="1"/>
  <c r="BE409" i="1"/>
  <c r="AO409" i="1"/>
  <c r="Y409" i="1"/>
  <c r="W409" i="1"/>
  <c r="P409" i="1" s="1"/>
  <c r="AY409" i="1"/>
  <c r="BG409" i="1"/>
  <c r="N406" i="1"/>
  <c r="AO405" i="1"/>
  <c r="AU409" i="1"/>
  <c r="BA405" i="1"/>
  <c r="P408" i="1"/>
  <c r="P399" i="1"/>
  <c r="N392" i="1"/>
  <c r="W392" i="1"/>
  <c r="P392" i="1" s="1"/>
  <c r="AM392" i="1"/>
  <c r="BC392" i="1"/>
  <c r="AW392" i="1"/>
  <c r="P385" i="1"/>
  <c r="P382" i="1"/>
  <c r="O390" i="1"/>
  <c r="P381" i="1"/>
  <c r="N365" i="1"/>
  <c r="P361" i="1"/>
  <c r="N364" i="1"/>
  <c r="P375" i="1"/>
  <c r="BL352" i="1"/>
  <c r="BM352" i="1" s="1"/>
  <c r="BH352" i="1"/>
  <c r="BI352" i="1" s="1"/>
  <c r="BD352" i="1"/>
  <c r="BE352" i="1" s="1"/>
  <c r="AZ352" i="1"/>
  <c r="BA352" i="1" s="1"/>
  <c r="AV352" i="1"/>
  <c r="AW352" i="1" s="1"/>
  <c r="AR352" i="1"/>
  <c r="AS352" i="1" s="1"/>
  <c r="AN352" i="1"/>
  <c r="AO352" i="1" s="1"/>
  <c r="AJ352" i="1"/>
  <c r="AK352" i="1" s="1"/>
  <c r="AF352" i="1"/>
  <c r="AG352" i="1" s="1"/>
  <c r="AB352" i="1"/>
  <c r="AC352" i="1" s="1"/>
  <c r="X352" i="1"/>
  <c r="Y352" i="1" s="1"/>
  <c r="T352" i="1"/>
  <c r="U352" i="1" s="1"/>
  <c r="R352" i="1"/>
  <c r="I355" i="1"/>
  <c r="BJ352" i="1"/>
  <c r="BK352" i="1" s="1"/>
  <c r="BF352" i="1"/>
  <c r="BG352" i="1" s="1"/>
  <c r="BB352" i="1"/>
  <c r="BC352" i="1" s="1"/>
  <c r="AX352" i="1"/>
  <c r="AY352" i="1" s="1"/>
  <c r="AT352" i="1"/>
  <c r="AU352" i="1" s="1"/>
  <c r="AP352" i="1"/>
  <c r="AQ352" i="1" s="1"/>
  <c r="AL352" i="1"/>
  <c r="AM352" i="1" s="1"/>
  <c r="AH352" i="1"/>
  <c r="AI352" i="1" s="1"/>
  <c r="AD352" i="1"/>
  <c r="AE352" i="1" s="1"/>
  <c r="Z352" i="1"/>
  <c r="AA352" i="1" s="1"/>
  <c r="V352" i="1"/>
  <c r="W352" i="1" s="1"/>
  <c r="S386" i="1"/>
  <c r="P387" i="1"/>
  <c r="P386" i="1" s="1"/>
  <c r="BM374" i="1"/>
  <c r="BE374" i="1"/>
  <c r="AW374" i="1"/>
  <c r="AO374" i="1"/>
  <c r="AG374" i="1"/>
  <c r="Y374" i="1"/>
  <c r="BG374" i="1"/>
  <c r="AU374" i="1"/>
  <c r="AK374" i="1"/>
  <c r="AA374" i="1"/>
  <c r="BC374" i="1"/>
  <c r="AS374" i="1"/>
  <c r="AI374" i="1"/>
  <c r="W374" i="1"/>
  <c r="BK374" i="1"/>
  <c r="BA374" i="1"/>
  <c r="AQ374" i="1"/>
  <c r="AE374" i="1"/>
  <c r="U374" i="1"/>
  <c r="AM374" i="1"/>
  <c r="AC374" i="1"/>
  <c r="BI374" i="1"/>
  <c r="S374" i="1"/>
  <c r="AY374" i="1"/>
  <c r="L435" i="1" a="1"/>
  <c r="L435" i="1" s="1"/>
  <c r="M435" i="1" a="1"/>
  <c r="M435" i="1" s="1"/>
  <c r="H435" i="1" a="1"/>
  <c r="H435" i="1" s="1"/>
  <c r="BJ351" i="1"/>
  <c r="BK351" i="1" s="1"/>
  <c r="BF351" i="1"/>
  <c r="BG351" i="1" s="1"/>
  <c r="BB351" i="1"/>
  <c r="BC351" i="1" s="1"/>
  <c r="AX351" i="1"/>
  <c r="AY351" i="1" s="1"/>
  <c r="AT351" i="1"/>
  <c r="AU351" i="1" s="1"/>
  <c r="AP351" i="1"/>
  <c r="AQ351" i="1" s="1"/>
  <c r="AL351" i="1"/>
  <c r="AM351" i="1" s="1"/>
  <c r="AH351" i="1"/>
  <c r="AI351" i="1" s="1"/>
  <c r="AD351" i="1"/>
  <c r="AE351" i="1" s="1"/>
  <c r="Z351" i="1"/>
  <c r="AA351" i="1" s="1"/>
  <c r="V351" i="1"/>
  <c r="W351" i="1" s="1"/>
  <c r="I353" i="1"/>
  <c r="BL351" i="1"/>
  <c r="BM351" i="1" s="1"/>
  <c r="BH351" i="1"/>
  <c r="BI351" i="1" s="1"/>
  <c r="BD351" i="1"/>
  <c r="BE351" i="1" s="1"/>
  <c r="AZ351" i="1"/>
  <c r="BA351" i="1" s="1"/>
  <c r="AV351" i="1"/>
  <c r="AW351" i="1" s="1"/>
  <c r="AR351" i="1"/>
  <c r="AS351" i="1" s="1"/>
  <c r="AN351" i="1"/>
  <c r="AO351" i="1" s="1"/>
  <c r="AJ351" i="1"/>
  <c r="AK351" i="1" s="1"/>
  <c r="AF351" i="1"/>
  <c r="AG351" i="1" s="1"/>
  <c r="AB351" i="1"/>
  <c r="AC351" i="1" s="1"/>
  <c r="X351" i="1"/>
  <c r="Y351" i="1" s="1"/>
  <c r="T351" i="1"/>
  <c r="U351" i="1" s="1"/>
  <c r="R351" i="1"/>
  <c r="AY349" i="1"/>
  <c r="AI349" i="1"/>
  <c r="O357" i="1"/>
  <c r="Y349" i="1"/>
  <c r="N345" i="1"/>
  <c r="O359" i="1"/>
  <c r="U349" i="1"/>
  <c r="BC347" i="1"/>
  <c r="BG344" i="1"/>
  <c r="AW349" i="1"/>
  <c r="AY347" i="1"/>
  <c r="AU344" i="1"/>
  <c r="P360" i="1"/>
  <c r="P358" i="1"/>
  <c r="BI349" i="1"/>
  <c r="BM337" i="1"/>
  <c r="AG337" i="1"/>
  <c r="P332" i="1"/>
  <c r="P330" i="1"/>
  <c r="BE327" i="1"/>
  <c r="Y327" i="1"/>
  <c r="AO321" i="1"/>
  <c r="BK313" i="1"/>
  <c r="BG313" i="1"/>
  <c r="BC313" i="1"/>
  <c r="AY313" i="1"/>
  <c r="AU313" i="1"/>
  <c r="AQ313" i="1"/>
  <c r="AM313" i="1"/>
  <c r="AI313" i="1"/>
  <c r="AE313" i="1"/>
  <c r="AA313" i="1"/>
  <c r="W313" i="1"/>
  <c r="BM313" i="1"/>
  <c r="BI313" i="1"/>
  <c r="BE313" i="1"/>
  <c r="BA313" i="1"/>
  <c r="AW313" i="1"/>
  <c r="AS313" i="1"/>
  <c r="AO313" i="1"/>
  <c r="AK313" i="1"/>
  <c r="AG313" i="1"/>
  <c r="AC313" i="1"/>
  <c r="Y313" i="1"/>
  <c r="U313" i="1"/>
  <c r="O313" i="1"/>
  <c r="O312" i="1" s="1"/>
  <c r="P308" i="1"/>
  <c r="AK305" i="1"/>
  <c r="AU337" i="1"/>
  <c r="BK327" i="1"/>
  <c r="AE327" i="1"/>
  <c r="BC321" i="1"/>
  <c r="W321" i="1"/>
  <c r="P318" i="1"/>
  <c r="Y305" i="1"/>
  <c r="P301" i="1"/>
  <c r="BI344" i="1"/>
  <c r="AC344" i="1"/>
  <c r="BI337" i="1"/>
  <c r="AC337" i="1"/>
  <c r="P331" i="1"/>
  <c r="BI327" i="1"/>
  <c r="AC327" i="1"/>
  <c r="P325" i="1"/>
  <c r="BA321" i="1"/>
  <c r="U321" i="1"/>
  <c r="P338" i="1"/>
  <c r="AI337" i="1"/>
  <c r="AY327" i="1"/>
  <c r="P324" i="1"/>
  <c r="AI321" i="1"/>
  <c r="BM433" i="1"/>
  <c r="BI433" i="1"/>
  <c r="BE433" i="1"/>
  <c r="BA433" i="1"/>
  <c r="AW433" i="1"/>
  <c r="AS433" i="1"/>
  <c r="AO433" i="1"/>
  <c r="AK433" i="1"/>
  <c r="AG433" i="1"/>
  <c r="AC433" i="1"/>
  <c r="Y433" i="1"/>
  <c r="U433" i="1"/>
  <c r="O433" i="1"/>
  <c r="O432" i="1" s="1"/>
  <c r="BK433" i="1"/>
  <c r="BG433" i="1"/>
  <c r="BC433" i="1"/>
  <c r="AY433" i="1"/>
  <c r="AU433" i="1"/>
  <c r="AQ433" i="1"/>
  <c r="AM433" i="1"/>
  <c r="AI433" i="1"/>
  <c r="AE433" i="1"/>
  <c r="AA433" i="1"/>
  <c r="W433" i="1"/>
  <c r="P314" i="1"/>
  <c r="BG305" i="1"/>
  <c r="P290" i="1"/>
  <c r="AQ282" i="1"/>
  <c r="BC276" i="1"/>
  <c r="P276" i="1" s="1"/>
  <c r="AM276" i="1"/>
  <c r="W276" i="1"/>
  <c r="AU305" i="1"/>
  <c r="BG298" i="1"/>
  <c r="AA298" i="1"/>
  <c r="BK296" i="1"/>
  <c r="AE296" i="1"/>
  <c r="P296" i="1" s="1"/>
  <c r="O286" i="1"/>
  <c r="BC286" i="1"/>
  <c r="AM286" i="1"/>
  <c r="W286" i="1"/>
  <c r="BG286" i="1"/>
  <c r="AQ286" i="1"/>
  <c r="AA286" i="1"/>
  <c r="BK286" i="1"/>
  <c r="AU286" i="1"/>
  <c r="AE286" i="1"/>
  <c r="AY286" i="1"/>
  <c r="AI286" i="1"/>
  <c r="BE282" i="1"/>
  <c r="Y282" i="1"/>
  <c r="P277" i="1"/>
  <c r="O283" i="1"/>
  <c r="BE258" i="1"/>
  <c r="Y258" i="1"/>
  <c r="AK269" i="1"/>
  <c r="BA268" i="1"/>
  <c r="U268" i="1"/>
  <c r="L425" i="1" a="1"/>
  <c r="L425" i="1" s="1"/>
  <c r="M425" i="1" a="1"/>
  <c r="M425" i="1" s="1"/>
  <c r="H425" i="1" a="1"/>
  <c r="H425" i="1" s="1"/>
  <c r="BK258" i="1"/>
  <c r="AE258" i="1"/>
  <c r="BI282" i="1"/>
  <c r="N287" i="1"/>
  <c r="BG268" i="1"/>
  <c r="AA268" i="1"/>
  <c r="AK258" i="1"/>
  <c r="P270" i="1"/>
  <c r="AO269" i="1"/>
  <c r="BE268" i="1"/>
  <c r="Y268" i="1"/>
  <c r="BG258" i="1"/>
  <c r="AA258" i="1"/>
  <c r="BM259" i="1"/>
  <c r="BE259" i="1"/>
  <c r="AW259" i="1"/>
  <c r="AO259" i="1"/>
  <c r="AG259" i="1"/>
  <c r="Y259" i="1"/>
  <c r="BI259" i="1"/>
  <c r="BA259" i="1"/>
  <c r="AS259" i="1"/>
  <c r="AK259" i="1"/>
  <c r="AC259" i="1"/>
  <c r="U259" i="1"/>
  <c r="AY259" i="1"/>
  <c r="AI259" i="1"/>
  <c r="S259" i="1"/>
  <c r="BK259" i="1"/>
  <c r="AU259" i="1"/>
  <c r="AE259" i="1"/>
  <c r="BG259" i="1"/>
  <c r="AQ259" i="1"/>
  <c r="AA259" i="1"/>
  <c r="BC259" i="1"/>
  <c r="AM259" i="1"/>
  <c r="W259" i="1"/>
  <c r="O242" i="1"/>
  <c r="BK209" i="1"/>
  <c r="BC209" i="1"/>
  <c r="AU209" i="1"/>
  <c r="AM209" i="1"/>
  <c r="AE209" i="1"/>
  <c r="W209" i="1"/>
  <c r="BG209" i="1"/>
  <c r="AY209" i="1"/>
  <c r="AQ209" i="1"/>
  <c r="AI209" i="1"/>
  <c r="AA209" i="1"/>
  <c r="S209" i="1"/>
  <c r="BA209" i="1"/>
  <c r="AK209" i="1"/>
  <c r="U209" i="1"/>
  <c r="BM209" i="1"/>
  <c r="AW209" i="1"/>
  <c r="AG209" i="1"/>
  <c r="BI209" i="1"/>
  <c r="AS209" i="1"/>
  <c r="AC209" i="1"/>
  <c r="BE209" i="1"/>
  <c r="AO209" i="1"/>
  <c r="Y209" i="1"/>
  <c r="P245" i="1"/>
  <c r="P243" i="1"/>
  <c r="P228" i="1"/>
  <c r="P220" i="1"/>
  <c r="BG217" i="1"/>
  <c r="AY217" i="1"/>
  <c r="AQ217" i="1"/>
  <c r="AI217" i="1"/>
  <c r="AA217" i="1"/>
  <c r="S217" i="1"/>
  <c r="BK217" i="1"/>
  <c r="BC217" i="1"/>
  <c r="AU217" i="1"/>
  <c r="AM217" i="1"/>
  <c r="AE217" i="1"/>
  <c r="W217" i="1"/>
  <c r="BE217" i="1"/>
  <c r="AO217" i="1"/>
  <c r="Y217" i="1"/>
  <c r="BA217" i="1"/>
  <c r="AK217" i="1"/>
  <c r="U217" i="1"/>
  <c r="BM217" i="1"/>
  <c r="AW217" i="1"/>
  <c r="AG217" i="1"/>
  <c r="BI217" i="1"/>
  <c r="AS217" i="1"/>
  <c r="AC217" i="1"/>
  <c r="P211" i="1"/>
  <c r="BK250" i="1"/>
  <c r="BG250" i="1"/>
  <c r="BC250" i="1"/>
  <c r="AY250" i="1"/>
  <c r="AU250" i="1"/>
  <c r="AQ250" i="1"/>
  <c r="AM250" i="1"/>
  <c r="AI250" i="1"/>
  <c r="AE250" i="1"/>
  <c r="AA250" i="1"/>
  <c r="W250" i="1"/>
  <c r="BM250" i="1"/>
  <c r="BI250" i="1"/>
  <c r="BE250" i="1"/>
  <c r="BA250" i="1"/>
  <c r="AW250" i="1"/>
  <c r="AS250" i="1"/>
  <c r="AO250" i="1"/>
  <c r="AK250" i="1"/>
  <c r="AG250" i="1"/>
  <c r="AC250" i="1"/>
  <c r="Y250" i="1"/>
  <c r="U250" i="1"/>
  <c r="O250" i="1"/>
  <c r="O249" i="1" s="1"/>
  <c r="BM248" i="1"/>
  <c r="BI248" i="1"/>
  <c r="BE248" i="1"/>
  <c r="BA248" i="1"/>
  <c r="AW248" i="1"/>
  <c r="AS248" i="1"/>
  <c r="AO248" i="1"/>
  <c r="AK248" i="1"/>
  <c r="AG248" i="1"/>
  <c r="AC248" i="1"/>
  <c r="Y248" i="1"/>
  <c r="U248" i="1"/>
  <c r="O248" i="1"/>
  <c r="O247" i="1" s="1"/>
  <c r="BK241" i="1"/>
  <c r="AE241" i="1"/>
  <c r="P233" i="1"/>
  <c r="BM222" i="1"/>
  <c r="BI222" i="1"/>
  <c r="BE222" i="1"/>
  <c r="BA222" i="1"/>
  <c r="AW222" i="1"/>
  <c r="AS222" i="1"/>
  <c r="AO222" i="1"/>
  <c r="AK222" i="1"/>
  <c r="AG222" i="1"/>
  <c r="AC222" i="1"/>
  <c r="Y222" i="1"/>
  <c r="U222" i="1"/>
  <c r="O222" i="1"/>
  <c r="O221" i="1" s="1"/>
  <c r="BK222" i="1"/>
  <c r="BG222" i="1"/>
  <c r="BC222" i="1"/>
  <c r="AY222" i="1"/>
  <c r="AU222" i="1"/>
  <c r="AQ222" i="1"/>
  <c r="AM222" i="1"/>
  <c r="AI222" i="1"/>
  <c r="AE222" i="1"/>
  <c r="AA222" i="1"/>
  <c r="W222" i="1"/>
  <c r="AU218" i="1"/>
  <c r="AI194" i="1"/>
  <c r="BA256" i="1"/>
  <c r="U256" i="1"/>
  <c r="P244" i="1"/>
  <c r="BA241" i="1"/>
  <c r="U241" i="1"/>
  <c r="O238" i="1"/>
  <c r="BA218" i="1"/>
  <c r="U218" i="1"/>
  <c r="BM202" i="1"/>
  <c r="AG202" i="1"/>
  <c r="AM194" i="1"/>
  <c r="BI186" i="1"/>
  <c r="AC186" i="1"/>
  <c r="P175" i="1"/>
  <c r="P171" i="1"/>
  <c r="P154" i="1"/>
  <c r="BM147" i="1"/>
  <c r="AG147" i="1"/>
  <c r="P145" i="1"/>
  <c r="P216" i="1"/>
  <c r="AY186" i="1"/>
  <c r="BM152" i="1"/>
  <c r="BI152" i="1"/>
  <c r="BE152" i="1"/>
  <c r="BA152" i="1"/>
  <c r="AW152" i="1"/>
  <c r="AS152" i="1"/>
  <c r="AO152" i="1"/>
  <c r="AK152" i="1"/>
  <c r="AG152" i="1"/>
  <c r="AC152" i="1"/>
  <c r="Y152" i="1"/>
  <c r="U152" i="1"/>
  <c r="O152" i="1"/>
  <c r="O151" i="1" s="1"/>
  <c r="P133" i="1"/>
  <c r="L280" i="1" a="1"/>
  <c r="L280" i="1" s="1"/>
  <c r="H280" i="1" a="1"/>
  <c r="H280" i="1" s="1"/>
  <c r="M280" i="1" a="1"/>
  <c r="M280" i="1" s="1"/>
  <c r="AO186" i="1"/>
  <c r="BE180" i="1"/>
  <c r="Y180" i="1"/>
  <c r="BK174" i="1"/>
  <c r="BG174" i="1"/>
  <c r="BC174" i="1"/>
  <c r="AY174" i="1"/>
  <c r="AU174" i="1"/>
  <c r="AQ174" i="1"/>
  <c r="AM174" i="1"/>
  <c r="AI174" i="1"/>
  <c r="AE174" i="1"/>
  <c r="AA174" i="1"/>
  <c r="W174" i="1"/>
  <c r="O174" i="1"/>
  <c r="P164" i="1"/>
  <c r="P163" i="1"/>
  <c r="P162" i="1"/>
  <c r="AS147" i="1"/>
  <c r="BI139" i="1"/>
  <c r="AC139" i="1"/>
  <c r="P137" i="1"/>
  <c r="AW132" i="1"/>
  <c r="BE194" i="1"/>
  <c r="Y194" i="1"/>
  <c r="BG187" i="1"/>
  <c r="O187" i="1"/>
  <c r="O185" i="1" s="1"/>
  <c r="AM186" i="1"/>
  <c r="BC182" i="1"/>
  <c r="AM180" i="1"/>
  <c r="BM174" i="1"/>
  <c r="AG174" i="1"/>
  <c r="BM157" i="1"/>
  <c r="BE157" i="1"/>
  <c r="AW157" i="1"/>
  <c r="AO157" i="1"/>
  <c r="AG157" i="1"/>
  <c r="Y157" i="1"/>
  <c r="BK157" i="1"/>
  <c r="BC157" i="1"/>
  <c r="AU157" i="1"/>
  <c r="AM157" i="1"/>
  <c r="AE157" i="1"/>
  <c r="W157" i="1"/>
  <c r="BI157" i="1"/>
  <c r="BA157" i="1"/>
  <c r="AS157" i="1"/>
  <c r="AK157" i="1"/>
  <c r="AC157" i="1"/>
  <c r="U157" i="1"/>
  <c r="BG157" i="1"/>
  <c r="AY157" i="1"/>
  <c r="AQ157" i="1"/>
  <c r="AI157" i="1"/>
  <c r="AA157" i="1"/>
  <c r="S157" i="1"/>
  <c r="P155" i="1"/>
  <c r="BK152" i="1"/>
  <c r="AE152" i="1"/>
  <c r="O148" i="1"/>
  <c r="BK148" i="1"/>
  <c r="BG148" i="1"/>
  <c r="BC148" i="1"/>
  <c r="AY148" i="1"/>
  <c r="AU148" i="1"/>
  <c r="AQ148" i="1"/>
  <c r="AM148" i="1"/>
  <c r="AI148" i="1"/>
  <c r="AE148" i="1"/>
  <c r="AA148" i="1"/>
  <c r="W148" i="1"/>
  <c r="BA132" i="1"/>
  <c r="P72" i="1"/>
  <c r="P58" i="1"/>
  <c r="BM100" i="1"/>
  <c r="BE100" i="1"/>
  <c r="AW100" i="1"/>
  <c r="AO100" i="1"/>
  <c r="AG100" i="1"/>
  <c r="Y100" i="1"/>
  <c r="BK100" i="1"/>
  <c r="BC100" i="1"/>
  <c r="AU100" i="1"/>
  <c r="AM100" i="1"/>
  <c r="AE100" i="1"/>
  <c r="W100" i="1"/>
  <c r="BI100" i="1"/>
  <c r="BA100" i="1"/>
  <c r="AS100" i="1"/>
  <c r="AK100" i="1"/>
  <c r="AC100" i="1"/>
  <c r="U100" i="1"/>
  <c r="BG100" i="1"/>
  <c r="AY100" i="1"/>
  <c r="AQ100" i="1"/>
  <c r="AI100" i="1"/>
  <c r="AA100" i="1"/>
  <c r="S100" i="1"/>
  <c r="BK81" i="1"/>
  <c r="BC81" i="1"/>
  <c r="AU81" i="1"/>
  <c r="AM81" i="1"/>
  <c r="AE81" i="1"/>
  <c r="W81" i="1"/>
  <c r="BI81" i="1"/>
  <c r="BA81" i="1"/>
  <c r="AS81" i="1"/>
  <c r="AK81" i="1"/>
  <c r="AC81" i="1"/>
  <c r="U81" i="1"/>
  <c r="BG81" i="1"/>
  <c r="AY81" i="1"/>
  <c r="AQ81" i="1"/>
  <c r="AI81" i="1"/>
  <c r="AA81" i="1"/>
  <c r="S81" i="1"/>
  <c r="BM81" i="1"/>
  <c r="BE81" i="1"/>
  <c r="AW81" i="1"/>
  <c r="AO81" i="1"/>
  <c r="AG81" i="1"/>
  <c r="Y81" i="1"/>
  <c r="N72" i="1"/>
  <c r="N58" i="1"/>
  <c r="AI57" i="1"/>
  <c r="P48" i="1"/>
  <c r="L21" i="1" a="1"/>
  <c r="L21" i="1" s="1"/>
  <c r="M21" i="1" a="1"/>
  <c r="M21" i="1" s="1"/>
  <c r="H21" i="1" a="1"/>
  <c r="H21" i="1" s="1"/>
  <c r="BM128" i="1"/>
  <c r="BI128" i="1"/>
  <c r="BE128" i="1"/>
  <c r="BA128" i="1"/>
  <c r="AW128" i="1"/>
  <c r="AS128" i="1"/>
  <c r="AO128" i="1"/>
  <c r="AK128" i="1"/>
  <c r="AG128" i="1"/>
  <c r="AC128" i="1"/>
  <c r="Y128" i="1"/>
  <c r="U128" i="1"/>
  <c r="O128" i="1"/>
  <c r="BK128" i="1"/>
  <c r="BG128" i="1"/>
  <c r="BC128" i="1"/>
  <c r="AY128" i="1"/>
  <c r="AU128" i="1"/>
  <c r="AQ128" i="1"/>
  <c r="AM128" i="1"/>
  <c r="AI128" i="1"/>
  <c r="AE128" i="1"/>
  <c r="AA128" i="1"/>
  <c r="W128" i="1"/>
  <c r="AU124" i="1"/>
  <c r="BM109" i="1"/>
  <c r="BE109" i="1"/>
  <c r="AW109" i="1"/>
  <c r="AO109" i="1"/>
  <c r="AG109" i="1"/>
  <c r="Y109" i="1"/>
  <c r="BK109" i="1"/>
  <c r="BC109" i="1"/>
  <c r="AU109" i="1"/>
  <c r="AM109" i="1"/>
  <c r="AE109" i="1"/>
  <c r="W109" i="1"/>
  <c r="BI109" i="1"/>
  <c r="BA109" i="1"/>
  <c r="AS109" i="1"/>
  <c r="AK109" i="1"/>
  <c r="AC109" i="1"/>
  <c r="U109" i="1"/>
  <c r="BG109" i="1"/>
  <c r="AY109" i="1"/>
  <c r="AQ109" i="1"/>
  <c r="AI109" i="1"/>
  <c r="AA109" i="1"/>
  <c r="AM108" i="1"/>
  <c r="S109" i="1"/>
  <c r="BK96" i="1"/>
  <c r="AE96" i="1"/>
  <c r="AM82" i="1"/>
  <c r="AY78" i="1"/>
  <c r="AY69" i="1"/>
  <c r="BM57" i="1"/>
  <c r="AG57" i="1"/>
  <c r="BE51" i="1"/>
  <c r="Y51" i="1"/>
  <c r="BG46" i="1"/>
  <c r="AA46" i="1"/>
  <c r="M19" i="1" a="1"/>
  <c r="M19" i="1" s="1"/>
  <c r="H19" i="1" a="1"/>
  <c r="H19" i="1" s="1"/>
  <c r="L19" i="1" a="1"/>
  <c r="L19" i="1" s="1"/>
  <c r="AI18" i="1"/>
  <c r="AK124" i="1"/>
  <c r="BA108" i="1"/>
  <c r="U108" i="1"/>
  <c r="P103" i="1"/>
  <c r="AK96" i="1"/>
  <c r="P85" i="1"/>
  <c r="AS82" i="1"/>
  <c r="BM78" i="1"/>
  <c r="AG78" i="1"/>
  <c r="AW69" i="1"/>
  <c r="AM57" i="1"/>
  <c r="AU51" i="1"/>
  <c r="BM46" i="1"/>
  <c r="AG46" i="1"/>
  <c r="AW18" i="1"/>
  <c r="N14" i="1"/>
  <c r="U132" i="1"/>
  <c r="BG124" i="1"/>
  <c r="AA124" i="1"/>
  <c r="AQ108" i="1"/>
  <c r="BG96" i="1"/>
  <c r="AA96" i="1"/>
  <c r="BG87" i="1"/>
  <c r="AY87" i="1"/>
  <c r="AQ87" i="1"/>
  <c r="AI87" i="1"/>
  <c r="AA87" i="1"/>
  <c r="S87" i="1"/>
  <c r="BM87" i="1"/>
  <c r="BE87" i="1"/>
  <c r="AW87" i="1"/>
  <c r="AO87" i="1"/>
  <c r="AG87" i="1"/>
  <c r="Y87" i="1"/>
  <c r="BK87" i="1"/>
  <c r="BC87" i="1"/>
  <c r="AU87" i="1"/>
  <c r="AM87" i="1"/>
  <c r="AE87" i="1"/>
  <c r="W87" i="1"/>
  <c r="BI87" i="1"/>
  <c r="BA87" i="1"/>
  <c r="AS87" i="1"/>
  <c r="AK87" i="1"/>
  <c r="AC87" i="1"/>
  <c r="U87" i="1"/>
  <c r="AQ82" i="1"/>
  <c r="BC78" i="1"/>
  <c r="W78" i="1"/>
  <c r="AU69" i="1"/>
  <c r="BA57" i="1"/>
  <c r="U57" i="1"/>
  <c r="AS51" i="1"/>
  <c r="BC46" i="1"/>
  <c r="W46" i="1"/>
  <c r="AM18" i="1"/>
  <c r="P38" i="1"/>
  <c r="O13" i="1"/>
  <c r="P410" i="1"/>
  <c r="P406" i="1"/>
  <c r="O405" i="1"/>
  <c r="O403" i="1" s="1"/>
  <c r="BK405" i="1"/>
  <c r="BG405" i="1"/>
  <c r="BC405" i="1"/>
  <c r="AY405" i="1"/>
  <c r="AU405" i="1"/>
  <c r="AQ405" i="1"/>
  <c r="AM405" i="1"/>
  <c r="AI405" i="1"/>
  <c r="AE405" i="1"/>
  <c r="AA405" i="1"/>
  <c r="W405" i="1"/>
  <c r="AS405" i="1"/>
  <c r="P404" i="1"/>
  <c r="P393" i="1"/>
  <c r="P397" i="1"/>
  <c r="P365" i="1"/>
  <c r="R354" i="1"/>
  <c r="BJ354" i="1"/>
  <c r="BK354" i="1" s="1"/>
  <c r="BF354" i="1"/>
  <c r="BG354" i="1" s="1"/>
  <c r="BB354" i="1"/>
  <c r="BC354" i="1" s="1"/>
  <c r="AX354" i="1"/>
  <c r="AY354" i="1" s="1"/>
  <c r="AT354" i="1"/>
  <c r="AU354" i="1" s="1"/>
  <c r="AP354" i="1"/>
  <c r="AQ354" i="1" s="1"/>
  <c r="AL354" i="1"/>
  <c r="AM354" i="1" s="1"/>
  <c r="AH354" i="1"/>
  <c r="AI354" i="1" s="1"/>
  <c r="AD354" i="1"/>
  <c r="AE354" i="1" s="1"/>
  <c r="Z354" i="1"/>
  <c r="AA354" i="1" s="1"/>
  <c r="V354" i="1"/>
  <c r="W354" i="1" s="1"/>
  <c r="BL354" i="1"/>
  <c r="BM354" i="1" s="1"/>
  <c r="BH354" i="1"/>
  <c r="BI354" i="1" s="1"/>
  <c r="BD354" i="1"/>
  <c r="BE354" i="1" s="1"/>
  <c r="AZ354" i="1"/>
  <c r="BA354" i="1" s="1"/>
  <c r="AV354" i="1"/>
  <c r="AW354" i="1" s="1"/>
  <c r="AR354" i="1"/>
  <c r="AS354" i="1" s="1"/>
  <c r="AN354" i="1"/>
  <c r="AO354" i="1" s="1"/>
  <c r="AJ354" i="1"/>
  <c r="AK354" i="1" s="1"/>
  <c r="AF354" i="1"/>
  <c r="AG354" i="1" s="1"/>
  <c r="AB354" i="1"/>
  <c r="AC354" i="1" s="1"/>
  <c r="X354" i="1"/>
  <c r="Y354" i="1" s="1"/>
  <c r="T354" i="1"/>
  <c r="U354" i="1" s="1"/>
  <c r="P384" i="1"/>
  <c r="N361" i="1"/>
  <c r="BK376" i="1"/>
  <c r="BC376" i="1"/>
  <c r="AU376" i="1"/>
  <c r="AM376" i="1"/>
  <c r="AE376" i="1"/>
  <c r="W376" i="1"/>
  <c r="BM376" i="1"/>
  <c r="BA376" i="1"/>
  <c r="AQ376" i="1"/>
  <c r="AG376" i="1"/>
  <c r="U376" i="1"/>
  <c r="BI376" i="1"/>
  <c r="AY376" i="1"/>
  <c r="AO376" i="1"/>
  <c r="AC376" i="1"/>
  <c r="BG376" i="1"/>
  <c r="AW376" i="1"/>
  <c r="AK376" i="1"/>
  <c r="AA376" i="1"/>
  <c r="Y376" i="1"/>
  <c r="BE376" i="1"/>
  <c r="AS376" i="1"/>
  <c r="AI376" i="1"/>
  <c r="N349" i="1"/>
  <c r="AG349" i="1"/>
  <c r="N360" i="1"/>
  <c r="AS349" i="1"/>
  <c r="P323" i="1"/>
  <c r="BC327" i="1"/>
  <c r="W327" i="1"/>
  <c r="BA344" i="1"/>
  <c r="U344" i="1"/>
  <c r="BA337" i="1"/>
  <c r="U337" i="1"/>
  <c r="BA327" i="1"/>
  <c r="U327" i="1"/>
  <c r="BI305" i="1"/>
  <c r="BG337" i="1"/>
  <c r="AA337" i="1"/>
  <c r="AQ327" i="1"/>
  <c r="BG321" i="1"/>
  <c r="AA321" i="1"/>
  <c r="BM305" i="1"/>
  <c r="BM293" i="1"/>
  <c r="BI293" i="1"/>
  <c r="BE293" i="1"/>
  <c r="BA293" i="1"/>
  <c r="AW293" i="1"/>
  <c r="AS293" i="1"/>
  <c r="AO293" i="1"/>
  <c r="AK293" i="1"/>
  <c r="AG293" i="1"/>
  <c r="AC293" i="1"/>
  <c r="Y293" i="1"/>
  <c r="U293" i="1"/>
  <c r="O293" i="1"/>
  <c r="O292" i="1" s="1"/>
  <c r="BK293" i="1"/>
  <c r="BG293" i="1"/>
  <c r="BC293" i="1"/>
  <c r="AY293" i="1"/>
  <c r="AU293" i="1"/>
  <c r="AQ293" i="1"/>
  <c r="AM293" i="1"/>
  <c r="AI293" i="1"/>
  <c r="AE293" i="1"/>
  <c r="AA293" i="1"/>
  <c r="W293" i="1"/>
  <c r="AQ305" i="1"/>
  <c r="N283" i="1"/>
  <c r="N276" i="1"/>
  <c r="AK282" i="1"/>
  <c r="N278" i="1"/>
  <c r="P262" i="1"/>
  <c r="AE305" i="1"/>
  <c r="AU282" i="1"/>
  <c r="N282" i="1"/>
  <c r="P263" i="1"/>
  <c r="BG257" i="1"/>
  <c r="AY257" i="1"/>
  <c r="AQ257" i="1"/>
  <c r="AI257" i="1"/>
  <c r="AA257" i="1"/>
  <c r="S257" i="1"/>
  <c r="BK257" i="1"/>
  <c r="BC257" i="1"/>
  <c r="AU257" i="1"/>
  <c r="AM257" i="1"/>
  <c r="AE257" i="1"/>
  <c r="W257" i="1"/>
  <c r="BA257" i="1"/>
  <c r="AK257" i="1"/>
  <c r="U257" i="1"/>
  <c r="BM257" i="1"/>
  <c r="AW257" i="1"/>
  <c r="AG257" i="1"/>
  <c r="BI257" i="1"/>
  <c r="AS257" i="1"/>
  <c r="AC257" i="1"/>
  <c r="BE257" i="1"/>
  <c r="AO257" i="1"/>
  <c r="Y257" i="1"/>
  <c r="O267" i="1"/>
  <c r="BC258" i="1"/>
  <c r="W258" i="1"/>
  <c r="AY268" i="1"/>
  <c r="BI258" i="1"/>
  <c r="AC258" i="1"/>
  <c r="M421" i="1" a="1"/>
  <c r="M421" i="1" s="1"/>
  <c r="H421" i="1" a="1"/>
  <c r="H421" i="1" s="1"/>
  <c r="L421" i="1" a="1"/>
  <c r="L421" i="1" s="1"/>
  <c r="BM269" i="1"/>
  <c r="AG269" i="1"/>
  <c r="AW268" i="1"/>
  <c r="AY258" i="1"/>
  <c r="BI230" i="1"/>
  <c r="BA230" i="1"/>
  <c r="AS230" i="1"/>
  <c r="AK230" i="1"/>
  <c r="AC230" i="1"/>
  <c r="U230" i="1"/>
  <c r="BG230" i="1"/>
  <c r="AY230" i="1"/>
  <c r="AQ230" i="1"/>
  <c r="AI230" i="1"/>
  <c r="AA230" i="1"/>
  <c r="BM230" i="1"/>
  <c r="BE230" i="1"/>
  <c r="AW230" i="1"/>
  <c r="AO230" i="1"/>
  <c r="AG230" i="1"/>
  <c r="Y230" i="1"/>
  <c r="BK230" i="1"/>
  <c r="BC230" i="1"/>
  <c r="AU230" i="1"/>
  <c r="AM230" i="1"/>
  <c r="AE230" i="1"/>
  <c r="W230" i="1"/>
  <c r="BM252" i="1"/>
  <c r="BI252" i="1"/>
  <c r="BE252" i="1"/>
  <c r="BA252" i="1"/>
  <c r="AW252" i="1"/>
  <c r="AS252" i="1"/>
  <c r="AO252" i="1"/>
  <c r="AK252" i="1"/>
  <c r="AG252" i="1"/>
  <c r="AC252" i="1"/>
  <c r="Y252" i="1"/>
  <c r="U252" i="1"/>
  <c r="BK252" i="1"/>
  <c r="BG252" i="1"/>
  <c r="BC252" i="1"/>
  <c r="AY252" i="1"/>
  <c r="AU252" i="1"/>
  <c r="AQ252" i="1"/>
  <c r="AM252" i="1"/>
  <c r="AI252" i="1"/>
  <c r="AE252" i="1"/>
  <c r="AA252" i="1"/>
  <c r="W252" i="1"/>
  <c r="O252" i="1"/>
  <c r="O251" i="1" s="1"/>
  <c r="BK215" i="1"/>
  <c r="BG215" i="1"/>
  <c r="BC215" i="1"/>
  <c r="AY215" i="1"/>
  <c r="AU215" i="1"/>
  <c r="AQ215" i="1"/>
  <c r="AM215" i="1"/>
  <c r="AI215" i="1"/>
  <c r="AE215" i="1"/>
  <c r="AA215" i="1"/>
  <c r="W215" i="1"/>
  <c r="O215" i="1"/>
  <c r="BM215" i="1"/>
  <c r="BI215" i="1"/>
  <c r="BE215" i="1"/>
  <c r="BA215" i="1"/>
  <c r="AW215" i="1"/>
  <c r="AS215" i="1"/>
  <c r="AO215" i="1"/>
  <c r="AK215" i="1"/>
  <c r="AG215" i="1"/>
  <c r="AC215" i="1"/>
  <c r="Y215" i="1"/>
  <c r="U215" i="1"/>
  <c r="P188" i="1"/>
  <c r="P229" i="1"/>
  <c r="AM218" i="1"/>
  <c r="BK214" i="1"/>
  <c r="BG214" i="1"/>
  <c r="BC214" i="1"/>
  <c r="AY214" i="1"/>
  <c r="AU214" i="1"/>
  <c r="AQ214" i="1"/>
  <c r="AM214" i="1"/>
  <c r="AI214" i="1"/>
  <c r="AE214" i="1"/>
  <c r="AA214" i="1"/>
  <c r="W214" i="1"/>
  <c r="O214" i="1"/>
  <c r="O213" i="1" s="1"/>
  <c r="BM214" i="1"/>
  <c r="BI214" i="1"/>
  <c r="BE214" i="1"/>
  <c r="BA214" i="1"/>
  <c r="AW214" i="1"/>
  <c r="AS214" i="1"/>
  <c r="AO214" i="1"/>
  <c r="AK214" i="1"/>
  <c r="AG214" i="1"/>
  <c r="AC214" i="1"/>
  <c r="Y214" i="1"/>
  <c r="U214" i="1"/>
  <c r="BK200" i="1"/>
  <c r="BG200" i="1"/>
  <c r="BC200" i="1"/>
  <c r="AY200" i="1"/>
  <c r="AU200" i="1"/>
  <c r="AQ200" i="1"/>
  <c r="AM200" i="1"/>
  <c r="AI200" i="1"/>
  <c r="AE200" i="1"/>
  <c r="AA200" i="1"/>
  <c r="W200" i="1"/>
  <c r="O200" i="1"/>
  <c r="BM200" i="1"/>
  <c r="BI200" i="1"/>
  <c r="BE200" i="1"/>
  <c r="BA200" i="1"/>
  <c r="AW200" i="1"/>
  <c r="AS200" i="1"/>
  <c r="AO200" i="1"/>
  <c r="AK200" i="1"/>
  <c r="AG200" i="1"/>
  <c r="AC200" i="1"/>
  <c r="Y200" i="1"/>
  <c r="U200" i="1"/>
  <c r="AS256" i="1"/>
  <c r="AS241" i="1"/>
  <c r="AO239" i="1"/>
  <c r="AS218" i="1"/>
  <c r="P204" i="1"/>
  <c r="BE202" i="1"/>
  <c r="Y202" i="1"/>
  <c r="W194" i="1"/>
  <c r="P195" i="1"/>
  <c r="BA186" i="1"/>
  <c r="U186" i="1"/>
  <c r="BE147" i="1"/>
  <c r="Y147" i="1"/>
  <c r="BK206" i="1"/>
  <c r="BG206" i="1"/>
  <c r="BC206" i="1"/>
  <c r="AY206" i="1"/>
  <c r="AU206" i="1"/>
  <c r="AQ206" i="1"/>
  <c r="AM206" i="1"/>
  <c r="AI206" i="1"/>
  <c r="AE206" i="1"/>
  <c r="AA206" i="1"/>
  <c r="W206" i="1"/>
  <c r="O206" i="1"/>
  <c r="O205" i="1" s="1"/>
  <c r="BM206" i="1"/>
  <c r="BI206" i="1"/>
  <c r="BE206" i="1"/>
  <c r="BA206" i="1"/>
  <c r="AW206" i="1"/>
  <c r="AS206" i="1"/>
  <c r="AO206" i="1"/>
  <c r="AK206" i="1"/>
  <c r="AG206" i="1"/>
  <c r="AC206" i="1"/>
  <c r="Y206" i="1"/>
  <c r="U206" i="1"/>
  <c r="AQ186" i="1"/>
  <c r="BM182" i="1"/>
  <c r="BI182" i="1"/>
  <c r="BE182" i="1"/>
  <c r="BA182" i="1"/>
  <c r="AW182" i="1"/>
  <c r="AS182" i="1"/>
  <c r="AO182" i="1"/>
  <c r="AK182" i="1"/>
  <c r="AG182" i="1"/>
  <c r="AC182" i="1"/>
  <c r="Y182" i="1"/>
  <c r="U182" i="1"/>
  <c r="O182" i="1"/>
  <c r="O181" i="1" s="1"/>
  <c r="BK176" i="1"/>
  <c r="BG176" i="1"/>
  <c r="BC176" i="1"/>
  <c r="AY176" i="1"/>
  <c r="AU176" i="1"/>
  <c r="AQ176" i="1"/>
  <c r="AM176" i="1"/>
  <c r="AI176" i="1"/>
  <c r="AE176" i="1"/>
  <c r="AA176" i="1"/>
  <c r="W176" i="1"/>
  <c r="BM176" i="1"/>
  <c r="BI176" i="1"/>
  <c r="BE176" i="1"/>
  <c r="BA176" i="1"/>
  <c r="AW176" i="1"/>
  <c r="AS176" i="1"/>
  <c r="AO176" i="1"/>
  <c r="AK176" i="1"/>
  <c r="AG176" i="1"/>
  <c r="AC176" i="1"/>
  <c r="Y176" i="1"/>
  <c r="U176" i="1"/>
  <c r="O176" i="1"/>
  <c r="BK169" i="1"/>
  <c r="BC169" i="1"/>
  <c r="AU169" i="1"/>
  <c r="AM169" i="1"/>
  <c r="AE169" i="1"/>
  <c r="W169" i="1"/>
  <c r="BI169" i="1"/>
  <c r="BA169" i="1"/>
  <c r="AS169" i="1"/>
  <c r="AK169" i="1"/>
  <c r="AC169" i="1"/>
  <c r="U169" i="1"/>
  <c r="BG169" i="1"/>
  <c r="AY169" i="1"/>
  <c r="AQ169" i="1"/>
  <c r="AI169" i="1"/>
  <c r="AA169" i="1"/>
  <c r="S169" i="1"/>
  <c r="BM169" i="1"/>
  <c r="BE169" i="1"/>
  <c r="AW169" i="1"/>
  <c r="AO169" i="1"/>
  <c r="AG169" i="1"/>
  <c r="Y169" i="1"/>
  <c r="AQ152" i="1"/>
  <c r="O146" i="1"/>
  <c r="BK146" i="1"/>
  <c r="BG146" i="1"/>
  <c r="BC146" i="1"/>
  <c r="AY146" i="1"/>
  <c r="AU146" i="1"/>
  <c r="AQ146" i="1"/>
  <c r="AM146" i="1"/>
  <c r="AI146" i="1"/>
  <c r="AE146" i="1"/>
  <c r="AA146" i="1"/>
  <c r="W146" i="1"/>
  <c r="BI132" i="1"/>
  <c r="P115" i="1"/>
  <c r="P102" i="1"/>
  <c r="P65" i="1"/>
  <c r="M350" i="1" a="1"/>
  <c r="M350" i="1" s="1"/>
  <c r="H350" i="1" a="1"/>
  <c r="H350" i="1" s="1"/>
  <c r="AC350" i="1" s="1"/>
  <c r="L350" i="1" a="1"/>
  <c r="L350" i="1" s="1"/>
  <c r="P207" i="1"/>
  <c r="P191" i="1"/>
  <c r="BM186" i="1"/>
  <c r="AG186" i="1"/>
  <c r="AW180" i="1"/>
  <c r="AK147" i="1"/>
  <c r="BM142" i="1"/>
  <c r="BI142" i="1"/>
  <c r="BE142" i="1"/>
  <c r="BA142" i="1"/>
  <c r="AW142" i="1"/>
  <c r="AS142" i="1"/>
  <c r="AO142" i="1"/>
  <c r="AK142" i="1"/>
  <c r="AG142" i="1"/>
  <c r="AC142" i="1"/>
  <c r="Y142" i="1"/>
  <c r="U142" i="1"/>
  <c r="O142" i="1"/>
  <c r="BA139" i="1"/>
  <c r="U139" i="1"/>
  <c r="N102" i="1"/>
  <c r="BA198" i="1"/>
  <c r="U198" i="1"/>
  <c r="P196" i="1"/>
  <c r="AW194" i="1"/>
  <c r="BM190" i="1"/>
  <c r="BI190" i="1"/>
  <c r="BE190" i="1"/>
  <c r="BA190" i="1"/>
  <c r="AW190" i="1"/>
  <c r="AS190" i="1"/>
  <c r="AO190" i="1"/>
  <c r="AK190" i="1"/>
  <c r="AG190" i="1"/>
  <c r="AC190" i="1"/>
  <c r="Y190" i="1"/>
  <c r="U190" i="1"/>
  <c r="O190" i="1"/>
  <c r="O189" i="1" s="1"/>
  <c r="AO187" i="1"/>
  <c r="BK186" i="1"/>
  <c r="AE186" i="1"/>
  <c r="AU182" i="1"/>
  <c r="BK180" i="1"/>
  <c r="AE180" i="1"/>
  <c r="BC178" i="1"/>
  <c r="BE174" i="1"/>
  <c r="Y174" i="1"/>
  <c r="P158" i="1"/>
  <c r="BC152" i="1"/>
  <c r="W152" i="1"/>
  <c r="AO148" i="1"/>
  <c r="BI146" i="1"/>
  <c r="AC146" i="1"/>
  <c r="BE140" i="1"/>
  <c r="Y140" i="1"/>
  <c r="BI101" i="1"/>
  <c r="AS101" i="1"/>
  <c r="AC101" i="1"/>
  <c r="P274" i="1"/>
  <c r="P126" i="1"/>
  <c r="P122" i="1"/>
  <c r="BG107" i="1"/>
  <c r="AY107" i="1"/>
  <c r="AQ107" i="1"/>
  <c r="AI107" i="1"/>
  <c r="AA107" i="1"/>
  <c r="S107" i="1"/>
  <c r="BM107" i="1"/>
  <c r="BE107" i="1"/>
  <c r="AW107" i="1"/>
  <c r="AO107" i="1"/>
  <c r="AG107" i="1"/>
  <c r="Y107" i="1"/>
  <c r="BK107" i="1"/>
  <c r="BC107" i="1"/>
  <c r="AU107" i="1"/>
  <c r="AM107" i="1"/>
  <c r="AE107" i="1"/>
  <c r="W107" i="1"/>
  <c r="BI107" i="1"/>
  <c r="BA107" i="1"/>
  <c r="AS107" i="1"/>
  <c r="AK107" i="1"/>
  <c r="AC107" i="1"/>
  <c r="U107" i="1"/>
  <c r="BE96" i="1"/>
  <c r="Y96" i="1"/>
  <c r="AO82" i="1"/>
  <c r="AK69" i="1"/>
  <c r="BG57" i="1"/>
  <c r="AA57" i="1"/>
  <c r="AK46" i="1"/>
  <c r="S77" i="1"/>
  <c r="N77" i="1"/>
  <c r="R78" i="1"/>
  <c r="N78" i="1" s="1"/>
  <c r="AO132" i="1"/>
  <c r="AM124" i="1"/>
  <c r="BK108" i="1"/>
  <c r="AE108" i="1"/>
  <c r="BC96" i="1"/>
  <c r="W96" i="1"/>
  <c r="BI83" i="1"/>
  <c r="BA83" i="1"/>
  <c r="AS83" i="1"/>
  <c r="AK83" i="1"/>
  <c r="AC83" i="1"/>
  <c r="U83" i="1"/>
  <c r="BG83" i="1"/>
  <c r="AY83" i="1"/>
  <c r="AQ83" i="1"/>
  <c r="AI83" i="1"/>
  <c r="AA83" i="1"/>
  <c r="BM83" i="1"/>
  <c r="BE83" i="1"/>
  <c r="AW83" i="1"/>
  <c r="AO83" i="1"/>
  <c r="AG83" i="1"/>
  <c r="Y83" i="1"/>
  <c r="BK83" i="1"/>
  <c r="BC83" i="1"/>
  <c r="AU83" i="1"/>
  <c r="AM83" i="1"/>
  <c r="AE83" i="1"/>
  <c r="W83" i="1"/>
  <c r="BK82" i="1"/>
  <c r="AE82" i="1"/>
  <c r="AQ78" i="1"/>
  <c r="AQ69" i="1"/>
  <c r="P68" i="1"/>
  <c r="BE57" i="1"/>
  <c r="Y57" i="1"/>
  <c r="AW51" i="1"/>
  <c r="BK50" i="1"/>
  <c r="BG50" i="1"/>
  <c r="BC50" i="1"/>
  <c r="AY50" i="1"/>
  <c r="AU50" i="1"/>
  <c r="AQ50" i="1"/>
  <c r="AM50" i="1"/>
  <c r="AI50" i="1"/>
  <c r="AE50" i="1"/>
  <c r="AA50" i="1"/>
  <c r="W50" i="1"/>
  <c r="O50" i="1"/>
  <c r="BM50" i="1"/>
  <c r="BI50" i="1"/>
  <c r="BE50" i="1"/>
  <c r="BA50" i="1"/>
  <c r="AW50" i="1"/>
  <c r="AS50" i="1"/>
  <c r="AO50" i="1"/>
  <c r="AK50" i="1"/>
  <c r="AG50" i="1"/>
  <c r="AC50" i="1"/>
  <c r="Y50" i="1"/>
  <c r="U50" i="1"/>
  <c r="AY46" i="1"/>
  <c r="BK45" i="1"/>
  <c r="BG45" i="1"/>
  <c r="BC45" i="1"/>
  <c r="AY45" i="1"/>
  <c r="AU45" i="1"/>
  <c r="AQ45" i="1"/>
  <c r="AM45" i="1"/>
  <c r="AI45" i="1"/>
  <c r="AE45" i="1"/>
  <c r="AA45" i="1"/>
  <c r="W45" i="1"/>
  <c r="O45" i="1"/>
  <c r="BM45" i="1"/>
  <c r="BI45" i="1"/>
  <c r="BE45" i="1"/>
  <c r="BA45" i="1"/>
  <c r="AW45" i="1"/>
  <c r="AS45" i="1"/>
  <c r="AO45" i="1"/>
  <c r="AK45" i="1"/>
  <c r="AG45" i="1"/>
  <c r="AC45" i="1"/>
  <c r="Y45" i="1"/>
  <c r="U45" i="1"/>
  <c r="P43" i="1"/>
  <c r="P33" i="1"/>
  <c r="BG18" i="1"/>
  <c r="AA18" i="1"/>
  <c r="P9" i="1"/>
  <c r="BI124" i="1"/>
  <c r="AC124" i="1"/>
  <c r="P118" i="1"/>
  <c r="AS108" i="1"/>
  <c r="BI96" i="1"/>
  <c r="AC96" i="1"/>
  <c r="P86" i="1"/>
  <c r="AK82" i="1"/>
  <c r="BE78" i="1"/>
  <c r="Y78" i="1"/>
  <c r="AO69" i="1"/>
  <c r="P67" i="1"/>
  <c r="BK57" i="1"/>
  <c r="AE57" i="1"/>
  <c r="AM51" i="1"/>
  <c r="BE46" i="1"/>
  <c r="Y46" i="1"/>
  <c r="AO18" i="1"/>
  <c r="H22" i="1" a="1"/>
  <c r="H22" i="1" s="1"/>
  <c r="M22" i="1" a="1"/>
  <c r="M22" i="1" s="1"/>
  <c r="L22" i="1" a="1"/>
  <c r="L22" i="1" s="1"/>
  <c r="P131" i="1"/>
  <c r="AY124" i="1"/>
  <c r="BA117" i="1"/>
  <c r="U117" i="1"/>
  <c r="AI108" i="1"/>
  <c r="AY96" i="1"/>
  <c r="AQ92" i="1"/>
  <c r="BG90" i="1"/>
  <c r="AA90" i="1"/>
  <c r="AQ88" i="1"/>
  <c r="AI82" i="1"/>
  <c r="AU78" i="1"/>
  <c r="AM69" i="1"/>
  <c r="AS57" i="1"/>
  <c r="P52" i="1"/>
  <c r="BL275" i="1"/>
  <c r="BM275" i="1" s="1"/>
  <c r="BH275" i="1"/>
  <c r="BI275" i="1" s="1"/>
  <c r="BD275" i="1"/>
  <c r="BE275" i="1" s="1"/>
  <c r="AZ275" i="1"/>
  <c r="BA275" i="1" s="1"/>
  <c r="AV275" i="1"/>
  <c r="AW275" i="1" s="1"/>
  <c r="AR275" i="1"/>
  <c r="AS275" i="1" s="1"/>
  <c r="AN275" i="1"/>
  <c r="AO275" i="1" s="1"/>
  <c r="AJ275" i="1"/>
  <c r="AK275" i="1" s="1"/>
  <c r="AF275" i="1"/>
  <c r="AG275" i="1" s="1"/>
  <c r="AB275" i="1"/>
  <c r="AC275" i="1" s="1"/>
  <c r="X275" i="1"/>
  <c r="Y275" i="1" s="1"/>
  <c r="T275" i="1"/>
  <c r="U275" i="1" s="1"/>
  <c r="BJ275" i="1"/>
  <c r="BK275" i="1" s="1"/>
  <c r="BF275" i="1"/>
  <c r="BG275" i="1" s="1"/>
  <c r="BB275" i="1"/>
  <c r="BC275" i="1" s="1"/>
  <c r="AX275" i="1"/>
  <c r="AY275" i="1" s="1"/>
  <c r="AT275" i="1"/>
  <c r="AU275" i="1" s="1"/>
  <c r="AP275" i="1"/>
  <c r="AQ275" i="1" s="1"/>
  <c r="AL275" i="1"/>
  <c r="AM275" i="1" s="1"/>
  <c r="AH275" i="1"/>
  <c r="AI275" i="1" s="1"/>
  <c r="AD275" i="1"/>
  <c r="AE275" i="1" s="1"/>
  <c r="Z275" i="1"/>
  <c r="AA275" i="1" s="1"/>
  <c r="V275" i="1"/>
  <c r="W275" i="1" s="1"/>
  <c r="AK51" i="1"/>
  <c r="AU46" i="1"/>
  <c r="N43" i="1"/>
  <c r="BM41" i="1"/>
  <c r="BI41" i="1"/>
  <c r="BE41" i="1"/>
  <c r="BA41" i="1"/>
  <c r="AW41" i="1"/>
  <c r="AS41" i="1"/>
  <c r="AO41" i="1"/>
  <c r="AK41" i="1"/>
  <c r="AG41" i="1"/>
  <c r="AC41" i="1"/>
  <c r="Y41" i="1"/>
  <c r="U41" i="1"/>
  <c r="BK41" i="1"/>
  <c r="BG41" i="1"/>
  <c r="BC41" i="1"/>
  <c r="AY41" i="1"/>
  <c r="AU41" i="1"/>
  <c r="AQ41" i="1"/>
  <c r="AM41" i="1"/>
  <c r="AI41" i="1"/>
  <c r="AE41" i="1"/>
  <c r="AA41" i="1"/>
  <c r="W41" i="1"/>
  <c r="O41" i="1"/>
  <c r="BK18" i="1"/>
  <c r="AE18" i="1"/>
  <c r="BM23" i="1"/>
  <c r="BI23" i="1"/>
  <c r="BE23" i="1"/>
  <c r="BA23" i="1"/>
  <c r="AW23" i="1"/>
  <c r="AS23" i="1"/>
  <c r="AO23" i="1"/>
  <c r="AK23" i="1"/>
  <c r="AG23" i="1"/>
  <c r="AC23" i="1"/>
  <c r="Y23" i="1"/>
  <c r="U23" i="1"/>
  <c r="BK23" i="1"/>
  <c r="BG23" i="1"/>
  <c r="BC23" i="1"/>
  <c r="AY23" i="1"/>
  <c r="AU23" i="1"/>
  <c r="AQ23" i="1"/>
  <c r="AM23" i="1"/>
  <c r="AI23" i="1"/>
  <c r="AE23" i="1"/>
  <c r="AA23" i="1"/>
  <c r="W23" i="1"/>
  <c r="O23" i="1"/>
  <c r="BK8" i="1" l="1"/>
  <c r="AO8" i="1"/>
  <c r="AE8" i="1"/>
  <c r="BE8" i="1"/>
  <c r="W8" i="1"/>
  <c r="BI8" i="1"/>
  <c r="BA8" i="1"/>
  <c r="BG8" i="1"/>
  <c r="AS8" i="1"/>
  <c r="AI8" i="1"/>
  <c r="AA8" i="1"/>
  <c r="S8" i="1"/>
  <c r="AW8" i="1"/>
  <c r="AY8" i="1"/>
  <c r="AK8" i="1"/>
  <c r="AQ8" i="1"/>
  <c r="AC8" i="1"/>
  <c r="U8" i="1"/>
  <c r="P8" i="1" s="1"/>
  <c r="BM8" i="1"/>
  <c r="AG8" i="1"/>
  <c r="AU8" i="1"/>
  <c r="Y8" i="1"/>
  <c r="BC8" i="1"/>
  <c r="AM8" i="1"/>
  <c r="P405" i="1"/>
  <c r="P77" i="1"/>
  <c r="P125" i="1"/>
  <c r="AI25" i="1"/>
  <c r="AI24" i="1" s="1"/>
  <c r="BE25" i="1"/>
  <c r="BE24" i="1" s="1"/>
  <c r="BM25" i="1"/>
  <c r="BM24" i="1" s="1"/>
  <c r="AW25" i="1"/>
  <c r="AW24" i="1" s="1"/>
  <c r="AC25" i="1"/>
  <c r="AC24" i="1" s="1"/>
  <c r="BK25" i="1"/>
  <c r="BK24" i="1" s="1"/>
  <c r="AK25" i="1"/>
  <c r="AK24" i="1" s="1"/>
  <c r="AY25" i="1"/>
  <c r="AY24" i="1" s="1"/>
  <c r="AA25" i="1"/>
  <c r="AA24" i="1" s="1"/>
  <c r="S25" i="1"/>
  <c r="AQ25" i="1"/>
  <c r="AQ24" i="1" s="1"/>
  <c r="AG25" i="1"/>
  <c r="AG24" i="1" s="1"/>
  <c r="AS25" i="1"/>
  <c r="AS24" i="1" s="1"/>
  <c r="Y25" i="1"/>
  <c r="Y24" i="1" s="1"/>
  <c r="BA25" i="1"/>
  <c r="BA24" i="1" s="1"/>
  <c r="AU25" i="1"/>
  <c r="AU24" i="1" s="1"/>
  <c r="AE25" i="1"/>
  <c r="AE24" i="1" s="1"/>
  <c r="W25" i="1"/>
  <c r="W24" i="1" s="1"/>
  <c r="BG25" i="1"/>
  <c r="BG24" i="1" s="1"/>
  <c r="BI25" i="1"/>
  <c r="BI24" i="1" s="1"/>
  <c r="AO25" i="1"/>
  <c r="AO24" i="1" s="1"/>
  <c r="U25" i="1"/>
  <c r="U24" i="1" s="1"/>
  <c r="BC25" i="1"/>
  <c r="BC24" i="1" s="1"/>
  <c r="AM25" i="1"/>
  <c r="AM24" i="1" s="1"/>
  <c r="P300" i="1"/>
  <c r="O201" i="1"/>
  <c r="O49" i="1"/>
  <c r="BK49" i="1" s="1"/>
  <c r="P239" i="1"/>
  <c r="O127" i="1"/>
  <c r="BM127" i="1" s="1"/>
  <c r="P90" i="1"/>
  <c r="U379" i="1"/>
  <c r="U378" i="1" s="1"/>
  <c r="P286" i="1"/>
  <c r="U34" i="1"/>
  <c r="AE34" i="1"/>
  <c r="AK34" i="1"/>
  <c r="AC34" i="1"/>
  <c r="AO34" i="1"/>
  <c r="AU34" i="1"/>
  <c r="AY34" i="1"/>
  <c r="BA34" i="1"/>
  <c r="S34" i="1"/>
  <c r="AS34" i="1"/>
  <c r="AA34" i="1"/>
  <c r="BC34" i="1"/>
  <c r="W34" i="1"/>
  <c r="BI34" i="1"/>
  <c r="BM34" i="1"/>
  <c r="BE34" i="1"/>
  <c r="AG34" i="1"/>
  <c r="BK34" i="1"/>
  <c r="BG34" i="1"/>
  <c r="AQ34" i="1"/>
  <c r="AM34" i="1"/>
  <c r="AI34" i="1"/>
  <c r="AW34" i="1"/>
  <c r="Y34" i="1"/>
  <c r="O234" i="1"/>
  <c r="BE379" i="1"/>
  <c r="BE378" i="1" s="1"/>
  <c r="P50" i="1"/>
  <c r="O141" i="1"/>
  <c r="W141" i="1" s="1"/>
  <c r="P202" i="1"/>
  <c r="N351" i="1"/>
  <c r="P88" i="1"/>
  <c r="P178" i="1"/>
  <c r="P187" i="1"/>
  <c r="BK226" i="1"/>
  <c r="AE226" i="1"/>
  <c r="AS226" i="1"/>
  <c r="BG226" i="1"/>
  <c r="AA226" i="1"/>
  <c r="AW226" i="1"/>
  <c r="BC226" i="1"/>
  <c r="W226" i="1"/>
  <c r="AK226" i="1"/>
  <c r="AY226" i="1"/>
  <c r="S226" i="1"/>
  <c r="AO226" i="1"/>
  <c r="AU226" i="1"/>
  <c r="BI226" i="1"/>
  <c r="AC226" i="1"/>
  <c r="AQ226" i="1"/>
  <c r="BM226" i="1"/>
  <c r="AG226" i="1"/>
  <c r="AM226" i="1"/>
  <c r="BA226" i="1"/>
  <c r="U226" i="1"/>
  <c r="AI226" i="1"/>
  <c r="BE226" i="1"/>
  <c r="Y226" i="1"/>
  <c r="P376" i="1"/>
  <c r="P78" i="1"/>
  <c r="P305" i="1"/>
  <c r="P354" i="1"/>
  <c r="BI329" i="1"/>
  <c r="AK329" i="1"/>
  <c r="AK328" i="1" s="1"/>
  <c r="U329" i="1"/>
  <c r="U328" i="1" s="1"/>
  <c r="AC329" i="1"/>
  <c r="AC328" i="1" s="1"/>
  <c r="AO329" i="1"/>
  <c r="AO328" i="1" s="1"/>
  <c r="BC329" i="1"/>
  <c r="BC328" i="1" s="1"/>
  <c r="W329" i="1"/>
  <c r="W328" i="1" s="1"/>
  <c r="AI329" i="1"/>
  <c r="AI328" i="1" s="1"/>
  <c r="BA329" i="1"/>
  <c r="BA328" i="1" s="1"/>
  <c r="BM329" i="1"/>
  <c r="BM328" i="1" s="1"/>
  <c r="Y329" i="1"/>
  <c r="Y328" i="1" s="1"/>
  <c r="AE329" i="1"/>
  <c r="AE328" i="1" s="1"/>
  <c r="AA329" i="1"/>
  <c r="AA328" i="1" s="1"/>
  <c r="AS329" i="1"/>
  <c r="AS328" i="1" s="1"/>
  <c r="BE329" i="1"/>
  <c r="BE328" i="1" s="1"/>
  <c r="BK329" i="1"/>
  <c r="BK328" i="1" s="1"/>
  <c r="BG329" i="1"/>
  <c r="BG328" i="1" s="1"/>
  <c r="S329" i="1"/>
  <c r="AW329" i="1"/>
  <c r="AW328" i="1" s="1"/>
  <c r="AU329" i="1"/>
  <c r="AU328" i="1" s="1"/>
  <c r="AY329" i="1"/>
  <c r="AY328" i="1" s="1"/>
  <c r="AG329" i="1"/>
  <c r="AG328" i="1" s="1"/>
  <c r="AM329" i="1"/>
  <c r="AM328" i="1" s="1"/>
  <c r="AQ329" i="1"/>
  <c r="AQ328" i="1" s="1"/>
  <c r="P235" i="1"/>
  <c r="P140" i="1"/>
  <c r="P230" i="1"/>
  <c r="P148" i="1"/>
  <c r="P180" i="1"/>
  <c r="P248" i="1"/>
  <c r="P254" i="1"/>
  <c r="BI328" i="1"/>
  <c r="P219" i="1"/>
  <c r="BM185" i="1"/>
  <c r="BE185" i="1"/>
  <c r="AW185" i="1"/>
  <c r="AO185" i="1"/>
  <c r="AG185" i="1"/>
  <c r="Y185" i="1"/>
  <c r="BK185" i="1"/>
  <c r="BC185" i="1"/>
  <c r="AU185" i="1"/>
  <c r="AM185" i="1"/>
  <c r="AE185" i="1"/>
  <c r="W185" i="1"/>
  <c r="BI185" i="1"/>
  <c r="BA185" i="1"/>
  <c r="AS185" i="1"/>
  <c r="AK185" i="1"/>
  <c r="AC185" i="1"/>
  <c r="U185" i="1"/>
  <c r="BG185" i="1"/>
  <c r="AY185" i="1"/>
  <c r="AQ185" i="1"/>
  <c r="AI185" i="1"/>
  <c r="AA185" i="1"/>
  <c r="S185" i="1"/>
  <c r="P275" i="1"/>
  <c r="BG134" i="1"/>
  <c r="AY134" i="1"/>
  <c r="AQ134" i="1"/>
  <c r="AI134" i="1"/>
  <c r="AA134" i="1"/>
  <c r="S134" i="1"/>
  <c r="BM134" i="1"/>
  <c r="BE134" i="1"/>
  <c r="AW134" i="1"/>
  <c r="AO134" i="1"/>
  <c r="AG134" i="1"/>
  <c r="Y134" i="1"/>
  <c r="BA134" i="1"/>
  <c r="AK134" i="1"/>
  <c r="U134" i="1"/>
  <c r="BK134" i="1"/>
  <c r="AU134" i="1"/>
  <c r="AE134" i="1"/>
  <c r="BI134" i="1"/>
  <c r="AS134" i="1"/>
  <c r="AC134" i="1"/>
  <c r="BC134" i="1"/>
  <c r="AM134" i="1"/>
  <c r="W134" i="1"/>
  <c r="P45" i="1"/>
  <c r="P107" i="1"/>
  <c r="P198" i="1"/>
  <c r="P200" i="1"/>
  <c r="P214" i="1"/>
  <c r="BI213" i="1"/>
  <c r="BA213" i="1"/>
  <c r="AS213" i="1"/>
  <c r="AK213" i="1"/>
  <c r="AC213" i="1"/>
  <c r="U213" i="1"/>
  <c r="BM213" i="1"/>
  <c r="BE213" i="1"/>
  <c r="AW213" i="1"/>
  <c r="AO213" i="1"/>
  <c r="AG213" i="1"/>
  <c r="Y213" i="1"/>
  <c r="BG213" i="1"/>
  <c r="AQ213" i="1"/>
  <c r="AA213" i="1"/>
  <c r="BC213" i="1"/>
  <c r="AM213" i="1"/>
  <c r="W213" i="1"/>
  <c r="AY213" i="1"/>
  <c r="AI213" i="1"/>
  <c r="S213" i="1"/>
  <c r="BK213" i="1"/>
  <c r="AU213" i="1"/>
  <c r="AE213" i="1"/>
  <c r="P257" i="1"/>
  <c r="N354" i="1"/>
  <c r="P108" i="1"/>
  <c r="BG127" i="1"/>
  <c r="AY127" i="1"/>
  <c r="AQ127" i="1"/>
  <c r="AI127" i="1"/>
  <c r="AA127" i="1"/>
  <c r="S127" i="1"/>
  <c r="BE127" i="1"/>
  <c r="AW127" i="1"/>
  <c r="AO127" i="1"/>
  <c r="AG127" i="1"/>
  <c r="Y127" i="1"/>
  <c r="BK127" i="1"/>
  <c r="AE127" i="1"/>
  <c r="BA127" i="1"/>
  <c r="AS127" i="1"/>
  <c r="AK127" i="1"/>
  <c r="AC127" i="1"/>
  <c r="U127" i="1"/>
  <c r="AQ99" i="1"/>
  <c r="AC99" i="1"/>
  <c r="BI99" i="1"/>
  <c r="AU99" i="1"/>
  <c r="AG99" i="1"/>
  <c r="BM99" i="1"/>
  <c r="O173" i="1"/>
  <c r="BM280" i="1"/>
  <c r="AW280" i="1"/>
  <c r="AG280" i="1"/>
  <c r="O280" i="1"/>
  <c r="O279" i="1" s="1"/>
  <c r="BA280" i="1"/>
  <c r="AK280" i="1"/>
  <c r="U280" i="1"/>
  <c r="BE280" i="1"/>
  <c r="BK280" i="1"/>
  <c r="AA280" i="1"/>
  <c r="W280" i="1"/>
  <c r="AC280" i="1"/>
  <c r="AQ280" i="1"/>
  <c r="AM280" i="1"/>
  <c r="AI280" i="1"/>
  <c r="Y280" i="1"/>
  <c r="AS280" i="1"/>
  <c r="AE280" i="1"/>
  <c r="BG280" i="1"/>
  <c r="BC280" i="1"/>
  <c r="AY280" i="1"/>
  <c r="AO280" i="1"/>
  <c r="BI280" i="1"/>
  <c r="AU280" i="1"/>
  <c r="BG221" i="1"/>
  <c r="AY221" i="1"/>
  <c r="AQ221" i="1"/>
  <c r="AI221" i="1"/>
  <c r="AA221" i="1"/>
  <c r="S221" i="1"/>
  <c r="BM221" i="1"/>
  <c r="BE221" i="1"/>
  <c r="AW221" i="1"/>
  <c r="AO221" i="1"/>
  <c r="AG221" i="1"/>
  <c r="Y221" i="1"/>
  <c r="BK221" i="1"/>
  <c r="BC221" i="1"/>
  <c r="AU221" i="1"/>
  <c r="AM221" i="1"/>
  <c r="AE221" i="1"/>
  <c r="W221" i="1"/>
  <c r="BI221" i="1"/>
  <c r="BA221" i="1"/>
  <c r="AS221" i="1"/>
  <c r="AK221" i="1"/>
  <c r="AC221" i="1"/>
  <c r="U221" i="1"/>
  <c r="BM247" i="1"/>
  <c r="BE247" i="1"/>
  <c r="AW247" i="1"/>
  <c r="AO247" i="1"/>
  <c r="AG247" i="1"/>
  <c r="Y247" i="1"/>
  <c r="BK247" i="1"/>
  <c r="BC247" i="1"/>
  <c r="AU247" i="1"/>
  <c r="AM247" i="1"/>
  <c r="AE247" i="1"/>
  <c r="W247" i="1"/>
  <c r="BI247" i="1"/>
  <c r="BA247" i="1"/>
  <c r="AS247" i="1"/>
  <c r="AK247" i="1"/>
  <c r="AC247" i="1"/>
  <c r="U247" i="1"/>
  <c r="BG247" i="1"/>
  <c r="AY247" i="1"/>
  <c r="AQ247" i="1"/>
  <c r="AI247" i="1"/>
  <c r="AA247" i="1"/>
  <c r="S247" i="1"/>
  <c r="P313" i="1"/>
  <c r="BA350" i="1"/>
  <c r="P352" i="1"/>
  <c r="BK390" i="1"/>
  <c r="BK389" i="1" s="1"/>
  <c r="BC390" i="1"/>
  <c r="BC389" i="1" s="1"/>
  <c r="AU390" i="1"/>
  <c r="AU389" i="1" s="1"/>
  <c r="AM390" i="1"/>
  <c r="AM389" i="1" s="1"/>
  <c r="AE390" i="1"/>
  <c r="AE389" i="1" s="1"/>
  <c r="W390" i="1"/>
  <c r="W389" i="1" s="1"/>
  <c r="BI390" i="1"/>
  <c r="BI389" i="1" s="1"/>
  <c r="AY390" i="1"/>
  <c r="AY389" i="1" s="1"/>
  <c r="AO390" i="1"/>
  <c r="AO389" i="1" s="1"/>
  <c r="AC390" i="1"/>
  <c r="AC389" i="1" s="1"/>
  <c r="S390" i="1"/>
  <c r="BM390" i="1"/>
  <c r="BM389" i="1" s="1"/>
  <c r="AW390" i="1"/>
  <c r="AW389" i="1" s="1"/>
  <c r="AI390" i="1"/>
  <c r="AI389" i="1" s="1"/>
  <c r="U390" i="1"/>
  <c r="U389" i="1" s="1"/>
  <c r="BE390" i="1"/>
  <c r="BE389" i="1" s="1"/>
  <c r="AQ390" i="1"/>
  <c r="AQ389" i="1" s="1"/>
  <c r="AA390" i="1"/>
  <c r="AA389" i="1" s="1"/>
  <c r="BA390" i="1"/>
  <c r="BA389" i="1" s="1"/>
  <c r="AK390" i="1"/>
  <c r="AK389" i="1" s="1"/>
  <c r="Y390" i="1"/>
  <c r="Y389" i="1" s="1"/>
  <c r="BG390" i="1"/>
  <c r="BG389" i="1" s="1"/>
  <c r="AS390" i="1"/>
  <c r="AS389" i="1" s="1"/>
  <c r="AG390" i="1"/>
  <c r="AG389" i="1" s="1"/>
  <c r="P121" i="1"/>
  <c r="N15" i="1"/>
  <c r="P30" i="1"/>
  <c r="P147" i="1"/>
  <c r="P174" i="1"/>
  <c r="BK253" i="1"/>
  <c r="BC253" i="1"/>
  <c r="AU253" i="1"/>
  <c r="AM253" i="1"/>
  <c r="AE253" i="1"/>
  <c r="W253" i="1"/>
  <c r="BI253" i="1"/>
  <c r="AY253" i="1"/>
  <c r="AO253" i="1"/>
  <c r="AC253" i="1"/>
  <c r="S253" i="1"/>
  <c r="BG253" i="1"/>
  <c r="AW253" i="1"/>
  <c r="AK253" i="1"/>
  <c r="AA253" i="1"/>
  <c r="BE253" i="1"/>
  <c r="AS253" i="1"/>
  <c r="AI253" i="1"/>
  <c r="Y253" i="1"/>
  <c r="BM253" i="1"/>
  <c r="BA253" i="1"/>
  <c r="AQ253" i="1"/>
  <c r="AG253" i="1"/>
  <c r="U253" i="1"/>
  <c r="BI422" i="1"/>
  <c r="BA422" i="1"/>
  <c r="AS422" i="1"/>
  <c r="AK422" i="1"/>
  <c r="AC422" i="1"/>
  <c r="U422" i="1"/>
  <c r="BG422" i="1"/>
  <c r="AY422" i="1"/>
  <c r="AQ422" i="1"/>
  <c r="AI422" i="1"/>
  <c r="AA422" i="1"/>
  <c r="S422" i="1"/>
  <c r="BM422" i="1"/>
  <c r="BE422" i="1"/>
  <c r="AW422" i="1"/>
  <c r="AO422" i="1"/>
  <c r="AG422" i="1"/>
  <c r="Y422" i="1"/>
  <c r="BK422" i="1"/>
  <c r="BC422" i="1"/>
  <c r="AU422" i="1"/>
  <c r="AM422" i="1"/>
  <c r="AE422" i="1"/>
  <c r="W422" i="1"/>
  <c r="AI283" i="1"/>
  <c r="AH284" i="1"/>
  <c r="AI284" i="1" s="1"/>
  <c r="BK283" i="1"/>
  <c r="BJ284" i="1"/>
  <c r="BK284" i="1" s="1"/>
  <c r="U283" i="1"/>
  <c r="T284" i="1"/>
  <c r="AK283" i="1"/>
  <c r="AJ284" i="1"/>
  <c r="AK284" i="1" s="1"/>
  <c r="BA283" i="1"/>
  <c r="AZ284" i="1"/>
  <c r="BA284" i="1" s="1"/>
  <c r="BM428" i="1"/>
  <c r="BE428" i="1"/>
  <c r="AW428" i="1"/>
  <c r="AO428" i="1"/>
  <c r="AG428" i="1"/>
  <c r="Y428" i="1"/>
  <c r="BK428" i="1"/>
  <c r="BC428" i="1"/>
  <c r="AU428" i="1"/>
  <c r="AM428" i="1"/>
  <c r="AE428" i="1"/>
  <c r="W428" i="1"/>
  <c r="BI428" i="1"/>
  <c r="BA428" i="1"/>
  <c r="AS428" i="1"/>
  <c r="AK428" i="1"/>
  <c r="AC428" i="1"/>
  <c r="U428" i="1"/>
  <c r="BG428" i="1"/>
  <c r="AY428" i="1"/>
  <c r="AQ428" i="1"/>
  <c r="AI428" i="1"/>
  <c r="AA428" i="1"/>
  <c r="S428" i="1"/>
  <c r="BE350" i="1"/>
  <c r="BG89" i="1"/>
  <c r="AY89" i="1"/>
  <c r="AQ89" i="1"/>
  <c r="AI89" i="1"/>
  <c r="AA89" i="1"/>
  <c r="S89" i="1"/>
  <c r="BM89" i="1"/>
  <c r="BE89" i="1"/>
  <c r="AW89" i="1"/>
  <c r="AO89" i="1"/>
  <c r="AG89" i="1"/>
  <c r="Y89" i="1"/>
  <c r="BK89" i="1"/>
  <c r="BC89" i="1"/>
  <c r="AU89" i="1"/>
  <c r="AM89" i="1"/>
  <c r="AE89" i="1"/>
  <c r="W89" i="1"/>
  <c r="BI89" i="1"/>
  <c r="BA89" i="1"/>
  <c r="AS89" i="1"/>
  <c r="AK89" i="1"/>
  <c r="AC89" i="1"/>
  <c r="U89" i="1"/>
  <c r="P146" i="1"/>
  <c r="BK415" i="1"/>
  <c r="BG415" i="1"/>
  <c r="BC415" i="1"/>
  <c r="AY415" i="1"/>
  <c r="AU415" i="1"/>
  <c r="AQ415" i="1"/>
  <c r="AM415" i="1"/>
  <c r="AI415" i="1"/>
  <c r="AE415" i="1"/>
  <c r="AA415" i="1"/>
  <c r="W415" i="1"/>
  <c r="BM415" i="1"/>
  <c r="BI415" i="1"/>
  <c r="BE415" i="1"/>
  <c r="BA415" i="1"/>
  <c r="AW415" i="1"/>
  <c r="AS415" i="1"/>
  <c r="AO415" i="1"/>
  <c r="AK415" i="1"/>
  <c r="AG415" i="1"/>
  <c r="AC415" i="1"/>
  <c r="Y415" i="1"/>
  <c r="U415" i="1"/>
  <c r="O415" i="1"/>
  <c r="O414" i="1" s="1"/>
  <c r="P269" i="1"/>
  <c r="P298" i="1"/>
  <c r="BG304" i="1"/>
  <c r="AY304" i="1"/>
  <c r="AQ304" i="1"/>
  <c r="AI304" i="1"/>
  <c r="AA304" i="1"/>
  <c r="S304" i="1"/>
  <c r="BK304" i="1"/>
  <c r="BA304" i="1"/>
  <c r="AO304" i="1"/>
  <c r="AE304" i="1"/>
  <c r="U304" i="1"/>
  <c r="BI304" i="1"/>
  <c r="AW304" i="1"/>
  <c r="AM304" i="1"/>
  <c r="AC304" i="1"/>
  <c r="BE304" i="1"/>
  <c r="AU304" i="1"/>
  <c r="AK304" i="1"/>
  <c r="Y304" i="1"/>
  <c r="BM304" i="1"/>
  <c r="BC304" i="1"/>
  <c r="AS304" i="1"/>
  <c r="AG304" i="1"/>
  <c r="W304" i="1"/>
  <c r="N357" i="1"/>
  <c r="P63" i="1"/>
  <c r="BI120" i="1"/>
  <c r="BA120" i="1"/>
  <c r="AS120" i="1"/>
  <c r="AK120" i="1"/>
  <c r="AC120" i="1"/>
  <c r="U120" i="1"/>
  <c r="BG120" i="1"/>
  <c r="BG119" i="1" s="1"/>
  <c r="AY120" i="1"/>
  <c r="AQ120" i="1"/>
  <c r="AI120" i="1"/>
  <c r="AA120" i="1"/>
  <c r="S120" i="1"/>
  <c r="BM120" i="1"/>
  <c r="BE120" i="1"/>
  <c r="AW120" i="1"/>
  <c r="AO120" i="1"/>
  <c r="AG120" i="1"/>
  <c r="Y120" i="1"/>
  <c r="BK120" i="1"/>
  <c r="BC120" i="1"/>
  <c r="AU120" i="1"/>
  <c r="AM120" i="1"/>
  <c r="AE120" i="1"/>
  <c r="AE119" i="1" s="1"/>
  <c r="W120" i="1"/>
  <c r="BG49" i="1"/>
  <c r="AY49" i="1"/>
  <c r="AQ49" i="1"/>
  <c r="AI49" i="1"/>
  <c r="AA49" i="1"/>
  <c r="BC49" i="1"/>
  <c r="AU49" i="1"/>
  <c r="AM49" i="1"/>
  <c r="AE49" i="1"/>
  <c r="W49" i="1"/>
  <c r="BI49" i="1"/>
  <c r="AK49" i="1"/>
  <c r="U49" i="1"/>
  <c r="BM49" i="1"/>
  <c r="AW49" i="1"/>
  <c r="AG49" i="1"/>
  <c r="S49" i="1"/>
  <c r="BM189" i="1"/>
  <c r="BE189" i="1"/>
  <c r="AW189" i="1"/>
  <c r="AO189" i="1"/>
  <c r="AG189" i="1"/>
  <c r="Y189" i="1"/>
  <c r="BI189" i="1"/>
  <c r="AY189" i="1"/>
  <c r="AM189" i="1"/>
  <c r="AC189" i="1"/>
  <c r="S189" i="1"/>
  <c r="BG189" i="1"/>
  <c r="AU189" i="1"/>
  <c r="AK189" i="1"/>
  <c r="AA189" i="1"/>
  <c r="BC189" i="1"/>
  <c r="AS189" i="1"/>
  <c r="AI189" i="1"/>
  <c r="W189" i="1"/>
  <c r="BK189" i="1"/>
  <c r="BA189" i="1"/>
  <c r="AQ189" i="1"/>
  <c r="AE189" i="1"/>
  <c r="U189" i="1"/>
  <c r="BG141" i="1"/>
  <c r="AY141" i="1"/>
  <c r="AQ141" i="1"/>
  <c r="AI141" i="1"/>
  <c r="AG141" i="1"/>
  <c r="Y141" i="1"/>
  <c r="BK141" i="1"/>
  <c r="BC141" i="1"/>
  <c r="AU141" i="1"/>
  <c r="AM141" i="1"/>
  <c r="AE141" i="1"/>
  <c r="BI141" i="1"/>
  <c r="BA141" i="1"/>
  <c r="AS141" i="1"/>
  <c r="AK141" i="1"/>
  <c r="AC141" i="1"/>
  <c r="U141" i="1"/>
  <c r="O350" i="1"/>
  <c r="AM350" i="1"/>
  <c r="AA350" i="1"/>
  <c r="AE350" i="1"/>
  <c r="BC350" i="1"/>
  <c r="AQ350" i="1"/>
  <c r="AU350" i="1"/>
  <c r="AI350" i="1"/>
  <c r="BG350" i="1"/>
  <c r="BK350" i="1"/>
  <c r="AY350" i="1"/>
  <c r="W350" i="1"/>
  <c r="BG181" i="1"/>
  <c r="AY181" i="1"/>
  <c r="AQ181" i="1"/>
  <c r="AI181" i="1"/>
  <c r="AA181" i="1"/>
  <c r="S181" i="1"/>
  <c r="BM181" i="1"/>
  <c r="BE181" i="1"/>
  <c r="AW181" i="1"/>
  <c r="AO181" i="1"/>
  <c r="AG181" i="1"/>
  <c r="Y181" i="1"/>
  <c r="BK181" i="1"/>
  <c r="BC181" i="1"/>
  <c r="AU181" i="1"/>
  <c r="AM181" i="1"/>
  <c r="AE181" i="1"/>
  <c r="W181" i="1"/>
  <c r="BI181" i="1"/>
  <c r="BA181" i="1"/>
  <c r="AS181" i="1"/>
  <c r="AK181" i="1"/>
  <c r="AC181" i="1"/>
  <c r="U181" i="1"/>
  <c r="P186" i="1"/>
  <c r="BK421" i="1"/>
  <c r="BG421" i="1"/>
  <c r="BC421" i="1"/>
  <c r="AY421" i="1"/>
  <c r="AU421" i="1"/>
  <c r="AQ421" i="1"/>
  <c r="AM421" i="1"/>
  <c r="AI421" i="1"/>
  <c r="AE421" i="1"/>
  <c r="AA421" i="1"/>
  <c r="W421" i="1"/>
  <c r="O421" i="1"/>
  <c r="O420" i="1" s="1"/>
  <c r="AK421" i="1"/>
  <c r="Y421" i="1"/>
  <c r="BE421" i="1"/>
  <c r="AS421" i="1"/>
  <c r="AG421" i="1"/>
  <c r="BM421" i="1"/>
  <c r="U421" i="1"/>
  <c r="BA421" i="1"/>
  <c r="AO421" i="1"/>
  <c r="AC421" i="1"/>
  <c r="BI421" i="1"/>
  <c r="AW421" i="1"/>
  <c r="BG267" i="1"/>
  <c r="BG266" i="1" s="1"/>
  <c r="AY267" i="1"/>
  <c r="AY266" i="1" s="1"/>
  <c r="AQ267" i="1"/>
  <c r="AQ266" i="1" s="1"/>
  <c r="AI267" i="1"/>
  <c r="AI266" i="1" s="1"/>
  <c r="AA267" i="1"/>
  <c r="AA266" i="1" s="1"/>
  <c r="S267" i="1"/>
  <c r="BM267" i="1"/>
  <c r="BM266" i="1" s="1"/>
  <c r="BE267" i="1"/>
  <c r="BE266" i="1" s="1"/>
  <c r="AW267" i="1"/>
  <c r="AW266" i="1" s="1"/>
  <c r="AO267" i="1"/>
  <c r="AO266" i="1" s="1"/>
  <c r="AG267" i="1"/>
  <c r="AG266" i="1" s="1"/>
  <c r="Y267" i="1"/>
  <c r="Y266" i="1" s="1"/>
  <c r="BK267" i="1"/>
  <c r="BK266" i="1" s="1"/>
  <c r="BC267" i="1"/>
  <c r="BC266" i="1" s="1"/>
  <c r="AU267" i="1"/>
  <c r="AU266" i="1" s="1"/>
  <c r="AM267" i="1"/>
  <c r="AM266" i="1" s="1"/>
  <c r="AE267" i="1"/>
  <c r="AE266" i="1" s="1"/>
  <c r="W267" i="1"/>
  <c r="W266" i="1" s="1"/>
  <c r="BI267" i="1"/>
  <c r="BI266" i="1" s="1"/>
  <c r="BA267" i="1"/>
  <c r="BA266" i="1" s="1"/>
  <c r="AS267" i="1"/>
  <c r="AS266" i="1" s="1"/>
  <c r="AK267" i="1"/>
  <c r="AK266" i="1" s="1"/>
  <c r="AC267" i="1"/>
  <c r="AC266" i="1" s="1"/>
  <c r="U267" i="1"/>
  <c r="U266" i="1" s="1"/>
  <c r="P337" i="1"/>
  <c r="AG350" i="1"/>
  <c r="BG403" i="1"/>
  <c r="AY403" i="1"/>
  <c r="AQ403" i="1"/>
  <c r="AI403" i="1"/>
  <c r="AA403" i="1"/>
  <c r="S403" i="1"/>
  <c r="BI403" i="1"/>
  <c r="AW403" i="1"/>
  <c r="AM403" i="1"/>
  <c r="AC403" i="1"/>
  <c r="BE403" i="1"/>
  <c r="AU403" i="1"/>
  <c r="AK403" i="1"/>
  <c r="Y403" i="1"/>
  <c r="BM403" i="1"/>
  <c r="BC403" i="1"/>
  <c r="AS403" i="1"/>
  <c r="AG403" i="1"/>
  <c r="W403" i="1"/>
  <c r="AE403" i="1"/>
  <c r="BK403" i="1"/>
  <c r="U403" i="1"/>
  <c r="AO403" i="1"/>
  <c r="BA403" i="1"/>
  <c r="BK19" i="1"/>
  <c r="BG19" i="1"/>
  <c r="BC19" i="1"/>
  <c r="AY19" i="1"/>
  <c r="AU19" i="1"/>
  <c r="AQ19" i="1"/>
  <c r="AM19" i="1"/>
  <c r="AI19" i="1"/>
  <c r="AE19" i="1"/>
  <c r="AA19" i="1"/>
  <c r="W19" i="1"/>
  <c r="O19" i="1"/>
  <c r="BM19" i="1"/>
  <c r="BI19" i="1"/>
  <c r="BE19" i="1"/>
  <c r="BA19" i="1"/>
  <c r="AW19" i="1"/>
  <c r="AS19" i="1"/>
  <c r="AO19" i="1"/>
  <c r="AK19" i="1"/>
  <c r="AG19" i="1"/>
  <c r="AC19" i="1"/>
  <c r="Y19" i="1"/>
  <c r="U19" i="1"/>
  <c r="P128" i="1"/>
  <c r="O21" i="1"/>
  <c r="BM21" i="1"/>
  <c r="BI21" i="1"/>
  <c r="BE21" i="1"/>
  <c r="BA21" i="1"/>
  <c r="AW21" i="1"/>
  <c r="AS21" i="1"/>
  <c r="AO21" i="1"/>
  <c r="AK21" i="1"/>
  <c r="AG21" i="1"/>
  <c r="AC21" i="1"/>
  <c r="Y21" i="1"/>
  <c r="U21" i="1"/>
  <c r="BK21" i="1"/>
  <c r="BG21" i="1"/>
  <c r="BC21" i="1"/>
  <c r="AY21" i="1"/>
  <c r="AU21" i="1"/>
  <c r="AQ21" i="1"/>
  <c r="AM21" i="1"/>
  <c r="AI21" i="1"/>
  <c r="AE21" i="1"/>
  <c r="AA21" i="1"/>
  <c r="W21" i="1"/>
  <c r="P100" i="1"/>
  <c r="S99" i="1"/>
  <c r="AY99" i="1"/>
  <c r="AK99" i="1"/>
  <c r="W99" i="1"/>
  <c r="BC99" i="1"/>
  <c r="AO99" i="1"/>
  <c r="BM151" i="1"/>
  <c r="BE151" i="1"/>
  <c r="AW151" i="1"/>
  <c r="AO151" i="1"/>
  <c r="AG151" i="1"/>
  <c r="Y151" i="1"/>
  <c r="BK151" i="1"/>
  <c r="BC151" i="1"/>
  <c r="AU151" i="1"/>
  <c r="AM151" i="1"/>
  <c r="AE151" i="1"/>
  <c r="W151" i="1"/>
  <c r="BI151" i="1"/>
  <c r="BA151" i="1"/>
  <c r="AS151" i="1"/>
  <c r="AK151" i="1"/>
  <c r="AC151" i="1"/>
  <c r="U151" i="1"/>
  <c r="BG151" i="1"/>
  <c r="AY151" i="1"/>
  <c r="AQ151" i="1"/>
  <c r="AI151" i="1"/>
  <c r="AA151" i="1"/>
  <c r="S151" i="1"/>
  <c r="BG238" i="1"/>
  <c r="AY238" i="1"/>
  <c r="AQ238" i="1"/>
  <c r="AI238" i="1"/>
  <c r="AA238" i="1"/>
  <c r="S238" i="1"/>
  <c r="BM238" i="1"/>
  <c r="BE238" i="1"/>
  <c r="AW238" i="1"/>
  <c r="AO238" i="1"/>
  <c r="AG238" i="1"/>
  <c r="Y238" i="1"/>
  <c r="BK238" i="1"/>
  <c r="BC238" i="1"/>
  <c r="AU238" i="1"/>
  <c r="AM238" i="1"/>
  <c r="AE238" i="1"/>
  <c r="W238" i="1"/>
  <c r="BI238" i="1"/>
  <c r="BA238" i="1"/>
  <c r="AS238" i="1"/>
  <c r="AK238" i="1"/>
  <c r="AC238" i="1"/>
  <c r="U238" i="1"/>
  <c r="P256" i="1"/>
  <c r="P222" i="1"/>
  <c r="BK249" i="1"/>
  <c r="BC249" i="1"/>
  <c r="AU249" i="1"/>
  <c r="AM249" i="1"/>
  <c r="AE249" i="1"/>
  <c r="W249" i="1"/>
  <c r="BI249" i="1"/>
  <c r="BA249" i="1"/>
  <c r="AS249" i="1"/>
  <c r="AK249" i="1"/>
  <c r="AC249" i="1"/>
  <c r="U249" i="1"/>
  <c r="BG249" i="1"/>
  <c r="AY249" i="1"/>
  <c r="AQ249" i="1"/>
  <c r="AI249" i="1"/>
  <c r="AA249" i="1"/>
  <c r="S249" i="1"/>
  <c r="BM249" i="1"/>
  <c r="BE249" i="1"/>
  <c r="AW249" i="1"/>
  <c r="AO249" i="1"/>
  <c r="AG249" i="1"/>
  <c r="Y249" i="1"/>
  <c r="P217" i="1"/>
  <c r="BG242" i="1"/>
  <c r="AY242" i="1"/>
  <c r="AQ242" i="1"/>
  <c r="AI242" i="1"/>
  <c r="AA242" i="1"/>
  <c r="S242" i="1"/>
  <c r="BM242" i="1"/>
  <c r="BE242" i="1"/>
  <c r="AW242" i="1"/>
  <c r="AO242" i="1"/>
  <c r="AG242" i="1"/>
  <c r="Y242" i="1"/>
  <c r="BK242" i="1"/>
  <c r="BC242" i="1"/>
  <c r="AU242" i="1"/>
  <c r="AM242" i="1"/>
  <c r="AE242" i="1"/>
  <c r="W242" i="1"/>
  <c r="BI242" i="1"/>
  <c r="BA242" i="1"/>
  <c r="AS242" i="1"/>
  <c r="AK242" i="1"/>
  <c r="AC242" i="1"/>
  <c r="U242" i="1"/>
  <c r="BI295" i="1"/>
  <c r="BA295" i="1"/>
  <c r="BA294" i="1" s="1"/>
  <c r="AS295" i="1"/>
  <c r="AS294" i="1" s="1"/>
  <c r="AK295" i="1"/>
  <c r="AK294" i="1" s="1"/>
  <c r="AC295" i="1"/>
  <c r="AC294" i="1" s="1"/>
  <c r="U295" i="1"/>
  <c r="U294" i="1" s="1"/>
  <c r="BG295" i="1"/>
  <c r="AY295" i="1"/>
  <c r="AY294" i="1" s="1"/>
  <c r="AQ295" i="1"/>
  <c r="AQ294" i="1" s="1"/>
  <c r="AI295" i="1"/>
  <c r="AI294" i="1" s="1"/>
  <c r="AA295" i="1"/>
  <c r="AA294" i="1" s="1"/>
  <c r="BM295" i="1"/>
  <c r="BE295" i="1"/>
  <c r="BE294" i="1" s="1"/>
  <c r="AW295" i="1"/>
  <c r="AW294" i="1" s="1"/>
  <c r="AO295" i="1"/>
  <c r="AO294" i="1" s="1"/>
  <c r="AG295" i="1"/>
  <c r="AG294" i="1" s="1"/>
  <c r="Y295" i="1"/>
  <c r="Y294" i="1" s="1"/>
  <c r="BK295" i="1"/>
  <c r="BC295" i="1"/>
  <c r="BC294" i="1" s="1"/>
  <c r="AU295" i="1"/>
  <c r="AU294" i="1" s="1"/>
  <c r="AM295" i="1"/>
  <c r="AM294" i="1" s="1"/>
  <c r="AE295" i="1"/>
  <c r="AE294" i="1" s="1"/>
  <c r="W295" i="1"/>
  <c r="W294" i="1" s="1"/>
  <c r="S295" i="1"/>
  <c r="BI432" i="1"/>
  <c r="BA432" i="1"/>
  <c r="AS432" i="1"/>
  <c r="AK432" i="1"/>
  <c r="AC432" i="1"/>
  <c r="U432" i="1"/>
  <c r="BG432" i="1"/>
  <c r="AY432" i="1"/>
  <c r="AQ432" i="1"/>
  <c r="AI432" i="1"/>
  <c r="AA432" i="1"/>
  <c r="S432" i="1"/>
  <c r="BM432" i="1"/>
  <c r="BE432" i="1"/>
  <c r="AW432" i="1"/>
  <c r="AO432" i="1"/>
  <c r="AG432" i="1"/>
  <c r="Y432" i="1"/>
  <c r="BK432" i="1"/>
  <c r="BC432" i="1"/>
  <c r="AU432" i="1"/>
  <c r="AM432" i="1"/>
  <c r="AE432" i="1"/>
  <c r="W432" i="1"/>
  <c r="P15" i="1"/>
  <c r="P46" i="1"/>
  <c r="P69" i="1"/>
  <c r="BM413" i="1"/>
  <c r="BI413" i="1"/>
  <c r="BE413" i="1"/>
  <c r="BA413" i="1"/>
  <c r="AW413" i="1"/>
  <c r="AS413" i="1"/>
  <c r="AO413" i="1"/>
  <c r="AK413" i="1"/>
  <c r="AG413" i="1"/>
  <c r="AC413" i="1"/>
  <c r="Y413" i="1"/>
  <c r="U413" i="1"/>
  <c r="O413" i="1"/>
  <c r="O412" i="1" s="1"/>
  <c r="BK413" i="1"/>
  <c r="BG413" i="1"/>
  <c r="BC413" i="1"/>
  <c r="AY413" i="1"/>
  <c r="AU413" i="1"/>
  <c r="AQ413" i="1"/>
  <c r="AM413" i="1"/>
  <c r="AI413" i="1"/>
  <c r="AE413" i="1"/>
  <c r="AA413" i="1"/>
  <c r="W413" i="1"/>
  <c r="P423" i="1"/>
  <c r="W283" i="1"/>
  <c r="V284" i="1"/>
  <c r="W284" i="1" s="1"/>
  <c r="AY283" i="1"/>
  <c r="AX284" i="1"/>
  <c r="AY284" i="1" s="1"/>
  <c r="Z284" i="1"/>
  <c r="AA284" i="1" s="1"/>
  <c r="AA283" i="1"/>
  <c r="Y283" i="1"/>
  <c r="X284" i="1"/>
  <c r="Y284" i="1" s="1"/>
  <c r="AO283" i="1"/>
  <c r="AN284" i="1"/>
  <c r="AO284" i="1" s="1"/>
  <c r="BE283" i="1"/>
  <c r="BD284" i="1"/>
  <c r="BE284" i="1" s="1"/>
  <c r="P429" i="1"/>
  <c r="N359" i="1"/>
  <c r="N356" i="1"/>
  <c r="N13" i="1"/>
  <c r="O20" i="1"/>
  <c r="AS20" i="1"/>
  <c r="W20" i="1"/>
  <c r="BC20" i="1"/>
  <c r="AO20" i="1"/>
  <c r="AA20" i="1"/>
  <c r="BG20" i="1"/>
  <c r="U20" i="1"/>
  <c r="BA20" i="1"/>
  <c r="AE20" i="1"/>
  <c r="BK20" i="1"/>
  <c r="AW20" i="1"/>
  <c r="AI20" i="1"/>
  <c r="AC20" i="1"/>
  <c r="BI20" i="1"/>
  <c r="AM20" i="1"/>
  <c r="Y20" i="1"/>
  <c r="BE20" i="1"/>
  <c r="AQ20" i="1"/>
  <c r="AK20" i="1"/>
  <c r="AU20" i="1"/>
  <c r="AG20" i="1"/>
  <c r="BM20" i="1"/>
  <c r="AY20" i="1"/>
  <c r="P124" i="1"/>
  <c r="BK193" i="1"/>
  <c r="BC193" i="1"/>
  <c r="AU193" i="1"/>
  <c r="AM193" i="1"/>
  <c r="AE193" i="1"/>
  <c r="W193" i="1"/>
  <c r="BE193" i="1"/>
  <c r="AS193" i="1"/>
  <c r="AI193" i="1"/>
  <c r="Y193" i="1"/>
  <c r="BM193" i="1"/>
  <c r="BA193" i="1"/>
  <c r="AQ193" i="1"/>
  <c r="AG193" i="1"/>
  <c r="U193" i="1"/>
  <c r="BI193" i="1"/>
  <c r="AY193" i="1"/>
  <c r="AO193" i="1"/>
  <c r="AC193" i="1"/>
  <c r="S193" i="1"/>
  <c r="BG193" i="1"/>
  <c r="AW193" i="1"/>
  <c r="AK193" i="1"/>
  <c r="AA193" i="1"/>
  <c r="BI272" i="1"/>
  <c r="BA272" i="1"/>
  <c r="AS272" i="1"/>
  <c r="AK272" i="1"/>
  <c r="AC272" i="1"/>
  <c r="U272" i="1"/>
  <c r="BG272" i="1"/>
  <c r="AY272" i="1"/>
  <c r="AQ272" i="1"/>
  <c r="AI272" i="1"/>
  <c r="AA272" i="1"/>
  <c r="S272" i="1"/>
  <c r="BM272" i="1"/>
  <c r="BE272" i="1"/>
  <c r="AW272" i="1"/>
  <c r="AO272" i="1"/>
  <c r="AG272" i="1"/>
  <c r="Y272" i="1"/>
  <c r="BK272" i="1"/>
  <c r="BC272" i="1"/>
  <c r="AU272" i="1"/>
  <c r="AM272" i="1"/>
  <c r="AE272" i="1"/>
  <c r="W272" i="1"/>
  <c r="P297" i="1"/>
  <c r="P315" i="1"/>
  <c r="P319" i="1"/>
  <c r="AS350" i="1"/>
  <c r="P357" i="1"/>
  <c r="P334" i="1"/>
  <c r="O40" i="1"/>
  <c r="P41" i="1"/>
  <c r="P190" i="1"/>
  <c r="P142" i="1"/>
  <c r="P169" i="1"/>
  <c r="P176" i="1"/>
  <c r="P182" i="1"/>
  <c r="BG292" i="1"/>
  <c r="AY292" i="1"/>
  <c r="AY291" i="1" s="1"/>
  <c r="AQ292" i="1"/>
  <c r="AQ291" i="1" s="1"/>
  <c r="AI292" i="1"/>
  <c r="AI291" i="1" s="1"/>
  <c r="AA292" i="1"/>
  <c r="AA291" i="1" s="1"/>
  <c r="S292" i="1"/>
  <c r="BM292" i="1"/>
  <c r="BE292" i="1"/>
  <c r="BE291" i="1" s="1"/>
  <c r="AW292" i="1"/>
  <c r="AW291" i="1" s="1"/>
  <c r="AO292" i="1"/>
  <c r="AO291" i="1" s="1"/>
  <c r="AG292" i="1"/>
  <c r="AG291" i="1" s="1"/>
  <c r="Y292" i="1"/>
  <c r="Y291" i="1" s="1"/>
  <c r="BK292" i="1"/>
  <c r="BC292" i="1"/>
  <c r="BC291" i="1" s="1"/>
  <c r="AU292" i="1"/>
  <c r="AU291" i="1" s="1"/>
  <c r="AM292" i="1"/>
  <c r="AM291" i="1" s="1"/>
  <c r="AE292" i="1"/>
  <c r="AE291" i="1" s="1"/>
  <c r="W292" i="1"/>
  <c r="W291" i="1" s="1"/>
  <c r="BI292" i="1"/>
  <c r="BA292" i="1"/>
  <c r="BA291" i="1" s="1"/>
  <c r="AS292" i="1"/>
  <c r="AS291" i="1" s="1"/>
  <c r="AK292" i="1"/>
  <c r="AK291" i="1" s="1"/>
  <c r="AC292" i="1"/>
  <c r="AC291" i="1" s="1"/>
  <c r="U292" i="1"/>
  <c r="U291" i="1" s="1"/>
  <c r="AW350" i="1"/>
  <c r="P132" i="1"/>
  <c r="AA99" i="1"/>
  <c r="BG99" i="1"/>
  <c r="AS99" i="1"/>
  <c r="AE99" i="1"/>
  <c r="BK99" i="1"/>
  <c r="AW99" i="1"/>
  <c r="P152" i="1"/>
  <c r="P241" i="1"/>
  <c r="P250" i="1"/>
  <c r="P268" i="1"/>
  <c r="P433" i="1"/>
  <c r="P349" i="1"/>
  <c r="U350" i="1"/>
  <c r="P351" i="1"/>
  <c r="BL353" i="1"/>
  <c r="BM353" i="1" s="1"/>
  <c r="BH353" i="1"/>
  <c r="BI353" i="1" s="1"/>
  <c r="BD353" i="1"/>
  <c r="BE353" i="1" s="1"/>
  <c r="AZ353" i="1"/>
  <c r="BA353" i="1" s="1"/>
  <c r="AV353" i="1"/>
  <c r="AW353" i="1" s="1"/>
  <c r="AR353" i="1"/>
  <c r="AS353" i="1" s="1"/>
  <c r="AN353" i="1"/>
  <c r="AO353" i="1" s="1"/>
  <c r="AJ353" i="1"/>
  <c r="AK353" i="1" s="1"/>
  <c r="AF353" i="1"/>
  <c r="AG353" i="1" s="1"/>
  <c r="AB353" i="1"/>
  <c r="AC353" i="1" s="1"/>
  <c r="X353" i="1"/>
  <c r="Y353" i="1" s="1"/>
  <c r="T353" i="1"/>
  <c r="U353" i="1" s="1"/>
  <c r="R353" i="1"/>
  <c r="BJ353" i="1"/>
  <c r="BK353" i="1" s="1"/>
  <c r="BF353" i="1"/>
  <c r="BG353" i="1" s="1"/>
  <c r="BB353" i="1"/>
  <c r="BC353" i="1" s="1"/>
  <c r="AX353" i="1"/>
  <c r="AY353" i="1" s="1"/>
  <c r="AT353" i="1"/>
  <c r="AU353" i="1" s="1"/>
  <c r="AP353" i="1"/>
  <c r="AQ353" i="1" s="1"/>
  <c r="AL353" i="1"/>
  <c r="AM353" i="1" s="1"/>
  <c r="AH353" i="1"/>
  <c r="AI353" i="1" s="1"/>
  <c r="AD353" i="1"/>
  <c r="AE353" i="1" s="1"/>
  <c r="AE346" i="1" s="1"/>
  <c r="Z353" i="1"/>
  <c r="AA353" i="1" s="1"/>
  <c r="V353" i="1"/>
  <c r="W353" i="1" s="1"/>
  <c r="O353" i="1"/>
  <c r="BM435" i="1"/>
  <c r="BI435" i="1"/>
  <c r="BE435" i="1"/>
  <c r="BA435" i="1"/>
  <c r="AW435" i="1"/>
  <c r="AS435" i="1"/>
  <c r="AO435" i="1"/>
  <c r="AK435" i="1"/>
  <c r="AG435" i="1"/>
  <c r="AC435" i="1"/>
  <c r="Y435" i="1"/>
  <c r="U435" i="1"/>
  <c r="O435" i="1"/>
  <c r="O434" i="1" s="1"/>
  <c r="AQ435" i="1"/>
  <c r="AE435" i="1"/>
  <c r="BK435" i="1"/>
  <c r="AY435" i="1"/>
  <c r="AM435" i="1"/>
  <c r="AA435" i="1"/>
  <c r="BG435" i="1"/>
  <c r="AU435" i="1"/>
  <c r="AI435" i="1"/>
  <c r="W435" i="1"/>
  <c r="BC435" i="1"/>
  <c r="P374" i="1"/>
  <c r="BJ355" i="1"/>
  <c r="BK355" i="1" s="1"/>
  <c r="BF355" i="1"/>
  <c r="BG355" i="1" s="1"/>
  <c r="BB355" i="1"/>
  <c r="BC355" i="1" s="1"/>
  <c r="AX355" i="1"/>
  <c r="AY355" i="1" s="1"/>
  <c r="AT355" i="1"/>
  <c r="AU355" i="1" s="1"/>
  <c r="AP355" i="1"/>
  <c r="AQ355" i="1" s="1"/>
  <c r="AL355" i="1"/>
  <c r="AM355" i="1" s="1"/>
  <c r="AH355" i="1"/>
  <c r="AI355" i="1" s="1"/>
  <c r="AD355" i="1"/>
  <c r="AE355" i="1" s="1"/>
  <c r="Z355" i="1"/>
  <c r="AA355" i="1" s="1"/>
  <c r="V355" i="1"/>
  <c r="W355" i="1" s="1"/>
  <c r="BL355" i="1"/>
  <c r="BM355" i="1" s="1"/>
  <c r="BH355" i="1"/>
  <c r="BI355" i="1" s="1"/>
  <c r="BD355" i="1"/>
  <c r="BE355" i="1" s="1"/>
  <c r="AZ355" i="1"/>
  <c r="BA355" i="1" s="1"/>
  <c r="AV355" i="1"/>
  <c r="AW355" i="1" s="1"/>
  <c r="AR355" i="1"/>
  <c r="AS355" i="1" s="1"/>
  <c r="AN355" i="1"/>
  <c r="AO355" i="1" s="1"/>
  <c r="AJ355" i="1"/>
  <c r="AK355" i="1" s="1"/>
  <c r="AF355" i="1"/>
  <c r="AG355" i="1" s="1"/>
  <c r="AB355" i="1"/>
  <c r="AC355" i="1" s="1"/>
  <c r="X355" i="1"/>
  <c r="Y355" i="1" s="1"/>
  <c r="T355" i="1"/>
  <c r="U355" i="1" s="1"/>
  <c r="R355" i="1"/>
  <c r="O355" i="1"/>
  <c r="P92" i="1"/>
  <c r="P130" i="1"/>
  <c r="P232" i="1"/>
  <c r="BI255" i="1"/>
  <c r="BA255" i="1"/>
  <c r="AS255" i="1"/>
  <c r="AK255" i="1"/>
  <c r="AC255" i="1"/>
  <c r="U255" i="1"/>
  <c r="BK255" i="1"/>
  <c r="AY255" i="1"/>
  <c r="AO255" i="1"/>
  <c r="AE255" i="1"/>
  <c r="S255" i="1"/>
  <c r="BG255" i="1"/>
  <c r="AW255" i="1"/>
  <c r="AM255" i="1"/>
  <c r="AA255" i="1"/>
  <c r="BE255" i="1"/>
  <c r="AU255" i="1"/>
  <c r="AI255" i="1"/>
  <c r="Y255" i="1"/>
  <c r="BM255" i="1"/>
  <c r="BC255" i="1"/>
  <c r="AQ255" i="1"/>
  <c r="AG255" i="1"/>
  <c r="W255" i="1"/>
  <c r="AM283" i="1"/>
  <c r="AL284" i="1"/>
  <c r="AM284" i="1" s="1"/>
  <c r="AE283" i="1"/>
  <c r="AD284" i="1"/>
  <c r="AE284" i="1" s="1"/>
  <c r="AP284" i="1"/>
  <c r="AQ284" i="1" s="1"/>
  <c r="AQ283" i="1"/>
  <c r="AC283" i="1"/>
  <c r="AB284" i="1"/>
  <c r="AC284" i="1" s="1"/>
  <c r="AS283" i="1"/>
  <c r="AR284" i="1"/>
  <c r="AS284" i="1" s="1"/>
  <c r="BI283" i="1"/>
  <c r="BH284" i="1"/>
  <c r="BI284" i="1" s="1"/>
  <c r="BK431" i="1"/>
  <c r="BG431" i="1"/>
  <c r="BC431" i="1"/>
  <c r="AY431" i="1"/>
  <c r="AU431" i="1"/>
  <c r="AQ431" i="1"/>
  <c r="AM431" i="1"/>
  <c r="AI431" i="1"/>
  <c r="AE431" i="1"/>
  <c r="AA431" i="1"/>
  <c r="W431" i="1"/>
  <c r="BM431" i="1"/>
  <c r="BI431" i="1"/>
  <c r="BE431" i="1"/>
  <c r="BA431" i="1"/>
  <c r="AW431" i="1"/>
  <c r="AS431" i="1"/>
  <c r="AO431" i="1"/>
  <c r="AK431" i="1"/>
  <c r="AG431" i="1"/>
  <c r="AC431" i="1"/>
  <c r="Y431" i="1"/>
  <c r="U431" i="1"/>
  <c r="O431" i="1"/>
  <c r="O430" i="1" s="1"/>
  <c r="Y350" i="1"/>
  <c r="P359" i="1"/>
  <c r="P356" i="1"/>
  <c r="P13" i="1"/>
  <c r="P29" i="1"/>
  <c r="O28" i="1"/>
  <c r="P70" i="1"/>
  <c r="P56" i="1"/>
  <c r="BI177" i="1"/>
  <c r="BA177" i="1"/>
  <c r="AS177" i="1"/>
  <c r="AK177" i="1"/>
  <c r="AC177" i="1"/>
  <c r="U177" i="1"/>
  <c r="BG177" i="1"/>
  <c r="AY177" i="1"/>
  <c r="AQ177" i="1"/>
  <c r="AI177" i="1"/>
  <c r="AA177" i="1"/>
  <c r="S177" i="1"/>
  <c r="BM177" i="1"/>
  <c r="BE177" i="1"/>
  <c r="AW177" i="1"/>
  <c r="AO177" i="1"/>
  <c r="AG177" i="1"/>
  <c r="Y177" i="1"/>
  <c r="BK177" i="1"/>
  <c r="BC177" i="1"/>
  <c r="AU177" i="1"/>
  <c r="AM177" i="1"/>
  <c r="AE177" i="1"/>
  <c r="W177" i="1"/>
  <c r="P194" i="1"/>
  <c r="P258" i="1"/>
  <c r="BM427" i="1"/>
  <c r="BI427" i="1"/>
  <c r="BE427" i="1"/>
  <c r="BA427" i="1"/>
  <c r="AW427" i="1"/>
  <c r="AS427" i="1"/>
  <c r="AO427" i="1"/>
  <c r="AK427" i="1"/>
  <c r="AG427" i="1"/>
  <c r="AC427" i="1"/>
  <c r="Y427" i="1"/>
  <c r="U427" i="1"/>
  <c r="O427" i="1"/>
  <c r="O426" i="1" s="1"/>
  <c r="BK427" i="1"/>
  <c r="BG427" i="1"/>
  <c r="BC427" i="1"/>
  <c r="AY427" i="1"/>
  <c r="AU427" i="1"/>
  <c r="AQ427" i="1"/>
  <c r="AM427" i="1"/>
  <c r="AI427" i="1"/>
  <c r="AE427" i="1"/>
  <c r="AA427" i="1"/>
  <c r="W427" i="1"/>
  <c r="P316" i="1"/>
  <c r="BK343" i="1"/>
  <c r="BC343" i="1"/>
  <c r="AU343" i="1"/>
  <c r="AM343" i="1"/>
  <c r="AE343" i="1"/>
  <c r="W343" i="1"/>
  <c r="BG343" i="1"/>
  <c r="AW343" i="1"/>
  <c r="AK343" i="1"/>
  <c r="AA343" i="1"/>
  <c r="BE343" i="1"/>
  <c r="AS343" i="1"/>
  <c r="AI343" i="1"/>
  <c r="Y343" i="1"/>
  <c r="BM343" i="1"/>
  <c r="BA343" i="1"/>
  <c r="AQ343" i="1"/>
  <c r="AG343" i="1"/>
  <c r="U343" i="1"/>
  <c r="BI343" i="1"/>
  <c r="AY343" i="1"/>
  <c r="AO343" i="1"/>
  <c r="AC343" i="1"/>
  <c r="S343" i="1"/>
  <c r="BI350" i="1"/>
  <c r="P23" i="1"/>
  <c r="P117" i="1"/>
  <c r="O22" i="1"/>
  <c r="AI22" i="1"/>
  <c r="AK22" i="1"/>
  <c r="AU22" i="1"/>
  <c r="AO22" i="1"/>
  <c r="AQ22" i="1"/>
  <c r="AS22" i="1"/>
  <c r="W22" i="1"/>
  <c r="BC22" i="1"/>
  <c r="AW22" i="1"/>
  <c r="AY22" i="1"/>
  <c r="U22" i="1"/>
  <c r="BA22" i="1"/>
  <c r="AE22" i="1"/>
  <c r="BK22" i="1"/>
  <c r="Y22" i="1"/>
  <c r="BE22" i="1"/>
  <c r="AA22" i="1"/>
  <c r="BG22" i="1"/>
  <c r="AC22" i="1"/>
  <c r="BI22" i="1"/>
  <c r="AM22" i="1"/>
  <c r="AG22" i="1"/>
  <c r="BM22" i="1"/>
  <c r="P139" i="1"/>
  <c r="P206" i="1"/>
  <c r="BM205" i="1"/>
  <c r="BE205" i="1"/>
  <c r="AW205" i="1"/>
  <c r="AO205" i="1"/>
  <c r="AG205" i="1"/>
  <c r="Y205" i="1"/>
  <c r="BI205" i="1"/>
  <c r="BA205" i="1"/>
  <c r="AS205" i="1"/>
  <c r="AK205" i="1"/>
  <c r="AC205" i="1"/>
  <c r="U205" i="1"/>
  <c r="BC205" i="1"/>
  <c r="AM205" i="1"/>
  <c r="W205" i="1"/>
  <c r="AY205" i="1"/>
  <c r="AI205" i="1"/>
  <c r="S205" i="1"/>
  <c r="BK205" i="1"/>
  <c r="AU205" i="1"/>
  <c r="AE205" i="1"/>
  <c r="BG205" i="1"/>
  <c r="AQ205" i="1"/>
  <c r="AA205" i="1"/>
  <c r="P215" i="1"/>
  <c r="BI251" i="1"/>
  <c r="BA251" i="1"/>
  <c r="AS251" i="1"/>
  <c r="AK251" i="1"/>
  <c r="AC251" i="1"/>
  <c r="U251" i="1"/>
  <c r="BG251" i="1"/>
  <c r="AY251" i="1"/>
  <c r="AQ251" i="1"/>
  <c r="AI251" i="1"/>
  <c r="AA251" i="1"/>
  <c r="S251" i="1"/>
  <c r="BM251" i="1"/>
  <c r="BE251" i="1"/>
  <c r="AW251" i="1"/>
  <c r="AO251" i="1"/>
  <c r="AG251" i="1"/>
  <c r="Y251" i="1"/>
  <c r="BK251" i="1"/>
  <c r="BC251" i="1"/>
  <c r="AU251" i="1"/>
  <c r="AM251" i="1"/>
  <c r="AE251" i="1"/>
  <c r="W251" i="1"/>
  <c r="P252" i="1"/>
  <c r="N275" i="1"/>
  <c r="P293" i="1"/>
  <c r="P327" i="1"/>
  <c r="P344" i="1"/>
  <c r="BM350" i="1"/>
  <c r="BM346" i="1" s="1"/>
  <c r="P57" i="1"/>
  <c r="P87" i="1"/>
  <c r="P109" i="1"/>
  <c r="P81" i="1"/>
  <c r="AI99" i="1"/>
  <c r="U99" i="1"/>
  <c r="BA99" i="1"/>
  <c r="AM99" i="1"/>
  <c r="Y99" i="1"/>
  <c r="BE99" i="1"/>
  <c r="P157" i="1"/>
  <c r="P218" i="1"/>
  <c r="P209" i="1"/>
  <c r="P259" i="1"/>
  <c r="O425" i="1"/>
  <c r="O424" i="1" s="1"/>
  <c r="Y425" i="1"/>
  <c r="BE425" i="1"/>
  <c r="AY425" i="1"/>
  <c r="AK425" i="1"/>
  <c r="W425" i="1"/>
  <c r="BC425" i="1"/>
  <c r="AG425" i="1"/>
  <c r="BM425" i="1"/>
  <c r="AA425" i="1"/>
  <c r="BG425" i="1"/>
  <c r="AS425" i="1"/>
  <c r="AE425" i="1"/>
  <c r="BK425" i="1"/>
  <c r="AO425" i="1"/>
  <c r="AI425" i="1"/>
  <c r="U425" i="1"/>
  <c r="BA425" i="1"/>
  <c r="AM425" i="1"/>
  <c r="AW425" i="1"/>
  <c r="AQ425" i="1"/>
  <c r="AC425" i="1"/>
  <c r="BI425" i="1"/>
  <c r="AU425" i="1"/>
  <c r="P321" i="1"/>
  <c r="BM312" i="1"/>
  <c r="BE312" i="1"/>
  <c r="AW312" i="1"/>
  <c r="AO312" i="1"/>
  <c r="AG312" i="1"/>
  <c r="Y312" i="1"/>
  <c r="BG312" i="1"/>
  <c r="AU312" i="1"/>
  <c r="AK312" i="1"/>
  <c r="AA312" i="1"/>
  <c r="BC312" i="1"/>
  <c r="AS312" i="1"/>
  <c r="AI312" i="1"/>
  <c r="W312" i="1"/>
  <c r="BK312" i="1"/>
  <c r="BA312" i="1"/>
  <c r="AQ312" i="1"/>
  <c r="AE312" i="1"/>
  <c r="U312" i="1"/>
  <c r="BI312" i="1"/>
  <c r="AY312" i="1"/>
  <c r="AM312" i="1"/>
  <c r="AC312" i="1"/>
  <c r="S312" i="1"/>
  <c r="AK350" i="1"/>
  <c r="N352" i="1"/>
  <c r="P51" i="1"/>
  <c r="P82" i="1"/>
  <c r="P18" i="1"/>
  <c r="P53" i="1"/>
  <c r="P101" i="1"/>
  <c r="P161" i="1"/>
  <c r="O197" i="1"/>
  <c r="P153" i="1"/>
  <c r="P282" i="1"/>
  <c r="BC283" i="1"/>
  <c r="BB284" i="1"/>
  <c r="BC284" i="1" s="1"/>
  <c r="AU283" i="1"/>
  <c r="AT284" i="1"/>
  <c r="AU284" i="1" s="1"/>
  <c r="BF284" i="1"/>
  <c r="BG284" i="1" s="1"/>
  <c r="BG283" i="1"/>
  <c r="AF284" i="1"/>
  <c r="AG284" i="1" s="1"/>
  <c r="AG283" i="1"/>
  <c r="AV284" i="1"/>
  <c r="AW284" i="1" s="1"/>
  <c r="AW283" i="1"/>
  <c r="BL284" i="1"/>
  <c r="BM284" i="1" s="1"/>
  <c r="BM283" i="1"/>
  <c r="BG320" i="1"/>
  <c r="AY320" i="1"/>
  <c r="AQ320" i="1"/>
  <c r="AI320" i="1"/>
  <c r="AA320" i="1"/>
  <c r="S320" i="1"/>
  <c r="BK320" i="1"/>
  <c r="BC320" i="1"/>
  <c r="AU320" i="1"/>
  <c r="AM320" i="1"/>
  <c r="AE320" i="1"/>
  <c r="W320" i="1"/>
  <c r="BA320" i="1"/>
  <c r="AK320" i="1"/>
  <c r="U320" i="1"/>
  <c r="BM320" i="1"/>
  <c r="AW320" i="1"/>
  <c r="AG320" i="1"/>
  <c r="BI320" i="1"/>
  <c r="AS320" i="1"/>
  <c r="AC320" i="1"/>
  <c r="BE320" i="1"/>
  <c r="AO320" i="1"/>
  <c r="Y320" i="1"/>
  <c r="P347" i="1"/>
  <c r="AO350" i="1"/>
  <c r="P96" i="1"/>
  <c r="P83" i="1"/>
  <c r="BK419" i="1"/>
  <c r="BG419" i="1"/>
  <c r="BC419" i="1"/>
  <c r="AY419" i="1"/>
  <c r="AU419" i="1"/>
  <c r="AQ419" i="1"/>
  <c r="AM419" i="1"/>
  <c r="AI419" i="1"/>
  <c r="AE419" i="1"/>
  <c r="AA419" i="1"/>
  <c r="W419" i="1"/>
  <c r="BM419" i="1"/>
  <c r="BI419" i="1"/>
  <c r="BE419" i="1"/>
  <c r="BA419" i="1"/>
  <c r="AW419" i="1"/>
  <c r="AS419" i="1"/>
  <c r="AO419" i="1"/>
  <c r="AK419" i="1"/>
  <c r="AG419" i="1"/>
  <c r="AC419" i="1"/>
  <c r="Y419" i="1"/>
  <c r="U419" i="1"/>
  <c r="O419" i="1"/>
  <c r="O418" i="1" s="1"/>
  <c r="O417" i="1"/>
  <c r="O416" i="1" s="1"/>
  <c r="U417" i="1"/>
  <c r="BA417" i="1"/>
  <c r="AE417" i="1"/>
  <c r="BK417" i="1"/>
  <c r="AO417" i="1"/>
  <c r="AI417" i="1"/>
  <c r="AC417" i="1"/>
  <c r="BI417" i="1"/>
  <c r="AM417" i="1"/>
  <c r="AW417" i="1"/>
  <c r="AQ417" i="1"/>
  <c r="AK417" i="1"/>
  <c r="AU417" i="1"/>
  <c r="Y417" i="1"/>
  <c r="BE417" i="1"/>
  <c r="AY417" i="1"/>
  <c r="AS417" i="1"/>
  <c r="W417" i="1"/>
  <c r="BC417" i="1"/>
  <c r="AG417" i="1"/>
  <c r="BM417" i="1"/>
  <c r="AA417" i="1"/>
  <c r="BG417" i="1"/>
  <c r="S339" i="1"/>
  <c r="P340" i="1"/>
  <c r="P339" i="1" s="1"/>
  <c r="P373" i="1"/>
  <c r="BI372" i="1"/>
  <c r="BI371" i="1" s="1"/>
  <c r="BI369" i="1" s="1"/>
  <c r="BA372" i="1"/>
  <c r="BA371" i="1" s="1"/>
  <c r="BA369" i="1" s="1"/>
  <c r="AS372" i="1"/>
  <c r="AS371" i="1" s="1"/>
  <c r="AS369" i="1" s="1"/>
  <c r="AK372" i="1"/>
  <c r="AK371" i="1" s="1"/>
  <c r="AK369" i="1" s="1"/>
  <c r="AC372" i="1"/>
  <c r="AC371" i="1" s="1"/>
  <c r="AC369" i="1" s="1"/>
  <c r="U372" i="1"/>
  <c r="U371" i="1" s="1"/>
  <c r="U369" i="1" s="1"/>
  <c r="BK372" i="1"/>
  <c r="BK371" i="1" s="1"/>
  <c r="BK369" i="1" s="1"/>
  <c r="AY372" i="1"/>
  <c r="AY371" i="1" s="1"/>
  <c r="AY369" i="1" s="1"/>
  <c r="AO372" i="1"/>
  <c r="AO371" i="1" s="1"/>
  <c r="AO369" i="1" s="1"/>
  <c r="AE372" i="1"/>
  <c r="AE371" i="1" s="1"/>
  <c r="AE369" i="1" s="1"/>
  <c r="S372" i="1"/>
  <c r="BG372" i="1"/>
  <c r="BG371" i="1" s="1"/>
  <c r="BG369" i="1" s="1"/>
  <c r="AW372" i="1"/>
  <c r="AW371" i="1" s="1"/>
  <c r="AW369" i="1" s="1"/>
  <c r="AM372" i="1"/>
  <c r="AM371" i="1" s="1"/>
  <c r="AM369" i="1" s="1"/>
  <c r="AA372" i="1"/>
  <c r="AA371" i="1" s="1"/>
  <c r="AA369" i="1" s="1"/>
  <c r="BE372" i="1"/>
  <c r="BE371" i="1" s="1"/>
  <c r="BE369" i="1" s="1"/>
  <c r="AU372" i="1"/>
  <c r="AU371" i="1" s="1"/>
  <c r="AU369" i="1" s="1"/>
  <c r="AI372" i="1"/>
  <c r="AI371" i="1" s="1"/>
  <c r="AI369" i="1" s="1"/>
  <c r="Y372" i="1"/>
  <c r="Y371" i="1" s="1"/>
  <c r="Y369" i="1" s="1"/>
  <c r="BM372" i="1"/>
  <c r="BM371" i="1" s="1"/>
  <c r="BM369" i="1" s="1"/>
  <c r="W372" i="1"/>
  <c r="W371" i="1" s="1"/>
  <c r="W369" i="1" s="1"/>
  <c r="BC372" i="1"/>
  <c r="BC371" i="1" s="1"/>
  <c r="BC369" i="1" s="1"/>
  <c r="AQ372" i="1"/>
  <c r="AQ371" i="1" s="1"/>
  <c r="AQ369" i="1" s="1"/>
  <c r="AG372" i="1"/>
  <c r="AG371" i="1" s="1"/>
  <c r="AG369" i="1" s="1"/>
  <c r="BK395" i="1"/>
  <c r="BC395" i="1"/>
  <c r="BC394" i="1" s="1"/>
  <c r="AU395" i="1"/>
  <c r="AM395" i="1"/>
  <c r="AM394" i="1" s="1"/>
  <c r="AE395" i="1"/>
  <c r="W395" i="1"/>
  <c r="W394" i="1" s="1"/>
  <c r="BI395" i="1"/>
  <c r="BI394" i="1" s="1"/>
  <c r="AY395" i="1"/>
  <c r="AY394" i="1" s="1"/>
  <c r="AO395" i="1"/>
  <c r="AO394" i="1" s="1"/>
  <c r="AC395" i="1"/>
  <c r="AC394" i="1" s="1"/>
  <c r="S395" i="1"/>
  <c r="BM395" i="1"/>
  <c r="BM394" i="1" s="1"/>
  <c r="AW395" i="1"/>
  <c r="AI395" i="1"/>
  <c r="AI394" i="1" s="1"/>
  <c r="U395" i="1"/>
  <c r="U394" i="1" s="1"/>
  <c r="BG395" i="1"/>
  <c r="BG394" i="1" s="1"/>
  <c r="AS395" i="1"/>
  <c r="AS394" i="1" s="1"/>
  <c r="AG395" i="1"/>
  <c r="AG394" i="1" s="1"/>
  <c r="BE395" i="1"/>
  <c r="BE394" i="1" s="1"/>
  <c r="AQ395" i="1"/>
  <c r="AA395" i="1"/>
  <c r="BA395" i="1"/>
  <c r="AK395" i="1"/>
  <c r="Y395" i="1"/>
  <c r="Y394" i="1" s="1"/>
  <c r="P379" i="1"/>
  <c r="P378" i="1" s="1"/>
  <c r="S378" i="1"/>
  <c r="P25" i="1" l="1"/>
  <c r="P24" i="1" s="1"/>
  <c r="S24" i="1"/>
  <c r="AS119" i="1"/>
  <c r="AO141" i="1"/>
  <c r="BA49" i="1"/>
  <c r="BI127" i="1"/>
  <c r="AA201" i="1"/>
  <c r="BK201" i="1"/>
  <c r="AY201" i="1"/>
  <c r="S201" i="1"/>
  <c r="BC201" i="1"/>
  <c r="AM201" i="1"/>
  <c r="BM201" i="1"/>
  <c r="AE201" i="1"/>
  <c r="W201" i="1"/>
  <c r="AW201" i="1"/>
  <c r="AG201" i="1"/>
  <c r="BI201" i="1"/>
  <c r="AS201" i="1"/>
  <c r="AC201" i="1"/>
  <c r="BE201" i="1"/>
  <c r="AO201" i="1"/>
  <c r="BG201" i="1"/>
  <c r="Y201" i="1"/>
  <c r="AQ201" i="1"/>
  <c r="AK201" i="1"/>
  <c r="AI201" i="1"/>
  <c r="U201" i="1"/>
  <c r="AU201" i="1"/>
  <c r="BA201" i="1"/>
  <c r="AW141" i="1"/>
  <c r="AW119" i="1" s="1"/>
  <c r="Y49" i="1"/>
  <c r="W127" i="1"/>
  <c r="P127" i="1" s="1"/>
  <c r="AK394" i="1"/>
  <c r="AU394" i="1"/>
  <c r="Y346" i="1"/>
  <c r="Y342" i="1" s="1"/>
  <c r="BE141" i="1"/>
  <c r="BE119" i="1" s="1"/>
  <c r="AO49" i="1"/>
  <c r="BA394" i="1"/>
  <c r="AO346" i="1"/>
  <c r="Y225" i="1"/>
  <c r="BM141" i="1"/>
  <c r="BE49" i="1"/>
  <c r="BK119" i="1"/>
  <c r="AM127" i="1"/>
  <c r="BI346" i="1"/>
  <c r="AA394" i="1"/>
  <c r="BK394" i="1"/>
  <c r="S141" i="1"/>
  <c r="AC49" i="1"/>
  <c r="AU127" i="1"/>
  <c r="AE394" i="1"/>
  <c r="AQ394" i="1"/>
  <c r="AA141" i="1"/>
  <c r="AA119" i="1" s="1"/>
  <c r="AS49" i="1"/>
  <c r="BC127" i="1"/>
  <c r="P34" i="1"/>
  <c r="BC234" i="1"/>
  <c r="AM234" i="1"/>
  <c r="AM225" i="1" s="1"/>
  <c r="AU234" i="1"/>
  <c r="BI234" i="1"/>
  <c r="AY234" i="1"/>
  <c r="AK234" i="1"/>
  <c r="AK225" i="1" s="1"/>
  <c r="BA234" i="1"/>
  <c r="BA225" i="1" s="1"/>
  <c r="BG234" i="1"/>
  <c r="AS234" i="1"/>
  <c r="AS225" i="1" s="1"/>
  <c r="AQ234" i="1"/>
  <c r="AC234" i="1"/>
  <c r="AI234" i="1"/>
  <c r="U234" i="1"/>
  <c r="AA234" i="1"/>
  <c r="AA225" i="1" s="1"/>
  <c r="S234" i="1"/>
  <c r="BM234" i="1"/>
  <c r="BE234" i="1"/>
  <c r="BE225" i="1" s="1"/>
  <c r="AW234" i="1"/>
  <c r="AW225" i="1" s="1"/>
  <c r="AO234" i="1"/>
  <c r="Y234" i="1"/>
  <c r="AE234" i="1"/>
  <c r="AE225" i="1" s="1"/>
  <c r="W234" i="1"/>
  <c r="W225" i="1" s="1"/>
  <c r="AG234" i="1"/>
  <c r="BK234" i="1"/>
  <c r="BK225" i="1" s="1"/>
  <c r="AI225" i="1"/>
  <c r="P19" i="1"/>
  <c r="AW394" i="1"/>
  <c r="AK346" i="1"/>
  <c r="P312" i="1"/>
  <c r="BC346" i="1"/>
  <c r="BC225" i="1"/>
  <c r="AO225" i="1"/>
  <c r="AY225" i="1"/>
  <c r="BE346" i="1"/>
  <c r="BE342" i="1" s="1"/>
  <c r="P213" i="1"/>
  <c r="BG225" i="1"/>
  <c r="W346" i="1"/>
  <c r="W342" i="1" s="1"/>
  <c r="P226" i="1"/>
  <c r="AU346" i="1"/>
  <c r="AC346" i="1"/>
  <c r="AG346" i="1"/>
  <c r="AG342" i="1" s="1"/>
  <c r="S328" i="1"/>
  <c r="P329" i="1"/>
  <c r="P328" i="1" s="1"/>
  <c r="AY346" i="1"/>
  <c r="AW346" i="1"/>
  <c r="U225" i="1"/>
  <c r="AU225" i="1"/>
  <c r="BM225" i="1"/>
  <c r="AM119" i="1"/>
  <c r="Y119" i="1"/>
  <c r="AI119" i="1"/>
  <c r="P415" i="1"/>
  <c r="BK416" i="1"/>
  <c r="BC416" i="1"/>
  <c r="AU416" i="1"/>
  <c r="AM416" i="1"/>
  <c r="AE416" i="1"/>
  <c r="W416" i="1"/>
  <c r="BG416" i="1"/>
  <c r="AW416" i="1"/>
  <c r="AK416" i="1"/>
  <c r="AA416" i="1"/>
  <c r="BE416" i="1"/>
  <c r="AS416" i="1"/>
  <c r="AI416" i="1"/>
  <c r="Y416" i="1"/>
  <c r="BM416" i="1"/>
  <c r="BA416" i="1"/>
  <c r="AQ416" i="1"/>
  <c r="AG416" i="1"/>
  <c r="U416" i="1"/>
  <c r="BI416" i="1"/>
  <c r="AY416" i="1"/>
  <c r="AO416" i="1"/>
  <c r="AC416" i="1"/>
  <c r="S416" i="1"/>
  <c r="P416" i="1" s="1"/>
  <c r="P320" i="1"/>
  <c r="BI197" i="1"/>
  <c r="BA197" i="1"/>
  <c r="AS197" i="1"/>
  <c r="AK197" i="1"/>
  <c r="AC197" i="1"/>
  <c r="U197" i="1"/>
  <c r="BK197" i="1"/>
  <c r="AY197" i="1"/>
  <c r="AO197" i="1"/>
  <c r="AE197" i="1"/>
  <c r="S197" i="1"/>
  <c r="BG197" i="1"/>
  <c r="BG150" i="1" s="1"/>
  <c r="AW197" i="1"/>
  <c r="AM197" i="1"/>
  <c r="AA197" i="1"/>
  <c r="BE197" i="1"/>
  <c r="BE150" i="1" s="1"/>
  <c r="AU197" i="1"/>
  <c r="AI197" i="1"/>
  <c r="Y197" i="1"/>
  <c r="BM197" i="1"/>
  <c r="BM150" i="1" s="1"/>
  <c r="BC197" i="1"/>
  <c r="AQ197" i="1"/>
  <c r="AG197" i="1"/>
  <c r="W197" i="1"/>
  <c r="AO342" i="1"/>
  <c r="BC342" i="1"/>
  <c r="BM28" i="1"/>
  <c r="BE28" i="1"/>
  <c r="AW28" i="1"/>
  <c r="AO28" i="1"/>
  <c r="AG28" i="1"/>
  <c r="Y28" i="1"/>
  <c r="BI28" i="1"/>
  <c r="BA28" i="1"/>
  <c r="AS28" i="1"/>
  <c r="AK28" i="1"/>
  <c r="AC28" i="1"/>
  <c r="U28" i="1"/>
  <c r="BC28" i="1"/>
  <c r="AM28" i="1"/>
  <c r="W28" i="1"/>
  <c r="AY28" i="1"/>
  <c r="AI28" i="1"/>
  <c r="S28" i="1"/>
  <c r="BK28" i="1"/>
  <c r="AU28" i="1"/>
  <c r="AE28" i="1"/>
  <c r="BG28" i="1"/>
  <c r="AQ28" i="1"/>
  <c r="AA28" i="1"/>
  <c r="P353" i="1"/>
  <c r="AS346" i="1"/>
  <c r="P413" i="1"/>
  <c r="P432" i="1"/>
  <c r="S294" i="1"/>
  <c r="P295" i="1"/>
  <c r="P294" i="1" s="1"/>
  <c r="P249" i="1"/>
  <c r="P151" i="1"/>
  <c r="O11" i="1"/>
  <c r="S266" i="1"/>
  <c r="P267" i="1"/>
  <c r="P266" i="1" s="1"/>
  <c r="AA346" i="1"/>
  <c r="AA342" i="1" s="1"/>
  <c r="P189" i="1"/>
  <c r="W303" i="1"/>
  <c r="BM303" i="1"/>
  <c r="BE303" i="1"/>
  <c r="BI303" i="1"/>
  <c r="BA303" i="1"/>
  <c r="AI303" i="1"/>
  <c r="P422" i="1"/>
  <c r="P247" i="1"/>
  <c r="S246" i="1"/>
  <c r="AY246" i="1"/>
  <c r="AK246" i="1"/>
  <c r="W246" i="1"/>
  <c r="BC246" i="1"/>
  <c r="AO246" i="1"/>
  <c r="BK279" i="1"/>
  <c r="BK271" i="1" s="1"/>
  <c r="BC279" i="1"/>
  <c r="BC271" i="1" s="1"/>
  <c r="AU279" i="1"/>
  <c r="AU271" i="1" s="1"/>
  <c r="AM279" i="1"/>
  <c r="AE279" i="1"/>
  <c r="W279" i="1"/>
  <c r="W271" i="1" s="1"/>
  <c r="BG279" i="1"/>
  <c r="AW279" i="1"/>
  <c r="AK279" i="1"/>
  <c r="AA279" i="1"/>
  <c r="BE279" i="1"/>
  <c r="AS279" i="1"/>
  <c r="AS271" i="1" s="1"/>
  <c r="AI279" i="1"/>
  <c r="Y279" i="1"/>
  <c r="BM279" i="1"/>
  <c r="BM271" i="1" s="1"/>
  <c r="BA279" i="1"/>
  <c r="AQ279" i="1"/>
  <c r="AQ271" i="1" s="1"/>
  <c r="AG279" i="1"/>
  <c r="AG271" i="1" s="1"/>
  <c r="U279" i="1"/>
  <c r="U271" i="1" s="1"/>
  <c r="BI279" i="1"/>
  <c r="BI271" i="1" s="1"/>
  <c r="AY279" i="1"/>
  <c r="AY271" i="1" s="1"/>
  <c r="AO279" i="1"/>
  <c r="AO271" i="1" s="1"/>
  <c r="AC279" i="1"/>
  <c r="AC271" i="1" s="1"/>
  <c r="S279" i="1"/>
  <c r="S271" i="1" s="1"/>
  <c r="BK173" i="1"/>
  <c r="BC173" i="1"/>
  <c r="BC150" i="1" s="1"/>
  <c r="AU173" i="1"/>
  <c r="AM173" i="1"/>
  <c r="AE173" i="1"/>
  <c r="W173" i="1"/>
  <c r="W150" i="1" s="1"/>
  <c r="BI173" i="1"/>
  <c r="BA173" i="1"/>
  <c r="AS173" i="1"/>
  <c r="AS150" i="1" s="1"/>
  <c r="AK173" i="1"/>
  <c r="AK150" i="1" s="1"/>
  <c r="AC173" i="1"/>
  <c r="U173" i="1"/>
  <c r="BG173" i="1"/>
  <c r="AY173" i="1"/>
  <c r="AY150" i="1" s="1"/>
  <c r="AQ173" i="1"/>
  <c r="AI173" i="1"/>
  <c r="AI150" i="1" s="1"/>
  <c r="AA173" i="1"/>
  <c r="AA150" i="1" s="1"/>
  <c r="S173" i="1"/>
  <c r="S150" i="1" s="1"/>
  <c r="BM173" i="1"/>
  <c r="BE173" i="1"/>
  <c r="AW173" i="1"/>
  <c r="AO173" i="1"/>
  <c r="AG173" i="1"/>
  <c r="Y173" i="1"/>
  <c r="BM418" i="1"/>
  <c r="BE418" i="1"/>
  <c r="AW418" i="1"/>
  <c r="AO418" i="1"/>
  <c r="AG418" i="1"/>
  <c r="Y418" i="1"/>
  <c r="BK418" i="1"/>
  <c r="BC418" i="1"/>
  <c r="AU418" i="1"/>
  <c r="AM418" i="1"/>
  <c r="AE418" i="1"/>
  <c r="W418" i="1"/>
  <c r="BI418" i="1"/>
  <c r="BA418" i="1"/>
  <c r="AS418" i="1"/>
  <c r="AK418" i="1"/>
  <c r="AC418" i="1"/>
  <c r="U418" i="1"/>
  <c r="BG418" i="1"/>
  <c r="AY418" i="1"/>
  <c r="AQ418" i="1"/>
  <c r="AI418" i="1"/>
  <c r="AA418" i="1"/>
  <c r="S418" i="1"/>
  <c r="P425" i="1"/>
  <c r="BG424" i="1"/>
  <c r="AY424" i="1"/>
  <c r="AQ424" i="1"/>
  <c r="AI424" i="1"/>
  <c r="AA424" i="1"/>
  <c r="S424" i="1"/>
  <c r="BM424" i="1"/>
  <c r="BE424" i="1"/>
  <c r="AW424" i="1"/>
  <c r="AO424" i="1"/>
  <c r="AG424" i="1"/>
  <c r="Y424" i="1"/>
  <c r="BK424" i="1"/>
  <c r="BC424" i="1"/>
  <c r="AU424" i="1"/>
  <c r="AM424" i="1"/>
  <c r="AE424" i="1"/>
  <c r="W424" i="1"/>
  <c r="BI424" i="1"/>
  <c r="BA424" i="1"/>
  <c r="AS424" i="1"/>
  <c r="AK424" i="1"/>
  <c r="AC424" i="1"/>
  <c r="U424" i="1"/>
  <c r="P205" i="1"/>
  <c r="P22" i="1"/>
  <c r="AY342" i="1"/>
  <c r="AK342" i="1"/>
  <c r="AE342" i="1"/>
  <c r="P350" i="1"/>
  <c r="P272" i="1"/>
  <c r="AK271" i="1"/>
  <c r="P193" i="1"/>
  <c r="AC225" i="1"/>
  <c r="BI225" i="1"/>
  <c r="AG225" i="1"/>
  <c r="AQ225" i="1"/>
  <c r="AE150" i="1"/>
  <c r="BK150" i="1"/>
  <c r="AW150" i="1"/>
  <c r="P181" i="1"/>
  <c r="BK346" i="1"/>
  <c r="BK342" i="1" s="1"/>
  <c r="AQ346" i="1"/>
  <c r="AQ342" i="1" s="1"/>
  <c r="AM346" i="1"/>
  <c r="U119" i="1"/>
  <c r="BA119" i="1"/>
  <c r="AG303" i="1"/>
  <c r="Y303" i="1"/>
  <c r="AC303" i="1"/>
  <c r="U303" i="1"/>
  <c r="BK303" i="1"/>
  <c r="AQ303" i="1"/>
  <c r="P253" i="1"/>
  <c r="AA246" i="1"/>
  <c r="BG246" i="1"/>
  <c r="AS246" i="1"/>
  <c r="AE246" i="1"/>
  <c r="BK246" i="1"/>
  <c r="AW246" i="1"/>
  <c r="P280" i="1"/>
  <c r="P134" i="1"/>
  <c r="S394" i="1"/>
  <c r="P395" i="1"/>
  <c r="P372" i="1"/>
  <c r="P371" i="1" s="1"/>
  <c r="S371" i="1"/>
  <c r="P419" i="1"/>
  <c r="P251" i="1"/>
  <c r="P343" i="1"/>
  <c r="BI342" i="1"/>
  <c r="AS342" i="1"/>
  <c r="AW342" i="1"/>
  <c r="AM342" i="1"/>
  <c r="BG426" i="1"/>
  <c r="AY426" i="1"/>
  <c r="AQ426" i="1"/>
  <c r="AI426" i="1"/>
  <c r="AA426" i="1"/>
  <c r="BK426" i="1"/>
  <c r="BC426" i="1"/>
  <c r="AU426" i="1"/>
  <c r="AM426" i="1"/>
  <c r="BA426" i="1"/>
  <c r="AK426" i="1"/>
  <c r="Y426" i="1"/>
  <c r="BM426" i="1"/>
  <c r="AW426" i="1"/>
  <c r="AG426" i="1"/>
  <c r="W426" i="1"/>
  <c r="BI426" i="1"/>
  <c r="AS426" i="1"/>
  <c r="AE426" i="1"/>
  <c r="U426" i="1"/>
  <c r="BE426" i="1"/>
  <c r="AO426" i="1"/>
  <c r="AC426" i="1"/>
  <c r="S426" i="1"/>
  <c r="P177" i="1"/>
  <c r="BK430" i="1"/>
  <c r="BC430" i="1"/>
  <c r="AU430" i="1"/>
  <c r="AM430" i="1"/>
  <c r="AE430" i="1"/>
  <c r="W430" i="1"/>
  <c r="BI430" i="1"/>
  <c r="BA430" i="1"/>
  <c r="AS430" i="1"/>
  <c r="AK430" i="1"/>
  <c r="AC430" i="1"/>
  <c r="U430" i="1"/>
  <c r="BG430" i="1"/>
  <c r="AY430" i="1"/>
  <c r="AQ430" i="1"/>
  <c r="AI430" i="1"/>
  <c r="AA430" i="1"/>
  <c r="S430" i="1"/>
  <c r="BM430" i="1"/>
  <c r="BE430" i="1"/>
  <c r="AW430" i="1"/>
  <c r="AO430" i="1"/>
  <c r="AG430" i="1"/>
  <c r="Y430" i="1"/>
  <c r="N355" i="1"/>
  <c r="BG434" i="1"/>
  <c r="AY434" i="1"/>
  <c r="AQ434" i="1"/>
  <c r="AI434" i="1"/>
  <c r="AA434" i="1"/>
  <c r="S434" i="1"/>
  <c r="BM434" i="1"/>
  <c r="BE434" i="1"/>
  <c r="AW434" i="1"/>
  <c r="AO434" i="1"/>
  <c r="AG434" i="1"/>
  <c r="Y434" i="1"/>
  <c r="BK434" i="1"/>
  <c r="BC434" i="1"/>
  <c r="AU434" i="1"/>
  <c r="AM434" i="1"/>
  <c r="AE434" i="1"/>
  <c r="W434" i="1"/>
  <c r="BI434" i="1"/>
  <c r="BA434" i="1"/>
  <c r="AS434" i="1"/>
  <c r="AK434" i="1"/>
  <c r="AC434" i="1"/>
  <c r="U434" i="1"/>
  <c r="AE271" i="1"/>
  <c r="AW271" i="1"/>
  <c r="AA271" i="1"/>
  <c r="BG271" i="1"/>
  <c r="P242" i="1"/>
  <c r="P238" i="1"/>
  <c r="U150" i="1"/>
  <c r="BA150" i="1"/>
  <c r="AM150" i="1"/>
  <c r="Y150" i="1"/>
  <c r="P99" i="1"/>
  <c r="P21" i="1"/>
  <c r="P403" i="1"/>
  <c r="BK420" i="1"/>
  <c r="BC420" i="1"/>
  <c r="AU420" i="1"/>
  <c r="AM420" i="1"/>
  <c r="AE420" i="1"/>
  <c r="W420" i="1"/>
  <c r="BI420" i="1"/>
  <c r="BA420" i="1"/>
  <c r="AS420" i="1"/>
  <c r="AK420" i="1"/>
  <c r="AC420" i="1"/>
  <c r="U420" i="1"/>
  <c r="BG420" i="1"/>
  <c r="AY420" i="1"/>
  <c r="AQ420" i="1"/>
  <c r="AI420" i="1"/>
  <c r="AA420" i="1"/>
  <c r="S420" i="1"/>
  <c r="BM420" i="1"/>
  <c r="BE420" i="1"/>
  <c r="AW420" i="1"/>
  <c r="AO420" i="1"/>
  <c r="AG420" i="1"/>
  <c r="Y420" i="1"/>
  <c r="BG346" i="1"/>
  <c r="BG342" i="1" s="1"/>
  <c r="O346" i="1"/>
  <c r="S346" i="1" s="1"/>
  <c r="AU119" i="1"/>
  <c r="AG119" i="1"/>
  <c r="BM119" i="1"/>
  <c r="AQ119" i="1"/>
  <c r="AC119" i="1"/>
  <c r="BI119" i="1"/>
  <c r="AS303" i="1"/>
  <c r="AK303" i="1"/>
  <c r="AM303" i="1"/>
  <c r="AE303" i="1"/>
  <c r="S303" i="1"/>
  <c r="P304" i="1"/>
  <c r="AY303" i="1"/>
  <c r="P428" i="1"/>
  <c r="U284" i="1"/>
  <c r="P284" i="1" s="1"/>
  <c r="N284" i="1"/>
  <c r="S389" i="1"/>
  <c r="P390" i="1"/>
  <c r="P389" i="1" s="1"/>
  <c r="BA346" i="1"/>
  <c r="BA342" i="1" s="1"/>
  <c r="AI246" i="1"/>
  <c r="U246" i="1"/>
  <c r="BA246" i="1"/>
  <c r="AM246" i="1"/>
  <c r="Y246" i="1"/>
  <c r="BE246" i="1"/>
  <c r="P221" i="1"/>
  <c r="U346" i="1"/>
  <c r="U342" i="1" s="1"/>
  <c r="P369" i="1"/>
  <c r="P417" i="1"/>
  <c r="AC342" i="1"/>
  <c r="BM342" i="1"/>
  <c r="AU342" i="1"/>
  <c r="P427" i="1"/>
  <c r="P431" i="1"/>
  <c r="P255" i="1"/>
  <c r="P355" i="1"/>
  <c r="P435" i="1"/>
  <c r="N353" i="1"/>
  <c r="S291" i="1"/>
  <c r="P292" i="1"/>
  <c r="P291" i="1" s="1"/>
  <c r="BI40" i="1"/>
  <c r="BA40" i="1"/>
  <c r="AS40" i="1"/>
  <c r="AK40" i="1"/>
  <c r="AC40" i="1"/>
  <c r="U40" i="1"/>
  <c r="BM40" i="1"/>
  <c r="BE40" i="1"/>
  <c r="AW40" i="1"/>
  <c r="AO40" i="1"/>
  <c r="AG40" i="1"/>
  <c r="Y40" i="1"/>
  <c r="BK40" i="1"/>
  <c r="AU40" i="1"/>
  <c r="AE40" i="1"/>
  <c r="BG40" i="1"/>
  <c r="AQ40" i="1"/>
  <c r="AA40" i="1"/>
  <c r="BC40" i="1"/>
  <c r="AM40" i="1"/>
  <c r="W40" i="1"/>
  <c r="AY40" i="1"/>
  <c r="AI40" i="1"/>
  <c r="S40" i="1"/>
  <c r="AM271" i="1"/>
  <c r="Y271" i="1"/>
  <c r="BE271" i="1"/>
  <c r="AI271" i="1"/>
  <c r="BA271" i="1"/>
  <c r="P20" i="1"/>
  <c r="BG412" i="1"/>
  <c r="AY412" i="1"/>
  <c r="AQ412" i="1"/>
  <c r="AI412" i="1"/>
  <c r="AA412" i="1"/>
  <c r="S412" i="1"/>
  <c r="BM412" i="1"/>
  <c r="BE412" i="1"/>
  <c r="AW412" i="1"/>
  <c r="AO412" i="1"/>
  <c r="AG412" i="1"/>
  <c r="Y412" i="1"/>
  <c r="BK412" i="1"/>
  <c r="BC412" i="1"/>
  <c r="AU412" i="1"/>
  <c r="AM412" i="1"/>
  <c r="AE412" i="1"/>
  <c r="W412" i="1"/>
  <c r="BI412" i="1"/>
  <c r="BA412" i="1"/>
  <c r="AS412" i="1"/>
  <c r="AK412" i="1"/>
  <c r="AC412" i="1"/>
  <c r="U412" i="1"/>
  <c r="AQ150" i="1"/>
  <c r="AC150" i="1"/>
  <c r="BI150" i="1"/>
  <c r="AU150" i="1"/>
  <c r="AG150" i="1"/>
  <c r="P421" i="1"/>
  <c r="AI346" i="1"/>
  <c r="AI342" i="1" s="1"/>
  <c r="P49" i="1"/>
  <c r="W119" i="1"/>
  <c r="BC119" i="1"/>
  <c r="AO119" i="1"/>
  <c r="S119" i="1"/>
  <c r="P120" i="1"/>
  <c r="AY119" i="1"/>
  <c r="AK119" i="1"/>
  <c r="BC303" i="1"/>
  <c r="AU303" i="1"/>
  <c r="AW303" i="1"/>
  <c r="AO303" i="1"/>
  <c r="AA303" i="1"/>
  <c r="BG303" i="1"/>
  <c r="BM414" i="1"/>
  <c r="BE414" i="1"/>
  <c r="AW414" i="1"/>
  <c r="AO414" i="1"/>
  <c r="AG414" i="1"/>
  <c r="Y414" i="1"/>
  <c r="BK414" i="1"/>
  <c r="BC414" i="1"/>
  <c r="AU414" i="1"/>
  <c r="AM414" i="1"/>
  <c r="AE414" i="1"/>
  <c r="W414" i="1"/>
  <c r="BI414" i="1"/>
  <c r="BA414" i="1"/>
  <c r="AS414" i="1"/>
  <c r="AK414" i="1"/>
  <c r="AC414" i="1"/>
  <c r="U414" i="1"/>
  <c r="BG414" i="1"/>
  <c r="AY414" i="1"/>
  <c r="AQ414" i="1"/>
  <c r="AI414" i="1"/>
  <c r="AA414" i="1"/>
  <c r="S414" i="1"/>
  <c r="P89" i="1"/>
  <c r="P283" i="1"/>
  <c r="AQ246" i="1"/>
  <c r="AC246" i="1"/>
  <c r="BI246" i="1"/>
  <c r="AU246" i="1"/>
  <c r="AG246" i="1"/>
  <c r="BM246" i="1"/>
  <c r="P185" i="1"/>
  <c r="S225" i="1" l="1"/>
  <c r="P234" i="1"/>
  <c r="P141" i="1"/>
  <c r="AO150" i="1"/>
  <c r="P201" i="1"/>
  <c r="P303" i="1"/>
  <c r="P119" i="1"/>
  <c r="P225" i="1"/>
  <c r="AU411" i="1"/>
  <c r="BM411" i="1"/>
  <c r="P414" i="1"/>
  <c r="AK411" i="1"/>
  <c r="W411" i="1"/>
  <c r="BC411" i="1"/>
  <c r="AO411" i="1"/>
  <c r="S411" i="1"/>
  <c r="P412" i="1"/>
  <c r="AY411" i="1"/>
  <c r="P346" i="1"/>
  <c r="P342" i="1" s="1"/>
  <c r="P420" i="1"/>
  <c r="P394" i="1"/>
  <c r="BK11" i="1"/>
  <c r="BK7" i="1" s="1"/>
  <c r="BC11" i="1"/>
  <c r="BC7" i="1" s="1"/>
  <c r="AU11" i="1"/>
  <c r="AU7" i="1" s="1"/>
  <c r="AM11" i="1"/>
  <c r="AM7" i="1" s="1"/>
  <c r="AE11" i="1"/>
  <c r="AE7" i="1" s="1"/>
  <c r="W11" i="1"/>
  <c r="W7" i="1" s="1"/>
  <c r="BI11" i="1"/>
  <c r="BI7" i="1" s="1"/>
  <c r="BA11" i="1"/>
  <c r="BA7" i="1" s="1"/>
  <c r="AS11" i="1"/>
  <c r="AS7" i="1" s="1"/>
  <c r="AK11" i="1"/>
  <c r="AK7" i="1" s="1"/>
  <c r="AC11" i="1"/>
  <c r="AC7" i="1" s="1"/>
  <c r="U11" i="1"/>
  <c r="U7" i="1" s="1"/>
  <c r="BG11" i="1"/>
  <c r="BG7" i="1" s="1"/>
  <c r="AY11" i="1"/>
  <c r="AY7" i="1" s="1"/>
  <c r="AQ11" i="1"/>
  <c r="AQ7" i="1" s="1"/>
  <c r="AI11" i="1"/>
  <c r="AI7" i="1" s="1"/>
  <c r="AA11" i="1"/>
  <c r="AA7" i="1" s="1"/>
  <c r="S11" i="1"/>
  <c r="BM11" i="1"/>
  <c r="BM7" i="1" s="1"/>
  <c r="BE11" i="1"/>
  <c r="BE7" i="1" s="1"/>
  <c r="AW11" i="1"/>
  <c r="AW7" i="1" s="1"/>
  <c r="AO11" i="1"/>
  <c r="AO7" i="1" s="1"/>
  <c r="AG11" i="1"/>
  <c r="AG7" i="1" s="1"/>
  <c r="Y11" i="1"/>
  <c r="Y7" i="1" s="1"/>
  <c r="AE27" i="1"/>
  <c r="AI27" i="1"/>
  <c r="BC27" i="1"/>
  <c r="AS27" i="1"/>
  <c r="AG27" i="1"/>
  <c r="BM27" i="1"/>
  <c r="P197" i="1"/>
  <c r="BI411" i="1"/>
  <c r="AG411" i="1"/>
  <c r="AS411" i="1"/>
  <c r="AE411" i="1"/>
  <c r="BK411" i="1"/>
  <c r="AW411" i="1"/>
  <c r="AA411" i="1"/>
  <c r="BG411" i="1"/>
  <c r="P40" i="1"/>
  <c r="P434" i="1"/>
  <c r="P426" i="1"/>
  <c r="P418" i="1"/>
  <c r="P279" i="1"/>
  <c r="P271" i="1" s="1"/>
  <c r="AA27" i="1"/>
  <c r="AU27" i="1"/>
  <c r="AY27" i="1"/>
  <c r="U27" i="1"/>
  <c r="BA27" i="1"/>
  <c r="AO27" i="1"/>
  <c r="U411" i="1"/>
  <c r="BA411" i="1"/>
  <c r="AM411" i="1"/>
  <c r="Y411" i="1"/>
  <c r="BE411" i="1"/>
  <c r="AI411" i="1"/>
  <c r="P430" i="1"/>
  <c r="S342" i="1"/>
  <c r="P424" i="1"/>
  <c r="AQ27" i="1"/>
  <c r="BK27" i="1"/>
  <c r="W27" i="1"/>
  <c r="AC27" i="1"/>
  <c r="BI27" i="1"/>
  <c r="AW27" i="1"/>
  <c r="AC411" i="1"/>
  <c r="AQ411" i="1"/>
  <c r="P173" i="1"/>
  <c r="P150" i="1" s="1"/>
  <c r="P246" i="1"/>
  <c r="BG27" i="1"/>
  <c r="S27" i="1"/>
  <c r="P28" i="1"/>
  <c r="AM27" i="1"/>
  <c r="AK27" i="1"/>
  <c r="Y27" i="1"/>
  <c r="BE27" i="1"/>
  <c r="P27" i="1" l="1"/>
  <c r="AG6" i="1"/>
  <c r="BM6" i="1"/>
  <c r="AQ6" i="1"/>
  <c r="AC6" i="1"/>
  <c r="BI6" i="1"/>
  <c r="AU6" i="1"/>
  <c r="AO6" i="1"/>
  <c r="P11" i="1"/>
  <c r="P7" i="1" s="1"/>
  <c r="S7" i="1"/>
  <c r="S6" i="1" s="1"/>
  <c r="AY6" i="1"/>
  <c r="AK6" i="1"/>
  <c r="W6" i="1"/>
  <c r="BC6" i="1"/>
  <c r="AW6" i="1"/>
  <c r="AA6" i="1"/>
  <c r="BG6" i="1"/>
  <c r="AS6" i="1"/>
  <c r="AE6" i="1"/>
  <c r="BK6" i="1"/>
  <c r="Y6" i="1"/>
  <c r="BE6" i="1"/>
  <c r="AI6" i="1"/>
  <c r="U6" i="1"/>
  <c r="BA6" i="1"/>
  <c r="AM6" i="1"/>
  <c r="P411" i="1"/>
  <c r="P6" i="1" l="1"/>
  <c r="P4"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<sst xmlns="http://schemas.openxmlformats.org/spreadsheetml/2006/main" count="1179" uniqueCount="228">
  <si>
    <t>AMPLIAÇÃO E MELHORIAS NA REDE DE DISTRIBUIÇÃO SUBTERRÂNEA DA CIDADE UNIVERSITÁRIA ARMANDO SALLES DE OLIVEIRA – CUASO</t>
  </si>
  <si>
    <t>BP = BANCO DE PREÇO</t>
  </si>
  <si>
    <t>CLASSIF</t>
  </si>
  <si>
    <t>REFERÊNCIA</t>
  </si>
  <si>
    <t>CÓDIGO</t>
  </si>
  <si>
    <t>LDI BP</t>
  </si>
  <si>
    <t>LSB BP</t>
  </si>
  <si>
    <t>LDI APLICAR</t>
  </si>
  <si>
    <t>LSB APLICAR</t>
  </si>
  <si>
    <t>PREÇO REF. C/ LDI</t>
  </si>
  <si>
    <t>QUANT.</t>
  </si>
  <si>
    <t>ITEM</t>
  </si>
  <si>
    <t>DESCRIÇÃO DO SERVIÇO</t>
  </si>
  <si>
    <t>UNIDADE</t>
  </si>
  <si>
    <t>QUANT. TOTAL</t>
  </si>
  <si>
    <t>PREÇO UNIT. C/ LDI (R$)</t>
  </si>
  <si>
    <t>TOTAL (R$)</t>
  </si>
  <si>
    <t>R$</t>
  </si>
  <si>
    <t>PRODUTO</t>
  </si>
  <si>
    <t>Canteiro de obras e gestão do empreendimento</t>
  </si>
  <si>
    <t>Canteiro de obras</t>
  </si>
  <si>
    <t>un</t>
  </si>
  <si>
    <t>SV</t>
  </si>
  <si>
    <t>SAB_OSE_SET23</t>
  </si>
  <si>
    <t>Gestão do empreendimento</t>
  </si>
  <si>
    <t>mês</t>
  </si>
  <si>
    <t>MO</t>
  </si>
  <si>
    <t>SAB_EPSA_SET23</t>
  </si>
  <si>
    <t>SAB_INS_SET23</t>
  </si>
  <si>
    <t>MO00035</t>
  </si>
  <si>
    <t>EQ</t>
  </si>
  <si>
    <t>COTAÇÃO</t>
  </si>
  <si>
    <t>Detalhamento de projeto</t>
  </si>
  <si>
    <t/>
  </si>
  <si>
    <t>Abertura e fechamento (manual/mecânico) de valas para a instalação dos cabos diretamente enterrados</t>
  </si>
  <si>
    <t>Fita plástica de aviso de rota de cabos elétricos</t>
  </si>
  <si>
    <t>m</t>
  </si>
  <si>
    <t>MAT</t>
  </si>
  <si>
    <t>MO07327</t>
  </si>
  <si>
    <t>MO00030</t>
  </si>
  <si>
    <t>LEVANTAMENTO DE PASSEIOS CIMENTADOS (A)</t>
  </si>
  <si>
    <t>m2</t>
  </si>
  <si>
    <t>LEVANTAMENTO DE PAVIMENTAÇÃO ASFÁLTICA (A)</t>
  </si>
  <si>
    <t>ESCAVAÇÃO MECANIZADA DE VALAS, EM SOLO NÃO ROCHOSO, C/PROF. ATÉ 2,00 M (A)</t>
  </si>
  <si>
    <t>m3</t>
  </si>
  <si>
    <t>Fornecimento e instalação de placas  de concreto pigmentadas de proteção dos cabos de 0,25m²</t>
  </si>
  <si>
    <t>pç</t>
  </si>
  <si>
    <t>SIN_SV_SET23</t>
  </si>
  <si>
    <t>Fornecimento, transporte, estocagem e aplicação de bentonita nas valas localizadas em saídas e travessias para assentamento dos cabos elétricos diretamente enterrados</t>
  </si>
  <si>
    <t>EQ04493</t>
  </si>
  <si>
    <t>EQ04494</t>
  </si>
  <si>
    <t>EQ04530</t>
  </si>
  <si>
    <t>EQ05156</t>
  </si>
  <si>
    <t>MO00055</t>
  </si>
  <si>
    <t>MO00066</t>
  </si>
  <si>
    <t xml:space="preserve">Lançamento e instalação dos cabos 240mm²  - 8,7/15kV </t>
  </si>
  <si>
    <t>EQ04499</t>
  </si>
  <si>
    <t>EQ05158</t>
  </si>
  <si>
    <t xml:space="preserve">Lançamento e instalação dos cabos 70mm²  - 8,7/15kV </t>
  </si>
  <si>
    <t xml:space="preserve">Lançamento e instalação dos cabos 35mm²  - 8,7/15kV </t>
  </si>
  <si>
    <t>Remoção de cabos 70mm²  - 8,7/15kV</t>
  </si>
  <si>
    <t>ATERRO DE VALAS, POÇOS E CAVAS COMPACTADO MECANICAMENTE, SEM CONTROLE DO G.C. (A)</t>
  </si>
  <si>
    <t>PASSEIO DE CONCRETO FCK=15,0MPA, INCLUSIVE PREPARO DE CAIXA E LASTRO DE BRITA</t>
  </si>
  <si>
    <t>PLANTIO DE GRAMA EM PLACAS</t>
  </si>
  <si>
    <t>REMOÇÃO ENTULHO INCLUSIVE A CARGA, TRANSPORTE E DESCARGA EM BOTA FORA A QQ DISTÂNCIA</t>
  </si>
  <si>
    <t>LIMPEZA DA OBRA</t>
  </si>
  <si>
    <t>Indicadores de rota da rede de media tensão em aluminio</t>
  </si>
  <si>
    <t>SIU_ED_JUL23</t>
  </si>
  <si>
    <t>Fornecimento, transporte, estocagem e aplicação de backfill nas valas localizadas em saídas e travessias para assentamento dos cabos elétricos diretamente enterrados</t>
  </si>
  <si>
    <t>CV00209</t>
  </si>
  <si>
    <t>CV00218</t>
  </si>
  <si>
    <t>Eletrodutos corrugados envelopados em concreto</t>
  </si>
  <si>
    <t>Acessórios para eletrodutos</t>
  </si>
  <si>
    <t>vb</t>
  </si>
  <si>
    <t>Eletroduto de PEAD corrugado 3"</t>
  </si>
  <si>
    <t>EL00758</t>
  </si>
  <si>
    <t>Eletroduto de PEAD corrugado 5"</t>
  </si>
  <si>
    <t>EL00754</t>
  </si>
  <si>
    <t xml:space="preserve">Concreto simples fck ≥15,0 MPa, pedra nº 1  </t>
  </si>
  <si>
    <t>Eletroduto de PEAD corrugado 5" (serviço de instalação)</t>
  </si>
  <si>
    <t>Eletroduto de PEAD corrugado 3" (serviço de instalação)</t>
  </si>
  <si>
    <t>Construção de caixas de passagem, emenda, travessias, poços de manobra e poços de inspeção</t>
  </si>
  <si>
    <t>Caixas de passagem - Projeto Civil, material e mão de obra</t>
  </si>
  <si>
    <t>Caixas de emenda -  Projeto Civil, material e mão de obra</t>
  </si>
  <si>
    <t>Caixas de travessia -  Projeto Civil, material e mão de obra</t>
  </si>
  <si>
    <t>Poços de inspeção -  Projeto Civil, material e mão de obra</t>
  </si>
  <si>
    <t>Caixas de passagem, emenda, travessias, poços de manobra e poços de inspeção - ferragens de apoio, fixação e acessórios (Fornecimento e instalação)</t>
  </si>
  <si>
    <t>Perfil U3``x 1.1/2 x 1/4`` em aço carbono galvanizado, em barra de 6000mm de comprimento</t>
  </si>
  <si>
    <t>br</t>
  </si>
  <si>
    <t>Cantoneira abas iguais, L2``x2``x1/4`` em aço carbono galvanizado, em barra de 6000mm de comprimento</t>
  </si>
  <si>
    <t>SIN_INS_SET23</t>
  </si>
  <si>
    <t>Barra chata em aço carbono galvanizado, 2``x1/4``,em barra de 6000mm</t>
  </si>
  <si>
    <t>HM00251</t>
  </si>
  <si>
    <t>MO00007</t>
  </si>
  <si>
    <t>Perfilado  perfurado em aço carbono galvanizado, 38mm x 38mm, em chapa 12 msg ,em barra de 6000mm. Ref. PP.54, da Poleoduto ou similar aprovado</t>
  </si>
  <si>
    <t>EL02626</t>
  </si>
  <si>
    <t>Chapa  de aço carbono galvanizado, 500mm x 500mm, espessura 1/4``</t>
  </si>
  <si>
    <t>HM00271</t>
  </si>
  <si>
    <t>Sapata externa simples em aço carbono galvanizado a fogo, chapa 12msg . Ref. PPA. 89. 3, da Poleoduto ou similar aprovado</t>
  </si>
  <si>
    <t>EL02612</t>
  </si>
  <si>
    <t>Porca losangular com pino rosqueado em aço bicromatizado,  WW3/8``.Ref. PPA.112. 3. BI, da Poleoduto ou similar aprovado</t>
  </si>
  <si>
    <t>Abraçadeira em poliamida e fibra de carbono, para cabo Ø24 a 38mm, modelo L, cod.19.107. 02 ..Ref. PPA. 112. 3. BI, da Elastimold ou similar aprovado</t>
  </si>
  <si>
    <t>Chumbador em aço bicromatizado, auto perfurante,com rosca interna,ww3/8``x 38mm, tipo UR38, da Tecnart ou similar aprovado</t>
  </si>
  <si>
    <t>Chumbador em aço bicromatizado, auto perfurante,com rosca interna,ww1/4``x 31mm, tipo UR14, da Tecnart ou similar aprovado</t>
  </si>
  <si>
    <t>Parafuso cabeça sextavada em aço carbono bicromatizado, ww3/8``x1``, da Poleoduto ou similar aprovado</t>
  </si>
  <si>
    <t>Parafuso cabeça sextavada em aço carbono bicromatizado, ww3/8``x 3/4``, da Poleoduto ou similar aprovado</t>
  </si>
  <si>
    <t>Parafuso cabeça sextavada em aço carbono bicromatizado, ww1/4``x 3/4``, da Poleoduto ou similar aprovado</t>
  </si>
  <si>
    <t>Parafuso cabeça redonda com fenda, em aço carbono bicromatizado, ww 1/4 ``x 5/8``, da Poleoduto ou similar aprovado</t>
  </si>
  <si>
    <t>Porca sextavada em aço bicromatizado,ww 3/8``, da Poleoduto ou similar aprovado</t>
  </si>
  <si>
    <t>Porca sextavada em aço bicromatizado,ww 1/4``, da Poleoduto ou similar aprovado</t>
  </si>
  <si>
    <t>Arruela lisa em aço bicromatizado, Ø3/8``, da Poleoduto ou similar aprovado</t>
  </si>
  <si>
    <t>Arruela lisa em aço bicromatizado, Ø1/4``, da Poleoduto ou similar aprovado</t>
  </si>
  <si>
    <t>Chumbador em aço galvanizado,,com parafuso comprimento 125mm, Ø 3/8``, tipo Omega, ref. OM38125,da Tecnart ou similar aprovado</t>
  </si>
  <si>
    <t>Caixas de passagem, emenda, travessias, poços de manobra e poços de inspeção - Sistema de  aterramento e acessórios</t>
  </si>
  <si>
    <t>Hastes de aterramento de aço-cobreadas com alta camada de cobre (254 micros), Ø 3/4" com 3,0 m de comprimento (NBR 13571) - Fornecimento e instalação</t>
  </si>
  <si>
    <t>EL02581</t>
  </si>
  <si>
    <t>Cabo terra de cobre nu 70mm² - 7 fios x Ø 3,45mm (NBR-6524)</t>
  </si>
  <si>
    <t>Conector parafuso fendido ( split bolt) em Bronze de alta resistencia mecanica e a corrosao para cabo de 35 a 70mm2. Tipo KS26, da Burndy ou similar aprovado</t>
  </si>
  <si>
    <t>Conector para haste de aterramento em cobre de alta resistencia mecanica e a corrosao, com parafusos, porca e arruela  pressao em bronze,  cabo de 16 a 70mm2. Tipo GAR1426, da Burdy ou similar aprovado</t>
  </si>
  <si>
    <t>EL02572</t>
  </si>
  <si>
    <t>Presilha em latao estanhado, para cabo 70mm2, com furo de Ø7mm. Tipo Tel 747, da Termotecnica ou similar aprovado</t>
  </si>
  <si>
    <t>CDHU_AGO23</t>
  </si>
  <si>
    <t>Terminal a compressao em cobre eletrolitico estanhado para cabo 35mm2. TIPO YAL35-8-T32, da Burndy ou similar aprovado</t>
  </si>
  <si>
    <t>EL02301</t>
  </si>
  <si>
    <t>Execução de emendas e instalações de barramentos e terminais desconectáveis dos cabos de média tensão 240mm²</t>
  </si>
  <si>
    <t>Barramento tipo EBTX 25kV - 600 A-Código 12-009-95 da Elastimold ou similar aprovado</t>
  </si>
  <si>
    <t>Terminação desconectável completa TBBE 15kV 600A código 12-529-09 da ELASTIMOLD ou similar aprovado. para cabo Triplex 3C x 240mm² - 8,7/15kV, com blindagem em fios de cobre (Reforçada) -Seção 35mm²</t>
  </si>
  <si>
    <t>Emenda completa, tipo EMCF compacta fria, código 13-822-09 da Elastimold ou similar aprovado, para cabo  Triplex 3C x 240mm² - 8,7/15kV, com blindagem em fios de cobre (Reforçada) -Seção 35mm²</t>
  </si>
  <si>
    <t>Emenda desconectável 630A, tampado com derivação traseira, contendo TBMI código 11-011-02, TDEB codigo 11-516-09 e TDEX código  11-519-09 da Elastimold ou similar aprovado para cabo Triplex 3C x 240mm² - 8,7/15kV, com blindagem em fios de cobre (Reforçada) -Seção 35mm². [Ligações duplas das chaves CTA-PI29A e B, CTA-PI50 e CTA-PI51]</t>
  </si>
  <si>
    <t>Emenda desconectável para ligação de cabo  Triplex 3x240mm² - 8,7/15kV, com blindagem em fios de cobre (Reforçada) -Seção 35mm² com os terminais das chaves de transfêrencia automática a ser especificada tecnicamente, quando da definição do fornecedor da chave de transferência automática</t>
  </si>
  <si>
    <t>Emenda desconectável para ligação de cabo  Triplex 3C x 240mm² - 8,7/15kV, com blindagem em fios de cobre (Reforçada) - Seção 35mm², com os terminais das chaves seccionadoras na ETD-USP</t>
  </si>
  <si>
    <t>Instalação de emendas e terminais de média tensão e aterramento (Mão de obra)</t>
  </si>
  <si>
    <t>EQ04495</t>
  </si>
  <si>
    <t>EQ04496</t>
  </si>
  <si>
    <t>Indicadores de defeitos</t>
  </si>
  <si>
    <t>Instalação dos novos indicadores de defeito (Fornecimento e mão de obra) Tipo ELBOW da Horstmann codigo 50.010.00 Load Break ou similar aprovado</t>
  </si>
  <si>
    <t>Desmonte, retirada e troca das redes existentes</t>
  </si>
  <si>
    <t>Substituição dos cabos 70mm² por cabos 240mm² (Mão de obra)</t>
  </si>
  <si>
    <t>Substituição dos eletrodutos em PEAD corrugado de 4" por eletroduto em PEAD corrugado 5" (Fornecimento e mão de obra)</t>
  </si>
  <si>
    <t>Método Não Destrutivo (MND)</t>
  </si>
  <si>
    <t>Abertura e lançamento de eletrodutos PEAD corrugados 5"  e 2" (padrão 6x120mm + 1x 50mm nas travessias)</t>
  </si>
  <si>
    <t>Chaves de Transferência Automática</t>
  </si>
  <si>
    <t>Fornecimento completo, instalação, com equipamentos de automação e sistema de comunicação, de chave interruptora tripolar em SF6 (chave de transferência automática), para instalação em "pad-mounted", submersível, automatizada, integração wi-fi, classe de tensão 15 kV corrente nominal 600 A, corrente de curto circuito de 12,5 kA simétrico, composto de 3 (três) vias – 2 (duas) vias com chave sob carga e 1 (uma) via com chave sob carga em série com interruptor de falta a vácuo, modelo 321 da S&amp;C ou similar aprovado</t>
  </si>
  <si>
    <t>Cabines de distribuição, para desconexão das derivações existentes dos poços de inspeção nºs  PI-07, 30, 34, 51, 70, 72, 80 e 88 e desconectáveis</t>
  </si>
  <si>
    <t>Emenda desconectável 630A, tampado com derivação traseira, TDEB codigo 11-516-09  da Elastimold ou similar aprovado para cabo  Triplex 3C x 240mm² - 8,7/15kV, com blindagem em fios de cobre (Reforçada) -Seção 35mm²</t>
  </si>
  <si>
    <t>Emenda desconectável 630 A, tipo TDEX  da Elastimold ou similar aprovado para cabo  Triplex 3C x 70mm² - 8,7/15kV, com blindagem em fios de cobre (Reforçada) -Seção 35mm²</t>
  </si>
  <si>
    <t>Emenda desconectável 630 A, tipo TDEX código da Elastimold ou similar aprovado para cabo Triplex 3C x 35mm² - 8,7/15kV, com blindagem em fios de cobre (Reforçada) -Seção 35mm²</t>
  </si>
  <si>
    <t xml:space="preserve">Substituição das tampas dos poços de inspeção existentes  </t>
  </si>
  <si>
    <t>Fornecimento e instalação dos tampões DN 600 Classe 300, ferro fundido nodular, articulado, completo</t>
  </si>
  <si>
    <t>HM01428</t>
  </si>
  <si>
    <t>14.2</t>
  </si>
  <si>
    <t>Drenagem das caixas e poços existentes para reacomodação de cabos</t>
  </si>
  <si>
    <t>Sistema de drenagem das novas caixas e poços</t>
  </si>
  <si>
    <t>Projeto,fornecimento e implantação do sistema de drenagem das caixas e poços</t>
  </si>
  <si>
    <t>Sistemas de comando,controle, sinalização e alimentação em Baixa Tensão</t>
  </si>
  <si>
    <t>Projeto complementar</t>
  </si>
  <si>
    <t>Fornecimento e instalação dos cabos e acessórios</t>
  </si>
  <si>
    <t>EL00753</t>
  </si>
  <si>
    <t>EL02244</t>
  </si>
  <si>
    <t>Licenças de software</t>
  </si>
  <si>
    <t>Cabos de Média Tensão</t>
  </si>
  <si>
    <t>Fornecimento cabo FOREX BCC Triplex 3C x 240mm² - 8,7/15kV, com blindagem em fios de cobre (Reforçada) -Seção 35mm².da General Cables ou similar aprovado</t>
  </si>
  <si>
    <t>Fornecimento cabo FOREX BCC Triplex 3C x 70mm² - 8,7/15kV, com blindagem em fios de cobre (Reforçada) da General Cables ou similar aprovado</t>
  </si>
  <si>
    <t>EL00924</t>
  </si>
  <si>
    <t>Fornecimento cabo FOREX BCC Triplex 3C x 35mm² - 8,7/15kV, com blindagem em fios de cobre (Reforçada) da General Cables ou similar aprovado</t>
  </si>
  <si>
    <t>EL00922</t>
  </si>
  <si>
    <t>Chaves de Manobra em poços de inspeção</t>
  </si>
  <si>
    <t>Retirada das chaves de manobra existentes nos PI-18, 20, 31 e 66 e instalação nos PI-88, 70, 72 e 11</t>
  </si>
  <si>
    <t xml:space="preserve">AS BUILT" </t>
  </si>
  <si>
    <t>Atualização da documentação do projeto conforme construído e comprado</t>
  </si>
  <si>
    <t>Energização da rede</t>
  </si>
  <si>
    <t>Comissionamento, testes, pré operação, partida e operação assistida</t>
  </si>
  <si>
    <t>Transformador e painel em pedestal</t>
  </si>
  <si>
    <t>Transformador trifásico tipo pedestal 150 kVA e 15 kV imerso a óleo mineral, com compartimento blindado para conexão dos cabos de média e baixa tensão</t>
  </si>
  <si>
    <t xml:space="preserve">Painel de Controle e Proteção em Pedestal </t>
  </si>
  <si>
    <t>Reserva técnica</t>
  </si>
  <si>
    <t>NOTAS:</t>
  </si>
  <si>
    <t>A) DATA-BASE: SET/23</t>
  </si>
  <si>
    <t>B) BDI/LDI (LUCRO E DESPESAS INDIRETAS) E LSB (LEIS SOCIAIS BRASILEIRA) DE BANCOS DE PREÇO</t>
  </si>
  <si>
    <t>LDI SABESP - OBRAS E SERVIÇOS DE ENGENHARIA</t>
  </si>
  <si>
    <t>LSB SABESP - OBRAS E SERVIÇOS DE ENGENHARIA</t>
  </si>
  <si>
    <t>LDI SABESP - ESTUDOS, OBRAS E SERVIÇOS DE APOIO</t>
  </si>
  <si>
    <t>LSB SABESP - ESTUDOS, OBRAS E SERVIÇOS DE APOIO</t>
  </si>
  <si>
    <t>LDI SABESP - INSUMOS</t>
  </si>
  <si>
    <t>LSB SABESP - INSUMOS</t>
  </si>
  <si>
    <t>BDI SIURB - INFRAESTRUTURA</t>
  </si>
  <si>
    <t>BDI SIURB - EDIFICAÇÕES</t>
  </si>
  <si>
    <t>BDI DER</t>
  </si>
  <si>
    <t>BDI CDHU</t>
  </si>
  <si>
    <t>BDI SINAPI - SERVIÇOS</t>
  </si>
  <si>
    <t>BDI SINAPI - INSUMOS</t>
  </si>
  <si>
    <t>C) BDI/LDI A APLICAR A VALORES DE BANCOS DE PREÇO E COTAÇÕES</t>
  </si>
  <si>
    <t>BDI/LDI SERVIÇOS E EQUIPAMENTOS</t>
  </si>
  <si>
    <t>BDI/LDI MATERIAIS</t>
  </si>
  <si>
    <t>LSB MÃO DE OBRA</t>
  </si>
  <si>
    <t>PREMISSAS DE PROJETO</t>
  </si>
  <si>
    <t>MESES</t>
  </si>
  <si>
    <t>HORAS/MÊS</t>
  </si>
  <si>
    <t>[M] EXTENSÃO NOVO CABO USP-106</t>
  </si>
  <si>
    <t>[M] EXTENSÃO CIRCUITO USP-107</t>
  </si>
  <si>
    <t>[M] EXTENSÃO CIRCUITO USP-108</t>
  </si>
  <si>
    <t>[M] EXTENSÃO DE TRAVESSIA DE VIA COM MND</t>
  </si>
  <si>
    <t>[M] EXTENSÃO DE REDE 15 KV 3x35MM2 PARA TRAFOS PRAÇA DA REITORIA E TRAVESSA C</t>
  </si>
  <si>
    <t>[M] EXTENSÃO COMPARTILHADA USP-107 E USP-108 (2 CIRCUITOS)</t>
  </si>
  <si>
    <t>[M] EXTENSÃO DE ABERTURA DE VALA 1 CIRCUITO</t>
  </si>
  <si>
    <t>[M] EXTENSÃO DE CABO MT 240 MM2 QUE SUBSTITUIRÁ CABO EXISTENTE DE 70 MM2</t>
  </si>
  <si>
    <t>ADICIONAL PARA QUANTIDADES DE MATERIAL</t>
  </si>
  <si>
    <t>ADICIONAL PARA QUANTIDADES DE CABOS</t>
  </si>
  <si>
    <t>[M] LARGURA DE VALA MT C/ 1 CIRCUITO</t>
  </si>
  <si>
    <t>[M] LARGURA DE VALA MT C/ 2 CIRCUITOS</t>
  </si>
  <si>
    <t>[M] PROFUNDIDADE DE VALA MT</t>
  </si>
  <si>
    <t>[%] ESTIMATIVA PARA SE CALCULAR A QUANTIDADE DE INDICADORES DE DEFEITO EXISTENTES (EM RELAÇÃO AO PROJETADO)</t>
  </si>
  <si>
    <t>[M] EXTENSÃO DE REDE ENTRE PI-80A, 80B, 81 E 81A COM SUBSTITUIÇÃO DE ELETRODUTO PARA 5"</t>
  </si>
  <si>
    <t>[UN] QUANTIDADE DE CHAVES DE TRANSFERÊNCIA AUTOMÁTICA</t>
  </si>
  <si>
    <t>[UN] QUANTIDADE DE NOVOS INDICADORES DE DEFEITO (NÃO CONTABILIZA OS SUBSTITUÍDOS)</t>
  </si>
  <si>
    <t>[MÊS] DURAÇÃO DA ELABORAÇÃO DO PROJETO COMPLEMENTAR DE COMANDO, CONTROLE, ALIMENTAÇÃO BT E INTERFACE COM CCO</t>
  </si>
  <si>
    <t>[MÊS] DURAÇÃO DA IMPLANTAÇÃO DA INFRAESTRUTURA SUBTERRÂNEA DO PROJETO COMPLEMENTAR DE COMANDO, CONTROLE, ALIMENTAÇÃO BT E INTERFACE COM CCO</t>
  </si>
  <si>
    <t>[MÊS] DURAÇÃO DA IMPLANTAÇÃO DA INTERFACE COM CCO DO PROJETO COMPLEMENTAR DE COMANDO E CONTROLE</t>
  </si>
  <si>
    <t>[UN] QUANTIDADE DE LOCAIS COM CHAVES DE TRANSFERÊNCIA AUTOMÁTICA E INDICADORES DE DEFEITO</t>
  </si>
  <si>
    <t>[M] DISTÂNCIA MÉDIA ENTRE POÇO/CAIXA DE INSPEÇÃO E REDE DE ENERGIA BT EXISTENTE</t>
  </si>
  <si>
    <t>[M] LARGURA DE VALA BT</t>
  </si>
  <si>
    <t>[M] PROFUNDIDADE DE VALA BT</t>
  </si>
  <si>
    <t>[M] EXTENSÃO DE REDE COM ELETRODUTOS ENVELOPADOS EM CONCRETO - 2x5" + 1x3"</t>
  </si>
  <si>
    <t>[M] ALTURA DO ENVELOPAMENTO EM CONCRETO DE REDE COM ELETRODUTOS - 2x5" + 1x3"</t>
  </si>
  <si>
    <t>[M2] ÁREA EXTERNA DE ELETRODUTO 5"</t>
  </si>
  <si>
    <t>[M2] ÁREA EXTERNA DE ELETRODUTO 3"</t>
  </si>
  <si>
    <t>[%] DA ÁREA ESCAVADA POSSUI PAVIMENTO DE CONCRETO</t>
  </si>
  <si>
    <t>MEMÓRIA DO ORÇAMENTO DE REFERÊNCIA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</si>
</sst>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_-* #,##0_-;\-* #,##0_-;_-* &quot;-&quot;??_-;_-@_-"/>
    <numFmt numFmtId="165" formatCode="_-* #,##0.00000_-;\-* #,##0.00000_-;_-* &quot;-&quot;??_-;_-@_-"/>
    <numFmt numFmtId="166" formatCode="#,##0.000"/>
  </numFmts>
  <fonts count="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i/>
      <sz val="11"/>
      <color theme="0"/>
      <name val="Calibri"/>
      <family val="2"/>
      <scheme val="minor"/>
    </font>
    <font>
      <sz val="11"/>
      <name val="Calibri"/>
      <family val="2"/>
      <scheme val="minor"/>
    </font>
    <font>
      <b/>
      <sz val="11"/>
      <name val="Calibri"/>
      <family val="2"/>
      <scheme val="minor"/>
    </font>
    <font>
      <b/>
      <u/>
      <sz val="11"/>
      <color theme="1"/>
      <name val="Calibri"/>
      <family val="2"/>
      <scheme val="minor"/>
    </font>
  </fonts>
  <fills count="6">
    <fill>
      <patternFill patternType="none"/>
    </fill>
    <fill>
      <patternFill patternType="gray125"/>
    </fill>
    <fill>
      <patternFill patternType="solid">
        <fgColor theme="1"/>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79998168889431442"/>
        <bgColor indexed="64"/>
      </patternFill>
    </fill>
  </fills>
  <borders count="39">
    <border>
      <left/>
      <right/>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thin">
        <color indexed="64"/>
      </right>
      <top/>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style="hair">
        <color auto="1"/>
      </right>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36">
    <xf numFmtId="0" fontId="0" fillId="0" borderId="0" xfId="0"/>
    <xf numFmtId="0" fontId="5" fillId="2" borderId="0" xfId="0" applyFont="1" applyFill="1" applyAlignment="1">
      <alignment horizontal="left"/>
    </xf>
    <xf numFmtId="0" fontId="4" fillId="2" borderId="0" xfId="0" applyFont="1" applyFill="1" applyAlignment="1">
      <alignment horizontal="center"/>
    </xf>
    <xf numFmtId="43" fontId="4" fillId="2" borderId="0" xfId="1" applyFont="1" applyFill="1"/>
    <xf numFmtId="0" fontId="4" fillId="2" borderId="0" xfId="0" applyFont="1" applyFill="1"/>
    <xf numFmtId="0" fontId="4" fillId="2" borderId="0" xfId="0" applyFont="1" applyFill="1" applyAlignment="1">
      <alignment wrapText="1"/>
    </xf>
    <xf numFmtId="0" fontId="2" fillId="3" borderId="1" xfId="0" applyFont="1" applyFill="1" applyBorder="1"/>
    <xf numFmtId="0" fontId="2" fillId="3" borderId="0" xfId="0" applyFont="1" applyFill="1" applyAlignment="1">
      <alignment horizontal="center"/>
    </xf>
    <xf numFmtId="0" fontId="2" fillId="3" borderId="2" xfId="0" applyFont="1" applyFill="1" applyBorder="1"/>
    <xf numFmtId="0" fontId="2" fillId="0" borderId="3" xfId="0" applyFont="1" applyBorder="1"/>
    <xf numFmtId="0" fontId="2" fillId="0" borderId="0" xfId="0" applyFont="1"/>
    <xf numFmtId="17" fontId="2" fillId="3" borderId="10" xfId="0" applyNumberFormat="1" applyFont="1" applyFill="1" applyBorder="1"/>
    <xf numFmtId="0" fontId="2" fillId="3" borderId="11" xfId="0" applyFont="1" applyFill="1" applyBorder="1" applyAlignment="1">
      <alignment horizontal="center"/>
    </xf>
    <xf numFmtId="0" fontId="2" fillId="3" borderId="11" xfId="0" applyFont="1" applyFill="1" applyBorder="1" applyAlignment="1">
      <alignment horizontal="left"/>
    </xf>
    <xf numFmtId="17" fontId="2" fillId="3" borderId="12" xfId="0" applyNumberFormat="1" applyFont="1" applyFill="1" applyBorder="1"/>
    <xf numFmtId="17" fontId="2" fillId="3" borderId="11" xfId="0" applyNumberFormat="1" applyFont="1" applyFill="1" applyBorder="1"/>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20"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0" fontId="2" fillId="3" borderId="23" xfId="0" applyFont="1" applyFill="1" applyBorder="1" applyAlignment="1">
      <alignment horizontal="center"/>
    </xf>
    <xf numFmtId="43" fontId="2" fillId="3" borderId="24" xfId="1" applyFont="1" applyFill="1" applyBorder="1" applyAlignment="1">
      <alignment horizontal="center" vertical="center" wrapText="1"/>
    </xf>
    <xf numFmtId="43" fontId="2" fillId="3" borderId="25" xfId="0" applyNumberFormat="1" applyFont="1" applyFill="1" applyBorder="1" applyAlignment="1">
      <alignment horizontal="center" vertical="center" wrapText="1"/>
    </xf>
    <xf numFmtId="43" fontId="2" fillId="3" borderId="26" xfId="1" applyFont="1" applyFill="1" applyBorder="1" applyAlignment="1">
      <alignment horizontal="center" vertical="center" wrapText="1"/>
    </xf>
    <xf numFmtId="43" fontId="2" fillId="3" borderId="25" xfId="1" applyFont="1" applyFill="1" applyBorder="1" applyAlignment="1">
      <alignment horizontal="center" vertical="center" wrapText="1"/>
    </xf>
    <xf numFmtId="43" fontId="2" fillId="3" borderId="27" xfId="0" applyNumberFormat="1" applyFont="1" applyFill="1" applyBorder="1" applyAlignment="1">
      <alignment horizontal="center" vertical="center" wrapText="1"/>
    </xf>
    <xf numFmtId="43" fontId="2" fillId="0" borderId="3" xfId="0" applyNumberFormat="1" applyFont="1" applyBorder="1" applyAlignment="1">
      <alignment horizontal="center" vertical="center" wrapText="1"/>
    </xf>
    <xf numFmtId="43" fontId="2" fillId="3" borderId="28" xfId="1" applyFont="1" applyFill="1" applyBorder="1" applyAlignment="1">
      <alignment horizontal="center" vertical="center" wrapText="1"/>
    </xf>
    <xf numFmtId="43" fontId="2" fillId="3" borderId="28" xfId="1" applyFont="1" applyFill="1" applyBorder="1" applyAlignment="1">
      <alignment horizontal="center"/>
    </xf>
    <xf numFmtId="43" fontId="2" fillId="3" borderId="27" xfId="0" applyNumberFormat="1" applyFont="1" applyFill="1" applyBorder="1"/>
    <xf numFmtId="0" fontId="3" fillId="4" borderId="29" xfId="0" applyFont="1" applyFill="1" applyBorder="1" applyAlignment="1">
      <alignment horizontal="center"/>
    </xf>
    <xf numFmtId="43" fontId="3" fillId="4" borderId="29" xfId="1" applyFont="1" applyFill="1" applyBorder="1" applyAlignment="1">
      <alignment horizontal="right"/>
    </xf>
    <xf numFmtId="43" fontId="3" fillId="4" borderId="30" xfId="1" applyFont="1" applyFill="1" applyBorder="1" applyAlignment="1">
      <alignment horizontal="right"/>
    </xf>
    <xf numFmtId="43" fontId="3" fillId="0" borderId="3" xfId="0" applyNumberFormat="1" applyFont="1" applyBorder="1"/>
    <xf numFmtId="0" fontId="3" fillId="4" borderId="29" xfId="0" applyFont="1" applyFill="1" applyBorder="1" applyAlignment="1">
      <alignment horizontal="right"/>
    </xf>
    <xf numFmtId="0" fontId="3" fillId="4" borderId="31" xfId="0" applyFont="1" applyFill="1" applyBorder="1" applyAlignment="1">
      <alignment horizontal="left" wrapText="1"/>
    </xf>
    <xf numFmtId="0" fontId="3" fillId="4" borderId="31" xfId="0" applyFont="1" applyFill="1" applyBorder="1" applyAlignment="1">
      <alignment horizontal="center"/>
    </xf>
    <xf numFmtId="0" fontId="3" fillId="4" borderId="31" xfId="0" applyFont="1" applyFill="1" applyBorder="1"/>
    <xf numFmtId="43" fontId="3" fillId="4" borderId="32" xfId="0" applyNumberFormat="1" applyFont="1" applyFill="1" applyBorder="1"/>
    <xf numFmtId="0" fontId="3" fillId="4" borderId="33" xfId="0" applyFont="1" applyFill="1" applyBorder="1"/>
    <xf numFmtId="43" fontId="3" fillId="4" borderId="34" xfId="0" applyNumberFormat="1" applyFont="1" applyFill="1" applyBorder="1"/>
    <xf numFmtId="0" fontId="3" fillId="0" borderId="0" xfId="0" applyFont="1"/>
    <xf numFmtId="0" fontId="3" fillId="0" borderId="5" xfId="0" applyFont="1" applyBorder="1" applyAlignment="1">
      <alignment horizontal="center"/>
    </xf>
    <xf numFmtId="43" fontId="3" fillId="0" borderId="5" xfId="1" applyFont="1" applyBorder="1" applyAlignment="1">
      <alignment horizontal="right"/>
    </xf>
    <xf numFmtId="43" fontId="3" fillId="0" borderId="35" xfId="1" applyFont="1" applyBorder="1" applyAlignment="1">
      <alignment horizontal="right"/>
    </xf>
    <xf numFmtId="0" fontId="3" fillId="0" borderId="5" xfId="0" applyFont="1" applyBorder="1" applyAlignment="1">
      <alignment horizontal="right"/>
    </xf>
    <xf numFmtId="0" fontId="3" fillId="0" borderId="36" xfId="0" applyFont="1" applyBorder="1" applyAlignment="1">
      <alignment horizontal="left" wrapText="1"/>
    </xf>
    <xf numFmtId="43" fontId="3" fillId="0" borderId="36" xfId="1" applyFont="1" applyBorder="1" applyAlignment="1">
      <alignment horizontal="center"/>
    </xf>
    <xf numFmtId="43" fontId="3" fillId="0" borderId="36" xfId="0" applyNumberFormat="1" applyFont="1" applyBorder="1"/>
    <xf numFmtId="43" fontId="3" fillId="0" borderId="6" xfId="0" applyNumberFormat="1" applyFont="1" applyBorder="1"/>
    <xf numFmtId="43" fontId="3" fillId="0" borderId="5" xfId="1" applyFont="1" applyBorder="1"/>
    <xf numFmtId="43" fontId="3" fillId="0" borderId="6" xfId="1" applyFont="1" applyBorder="1"/>
    <xf numFmtId="0" fontId="0" fillId="0" borderId="13" xfId="0" applyBorder="1" applyAlignment="1">
      <alignment horizontal="center"/>
    </xf>
    <xf numFmtId="0" fontId="0" fillId="5" borderId="13" xfId="0" applyFill="1" applyBorder="1" applyAlignment="1">
      <alignment horizontal="center"/>
    </xf>
    <xf numFmtId="9" fontId="0" fillId="5" borderId="13" xfId="2" applyFont="1" applyFill="1" applyBorder="1" applyAlignment="1">
      <alignment horizontal="center"/>
    </xf>
    <xf numFmtId="43" fontId="0" fillId="0" borderId="13" xfId="1" applyFont="1" applyBorder="1"/>
    <xf numFmtId="43" fontId="0" fillId="5" borderId="37" xfId="1" applyFont="1" applyFill="1" applyBorder="1"/>
    <xf numFmtId="0" fontId="3" fillId="0" borderId="38" xfId="0" applyFont="1" applyBorder="1" applyAlignment="1">
      <alignment horizontal="right"/>
    </xf>
    <xf numFmtId="0" fontId="0" fillId="0" borderId="18" xfId="0" applyBorder="1" applyAlignment="1">
      <alignment wrapText="1"/>
    </xf>
    <xf numFmtId="0" fontId="0" fillId="0" borderId="18" xfId="0" applyBorder="1" applyAlignment="1">
      <alignment horizontal="center"/>
    </xf>
    <xf numFmtId="43" fontId="0" fillId="0" borderId="18" xfId="1" applyFont="1" applyBorder="1"/>
    <xf numFmtId="43" fontId="0" fillId="0" borderId="14" xfId="1" applyFont="1" applyBorder="1"/>
    <xf numFmtId="43" fontId="0" fillId="0" borderId="3" xfId="1" applyFont="1" applyFill="1" applyBorder="1"/>
    <xf numFmtId="164" fontId="3" fillId="0" borderId="5" xfId="1" applyNumberFormat="1" applyFont="1" applyBorder="1"/>
    <xf numFmtId="165" fontId="0" fillId="5" borderId="37" xfId="1" applyNumberFormat="1" applyFont="1" applyFill="1" applyBorder="1"/>
    <xf numFmtId="0" fontId="6" fillId="5" borderId="13" xfId="0" applyFont="1" applyFill="1" applyBorder="1" applyAlignment="1">
      <alignment horizontal="center"/>
    </xf>
    <xf numFmtId="0" fontId="7" fillId="0" borderId="5" xfId="0" applyFont="1" applyBorder="1" applyAlignment="1">
      <alignment horizontal="center"/>
    </xf>
    <xf numFmtId="0" fontId="7" fillId="4" borderId="29" xfId="0" applyFont="1" applyFill="1" applyBorder="1" applyAlignment="1">
      <alignment horizontal="center"/>
    </xf>
    <xf numFmtId="43" fontId="7" fillId="4" borderId="29" xfId="1" applyFont="1" applyFill="1" applyBorder="1" applyAlignment="1">
      <alignment horizontal="right"/>
    </xf>
    <xf numFmtId="43" fontId="7" fillId="4" borderId="30" xfId="1" applyFont="1" applyFill="1" applyBorder="1" applyAlignment="1">
      <alignment horizontal="right"/>
    </xf>
    <xf numFmtId="43" fontId="7" fillId="0" borderId="3" xfId="0" applyNumberFormat="1" applyFont="1" applyBorder="1"/>
    <xf numFmtId="0" fontId="7" fillId="4" borderId="29" xfId="0" applyFont="1" applyFill="1" applyBorder="1" applyAlignment="1">
      <alignment horizontal="right"/>
    </xf>
    <xf numFmtId="0" fontId="7" fillId="4" borderId="31" xfId="0" applyFont="1" applyFill="1" applyBorder="1" applyAlignment="1">
      <alignment horizontal="left" wrapText="1"/>
    </xf>
    <xf numFmtId="0" fontId="7" fillId="4" borderId="31" xfId="0" applyFont="1" applyFill="1" applyBorder="1" applyAlignment="1">
      <alignment horizontal="center"/>
    </xf>
    <xf numFmtId="0" fontId="7" fillId="4" borderId="31" xfId="0" applyFont="1" applyFill="1" applyBorder="1"/>
    <xf numFmtId="43" fontId="7" fillId="4" borderId="32" xfId="0" applyNumberFormat="1" applyFont="1" applyFill="1" applyBorder="1"/>
    <xf numFmtId="43" fontId="7" fillId="0" borderId="5" xfId="1" applyFont="1" applyBorder="1" applyAlignment="1">
      <alignment horizontal="right"/>
    </xf>
    <xf numFmtId="43" fontId="7" fillId="0" borderId="35" xfId="1" applyFont="1" applyBorder="1" applyAlignment="1">
      <alignment horizontal="right"/>
    </xf>
    <xf numFmtId="0" fontId="7" fillId="0" borderId="5" xfId="0" applyFont="1" applyBorder="1" applyAlignment="1">
      <alignment horizontal="right"/>
    </xf>
    <xf numFmtId="0" fontId="7" fillId="0" borderId="36" xfId="0" applyFont="1" applyBorder="1" applyAlignment="1">
      <alignment horizontal="left" wrapText="1"/>
    </xf>
    <xf numFmtId="43" fontId="7" fillId="0" borderId="36" xfId="1" applyFont="1" applyBorder="1" applyAlignment="1">
      <alignment horizontal="center"/>
    </xf>
    <xf numFmtId="43" fontId="7" fillId="0" borderId="36" xfId="0" applyNumberFormat="1" applyFont="1" applyBorder="1"/>
    <xf numFmtId="43" fontId="7" fillId="0" borderId="6" xfId="0" applyNumberFormat="1" applyFont="1" applyBorder="1"/>
    <xf numFmtId="0" fontId="6" fillId="0" borderId="13" xfId="0" applyFont="1" applyBorder="1" applyAlignment="1">
      <alignment horizontal="center"/>
    </xf>
    <xf numFmtId="43" fontId="6" fillId="5" borderId="37" xfId="1" applyFont="1" applyFill="1" applyBorder="1"/>
    <xf numFmtId="0" fontId="7" fillId="0" borderId="38" xfId="0" applyFont="1" applyBorder="1" applyAlignment="1">
      <alignment horizontal="right"/>
    </xf>
    <xf numFmtId="43" fontId="6" fillId="0" borderId="18" xfId="1" applyFont="1" applyBorder="1"/>
    <xf numFmtId="43" fontId="6" fillId="0" borderId="14" xfId="1" applyFont="1" applyBorder="1"/>
    <xf numFmtId="43" fontId="7" fillId="0" borderId="5" xfId="1" applyFont="1" applyBorder="1"/>
    <xf numFmtId="43" fontId="7" fillId="0" borderId="6" xfId="1" applyFont="1" applyBorder="1"/>
    <xf numFmtId="0" fontId="7" fillId="0" borderId="0" xfId="0" applyFont="1"/>
    <xf numFmtId="43" fontId="6" fillId="0" borderId="3" xfId="1" applyFont="1" applyFill="1" applyBorder="1"/>
    <xf numFmtId="43" fontId="6" fillId="0" borderId="13" xfId="1" applyFont="1" applyBorder="1"/>
    <xf numFmtId="0" fontId="0" fillId="0" borderId="4" xfId="0" applyBorder="1" applyAlignment="1">
      <alignment horizontal="center"/>
    </xf>
    <xf numFmtId="43" fontId="0" fillId="0" borderId="4" xfId="1" applyFont="1" applyBorder="1"/>
    <xf numFmtId="0" fontId="0" fillId="0" borderId="4" xfId="0" applyBorder="1"/>
    <xf numFmtId="0" fontId="0" fillId="0" borderId="4" xfId="0" applyBorder="1" applyAlignment="1">
      <alignment wrapText="1"/>
    </xf>
    <xf numFmtId="0" fontId="8" fillId="0" borderId="0" xfId="0" applyFont="1" applyAlignment="1">
      <alignment horizontal="left"/>
    </xf>
    <xf numFmtId="0" fontId="0" fillId="0" borderId="0" xfId="0" applyAlignment="1">
      <alignment horizontal="center"/>
    </xf>
    <xf numFmtId="43" fontId="0" fillId="0" borderId="0" xfId="1" applyFont="1"/>
    <xf numFmtId="0" fontId="0" fillId="0" borderId="0" xfId="0" applyAlignment="1">
      <alignment wrapText="1"/>
    </xf>
    <xf numFmtId="0" fontId="0" fillId="0" borderId="0" xfId="0" applyAlignment="1">
      <alignment horizontal="left"/>
    </xf>
    <xf numFmtId="9" fontId="0" fillId="0" borderId="0" xfId="2" applyFont="1" applyAlignment="1">
      <alignment horizontal="right"/>
    </xf>
    <xf numFmtId="9" fontId="0" fillId="0" borderId="0" xfId="2" applyFont="1" applyAlignment="1">
      <alignment horizontal="left"/>
    </xf>
    <xf numFmtId="3" fontId="0" fillId="0" borderId="0" xfId="0" applyNumberFormat="1" applyAlignment="1">
      <alignment horizontal="center"/>
    </xf>
    <xf numFmtId="9" fontId="0" fillId="0" borderId="0" xfId="0" applyNumberFormat="1" applyAlignment="1">
      <alignment horizontal="center"/>
    </xf>
    <xf numFmtId="166" fontId="0" fillId="0" borderId="0" xfId="0" applyNumberFormat="1" applyAlignment="1">
      <alignment horizontal="center"/>
    </xf>
    <xf numFmtId="4" fontId="0" fillId="0" borderId="0" xfId="0" applyNumberFormat="1" applyAlignment="1">
      <alignment horizontal="center"/>
    </xf>
    <xf numFmtId="43" fontId="0" fillId="0" borderId="0" xfId="0" applyNumberFormat="1"/>
    <xf numFmtId="9" fontId="0" fillId="0" borderId="0" xfId="2" applyFont="1" applyAlignment="1">
      <alignment horizontal="center"/>
    </xf>
    <xf numFmtId="44" fontId="0" fillId="0" borderId="0" xfId="0" applyNumberFormat="1" applyAlignment="1">
      <alignment horizontal="center"/>
    </xf>
    <xf numFmtId="44" fontId="0" fillId="0" borderId="0" xfId="0" applyNumberFormat="1"/>
    <xf numFmtId="3" fontId="0" fillId="0" borderId="0" xfId="0" applyNumberFormat="1" applyAlignment="1">
      <alignment horizontal="center" vertic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2"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17" fontId="2" fillId="3" borderId="10" xfId="0" applyNumberFormat="1" applyFont="1" applyFill="1" applyBorder="1" applyAlignment="1">
      <alignment horizontal="center"/>
    </xf>
    <xf numFmtId="17" fontId="2" fillId="3" borderId="11" xfId="0" applyNumberFormat="1" applyFont="1" applyFill="1" applyBorder="1" applyAlignment="1">
      <alignment horizontal="center"/>
    </xf>
    <xf numFmtId="17" fontId="2" fillId="3" borderId="13" xfId="0" applyNumberFormat="1" applyFont="1" applyFill="1" applyBorder="1" applyAlignment="1">
      <alignment horizontal="center"/>
    </xf>
    <xf numFmtId="17" fontId="2" fillId="3" borderId="14" xfId="0" applyNumberFormat="1" applyFont="1" applyFill="1" applyBorder="1" applyAlignment="1">
      <alignment horizontal="center"/>
    </xf>
    <xf numFmtId="17" fontId="2" fillId="3" borderId="15" xfId="0" applyNumberFormat="1" applyFont="1" applyFill="1" applyBorder="1" applyAlignment="1">
      <alignment horizontal="center"/>
    </xf>
    <xf numFmtId="17" fontId="2" fillId="3" borderId="16" xfId="0" applyNumberFormat="1" applyFont="1" applyFill="1" applyBorder="1" applyAlignment="1">
      <alignment horizontal="center"/>
    </xf>
    <xf numFmtId="17" fontId="2" fillId="3" borderId="17" xfId="0" applyNumberFormat="1" applyFont="1" applyFill="1" applyBorder="1" applyAlignment="1">
      <alignment horizontal="center"/>
    </xf>
    <xf numFmtId="0" fontId="3" fillId="0" borderId="0" xfId="0" applyFont="1" applyAlignment="1">
      <alignment horizontal="center" vertical="center"/>
    </xf>
    <xf numFmtId="0" fontId="0" fillId="0" borderId="0" xfId="0" applyAlignment="1">
      <alignment horizontal="left" wrapText="1"/>
    </xf>
  </cellXfs>
  <cellStyles count="3">
    <cellStyle name="Normal" xfId="0" builtinId="0"/>
    <cellStyle name="Porcentagem" xfId="2" builtinId="5"/>
    <cellStyle name="Vírgula" xfId="1" builtinId="3"/>
  </cellStyles>
  <dxfs count="9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eetMetadata" Target="metadata.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650197</xdr:colOff>
      <xdr:row>0</xdr:row>
      <xdr:rowOff>556894</xdr:rowOff>
    </xdr:to>
    <xdr:pic>
      <xdr:nvPicPr>
        <xdr:cNvPr id="2" name="Imagem 1">
          <a:extLst>
            <a:ext uri="{FF2B5EF4-FFF2-40B4-BE49-F238E27FC236}">
              <a16:creationId xmlns:a16="http://schemas.microsoft.com/office/drawing/2014/main" id="{F4E86870-A5C3-4F86-ACE8-A11E7A0A1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72991" cy="556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M@ssis\Configura&#231;&#245;es%20locais\Temporary%20Internet%20Files\Content.Outlook\EDLVUKU1\Queiroz%20Galv&#227;o\EMTU%20Campinas\Gerencial\Relat&#243;rio\Agosto%2007\Relat&#243;rio%20Gerencial%20-%20Agosto%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2641_Controle_hs_Jun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R\Engelog\Controle%20de%20Contratos%20atualizado%20at&#233;%2025.05.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nergia\USP\Contrato%2008_2023\Medi&#231;&#245;es\5%20-%20dez23\10558-E-RT-2004%20Orcamento\ANEXO%20D_1_PQP_Cota&#231;&#245;es_BP_v6_11dez23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lex\Queiroz%20Galv&#227;o\EMTU%20Campinas\Gerencial\Relat&#243;rio\Agosto%2007\Relat&#243;rio%20Gerencial%20-%20Agosto%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euvaldo\AppData\Local\Microsoft\Windows\Temporary%20Internet%20Files\Content.Outlook\2MGA04UJ\Pasta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rquivos\Metr&#244;-L5\Mensais\2016\Novembro\C&#243;pia%20de%2011%20-%20Di&#225;rioNovembr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XCEL\CECAV\OR&#199;CILN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lex\Relat&#243;rio%20Gerencial%20-%20Julho%2007.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APLICA&#199;&#195;O"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lano%20de%20a&#231;&#227;o\Arquivos%20Breithaupt\Modelo%20Relat&#243;rio%20de%20Anomal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ção do Contrato"/>
      <sheetName val="Efetivo MO"/>
      <sheetName val="Efetivo MO (cont.)"/>
      <sheetName val="Processos Trabalhistas"/>
      <sheetName val="Equipamentos"/>
      <sheetName val="Equip do Cons"/>
      <sheetName val="Equip do Cons (cont.)"/>
      <sheetName val="MO Cedida"/>
      <sheetName val="Despesas Diversas"/>
      <sheetName val="Despesas"/>
      <sheetName val="Despesas (cont.)"/>
      <sheetName val="Demonst. Despesas"/>
      <sheetName val="Previsto x Realizado"/>
      <sheetName val="Aportes Financeiros"/>
      <sheetName val="Recebimentos"/>
      <sheetName val="Dívida"/>
      <sheetName val="Medidos - Realizados"/>
      <sheetName val="LANCAM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D2" t="str">
            <v>11.1 - Custos</v>
          </cell>
        </row>
        <row r="3">
          <cell r="D3" t="str">
            <v>Parcial</v>
          </cell>
        </row>
        <row r="4">
          <cell r="D4" t="str">
            <v>Previsto</v>
          </cell>
        </row>
        <row r="6">
          <cell r="D6">
            <v>101490.02</v>
          </cell>
        </row>
        <row r="7">
          <cell r="D7">
            <v>117890.02</v>
          </cell>
        </row>
        <row r="8">
          <cell r="D8">
            <v>159363.81</v>
          </cell>
        </row>
        <row r="9">
          <cell r="D9">
            <v>210505.36</v>
          </cell>
        </row>
        <row r="10">
          <cell r="D10">
            <v>293724.26</v>
          </cell>
        </row>
        <row r="11">
          <cell r="D11">
            <v>395385.88</v>
          </cell>
        </row>
        <row r="12">
          <cell r="D12">
            <v>669257.23</v>
          </cell>
        </row>
        <row r="13">
          <cell r="D13">
            <v>401916.98</v>
          </cell>
        </row>
        <row r="14">
          <cell r="D14">
            <v>344770.88</v>
          </cell>
        </row>
        <row r="15">
          <cell r="D15">
            <v>429202</v>
          </cell>
        </row>
        <row r="16">
          <cell r="D16">
            <v>256791</v>
          </cell>
        </row>
        <row r="17">
          <cell r="D17">
            <v>173928.75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MED"/>
      <sheetName val="M.O. - 01"/>
      <sheetName val="M.O. - 02"/>
      <sheetName val="M.O. - 03"/>
      <sheetName val="ALI-0158 Gol"/>
      <sheetName val="VEIC."/>
      <sheetName val="EQUIP."/>
      <sheetName val="01-02-03-Junho"/>
      <sheetName val="INFOR"/>
      <sheetName val="CI"/>
      <sheetName val="CI (2)"/>
      <sheetName val="CI_indev."/>
      <sheetName val="TAB_CONV"/>
      <sheetName val="TABELA"/>
      <sheetName val="8,8x_8x"/>
      <sheetName val="VEICULO"/>
      <sheetName val="EQ_RES"/>
      <sheetName val="Terr-preços"/>
      <sheetName val="tabela DER janeiro98"/>
      <sheetName val="Memória de Cálculo"/>
      <sheetName val="DADOS_MED"/>
      <sheetName val="M_O__-_01"/>
      <sheetName val="M_O__-_02"/>
      <sheetName val="M_O__-_03"/>
      <sheetName val="ALI-0158_Gol"/>
      <sheetName val="VEIC_"/>
      <sheetName val="EQUIP_"/>
      <sheetName val="CI_(2)"/>
      <sheetName val="CI_indev_"/>
      <sheetName val="tabela_DER_janeiro98"/>
      <sheetName val="DADOS_MED1"/>
      <sheetName val="M_O__-_011"/>
      <sheetName val="M_O__-_021"/>
      <sheetName val="M_O__-_031"/>
      <sheetName val="ALI-0158_Gol1"/>
      <sheetName val="VEIC_1"/>
      <sheetName val="EQUIP_1"/>
      <sheetName val="CI_(2)1"/>
      <sheetName val="CI_indev_1"/>
      <sheetName val="tabela_DER_janeiro981"/>
      <sheetName val="Memória_de_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Jurídico"/>
      <sheetName val="Assin Contratada"/>
      <sheetName val="Terr-preços"/>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P_CRA"/>
      <sheetName val="MEMÓRIA"/>
      <sheetName val="PQP_USP"/>
      <sheetName val="MEM_USP"/>
      <sheetName val="COTAÇÃO"/>
      <sheetName val="INTERFACE"/>
      <sheetName val="SAB_OSE_SET23"/>
      <sheetName val="SAB_EPSA_SET23"/>
      <sheetName val="SAB_INS_SET23"/>
      <sheetName val="SIU_INF_JUL23"/>
      <sheetName val="SIU_ED_JUL23"/>
      <sheetName val="SIU_INS_JUL23"/>
      <sheetName val="DER_JUN23"/>
      <sheetName val="CDHU_AGO23"/>
      <sheetName val="DNIT_SV_JUL23"/>
      <sheetName val="DNIT_MAT_JUL23"/>
      <sheetName val="SIN_SV_SET23"/>
      <sheetName val="SIN_INS_SET23"/>
    </sheetNames>
    <sheetDataSet>
      <sheetData sheetId="0"/>
      <sheetData sheetId="1"/>
      <sheetData sheetId="2"/>
      <sheetData sheetId="3"/>
      <sheetData sheetId="4">
        <row r="2">
          <cell r="B2" t="str">
            <v>USP CUASO - REDE DE ENERGIA</v>
          </cell>
        </row>
        <row r="3">
          <cell r="B3" t="str">
            <v>MAPA DE COTAÇÕES</v>
          </cell>
        </row>
        <row r="4">
          <cell r="B4" t="str">
            <v>LOCAL: USP CUASO</v>
          </cell>
        </row>
        <row r="5">
          <cell r="B5" t="str">
            <v>MAPA DE COTAÇÕES</v>
          </cell>
        </row>
        <row r="6">
          <cell r="B6" t="str">
            <v>Orçamento</v>
          </cell>
          <cell r="C6" t="str">
            <v>Classificação</v>
          </cell>
          <cell r="D6" t="str">
            <v>Descrição</v>
          </cell>
          <cell r="E6" t="str">
            <v>Unidade</v>
          </cell>
          <cell r="F6" t="str">
            <v>Qtd</v>
          </cell>
          <cell r="G6" t="str">
            <v>Média Custo Unitário s/ LDI</v>
          </cell>
        </row>
        <row r="7">
          <cell r="B7">
            <v>1</v>
          </cell>
        </row>
        <row r="8">
          <cell r="B8" t="str">
            <v>1.2.1</v>
          </cell>
          <cell r="C8" t="str">
            <v>EQUIP</v>
          </cell>
          <cell r="D8" t="str">
            <v>Consumo de água e esgoto</v>
          </cell>
          <cell r="E8" t="str">
            <v>mês</v>
          </cell>
          <cell r="F8">
            <v>24</v>
          </cell>
          <cell r="G8">
            <v>200</v>
          </cell>
        </row>
        <row r="10">
          <cell r="B10" t="str">
            <v>1.2.2</v>
          </cell>
          <cell r="C10" t="str">
            <v>EQUIP</v>
          </cell>
          <cell r="D10" t="str">
            <v>Consumo de energia elétrica</v>
          </cell>
          <cell r="E10" t="str">
            <v>mês</v>
          </cell>
          <cell r="F10">
            <v>24</v>
          </cell>
          <cell r="G10">
            <v>400</v>
          </cell>
        </row>
        <row r="12">
          <cell r="B12" t="str">
            <v>1.2.3</v>
          </cell>
          <cell r="C12" t="str">
            <v>EQUIP</v>
          </cell>
          <cell r="D12" t="str">
            <v>Consumo de telefone</v>
          </cell>
          <cell r="E12" t="str">
            <v>mês</v>
          </cell>
          <cell r="F12">
            <v>24</v>
          </cell>
          <cell r="G12">
            <v>400</v>
          </cell>
        </row>
        <row r="14">
          <cell r="B14" t="str">
            <v>1.2.4</v>
          </cell>
          <cell r="C14" t="str">
            <v>EQUIP</v>
          </cell>
          <cell r="D14" t="str">
            <v>Consumo de internet banda larga</v>
          </cell>
          <cell r="E14" t="str">
            <v>mês</v>
          </cell>
          <cell r="F14">
            <v>24</v>
          </cell>
          <cell r="G14">
            <v>800</v>
          </cell>
        </row>
        <row r="16">
          <cell r="B16" t="str">
            <v>1.2.5</v>
          </cell>
          <cell r="C16" t="str">
            <v>EQUIP</v>
          </cell>
          <cell r="D16" t="str">
            <v>Despesas de contingência para o escritório</v>
          </cell>
          <cell r="E16" t="str">
            <v>mês</v>
          </cell>
          <cell r="F16">
            <v>24</v>
          </cell>
          <cell r="G16">
            <v>1500</v>
          </cell>
        </row>
        <row r="18">
          <cell r="B18">
            <v>3</v>
          </cell>
        </row>
        <row r="19">
          <cell r="B19" t="str">
            <v>3.1</v>
          </cell>
          <cell r="C19" t="str">
            <v>MAT</v>
          </cell>
          <cell r="D19" t="str">
            <v>Fita plástica de aviso de rota de cabos elétricos</v>
          </cell>
          <cell r="E19" t="str">
            <v>m</v>
          </cell>
          <cell r="F19">
            <v>6435</v>
          </cell>
          <cell r="G19">
            <v>0.98</v>
          </cell>
        </row>
        <row r="21">
          <cell r="B21" t="str">
            <v>3.6</v>
          </cell>
          <cell r="C21" t="str">
            <v>SV</v>
          </cell>
          <cell r="D21" t="str">
            <v>Fornecimento, transporte, estocagem e aplicação de bentonita nas valas localizadas em saídas e travessias para assentamento dos cabos elétricos diretamente enterrados.</v>
          </cell>
          <cell r="E21" t="str">
            <v>m³</v>
          </cell>
          <cell r="F21">
            <v>200</v>
          </cell>
          <cell r="G21">
            <v>8061.06</v>
          </cell>
        </row>
        <row r="23">
          <cell r="B23">
            <v>4</v>
          </cell>
        </row>
        <row r="24">
          <cell r="B24" t="str">
            <v>4.1.1</v>
          </cell>
          <cell r="C24" t="str">
            <v>MAT</v>
          </cell>
          <cell r="D24" t="str">
            <v>Luva para eletroduto PEAD corrugado 3"</v>
          </cell>
          <cell r="E24" t="str">
            <v>pç</v>
          </cell>
          <cell r="F24">
            <v>1</v>
          </cell>
          <cell r="G24">
            <v>13.37</v>
          </cell>
        </row>
        <row r="26">
          <cell r="B26" t="str">
            <v>4.1.2</v>
          </cell>
          <cell r="C26" t="str">
            <v>MAT</v>
          </cell>
          <cell r="D26" t="str">
            <v>Luva para eletroduto PEAD corrugado 5"</v>
          </cell>
          <cell r="E26" t="str">
            <v>pç</v>
          </cell>
          <cell r="F26">
            <v>1</v>
          </cell>
          <cell r="G26">
            <v>23.56</v>
          </cell>
        </row>
        <row r="28">
          <cell r="B28">
            <v>5</v>
          </cell>
        </row>
        <row r="29">
          <cell r="B29" t="str">
            <v>5.1</v>
          </cell>
          <cell r="C29" t="str">
            <v>MAT</v>
          </cell>
          <cell r="D29" t="str">
            <v>Caixas de passagem - Projeto Civil, material e mão de obra</v>
          </cell>
          <cell r="E29" t="str">
            <v>pç</v>
          </cell>
          <cell r="F29">
            <v>5</v>
          </cell>
          <cell r="G29">
            <v>18977.88</v>
          </cell>
        </row>
        <row r="31">
          <cell r="B31" t="str">
            <v>5.2</v>
          </cell>
          <cell r="C31" t="str">
            <v>MAT</v>
          </cell>
          <cell r="D31" t="str">
            <v>Caixas de emenda -  Projeto Civil, material e mão de obra</v>
          </cell>
          <cell r="E31" t="str">
            <v>pç</v>
          </cell>
          <cell r="F31">
            <v>11</v>
          </cell>
          <cell r="G31">
            <v>18977.88</v>
          </cell>
        </row>
        <row r="33">
          <cell r="B33" t="str">
            <v>5.3</v>
          </cell>
          <cell r="C33" t="str">
            <v>MAT</v>
          </cell>
          <cell r="D33" t="str">
            <v>Caixas de travessia -  Projeto Civil, material e mão de obra</v>
          </cell>
          <cell r="E33" t="str">
            <v>pç</v>
          </cell>
          <cell r="F33">
            <v>18</v>
          </cell>
          <cell r="G33">
            <v>21285.98</v>
          </cell>
        </row>
        <row r="35">
          <cell r="B35" t="str">
            <v>5.4</v>
          </cell>
          <cell r="C35" t="str">
            <v>MAT</v>
          </cell>
          <cell r="D35" t="str">
            <v>Poços de inspeção -  Projeto Civil, material e mão de obra</v>
          </cell>
          <cell r="E35" t="str">
            <v>pç</v>
          </cell>
          <cell r="F35">
            <v>1</v>
          </cell>
          <cell r="G35">
            <v>31528.5</v>
          </cell>
        </row>
        <row r="37">
          <cell r="B37">
            <v>6</v>
          </cell>
        </row>
        <row r="38">
          <cell r="B38" t="str">
            <v>6.7</v>
          </cell>
          <cell r="C38" t="str">
            <v>MAT</v>
          </cell>
          <cell r="D38" t="str">
            <v>Porca losangular com pino rosqueado em aço bicromatizado,  WW3/8``.Ref. PPA.112. 3. BI, da Poleoduto ou similar aprovado</v>
          </cell>
          <cell r="E38" t="str">
            <v>pç</v>
          </cell>
          <cell r="F38">
            <v>225</v>
          </cell>
          <cell r="G38">
            <v>2.25</v>
          </cell>
        </row>
        <row r="40">
          <cell r="B40" t="str">
            <v>6.8</v>
          </cell>
          <cell r="C40" t="str">
            <v>MAT</v>
          </cell>
          <cell r="D40" t="str">
            <v>Abraçadeira em poliamida e fibra de carbono, para cabo Ø24 a 38mm, modelo L, cod.19.107. 02 ..Ref. PPA. 112. 3. BI, da Elastimold ou similar aprovado</v>
          </cell>
          <cell r="E40" t="str">
            <v>pç</v>
          </cell>
          <cell r="F40">
            <v>192</v>
          </cell>
          <cell r="G40">
            <v>2.72</v>
          </cell>
        </row>
        <row r="42">
          <cell r="B42" t="str">
            <v>6.9</v>
          </cell>
          <cell r="C42" t="str">
            <v>MAT</v>
          </cell>
          <cell r="D42" t="str">
            <v>Chumbador em aço bicromatizado, auto perfurante,com rosca interna,ww3/8``x 38mm, tipo UR38, da Tecnart ou similar aprovado</v>
          </cell>
          <cell r="E42" t="str">
            <v>pç</v>
          </cell>
          <cell r="F42">
            <v>820</v>
          </cell>
          <cell r="G42">
            <v>6.65</v>
          </cell>
        </row>
        <row r="44">
          <cell r="B44" t="str">
            <v>6.10</v>
          </cell>
          <cell r="C44" t="str">
            <v>MAT</v>
          </cell>
          <cell r="D44" t="str">
            <v>Chumbador em aço bicromatizado, auto perfurante,com rosca interna,ww1/4``x 31mm, tipo UR14, da Tecnart ou similar aprovado</v>
          </cell>
          <cell r="E44" t="str">
            <v>pç</v>
          </cell>
          <cell r="F44">
            <v>146</v>
          </cell>
          <cell r="G44">
            <v>4.83</v>
          </cell>
        </row>
        <row r="46">
          <cell r="B46" t="str">
            <v>6.11</v>
          </cell>
          <cell r="C46" t="str">
            <v>MAT</v>
          </cell>
          <cell r="D46" t="str">
            <v>Parafuso cabeça sextavada em aço carbono bicromatizado, ww3/8``x1``, da Poleoduto ou similar aprovado</v>
          </cell>
          <cell r="E46" t="str">
            <v>pç</v>
          </cell>
          <cell r="F46">
            <v>276</v>
          </cell>
          <cell r="G46">
            <v>1.99</v>
          </cell>
        </row>
        <row r="48">
          <cell r="B48" t="str">
            <v>6.12</v>
          </cell>
          <cell r="C48" t="str">
            <v>MAT</v>
          </cell>
          <cell r="D48" t="str">
            <v>Parafuso cabeça sextavada em aço carbono bicromatizado, ww3/8``x 3/4``, da Poleoduto ou similar aprovado</v>
          </cell>
          <cell r="E48" t="str">
            <v>pç</v>
          </cell>
          <cell r="F48">
            <v>810</v>
          </cell>
          <cell r="G48">
            <v>1.46</v>
          </cell>
        </row>
        <row r="50">
          <cell r="B50" t="str">
            <v>6.13</v>
          </cell>
          <cell r="C50" t="str">
            <v>MAT</v>
          </cell>
          <cell r="D50" t="str">
            <v>Parafuso cabeça sextavada em aço carbono bicromatizado, ww1/4``x 3/4``, da Poleoduto ou similar aprovado</v>
          </cell>
          <cell r="E50" t="str">
            <v>pç</v>
          </cell>
          <cell r="F50">
            <v>132</v>
          </cell>
          <cell r="G50">
            <v>0.97</v>
          </cell>
        </row>
        <row r="52">
          <cell r="B52" t="str">
            <v>6.14</v>
          </cell>
          <cell r="C52" t="str">
            <v>MAT</v>
          </cell>
          <cell r="D52" t="str">
            <v>Parafuso cabeça redonda com fenda, em aço carbono bicromatizado, ww 1/4 ``x 5/8``, da Poleoduto ou similar aprovado</v>
          </cell>
          <cell r="E52" t="str">
            <v>pç</v>
          </cell>
          <cell r="F52">
            <v>132</v>
          </cell>
          <cell r="G52">
            <v>0.66</v>
          </cell>
        </row>
        <row r="54">
          <cell r="B54" t="str">
            <v>6.15</v>
          </cell>
          <cell r="C54" t="str">
            <v>MAT</v>
          </cell>
          <cell r="D54" t="str">
            <v>Porca sextavada em aço bicromatizado,ww 3/8``, da Poleoduto ou similar aprovado</v>
          </cell>
          <cell r="E54" t="str">
            <v>pç</v>
          </cell>
          <cell r="F54">
            <v>496</v>
          </cell>
          <cell r="G54">
            <v>0.37</v>
          </cell>
        </row>
        <row r="56">
          <cell r="B56" t="str">
            <v>6.16</v>
          </cell>
          <cell r="C56" t="str">
            <v>MAT</v>
          </cell>
          <cell r="D56" t="str">
            <v>Porca sextavada em aço bicromatizado,ww 1/4``, da Poleoduto ou similar aprovado</v>
          </cell>
          <cell r="E56" t="str">
            <v>pç</v>
          </cell>
          <cell r="F56">
            <v>126</v>
          </cell>
          <cell r="G56">
            <v>0.19</v>
          </cell>
        </row>
        <row r="58">
          <cell r="B58" t="str">
            <v>6.17</v>
          </cell>
          <cell r="C58" t="str">
            <v>MAT</v>
          </cell>
          <cell r="D58" t="str">
            <v>Arruela lisa em aço bicromatizado, Ø3/8``, da Poleoduto ou similar aprovado</v>
          </cell>
          <cell r="E58" t="str">
            <v>pç</v>
          </cell>
          <cell r="F58">
            <v>1520</v>
          </cell>
          <cell r="G58">
            <v>0.46</v>
          </cell>
        </row>
        <row r="60">
          <cell r="B60" t="str">
            <v>6.18</v>
          </cell>
          <cell r="C60" t="str">
            <v>MAT</v>
          </cell>
          <cell r="D60" t="str">
            <v>Arruela lisa em aço bicromatizado, Ø1/4``, da Poleoduto ou similar aprovado</v>
          </cell>
          <cell r="E60" t="str">
            <v>pç</v>
          </cell>
          <cell r="F60">
            <v>280</v>
          </cell>
          <cell r="G60">
            <v>0.47</v>
          </cell>
        </row>
        <row r="62">
          <cell r="B62" t="str">
            <v>6.19</v>
          </cell>
          <cell r="C62" t="str">
            <v>MAT</v>
          </cell>
          <cell r="D62" t="str">
            <v>Chumbador em aço galvanizado,,com parafuso comprimento 125mm, Ø 3/8``, tipo Omega, ref. OM38125,da Tecnart ou similar aprovado</v>
          </cell>
          <cell r="E62" t="str">
            <v>pç</v>
          </cell>
          <cell r="F62">
            <v>44</v>
          </cell>
          <cell r="G62">
            <v>11.27</v>
          </cell>
        </row>
        <row r="64">
          <cell r="B64">
            <v>8</v>
          </cell>
        </row>
        <row r="65">
          <cell r="B65" t="str">
            <v>8.1</v>
          </cell>
          <cell r="C65" t="str">
            <v>MAT</v>
          </cell>
          <cell r="D65" t="str">
            <v>Barramento tipo EBTX 25kV - 600 A-Código 12-009-95 da Elastimold ou similar aprovado</v>
          </cell>
          <cell r="E65" t="str">
            <v>pç</v>
          </cell>
          <cell r="F65">
            <v>69</v>
          </cell>
          <cell r="G65">
            <v>10442.120000000001</v>
          </cell>
        </row>
        <row r="67">
          <cell r="B67" t="str">
            <v>8.2</v>
          </cell>
          <cell r="C67" t="str">
            <v>MAT</v>
          </cell>
          <cell r="D67" t="str">
            <v>Terminação desconectável completa TBBE 15kV 600A código 12-529-09 da ELASTIMOLD ou similar aprovado. para cabo Triplex 3C x 240mm² - 8,7/15kV, com blindagem em fios de cobre (Reforçada) -Seção 35mm².</v>
          </cell>
          <cell r="E67" t="str">
            <v>pç</v>
          </cell>
          <cell r="F67">
            <v>204</v>
          </cell>
          <cell r="G67">
            <v>1056.43</v>
          </cell>
        </row>
        <row r="69">
          <cell r="B69" t="str">
            <v>8.3</v>
          </cell>
          <cell r="C69" t="str">
            <v>MAT</v>
          </cell>
          <cell r="D69" t="str">
            <v>Emenda completa, tipo EMCF compacta fria, código 13-822-09 da Elastimold ou similar aprovado, para cabo  Triplex 3C x 240mm² - 8,7/15kV, com blindagem em fios de cobre (Reforçada) -Seção 35mm².</v>
          </cell>
          <cell r="E69" t="str">
            <v>pç</v>
          </cell>
          <cell r="F69">
            <v>36</v>
          </cell>
          <cell r="G69">
            <v>6987.75</v>
          </cell>
        </row>
        <row r="71">
          <cell r="B71" t="str">
            <v>8.4</v>
          </cell>
          <cell r="C71" t="str">
            <v>MAT</v>
          </cell>
          <cell r="D71" t="str">
            <v>Emenda desconectável 630A, tampado com derivação traseira, contendo TBMI código 11-011-02, TDEB codigo 11-516-09 e TDEX código  11-519-09 da Elastimold ou similar aprovado para cabo Triplex 3C x 240mm² - 8,7/15kV, com blindagem em fios de cobre (Reforçada) -Seção 35mm². [Ligações duplas das chaves CTA-PI29A e B, CTA-PI50 e CTA-PI51]</v>
          </cell>
          <cell r="E71" t="str">
            <v>pç</v>
          </cell>
          <cell r="F71">
            <v>14</v>
          </cell>
          <cell r="G71">
            <v>5731.33</v>
          </cell>
        </row>
        <row r="73">
          <cell r="B73" t="str">
            <v>8.5</v>
          </cell>
          <cell r="C73" t="str">
            <v>MAT</v>
          </cell>
          <cell r="D73" t="str">
            <v>Emenda desconectável para ligação de cabo  Triplex 3x240mm² - 8,7/15kV, com blindagem em fios de cobre (Reforçada) -Seção 35mm² com os terminais das chaves de transfêrencia automática a ser especificada tecnicamente, quando da definição do fornecedor da chave de transferência automática</v>
          </cell>
          <cell r="E73" t="str">
            <v>pç</v>
          </cell>
          <cell r="F73">
            <v>123</v>
          </cell>
          <cell r="G73">
            <v>5991.15</v>
          </cell>
        </row>
        <row r="75">
          <cell r="B75" t="str">
            <v>8.6</v>
          </cell>
          <cell r="C75" t="str">
            <v>MAT</v>
          </cell>
          <cell r="D75" t="str">
            <v>Emenda desconectável para ligação de cabo  Triplex 3C x 240mm² - 8,7/15kV, com blindagem em fios de cobre (Reforçada) - Seção 35mm², com os terminais das chaves seccionadoras na ETD-USP.</v>
          </cell>
          <cell r="E75" t="str">
            <v>pç</v>
          </cell>
          <cell r="F75">
            <v>12</v>
          </cell>
          <cell r="G75">
            <v>6840.31</v>
          </cell>
        </row>
        <row r="77">
          <cell r="B77">
            <v>9</v>
          </cell>
        </row>
        <row r="78">
          <cell r="B78" t="str">
            <v>9.1</v>
          </cell>
          <cell r="C78" t="str">
            <v>MAT</v>
          </cell>
          <cell r="D78" t="str">
            <v>Instalação dos novos indicadores de defeito (Fornecimento e mão de obra) Tipo ELBOW da Horstmann codigo 50.010.00 Load Break ou similar aprovado.</v>
          </cell>
          <cell r="E78" t="str">
            <v>pç</v>
          </cell>
          <cell r="F78">
            <v>331</v>
          </cell>
          <cell r="G78">
            <v>5869.76</v>
          </cell>
        </row>
        <row r="80">
          <cell r="B80">
            <v>11</v>
          </cell>
        </row>
        <row r="81">
          <cell r="B81" t="str">
            <v>11.1</v>
          </cell>
          <cell r="C81" t="str">
            <v>SV</v>
          </cell>
          <cell r="D81" t="str">
            <v>Abertura e lançamento de eletrodutos PEAD corrugados 5"  e 2" (padrão 6x120mm + 1x 50mm nas travessias).</v>
          </cell>
          <cell r="E81" t="str">
            <v>m</v>
          </cell>
          <cell r="F81">
            <v>900</v>
          </cell>
          <cell r="G81">
            <v>1493.16</v>
          </cell>
        </row>
        <row r="83">
          <cell r="B83">
            <v>12</v>
          </cell>
        </row>
        <row r="84">
          <cell r="B84" t="str">
            <v>12.1</v>
          </cell>
          <cell r="C84" t="str">
            <v>MAT</v>
          </cell>
          <cell r="D84" t="str">
            <v>Fornecimento completo, instalação, com equipamentos de automação e sistema de comunicação, de chave interruptora tripolar em SF6 (chave de transferência automática), para instalação em "pad-mounted", submersível, automatizada, integração wi-fi, classe de tensão 15 kV corrente nominal 600 A, corrente de curto circuito de 12,5 kA simétrico, composto de 3 (três) vias – 2 (duas) vias com chave sob carga e 1 (uma) via com chave sob carga em série com interruptor de falta a vácuo, modelo 321 da S&amp;C ou similar aprovado</v>
          </cell>
          <cell r="E84" t="str">
            <v>pç</v>
          </cell>
          <cell r="F84">
            <v>15</v>
          </cell>
          <cell r="G84">
            <v>940685</v>
          </cell>
        </row>
        <row r="86">
          <cell r="B86">
            <v>13</v>
          </cell>
        </row>
        <row r="87">
          <cell r="B87" t="str">
            <v>13.1</v>
          </cell>
          <cell r="C87" t="str">
            <v>MAT</v>
          </cell>
          <cell r="D87" t="str">
            <v>Emenda desconectável 630A, tampado com derivação traseira, TDEB codigo 11-516-09  da Elastimold ou similar aprovado para cabo  Triplex 3C x 240mm² - 8,7/15kV, com blindagem em fios de cobre (Reforçada) -Seção 35mm².</v>
          </cell>
          <cell r="E87" t="str">
            <v>pç</v>
          </cell>
          <cell r="F87">
            <v>51</v>
          </cell>
          <cell r="G87">
            <v>1075.47</v>
          </cell>
        </row>
        <row r="89">
          <cell r="B89" t="str">
            <v>13.2</v>
          </cell>
          <cell r="C89" t="str">
            <v>MAT</v>
          </cell>
          <cell r="D89" t="str">
            <v>Emenda desconectável 630 A, tipo TDEX  da Elastimold ou similar aprovado para cabo  Triplex 3C x 70mm² - 8,7/15kV, com blindagem em fios de cobre (Reforçada) -Seção 35mm².</v>
          </cell>
          <cell r="E89" t="str">
            <v>pç</v>
          </cell>
          <cell r="F89">
            <v>27</v>
          </cell>
          <cell r="G89">
            <v>999.23</v>
          </cell>
        </row>
        <row r="91">
          <cell r="B91" t="str">
            <v>13.3</v>
          </cell>
          <cell r="C91" t="str">
            <v>MAT</v>
          </cell>
          <cell r="D91" t="str">
            <v>Emenda desconectável 630 A, tipo TDEX código da Elastimold ou similar aprovado para cabo Triplex 3C x 35mm² - 8,7/15kV, com blindagem em fios de cobre (Reforçada) -Seção 35mm².</v>
          </cell>
          <cell r="E91" t="str">
            <v>pç</v>
          </cell>
          <cell r="F91">
            <v>30</v>
          </cell>
          <cell r="G91">
            <v>999.23</v>
          </cell>
        </row>
        <row r="93">
          <cell r="B93">
            <v>16</v>
          </cell>
        </row>
        <row r="94">
          <cell r="B94" t="str">
            <v>16.1</v>
          </cell>
          <cell r="C94" t="str">
            <v>SV</v>
          </cell>
          <cell r="D94" t="str">
            <v>Projeto complementar</v>
          </cell>
          <cell r="E94" t="str">
            <v>un</v>
          </cell>
          <cell r="F94">
            <v>1</v>
          </cell>
          <cell r="G94">
            <v>262600</v>
          </cell>
        </row>
        <row r="96">
          <cell r="B96" t="str">
            <v>16.2</v>
          </cell>
          <cell r="C96" t="str">
            <v>SV</v>
          </cell>
          <cell r="D96" t="str">
            <v>Desenvolvimento, acompanhamento e integração dos elementos ao sistema de controle existente</v>
          </cell>
          <cell r="E96" t="str">
            <v>mês</v>
          </cell>
          <cell r="F96">
            <v>1</v>
          </cell>
          <cell r="G96">
            <v>26000</v>
          </cell>
        </row>
        <row r="98">
          <cell r="B98" t="str">
            <v>16.3</v>
          </cell>
          <cell r="C98" t="str">
            <v>SV</v>
          </cell>
          <cell r="D98" t="str">
            <v>Licenças de software</v>
          </cell>
          <cell r="E98" t="str">
            <v>un</v>
          </cell>
          <cell r="F98">
            <v>1</v>
          </cell>
          <cell r="G98">
            <v>30000</v>
          </cell>
        </row>
        <row r="100">
          <cell r="B100">
            <v>17</v>
          </cell>
        </row>
        <row r="101">
          <cell r="B101" t="str">
            <v>17.1</v>
          </cell>
          <cell r="C101" t="str">
            <v>MAT</v>
          </cell>
          <cell r="D101" t="str">
            <v>Fornecimento cabo FOREX BCC Triplex 3C x 240mm² - 8,7/15kV, com blindagem em fios de cobre (Reforçada) -Seção 35mm².da General Cables ou similar aprovado.</v>
          </cell>
          <cell r="E101" t="str">
            <v>m</v>
          </cell>
          <cell r="F101">
            <v>9935</v>
          </cell>
          <cell r="G101">
            <v>791.92</v>
          </cell>
        </row>
        <row r="103">
          <cell r="B103">
            <v>21</v>
          </cell>
        </row>
        <row r="104">
          <cell r="B104" t="str">
            <v>21.1</v>
          </cell>
          <cell r="C104" t="str">
            <v>MAT</v>
          </cell>
          <cell r="D104" t="str">
            <v>Transformador trifásico tipo pedestal 150 kVA e 15 kV imerso a óleo mineral, com compartimento blindado para conexão dos cabos de média e baixa tensão</v>
          </cell>
          <cell r="E104" t="str">
            <v>un</v>
          </cell>
          <cell r="F104">
            <v>1</v>
          </cell>
          <cell r="G104">
            <v>57786.66</v>
          </cell>
        </row>
        <row r="106">
          <cell r="B106" t="str">
            <v>21.2</v>
          </cell>
          <cell r="C106" t="str">
            <v>MAT</v>
          </cell>
          <cell r="D106" t="str">
            <v xml:space="preserve">Painel de Controle e Proteção em Pedestal </v>
          </cell>
          <cell r="E106" t="str">
            <v>un</v>
          </cell>
          <cell r="F106">
            <v>1</v>
          </cell>
          <cell r="G106">
            <v>10000</v>
          </cell>
        </row>
      </sheetData>
      <sheetData sheetId="5"/>
      <sheetData sheetId="6">
        <row r="1">
          <cell r="A1" t="str">
            <v>BANCO DE PREÇOS DE OBRAS E SERVIÇOS DE ENGENHARIA</v>
          </cell>
        </row>
        <row r="2">
          <cell r="A2" t="str">
            <v>SETEMBRO/2023</v>
          </cell>
        </row>
        <row r="3">
          <cell r="A3" t="str">
            <v>Departamento de Engenharia de Custos e Valoração</v>
          </cell>
        </row>
        <row r="4">
          <cell r="A4" t="str">
            <v>BANCO DE PREÇOS DE OBRAS E SERVIÇOS DE ENGENHARIA</v>
          </cell>
        </row>
        <row r="5">
          <cell r="A5" t="str">
            <v>A Companhia de Saneamento Básico do Estado de São Paulo - Sabesp apresenta o "Banco de Preços de Obras e Serviços de Engenharia", com o objetivo de tornar público os valores referenciais utilizados na contratação de seus empreendimentos.
O Banco de Preços tem periodicidade bimestral, e os valores referenciais de cada serviço tem os seus insumos pesquisados no mercado através de empresa especializada, obedecendo os critérios técnicos estabelecidos no "Manual de Especificação Técnica, Regulamentação de Preços e Critérios de Medição" - disponível no site Sabesp para consulta e download, no formato PDF.
Nos valores dos Serviços deste Banco de Preços, estão inclusos: LDI (Lucro e Despesas Indiretas) de 28% e LSB (Leis Sociais e Benefícios) de 172%. No site da Sabesp (www.sabesp.com.br), através do link Fornecedores, é possível acessar
apresentação detalhada sobre a formação destas taxas.</v>
          </cell>
        </row>
        <row r="7">
          <cell r="A7" t="str">
            <v>Serviços -   Set/2023</v>
          </cell>
        </row>
        <row r="8">
          <cell r="A8" t="str">
            <v>Lista de serviços novos e desativados</v>
          </cell>
        </row>
        <row r="9">
          <cell r="D9" t="str">
            <v>Desativados
Novos</v>
          </cell>
        </row>
        <row r="13">
          <cell r="A13">
            <v>70190086</v>
          </cell>
          <cell r="D13" t="str">
            <v>ANCOR.BARRAS ACO 10,0MM C/RES.POLIESTER</v>
          </cell>
          <cell r="H13" t="str">
            <v>un</v>
          </cell>
        </row>
        <row r="14">
          <cell r="A14">
            <v>70190087</v>
          </cell>
          <cell r="D14" t="str">
            <v>ANCOR.BARRAS ACO 12,5MM C/RES.POLIESTER</v>
          </cell>
          <cell r="H14" t="str">
            <v>un</v>
          </cell>
        </row>
        <row r="15">
          <cell r="A15">
            <v>70190088</v>
          </cell>
          <cell r="D15" t="str">
            <v>ANCOR.BARRAS ACO 16,0MM C/RES.POLIESTER</v>
          </cell>
          <cell r="H15" t="str">
            <v>un</v>
          </cell>
        </row>
        <row r="16">
          <cell r="A16">
            <v>70190089</v>
          </cell>
          <cell r="D16" t="str">
            <v>ANCOR.BARRAS ACO 20,0MM C/RES.POLIESTER</v>
          </cell>
          <cell r="H16" t="str">
            <v>un</v>
          </cell>
        </row>
        <row r="17">
          <cell r="A17">
            <v>70190085</v>
          </cell>
          <cell r="D17" t="str">
            <v>ANCOR.BARRAS ACO 6,3MM C/RES.POLIESTER</v>
          </cell>
          <cell r="H17" t="str">
            <v>un</v>
          </cell>
        </row>
        <row r="18">
          <cell r="A18">
            <v>70130034</v>
          </cell>
          <cell r="D18" t="str">
            <v>REGISTRO GAV.CROMADO C/CANOPLA LISA 50MM</v>
          </cell>
          <cell r="H18" t="str">
            <v>un</v>
          </cell>
        </row>
        <row r="19">
          <cell r="A19">
            <v>70190064</v>
          </cell>
          <cell r="D19" t="str">
            <v>TRAT.FLEX.C/SELANTE ELAST.B.TIXOTROP.</v>
          </cell>
          <cell r="H19" t="str">
            <v>M</v>
          </cell>
        </row>
        <row r="20">
          <cell r="A20">
            <v>70190061</v>
          </cell>
          <cell r="D20" t="str">
            <v>VEDACAO JUNTA C/SELANTE ELAST.TIXOTROP.</v>
          </cell>
          <cell r="H20" t="str">
            <v>M</v>
          </cell>
        </row>
        <row r="21">
          <cell r="A21" t="str">
            <v>Banco de Preços de Obras e Serviços de Engenharia -  Set/2023
Nos preços dos Serviços do Banco de Preços, incidem LDI (Lucro e Despesas Indiretas) de 28% e LSB (Leis Sociais e Benefícios) de 172%.
O TEV se responsabiliza pelos preços unitários disponibilizados neste relatório, a correta utilização destes preços é de responsabilidade dos usuários.</v>
          </cell>
        </row>
        <row r="22">
          <cell r="G22" t="str">
            <v>COM LDI</v>
          </cell>
        </row>
        <row r="23">
          <cell r="E23" t="str">
            <v>CANTEIRO DE OBRAS</v>
          </cell>
        </row>
        <row r="24">
          <cell r="E24" t="str">
            <v>CANTEIRO DE OBRAS</v>
          </cell>
        </row>
        <row r="25">
          <cell r="A25">
            <v>70000002</v>
          </cell>
          <cell r="E25" t="str">
            <v>PLACA DE IDENTIFICAÇÃO DE OBRAS</v>
          </cell>
          <cell r="F25" t="str">
            <v>M2</v>
          </cell>
          <cell r="G25">
            <v>583.29999999999995</v>
          </cell>
        </row>
        <row r="26">
          <cell r="E26" t="str">
            <v>SERVIÇOS TÉCNICOS</v>
          </cell>
        </row>
        <row r="27">
          <cell r="E27" t="str">
            <v>DETALHAMENTO DE PROJETO</v>
          </cell>
        </row>
        <row r="28">
          <cell r="A28">
            <v>70010001</v>
          </cell>
          <cell r="E28" t="str">
            <v>DETALHAMENTO DE PROJETO</v>
          </cell>
          <cell r="F28" t="str">
            <v>M</v>
          </cell>
          <cell r="G28">
            <v>13.5</v>
          </cell>
        </row>
        <row r="29">
          <cell r="E29" t="str">
            <v>LOCAÇÃO E CADASTRO</v>
          </cell>
        </row>
        <row r="30">
          <cell r="A30">
            <v>70010002</v>
          </cell>
          <cell r="E30" t="str">
            <v>LOCAÇÃO DE REDES DE ESGOTOS (ATÉ DIÂM. 500 MM)</v>
          </cell>
          <cell r="F30" t="str">
            <v>M</v>
          </cell>
          <cell r="G30">
            <v>1.36</v>
          </cell>
        </row>
        <row r="31">
          <cell r="A31">
            <v>70010003</v>
          </cell>
          <cell r="E31" t="str">
            <v>LOCAÇÃO DE ADUTORAS, COLETORES-TRONCO E INTERCEPTORES (ATÉ DIÂM. 500 MM)</v>
          </cell>
          <cell r="F31" t="str">
            <v>M</v>
          </cell>
          <cell r="G31">
            <v>1.75</v>
          </cell>
        </row>
        <row r="32">
          <cell r="A32">
            <v>70010004</v>
          </cell>
          <cell r="E32" t="str">
            <v>LOCAÇÃO E ACOMPANHAMENTO TOPOGRÁFICO DE OBRAS ESPECIAIS</v>
          </cell>
          <cell r="F32" t="str">
            <v>EQD</v>
          </cell>
          <cell r="G32">
            <v>1310.02</v>
          </cell>
        </row>
        <row r="33">
          <cell r="A33">
            <v>70010005</v>
          </cell>
          <cell r="E33" t="str">
            <v>CADASTRO DE REDES</v>
          </cell>
          <cell r="F33" t="str">
            <v>M</v>
          </cell>
          <cell r="G33">
            <v>2.59</v>
          </cell>
        </row>
        <row r="34">
          <cell r="A34">
            <v>70010006</v>
          </cell>
          <cell r="E34" t="str">
            <v>CADASTRO DE ADUTORAS, COLETORES-TRONCO E INTERCEPTORES (ATÉ DIÂM. 500 MM)</v>
          </cell>
          <cell r="F34" t="str">
            <v>M</v>
          </cell>
          <cell r="G34">
            <v>6.17</v>
          </cell>
        </row>
        <row r="35">
          <cell r="A35">
            <v>70010007</v>
          </cell>
          <cell r="E35" t="str">
            <v>CADASTRO DE LIGAÇÕES</v>
          </cell>
          <cell r="F35" t="str">
            <v>un</v>
          </cell>
          <cell r="G35">
            <v>19.760000000000002</v>
          </cell>
        </row>
        <row r="36">
          <cell r="A36">
            <v>70010008</v>
          </cell>
          <cell r="E36" t="str">
            <v>LOCAÇÃO DE OBRAS LOCALIZADAS</v>
          </cell>
          <cell r="F36" t="str">
            <v>EQD</v>
          </cell>
          <cell r="G36">
            <v>1310.02</v>
          </cell>
        </row>
        <row r="37">
          <cell r="A37">
            <v>70010009</v>
          </cell>
          <cell r="E37" t="str">
            <v>CADASTRO DE OBRAS LOCALIZADAS</v>
          </cell>
          <cell r="F37" t="str">
            <v>EQD</v>
          </cell>
          <cell r="G37">
            <v>1677.26</v>
          </cell>
        </row>
        <row r="38">
          <cell r="A38">
            <v>70010010</v>
          </cell>
          <cell r="E38" t="str">
            <v>LOCAÇÃO DE ADUTORAS, COLETORES-TRONCO E INTERCEPTORES (ACIMA DIÂM. 500 MM)</v>
          </cell>
          <cell r="F38" t="str">
            <v>M</v>
          </cell>
          <cell r="G38">
            <v>2.73</v>
          </cell>
        </row>
        <row r="39">
          <cell r="A39">
            <v>70010011</v>
          </cell>
          <cell r="E39" t="str">
            <v>CADASTRO DE ADUTORAS, COLETORES-TRONCO E INTERCEPTORES (ACIMA DIÂM. 500 MM)</v>
          </cell>
          <cell r="F39" t="str">
            <v>M</v>
          </cell>
          <cell r="G39">
            <v>7.77</v>
          </cell>
        </row>
        <row r="40">
          <cell r="A40">
            <v>70010012</v>
          </cell>
          <cell r="E40" t="str">
            <v>CADASTRO DE REDES GEORREFERENCIADO COM GNSS  RTK</v>
          </cell>
          <cell r="F40" t="str">
            <v>M</v>
          </cell>
          <cell r="G40">
            <v>3.57</v>
          </cell>
        </row>
        <row r="41">
          <cell r="A41">
            <v>70010013</v>
          </cell>
          <cell r="E41" t="str">
            <v>CADASTRO DE REDES GEORREFERENCIADO COM GNSS  RTK NTRIP COM NIVELAMENTO GEOMÉTRICO</v>
          </cell>
          <cell r="F41" t="str">
            <v>M</v>
          </cell>
          <cell r="G41">
            <v>3.43</v>
          </cell>
        </row>
        <row r="42">
          <cell r="E42" t="str">
            <v>SERVIÇOS PRELIMINARES</v>
          </cell>
        </row>
        <row r="43">
          <cell r="E43" t="str">
            <v>TRANSITO E SEGURANÇA</v>
          </cell>
        </row>
        <row r="44">
          <cell r="A44">
            <v>70020001</v>
          </cell>
          <cell r="E44" t="str">
            <v>SINALIZAÇÃO LUMINOSA PARA OBRAS</v>
          </cell>
          <cell r="F44" t="str">
            <v>M</v>
          </cell>
          <cell r="G44">
            <v>5.15</v>
          </cell>
        </row>
        <row r="45">
          <cell r="A45">
            <v>70020002</v>
          </cell>
          <cell r="E45" t="str">
            <v>TAPUME DE CHAPA DE MADEIRA COMPENSADA</v>
          </cell>
          <cell r="F45" t="str">
            <v>M2</v>
          </cell>
          <cell r="G45">
            <v>130.04</v>
          </cell>
        </row>
        <row r="46">
          <cell r="A46">
            <v>70020003</v>
          </cell>
          <cell r="E46" t="str">
            <v>TAPUME CONTÍNUO EM CHAPAS DE MADEIRA</v>
          </cell>
          <cell r="F46" t="str">
            <v>M</v>
          </cell>
          <cell r="G46">
            <v>11.78</v>
          </cell>
        </row>
        <row r="47">
          <cell r="A47">
            <v>70020004</v>
          </cell>
          <cell r="E47" t="str">
            <v>SINALIZAÇÃO DE TRÁFEGO</v>
          </cell>
          <cell r="F47" t="str">
            <v>M</v>
          </cell>
          <cell r="G47">
            <v>3.15</v>
          </cell>
        </row>
        <row r="48">
          <cell r="A48">
            <v>70020005</v>
          </cell>
          <cell r="E48" t="str">
            <v>SINALIZAÇÃO DE TRÁFEGO COM CERQUITE</v>
          </cell>
          <cell r="F48" t="str">
            <v>M</v>
          </cell>
          <cell r="G48">
            <v>3.52</v>
          </cell>
        </row>
        <row r="49">
          <cell r="E49" t="str">
            <v>PASSADIÇOS E TRAVESSIAS</v>
          </cell>
        </row>
        <row r="50">
          <cell r="A50">
            <v>70020006</v>
          </cell>
          <cell r="E50" t="str">
            <v>PASSADIÇOS DE MADEIRA PARA PEDESTRES</v>
          </cell>
          <cell r="F50" t="str">
            <v>M2</v>
          </cell>
          <cell r="G50">
            <v>153.91</v>
          </cell>
        </row>
        <row r="51">
          <cell r="A51">
            <v>70020007</v>
          </cell>
          <cell r="E51" t="str">
            <v>PASSADIÇOS DE MADEIRA PARA VEÍCULOS</v>
          </cell>
          <cell r="F51" t="str">
            <v>M2</v>
          </cell>
          <cell r="G51">
            <v>111.59</v>
          </cell>
        </row>
        <row r="52">
          <cell r="A52">
            <v>70020008</v>
          </cell>
          <cell r="E52" t="str">
            <v>PASSADIÇOS DE CHAPA METÁLICA PARA VEÍCULOS</v>
          </cell>
          <cell r="F52" t="str">
            <v>M2</v>
          </cell>
          <cell r="G52">
            <v>142.22999999999999</v>
          </cell>
        </row>
        <row r="53">
          <cell r="E53" t="str">
            <v>SUSTENTAÇÃO DE ESTRUTURAS</v>
          </cell>
        </row>
        <row r="54">
          <cell r="A54">
            <v>70020009</v>
          </cell>
          <cell r="E54" t="str">
            <v>ESCORAMENTO DE POSTES</v>
          </cell>
          <cell r="F54" t="str">
            <v>un</v>
          </cell>
          <cell r="G54">
            <v>231.19</v>
          </cell>
        </row>
        <row r="55">
          <cell r="A55">
            <v>70020010</v>
          </cell>
          <cell r="E55" t="str">
            <v>SUSTENTAÇÃO DE TUBULAÇÕES EXISTENTES - PRANCHAS DE PEROBA</v>
          </cell>
          <cell r="F55" t="str">
            <v>M3</v>
          </cell>
          <cell r="G55">
            <v>4343.5600000000004</v>
          </cell>
        </row>
        <row r="56">
          <cell r="A56">
            <v>70020011</v>
          </cell>
          <cell r="E56" t="str">
            <v>SUSTENTAÇÃO DE TUBULAÇÕES EXISTENTES - PERFIS METÁLICOS</v>
          </cell>
          <cell r="F56" t="str">
            <v>TON</v>
          </cell>
          <cell r="G56">
            <v>2306.59</v>
          </cell>
        </row>
        <row r="57">
          <cell r="E57" t="str">
            <v>ATERRO DE FOSSA</v>
          </cell>
        </row>
        <row r="58">
          <cell r="A58">
            <v>70020012</v>
          </cell>
          <cell r="E58" t="str">
            <v>ATERRO DE FOSSA</v>
          </cell>
          <cell r="F58" t="str">
            <v>M3</v>
          </cell>
          <cell r="G58">
            <v>144.22</v>
          </cell>
        </row>
        <row r="59">
          <cell r="A59">
            <v>70020013</v>
          </cell>
          <cell r="E59" t="str">
            <v>ATERRO DE FOSSA COM EXECUÇÃO DE VIGA DE CONCRETO PARA BERÇO DE TUBULAÇÃO</v>
          </cell>
          <cell r="F59" t="str">
            <v>M3</v>
          </cell>
          <cell r="G59">
            <v>224.56</v>
          </cell>
        </row>
        <row r="60">
          <cell r="E60" t="str">
            <v>DESMATAMENTO E LIMPEZA</v>
          </cell>
        </row>
        <row r="61">
          <cell r="A61">
            <v>70020014</v>
          </cell>
          <cell r="E61" t="str">
            <v>ROÇADA E CAPINA</v>
          </cell>
          <cell r="F61" t="str">
            <v>M2</v>
          </cell>
          <cell r="G61">
            <v>4.03</v>
          </cell>
        </row>
        <row r="62">
          <cell r="A62">
            <v>70020015</v>
          </cell>
          <cell r="E62" t="str">
            <v>CORTE E REMOÇÃO DE ÁRVORES, INCLUSIVE RAÍZES - DIÂMETRO ENTRE 5 E 15 CM</v>
          </cell>
          <cell r="F62" t="str">
            <v>un</v>
          </cell>
          <cell r="G62">
            <v>64.819999999999993</v>
          </cell>
        </row>
        <row r="63">
          <cell r="A63">
            <v>70020016</v>
          </cell>
          <cell r="E63" t="str">
            <v>CORTE E REMOÇÃO DE ÁRVORES, INCLUSIVE RAÍZES - DIÂMETRO ENTRE 16 E 30 CM</v>
          </cell>
          <cell r="F63" t="str">
            <v>un</v>
          </cell>
          <cell r="G63">
            <v>148.84</v>
          </cell>
        </row>
        <row r="64">
          <cell r="A64">
            <v>70020017</v>
          </cell>
          <cell r="E64" t="str">
            <v>CORTE E REMOÇÃO DE ÁRVORES, INCLUSIVE RAÍZES - DIÂMETRO ACIMA DE 30 CM</v>
          </cell>
          <cell r="F64" t="str">
            <v>un</v>
          </cell>
          <cell r="G64">
            <v>188.36</v>
          </cell>
        </row>
        <row r="65">
          <cell r="E65" t="str">
            <v>SERV.ESPECIAL.ENG.SEGUR.E MEDIC.TRABALHO</v>
          </cell>
        </row>
        <row r="66">
          <cell r="A66">
            <v>70020018</v>
          </cell>
          <cell r="E66" t="str">
            <v>EQUIPE A - ATENDIMENTO DE 50 A 100 EMPREGADOS POR EMPRESA</v>
          </cell>
          <cell r="F66" t="str">
            <v>MES</v>
          </cell>
          <cell r="G66">
            <v>16498.61</v>
          </cell>
        </row>
        <row r="67">
          <cell r="A67">
            <v>70020019</v>
          </cell>
          <cell r="E67" t="str">
            <v>EQUIPE B - ATENDIMENTO DE 101 A 250 EMPREGADOS POR EMPRESA</v>
          </cell>
          <cell r="F67" t="str">
            <v>MES</v>
          </cell>
          <cell r="G67">
            <v>61430.89</v>
          </cell>
        </row>
        <row r="68">
          <cell r="A68">
            <v>70020020</v>
          </cell>
          <cell r="E68" t="str">
            <v>EQUIPE C - ATENDIMENTO DE 251 A 500 EMPREGADOS POR EMPRESA</v>
          </cell>
          <cell r="F68" t="str">
            <v>MES</v>
          </cell>
          <cell r="G68">
            <v>77929.5</v>
          </cell>
        </row>
        <row r="69">
          <cell r="A69">
            <v>70020021</v>
          </cell>
          <cell r="E69" t="str">
            <v>EQUIPE D - ATENDIMENTO DE 501 A 1.000 EMPREGADOS POR EMPRESA</v>
          </cell>
          <cell r="F69" t="str">
            <v>MES</v>
          </cell>
          <cell r="G69">
            <v>136112.73000000001</v>
          </cell>
        </row>
        <row r="70">
          <cell r="E70" t="str">
            <v>MOVIMENTO DE TERRA</v>
          </cell>
        </row>
        <row r="71">
          <cell r="E71" t="str">
            <v>ESCAVAÇÃO EM GERAL</v>
          </cell>
        </row>
        <row r="72">
          <cell r="A72">
            <v>70030041</v>
          </cell>
          <cell r="E72" t="str">
            <v>RASPAGEM DA CAMADA SUPERFICIAL</v>
          </cell>
          <cell r="F72" t="str">
            <v>M2</v>
          </cell>
          <cell r="G72">
            <v>2.1</v>
          </cell>
        </row>
        <row r="73">
          <cell r="A73">
            <v>70030042</v>
          </cell>
          <cell r="E73" t="str">
            <v>ESCAVAÇÃO MECANIZADA DE ÁREA EM SOLO NÃO ROCHOSO</v>
          </cell>
          <cell r="F73" t="str">
            <v>M3</v>
          </cell>
          <cell r="G73">
            <v>4.66</v>
          </cell>
        </row>
        <row r="74">
          <cell r="A74">
            <v>70030043</v>
          </cell>
          <cell r="E74" t="str">
            <v>ESCAVAÇÃO SUBMERSA COM "DRAG  LINE"</v>
          </cell>
          <cell r="F74" t="str">
            <v>M3</v>
          </cell>
          <cell r="G74">
            <v>94.59</v>
          </cell>
        </row>
        <row r="75">
          <cell r="A75">
            <v>70030044</v>
          </cell>
          <cell r="E75" t="str">
            <v>ESCAVAÇÃO EM JAZIDA DE SOLO</v>
          </cell>
          <cell r="F75" t="str">
            <v>M3</v>
          </cell>
          <cell r="G75">
            <v>14.32</v>
          </cell>
        </row>
        <row r="76">
          <cell r="A76">
            <v>70030045</v>
          </cell>
          <cell r="E76" t="str">
            <v>ESCAVAÇÃO EM ROCHA BRANDA OU MOLEDO A FRIO, EM ÁREAS</v>
          </cell>
          <cell r="F76" t="str">
            <v>M3</v>
          </cell>
          <cell r="G76">
            <v>353.84</v>
          </cell>
        </row>
        <row r="77">
          <cell r="A77">
            <v>70030046</v>
          </cell>
          <cell r="E77" t="str">
            <v>ESCAVAÇÃO EM ROCHA COMPACTA A FRIO COM ARGAMASSA EXPANSIVA, EM ÁREAS</v>
          </cell>
          <cell r="F77" t="str">
            <v>M3</v>
          </cell>
          <cell r="G77">
            <v>785.61</v>
          </cell>
        </row>
        <row r="78">
          <cell r="A78">
            <v>70030047</v>
          </cell>
          <cell r="E78" t="str">
            <v>ESCAVAÇÃO EM ROCHA BRANDA OU MOLEDO A FRIO, EM POÇOS E VALAS</v>
          </cell>
          <cell r="F78" t="str">
            <v>M3</v>
          </cell>
          <cell r="G78">
            <v>424.63</v>
          </cell>
        </row>
        <row r="79">
          <cell r="A79">
            <v>70030048</v>
          </cell>
          <cell r="E79" t="str">
            <v>ESCAVAÇÃO EM ROCHA COMPACTA A FRIO COM ARGAMASSA EXPANSIVA, EM POÇOS E VALAS</v>
          </cell>
          <cell r="F79" t="str">
            <v>M3</v>
          </cell>
          <cell r="G79">
            <v>860.51</v>
          </cell>
        </row>
        <row r="80">
          <cell r="A80">
            <v>70030049</v>
          </cell>
          <cell r="E80" t="str">
            <v>ESCAVAÇÃO MANUAL EM ÁREA EM SOLO NÃO ROCHOSO</v>
          </cell>
          <cell r="F80" t="str">
            <v>M3</v>
          </cell>
          <cell r="G80">
            <v>51.84</v>
          </cell>
        </row>
        <row r="81">
          <cell r="E81" t="str">
            <v>ESCAVAÇÃO MANUAL DE VALAS, POÇOS E CAVAS</v>
          </cell>
        </row>
        <row r="82">
          <cell r="A82">
            <v>70030050</v>
          </cell>
          <cell r="E82" t="str">
            <v>ESCAVAÇÃO MANUAL DE VALAS, POÇOS E CAVAS EM SOLO NÃO ROCHOSO, C/PROF. ATÉ 1,25 M</v>
          </cell>
          <cell r="F82" t="str">
            <v>M3</v>
          </cell>
          <cell r="G82">
            <v>59.25</v>
          </cell>
        </row>
        <row r="83">
          <cell r="A83">
            <v>70030051</v>
          </cell>
          <cell r="E83" t="str">
            <v>ESCAVAÇÃO MANUAL DE VALAS, POÇOS E CAVAS EM SOLO NÃO ROCHOSO, C/PROF. ATÉ 2,00 M</v>
          </cell>
          <cell r="F83" t="str">
            <v>M3</v>
          </cell>
          <cell r="G83">
            <v>88.88</v>
          </cell>
        </row>
        <row r="84">
          <cell r="A84">
            <v>70030052</v>
          </cell>
          <cell r="E84" t="str">
            <v>ESCAVAÇÃO MANUAL DE VALAS, POÇOS E CAVAS EM SOLO NÃO ROCHOSO, C/PROF. ATÉ 4,00 M</v>
          </cell>
          <cell r="F84" t="str">
            <v>M3</v>
          </cell>
          <cell r="G84">
            <v>103.72</v>
          </cell>
        </row>
        <row r="85">
          <cell r="A85">
            <v>70030053</v>
          </cell>
          <cell r="E85" t="str">
            <v>ESCAVAÇÃO MANUAL DE VALAS, POÇOS E CAVAS EM SOLO NÃO ROCHOSO, C/PROF. ATÉ 6,00 M</v>
          </cell>
          <cell r="F85" t="str">
            <v>M3</v>
          </cell>
          <cell r="G85">
            <v>148.15</v>
          </cell>
        </row>
        <row r="86">
          <cell r="A86">
            <v>70030054</v>
          </cell>
          <cell r="E86" t="str">
            <v>ESCAVAÇÃO MANUAL DE VALAS, POÇOS E CAVAS EM SOLO NÃO ROCHOSO, C/PROF.ATÉ 8,00 M</v>
          </cell>
          <cell r="F86" t="str">
            <v>M3</v>
          </cell>
          <cell r="G86">
            <v>237.03</v>
          </cell>
        </row>
        <row r="87">
          <cell r="E87" t="str">
            <v>ESC.MAN.QQ.TER.EX.ROCHA P/EX.EE. AD.SUC.</v>
          </cell>
        </row>
        <row r="88">
          <cell r="A88">
            <v>70030055</v>
          </cell>
          <cell r="E88" t="str">
            <v>ESCAVAÇÃO MANUAL, QUALQUER TERRENO EXCETO ROCHA, P/EXECEUÇÃO DE ESTAÇÃO ELEVATÓRIA EM ADUELAS SUCESSIVAS, PROF. ATÉ 2,00 M</v>
          </cell>
          <cell r="F88" t="str">
            <v>M3</v>
          </cell>
          <cell r="G88">
            <v>148.15</v>
          </cell>
        </row>
        <row r="89">
          <cell r="A89">
            <v>70030056</v>
          </cell>
          <cell r="E89" t="str">
            <v>ESCAVAÇÃO MANUAL, QUALQUER TERRENO EXCETO ROCHA, P/EXECEUÇÃO DE ESTAÇÃO ELEVATÓRIA EM ADUELAS SUCESSIVAS, PROF. DE 2,00 ATÉ 4,00 M</v>
          </cell>
          <cell r="F89" t="str">
            <v>M3</v>
          </cell>
          <cell r="G89">
            <v>177.77</v>
          </cell>
        </row>
        <row r="90">
          <cell r="A90">
            <v>70030057</v>
          </cell>
          <cell r="E90" t="str">
            <v>ESCAVAÇÃO MANUAL, QUALQUER TERRENO EXCETO ROCHA, P/EXECEUÇÃO DE ESTAÇÃO ELEVATÓRIA EM ADUELAS SUCESSIVAS, PROF. DE 4,00 ATÉ 6,00 M</v>
          </cell>
          <cell r="F90" t="str">
            <v>M3</v>
          </cell>
          <cell r="G90">
            <v>222.23</v>
          </cell>
        </row>
        <row r="91">
          <cell r="A91">
            <v>70030058</v>
          </cell>
          <cell r="E91" t="str">
            <v>ESCAVAÇÃO MANUAL, QUALQUER TERRENO EXCETO ROCHA, P/EXECEUÇÃO DE ESTAÇÃO ELEVATÓRIA EM ADUELAS SUCESSIVAS, PROF. DE 6,00 ATÉ 8,00 M</v>
          </cell>
          <cell r="F91" t="str">
            <v>M3</v>
          </cell>
          <cell r="G91">
            <v>296.27999999999997</v>
          </cell>
        </row>
        <row r="92">
          <cell r="E92" t="str">
            <v>ESCAVAÇÃO DE VALAS - REDES DE DISTRIB.</v>
          </cell>
        </row>
        <row r="93">
          <cell r="A93">
            <v>70030059</v>
          </cell>
          <cell r="E93" t="str">
            <v>ADICIONAL DE PREÇO PARA ESCAVAÇÃO EM ROCHA - PROF. ATÉ 1,25 M (A)</v>
          </cell>
          <cell r="F93" t="str">
            <v>M3</v>
          </cell>
          <cell r="G93">
            <v>206.04</v>
          </cell>
        </row>
        <row r="94">
          <cell r="A94">
            <v>70030060</v>
          </cell>
          <cell r="E94" t="str">
            <v>ESCAVAÇÃO EM QUALQUER TERRENO, EXCETO ROCHA, PROF. DE  1,25 A 3,00 M (A)</v>
          </cell>
          <cell r="F94" t="str">
            <v>M3</v>
          </cell>
          <cell r="G94">
            <v>15.88</v>
          </cell>
        </row>
        <row r="95">
          <cell r="A95">
            <v>70030061</v>
          </cell>
          <cell r="E95" t="str">
            <v>ADICIONAL DE PREÇO P/ ESCAVAÇÃO MANUAL EM QUALQUER TERRENO, EXCETO ROCHA - PROF. ATÉ 1,25 M (A)</v>
          </cell>
          <cell r="F95" t="str">
            <v>M3</v>
          </cell>
          <cell r="G95">
            <v>49.55</v>
          </cell>
        </row>
        <row r="96">
          <cell r="A96">
            <v>70030062</v>
          </cell>
          <cell r="E96" t="str">
            <v>ADICIONAL DE PREÇO PARA ESCAVAÇÃO EM ROCHA - PROF. ATÉ 1,25 M (B)</v>
          </cell>
          <cell r="F96" t="str">
            <v>M3</v>
          </cell>
          <cell r="G96">
            <v>176.84</v>
          </cell>
        </row>
        <row r="97">
          <cell r="A97">
            <v>70030063</v>
          </cell>
          <cell r="E97" t="str">
            <v>ESCAVAÇÃO EM QUALQUER TERRENO, EXCETO ROCHA, PROF. DE  1,25 A 3,00 M (B)</v>
          </cell>
          <cell r="F97" t="str">
            <v>M3</v>
          </cell>
          <cell r="G97">
            <v>12.72</v>
          </cell>
        </row>
        <row r="98">
          <cell r="A98">
            <v>70030064</v>
          </cell>
          <cell r="E98" t="str">
            <v>ADICIONAL DE PREÇO P/ ESCAVAÇÃO MANUAL EM QUALQUER TERRENO, EXCETO ROCHA - PROF. ATÉ 1,25 M (B)</v>
          </cell>
          <cell r="F98" t="str">
            <v>M3</v>
          </cell>
          <cell r="G98">
            <v>41.29</v>
          </cell>
        </row>
        <row r="99">
          <cell r="A99">
            <v>70030065</v>
          </cell>
          <cell r="E99" t="str">
            <v>ADICIONAL DE PREÇO PARA ESCAVAÇÃO EM ROCHA - PROF. ATÉ 1,25 M (C)</v>
          </cell>
          <cell r="F99" t="str">
            <v>M3</v>
          </cell>
          <cell r="G99">
            <v>147.6</v>
          </cell>
        </row>
        <row r="100">
          <cell r="A100">
            <v>70030066</v>
          </cell>
          <cell r="E100" t="str">
            <v>ESCAVAÇÃO EM QUALQUER TERRENO, EXCETO ROCHA, PROF. DE  1,25 A 3,00 M (C)</v>
          </cell>
          <cell r="F100" t="str">
            <v>M3</v>
          </cell>
          <cell r="G100">
            <v>7.96</v>
          </cell>
        </row>
        <row r="101">
          <cell r="A101">
            <v>70030067</v>
          </cell>
          <cell r="E101" t="str">
            <v>ADICIONAL DE PREÇO P/ ESCAVAÇÃO MANUAL EM QUALQUER TERRENO, EXCETO ROCHA - PROF. ATÉ 1,25 M (C)</v>
          </cell>
          <cell r="F101" t="str">
            <v>M3</v>
          </cell>
          <cell r="G101">
            <v>33.04</v>
          </cell>
        </row>
        <row r="102">
          <cell r="E102" t="str">
            <v>ESC.MECANIZ.DE VALAS EM SOLO NÃO ROCHOSO</v>
          </cell>
        </row>
        <row r="103">
          <cell r="A103">
            <v>70030068</v>
          </cell>
          <cell r="E103" t="str">
            <v>ESCAVAÇÃO MECANIZADA DE VALAS, EM SOLO NÃO ROCHOSO, C/PROF. ATÉ 1,25 M (A)</v>
          </cell>
          <cell r="F103" t="str">
            <v>M3</v>
          </cell>
          <cell r="G103">
            <v>11.6</v>
          </cell>
        </row>
        <row r="104">
          <cell r="A104">
            <v>70030069</v>
          </cell>
          <cell r="E104" t="str">
            <v>ESCAVAÇÃO MECANIZADA DE VALAS, EM SOLO NÃO ROCHOSO, C/PROF. ATÉ 2,00 M (A)</v>
          </cell>
          <cell r="F104" t="str">
            <v>M3</v>
          </cell>
          <cell r="G104">
            <v>13</v>
          </cell>
        </row>
        <row r="105">
          <cell r="A105">
            <v>70030070</v>
          </cell>
          <cell r="E105" t="str">
            <v>ESCAVAÇÃO MECANIZADA DE VALAS, EM SOLO NÃO ROCHOSO, C/PROF. ATÉ 3,00 M (A)</v>
          </cell>
          <cell r="F105" t="str">
            <v>M3</v>
          </cell>
          <cell r="G105">
            <v>14.43</v>
          </cell>
        </row>
        <row r="106">
          <cell r="A106">
            <v>70030071</v>
          </cell>
          <cell r="E106" t="str">
            <v>ESCAVAÇÃO MECANIZADA DE VALAS, EM SOLO NÃO ROCHOSO, C/PROF. ATÉ 4,00 M (A)</v>
          </cell>
          <cell r="F106" t="str">
            <v>M3</v>
          </cell>
          <cell r="G106">
            <v>17.27</v>
          </cell>
        </row>
        <row r="107">
          <cell r="A107">
            <v>70030072</v>
          </cell>
          <cell r="E107" t="str">
            <v>ESCAVAÇÃO MECANIZADA DE VALAS, EM SOLO NÃO ROCHOSO, C/PROF. ATÉ 6,00 M (A)</v>
          </cell>
          <cell r="F107" t="str">
            <v>M3</v>
          </cell>
          <cell r="G107">
            <v>28.62</v>
          </cell>
        </row>
        <row r="108">
          <cell r="A108">
            <v>70030073</v>
          </cell>
          <cell r="E108" t="str">
            <v>ESCAVAÇÃO MECANIZADA DE VALAS, EM SOLO NÃO ROCHOSO, C/PROF. ATÉ 8,00 M (A)</v>
          </cell>
          <cell r="F108" t="str">
            <v>M3</v>
          </cell>
          <cell r="G108">
            <v>39.97</v>
          </cell>
        </row>
        <row r="109">
          <cell r="A109">
            <v>70030074</v>
          </cell>
          <cell r="E109" t="str">
            <v>ESCAVAÇÃO MECANIZADA DE VALAS, EM SOLO NÃO ROCHOSO, C/PROF. ATÉ 1,25 M (B)</v>
          </cell>
          <cell r="F109" t="str">
            <v>M3</v>
          </cell>
          <cell r="G109">
            <v>9.2799999999999994</v>
          </cell>
        </row>
        <row r="110">
          <cell r="A110">
            <v>70030075</v>
          </cell>
          <cell r="E110" t="str">
            <v>ESCAVAÇÃO MECANIZADA DE VALAS, EM SOLO NÃO ROCHOSO, C/PROF. ATÉ 2,00 M (B)</v>
          </cell>
          <cell r="F110" t="str">
            <v>M3</v>
          </cell>
          <cell r="G110">
            <v>10.42</v>
          </cell>
        </row>
        <row r="111">
          <cell r="A111">
            <v>70030076</v>
          </cell>
          <cell r="E111" t="str">
            <v>ESCAVAÇÃO MECANIZADA DE VALAS, EM SOLO NÃO ROCHOSO, C/PROF. ATÉ 3,00 M (B)</v>
          </cell>
          <cell r="F111" t="str">
            <v>M3</v>
          </cell>
          <cell r="G111">
            <v>11.55</v>
          </cell>
        </row>
        <row r="112">
          <cell r="A112">
            <v>70030077</v>
          </cell>
          <cell r="E112" t="str">
            <v>ESCAVAÇÃO MECANIZADA DE VALAS, EM SOLO NÃO ROCHOSO, C/PROF. ATÉ 4,00 M (B)</v>
          </cell>
          <cell r="F112" t="str">
            <v>M3</v>
          </cell>
          <cell r="G112">
            <v>13.82</v>
          </cell>
        </row>
        <row r="113">
          <cell r="A113">
            <v>70030078</v>
          </cell>
          <cell r="E113" t="str">
            <v>ESCAVAÇÃO MECANIZADA DE VALAS, EM SOLO NÃO ROCHOSO, C/PROF. ATÉ 6,00 M (B)</v>
          </cell>
          <cell r="F113" t="str">
            <v>M3</v>
          </cell>
          <cell r="G113">
            <v>22.9</v>
          </cell>
        </row>
        <row r="114">
          <cell r="A114">
            <v>70030079</v>
          </cell>
          <cell r="E114" t="str">
            <v>ESCAVAÇÃO MECANIZADA DE VALAS, EM SOLO NÃO ROCHOSO, C/PROF. ATÉ 8,00 M (B)</v>
          </cell>
          <cell r="F114" t="str">
            <v>M3</v>
          </cell>
          <cell r="G114">
            <v>31.99</v>
          </cell>
        </row>
        <row r="115">
          <cell r="A115">
            <v>70030080</v>
          </cell>
          <cell r="E115" t="str">
            <v>ESCAVAÇÃO MECANIZADA DE VALAS, EM SOLO NÃO ROCHOSO, C/PROF. ATÉ 1,25 M (C)</v>
          </cell>
          <cell r="F115" t="str">
            <v>M3</v>
          </cell>
          <cell r="G115">
            <v>5.8</v>
          </cell>
        </row>
        <row r="116">
          <cell r="A116">
            <v>70030081</v>
          </cell>
          <cell r="E116" t="str">
            <v>ESCAVAÇÃO MECANIZADA DE VALAS, EM SOLO NÃO ROCHOSO, C/PROF. ATÉ 2,00 M (C)</v>
          </cell>
          <cell r="F116" t="str">
            <v>M3</v>
          </cell>
          <cell r="G116">
            <v>6.5</v>
          </cell>
        </row>
        <row r="117">
          <cell r="A117">
            <v>70030082</v>
          </cell>
          <cell r="E117" t="str">
            <v>ESCAVAÇÃO MECANIZADA DE VALAS, EM SOLO NÃO ROCHOSO, C/PROF. ATÉ 3,00 M (C)</v>
          </cell>
          <cell r="F117" t="str">
            <v>M3</v>
          </cell>
          <cell r="G117">
            <v>7.22</v>
          </cell>
        </row>
        <row r="118">
          <cell r="A118">
            <v>70030083</v>
          </cell>
          <cell r="E118" t="str">
            <v>ESCAVAÇÃO MECANIZADA DE VALAS, EM SOLO NÃO ROCHOSO, C/PROF. ATÉ 4,00 M (C)</v>
          </cell>
          <cell r="F118" t="str">
            <v>M3</v>
          </cell>
          <cell r="G118">
            <v>8.64</v>
          </cell>
        </row>
        <row r="119">
          <cell r="A119">
            <v>70030084</v>
          </cell>
          <cell r="E119" t="str">
            <v>ESCAVAÇÃO MECANIZADA DE VALAS, EM SOLO NÃO ROCHOSO, C/PROF. ATÉ 6,00 M (C)</v>
          </cell>
          <cell r="F119" t="str">
            <v>M3</v>
          </cell>
          <cell r="G119">
            <v>14.31</v>
          </cell>
        </row>
        <row r="120">
          <cell r="A120">
            <v>70030085</v>
          </cell>
          <cell r="E120" t="str">
            <v>ESCAVAÇÃO MECANIZADA DE VALAS, EM SOLO NÃO ROCHOSO, C/PROF. ATÉ 8,00 M (C)</v>
          </cell>
          <cell r="F120" t="str">
            <v>M3</v>
          </cell>
          <cell r="G120">
            <v>19.989999999999998</v>
          </cell>
        </row>
        <row r="121">
          <cell r="E121" t="str">
            <v>ESC.MECAN.POÇOS/CAVAS EM SOLO NÃO ROCH.</v>
          </cell>
        </row>
        <row r="122">
          <cell r="A122">
            <v>70030001</v>
          </cell>
          <cell r="E122" t="str">
            <v>ESCAVAÇÃO MECANIZADA DE POÇOS E CAVAS, EM SOLO NÃO ROCHOSO, C/PROF. ATÉ 1,25 M (A)</v>
          </cell>
          <cell r="F122" t="str">
            <v>M3</v>
          </cell>
          <cell r="G122">
            <v>17.399999999999999</v>
          </cell>
        </row>
        <row r="123">
          <cell r="A123">
            <v>70030002</v>
          </cell>
          <cell r="E123" t="str">
            <v>ESCAVAÇÃO MECANIZADA DE POÇOS E CAVAS, EM SOLO NÃO ROCHOSO, C/PROF. ATÉ 2,00 M (A)</v>
          </cell>
          <cell r="F123" t="str">
            <v>M3</v>
          </cell>
          <cell r="G123">
            <v>19.53</v>
          </cell>
        </row>
        <row r="124">
          <cell r="A124">
            <v>70030003</v>
          </cell>
          <cell r="E124" t="str">
            <v>ESCAVAÇÃO MECANIZADA DE POÇOS E CAVAS, EM SOLO NÃO ROCHOSO, C/PROF. ATÉ 3,00 M (A)</v>
          </cell>
          <cell r="F124" t="str">
            <v>M3</v>
          </cell>
          <cell r="G124">
            <v>21.66</v>
          </cell>
        </row>
        <row r="125">
          <cell r="A125">
            <v>70030004</v>
          </cell>
          <cell r="E125" t="str">
            <v>ESCAVAÇÃO MECANIZADA DE POÇOS E CAVAS, EM SOLO NÃO ROCHOSO, C/PROF. ATÉ 4,00 M (A)</v>
          </cell>
          <cell r="F125" t="str">
            <v>M3</v>
          </cell>
          <cell r="G125">
            <v>25.92</v>
          </cell>
        </row>
        <row r="126">
          <cell r="A126">
            <v>70030005</v>
          </cell>
          <cell r="E126" t="str">
            <v>ESCAVAÇÃO MECANIZADA DE POÇOS E CAVAS, EM SOLO NÃO ROCHOSO, C/PROF. ATÉ 6,00 M (A)</v>
          </cell>
          <cell r="F126" t="str">
            <v>M3</v>
          </cell>
          <cell r="G126">
            <v>42.94</v>
          </cell>
        </row>
        <row r="127">
          <cell r="A127">
            <v>70030006</v>
          </cell>
          <cell r="E127" t="str">
            <v>ESCAVAÇÃO MECANIZADA DE POÇOS E CAVAS, EM SOLO NÃO ROCHOSO, C/PROF. ATÉ 8,00 M (A)</v>
          </cell>
          <cell r="F127" t="str">
            <v>M3</v>
          </cell>
          <cell r="G127">
            <v>59.98</v>
          </cell>
        </row>
        <row r="128">
          <cell r="A128">
            <v>70030007</v>
          </cell>
          <cell r="E128" t="str">
            <v>ESCAVAÇÃO MECANIZADA DE POÇOS E CAVAS, EM SOLO NÃO ROCHOSO, C/PROF. ATÉ 1,25 M (B)</v>
          </cell>
          <cell r="F128" t="str">
            <v>M3</v>
          </cell>
          <cell r="G128">
            <v>13.91</v>
          </cell>
        </row>
        <row r="129">
          <cell r="A129">
            <v>70030008</v>
          </cell>
          <cell r="E129" t="str">
            <v>ESCAVAÇÃO MECANIZADA DE POÇOS E CAVAS, EM SOLO NÃO ROCHOSO, C/PROF. ATÉ 2,00 M (B)</v>
          </cell>
          <cell r="F129" t="str">
            <v>M3</v>
          </cell>
          <cell r="G129">
            <v>15.62</v>
          </cell>
        </row>
        <row r="130">
          <cell r="A130">
            <v>70030009</v>
          </cell>
          <cell r="E130" t="str">
            <v>ESCAVAÇÃO MECANIZADA DE POÇOS E CAVAS, EM SOLO NÃO ROCHOSO, C/PROF. ATÉ 3,00 M (B)</v>
          </cell>
          <cell r="F130" t="str">
            <v>M3</v>
          </cell>
          <cell r="G130">
            <v>17.32</v>
          </cell>
        </row>
        <row r="131">
          <cell r="A131">
            <v>70030010</v>
          </cell>
          <cell r="E131" t="str">
            <v>ESCAVAÇÃO MECANIZADA DE POÇOS E CAVAS, EM SOLO NÃO ROCHOSO, C/PROF. ATÉ 4,00 M (B)</v>
          </cell>
          <cell r="F131" t="str">
            <v>M3</v>
          </cell>
          <cell r="G131">
            <v>20.74</v>
          </cell>
        </row>
        <row r="132">
          <cell r="A132">
            <v>70030011</v>
          </cell>
          <cell r="E132" t="str">
            <v>ESCAVAÇÃO MECANIZADA DE POÇOS E CAVAS, EM SOLO NÃO ROCHOSO, C/PROF. ATÉ 6,00 M (B)</v>
          </cell>
          <cell r="F132" t="str">
            <v>M3</v>
          </cell>
          <cell r="G132">
            <v>34.36</v>
          </cell>
        </row>
        <row r="133">
          <cell r="A133">
            <v>70030012</v>
          </cell>
          <cell r="E133" t="str">
            <v>ESCAVAÇÃO MECANIZADA DE POÇOS E CAVAS, EM SOLO NÃO ROCHOSO, C/PROF. ATÉ 8,00 M (B)</v>
          </cell>
          <cell r="F133" t="str">
            <v>M3</v>
          </cell>
          <cell r="G133">
            <v>47.99</v>
          </cell>
        </row>
        <row r="134">
          <cell r="A134">
            <v>70030013</v>
          </cell>
          <cell r="E134" t="str">
            <v>ESCAVAÇÃO MECANIZADA DE POÇOS E CAVAS, EM SOLO NÃO ROCHOSO, C/PROF. ATÉ 1,25 M (C)</v>
          </cell>
          <cell r="F134" t="str">
            <v>M3</v>
          </cell>
          <cell r="G134">
            <v>8.7200000000000006</v>
          </cell>
        </row>
        <row r="135">
          <cell r="A135">
            <v>70030014</v>
          </cell>
          <cell r="E135" t="str">
            <v>ESCAVAÇÃO MECANIZADA DE POÇOS E CAVAS, EM SOLO NÃO ROCHOSO, C/PROF. ATÉ 2,00 M (C)</v>
          </cell>
          <cell r="F135" t="str">
            <v>M3</v>
          </cell>
          <cell r="G135">
            <v>9.7899999999999991</v>
          </cell>
        </row>
        <row r="136">
          <cell r="A136">
            <v>70030015</v>
          </cell>
          <cell r="E136" t="str">
            <v>ESCAVAÇÃO MECANIZADA DE POÇOS E CAVAS, EM SOLO NÃO ROCHOSO, C/PROF. ATÉ 3,00 M (C)</v>
          </cell>
          <cell r="F136" t="str">
            <v>M3</v>
          </cell>
          <cell r="G136">
            <v>10.84</v>
          </cell>
        </row>
        <row r="137">
          <cell r="A137">
            <v>70030016</v>
          </cell>
          <cell r="E137" t="str">
            <v>ESCAVAÇÃO MECANIZADA DE POÇOS E CAVAS, EM SOLO NÃO ROCHOSO, C/PROF. ATÉ 4,00 M (C)</v>
          </cell>
          <cell r="F137" t="str">
            <v>M3</v>
          </cell>
          <cell r="G137">
            <v>12.97</v>
          </cell>
        </row>
        <row r="138">
          <cell r="A138">
            <v>70030017</v>
          </cell>
          <cell r="E138" t="str">
            <v>ESCAVAÇÃO MECANIZADA DE POÇOS E CAVAS, EM SOLO NÃO ROCHOSO, C/PROF. ATÉ 6,00 M (C)</v>
          </cell>
          <cell r="F138" t="str">
            <v>M3</v>
          </cell>
          <cell r="G138">
            <v>21.49</v>
          </cell>
        </row>
        <row r="139">
          <cell r="A139">
            <v>70030018</v>
          </cell>
          <cell r="E139" t="str">
            <v>ESCAVAÇÃO MECANIZADA DE POÇOS E CAVAS, EM SOLO NÃO ROCHOSO, C/PROF. ATÉ 8,00 M (C)</v>
          </cell>
          <cell r="F139" t="str">
            <v>M3</v>
          </cell>
          <cell r="G139">
            <v>30</v>
          </cell>
        </row>
        <row r="140">
          <cell r="E140" t="str">
            <v>ATERRO DE VALAS, POÇOS E CAVAS</v>
          </cell>
        </row>
        <row r="141">
          <cell r="A141">
            <v>70030019</v>
          </cell>
          <cell r="E141" t="str">
            <v>ATERRO DE VALAS, POÇOS E CAVAS COMPACTADO MECANICAMENTE, SEM CONTROLE DO G.C. (A)</v>
          </cell>
          <cell r="F141" t="str">
            <v>M3</v>
          </cell>
          <cell r="G141">
            <v>10.79</v>
          </cell>
        </row>
        <row r="142">
          <cell r="A142">
            <v>70030020</v>
          </cell>
          <cell r="E142" t="str">
            <v>ATERRO DE VALAS, POÇOS E CAVAS COMPACTADO MECANICAMENTE, COM CONTROLE DO G.C. &gt;= 95% DO E.N.C. (A)</v>
          </cell>
          <cell r="F142" t="str">
            <v>M3</v>
          </cell>
          <cell r="G142">
            <v>31.86</v>
          </cell>
        </row>
        <row r="143">
          <cell r="A143">
            <v>70030021</v>
          </cell>
          <cell r="E143" t="str">
            <v>ATERRO DE VALAS, POÇOS E CAVAS, COM AREIA (A)</v>
          </cell>
          <cell r="F143" t="str">
            <v>M3</v>
          </cell>
          <cell r="G143">
            <v>193.77</v>
          </cell>
        </row>
        <row r="144">
          <cell r="A144">
            <v>70030022</v>
          </cell>
          <cell r="E144" t="str">
            <v>ATERRO DE VALAS, POÇOS E CAVAS, COM ENVOLTÓRIA DE AREIA (A)</v>
          </cell>
          <cell r="F144" t="str">
            <v>M3</v>
          </cell>
          <cell r="G144">
            <v>290.27999999999997</v>
          </cell>
        </row>
        <row r="145">
          <cell r="A145">
            <v>70030023</v>
          </cell>
          <cell r="E145" t="str">
            <v>ATERRO DE VALAS, POÇOS E CAVAS, COM ENVOLTÓRIA DE CIMENTO E AREIA (A)</v>
          </cell>
          <cell r="F145" t="str">
            <v>M3</v>
          </cell>
          <cell r="G145">
            <v>594.64</v>
          </cell>
        </row>
        <row r="146">
          <cell r="A146">
            <v>70030024</v>
          </cell>
          <cell r="E146" t="str">
            <v>ADICIONAL DE PREÇO P/ COMPACTAÇÃO COM G.C. &gt;95%, PROF. ATÉ 1,25M (A)</v>
          </cell>
          <cell r="F146" t="str">
            <v>M3</v>
          </cell>
          <cell r="G146">
            <v>10.93</v>
          </cell>
        </row>
        <row r="147">
          <cell r="A147">
            <v>70030025</v>
          </cell>
          <cell r="E147" t="str">
            <v>ATERRO DE VALAS, POÇOS E CAVAS COMPACTADO MECANICAMENTE, SEM CONTROLE DO G.C. (B)</v>
          </cell>
          <cell r="F147" t="str">
            <v>M3</v>
          </cell>
          <cell r="G147">
            <v>9</v>
          </cell>
        </row>
        <row r="148">
          <cell r="A148">
            <v>70030026</v>
          </cell>
          <cell r="E148" t="str">
            <v>ATERRO DE VALAS, POÇOS E CAVAS COMPACTADO MECANICAMENTE, COM CONTROLE DO G.C. &gt;= 95% DO E.N.C. (B)</v>
          </cell>
          <cell r="F148" t="str">
            <v>M3</v>
          </cell>
          <cell r="G148">
            <v>26.09</v>
          </cell>
        </row>
        <row r="149">
          <cell r="A149">
            <v>70030027</v>
          </cell>
          <cell r="E149" t="str">
            <v>ATERRO DE VALAS, POÇOS E CAVAS, COM AREIA (B)</v>
          </cell>
          <cell r="F149" t="str">
            <v>M3</v>
          </cell>
          <cell r="G149">
            <v>187.39</v>
          </cell>
        </row>
        <row r="150">
          <cell r="A150">
            <v>70030028</v>
          </cell>
          <cell r="E150" t="str">
            <v>ATERRO DE VALAS, POÇOS E CAVAS, COM ENVOLTÓRIA DE AREIA (B)</v>
          </cell>
          <cell r="F150" t="str">
            <v>M3</v>
          </cell>
          <cell r="G150">
            <v>277.64</v>
          </cell>
        </row>
        <row r="151">
          <cell r="A151">
            <v>70030029</v>
          </cell>
          <cell r="E151" t="str">
            <v>ATERRO DE VALAS, POÇOS E CAVAS, COM ENVOLTÓRIA DE CIMENTO E AREIA (B)</v>
          </cell>
          <cell r="F151" t="str">
            <v>M3</v>
          </cell>
          <cell r="G151">
            <v>547.20000000000005</v>
          </cell>
        </row>
        <row r="152">
          <cell r="A152">
            <v>70030030</v>
          </cell>
          <cell r="E152" t="str">
            <v>ADICIONAL DE PREÇO P/ COMPACTAÇÃO COM G.C. &gt;95%, PROF. ATÉ 1,25M (B)</v>
          </cell>
          <cell r="F152" t="str">
            <v>M3</v>
          </cell>
          <cell r="G152">
            <v>8.84</v>
          </cell>
        </row>
        <row r="153">
          <cell r="A153">
            <v>70030031</v>
          </cell>
          <cell r="E153" t="str">
            <v>ATERRO DE VALAS, POÇOS E CAVAS COMPACTADO MECANICAMENTE, SEM CONTROLE DO G.C. (C)</v>
          </cell>
          <cell r="F153" t="str">
            <v>M3</v>
          </cell>
          <cell r="G153">
            <v>7.18</v>
          </cell>
        </row>
        <row r="154">
          <cell r="A154">
            <v>70030032</v>
          </cell>
          <cell r="E154" t="str">
            <v>ATERRO DE VALAS, POÇOS E CAVAS COMPACTADO MECANICAMENTE, COM CONTROLE DO G.C. &gt;= 95% DO E.N.C. (C)</v>
          </cell>
          <cell r="F154" t="str">
            <v>M3</v>
          </cell>
          <cell r="G154">
            <v>18.88</v>
          </cell>
        </row>
        <row r="155">
          <cell r="A155">
            <v>70030033</v>
          </cell>
          <cell r="E155" t="str">
            <v>ATERRO DE VALAS, POÇOS E CAVAS, COM AREIA (C)</v>
          </cell>
          <cell r="F155" t="str">
            <v>M3</v>
          </cell>
          <cell r="G155">
            <v>181.02</v>
          </cell>
        </row>
        <row r="156">
          <cell r="A156">
            <v>70030034</v>
          </cell>
          <cell r="E156" t="str">
            <v>ATERRO DE VALAS, POÇOS E CAVAS, COM ENVOLTÓRIA DE AREIA (C)</v>
          </cell>
          <cell r="F156" t="str">
            <v>M3</v>
          </cell>
          <cell r="G156">
            <v>264.97000000000003</v>
          </cell>
        </row>
        <row r="157">
          <cell r="A157">
            <v>70030035</v>
          </cell>
          <cell r="E157" t="str">
            <v>ATERRO DE VALAS, POÇOS E CAVAS, COM ENVOLTÓRIA DE CIMENTO E AREIA (C)</v>
          </cell>
          <cell r="F157" t="str">
            <v>M3</v>
          </cell>
          <cell r="G157">
            <v>476.08</v>
          </cell>
        </row>
        <row r="158">
          <cell r="A158">
            <v>70030036</v>
          </cell>
          <cell r="E158" t="str">
            <v>ADICIONAL DE PREÇO P/ COMPACTAÇÃO COM G.C. &gt;95%, PROF. ATÉ 1,25M (C)</v>
          </cell>
          <cell r="F158" t="str">
            <v>M3</v>
          </cell>
          <cell r="G158">
            <v>6.85</v>
          </cell>
        </row>
        <row r="159">
          <cell r="E159" t="str">
            <v>MACIÇOS COMPACTADOS E COMPACTAÇ.DE ÁREAS</v>
          </cell>
        </row>
        <row r="160">
          <cell r="A160">
            <v>70030037</v>
          </cell>
          <cell r="E160" t="str">
            <v>COMPACTAÇÃO MECANIZADA, COM CONTROLE DO G.C. &gt; 95 % DO
E.N.C. - EM ÁREAS</v>
          </cell>
          <cell r="F160" t="str">
            <v>M3</v>
          </cell>
          <cell r="G160">
            <v>12.01</v>
          </cell>
        </row>
        <row r="161">
          <cell r="A161">
            <v>70030038</v>
          </cell>
          <cell r="E161" t="str">
            <v>COMPACTAÇÃO MECANIZADA EM ÁREAS, SEM CONTROLE DO G.C.</v>
          </cell>
          <cell r="F161" t="str">
            <v>M3</v>
          </cell>
          <cell r="G161">
            <v>5.29</v>
          </cell>
        </row>
        <row r="162">
          <cell r="A162">
            <v>70030039</v>
          </cell>
          <cell r="E162" t="str">
            <v>COMPACTAÇÃO MECANIZADA, COM CONTROLE DO G.C. &gt; 95 % DO
E.N.C. - EM MACIÇOS DOS DIQUES</v>
          </cell>
          <cell r="F162" t="str">
            <v>M3</v>
          </cell>
          <cell r="G162">
            <v>13.45</v>
          </cell>
        </row>
        <row r="163">
          <cell r="A163">
            <v>70030040</v>
          </cell>
          <cell r="E163" t="str">
            <v>FILTRO DE AREIA</v>
          </cell>
          <cell r="F163" t="str">
            <v>M3</v>
          </cell>
          <cell r="G163">
            <v>360.1</v>
          </cell>
        </row>
        <row r="164">
          <cell r="A164">
            <v>70030086</v>
          </cell>
          <cell r="E164" t="str">
            <v>FILTRO DE TRANSIÇÃO</v>
          </cell>
          <cell r="F164" t="str">
            <v>M3</v>
          </cell>
          <cell r="G164">
            <v>343.87</v>
          </cell>
        </row>
        <row r="165">
          <cell r="A165">
            <v>70030087</v>
          </cell>
          <cell r="E165" t="str">
            <v>MACIÇO DE ENROCAMENTO</v>
          </cell>
          <cell r="F165" t="str">
            <v>M3</v>
          </cell>
          <cell r="G165">
            <v>319.14</v>
          </cell>
        </row>
        <row r="166">
          <cell r="A166">
            <v>70030088</v>
          </cell>
          <cell r="E166" t="str">
            <v>ENSECADEIRA COM SACOS DE AREIA (COM FORNECIMENTO DE AREIA)</v>
          </cell>
          <cell r="F166" t="str">
            <v>M3</v>
          </cell>
          <cell r="G166">
            <v>582.84</v>
          </cell>
        </row>
        <row r="167">
          <cell r="A167">
            <v>70030089</v>
          </cell>
          <cell r="E167" t="str">
            <v>ENSECADEIRA COM SACOS DE AREIA (SEM FORNECIMENTO DE AREIA)</v>
          </cell>
          <cell r="F167" t="str">
            <v>M3</v>
          </cell>
          <cell r="G167">
            <v>427.26</v>
          </cell>
        </row>
        <row r="168">
          <cell r="E168" t="str">
            <v>CARGA, TRANSPORTE E DESCARGA</v>
          </cell>
        </row>
        <row r="169">
          <cell r="A169">
            <v>70030090</v>
          </cell>
          <cell r="E169" t="str">
            <v>CARGA E DESCARGA - SOLO (A)</v>
          </cell>
          <cell r="F169" t="str">
            <v>M3</v>
          </cell>
          <cell r="G169">
            <v>8.49</v>
          </cell>
        </row>
        <row r="170">
          <cell r="A170">
            <v>70030091</v>
          </cell>
          <cell r="E170" t="str">
            <v>TRANSPORTE DE MATERIAL ESCAVADO - SOLO (A)</v>
          </cell>
          <cell r="F170" t="str">
            <v>M3Q</v>
          </cell>
          <cell r="G170">
            <v>4.1500000000000004</v>
          </cell>
        </row>
        <row r="171">
          <cell r="A171">
            <v>70030092</v>
          </cell>
          <cell r="E171" t="str">
            <v>CARGA E DESCARGA - ROCHA (A)</v>
          </cell>
          <cell r="F171" t="str">
            <v>M3</v>
          </cell>
          <cell r="G171">
            <v>10.76</v>
          </cell>
        </row>
        <row r="172">
          <cell r="A172">
            <v>70030093</v>
          </cell>
          <cell r="E172" t="str">
            <v>TRANSPORTE DE MATERIAL ESCAVADO - ROCHA (A)</v>
          </cell>
          <cell r="F172" t="str">
            <v>M3Q</v>
          </cell>
          <cell r="G172">
            <v>4.9800000000000004</v>
          </cell>
        </row>
        <row r="173">
          <cell r="A173">
            <v>70030094</v>
          </cell>
          <cell r="E173" t="str">
            <v>CARGA E DESCARGA - ENTULHO (A)</v>
          </cell>
          <cell r="F173" t="str">
            <v>M3</v>
          </cell>
          <cell r="G173">
            <v>9.8800000000000008</v>
          </cell>
        </row>
        <row r="174">
          <cell r="A174">
            <v>70030095</v>
          </cell>
          <cell r="E174" t="str">
            <v>TRANSPORTE DE MATERIAL ESCAVADO - ENTULHO (A)</v>
          </cell>
          <cell r="F174" t="str">
            <v>M3Q</v>
          </cell>
          <cell r="G174">
            <v>4.54</v>
          </cell>
        </row>
        <row r="175">
          <cell r="A175">
            <v>70030096</v>
          </cell>
          <cell r="E175" t="str">
            <v>CARGA E DESCARGA - SOLO (B)</v>
          </cell>
          <cell r="F175" t="str">
            <v>M3</v>
          </cell>
          <cell r="G175">
            <v>6.78</v>
          </cell>
        </row>
        <row r="176">
          <cell r="A176">
            <v>70030097</v>
          </cell>
          <cell r="E176" t="str">
            <v>TRANSPORTE DE MATERIAL ESCAVADO - SOLO (B)</v>
          </cell>
          <cell r="F176" t="str">
            <v>M3Q</v>
          </cell>
          <cell r="G176">
            <v>3.3</v>
          </cell>
        </row>
        <row r="177">
          <cell r="A177">
            <v>70030098</v>
          </cell>
          <cell r="E177" t="str">
            <v>CARGA E DESCARGA - ROCHA (B)</v>
          </cell>
          <cell r="F177" t="str">
            <v>M3</v>
          </cell>
          <cell r="G177">
            <v>8.6</v>
          </cell>
        </row>
        <row r="178">
          <cell r="A178">
            <v>70030099</v>
          </cell>
          <cell r="E178" t="str">
            <v>TRANSPORTE DE MATERIAL ESCAVADO - ROCHA (B)</v>
          </cell>
          <cell r="F178" t="str">
            <v>M3Q</v>
          </cell>
          <cell r="G178">
            <v>3.98</v>
          </cell>
        </row>
        <row r="179">
          <cell r="A179">
            <v>70030100</v>
          </cell>
          <cell r="E179" t="str">
            <v>CARGA E DESCARGA - ENTULHO (B)</v>
          </cell>
          <cell r="F179" t="str">
            <v>M3</v>
          </cell>
          <cell r="G179">
            <v>7.9</v>
          </cell>
        </row>
        <row r="180">
          <cell r="A180">
            <v>70030101</v>
          </cell>
          <cell r="E180" t="str">
            <v>TRANSPORTE DE MATERIAL ESCAVADO - ENTULHO (B)</v>
          </cell>
          <cell r="F180" t="str">
            <v>M3Q</v>
          </cell>
          <cell r="G180">
            <v>3.65</v>
          </cell>
        </row>
        <row r="181">
          <cell r="A181">
            <v>70030102</v>
          </cell>
          <cell r="E181" t="str">
            <v>CARGA E DESCARGA - SOLO (C)</v>
          </cell>
          <cell r="F181" t="str">
            <v>M3</v>
          </cell>
          <cell r="G181">
            <v>4.25</v>
          </cell>
        </row>
        <row r="182">
          <cell r="A182">
            <v>70030103</v>
          </cell>
          <cell r="E182" t="str">
            <v>TRANSPORTE DE MATERIAL ESCAVADO - SOLO (C)</v>
          </cell>
          <cell r="F182" t="str">
            <v>M3Q</v>
          </cell>
          <cell r="G182">
            <v>2.0699999999999998</v>
          </cell>
        </row>
        <row r="183">
          <cell r="A183">
            <v>70030104</v>
          </cell>
          <cell r="E183" t="str">
            <v>CARGA E DESCARGA - ROCHA (C)</v>
          </cell>
          <cell r="F183" t="str">
            <v>M3</v>
          </cell>
          <cell r="G183">
            <v>5.39</v>
          </cell>
        </row>
        <row r="184">
          <cell r="A184">
            <v>70030105</v>
          </cell>
          <cell r="E184" t="str">
            <v>TRANSPORTE DE MATERIAL ESCAVADO - ROCHA (C)</v>
          </cell>
          <cell r="F184" t="str">
            <v>M3Q</v>
          </cell>
          <cell r="G184">
            <v>2.4700000000000002</v>
          </cell>
        </row>
        <row r="185">
          <cell r="A185">
            <v>70030106</v>
          </cell>
          <cell r="E185" t="str">
            <v>CARGA E DESCARGA - ENTULHO (C)</v>
          </cell>
          <cell r="F185" t="str">
            <v>M3</v>
          </cell>
          <cell r="G185">
            <v>4.92</v>
          </cell>
        </row>
        <row r="186">
          <cell r="A186">
            <v>70030107</v>
          </cell>
          <cell r="E186" t="str">
            <v>TRANSPORTE DE MATERIAL ESCAVADO - ENTULHO (C)</v>
          </cell>
          <cell r="F186" t="str">
            <v>M3Q</v>
          </cell>
          <cell r="G186">
            <v>2.2799999999999998</v>
          </cell>
        </row>
        <row r="187">
          <cell r="E187" t="str">
            <v>ESCORAMENTOS</v>
          </cell>
        </row>
        <row r="188">
          <cell r="E188" t="str">
            <v>ESTRUTURAS DE ESCORAMENTO - MADEIRA</v>
          </cell>
        </row>
        <row r="189">
          <cell r="A189">
            <v>70040001</v>
          </cell>
          <cell r="E189" t="str">
            <v>PONTALETEAMENTO (A)</v>
          </cell>
          <cell r="F189" t="str">
            <v>M2</v>
          </cell>
          <cell r="G189">
            <v>15.92</v>
          </cell>
        </row>
        <row r="190">
          <cell r="A190">
            <v>70040002</v>
          </cell>
          <cell r="E190" t="str">
            <v>ESCORAMENTO DESCONTÍNUO (A)</v>
          </cell>
          <cell r="F190" t="str">
            <v>M2</v>
          </cell>
          <cell r="G190">
            <v>35.28</v>
          </cell>
        </row>
        <row r="191">
          <cell r="A191">
            <v>70040003</v>
          </cell>
          <cell r="E191" t="str">
            <v>ESCORAMENTO CONTÍNUO (A)</v>
          </cell>
          <cell r="F191" t="str">
            <v>M2</v>
          </cell>
          <cell r="G191">
            <v>50.6</v>
          </cell>
        </row>
        <row r="192">
          <cell r="A192">
            <v>70040004</v>
          </cell>
          <cell r="E192" t="str">
            <v>ESCORAMENTO ESPECIAL (A)</v>
          </cell>
          <cell r="F192" t="str">
            <v>M2</v>
          </cell>
          <cell r="G192">
            <v>67.989999999999995</v>
          </cell>
        </row>
        <row r="193">
          <cell r="A193">
            <v>70040005</v>
          </cell>
          <cell r="E193" t="str">
            <v>PONTALETEAMENTO (B)</v>
          </cell>
          <cell r="F193" t="str">
            <v>M2</v>
          </cell>
          <cell r="G193">
            <v>15.26</v>
          </cell>
        </row>
        <row r="194">
          <cell r="A194">
            <v>70040006</v>
          </cell>
          <cell r="E194" t="str">
            <v>ESCORAMENTO DESCONTÍNUO (B)</v>
          </cell>
          <cell r="F194" t="str">
            <v>M2</v>
          </cell>
          <cell r="G194">
            <v>33.36</v>
          </cell>
        </row>
        <row r="195">
          <cell r="A195">
            <v>70040007</v>
          </cell>
          <cell r="E195" t="str">
            <v>ESCORAMENTO CONTÍNUO (B)</v>
          </cell>
          <cell r="F195" t="str">
            <v>M2</v>
          </cell>
          <cell r="G195">
            <v>47.72</v>
          </cell>
        </row>
        <row r="196">
          <cell r="A196">
            <v>70040008</v>
          </cell>
          <cell r="E196" t="str">
            <v>ESCORAMENTO ESPECIAL (B)</v>
          </cell>
          <cell r="F196" t="str">
            <v>M2</v>
          </cell>
          <cell r="G196">
            <v>64.63</v>
          </cell>
        </row>
        <row r="197">
          <cell r="A197">
            <v>70040009</v>
          </cell>
          <cell r="E197" t="str">
            <v>PONTALETEAMENTO (C)</v>
          </cell>
          <cell r="F197" t="str">
            <v>M2</v>
          </cell>
          <cell r="G197">
            <v>14.59</v>
          </cell>
        </row>
        <row r="198">
          <cell r="A198">
            <v>70040010</v>
          </cell>
          <cell r="E198" t="str">
            <v>ESCORAMENTO DESCONTÍNUO (C)</v>
          </cell>
          <cell r="F198" t="str">
            <v>M2</v>
          </cell>
          <cell r="G198">
            <v>31.45</v>
          </cell>
        </row>
        <row r="199">
          <cell r="A199">
            <v>70040011</v>
          </cell>
          <cell r="E199" t="str">
            <v>ESCORAMENTO CONTÍNUO (C)</v>
          </cell>
          <cell r="F199" t="str">
            <v>M2</v>
          </cell>
          <cell r="G199">
            <v>44.83</v>
          </cell>
        </row>
        <row r="200">
          <cell r="A200">
            <v>70040012</v>
          </cell>
          <cell r="E200" t="str">
            <v>ESCORAMENTO ESPECIAL (C)</v>
          </cell>
          <cell r="F200" t="str">
            <v>M2</v>
          </cell>
          <cell r="G200">
            <v>61.25</v>
          </cell>
        </row>
        <row r="201">
          <cell r="E201" t="str">
            <v>ESTR.ESCOR.METÁLICO-MADEIRA P/VALAS</v>
          </cell>
        </row>
        <row r="202">
          <cell r="A202">
            <v>70040013</v>
          </cell>
          <cell r="E202" t="str">
            <v>ESCORAMENTO METÁLICO-MADEIRA COM LONGARINAS E ESTRONCAS - PROFUNDIDADE ATÉ 4,00 M (A)</v>
          </cell>
          <cell r="F202" t="str">
            <v>M2</v>
          </cell>
          <cell r="G202">
            <v>361.27</v>
          </cell>
        </row>
        <row r="203">
          <cell r="A203">
            <v>70040014</v>
          </cell>
          <cell r="E203" t="str">
            <v>ESCORAMENTO METÁLICO-MADEIRA COM LONGARINAS E ESTRONCAS - PROFUNDIDADE ATÉ 6,00 M (A)</v>
          </cell>
          <cell r="F203" t="str">
            <v>M2</v>
          </cell>
          <cell r="G203">
            <v>420.68</v>
          </cell>
        </row>
        <row r="204">
          <cell r="A204">
            <v>70040015</v>
          </cell>
          <cell r="E204" t="str">
            <v>ESCORAMENTO METÁLICO-MADEIRA COM LONGARINAS E ESTRONCAS - PROFUNDIDADE ATÉ 8,00 M (A)</v>
          </cell>
          <cell r="F204" t="str">
            <v>M2</v>
          </cell>
          <cell r="G204">
            <v>444.04</v>
          </cell>
        </row>
        <row r="205">
          <cell r="A205">
            <v>70040016</v>
          </cell>
          <cell r="E205" t="str">
            <v>ESCORAMENTO COM ESTACAS PRANCHAS METÁLICAS - PROFUNDIDADE ATÉ 4,00 M (A)</v>
          </cell>
          <cell r="F205" t="str">
            <v>M2</v>
          </cell>
          <cell r="G205">
            <v>475.39</v>
          </cell>
        </row>
        <row r="206">
          <cell r="A206">
            <v>70040017</v>
          </cell>
          <cell r="E206" t="str">
            <v>ESCORAMENTO COM ESTACAS PRANCHAS METÁLICAS - PROFUNDIDADE ATÉ 6,00 M (A)</v>
          </cell>
          <cell r="F206" t="str">
            <v>M2</v>
          </cell>
          <cell r="G206">
            <v>522</v>
          </cell>
        </row>
        <row r="207">
          <cell r="A207">
            <v>70040018</v>
          </cell>
          <cell r="E207" t="str">
            <v>ESCORAMENTO COM ESTACAS PRANCHAS METÁLICAS - PROFUNDIDADE ATÉ 8,00 M (A)</v>
          </cell>
          <cell r="F207" t="str">
            <v>M2</v>
          </cell>
          <cell r="G207">
            <v>579.16</v>
          </cell>
        </row>
        <row r="208">
          <cell r="A208">
            <v>70040019</v>
          </cell>
          <cell r="E208" t="str">
            <v>ESCORAMENTO METÁLICO-MADEIRA COM LONGARINAS E ESTRONCAS - PROFUNDIDADE ATÉ 4,00 M (B)</v>
          </cell>
          <cell r="F208" t="str">
            <v>M2</v>
          </cell>
          <cell r="G208">
            <v>313.95</v>
          </cell>
        </row>
        <row r="209">
          <cell r="A209">
            <v>70040020</v>
          </cell>
          <cell r="E209" t="str">
            <v>ESCORAMENTO METÁLICO-MADEIRA COM LONGARINAS E ESTRONCAS - PROFUNDIDADE ATÉ 6,00 M (B)</v>
          </cell>
          <cell r="F209" t="str">
            <v>M2</v>
          </cell>
          <cell r="G209">
            <v>364.98</v>
          </cell>
        </row>
        <row r="210">
          <cell r="A210">
            <v>70040021</v>
          </cell>
          <cell r="E210" t="str">
            <v>ESCORAMENTO METÁLICO-MADEIRA COM LONGARINAS E ESTRONCAS - PROFUNDIDADE ATÉ 8,00 M (B)</v>
          </cell>
          <cell r="F210" t="str">
            <v>M2</v>
          </cell>
          <cell r="G210">
            <v>383.65</v>
          </cell>
        </row>
        <row r="211">
          <cell r="A211">
            <v>70040022</v>
          </cell>
          <cell r="E211" t="str">
            <v>ESCORAMENTO COM ESTACAS PRANCHAS METÁLICAS - PROFUNDIDADE ATÉ 4,00 M (B)</v>
          </cell>
          <cell r="F211" t="str">
            <v>M2</v>
          </cell>
          <cell r="G211">
            <v>434.82</v>
          </cell>
        </row>
        <row r="212">
          <cell r="A212">
            <v>70040023</v>
          </cell>
          <cell r="E212" t="str">
            <v>ESCORAMENTO COM ESTACAS PRANCHAS METÁLICAS - PROFUNDIDADE ATÉ 6,00 M (B)</v>
          </cell>
          <cell r="F212" t="str">
            <v>M2</v>
          </cell>
          <cell r="G212">
            <v>471.27</v>
          </cell>
        </row>
        <row r="213">
          <cell r="A213">
            <v>70040024</v>
          </cell>
          <cell r="E213" t="str">
            <v>ESCORAMENTO COM ESTACAS PRANCHAS METÁLICAS - PROFUNDIDADE ATÉ 8,00 M (B)</v>
          </cell>
          <cell r="F213" t="str">
            <v>M2</v>
          </cell>
          <cell r="G213">
            <v>518.34</v>
          </cell>
        </row>
        <row r="214">
          <cell r="A214">
            <v>70040025</v>
          </cell>
          <cell r="E214" t="str">
            <v>ESCORAMENTO METÁLICO-MADEIRA COM LONGARINAS E ESTRONCAS - PROFUNDIDADE ATÉ 4,00 M (C)</v>
          </cell>
          <cell r="F214" t="str">
            <v>M2</v>
          </cell>
          <cell r="G214">
            <v>266.61</v>
          </cell>
        </row>
        <row r="215">
          <cell r="A215">
            <v>70040026</v>
          </cell>
          <cell r="E215" t="str">
            <v>ESCORAMENTO METÁLICO-MADEIRA COM LONGARINAS E ESTRONCAS - PROFUNDIDADE ATÉ 6,00 M (C)</v>
          </cell>
          <cell r="F215" t="str">
            <v>M2</v>
          </cell>
          <cell r="G215">
            <v>309.3</v>
          </cell>
        </row>
        <row r="216">
          <cell r="A216">
            <v>70040027</v>
          </cell>
          <cell r="E216" t="str">
            <v>ESCORAMENTO METÁLICO-MADEIRA COM LONGARINAS E ESTRONCAS - PROFUNDIDADE ATÉ 8,00 M (C)</v>
          </cell>
          <cell r="F216" t="str">
            <v>M2</v>
          </cell>
          <cell r="G216">
            <v>323.11</v>
          </cell>
        </row>
        <row r="217">
          <cell r="A217">
            <v>70040028</v>
          </cell>
          <cell r="E217" t="str">
            <v>ESCORAMENTO COM ESTACAS PRANCHAS METÁLICAS - PROFUNDIDADE ATÉ 4,00 M (C)</v>
          </cell>
          <cell r="F217" t="str">
            <v>M2</v>
          </cell>
          <cell r="G217">
            <v>394.23</v>
          </cell>
        </row>
        <row r="218">
          <cell r="A218">
            <v>70040029</v>
          </cell>
          <cell r="E218" t="str">
            <v>ESCORAMENTO COM ESTACAS PRANCHAS METÁLICAS - PROFUNDIDADE ATÉ 6,00 M (C)</v>
          </cell>
          <cell r="F218" t="str">
            <v>M2</v>
          </cell>
          <cell r="G218">
            <v>420.54</v>
          </cell>
        </row>
        <row r="219">
          <cell r="A219">
            <v>70040030</v>
          </cell>
          <cell r="E219" t="str">
            <v>ESCORAMENTO COM ESTACAS PRANCHAS METÁLICAS - PROFUNDIDADE ATÉ 8,00 M (C)</v>
          </cell>
          <cell r="F219" t="str">
            <v>M2</v>
          </cell>
          <cell r="G219">
            <v>457.46</v>
          </cell>
        </row>
        <row r="220">
          <cell r="E220" t="str">
            <v>ESTR.ESCOR.METÁLICO-MADEIRA P/POÇOS/CAVA</v>
          </cell>
        </row>
        <row r="221">
          <cell r="A221">
            <v>70040031</v>
          </cell>
          <cell r="E221" t="str">
            <v>ESCORAMENTO METÁLICO-MADEIRA COM LONGARINAS E ESTRONCAS - PROFUNDIDADE ATÉ 4,00 M</v>
          </cell>
          <cell r="F221" t="str">
            <v>M2</v>
          </cell>
          <cell r="G221">
            <v>446.05</v>
          </cell>
        </row>
        <row r="222">
          <cell r="A222">
            <v>70040032</v>
          </cell>
          <cell r="E222" t="str">
            <v>ESCORAMENTO METÁLICO-MADEIRA COM LONGARINAS E ESTRONCAS - PROFUNDIDADE ATÉ 6,00 M</v>
          </cell>
          <cell r="F222" t="str">
            <v>M2</v>
          </cell>
          <cell r="G222">
            <v>514.15</v>
          </cell>
        </row>
        <row r="223">
          <cell r="A223">
            <v>70040033</v>
          </cell>
          <cell r="E223" t="str">
            <v>ESCORAMENTO METÁLICO-MADEIRA COM LONGARINAS E ESTRONCAS - PROFUNDIDADE ATÉ 8,00 M</v>
          </cell>
          <cell r="F223" t="str">
            <v>M2</v>
          </cell>
          <cell r="G223">
            <v>533.89</v>
          </cell>
        </row>
        <row r="224">
          <cell r="A224">
            <v>70040034</v>
          </cell>
          <cell r="E224" t="str">
            <v>ESCORAMENTO COM ESTACAS PRANCHAS METÁLICAS - PROFUNDIDADE ATÉ 4,00 M</v>
          </cell>
          <cell r="F224" t="str">
            <v>M2</v>
          </cell>
          <cell r="G224">
            <v>650.12</v>
          </cell>
        </row>
        <row r="225">
          <cell r="A225">
            <v>70040035</v>
          </cell>
          <cell r="E225" t="str">
            <v>ESCORAMENTO COM ESTACAS PRANCHAS METÁLICAS - PROFUNDIDADE ATÉ 6,00 M</v>
          </cell>
          <cell r="F225" t="str">
            <v>M2</v>
          </cell>
          <cell r="G225">
            <v>704.99</v>
          </cell>
        </row>
        <row r="226">
          <cell r="A226">
            <v>70040036</v>
          </cell>
          <cell r="E226" t="str">
            <v>ESCORAMENTO COM ESTACAS PRANCHAS METÁLICAS - PROFUNDIDADE ATÉ 8,00 M</v>
          </cell>
          <cell r="F226" t="str">
            <v>M2</v>
          </cell>
          <cell r="G226">
            <v>775.65</v>
          </cell>
        </row>
        <row r="227">
          <cell r="E227" t="str">
            <v>MATERIAL PERDIDO ESCOR.T.MAD/MET.MAD/MET</v>
          </cell>
        </row>
        <row r="228">
          <cell r="A228">
            <v>70040037</v>
          </cell>
          <cell r="E228" t="str">
            <v>MATERIAL PERDIDO - MADEIRA</v>
          </cell>
          <cell r="F228" t="str">
            <v>M3</v>
          </cell>
          <cell r="G228">
            <v>1920</v>
          </cell>
        </row>
        <row r="229">
          <cell r="A229">
            <v>70040038</v>
          </cell>
          <cell r="E229" t="str">
            <v>MATERIAL PERDIDO - METÁLICO</v>
          </cell>
          <cell r="F229" t="str">
            <v>KG</v>
          </cell>
          <cell r="G229">
            <v>4.01</v>
          </cell>
        </row>
        <row r="230">
          <cell r="A230">
            <v>70040039</v>
          </cell>
          <cell r="E230" t="str">
            <v>MATERIAL PERDIDO - ESTRONCA DE MADEIRA</v>
          </cell>
          <cell r="F230" t="str">
            <v>M</v>
          </cell>
          <cell r="G230">
            <v>32</v>
          </cell>
        </row>
        <row r="231">
          <cell r="E231" t="str">
            <v>ESTRUTURAS DE CIMBRAMENTO</v>
          </cell>
        </row>
        <row r="232">
          <cell r="A232">
            <v>70040040</v>
          </cell>
          <cell r="E232" t="str">
            <v>CIMBRAMENTO DE MADEIRA</v>
          </cell>
          <cell r="F232" t="str">
            <v>M3</v>
          </cell>
          <cell r="G232">
            <v>89.61</v>
          </cell>
        </row>
        <row r="233">
          <cell r="A233">
            <v>70040041</v>
          </cell>
          <cell r="E233" t="str">
            <v>CIMBRAMENTO TUBULAR</v>
          </cell>
          <cell r="F233" t="str">
            <v>M3M</v>
          </cell>
          <cell r="G233">
            <v>44.11</v>
          </cell>
        </row>
        <row r="234">
          <cell r="E234" t="str">
            <v>ESGOTAMENTO</v>
          </cell>
        </row>
        <row r="235">
          <cell r="E235" t="str">
            <v>ÁGUAS SUPERFICIAIS</v>
          </cell>
        </row>
        <row r="236">
          <cell r="A236">
            <v>70050001</v>
          </cell>
          <cell r="E236" t="str">
            <v>ESGOTAMENTO COM BOMBAS DE SUPERFÍCIE OU SUBMERSAS</v>
          </cell>
          <cell r="F236" t="str">
            <v>HPH</v>
          </cell>
          <cell r="G236">
            <v>3.42</v>
          </cell>
        </row>
        <row r="237">
          <cell r="E237" t="str">
            <v>REBAIX.LENÇOL FREÁT.C/PONTEIRAS</v>
          </cell>
        </row>
        <row r="238">
          <cell r="A238">
            <v>70050002</v>
          </cell>
          <cell r="E238" t="str">
            <v>REBAIXAMENTO DE LENÇOL FREÁTICO POR CONJUNTO DE PONTEIRAS ATÉ 2,00 M</v>
          </cell>
          <cell r="F238" t="str">
            <v>M</v>
          </cell>
          <cell r="G238">
            <v>388.76</v>
          </cell>
        </row>
        <row r="239">
          <cell r="A239">
            <v>70050003</v>
          </cell>
          <cell r="E239" t="str">
            <v>REBAIXAMENTO DE LENÇOL FREÁTICO POR CONJUNTO DE PONTEIRAS ATÉ 4,00 M</v>
          </cell>
          <cell r="F239" t="str">
            <v>M</v>
          </cell>
          <cell r="G239">
            <v>533.12</v>
          </cell>
        </row>
        <row r="240">
          <cell r="A240">
            <v>70050004</v>
          </cell>
          <cell r="E240" t="str">
            <v>REBAIXAMENTO DE LENÇOL FREÁTICO POR CONJUNTO DE PONTEIRAS ATÉ 6,00 M</v>
          </cell>
          <cell r="F240" t="str">
            <v>M</v>
          </cell>
          <cell r="G240">
            <v>800.04</v>
          </cell>
        </row>
        <row r="241">
          <cell r="A241">
            <v>70050005</v>
          </cell>
          <cell r="E241" t="str">
            <v>MOBILIZAÇÃO DE EQUIPE E EQUIPAMENTOS PARA REBAIXAMENTO DE PONTEIRAS FILTRANTES</v>
          </cell>
          <cell r="F241" t="str">
            <v>un</v>
          </cell>
          <cell r="G241">
            <v>11187.2</v>
          </cell>
        </row>
        <row r="242">
          <cell r="A242">
            <v>70050021</v>
          </cell>
          <cell r="E242" t="str">
            <v>ADICIONAL PARA EXECUÇÃO DE SEGUNDA LINHA DE REBAIXAMENTO DE LENÇOL FREÁTICO POR CONJUNTO DE PONTEIRAS ATÉ 2,00 M</v>
          </cell>
          <cell r="F242" t="str">
            <v>M</v>
          </cell>
          <cell r="G242">
            <v>315.3</v>
          </cell>
        </row>
        <row r="243">
          <cell r="A243">
            <v>70050022</v>
          </cell>
          <cell r="E243" t="str">
            <v>ADICIONAL PARA EXECUÇÃO DE SEGUNDA LINHA DE REBAIXAMENTO DE LENÇOL FREÁTICO POR CONJUNTO DE PONTEIRAS ATÉ 4,00 M</v>
          </cell>
          <cell r="F243" t="str">
            <v>M</v>
          </cell>
          <cell r="G243">
            <v>394.07</v>
          </cell>
        </row>
        <row r="244">
          <cell r="A244">
            <v>70050023</v>
          </cell>
          <cell r="E244" t="str">
            <v>ADICIONAL PARA EXECUÇÃO DE SEGUNDA LINHA DE REBAIXAMENTO DE LENÇOL FREÁTICO POR CONJUNTO DE PONTEIRAS ATÉ 6,00 M</v>
          </cell>
          <cell r="F244" t="str">
            <v>M</v>
          </cell>
          <cell r="G244">
            <v>522.65</v>
          </cell>
        </row>
        <row r="245">
          <cell r="A245">
            <v>70050031</v>
          </cell>
          <cell r="E245" t="str">
            <v>INSTALAÇÃO DE PONTEIRAS FILTRANTES PARA REBAIXAMENTO DE LENÇOL FREÁTICO</v>
          </cell>
          <cell r="F245" t="str">
            <v>un</v>
          </cell>
          <cell r="G245">
            <v>687.36</v>
          </cell>
        </row>
        <row r="246">
          <cell r="A246">
            <v>70050032</v>
          </cell>
          <cell r="E246" t="str">
            <v>INSTALAÇÃO, OPERAÇÃO E MANUTENÇÃO DO SISTEMA DE REBAIXAMENTO COM PONTEIRAS FILTRANTES</v>
          </cell>
          <cell r="F246" t="str">
            <v>CJD</v>
          </cell>
          <cell r="G246">
            <v>1824.79</v>
          </cell>
        </row>
        <row r="247">
          <cell r="E247" t="str">
            <v>MEIA-CANA DE CONCRETO</v>
          </cell>
        </row>
        <row r="248">
          <cell r="A248">
            <v>70050006</v>
          </cell>
          <cell r="E248" t="str">
            <v>MEIA-CANA DE CONCRETO DIÂM. 200 MM</v>
          </cell>
          <cell r="F248" t="str">
            <v>M</v>
          </cell>
          <cell r="G248">
            <v>70.86</v>
          </cell>
        </row>
        <row r="249">
          <cell r="A249">
            <v>70050007</v>
          </cell>
          <cell r="E249" t="str">
            <v>MEIA-CANA DE CONCRETO DIÂM. 300 MM</v>
          </cell>
          <cell r="F249" t="str">
            <v>M</v>
          </cell>
          <cell r="G249">
            <v>84.07</v>
          </cell>
        </row>
        <row r="250">
          <cell r="A250">
            <v>70050008</v>
          </cell>
          <cell r="E250" t="str">
            <v>MEIA-CANA DE CONCRETO DIÂM. 400 MM</v>
          </cell>
          <cell r="F250" t="str">
            <v>M</v>
          </cell>
          <cell r="G250">
            <v>94.44</v>
          </cell>
        </row>
        <row r="251">
          <cell r="A251">
            <v>70050009</v>
          </cell>
          <cell r="E251" t="str">
            <v>MEIA-CANA DE CONCRETO DIÂM. 500 MM</v>
          </cell>
          <cell r="F251" t="str">
            <v>M</v>
          </cell>
          <cell r="G251">
            <v>148.16</v>
          </cell>
        </row>
        <row r="252">
          <cell r="A252">
            <v>70050010</v>
          </cell>
          <cell r="E252" t="str">
            <v>MEIA-CANA DE CONCRETO DIÂM. 600 MM</v>
          </cell>
          <cell r="F252" t="str">
            <v>M</v>
          </cell>
          <cell r="G252">
            <v>176.88</v>
          </cell>
        </row>
        <row r="253">
          <cell r="E253" t="str">
            <v>DRENAGEM SUBTERRÂNEA</v>
          </cell>
        </row>
        <row r="254">
          <cell r="A254">
            <v>70050011</v>
          </cell>
          <cell r="E254" t="str">
            <v>DRENAGEM COM TUBOS DE PVC</v>
          </cell>
          <cell r="F254" t="str">
            <v>M</v>
          </cell>
          <cell r="G254">
            <v>107.96</v>
          </cell>
        </row>
        <row r="255">
          <cell r="A255">
            <v>70050012</v>
          </cell>
          <cell r="E255" t="str">
            <v>DRENAGEM COM TUBOS DE CONCRETO</v>
          </cell>
          <cell r="F255" t="str">
            <v>M</v>
          </cell>
          <cell r="G255">
            <v>112.47</v>
          </cell>
        </row>
        <row r="256">
          <cell r="A256">
            <v>70050013</v>
          </cell>
          <cell r="E256" t="str">
            <v>DRENAGEM COM MANTA NÃO-TECIDA DE POLIÉSTER</v>
          </cell>
          <cell r="F256" t="str">
            <v>M2</v>
          </cell>
          <cell r="G256">
            <v>10.87</v>
          </cell>
        </row>
        <row r="257">
          <cell r="A257">
            <v>70050014</v>
          </cell>
          <cell r="E257" t="str">
            <v>DRENO VERTICAL DE PEDRISCO</v>
          </cell>
          <cell r="F257" t="str">
            <v>M</v>
          </cell>
          <cell r="G257">
            <v>42.75</v>
          </cell>
        </row>
        <row r="258">
          <cell r="E258" t="str">
            <v>OBRAS DE CONTENÇÃO</v>
          </cell>
        </row>
        <row r="259">
          <cell r="E259" t="str">
            <v>OBRAS DE CONTENÇÃO E DE PROTEÇÃO</v>
          </cell>
        </row>
        <row r="260">
          <cell r="A260">
            <v>70060001</v>
          </cell>
          <cell r="E260" t="str">
            <v>PROTEÇÃO COM PEDRA DE MÃO</v>
          </cell>
          <cell r="F260" t="str">
            <v>M3</v>
          </cell>
          <cell r="G260">
            <v>247.82</v>
          </cell>
        </row>
        <row r="261">
          <cell r="A261">
            <v>70060003</v>
          </cell>
          <cell r="E261" t="str">
            <v>PROTEÇÃO COM MANTA NÃO TECIDA DE POLIÉSTER</v>
          </cell>
          <cell r="F261" t="str">
            <v>KG</v>
          </cell>
          <cell r="G261">
            <v>46.76</v>
          </cell>
        </row>
        <row r="262">
          <cell r="A262">
            <v>70060004</v>
          </cell>
          <cell r="E262" t="str">
            <v>PROTEÇÃO COM PINTURA BETUMINOSA</v>
          </cell>
          <cell r="F262" t="str">
            <v>M2</v>
          </cell>
          <cell r="G262">
            <v>79.349999999999994</v>
          </cell>
        </row>
        <row r="263">
          <cell r="A263">
            <v>70060005</v>
          </cell>
          <cell r="E263" t="str">
            <v>GRAMA EM PLACAS - TALUDES</v>
          </cell>
          <cell r="F263" t="str">
            <v>M2</v>
          </cell>
          <cell r="G263">
            <v>24.45</v>
          </cell>
        </row>
        <row r="264">
          <cell r="A264">
            <v>70060006</v>
          </cell>
          <cell r="E264" t="str">
            <v>RECOMPOSIÇÃO DE TALUDES COM SACOS DE AREIA</v>
          </cell>
          <cell r="F264" t="str">
            <v>M3</v>
          </cell>
          <cell r="G264">
            <v>514.61</v>
          </cell>
        </row>
        <row r="265">
          <cell r="A265">
            <v>70060011</v>
          </cell>
          <cell r="E265" t="str">
            <v>GABIÃO TIPO CAIXA - H = 0,50 M - MALHA DE 8 X 10 CM - FIO Ø 2,70 MM - GALVANIZADO - 95% Zn / 5% Al</v>
          </cell>
          <cell r="F265" t="str">
            <v>M3</v>
          </cell>
          <cell r="G265">
            <v>1002.15</v>
          </cell>
        </row>
        <row r="266">
          <cell r="A266">
            <v>70060012</v>
          </cell>
          <cell r="E266" t="str">
            <v>GABIÃO TIPO CAIXA - H = 0,50 M - MALHA DE 8 X 10 CM - FIO Ø 2,40 MM - GALVANIZADO - 95% Zn / 5% Al - REVESTIDO COM PVC</v>
          </cell>
          <cell r="F266" t="str">
            <v>M3</v>
          </cell>
          <cell r="G266">
            <v>1148.97</v>
          </cell>
        </row>
        <row r="267">
          <cell r="A267">
            <v>70060013</v>
          </cell>
          <cell r="E267" t="str">
            <v>GABIÃO TIPO CAIXA - H = 1,00 M - MALHA DE 8 X 10 CM - FIO Ø 2,70 MM - GALVANIZADO - 95% Zn / 5% Al</v>
          </cell>
          <cell r="F267" t="str">
            <v>M3</v>
          </cell>
          <cell r="G267">
            <v>790.48</v>
          </cell>
        </row>
        <row r="268">
          <cell r="A268">
            <v>70060014</v>
          </cell>
          <cell r="E268" t="str">
            <v>GABIÃO TIPO CAIXA - H = 1,00 M - MALHA DE 8 X 10 CM - FIO Ø 2,40 MM - GALVANIZADO - 95% Zn / 5% Al  - REVESTIDO COM PVC</v>
          </cell>
          <cell r="F268" t="str">
            <v>M3</v>
          </cell>
          <cell r="G268">
            <v>891.15</v>
          </cell>
        </row>
        <row r="269">
          <cell r="A269">
            <v>70060015</v>
          </cell>
          <cell r="E269" t="str">
            <v>GABIÃO TIPO COLCHÃO - H = 0,17 M - MALHA DE 6 X 8 CM - FIO Ø 2,00 MM - GALVANIZADO - 95% Zn / 5% Al - REVESTIDO COM PVC</v>
          </cell>
          <cell r="F269" t="str">
            <v>M2</v>
          </cell>
          <cell r="G269">
            <v>304.31</v>
          </cell>
        </row>
        <row r="270">
          <cell r="A270">
            <v>70060016</v>
          </cell>
          <cell r="E270" t="str">
            <v>GABIÃO TIPO COLCHÃO - H = 0,23 M - MALHA DE 6 X 8 CM - FIO Ø 2,00 MM - GALVANIZADO - 95% Zn / 5% Al - REVESTIDO COM PVC</v>
          </cell>
          <cell r="F270" t="str">
            <v>M2</v>
          </cell>
          <cell r="G270">
            <v>342.36</v>
          </cell>
        </row>
        <row r="271">
          <cell r="A271">
            <v>70060017</v>
          </cell>
          <cell r="E271" t="str">
            <v>GABIÃO TIPO COLCHÃO - H = 0,30 M - MALHA DE 6 X 8 CM - FIO Ø 2,00 MM - GALVANIZADO - 95% Zn / 5% Al - REVESTIDO COM PVC</v>
          </cell>
          <cell r="F271" t="str">
            <v>M2</v>
          </cell>
          <cell r="G271">
            <v>390.17</v>
          </cell>
        </row>
        <row r="272">
          <cell r="A272">
            <v>70060018</v>
          </cell>
          <cell r="E272" t="str">
            <v>GABIÃO TIPO SACO - Ø 0,65 - MALHA DE 8 X 10 CM - FIO Ø 2,40 MM - GALVANIZADO - 95% Zn / 5% Al - REVESTIDO COM PVC</v>
          </cell>
          <cell r="F272" t="str">
            <v>M3</v>
          </cell>
          <cell r="G272">
            <v>896.05</v>
          </cell>
        </row>
        <row r="273">
          <cell r="E273" t="str">
            <v>FUNDAÇÕES E ESTRUTURAS</v>
          </cell>
        </row>
        <row r="274">
          <cell r="E274" t="str">
            <v>ESTACAS E PROVAS DE CARGA - EM SOLO</v>
          </cell>
        </row>
        <row r="275">
          <cell r="A275">
            <v>70070001</v>
          </cell>
          <cell r="E275" t="str">
            <v>ESTACA DE EUCALIPTO (COM CASCA), DIÂMETRO MÉDIO 20 CM</v>
          </cell>
          <cell r="F275" t="str">
            <v>M</v>
          </cell>
          <cell r="G275">
            <v>197.98</v>
          </cell>
        </row>
        <row r="276">
          <cell r="A276">
            <v>70070002</v>
          </cell>
          <cell r="E276" t="str">
            <v>ESTACA DE EUCALIPTO (COM CASCA), DIÂMETRO MÉDIO 25 CM</v>
          </cell>
          <cell r="F276" t="str">
            <v>M</v>
          </cell>
          <cell r="G276">
            <v>311.54000000000002</v>
          </cell>
        </row>
        <row r="277">
          <cell r="A277">
            <v>70070003</v>
          </cell>
          <cell r="E277" t="str">
            <v>ESTACA DE EUCALIPTO (COM CASCA), DIÂMETRO MÉDIO 30 CM</v>
          </cell>
          <cell r="F277" t="str">
            <v>M</v>
          </cell>
          <cell r="G277">
            <v>423.6</v>
          </cell>
        </row>
        <row r="278">
          <cell r="A278">
            <v>70070004</v>
          </cell>
          <cell r="E278" t="str">
            <v>MOBILIZAÇÃO DE EQUIPE E EQUIPAMENTOS PARA EXECUÇÃO DE ESTACAS TIPO STRAUSS A UMA DISTÂNCIA DE ATÉ 50 KM</v>
          </cell>
          <cell r="F278" t="str">
            <v>un</v>
          </cell>
          <cell r="G278">
            <v>5034.66</v>
          </cell>
        </row>
        <row r="279">
          <cell r="A279">
            <v>70070005</v>
          </cell>
          <cell r="E279" t="str">
            <v>TRANSPORTE ALÉM DE 50 KM DE EQUIPE E EQUIPAMENTOS PARA EXECUÇÃO DE ESTACAS TIPO STRAUSS</v>
          </cell>
          <cell r="F279" t="str">
            <v>KM</v>
          </cell>
          <cell r="G279">
            <v>26.04</v>
          </cell>
        </row>
        <row r="280">
          <cell r="A280">
            <v>70070019</v>
          </cell>
          <cell r="E280" t="str">
            <v>MOBILIZAÇÃO DE EQUIPE E EQUIPAMENTOS PARA EXECUÇÃO DE ESTACAS TIPO HÉLICE CONTÍNUA A UMA DISTÂNCIA DE ATÉ 50 KM</v>
          </cell>
          <cell r="F280" t="str">
            <v>un</v>
          </cell>
          <cell r="G280">
            <v>47360</v>
          </cell>
        </row>
        <row r="281">
          <cell r="A281">
            <v>70070020</v>
          </cell>
          <cell r="E281" t="str">
            <v>TRANSPORTE ALÉM DE 50 KM, DE EQUIPE E EQUIPAMENTOS PARA EXECUÇÃO DE ESTACAS TIPO HÉLICE CONTÍNUA</v>
          </cell>
          <cell r="F281" t="str">
            <v>KM</v>
          </cell>
          <cell r="G281">
            <v>54.89</v>
          </cell>
        </row>
        <row r="282">
          <cell r="A282">
            <v>70070029</v>
          </cell>
          <cell r="E282" t="str">
            <v>MOBILIZAÇÃO DE EQUIPE E EQUIPAMENTOS PARA EXECUÇÃO DE ESTACAS TIPO RAIZ A UMA DISTÂNCIA DE ATÉ 50 KM</v>
          </cell>
          <cell r="F282" t="str">
            <v>un</v>
          </cell>
          <cell r="G282">
            <v>35200</v>
          </cell>
        </row>
        <row r="283">
          <cell r="A283">
            <v>70070030</v>
          </cell>
          <cell r="E283" t="str">
            <v>TRANSPORTE ALÉM DE 50 KM DE EQUIPE E EQUIPAMENTOS PARA EXECUÇÃO DE ESTACAS TIPO RAIZ</v>
          </cell>
          <cell r="F283" t="str">
            <v>KM</v>
          </cell>
          <cell r="G283">
            <v>35.200000000000003</v>
          </cell>
        </row>
        <row r="284">
          <cell r="A284">
            <v>70070031</v>
          </cell>
          <cell r="E284" t="str">
            <v>ESTACA DE CONCRETO, CAPACIDADE 200 KN</v>
          </cell>
          <cell r="F284" t="str">
            <v>M</v>
          </cell>
          <cell r="G284">
            <v>110.71</v>
          </cell>
        </row>
        <row r="285">
          <cell r="A285">
            <v>70070032</v>
          </cell>
          <cell r="E285" t="str">
            <v>ESTACA DE CONCRETO, CAPACIDADE 300 KN</v>
          </cell>
          <cell r="F285" t="str">
            <v>M</v>
          </cell>
          <cell r="G285">
            <v>122.5</v>
          </cell>
        </row>
        <row r="286">
          <cell r="A286">
            <v>70070033</v>
          </cell>
          <cell r="E286" t="str">
            <v>ESTACA DE CONCRETO, CAPACIDADE 350 KN</v>
          </cell>
          <cell r="F286" t="str">
            <v>M</v>
          </cell>
          <cell r="G286">
            <v>137.09</v>
          </cell>
        </row>
        <row r="287">
          <cell r="A287">
            <v>70070034</v>
          </cell>
          <cell r="E287" t="str">
            <v>ESTACA DE CONCRETO, CAPACIDADE 400 KN</v>
          </cell>
          <cell r="F287" t="str">
            <v>M</v>
          </cell>
          <cell r="G287">
            <v>152.41</v>
          </cell>
        </row>
        <row r="288">
          <cell r="A288">
            <v>70070035</v>
          </cell>
          <cell r="E288" t="str">
            <v>ESTACA DE CONCRETO, CAPACIDADE 600 KN</v>
          </cell>
          <cell r="F288" t="str">
            <v>M</v>
          </cell>
          <cell r="G288">
            <v>197.67</v>
          </cell>
        </row>
        <row r="289">
          <cell r="A289">
            <v>70070036</v>
          </cell>
          <cell r="E289" t="str">
            <v>ESTACA DE CONCRETO, CAPACIDADE 800 KN</v>
          </cell>
          <cell r="F289" t="str">
            <v>M</v>
          </cell>
          <cell r="G289">
            <v>231.49</v>
          </cell>
        </row>
        <row r="290">
          <cell r="A290">
            <v>70070037</v>
          </cell>
          <cell r="E290" t="str">
            <v>MOBILIZAÇÃO DE EQUIPE E EQUIPAMENTOS PARA EXECUÇÃO DE ESTACAS PRÉ-MOLDADAS DE CONCRETO A UMA DISTÂNCIA DE ATÉ 50 KM</v>
          </cell>
          <cell r="F290" t="str">
            <v>un</v>
          </cell>
          <cell r="G290">
            <v>9302.6299999999992</v>
          </cell>
        </row>
        <row r="291">
          <cell r="A291">
            <v>70070038</v>
          </cell>
          <cell r="E291" t="str">
            <v>TRANSPORTE ALÉM DE 50 KM DE EQUIPE E EQUIPAMENTOS PARA EXECUÇÃO DE ESTACAS PRÉ-MOLDADAS DE CONCRETO</v>
          </cell>
          <cell r="F291" t="str">
            <v>KM</v>
          </cell>
          <cell r="G291">
            <v>26.82</v>
          </cell>
        </row>
        <row r="292">
          <cell r="A292">
            <v>70070311</v>
          </cell>
          <cell r="E292" t="str">
            <v>ESTACA TIPO RAIZ, CAPACIDADE 100 KN</v>
          </cell>
          <cell r="F292" t="str">
            <v>M</v>
          </cell>
          <cell r="G292">
            <v>274.04000000000002</v>
          </cell>
        </row>
        <row r="293">
          <cell r="A293">
            <v>70070312</v>
          </cell>
          <cell r="E293" t="str">
            <v>ESTACA TIPO RAIZ, CAPACIDADE 150 KN</v>
          </cell>
          <cell r="F293" t="str">
            <v>M</v>
          </cell>
          <cell r="G293">
            <v>281.5</v>
          </cell>
        </row>
        <row r="294">
          <cell r="A294">
            <v>70070313</v>
          </cell>
          <cell r="E294" t="str">
            <v>ESTACA TIPO RAIZ, CAPACIDADE 250 KN</v>
          </cell>
          <cell r="F294" t="str">
            <v>M</v>
          </cell>
          <cell r="G294">
            <v>334.8</v>
          </cell>
        </row>
        <row r="295">
          <cell r="A295">
            <v>70070314</v>
          </cell>
          <cell r="E295" t="str">
            <v>ESTACA TIPO RAIZ, CAPACIDADE 350 KN</v>
          </cell>
          <cell r="F295" t="str">
            <v>M</v>
          </cell>
          <cell r="G295">
            <v>365.25</v>
          </cell>
        </row>
        <row r="296">
          <cell r="A296">
            <v>70070315</v>
          </cell>
          <cell r="E296" t="str">
            <v>ESTACA TIPO RAIZ, CAPACIDADE 500 KN</v>
          </cell>
          <cell r="F296" t="str">
            <v>M</v>
          </cell>
          <cell r="G296">
            <v>428.56</v>
          </cell>
        </row>
        <row r="297">
          <cell r="A297">
            <v>70070316</v>
          </cell>
          <cell r="E297" t="str">
            <v>ESTACA TIPO RAIZ, CAPACIDADE 700 KN</v>
          </cell>
          <cell r="F297" t="str">
            <v>M</v>
          </cell>
          <cell r="G297">
            <v>475.6</v>
          </cell>
        </row>
        <row r="298">
          <cell r="A298">
            <v>70070317</v>
          </cell>
          <cell r="E298" t="str">
            <v>ESTACA TIPO RAIZ, CAPACIDADE 1.000 KN</v>
          </cell>
          <cell r="F298" t="str">
            <v>M</v>
          </cell>
          <cell r="G298">
            <v>561.33000000000004</v>
          </cell>
        </row>
        <row r="299">
          <cell r="A299">
            <v>70070318</v>
          </cell>
          <cell r="E299" t="str">
            <v>ESTACA TIPO RAIZ, CAPACIDADE 1.300 KN</v>
          </cell>
          <cell r="F299" t="str">
            <v>M</v>
          </cell>
          <cell r="G299">
            <v>638.5</v>
          </cell>
        </row>
        <row r="300">
          <cell r="A300">
            <v>70070319</v>
          </cell>
          <cell r="E300" t="str">
            <v>ESTACA TIPO STRAUSS, CAPACIDADE 200 KN</v>
          </cell>
          <cell r="F300" t="str">
            <v>M</v>
          </cell>
          <cell r="G300">
            <v>107.69</v>
          </cell>
        </row>
        <row r="301">
          <cell r="A301">
            <v>70070320</v>
          </cell>
          <cell r="E301" t="str">
            <v>ESTACA TIPO STRAUSS, CAPACIDADE 300 KN</v>
          </cell>
          <cell r="F301" t="str">
            <v>M</v>
          </cell>
          <cell r="G301">
            <v>147.30000000000001</v>
          </cell>
        </row>
        <row r="302">
          <cell r="A302">
            <v>70070321</v>
          </cell>
          <cell r="E302" t="str">
            <v>ESTACA TIPO STRAUSS, CAPACIDADE 400 KN</v>
          </cell>
          <cell r="F302" t="str">
            <v>M</v>
          </cell>
          <cell r="G302">
            <v>179.75</v>
          </cell>
        </row>
        <row r="303">
          <cell r="A303">
            <v>70070322</v>
          </cell>
          <cell r="E303" t="str">
            <v>ESTACA TIPO HÉLICE CONTÍNUA, DIÂMETRO 25 CM - CAA I E II</v>
          </cell>
          <cell r="F303" t="str">
            <v>M</v>
          </cell>
          <cell r="G303">
            <v>88.09</v>
          </cell>
        </row>
        <row r="304">
          <cell r="A304">
            <v>70070323</v>
          </cell>
          <cell r="E304" t="str">
            <v>ESTACA TIPO HÉLICE CONTÍNUA, DIÂMETRO 30 CM - CAA I E II</v>
          </cell>
          <cell r="F304" t="str">
            <v>M</v>
          </cell>
          <cell r="G304">
            <v>110.78</v>
          </cell>
        </row>
        <row r="305">
          <cell r="A305">
            <v>70070324</v>
          </cell>
          <cell r="E305" t="str">
            <v>ESTACA TIPO HÉLICE CONTÍNUA, DIÂMETRO 35 CM - CAA I E II</v>
          </cell>
          <cell r="F305" t="str">
            <v>M</v>
          </cell>
          <cell r="G305">
            <v>141.66999999999999</v>
          </cell>
        </row>
        <row r="306">
          <cell r="A306">
            <v>70070325</v>
          </cell>
          <cell r="E306" t="str">
            <v>ESTACA TIPO HÉLICE CONTÍNUA, DIÂMETRO 40 CM - CAA I E II</v>
          </cell>
          <cell r="F306" t="str">
            <v>M</v>
          </cell>
          <cell r="G306">
            <v>193.1</v>
          </cell>
        </row>
        <row r="307">
          <cell r="A307">
            <v>70070326</v>
          </cell>
          <cell r="E307" t="str">
            <v>ESTACA TIPO HÉLICE CONTÍNUA, DIÂMETRO 50 CM - CAA I E II</v>
          </cell>
          <cell r="F307" t="str">
            <v>M</v>
          </cell>
          <cell r="G307">
            <v>264.33999999999997</v>
          </cell>
        </row>
        <row r="308">
          <cell r="A308">
            <v>70070327</v>
          </cell>
          <cell r="E308" t="str">
            <v>ESTACA TIPO HÉLICE CONTÍNUA, DIÂMETRO 60 CM - CAA I E II</v>
          </cell>
          <cell r="F308" t="str">
            <v>M</v>
          </cell>
          <cell r="G308">
            <v>356.22</v>
          </cell>
        </row>
        <row r="309">
          <cell r="A309">
            <v>70070328</v>
          </cell>
          <cell r="E309" t="str">
            <v>ESTACA TIPO HÉLICE CONTÍNUA, DIÂMETRO 70 CM - CAA I E II</v>
          </cell>
          <cell r="F309" t="str">
            <v>M</v>
          </cell>
          <cell r="G309">
            <v>458.21</v>
          </cell>
        </row>
        <row r="310">
          <cell r="A310">
            <v>70070329</v>
          </cell>
          <cell r="E310" t="str">
            <v>ESTACA TIPO HÉLICE CONTÍNUA, DIÂMETRO 80 CM - CAA I E II</v>
          </cell>
          <cell r="F310" t="str">
            <v>M</v>
          </cell>
          <cell r="G310">
            <v>645.84</v>
          </cell>
        </row>
        <row r="311">
          <cell r="A311">
            <v>70070330</v>
          </cell>
          <cell r="E311" t="str">
            <v>ESTACA TIPO HÉLICE CONTÍNUA, DIÂMETRO 90 CM - CAA I E II</v>
          </cell>
          <cell r="F311" t="str">
            <v>M</v>
          </cell>
          <cell r="G311">
            <v>802.65</v>
          </cell>
        </row>
        <row r="312">
          <cell r="A312">
            <v>70070331</v>
          </cell>
          <cell r="E312" t="str">
            <v>ESTACA TIPO HÉLICE CONTÍNUA, DIÂMETRO 100 CM - CAA I E II</v>
          </cell>
          <cell r="F312" t="str">
            <v>M</v>
          </cell>
          <cell r="G312">
            <v>987.93</v>
          </cell>
        </row>
        <row r="313">
          <cell r="A313">
            <v>70070332</v>
          </cell>
          <cell r="E313" t="str">
            <v>ESTACA TIPO HÉLICE CONTÍNUA, DIÂMETRO 25 CM - CAA III E IV</v>
          </cell>
          <cell r="F313" t="str">
            <v>M</v>
          </cell>
          <cell r="G313">
            <v>92.42</v>
          </cell>
        </row>
        <row r="314">
          <cell r="A314">
            <v>70070333</v>
          </cell>
          <cell r="E314" t="str">
            <v>ESTACA TIPO HÉLICE CONTÍNUA, DIÂMETRO 30 CM - CAA III E IV</v>
          </cell>
          <cell r="F314" t="str">
            <v>M</v>
          </cell>
          <cell r="G314">
            <v>117.02</v>
          </cell>
        </row>
        <row r="315">
          <cell r="A315">
            <v>70070334</v>
          </cell>
          <cell r="E315" t="str">
            <v>ESTACA TIPO HÉLICE CONTÍNUA, DIÂMETRO 35 CM - CAA III E IV</v>
          </cell>
          <cell r="F315" t="str">
            <v>M</v>
          </cell>
          <cell r="G315">
            <v>150.16</v>
          </cell>
        </row>
        <row r="316">
          <cell r="A316">
            <v>70070335</v>
          </cell>
          <cell r="E316" t="str">
            <v>ESTACA TIPO HÉLICE CONTÍNUA, DIÂMETRO 40 CM - CAA III E IV</v>
          </cell>
          <cell r="F316" t="str">
            <v>M</v>
          </cell>
          <cell r="G316">
            <v>204.18</v>
          </cell>
        </row>
        <row r="317">
          <cell r="A317">
            <v>70070336</v>
          </cell>
          <cell r="E317" t="str">
            <v>ESTACA TIPO HÉLICE CONTÍNUA, DIÂMETRO 50 CM - CAA III E IV</v>
          </cell>
          <cell r="F317" t="str">
            <v>M</v>
          </cell>
          <cell r="G317">
            <v>281.66000000000003</v>
          </cell>
        </row>
        <row r="318">
          <cell r="A318">
            <v>70070337</v>
          </cell>
          <cell r="E318" t="str">
            <v>ESTACA TIPO HÉLICE CONTÍNUA, DIÂMETRO 60 CM - CAA III E IV</v>
          </cell>
          <cell r="F318" t="str">
            <v>M</v>
          </cell>
          <cell r="G318">
            <v>381.16</v>
          </cell>
        </row>
        <row r="319">
          <cell r="A319">
            <v>70070338</v>
          </cell>
          <cell r="E319" t="str">
            <v>ESTACA TIPO HÉLICE CONTÍNUA, DIÂMETRO 70 CM - CAA III E IV</v>
          </cell>
          <cell r="F319" t="str">
            <v>M</v>
          </cell>
          <cell r="G319">
            <v>492.16</v>
          </cell>
        </row>
        <row r="320">
          <cell r="A320">
            <v>70070339</v>
          </cell>
          <cell r="E320" t="str">
            <v>ESTACA TIPO HÉLICE CONTÍNUA, DIÂMETRO 80 CM - CAA III E IV</v>
          </cell>
          <cell r="F320" t="str">
            <v>M</v>
          </cell>
          <cell r="G320">
            <v>690.17</v>
          </cell>
        </row>
        <row r="321">
          <cell r="A321">
            <v>70070340</v>
          </cell>
          <cell r="E321" t="str">
            <v>ESTACA TIPO HÉLICE CONTÍNUA, DIÂMETRO 90 CM - CAA III E IV</v>
          </cell>
          <cell r="F321" t="str">
            <v>M</v>
          </cell>
          <cell r="G321">
            <v>858.76</v>
          </cell>
        </row>
        <row r="322">
          <cell r="A322">
            <v>70070341</v>
          </cell>
          <cell r="E322" t="str">
            <v>ESTACA TIPO HÉLICE CONTÍNUA, DIÂMETRO 100 CM - CAA III E IV</v>
          </cell>
          <cell r="F322" t="str">
            <v>M</v>
          </cell>
          <cell r="G322">
            <v>1057.21</v>
          </cell>
        </row>
        <row r="323">
          <cell r="E323" t="str">
            <v>BROCAS DE CONCRETO</v>
          </cell>
        </row>
        <row r="324">
          <cell r="A324">
            <v>70070039</v>
          </cell>
          <cell r="E324" t="str">
            <v>BROCA DE CONCRETO, DIÂMETRO 15 CM</v>
          </cell>
          <cell r="F324" t="str">
            <v>M</v>
          </cell>
          <cell r="G324">
            <v>84.92</v>
          </cell>
        </row>
        <row r="325">
          <cell r="A325">
            <v>70070040</v>
          </cell>
          <cell r="E325" t="str">
            <v>BROCA DE CONCRETO, DIÂMETRO 20 CM</v>
          </cell>
          <cell r="F325" t="str">
            <v>M</v>
          </cell>
          <cell r="G325">
            <v>107.71</v>
          </cell>
        </row>
        <row r="326">
          <cell r="A326">
            <v>70070041</v>
          </cell>
          <cell r="E326" t="str">
            <v>BROCA DE CONCRETO, DIÂMETRO 25 CM</v>
          </cell>
          <cell r="F326" t="str">
            <v>M</v>
          </cell>
          <cell r="G326">
            <v>137.57</v>
          </cell>
        </row>
        <row r="327">
          <cell r="A327">
            <v>70070042</v>
          </cell>
          <cell r="E327" t="str">
            <v>BROCA DE CONCRETO, DIÂMETRO 30 CM</v>
          </cell>
          <cell r="F327" t="str">
            <v>M</v>
          </cell>
          <cell r="G327">
            <v>198.04</v>
          </cell>
        </row>
        <row r="328">
          <cell r="E328" t="str">
            <v>TUBULÕES</v>
          </cell>
        </row>
        <row r="329">
          <cell r="A329">
            <v>70070043</v>
          </cell>
          <cell r="E329" t="str">
            <v>ESCAVAÇÃO PARA TUBULÃO - FUSTE</v>
          </cell>
          <cell r="F329" t="str">
            <v>M3</v>
          </cell>
          <cell r="G329">
            <v>755.99</v>
          </cell>
        </row>
        <row r="330">
          <cell r="A330">
            <v>70070044</v>
          </cell>
          <cell r="E330" t="str">
            <v>ESCAVAÇÃO PARA TUBULÃO - BASE</v>
          </cell>
          <cell r="F330" t="str">
            <v>M3</v>
          </cell>
          <cell r="G330">
            <v>1030.9000000000001</v>
          </cell>
        </row>
        <row r="331">
          <cell r="E331" t="str">
            <v>LASTROS</v>
          </cell>
        </row>
        <row r="332">
          <cell r="A332">
            <v>70070045</v>
          </cell>
          <cell r="E332" t="str">
            <v>LASTRO DE AREIA (A)</v>
          </cell>
          <cell r="F332" t="str">
            <v>M3</v>
          </cell>
          <cell r="G332">
            <v>223.28</v>
          </cell>
        </row>
        <row r="333">
          <cell r="A333">
            <v>70070046</v>
          </cell>
          <cell r="E333" t="str">
            <v>LASTRO DE PEDRA BRITADA (A)</v>
          </cell>
          <cell r="F333" t="str">
            <v>M3</v>
          </cell>
          <cell r="G333">
            <v>168.73</v>
          </cell>
        </row>
        <row r="334">
          <cell r="A334">
            <v>70070047</v>
          </cell>
          <cell r="E334" t="str">
            <v>LASTRO DE PEDRA-DE-MÃO (A)</v>
          </cell>
          <cell r="F334" t="str">
            <v>M3</v>
          </cell>
          <cell r="G334">
            <v>179.65</v>
          </cell>
        </row>
        <row r="335">
          <cell r="A335">
            <v>70070048</v>
          </cell>
          <cell r="E335" t="str">
            <v>TAPETE DE ARGAMASSA (A)</v>
          </cell>
          <cell r="F335" t="str">
            <v>M3</v>
          </cell>
          <cell r="G335">
            <v>482.53</v>
          </cell>
        </row>
        <row r="336">
          <cell r="A336">
            <v>70070049</v>
          </cell>
          <cell r="E336" t="str">
            <v>LASTRO DE AREIA (B)</v>
          </cell>
          <cell r="F336" t="str">
            <v>M3</v>
          </cell>
          <cell r="G336">
            <v>212.01</v>
          </cell>
        </row>
        <row r="337">
          <cell r="A337">
            <v>70070050</v>
          </cell>
          <cell r="E337" t="str">
            <v>LASTRO DE PEDRA BRITADA (B)</v>
          </cell>
          <cell r="F337" t="str">
            <v>M3</v>
          </cell>
          <cell r="G337">
            <v>157.44999999999999</v>
          </cell>
        </row>
        <row r="338">
          <cell r="A338">
            <v>70070051</v>
          </cell>
          <cell r="E338" t="str">
            <v>LASTRO DE PEDRA-DE-MÃO (B)</v>
          </cell>
          <cell r="F338" t="str">
            <v>M3</v>
          </cell>
          <cell r="G338">
            <v>168.37</v>
          </cell>
        </row>
        <row r="339">
          <cell r="A339">
            <v>70070052</v>
          </cell>
          <cell r="E339" t="str">
            <v>TAPETE DE ARGAMASSA (B)</v>
          </cell>
          <cell r="F339" t="str">
            <v>M3</v>
          </cell>
          <cell r="G339">
            <v>456.38</v>
          </cell>
        </row>
        <row r="340">
          <cell r="A340">
            <v>70070053</v>
          </cell>
          <cell r="E340" t="str">
            <v>LASTRO DE AREIA (C)</v>
          </cell>
          <cell r="F340" t="str">
            <v>M3</v>
          </cell>
          <cell r="G340">
            <v>200.73</v>
          </cell>
        </row>
        <row r="341">
          <cell r="A341">
            <v>70070054</v>
          </cell>
          <cell r="E341" t="str">
            <v>LASTRO DE PEDRA BRITADA (C)</v>
          </cell>
          <cell r="F341" t="str">
            <v>M3</v>
          </cell>
          <cell r="G341">
            <v>146.18</v>
          </cell>
        </row>
        <row r="342">
          <cell r="A342">
            <v>70070055</v>
          </cell>
          <cell r="E342" t="str">
            <v>LASTRO DE PEDRA-DE-MÃO (C)</v>
          </cell>
          <cell r="F342" t="str">
            <v>M3</v>
          </cell>
          <cell r="G342">
            <v>157.09</v>
          </cell>
        </row>
        <row r="343">
          <cell r="A343">
            <v>70070056</v>
          </cell>
          <cell r="E343" t="str">
            <v>TAPETE DE ARGAMASSA (C)</v>
          </cell>
          <cell r="F343" t="str">
            <v>M3</v>
          </cell>
          <cell r="G343">
            <v>430.27</v>
          </cell>
        </row>
        <row r="344">
          <cell r="E344" t="str">
            <v>LASTRO/LAJE/BERÇO P/ASSENTAM.TUBOS/PEÇAS</v>
          </cell>
        </row>
        <row r="345">
          <cell r="A345">
            <v>70070057</v>
          </cell>
          <cell r="E345" t="str">
            <v>LASTRO, LAJE E BERÇO P/ ASSENTAM. DE TUBOS E PEÇAS, DIÂM. 100 MM (A)</v>
          </cell>
          <cell r="F345" t="str">
            <v>M</v>
          </cell>
          <cell r="G345">
            <v>96.48</v>
          </cell>
        </row>
        <row r="346">
          <cell r="A346">
            <v>70070058</v>
          </cell>
          <cell r="E346" t="str">
            <v>LASTRO, LAJE E BERÇO P/ ASSENTAM. DE TUBOS E PEÇAS, DIÂM. 150 MM (A)</v>
          </cell>
          <cell r="F346" t="str">
            <v>M</v>
          </cell>
          <cell r="G346">
            <v>133.74</v>
          </cell>
        </row>
        <row r="347">
          <cell r="A347">
            <v>70070059</v>
          </cell>
          <cell r="E347" t="str">
            <v>LASTRO, LAJE E BERÇO P/ ASSENTAM. DE TUBOS E PEÇAS, DIÂM. 200 MM (A)</v>
          </cell>
          <cell r="F347" t="str">
            <v>M</v>
          </cell>
          <cell r="G347">
            <v>166.99</v>
          </cell>
        </row>
        <row r="348">
          <cell r="A348">
            <v>70070060</v>
          </cell>
          <cell r="E348" t="str">
            <v>LASTRO, LAJE E BERÇO P/ ASSENTAM. DE TUBOS E PEÇAS, DIÂM. 250 MM (A)</v>
          </cell>
          <cell r="F348" t="str">
            <v>M</v>
          </cell>
          <cell r="G348">
            <v>179.47</v>
          </cell>
        </row>
        <row r="349">
          <cell r="A349">
            <v>70070061</v>
          </cell>
          <cell r="E349" t="str">
            <v>LASTRO, LAJE E BERÇO P/ ASSENTAM. DE TUBOS E PEÇAS, DIÂM. 300 MM (A)</v>
          </cell>
          <cell r="F349" t="str">
            <v>M</v>
          </cell>
          <cell r="G349">
            <v>204.67</v>
          </cell>
        </row>
        <row r="350">
          <cell r="A350">
            <v>70070062</v>
          </cell>
          <cell r="E350" t="str">
            <v>LASTRO, LAJE E BERÇO P/ ASSENTAM. DE TUBOS E PEÇAS, DIÂM. 350 MM (A)</v>
          </cell>
          <cell r="F350" t="str">
            <v>M</v>
          </cell>
          <cell r="G350">
            <v>255.13</v>
          </cell>
        </row>
        <row r="351">
          <cell r="A351">
            <v>70070063</v>
          </cell>
          <cell r="E351" t="str">
            <v>LASTRO, LAJE E BERÇO P/ ASSENTAM. DE TUBOS E PEÇAS, DIÂM. 400 MM (A)</v>
          </cell>
          <cell r="F351" t="str">
            <v>M</v>
          </cell>
          <cell r="G351">
            <v>291.44</v>
          </cell>
        </row>
        <row r="352">
          <cell r="A352">
            <v>70070064</v>
          </cell>
          <cell r="E352" t="str">
            <v>LASTRO, LAJE E BERÇO P/ ASSENTAM. DE TUBOS E PEÇAS, DIÂM. 450 MM (A)</v>
          </cell>
          <cell r="F352" t="str">
            <v>M</v>
          </cell>
          <cell r="G352">
            <v>355.07</v>
          </cell>
        </row>
        <row r="353">
          <cell r="A353">
            <v>70070065</v>
          </cell>
          <cell r="E353" t="str">
            <v>LASTRO, LAJE E BERÇO P/ ASSENTAM. DE TUBOS E PEÇAS, DIÂM. 500 MM (A)</v>
          </cell>
          <cell r="F353" t="str">
            <v>M</v>
          </cell>
          <cell r="G353">
            <v>403.97</v>
          </cell>
        </row>
        <row r="354">
          <cell r="A354">
            <v>70070066</v>
          </cell>
          <cell r="E354" t="str">
            <v>LASTRO, LAJE E BERÇO P/ ASSENTAM. DE TUBOS E PEÇAS, DIÂM. 600 MM (A)</v>
          </cell>
          <cell r="F354" t="str">
            <v>M</v>
          </cell>
          <cell r="G354">
            <v>472.58</v>
          </cell>
        </row>
        <row r="355">
          <cell r="A355">
            <v>70070067</v>
          </cell>
          <cell r="E355" t="str">
            <v>LASTRO, LAJE E BERÇO P/ ASSENTAM. DE TUBOS E PEÇAS, DIÂM. 700 MM (A)</v>
          </cell>
          <cell r="F355" t="str">
            <v>M</v>
          </cell>
          <cell r="G355">
            <v>577.19000000000005</v>
          </cell>
        </row>
        <row r="356">
          <cell r="A356">
            <v>70070068</v>
          </cell>
          <cell r="E356" t="str">
            <v>LASTRO, LAJE E BERÇO P/ ASSENTAM. DE TUBOS E PEÇAS, DIÂM. 100 MM (B)</v>
          </cell>
          <cell r="F356" t="str">
            <v>M</v>
          </cell>
          <cell r="G356">
            <v>95.46</v>
          </cell>
        </row>
        <row r="357">
          <cell r="A357">
            <v>70070069</v>
          </cell>
          <cell r="E357" t="str">
            <v>LASTRO, LAJE E BERÇO P/ ASSENTAM. DE TUBOS E PEÇAS, DIÂM. 150 MM (B)</v>
          </cell>
          <cell r="F357" t="str">
            <v>M</v>
          </cell>
          <cell r="G357">
            <v>132.47</v>
          </cell>
        </row>
        <row r="358">
          <cell r="A358">
            <v>70070070</v>
          </cell>
          <cell r="E358" t="str">
            <v>LASTRO, LAJE E BERÇO P/ ASSENTAM. DE TUBOS E PEÇAS, DIÂM. 200 MM (B)</v>
          </cell>
          <cell r="F358" t="str">
            <v>M</v>
          </cell>
          <cell r="G358">
            <v>165.63</v>
          </cell>
        </row>
        <row r="359">
          <cell r="A359">
            <v>70070071</v>
          </cell>
          <cell r="E359" t="str">
            <v>LASTRO, LAJE E BERÇO P/ ASSENTAM. DE TUBOS E PEÇAS, DIÂM. 250 MM (B)</v>
          </cell>
          <cell r="F359" t="str">
            <v>M</v>
          </cell>
          <cell r="G359">
            <v>178.03</v>
          </cell>
        </row>
        <row r="360">
          <cell r="A360">
            <v>70070072</v>
          </cell>
          <cell r="E360" t="str">
            <v>LASTRO, LAJE E BERÇO P/ ASSENTAM. DE TUBOS E PEÇAS, DIÂM. 300 MM (B)</v>
          </cell>
          <cell r="F360" t="str">
            <v>M</v>
          </cell>
          <cell r="G360">
            <v>202.98</v>
          </cell>
        </row>
        <row r="361">
          <cell r="A361">
            <v>70070073</v>
          </cell>
          <cell r="E361" t="str">
            <v>LASTRO, LAJE E BERÇO P/ ASSENTAM. DE TUBOS E PEÇAS, DIÂM. 350 MM (B)</v>
          </cell>
          <cell r="F361" t="str">
            <v>M</v>
          </cell>
          <cell r="G361">
            <v>253.36</v>
          </cell>
        </row>
        <row r="362">
          <cell r="A362">
            <v>70070074</v>
          </cell>
          <cell r="E362" t="str">
            <v>LASTRO, LAJE E BERÇO P/ ASSENTAM. DE TUBOS E PEÇAS, DIÂM. 400 MM (B)</v>
          </cell>
          <cell r="F362" t="str">
            <v>M</v>
          </cell>
          <cell r="G362">
            <v>289.58</v>
          </cell>
        </row>
        <row r="363">
          <cell r="A363">
            <v>70070075</v>
          </cell>
          <cell r="E363" t="str">
            <v>LASTRO, LAJE E BERÇO P/ ASSENTAM. DE TUBOS E PEÇAS, DIÂM. 450 MM (B)</v>
          </cell>
          <cell r="F363" t="str">
            <v>M</v>
          </cell>
          <cell r="G363">
            <v>352.95</v>
          </cell>
        </row>
        <row r="364">
          <cell r="A364">
            <v>70070076</v>
          </cell>
          <cell r="E364" t="str">
            <v>LASTRO, LAJE E BERÇO P/ ASSENTAM. DE TUBOS E PEÇAS, DIÂM. 500 MM (B)</v>
          </cell>
          <cell r="F364" t="str">
            <v>M</v>
          </cell>
          <cell r="G364">
            <v>401.77</v>
          </cell>
        </row>
        <row r="365">
          <cell r="A365">
            <v>70070077</v>
          </cell>
          <cell r="E365" t="str">
            <v>LASTRO, LAJE E BERÇO P/ ASSENTAM. DE TUBOS E PEÇAS, DIÂM. 600 MM (B)</v>
          </cell>
          <cell r="F365" t="str">
            <v>M</v>
          </cell>
          <cell r="G365">
            <v>470.21</v>
          </cell>
        </row>
        <row r="366">
          <cell r="A366">
            <v>70070078</v>
          </cell>
          <cell r="E366" t="str">
            <v>LASTRO, LAJE E BERÇO P/ ASSENTAM. DE TUBOS E PEÇAS, DIÂM. 700 MM (B)</v>
          </cell>
          <cell r="F366" t="str">
            <v>M</v>
          </cell>
          <cell r="G366">
            <v>574.48</v>
          </cell>
        </row>
        <row r="367">
          <cell r="A367">
            <v>70070079</v>
          </cell>
          <cell r="E367" t="str">
            <v>LASTRO, LAJE E BERÇO P/ ASSENTAM. DE TUBOS E PEÇAS, DIÂM. 100 MM (C)</v>
          </cell>
          <cell r="F367" t="str">
            <v>M</v>
          </cell>
          <cell r="G367">
            <v>94.45</v>
          </cell>
        </row>
        <row r="368">
          <cell r="A368">
            <v>70070080</v>
          </cell>
          <cell r="E368" t="str">
            <v>LASTRO, LAJE E BERÇO P/ ASSENTAM. DE TUBOS E PEÇAS, DIÂM. 150 MM (C)</v>
          </cell>
          <cell r="F368" t="str">
            <v>M</v>
          </cell>
          <cell r="G368">
            <v>131.21</v>
          </cell>
        </row>
        <row r="369">
          <cell r="A369">
            <v>70070081</v>
          </cell>
          <cell r="E369" t="str">
            <v>LASTRO, LAJE E BERÇO P/ ASSENTAM. DE TUBOS E PEÇAS, DIÂM. 200 MM (C)</v>
          </cell>
          <cell r="F369" t="str">
            <v>M</v>
          </cell>
          <cell r="G369">
            <v>164.28</v>
          </cell>
        </row>
        <row r="370">
          <cell r="A370">
            <v>70070082</v>
          </cell>
          <cell r="E370" t="str">
            <v>LASTRO, LAJE E BERÇO P/ ASSENTAM. DE TUBOS E PEÇAS, DIÂM. 250 MM (C)</v>
          </cell>
          <cell r="F370" t="str">
            <v>M</v>
          </cell>
          <cell r="G370">
            <v>176.6</v>
          </cell>
        </row>
        <row r="371">
          <cell r="A371">
            <v>70070083</v>
          </cell>
          <cell r="E371" t="str">
            <v>LASTRO, LAJE E BERÇO P/ ASSENTAM. DE TUBOS E PEÇAS, DIÂM. 300 MM (C)</v>
          </cell>
          <cell r="F371" t="str">
            <v>M</v>
          </cell>
          <cell r="G371">
            <v>201.29</v>
          </cell>
        </row>
        <row r="372">
          <cell r="A372">
            <v>70070084</v>
          </cell>
          <cell r="E372" t="str">
            <v>LASTRO, LAJE E BERÇO P/ ASSENTAM. DE TUBOS E PEÇAS, DIÂM. 350 MM (C)</v>
          </cell>
          <cell r="F372" t="str">
            <v>M</v>
          </cell>
          <cell r="G372">
            <v>251.58</v>
          </cell>
        </row>
        <row r="373">
          <cell r="A373">
            <v>70070085</v>
          </cell>
          <cell r="E373" t="str">
            <v>LASTRO, LAJE E BERÇO P/ ASSENTAM. DE TUBOS E PEÇAS, DIÂM. 400 MM (C)</v>
          </cell>
          <cell r="F373" t="str">
            <v>M</v>
          </cell>
          <cell r="G373">
            <v>287.72000000000003</v>
          </cell>
        </row>
        <row r="374">
          <cell r="A374">
            <v>70070086</v>
          </cell>
          <cell r="E374" t="str">
            <v>LASTRO, LAJE E BERÇO P/ ASSENTAM. DE TUBOS E PEÇAS, DIÂM. 450 MM (C)</v>
          </cell>
          <cell r="F374" t="str">
            <v>M</v>
          </cell>
          <cell r="G374">
            <v>350.84</v>
          </cell>
        </row>
        <row r="375">
          <cell r="A375">
            <v>70070087</v>
          </cell>
          <cell r="E375" t="str">
            <v>LASTRO, LAJE E BERÇO P/ ASSENTAM. DE TUBOS E PEÇAS, DIÂM. 500 MM (C)</v>
          </cell>
          <cell r="F375" t="str">
            <v>M</v>
          </cell>
          <cell r="G375">
            <v>399.58</v>
          </cell>
        </row>
        <row r="376">
          <cell r="A376">
            <v>70070088</v>
          </cell>
          <cell r="E376" t="str">
            <v>LASTRO, LAJE E BERÇO P/ ASSENTAM. DE TUBOS E PEÇAS, DIÂM. 600 MM (C)</v>
          </cell>
          <cell r="F376" t="str">
            <v>M</v>
          </cell>
          <cell r="G376">
            <v>467.85</v>
          </cell>
        </row>
        <row r="377">
          <cell r="A377">
            <v>70070089</v>
          </cell>
          <cell r="E377" t="str">
            <v>LASTRO, LAJE E BERÇO P/ ASSENTAM. DE TUBOS E PEÇAS, DIÂM. 700 MM (C)</v>
          </cell>
          <cell r="F377" t="str">
            <v>M</v>
          </cell>
          <cell r="G377">
            <v>571.77</v>
          </cell>
        </row>
        <row r="378">
          <cell r="E378" t="str">
            <v>ANCORAGEM PARA REDES</v>
          </cell>
        </row>
        <row r="379">
          <cell r="A379">
            <v>70070090</v>
          </cell>
          <cell r="E379" t="str">
            <v>PONTALETE DE PEROBA PARA ANCORAGEM DE REDES</v>
          </cell>
          <cell r="F379" t="str">
            <v>un</v>
          </cell>
          <cell r="G379">
            <v>61.47</v>
          </cell>
        </row>
        <row r="380">
          <cell r="E380" t="str">
            <v>ANCORAGEM EM CONCRETO PARA PEÇAS</v>
          </cell>
        </row>
        <row r="381">
          <cell r="A381">
            <v>70070091</v>
          </cell>
          <cell r="E381" t="str">
            <v>ANCORAGEM EM CONCRETO PARA CAP E PLUG, DIÂMETRO 150 MM</v>
          </cell>
          <cell r="F381" t="str">
            <v>un</v>
          </cell>
          <cell r="G381">
            <v>104.71</v>
          </cell>
        </row>
        <row r="382">
          <cell r="A382">
            <v>70070092</v>
          </cell>
          <cell r="E382" t="str">
            <v>ANCORAGEM EM CONCRETO PARA CAP E PLUG, DIÂMETRO 200 MM</v>
          </cell>
          <cell r="F382" t="str">
            <v>un</v>
          </cell>
          <cell r="G382">
            <v>151.94999999999999</v>
          </cell>
        </row>
        <row r="383">
          <cell r="A383">
            <v>70070093</v>
          </cell>
          <cell r="E383" t="str">
            <v>ANCORAGEM EM CONCRETO PARA CAP E PLUG, DIÂMETRO 250 MM</v>
          </cell>
          <cell r="F383" t="str">
            <v>un</v>
          </cell>
          <cell r="G383">
            <v>209.87</v>
          </cell>
        </row>
        <row r="384">
          <cell r="A384">
            <v>70070094</v>
          </cell>
          <cell r="E384" t="str">
            <v>ANCORAGEM EM CONCRETO PARA CAP E PLUG, DIÂMETRO 300 MM</v>
          </cell>
          <cell r="F384" t="str">
            <v>un</v>
          </cell>
          <cell r="G384">
            <v>265.58</v>
          </cell>
        </row>
        <row r="385">
          <cell r="A385">
            <v>70070095</v>
          </cell>
          <cell r="E385" t="str">
            <v>ANCORAGEM EM CONCRETO PARA CAP E PLUG, DIÂMETRO 350 MM</v>
          </cell>
          <cell r="F385" t="str">
            <v>un</v>
          </cell>
          <cell r="G385">
            <v>319.92</v>
          </cell>
        </row>
        <row r="386">
          <cell r="A386">
            <v>70070096</v>
          </cell>
          <cell r="E386" t="str">
            <v>ANCORAGEM EM CONCRETO PARA CAP E PLUG, DIÂMETRO 400 MM</v>
          </cell>
          <cell r="F386" t="str">
            <v>un</v>
          </cell>
          <cell r="G386">
            <v>390.41</v>
          </cell>
        </row>
        <row r="387">
          <cell r="A387">
            <v>70070097</v>
          </cell>
          <cell r="E387" t="str">
            <v>ANCORAGEM EM CONCRETO PARA CURVA 11 GRAUS 15 MIN, DIÂMETRO 150 MM</v>
          </cell>
          <cell r="F387" t="str">
            <v>un</v>
          </cell>
          <cell r="G387">
            <v>151.94999999999999</v>
          </cell>
        </row>
        <row r="388">
          <cell r="A388">
            <v>70070098</v>
          </cell>
          <cell r="E388" t="str">
            <v>ANCORAGEM EM CONCRETO PARA CURVA 11 GRAUS 15 MIN, DIÂMETRO 200 MM</v>
          </cell>
          <cell r="F388" t="str">
            <v>un</v>
          </cell>
          <cell r="G388">
            <v>192.57</v>
          </cell>
        </row>
        <row r="389">
          <cell r="A389">
            <v>70070099</v>
          </cell>
          <cell r="E389" t="str">
            <v>ANCORAGEM EM CONCRETO PARA CURVA 11 GRAUS 15 MIN, DIÂMETRO 250 MM</v>
          </cell>
          <cell r="F389" t="str">
            <v>un</v>
          </cell>
          <cell r="G389">
            <v>224.09</v>
          </cell>
        </row>
        <row r="390">
          <cell r="A390">
            <v>70070100</v>
          </cell>
          <cell r="E390" t="str">
            <v>ANCORAGEM EM CONCRETO PARA CURVA 11 GRAUS 15 MIN, DIÂMETRO 300 MM</v>
          </cell>
          <cell r="F390" t="str">
            <v>un</v>
          </cell>
          <cell r="G390">
            <v>272.91000000000003</v>
          </cell>
        </row>
        <row r="391">
          <cell r="A391">
            <v>70070101</v>
          </cell>
          <cell r="E391" t="str">
            <v>ANCORAGEM EM CONCRETO PARA CURVA 11 GRAUS 15 MIN, DIÂMETRO 350 MM</v>
          </cell>
          <cell r="F391" t="str">
            <v>un</v>
          </cell>
          <cell r="G391">
            <v>346.03</v>
          </cell>
        </row>
        <row r="392">
          <cell r="A392">
            <v>70070102</v>
          </cell>
          <cell r="E392" t="str">
            <v>ANCORAGEM EM CONCRETO PARA CURVA 11 GRAUS 15 MIN, DIÂMETRO 400 MM</v>
          </cell>
          <cell r="F392" t="str">
            <v>un</v>
          </cell>
          <cell r="G392">
            <v>419.74</v>
          </cell>
        </row>
        <row r="393">
          <cell r="A393">
            <v>70070103</v>
          </cell>
          <cell r="E393" t="str">
            <v>ANCORAGEM EM CONCRETO PARA CURVA 22 GRAUS 30 MIN, DIÂMETRO 150 MM</v>
          </cell>
          <cell r="F393" t="str">
            <v>un</v>
          </cell>
          <cell r="G393">
            <v>164.89</v>
          </cell>
        </row>
        <row r="394">
          <cell r="A394">
            <v>70070104</v>
          </cell>
          <cell r="E394" t="str">
            <v>ANCORAGEM EM CONCRETO PARA CURVA 22 GRAUS 30 MIN, DIÂMETRO 200 MM</v>
          </cell>
          <cell r="F394" t="str">
            <v>un</v>
          </cell>
          <cell r="G394">
            <v>212.13</v>
          </cell>
        </row>
        <row r="395">
          <cell r="A395">
            <v>70070105</v>
          </cell>
          <cell r="E395" t="str">
            <v>ANCORAGEM EM CONCRETO PARA CURVA 22 GRAUS 30 MIN, DIÂMETRO 250 MM</v>
          </cell>
          <cell r="F395" t="str">
            <v>un</v>
          </cell>
          <cell r="G395">
            <v>242.52</v>
          </cell>
        </row>
        <row r="396">
          <cell r="A396">
            <v>70070106</v>
          </cell>
          <cell r="E396" t="str">
            <v>ANCORAGEM EM CONCRETO PARA CURVA 22 GRAUS 30 MIN, DIÂMETRO 300 MM</v>
          </cell>
          <cell r="F396" t="str">
            <v>un</v>
          </cell>
          <cell r="G396">
            <v>289.76</v>
          </cell>
        </row>
        <row r="397">
          <cell r="A397">
            <v>70070107</v>
          </cell>
          <cell r="E397" t="str">
            <v>ANCORAGEM EM CONCRETO PARA CURVA 22 GRAUS 30 MIN, DIÂMETRO 350 MM</v>
          </cell>
          <cell r="F397" t="str">
            <v>un</v>
          </cell>
          <cell r="G397">
            <v>352.79</v>
          </cell>
        </row>
        <row r="398">
          <cell r="A398">
            <v>70070108</v>
          </cell>
          <cell r="E398" t="str">
            <v>ANCORAGEM EM CONCRETO PARA CURVA 22 GRAUS 30 MIN, DIÂMETRO 400 MM</v>
          </cell>
          <cell r="F398" t="str">
            <v>un</v>
          </cell>
          <cell r="G398">
            <v>457.97</v>
          </cell>
        </row>
        <row r="399">
          <cell r="A399">
            <v>70070109</v>
          </cell>
          <cell r="E399" t="str">
            <v>ANCORAGEM EM CONCRETO PARA CURVA 45 GRAUS, DIÂMETRO 150 MM</v>
          </cell>
          <cell r="F399" t="str">
            <v>un</v>
          </cell>
          <cell r="G399">
            <v>160.38</v>
          </cell>
        </row>
        <row r="400">
          <cell r="A400">
            <v>70070110</v>
          </cell>
          <cell r="E400" t="str">
            <v>ANCORAGEM EM CONCRETO PARA CURVA 45 GRAUS, DIÂMETRO 200 MM</v>
          </cell>
          <cell r="F400" t="str">
            <v>un</v>
          </cell>
          <cell r="G400">
            <v>203.71</v>
          </cell>
        </row>
        <row r="401">
          <cell r="A401">
            <v>70070111</v>
          </cell>
          <cell r="E401" t="str">
            <v>ANCORAGEM EM CONCRETO PARA CURVA 45 GRAUS, DIÂMETRO 250 MM</v>
          </cell>
          <cell r="F401" t="str">
            <v>un</v>
          </cell>
          <cell r="G401">
            <v>249.59</v>
          </cell>
        </row>
        <row r="402">
          <cell r="A402">
            <v>70070112</v>
          </cell>
          <cell r="E402" t="str">
            <v>ANCORAGEM EM CONCRETO PARA CURVA 45 GRAUS, DIÂMETRO 300 MM</v>
          </cell>
          <cell r="F402" t="str">
            <v>un</v>
          </cell>
          <cell r="G402">
            <v>323.45999999999998</v>
          </cell>
        </row>
        <row r="403">
          <cell r="A403">
            <v>70070113</v>
          </cell>
          <cell r="E403" t="str">
            <v>ANCORAGEM EM CONCRETO PARA CURVA 45 GRAUS, DIÂMETRO 350 MM</v>
          </cell>
          <cell r="F403" t="str">
            <v>un</v>
          </cell>
          <cell r="G403">
            <v>391.77</v>
          </cell>
        </row>
        <row r="404">
          <cell r="A404">
            <v>70070114</v>
          </cell>
          <cell r="E404" t="str">
            <v>ANCORAGEM EM CONCRETO PARA CURVA 45 GRAUS, DIÂMETRO 400 MM</v>
          </cell>
          <cell r="F404" t="str">
            <v>un</v>
          </cell>
          <cell r="G404">
            <v>504</v>
          </cell>
        </row>
        <row r="405">
          <cell r="A405">
            <v>70070115</v>
          </cell>
          <cell r="E405" t="str">
            <v>ANCORAGEM EM CONCRETO PARA CURVA 90 GRAUS E TÊ, DIÂMETRO 150 MM</v>
          </cell>
          <cell r="F405" t="str">
            <v>un</v>
          </cell>
          <cell r="G405">
            <v>274.56</v>
          </cell>
        </row>
        <row r="406">
          <cell r="A406">
            <v>70070116</v>
          </cell>
          <cell r="E406" t="str">
            <v>ANCORAGEM EM CONCRETO PARA CURVA 90 GRAUS E TÊ, DIÂMETRO 200 MM</v>
          </cell>
          <cell r="F406" t="str">
            <v>un</v>
          </cell>
          <cell r="G406">
            <v>298.18</v>
          </cell>
        </row>
        <row r="407">
          <cell r="A407">
            <v>70070117</v>
          </cell>
          <cell r="E407" t="str">
            <v>ANCORAGEM EM CONCRETO PARA CURVA 90 GRAUS E TÊ, DIÂMETRO 250 MM</v>
          </cell>
          <cell r="F407" t="str">
            <v>un</v>
          </cell>
          <cell r="G407">
            <v>422.16</v>
          </cell>
        </row>
        <row r="408">
          <cell r="A408">
            <v>70070118</v>
          </cell>
          <cell r="E408" t="str">
            <v>ANCORAGEM EM CONCRETO PARA CURVA 90 GRAUS E TÊ, DIÂMETRO 300 MM</v>
          </cell>
          <cell r="F408" t="str">
            <v>un</v>
          </cell>
          <cell r="G408">
            <v>551.25</v>
          </cell>
        </row>
        <row r="409">
          <cell r="A409">
            <v>70070119</v>
          </cell>
          <cell r="E409" t="str">
            <v>ANCORAGEM EM CONCRETO PARA CURVA 90 GRAUS E TÊ, DIÂMETRO 350 MM</v>
          </cell>
          <cell r="F409" t="str">
            <v>un</v>
          </cell>
          <cell r="G409">
            <v>731.2</v>
          </cell>
        </row>
        <row r="410">
          <cell r="A410">
            <v>70070120</v>
          </cell>
          <cell r="E410" t="str">
            <v>ANCORAGEM EM CONCRETO PARA CURVA 90 GRAUS E TÊ, DIÂMETRO 400 MM</v>
          </cell>
          <cell r="F410" t="str">
            <v>un</v>
          </cell>
          <cell r="G410">
            <v>935.82</v>
          </cell>
        </row>
        <row r="411">
          <cell r="A411">
            <v>70070121</v>
          </cell>
          <cell r="E411" t="str">
            <v>ANCORAGEM EM CONCRETO PARA CURVA 90 GRAUS E TÊ, DIÂMETRO 500 MM</v>
          </cell>
          <cell r="F411" t="str">
            <v>un</v>
          </cell>
          <cell r="G411">
            <v>1131.4100000000001</v>
          </cell>
        </row>
        <row r="412">
          <cell r="A412">
            <v>70070122</v>
          </cell>
          <cell r="E412" t="str">
            <v>ANCORAGEM EM CONCRETO PARA CAP E PLUG, DIÂMETRO 500 MM</v>
          </cell>
          <cell r="F412" t="str">
            <v>un</v>
          </cell>
          <cell r="G412">
            <v>461.73</v>
          </cell>
        </row>
        <row r="413">
          <cell r="A413">
            <v>70070123</v>
          </cell>
          <cell r="E413" t="str">
            <v>ANCORAGEM EM CONCRETO PARA CURVA 11 GRAUS 15 MIN, DIÂMETRO 500 MM</v>
          </cell>
          <cell r="F413" t="str">
            <v>un</v>
          </cell>
          <cell r="G413">
            <v>497.38</v>
          </cell>
        </row>
        <row r="414">
          <cell r="A414">
            <v>70070124</v>
          </cell>
          <cell r="E414" t="str">
            <v>ANCORAGEM EM CONCRETO PARA CURVA 22 GRAUS 30 MIN, DIÂMETRO 500 MM</v>
          </cell>
          <cell r="F414" t="str">
            <v>un</v>
          </cell>
          <cell r="G414">
            <v>561.48</v>
          </cell>
        </row>
        <row r="415">
          <cell r="A415">
            <v>70070125</v>
          </cell>
          <cell r="E415" t="str">
            <v>ANCORAGEM EM CONCRETO PARA CURVA 45 GRAUS, DIÂMETRO 500 MM</v>
          </cell>
          <cell r="F415" t="str">
            <v>un</v>
          </cell>
          <cell r="G415">
            <v>624.37</v>
          </cell>
        </row>
        <row r="416">
          <cell r="E416" t="str">
            <v>FORMAS PARA CONCRETO</v>
          </cell>
        </row>
        <row r="417">
          <cell r="A417">
            <v>70070126</v>
          </cell>
          <cell r="E417" t="str">
            <v>FÔRMAS DE MADEIRA - COMUM</v>
          </cell>
          <cell r="F417" t="str">
            <v>M2</v>
          </cell>
          <cell r="G417">
            <v>90.25</v>
          </cell>
        </row>
        <row r="418">
          <cell r="A418">
            <v>70070127</v>
          </cell>
          <cell r="E418" t="str">
            <v>FÔRMA PLANA DE MADEIRA - ESTRUTURA</v>
          </cell>
          <cell r="F418" t="str">
            <v>M2</v>
          </cell>
          <cell r="G418">
            <v>161.91</v>
          </cell>
        </row>
        <row r="419">
          <cell r="A419">
            <v>70070128</v>
          </cell>
          <cell r="E419" t="str">
            <v>FÔRMA PLANA DE MADEIRA - APARENTE</v>
          </cell>
          <cell r="F419" t="str">
            <v>M2</v>
          </cell>
          <cell r="G419">
            <v>209.19</v>
          </cell>
        </row>
        <row r="420">
          <cell r="A420">
            <v>70070129</v>
          </cell>
          <cell r="E420" t="str">
            <v>FÔRMA CURVA DE MADEIRA - ESTRUTURA</v>
          </cell>
          <cell r="F420" t="str">
            <v>M2</v>
          </cell>
          <cell r="G420">
            <v>313.58999999999997</v>
          </cell>
        </row>
        <row r="421">
          <cell r="A421">
            <v>70070130</v>
          </cell>
          <cell r="E421" t="str">
            <v>FÔRMA CURVA DE MADEIRA - APARENTE</v>
          </cell>
          <cell r="F421" t="str">
            <v>M2</v>
          </cell>
          <cell r="G421">
            <v>343.33</v>
          </cell>
        </row>
        <row r="422">
          <cell r="A422">
            <v>70070131</v>
          </cell>
          <cell r="E422" t="str">
            <v>FÔRMA METÁLICA</v>
          </cell>
          <cell r="F422" t="str">
            <v>M2</v>
          </cell>
          <cell r="G422">
            <v>337.48</v>
          </cell>
        </row>
        <row r="423">
          <cell r="A423">
            <v>70070132</v>
          </cell>
          <cell r="E423" t="str">
            <v>FÔRMA CURVA METÁLICA</v>
          </cell>
          <cell r="F423" t="str">
            <v>M2</v>
          </cell>
          <cell r="G423">
            <v>394.05</v>
          </cell>
        </row>
        <row r="424">
          <cell r="E424" t="str">
            <v>AÇOS PARA CONCRETO</v>
          </cell>
        </row>
        <row r="425">
          <cell r="A425">
            <v>70070134</v>
          </cell>
          <cell r="E425" t="str">
            <v>ARMAÇÃO EM AÇO CA-25</v>
          </cell>
          <cell r="F425" t="str">
            <v>KG</v>
          </cell>
          <cell r="G425">
            <v>19.29</v>
          </cell>
        </row>
        <row r="426">
          <cell r="A426">
            <v>70070135</v>
          </cell>
          <cell r="E426" t="str">
            <v>ARMAÇÃO EM AÇO CA-50</v>
          </cell>
          <cell r="F426" t="str">
            <v>KG</v>
          </cell>
          <cell r="G426">
            <v>16.600000000000001</v>
          </cell>
        </row>
        <row r="427">
          <cell r="A427">
            <v>70070136</v>
          </cell>
          <cell r="E427" t="str">
            <v>ARMAÇÃO EM AÇO CA-60</v>
          </cell>
          <cell r="F427" t="str">
            <v>KG</v>
          </cell>
          <cell r="G427">
            <v>18.329999999999998</v>
          </cell>
        </row>
        <row r="428">
          <cell r="A428">
            <v>70070137</v>
          </cell>
          <cell r="E428" t="str">
            <v>ARMAÇÃO EM TELA DE AÇO</v>
          </cell>
          <cell r="F428" t="str">
            <v>KG</v>
          </cell>
          <cell r="G428">
            <v>13.9</v>
          </cell>
        </row>
        <row r="429">
          <cell r="A429">
            <v>70070138</v>
          </cell>
          <cell r="E429" t="str">
            <v>AÇO PARA PROTENSÃO CP-190 RB - 4D - 12,7 MM</v>
          </cell>
          <cell r="F429" t="str">
            <v>KG</v>
          </cell>
          <cell r="G429">
            <v>18.829999999999998</v>
          </cell>
        </row>
        <row r="430">
          <cell r="A430">
            <v>70070139</v>
          </cell>
          <cell r="E430" t="str">
            <v>AÇO PARA PROTENSÃO CP-190 RB - 6D - 12,7 MM</v>
          </cell>
          <cell r="F430" t="str">
            <v>KG</v>
          </cell>
          <cell r="G430">
            <v>18.829999999999998</v>
          </cell>
        </row>
        <row r="431">
          <cell r="A431">
            <v>70070140</v>
          </cell>
          <cell r="E431" t="str">
            <v>AÇO PARA PROTENSÃO CP-190 RB - 12D - 12,7 MM</v>
          </cell>
          <cell r="F431" t="str">
            <v>KG</v>
          </cell>
          <cell r="G431">
            <v>18.829999999999998</v>
          </cell>
        </row>
        <row r="432">
          <cell r="E432" t="str">
            <v>CONCRETO NÃO ESTRUTURAL</v>
          </cell>
        </row>
        <row r="433">
          <cell r="A433">
            <v>70070141</v>
          </cell>
          <cell r="E433" t="str">
            <v>CONCRETO NÃO ESTRUTURAL CICLÓPICO</v>
          </cell>
          <cell r="F433" t="str">
            <v>M3</v>
          </cell>
          <cell r="G433">
            <v>611.49</v>
          </cell>
        </row>
        <row r="434">
          <cell r="A434">
            <v>70070142</v>
          </cell>
          <cell r="E434" t="str">
            <v>CONCRETO NÃO ESTRUTURAL - MÍNIMO 150 KG DE CIMENTO/M³</v>
          </cell>
          <cell r="F434" t="str">
            <v>M3</v>
          </cell>
          <cell r="G434">
            <v>636.71</v>
          </cell>
        </row>
        <row r="435">
          <cell r="A435">
            <v>70070143</v>
          </cell>
          <cell r="E435" t="str">
            <v>CONCRETO NÃO ESTRUTURAL - MÍNIMO 210 KG DE CIMENTO/M³</v>
          </cell>
          <cell r="F435" t="str">
            <v>M3</v>
          </cell>
          <cell r="G435">
            <v>661.85</v>
          </cell>
        </row>
        <row r="436">
          <cell r="E436" t="str">
            <v>CONCR.ESTR.P/ESTR.S/CONTATO C/ÁGUA/ ESG.</v>
          </cell>
        </row>
        <row r="437">
          <cell r="A437">
            <v>70070144</v>
          </cell>
          <cell r="E437" t="str">
            <v>CONCRETO ESTRUTURAL PARA ESTRUTURAS NÃO SUJEITAS A CONTATO COM ÁGUA E ESGOTO, FCK = 20,0 MPA</v>
          </cell>
          <cell r="F437" t="str">
            <v>M3</v>
          </cell>
          <cell r="G437">
            <v>689.22</v>
          </cell>
        </row>
        <row r="438">
          <cell r="A438">
            <v>70070145</v>
          </cell>
          <cell r="E438" t="str">
            <v>CONCRETO ESTRUTURAL PARA ESTRUTURAS NÃO SUJEITAS A CONTATO COM ÁGUA E ESGOTO, FCK = 25,0 MPA</v>
          </cell>
          <cell r="F438" t="str">
            <v>M3</v>
          </cell>
          <cell r="G438">
            <v>712.73</v>
          </cell>
        </row>
        <row r="439">
          <cell r="A439">
            <v>70070146</v>
          </cell>
          <cell r="E439" t="str">
            <v>CONCRETO ESTRUTURAL PARA ESTRUTURAS NÃO SUJEITAS A CONTATO COM ÁGUA E ESGOTO, FCK = 30,0 MPA</v>
          </cell>
          <cell r="F439" t="str">
            <v>M3</v>
          </cell>
          <cell r="G439">
            <v>726.17</v>
          </cell>
        </row>
        <row r="440">
          <cell r="E440" t="str">
            <v>CONCR.ESTR.P/ESTR.CONT.C/SOLO/G.AGRESS.</v>
          </cell>
        </row>
        <row r="441">
          <cell r="A441">
            <v>70070147</v>
          </cell>
          <cell r="E441" t="str">
            <v>CONCRETO ESTRUTURAL P/ ESTRUTURAS EM CONTATO COM ÁGUA BRUTA, ÁGUA TRATADA, SOLO E GASES AGRESSIVOS, FCK = 30,0 MPA, A/C MÁX. 0,55 L/KG - MÍN. DE 320 KG DE CIMENTO/M³</v>
          </cell>
          <cell r="F441" t="str">
            <v>M3</v>
          </cell>
          <cell r="G441">
            <v>739.14</v>
          </cell>
        </row>
        <row r="442">
          <cell r="A442">
            <v>70070148</v>
          </cell>
          <cell r="E442" t="str">
            <v>CONCRETO ESTRUTURAL P/ ESTRUTURAS EM CONTATO COM ÁGUA BRUTA, ÁGUA TRATADA, SOLO E GASES AGRESSIVOS, FCK = 35,0 MPA, A/C MÁX. 0,55 L/KG - MÍN. DE 320 KG DE CIMENTO/M³</v>
          </cell>
          <cell r="F442" t="str">
            <v>M3</v>
          </cell>
          <cell r="G442">
            <v>745.33</v>
          </cell>
        </row>
        <row r="443">
          <cell r="A443">
            <v>70070149</v>
          </cell>
          <cell r="E443" t="str">
            <v>CONCRETO ESTRUTURAL P/ ESTRUTURAS EM CONTATO COM ÁGUA BRUTA, ÁGUA TRATADA, SOLO E GASES AGRESSIVOS, FCK = 40,0 MPA, A/C MÁX. 0,55 L/KG - MÍN. DE 320 KG DE CIMENTO/M³</v>
          </cell>
          <cell r="F443" t="str">
            <v>M3</v>
          </cell>
          <cell r="G443">
            <v>848.41</v>
          </cell>
        </row>
        <row r="444">
          <cell r="E444" t="str">
            <v>CONCR.ESTRUT.P/ESTR.CONTATO C/ESG/GAGRES</v>
          </cell>
        </row>
        <row r="445">
          <cell r="A445">
            <v>70070301</v>
          </cell>
          <cell r="E445" t="str">
            <v>CONCRETO ESTRUTURAL P/ ESTRUTURAS EM CONTATO COM ESGOTO, GASES AGRESSIVOS, AMBIENTE MARÍTIMO E ESTRUTURAS PARA TRATAMENTO DE ÁGUA, FCK = 40,0 MPA, A/C MÁX. 0,45 L/KG - MÍN. DE 360 KG DE CIMENTO/M³</v>
          </cell>
          <cell r="F445" t="str">
            <v>M3</v>
          </cell>
          <cell r="G445">
            <v>940.54</v>
          </cell>
        </row>
        <row r="446">
          <cell r="E446" t="str">
            <v>CONCR.ESTRUT.AUTO-ADENSÁVEL</v>
          </cell>
        </row>
        <row r="447">
          <cell r="A447">
            <v>70070151</v>
          </cell>
          <cell r="E447" t="str">
            <v>CONCRETO ESTRUTURAL AUTO-ADENSÁVEL, FCK = 20,0 MPA</v>
          </cell>
          <cell r="F447" t="str">
            <v>M3</v>
          </cell>
          <cell r="G447">
            <v>909.81</v>
          </cell>
        </row>
        <row r="448">
          <cell r="E448" t="str">
            <v>JUNTAS</v>
          </cell>
        </row>
        <row r="449">
          <cell r="A449">
            <v>70070152</v>
          </cell>
          <cell r="E449" t="str">
            <v>EXECUÇÃO DE JUNTA TIPO FUGENBAND - O - 12</v>
          </cell>
          <cell r="F449" t="str">
            <v>M</v>
          </cell>
          <cell r="G449">
            <v>180.8</v>
          </cell>
        </row>
        <row r="450">
          <cell r="A450">
            <v>70070153</v>
          </cell>
          <cell r="E450" t="str">
            <v>EXECUÇÃO DE JUNTA TIPO FUGENBAND - O - 22</v>
          </cell>
          <cell r="F450" t="str">
            <v>M</v>
          </cell>
          <cell r="G450">
            <v>296.64</v>
          </cell>
        </row>
        <row r="451">
          <cell r="A451">
            <v>70070154</v>
          </cell>
          <cell r="E451" t="str">
            <v>EXECUÇÃO DE JUNTA TIPO FUGENBAND - O - 35/6</v>
          </cell>
          <cell r="F451" t="str">
            <v>M</v>
          </cell>
          <cell r="G451">
            <v>593.29</v>
          </cell>
        </row>
        <row r="452">
          <cell r="A452">
            <v>70070155</v>
          </cell>
          <cell r="E452" t="str">
            <v>EXECUÇÃO DE JUNTA TIPO FUGENBAND - M - 35</v>
          </cell>
          <cell r="F452" t="str">
            <v>M</v>
          </cell>
          <cell r="G452">
            <v>644.80999999999995</v>
          </cell>
        </row>
        <row r="453">
          <cell r="A453">
            <v>70070156</v>
          </cell>
          <cell r="E453" t="str">
            <v>EXECUÇÃO DE JUNTA TIPO JEENE - JJ 2540 VV</v>
          </cell>
          <cell r="F453" t="str">
            <v>M</v>
          </cell>
          <cell r="G453">
            <v>520.69000000000005</v>
          </cell>
        </row>
        <row r="454">
          <cell r="A454">
            <v>70070157</v>
          </cell>
          <cell r="E454" t="str">
            <v>EXECUÇÃO DE JUNTA TIPO JEENE - JJ 3550 VV</v>
          </cell>
          <cell r="F454" t="str">
            <v>M</v>
          </cell>
          <cell r="G454">
            <v>619.05999999999995</v>
          </cell>
        </row>
        <row r="455">
          <cell r="E455" t="str">
            <v>SERVIÇOS COMPLEMENT.P/OBRAS DE CONCRETO</v>
          </cell>
        </row>
        <row r="456">
          <cell r="A456">
            <v>70070158</v>
          </cell>
          <cell r="E456" t="str">
            <v>APLICAÇÃO DE PLACA DE ISOPOR</v>
          </cell>
          <cell r="F456" t="str">
            <v>M2</v>
          </cell>
          <cell r="G456">
            <v>27.53</v>
          </cell>
        </row>
        <row r="457">
          <cell r="A457">
            <v>70070159</v>
          </cell>
          <cell r="E457" t="str">
            <v>VEDAÇÃO DE JUNTAS COM MASTIQUE ELÁSTICO</v>
          </cell>
          <cell r="F457" t="str">
            <v>M</v>
          </cell>
          <cell r="G457">
            <v>187.16</v>
          </cell>
        </row>
        <row r="458">
          <cell r="A458">
            <v>70070160</v>
          </cell>
          <cell r="E458" t="str">
            <v>BOMBEAMENTO DE CONCRETO</v>
          </cell>
          <cell r="F458" t="str">
            <v>M3</v>
          </cell>
          <cell r="G458">
            <v>84.01</v>
          </cell>
        </row>
        <row r="459">
          <cell r="A459">
            <v>70070161</v>
          </cell>
          <cell r="E459" t="str">
            <v>BAINHA GALVANIZADA PARA 4 CORDOALHAS - 12,7 MM</v>
          </cell>
          <cell r="F459" t="str">
            <v>M</v>
          </cell>
          <cell r="G459">
            <v>48.5</v>
          </cell>
        </row>
        <row r="460">
          <cell r="A460">
            <v>70070162</v>
          </cell>
          <cell r="E460" t="str">
            <v>BAINHA GALVANIZADA  PARA 6 CORDOALHAS - 12,7 MM</v>
          </cell>
          <cell r="F460" t="str">
            <v>M</v>
          </cell>
          <cell r="G460">
            <v>51.12</v>
          </cell>
        </row>
        <row r="461">
          <cell r="A461">
            <v>70070163</v>
          </cell>
          <cell r="E461" t="str">
            <v>BAINHA GALVANIZADA PARA 12 CORDOALHAS - 12,7 MM</v>
          </cell>
          <cell r="F461" t="str">
            <v>M</v>
          </cell>
          <cell r="G461">
            <v>66.53</v>
          </cell>
        </row>
        <row r="462">
          <cell r="A462">
            <v>70070164</v>
          </cell>
          <cell r="E462" t="str">
            <v>ANCORAGEM ATIVA 4 CORDOALHAS - D = 12,7 MM</v>
          </cell>
          <cell r="F462" t="str">
            <v>un</v>
          </cell>
          <cell r="G462">
            <v>621.41</v>
          </cell>
        </row>
        <row r="463">
          <cell r="A463">
            <v>70070165</v>
          </cell>
          <cell r="E463" t="str">
            <v>ANCORAGEM ATIVA 6 CORDOALHAS - D = 12,7 MM</v>
          </cell>
          <cell r="F463" t="str">
            <v>un</v>
          </cell>
          <cell r="G463">
            <v>839.13</v>
          </cell>
        </row>
        <row r="464">
          <cell r="A464">
            <v>70070166</v>
          </cell>
          <cell r="E464" t="str">
            <v>ANCORAGEM ATIVA 12 CORDOALHAS - D = 12,7 MM</v>
          </cell>
          <cell r="F464" t="str">
            <v>un</v>
          </cell>
          <cell r="G464">
            <v>1473.41</v>
          </cell>
        </row>
        <row r="465">
          <cell r="A465">
            <v>70070167</v>
          </cell>
          <cell r="E465" t="str">
            <v>ANCORAGEM PASSIVA LAÇO - 4 CORDOALHAS</v>
          </cell>
          <cell r="F465" t="str">
            <v>un</v>
          </cell>
          <cell r="G465">
            <v>214.82</v>
          </cell>
        </row>
        <row r="466">
          <cell r="A466">
            <v>70070168</v>
          </cell>
          <cell r="E466" t="str">
            <v>ANCORAGEM PASSIVA PRÉ-BLOCADA 4 CORDOALHAS - D = 12,7 MM</v>
          </cell>
          <cell r="F466" t="str">
            <v>un</v>
          </cell>
          <cell r="G466">
            <v>1002.43</v>
          </cell>
        </row>
        <row r="467">
          <cell r="A467">
            <v>70070169</v>
          </cell>
          <cell r="E467" t="str">
            <v>PROTENSÃO DOS CABOS</v>
          </cell>
          <cell r="F467" t="str">
            <v>KG</v>
          </cell>
          <cell r="G467">
            <v>21.82</v>
          </cell>
        </row>
        <row r="468">
          <cell r="A468">
            <v>70070170</v>
          </cell>
          <cell r="E468" t="str">
            <v>PROTEÇÃO DE CABEÇA DE ANCORAGEM</v>
          </cell>
          <cell r="F468" t="str">
            <v>un</v>
          </cell>
          <cell r="G468">
            <v>34.14</v>
          </cell>
        </row>
        <row r="469">
          <cell r="A469">
            <v>70070171</v>
          </cell>
          <cell r="E469" t="str">
            <v>INJEÇÃO DOS CABOS</v>
          </cell>
          <cell r="F469" t="str">
            <v>KG</v>
          </cell>
          <cell r="G469">
            <v>19.87</v>
          </cell>
        </row>
        <row r="470">
          <cell r="E470" t="str">
            <v>CONCRETO / ARGAMASSA PROJETADA</v>
          </cell>
        </row>
        <row r="471">
          <cell r="A471">
            <v>70070172</v>
          </cell>
          <cell r="E471" t="str">
            <v>CONCRETO PROJETADO EM PAREDES (CONSUMO MÍNIMO 400 KG CIM/M³)</v>
          </cell>
          <cell r="F471" t="str">
            <v>M3</v>
          </cell>
          <cell r="G471">
            <v>2523.9899999999998</v>
          </cell>
        </row>
        <row r="472">
          <cell r="A472">
            <v>70070173</v>
          </cell>
          <cell r="E472" t="str">
            <v>CONCRETO PROJETADO EM TETOS (CONSUMO MÍNIMO 400 KG CIM/M³)</v>
          </cell>
          <cell r="F472" t="str">
            <v>M3</v>
          </cell>
          <cell r="G472">
            <v>2804.63</v>
          </cell>
        </row>
        <row r="473">
          <cell r="A473">
            <v>70070174</v>
          </cell>
          <cell r="E473" t="str">
            <v>ARGAMASSA PROJETADA EM PAREDES (CONSUMO MÍNIMO 400 KG CIM/M³)</v>
          </cell>
          <cell r="F473" t="str">
            <v>M3</v>
          </cell>
          <cell r="G473">
            <v>2653.75</v>
          </cell>
        </row>
        <row r="474">
          <cell r="A474">
            <v>70070175</v>
          </cell>
          <cell r="E474" t="str">
            <v>ARGAMASSA PROJETADA EM TETOS (CONSUMO MÍNIMO 400 KG CIM/M³)</v>
          </cell>
          <cell r="F474" t="str">
            <v>M3</v>
          </cell>
          <cell r="G474">
            <v>3019.57</v>
          </cell>
        </row>
        <row r="475">
          <cell r="E475" t="str">
            <v>LAJE PRÉ-FABRICADA</v>
          </cell>
        </row>
        <row r="476">
          <cell r="A476">
            <v>70070176</v>
          </cell>
          <cell r="E476" t="str">
            <v>LAJE PRÉ-FABRICADA H.8 PARA FORRO COM CAPA DE 3 CM</v>
          </cell>
          <cell r="F476" t="str">
            <v>M2</v>
          </cell>
          <cell r="G476">
            <v>236.62</v>
          </cell>
        </row>
        <row r="477">
          <cell r="A477">
            <v>70070177</v>
          </cell>
          <cell r="E477" t="str">
            <v>LAJE PRÉ-FABRICADA H.8 PARA PISO COM CAPA DE 4 CM</v>
          </cell>
          <cell r="F477" t="str">
            <v>M2</v>
          </cell>
          <cell r="G477">
            <v>262.08999999999997</v>
          </cell>
        </row>
        <row r="478">
          <cell r="A478">
            <v>70070178</v>
          </cell>
          <cell r="E478" t="str">
            <v>LAJE PRÉ-FABRICADA H.12 PARA PISO COM CAPA DE 4 CM</v>
          </cell>
          <cell r="F478" t="str">
            <v>M2</v>
          </cell>
          <cell r="G478">
            <v>278.64</v>
          </cell>
        </row>
        <row r="479">
          <cell r="A479">
            <v>70070179</v>
          </cell>
          <cell r="E479" t="str">
            <v>LAJE PRÉ-FABRICADA H.12 PARA FORRO COM CAPA DE 4 CM</v>
          </cell>
          <cell r="F479" t="str">
            <v>M2</v>
          </cell>
          <cell r="G479">
            <v>263.39</v>
          </cell>
        </row>
        <row r="480">
          <cell r="A480">
            <v>70070180</v>
          </cell>
          <cell r="E480" t="str">
            <v>LAJE PRÉ-FABRICADA H.16 PARA PISO COM CAPA DE 4 CM</v>
          </cell>
          <cell r="F480" t="str">
            <v>M2</v>
          </cell>
          <cell r="G480">
            <v>335.55</v>
          </cell>
        </row>
        <row r="481">
          <cell r="E481" t="str">
            <v>POÇO VISITA  DIÂM.1,00 M P/REDE ESGOTO</v>
          </cell>
        </row>
        <row r="482">
          <cell r="A482">
            <v>70070181</v>
          </cell>
          <cell r="E482" t="str">
            <v>POÇO DE VISITA D=1,00 M EM TUBO CONCRETO C/PBJE - PROF. ATÉ 2,00 M</v>
          </cell>
          <cell r="F482" t="str">
            <v>un</v>
          </cell>
          <cell r="G482">
            <v>4924.12</v>
          </cell>
        </row>
        <row r="483">
          <cell r="A483">
            <v>70070182</v>
          </cell>
          <cell r="E483" t="str">
            <v>POÇO DE VISITA D=1,00 M EM TUBO CONCRETO C/PBJE - PROF. ATÉ 3,00 M</v>
          </cell>
          <cell r="F483" t="str">
            <v>un</v>
          </cell>
          <cell r="G483">
            <v>5717.39</v>
          </cell>
        </row>
        <row r="484">
          <cell r="A484">
            <v>70070183</v>
          </cell>
          <cell r="E484" t="str">
            <v>POÇO DE VISITA D=1,00 M EM TUBO CONCRETO C/PBJE - PROF. ATÉ 4,00 M</v>
          </cell>
          <cell r="F484" t="str">
            <v>un</v>
          </cell>
          <cell r="G484">
            <v>7168.69</v>
          </cell>
        </row>
        <row r="485">
          <cell r="A485">
            <v>70070184</v>
          </cell>
          <cell r="E485" t="str">
            <v>POÇO DE VISITA D=1,00 M EM TUBO CONCRETO C/PBJE - PROF. ATÉ 5,00 M</v>
          </cell>
          <cell r="F485" t="str">
            <v>un</v>
          </cell>
          <cell r="G485">
            <v>8806.75</v>
          </cell>
        </row>
        <row r="486">
          <cell r="A486">
            <v>70070185</v>
          </cell>
          <cell r="E486" t="str">
            <v>POÇO DE VISITA D=1,00 M EM TUBO CONCRETO C/PBJE - PROF. ATÉ 6,00 M</v>
          </cell>
          <cell r="F486" t="str">
            <v>un</v>
          </cell>
          <cell r="G486">
            <v>10269.06</v>
          </cell>
        </row>
        <row r="487">
          <cell r="A487">
            <v>70070186</v>
          </cell>
          <cell r="E487" t="str">
            <v>POÇO DE VISITA D=1,00 M EM TUBO CONCRETO C/PBJE - PROF. ATÉ 7,00 M</v>
          </cell>
          <cell r="F487" t="str">
            <v>un</v>
          </cell>
          <cell r="G487">
            <v>12039.31</v>
          </cell>
        </row>
        <row r="488">
          <cell r="A488">
            <v>70070187</v>
          </cell>
          <cell r="E488" t="str">
            <v>POÇO DE VISITA  D=1,00 M EM MATERIAL PLÁSTICO - PROF. ATÉ 2,00 M</v>
          </cell>
          <cell r="F488" t="str">
            <v>un</v>
          </cell>
          <cell r="G488">
            <v>10435.32</v>
          </cell>
        </row>
        <row r="489">
          <cell r="A489">
            <v>70070188</v>
          </cell>
          <cell r="E489" t="str">
            <v>POÇO DE VISITA  D=1,00 M EM MATERIAL PLÁSTICO - PROF. ATÉ 2,50 M</v>
          </cell>
          <cell r="F489" t="str">
            <v>un</v>
          </cell>
          <cell r="G489">
            <v>11306.55</v>
          </cell>
        </row>
        <row r="490">
          <cell r="A490">
            <v>70070189</v>
          </cell>
          <cell r="E490" t="str">
            <v>POÇO DE VISITA  D=1,00 M EM MATERIAL PLÁSTICO - PROF. ATÉ 3,00 M</v>
          </cell>
          <cell r="F490" t="str">
            <v>un</v>
          </cell>
          <cell r="G490">
            <v>14547.94</v>
          </cell>
        </row>
        <row r="491">
          <cell r="A491">
            <v>70070190</v>
          </cell>
          <cell r="E491" t="str">
            <v>POÇO DE VISITA  D=1,00 M EM MATERIAL PLÁSTICO - PROF. ATÉ 3,50 M</v>
          </cell>
          <cell r="F491" t="str">
            <v>un</v>
          </cell>
          <cell r="G491">
            <v>18646.86</v>
          </cell>
        </row>
        <row r="492">
          <cell r="A492">
            <v>70070191</v>
          </cell>
          <cell r="E492" t="str">
            <v>POÇO DE VISITA  D=1,00 M EM MATERIAL PLÁSTICO - PROF. ATÉ 4,00 M</v>
          </cell>
          <cell r="F492" t="str">
            <v>un</v>
          </cell>
          <cell r="G492">
            <v>21426.75</v>
          </cell>
        </row>
        <row r="493">
          <cell r="A493">
            <v>70070291</v>
          </cell>
          <cell r="E493" t="str">
            <v>POÇO DE VISITA  D=1,00 M EM MATERIAL PLÁSTICO - PROF. ATÉ 2,00 M ( SEM TROCA DE SOLO )</v>
          </cell>
          <cell r="F493" t="str">
            <v>un</v>
          </cell>
          <cell r="G493">
            <v>9545.1</v>
          </cell>
        </row>
        <row r="494">
          <cell r="A494">
            <v>70070292</v>
          </cell>
          <cell r="E494" t="str">
            <v>POÇO DE VISITA  D=1,00 M EM MATERIAL PLÁSTICO - PROF. ATÉ 2,50 M ( SEM TROCA DE SOLO )</v>
          </cell>
          <cell r="F494" t="str">
            <v>un</v>
          </cell>
          <cell r="G494">
            <v>10333.17</v>
          </cell>
        </row>
        <row r="495">
          <cell r="A495">
            <v>70070293</v>
          </cell>
          <cell r="E495" t="str">
            <v>POÇO DE VISITA  D=1,00 M EM MATERIAL PLÁSTICO - PROF. ATÉ 3,00 M ( SEM TROCA DE SOLO )</v>
          </cell>
          <cell r="F495" t="str">
            <v>un</v>
          </cell>
          <cell r="G495">
            <v>13429.76</v>
          </cell>
        </row>
        <row r="496">
          <cell r="A496">
            <v>70070294</v>
          </cell>
          <cell r="E496" t="str">
            <v>POÇO DE VISITA  D=1,00 M EM MATERIAL PLÁSTICO - PROF. ATÉ 3,50 M ( SEM TROCA DE SOLO )</v>
          </cell>
          <cell r="F496" t="str">
            <v>un</v>
          </cell>
          <cell r="G496">
            <v>17388.8</v>
          </cell>
        </row>
        <row r="497">
          <cell r="A497">
            <v>70070295</v>
          </cell>
          <cell r="E497" t="str">
            <v>POÇO DE VISITA  D=1,00 M EM MATERIAL PLÁSTICO - PROF. ATÉ 4,00 M ( SEM TROCA DE SOLO )</v>
          </cell>
          <cell r="F497" t="str">
            <v>un</v>
          </cell>
          <cell r="G497">
            <v>20188.169999999998</v>
          </cell>
        </row>
        <row r="498">
          <cell r="E498" t="str">
            <v>POÇO VISITA  DIÂM.1,20 M P/REDE ESGOTO</v>
          </cell>
        </row>
        <row r="499">
          <cell r="A499">
            <v>70070192</v>
          </cell>
          <cell r="E499" t="str">
            <v>POÇO DE VISITA D=1,20 M EM TUBO CONCRETO C/PBJE - PROF. ATÉ 2,00 M</v>
          </cell>
          <cell r="F499" t="str">
            <v>un</v>
          </cell>
          <cell r="G499">
            <v>6792.32</v>
          </cell>
        </row>
        <row r="500">
          <cell r="A500">
            <v>70070193</v>
          </cell>
          <cell r="E500" t="str">
            <v>POÇO DE VISITA D=1,20 M EM TUBO CONCRETO C/PBJE - PROF. ATÉ 3,00 M</v>
          </cell>
          <cell r="F500" t="str">
            <v>un</v>
          </cell>
          <cell r="G500">
            <v>8285.84</v>
          </cell>
        </row>
        <row r="501">
          <cell r="A501">
            <v>70070194</v>
          </cell>
          <cell r="E501" t="str">
            <v>POÇO DE VISITA D=1,20 M EM TUBO CONCRETO C/PBJE - PROF. ATÉ 4,00 M</v>
          </cell>
          <cell r="F501" t="str">
            <v>un</v>
          </cell>
          <cell r="G501">
            <v>9625.75</v>
          </cell>
        </row>
        <row r="502">
          <cell r="A502">
            <v>70070195</v>
          </cell>
          <cell r="E502" t="str">
            <v>POÇO DE VISITA D=1,20 M EM TUBO CONCRETO C/PBJE - PROF. ATÉ 5,00 M</v>
          </cell>
          <cell r="F502" t="str">
            <v>un</v>
          </cell>
          <cell r="G502">
            <v>12097.28</v>
          </cell>
        </row>
        <row r="503">
          <cell r="A503">
            <v>70070196</v>
          </cell>
          <cell r="E503" t="str">
            <v>POÇO DE VISITA D=1,20 M EM TUBO CONCRETO C/PBJE - PROF. ATÉ 6,00 M</v>
          </cell>
          <cell r="F503" t="str">
            <v>un</v>
          </cell>
          <cell r="G503">
            <v>14050.87</v>
          </cell>
        </row>
        <row r="504">
          <cell r="A504">
            <v>70070197</v>
          </cell>
          <cell r="E504" t="str">
            <v>POÇO DE VISITA D=1,20 M EM TUBO CONCRETO C/PBJE - PROF. ATÉ 7,00 M</v>
          </cell>
          <cell r="F504" t="str">
            <v>un</v>
          </cell>
          <cell r="G504">
            <v>16733.509999999998</v>
          </cell>
        </row>
        <row r="505">
          <cell r="E505" t="str">
            <v>POÇO VISITA DIÂM.1,00 M P/COL.TR/EM/INT.</v>
          </cell>
        </row>
        <row r="506">
          <cell r="A506">
            <v>70070198</v>
          </cell>
          <cell r="E506" t="str">
            <v>POÇO DE VISITA D=1,00 M EM TUBO CONCRETO C/PBJE - PROF. ATÉ 2,00 M</v>
          </cell>
          <cell r="F506" t="str">
            <v>un</v>
          </cell>
          <cell r="G506">
            <v>5029.7299999999996</v>
          </cell>
        </row>
        <row r="507">
          <cell r="A507">
            <v>70070199</v>
          </cell>
          <cell r="E507" t="str">
            <v>POÇO DE VISITA D=1,00 M EM TUBO CONCRETO C/PBJE - PROF. ATÉ 3,00 M</v>
          </cell>
          <cell r="F507" t="str">
            <v>un</v>
          </cell>
          <cell r="G507">
            <v>6098.47</v>
          </cell>
        </row>
        <row r="508">
          <cell r="A508">
            <v>70070200</v>
          </cell>
          <cell r="E508" t="str">
            <v>POÇO DE VISITA D=1,00 M EM TUBO CONCRETO C/PBJE - PROF. ATÉ 4,00 M</v>
          </cell>
          <cell r="F508" t="str">
            <v>un</v>
          </cell>
          <cell r="G508">
            <v>7194.46</v>
          </cell>
        </row>
        <row r="509">
          <cell r="A509">
            <v>70070201</v>
          </cell>
          <cell r="E509" t="str">
            <v>POÇO DE VISITA D=1,00 M EM TUBO CONCRETO C/PBJE - PROF. ATÉ 5,00 M</v>
          </cell>
          <cell r="F509" t="str">
            <v>un</v>
          </cell>
          <cell r="G509">
            <v>8473.1</v>
          </cell>
        </row>
        <row r="510">
          <cell r="A510">
            <v>70070202</v>
          </cell>
          <cell r="E510" t="str">
            <v>POÇO DE VISITA D=1,00 M EM TUBO CONCRETO C/PBJE - PROF. ATÉ 6,00 M</v>
          </cell>
          <cell r="F510" t="str">
            <v>un</v>
          </cell>
          <cell r="G510">
            <v>9751.74</v>
          </cell>
        </row>
        <row r="511">
          <cell r="A511">
            <v>70070203</v>
          </cell>
          <cell r="E511" t="str">
            <v>POÇO DE VISITA D=1,00 M EM TUBO CONCRETO C/PBJE - PROF. ATÉ 7,00 M</v>
          </cell>
          <cell r="F511" t="str">
            <v>un</v>
          </cell>
          <cell r="G511">
            <v>11030.38</v>
          </cell>
        </row>
        <row r="512">
          <cell r="E512" t="str">
            <v>POÇO VISITA DIÂM.1,20 M P/COL.TR/EM/INT.</v>
          </cell>
        </row>
        <row r="513">
          <cell r="A513">
            <v>70070204</v>
          </cell>
          <cell r="E513" t="str">
            <v>POÇO DE VISITA D=1,20 M EM TUBO CONCRETO C/PBJE - PROF. ATÉ 2,00 M</v>
          </cell>
          <cell r="F513" t="str">
            <v>un</v>
          </cell>
          <cell r="G513">
            <v>6501.36</v>
          </cell>
        </row>
        <row r="514">
          <cell r="A514">
            <v>70070205</v>
          </cell>
          <cell r="E514" t="str">
            <v>POÇO DE VISITA D=1,20 M EM TUBO CONCRETO C/PBJE - PROF. ATÉ 3,00 M</v>
          </cell>
          <cell r="F514" t="str">
            <v>un</v>
          </cell>
          <cell r="G514">
            <v>7699.81</v>
          </cell>
        </row>
        <row r="515">
          <cell r="A515">
            <v>70070206</v>
          </cell>
          <cell r="E515" t="str">
            <v>POÇO DE VISITA D=1,20 M EM TUBO CONCRETO C/PBJE - PROF. ATÉ 4,00 M</v>
          </cell>
          <cell r="F515" t="str">
            <v>un</v>
          </cell>
          <cell r="G515">
            <v>8864.86</v>
          </cell>
        </row>
        <row r="516">
          <cell r="A516">
            <v>70070207</v>
          </cell>
          <cell r="E516" t="str">
            <v>POÇO DE VISITA D=1,20 M EM TUBO CONCRETO C/PBJE - PROF. ATÉ 5,00 M</v>
          </cell>
          <cell r="F516" t="str">
            <v>un</v>
          </cell>
          <cell r="G516">
            <v>10523.94</v>
          </cell>
        </row>
        <row r="517">
          <cell r="A517">
            <v>70070208</v>
          </cell>
          <cell r="E517" t="str">
            <v>POÇO DE VISITA D=1,20 M EM TUBO CONCRETO C/PBJE - PROF. ATÉ 6,00 M</v>
          </cell>
          <cell r="F517" t="str">
            <v>un</v>
          </cell>
          <cell r="G517">
            <v>12183.02</v>
          </cell>
        </row>
        <row r="518">
          <cell r="A518">
            <v>70070209</v>
          </cell>
          <cell r="E518" t="str">
            <v>POÇO DE VISITA D=1,20 M EM TUBO CONCRETO C/PBJE - PROF. ATÉ 7,00 M</v>
          </cell>
          <cell r="F518" t="str">
            <v>un</v>
          </cell>
          <cell r="G518">
            <v>13842.1</v>
          </cell>
        </row>
        <row r="519">
          <cell r="E519" t="str">
            <v>POÇO DE INSPEÇÃO DIÂM.0,60 M</v>
          </cell>
        </row>
        <row r="520">
          <cell r="A520">
            <v>70070210</v>
          </cell>
          <cell r="E520" t="str">
            <v>POÇO DE INSPEÇÃO D=0,60 M EM ALVENARIA - PROF. ATÉ 1,60 M</v>
          </cell>
          <cell r="F520" t="str">
            <v>un</v>
          </cell>
          <cell r="G520">
            <v>3704.97</v>
          </cell>
        </row>
        <row r="521">
          <cell r="A521">
            <v>70070351</v>
          </cell>
          <cell r="E521" t="str">
            <v>POÇO DE INSPEÇÃO D=0,60 M EM ALVENARIA - PROF. ATÉ 2,00 M</v>
          </cell>
          <cell r="F521" t="str">
            <v>un</v>
          </cell>
          <cell r="G521">
            <v>4453.43</v>
          </cell>
        </row>
        <row r="522">
          <cell r="A522">
            <v>70070211</v>
          </cell>
          <cell r="E522" t="str">
            <v>POÇO DE INSPEÇÃO  D=0,60 M EM TUBO DE CONCRETO C/PBJE - PROF. ATÉ 1,60 M</v>
          </cell>
          <cell r="F522" t="str">
            <v>un</v>
          </cell>
          <cell r="G522">
            <v>2439.52</v>
          </cell>
        </row>
        <row r="523">
          <cell r="A523">
            <v>70070352</v>
          </cell>
          <cell r="E523" t="str">
            <v>POÇO DE INSPEÇÃO  D=0,60 M EM TUBO DE CONCRETO C/PBJE - PROF. ATÉ 2,00 M</v>
          </cell>
          <cell r="F523" t="str">
            <v>un</v>
          </cell>
          <cell r="G523">
            <v>2780.91</v>
          </cell>
        </row>
        <row r="524">
          <cell r="A524">
            <v>70070212</v>
          </cell>
          <cell r="E524" t="str">
            <v>POÇO DE INSPEÇÃO D=0,60 M EM MATERIAL PLÁSTICO - PROF. ATÉ 1,60 M</v>
          </cell>
          <cell r="F524" t="str">
            <v>un</v>
          </cell>
          <cell r="G524">
            <v>4162.1499999999996</v>
          </cell>
        </row>
        <row r="525">
          <cell r="A525">
            <v>70070296</v>
          </cell>
          <cell r="E525" t="str">
            <v>POÇO DE INSPEÇÃO D=0,60 M EM MATERIAL PLÁSTICO - PROF. ATÉ 1,60 M ( SEM TROCA DE SOLO )</v>
          </cell>
          <cell r="F525" t="str">
            <v>un</v>
          </cell>
          <cell r="G525">
            <v>3725.8</v>
          </cell>
        </row>
        <row r="526">
          <cell r="E526" t="str">
            <v>ADUELAS CONCR.ARMADO PRÉ-MOLDADAS C/PB</v>
          </cell>
        </row>
        <row r="527">
          <cell r="A527">
            <v>70070213</v>
          </cell>
          <cell r="E527" t="str">
            <v>ADUELAS DE CONCR. ARMADO, PRÉ-MOLDADAS, C/PB, DIÂM. 0,80 M - H
= 0,50 M</v>
          </cell>
          <cell r="F527" t="str">
            <v>un</v>
          </cell>
          <cell r="G527">
            <v>277.41000000000003</v>
          </cell>
        </row>
        <row r="528">
          <cell r="A528">
            <v>70070214</v>
          </cell>
          <cell r="E528" t="str">
            <v>ADUELAS DE CONCR. ARMADO, PRÉ-MOLDADAS, C/PB, DIÂM. 1,00 M - H
= 0,50 M</v>
          </cell>
          <cell r="F528" t="str">
            <v>un</v>
          </cell>
          <cell r="G528">
            <v>355.2</v>
          </cell>
        </row>
        <row r="529">
          <cell r="A529">
            <v>70070215</v>
          </cell>
          <cell r="E529" t="str">
            <v>ADUELAS DE CONCR. ARMADO, PRÉ-MOLDADAS, C/PB, DIÂM. 1,20 M - H
= 0,50 M</v>
          </cell>
          <cell r="F529" t="str">
            <v>un</v>
          </cell>
          <cell r="G529">
            <v>442.21</v>
          </cell>
        </row>
        <row r="530">
          <cell r="A530">
            <v>70070216</v>
          </cell>
          <cell r="E530" t="str">
            <v>ADUELAS DE CONCR. ARMADO, PRÉ-MOLDADAS, C/PB, DIÂM. 1,30 M - H
= 0,50 M</v>
          </cell>
          <cell r="F530" t="str">
            <v>un</v>
          </cell>
          <cell r="G530">
            <v>497.57</v>
          </cell>
        </row>
        <row r="531">
          <cell r="A531">
            <v>70070217</v>
          </cell>
          <cell r="E531" t="str">
            <v>ADUELAS DE CONCR. ARMADO, PRÉ-MOLDADAS, C/PB, DIÂM. 1,50 M - H
= 0,50 M</v>
          </cell>
          <cell r="F531" t="str">
            <v>un</v>
          </cell>
          <cell r="G531">
            <v>575.29</v>
          </cell>
        </row>
        <row r="532">
          <cell r="A532">
            <v>70070218</v>
          </cell>
          <cell r="E532" t="str">
            <v>ADUELAS DE CONCR. ARMADO, PRÉ-MOLDADAS, C/PB, DIÂM. 1,80 M - H
= 0,50 M</v>
          </cell>
          <cell r="F532" t="str">
            <v>un</v>
          </cell>
          <cell r="G532">
            <v>1025.71</v>
          </cell>
        </row>
        <row r="533">
          <cell r="A533">
            <v>70070219</v>
          </cell>
          <cell r="E533" t="str">
            <v>ADUELAS DE CONCR. ARMADO, PRÉ-MOLDADAS, C/PB, DIÂM. 2,12 M - H
= 0,50 M</v>
          </cell>
          <cell r="F533" t="str">
            <v>un</v>
          </cell>
          <cell r="G533">
            <v>1156.26</v>
          </cell>
        </row>
        <row r="534">
          <cell r="A534">
            <v>70070220</v>
          </cell>
          <cell r="E534" t="str">
            <v>ADUELAS DE CONCR. ARMADO, PRÉ-MOLDADAS, C/PB, DIÂM. 2,50 M - H
= 0,50 M</v>
          </cell>
          <cell r="F534" t="str">
            <v>un</v>
          </cell>
          <cell r="G534">
            <v>1639.14</v>
          </cell>
        </row>
        <row r="535">
          <cell r="A535">
            <v>70070221</v>
          </cell>
          <cell r="E535" t="str">
            <v>ADUELAS DE CONCR. ARMADO, PRÉ-MOLDADAS, C/PB, DIÂM. 3,00 M - H
= 0,50 M</v>
          </cell>
          <cell r="F535" t="str">
            <v>un</v>
          </cell>
          <cell r="G535">
            <v>1947.49</v>
          </cell>
        </row>
        <row r="536">
          <cell r="E536" t="str">
            <v>ADUELAS SUCESS.CONCR.ARMADO MOLD.IN LOCO</v>
          </cell>
        </row>
        <row r="537">
          <cell r="A537">
            <v>70070222</v>
          </cell>
          <cell r="E537" t="str">
            <v>ADUELAS SUCESSIVAS DE CONCRETO ARMADO MOLDADAS "IN LOCO", DIÂM. 1,50 M</v>
          </cell>
          <cell r="F537" t="str">
            <v>M</v>
          </cell>
          <cell r="G537">
            <v>6348.8</v>
          </cell>
        </row>
        <row r="538">
          <cell r="A538">
            <v>70070223</v>
          </cell>
          <cell r="E538" t="str">
            <v>ADUELAS SUCESSIVAS DE CONCRETO ARMADO MOLDADAS "IN LOCO", DIÂM. 2,00 M</v>
          </cell>
          <cell r="F538" t="str">
            <v>M</v>
          </cell>
          <cell r="G538">
            <v>8363.02</v>
          </cell>
        </row>
        <row r="539">
          <cell r="A539">
            <v>70070224</v>
          </cell>
          <cell r="E539" t="str">
            <v>ADUELAS SUCESSIVAS DE CONCRETO ARMADO MOLDADAS "IN LOCO", DIÂM. 2,50 M</v>
          </cell>
          <cell r="F539" t="str">
            <v>M</v>
          </cell>
          <cell r="G539">
            <v>10083.950000000001</v>
          </cell>
        </row>
        <row r="540">
          <cell r="A540">
            <v>70070225</v>
          </cell>
          <cell r="E540" t="str">
            <v>ADUELAS SUCESSIVAS DE CONCRETO ARMADO MOLDADAS "IN LOCO", DIÂM. 3,00 M</v>
          </cell>
          <cell r="F540" t="str">
            <v>M</v>
          </cell>
          <cell r="G540">
            <v>12137.28</v>
          </cell>
        </row>
        <row r="541">
          <cell r="A541">
            <v>70070226</v>
          </cell>
          <cell r="E541" t="str">
            <v>ADUELAS SUCESSIVAS DE CONCRETO ARMADO MOLDADAS "IN LOCO", DIÂM. 3,80 M</v>
          </cell>
          <cell r="F541" t="str">
            <v>M</v>
          </cell>
          <cell r="G541">
            <v>15199.72</v>
          </cell>
        </row>
        <row r="542">
          <cell r="E542" t="str">
            <v>DISPOSIT.ESPECIAIS E ESTRUT.ACESSÓRIAS</v>
          </cell>
        </row>
        <row r="543">
          <cell r="A543">
            <v>70070227</v>
          </cell>
          <cell r="E543" t="str">
            <v>INSTALAÇÃO DE HIDRANTE DE COLUNA</v>
          </cell>
          <cell r="F543" t="str">
            <v>un</v>
          </cell>
          <cell r="G543">
            <v>1184.72</v>
          </cell>
        </row>
        <row r="544">
          <cell r="A544">
            <v>70070228</v>
          </cell>
          <cell r="E544" t="str">
            <v>INSTALAÇÃO DE HIDRANTE SUBTERRÂNEO</v>
          </cell>
          <cell r="F544" t="str">
            <v>un</v>
          </cell>
          <cell r="G544">
            <v>974.83</v>
          </cell>
        </row>
        <row r="545">
          <cell r="A545">
            <v>70070229</v>
          </cell>
          <cell r="E545" t="str">
            <v>ASSENTAMENTO DE TUBO DE QUEDA</v>
          </cell>
          <cell r="F545" t="str">
            <v>M</v>
          </cell>
          <cell r="G545">
            <v>435.37</v>
          </cell>
        </row>
        <row r="546">
          <cell r="A546">
            <v>70070230</v>
          </cell>
          <cell r="E546" t="str">
            <v>ASSENTAMENTO DE TAMPÃO DE FERRO FUNDIDO, DN 600 MM</v>
          </cell>
          <cell r="F546" t="str">
            <v>un</v>
          </cell>
          <cell r="G546">
            <v>165.2</v>
          </cell>
        </row>
        <row r="547">
          <cell r="A547">
            <v>70070231</v>
          </cell>
          <cell r="E547" t="str">
            <v>ASSENTAMENTO DE TAMPÃO DE FERRO FUNDIDO, DN 900 MM</v>
          </cell>
          <cell r="F547" t="str">
            <v>un</v>
          </cell>
          <cell r="G547">
            <v>226.98</v>
          </cell>
        </row>
        <row r="548">
          <cell r="A548">
            <v>70070232</v>
          </cell>
          <cell r="E548" t="str">
            <v>TERMINAL DE LIMPEZA</v>
          </cell>
          <cell r="F548" t="str">
            <v>un</v>
          </cell>
          <cell r="G548">
            <v>844.12</v>
          </cell>
        </row>
        <row r="549">
          <cell r="A549">
            <v>70070235</v>
          </cell>
          <cell r="E549" t="str">
            <v>BOCA-DE-LOBO</v>
          </cell>
          <cell r="F549" t="str">
            <v>un</v>
          </cell>
          <cell r="G549">
            <v>2229.02</v>
          </cell>
        </row>
        <row r="550">
          <cell r="A550">
            <v>70070236</v>
          </cell>
          <cell r="E550" t="str">
            <v>EXECUÇÃO DE TAMPA DE BOCA-DE-LOBO</v>
          </cell>
          <cell r="F550" t="str">
            <v>un</v>
          </cell>
          <cell r="G550">
            <v>218.65</v>
          </cell>
        </row>
        <row r="551">
          <cell r="A551">
            <v>70070237</v>
          </cell>
          <cell r="E551" t="str">
            <v>TAMPA DE INSPEÇÃO EM CONCRETO ARMADO</v>
          </cell>
          <cell r="F551" t="str">
            <v>M3</v>
          </cell>
          <cell r="G551">
            <v>3179.81</v>
          </cell>
        </row>
        <row r="552">
          <cell r="A552">
            <v>70070238</v>
          </cell>
          <cell r="E552" t="str">
            <v>EXTRAVASOR DIÂMETRO ATÉ 250 MM</v>
          </cell>
          <cell r="F552" t="str">
            <v>un</v>
          </cell>
          <cell r="G552">
            <v>545.77</v>
          </cell>
        </row>
        <row r="553">
          <cell r="A553">
            <v>70070239</v>
          </cell>
          <cell r="E553" t="str">
            <v>EXTRAVASOR DIÂMETRO DE 300 MM ATÉ 350 MM</v>
          </cell>
          <cell r="F553" t="str">
            <v>un</v>
          </cell>
          <cell r="G553">
            <v>638.83000000000004</v>
          </cell>
        </row>
        <row r="554">
          <cell r="A554">
            <v>70070240</v>
          </cell>
          <cell r="E554" t="str">
            <v>EXTRAVASOR DIÂMETRO DE 400 MM ATÉ 600 MM</v>
          </cell>
          <cell r="F554" t="str">
            <v>un</v>
          </cell>
          <cell r="G554">
            <v>906.73</v>
          </cell>
        </row>
        <row r="555">
          <cell r="A555">
            <v>70070342</v>
          </cell>
          <cell r="E555" t="str">
            <v>DISPOSITIVO DE PROTEÇÃO PARA REGISTRO COM ASSENTAMENTO DE TAMPA T-5</v>
          </cell>
          <cell r="F555" t="str">
            <v>un</v>
          </cell>
          <cell r="G555">
            <v>267.86</v>
          </cell>
        </row>
        <row r="556">
          <cell r="E556" t="str">
            <v>CAIXA DE ALVENARIA 1 TIJOLO</v>
          </cell>
        </row>
        <row r="557">
          <cell r="A557">
            <v>70070241</v>
          </cell>
          <cell r="E557" t="str">
            <v>CAIXA DE ALVENARIA DE 1 TIJOLO - 0,80 X 0,80 M</v>
          </cell>
          <cell r="F557" t="str">
            <v>M</v>
          </cell>
          <cell r="G557">
            <v>1849.29</v>
          </cell>
        </row>
        <row r="558">
          <cell r="A558">
            <v>70070242</v>
          </cell>
          <cell r="E558" t="str">
            <v>CAIXA DE ALVENARIA DE 1 TIJOLO - 0,80 X 1,00 M</v>
          </cell>
          <cell r="F558" t="str">
            <v>M</v>
          </cell>
          <cell r="G558">
            <v>2012.76</v>
          </cell>
        </row>
        <row r="559">
          <cell r="A559">
            <v>70070243</v>
          </cell>
          <cell r="E559" t="str">
            <v>CAIXA DE ALVENARIA DE 1 TIJOLO - 1,00 X 1,00 M</v>
          </cell>
          <cell r="F559" t="str">
            <v>M</v>
          </cell>
          <cell r="G559">
            <v>2283.71</v>
          </cell>
        </row>
        <row r="560">
          <cell r="A560">
            <v>70070244</v>
          </cell>
          <cell r="E560" t="str">
            <v>CAIXA DE ALVENARIA DE 1 TIJOLO - 1,00 X 1,10 M</v>
          </cell>
          <cell r="F560" t="str">
            <v>M</v>
          </cell>
          <cell r="G560">
            <v>2426.85</v>
          </cell>
        </row>
        <row r="561">
          <cell r="A561">
            <v>70070245</v>
          </cell>
          <cell r="E561" t="str">
            <v>CAIXA DE ALVENARIA DE 1 TIJOLO - 1,00 X 1,20 M</v>
          </cell>
          <cell r="F561" t="str">
            <v>M</v>
          </cell>
          <cell r="G561">
            <v>2548.21</v>
          </cell>
        </row>
        <row r="562">
          <cell r="A562">
            <v>70070246</v>
          </cell>
          <cell r="E562" t="str">
            <v>CAIXA DE ALVENARIA DE 1 TIJOLO - 1,00 X 1,35 M</v>
          </cell>
          <cell r="F562" t="str">
            <v>M</v>
          </cell>
          <cell r="G562">
            <v>2689.5</v>
          </cell>
        </row>
        <row r="563">
          <cell r="A563">
            <v>70070247</v>
          </cell>
          <cell r="E563" t="str">
            <v>CAIXA DE ALVENARIA DE 1 TIJOLO - 1,00 X 1,50 M</v>
          </cell>
          <cell r="F563" t="str">
            <v>M</v>
          </cell>
          <cell r="G563">
            <v>3023.07</v>
          </cell>
        </row>
        <row r="564">
          <cell r="A564">
            <v>70070248</v>
          </cell>
          <cell r="E564" t="str">
            <v>CAIXA DE ALVENARIA DE 1 TIJOLO - 1,10 X 1,10 M</v>
          </cell>
          <cell r="F564" t="str">
            <v>M</v>
          </cell>
          <cell r="G564">
            <v>2677.84</v>
          </cell>
        </row>
        <row r="565">
          <cell r="A565">
            <v>70070249</v>
          </cell>
          <cell r="E565" t="str">
            <v>CAIXA DE ALVENARIA DE 1 TIJOLO - 1,20 X 1,20 M</v>
          </cell>
          <cell r="F565" t="str">
            <v>M</v>
          </cell>
          <cell r="G565">
            <v>2773.88</v>
          </cell>
        </row>
        <row r="566">
          <cell r="A566">
            <v>70070250</v>
          </cell>
          <cell r="E566" t="str">
            <v>CAIXA DE ALVENARIA DE 1 TIJOLO - 1,20 X 1,50 M</v>
          </cell>
          <cell r="F566" t="str">
            <v>M</v>
          </cell>
          <cell r="G566">
            <v>3295.41</v>
          </cell>
        </row>
        <row r="567">
          <cell r="A567">
            <v>70070251</v>
          </cell>
          <cell r="E567" t="str">
            <v>CAIXA DE ALVENARIA DE 1 TIJOLO - 1,50 X 1,50 M</v>
          </cell>
          <cell r="F567" t="str">
            <v>M</v>
          </cell>
          <cell r="G567">
            <v>3587.79</v>
          </cell>
        </row>
        <row r="568">
          <cell r="A568">
            <v>70070252</v>
          </cell>
          <cell r="E568" t="str">
            <v>CAIXA DE ALVENARIA DE 1 TIJOLO - 1,50 X 2,00 M</v>
          </cell>
          <cell r="F568" t="str">
            <v>M</v>
          </cell>
          <cell r="G568">
            <v>4573.29</v>
          </cell>
        </row>
        <row r="569">
          <cell r="A569">
            <v>70070253</v>
          </cell>
          <cell r="E569" t="str">
            <v>CAIXA DE ALVENARIA DE 1 TIJOLO - 2,00 X 2,00 M</v>
          </cell>
          <cell r="F569" t="str">
            <v>M</v>
          </cell>
          <cell r="G569">
            <v>5259.35</v>
          </cell>
        </row>
        <row r="570">
          <cell r="A570">
            <v>70070254</v>
          </cell>
          <cell r="E570" t="str">
            <v>CAIXA DE ALVENARIA DE 1 TIJOLO - 2,00 X 2,50 M</v>
          </cell>
          <cell r="F570" t="str">
            <v>M</v>
          </cell>
          <cell r="G570">
            <v>5945.24</v>
          </cell>
        </row>
        <row r="571">
          <cell r="E571" t="str">
            <v>CAIXA DE ALVENARIA 1/2 TIJOLO</v>
          </cell>
        </row>
        <row r="572">
          <cell r="A572">
            <v>70070255</v>
          </cell>
          <cell r="E572" t="str">
            <v>CAIXA DE ALVENARIA DE 1/2 TIJOLO - 0,60 X 0,60 M</v>
          </cell>
          <cell r="F572" t="str">
            <v>M</v>
          </cell>
          <cell r="G572">
            <v>1047.94</v>
          </cell>
        </row>
        <row r="573">
          <cell r="A573">
            <v>70070256</v>
          </cell>
          <cell r="E573" t="str">
            <v>CAIXA DE ALVENARIA DE 1/2 TIJOLO - 0,80 X 0,80 M</v>
          </cell>
          <cell r="F573" t="str">
            <v>M</v>
          </cell>
          <cell r="G573">
            <v>1393.45</v>
          </cell>
        </row>
        <row r="574">
          <cell r="A574">
            <v>70070257</v>
          </cell>
          <cell r="E574" t="str">
            <v>CAIXA DE ALVENARIA DE 1/2 TIJOLO - 0,90 X 0,90 M</v>
          </cell>
          <cell r="F574" t="str">
            <v>M</v>
          </cell>
          <cell r="G574">
            <v>1571.85</v>
          </cell>
        </row>
        <row r="575">
          <cell r="A575">
            <v>70070258</v>
          </cell>
          <cell r="E575" t="str">
            <v>CAIXA DE ALVENARIA DE 1/2 TIJOLO - 1,00 X 0,80 M</v>
          </cell>
          <cell r="F575" t="str">
            <v>M</v>
          </cell>
          <cell r="G575">
            <v>1571.85</v>
          </cell>
        </row>
        <row r="576">
          <cell r="A576">
            <v>70070259</v>
          </cell>
          <cell r="E576" t="str">
            <v>CAIXA DE ALVENARIA DE 1/2 TIJOLO - 1,00 X 1,00 M</v>
          </cell>
          <cell r="F576" t="str">
            <v>M</v>
          </cell>
          <cell r="G576">
            <v>1760.5</v>
          </cell>
        </row>
        <row r="577">
          <cell r="A577">
            <v>70070260</v>
          </cell>
          <cell r="E577" t="str">
            <v>CAIXA DE ALVENARIA DE 1/2 TIJOLO - 1,00 X 1,20 M</v>
          </cell>
          <cell r="F577" t="str">
            <v>M</v>
          </cell>
          <cell r="G577">
            <v>1938.64</v>
          </cell>
        </row>
        <row r="578">
          <cell r="E578" t="str">
            <v>DISPOSITIVOS PARA LAGOA</v>
          </cell>
        </row>
        <row r="579">
          <cell r="A579">
            <v>70070261</v>
          </cell>
          <cell r="E579" t="str">
            <v>PLACA DE CONCRETO</v>
          </cell>
          <cell r="F579" t="str">
            <v>M2</v>
          </cell>
          <cell r="G579">
            <v>172.3</v>
          </cell>
        </row>
        <row r="580">
          <cell r="A580">
            <v>70070262</v>
          </cell>
          <cell r="E580" t="str">
            <v>CAIXA "1" (1,50 X 1,30 M), COM STOP LOG E VERTEDOR</v>
          </cell>
          <cell r="F580" t="str">
            <v>M</v>
          </cell>
          <cell r="G580">
            <v>9155.89</v>
          </cell>
        </row>
        <row r="581">
          <cell r="A581">
            <v>70070263</v>
          </cell>
          <cell r="E581" t="str">
            <v>CAIXA "2" (2,40 X 0,80 M)</v>
          </cell>
          <cell r="F581" t="str">
            <v>M</v>
          </cell>
          <cell r="G581">
            <v>4541.8500000000004</v>
          </cell>
        </row>
        <row r="582">
          <cell r="A582">
            <v>70070264</v>
          </cell>
          <cell r="E582" t="str">
            <v>CAIXA "3" (1,60 X 0,80 M), CAIXA DIVISORA DE VAZÃO</v>
          </cell>
          <cell r="F582" t="str">
            <v>M</v>
          </cell>
          <cell r="G582">
            <v>4256.4799999999996</v>
          </cell>
        </row>
        <row r="583">
          <cell r="A583">
            <v>70070265</v>
          </cell>
          <cell r="E583" t="str">
            <v>CAIXA "4" (0,60 X 0,60 M)</v>
          </cell>
          <cell r="F583" t="str">
            <v>M</v>
          </cell>
          <cell r="G583">
            <v>1409.97</v>
          </cell>
        </row>
        <row r="584">
          <cell r="A584">
            <v>70070267</v>
          </cell>
          <cell r="E584" t="str">
            <v>CAIXA "7" (0,80 X 0,80 M)</v>
          </cell>
          <cell r="F584" t="str">
            <v>M</v>
          </cell>
          <cell r="G584">
            <v>3556.27</v>
          </cell>
        </row>
        <row r="585">
          <cell r="A585">
            <v>70070268</v>
          </cell>
          <cell r="E585" t="str">
            <v>CAIXA DE INSPEÇÃO (0,60 X 0,60 M)</v>
          </cell>
          <cell r="F585" t="str">
            <v>M</v>
          </cell>
          <cell r="G585">
            <v>1945.71</v>
          </cell>
        </row>
        <row r="586">
          <cell r="A586">
            <v>70070269</v>
          </cell>
          <cell r="E586" t="str">
            <v>CAIXA DE INSPEÇÃO (0,80 X 0,80 M)</v>
          </cell>
          <cell r="F586" t="str">
            <v>M</v>
          </cell>
          <cell r="G586">
            <v>2752.36</v>
          </cell>
        </row>
        <row r="587">
          <cell r="A587">
            <v>70070270</v>
          </cell>
          <cell r="E587" t="str">
            <v>DISPOSITIVO DE SAÍDA A</v>
          </cell>
          <cell r="F587" t="str">
            <v>un</v>
          </cell>
          <cell r="G587">
            <v>4783.01</v>
          </cell>
        </row>
        <row r="588">
          <cell r="A588">
            <v>70070281</v>
          </cell>
          <cell r="E588" t="str">
            <v>CAIXA "6" (1,30 X 1,00 M), COM VERTEDOR</v>
          </cell>
          <cell r="F588" t="str">
            <v>M</v>
          </cell>
          <cell r="G588">
            <v>4395.76</v>
          </cell>
        </row>
        <row r="589">
          <cell r="E589" t="str">
            <v>POÇO VISITA  DIÂM.0,80 M P/REDE ESGOTO</v>
          </cell>
        </row>
        <row r="590">
          <cell r="A590">
            <v>70070361</v>
          </cell>
          <cell r="E590" t="str">
            <v>POÇO DE VISITA  D=0,80 M EM MATERIAL PLÁSTICO - PROF. ATÉ 2,00 M</v>
          </cell>
          <cell r="F590" t="str">
            <v>un</v>
          </cell>
          <cell r="G590">
            <v>6593.41</v>
          </cell>
        </row>
        <row r="591">
          <cell r="A591">
            <v>70070362</v>
          </cell>
          <cell r="E591" t="str">
            <v>POÇO DE VISITA  D=0,80 M EM MATERIAL PLÁSTICO - PROF. ATÉ 2,50 M</v>
          </cell>
          <cell r="F591" t="str">
            <v>un</v>
          </cell>
          <cell r="G591">
            <v>7675.73</v>
          </cell>
        </row>
        <row r="592">
          <cell r="A592">
            <v>70070363</v>
          </cell>
          <cell r="E592" t="str">
            <v>POÇO DE VISITA  D=0,80 M EM MATERIAL PLÁSTICO - PROF. ATÉ 2,00 M ( SEM TROCA DE SOLO )</v>
          </cell>
          <cell r="F592" t="str">
            <v>un</v>
          </cell>
          <cell r="G592">
            <v>5928.74</v>
          </cell>
        </row>
        <row r="593">
          <cell r="A593">
            <v>70070364</v>
          </cell>
          <cell r="E593" t="str">
            <v>POÇO DE VISITA  D=0,80 M EM MATERIAL PLÁSTICO - PROF. ATÉ 2,50 M ( SEM TROCA DE SOLO )</v>
          </cell>
          <cell r="F593" t="str">
            <v>un</v>
          </cell>
          <cell r="G593">
            <v>6837.37</v>
          </cell>
        </row>
        <row r="594">
          <cell r="E594" t="str">
            <v>ASSENTAMENTO</v>
          </cell>
        </row>
        <row r="595">
          <cell r="E595" t="str">
            <v>ASS.TUB/PÇ PVC/PE P/REDE DISTR. ÁGUA</v>
          </cell>
        </row>
        <row r="596">
          <cell r="A596">
            <v>70080001</v>
          </cell>
          <cell r="E596" t="str">
            <v>ASSENTAMENTO PARA REDES DE ÁGUA, TUBOS E PEÇAS, DN 50 MM, EM PVC RÍGIDO, RPVC E DEFOFO (A)</v>
          </cell>
          <cell r="F596" t="str">
            <v>M</v>
          </cell>
          <cell r="G596">
            <v>16.149999999999999</v>
          </cell>
        </row>
        <row r="597">
          <cell r="A597">
            <v>70080002</v>
          </cell>
          <cell r="E597" t="str">
            <v>ASSENTAMENTO PARA REDES DE ÁGUA, TUBOS E PEÇAS, DN 75 MM, EM PVC RÍGIDO, RPVC E DEFOFO (A)</v>
          </cell>
          <cell r="F597" t="str">
            <v>M</v>
          </cell>
          <cell r="G597">
            <v>16.71</v>
          </cell>
        </row>
        <row r="598">
          <cell r="A598">
            <v>70080003</v>
          </cell>
          <cell r="E598" t="str">
            <v>ASSENTAMENTO PARA REDES DE ÁGUA, TUBOS E PEÇAS, DN 100 MM, EM PVC RÍGIDO, RPVC E DEFOFO (A)</v>
          </cell>
          <cell r="F598" t="str">
            <v>M</v>
          </cell>
          <cell r="G598">
            <v>17.88</v>
          </cell>
        </row>
        <row r="599">
          <cell r="A599">
            <v>70080004</v>
          </cell>
          <cell r="E599" t="str">
            <v>ASSENTAMENTO PARA REDES DE ÁGUA, TUBOS E PEÇAS, DN 150 MM, EM PVC RÍGIDO, RPVC E DEFOFO (A)</v>
          </cell>
          <cell r="F599" t="str">
            <v>M</v>
          </cell>
          <cell r="G599">
            <v>20.86</v>
          </cell>
        </row>
        <row r="600">
          <cell r="A600">
            <v>70080005</v>
          </cell>
          <cell r="E600" t="str">
            <v>ASSENTAMENTO PARA REDES DE ÁGUA, TUBOS E PEÇAS, DN 200 MM, EM PVC RÍGIDO, RPVC E DEFOFO (A)</v>
          </cell>
          <cell r="F600" t="str">
            <v>M</v>
          </cell>
          <cell r="G600">
            <v>22.63</v>
          </cell>
        </row>
        <row r="601">
          <cell r="A601">
            <v>70080006</v>
          </cell>
          <cell r="E601" t="str">
            <v>ASSENTAMENTO PARA REDES DE ÁGUA, TUBOS E PEÇAS, DN 250 MM, EM PVC RÍGIDO, RPVC E DEFOFO (A)</v>
          </cell>
          <cell r="F601" t="str">
            <v>M</v>
          </cell>
          <cell r="G601">
            <v>26.42</v>
          </cell>
        </row>
        <row r="602">
          <cell r="A602">
            <v>70080007</v>
          </cell>
          <cell r="E602" t="str">
            <v>ASSENTAMENTO PARA REDES DE ÁGUA, TUBOS E PEÇAS, DN 300 MM, EM PVC RÍGIDO, RPVC E DEFOFO (A)</v>
          </cell>
          <cell r="F602" t="str">
            <v>M</v>
          </cell>
          <cell r="G602">
            <v>30.57</v>
          </cell>
        </row>
        <row r="603">
          <cell r="A603">
            <v>70080008</v>
          </cell>
          <cell r="E603" t="str">
            <v>ASSENTAMENTO PARA REDES DE ÁGUA, TUBOS E PEÇAS, DN 350 MM, EM PVC RÍGIDO, RPVC E DEFOFO (A)</v>
          </cell>
          <cell r="F603" t="str">
            <v>M</v>
          </cell>
          <cell r="G603">
            <v>33.92</v>
          </cell>
        </row>
        <row r="604">
          <cell r="A604">
            <v>70080009</v>
          </cell>
          <cell r="E604" t="str">
            <v>ASSENTAMENTO PARA REDES DE ÁGUA, TUBOS E PEÇAS, DE 63 ATÉ 125 MM, EM PE (A)</v>
          </cell>
          <cell r="F604" t="str">
            <v>M</v>
          </cell>
          <cell r="G604">
            <v>14.63</v>
          </cell>
        </row>
        <row r="605">
          <cell r="A605">
            <v>70080010</v>
          </cell>
          <cell r="E605" t="str">
            <v>ASSENTAMENTO PARA REDES DE ÁGUA, TUBOS E PEÇAS, DE 140 ATÉ 250 MM, EM PE (A)</v>
          </cell>
          <cell r="F605" t="str">
            <v>M</v>
          </cell>
          <cell r="G605">
            <v>45.68</v>
          </cell>
        </row>
        <row r="606">
          <cell r="A606">
            <v>70080011</v>
          </cell>
          <cell r="E606" t="str">
            <v>ASSENTAMENTO PARA REDES DE ÁGUA, TUBOS E PEÇAS, DE 280 ATÉ 400 MM, EM PE (A)</v>
          </cell>
          <cell r="F606" t="str">
            <v>M</v>
          </cell>
          <cell r="G606">
            <v>81.69</v>
          </cell>
        </row>
        <row r="607">
          <cell r="A607">
            <v>70080012</v>
          </cell>
          <cell r="E607" t="str">
            <v>ASSENTAMENTO PARA REDES DE ÁGUA, TUBOS E PEÇAS, DN 50 MM, EM PVC RÍGIDO, RPVC E DEFOFO (B)</v>
          </cell>
          <cell r="F607" t="str">
            <v>M</v>
          </cell>
          <cell r="G607">
            <v>13.19</v>
          </cell>
        </row>
        <row r="608">
          <cell r="A608">
            <v>70080013</v>
          </cell>
          <cell r="E608" t="str">
            <v>ASSENTAMENTO PARA REDES DE ÁGUA, TUBOS E PEÇAS, DN 75 MM, EM PVC RÍGIDO, RPVC E DEFOFO (B)</v>
          </cell>
          <cell r="F608" t="str">
            <v>M</v>
          </cell>
          <cell r="G608">
            <v>13.67</v>
          </cell>
        </row>
        <row r="609">
          <cell r="A609">
            <v>70080014</v>
          </cell>
          <cell r="E609" t="str">
            <v>ASSENTAMENTO PARA REDES DE ÁGUA, TUBOS E PEÇAS, DN 100 MM, EM PVC RÍGIDO, RPVC E DEFOFO (B)</v>
          </cell>
          <cell r="F609" t="str">
            <v>M</v>
          </cell>
          <cell r="G609">
            <v>14.58</v>
          </cell>
        </row>
        <row r="610">
          <cell r="A610">
            <v>70080015</v>
          </cell>
          <cell r="E610" t="str">
            <v>ASSENTAMENTO PARA REDES DE ÁGUA, TUBOS E PEÇAS, DN 150 MM, EM PVC RÍGIDO, RPVC E DEFOFO (B)</v>
          </cell>
          <cell r="F610" t="str">
            <v>M</v>
          </cell>
          <cell r="G610">
            <v>16.97</v>
          </cell>
        </row>
        <row r="611">
          <cell r="A611">
            <v>70080016</v>
          </cell>
          <cell r="E611" t="str">
            <v>ASSENTAMENTO PARA REDES DE ÁGUA, TUBOS E PEÇAS, DN 200 MM, EM PVC RÍGIDO, RPVC E DEFOFO (B)</v>
          </cell>
          <cell r="F611" t="str">
            <v>M</v>
          </cell>
          <cell r="G611">
            <v>18.38</v>
          </cell>
        </row>
        <row r="612">
          <cell r="A612">
            <v>70080017</v>
          </cell>
          <cell r="E612" t="str">
            <v>ASSENTAMENTO PARA REDES DE ÁGUA, TUBOS E PEÇAS, DN 250 MM, EM PVC RÍGIDO, RPVC E DEFOFO (B)</v>
          </cell>
          <cell r="F612" t="str">
            <v>M</v>
          </cell>
          <cell r="G612">
            <v>21.2</v>
          </cell>
        </row>
        <row r="613">
          <cell r="A613">
            <v>70080018</v>
          </cell>
          <cell r="E613" t="str">
            <v>ASSENTAMENTO PARA REDES DE ÁGUA, TUBOS E PEÇAS, DN 300 MM, EM PVC RÍGIDO, RPVC E DEFOFO (B)</v>
          </cell>
          <cell r="F613" t="str">
            <v>M</v>
          </cell>
          <cell r="G613">
            <v>24.79</v>
          </cell>
        </row>
        <row r="614">
          <cell r="A614">
            <v>70080019</v>
          </cell>
          <cell r="E614" t="str">
            <v>ASSENTAMENTO PARA REDES DE ÁGUA, TUBOS E PEÇAS, DN 350 MM, EM PVC RÍGIDO, RPVC E DEFOFO (B)</v>
          </cell>
          <cell r="F614" t="str">
            <v>M</v>
          </cell>
          <cell r="G614">
            <v>28.72</v>
          </cell>
        </row>
        <row r="615">
          <cell r="A615">
            <v>70080020</v>
          </cell>
          <cell r="E615" t="str">
            <v>ASSENTAMENTO PARA REDES DE ÁGUA, TUBOS E PEÇAS, DE 63 ATÉ 125 MM, EM PE (B)</v>
          </cell>
          <cell r="F615" t="str">
            <v>M</v>
          </cell>
          <cell r="G615">
            <v>12.12</v>
          </cell>
        </row>
        <row r="616">
          <cell r="A616">
            <v>70080021</v>
          </cell>
          <cell r="E616" t="str">
            <v>ASSENTAMENTO PARA REDES DE ÁGUA, TUBOS E PEÇAS, DE 140 ATÉ 250 MM, EM PE (B)</v>
          </cell>
          <cell r="F616" t="str">
            <v>M</v>
          </cell>
          <cell r="G616">
            <v>42.38</v>
          </cell>
        </row>
        <row r="617">
          <cell r="A617">
            <v>70080022</v>
          </cell>
          <cell r="E617" t="str">
            <v>ASSENTAMENTO PARA REDES DE ÁGUA, TUBOS E PEÇAS, DE 280 ATÉ 400 MM, EM PE (B)</v>
          </cell>
          <cell r="F617" t="str">
            <v>M</v>
          </cell>
          <cell r="G617">
            <v>76.86</v>
          </cell>
        </row>
        <row r="618">
          <cell r="A618">
            <v>70080023</v>
          </cell>
          <cell r="E618" t="str">
            <v>ASSENTAMENTO PARA REDES DE ÁGUA, TUBOS E PEÇAS, DN 50 MM, EM PVC RÍGIDO, RPVC E DEFOFO (C)</v>
          </cell>
          <cell r="F618" t="str">
            <v>M</v>
          </cell>
          <cell r="G618">
            <v>9.2799999999999994</v>
          </cell>
        </row>
        <row r="619">
          <cell r="A619">
            <v>70080024</v>
          </cell>
          <cell r="E619" t="str">
            <v>ASSENTAMENTO PARA REDES DE ÁGUA, TUBOS E PEÇAS, DN 75 MM, EM PVC RÍGIDO, RPVC E DEFOFO (C)</v>
          </cell>
          <cell r="F619" t="str">
            <v>M</v>
          </cell>
          <cell r="G619">
            <v>9.6300000000000008</v>
          </cell>
        </row>
        <row r="620">
          <cell r="A620">
            <v>70080025</v>
          </cell>
          <cell r="E620" t="str">
            <v>ASSENTAMENTO PARA REDES DE ÁGUA, TUBOS E PEÇAS, DN 100 MM, EM PVC RÍGIDO, RPVC E DEFOFO (C)</v>
          </cell>
          <cell r="F620" t="str">
            <v>M</v>
          </cell>
          <cell r="G620">
            <v>10.199999999999999</v>
          </cell>
        </row>
        <row r="621">
          <cell r="A621">
            <v>70080026</v>
          </cell>
          <cell r="E621" t="str">
            <v>ASSENTAMENTO PARA REDES DE ÁGUA, TUBOS E PEÇAS, DN 150 MM, EM PVC RÍGIDO, RPVC E DEFOFO (C)</v>
          </cell>
          <cell r="F621" t="str">
            <v>M</v>
          </cell>
          <cell r="G621">
            <v>11.7</v>
          </cell>
        </row>
        <row r="622">
          <cell r="A622">
            <v>70080027</v>
          </cell>
          <cell r="E622" t="str">
            <v>ASSENTAMENTO PARA REDES DE ÁGUA, TUBOS E PEÇAS, DN 200 MM, EM PVC RÍGIDO, RPVC E DEFOFO (C)</v>
          </cell>
          <cell r="F622" t="str">
            <v>M</v>
          </cell>
          <cell r="G622">
            <v>12.57</v>
          </cell>
        </row>
        <row r="623">
          <cell r="A623">
            <v>70080028</v>
          </cell>
          <cell r="E623" t="str">
            <v>ASSENTAMENTO PARA REDES DE ÁGUA, TUBOS E PEÇAS, DN 250 MM, EM PVC RÍGIDO, RPVC E DEFOFO (C)</v>
          </cell>
          <cell r="F623" t="str">
            <v>M</v>
          </cell>
          <cell r="G623">
            <v>14.45</v>
          </cell>
        </row>
        <row r="624">
          <cell r="A624">
            <v>70080029</v>
          </cell>
          <cell r="E624" t="str">
            <v>ASSENTAMENTO PARA REDES DE ÁGUA, TUBOS E PEÇAS, DN 300 MM, EM PVC RÍGIDO, RPVC E DEFOFO (C)</v>
          </cell>
          <cell r="F624" t="str">
            <v>M</v>
          </cell>
          <cell r="G624">
            <v>16.86</v>
          </cell>
        </row>
        <row r="625">
          <cell r="A625">
            <v>70080030</v>
          </cell>
          <cell r="E625" t="str">
            <v>ASSENTAMENTO PARA REDES DE ÁGUA, TUBOS E PEÇAS, DN 350 MM, EM PVC RÍGIDO, RPVC E DEFOFO (C)</v>
          </cell>
          <cell r="F625" t="str">
            <v>M</v>
          </cell>
          <cell r="G625">
            <v>19.559999999999999</v>
          </cell>
        </row>
        <row r="626">
          <cell r="A626">
            <v>70080031</v>
          </cell>
          <cell r="E626" t="str">
            <v>ASSENTAMENTO PARA REDES DE ÁGUA, TUBOS E PEÇAS, DE 63 ATÉ 125 MM, EM PE (C)</v>
          </cell>
          <cell r="F626" t="str">
            <v>M</v>
          </cell>
          <cell r="G626">
            <v>8.81</v>
          </cell>
        </row>
        <row r="627">
          <cell r="A627">
            <v>70080032</v>
          </cell>
          <cell r="E627" t="str">
            <v>ASSENTAMENTO PARA REDES DE ÁGUA, TUBOS E PEÇAS, DE 140 ATÉ 250 MM, EM PE (C)</v>
          </cell>
          <cell r="F627" t="str">
            <v>M</v>
          </cell>
          <cell r="G627">
            <v>37.880000000000003</v>
          </cell>
        </row>
        <row r="628">
          <cell r="A628">
            <v>70080033</v>
          </cell>
          <cell r="E628" t="str">
            <v>ASSENTAMENTO PARA REDES DE ÁGUA, TUBOS E PEÇAS, DE 280 ATÉ 400 MM, EM PE (C)</v>
          </cell>
          <cell r="F628" t="str">
            <v>M</v>
          </cell>
          <cell r="G628">
            <v>70.290000000000006</v>
          </cell>
        </row>
        <row r="629">
          <cell r="E629" t="str">
            <v>ASS.TUBOS/PEÇAS FERRO FUNDIDO P/TUB.ÁGUA</v>
          </cell>
        </row>
        <row r="630">
          <cell r="A630">
            <v>70080034</v>
          </cell>
          <cell r="E630" t="str">
            <v>ASSENTAM. P/ REDES DE ÁGUA, TUBOS E PEÇAS, DN 80 MM, EM FºFº (A)</v>
          </cell>
          <cell r="F630" t="str">
            <v>M</v>
          </cell>
          <cell r="G630">
            <v>23.22</v>
          </cell>
        </row>
        <row r="631">
          <cell r="A631">
            <v>70080035</v>
          </cell>
          <cell r="E631" t="str">
            <v>ASSENTAM. P/ REDES DE ÁGUA, TUBOS E PEÇAS, DN 100 MM, EM FºFº (A)</v>
          </cell>
          <cell r="F631" t="str">
            <v>M</v>
          </cell>
          <cell r="G631">
            <v>27.18</v>
          </cell>
        </row>
        <row r="632">
          <cell r="A632">
            <v>70080036</v>
          </cell>
          <cell r="E632" t="str">
            <v>ASSENTAM. P/ REDES DE ÁGUA, TUBOS E PEÇAS, DN 150 MM, EM FºFº (A)</v>
          </cell>
          <cell r="F632" t="str">
            <v>M</v>
          </cell>
          <cell r="G632">
            <v>35.36</v>
          </cell>
        </row>
        <row r="633">
          <cell r="A633">
            <v>70080037</v>
          </cell>
          <cell r="E633" t="str">
            <v>ASSENTAM. P/ REDES DE ÁGUA, TUBOS E PEÇAS, DN 200 MM, EM FºFº (A)</v>
          </cell>
          <cell r="F633" t="str">
            <v>M</v>
          </cell>
          <cell r="G633">
            <v>38.01</v>
          </cell>
        </row>
        <row r="634">
          <cell r="A634">
            <v>70080038</v>
          </cell>
          <cell r="E634" t="str">
            <v>ASSENTAM. P/ REDES DE ÁGUA, TUBOS E PEÇAS, DN 250 MM, EM FºFº (A)</v>
          </cell>
          <cell r="F634" t="str">
            <v>M</v>
          </cell>
          <cell r="G634">
            <v>46.77</v>
          </cell>
        </row>
        <row r="635">
          <cell r="A635">
            <v>70080039</v>
          </cell>
          <cell r="E635" t="str">
            <v>ASSENTAM. P/ REDES DE ÁGUA, TUBOS E PEÇAS, DN 300 MM, EM FºFº (A)</v>
          </cell>
          <cell r="F635" t="str">
            <v>M</v>
          </cell>
          <cell r="G635">
            <v>50.59</v>
          </cell>
        </row>
        <row r="636">
          <cell r="A636">
            <v>70080040</v>
          </cell>
          <cell r="E636" t="str">
            <v>ASSENTAM. P/ REDES DE ÁGUA, TUBOS E PEÇAS, DN 400 MM, EM FºFº (A)</v>
          </cell>
          <cell r="F636" t="str">
            <v>M</v>
          </cell>
          <cell r="G636">
            <v>59.09</v>
          </cell>
        </row>
        <row r="637">
          <cell r="A637">
            <v>70080041</v>
          </cell>
          <cell r="E637" t="str">
            <v>ASSENTAM. P/ REDES DE ÁGUA, TUBOS E PEÇAS, DN 500 MM, EM FºFº (A)</v>
          </cell>
          <cell r="F637" t="str">
            <v>M</v>
          </cell>
          <cell r="G637">
            <v>71.64</v>
          </cell>
        </row>
        <row r="638">
          <cell r="A638">
            <v>70080042</v>
          </cell>
          <cell r="E638" t="str">
            <v>ASSENTAM. P/ REDES DE ÁGUA, TUBOS E PEÇAS, DN 600 MM, EM FºFº (A)</v>
          </cell>
          <cell r="F638" t="str">
            <v>M</v>
          </cell>
          <cell r="G638">
            <v>84.55</v>
          </cell>
        </row>
        <row r="639">
          <cell r="A639">
            <v>70080043</v>
          </cell>
          <cell r="E639" t="str">
            <v>ASSENTAM. P/ REDES DE ÁGUA, TUBOS E PEÇAS, DN 350 MM, EM FºFº (A)</v>
          </cell>
          <cell r="F639" t="str">
            <v>M</v>
          </cell>
          <cell r="G639">
            <v>53.53</v>
          </cell>
        </row>
        <row r="640">
          <cell r="A640">
            <v>70080044</v>
          </cell>
          <cell r="E640" t="str">
            <v>ASSENTAM. P/ REDES DE ÁGUA, TUBOS E PEÇAS, DN 80 MM, EM FºFº (B)</v>
          </cell>
          <cell r="F640" t="str">
            <v>M</v>
          </cell>
          <cell r="G640">
            <v>19.53</v>
          </cell>
        </row>
        <row r="641">
          <cell r="A641">
            <v>70080045</v>
          </cell>
          <cell r="E641" t="str">
            <v>ASSENTAM. P/ REDES DE ÁGUA, TUBOS E PEÇAS, DN 100 MM, EM FºFº (B)</v>
          </cell>
          <cell r="F641" t="str">
            <v>M</v>
          </cell>
          <cell r="G641">
            <v>21.99</v>
          </cell>
        </row>
        <row r="642">
          <cell r="A642">
            <v>70080046</v>
          </cell>
          <cell r="E642" t="str">
            <v>ASSENTAM. P/ REDES DE ÁGUA, TUBOS E PEÇAS, DN 150 MM, EM FºFº (B)</v>
          </cell>
          <cell r="F642" t="str">
            <v>M</v>
          </cell>
          <cell r="G642">
            <v>28.56</v>
          </cell>
        </row>
        <row r="643">
          <cell r="A643">
            <v>70080047</v>
          </cell>
          <cell r="E643" t="str">
            <v>ASSENTAM. P/ REDES DE ÁGUA, TUBOS E PEÇAS, DN 200 MM, EM FºFº (B)</v>
          </cell>
          <cell r="F643" t="str">
            <v>M</v>
          </cell>
          <cell r="G643">
            <v>30.68</v>
          </cell>
        </row>
        <row r="644">
          <cell r="A644">
            <v>70080048</v>
          </cell>
          <cell r="E644" t="str">
            <v>ASSENTAM. P/ REDES DE ÁGUA, TUBOS E PEÇAS, DN 250 MM, EM FºFº (B)</v>
          </cell>
          <cell r="F644" t="str">
            <v>M</v>
          </cell>
          <cell r="G644">
            <v>37.76</v>
          </cell>
        </row>
        <row r="645">
          <cell r="A645">
            <v>70080049</v>
          </cell>
          <cell r="E645" t="str">
            <v>ASSENTAM. P/ REDES DE ÁGUA, TUBOS E PEÇAS, DN 300 MM, EM FºFº (B)</v>
          </cell>
          <cell r="F645" t="str">
            <v>M</v>
          </cell>
          <cell r="G645">
            <v>40.81</v>
          </cell>
        </row>
        <row r="646">
          <cell r="A646">
            <v>70080050</v>
          </cell>
          <cell r="E646" t="str">
            <v>ASSENTAM. P/ REDES DE ÁGUA, TUBOS E PEÇAS, DN 400 MM, EM FºFº (B)</v>
          </cell>
          <cell r="F646" t="str">
            <v>M</v>
          </cell>
          <cell r="G646">
            <v>47.73</v>
          </cell>
        </row>
        <row r="647">
          <cell r="A647">
            <v>70080051</v>
          </cell>
          <cell r="E647" t="str">
            <v>ASSENTAM. P/ REDES DE ÁGUA, TUBOS E PEÇAS, DN 500 MM, EM FºFº (B)</v>
          </cell>
          <cell r="F647" t="str">
            <v>M</v>
          </cell>
          <cell r="G647">
            <v>57.84</v>
          </cell>
        </row>
        <row r="648">
          <cell r="A648">
            <v>70080052</v>
          </cell>
          <cell r="E648" t="str">
            <v>ASSENTAM. P/ REDES DE ÁGUA, TUBOS E PEÇAS, DN 600 MM, EM FºFº (B)</v>
          </cell>
          <cell r="F648" t="str">
            <v>M</v>
          </cell>
          <cell r="G648">
            <v>68.23</v>
          </cell>
        </row>
        <row r="649">
          <cell r="A649">
            <v>70080053</v>
          </cell>
          <cell r="E649" t="str">
            <v>ASSENTAM. P/ REDES DE ÁGUA, TUBOS E PEÇAS, DN 350 MM, EM FºFº (B)</v>
          </cell>
          <cell r="F649" t="str">
            <v>M</v>
          </cell>
          <cell r="G649">
            <v>44.26</v>
          </cell>
        </row>
        <row r="650">
          <cell r="A650">
            <v>70080054</v>
          </cell>
          <cell r="E650" t="str">
            <v>ASSENTAM. P/ REDES DE ÁGUA, TUBOS E PEÇAS, DN 80 MM, EM FºFº (C)</v>
          </cell>
          <cell r="F650" t="str">
            <v>M</v>
          </cell>
          <cell r="G650">
            <v>13.14</v>
          </cell>
        </row>
        <row r="651">
          <cell r="A651">
            <v>70080055</v>
          </cell>
          <cell r="E651" t="str">
            <v>ASSENTAM. P/ REDES DE ÁGUA, TUBOS E PEÇAS, DN 100 MM, EM FºFº (C)</v>
          </cell>
          <cell r="F651" t="str">
            <v>M</v>
          </cell>
          <cell r="G651">
            <v>14.7</v>
          </cell>
        </row>
        <row r="652">
          <cell r="A652">
            <v>70080056</v>
          </cell>
          <cell r="E652" t="str">
            <v>ASSENTAM. P/ REDES DE ÁGUA, TUBOS E PEÇAS, DN 150 MM, EM FºFº (C)</v>
          </cell>
          <cell r="F652" t="str">
            <v>M</v>
          </cell>
          <cell r="G652">
            <v>18.84</v>
          </cell>
        </row>
        <row r="653">
          <cell r="A653">
            <v>70080057</v>
          </cell>
          <cell r="E653" t="str">
            <v>ASSENTAM. P/ REDES DE ÁGUA, TUBOS E PEÇAS, DN 200 MM, EM FºFº (C)</v>
          </cell>
          <cell r="F653" t="str">
            <v>M</v>
          </cell>
          <cell r="G653">
            <v>20.170000000000002</v>
          </cell>
        </row>
        <row r="654">
          <cell r="A654">
            <v>70080058</v>
          </cell>
          <cell r="E654" t="str">
            <v>ASSENTAM. P/ REDES DE ÁGUA, TUBOS E PEÇAS, DN 250 MM, EM FºFº (C)</v>
          </cell>
          <cell r="F654" t="str">
            <v>M</v>
          </cell>
          <cell r="G654">
            <v>24.9</v>
          </cell>
        </row>
        <row r="655">
          <cell r="A655">
            <v>70080059</v>
          </cell>
          <cell r="E655" t="str">
            <v>ASSENTAM. P/ REDES DE ÁGUA, TUBOS E PEÇAS, DN 300 MM, EM FºFº (C)</v>
          </cell>
          <cell r="F655" t="str">
            <v>M</v>
          </cell>
          <cell r="G655">
            <v>26.85</v>
          </cell>
        </row>
        <row r="656">
          <cell r="A656">
            <v>70080060</v>
          </cell>
          <cell r="E656" t="str">
            <v>ASSENTAM. P/ REDES DE ÁGUA, TUBOS E PEÇAS, DN 400 MM, EM FºFº (C)</v>
          </cell>
          <cell r="F656" t="str">
            <v>M</v>
          </cell>
          <cell r="G656">
            <v>31.28</v>
          </cell>
        </row>
        <row r="657">
          <cell r="A657">
            <v>70080061</v>
          </cell>
          <cell r="E657" t="str">
            <v>ASSENTAM. P/ REDES DE ÁGUA, TUBOS E PEÇAS, DN 500 MM, EM FºFº (C)</v>
          </cell>
          <cell r="F657" t="str">
            <v>M</v>
          </cell>
          <cell r="G657">
            <v>37.93</v>
          </cell>
        </row>
        <row r="658">
          <cell r="A658">
            <v>70080062</v>
          </cell>
          <cell r="E658" t="str">
            <v>ASSENTAM. P/ REDES DE ÁGUA, TUBOS E PEÇAS, DN 600 MM, EM FºFº (C)</v>
          </cell>
          <cell r="F658" t="str">
            <v>M</v>
          </cell>
          <cell r="G658">
            <v>44.63</v>
          </cell>
        </row>
        <row r="659">
          <cell r="A659">
            <v>70080063</v>
          </cell>
          <cell r="E659" t="str">
            <v>ASSENTAM. P/ REDES DE ÁGUA, TUBOS E PEÇAS, DN 350 MM, EM FºFº (C)</v>
          </cell>
          <cell r="F659" t="str">
            <v>M</v>
          </cell>
          <cell r="G659">
            <v>29.03</v>
          </cell>
        </row>
        <row r="660">
          <cell r="E660" t="str">
            <v>ASS.TUBOS/PEÇAS PVC/PEAD/RPVC/DEFOFO</v>
          </cell>
        </row>
        <row r="661">
          <cell r="A661">
            <v>70080067</v>
          </cell>
          <cell r="E661" t="str">
            <v>ASSENTAMENTO SIMPLES DE TUBOS E PEÇAS, DN 50 MM, EM PVC RÍGIDO, RPVC E DEFOFO, JE (A)</v>
          </cell>
          <cell r="F661" t="str">
            <v>M</v>
          </cell>
          <cell r="G661">
            <v>2.41</v>
          </cell>
        </row>
        <row r="662">
          <cell r="A662">
            <v>70080068</v>
          </cell>
          <cell r="E662" t="str">
            <v>ASSENTAMENTO SIMPLES DE TUBOS E PEÇAS, DN 75 MM, EM PVC RÍGIDO, RPVC E DEFOFO, JE (A)</v>
          </cell>
          <cell r="F662" t="str">
            <v>M</v>
          </cell>
          <cell r="G662">
            <v>2.85</v>
          </cell>
        </row>
        <row r="663">
          <cell r="A663">
            <v>70080069</v>
          </cell>
          <cell r="E663" t="str">
            <v>ASSENTAMENTO SIMPLES DE TUBOS E PEÇAS, DN 100 MM, EM PVC RÍGIDO, RPVC E DEFOFO, JE (A)</v>
          </cell>
          <cell r="F663" t="str">
            <v>M</v>
          </cell>
          <cell r="G663">
            <v>3.8</v>
          </cell>
        </row>
        <row r="664">
          <cell r="A664">
            <v>70080070</v>
          </cell>
          <cell r="E664" t="str">
            <v>ASSENTAMENTO SIMPLES DE TUBOS E PEÇAS, DN 150 MM, EM PVC RÍGIDO, RPVC E DEFOFO, JE (A)</v>
          </cell>
          <cell r="F664" t="str">
            <v>M</v>
          </cell>
          <cell r="G664">
            <v>6.66</v>
          </cell>
        </row>
        <row r="665">
          <cell r="A665">
            <v>70080071</v>
          </cell>
          <cell r="E665" t="str">
            <v>ASSENTAMENTO SIMPLES DE TUBOS E PEÇAS, DN 200 MM, EM PVC RÍGIDO, RPVC E DEFOFO, JE (A)</v>
          </cell>
          <cell r="F665" t="str">
            <v>M</v>
          </cell>
          <cell r="G665">
            <v>7.63</v>
          </cell>
        </row>
        <row r="666">
          <cell r="A666">
            <v>70080072</v>
          </cell>
          <cell r="E666" t="str">
            <v>ASSENTAMENTO SIMPLES DE TUBOS E PEÇAS, DN 300 MM, EM PVC RÍGIDO, RPVC E DEFOFO, JE (A)</v>
          </cell>
          <cell r="F666" t="str">
            <v>M</v>
          </cell>
          <cell r="G666">
            <v>11.42</v>
          </cell>
        </row>
        <row r="667">
          <cell r="A667">
            <v>70080073</v>
          </cell>
          <cell r="E667" t="str">
            <v>ASSENTAMENTO SIMPLES DE TUBOS E PEÇAS, DN 400 MM, EM PVC RÍGIDO, RPVC E DEFOFO, JE (A)</v>
          </cell>
          <cell r="F667" t="str">
            <v>M</v>
          </cell>
          <cell r="G667">
            <v>14.28</v>
          </cell>
        </row>
        <row r="668">
          <cell r="A668">
            <v>70080074</v>
          </cell>
          <cell r="E668" t="str">
            <v>ASSENTAMENTO SIMPLES DE TUBOS E PEÇAS, DN 250 MM, EM PVC RÍGIDO, RPVC E DEFOFO, JE (A)</v>
          </cell>
          <cell r="F668" t="str">
            <v>M</v>
          </cell>
          <cell r="G668">
            <v>9.5399999999999991</v>
          </cell>
        </row>
        <row r="669">
          <cell r="A669">
            <v>70080075</v>
          </cell>
          <cell r="E669" t="str">
            <v>ASSENTAMENTO SIMPLES DE TUBOS E PEÇAS, DN 350 MM, EM PVC RÍGIDO, RPVC E DEFOFO, JE (A)</v>
          </cell>
          <cell r="F669" t="str">
            <v>M</v>
          </cell>
          <cell r="G669">
            <v>12.89</v>
          </cell>
        </row>
        <row r="670">
          <cell r="A670">
            <v>70080076</v>
          </cell>
          <cell r="E670" t="str">
            <v>ASSENTAMENTO SIMPLES DE TUBOS E PEÇAS, DN 450 MM, EM PVC RÍGIDO, RPVC E DEFOFO, JE (A)</v>
          </cell>
          <cell r="F670" t="str">
            <v>M</v>
          </cell>
          <cell r="G670">
            <v>16.68</v>
          </cell>
        </row>
        <row r="671">
          <cell r="A671">
            <v>70080077</v>
          </cell>
          <cell r="E671" t="str">
            <v>ASSENTAMENTO SIMPLES DE TUBOS E PEÇAS, DE 63 ATÉ 125 MM, EM PE (A)</v>
          </cell>
          <cell r="F671" t="str">
            <v>M</v>
          </cell>
          <cell r="G671">
            <v>3.34</v>
          </cell>
        </row>
        <row r="672">
          <cell r="A672">
            <v>70080078</v>
          </cell>
          <cell r="E672" t="str">
            <v>ASSENTAMENTO SIMPLES DE TUBOS E PEÇAS, DE 140 ATÉ 250 MM, EM PE (A)</v>
          </cell>
          <cell r="F672" t="str">
            <v>M</v>
          </cell>
          <cell r="G672">
            <v>32.54</v>
          </cell>
        </row>
        <row r="673">
          <cell r="A673">
            <v>70080079</v>
          </cell>
          <cell r="E673" t="str">
            <v>ASSENTAMENTO SIMPLES DE TUBOS E PEÇAS, DE 280 ATÉ 400 MM, EM PE (A)</v>
          </cell>
          <cell r="F673" t="str">
            <v>M</v>
          </cell>
          <cell r="G673">
            <v>63.97</v>
          </cell>
        </row>
        <row r="674">
          <cell r="A674">
            <v>70080080</v>
          </cell>
          <cell r="E674" t="str">
            <v>ASSENTAMENTO SIMPLES DE TUBOS E PEÇAS, DN 50 MM, EM PVC RÍGIDO, RPVC E DEFOFO, JE (B)</v>
          </cell>
          <cell r="F674" t="str">
            <v>M</v>
          </cell>
          <cell r="G674">
            <v>1.91</v>
          </cell>
        </row>
        <row r="675">
          <cell r="A675">
            <v>70080081</v>
          </cell>
          <cell r="E675" t="str">
            <v>ASSENTAMENTO SIMPLES DE TUBOS E PEÇAS, DN 75 MM, EM PVC RÍGIDO, RPVC E DEFOFO, JE (B)</v>
          </cell>
          <cell r="F675" t="str">
            <v>M</v>
          </cell>
          <cell r="G675">
            <v>2.2999999999999998</v>
          </cell>
        </row>
        <row r="676">
          <cell r="A676">
            <v>70080082</v>
          </cell>
          <cell r="E676" t="str">
            <v>ASSENTAMENTO SIMPLES DE TUBOS E PEÇAS, DN 100 MM, EM PVC RÍGIDO, RPVC E DEFOFO, JE (B)</v>
          </cell>
          <cell r="F676" t="str">
            <v>M</v>
          </cell>
          <cell r="G676">
            <v>3.03</v>
          </cell>
        </row>
        <row r="677">
          <cell r="A677">
            <v>70080083</v>
          </cell>
          <cell r="E677" t="str">
            <v>ASSENTAMENTO SIMPLES DE TUBOS E PEÇAS, DN 150 MM, EM PVC RÍGIDO, RPVC E DEFOFO, JE (B)</v>
          </cell>
          <cell r="F677" t="str">
            <v>M</v>
          </cell>
          <cell r="G677">
            <v>5.32</v>
          </cell>
        </row>
        <row r="678">
          <cell r="A678">
            <v>70080084</v>
          </cell>
          <cell r="E678" t="str">
            <v>ASSENTAMENTO SIMPLES DE TUBOS E PEÇAS, DN 200 MM, EM PVC RÍGIDO, RPVC E DEFOFO, JE (B)</v>
          </cell>
          <cell r="F678" t="str">
            <v>M</v>
          </cell>
          <cell r="G678">
            <v>6.09</v>
          </cell>
        </row>
        <row r="679">
          <cell r="A679">
            <v>70080085</v>
          </cell>
          <cell r="E679" t="str">
            <v>ASSENTAMENTO SIMPLES DE TUBOS E PEÇAS, DN 300 MM, EM PVC RÍGIDO, RPVC E DEFOFO, JE (B)</v>
          </cell>
          <cell r="F679" t="str">
            <v>M</v>
          </cell>
          <cell r="G679">
            <v>9.11</v>
          </cell>
        </row>
        <row r="680">
          <cell r="A680">
            <v>70080086</v>
          </cell>
          <cell r="E680" t="str">
            <v>ASSENTAMENTO SIMPLES DE TUBOS E PEÇAS, DN 400 MM, EM PVC RÍGIDO, RPVC E DEFOFO, JE (B)</v>
          </cell>
          <cell r="F680" t="str">
            <v>M</v>
          </cell>
          <cell r="G680">
            <v>11.42</v>
          </cell>
        </row>
        <row r="681">
          <cell r="A681">
            <v>70080087</v>
          </cell>
          <cell r="E681" t="str">
            <v>ASSENTAMENTO SIMPLES DE TUBOS E PEÇAS, DN 250 MM, EM PVC RÍGIDO, RPVC E DEFOFO, JE (B)</v>
          </cell>
          <cell r="F681" t="str">
            <v>M</v>
          </cell>
          <cell r="G681">
            <v>7.63</v>
          </cell>
        </row>
        <row r="682">
          <cell r="A682">
            <v>70080088</v>
          </cell>
          <cell r="E682" t="str">
            <v>ASSENTAMENTO SIMPLES DE TUBOS E PEÇAS, DN 350 MM, EM PVC RÍGIDO, RPVC E DEFOFO, JE (B)</v>
          </cell>
          <cell r="F682" t="str">
            <v>M</v>
          </cell>
          <cell r="G682">
            <v>10.3</v>
          </cell>
        </row>
        <row r="683">
          <cell r="A683">
            <v>70080089</v>
          </cell>
          <cell r="E683" t="str">
            <v>ASSENTAMENTO SIMPLES DE TUBOS E PEÇAS, DN 450 MM, EM PVC RÍGIDO, RPVC E DEFOFO, JE (B)</v>
          </cell>
          <cell r="F683" t="str">
            <v>M</v>
          </cell>
          <cell r="G683">
            <v>13.32</v>
          </cell>
        </row>
        <row r="684">
          <cell r="A684">
            <v>70080090</v>
          </cell>
          <cell r="E684" t="str">
            <v>ASSENTAMENTO SIMPLES DE TUBOS E PEÇAS, DE 63 ATÉ 125 MM, EM PE (B)</v>
          </cell>
          <cell r="F684" t="str">
            <v>M</v>
          </cell>
          <cell r="G684">
            <v>2.85</v>
          </cell>
        </row>
        <row r="685">
          <cell r="A685">
            <v>70080091</v>
          </cell>
          <cell r="E685" t="str">
            <v>ASSENTAMENTO SIMPLES DE TUBOS E PEÇAS, DE 140 ATÉ 250 MM, EM PE (B)</v>
          </cell>
          <cell r="F685" t="str">
            <v>M</v>
          </cell>
          <cell r="G685">
            <v>31.59</v>
          </cell>
        </row>
        <row r="686">
          <cell r="A686">
            <v>70080092</v>
          </cell>
          <cell r="E686" t="str">
            <v>ASSENTAMENTO SIMPLES DE TUBOS E PEÇAS, DE 280 ATÉ 400 MM, EM PE (B)</v>
          </cell>
          <cell r="F686" t="str">
            <v>M</v>
          </cell>
          <cell r="G686">
            <v>62.36</v>
          </cell>
        </row>
        <row r="687">
          <cell r="A687">
            <v>70080093</v>
          </cell>
          <cell r="E687" t="str">
            <v>ASSENTAMENTO SIMPLES DE TUBOS E PEÇAS, DN 50 MM, EM PVC RÍGIDO, RPVC E DEFOFO, JE (C)</v>
          </cell>
          <cell r="F687" t="str">
            <v>M</v>
          </cell>
          <cell r="G687">
            <v>1.18</v>
          </cell>
        </row>
        <row r="688">
          <cell r="A688">
            <v>70080094</v>
          </cell>
          <cell r="E688" t="str">
            <v>ASSENTAMENTO SIMPLES DE TUBOS E PEÇAS, DN 75 MM, EM PVC RÍGIDO, RPVC E DEFOFO, JE (C)</v>
          </cell>
          <cell r="F688" t="str">
            <v>M</v>
          </cell>
          <cell r="G688">
            <v>1.47</v>
          </cell>
        </row>
        <row r="689">
          <cell r="A689">
            <v>70080095</v>
          </cell>
          <cell r="E689" t="str">
            <v>ASSENTAMENTO SIMPLES DE TUBOS E PEÇAS, DN 100 MM, EM PVC RÍGIDO, RPVC E DEFOFO, JE (C)</v>
          </cell>
          <cell r="F689" t="str">
            <v>M</v>
          </cell>
          <cell r="G689">
            <v>1.91</v>
          </cell>
        </row>
        <row r="690">
          <cell r="A690">
            <v>70080096</v>
          </cell>
          <cell r="E690" t="str">
            <v>ASSENTAMENTO SIMPLES DE TUBOS E PEÇAS, DN 150 MM, EM PVC RÍGIDO, RPVC E DEFOFO, JE (C)</v>
          </cell>
          <cell r="F690" t="str">
            <v>M</v>
          </cell>
          <cell r="G690">
            <v>3.34</v>
          </cell>
        </row>
        <row r="691">
          <cell r="A691">
            <v>70080097</v>
          </cell>
          <cell r="E691" t="str">
            <v>ASSENTAMENTO SIMPLES DE TUBOS E PEÇAS, DN 200 MM, EM PVC RÍGIDO, RPVC E DEFOFO, JE (C)</v>
          </cell>
          <cell r="F691" t="str">
            <v>M</v>
          </cell>
          <cell r="G691">
            <v>3.8</v>
          </cell>
        </row>
        <row r="692">
          <cell r="A692">
            <v>70080098</v>
          </cell>
          <cell r="E692" t="str">
            <v>ASSENTAMENTO SIMPLES DE TUBOS E PEÇAS, DN 300 MM, EM PVC RÍGIDO, RPVC E DEFOFO, JE (C)</v>
          </cell>
          <cell r="F692" t="str">
            <v>M</v>
          </cell>
          <cell r="G692">
            <v>5.71</v>
          </cell>
        </row>
        <row r="693">
          <cell r="A693">
            <v>70080099</v>
          </cell>
          <cell r="E693" t="str">
            <v>ASSENTAMENTO SIMPLES DE TUBOS E PEÇAS, DN 400 MM, EM PVC RÍGIDO, RPVC E DEFOFO, JE (C)</v>
          </cell>
          <cell r="F693" t="str">
            <v>M</v>
          </cell>
          <cell r="G693">
            <v>7.17</v>
          </cell>
        </row>
        <row r="694">
          <cell r="A694">
            <v>70080100</v>
          </cell>
          <cell r="E694" t="str">
            <v>ASSENTAMENTO SIMPLES DE TUBOS E PEÇAS, DN 250 MM, EM PVC RÍGIDO, RPVC E DEFOFO, JE (C)</v>
          </cell>
          <cell r="F694" t="str">
            <v>M</v>
          </cell>
          <cell r="G694">
            <v>4.76</v>
          </cell>
        </row>
        <row r="695">
          <cell r="A695">
            <v>70080101</v>
          </cell>
          <cell r="E695" t="str">
            <v>ASSENTAMENTO SIMPLES DE TUBOS E PEÇAS, DN 350 MM, EM PVC RÍGIDO, RPVC E DEFOFO, JE (C)</v>
          </cell>
          <cell r="F695" t="str">
            <v>M</v>
          </cell>
          <cell r="G695">
            <v>6.44</v>
          </cell>
        </row>
        <row r="696">
          <cell r="A696">
            <v>70080102</v>
          </cell>
          <cell r="E696" t="str">
            <v>ASSENTAMENTO SIMPLES DE TUBOS E PEÇAS, DN 450 MM, EM PVC RÍGIDO, RPVC E DEFOFO, JE (C)</v>
          </cell>
          <cell r="F696" t="str">
            <v>M</v>
          </cell>
          <cell r="G696">
            <v>8.36</v>
          </cell>
        </row>
        <row r="697">
          <cell r="A697">
            <v>70080103</v>
          </cell>
          <cell r="E697" t="str">
            <v>ASSENTAMENTO SIMPLES DE TUBOS E PEÇAS, DE 63 ATÉ 125 MM, EM PE (C)</v>
          </cell>
          <cell r="F697" t="str">
            <v>M</v>
          </cell>
          <cell r="G697">
            <v>2.15</v>
          </cell>
        </row>
        <row r="698">
          <cell r="A698">
            <v>70080104</v>
          </cell>
          <cell r="E698" t="str">
            <v>ASSENTAMENTO SIMPLES DE TUBOS E PEÇAS, DE 140 ATÉ 250 MM, EM PE (C)</v>
          </cell>
          <cell r="F698" t="str">
            <v>M</v>
          </cell>
          <cell r="G698">
            <v>30.17</v>
          </cell>
        </row>
        <row r="699">
          <cell r="A699">
            <v>70080105</v>
          </cell>
          <cell r="E699" t="str">
            <v>ASSENTAMENTO SIMPLES DE TUBOS E PEÇAS, DE 280 ATÉ 400 MM, EM PE (C)</v>
          </cell>
          <cell r="F699" t="str">
            <v>M</v>
          </cell>
          <cell r="G699">
            <v>59.97</v>
          </cell>
        </row>
        <row r="700">
          <cell r="E700" t="str">
            <v>ASS.TUBOS/PEÇAS EM FERRO FUNDIDO C/JE</v>
          </cell>
        </row>
        <row r="701">
          <cell r="A701">
            <v>70080106</v>
          </cell>
          <cell r="E701" t="str">
            <v>ASSENTAM. SIMPLES DE TUBOS E PEÇAS, DN 80 MM, EM FºFº, JE (A)</v>
          </cell>
          <cell r="F701" t="str">
            <v>M</v>
          </cell>
          <cell r="G701">
            <v>12.68</v>
          </cell>
        </row>
        <row r="702">
          <cell r="A702">
            <v>70080107</v>
          </cell>
          <cell r="E702" t="str">
            <v>ASSENTAM. SIMPLES DE TUBOS E PEÇAS, DN 100 MM, EM FºFº, JE (A)</v>
          </cell>
          <cell r="F702" t="str">
            <v>M</v>
          </cell>
          <cell r="G702">
            <v>15.76</v>
          </cell>
        </row>
        <row r="703">
          <cell r="A703">
            <v>70080108</v>
          </cell>
          <cell r="E703" t="str">
            <v>ASSENTAM. SIMPLES DE TUBOS E PEÇAS, DN 150 MM, EM FºFº, JE (A)</v>
          </cell>
          <cell r="F703" t="str">
            <v>M</v>
          </cell>
          <cell r="G703">
            <v>23.56</v>
          </cell>
        </row>
        <row r="704">
          <cell r="A704">
            <v>70080109</v>
          </cell>
          <cell r="E704" t="str">
            <v>ASSENTAM. SIMPLES DE TUBOS E PEÇAS, DN 200 MM, EM FºFº, JE (A)</v>
          </cell>
          <cell r="F704" t="str">
            <v>M</v>
          </cell>
          <cell r="G704">
            <v>25.72</v>
          </cell>
        </row>
        <row r="705">
          <cell r="A705">
            <v>70080110</v>
          </cell>
          <cell r="E705" t="str">
            <v>ASSENTAM. SIMPLES DE TUBOS E PEÇAS, DN 250 MM, EM FºFº, JE (A)</v>
          </cell>
          <cell r="F705" t="str">
            <v>M</v>
          </cell>
          <cell r="G705">
            <v>30.21</v>
          </cell>
        </row>
        <row r="706">
          <cell r="A706">
            <v>70080111</v>
          </cell>
          <cell r="E706" t="str">
            <v>ASSENTAM. SIMPLES DE TUBOS E PEÇAS, DN 300 MM, EM FºFº, JE (A)</v>
          </cell>
          <cell r="F706" t="str">
            <v>M</v>
          </cell>
          <cell r="G706">
            <v>33.79</v>
          </cell>
        </row>
        <row r="707">
          <cell r="A707">
            <v>70080112</v>
          </cell>
          <cell r="E707" t="str">
            <v>ASSENTAM. SIMPLES DE TUBOS E PEÇAS, DN 400 MM, EM FºFº, JE (A)</v>
          </cell>
          <cell r="F707" t="str">
            <v>M</v>
          </cell>
          <cell r="G707">
            <v>40.49</v>
          </cell>
        </row>
        <row r="708">
          <cell r="A708">
            <v>70080113</v>
          </cell>
          <cell r="E708" t="str">
            <v>ASSENTAM. SIMPLES DE TUBOS E PEÇAS, DN 500 MM, EM FºFº, JE (A)</v>
          </cell>
          <cell r="F708" t="str">
            <v>M</v>
          </cell>
          <cell r="G708">
            <v>48.26</v>
          </cell>
        </row>
        <row r="709">
          <cell r="A709">
            <v>70080114</v>
          </cell>
          <cell r="E709" t="str">
            <v>ASSENTAM. SIMPLES DE TUBOS E PEÇAS, DN 600 MM, EM FºFº, JE (A)</v>
          </cell>
          <cell r="F709" t="str">
            <v>M</v>
          </cell>
          <cell r="G709">
            <v>57.92</v>
          </cell>
        </row>
        <row r="710">
          <cell r="A710">
            <v>70080115</v>
          </cell>
          <cell r="E710" t="str">
            <v>ASSENTAM. SIMPLES DE TUBOS E PEÇAS, DN 700 MM, EM FºFº, JE (A)</v>
          </cell>
          <cell r="F710" t="str">
            <v>M</v>
          </cell>
          <cell r="G710">
            <v>72.33</v>
          </cell>
        </row>
        <row r="711">
          <cell r="A711">
            <v>70080116</v>
          </cell>
          <cell r="E711" t="str">
            <v>ASSENTAM. SIMPLES DE TUBOS E PEÇAS, DN 800 MM, EM FºFº, JE (A)</v>
          </cell>
          <cell r="F711" t="str">
            <v>M</v>
          </cell>
          <cell r="G711">
            <v>94.63</v>
          </cell>
        </row>
        <row r="712">
          <cell r="A712">
            <v>70080117</v>
          </cell>
          <cell r="E712" t="str">
            <v>ASSENTAM. SIMPLES DE TUBOS E PEÇAS, DN 350 MM, EM FºFº, JE (A)</v>
          </cell>
          <cell r="F712" t="str">
            <v>M</v>
          </cell>
          <cell r="G712">
            <v>37.130000000000003</v>
          </cell>
        </row>
        <row r="713">
          <cell r="A713">
            <v>70080118</v>
          </cell>
          <cell r="E713" t="str">
            <v>ASSENTAM. SIMPLES DE TUBOS E PEÇAS, DN 900 MM, EM FºFº, JE (A)</v>
          </cell>
          <cell r="F713" t="str">
            <v>M</v>
          </cell>
          <cell r="G713">
            <v>117</v>
          </cell>
        </row>
        <row r="714">
          <cell r="A714">
            <v>70080119</v>
          </cell>
          <cell r="E714" t="str">
            <v>ASSENTAM. SIMPLES DE TUBOS E PEÇAS, DN 1.000 MM, EM FºFº, JE (A)</v>
          </cell>
          <cell r="F714" t="str">
            <v>M</v>
          </cell>
          <cell r="G714">
            <v>144.1</v>
          </cell>
        </row>
        <row r="715">
          <cell r="A715">
            <v>70080120</v>
          </cell>
          <cell r="E715" t="str">
            <v>ASSENTAM. SIMPLES DE TUBOS E PEÇAS, DN 1.200 MM, EM FºFº, JE (A)</v>
          </cell>
          <cell r="F715" t="str">
            <v>M</v>
          </cell>
          <cell r="G715">
            <v>151.18</v>
          </cell>
        </row>
        <row r="716">
          <cell r="A716">
            <v>70080121</v>
          </cell>
          <cell r="E716" t="str">
            <v>ASSENTAM. SIMPLES DE TUBOS E PEÇAS, DN 80 MM, EM FºFº, JE (B)</v>
          </cell>
          <cell r="F716" t="str">
            <v>M</v>
          </cell>
          <cell r="G716">
            <v>10.15</v>
          </cell>
        </row>
        <row r="717">
          <cell r="A717">
            <v>70080122</v>
          </cell>
          <cell r="E717" t="str">
            <v>ASSENTAM. SIMPLES DE TUBOS E PEÇAS, DN 100 MM, EM FºFº, JE (B)</v>
          </cell>
          <cell r="F717" t="str">
            <v>M</v>
          </cell>
          <cell r="G717">
            <v>12.61</v>
          </cell>
        </row>
        <row r="718">
          <cell r="A718">
            <v>70080123</v>
          </cell>
          <cell r="E718" t="str">
            <v>ASSENTAM. SIMPLES DE TUBOS E PEÇAS, DN 150 MM, EM FºFº, JE (B)</v>
          </cell>
          <cell r="F718" t="str">
            <v>M</v>
          </cell>
          <cell r="G718">
            <v>18.88</v>
          </cell>
        </row>
        <row r="719">
          <cell r="A719">
            <v>70080124</v>
          </cell>
          <cell r="E719" t="str">
            <v>ASSENTAM. SIMPLES DE TUBOS E PEÇAS, DN 200 MM, EM FºFº, JE (B)</v>
          </cell>
          <cell r="F719" t="str">
            <v>M</v>
          </cell>
          <cell r="G719">
            <v>20.6</v>
          </cell>
        </row>
        <row r="720">
          <cell r="A720">
            <v>70080125</v>
          </cell>
          <cell r="E720" t="str">
            <v>ASSENTAM. SIMPLES DE TUBOS E PEÇAS, DN 250 MM, EM FºFº, JE (B)</v>
          </cell>
          <cell r="F720" t="str">
            <v>M</v>
          </cell>
          <cell r="G720">
            <v>24.19</v>
          </cell>
        </row>
        <row r="721">
          <cell r="A721">
            <v>70080126</v>
          </cell>
          <cell r="E721" t="str">
            <v>ASSENTAM. SIMPLES DE TUBOS E PEÇAS, DN 300 MM, EM FºFº, JE (B)</v>
          </cell>
          <cell r="F721" t="str">
            <v>M</v>
          </cell>
          <cell r="G721">
            <v>27.05</v>
          </cell>
        </row>
        <row r="722">
          <cell r="A722">
            <v>70080127</v>
          </cell>
          <cell r="E722" t="str">
            <v>ASSENTAM. SIMPLES DE TUBOS E PEÇAS, DN 400 MM, EM FºFº, JE (B)</v>
          </cell>
          <cell r="F722" t="str">
            <v>M</v>
          </cell>
          <cell r="G722">
            <v>32.5</v>
          </cell>
        </row>
        <row r="723">
          <cell r="A723">
            <v>70080128</v>
          </cell>
          <cell r="E723" t="str">
            <v>ASSENTAM. SIMPLES DE TUBOS E PEÇAS, DN 500 MM, EM FºFº, JE (B)</v>
          </cell>
          <cell r="F723" t="str">
            <v>M</v>
          </cell>
          <cell r="G723">
            <v>38.729999999999997</v>
          </cell>
        </row>
        <row r="724">
          <cell r="A724">
            <v>70080129</v>
          </cell>
          <cell r="E724" t="str">
            <v>ASSENTAM. SIMPLES DE TUBOS E PEÇAS, DN 600 MM, EM FºFº, JE (B)</v>
          </cell>
          <cell r="F724" t="str">
            <v>M</v>
          </cell>
          <cell r="G724">
            <v>46.48</v>
          </cell>
        </row>
        <row r="725">
          <cell r="A725">
            <v>70080130</v>
          </cell>
          <cell r="E725" t="str">
            <v>ASSENTAM. SIMPLES DE TUBOS E PEÇAS, DN 700 MM, EM FºFº, JE (B)</v>
          </cell>
          <cell r="F725" t="str">
            <v>M</v>
          </cell>
          <cell r="G725">
            <v>58.02</v>
          </cell>
        </row>
        <row r="726">
          <cell r="A726">
            <v>70080131</v>
          </cell>
          <cell r="E726" t="str">
            <v>ASSENTAM. SIMPLES DE TUBOS E PEÇAS, DN 800 MM, EM FºFº, JE (B)</v>
          </cell>
          <cell r="F726" t="str">
            <v>M</v>
          </cell>
          <cell r="G726">
            <v>75.88</v>
          </cell>
        </row>
        <row r="727">
          <cell r="A727">
            <v>70080132</v>
          </cell>
          <cell r="E727" t="str">
            <v>ASSENTAM. SIMPLES DE TUBOS E PEÇAS, DN 350 MM, EM FºFº, JE (B)</v>
          </cell>
          <cell r="F727" t="str">
            <v>M</v>
          </cell>
          <cell r="G727">
            <v>29.77</v>
          </cell>
        </row>
        <row r="728">
          <cell r="A728">
            <v>70080133</v>
          </cell>
          <cell r="E728" t="str">
            <v>ASSENTAM. SIMPLES DE TUBOS E PEÇAS, DN 900 MM, EM FºFº, JE (B)</v>
          </cell>
          <cell r="F728" t="str">
            <v>M</v>
          </cell>
          <cell r="G728">
            <v>93.76</v>
          </cell>
        </row>
        <row r="729">
          <cell r="A729">
            <v>70080134</v>
          </cell>
          <cell r="E729" t="str">
            <v>ASSENTAM. SIMPLES DE TUBOS E PEÇAS, DN 1.000 MM, EM FºFº, JE (B)</v>
          </cell>
          <cell r="F729" t="str">
            <v>M</v>
          </cell>
          <cell r="G729">
            <v>115.53</v>
          </cell>
        </row>
        <row r="730">
          <cell r="A730">
            <v>70080135</v>
          </cell>
          <cell r="E730" t="str">
            <v>ASSENTAM. SIMPLES DE TUBOS E PEÇAS, DN 1.200 MM, EM FºFº, JE (B)</v>
          </cell>
          <cell r="F730" t="str">
            <v>M</v>
          </cell>
          <cell r="G730">
            <v>121.25</v>
          </cell>
        </row>
        <row r="731">
          <cell r="A731">
            <v>70080136</v>
          </cell>
          <cell r="E731" t="str">
            <v>ASSENTAM. SIMPLES DE TUBOS E PEÇAS, DN 80 MM, EM FºFº, JE (C)</v>
          </cell>
          <cell r="F731" t="str">
            <v>M</v>
          </cell>
          <cell r="G731">
            <v>6.4</v>
          </cell>
        </row>
        <row r="732">
          <cell r="A732">
            <v>70080137</v>
          </cell>
          <cell r="E732" t="str">
            <v>ASSENTAM. SIMPLES DE TUBOS E PEÇAS, DN 100 MM, EM FºFº, JE (C)</v>
          </cell>
          <cell r="F732" t="str">
            <v>M</v>
          </cell>
          <cell r="G732">
            <v>7.96</v>
          </cell>
        </row>
        <row r="733">
          <cell r="A733">
            <v>70080138</v>
          </cell>
          <cell r="E733" t="str">
            <v>ASSENTAM. SIMPLES DE TUBOS E PEÇAS, DN 150 MM, EM FºFº, JE (C)</v>
          </cell>
          <cell r="F733" t="str">
            <v>M</v>
          </cell>
          <cell r="G733">
            <v>11.89</v>
          </cell>
        </row>
        <row r="734">
          <cell r="A734">
            <v>70080139</v>
          </cell>
          <cell r="E734" t="str">
            <v>ASSENTAM. SIMPLES DE TUBOS E PEÇAS, DN 200 MM, EM FºFº, JE (C)</v>
          </cell>
          <cell r="F734" t="str">
            <v>M</v>
          </cell>
          <cell r="G734">
            <v>12.94</v>
          </cell>
        </row>
        <row r="735">
          <cell r="A735">
            <v>70080140</v>
          </cell>
          <cell r="E735" t="str">
            <v>ASSENTAM. SIMPLES DE TUBOS E PEÇAS, DN 250 MM, EM FºFº, JE (C)</v>
          </cell>
          <cell r="F735" t="str">
            <v>M</v>
          </cell>
          <cell r="G735">
            <v>15.21</v>
          </cell>
        </row>
        <row r="736">
          <cell r="A736">
            <v>70080141</v>
          </cell>
          <cell r="E736" t="str">
            <v>ASSENTAM. SIMPLES DE TUBOS E PEÇAS, DN 300 MM, EM FºFº, JE (C)</v>
          </cell>
          <cell r="F736" t="str">
            <v>M</v>
          </cell>
          <cell r="G736">
            <v>17.04</v>
          </cell>
        </row>
        <row r="737">
          <cell r="A737">
            <v>70080142</v>
          </cell>
          <cell r="E737" t="str">
            <v>ASSENTAM. SIMPLES DE TUBOS E PEÇAS, DN 400 MM, EM FºFº, JE (C)</v>
          </cell>
          <cell r="F737" t="str">
            <v>M</v>
          </cell>
          <cell r="G737">
            <v>20.48</v>
          </cell>
        </row>
        <row r="738">
          <cell r="A738">
            <v>70080143</v>
          </cell>
          <cell r="E738" t="str">
            <v>ASSENTAM. SIMPLES DE TUBOS E PEÇAS, DN 500 MM, EM FºFº, JE (C)</v>
          </cell>
          <cell r="F738" t="str">
            <v>M</v>
          </cell>
          <cell r="G738">
            <v>24.42</v>
          </cell>
        </row>
        <row r="739">
          <cell r="A739">
            <v>70080144</v>
          </cell>
          <cell r="E739" t="str">
            <v>ASSENTAM. SIMPLES DE TUBOS E PEÇAS, DN 600 MM, EM FºFº, JE (C)</v>
          </cell>
          <cell r="F739" t="str">
            <v>M</v>
          </cell>
          <cell r="G739">
            <v>29.32</v>
          </cell>
        </row>
        <row r="740">
          <cell r="A740">
            <v>70080145</v>
          </cell>
          <cell r="E740" t="str">
            <v>ASSENTAM. SIMPLES DE TUBOS E PEÇAS, DN 700 MM, EM FºFº, JE (C)</v>
          </cell>
          <cell r="F740" t="str">
            <v>M</v>
          </cell>
          <cell r="G740">
            <v>36.6</v>
          </cell>
        </row>
        <row r="741">
          <cell r="A741">
            <v>70080146</v>
          </cell>
          <cell r="E741" t="str">
            <v>ASSENTAM. SIMPLES DE TUBOS E PEÇAS, DN 800 MM, EM FºFº, JE (C)</v>
          </cell>
          <cell r="F741" t="str">
            <v>M</v>
          </cell>
          <cell r="G741">
            <v>47.74</v>
          </cell>
        </row>
        <row r="742">
          <cell r="A742">
            <v>70080147</v>
          </cell>
          <cell r="E742" t="str">
            <v>ASSENTAM. SIMPLES DE TUBOS E PEÇAS, DN 350 MM, EM FºFº, JE (C)</v>
          </cell>
          <cell r="F742" t="str">
            <v>M</v>
          </cell>
          <cell r="G742">
            <v>18.73</v>
          </cell>
        </row>
        <row r="743">
          <cell r="A743">
            <v>70080148</v>
          </cell>
          <cell r="E743" t="str">
            <v>ASSENTAM. SIMPLES DE TUBOS E PEÇAS, DN 900 MM, EM FºFº, JE (C)</v>
          </cell>
          <cell r="F743" t="str">
            <v>M</v>
          </cell>
          <cell r="G743">
            <v>59</v>
          </cell>
        </row>
        <row r="744">
          <cell r="A744">
            <v>70080149</v>
          </cell>
          <cell r="E744" t="str">
            <v>ASSENTAM. SIMPLES DE TUBOS E PEÇAS, DN 1.000 MM, EM FºFº, JE (C)</v>
          </cell>
          <cell r="F744" t="str">
            <v>M</v>
          </cell>
          <cell r="G744">
            <v>72.64</v>
          </cell>
        </row>
        <row r="745">
          <cell r="A745">
            <v>70080150</v>
          </cell>
          <cell r="E745" t="str">
            <v>ASSENTAM. SIMPLES DE TUBOS E PEÇAS, DN 1.200 MM, EM FºFº, JE (C)</v>
          </cell>
          <cell r="F745" t="str">
            <v>M</v>
          </cell>
          <cell r="G745">
            <v>76.510000000000005</v>
          </cell>
        </row>
        <row r="746">
          <cell r="E746" t="str">
            <v>ASS.TUBOS CONCRETO P/Á.PLUVIAIS C/J.ARG.</v>
          </cell>
        </row>
        <row r="747">
          <cell r="A747">
            <v>70080151</v>
          </cell>
          <cell r="E747" t="str">
            <v>ASSENTAMENTO SIMPLES DE TUBOS DE CONCRETO, DN 300 MM, JA (A)</v>
          </cell>
          <cell r="F747" t="str">
            <v>M</v>
          </cell>
          <cell r="G747">
            <v>11.49</v>
          </cell>
        </row>
        <row r="748">
          <cell r="A748">
            <v>70080152</v>
          </cell>
          <cell r="E748" t="str">
            <v>ASSENTAMENTO SIMPLES DE TUBOS DE CONCRETO, DN 400 MM, JA (A)</v>
          </cell>
          <cell r="F748" t="str">
            <v>M</v>
          </cell>
          <cell r="G748">
            <v>14.28</v>
          </cell>
        </row>
        <row r="749">
          <cell r="A749">
            <v>70080153</v>
          </cell>
          <cell r="E749" t="str">
            <v>ASSENTAMENTO SIMPLES DE TUBOS DE CONCRETO, DN 500 MM, JA (A)</v>
          </cell>
          <cell r="F749" t="str">
            <v>M</v>
          </cell>
          <cell r="G749">
            <v>35.43</v>
          </cell>
        </row>
        <row r="750">
          <cell r="A750">
            <v>70080154</v>
          </cell>
          <cell r="E750" t="str">
            <v>ASSENTAMENTO SIMPLES DE TUBOS DE CONCRETO, DN 600 MM, JA (A)</v>
          </cell>
          <cell r="F750" t="str">
            <v>M</v>
          </cell>
          <cell r="G750">
            <v>40.31</v>
          </cell>
        </row>
        <row r="751">
          <cell r="A751">
            <v>70080155</v>
          </cell>
          <cell r="E751" t="str">
            <v>ASSENTAMENTO SIMPLES DE TUBOS DE CONCRETO, DN 700 MM, JA (A)</v>
          </cell>
          <cell r="F751" t="str">
            <v>M</v>
          </cell>
          <cell r="G751">
            <v>46.25</v>
          </cell>
        </row>
        <row r="752">
          <cell r="A752">
            <v>70080156</v>
          </cell>
          <cell r="E752" t="str">
            <v>ASSENTAMENTO SIMPLES DE TUBOS DE CONCRETO, DN 800 MM, JA (A)</v>
          </cell>
          <cell r="F752" t="str">
            <v>M</v>
          </cell>
          <cell r="G752">
            <v>53.77</v>
          </cell>
        </row>
        <row r="753">
          <cell r="A753">
            <v>70080157</v>
          </cell>
          <cell r="E753" t="str">
            <v>ASSENTAMENTO SIMPLES DE TUBOS DE CONCRETO, DN 900 MM, JA (A)</v>
          </cell>
          <cell r="F753" t="str">
            <v>M</v>
          </cell>
          <cell r="G753">
            <v>70.94</v>
          </cell>
        </row>
        <row r="754">
          <cell r="A754">
            <v>70080158</v>
          </cell>
          <cell r="E754" t="str">
            <v>ASSENTAMENTO SIMPLES DE TUBOS DE CONCRETO, DN 1.000 MM, JA (A)</v>
          </cell>
          <cell r="F754" t="str">
            <v>M</v>
          </cell>
          <cell r="G754">
            <v>78.760000000000005</v>
          </cell>
        </row>
        <row r="755">
          <cell r="A755">
            <v>70080159</v>
          </cell>
          <cell r="E755" t="str">
            <v>ASSENTAMENTO SIMPLES DE TUBOS DE CONCRETO, DN 1.100 MM, JA (A)</v>
          </cell>
          <cell r="F755" t="str">
            <v>M</v>
          </cell>
          <cell r="G755">
            <v>88.29</v>
          </cell>
        </row>
        <row r="756">
          <cell r="A756">
            <v>70080160</v>
          </cell>
          <cell r="E756" t="str">
            <v>ASSENTAMENTO SIMPLES DE TUBOS DE CONCRETO, DN 1.200 MM, JA (A)</v>
          </cell>
          <cell r="F756" t="str">
            <v>M</v>
          </cell>
          <cell r="G756">
            <v>117.06</v>
          </cell>
        </row>
        <row r="757">
          <cell r="A757">
            <v>70080161</v>
          </cell>
          <cell r="E757" t="str">
            <v>ASSENTAMENTO SIMPLES DE TUBOS DE CONCRETO, DN 1.500 MM, JA (A)</v>
          </cell>
          <cell r="F757" t="str">
            <v>M</v>
          </cell>
          <cell r="G757">
            <v>160.74</v>
          </cell>
        </row>
        <row r="758">
          <cell r="A758">
            <v>70080162</v>
          </cell>
          <cell r="E758" t="str">
            <v>ASSENTAMENTO SIMPLES DE TUBOS DE CONCRETO, DN 2.000 MM, JA (A)</v>
          </cell>
          <cell r="F758" t="str">
            <v>M</v>
          </cell>
          <cell r="G758">
            <v>202.51</v>
          </cell>
        </row>
        <row r="759">
          <cell r="A759">
            <v>70080163</v>
          </cell>
          <cell r="E759" t="str">
            <v>ASSENTAMENTO SIMPLES DE TUBOS DE CONCRETO, DN 200 MM, JA (A)</v>
          </cell>
          <cell r="F759" t="str">
            <v>M</v>
          </cell>
          <cell r="G759">
            <v>9.14</v>
          </cell>
        </row>
        <row r="760">
          <cell r="A760">
            <v>70080164</v>
          </cell>
          <cell r="E760" t="str">
            <v>ASSENTAMENTO SIMPLES DE TUBOS DE CONCRETO, DN 300 MM, JA (B)</v>
          </cell>
          <cell r="F760" t="str">
            <v>M</v>
          </cell>
          <cell r="G760">
            <v>10.199999999999999</v>
          </cell>
        </row>
        <row r="761">
          <cell r="A761">
            <v>70080165</v>
          </cell>
          <cell r="E761" t="str">
            <v>ASSENTAMENTO SIMPLES DE TUBOS DE CONCRETO, DN 400 MM, JA (B)</v>
          </cell>
          <cell r="F761" t="str">
            <v>M</v>
          </cell>
          <cell r="G761">
            <v>11.07</v>
          </cell>
        </row>
        <row r="762">
          <cell r="A762">
            <v>70080166</v>
          </cell>
          <cell r="E762" t="str">
            <v>ASSENTAMENTO SIMPLES DE TUBOS DE CONCRETO, DN 500 MM, JA (B)</v>
          </cell>
          <cell r="F762" t="str">
            <v>M</v>
          </cell>
          <cell r="G762">
            <v>32.44</v>
          </cell>
        </row>
        <row r="763">
          <cell r="A763">
            <v>70080167</v>
          </cell>
          <cell r="E763" t="str">
            <v>ASSENTAMENTO SIMPLES DE TUBOS DE CONCRETO, DN 600 MM, JA (B)</v>
          </cell>
          <cell r="F763" t="str">
            <v>M</v>
          </cell>
          <cell r="G763">
            <v>36.93</v>
          </cell>
        </row>
        <row r="764">
          <cell r="A764">
            <v>70080168</v>
          </cell>
          <cell r="E764" t="str">
            <v>ASSENTAMENTO SIMPLES DE TUBOS DE CONCRETO, DN 700 MM, JA (B)</v>
          </cell>
          <cell r="F764" t="str">
            <v>M</v>
          </cell>
          <cell r="G764">
            <v>42.38</v>
          </cell>
        </row>
        <row r="765">
          <cell r="A765">
            <v>70080169</v>
          </cell>
          <cell r="E765" t="str">
            <v>ASSENTAMENTO SIMPLES DE TUBOS DE CONCRETO, DN 800 MM, JA (B)</v>
          </cell>
          <cell r="F765" t="str">
            <v>M</v>
          </cell>
          <cell r="G765">
            <v>49.23</v>
          </cell>
        </row>
        <row r="766">
          <cell r="A766">
            <v>70080170</v>
          </cell>
          <cell r="E766" t="str">
            <v>ASSENTAMENTO SIMPLES DE TUBOS DE CONCRETO, DN 900 MM, JA (B)</v>
          </cell>
          <cell r="F766" t="str">
            <v>M</v>
          </cell>
          <cell r="G766">
            <v>64.290000000000006</v>
          </cell>
        </row>
        <row r="767">
          <cell r="A767">
            <v>70080171</v>
          </cell>
          <cell r="E767" t="str">
            <v>ASSENTAMENTO SIMPLES DE TUBOS DE CONCRETO, DN 1.000 MM, JA (B)</v>
          </cell>
          <cell r="F767" t="str">
            <v>M</v>
          </cell>
          <cell r="G767">
            <v>71.400000000000006</v>
          </cell>
        </row>
        <row r="768">
          <cell r="A768">
            <v>70080172</v>
          </cell>
          <cell r="E768" t="str">
            <v>ASSENTAMENTO SIMPLES DE TUBOS DE CONCRETO, DN 1.100 MM, JA (B)</v>
          </cell>
          <cell r="F768" t="str">
            <v>M</v>
          </cell>
          <cell r="G768">
            <v>80.040000000000006</v>
          </cell>
        </row>
        <row r="769">
          <cell r="A769">
            <v>70080173</v>
          </cell>
          <cell r="E769" t="str">
            <v>ASSENTAMENTO SIMPLES DE TUBOS DE CONCRETO, DN 1.200 MM, JA (B)</v>
          </cell>
          <cell r="F769" t="str">
            <v>M</v>
          </cell>
          <cell r="G769">
            <v>105.25</v>
          </cell>
        </row>
        <row r="770">
          <cell r="A770">
            <v>70080174</v>
          </cell>
          <cell r="E770" t="str">
            <v>ASSENTAMENTO SIMPLES DE TUBOS DE CONCRETO, DN 1.500 MM, JA (B)</v>
          </cell>
          <cell r="F770" t="str">
            <v>M</v>
          </cell>
          <cell r="G770">
            <v>143.74</v>
          </cell>
        </row>
        <row r="771">
          <cell r="A771">
            <v>70080175</v>
          </cell>
          <cell r="E771" t="str">
            <v>ASSENTAMENTO SIMPLES DE TUBOS DE CONCRETO, DN 2.000 MM, JA (B)</v>
          </cell>
          <cell r="F771" t="str">
            <v>M</v>
          </cell>
          <cell r="G771">
            <v>181.25</v>
          </cell>
        </row>
        <row r="772">
          <cell r="A772">
            <v>70080176</v>
          </cell>
          <cell r="E772" t="str">
            <v>ASSENTAMENTO SIMPLES DE TUBOS DE CONCRETO, DN 200 MM, JA (B)</v>
          </cell>
          <cell r="F772" t="str">
            <v>M</v>
          </cell>
          <cell r="G772">
            <v>8.0299999999999994</v>
          </cell>
        </row>
        <row r="773">
          <cell r="A773">
            <v>70080177</v>
          </cell>
          <cell r="E773" t="str">
            <v>ASSENTAMENTO SIMPLES DE TUBOS DE CONCRETO, DN 300 MM, JA (C)</v>
          </cell>
          <cell r="F773" t="str">
            <v>M</v>
          </cell>
          <cell r="G773">
            <v>8.9600000000000009</v>
          </cell>
        </row>
        <row r="774">
          <cell r="A774">
            <v>70080178</v>
          </cell>
          <cell r="E774" t="str">
            <v>ASSENTAMENTO SIMPLES DE TUBOS DE CONCRETO, DN 400 MM, JA (C)</v>
          </cell>
          <cell r="F774" t="str">
            <v>M</v>
          </cell>
          <cell r="G774">
            <v>11.23</v>
          </cell>
        </row>
        <row r="775">
          <cell r="A775">
            <v>70080179</v>
          </cell>
          <cell r="E775" t="str">
            <v>ASSENTAMENTO SIMPLES DE TUBOS DE CONCRETO, DN 500 MM, JA (C)</v>
          </cell>
          <cell r="F775" t="str">
            <v>M</v>
          </cell>
          <cell r="G775">
            <v>25.73</v>
          </cell>
        </row>
        <row r="776">
          <cell r="A776">
            <v>70080180</v>
          </cell>
          <cell r="E776" t="str">
            <v>ASSENTAMENTO SIMPLES DE TUBOS DE CONCRETO, DN 600 MM, JA (C)</v>
          </cell>
          <cell r="F776" t="str">
            <v>M</v>
          </cell>
          <cell r="G776">
            <v>29.39</v>
          </cell>
        </row>
        <row r="777">
          <cell r="A777">
            <v>70080181</v>
          </cell>
          <cell r="E777" t="str">
            <v>ASSENTAMENTO SIMPLES DE TUBOS DE CONCRETO, DN 700 MM, JA (C)</v>
          </cell>
          <cell r="F777" t="str">
            <v>M</v>
          </cell>
          <cell r="G777">
            <v>33.799999999999997</v>
          </cell>
        </row>
        <row r="778">
          <cell r="A778">
            <v>70080182</v>
          </cell>
          <cell r="E778" t="str">
            <v>ASSENTAMENTO SIMPLES DE TUBOS DE CONCRETO, DN 800 MM, JA (C)</v>
          </cell>
          <cell r="F778" t="str">
            <v>M</v>
          </cell>
          <cell r="G778">
            <v>39.21</v>
          </cell>
        </row>
        <row r="779">
          <cell r="A779">
            <v>70080183</v>
          </cell>
          <cell r="E779" t="str">
            <v>ASSENTAMENTO SIMPLES DE TUBOS DE CONCRETO, DN 900 MM, JA (C)</v>
          </cell>
          <cell r="F779" t="str">
            <v>M</v>
          </cell>
          <cell r="G779">
            <v>51.08</v>
          </cell>
        </row>
        <row r="780">
          <cell r="A780">
            <v>70080184</v>
          </cell>
          <cell r="E780" t="str">
            <v>ASSENTAMENTO SIMPLES DE TUBOS DE CONCRETO, DN 1.000 MM, JA (C)</v>
          </cell>
          <cell r="F780" t="str">
            <v>M</v>
          </cell>
          <cell r="G780">
            <v>56.7</v>
          </cell>
        </row>
        <row r="781">
          <cell r="A781">
            <v>70080185</v>
          </cell>
          <cell r="E781" t="str">
            <v>ASSENTAMENTO SIMPLES DE TUBOS DE CONCRETO, DN 1.100 MM, JA (C)</v>
          </cell>
          <cell r="F781" t="str">
            <v>M</v>
          </cell>
          <cell r="G781">
            <v>63.5</v>
          </cell>
        </row>
        <row r="782">
          <cell r="A782">
            <v>70080186</v>
          </cell>
          <cell r="E782" t="str">
            <v>ASSENTAMENTO SIMPLES DE TUBOS DE CONCRETO, DN 1.200 MM, JA (C)</v>
          </cell>
          <cell r="F782" t="str">
            <v>M</v>
          </cell>
          <cell r="G782">
            <v>83.1</v>
          </cell>
        </row>
        <row r="783">
          <cell r="A783">
            <v>70080187</v>
          </cell>
          <cell r="E783" t="str">
            <v>ASSENTAMENTO SIMPLES DE TUBOS DE CONCRETO, DN 1.500 MM, JA (C)</v>
          </cell>
          <cell r="F783" t="str">
            <v>M</v>
          </cell>
          <cell r="G783">
            <v>113.47</v>
          </cell>
        </row>
        <row r="784">
          <cell r="A784">
            <v>70080188</v>
          </cell>
          <cell r="E784" t="str">
            <v>ASSENTAMENTO SIMPLES DE TUBOS DE CONCRETO, DN 2.000 MM, JA (C)</v>
          </cell>
          <cell r="F784" t="str">
            <v>M</v>
          </cell>
          <cell r="G784">
            <v>202.51</v>
          </cell>
        </row>
        <row r="785">
          <cell r="A785">
            <v>70080189</v>
          </cell>
          <cell r="E785" t="str">
            <v>ASSENTAMENTO SIMPLES DE TUBOS DE CONCRETO, DN 200 MM, JA (C)</v>
          </cell>
          <cell r="F785" t="str">
            <v>M</v>
          </cell>
          <cell r="G785">
            <v>6.94</v>
          </cell>
        </row>
        <row r="786">
          <cell r="E786" t="str">
            <v>ASS.TUBOS CONCRETO P/ESG.SANITÁRIOS C/JE</v>
          </cell>
        </row>
        <row r="787">
          <cell r="A787">
            <v>70080190</v>
          </cell>
          <cell r="E787" t="str">
            <v>ASSENTAMENTO SIMPLES DE TUBOS DE CONCRETO, DN 400 MM, JE (A)</v>
          </cell>
          <cell r="F787" t="str">
            <v>M</v>
          </cell>
          <cell r="G787">
            <v>27.99</v>
          </cell>
        </row>
        <row r="788">
          <cell r="A788">
            <v>70080191</v>
          </cell>
          <cell r="E788" t="str">
            <v>ASSENTAMENTO SIMPLES DE TUBOS DE CONCRETO, DN 500 MM, JE (A)</v>
          </cell>
          <cell r="F788" t="str">
            <v>M</v>
          </cell>
          <cell r="G788">
            <v>40.64</v>
          </cell>
        </row>
        <row r="789">
          <cell r="A789">
            <v>70080192</v>
          </cell>
          <cell r="E789" t="str">
            <v>ASSENTAMENTO SIMPLES DE TUBOS DE CONCRETO, DN 600 MM, JE (A)</v>
          </cell>
          <cell r="F789" t="str">
            <v>M</v>
          </cell>
          <cell r="G789">
            <v>49.02</v>
          </cell>
        </row>
        <row r="790">
          <cell r="A790">
            <v>70080193</v>
          </cell>
          <cell r="E790" t="str">
            <v>ASSENTAMENTO SIMPLES DE TUBOS DE CONCRETO, DN 700 MM, JE (A)</v>
          </cell>
          <cell r="F790" t="str">
            <v>M</v>
          </cell>
          <cell r="G790">
            <v>56.69</v>
          </cell>
        </row>
        <row r="791">
          <cell r="A791">
            <v>70080194</v>
          </cell>
          <cell r="E791" t="str">
            <v>ASSENTAMENTO SIMPLES DE TUBOS DE CONCRETO, DN 800 MM, JE (A)</v>
          </cell>
          <cell r="F791" t="str">
            <v>M</v>
          </cell>
          <cell r="G791">
            <v>71.900000000000006</v>
          </cell>
        </row>
        <row r="792">
          <cell r="A792">
            <v>70080195</v>
          </cell>
          <cell r="E792" t="str">
            <v>ASSENTAMENTO SIMPLES DE TUBOS DE CONCRETO, DN 900 MM, JE (A)</v>
          </cell>
          <cell r="F792" t="str">
            <v>M</v>
          </cell>
          <cell r="G792">
            <v>92.83</v>
          </cell>
        </row>
        <row r="793">
          <cell r="A793">
            <v>70080196</v>
          </cell>
          <cell r="E793" t="str">
            <v>ASSENTAMENTO SIMPLES DE TUBOS DE CONCRETO, DN 1.000 MM, JE (A)</v>
          </cell>
          <cell r="F793" t="str">
            <v>M</v>
          </cell>
          <cell r="G793">
            <v>106.39</v>
          </cell>
        </row>
        <row r="794">
          <cell r="A794">
            <v>70080197</v>
          </cell>
          <cell r="E794" t="str">
            <v>ASSENTAMENTO SIMPLES DE TUBOS DE CONCRETO, DN 1.100 MM, JE (A)</v>
          </cell>
          <cell r="F794" t="str">
            <v>M</v>
          </cell>
          <cell r="G794">
            <v>147.85</v>
          </cell>
        </row>
        <row r="795">
          <cell r="A795">
            <v>70080198</v>
          </cell>
          <cell r="E795" t="str">
            <v>ASSENTAMENTO SIMPLES DE TUBOS DE CONCRETO, DN 1.200 MM, JE (A)</v>
          </cell>
          <cell r="F795" t="str">
            <v>M</v>
          </cell>
          <cell r="G795">
            <v>209</v>
          </cell>
        </row>
        <row r="796">
          <cell r="A796">
            <v>70080199</v>
          </cell>
          <cell r="E796" t="str">
            <v>ASSENTAMENTO SIMPLES DE TUBOS DE CONCRETO, DN 1.500 MM, JE (A)</v>
          </cell>
          <cell r="F796" t="str">
            <v>M</v>
          </cell>
          <cell r="G796">
            <v>273.25</v>
          </cell>
        </row>
        <row r="797">
          <cell r="A797">
            <v>70080200</v>
          </cell>
          <cell r="E797" t="str">
            <v>ASSENTAMENTO SIMPLES DE TUBOS DE CONCRETO, DN 2.000 MM, JE (A)</v>
          </cell>
          <cell r="F797" t="str">
            <v>M</v>
          </cell>
          <cell r="G797">
            <v>365.08</v>
          </cell>
        </row>
        <row r="798">
          <cell r="A798">
            <v>70080201</v>
          </cell>
          <cell r="E798" t="str">
            <v>ASSENTAMENTO SIMPLES DE TUBOS DE CONCRETO, DN 300 MM, JE (A)</v>
          </cell>
          <cell r="F798" t="str">
            <v>M</v>
          </cell>
          <cell r="G798">
            <v>21.44</v>
          </cell>
        </row>
        <row r="799">
          <cell r="A799">
            <v>70080202</v>
          </cell>
          <cell r="E799" t="str">
            <v>ASSENTAMENTO SIMPLES DE TUBOS DE CONCRETO, DN 400 MM, JE (B)</v>
          </cell>
          <cell r="F799" t="str">
            <v>M</v>
          </cell>
          <cell r="G799">
            <v>22.41</v>
          </cell>
        </row>
        <row r="800">
          <cell r="A800">
            <v>70080203</v>
          </cell>
          <cell r="E800" t="str">
            <v>ASSENTAMENTO SIMPLES DE TUBOS DE CONCRETO, DN 500 MM, JE (B)</v>
          </cell>
          <cell r="F800" t="str">
            <v>M</v>
          </cell>
          <cell r="G800">
            <v>32.5</v>
          </cell>
        </row>
        <row r="801">
          <cell r="A801">
            <v>70080204</v>
          </cell>
          <cell r="E801" t="str">
            <v>ASSENTAMENTO SIMPLES DE TUBOS DE CONCRETO, DN 600 MM, JE (B)</v>
          </cell>
          <cell r="F801" t="str">
            <v>M</v>
          </cell>
          <cell r="G801">
            <v>39.24</v>
          </cell>
        </row>
        <row r="802">
          <cell r="A802">
            <v>70080205</v>
          </cell>
          <cell r="E802" t="str">
            <v>ASSENTAMENTO SIMPLES DE TUBOS DE CONCRETO, DN 700 MM, JE (B)</v>
          </cell>
          <cell r="F802" t="str">
            <v>M</v>
          </cell>
          <cell r="G802">
            <v>45.35</v>
          </cell>
        </row>
        <row r="803">
          <cell r="A803">
            <v>70080206</v>
          </cell>
          <cell r="E803" t="str">
            <v>ASSENTAMENTO SIMPLES DE TUBOS DE CONCRETO, DN 800 MM, JE (B)</v>
          </cell>
          <cell r="F803" t="str">
            <v>M</v>
          </cell>
          <cell r="G803">
            <v>57.54</v>
          </cell>
        </row>
        <row r="804">
          <cell r="A804">
            <v>70080207</v>
          </cell>
          <cell r="E804" t="str">
            <v>ASSENTAMENTO SIMPLES DE TUBOS DE CONCRETO, DN 900 MM, JE (B)</v>
          </cell>
          <cell r="F804" t="str">
            <v>M</v>
          </cell>
          <cell r="G804">
            <v>74.239999999999995</v>
          </cell>
        </row>
        <row r="805">
          <cell r="A805">
            <v>70080208</v>
          </cell>
          <cell r="E805" t="str">
            <v>ASSENTAMENTO SIMPLES DE TUBOS DE CONCRETO, DN 1.000 MM, JE (B)</v>
          </cell>
          <cell r="F805" t="str">
            <v>M</v>
          </cell>
          <cell r="G805">
            <v>85.09</v>
          </cell>
        </row>
        <row r="806">
          <cell r="A806">
            <v>70080209</v>
          </cell>
          <cell r="E806" t="str">
            <v>ASSENTAMENTO SIMPLES DE TUBOS DE CONCRETO, DN 1.100 MM, JE (B)</v>
          </cell>
          <cell r="F806" t="str">
            <v>M</v>
          </cell>
          <cell r="G806">
            <v>118.27</v>
          </cell>
        </row>
        <row r="807">
          <cell r="A807">
            <v>70080210</v>
          </cell>
          <cell r="E807" t="str">
            <v>ASSENTAMENTO SIMPLES DE TUBOS DE CONCRETO, DN 1.200 MM, JE (B)</v>
          </cell>
          <cell r="F807" t="str">
            <v>M</v>
          </cell>
          <cell r="G807">
            <v>167.21</v>
          </cell>
        </row>
        <row r="808">
          <cell r="A808">
            <v>70080211</v>
          </cell>
          <cell r="E808" t="str">
            <v>ASSENTAMENTO SIMPLES DE TUBOS DE CONCRETO, DN 1.500 MM, JE (B)</v>
          </cell>
          <cell r="F808" t="str">
            <v>M</v>
          </cell>
          <cell r="G808">
            <v>218.6</v>
          </cell>
        </row>
        <row r="809">
          <cell r="A809">
            <v>70080212</v>
          </cell>
          <cell r="E809" t="str">
            <v>ASSENTAMENTO SIMPLES DE TUBOS DE CONCRETO, DN 2.000 MM, JE (B)</v>
          </cell>
          <cell r="F809" t="str">
            <v>M</v>
          </cell>
          <cell r="G809">
            <v>289.23</v>
          </cell>
        </row>
        <row r="810">
          <cell r="A810">
            <v>70080213</v>
          </cell>
          <cell r="E810" t="str">
            <v>ASSENTAMENTO SIMPLES DE TUBOS DE CONCRETO, DN 300 MM, JE (B)</v>
          </cell>
          <cell r="F810" t="str">
            <v>M</v>
          </cell>
          <cell r="G810">
            <v>17.18</v>
          </cell>
        </row>
        <row r="811">
          <cell r="A811">
            <v>70080214</v>
          </cell>
          <cell r="E811" t="str">
            <v>ASSENTAMENTO SIMPLES DE TUBOS DE CONCRETO, DN 400 MM, JE (C)</v>
          </cell>
          <cell r="F811" t="str">
            <v>M</v>
          </cell>
          <cell r="G811">
            <v>14.02</v>
          </cell>
        </row>
        <row r="812">
          <cell r="A812">
            <v>70080215</v>
          </cell>
          <cell r="E812" t="str">
            <v>ASSENTAMENTO SIMPLES DE TUBOS DE CONCRETO, DN 500 MM, JE (C)</v>
          </cell>
          <cell r="F812" t="str">
            <v>M</v>
          </cell>
          <cell r="G812">
            <v>20.309999999999999</v>
          </cell>
        </row>
        <row r="813">
          <cell r="A813">
            <v>70080216</v>
          </cell>
          <cell r="E813" t="str">
            <v>ASSENTAMENTO SIMPLES DE TUBOS DE CONCRETO, DN 600 MM, JE (C)</v>
          </cell>
          <cell r="F813" t="str">
            <v>M</v>
          </cell>
          <cell r="G813">
            <v>24.55</v>
          </cell>
        </row>
        <row r="814">
          <cell r="A814">
            <v>70080217</v>
          </cell>
          <cell r="E814" t="str">
            <v>ASSENTAMENTO SIMPLES DE TUBOS DE CONCRETO, DN 700 MM, JE (C)</v>
          </cell>
          <cell r="F814" t="str">
            <v>M</v>
          </cell>
          <cell r="G814">
            <v>28.34</v>
          </cell>
        </row>
        <row r="815">
          <cell r="A815">
            <v>70080218</v>
          </cell>
          <cell r="E815" t="str">
            <v>ASSENTAMENTO SIMPLES DE TUBOS DE CONCRETO, DN 800 MM, JE (C)</v>
          </cell>
          <cell r="F815" t="str">
            <v>M</v>
          </cell>
          <cell r="G815">
            <v>35.97</v>
          </cell>
        </row>
        <row r="816">
          <cell r="A816">
            <v>70080219</v>
          </cell>
          <cell r="E816" t="str">
            <v>ASSENTAMENTO SIMPLES DE TUBOS DE CONCRETO, DN 900 MM, JE (C)</v>
          </cell>
          <cell r="F816" t="str">
            <v>M</v>
          </cell>
          <cell r="G816">
            <v>46.41</v>
          </cell>
        </row>
        <row r="817">
          <cell r="A817">
            <v>70080220</v>
          </cell>
          <cell r="E817" t="str">
            <v>ASSENTAMENTO SIMPLES DE TUBOS DE CONCRETO, DN 1.000 MM, JE (C)</v>
          </cell>
          <cell r="F817" t="str">
            <v>M</v>
          </cell>
          <cell r="G817">
            <v>53.18</v>
          </cell>
        </row>
        <row r="818">
          <cell r="A818">
            <v>70080221</v>
          </cell>
          <cell r="E818" t="str">
            <v>ASSENTAMENTO SIMPLES DE TUBOS DE CONCRETO, DN 1.100 MM, JE (C)</v>
          </cell>
          <cell r="F818" t="str">
            <v>M</v>
          </cell>
          <cell r="G818">
            <v>73.930000000000007</v>
          </cell>
        </row>
        <row r="819">
          <cell r="A819">
            <v>70080222</v>
          </cell>
          <cell r="E819" t="str">
            <v>ASSENTAMENTO SIMPLES DE TUBOS DE CONCRETO, DN 1.200 MM, JE (C)</v>
          </cell>
          <cell r="F819" t="str">
            <v>M</v>
          </cell>
          <cell r="G819">
            <v>104.5</v>
          </cell>
        </row>
        <row r="820">
          <cell r="A820">
            <v>70080223</v>
          </cell>
          <cell r="E820" t="str">
            <v>ASSENTAMENTO SIMPLES DE TUBOS DE CONCRETO, DN 1.500 MM, JE (C)</v>
          </cell>
          <cell r="F820" t="str">
            <v>M</v>
          </cell>
          <cell r="G820">
            <v>136.63999999999999</v>
          </cell>
        </row>
        <row r="821">
          <cell r="A821">
            <v>70080224</v>
          </cell>
          <cell r="E821" t="str">
            <v>ASSENTAMENTO SIMPLES DE TUBOS DE CONCRETO, DN 2.000 MM, JE (C)</v>
          </cell>
          <cell r="F821" t="str">
            <v>M</v>
          </cell>
          <cell r="G821">
            <v>210.41</v>
          </cell>
        </row>
        <row r="822">
          <cell r="A822">
            <v>70080225</v>
          </cell>
          <cell r="E822" t="str">
            <v>ASSENTAMENTO SIMPLES DE TUBOS DE CONCRETO, DN 300 MM, JE (C)</v>
          </cell>
          <cell r="F822" t="str">
            <v>M</v>
          </cell>
          <cell r="G822">
            <v>10.73</v>
          </cell>
        </row>
        <row r="823">
          <cell r="E823" t="str">
            <v>ASS.TUBOS/PEÇAS AÇO CARBONO C/J.SOLDADA</v>
          </cell>
        </row>
        <row r="824">
          <cell r="A824">
            <v>70080226</v>
          </cell>
          <cell r="E824" t="str">
            <v>ASSENT. SIMPLES DE TUBOS E PEÇAS EM AÇO CARBONO, DN 700 MM, JS (A)</v>
          </cell>
          <cell r="F824" t="str">
            <v>M</v>
          </cell>
          <cell r="G824">
            <v>346.09</v>
          </cell>
        </row>
        <row r="825">
          <cell r="A825">
            <v>70080227</v>
          </cell>
          <cell r="E825" t="str">
            <v>ASSENT. SIMPLES DE TUBOS E PEÇAS EM AÇO CARBONO, DN 750 MM, JS (A)</v>
          </cell>
          <cell r="F825" t="str">
            <v>M</v>
          </cell>
          <cell r="G825">
            <v>371.55</v>
          </cell>
        </row>
        <row r="826">
          <cell r="A826">
            <v>70080228</v>
          </cell>
          <cell r="E826" t="str">
            <v>ASSENT. SIMPLES DE TUBOS E PEÇAS EM AÇO CARBONO, DN 800 MM, JS (A)</v>
          </cell>
          <cell r="F826" t="str">
            <v>M</v>
          </cell>
          <cell r="G826">
            <v>399.09</v>
          </cell>
        </row>
        <row r="827">
          <cell r="A827">
            <v>70080229</v>
          </cell>
          <cell r="E827" t="str">
            <v>ASSENT. SIMPLES DE TUBOS E PEÇAS EM AÇO CARBONO, DN 900 MM, JS (A)</v>
          </cell>
          <cell r="F827" t="str">
            <v>M</v>
          </cell>
          <cell r="G827">
            <v>449.31</v>
          </cell>
        </row>
        <row r="828">
          <cell r="A828">
            <v>70080230</v>
          </cell>
          <cell r="E828" t="str">
            <v>ASSENT. SIMPLES DE TUBOS E PEÇAS EM AÇO CARBONO, DN 1.000 MM, JS (A)</v>
          </cell>
          <cell r="F828" t="str">
            <v>M</v>
          </cell>
          <cell r="G828">
            <v>494.69</v>
          </cell>
        </row>
        <row r="829">
          <cell r="A829">
            <v>70080231</v>
          </cell>
          <cell r="E829" t="str">
            <v>ASSENT. SIMPLES DE TUBOS E PEÇAS EM AÇO CARBONO, DN 1.050 MM, JS (A)</v>
          </cell>
          <cell r="F829" t="str">
            <v>M</v>
          </cell>
          <cell r="G829">
            <v>634.70000000000005</v>
          </cell>
        </row>
        <row r="830">
          <cell r="A830">
            <v>70080232</v>
          </cell>
          <cell r="E830" t="str">
            <v>ASSENT. SIMPLES DE TUBOS E PEÇAS EM AÇO CARBONO, DN 1.200 MM, JS (A)</v>
          </cell>
          <cell r="F830" t="str">
            <v>M</v>
          </cell>
          <cell r="G830">
            <v>715.36</v>
          </cell>
        </row>
        <row r="831">
          <cell r="A831">
            <v>70080233</v>
          </cell>
          <cell r="E831" t="str">
            <v>ASSENT. SIMPLES DE TUBOS E PEÇAS EM AÇO CARBONO, DN 1.500 MM, JS (A)</v>
          </cell>
          <cell r="F831" t="str">
            <v>M</v>
          </cell>
          <cell r="G831">
            <v>968.22</v>
          </cell>
        </row>
        <row r="832">
          <cell r="A832">
            <v>70080234</v>
          </cell>
          <cell r="E832" t="str">
            <v>ASSENT. SIMPLES DE TUBOS E PEÇAS EM AÇO CARBONO, DN 1.800 MM, JS (A)</v>
          </cell>
          <cell r="F832" t="str">
            <v>M</v>
          </cell>
          <cell r="G832">
            <v>1143.6600000000001</v>
          </cell>
        </row>
        <row r="833">
          <cell r="A833">
            <v>70080235</v>
          </cell>
          <cell r="E833" t="str">
            <v>ASSENT. SIMPLES DE TUBOS E PEÇAS EM AÇO CARBONO, DN 2.100 MM, JS (A)</v>
          </cell>
          <cell r="F833" t="str">
            <v>M</v>
          </cell>
          <cell r="G833">
            <v>1615.08</v>
          </cell>
        </row>
        <row r="834">
          <cell r="A834">
            <v>70080236</v>
          </cell>
          <cell r="E834" t="str">
            <v>ASSENT. SIMPLES DE TUBOS E PEÇAS EM AÇO CARBONO, DN 2.500 MM, JS (A)</v>
          </cell>
          <cell r="F834" t="str">
            <v>M</v>
          </cell>
          <cell r="G834">
            <v>1890.56</v>
          </cell>
        </row>
        <row r="835">
          <cell r="A835">
            <v>70080237</v>
          </cell>
          <cell r="E835" t="str">
            <v>ASSENT. SIMPLES DE TUBOS E PEÇAS EM AÇO CARBONO, DN 2.800 MM, JS (A)</v>
          </cell>
          <cell r="F835" t="str">
            <v>M</v>
          </cell>
          <cell r="G835">
            <v>2196.73</v>
          </cell>
        </row>
        <row r="836">
          <cell r="A836">
            <v>70080238</v>
          </cell>
          <cell r="E836" t="str">
            <v>ASSENT. SIMPLES DE TUBOS E PEÇAS EM AÇO CARBONO, DN 700 MM, JS (B)</v>
          </cell>
          <cell r="F836" t="str">
            <v>M</v>
          </cell>
          <cell r="G836">
            <v>300.36</v>
          </cell>
        </row>
        <row r="837">
          <cell r="A837">
            <v>70080239</v>
          </cell>
          <cell r="E837" t="str">
            <v>ASSENT. SIMPLES DE TUBOS E PEÇAS EM AÇO CARBONO, DN 750 MM, JS (B)</v>
          </cell>
          <cell r="F837" t="str">
            <v>M</v>
          </cell>
          <cell r="G837">
            <v>324.35000000000002</v>
          </cell>
        </row>
        <row r="838">
          <cell r="A838">
            <v>70080240</v>
          </cell>
          <cell r="E838" t="str">
            <v>ASSENT. SIMPLES DE TUBOS E PEÇAS EM AÇO CARBONO, DN 800 MM, JS (B)</v>
          </cell>
          <cell r="F838" t="str">
            <v>M</v>
          </cell>
          <cell r="G838">
            <v>348.17</v>
          </cell>
        </row>
        <row r="839">
          <cell r="A839">
            <v>70080241</v>
          </cell>
          <cell r="E839" t="str">
            <v>ASSENT. SIMPLES DE TUBOS E PEÇAS EM AÇO CARBONO, DN 900 MM, JS (B)</v>
          </cell>
          <cell r="F839" t="str">
            <v>M</v>
          </cell>
          <cell r="G839">
            <v>393.16</v>
          </cell>
        </row>
        <row r="840">
          <cell r="A840">
            <v>70080242</v>
          </cell>
          <cell r="E840" t="str">
            <v>ASSENT. SIMPLES DE TUBOS E PEÇAS EM AÇO CARBONO, DN 1.000 MM, JS (B)</v>
          </cell>
          <cell r="F840" t="str">
            <v>M</v>
          </cell>
          <cell r="G840">
            <v>433.21</v>
          </cell>
        </row>
        <row r="841">
          <cell r="A841">
            <v>70080243</v>
          </cell>
          <cell r="E841" t="str">
            <v>ASSENT. SIMPLES DE TUBOS E PEÇAS EM AÇO CARBONO, DN 1.050 MM, JS (B)</v>
          </cell>
          <cell r="F841" t="str">
            <v>M</v>
          </cell>
          <cell r="G841">
            <v>562.02</v>
          </cell>
        </row>
        <row r="842">
          <cell r="A842">
            <v>70080244</v>
          </cell>
          <cell r="E842" t="str">
            <v>ASSENT. SIMPLES DE TUBOS E PEÇAS EM AÇO CARBONO, DN 1.200 MM, JS (B)</v>
          </cell>
          <cell r="F842" t="str">
            <v>M</v>
          </cell>
          <cell r="G842">
            <v>662.63</v>
          </cell>
        </row>
        <row r="843">
          <cell r="A843">
            <v>70080245</v>
          </cell>
          <cell r="E843" t="str">
            <v>ASSENT. SIMPLES DE TUBOS E PEÇAS EM AÇO CARBONO, DN 1.500 MM, JS (B)</v>
          </cell>
          <cell r="F843" t="str">
            <v>M</v>
          </cell>
          <cell r="G843">
            <v>855.97</v>
          </cell>
        </row>
        <row r="844">
          <cell r="A844">
            <v>70080246</v>
          </cell>
          <cell r="E844" t="str">
            <v>ASSENT. SIMPLES DE TUBOS E PEÇAS EM AÇO CARBONO, DN 1.800 MM, JS (B)</v>
          </cell>
          <cell r="F844" t="str">
            <v>M</v>
          </cell>
          <cell r="G844">
            <v>962.95</v>
          </cell>
        </row>
        <row r="845">
          <cell r="A845">
            <v>70080247</v>
          </cell>
          <cell r="E845" t="str">
            <v>ASSENT. SIMPLES DE TUBOS E PEÇAS EM AÇO CARBONO, DN 2.100 MM, JS (B)</v>
          </cell>
          <cell r="F845" t="str">
            <v>M</v>
          </cell>
          <cell r="G845">
            <v>1265.78</v>
          </cell>
        </row>
        <row r="846">
          <cell r="A846">
            <v>70080248</v>
          </cell>
          <cell r="E846" t="str">
            <v>ASSENT. SIMPLES DE TUBOS E PEÇAS EM AÇO CARBONO, DN 2.500 MM, JS (B)</v>
          </cell>
          <cell r="F846" t="str">
            <v>M</v>
          </cell>
          <cell r="G846">
            <v>1709.25</v>
          </cell>
        </row>
        <row r="847">
          <cell r="A847">
            <v>70080249</v>
          </cell>
          <cell r="E847" t="str">
            <v>ASSENT. SIMPLES DE TUBOS E PEÇAS EM AÇO CARBONO, DN 2.800 MM, JS (B)</v>
          </cell>
          <cell r="F847" t="str">
            <v>M</v>
          </cell>
          <cell r="G847">
            <v>1992.81</v>
          </cell>
        </row>
        <row r="848">
          <cell r="A848">
            <v>70080250</v>
          </cell>
          <cell r="E848" t="str">
            <v>ASSENT. SIMPLES DE TUBOS E PEÇAS EM AÇO CARBONO, DN 700 MM, JS (C)</v>
          </cell>
          <cell r="F848" t="str">
            <v>M</v>
          </cell>
          <cell r="G848">
            <v>231.8</v>
          </cell>
        </row>
        <row r="849">
          <cell r="A849">
            <v>70080251</v>
          </cell>
          <cell r="E849" t="str">
            <v>ASSENT. SIMPLES DE TUBOS E PEÇAS EM AÇO CARBONO, DN 750 MM, JS (C)</v>
          </cell>
          <cell r="F849" t="str">
            <v>M</v>
          </cell>
          <cell r="G849">
            <v>253.6</v>
          </cell>
        </row>
        <row r="850">
          <cell r="A850">
            <v>70080252</v>
          </cell>
          <cell r="E850" t="str">
            <v>ASSENT. SIMPLES DE TUBOS E PEÇAS EM AÇO CARBONO, DN 800 MM, JS (C)</v>
          </cell>
          <cell r="F850" t="str">
            <v>M</v>
          </cell>
          <cell r="G850">
            <v>271.83999999999997</v>
          </cell>
        </row>
        <row r="851">
          <cell r="A851">
            <v>70080253</v>
          </cell>
          <cell r="E851" t="str">
            <v>ASSENT. SIMPLES DE TUBOS E PEÇAS EM AÇO CARBONO, DN 900 MM, JS (C)</v>
          </cell>
          <cell r="F851" t="str">
            <v>M</v>
          </cell>
          <cell r="G851">
            <v>308.95</v>
          </cell>
        </row>
        <row r="852">
          <cell r="A852">
            <v>70080254</v>
          </cell>
          <cell r="E852" t="str">
            <v>ASSENT. SIMPLES DE TUBOS E PEÇAS EM AÇO CARBONO, DN 1.000 MM, JS (C)</v>
          </cell>
          <cell r="F852" t="str">
            <v>M</v>
          </cell>
          <cell r="G852">
            <v>340.97</v>
          </cell>
        </row>
        <row r="853">
          <cell r="A853">
            <v>70080255</v>
          </cell>
          <cell r="E853" t="str">
            <v>ASSENT. SIMPLES DE TUBOS E PEÇAS EM AÇO CARBONO, DN 1.050 MM, JS (C)</v>
          </cell>
          <cell r="F853" t="str">
            <v>M</v>
          </cell>
          <cell r="G853">
            <v>452.98</v>
          </cell>
        </row>
        <row r="854">
          <cell r="A854">
            <v>70080256</v>
          </cell>
          <cell r="E854" t="str">
            <v>ASSENT. SIMPLES DE TUBOS E PEÇAS EM AÇO CARBONO, DN 1.200 MM, JS (C)</v>
          </cell>
          <cell r="F854" t="str">
            <v>M</v>
          </cell>
          <cell r="G854">
            <v>550.55999999999995</v>
          </cell>
        </row>
        <row r="855">
          <cell r="A855">
            <v>70080257</v>
          </cell>
          <cell r="E855" t="str">
            <v>ASSENT. SIMPLES DE TUBOS E PEÇAS EM AÇO CARBONO, DN 1.500 MM, JS (C)</v>
          </cell>
          <cell r="F855" t="str">
            <v>M</v>
          </cell>
          <cell r="G855">
            <v>687.56</v>
          </cell>
        </row>
        <row r="856">
          <cell r="A856">
            <v>70080258</v>
          </cell>
          <cell r="E856" t="str">
            <v>ASSENT. SIMPLES DE TUBOS E PEÇAS EM AÇO CARBONO, DN 1.800 MM, JS (C)</v>
          </cell>
          <cell r="F856" t="str">
            <v>M</v>
          </cell>
          <cell r="G856">
            <v>781.16</v>
          </cell>
        </row>
        <row r="857">
          <cell r="A857">
            <v>70080259</v>
          </cell>
          <cell r="E857" t="str">
            <v>ASSENT. SIMPLES DE TUBOS E PEÇAS EM AÇO CARBONO, DN 2.100 MM, JS (C)</v>
          </cell>
          <cell r="F857" t="str">
            <v>M</v>
          </cell>
          <cell r="G857">
            <v>1047.8599999999999</v>
          </cell>
        </row>
        <row r="858">
          <cell r="A858">
            <v>70080260</v>
          </cell>
          <cell r="E858" t="str">
            <v>ASSENT. SIMPLES DE TUBOS E PEÇAS EM AÇO CARBONO, DN 2.500 MM, JS (C)</v>
          </cell>
          <cell r="F858" t="str">
            <v>M</v>
          </cell>
          <cell r="G858">
            <v>1437.34</v>
          </cell>
        </row>
        <row r="859">
          <cell r="A859">
            <v>70080261</v>
          </cell>
          <cell r="E859" t="str">
            <v>ASSENT. SIMPLES DE TUBOS E PEÇAS EM AÇO CARBONO, DN 2.800 MM, JS (C)</v>
          </cell>
          <cell r="F859" t="str">
            <v>M</v>
          </cell>
          <cell r="G859">
            <v>1686.92</v>
          </cell>
        </row>
        <row r="860">
          <cell r="E860" t="str">
            <v>EXEC.CURVAS EM TUBOS AÇO DE 3G A 22G30M</v>
          </cell>
        </row>
        <row r="861">
          <cell r="A861">
            <v>70080265</v>
          </cell>
          <cell r="E861" t="str">
            <v>EXECUÇÃO DE CURVA DE AÇO DE 3º A 22º5', DN 700 MM</v>
          </cell>
          <cell r="F861" t="str">
            <v>un</v>
          </cell>
          <cell r="G861">
            <v>2498.5</v>
          </cell>
        </row>
        <row r="862">
          <cell r="A862">
            <v>70080266</v>
          </cell>
          <cell r="E862" t="str">
            <v>EXECUÇÃO DE CURVA DE AÇO DE 3º A 22º5', DN 750 MM</v>
          </cell>
          <cell r="F862" t="str">
            <v>un</v>
          </cell>
          <cell r="G862">
            <v>2672.83</v>
          </cell>
        </row>
        <row r="863">
          <cell r="A863">
            <v>70080267</v>
          </cell>
          <cell r="E863" t="str">
            <v>EXECUÇÃO DE CURVA DE AÇO DE 3º A 22º5', DN 800 MM</v>
          </cell>
          <cell r="F863" t="str">
            <v>un</v>
          </cell>
          <cell r="G863">
            <v>2838.69</v>
          </cell>
        </row>
        <row r="864">
          <cell r="A864">
            <v>70080268</v>
          </cell>
          <cell r="E864" t="str">
            <v>EXECUÇÃO DE CURVA DE AÇO DE 3º A 22º5', DN 900 MM</v>
          </cell>
          <cell r="F864" t="str">
            <v>un</v>
          </cell>
          <cell r="G864">
            <v>3157.81</v>
          </cell>
        </row>
        <row r="865">
          <cell r="A865">
            <v>70080269</v>
          </cell>
          <cell r="E865" t="str">
            <v>EXECUÇÃO DE CURVA DE AÇO DE 3º A 22º5', DN 1.000 MM</v>
          </cell>
          <cell r="F865" t="str">
            <v>un</v>
          </cell>
          <cell r="G865">
            <v>3647.66</v>
          </cell>
        </row>
        <row r="866">
          <cell r="A866">
            <v>70080270</v>
          </cell>
          <cell r="E866" t="str">
            <v>EXECUÇÃO DE CURVA DE AÇO DE 3º A 22º5', DN 1.050 MM</v>
          </cell>
          <cell r="F866" t="str">
            <v>un</v>
          </cell>
          <cell r="G866">
            <v>5280.88</v>
          </cell>
        </row>
        <row r="867">
          <cell r="A867">
            <v>70080271</v>
          </cell>
          <cell r="E867" t="str">
            <v>EXECUÇÃO DE CURVA DE AÇO DE 3º A 22º5', DN 1.200 MM</v>
          </cell>
          <cell r="F867" t="str">
            <v>un</v>
          </cell>
          <cell r="G867">
            <v>6393.99</v>
          </cell>
        </row>
        <row r="868">
          <cell r="A868">
            <v>70080272</v>
          </cell>
          <cell r="E868" t="str">
            <v>EXECUÇÃO DE CURVA DE AÇO DE 3º A 22º5', DN 1.500 MM</v>
          </cell>
          <cell r="F868" t="str">
            <v>un</v>
          </cell>
          <cell r="G868">
            <v>8192.24</v>
          </cell>
        </row>
        <row r="869">
          <cell r="A869">
            <v>70080273</v>
          </cell>
          <cell r="E869" t="str">
            <v>EXECUÇÃO DE CURVA DE AÇO DE 3º A 22º5', DN 1.800 MM</v>
          </cell>
          <cell r="F869" t="str">
            <v>un</v>
          </cell>
          <cell r="G869">
            <v>9882.18</v>
          </cell>
        </row>
        <row r="870">
          <cell r="A870">
            <v>70080274</v>
          </cell>
          <cell r="E870" t="str">
            <v>EXECUÇÃO DE CURVA DE AÇO DE 3º A 22º5', DN 2.100 MM</v>
          </cell>
          <cell r="F870" t="str">
            <v>un</v>
          </cell>
          <cell r="G870">
            <v>14283.67</v>
          </cell>
        </row>
        <row r="871">
          <cell r="A871">
            <v>70080275</v>
          </cell>
          <cell r="E871" t="str">
            <v>EXECUÇÃO DE CURVA DE AÇO DE 3º A 22º5', DN 2.500 MM</v>
          </cell>
          <cell r="F871" t="str">
            <v>un</v>
          </cell>
          <cell r="G871">
            <v>19446.22</v>
          </cell>
        </row>
        <row r="872">
          <cell r="A872">
            <v>70080276</v>
          </cell>
          <cell r="E872" t="str">
            <v>EXECUÇÃO DE CURVA DE AÇO DE 3º A 22º5', DN 2.800 MM</v>
          </cell>
          <cell r="F872" t="str">
            <v>un</v>
          </cell>
          <cell r="G872">
            <v>21664.01</v>
          </cell>
        </row>
        <row r="873">
          <cell r="E873" t="str">
            <v>EXEC.CURVAS DE TUBOS AÇO 22G31M A 45G</v>
          </cell>
        </row>
        <row r="874">
          <cell r="A874">
            <v>70080277</v>
          </cell>
          <cell r="E874" t="str">
            <v>EXECUÇÃO DE CURVA DE AÇO DE 22º51' A 45º, DN 700 MM</v>
          </cell>
          <cell r="F874" t="str">
            <v>un</v>
          </cell>
          <cell r="G874">
            <v>3879.88</v>
          </cell>
        </row>
        <row r="875">
          <cell r="A875">
            <v>70080278</v>
          </cell>
          <cell r="E875" t="str">
            <v>EXECUÇÃO DE CURVA DE AÇO DE 22º51' A 45º, DN 750 MM</v>
          </cell>
          <cell r="F875" t="str">
            <v>un</v>
          </cell>
          <cell r="G875">
            <v>4169.91</v>
          </cell>
        </row>
        <row r="876">
          <cell r="A876">
            <v>70080279</v>
          </cell>
          <cell r="E876" t="str">
            <v>EXECUÇÃO DE CURVA DE AÇO DE 22º51' A 45º, DN 800 MM</v>
          </cell>
          <cell r="F876" t="str">
            <v>un</v>
          </cell>
          <cell r="G876">
            <v>4426.8900000000003</v>
          </cell>
        </row>
        <row r="877">
          <cell r="A877">
            <v>70080280</v>
          </cell>
          <cell r="E877" t="str">
            <v>EXECUÇÃO DE CURVA DE AÇO DE 22º51' A 45º, DN 900 MM</v>
          </cell>
          <cell r="F877" t="str">
            <v>un</v>
          </cell>
          <cell r="G877">
            <v>5047.6899999999996</v>
          </cell>
        </row>
        <row r="878">
          <cell r="A878">
            <v>70080281</v>
          </cell>
          <cell r="E878" t="str">
            <v>EXECUÇÃO DE CURVA DE AÇO DE 22º51' A 45º, DN 1.000 MM</v>
          </cell>
          <cell r="F878" t="str">
            <v>un</v>
          </cell>
          <cell r="G878">
            <v>5614.82</v>
          </cell>
        </row>
        <row r="879">
          <cell r="A879">
            <v>70080282</v>
          </cell>
          <cell r="E879" t="str">
            <v>EXECUÇÃO DE CURVA DE AÇO DE 22º51' A 45º, DN 1.050 MM</v>
          </cell>
          <cell r="F879" t="str">
            <v>un</v>
          </cell>
          <cell r="G879">
            <v>8273.94</v>
          </cell>
        </row>
        <row r="880">
          <cell r="A880">
            <v>70080283</v>
          </cell>
          <cell r="E880" t="str">
            <v>EXECUÇÃO DE CURVA DE AÇO DE 22º51' A 45º, DN 1.200 MM</v>
          </cell>
          <cell r="F880" t="str">
            <v>un</v>
          </cell>
          <cell r="G880">
            <v>10750.03</v>
          </cell>
        </row>
        <row r="881">
          <cell r="A881">
            <v>70080284</v>
          </cell>
          <cell r="E881" t="str">
            <v>EXECUÇÃO DE CURVA DE AÇO DE 22º51' A 45º, DN 1.500 MM</v>
          </cell>
          <cell r="F881" t="str">
            <v>un</v>
          </cell>
          <cell r="G881">
            <v>14774.89</v>
          </cell>
        </row>
        <row r="882">
          <cell r="A882">
            <v>70080285</v>
          </cell>
          <cell r="E882" t="str">
            <v>EXECUÇÃO DE CURVA DE AÇO DE 22º51' A 45º, DN 1.800 MM</v>
          </cell>
          <cell r="F882" t="str">
            <v>un</v>
          </cell>
          <cell r="G882">
            <v>17737.439999999999</v>
          </cell>
        </row>
        <row r="883">
          <cell r="A883">
            <v>70080286</v>
          </cell>
          <cell r="E883" t="str">
            <v>EXECUÇÃO DE CURVA DE AÇO DE 22º51' A 45º, DN 2.100 MM</v>
          </cell>
          <cell r="F883" t="str">
            <v>un</v>
          </cell>
          <cell r="G883">
            <v>22362.61</v>
          </cell>
        </row>
        <row r="884">
          <cell r="A884">
            <v>70080287</v>
          </cell>
          <cell r="E884" t="str">
            <v>EXECUÇÃO DE CURVA DE AÇO DE 22º51' A 45º, DN 2.500 MM</v>
          </cell>
          <cell r="F884" t="str">
            <v>un</v>
          </cell>
          <cell r="G884">
            <v>30627.07</v>
          </cell>
        </row>
        <row r="885">
          <cell r="A885">
            <v>70080288</v>
          </cell>
          <cell r="E885" t="str">
            <v>EXECUÇÃO DE CURVA DE AÇO DE 22º51' A 45º, DN 2.800 MM</v>
          </cell>
          <cell r="F885" t="str">
            <v>un</v>
          </cell>
          <cell r="G885">
            <v>34241.699999999997</v>
          </cell>
        </row>
        <row r="886">
          <cell r="E886" t="str">
            <v>EXEC.CURVAS DE TUBOS AÇO 45G1M A 67G30M</v>
          </cell>
        </row>
        <row r="887">
          <cell r="A887">
            <v>70080289</v>
          </cell>
          <cell r="E887" t="str">
            <v>EXECUÇÃO DE CURVA DE AÇO DE 45º01' A 67º50', DN 700 MM</v>
          </cell>
          <cell r="F887" t="str">
            <v>un</v>
          </cell>
          <cell r="G887">
            <v>5778.79</v>
          </cell>
        </row>
        <row r="888">
          <cell r="A888">
            <v>70080290</v>
          </cell>
          <cell r="E888" t="str">
            <v>EXECUÇÃO DE CURVA DE AÇO DE 45º01' A 67º50', DN 750 MM</v>
          </cell>
          <cell r="F888" t="str">
            <v>un</v>
          </cell>
          <cell r="G888">
            <v>6216.82</v>
          </cell>
        </row>
        <row r="889">
          <cell r="A889">
            <v>70080291</v>
          </cell>
          <cell r="E889" t="str">
            <v>EXECUÇÃO DE CURVA DE AÇO DE 45º01' A 67º50', DN 800 MM</v>
          </cell>
          <cell r="F889" t="str">
            <v>un</v>
          </cell>
          <cell r="G889">
            <v>6640.34</v>
          </cell>
        </row>
        <row r="890">
          <cell r="A890">
            <v>70080292</v>
          </cell>
          <cell r="E890" t="str">
            <v>EXECUÇÃO DE CURVA DE AÇO DE 45º01' A 67º50', DN 900 MM</v>
          </cell>
          <cell r="F890" t="str">
            <v>un</v>
          </cell>
          <cell r="G890">
            <v>7519.01</v>
          </cell>
        </row>
        <row r="891">
          <cell r="A891">
            <v>70080293</v>
          </cell>
          <cell r="E891" t="str">
            <v>EXECUÇÃO DE CURVA DE AÇO DE 45º01' A 67º50', DN 1.000 MM</v>
          </cell>
          <cell r="F891" t="str">
            <v>un</v>
          </cell>
          <cell r="G891">
            <v>8379.35</v>
          </cell>
        </row>
        <row r="892">
          <cell r="A892">
            <v>70080294</v>
          </cell>
          <cell r="E892" t="str">
            <v>EXECUÇÃO DE CURVA DE AÇO DE 45º01' A 67º50', DN 1.050 MM</v>
          </cell>
          <cell r="F892" t="str">
            <v>un</v>
          </cell>
          <cell r="G892">
            <v>12493.52</v>
          </cell>
        </row>
        <row r="893">
          <cell r="A893">
            <v>70080295</v>
          </cell>
          <cell r="E893" t="str">
            <v>EXECUÇÃO DE CURVA DE AÇO DE 45º01' A 67º50', DN 1.200 MM</v>
          </cell>
          <cell r="F893" t="str">
            <v>un</v>
          </cell>
          <cell r="G893">
            <v>15783.78</v>
          </cell>
        </row>
        <row r="894">
          <cell r="A894">
            <v>70080296</v>
          </cell>
          <cell r="E894" t="str">
            <v>EXECUÇÃO DE CURVA DE AÇO DE 45º01' A 67º50', DN 1.500 MM</v>
          </cell>
          <cell r="F894" t="str">
            <v>un</v>
          </cell>
          <cell r="G894">
            <v>22048.48</v>
          </cell>
        </row>
        <row r="895">
          <cell r="A895">
            <v>70080297</v>
          </cell>
          <cell r="E895" t="str">
            <v>EXECUÇÃO DE CURVA DE AÇO DE 45º01' A 67º50', DN 1.800 MM</v>
          </cell>
          <cell r="F895" t="str">
            <v>un</v>
          </cell>
          <cell r="G895">
            <v>26691.93</v>
          </cell>
        </row>
        <row r="896">
          <cell r="A896">
            <v>70080298</v>
          </cell>
          <cell r="E896" t="str">
            <v>EXECUÇÃO DE CURVA DE AÇO DE 45º01' A 67º50', DN 2.100 MM</v>
          </cell>
          <cell r="F896" t="str">
            <v>un</v>
          </cell>
          <cell r="G896">
            <v>33499.22</v>
          </cell>
        </row>
        <row r="897">
          <cell r="A897">
            <v>70080299</v>
          </cell>
          <cell r="E897" t="str">
            <v>EXECUÇÃO DE CURVA DE AÇO DE 45º01' A 67º50', DN 2.500 MM</v>
          </cell>
          <cell r="F897" t="str">
            <v>un</v>
          </cell>
          <cell r="G897">
            <v>45855.46</v>
          </cell>
        </row>
        <row r="898">
          <cell r="A898">
            <v>70080300</v>
          </cell>
          <cell r="E898" t="str">
            <v>EXECUÇÃO DE CURVA DE AÇO DE 45º01' A 67º50', DN 2.800 MM</v>
          </cell>
          <cell r="F898" t="str">
            <v>un</v>
          </cell>
          <cell r="G898">
            <v>51362.71</v>
          </cell>
        </row>
        <row r="899">
          <cell r="E899" t="str">
            <v>EXEC.CURVAS DE TUBOS DE AÇO 67G31M A 90G</v>
          </cell>
        </row>
        <row r="900">
          <cell r="A900">
            <v>70080301</v>
          </cell>
          <cell r="E900" t="str">
            <v>EXECUÇÃO DE CURVA DE AÇO DE 67º51' A 90º, DN 700 MM</v>
          </cell>
          <cell r="F900" t="str">
            <v>un</v>
          </cell>
          <cell r="G900">
            <v>7684.53</v>
          </cell>
        </row>
        <row r="901">
          <cell r="A901">
            <v>70080302</v>
          </cell>
          <cell r="E901" t="str">
            <v>EXECUÇÃO DE CURVA DE AÇO DE 67º51' A 90º, DN 750 MM</v>
          </cell>
          <cell r="F901" t="str">
            <v>un</v>
          </cell>
          <cell r="G901">
            <v>8250.43</v>
          </cell>
        </row>
        <row r="902">
          <cell r="A902">
            <v>70080303</v>
          </cell>
          <cell r="E902" t="str">
            <v>EXECUÇÃO DE CURVA DE AÇO DE 67º51' A 90º, DN 800 MM</v>
          </cell>
          <cell r="F902" t="str">
            <v>un</v>
          </cell>
          <cell r="G902">
            <v>8815.15</v>
          </cell>
        </row>
        <row r="903">
          <cell r="A903">
            <v>70080304</v>
          </cell>
          <cell r="E903" t="str">
            <v>EXECUÇÃO DE CURVA DE AÇO DE 67º51' A 90º, DN 900 MM</v>
          </cell>
          <cell r="F903" t="str">
            <v>un</v>
          </cell>
          <cell r="G903">
            <v>9991.51</v>
          </cell>
        </row>
        <row r="904">
          <cell r="A904">
            <v>70080305</v>
          </cell>
          <cell r="E904" t="str">
            <v>EXECUÇÃO DE CURVA DE AÇO DE 67º51' A 90º, DN 1.000 MM</v>
          </cell>
          <cell r="F904" t="str">
            <v>un</v>
          </cell>
          <cell r="G904">
            <v>11123.34</v>
          </cell>
        </row>
        <row r="905">
          <cell r="A905">
            <v>70080306</v>
          </cell>
          <cell r="E905" t="str">
            <v>EXECUÇÃO DE CURVA DE AÇO DE 67º51' A 90º, DN 1.050 MM</v>
          </cell>
          <cell r="F905" t="str">
            <v>un</v>
          </cell>
          <cell r="G905">
            <v>16602.05</v>
          </cell>
        </row>
        <row r="906">
          <cell r="A906">
            <v>70080307</v>
          </cell>
          <cell r="E906" t="str">
            <v>EXECUÇÃO DE CURVA DE AÇO DE 67º51' A 90º, DN 1.200 MM</v>
          </cell>
          <cell r="F906" t="str">
            <v>un</v>
          </cell>
          <cell r="G906">
            <v>21041.02</v>
          </cell>
        </row>
        <row r="907">
          <cell r="A907">
            <v>70080308</v>
          </cell>
          <cell r="E907" t="str">
            <v>EXECUÇÃO DE CURVA DE AÇO DE 67º51' A 90º, DN 1.500 MM</v>
          </cell>
          <cell r="F907" t="str">
            <v>un</v>
          </cell>
          <cell r="G907">
            <v>29655.64</v>
          </cell>
        </row>
        <row r="908">
          <cell r="A908">
            <v>70080309</v>
          </cell>
          <cell r="E908" t="str">
            <v>EXECUÇÃO DE CURVA DE AÇO DE 67º51' A 90º, DN 1.800 MM</v>
          </cell>
          <cell r="F908" t="str">
            <v>un</v>
          </cell>
          <cell r="G908">
            <v>35158.39</v>
          </cell>
        </row>
        <row r="909">
          <cell r="A909">
            <v>70080310</v>
          </cell>
          <cell r="E909" t="str">
            <v>EXECUÇÃO DE CURVA DE AÇO DE 67º51' A 90º, DN 2.100 MM</v>
          </cell>
          <cell r="F909" t="str">
            <v>un</v>
          </cell>
          <cell r="G909">
            <v>44373.73</v>
          </cell>
        </row>
        <row r="910">
          <cell r="A910">
            <v>70080311</v>
          </cell>
          <cell r="E910" t="str">
            <v>EXECUÇÃO DE CURVA DE AÇO DE 67º51' A 90º, DN 2.500 MM</v>
          </cell>
          <cell r="F910" t="str">
            <v>un</v>
          </cell>
          <cell r="G910">
            <v>60764.94</v>
          </cell>
        </row>
        <row r="911">
          <cell r="A911">
            <v>70080312</v>
          </cell>
          <cell r="E911" t="str">
            <v>EXECUÇÃO DE CURVA DE AÇO DE 67º51' A 90º, DN 2.800 MM</v>
          </cell>
          <cell r="F911" t="str">
            <v>un</v>
          </cell>
          <cell r="G911">
            <v>68353.600000000006</v>
          </cell>
        </row>
        <row r="912">
          <cell r="E912" t="str">
            <v>EXECUÇÃO E MONTAGEM DE CONEXÕES E PEÇAS</v>
          </cell>
        </row>
        <row r="913">
          <cell r="A913">
            <v>70080313</v>
          </cell>
          <cell r="E913" t="str">
            <v>EXECUÇÃO DE PEÇAS DE AÇO</v>
          </cell>
          <cell r="F913" t="str">
            <v>KG</v>
          </cell>
          <cell r="G913">
            <v>37.020000000000003</v>
          </cell>
        </row>
        <row r="914">
          <cell r="A914">
            <v>70080314</v>
          </cell>
          <cell r="E914" t="str">
            <v>DESMONTAGEM DE PEÇAS E TUBULAÇÕES EM AÇO</v>
          </cell>
          <cell r="F914" t="str">
            <v>KG</v>
          </cell>
          <cell r="G914">
            <v>6.86</v>
          </cell>
        </row>
        <row r="915">
          <cell r="A915">
            <v>70080315</v>
          </cell>
          <cell r="E915" t="str">
            <v>DESMONTAGEM DE PEÇAS E TUBULAÇÕES EM FºFº</v>
          </cell>
          <cell r="F915" t="str">
            <v>KG</v>
          </cell>
          <cell r="G915">
            <v>2.78</v>
          </cell>
        </row>
        <row r="916">
          <cell r="E916" t="str">
            <v>CARGA/TRANSP/DESC.PVC RÍG/PE/RPVC/DEFOFO</v>
          </cell>
        </row>
        <row r="917">
          <cell r="A917">
            <v>70080316</v>
          </cell>
          <cell r="E917" t="str">
            <v>CARGA, TRANSPORTE ATÉ 10 KM E DESCARGA TUBOS E PEÇAS, DN 50 MM, EM PVC RÍGIDO, RPVC E DEFOFO</v>
          </cell>
          <cell r="F917" t="str">
            <v>KM</v>
          </cell>
          <cell r="G917">
            <v>584.30999999999995</v>
          </cell>
        </row>
        <row r="918">
          <cell r="A918">
            <v>70080317</v>
          </cell>
          <cell r="E918" t="str">
            <v>CARGA, TRANSPORTE ATÉ 10 KM E DESCARGA TUBOS E PEÇAS, DN 75 MM, EM PVC RÍGIDO, RPVC E DEFOFO</v>
          </cell>
          <cell r="F918" t="str">
            <v>KM</v>
          </cell>
          <cell r="G918">
            <v>1101.1099999999999</v>
          </cell>
        </row>
        <row r="919">
          <cell r="A919">
            <v>70080318</v>
          </cell>
          <cell r="E919" t="str">
            <v>CARGA, TRANSPORTE ATÉ 10 KM E DESCARGA TUBOS E PEÇAS, DN 100 MM, EM PVC RÍGIDO, RPVC E DEFOFO</v>
          </cell>
          <cell r="F919" t="str">
            <v>KM</v>
          </cell>
          <cell r="G919">
            <v>1173.04</v>
          </cell>
        </row>
        <row r="920">
          <cell r="A920">
            <v>70080319</v>
          </cell>
          <cell r="E920" t="str">
            <v>CARGA, TRANSPORTE ATÉ 10 KM E DESCARGA TUBOS E PEÇAS, DN 150 MM, EM PVC RÍGIDO, RPVC E DEFOFO</v>
          </cell>
          <cell r="F920" t="str">
            <v>KM</v>
          </cell>
          <cell r="G920">
            <v>1797.66</v>
          </cell>
        </row>
        <row r="921">
          <cell r="A921">
            <v>70080320</v>
          </cell>
          <cell r="E921" t="str">
            <v>CARGA, TRANSPORTE ATÉ 10 KM E DESCARGA TUBOS E PEÇAS, DN 200 MM, EM PVC RÍGIDO, RPVC E DEFOFO</v>
          </cell>
          <cell r="F921" t="str">
            <v>KM</v>
          </cell>
          <cell r="G921">
            <v>2211.1</v>
          </cell>
        </row>
        <row r="922">
          <cell r="A922">
            <v>70080321</v>
          </cell>
          <cell r="E922" t="str">
            <v>CARGA, TRANSPORTE ATÉ 10 KM E DESCARGA TUBOS E PEÇAS, DN 250 MM, EM PVC RÍGIDO, RPVC E DEFOFO</v>
          </cell>
          <cell r="F922" t="str">
            <v>KM</v>
          </cell>
          <cell r="G922">
            <v>2951.12</v>
          </cell>
        </row>
        <row r="923">
          <cell r="A923">
            <v>70080322</v>
          </cell>
          <cell r="E923" t="str">
            <v>CARGA, TRANSPORTE ATÉ 10 KM E DESCARGA TUBOS E PEÇAS, DN 300 MM, EM PVC RÍGIDO, RPVC E DEFOFO</v>
          </cell>
          <cell r="F923" t="str">
            <v>KM</v>
          </cell>
          <cell r="G923">
            <v>3550.23</v>
          </cell>
        </row>
        <row r="924">
          <cell r="A924">
            <v>70080323</v>
          </cell>
          <cell r="E924" t="str">
            <v>CARGA, TRANSPORTE ATÉ 10 KM E DESCARGA TUBOS E PEÇAS, DN 350 MM, EM PVC RÍGIDO, RPVC E DEFOFO</v>
          </cell>
          <cell r="F924" t="str">
            <v>KM</v>
          </cell>
          <cell r="G924">
            <v>4149.34</v>
          </cell>
        </row>
        <row r="925">
          <cell r="A925">
            <v>70080324</v>
          </cell>
          <cell r="E925" t="str">
            <v>CARGA, TRANSPORTE ATÉ 10 KM E DESCARGA TUBOS E PEÇAS, DN 400 MM, EM PVC RÍGIDO, RPVC E DEFOFO</v>
          </cell>
          <cell r="F925" t="str">
            <v>KM</v>
          </cell>
          <cell r="G925">
            <v>4463.6899999999996</v>
          </cell>
        </row>
        <row r="926">
          <cell r="A926">
            <v>70080325</v>
          </cell>
          <cell r="E926" t="str">
            <v>CARGA, TRANSPORTE ATÉ 10 KM E DESCARGA TUBOS E PEÇAS, DN 450 MM, EM PVC RÍGIDO, RPVC E DEFOFO</v>
          </cell>
          <cell r="F926" t="str">
            <v>KM</v>
          </cell>
          <cell r="G926">
            <v>5141.8</v>
          </cell>
        </row>
        <row r="927">
          <cell r="A927">
            <v>70080326</v>
          </cell>
          <cell r="E927" t="str">
            <v>CARGA, TRANSPORTE ATÉ 10 KM E DESCARGA TUBOS E PEÇAS, DE 63 ATÉ 125 MM, EM PE</v>
          </cell>
          <cell r="F927" t="str">
            <v>KM</v>
          </cell>
          <cell r="G927">
            <v>1267.44</v>
          </cell>
        </row>
        <row r="928">
          <cell r="A928">
            <v>70080327</v>
          </cell>
          <cell r="E928" t="str">
            <v>CARGA, TRANSPORTE ATÉ 10 KM E DESCARGA TUBOS E PEÇAS, DE 140 ATÉ 250 MM, EM PE</v>
          </cell>
          <cell r="F928" t="str">
            <v>KM</v>
          </cell>
          <cell r="G928">
            <v>2286.16</v>
          </cell>
        </row>
        <row r="929">
          <cell r="A929">
            <v>70080328</v>
          </cell>
          <cell r="E929" t="str">
            <v>CARGA, TRANSPORTE ATÉ 10 KM E DESCARGA TUBOS E PEÇAS, DE 280 ATÉ 400 MM, EM PE</v>
          </cell>
          <cell r="F929" t="str">
            <v>KM</v>
          </cell>
          <cell r="G929">
            <v>4001.45</v>
          </cell>
        </row>
        <row r="930">
          <cell r="E930" t="str">
            <v>TRANSP.EXCED.10KM PVC RÍG/PE/RPVC/DEFOFO</v>
          </cell>
        </row>
        <row r="931">
          <cell r="A931">
            <v>70080329</v>
          </cell>
          <cell r="E931" t="str">
            <v>TRANSPORTE EXCEDENTE A 10 KM DE TUBOS E PEÇAS, DN 50 MM, EM PVC RÍGIDO, RPVC E DEFOFO</v>
          </cell>
          <cell r="F931" t="str">
            <v>QMQ</v>
          </cell>
          <cell r="G931">
            <v>5.38</v>
          </cell>
        </row>
        <row r="932">
          <cell r="A932">
            <v>70080330</v>
          </cell>
          <cell r="E932" t="str">
            <v>TRANSPORTE EXCEDENTE A 10 KM DE TUBOS E PEÇAS, DN 75 MM, EM PVC RÍGIDO, RPVC E DEFOFO</v>
          </cell>
          <cell r="F932" t="str">
            <v>QMQ</v>
          </cell>
          <cell r="G932">
            <v>11.89</v>
          </cell>
        </row>
        <row r="933">
          <cell r="A933">
            <v>70080331</v>
          </cell>
          <cell r="E933" t="str">
            <v>TRANSPORTE EXCEDENTE A 10 KM DE TUBOS E PEÇAS, DN 100 MM, EM PVC RÍGIDO, RPVC E DEFOFO</v>
          </cell>
          <cell r="F933" t="str">
            <v>QMQ</v>
          </cell>
          <cell r="G933">
            <v>18.52</v>
          </cell>
        </row>
        <row r="934">
          <cell r="A934">
            <v>70080332</v>
          </cell>
          <cell r="E934" t="str">
            <v>TRANSPORTE EXCEDENTE A 10 KM DE TUBOS E PEÇAS, DN 150 MM, EM PVC RÍGIDO, RPVC E DEFOFO</v>
          </cell>
          <cell r="F934" t="str">
            <v>QMQ</v>
          </cell>
          <cell r="G934">
            <v>27.16</v>
          </cell>
        </row>
        <row r="935">
          <cell r="A935">
            <v>70080333</v>
          </cell>
          <cell r="E935" t="str">
            <v>TRANSPORTE EXCEDENTE A 10 KM DE TUBOS E PEÇAS, DN 200 MM, EM PVC RÍGIDO, RPVC E DEFOFO</v>
          </cell>
          <cell r="F935" t="str">
            <v>QMQ</v>
          </cell>
          <cell r="G935">
            <v>37.08</v>
          </cell>
        </row>
        <row r="936">
          <cell r="A936">
            <v>70080334</v>
          </cell>
          <cell r="E936" t="str">
            <v>TRANSPORTE EXCEDENTE A 10 KM DE TUBOS E PEÇAS, DN 250 MM, EM PVC RÍGIDO, RPVC E DEFOFO</v>
          </cell>
          <cell r="F936" t="str">
            <v>QMQ</v>
          </cell>
          <cell r="G936">
            <v>52.88</v>
          </cell>
        </row>
        <row r="937">
          <cell r="A937">
            <v>70080335</v>
          </cell>
          <cell r="E937" t="str">
            <v>TRANSPORTE EXCEDENTE A 10 KM DE TUBOS E PEÇAS, DN 300 MM, EM PVC RÍGIDO, RPVC E DEFOFO</v>
          </cell>
          <cell r="F937" t="str">
            <v>QMQ</v>
          </cell>
          <cell r="G937">
            <v>74.7</v>
          </cell>
        </row>
        <row r="938">
          <cell r="A938">
            <v>70080336</v>
          </cell>
          <cell r="E938" t="str">
            <v>TRANSPORTE EXCEDENTE A 10 KM DE TUBOS E PEÇAS, DN 350 MM, EM PVC RÍGIDO, RPVC E DEFOFO</v>
          </cell>
          <cell r="F938" t="str">
            <v>QMQ</v>
          </cell>
          <cell r="G938">
            <v>104.56</v>
          </cell>
        </row>
        <row r="939">
          <cell r="A939">
            <v>70080337</v>
          </cell>
          <cell r="E939" t="str">
            <v>TRANSPORTE EXCEDENTE A 10 KM DE TUBOS E PEÇAS, DN 400 MM, EM PVC RÍGIDO, RPVC E DEFOFO</v>
          </cell>
          <cell r="F939" t="str">
            <v>QMQ</v>
          </cell>
          <cell r="G939">
            <v>125.52</v>
          </cell>
        </row>
        <row r="940">
          <cell r="A940">
            <v>70080338</v>
          </cell>
          <cell r="E940" t="str">
            <v>TRANSPORTE EXCEDENTE A 10 KM DE TUBOS E PEÇAS, DN 450 MM, EM PVC RÍGIDO, RPVC E DEFOFO</v>
          </cell>
          <cell r="F940" t="str">
            <v>QMQ</v>
          </cell>
          <cell r="G940">
            <v>156.84</v>
          </cell>
        </row>
        <row r="941">
          <cell r="A941">
            <v>70080339</v>
          </cell>
          <cell r="E941" t="str">
            <v>TRANSPORTE EXCEDENTE A 10 KM DE TUBOS E PEÇAS, DE 63 ATÉ 125 MM, EM PE</v>
          </cell>
          <cell r="F941" t="str">
            <v>QMQ</v>
          </cell>
          <cell r="G941">
            <v>12.13</v>
          </cell>
        </row>
        <row r="942">
          <cell r="A942">
            <v>70080340</v>
          </cell>
          <cell r="E942" t="str">
            <v>TRANSPORTE EXCEDENTE A 10 KM DE TUBOS E PEÇAS, DE 140 ATÉ 250 MM, EM PE</v>
          </cell>
          <cell r="F942" t="str">
            <v>QMQ</v>
          </cell>
          <cell r="G942">
            <v>16.05</v>
          </cell>
        </row>
        <row r="943">
          <cell r="A943">
            <v>70080341</v>
          </cell>
          <cell r="E943" t="str">
            <v>TRANSPORTE EXCEDENTE A 10 KM DE TUBOS E PEÇAS, DE 280 ATÉ 400 MM, EM PE</v>
          </cell>
          <cell r="F943" t="str">
            <v>QMQ</v>
          </cell>
          <cell r="G943">
            <v>28.71</v>
          </cell>
        </row>
        <row r="944">
          <cell r="E944" t="str">
            <v>CARGA/TRANSP/DESCARGA FERRO FUNDIDO</v>
          </cell>
        </row>
        <row r="945">
          <cell r="A945">
            <v>70080342</v>
          </cell>
          <cell r="E945" t="str">
            <v>CARGA E DESCARGA, DE TUBOS E PEÇAS EM FERRO FUNDIDO</v>
          </cell>
          <cell r="F945" t="str">
            <v>TON</v>
          </cell>
          <cell r="G945">
            <v>145.19</v>
          </cell>
        </row>
        <row r="946">
          <cell r="A946">
            <v>70080343</v>
          </cell>
          <cell r="E946" t="str">
            <v>TRANSPORTE, DE TUBOS E PEÇAS EM FERRO FUNDIDO</v>
          </cell>
          <cell r="F946" t="str">
            <v>TOK</v>
          </cell>
          <cell r="G946">
            <v>4.13</v>
          </cell>
        </row>
        <row r="947">
          <cell r="E947" t="str">
            <v>CARGA TRANSP/DESC. TUBOS DE CONCRETO</v>
          </cell>
        </row>
        <row r="948">
          <cell r="A948">
            <v>70080346</v>
          </cell>
          <cell r="E948" t="str">
            <v>CARGA E DESCARGA, DE TUBOS E PEÇAS EM CONCRETO</v>
          </cell>
          <cell r="F948" t="str">
            <v>TON</v>
          </cell>
          <cell r="G948">
            <v>157.32</v>
          </cell>
        </row>
        <row r="949">
          <cell r="A949">
            <v>70080347</v>
          </cell>
          <cell r="E949" t="str">
            <v>TRANSPORTE, DE TUBOS E PEÇAS EM CONCRETO</v>
          </cell>
          <cell r="F949" t="str">
            <v>TOK</v>
          </cell>
          <cell r="G949">
            <v>8.52</v>
          </cell>
        </row>
        <row r="950">
          <cell r="E950" t="str">
            <v>CARGA/TRANSP/DESC.TUBOS/PEÇAS AÇO</v>
          </cell>
        </row>
        <row r="951">
          <cell r="A951">
            <v>70080348</v>
          </cell>
          <cell r="E951" t="str">
            <v>CARGA E DESCARGA, DE TUBOS E PEÇAS EM AÇO</v>
          </cell>
          <cell r="F951" t="str">
            <v>TON</v>
          </cell>
          <cell r="G951">
            <v>127.04</v>
          </cell>
        </row>
        <row r="952">
          <cell r="A952">
            <v>70080349</v>
          </cell>
          <cell r="E952" t="str">
            <v>TRANSPORTE, DE TUBOS E PEÇAS EM AÇO</v>
          </cell>
          <cell r="F952" t="str">
            <v>TOK</v>
          </cell>
          <cell r="G952">
            <v>8.52</v>
          </cell>
        </row>
        <row r="953">
          <cell r="E953" t="str">
            <v>PAVIMENTAÇÃO</v>
          </cell>
        </row>
        <row r="954">
          <cell r="E954" t="str">
            <v>LEVANTAMENTO DE PAVIMENTAÇÃO</v>
          </cell>
        </row>
        <row r="955">
          <cell r="A955">
            <v>70090001</v>
          </cell>
          <cell r="E955" t="str">
            <v>LEVANTAMENTO DE PAVIMENTAÇÃO ASFÁLTICA (A)</v>
          </cell>
          <cell r="F955" t="str">
            <v>M2</v>
          </cell>
          <cell r="G955">
            <v>28.22</v>
          </cell>
        </row>
        <row r="956">
          <cell r="A956">
            <v>70090002</v>
          </cell>
          <cell r="E956" t="str">
            <v>LEVANTAMENTO DE PAVIMENTAÇÃO DE PARALELEPÍPEDO OU BLOCOS (A)</v>
          </cell>
          <cell r="F956" t="str">
            <v>M2</v>
          </cell>
          <cell r="G956">
            <v>31.16</v>
          </cell>
        </row>
        <row r="957">
          <cell r="A957">
            <v>70090003</v>
          </cell>
          <cell r="E957" t="str">
            <v>LEVANTAMENTO DE PASSEIOS CIMENTADOS (A)</v>
          </cell>
          <cell r="F957" t="str">
            <v>M2</v>
          </cell>
          <cell r="G957">
            <v>23.88</v>
          </cell>
        </row>
        <row r="958">
          <cell r="A958">
            <v>70090004</v>
          </cell>
          <cell r="E958" t="str">
            <v>LEVANTAMENTO DE PASSEIOS EM LADRILHO HIDRÁULICO (A)</v>
          </cell>
          <cell r="F958" t="str">
            <v>M2</v>
          </cell>
          <cell r="G958">
            <v>30.98</v>
          </cell>
        </row>
        <row r="959">
          <cell r="A959">
            <v>70090005</v>
          </cell>
          <cell r="E959" t="str">
            <v>LEVANTAMENTO DE PASSEIOS EM MOSAICO (A)</v>
          </cell>
          <cell r="F959" t="str">
            <v>M2</v>
          </cell>
          <cell r="G959">
            <v>31.78</v>
          </cell>
        </row>
        <row r="960">
          <cell r="A960">
            <v>70090006</v>
          </cell>
          <cell r="E960" t="str">
            <v>LEVANTAMENTO DE SARJETAS (A)</v>
          </cell>
          <cell r="F960" t="str">
            <v>M3</v>
          </cell>
          <cell r="G960">
            <v>152.04</v>
          </cell>
        </row>
        <row r="961">
          <cell r="A961">
            <v>70090007</v>
          </cell>
          <cell r="E961" t="str">
            <v>LEVANTAMENTO DE GUIAS (A)</v>
          </cell>
          <cell r="F961" t="str">
            <v>M</v>
          </cell>
          <cell r="G961">
            <v>31.16</v>
          </cell>
        </row>
        <row r="962">
          <cell r="A962">
            <v>70090008</v>
          </cell>
          <cell r="E962" t="str">
            <v>LEVANTAMENTO DE PASSEIOS EM CACO CERÂMICO (A)</v>
          </cell>
          <cell r="F962" t="str">
            <v>M2</v>
          </cell>
          <cell r="G962">
            <v>28.83</v>
          </cell>
        </row>
        <row r="963">
          <cell r="A963">
            <v>70090009</v>
          </cell>
          <cell r="E963" t="str">
            <v>LEVANTAMENTO DE PASSEIOS EM ARDÓSIA, ARENITO OU PEDRA LUMINÁRIA (A)</v>
          </cell>
          <cell r="F963" t="str">
            <v>M2</v>
          </cell>
          <cell r="G963">
            <v>31.78</v>
          </cell>
        </row>
        <row r="964">
          <cell r="A964">
            <v>70090010</v>
          </cell>
          <cell r="E964" t="str">
            <v>LEVANTAMENTO DE PASSEIOS EM GRANITO TIPO PARALELEPÍPEDO (A)</v>
          </cell>
          <cell r="F964" t="str">
            <v>M2</v>
          </cell>
          <cell r="G964">
            <v>31.78</v>
          </cell>
        </row>
        <row r="965">
          <cell r="A965">
            <v>70090011</v>
          </cell>
          <cell r="E965" t="str">
            <v>LEVANTAMENTO DE PASSEIOS EM LAJOTÃO COLONIAL CERÂMICO (A)</v>
          </cell>
          <cell r="F965" t="str">
            <v>M2</v>
          </cell>
          <cell r="G965">
            <v>31.78</v>
          </cell>
        </row>
        <row r="966">
          <cell r="A966">
            <v>70090012</v>
          </cell>
          <cell r="E966" t="str">
            <v>LEVANTAMENTO DE PAVIMENTAÇÃO DE CONCRETO NÃO ESTRUTURAL (A)</v>
          </cell>
          <cell r="F966" t="str">
            <v>M2</v>
          </cell>
          <cell r="G966">
            <v>35.65</v>
          </cell>
        </row>
        <row r="967">
          <cell r="A967">
            <v>70090013</v>
          </cell>
          <cell r="E967" t="str">
            <v>LEVANTAMENTO DE PARALELEPÍPEDO COM CAPA ASFÁLTICA (A)</v>
          </cell>
          <cell r="F967" t="str">
            <v>M2</v>
          </cell>
          <cell r="G967">
            <v>34.85</v>
          </cell>
        </row>
        <row r="968">
          <cell r="A968">
            <v>70090014</v>
          </cell>
          <cell r="E968" t="str">
            <v>LEVANTAMENTO DE PAVIMENTAÇÃO ASFÁLTICA (B)</v>
          </cell>
          <cell r="F968" t="str">
            <v>M2</v>
          </cell>
          <cell r="G968">
            <v>23.54</v>
          </cell>
        </row>
        <row r="969">
          <cell r="A969">
            <v>70090015</v>
          </cell>
          <cell r="E969" t="str">
            <v>LEVANTAMENTO DE PAVIMENTAÇÃO DE PARALELEPÍPEDO OU BLOCOS (B)</v>
          </cell>
          <cell r="F969" t="str">
            <v>M2</v>
          </cell>
          <cell r="G969">
            <v>24.88</v>
          </cell>
        </row>
        <row r="970">
          <cell r="A970">
            <v>70090016</v>
          </cell>
          <cell r="E970" t="str">
            <v>LEVANTAMENTO DE PASSEIOS CIMENTADOS (B)</v>
          </cell>
          <cell r="F970" t="str">
            <v>M2</v>
          </cell>
          <cell r="G970">
            <v>19.100000000000001</v>
          </cell>
        </row>
        <row r="971">
          <cell r="A971">
            <v>70090017</v>
          </cell>
          <cell r="E971" t="str">
            <v>LEVANTAMENTO DE PASSEIOS EM LADRILHO HIDRÁULICO (B)</v>
          </cell>
          <cell r="F971" t="str">
            <v>M2</v>
          </cell>
          <cell r="G971">
            <v>25.8</v>
          </cell>
        </row>
        <row r="972">
          <cell r="A972">
            <v>70090018</v>
          </cell>
          <cell r="E972" t="str">
            <v>LEVANTAMENTO DE PASSEIOS EM MOSAICO (B)</v>
          </cell>
          <cell r="F972" t="str">
            <v>M2</v>
          </cell>
          <cell r="G972">
            <v>25.4</v>
          </cell>
        </row>
        <row r="973">
          <cell r="A973">
            <v>70090019</v>
          </cell>
          <cell r="E973" t="str">
            <v>LEVANTAMENTO DE SARJETAS (B)</v>
          </cell>
          <cell r="F973" t="str">
            <v>M3</v>
          </cell>
          <cell r="G973">
            <v>121.61</v>
          </cell>
        </row>
        <row r="974">
          <cell r="A974">
            <v>70090020</v>
          </cell>
          <cell r="E974" t="str">
            <v>LEVANTAMENTO DE GUIAS (B)</v>
          </cell>
          <cell r="F974" t="str">
            <v>M</v>
          </cell>
          <cell r="G974">
            <v>24.88</v>
          </cell>
        </row>
        <row r="975">
          <cell r="A975">
            <v>70090021</v>
          </cell>
          <cell r="E975" t="str">
            <v>LEVANTAMENTO DE PASSEIOS EM CACO CERÂMICO (B)</v>
          </cell>
          <cell r="F975" t="str">
            <v>M2</v>
          </cell>
          <cell r="G975">
            <v>23.03</v>
          </cell>
        </row>
        <row r="976">
          <cell r="A976">
            <v>70090022</v>
          </cell>
          <cell r="E976" t="str">
            <v>LEVANTAMENTO DE PASSEIOS EM ARDÓSIA, ARENITO OU PEDRA LUMINÁRIA (B)</v>
          </cell>
          <cell r="F976" t="str">
            <v>M2</v>
          </cell>
          <cell r="G976">
            <v>25.4</v>
          </cell>
        </row>
        <row r="977">
          <cell r="A977">
            <v>70090023</v>
          </cell>
          <cell r="E977" t="str">
            <v>LEVANTAMENTO DE PASSEIOS EM GRANITO TIPO PARALELEPÍPEDO (B)</v>
          </cell>
          <cell r="F977" t="str">
            <v>M2</v>
          </cell>
          <cell r="G977">
            <v>25.4</v>
          </cell>
        </row>
        <row r="978">
          <cell r="A978">
            <v>70090024</v>
          </cell>
          <cell r="E978" t="str">
            <v>LEVANTAMENTO DE PASSEIOS EM LAJOTÃO COLONIAL CERÂMICO (B)</v>
          </cell>
          <cell r="F978" t="str">
            <v>M2</v>
          </cell>
          <cell r="G978">
            <v>25.4</v>
          </cell>
        </row>
        <row r="979">
          <cell r="A979">
            <v>70090025</v>
          </cell>
          <cell r="E979" t="str">
            <v>LEVANTAMENTO DE PAVIMENTAÇÃO DE CONCRETO NÃO ESTRUTURAL (B)</v>
          </cell>
          <cell r="F979" t="str">
            <v>M2</v>
          </cell>
          <cell r="G979">
            <v>28.57</v>
          </cell>
        </row>
        <row r="980">
          <cell r="A980">
            <v>70090026</v>
          </cell>
          <cell r="E980" t="str">
            <v>LEVANTAMENTO DE PARALELEPÍPEDO COM CAPA ASFÁLTICA (B)</v>
          </cell>
          <cell r="F980" t="str">
            <v>M2</v>
          </cell>
          <cell r="G980">
            <v>27.84</v>
          </cell>
        </row>
        <row r="981">
          <cell r="A981">
            <v>70090027</v>
          </cell>
          <cell r="E981" t="str">
            <v>LEVANTAMENTO DE PAVIMENTAÇÃO ASFÁLTICA (C)</v>
          </cell>
          <cell r="F981" t="str">
            <v>M2</v>
          </cell>
          <cell r="G981">
            <v>18.829999999999998</v>
          </cell>
        </row>
        <row r="982">
          <cell r="A982">
            <v>70090028</v>
          </cell>
          <cell r="E982" t="str">
            <v>LEVANTAMENTO DE PAVIMENTAÇÃO DE PARALELEPÍPEDO OU BLOCOS (C)</v>
          </cell>
          <cell r="F982" t="str">
            <v>M2</v>
          </cell>
          <cell r="G982">
            <v>15.56</v>
          </cell>
        </row>
        <row r="983">
          <cell r="A983">
            <v>70090029</v>
          </cell>
          <cell r="E983" t="str">
            <v>LEVANTAMENTO DE PASSEIOS CIMENTADOS (C)</v>
          </cell>
          <cell r="F983" t="str">
            <v>M2</v>
          </cell>
          <cell r="G983">
            <v>11.94</v>
          </cell>
        </row>
        <row r="984">
          <cell r="A984">
            <v>70090030</v>
          </cell>
          <cell r="E984" t="str">
            <v>LEVANTAMENTO DE PASSEIOS EM LADRILHO HIDRÁULICO (C)</v>
          </cell>
          <cell r="F984" t="str">
            <v>M2</v>
          </cell>
          <cell r="G984">
            <v>20.67</v>
          </cell>
        </row>
        <row r="985">
          <cell r="A985">
            <v>70090031</v>
          </cell>
          <cell r="E985" t="str">
            <v>LEVANTAMENTO DE PASSEIOS EM MOSAICO (C)</v>
          </cell>
          <cell r="F985" t="str">
            <v>M2</v>
          </cell>
          <cell r="G985">
            <v>15.87</v>
          </cell>
        </row>
        <row r="986">
          <cell r="A986">
            <v>70090032</v>
          </cell>
          <cell r="E986" t="str">
            <v>LEVANTAMENTO DE SARJETAS (C)</v>
          </cell>
          <cell r="F986" t="str">
            <v>M3</v>
          </cell>
          <cell r="G986">
            <v>76.03</v>
          </cell>
        </row>
        <row r="987">
          <cell r="A987">
            <v>70090033</v>
          </cell>
          <cell r="E987" t="str">
            <v>LEVANTAMENTO DE GUIAS (C)</v>
          </cell>
          <cell r="F987" t="str">
            <v>M</v>
          </cell>
          <cell r="G987">
            <v>15.56</v>
          </cell>
        </row>
        <row r="988">
          <cell r="A988">
            <v>70090034</v>
          </cell>
          <cell r="E988" t="str">
            <v>LEVANTAMENTO DE PASSEIOS EM CACO CERÂMICO (C)</v>
          </cell>
          <cell r="F988" t="str">
            <v>M2</v>
          </cell>
          <cell r="G988">
            <v>14.4</v>
          </cell>
        </row>
        <row r="989">
          <cell r="A989">
            <v>70090035</v>
          </cell>
          <cell r="E989" t="str">
            <v>LEVANTAMENTO DE PASSEIOS EM ARDÓSIA, ARENITO OU PEDRA LUMINÁRIA (C)</v>
          </cell>
          <cell r="F989" t="str">
            <v>M2</v>
          </cell>
          <cell r="G989">
            <v>15.87</v>
          </cell>
        </row>
        <row r="990">
          <cell r="A990">
            <v>70090036</v>
          </cell>
          <cell r="E990" t="str">
            <v>LEVANTAMENTO DE PASSEIOS EM GRANITO TIPO PARALELEPÍPEDO (C)</v>
          </cell>
          <cell r="F990" t="str">
            <v>M2</v>
          </cell>
          <cell r="G990">
            <v>15.87</v>
          </cell>
        </row>
        <row r="991">
          <cell r="A991">
            <v>70090037</v>
          </cell>
          <cell r="E991" t="str">
            <v>LEVANTAMENTO DE PASSEIOS EM LAJOTÃO COLONIAL CERÂMICO (C)</v>
          </cell>
          <cell r="F991" t="str">
            <v>M2</v>
          </cell>
          <cell r="G991">
            <v>15.87</v>
          </cell>
        </row>
        <row r="992">
          <cell r="A992">
            <v>70090038</v>
          </cell>
          <cell r="E992" t="str">
            <v>LEVANTAMENTO DE PAVIMENTAÇÃO DE CONCRETO NÃO ESTRUTURAL (C)</v>
          </cell>
          <cell r="F992" t="str">
            <v>M2</v>
          </cell>
          <cell r="G992">
            <v>17.87</v>
          </cell>
        </row>
        <row r="993">
          <cell r="A993">
            <v>70090039</v>
          </cell>
          <cell r="E993" t="str">
            <v>LEVANTAMENTO DE PARALELEPÍPEDO COM CAPA ASFÁLTICA (C)</v>
          </cell>
          <cell r="F993" t="str">
            <v>M2</v>
          </cell>
          <cell r="G993">
            <v>17.41</v>
          </cell>
        </row>
        <row r="994">
          <cell r="E994" t="str">
            <v>REGULARIZAÇÃO E REVESTIMENTO</v>
          </cell>
        </row>
        <row r="995">
          <cell r="A995">
            <v>70090040</v>
          </cell>
          <cell r="E995" t="str">
            <v>REGULARIZAÇÃO MECANIZADA DE SUPERFÍCIES (A)</v>
          </cell>
          <cell r="F995" t="str">
            <v>M2</v>
          </cell>
          <cell r="G995">
            <v>1.1000000000000001</v>
          </cell>
        </row>
        <row r="996">
          <cell r="A996">
            <v>70090041</v>
          </cell>
          <cell r="E996" t="str">
            <v>REVESTIMENTO COM CASCALHO OU PEDREGULHO (A)</v>
          </cell>
          <cell r="F996" t="str">
            <v>M3</v>
          </cell>
          <cell r="G996">
            <v>74.36</v>
          </cell>
        </row>
        <row r="997">
          <cell r="A997">
            <v>70090042</v>
          </cell>
          <cell r="E997" t="str">
            <v>REVESTIMENTO COM BRITA (A)</v>
          </cell>
          <cell r="F997" t="str">
            <v>M3</v>
          </cell>
          <cell r="G997">
            <v>132.35</v>
          </cell>
        </row>
        <row r="998">
          <cell r="A998">
            <v>70090043</v>
          </cell>
          <cell r="E998" t="str">
            <v>REVESTIMENTO COM MACADAME HIDRÁULICO (A)</v>
          </cell>
          <cell r="F998" t="str">
            <v>M3</v>
          </cell>
          <cell r="G998">
            <v>172.13</v>
          </cell>
        </row>
        <row r="999">
          <cell r="A999">
            <v>70090044</v>
          </cell>
          <cell r="E999" t="str">
            <v>REGULARIZAÇÃO MECANIZADA DE SUPERFÍCIES (B)</v>
          </cell>
          <cell r="F999" t="str">
            <v>M2</v>
          </cell>
          <cell r="G999">
            <v>0.88</v>
          </cell>
        </row>
        <row r="1000">
          <cell r="A1000">
            <v>70090045</v>
          </cell>
          <cell r="E1000" t="str">
            <v>REVESTIMENTO COM CASCALHO OU PEDREGULHO (B)</v>
          </cell>
          <cell r="F1000" t="str">
            <v>M3</v>
          </cell>
          <cell r="G1000">
            <v>71.95</v>
          </cell>
        </row>
        <row r="1001">
          <cell r="A1001">
            <v>70090046</v>
          </cell>
          <cell r="E1001" t="str">
            <v>REVESTIMENTO COM BRITA (B)</v>
          </cell>
          <cell r="F1001" t="str">
            <v>M3</v>
          </cell>
          <cell r="G1001">
            <v>129.94999999999999</v>
          </cell>
        </row>
        <row r="1002">
          <cell r="A1002">
            <v>70090047</v>
          </cell>
          <cell r="E1002" t="str">
            <v>REVESTIMENTO COM MACADAME HIDRÁULICO (B)</v>
          </cell>
          <cell r="F1002" t="str">
            <v>M3</v>
          </cell>
          <cell r="G1002">
            <v>169.73</v>
          </cell>
        </row>
        <row r="1003">
          <cell r="A1003">
            <v>70090048</v>
          </cell>
          <cell r="E1003" t="str">
            <v>REGULARIZAÇÃO MECANIZADA DE SUPERFÍCIES (C)</v>
          </cell>
          <cell r="F1003" t="str">
            <v>M2</v>
          </cell>
          <cell r="G1003">
            <v>0.55000000000000004</v>
          </cell>
        </row>
        <row r="1004">
          <cell r="A1004">
            <v>70090049</v>
          </cell>
          <cell r="E1004" t="str">
            <v>REVESTIMENTO COM CASCALHO OU PEDREGULHO (C)</v>
          </cell>
          <cell r="F1004" t="str">
            <v>M3</v>
          </cell>
          <cell r="G1004">
            <v>68.36</v>
          </cell>
        </row>
        <row r="1005">
          <cell r="A1005">
            <v>70090050</v>
          </cell>
          <cell r="E1005" t="str">
            <v>REVESTIMENTO COM BRITA (C)</v>
          </cell>
          <cell r="F1005" t="str">
            <v>M3</v>
          </cell>
          <cell r="G1005">
            <v>126.36</v>
          </cell>
        </row>
        <row r="1006">
          <cell r="A1006">
            <v>70090051</v>
          </cell>
          <cell r="E1006" t="str">
            <v>REVESTIMENTO COM MACADAME HIDRÁULICO (C)</v>
          </cell>
          <cell r="F1006" t="str">
            <v>M3</v>
          </cell>
          <cell r="G1006">
            <v>166.14</v>
          </cell>
        </row>
        <row r="1007">
          <cell r="E1007" t="str">
            <v>EXECUÇÃO DE PAVIMENTAÇÃO</v>
          </cell>
        </row>
        <row r="1008">
          <cell r="A1008">
            <v>70090052</v>
          </cell>
          <cell r="E1008" t="str">
            <v>ASSENTAMENTO DE PARALELEPÍPEDO (A)</v>
          </cell>
          <cell r="F1008" t="str">
            <v>M2</v>
          </cell>
          <cell r="G1008">
            <v>134.85</v>
          </cell>
        </row>
        <row r="1009">
          <cell r="A1009">
            <v>70090053</v>
          </cell>
          <cell r="E1009" t="str">
            <v>FORNECIMENTO DE PARALELEPÍPEDO</v>
          </cell>
          <cell r="F1009" t="str">
            <v>M2</v>
          </cell>
          <cell r="G1009">
            <v>134.4</v>
          </cell>
        </row>
        <row r="1010">
          <cell r="A1010">
            <v>70090054</v>
          </cell>
          <cell r="E1010" t="str">
            <v>ASSENTAMENTO DE BLOCOS PARA PAVIMENTAÇÃO (A)</v>
          </cell>
          <cell r="F1010" t="str">
            <v>M2</v>
          </cell>
          <cell r="G1010">
            <v>38.67</v>
          </cell>
        </row>
        <row r="1011">
          <cell r="A1011">
            <v>70090055</v>
          </cell>
          <cell r="E1011" t="str">
            <v>FORNECIMENTO DE BLOCOS DE CONCRETO</v>
          </cell>
          <cell r="F1011" t="str">
            <v>M2</v>
          </cell>
          <cell r="G1011">
            <v>102.95</v>
          </cell>
        </row>
        <row r="1012">
          <cell r="A1012">
            <v>70090056</v>
          </cell>
          <cell r="E1012" t="str">
            <v>EXECUÇÃO DE PASSEIOS CIMENTADOS (A)</v>
          </cell>
          <cell r="F1012" t="str">
            <v>M2</v>
          </cell>
          <cell r="G1012">
            <v>102.87</v>
          </cell>
        </row>
        <row r="1013">
          <cell r="A1013">
            <v>70090057</v>
          </cell>
          <cell r="E1013" t="str">
            <v>EXECUÇÃO DE PASSEIOS EM LADRILHO HIDRÁULICO (A)</v>
          </cell>
          <cell r="F1013" t="str">
            <v>M2</v>
          </cell>
          <cell r="G1013">
            <v>81.63</v>
          </cell>
        </row>
        <row r="1014">
          <cell r="A1014">
            <v>70090058</v>
          </cell>
          <cell r="E1014" t="str">
            <v>FORNECIMENTO DE LADRILHO HIDRÁULICO</v>
          </cell>
          <cell r="F1014" t="str">
            <v>M2</v>
          </cell>
          <cell r="G1014">
            <v>110.3</v>
          </cell>
        </row>
        <row r="1015">
          <cell r="A1015">
            <v>70090059</v>
          </cell>
          <cell r="E1015" t="str">
            <v>EXECUÇÃO DE PASSEIOS EM MOSAICO (A)</v>
          </cell>
          <cell r="F1015" t="str">
            <v>M2</v>
          </cell>
          <cell r="G1015">
            <v>60.74</v>
          </cell>
        </row>
        <row r="1016">
          <cell r="A1016">
            <v>70090060</v>
          </cell>
          <cell r="E1016" t="str">
            <v>FORNECIMENTO DE MOSAICO</v>
          </cell>
          <cell r="F1016" t="str">
            <v>M2</v>
          </cell>
          <cell r="G1016">
            <v>102.82</v>
          </cell>
        </row>
        <row r="1017">
          <cell r="A1017">
            <v>70090061</v>
          </cell>
          <cell r="E1017" t="str">
            <v>ASSENTAMENTO DE GUIAS (A)</v>
          </cell>
          <cell r="F1017" t="str">
            <v>M</v>
          </cell>
          <cell r="G1017">
            <v>15.37</v>
          </cell>
        </row>
        <row r="1018">
          <cell r="A1018">
            <v>70090062</v>
          </cell>
          <cell r="E1018" t="str">
            <v>FORNECIMENTO DE GUIAS</v>
          </cell>
          <cell r="F1018" t="str">
            <v>M</v>
          </cell>
          <cell r="G1018">
            <v>47.36</v>
          </cell>
        </row>
        <row r="1019">
          <cell r="A1019">
            <v>70090063</v>
          </cell>
          <cell r="E1019" t="str">
            <v>CONSTRUÇÃO DE SARJETAS (A)</v>
          </cell>
          <cell r="F1019" t="str">
            <v>M3</v>
          </cell>
          <cell r="G1019">
            <v>896.55</v>
          </cell>
        </row>
        <row r="1020">
          <cell r="A1020">
            <v>70090064</v>
          </cell>
          <cell r="E1020" t="str">
            <v>EXECUÇÃO DE FRESAGEM EM PAVIMENTO ASFÁLTICO EM ÁREAS ATÉ 500 M2</v>
          </cell>
          <cell r="F1020" t="str">
            <v>M3</v>
          </cell>
          <cell r="G1020">
            <v>362.55</v>
          </cell>
        </row>
        <row r="1021">
          <cell r="A1021">
            <v>70090065</v>
          </cell>
          <cell r="E1021" t="str">
            <v>EXECUÇÃO DE FRESAGEM EM PAVIMENTO ASFÁLTICO EM ÁREAS ENTRE 501 A 2.000 M2</v>
          </cell>
          <cell r="F1021" t="str">
            <v>M3</v>
          </cell>
          <cell r="G1021">
            <v>326.26</v>
          </cell>
        </row>
        <row r="1022">
          <cell r="A1022">
            <v>70090066</v>
          </cell>
          <cell r="E1022" t="str">
            <v>EXECUÇÃO DE FRESAGEM EM PAVIMENTO ASFÁLTICO EM ÁREAS ACIMA DE 2.000 M2</v>
          </cell>
          <cell r="F1022" t="str">
            <v>M3</v>
          </cell>
          <cell r="G1022">
            <v>253.84</v>
          </cell>
        </row>
        <row r="1023">
          <cell r="A1023">
            <v>70090068</v>
          </cell>
          <cell r="E1023" t="str">
            <v>TRANSPORTE ALÉM DE 50 KM DE EQUIPE E EQUIPAMENTOS PARA EXECUÇÃO DE FRESAGEM EM PAVIMENTO ASFÁLTICO</v>
          </cell>
          <cell r="F1023" t="str">
            <v>KM</v>
          </cell>
          <cell r="G1023">
            <v>79.56</v>
          </cell>
        </row>
        <row r="1024">
          <cell r="A1024">
            <v>70090111</v>
          </cell>
          <cell r="E1024" t="str">
            <v>MOBILIZAÇÃO DE EQUIPE E EQUIPAMENTOS PARA EXECUÇÃO DE FRESAGEM EM PAVIMENTO ASFÁLTICO A UMA DISTÂNCIA DE ATÉ 50 KM</v>
          </cell>
          <cell r="F1024" t="str">
            <v>un</v>
          </cell>
          <cell r="G1024">
            <v>12552.93</v>
          </cell>
        </row>
        <row r="1025">
          <cell r="A1025">
            <v>70090069</v>
          </cell>
          <cell r="E1025" t="str">
            <v>ASSENTAMENTO DE PARALELEPÍPEDO (B)</v>
          </cell>
          <cell r="F1025" t="str">
            <v>M2</v>
          </cell>
          <cell r="G1025">
            <v>118.95</v>
          </cell>
        </row>
        <row r="1026">
          <cell r="A1026">
            <v>70090070</v>
          </cell>
          <cell r="E1026" t="str">
            <v>ASSENTAMENTO DE BLOCOS PARA PAVIMENTAÇÃO (B)</v>
          </cell>
          <cell r="F1026" t="str">
            <v>M2</v>
          </cell>
          <cell r="G1026">
            <v>35.49</v>
          </cell>
        </row>
        <row r="1027">
          <cell r="A1027">
            <v>70090071</v>
          </cell>
          <cell r="E1027" t="str">
            <v>EXECUÇÃO DE PASSEIOS CIMENTADOS (B)</v>
          </cell>
          <cell r="F1027" t="str">
            <v>M2</v>
          </cell>
          <cell r="G1027">
            <v>91.71</v>
          </cell>
        </row>
        <row r="1028">
          <cell r="A1028">
            <v>70090072</v>
          </cell>
          <cell r="E1028" t="str">
            <v>EXECUÇÃO DE PASSEIOS EM LADRILHO HIDRÁULICO (B)</v>
          </cell>
          <cell r="F1028" t="str">
            <v>M2</v>
          </cell>
          <cell r="G1028">
            <v>74.959999999999994</v>
          </cell>
        </row>
        <row r="1029">
          <cell r="A1029">
            <v>70090073</v>
          </cell>
          <cell r="E1029" t="str">
            <v>EXECUÇÃO DE PASSEIOS EM MOSAICO (B)</v>
          </cell>
          <cell r="F1029" t="str">
            <v>M2</v>
          </cell>
          <cell r="G1029">
            <v>54</v>
          </cell>
        </row>
        <row r="1030">
          <cell r="A1030">
            <v>70090074</v>
          </cell>
          <cell r="E1030" t="str">
            <v>ASSENTAMENTO DE GUIAS (B)</v>
          </cell>
          <cell r="F1030" t="str">
            <v>M</v>
          </cell>
          <cell r="G1030">
            <v>14.92</v>
          </cell>
        </row>
        <row r="1031">
          <cell r="A1031">
            <v>70090075</v>
          </cell>
          <cell r="E1031" t="str">
            <v>CONSTRUÇÃO DE SARJETAS (B)</v>
          </cell>
          <cell r="F1031" t="str">
            <v>M3</v>
          </cell>
          <cell r="G1031">
            <v>821.21</v>
          </cell>
        </row>
        <row r="1032">
          <cell r="A1032">
            <v>70090076</v>
          </cell>
          <cell r="E1032" t="str">
            <v>ASSENTAMENTO DE PARALELEPÍPEDO (C)</v>
          </cell>
          <cell r="F1032" t="str">
            <v>M2</v>
          </cell>
          <cell r="G1032">
            <v>95.08</v>
          </cell>
        </row>
        <row r="1033">
          <cell r="A1033">
            <v>70090077</v>
          </cell>
          <cell r="E1033" t="str">
            <v>ASSENTAMENTO DE BLOCOS PARA PAVIMENTAÇÃO (C)</v>
          </cell>
          <cell r="F1033" t="str">
            <v>M2</v>
          </cell>
          <cell r="G1033">
            <v>32.26</v>
          </cell>
        </row>
        <row r="1034">
          <cell r="A1034">
            <v>70090078</v>
          </cell>
          <cell r="E1034" t="str">
            <v>EXECUÇÃO DE PASSEIOS CIMENTADOS (C)</v>
          </cell>
          <cell r="F1034" t="str">
            <v>M2</v>
          </cell>
          <cell r="G1034">
            <v>80.56</v>
          </cell>
        </row>
        <row r="1035">
          <cell r="A1035">
            <v>70090079</v>
          </cell>
          <cell r="E1035" t="str">
            <v>EXECUÇÃO DE PASSEIOS EM LADRILHO HIDRÁULICO (C)</v>
          </cell>
          <cell r="F1035" t="str">
            <v>M2</v>
          </cell>
          <cell r="G1035">
            <v>64.989999999999995</v>
          </cell>
        </row>
        <row r="1036">
          <cell r="A1036">
            <v>70090080</v>
          </cell>
          <cell r="E1036" t="str">
            <v>EXECUÇÃO DE PASSEIOS EM MOSAICO (C)</v>
          </cell>
          <cell r="F1036" t="str">
            <v>M2</v>
          </cell>
          <cell r="G1036">
            <v>43.89</v>
          </cell>
        </row>
        <row r="1037">
          <cell r="A1037">
            <v>70090081</v>
          </cell>
          <cell r="E1037" t="str">
            <v>ASSENTAMENTO DE GUIAS (C)</v>
          </cell>
          <cell r="F1037" t="str">
            <v>M</v>
          </cell>
          <cell r="G1037">
            <v>14.18</v>
          </cell>
        </row>
        <row r="1038">
          <cell r="A1038">
            <v>70090082</v>
          </cell>
          <cell r="E1038" t="str">
            <v>CONSTRUÇÃO DE SARJETAS (C)</v>
          </cell>
          <cell r="F1038" t="str">
            <v>M3</v>
          </cell>
          <cell r="G1038">
            <v>708.2</v>
          </cell>
        </row>
        <row r="1039">
          <cell r="E1039" t="str">
            <v>PAVIMENTAÇÃO ASFÁLTICA</v>
          </cell>
        </row>
        <row r="1040">
          <cell r="A1040">
            <v>70090083</v>
          </cell>
          <cell r="E1040" t="str">
            <v>PREPARO DE CAIXA (A)</v>
          </cell>
          <cell r="F1040" t="str">
            <v>M2</v>
          </cell>
          <cell r="G1040">
            <v>14.6</v>
          </cell>
        </row>
        <row r="1041">
          <cell r="A1041">
            <v>70090084</v>
          </cell>
          <cell r="E1041" t="str">
            <v>SUB-BASE EM BRITA OU MACADAME HIDRÁULICO (A)</v>
          </cell>
          <cell r="F1041" t="str">
            <v>M3</v>
          </cell>
          <cell r="G1041">
            <v>184.17</v>
          </cell>
        </row>
        <row r="1042">
          <cell r="A1042">
            <v>70090085</v>
          </cell>
          <cell r="E1042" t="str">
            <v>BASE DE MACADAME BETUMINOSO (A)</v>
          </cell>
          <cell r="F1042" t="str">
            <v>M3</v>
          </cell>
          <cell r="G1042">
            <v>847.9</v>
          </cell>
        </row>
        <row r="1043">
          <cell r="A1043">
            <v>70090086</v>
          </cell>
          <cell r="E1043" t="str">
            <v>IMPRIMAÇÃO LIGANTE (A)</v>
          </cell>
          <cell r="F1043" t="str">
            <v>M2</v>
          </cell>
          <cell r="G1043">
            <v>15.55</v>
          </cell>
        </row>
        <row r="1044">
          <cell r="A1044">
            <v>70090087</v>
          </cell>
          <cell r="E1044" t="str">
            <v>BINDER (A)</v>
          </cell>
          <cell r="F1044" t="str">
            <v>M3</v>
          </cell>
          <cell r="G1044">
            <v>1702.96</v>
          </cell>
        </row>
        <row r="1045">
          <cell r="A1045">
            <v>70090088</v>
          </cell>
          <cell r="E1045" t="str">
            <v>CAPA DE CONCRETO ASFÁLTICO (A)</v>
          </cell>
          <cell r="F1045" t="str">
            <v>M3</v>
          </cell>
          <cell r="G1045">
            <v>2327.85</v>
          </cell>
        </row>
        <row r="1046">
          <cell r="A1046">
            <v>70090089</v>
          </cell>
          <cell r="E1046" t="str">
            <v>CONCRETO PARA FECHAMENTO DE VALAS (A)</v>
          </cell>
          <cell r="F1046" t="str">
            <v>M3</v>
          </cell>
          <cell r="G1046">
            <v>649.17999999999995</v>
          </cell>
        </row>
        <row r="1047">
          <cell r="A1047">
            <v>70090090</v>
          </cell>
          <cell r="E1047" t="str">
            <v>PREPARO DE CAIXA (B)</v>
          </cell>
          <cell r="F1047" t="str">
            <v>M2</v>
          </cell>
          <cell r="G1047">
            <v>12.19</v>
          </cell>
        </row>
        <row r="1048">
          <cell r="A1048">
            <v>70090091</v>
          </cell>
          <cell r="E1048" t="str">
            <v>SUB-BASE EM BRITA OU MACADAME HIDRÁULICO (B)</v>
          </cell>
          <cell r="F1048" t="str">
            <v>M3</v>
          </cell>
          <cell r="G1048">
            <v>179.07</v>
          </cell>
        </row>
        <row r="1049">
          <cell r="A1049">
            <v>70090092</v>
          </cell>
          <cell r="E1049" t="str">
            <v>BASE DE MACADAME BETUMINOSO (B)</v>
          </cell>
          <cell r="F1049" t="str">
            <v>M3</v>
          </cell>
          <cell r="G1049">
            <v>841.22</v>
          </cell>
        </row>
        <row r="1050">
          <cell r="A1050">
            <v>70090093</v>
          </cell>
          <cell r="E1050" t="str">
            <v>IMPRIMAÇÃO LIGANTE (B)</v>
          </cell>
          <cell r="F1050" t="str">
            <v>M2</v>
          </cell>
          <cell r="G1050">
            <v>14.76</v>
          </cell>
        </row>
        <row r="1051">
          <cell r="A1051">
            <v>70090094</v>
          </cell>
          <cell r="E1051" t="str">
            <v>BINDER (B)</v>
          </cell>
          <cell r="F1051" t="str">
            <v>M3</v>
          </cell>
          <cell r="G1051">
            <v>1685.09</v>
          </cell>
        </row>
        <row r="1052">
          <cell r="A1052">
            <v>70090095</v>
          </cell>
          <cell r="E1052" t="str">
            <v>CAPA DE CONCRETO ASFÁLTICO (B)</v>
          </cell>
          <cell r="F1052" t="str">
            <v>M3</v>
          </cell>
          <cell r="G1052">
            <v>2286.59</v>
          </cell>
        </row>
        <row r="1053">
          <cell r="A1053">
            <v>70090096</v>
          </cell>
          <cell r="E1053" t="str">
            <v>CONCRETO PARA FECHAMENTO DE VALAS (B)</v>
          </cell>
          <cell r="F1053" t="str">
            <v>M3</v>
          </cell>
          <cell r="G1053">
            <v>636.1</v>
          </cell>
        </row>
        <row r="1054">
          <cell r="A1054">
            <v>70090097</v>
          </cell>
          <cell r="E1054" t="str">
            <v>PREPARO DE CAIXA (C)</v>
          </cell>
          <cell r="F1054" t="str">
            <v>M2</v>
          </cell>
          <cell r="G1054">
            <v>9.7200000000000006</v>
          </cell>
        </row>
        <row r="1055">
          <cell r="A1055">
            <v>70090098</v>
          </cell>
          <cell r="E1055" t="str">
            <v>SUB-BASE EM BRITA OU MACADAME HIDRÁULICO (C)</v>
          </cell>
          <cell r="F1055" t="str">
            <v>M3</v>
          </cell>
          <cell r="G1055">
            <v>173.96</v>
          </cell>
        </row>
        <row r="1056">
          <cell r="A1056">
            <v>70090099</v>
          </cell>
          <cell r="E1056" t="str">
            <v>BASE DE MACADAME BETUMINOSO (C)</v>
          </cell>
          <cell r="F1056" t="str">
            <v>M3</v>
          </cell>
          <cell r="G1056">
            <v>834.47</v>
          </cell>
        </row>
        <row r="1057">
          <cell r="A1057">
            <v>70090100</v>
          </cell>
          <cell r="E1057" t="str">
            <v>IMPRIMAÇÃO LIGANTE (C)</v>
          </cell>
          <cell r="F1057" t="str">
            <v>M2</v>
          </cell>
          <cell r="G1057">
            <v>13.61</v>
          </cell>
        </row>
        <row r="1058">
          <cell r="A1058">
            <v>70090101</v>
          </cell>
          <cell r="E1058" t="str">
            <v>BINDER (C)</v>
          </cell>
          <cell r="F1058" t="str">
            <v>M3</v>
          </cell>
          <cell r="G1058">
            <v>1664.99</v>
          </cell>
        </row>
        <row r="1059">
          <cell r="A1059">
            <v>70090102</v>
          </cell>
          <cell r="E1059" t="str">
            <v>CAPA DE CONCRETO ASFÁLTICO (C)</v>
          </cell>
          <cell r="F1059" t="str">
            <v>M3</v>
          </cell>
          <cell r="G1059">
            <v>2245.29</v>
          </cell>
        </row>
        <row r="1060">
          <cell r="A1060">
            <v>70090103</v>
          </cell>
          <cell r="E1060" t="str">
            <v>CONCRETO PARA FECHAMENTO DE VALAS (C)</v>
          </cell>
          <cell r="F1060" t="str">
            <v>M3</v>
          </cell>
          <cell r="G1060">
            <v>616.52</v>
          </cell>
        </row>
        <row r="1061">
          <cell r="E1061" t="str">
            <v>LIGAÇÕES PREDIAIS</v>
          </cell>
        </row>
        <row r="1062">
          <cell r="E1062" t="str">
            <v>LIGAÇÕES DOMICILIARES DE ÁGUA</v>
          </cell>
        </row>
        <row r="1063">
          <cell r="A1063">
            <v>70100001</v>
          </cell>
          <cell r="E1063" t="str">
            <v>LIGAÇÕES DOMICILIARES DE ÁGUA - INTERLIGAÇÃO DO RAMAL DE ÁGUA À REDE PÚBLICA</v>
          </cell>
          <cell r="F1063" t="str">
            <v>un</v>
          </cell>
          <cell r="G1063">
            <v>42.98</v>
          </cell>
        </row>
        <row r="1064">
          <cell r="A1064">
            <v>70100002</v>
          </cell>
          <cell r="E1064" t="str">
            <v>LIGAÇÕES DOMICILIARES DE ÁGUA - ASSENTAMENTO DE TUBULAÇÃO - PE</v>
          </cell>
          <cell r="F1064" t="str">
            <v>M</v>
          </cell>
          <cell r="G1064">
            <v>31.09</v>
          </cell>
        </row>
        <row r="1065">
          <cell r="E1065" t="str">
            <v>LIG.DOM.ESGOTO 100MM</v>
          </cell>
        </row>
        <row r="1066">
          <cell r="A1066">
            <v>70100003</v>
          </cell>
          <cell r="E1066" t="str">
            <v>LIGAÇÃO DOMICILIAR DE ESGOTO - NO PASSEIO, COMPLETA - DIÂM. 100 MM - PVC</v>
          </cell>
          <cell r="F1066" t="str">
            <v>un</v>
          </cell>
          <cell r="G1066">
            <v>141.03</v>
          </cell>
        </row>
        <row r="1067">
          <cell r="A1067">
            <v>70100004</v>
          </cell>
          <cell r="E1067" t="str">
            <v>LIGAÇÃO DOMICILIAR DE ESGOTO - NO TERÇO, COMPLETA - DIÂM. 100 MM - PVC</v>
          </cell>
          <cell r="F1067" t="str">
            <v>un</v>
          </cell>
          <cell r="G1067">
            <v>203.8</v>
          </cell>
        </row>
        <row r="1068">
          <cell r="A1068">
            <v>70100005</v>
          </cell>
          <cell r="E1068" t="str">
            <v>LIGAÇÃO DOMICILIAR DE ESGOTO - NO EIXO, COMPLETA - DIÂM. 100 MM
- PVC</v>
          </cell>
          <cell r="F1068" t="str">
            <v>un</v>
          </cell>
          <cell r="G1068">
            <v>277.08999999999997</v>
          </cell>
        </row>
        <row r="1069">
          <cell r="A1069">
            <v>70100006</v>
          </cell>
          <cell r="E1069" t="str">
            <v>LIGAÇÃO DOMICILIAR DE ESGOTO - NO TERÇO OPOSTO, COMPLETA - DIÂM. 100 MM - PVC</v>
          </cell>
          <cell r="F1069" t="str">
            <v>un</v>
          </cell>
          <cell r="G1069">
            <v>350.8</v>
          </cell>
        </row>
        <row r="1070">
          <cell r="A1070">
            <v>70100007</v>
          </cell>
          <cell r="E1070" t="str">
            <v>LIGAÇÃO DOMICILIAR DE ESGOTO - NO PASSEIO OPOSTO, COMPLETA - DIÂM. 100 MM  - PVC</v>
          </cell>
          <cell r="F1070" t="str">
            <v>un</v>
          </cell>
          <cell r="G1070">
            <v>450.62</v>
          </cell>
        </row>
        <row r="1071">
          <cell r="A1071">
            <v>70100008</v>
          </cell>
          <cell r="E1071" t="str">
            <v>LIGAÇÃO DOMICILIAR DE ESGOTO - NO PASSEIO, SEM CONEXÃO - DIÂM. 100 MM - PVC</v>
          </cell>
          <cell r="F1071" t="str">
            <v>un</v>
          </cell>
          <cell r="G1071">
            <v>133.09</v>
          </cell>
        </row>
        <row r="1072">
          <cell r="A1072">
            <v>70100009</v>
          </cell>
          <cell r="E1072" t="str">
            <v>LIGAÇÃO DOMICILIAR DE ESGOTO - NO TERÇO, SEM CONEXÃO - DIÂM. 100 MM - PVC</v>
          </cell>
          <cell r="F1072" t="str">
            <v>un</v>
          </cell>
          <cell r="G1072">
            <v>195.89</v>
          </cell>
        </row>
        <row r="1073">
          <cell r="A1073">
            <v>70100010</v>
          </cell>
          <cell r="E1073" t="str">
            <v>LIGAÇÃO DOMICILIAR DE ESGOTO - NO EIXO, SEM CONEXÃO - DIÂM. 100 MM - PVC</v>
          </cell>
          <cell r="F1073" t="str">
            <v>un</v>
          </cell>
          <cell r="G1073">
            <v>269.14999999999998</v>
          </cell>
        </row>
        <row r="1074">
          <cell r="A1074">
            <v>70100011</v>
          </cell>
          <cell r="E1074" t="str">
            <v>LIGAÇÃO DOMICILIAR DE ESGOTO - NO TERÇO OPOSTO, SEM CONEXÃO
- DIÂM. 100 MM - PVC</v>
          </cell>
          <cell r="F1074" t="str">
            <v>un</v>
          </cell>
          <cell r="G1074">
            <v>342.89</v>
          </cell>
        </row>
        <row r="1075">
          <cell r="A1075">
            <v>70100012</v>
          </cell>
          <cell r="E1075" t="str">
            <v>LIGAÇÃO DOMICILIAR DE ESGOTO - NO PASSEIO OPOSTO, SEM CONEXÃO - DIÂM. 100 MM - PVC</v>
          </cell>
          <cell r="F1075" t="str">
            <v>un</v>
          </cell>
          <cell r="G1075">
            <v>442.69</v>
          </cell>
        </row>
        <row r="1076">
          <cell r="A1076">
            <v>70100013</v>
          </cell>
          <cell r="E1076" t="str">
            <v>LIGAÇÃO DOMICILIAR DE ESGOTO - CONEXÃO POSTERIOR - DIÂM. 100 MM - PVC</v>
          </cell>
          <cell r="F1076" t="str">
            <v>un</v>
          </cell>
          <cell r="G1076">
            <v>195.28</v>
          </cell>
        </row>
        <row r="1077">
          <cell r="E1077" t="str">
            <v>LIG.DOM.ESGOTO 150MM</v>
          </cell>
        </row>
        <row r="1078">
          <cell r="A1078">
            <v>70100014</v>
          </cell>
          <cell r="E1078" t="str">
            <v>LIGAÇÃO DOMICILIAR DE ESGOTO - NO PASSEIO, COMPLETA - DIÂM. 150 MM - PVC</v>
          </cell>
          <cell r="F1078" t="str">
            <v>un</v>
          </cell>
          <cell r="G1078">
            <v>161.34</v>
          </cell>
        </row>
        <row r="1079">
          <cell r="A1079">
            <v>70100015</v>
          </cell>
          <cell r="E1079" t="str">
            <v>LIGAÇÃO DOMICILIAR DE ESGOTO - NO TERÇO, COMPLETA - DIÂM. 150 MM - PVC</v>
          </cell>
          <cell r="F1079" t="str">
            <v>un</v>
          </cell>
          <cell r="G1079">
            <v>217.46</v>
          </cell>
        </row>
        <row r="1080">
          <cell r="A1080">
            <v>70100016</v>
          </cell>
          <cell r="E1080" t="str">
            <v>LIGAÇÃO DOMICILIAR DE ESGOTO - NO EIXO, COMPLETA - DIÂM. 150 MM
- PVC</v>
          </cell>
          <cell r="F1080" t="str">
            <v>un</v>
          </cell>
          <cell r="G1080">
            <v>294.55</v>
          </cell>
        </row>
        <row r="1081">
          <cell r="A1081">
            <v>70100017</v>
          </cell>
          <cell r="E1081" t="str">
            <v>LIGAÇÃO DOMICILIAR DE ESGOTO - NO TERÇO OPOSTO, COMPLETA - DIÂM. 150 MM - PVC</v>
          </cell>
          <cell r="F1081" t="str">
            <v>un</v>
          </cell>
          <cell r="G1081">
            <v>372.02</v>
          </cell>
        </row>
        <row r="1082">
          <cell r="A1082">
            <v>70100018</v>
          </cell>
          <cell r="E1082" t="str">
            <v>LIGAÇÃO DOMICILIAR DE ESGOTO - NO PASSEIO OPOSTO, COMPLETA - DIÂM. 150 MM - PVC</v>
          </cell>
          <cell r="F1082" t="str">
            <v>un</v>
          </cell>
          <cell r="G1082">
            <v>479.85</v>
          </cell>
        </row>
        <row r="1083">
          <cell r="A1083">
            <v>70100019</v>
          </cell>
          <cell r="E1083" t="str">
            <v>LIGAÇÃO DOMICILIAR DE ESGOTO - NO PASSEIO, SEM CONEXÃO - DIÂM. 150 MM - PVC</v>
          </cell>
          <cell r="F1083" t="str">
            <v>un</v>
          </cell>
          <cell r="G1083">
            <v>153.41</v>
          </cell>
        </row>
        <row r="1084">
          <cell r="A1084">
            <v>70100020</v>
          </cell>
          <cell r="E1084" t="str">
            <v>LIGAÇÃO DOMICILIAR DE ESGOTO - NO TERÇO, SEM CONEXÃO - DIÂM. 150 MM - PVC</v>
          </cell>
          <cell r="F1084" t="str">
            <v>un</v>
          </cell>
          <cell r="G1084">
            <v>209.5</v>
          </cell>
        </row>
        <row r="1085">
          <cell r="A1085">
            <v>70100021</v>
          </cell>
          <cell r="E1085" t="str">
            <v>LIGAÇÃO DOMICILIAR DE ESGOTO - NO EIXO, SEM CONEXÃO - DIÂM. 150 MM - PVC</v>
          </cell>
          <cell r="F1085" t="str">
            <v>un</v>
          </cell>
          <cell r="G1085">
            <v>291.52</v>
          </cell>
        </row>
        <row r="1086">
          <cell r="A1086">
            <v>70100022</v>
          </cell>
          <cell r="E1086" t="str">
            <v>LIGAÇÃO DOMICILIAR DE ESGOTO - NO TERÇO OPOSTO, SEM CONEXÃO
- DIÂM. 150 MM - PVC</v>
          </cell>
          <cell r="F1086" t="str">
            <v>un</v>
          </cell>
          <cell r="G1086">
            <v>364.08</v>
          </cell>
        </row>
        <row r="1087">
          <cell r="A1087">
            <v>70100023</v>
          </cell>
          <cell r="E1087" t="str">
            <v>LIGAÇÃO DOMICILIAR DE ESGOTO - NO PASSEIO OPOSTO, SEM CONEXÃO - DIÂM. 150 MM - PVC</v>
          </cell>
          <cell r="F1087" t="str">
            <v>un</v>
          </cell>
          <cell r="G1087">
            <v>471.9</v>
          </cell>
        </row>
        <row r="1088">
          <cell r="A1088">
            <v>70100024</v>
          </cell>
          <cell r="E1088" t="str">
            <v>LIGAÇÃO DOMICILIAR DE ESGOTO - CONEXÃO POSTERIOR - DIÂM. 150 MM - PVC</v>
          </cell>
          <cell r="F1088" t="str">
            <v>un</v>
          </cell>
          <cell r="G1088">
            <v>198.56</v>
          </cell>
        </row>
        <row r="1089">
          <cell r="E1089" t="str">
            <v>CARGA/TRANSP/DESC.ATÉ 10KM TUBO/PEÇAS PE</v>
          </cell>
        </row>
        <row r="1090">
          <cell r="A1090">
            <v>70100025</v>
          </cell>
          <cell r="E1090" t="str">
            <v>CARGA, TRANSPORTE ATÉ 10 KM E DESCARGA DE TUBOS E PEÇAS DE PE PARA LIGAÇÕES</v>
          </cell>
          <cell r="F1090" t="str">
            <v>KM</v>
          </cell>
          <cell r="G1090">
            <v>207.94</v>
          </cell>
        </row>
        <row r="1091">
          <cell r="E1091" t="str">
            <v>TRANSP.EXCED.10KM TUBOS/PEÇAS PE</v>
          </cell>
        </row>
        <row r="1092">
          <cell r="A1092">
            <v>70100026</v>
          </cell>
          <cell r="E1092" t="str">
            <v>TRANSPORTE EXCEDENTE A 10 KM DE TUBOS E PEÇAS DE PE PARA LIGAÇÕES</v>
          </cell>
          <cell r="F1092" t="str">
            <v>QMQ</v>
          </cell>
          <cell r="G1092">
            <v>5.99</v>
          </cell>
        </row>
        <row r="1093">
          <cell r="E1093" t="str">
            <v>FECHAMENTO</v>
          </cell>
        </row>
        <row r="1094">
          <cell r="E1094" t="str">
            <v>ALVENARIA</v>
          </cell>
        </row>
        <row r="1095">
          <cell r="A1095">
            <v>70110001</v>
          </cell>
          <cell r="E1095" t="str">
            <v>ALVENARIA DE TIJOLOS COMUNS</v>
          </cell>
          <cell r="F1095" t="str">
            <v>M3</v>
          </cell>
          <cell r="G1095">
            <v>1293.75</v>
          </cell>
        </row>
        <row r="1096">
          <cell r="A1096">
            <v>70110002</v>
          </cell>
          <cell r="E1096" t="str">
            <v>ALVENARIA DE BLOCOS DE CONCRETO</v>
          </cell>
          <cell r="F1096" t="str">
            <v>M3</v>
          </cell>
          <cell r="G1096">
            <v>959.14</v>
          </cell>
        </row>
        <row r="1097">
          <cell r="A1097">
            <v>70110003</v>
          </cell>
          <cell r="E1097" t="str">
            <v>ALVENARIA DE TIJOLOS BAIANOS</v>
          </cell>
          <cell r="F1097" t="str">
            <v>M3</v>
          </cell>
          <cell r="G1097">
            <v>836.54</v>
          </cell>
        </row>
        <row r="1098">
          <cell r="A1098">
            <v>70110004</v>
          </cell>
          <cell r="E1098" t="str">
            <v>ALVENARIA DE ELEVAÇÃO, EM CUTELO DE TIJOLO COMUM</v>
          </cell>
          <cell r="F1098" t="str">
            <v>M2</v>
          </cell>
          <cell r="G1098">
            <v>103.78</v>
          </cell>
        </row>
        <row r="1099">
          <cell r="A1099">
            <v>70110005</v>
          </cell>
          <cell r="E1099" t="str">
            <v>ALVENARIA DE ELEVAÇÃO, 1/2 TIJOLO COMUM</v>
          </cell>
          <cell r="F1099" t="str">
            <v>M2</v>
          </cell>
          <cell r="G1099">
            <v>187.93</v>
          </cell>
        </row>
        <row r="1100">
          <cell r="A1100">
            <v>70110006</v>
          </cell>
          <cell r="E1100" t="str">
            <v>ALVENARIA DE ELEVAÇÃO, 1 TIJOLO COMUM</v>
          </cell>
          <cell r="F1100" t="str">
            <v>M2</v>
          </cell>
          <cell r="G1100">
            <v>333.22</v>
          </cell>
        </row>
        <row r="1101">
          <cell r="A1101">
            <v>70110007</v>
          </cell>
          <cell r="E1101" t="str">
            <v>ALVENARIA DE ELEVAÇÃO, 1.1/2 TIJOLO COMUM</v>
          </cell>
          <cell r="F1101" t="str">
            <v>M2</v>
          </cell>
          <cell r="G1101">
            <v>458.78</v>
          </cell>
        </row>
        <row r="1102">
          <cell r="A1102">
            <v>70110008</v>
          </cell>
          <cell r="E1102" t="str">
            <v>ALVENARIA DE ELEVAÇÃO, 1/2 TIJOLO À VISTA</v>
          </cell>
          <cell r="F1102" t="str">
            <v>M2</v>
          </cell>
          <cell r="G1102">
            <v>304.77</v>
          </cell>
        </row>
        <row r="1103">
          <cell r="A1103">
            <v>70110009</v>
          </cell>
          <cell r="E1103" t="str">
            <v>ALVENARIA DE ELEVAÇÃO, 1 TIJOLO À VISTA</v>
          </cell>
          <cell r="F1103" t="str">
            <v>M2</v>
          </cell>
          <cell r="G1103">
            <v>560.14</v>
          </cell>
        </row>
        <row r="1104">
          <cell r="A1104">
            <v>70110010</v>
          </cell>
          <cell r="E1104" t="str">
            <v>ALVENARIA DE ELEVAÇÃO, TIJOLO CERÂMICO 8 FUROS, ESPELHO</v>
          </cell>
          <cell r="F1104" t="str">
            <v>M2</v>
          </cell>
          <cell r="G1104">
            <v>120.5</v>
          </cell>
        </row>
        <row r="1105">
          <cell r="A1105">
            <v>70110011</v>
          </cell>
          <cell r="E1105" t="str">
            <v>ALVENARIA DE ELEVAÇÃO, TIJOLO CERÂMICO 8 FUROS, CHATO</v>
          </cell>
          <cell r="F1105" t="str">
            <v>M2</v>
          </cell>
          <cell r="G1105">
            <v>218.43</v>
          </cell>
        </row>
        <row r="1106">
          <cell r="A1106">
            <v>70110012</v>
          </cell>
          <cell r="E1106" t="str">
            <v>ALVENARIA DE ELEVAÇÃO, BLOCOS DE CONCRETO 9 X 19 X 39 CM</v>
          </cell>
          <cell r="F1106" t="str">
            <v>M2</v>
          </cell>
          <cell r="G1106">
            <v>99.25</v>
          </cell>
        </row>
        <row r="1107">
          <cell r="A1107">
            <v>70110013</v>
          </cell>
          <cell r="E1107" t="str">
            <v>ALVENARIA DE ELEVAÇÃO, BLOCOS DE CONCRETO 14 X 19 X 39 CM</v>
          </cell>
          <cell r="F1107" t="str">
            <v>M2</v>
          </cell>
          <cell r="G1107">
            <v>125.11</v>
          </cell>
        </row>
        <row r="1108">
          <cell r="A1108">
            <v>70110014</v>
          </cell>
          <cell r="E1108" t="str">
            <v>ALVENARIA DE ELEVAÇÃO, BLOCOS DE CONCRETO 19 X 19 X 39 CM</v>
          </cell>
          <cell r="F1108" t="str">
            <v>M2</v>
          </cell>
          <cell r="G1108">
            <v>147.76</v>
          </cell>
        </row>
        <row r="1109">
          <cell r="A1109">
            <v>70110015</v>
          </cell>
          <cell r="E1109" t="str">
            <v>ALVENARIA DE BLOCOS ESTRUTURAIS DE CONCRETO 19 X 19 X 39 CM, COM ARMAÇÃO E GROUT</v>
          </cell>
          <cell r="F1109" t="str">
            <v>M2</v>
          </cell>
          <cell r="G1109">
            <v>284.51</v>
          </cell>
        </row>
        <row r="1110">
          <cell r="A1110">
            <v>70110016</v>
          </cell>
          <cell r="E1110" t="str">
            <v>ALVENARIA COM ELEMENTO VAZADO - CERÂMICO</v>
          </cell>
          <cell r="F1110" t="str">
            <v>M2</v>
          </cell>
          <cell r="G1110">
            <v>335.03</v>
          </cell>
        </row>
        <row r="1111">
          <cell r="A1111">
            <v>70110017</v>
          </cell>
          <cell r="E1111" t="str">
            <v>ALVENARIA COM ELEMENTO VAZADO - CONCRETO</v>
          </cell>
          <cell r="F1111" t="str">
            <v>M2</v>
          </cell>
          <cell r="G1111">
            <v>359.97</v>
          </cell>
        </row>
        <row r="1112">
          <cell r="A1112">
            <v>70110018</v>
          </cell>
          <cell r="E1112" t="str">
            <v>ALVENARIA DE ELEVAÇÃO, EM CUTELO DE TIJOLO A VISTA</v>
          </cell>
          <cell r="F1112" t="str">
            <v>M2</v>
          </cell>
          <cell r="G1112">
            <v>155.33000000000001</v>
          </cell>
        </row>
        <row r="1113">
          <cell r="A1113">
            <v>70110019</v>
          </cell>
          <cell r="E1113" t="str">
            <v>COLOCAÇÃO DE TIJOLO COMUM NO LEITO DE SECAGEM</v>
          </cell>
          <cell r="F1113" t="str">
            <v>M2</v>
          </cell>
          <cell r="G1113">
            <v>30.76</v>
          </cell>
        </row>
        <row r="1114">
          <cell r="A1114">
            <v>70110020</v>
          </cell>
          <cell r="E1114" t="str">
            <v>ALVENARIA COM ELEMENTO VAZADO - VIDRO</v>
          </cell>
          <cell r="F1114" t="str">
            <v>M2</v>
          </cell>
          <cell r="G1114">
            <v>1130.23</v>
          </cell>
        </row>
        <row r="1115">
          <cell r="A1115">
            <v>70110021</v>
          </cell>
          <cell r="E1115" t="str">
            <v>ALVENARIA DE ELEVAÇÃO, BLOCOS DE CONCRETO APARENTE 9 X 19 X 39 CM</v>
          </cell>
          <cell r="F1115" t="str">
            <v>M2</v>
          </cell>
          <cell r="G1115">
            <v>120.29</v>
          </cell>
        </row>
        <row r="1116">
          <cell r="A1116">
            <v>70110022</v>
          </cell>
          <cell r="E1116" t="str">
            <v>ALVENARIA DE ELEVAÇÃO, BLOCOS DE CONCRETO APARENTE 14 X 19 X 39 CM</v>
          </cell>
          <cell r="F1116" t="str">
            <v>M2</v>
          </cell>
          <cell r="G1116">
            <v>168.32</v>
          </cell>
        </row>
        <row r="1117">
          <cell r="A1117">
            <v>70110023</v>
          </cell>
          <cell r="E1117" t="str">
            <v>ALVENARIA DE ELEVAÇÃO, BLOCOS DE CONCRETO APARENTE 19 X 19 X 39 CM</v>
          </cell>
          <cell r="F1117" t="str">
            <v>M2</v>
          </cell>
          <cell r="G1117">
            <v>206.73</v>
          </cell>
        </row>
        <row r="1118">
          <cell r="A1118">
            <v>70110024</v>
          </cell>
          <cell r="E1118" t="str">
            <v>ALVENARIA DE BLOCOS ESTRUTURAIS CERÂMICOS 19 X 19 X 39 CM, COM ARMAÇÃO E GROUT</v>
          </cell>
          <cell r="F1118" t="str">
            <v>M2</v>
          </cell>
          <cell r="G1118">
            <v>253.43</v>
          </cell>
        </row>
        <row r="1119">
          <cell r="A1119">
            <v>70110025</v>
          </cell>
          <cell r="E1119" t="str">
            <v>ALVENARIA EM BLOCO DE VIDRO</v>
          </cell>
          <cell r="F1119" t="str">
            <v>M2</v>
          </cell>
          <cell r="G1119">
            <v>877.27</v>
          </cell>
        </row>
        <row r="1120">
          <cell r="A1120">
            <v>70110026</v>
          </cell>
          <cell r="E1120" t="str">
            <v>ALVENARIA COM ELEMENTO VAZADO - VENEZIANA DE CONCRETO</v>
          </cell>
          <cell r="F1120" t="str">
            <v>M2</v>
          </cell>
          <cell r="G1120">
            <v>565.80999999999995</v>
          </cell>
        </row>
        <row r="1121">
          <cell r="E1121" t="str">
            <v>COBERT/ESTRUT/CONDUTORES/CALHAS/RUFOS</v>
          </cell>
        </row>
        <row r="1122">
          <cell r="A1122">
            <v>70110027</v>
          </cell>
          <cell r="E1122" t="str">
            <v>COBERTURA EM TELHA FRANCESA</v>
          </cell>
          <cell r="F1122" t="str">
            <v>M2</v>
          </cell>
          <cell r="G1122">
            <v>432.24</v>
          </cell>
        </row>
        <row r="1123">
          <cell r="A1123">
            <v>70110028</v>
          </cell>
          <cell r="E1123" t="str">
            <v>COBERTURA EM TELHA DE FIBROCIMENTO ONDULADA, 6 MM - SEM AMIANTO</v>
          </cell>
          <cell r="F1123" t="str">
            <v>M2</v>
          </cell>
          <cell r="G1123">
            <v>139.08000000000001</v>
          </cell>
        </row>
        <row r="1124">
          <cell r="A1124">
            <v>70110029</v>
          </cell>
          <cell r="E1124" t="str">
            <v>COBERTURA EM TELHA DE FIBROCIMENTO ONDULADA, 8 MM - SEM AMIANTO</v>
          </cell>
          <cell r="F1124" t="str">
            <v>M2</v>
          </cell>
          <cell r="G1124">
            <v>171.33</v>
          </cell>
        </row>
        <row r="1125">
          <cell r="A1125">
            <v>70110030</v>
          </cell>
          <cell r="E1125" t="str">
            <v>COBERTURA EM TELHA DE FIBROCIMENTO ESTRUTURAL, L = 49 CM - SEM AMIANTO</v>
          </cell>
          <cell r="F1125" t="str">
            <v>M2</v>
          </cell>
          <cell r="G1125">
            <v>271.19</v>
          </cell>
        </row>
        <row r="1126">
          <cell r="A1126">
            <v>70110031</v>
          </cell>
          <cell r="E1126" t="str">
            <v>COBERTURA EM TELHA DE FIBROCIMENTO ESTRUTURAL, L = 90 CM - SEM AMIANTO</v>
          </cell>
          <cell r="F1126" t="str">
            <v>M2</v>
          </cell>
          <cell r="G1126">
            <v>253.52</v>
          </cell>
        </row>
        <row r="1127">
          <cell r="A1127">
            <v>70110032</v>
          </cell>
          <cell r="E1127" t="str">
            <v>CONDUTOR EM CHAPA GALVANIZADA N. 24 - DESENVOLVIMENTO 0,25 M</v>
          </cell>
          <cell r="F1127" t="str">
            <v>M</v>
          </cell>
          <cell r="G1127">
            <v>102.03</v>
          </cell>
        </row>
        <row r="1128">
          <cell r="A1128">
            <v>70110033</v>
          </cell>
          <cell r="E1128" t="str">
            <v>CONDUTOR EM CHAPA GALVANIZADA N. 24 - DESENVOLVIMENTO 0,33 M</v>
          </cell>
          <cell r="F1128" t="str">
            <v>M</v>
          </cell>
          <cell r="G1128">
            <v>130.01</v>
          </cell>
        </row>
        <row r="1129">
          <cell r="A1129">
            <v>70110034</v>
          </cell>
          <cell r="E1129" t="str">
            <v>CALHA OU ÁGUA-FURTADA EM CHAPA GALVANIZADA Nº 24</v>
          </cell>
          <cell r="F1129" t="str">
            <v>M2</v>
          </cell>
          <cell r="G1129">
            <v>244.75</v>
          </cell>
        </row>
        <row r="1130">
          <cell r="A1130">
            <v>70110035</v>
          </cell>
          <cell r="E1130" t="str">
            <v>RUFO EM CHAPA GALVANIZADA Nº 24</v>
          </cell>
          <cell r="F1130" t="str">
            <v>M2</v>
          </cell>
          <cell r="G1130">
            <v>424.03</v>
          </cell>
        </row>
        <row r="1131">
          <cell r="A1131">
            <v>70110036</v>
          </cell>
          <cell r="E1131" t="str">
            <v>COBERTURA EM TELHA CERÂMICA</v>
          </cell>
          <cell r="F1131" t="str">
            <v>M2</v>
          </cell>
          <cell r="G1131">
            <v>457.47</v>
          </cell>
        </row>
        <row r="1132">
          <cell r="E1132" t="str">
            <v>ESQUADRIAS DE MADEIRA</v>
          </cell>
        </row>
        <row r="1133">
          <cell r="A1133">
            <v>70110037</v>
          </cell>
          <cell r="E1133" t="str">
            <v>PORTA EXTERNA DE CEDRO, 1 FOLHA</v>
          </cell>
          <cell r="F1133" t="str">
            <v>M2</v>
          </cell>
          <cell r="G1133">
            <v>966.91</v>
          </cell>
        </row>
        <row r="1134">
          <cell r="A1134">
            <v>70110038</v>
          </cell>
          <cell r="E1134" t="str">
            <v>PORTA EXTERNA DE CEDRO, 2 FOLHAS</v>
          </cell>
          <cell r="F1134" t="str">
            <v>M2</v>
          </cell>
          <cell r="G1134">
            <v>799.14</v>
          </cell>
        </row>
        <row r="1135">
          <cell r="A1135">
            <v>70110039</v>
          </cell>
          <cell r="E1135" t="str">
            <v>PORTA INTERNA DE CEDRO, 1 FOLHA</v>
          </cell>
          <cell r="F1135" t="str">
            <v>M2</v>
          </cell>
          <cell r="G1135">
            <v>997.91</v>
          </cell>
        </row>
        <row r="1136">
          <cell r="A1136">
            <v>70110040</v>
          </cell>
          <cell r="E1136" t="str">
            <v>PORTA INTERNA DE CEDRO, 2 FOLHAS</v>
          </cell>
          <cell r="F1136" t="str">
            <v>M2</v>
          </cell>
          <cell r="G1136">
            <v>797.16</v>
          </cell>
        </row>
        <row r="1137">
          <cell r="A1137">
            <v>70110041</v>
          </cell>
          <cell r="E1137" t="str">
            <v>ALÇAPÃO</v>
          </cell>
          <cell r="F1137" t="str">
            <v>M2</v>
          </cell>
          <cell r="G1137">
            <v>1506.91</v>
          </cell>
        </row>
        <row r="1138">
          <cell r="A1138">
            <v>70110043</v>
          </cell>
          <cell r="E1138" t="str">
            <v>PORTA EXTERNA DE CEDRO, EXCETO O BATENTE, 1 FOLHA</v>
          </cell>
          <cell r="F1138" t="str">
            <v>M2</v>
          </cell>
          <cell r="G1138">
            <v>563.35</v>
          </cell>
        </row>
        <row r="1139">
          <cell r="A1139">
            <v>70110044</v>
          </cell>
          <cell r="E1139" t="str">
            <v>PORTA INTERNA  DE CEDRO, EXCETO O BATENTE, 1 FOLHA</v>
          </cell>
          <cell r="F1139" t="str">
            <v>M2</v>
          </cell>
          <cell r="G1139">
            <v>577.87</v>
          </cell>
        </row>
        <row r="1140">
          <cell r="A1140">
            <v>70110045</v>
          </cell>
          <cell r="E1140" t="str">
            <v>BATENTE DE MADEIRA</v>
          </cell>
          <cell r="F1140" t="str">
            <v>M</v>
          </cell>
          <cell r="G1140">
            <v>148.44</v>
          </cell>
        </row>
        <row r="1141">
          <cell r="A1141">
            <v>70110046</v>
          </cell>
          <cell r="E1141" t="str">
            <v>PORTA EXTERNA DE CEDRO, EXCETO O BATENTE, 2 FOLHAS</v>
          </cell>
          <cell r="F1141" t="str">
            <v>M2</v>
          </cell>
          <cell r="G1141">
            <v>680.49</v>
          </cell>
        </row>
        <row r="1142">
          <cell r="A1142">
            <v>70110047</v>
          </cell>
          <cell r="E1142" t="str">
            <v>PORTA INTERNA  DE CEDRO, EXCETO O BATENTE, 2 FOLHAS</v>
          </cell>
          <cell r="F1142" t="str">
            <v>M2</v>
          </cell>
          <cell r="G1142">
            <v>579.12</v>
          </cell>
        </row>
        <row r="1143">
          <cell r="E1143" t="str">
            <v>ESQUADRIAS METÁLICAS</v>
          </cell>
        </row>
        <row r="1144">
          <cell r="A1144">
            <v>70110048</v>
          </cell>
          <cell r="E1144" t="str">
            <v>PORTA METÁLICA COM VIDRO</v>
          </cell>
          <cell r="F1144" t="str">
            <v>M2</v>
          </cell>
          <cell r="G1144">
            <v>703.18</v>
          </cell>
        </row>
        <row r="1145">
          <cell r="A1145">
            <v>70110051</v>
          </cell>
          <cell r="E1145" t="str">
            <v>JANELA BASCULANTE DE FERRO</v>
          </cell>
          <cell r="F1145" t="str">
            <v>M2</v>
          </cell>
          <cell r="G1145">
            <v>588.02</v>
          </cell>
        </row>
        <row r="1146">
          <cell r="A1146">
            <v>70110052</v>
          </cell>
          <cell r="E1146" t="str">
            <v>JANELA DE CORRER OU MAXIM-AR DE FERRO</v>
          </cell>
          <cell r="F1146" t="str">
            <v>M2</v>
          </cell>
          <cell r="G1146">
            <v>671.81</v>
          </cell>
        </row>
        <row r="1147">
          <cell r="A1147">
            <v>70110053</v>
          </cell>
          <cell r="E1147" t="str">
            <v>JANELA BASCULANTE DE ALUMÍNIO</v>
          </cell>
          <cell r="F1147" t="str">
            <v>M2</v>
          </cell>
          <cell r="G1147">
            <v>786.43</v>
          </cell>
        </row>
        <row r="1148">
          <cell r="A1148">
            <v>70110054</v>
          </cell>
          <cell r="E1148" t="str">
            <v>JANELA DE CORRER OU MAXIM-AR DE ALUMÍNIO</v>
          </cell>
          <cell r="F1148" t="str">
            <v>M2</v>
          </cell>
          <cell r="G1148">
            <v>736.79</v>
          </cell>
        </row>
        <row r="1149">
          <cell r="A1149">
            <v>70110055</v>
          </cell>
          <cell r="E1149" t="str">
            <v>PORTA DE ALUMÍNIO, COM 1 FOLHA</v>
          </cell>
          <cell r="F1149" t="str">
            <v>M2</v>
          </cell>
          <cell r="G1149">
            <v>796.48</v>
          </cell>
        </row>
        <row r="1150">
          <cell r="A1150">
            <v>70110056</v>
          </cell>
          <cell r="E1150" t="str">
            <v>PORTA DE ALUMÍNIO, COM 2 FOLHAS</v>
          </cell>
          <cell r="F1150" t="str">
            <v>M2</v>
          </cell>
          <cell r="G1150">
            <v>838.68</v>
          </cell>
        </row>
        <row r="1151">
          <cell r="A1151">
            <v>70110057</v>
          </cell>
          <cell r="E1151" t="str">
            <v>PORTA DE ALUMÍNIO, DE CORRER</v>
          </cell>
          <cell r="F1151" t="str">
            <v>M2</v>
          </cell>
          <cell r="G1151">
            <v>810.7</v>
          </cell>
        </row>
        <row r="1152">
          <cell r="A1152">
            <v>70110058</v>
          </cell>
          <cell r="E1152" t="str">
            <v>PORTA DE ALUMÍNIO TIPO VENEZIANA</v>
          </cell>
          <cell r="F1152" t="str">
            <v>M2</v>
          </cell>
          <cell r="G1152">
            <v>790.96</v>
          </cell>
        </row>
        <row r="1153">
          <cell r="A1153">
            <v>70110059</v>
          </cell>
          <cell r="E1153" t="str">
            <v>PORTA METÁLICA, 1 FOLHA</v>
          </cell>
          <cell r="F1153" t="str">
            <v>M2</v>
          </cell>
          <cell r="G1153">
            <v>842.38</v>
          </cell>
        </row>
        <row r="1154">
          <cell r="A1154">
            <v>70110060</v>
          </cell>
          <cell r="E1154" t="str">
            <v>PORTA DE ENROLAR</v>
          </cell>
          <cell r="F1154" t="str">
            <v>M2</v>
          </cell>
          <cell r="G1154">
            <v>832.59</v>
          </cell>
        </row>
        <row r="1155">
          <cell r="A1155">
            <v>70110061</v>
          </cell>
          <cell r="E1155" t="str">
            <v>PORTINHOLA DE ACESSO PARA PORTA OU GRADE METÁLICA DE ENROLAR</v>
          </cell>
          <cell r="F1155" t="str">
            <v>M2</v>
          </cell>
          <cell r="G1155">
            <v>2019.26</v>
          </cell>
        </row>
        <row r="1156">
          <cell r="E1156" t="str">
            <v>VIDROS</v>
          </cell>
        </row>
        <row r="1157">
          <cell r="A1157">
            <v>70110062</v>
          </cell>
          <cell r="E1157" t="str">
            <v>VIDRO COMUM TRANSPARENTE 3 MM</v>
          </cell>
          <cell r="F1157" t="str">
            <v>M2</v>
          </cell>
          <cell r="G1157">
            <v>231.33</v>
          </cell>
        </row>
        <row r="1158">
          <cell r="A1158">
            <v>70110063</v>
          </cell>
          <cell r="E1158" t="str">
            <v>VIDRO COMUM TRANSPARENTE 4 MM</v>
          </cell>
          <cell r="F1158" t="str">
            <v>M2</v>
          </cell>
          <cell r="G1158">
            <v>213.76</v>
          </cell>
        </row>
        <row r="1159">
          <cell r="A1159">
            <v>70110064</v>
          </cell>
          <cell r="E1159" t="str">
            <v>VIDRO COMUM TRANSPARENTE 5 MM</v>
          </cell>
          <cell r="F1159" t="str">
            <v>M2</v>
          </cell>
          <cell r="G1159">
            <v>252.8</v>
          </cell>
        </row>
        <row r="1160">
          <cell r="A1160">
            <v>70110065</v>
          </cell>
          <cell r="E1160" t="str">
            <v>VIDRO COMUM TRANSPARENTE 6 MM</v>
          </cell>
          <cell r="F1160" t="str">
            <v>M2</v>
          </cell>
          <cell r="G1160">
            <v>338.69</v>
          </cell>
        </row>
        <row r="1161">
          <cell r="A1161">
            <v>70110066</v>
          </cell>
          <cell r="E1161" t="str">
            <v>VIDRO LAMINADO TRANSPARENTE 6 MM</v>
          </cell>
          <cell r="F1161" t="str">
            <v>M2</v>
          </cell>
          <cell r="G1161">
            <v>423.67</v>
          </cell>
        </row>
        <row r="1162">
          <cell r="A1162">
            <v>70110067</v>
          </cell>
          <cell r="E1162" t="str">
            <v>VIDRO LAMINADO TRANSPARENTE 8 MM</v>
          </cell>
          <cell r="F1162" t="str">
            <v>M2</v>
          </cell>
          <cell r="G1162">
            <v>470.64</v>
          </cell>
        </row>
        <row r="1163">
          <cell r="A1163">
            <v>70110068</v>
          </cell>
          <cell r="E1163" t="str">
            <v>VIDRO LAMINADO TRANSPARENTE 10 MM</v>
          </cell>
          <cell r="F1163" t="str">
            <v>M2</v>
          </cell>
          <cell r="G1163">
            <v>504.68</v>
          </cell>
        </row>
        <row r="1164">
          <cell r="A1164">
            <v>70110069</v>
          </cell>
          <cell r="E1164" t="str">
            <v>VIDRO TEMPERADO INCOLOR 6 MM</v>
          </cell>
          <cell r="F1164" t="str">
            <v>M2</v>
          </cell>
          <cell r="G1164">
            <v>418.74</v>
          </cell>
        </row>
        <row r="1165">
          <cell r="A1165">
            <v>70110070</v>
          </cell>
          <cell r="E1165" t="str">
            <v>VIDRO TEMPERADO INCOLOR 8 MM</v>
          </cell>
          <cell r="F1165" t="str">
            <v>M2</v>
          </cell>
          <cell r="G1165">
            <v>430.05</v>
          </cell>
        </row>
        <row r="1166">
          <cell r="A1166">
            <v>70110071</v>
          </cell>
          <cell r="E1166" t="str">
            <v>VIDRO TEMPERADO INCOLOR 10 MM</v>
          </cell>
          <cell r="F1166" t="str">
            <v>M2</v>
          </cell>
          <cell r="G1166">
            <v>465.01</v>
          </cell>
        </row>
        <row r="1167">
          <cell r="E1167" t="str">
            <v>ESCADA TIPO MARINHEIRO</v>
          </cell>
        </row>
        <row r="1168">
          <cell r="A1168">
            <v>70110075</v>
          </cell>
          <cell r="E1168" t="str">
            <v>MÓDULO DE ESCADA 3 DEGRAUS - AÇO INOX (DESENHO 0100-400-E124)</v>
          </cell>
          <cell r="F1168" t="str">
            <v>un</v>
          </cell>
          <cell r="G1168">
            <v>758.89</v>
          </cell>
        </row>
        <row r="1169">
          <cell r="A1169">
            <v>70110076</v>
          </cell>
          <cell r="E1169" t="str">
            <v>MÓDULO DE ESCADA 2 DEGRAUS - AÇO INOX (DESENHO 0100-400-E140)</v>
          </cell>
          <cell r="F1169" t="str">
            <v>un</v>
          </cell>
          <cell r="G1169">
            <v>585.41</v>
          </cell>
        </row>
        <row r="1170">
          <cell r="A1170">
            <v>70110078</v>
          </cell>
          <cell r="E1170" t="str">
            <v>MÓDULO DE ESCADA COM GUARDA-CORPO AÇO INOX ( DESENHO 0100-400-E124 E 065)</v>
          </cell>
          <cell r="F1170" t="str">
            <v>un</v>
          </cell>
          <cell r="G1170">
            <v>2403.23</v>
          </cell>
        </row>
        <row r="1171">
          <cell r="A1171">
            <v>70110161</v>
          </cell>
          <cell r="E1171" t="str">
            <v>ESCADA TIPO MARINHEIRO FIBRA DE VIDRO DESNÍVEL MÁX 10M</v>
          </cell>
          <cell r="F1171" t="str">
            <v>M</v>
          </cell>
          <cell r="G1171">
            <v>1668.7</v>
          </cell>
        </row>
        <row r="1172">
          <cell r="A1172">
            <v>70110181</v>
          </cell>
          <cell r="E1172" t="str">
            <v>ESCADA TIPO MARINHEIRO AÇO INOX DESNÍVEL MÁX 10M</v>
          </cell>
          <cell r="F1172" t="str">
            <v>M</v>
          </cell>
          <cell r="G1172">
            <v>2340.31</v>
          </cell>
        </row>
        <row r="1173">
          <cell r="E1173" t="str">
            <v>GUARDA-CORPO</v>
          </cell>
        </row>
        <row r="1174">
          <cell r="A1174">
            <v>70110151</v>
          </cell>
          <cell r="E1174" t="str">
            <v>GUARDA-CORPO ESCADA AÇO INOX TIPO 1 NTS 282-2020</v>
          </cell>
          <cell r="F1174" t="str">
            <v>M</v>
          </cell>
          <cell r="G1174">
            <v>3984.7</v>
          </cell>
        </row>
        <row r="1175">
          <cell r="A1175">
            <v>70110152</v>
          </cell>
          <cell r="E1175" t="str">
            <v>GUARDA-CORPO ESCADA FIBRA DE VIDRO (PRFV) TIPO 1 NTS 282-2020</v>
          </cell>
          <cell r="F1175" t="str">
            <v>M</v>
          </cell>
          <cell r="G1175">
            <v>1243.6099999999999</v>
          </cell>
        </row>
        <row r="1176">
          <cell r="A1176">
            <v>70110153</v>
          </cell>
          <cell r="E1176" t="str">
            <v>GUARDA-CORPO RETO AÇO INOX TIPO 1 NTS 282-2020</v>
          </cell>
          <cell r="F1176" t="str">
            <v>M</v>
          </cell>
          <cell r="G1176">
            <v>2779.65</v>
          </cell>
        </row>
        <row r="1177">
          <cell r="A1177">
            <v>70110154</v>
          </cell>
          <cell r="E1177" t="str">
            <v>GUARDA-CORPO RETO AÇO INOX TIPO 2 NTS 282-2020</v>
          </cell>
          <cell r="F1177" t="str">
            <v>M</v>
          </cell>
          <cell r="G1177">
            <v>1987.11</v>
          </cell>
        </row>
        <row r="1178">
          <cell r="A1178">
            <v>70110155</v>
          </cell>
          <cell r="E1178" t="str">
            <v>GUARDA-CORPO RETO FIBRA DE VIDRO (PRFV) TIPO 1 NTS 282-2020</v>
          </cell>
          <cell r="F1178" t="str">
            <v>M</v>
          </cell>
          <cell r="G1178">
            <v>933.18</v>
          </cell>
        </row>
        <row r="1179">
          <cell r="A1179">
            <v>70110156</v>
          </cell>
          <cell r="E1179" t="str">
            <v>GUARDA-CORPO RETO FIBRA DE VIDRO (PRFV) TIPO 2 NTS 282-2020</v>
          </cell>
          <cell r="F1179" t="str">
            <v>M</v>
          </cell>
          <cell r="G1179">
            <v>912.01</v>
          </cell>
        </row>
        <row r="1180">
          <cell r="E1180" t="str">
            <v>GRADES METÁLICAS / FIBRA DE VIDRO</v>
          </cell>
        </row>
        <row r="1181">
          <cell r="A1181">
            <v>70110084</v>
          </cell>
          <cell r="E1181" t="str">
            <v>GRADE DE AÇO COM BARRAS DE 3/4” X 1/8”,  ESPAÇAMENTO ATÉ 1,5 CM</v>
          </cell>
          <cell r="F1181" t="str">
            <v>M2</v>
          </cell>
          <cell r="G1181">
            <v>807.62</v>
          </cell>
        </row>
        <row r="1182">
          <cell r="A1182">
            <v>70110085</v>
          </cell>
          <cell r="E1182" t="str">
            <v>GRADE DE AÇO COM BARRAS DE 1” X 3/16”,  ESPAÇAMENTO ATÉ 2,0 CM</v>
          </cell>
          <cell r="F1182" t="str">
            <v>M2</v>
          </cell>
          <cell r="G1182">
            <v>1038.1099999999999</v>
          </cell>
        </row>
        <row r="1183">
          <cell r="A1183">
            <v>70110086</v>
          </cell>
          <cell r="E1183" t="str">
            <v>GRADE DE AÇO COM BARRAS DE 1.1/2” X 1/4”,  ESPAÇAMENTO ATÉ 2,5 CM</v>
          </cell>
          <cell r="F1183" t="str">
            <v>M2</v>
          </cell>
          <cell r="G1183">
            <v>1551.88</v>
          </cell>
        </row>
        <row r="1184">
          <cell r="A1184">
            <v>70110087</v>
          </cell>
          <cell r="E1184" t="str">
            <v>GRADE DE AÇO COM BARRAS DE 2” X 3/8”,  ESPAÇAMENTO ATÉ 2,5 CM</v>
          </cell>
          <cell r="F1184" t="str">
            <v>M2</v>
          </cell>
          <cell r="G1184">
            <v>2894.76</v>
          </cell>
        </row>
        <row r="1185">
          <cell r="A1185">
            <v>70110088</v>
          </cell>
          <cell r="E1185" t="str">
            <v>GRADE DE AÇO COM BARRAS DE 3/8” X 1.1/2”,  ESPAÇAMENTO ATÉ 2,0 CM</v>
          </cell>
          <cell r="F1185" t="str">
            <v>M2</v>
          </cell>
          <cell r="G1185">
            <v>2427.44</v>
          </cell>
        </row>
        <row r="1186">
          <cell r="A1186">
            <v>70110089</v>
          </cell>
          <cell r="E1186" t="str">
            <v>GRADE DE AÇO COM BARRAS DE 3/8” X 1.1/2”,  ESPAÇAMENTO ATÉ 3,5 CM</v>
          </cell>
          <cell r="F1186" t="str">
            <v>M2</v>
          </cell>
          <cell r="G1186">
            <v>1961.96</v>
          </cell>
        </row>
        <row r="1187">
          <cell r="A1187">
            <v>70110090</v>
          </cell>
          <cell r="E1187" t="str">
            <v>GRADE DE AÇO COM BARRAS DE 2" X 3/8",  ESPAÇAMENTO ATÉ 5,0 CM</v>
          </cell>
          <cell r="F1187" t="str">
            <v>M2</v>
          </cell>
          <cell r="G1187">
            <v>1939.16</v>
          </cell>
        </row>
        <row r="1188">
          <cell r="A1188">
            <v>70110091</v>
          </cell>
          <cell r="E1188" t="str">
            <v>GRADE DE AÇO COM BARRAS DE 1.1/2"  X 1/2”,  ESPAÇAMENTO ATÉ 2,0 CM</v>
          </cell>
          <cell r="F1188" t="str">
            <v>M2</v>
          </cell>
          <cell r="G1188">
            <v>2666.27</v>
          </cell>
        </row>
        <row r="1189">
          <cell r="A1189">
            <v>70110093</v>
          </cell>
          <cell r="E1189" t="str">
            <v>GRADE DE AÇO INOX 304 BARRAS DE 1" X 1/4" COM ESPAÇAMENTO DE 2 CM</v>
          </cell>
          <cell r="F1189" t="str">
            <v>M2</v>
          </cell>
          <cell r="G1189">
            <v>3999.5</v>
          </cell>
        </row>
        <row r="1190">
          <cell r="A1190">
            <v>70110171</v>
          </cell>
          <cell r="E1190" t="str">
            <v>GRADE DE PISO INJETADA PRFV (FIBRA DE VIDRO) H=38 MM E=4 MM VÃO 38X38 MM INCLUINDO QUADRO DE APOIO (NTS 330)</v>
          </cell>
          <cell r="F1190" t="str">
            <v>M2</v>
          </cell>
          <cell r="G1190">
            <v>1778.8</v>
          </cell>
        </row>
        <row r="1191">
          <cell r="A1191">
            <v>70110172</v>
          </cell>
          <cell r="E1191" t="str">
            <v>GRADE DE PISO PULTRUDADA PRFV (FIBRA DE VIDRO) H=38 MM VÃO 38X150 MM INCLUINDO QUADRO DE APOIO (NTS 330)</v>
          </cell>
          <cell r="F1191" t="str">
            <v>M2</v>
          </cell>
          <cell r="G1191">
            <v>2186.8200000000002</v>
          </cell>
        </row>
        <row r="1192">
          <cell r="A1192">
            <v>70110173</v>
          </cell>
          <cell r="E1192" t="str">
            <v>GRADE DE PISO PULTRUDADA PRFV (FIBRA DE VIDRO) H=50 MM VÃO 38X150 MM INCLUINDO QUADRO DE APOIO (NTS 330)</v>
          </cell>
          <cell r="F1192" t="str">
            <v>M2</v>
          </cell>
          <cell r="G1192">
            <v>2532.61</v>
          </cell>
        </row>
        <row r="1193">
          <cell r="A1193">
            <v>70110174</v>
          </cell>
          <cell r="E1193" t="str">
            <v>TAMPA DE PISO PULTRUDADA PRFV (FIBRA DE VIDRO) H=35 MM INCLUINDO QUADRO DE APOIO (NTS 330)</v>
          </cell>
          <cell r="F1193" t="str">
            <v>M2</v>
          </cell>
          <cell r="G1193">
            <v>2773.67</v>
          </cell>
        </row>
        <row r="1194">
          <cell r="A1194">
            <v>70110175</v>
          </cell>
          <cell r="E1194" t="str">
            <v>GRADE DE PISO AÇO GALVANIZADO C/PINTURA PERFIL 25X3 VÃO 100X25 C/QUADRO DE APOIO (NTS 330)</v>
          </cell>
          <cell r="F1194" t="str">
            <v>M2</v>
          </cell>
          <cell r="G1194">
            <v>1859.07</v>
          </cell>
        </row>
        <row r="1195">
          <cell r="A1195">
            <v>70110176</v>
          </cell>
          <cell r="E1195" t="str">
            <v>GRADE DE PISO AÇO GALVANIZADO C/PINTURA PERFIL 40X3 VÃO 100X25 C/QUADRO DE APOIO (NTS 330)</v>
          </cell>
          <cell r="F1195" t="str">
            <v>M2</v>
          </cell>
          <cell r="G1195">
            <v>2729.43</v>
          </cell>
        </row>
        <row r="1196">
          <cell r="A1196">
            <v>70110177</v>
          </cell>
          <cell r="E1196" t="str">
            <v>GRADE DE PISO AÇO INOX PERFIL 25X3 VÃO 100X25 C/QUADRO DE APOIO (NTS 330)</v>
          </cell>
          <cell r="F1196" t="str">
            <v>M2</v>
          </cell>
          <cell r="G1196">
            <v>5401.41</v>
          </cell>
        </row>
        <row r="1197">
          <cell r="A1197">
            <v>70110178</v>
          </cell>
          <cell r="E1197" t="str">
            <v>GRADE DE PISO AÇO INOX PERFIL 40X3 VÃO 100X25 C/QUADRO DE APOIO (NTS 330)</v>
          </cell>
          <cell r="F1197" t="str">
            <v>M2</v>
          </cell>
          <cell r="G1197">
            <v>7693.57</v>
          </cell>
        </row>
        <row r="1198">
          <cell r="E1198" t="str">
            <v>TAMPA DE INSPEÇÃO METÁLICA</v>
          </cell>
        </row>
        <row r="1199">
          <cell r="A1199">
            <v>70110094</v>
          </cell>
          <cell r="E1199" t="str">
            <v>TAMPA EM CHAPA DE AÇO E = 1/2"</v>
          </cell>
          <cell r="F1199" t="str">
            <v>M2</v>
          </cell>
          <cell r="G1199">
            <v>2319.0300000000002</v>
          </cell>
        </row>
        <row r="1200">
          <cell r="A1200">
            <v>70110095</v>
          </cell>
          <cell r="E1200" t="str">
            <v>TAMPA EM CHAPA DE AÇO E = 1/4"</v>
          </cell>
          <cell r="F1200" t="str">
            <v>M2</v>
          </cell>
          <cell r="G1200">
            <v>1220.53</v>
          </cell>
        </row>
        <row r="1201">
          <cell r="A1201">
            <v>70110096</v>
          </cell>
          <cell r="E1201" t="str">
            <v>TAMPA EM CHAPA DE AÇO E = 3/8"</v>
          </cell>
          <cell r="F1201" t="str">
            <v>M2</v>
          </cell>
          <cell r="G1201">
            <v>1583.29</v>
          </cell>
        </row>
        <row r="1202">
          <cell r="A1202">
            <v>70110182</v>
          </cell>
          <cell r="E1202" t="str">
            <v>TAMPA DE ACESSO PARA RESERVATÓRIO EM AÇO INOX 304</v>
          </cell>
          <cell r="F1202" t="str">
            <v>un</v>
          </cell>
          <cell r="G1202">
            <v>4492.76</v>
          </cell>
        </row>
        <row r="1203">
          <cell r="E1203" t="str">
            <v>GRELHAS E CESTOS</v>
          </cell>
        </row>
        <row r="1204">
          <cell r="A1204">
            <v>70110098</v>
          </cell>
          <cell r="E1204" t="str">
            <v>GRELHA DE FERRO FUNDIDO</v>
          </cell>
          <cell r="F1204" t="str">
            <v>M2</v>
          </cell>
          <cell r="G1204">
            <v>906.79</v>
          </cell>
        </row>
        <row r="1205">
          <cell r="A1205">
            <v>70110099</v>
          </cell>
          <cell r="E1205" t="str">
            <v>GRELHA DE ALUMÍNIO FUNDIDO</v>
          </cell>
          <cell r="F1205" t="str">
            <v>M2</v>
          </cell>
          <cell r="G1205">
            <v>1356.1</v>
          </cell>
        </row>
        <row r="1206">
          <cell r="E1206" t="str">
            <v>COMPLEMENTOS ARQUITETÔNICOS E DIVISÓRIAS</v>
          </cell>
        </row>
        <row r="1207">
          <cell r="A1207">
            <v>70110103</v>
          </cell>
          <cell r="E1207" t="str">
            <v>DIVISÓRIA DE GRANITO H = 2,15 M, E = 2 CM</v>
          </cell>
          <cell r="F1207" t="str">
            <v>M</v>
          </cell>
          <cell r="G1207">
            <v>2461.36</v>
          </cell>
        </row>
        <row r="1208">
          <cell r="A1208">
            <v>70110121</v>
          </cell>
          <cell r="E1208" t="str">
            <v>DIVISÓRIA DE GRANILITE H = 2,15 M, E = 3 CM</v>
          </cell>
          <cell r="F1208" t="str">
            <v>M</v>
          </cell>
          <cell r="G1208">
            <v>639.04</v>
          </cell>
        </row>
        <row r="1209">
          <cell r="E1209" t="str">
            <v>REVESTIMENTOS E TRATAMENTO DE SUPERFÍCIE</v>
          </cell>
        </row>
        <row r="1210">
          <cell r="E1210" t="str">
            <v>PISOS,TETOS E PAREDES</v>
          </cell>
        </row>
        <row r="1211">
          <cell r="A1211">
            <v>70120001</v>
          </cell>
          <cell r="E1211" t="str">
            <v>ARGAMASSA DE CIMENTO E AREIA PARA ENCHIMENTO, REGULARIZAÇÃO,  NIVELAMENTO E PROTEÇÃO MECÂNICA</v>
          </cell>
          <cell r="F1211" t="str">
            <v>M3</v>
          </cell>
          <cell r="G1211">
            <v>767.6</v>
          </cell>
        </row>
        <row r="1212">
          <cell r="A1212">
            <v>70120002</v>
          </cell>
          <cell r="E1212" t="str">
            <v>CHAPISCO</v>
          </cell>
          <cell r="F1212" t="str">
            <v>M2</v>
          </cell>
          <cell r="G1212">
            <v>11.12</v>
          </cell>
        </row>
        <row r="1213">
          <cell r="A1213">
            <v>70120003</v>
          </cell>
          <cell r="E1213" t="str">
            <v>EMBOÇO</v>
          </cell>
          <cell r="F1213" t="str">
            <v>M2</v>
          </cell>
          <cell r="G1213">
            <v>56.55</v>
          </cell>
        </row>
        <row r="1214">
          <cell r="A1214">
            <v>70120004</v>
          </cell>
          <cell r="E1214" t="str">
            <v>REBOCO</v>
          </cell>
          <cell r="F1214" t="str">
            <v>M2</v>
          </cell>
          <cell r="G1214">
            <v>35.83</v>
          </cell>
        </row>
        <row r="1215">
          <cell r="A1215">
            <v>70120005</v>
          </cell>
          <cell r="E1215" t="str">
            <v>REVESTIMENTO COM AZULEJO PARA PAREDE</v>
          </cell>
          <cell r="F1215" t="str">
            <v>M2</v>
          </cell>
          <cell r="G1215">
            <v>85.86</v>
          </cell>
        </row>
        <row r="1216">
          <cell r="A1216">
            <v>70120006</v>
          </cell>
          <cell r="E1216" t="str">
            <v>REVESTIMENTO COM LAJOTA CERÂMICA SEMI-FOSCA PARA PAREDE (LITOCERÂMICA)</v>
          </cell>
          <cell r="F1216" t="str">
            <v>M2</v>
          </cell>
          <cell r="G1216">
            <v>268.57</v>
          </cell>
        </row>
        <row r="1217">
          <cell r="A1217">
            <v>70120007</v>
          </cell>
          <cell r="E1217" t="str">
            <v>CONTRAPISO DE CONCRETO NÃO-ESTRUTURAL IMPERMEABILIZADO</v>
          </cell>
          <cell r="F1217" t="str">
            <v>M3</v>
          </cell>
          <cell r="G1217">
            <v>847.51</v>
          </cell>
        </row>
        <row r="1218">
          <cell r="A1218">
            <v>70120008</v>
          </cell>
          <cell r="E1218" t="str">
            <v>PISO DE CONCRETO NÃO-ESTRUTURAL</v>
          </cell>
          <cell r="F1218" t="str">
            <v>M3</v>
          </cell>
          <cell r="G1218">
            <v>919.31</v>
          </cell>
        </row>
        <row r="1219">
          <cell r="A1219">
            <v>70120009</v>
          </cell>
          <cell r="E1219" t="str">
            <v>PISO CIMENTADO LISO</v>
          </cell>
          <cell r="F1219" t="str">
            <v>M2</v>
          </cell>
          <cell r="G1219">
            <v>75.72</v>
          </cell>
        </row>
        <row r="1220">
          <cell r="A1220">
            <v>70120010</v>
          </cell>
          <cell r="E1220" t="str">
            <v>PISO EM CERÂMICA VERMELHA</v>
          </cell>
          <cell r="F1220" t="str">
            <v>M2</v>
          </cell>
          <cell r="G1220">
            <v>216.37</v>
          </cell>
        </row>
        <row r="1221">
          <cell r="A1221">
            <v>70120011</v>
          </cell>
          <cell r="E1221" t="str">
            <v>PISO EM REVESTIMENTO CERÂMICO</v>
          </cell>
          <cell r="F1221" t="str">
            <v>M2</v>
          </cell>
          <cell r="G1221">
            <v>135.01</v>
          </cell>
        </row>
        <row r="1222">
          <cell r="A1222">
            <v>70120012</v>
          </cell>
          <cell r="E1222" t="str">
            <v>PISO EM CHAPA VINÍLICA</v>
          </cell>
          <cell r="F1222" t="str">
            <v>M2</v>
          </cell>
          <cell r="G1222">
            <v>223.01</v>
          </cell>
        </row>
        <row r="1223">
          <cell r="A1223">
            <v>70120013</v>
          </cell>
          <cell r="E1223" t="str">
            <v>PISO EM PLACA DE BORRACHA LISA OU TEXTURIZADA</v>
          </cell>
          <cell r="F1223" t="str">
            <v>M2</v>
          </cell>
          <cell r="G1223">
            <v>230.58</v>
          </cell>
        </row>
        <row r="1224">
          <cell r="A1224">
            <v>70120014</v>
          </cell>
          <cell r="E1224" t="str">
            <v>PISO EM GRANILITE</v>
          </cell>
          <cell r="F1224" t="str">
            <v>M2</v>
          </cell>
          <cell r="G1224">
            <v>204.45</v>
          </cell>
        </row>
        <row r="1225">
          <cell r="A1225">
            <v>70120015</v>
          </cell>
          <cell r="E1225" t="str">
            <v>PISO EM ARDÓSIA</v>
          </cell>
          <cell r="F1225" t="str">
            <v>M2</v>
          </cell>
          <cell r="G1225">
            <v>149.94</v>
          </cell>
        </row>
        <row r="1226">
          <cell r="A1226">
            <v>70120016</v>
          </cell>
          <cell r="E1226" t="str">
            <v>PISO EM GRANITO (ESPESSURA 20 MM)</v>
          </cell>
          <cell r="F1226" t="str">
            <v>M2</v>
          </cell>
          <cell r="G1226">
            <v>1227.1500000000001</v>
          </cell>
        </row>
        <row r="1227">
          <cell r="A1227">
            <v>70120017</v>
          </cell>
          <cell r="E1227" t="str">
            <v>RODAPÉ EM MADEIRA H = 7 CM, COM CORDÃO</v>
          </cell>
          <cell r="F1227" t="str">
            <v>M</v>
          </cell>
          <cell r="G1227">
            <v>68.92</v>
          </cell>
        </row>
        <row r="1228">
          <cell r="A1228">
            <v>70120018</v>
          </cell>
          <cell r="E1228" t="str">
            <v>FORRO EM PVC</v>
          </cell>
          <cell r="F1228" t="str">
            <v>M2</v>
          </cell>
          <cell r="G1228">
            <v>106.57</v>
          </cell>
        </row>
        <row r="1229">
          <cell r="A1229">
            <v>70120019</v>
          </cell>
          <cell r="E1229" t="str">
            <v>FORRO EM PLACA DE GESSO</v>
          </cell>
          <cell r="F1229" t="str">
            <v>M2</v>
          </cell>
          <cell r="G1229">
            <v>98.89</v>
          </cell>
        </row>
        <row r="1230">
          <cell r="A1230">
            <v>70120020</v>
          </cell>
          <cell r="E1230" t="str">
            <v>SOLEIRA EM GRANITO E = 2 CM</v>
          </cell>
          <cell r="F1230" t="str">
            <v>M</v>
          </cell>
          <cell r="G1230">
            <v>243.58</v>
          </cell>
        </row>
        <row r="1231">
          <cell r="A1231">
            <v>70120021</v>
          </cell>
          <cell r="E1231" t="str">
            <v>RODAPÉ EM GRANITO, H = 7 CM</v>
          </cell>
          <cell r="F1231" t="str">
            <v>M</v>
          </cell>
          <cell r="G1231">
            <v>113.36</v>
          </cell>
        </row>
        <row r="1232">
          <cell r="A1232">
            <v>70120022</v>
          </cell>
          <cell r="E1232" t="str">
            <v>FORRO EM FIBRA MINERAL, E = 12 MM, REMOVÍVEL</v>
          </cell>
          <cell r="F1232" t="str">
            <v>M2</v>
          </cell>
          <cell r="G1232">
            <v>162.80000000000001</v>
          </cell>
        </row>
        <row r="1233">
          <cell r="E1233" t="str">
            <v>IMPERMEABILIZAÇÃO</v>
          </cell>
        </row>
        <row r="1234">
          <cell r="A1234">
            <v>70120023</v>
          </cell>
          <cell r="E1234" t="str">
            <v>PROTEÇÃO TÉRMICA COM BLOCOS DE CONCRETO CELULAR</v>
          </cell>
          <cell r="F1234" t="str">
            <v>M3</v>
          </cell>
          <cell r="G1234">
            <v>1593.66</v>
          </cell>
        </row>
        <row r="1235">
          <cell r="A1235">
            <v>70120024</v>
          </cell>
          <cell r="E1235" t="str">
            <v>PROTEÇÃO TÉRMICA EM CONCRETO COM AGREGADO LEVE</v>
          </cell>
          <cell r="F1235" t="str">
            <v>M3</v>
          </cell>
          <cell r="G1235">
            <v>1915.42</v>
          </cell>
        </row>
        <row r="1236">
          <cell r="A1236">
            <v>70120025</v>
          </cell>
          <cell r="E1236" t="str">
            <v>IMPERMEABILIZAÇÃO RÍGIDA COM ARGAMASSA</v>
          </cell>
          <cell r="F1236" t="str">
            <v>M2</v>
          </cell>
          <cell r="G1236">
            <v>140.44999999999999</v>
          </cell>
        </row>
        <row r="1237">
          <cell r="A1237">
            <v>70120026</v>
          </cell>
          <cell r="E1237" t="str">
            <v>IMPERMEABILIZAÇÃO BETUMINOSA</v>
          </cell>
          <cell r="F1237" t="str">
            <v>M2</v>
          </cell>
          <cell r="G1237">
            <v>24.76</v>
          </cell>
        </row>
        <row r="1238">
          <cell r="A1238">
            <v>70120028</v>
          </cell>
          <cell r="E1238" t="str">
            <v>IMPERMEABILIZAÇÃO COM MANTA GEOTÊXTIL IMPREGNADA COM ASFALTO</v>
          </cell>
          <cell r="F1238" t="str">
            <v>M2</v>
          </cell>
          <cell r="G1238">
            <v>222.8</v>
          </cell>
        </row>
        <row r="1239">
          <cell r="A1239">
            <v>70120029</v>
          </cell>
          <cell r="E1239" t="str">
            <v>IMPERMEABILIZAÇÃO COM CIMENTO CRISTALIZANTE</v>
          </cell>
          <cell r="F1239" t="str">
            <v>M2</v>
          </cell>
          <cell r="G1239">
            <v>24</v>
          </cell>
        </row>
        <row r="1240">
          <cell r="A1240">
            <v>70120030</v>
          </cell>
          <cell r="E1240" t="str">
            <v>IMPERMEABILIZAÇÃO COM CIMENTO CRISTALIZANTE - BASE ACRÍLICA</v>
          </cell>
          <cell r="F1240" t="str">
            <v>M2</v>
          </cell>
          <cell r="G1240">
            <v>30.84</v>
          </cell>
        </row>
        <row r="1241">
          <cell r="A1241">
            <v>70120031</v>
          </cell>
          <cell r="E1241" t="str">
            <v>PROTEÇÃO MECÂNICA COM ARGAMASSA DE CIMENTO E AREIA</v>
          </cell>
          <cell r="F1241" t="str">
            <v>M3</v>
          </cell>
          <cell r="G1241">
            <v>930.92</v>
          </cell>
        </row>
        <row r="1242">
          <cell r="A1242">
            <v>70120032</v>
          </cell>
          <cell r="E1242" t="str">
            <v>REGULARIZAÇÃO DE BASE COM ARGAMASSA DE CIMENTO E AREIA</v>
          </cell>
          <cell r="F1242" t="str">
            <v>M3</v>
          </cell>
          <cell r="G1242">
            <v>819.33</v>
          </cell>
        </row>
        <row r="1243">
          <cell r="A1243">
            <v>70120033</v>
          </cell>
          <cell r="E1243" t="str">
            <v>JUNTA DE DILATAÇÃO ASFALTICA</v>
          </cell>
          <cell r="F1243" t="str">
            <v>M</v>
          </cell>
          <cell r="G1243">
            <v>14.69</v>
          </cell>
        </row>
        <row r="1244">
          <cell r="A1244">
            <v>70120061</v>
          </cell>
          <cell r="E1244" t="str">
            <v>PROTEÇÃO TÉRMICA COM CONCRETO CELULAR ESPUMOSO, DENSIDADE 600 KG / M3</v>
          </cell>
          <cell r="F1244" t="str">
            <v>M3</v>
          </cell>
          <cell r="G1244">
            <v>404.58</v>
          </cell>
        </row>
        <row r="1245">
          <cell r="A1245">
            <v>70120071</v>
          </cell>
          <cell r="E1245" t="str">
            <v>PROTEÇÃO TÉRMICA COM CONCRETO CELULAR ESPUMOSO, DENSIDADE 1.000 KG/M3</v>
          </cell>
          <cell r="F1245" t="str">
            <v>M3</v>
          </cell>
          <cell r="G1245">
            <v>524.22</v>
          </cell>
        </row>
        <row r="1246">
          <cell r="A1246">
            <v>70120081</v>
          </cell>
          <cell r="E1246" t="str">
            <v>IMPERMEABILIZAÇÃO DE LAJES DE COBERTURAS E SUPERFÍCIES EXPOSTAS AOS RAIOS SOLARES, COM MANTA DE PVC RESISTENTE À
U.V. E REALIZAÇÃO DE TESTE HOLIDAY</v>
          </cell>
          <cell r="F1246" t="str">
            <v>M2</v>
          </cell>
          <cell r="G1246">
            <v>267.81</v>
          </cell>
        </row>
        <row r="1247">
          <cell r="A1247">
            <v>70120082</v>
          </cell>
          <cell r="E1247" t="str">
            <v>IMPERMEABILIZAÇÃO DE RESERVATÓRIO DE ÁGUA POTÁVEL COM MANTA DE PVC E REALIZAÇÃO DE TESTE HOLIDAY</v>
          </cell>
          <cell r="F1247" t="str">
            <v>M2</v>
          </cell>
          <cell r="G1247">
            <v>291.94</v>
          </cell>
        </row>
        <row r="1248">
          <cell r="E1248" t="str">
            <v>PINTURAS</v>
          </cell>
        </row>
        <row r="1249">
          <cell r="A1249">
            <v>70120034</v>
          </cell>
          <cell r="E1249" t="str">
            <v>PINTURA À CAL</v>
          </cell>
          <cell r="F1249" t="str">
            <v>M2</v>
          </cell>
          <cell r="G1249">
            <v>17.73</v>
          </cell>
        </row>
        <row r="1250">
          <cell r="A1250">
            <v>70120035</v>
          </cell>
          <cell r="E1250" t="str">
            <v>PINTURA EM LÁTEX PVA, SEM MASSA CORRIDA</v>
          </cell>
          <cell r="F1250" t="str">
            <v>M2</v>
          </cell>
          <cell r="G1250">
            <v>36.58</v>
          </cell>
        </row>
        <row r="1251">
          <cell r="A1251">
            <v>70120036</v>
          </cell>
          <cell r="E1251" t="str">
            <v>PINTURA EM LÁTEX PVA, COM MASSA CORRIDA PVA</v>
          </cell>
          <cell r="F1251" t="str">
            <v>M2</v>
          </cell>
          <cell r="G1251">
            <v>45.82</v>
          </cell>
        </row>
        <row r="1252">
          <cell r="A1252">
            <v>70120037</v>
          </cell>
          <cell r="E1252" t="str">
            <v>PINTURA A ÓLEO EM PAREDE, SEM MASSA CORRIDA</v>
          </cell>
          <cell r="F1252" t="str">
            <v>M2</v>
          </cell>
          <cell r="G1252">
            <v>46.37</v>
          </cell>
        </row>
        <row r="1253">
          <cell r="A1253">
            <v>70120038</v>
          </cell>
          <cell r="E1253" t="str">
            <v>PINTURA A ÓLEO EM PAREDE, COM MASSA CORRIDA</v>
          </cell>
          <cell r="F1253" t="str">
            <v>M2</v>
          </cell>
          <cell r="G1253">
            <v>62.32</v>
          </cell>
        </row>
        <row r="1254">
          <cell r="A1254">
            <v>70120039</v>
          </cell>
          <cell r="E1254" t="str">
            <v>PINTURA A ÓLEO EM MADEIRA, SEM MASSA CORRIDA</v>
          </cell>
          <cell r="F1254" t="str">
            <v>M2</v>
          </cell>
          <cell r="G1254">
            <v>47.6</v>
          </cell>
        </row>
        <row r="1255">
          <cell r="A1255">
            <v>70120040</v>
          </cell>
          <cell r="E1255" t="str">
            <v>PINTURA A ÓLEO EM MADEIRA, COM MASSA CORRIDA</v>
          </cell>
          <cell r="F1255" t="str">
            <v>M2</v>
          </cell>
          <cell r="G1255">
            <v>63.55</v>
          </cell>
        </row>
        <row r="1256">
          <cell r="A1256">
            <v>70120041</v>
          </cell>
          <cell r="E1256" t="str">
            <v>PINTURA ESMALTE EM MADEIRA, SEM MASSA CORRIDA</v>
          </cell>
          <cell r="F1256" t="str">
            <v>M2</v>
          </cell>
          <cell r="G1256">
            <v>49.36</v>
          </cell>
        </row>
        <row r="1257">
          <cell r="A1257">
            <v>70120042</v>
          </cell>
          <cell r="E1257" t="str">
            <v>PINTURA ESMALTE EM MADEIRA, COM MASSA CORRIDA</v>
          </cell>
          <cell r="F1257" t="str">
            <v>M2</v>
          </cell>
          <cell r="G1257">
            <v>65.31</v>
          </cell>
        </row>
        <row r="1258">
          <cell r="A1258">
            <v>70120043</v>
          </cell>
          <cell r="E1258" t="str">
            <v>PINTURA VERNIZ EM MADEIRA</v>
          </cell>
          <cell r="F1258" t="str">
            <v>M2</v>
          </cell>
          <cell r="G1258">
            <v>35.880000000000003</v>
          </cell>
        </row>
        <row r="1259">
          <cell r="A1259">
            <v>70120044</v>
          </cell>
          <cell r="E1259" t="str">
            <v>PINTURA GRAFITE OU ALUMÍNIO EM METAL</v>
          </cell>
          <cell r="F1259" t="str">
            <v>M2</v>
          </cell>
          <cell r="G1259">
            <v>73.08</v>
          </cell>
        </row>
        <row r="1260">
          <cell r="A1260">
            <v>70120045</v>
          </cell>
          <cell r="E1260" t="str">
            <v>PINTURA A ÓLEO EM METAL</v>
          </cell>
          <cell r="F1260" t="str">
            <v>M2</v>
          </cell>
          <cell r="G1260">
            <v>68.81</v>
          </cell>
        </row>
        <row r="1261">
          <cell r="A1261">
            <v>70120046</v>
          </cell>
          <cell r="E1261" t="str">
            <v>PINTURA ESMALTE EM METAL</v>
          </cell>
          <cell r="F1261" t="str">
            <v>M2</v>
          </cell>
          <cell r="G1261">
            <v>69.73</v>
          </cell>
        </row>
        <row r="1262">
          <cell r="A1262">
            <v>70120047</v>
          </cell>
          <cell r="E1262" t="str">
            <v>PINTURA COM HIDRÓFUGO À BASE DE SILICONE</v>
          </cell>
          <cell r="F1262" t="str">
            <v>M2</v>
          </cell>
          <cell r="G1262">
            <v>47.81</v>
          </cell>
        </row>
        <row r="1263">
          <cell r="A1263">
            <v>70120048</v>
          </cell>
          <cell r="E1263" t="str">
            <v>PINTURA EPÓXI SEM MASSA EPOXI</v>
          </cell>
          <cell r="F1263" t="str">
            <v>M2</v>
          </cell>
          <cell r="G1263">
            <v>147.01</v>
          </cell>
        </row>
        <row r="1264">
          <cell r="A1264">
            <v>70120049</v>
          </cell>
          <cell r="E1264" t="str">
            <v>PINTURA EPÓXI COM MASSA EPOXI</v>
          </cell>
          <cell r="F1264" t="str">
            <v>M2</v>
          </cell>
          <cell r="G1264">
            <v>205.56</v>
          </cell>
        </row>
        <row r="1265">
          <cell r="A1265">
            <v>70120050</v>
          </cell>
          <cell r="E1265" t="str">
            <v>PINTURA EM LÁTEX ACRÍLICO, SEM MASSA CORRIDA</v>
          </cell>
          <cell r="F1265" t="str">
            <v>M2</v>
          </cell>
          <cell r="G1265">
            <v>36.06</v>
          </cell>
        </row>
        <row r="1266">
          <cell r="A1266">
            <v>70120051</v>
          </cell>
          <cell r="E1266" t="str">
            <v>PINTURA EM LÁTEX ACRÍLICO, COM MASSA CORRIDA ACRÍLICA</v>
          </cell>
          <cell r="F1266" t="str">
            <v>M2</v>
          </cell>
          <cell r="G1266">
            <v>47.97</v>
          </cell>
        </row>
        <row r="1267">
          <cell r="A1267">
            <v>70120052</v>
          </cell>
          <cell r="E1267" t="str">
            <v>PINTURA DO LOGOTIPO SABESP</v>
          </cell>
          <cell r="F1267" t="str">
            <v>M2</v>
          </cell>
          <cell r="G1267">
            <v>563.89</v>
          </cell>
        </row>
        <row r="1268">
          <cell r="A1268">
            <v>70120053</v>
          </cell>
          <cell r="E1268" t="str">
            <v>PINTURA À BASE DE CIMENTO</v>
          </cell>
          <cell r="F1268" t="str">
            <v>M2</v>
          </cell>
          <cell r="G1268">
            <v>19.420000000000002</v>
          </cell>
        </row>
        <row r="1269">
          <cell r="A1269">
            <v>70120054</v>
          </cell>
          <cell r="E1269" t="str">
            <v>PINTURA DE PISO COM TINTA NOVA COR OU SIMILAR</v>
          </cell>
          <cell r="F1269" t="str">
            <v>M2</v>
          </cell>
          <cell r="G1269">
            <v>19.989999999999998</v>
          </cell>
        </row>
        <row r="1270">
          <cell r="A1270">
            <v>70120055</v>
          </cell>
          <cell r="E1270" t="str">
            <v>PINTURA DE PISO COM GRAFITE</v>
          </cell>
          <cell r="F1270" t="str">
            <v>M2</v>
          </cell>
          <cell r="G1270">
            <v>40.33</v>
          </cell>
        </row>
        <row r="1271">
          <cell r="A1271">
            <v>70120056</v>
          </cell>
          <cell r="E1271" t="str">
            <v>LIMPEZA COM APLICAÇÃO DE SODA CÁUSTICA</v>
          </cell>
          <cell r="F1271" t="str">
            <v>M2</v>
          </cell>
          <cell r="G1271">
            <v>0.97</v>
          </cell>
        </row>
        <row r="1272">
          <cell r="A1272">
            <v>70120057</v>
          </cell>
          <cell r="E1272" t="str">
            <v>PINTURA COM VERNIZ ACRÍLICO EM CONCRETO APARENTE</v>
          </cell>
          <cell r="F1272" t="str">
            <v>M2</v>
          </cell>
          <cell r="G1272">
            <v>33.130000000000003</v>
          </cell>
        </row>
        <row r="1273">
          <cell r="A1273">
            <v>70120058</v>
          </cell>
          <cell r="E1273" t="str">
            <v>PINTURA COM VERNIZ POLIURETANO EM CONCRETO APARENTE</v>
          </cell>
          <cell r="F1273" t="str">
            <v>M2</v>
          </cell>
          <cell r="G1273">
            <v>50.11</v>
          </cell>
        </row>
        <row r="1274">
          <cell r="E1274" t="str">
            <v>ANDAIMES E BALANCINS P/FACHADA</v>
          </cell>
        </row>
        <row r="1275">
          <cell r="A1275">
            <v>70120059</v>
          </cell>
          <cell r="E1275" t="str">
            <v>ANDAIME</v>
          </cell>
          <cell r="F1275" t="str">
            <v>M2M</v>
          </cell>
          <cell r="G1275">
            <v>77.34</v>
          </cell>
        </row>
        <row r="1276">
          <cell r="A1276">
            <v>70120060</v>
          </cell>
          <cell r="E1276" t="str">
            <v>BALANCIM</v>
          </cell>
          <cell r="F1276" t="str">
            <v>UNM</v>
          </cell>
          <cell r="G1276">
            <v>920.99</v>
          </cell>
        </row>
        <row r="1277">
          <cell r="E1277" t="str">
            <v>INSTALAÇÕES PREDIAIS</v>
          </cell>
        </row>
        <row r="1278">
          <cell r="E1278" t="str">
            <v>TUBULAC/CONEX.DE AGUA PVC RIGIDO</v>
          </cell>
        </row>
        <row r="1279">
          <cell r="A1279">
            <v>70130001</v>
          </cell>
          <cell r="E1279" t="str">
            <v>TUBUL. E CONEXÕES DE ÁGUA EM PVC RÍGIDO - DIÂM. 20 MM (REF. 1/2")</v>
          </cell>
          <cell r="F1279" t="str">
            <v>M</v>
          </cell>
          <cell r="G1279">
            <v>34.270000000000003</v>
          </cell>
        </row>
        <row r="1280">
          <cell r="A1280">
            <v>70130002</v>
          </cell>
          <cell r="E1280" t="str">
            <v>TUBUL. E CONEXÕES DE ÁGUA EM PVC RÍGIDO - DIÂM. 25 MM (REF. 3/4")</v>
          </cell>
          <cell r="F1280" t="str">
            <v>M</v>
          </cell>
          <cell r="G1280">
            <v>42.42</v>
          </cell>
        </row>
        <row r="1281">
          <cell r="A1281">
            <v>70130003</v>
          </cell>
          <cell r="E1281" t="str">
            <v>TUBUL. E CONEXÕES DE ÁGUA EM PVC RÍGIDO - DIÂM. 32 MM (REF. 1")</v>
          </cell>
          <cell r="F1281" t="str">
            <v>M</v>
          </cell>
          <cell r="G1281">
            <v>52.65</v>
          </cell>
        </row>
        <row r="1282">
          <cell r="A1282">
            <v>70130004</v>
          </cell>
          <cell r="E1282" t="str">
            <v>TUBUL. E CONEXÕES DE ÁGUA EM PVC RÍGIDO - DIÂM. 40 MM (REF. 1.1/4")</v>
          </cell>
          <cell r="F1282" t="str">
            <v>M</v>
          </cell>
          <cell r="G1282">
            <v>77.08</v>
          </cell>
        </row>
        <row r="1283">
          <cell r="A1283">
            <v>70130005</v>
          </cell>
          <cell r="E1283" t="str">
            <v>TUBUL. E CONEXÕES DE ÁGUA EM PVC RÍGIDO - DIÂM. 50 MM (REF. 1.1/2")</v>
          </cell>
          <cell r="F1283" t="str">
            <v>M</v>
          </cell>
          <cell r="G1283">
            <v>80.69</v>
          </cell>
        </row>
        <row r="1284">
          <cell r="A1284">
            <v>70130006</v>
          </cell>
          <cell r="E1284" t="str">
            <v>TUBUL. E CONEXÕES DE ÁGUA EM PVC RÍGIDO - DIÂM. 60 MM (REF. 2")</v>
          </cell>
          <cell r="F1284" t="str">
            <v>M</v>
          </cell>
          <cell r="G1284">
            <v>102.91</v>
          </cell>
        </row>
        <row r="1285">
          <cell r="A1285">
            <v>70130007</v>
          </cell>
          <cell r="E1285" t="str">
            <v>TUBUL. E CONEXÕES DE ÁGUA EM PVC RÍGIDO - DIÂM. 75 MM (REF. 2.1/2")</v>
          </cell>
          <cell r="F1285" t="str">
            <v>M</v>
          </cell>
          <cell r="G1285">
            <v>134.19999999999999</v>
          </cell>
        </row>
        <row r="1286">
          <cell r="A1286">
            <v>70130008</v>
          </cell>
          <cell r="E1286" t="str">
            <v>TUBUL. E CONEXÕES DE ÁGUA EM PVC RÍGIDO - DIÂM. 85 MM (REF. 3")</v>
          </cell>
          <cell r="F1286" t="str">
            <v>M</v>
          </cell>
          <cell r="G1286">
            <v>150.77000000000001</v>
          </cell>
        </row>
        <row r="1287">
          <cell r="A1287">
            <v>70130009</v>
          </cell>
          <cell r="E1287" t="str">
            <v>TUBUL. E CONEXÕES DE ÁGUA EM PVC RÍGIDO - DIÂM. 110 MM (REF. 4")</v>
          </cell>
          <cell r="F1287" t="str">
            <v>M</v>
          </cell>
          <cell r="G1287">
            <v>195.51</v>
          </cell>
        </row>
        <row r="1288">
          <cell r="E1288" t="str">
            <v>TUBULAÇ/CONEX.DE ÁGUA FERRO GALVANIZADO</v>
          </cell>
        </row>
        <row r="1289">
          <cell r="A1289">
            <v>70130010</v>
          </cell>
          <cell r="E1289" t="str">
            <v>TUBUL. E CONEXÕES DE ÁGUA EM FERRO GALVANIZADO - DIÂM. 1/2"</v>
          </cell>
          <cell r="F1289" t="str">
            <v>M</v>
          </cell>
          <cell r="G1289">
            <v>73.150000000000006</v>
          </cell>
        </row>
        <row r="1290">
          <cell r="A1290">
            <v>70130011</v>
          </cell>
          <cell r="E1290" t="str">
            <v>TUBUL. E CONEXÕES DE ÁGUA EM FERRO GALVANIZADO - DIÂM. 3/4"</v>
          </cell>
          <cell r="F1290" t="str">
            <v>M</v>
          </cell>
          <cell r="G1290">
            <v>88.27</v>
          </cell>
        </row>
        <row r="1291">
          <cell r="A1291">
            <v>70130012</v>
          </cell>
          <cell r="E1291" t="str">
            <v>TUBUL. E CONEXÕES DE ÁGUA EM FERRO GALVANIZADO - DIÂM. 1"</v>
          </cell>
          <cell r="F1291" t="str">
            <v>M</v>
          </cell>
          <cell r="G1291">
            <v>114.68</v>
          </cell>
        </row>
        <row r="1292">
          <cell r="A1292">
            <v>70130013</v>
          </cell>
          <cell r="E1292" t="str">
            <v>TUBUL. E CONEXÕES DE ÁGUA EM FERRO GALVANIZADO - DIÂM. 1.1/4"</v>
          </cell>
          <cell r="F1292" t="str">
            <v>M</v>
          </cell>
          <cell r="G1292">
            <v>137.93</v>
          </cell>
        </row>
        <row r="1293">
          <cell r="A1293">
            <v>70130014</v>
          </cell>
          <cell r="E1293" t="str">
            <v>TUBUL. E CONEXÕES DE ÁGUA EM FERRO GALVANIZADO - DIÂM. 1.1/2"</v>
          </cell>
          <cell r="F1293" t="str">
            <v>M</v>
          </cell>
          <cell r="G1293">
            <v>147.25</v>
          </cell>
        </row>
        <row r="1294">
          <cell r="A1294">
            <v>70130015</v>
          </cell>
          <cell r="E1294" t="str">
            <v>TUBUL. E CONEXÕES DE ÁGUA EM FERRO GALVANIZADO - DIÂM. 2"</v>
          </cell>
          <cell r="F1294" t="str">
            <v>M</v>
          </cell>
          <cell r="G1294">
            <v>199.36</v>
          </cell>
        </row>
        <row r="1295">
          <cell r="A1295">
            <v>70130016</v>
          </cell>
          <cell r="E1295" t="str">
            <v>TUBUL. E CONEXÕES DE ÁGUA EM FERRO GALVANIZADO - DIÂM. 3"</v>
          </cell>
          <cell r="F1295" t="str">
            <v>M</v>
          </cell>
          <cell r="G1295">
            <v>312.95999999999998</v>
          </cell>
        </row>
        <row r="1296">
          <cell r="A1296">
            <v>70130017</v>
          </cell>
          <cell r="E1296" t="str">
            <v>TUBUL. E CONEXÕES DE ÁGUA EM FERRO GALVANIZADO - DIÂM. 4"</v>
          </cell>
          <cell r="F1296" t="str">
            <v>M</v>
          </cell>
          <cell r="G1296">
            <v>389.82</v>
          </cell>
        </row>
        <row r="1297">
          <cell r="E1297" t="str">
            <v>TUBULAÇ/CONEX.ESGOTO PVC RÍGIDO</v>
          </cell>
        </row>
        <row r="1298">
          <cell r="A1298">
            <v>70130018</v>
          </cell>
          <cell r="E1298" t="str">
            <v>TUBUL. E CONEXÕES DE ESGOTO EM PVC RÍGIDO - DIÂM. 40 MM (REF. 1.1/4")</v>
          </cell>
          <cell r="F1298" t="str">
            <v>M</v>
          </cell>
          <cell r="G1298">
            <v>79.86</v>
          </cell>
        </row>
        <row r="1299">
          <cell r="A1299">
            <v>70130019</v>
          </cell>
          <cell r="E1299" t="str">
            <v>TUBUL. E CONEXÕES DE ESGOTO EM PVC RÍGIDO - DIÂM. 50 MM (REF. 2")</v>
          </cell>
          <cell r="F1299" t="str">
            <v>M</v>
          </cell>
          <cell r="G1299">
            <v>93.71</v>
          </cell>
        </row>
        <row r="1300">
          <cell r="A1300">
            <v>70130020</v>
          </cell>
          <cell r="E1300" t="str">
            <v>TUBUL. E CONEXÕES DE ESGOTO EM PVC RÍGIDO - DIÂM. 75 MM (REF. 3")</v>
          </cell>
          <cell r="F1300" t="str">
            <v>M</v>
          </cell>
          <cell r="G1300">
            <v>138.74</v>
          </cell>
        </row>
        <row r="1301">
          <cell r="A1301">
            <v>70130021</v>
          </cell>
          <cell r="E1301" t="str">
            <v>TUBUL. E CONEXÕES DE ESGOTO EM PVC RÍGIDO - DIÂM. 100 MM (REF. 4")</v>
          </cell>
          <cell r="F1301" t="str">
            <v>M</v>
          </cell>
          <cell r="G1301">
            <v>146.76</v>
          </cell>
        </row>
        <row r="1302">
          <cell r="E1302" t="str">
            <v>PEÇAS E APARELHOS HIDRÁULICO-SANITÁRIOS</v>
          </cell>
        </row>
        <row r="1303">
          <cell r="A1303">
            <v>70130022</v>
          </cell>
          <cell r="E1303" t="str">
            <v>CAIXA SIFONADA EM PVC - DIÂM. 150 MM</v>
          </cell>
          <cell r="F1303" t="str">
            <v>un</v>
          </cell>
          <cell r="G1303">
            <v>90.44</v>
          </cell>
        </row>
        <row r="1304">
          <cell r="A1304">
            <v>70130023</v>
          </cell>
          <cell r="E1304" t="str">
            <v>RALO SIFONADO EM PVC - DIÂM. 100 MM (ALTURA REGULÁVEL)</v>
          </cell>
          <cell r="F1304" t="str">
            <v>un</v>
          </cell>
          <cell r="G1304">
            <v>58.32</v>
          </cell>
        </row>
        <row r="1305">
          <cell r="A1305">
            <v>70130024</v>
          </cell>
          <cell r="E1305" t="str">
            <v>RALO SECO QUADRADO EM PVC - 100 X 100 MM</v>
          </cell>
          <cell r="F1305" t="str">
            <v>un</v>
          </cell>
          <cell r="G1305">
            <v>57.2</v>
          </cell>
        </row>
        <row r="1306">
          <cell r="A1306">
            <v>70130025</v>
          </cell>
          <cell r="E1306" t="str">
            <v>GRELHA DE PVC CROMADO, COM PORTA GRELHA REDONDA - DIÂM. 150 MM</v>
          </cell>
          <cell r="F1306" t="str">
            <v>un</v>
          </cell>
          <cell r="G1306">
            <v>73.540000000000006</v>
          </cell>
        </row>
        <row r="1307">
          <cell r="A1307">
            <v>70130026</v>
          </cell>
          <cell r="E1307" t="str">
            <v>VÁLVULA DE DESCARGA EM LIGA DE COBRE - DIÂM. 40 MM (1.1/2")</v>
          </cell>
          <cell r="F1307" t="str">
            <v>un</v>
          </cell>
          <cell r="G1307">
            <v>411.92</v>
          </cell>
        </row>
        <row r="1308">
          <cell r="A1308">
            <v>70130028</v>
          </cell>
          <cell r="E1308" t="str">
            <v>TORNEIRA DE BÓIA EM PVC DN 3/4" PARA CAIXA D´ÁGUA</v>
          </cell>
          <cell r="F1308" t="str">
            <v>un</v>
          </cell>
          <cell r="G1308">
            <v>83</v>
          </cell>
        </row>
        <row r="1309">
          <cell r="A1309">
            <v>70130029</v>
          </cell>
          <cell r="E1309" t="str">
            <v>REGISTRO DE PRESSÃO COM CANOPLA - DIÂM. INTERNO 20 MM</v>
          </cell>
          <cell r="F1309" t="str">
            <v>un</v>
          </cell>
          <cell r="G1309">
            <v>109.16</v>
          </cell>
        </row>
        <row r="1310">
          <cell r="A1310">
            <v>70130030</v>
          </cell>
          <cell r="E1310" t="str">
            <v>REGISTRO DE GAVETA CROMADO COM CANOPLA LISA - DIÂM. INTERNO 20 MM</v>
          </cell>
          <cell r="F1310" t="str">
            <v>un</v>
          </cell>
          <cell r="G1310">
            <v>92.76</v>
          </cell>
        </row>
        <row r="1311">
          <cell r="A1311">
            <v>70130031</v>
          </cell>
          <cell r="E1311" t="str">
            <v>REGISTRO DE GAVETA CROMADO COM CANOPLA LISA - DIÂM. INTERNO 25 MM</v>
          </cell>
          <cell r="F1311" t="str">
            <v>un</v>
          </cell>
          <cell r="G1311">
            <v>113.13</v>
          </cell>
        </row>
        <row r="1312">
          <cell r="A1312">
            <v>70130032</v>
          </cell>
          <cell r="E1312" t="str">
            <v>REGISTRO DE GAVETA CROMADO COM CANOPLA LISA - DIÂM. INTERNO 32 MM</v>
          </cell>
          <cell r="F1312" t="str">
            <v>un</v>
          </cell>
          <cell r="G1312">
            <v>188.79</v>
          </cell>
        </row>
        <row r="1313">
          <cell r="A1313">
            <v>70130033</v>
          </cell>
          <cell r="E1313" t="str">
            <v>REGISTRO DE GAVETA CROMADO COM CANOPLA LISA - DIÂM. INTERNO 40 MM</v>
          </cell>
          <cell r="F1313" t="str">
            <v>un</v>
          </cell>
          <cell r="G1313">
            <v>194.93</v>
          </cell>
        </row>
        <row r="1314">
          <cell r="A1314">
            <v>70130035</v>
          </cell>
          <cell r="E1314" t="str">
            <v>REGISTRO DE GAVETA BRUTO - DIÂM. INTERNO 20 MM</v>
          </cell>
          <cell r="F1314" t="str">
            <v>un</v>
          </cell>
          <cell r="G1314">
            <v>70.2</v>
          </cell>
        </row>
        <row r="1315">
          <cell r="A1315">
            <v>70130036</v>
          </cell>
          <cell r="E1315" t="str">
            <v>REGISTRO DE GAVETA BRUTO - DIÂM.INTERNO 25 MM</v>
          </cell>
          <cell r="F1315" t="str">
            <v>un</v>
          </cell>
          <cell r="G1315">
            <v>93.67</v>
          </cell>
        </row>
        <row r="1316">
          <cell r="A1316">
            <v>70130037</v>
          </cell>
          <cell r="E1316" t="str">
            <v>REGISTRO DE GAVETA BRUTO - DIÂM. INTERNO 32 MM</v>
          </cell>
          <cell r="F1316" t="str">
            <v>un</v>
          </cell>
          <cell r="G1316">
            <v>133.56</v>
          </cell>
        </row>
        <row r="1317">
          <cell r="A1317">
            <v>70130038</v>
          </cell>
          <cell r="E1317" t="str">
            <v>REGISTRO DE GAVETA BRUTO - DIÂM. INTERNO 40 MM</v>
          </cell>
          <cell r="F1317" t="str">
            <v>un</v>
          </cell>
          <cell r="G1317">
            <v>190.04</v>
          </cell>
        </row>
        <row r="1318">
          <cell r="A1318">
            <v>70130039</v>
          </cell>
          <cell r="E1318" t="str">
            <v>REGISTRO DE GAVETA BRUTO - DIÂM. INTERNO 50 MM</v>
          </cell>
          <cell r="F1318" t="str">
            <v>un</v>
          </cell>
          <cell r="G1318">
            <v>292.45</v>
          </cell>
        </row>
        <row r="1319">
          <cell r="A1319">
            <v>70130041</v>
          </cell>
          <cell r="E1319" t="str">
            <v>LAVATÓRIO EM LOUÇA COM COLUNA</v>
          </cell>
          <cell r="F1319" t="str">
            <v>un</v>
          </cell>
          <cell r="G1319">
            <v>477.64</v>
          </cell>
        </row>
        <row r="1320">
          <cell r="A1320">
            <v>70130043</v>
          </cell>
          <cell r="E1320" t="str">
            <v>PAPELEIRA DE LOUÇA PARA PAPEL HIGIÊNICO (15 X 15 CM)</v>
          </cell>
          <cell r="F1320" t="str">
            <v>un</v>
          </cell>
          <cell r="G1320">
            <v>124.86</v>
          </cell>
        </row>
        <row r="1321">
          <cell r="A1321">
            <v>70130045</v>
          </cell>
          <cell r="E1321" t="str">
            <v>PORTA-TOALHA EM METAL CROMADO COM BARRA DE 60 CM</v>
          </cell>
          <cell r="F1321" t="str">
            <v>un</v>
          </cell>
          <cell r="G1321">
            <v>140.52000000000001</v>
          </cell>
        </row>
        <row r="1322">
          <cell r="A1322">
            <v>70130046</v>
          </cell>
          <cell r="E1322" t="str">
            <v>CHUVEIRO (220V) POTÊNCIA APROXIMADA 4000-5000W MODELO BÁSICO</v>
          </cell>
          <cell r="F1322" t="str">
            <v>un</v>
          </cell>
          <cell r="G1322">
            <v>134.96</v>
          </cell>
        </row>
        <row r="1323">
          <cell r="A1323">
            <v>70130047</v>
          </cell>
          <cell r="E1323" t="str">
            <v>TORNEIRA LATÃO CROMADO COM AREJADOR DE PAREDE PARA COZINHA</v>
          </cell>
          <cell r="F1323" t="str">
            <v>un</v>
          </cell>
          <cell r="G1323">
            <v>118.2</v>
          </cell>
        </row>
        <row r="1324">
          <cell r="A1324">
            <v>70130050</v>
          </cell>
          <cell r="E1324" t="str">
            <v>PIA DE AÇO INOX 4,00 X 0,60 M COM CUBA DE 0,56 X 0,33 X 0,16 M</v>
          </cell>
          <cell r="F1324" t="str">
            <v>un</v>
          </cell>
          <cell r="G1324">
            <v>4430.95</v>
          </cell>
        </row>
        <row r="1325">
          <cell r="A1325">
            <v>70130051</v>
          </cell>
          <cell r="E1325" t="str">
            <v>PIA DE AÇO INOX 3,60 X 0,60 M COM CUBA DE 0,56 X 0,33 X 0,16 M</v>
          </cell>
          <cell r="F1325" t="str">
            <v>un</v>
          </cell>
          <cell r="G1325">
            <v>4102.75</v>
          </cell>
        </row>
        <row r="1326">
          <cell r="A1326">
            <v>70130052</v>
          </cell>
          <cell r="E1326" t="str">
            <v>PIA DE AÇO INOX 3,00 X 0,60 M COM CUBA DE 0,56 X 0,33 X 0,16 M</v>
          </cell>
          <cell r="F1326" t="str">
            <v>un</v>
          </cell>
          <cell r="G1326">
            <v>3409.24</v>
          </cell>
        </row>
        <row r="1327">
          <cell r="A1327">
            <v>70130059</v>
          </cell>
          <cell r="E1327" t="str">
            <v>PIA DE MÁRMORE 1,60 X 0,60 M - COM CUBA DE AÇO INOX 20 A 25 LITROS</v>
          </cell>
          <cell r="F1327" t="str">
            <v>un</v>
          </cell>
          <cell r="G1327">
            <v>1172.98</v>
          </cell>
        </row>
        <row r="1328">
          <cell r="A1328">
            <v>70130060</v>
          </cell>
          <cell r="E1328" t="str">
            <v>PIA DE MÁRMORE 2,10 X 0,60 M - COM CUBA DE AÇO INOX 20 A 25 LITROS</v>
          </cell>
          <cell r="F1328" t="str">
            <v>un</v>
          </cell>
          <cell r="G1328">
            <v>1445.38</v>
          </cell>
        </row>
        <row r="1329">
          <cell r="A1329">
            <v>70130061</v>
          </cell>
          <cell r="E1329" t="str">
            <v>VASO SANITÁRIO COM CAIXA ACOPLADA EM LOUÇA COM ASSENTO</v>
          </cell>
          <cell r="F1329" t="str">
            <v>un</v>
          </cell>
          <cell r="G1329">
            <v>749.75</v>
          </cell>
        </row>
        <row r="1330">
          <cell r="A1330">
            <v>70130062</v>
          </cell>
          <cell r="E1330" t="str">
            <v>TORNEIRA DE PRESSÃO PARA LAVATÓRIO (COM TEMPO AUTOMÁTICO)</v>
          </cell>
          <cell r="F1330" t="str">
            <v>un</v>
          </cell>
          <cell r="G1330">
            <v>303.8</v>
          </cell>
        </row>
        <row r="1331">
          <cell r="A1331">
            <v>70130063</v>
          </cell>
          <cell r="E1331" t="str">
            <v>CAIXA D'ÁGUA DE 310 LITROS - POLIETILENO</v>
          </cell>
          <cell r="F1331" t="str">
            <v>un</v>
          </cell>
          <cell r="G1331">
            <v>527.35</v>
          </cell>
        </row>
        <row r="1332">
          <cell r="A1332">
            <v>70130064</v>
          </cell>
          <cell r="E1332" t="str">
            <v>CAIXA D'ÁGUA DE 500 LITROS  - POLIETILENO</v>
          </cell>
          <cell r="F1332" t="str">
            <v>un</v>
          </cell>
          <cell r="G1332">
            <v>641.66</v>
          </cell>
        </row>
        <row r="1333">
          <cell r="A1333">
            <v>70130065</v>
          </cell>
          <cell r="E1333" t="str">
            <v>CAIXA D'ÁGUA DE 1000 LITROS - POLIETILENO</v>
          </cell>
          <cell r="F1333" t="str">
            <v>un</v>
          </cell>
          <cell r="G1333">
            <v>1004.92</v>
          </cell>
        </row>
        <row r="1334">
          <cell r="A1334">
            <v>70130181</v>
          </cell>
          <cell r="E1334" t="str">
            <v>ARMARIO PLÁSTICO DE SOBREPOR PARA BANHEIRO (LARG 30A34CM X ALT 35A37CM)</v>
          </cell>
          <cell r="F1334" t="str">
            <v>un</v>
          </cell>
          <cell r="G1334">
            <v>188.26</v>
          </cell>
        </row>
        <row r="1335">
          <cell r="A1335">
            <v>70130221</v>
          </cell>
          <cell r="E1335" t="str">
            <v>SABONETEIRA SIMPLES DE AÇO INOX FIXADA NA PAREDE</v>
          </cell>
          <cell r="F1335" t="str">
            <v>un</v>
          </cell>
          <cell r="G1335">
            <v>35.840000000000003</v>
          </cell>
        </row>
        <row r="1336">
          <cell r="A1336">
            <v>70130231</v>
          </cell>
          <cell r="E1336" t="str">
            <v>TORNEIRA LATÃO CROMADO PARA JARDIM/TANQUE COM ADAPTADOR MANGUEIRA</v>
          </cell>
          <cell r="F1336" t="str">
            <v>un</v>
          </cell>
          <cell r="G1336">
            <v>108.4</v>
          </cell>
        </row>
        <row r="1337">
          <cell r="E1337" t="str">
            <v>FOSSAS E POÇOS ABSORVENTES</v>
          </cell>
        </row>
        <row r="1338">
          <cell r="A1338">
            <v>70130066</v>
          </cell>
          <cell r="E1338" t="str">
            <v>POÇO ABSORVENTE - DIÂMETRO 1,20 M</v>
          </cell>
          <cell r="F1338" t="str">
            <v>M</v>
          </cell>
          <cell r="G1338">
            <v>1253.3599999999999</v>
          </cell>
        </row>
        <row r="1339">
          <cell r="A1339">
            <v>70130067</v>
          </cell>
          <cell r="E1339" t="str">
            <v>FOSSA SÉPTICA - DIÂMETRO 1,20 M</v>
          </cell>
          <cell r="F1339" t="str">
            <v>M</v>
          </cell>
          <cell r="G1339">
            <v>1418.38</v>
          </cell>
        </row>
        <row r="1340">
          <cell r="E1340" t="str">
            <v>CABOS ELÉTRICOS ISOLAÇÃO TERMOPLÁST.750V</v>
          </cell>
        </row>
        <row r="1341">
          <cell r="A1341">
            <v>70130076</v>
          </cell>
          <cell r="E1341" t="str">
            <v>CABO DE COBRE ISOLAÇÃO TERMOPLÁSTICA 750V - #1,5 MM2</v>
          </cell>
          <cell r="F1341" t="str">
            <v>M</v>
          </cell>
          <cell r="G1341">
            <v>9.4499999999999993</v>
          </cell>
        </row>
        <row r="1342">
          <cell r="A1342">
            <v>70130077</v>
          </cell>
          <cell r="E1342" t="str">
            <v>CABO DE COBRE ISOLAÇÃO TERMOPLÁSTICA 750V - #2,5 MM2</v>
          </cell>
          <cell r="F1342" t="str">
            <v>M</v>
          </cell>
          <cell r="G1342">
            <v>11.01</v>
          </cell>
        </row>
        <row r="1343">
          <cell r="A1343">
            <v>70130078</v>
          </cell>
          <cell r="E1343" t="str">
            <v>CABO DE COBRE ISOLAÇÃO TERMOPLÁSTICA 750V - #4,0 MM2</v>
          </cell>
          <cell r="F1343" t="str">
            <v>M</v>
          </cell>
          <cell r="G1343">
            <v>13.07</v>
          </cell>
        </row>
        <row r="1344">
          <cell r="A1344">
            <v>70130079</v>
          </cell>
          <cell r="E1344" t="str">
            <v>CABO DE COBRE ISOLAÇÃO TERMOPLÁSTICA 750V - #6,0 MM2</v>
          </cell>
          <cell r="F1344" t="str">
            <v>M</v>
          </cell>
          <cell r="G1344">
            <v>15.35</v>
          </cell>
        </row>
        <row r="1345">
          <cell r="A1345">
            <v>70130080</v>
          </cell>
          <cell r="E1345" t="str">
            <v>CABO DE COBRE ISOLAÇÃO TERMOPLÁSTICA 750V - #10,0 MM2</v>
          </cell>
          <cell r="F1345" t="str">
            <v>M</v>
          </cell>
          <cell r="G1345">
            <v>19.78</v>
          </cell>
        </row>
        <row r="1346">
          <cell r="A1346">
            <v>70130081</v>
          </cell>
          <cell r="E1346" t="str">
            <v>CABO DE COBRE ISOLAÇÃO TERMOPLÁSTICA 750V - #16,0 MM2</v>
          </cell>
          <cell r="F1346" t="str">
            <v>M</v>
          </cell>
          <cell r="G1346">
            <v>25.7</v>
          </cell>
        </row>
        <row r="1347">
          <cell r="A1347">
            <v>70130082</v>
          </cell>
          <cell r="E1347" t="str">
            <v>CABO DE COBRE ISOLAÇÃO TERMOPLÁSTICA 750V - #25,0 MM2</v>
          </cell>
          <cell r="F1347" t="str">
            <v>M</v>
          </cell>
          <cell r="G1347">
            <v>33.6</v>
          </cell>
        </row>
        <row r="1348">
          <cell r="A1348">
            <v>70130083</v>
          </cell>
          <cell r="E1348" t="str">
            <v>CABO DE COBRE ISOLAÇÃO TERMOPLÁSTICA 750V - #35,0 MM2</v>
          </cell>
          <cell r="F1348" t="str">
            <v>M</v>
          </cell>
          <cell r="G1348">
            <v>44.3</v>
          </cell>
        </row>
        <row r="1349">
          <cell r="A1349">
            <v>70130084</v>
          </cell>
          <cell r="E1349" t="str">
            <v>CABO DE COBRE ISOLAÇÃO TERMOPLÁSTICA 750V - #50,0 MM2</v>
          </cell>
          <cell r="F1349" t="str">
            <v>M</v>
          </cell>
          <cell r="G1349">
            <v>64.87</v>
          </cell>
        </row>
        <row r="1350">
          <cell r="A1350">
            <v>70130085</v>
          </cell>
          <cell r="E1350" t="str">
            <v>CABO DE COBRE ISOLAÇÃO TERMOPLÁSTICA 750V - #70,0 MM2</v>
          </cell>
          <cell r="F1350" t="str">
            <v>M</v>
          </cell>
          <cell r="G1350">
            <v>82.71</v>
          </cell>
        </row>
        <row r="1351">
          <cell r="A1351">
            <v>70130086</v>
          </cell>
          <cell r="E1351" t="str">
            <v>CABO DE COBRE ISOLAÇÃO TERMOPLÁSTICA 750V - #95,0 MM2</v>
          </cell>
          <cell r="F1351" t="str">
            <v>M</v>
          </cell>
          <cell r="G1351">
            <v>102.76</v>
          </cell>
        </row>
        <row r="1352">
          <cell r="A1352">
            <v>70130087</v>
          </cell>
          <cell r="E1352" t="str">
            <v>CABO DE COBRE ISOLAÇÃO TERMOPLÁSTICA 750V - #120,0 MM2</v>
          </cell>
          <cell r="F1352" t="str">
            <v>M</v>
          </cell>
          <cell r="G1352">
            <v>127.9</v>
          </cell>
        </row>
        <row r="1353">
          <cell r="E1353" t="str">
            <v>CABOS COBRE NU</v>
          </cell>
        </row>
        <row r="1354">
          <cell r="A1354">
            <v>70130088</v>
          </cell>
          <cell r="E1354" t="str">
            <v>CABO DE COBRE NU #10,0 MM2</v>
          </cell>
          <cell r="F1354" t="str">
            <v>M</v>
          </cell>
          <cell r="G1354">
            <v>24.46</v>
          </cell>
        </row>
        <row r="1355">
          <cell r="A1355">
            <v>70130089</v>
          </cell>
          <cell r="E1355" t="str">
            <v>CABO DE COBRE NU #35,0 MM2</v>
          </cell>
          <cell r="F1355" t="str">
            <v>M</v>
          </cell>
          <cell r="G1355">
            <v>56.2</v>
          </cell>
        </row>
        <row r="1356">
          <cell r="A1356">
            <v>70130090</v>
          </cell>
          <cell r="E1356" t="str">
            <v>CABO DE COBRE NU #70,0 MM2</v>
          </cell>
          <cell r="F1356" t="str">
            <v>M</v>
          </cell>
          <cell r="G1356">
            <v>95.22</v>
          </cell>
        </row>
        <row r="1357">
          <cell r="A1357">
            <v>70130091</v>
          </cell>
          <cell r="E1357" t="str">
            <v>CABO DE COBRE NU #120,0 MM2</v>
          </cell>
          <cell r="F1357" t="str">
            <v>M</v>
          </cell>
          <cell r="G1357">
            <v>160.32</v>
          </cell>
        </row>
        <row r="1358">
          <cell r="A1358">
            <v>70130093</v>
          </cell>
          <cell r="E1358" t="str">
            <v>CABO DE COBRE NU #16,0 MM2</v>
          </cell>
          <cell r="F1358" t="str">
            <v>M</v>
          </cell>
          <cell r="G1358">
            <v>28.81</v>
          </cell>
        </row>
        <row r="1359">
          <cell r="A1359">
            <v>70130094</v>
          </cell>
          <cell r="E1359" t="str">
            <v>CABO DE COBRE NU #25,0 MM2</v>
          </cell>
          <cell r="F1359" t="str">
            <v>M</v>
          </cell>
          <cell r="G1359">
            <v>37.31</v>
          </cell>
        </row>
        <row r="1360">
          <cell r="A1360">
            <v>70130095</v>
          </cell>
          <cell r="E1360" t="str">
            <v>CABO DE COBRE NU #50,0 MM2</v>
          </cell>
          <cell r="F1360" t="str">
            <v>M</v>
          </cell>
          <cell r="G1360">
            <v>78.16</v>
          </cell>
        </row>
        <row r="1361">
          <cell r="A1361">
            <v>70130096</v>
          </cell>
          <cell r="E1361" t="str">
            <v>CABO DE COBRE NU #95,0 MM2</v>
          </cell>
          <cell r="F1361" t="str">
            <v>M</v>
          </cell>
          <cell r="G1361">
            <v>121.25</v>
          </cell>
        </row>
        <row r="1362">
          <cell r="E1362" t="str">
            <v>ELETRODUTOS PVC RÍGIDO</v>
          </cell>
        </row>
        <row r="1363">
          <cell r="A1363">
            <v>70130097</v>
          </cell>
          <cell r="E1363" t="str">
            <v>ELETRODUTO DE PVC - DIÂM. 1/2"</v>
          </cell>
          <cell r="F1363" t="str">
            <v>M</v>
          </cell>
          <cell r="G1363">
            <v>27.64</v>
          </cell>
        </row>
        <row r="1364">
          <cell r="A1364">
            <v>70130098</v>
          </cell>
          <cell r="E1364" t="str">
            <v>ELETRODUTO DE PVC - DIÂM. 3/4"</v>
          </cell>
          <cell r="F1364" t="str">
            <v>M</v>
          </cell>
          <cell r="G1364">
            <v>28.61</v>
          </cell>
        </row>
        <row r="1365">
          <cell r="A1365">
            <v>70130099</v>
          </cell>
          <cell r="E1365" t="str">
            <v>ELETRODUTO DE PVC - DIÂM. 1"</v>
          </cell>
          <cell r="F1365" t="str">
            <v>M</v>
          </cell>
          <cell r="G1365">
            <v>43.24</v>
          </cell>
        </row>
        <row r="1366">
          <cell r="A1366">
            <v>70130100</v>
          </cell>
          <cell r="E1366" t="str">
            <v>ELETRODUTO DE PVC - DIÂM. 1.1/4"</v>
          </cell>
          <cell r="F1366" t="str">
            <v>M</v>
          </cell>
          <cell r="G1366">
            <v>50.27</v>
          </cell>
        </row>
        <row r="1367">
          <cell r="A1367">
            <v>70130101</v>
          </cell>
          <cell r="E1367" t="str">
            <v>ELETRODUTO DE PVC - DIÂM. 1.1/2"</v>
          </cell>
          <cell r="F1367" t="str">
            <v>M</v>
          </cell>
          <cell r="G1367">
            <v>60.16</v>
          </cell>
        </row>
        <row r="1368">
          <cell r="A1368">
            <v>70130102</v>
          </cell>
          <cell r="E1368" t="str">
            <v>ELETRODUTO DE PVC - DIÂM. 2"</v>
          </cell>
          <cell r="F1368" t="str">
            <v>M</v>
          </cell>
          <cell r="G1368">
            <v>72.5</v>
          </cell>
        </row>
        <row r="1369">
          <cell r="A1369">
            <v>70130103</v>
          </cell>
          <cell r="E1369" t="str">
            <v>ELETRODUTO DE PVC - DIÂM. 2.1/2"</v>
          </cell>
          <cell r="F1369" t="str">
            <v>M</v>
          </cell>
          <cell r="G1369">
            <v>100.19</v>
          </cell>
        </row>
        <row r="1370">
          <cell r="A1370">
            <v>70130104</v>
          </cell>
          <cell r="E1370" t="str">
            <v>ELETRODUTO DE PVC - DIÂM. 3"</v>
          </cell>
          <cell r="F1370" t="str">
            <v>M</v>
          </cell>
          <cell r="G1370">
            <v>114.18</v>
          </cell>
        </row>
        <row r="1371">
          <cell r="A1371">
            <v>70130105</v>
          </cell>
          <cell r="E1371" t="str">
            <v>ELETRODUTO DE PVC - DIÂM. 4"</v>
          </cell>
          <cell r="F1371" t="str">
            <v>M</v>
          </cell>
          <cell r="G1371">
            <v>137.84</v>
          </cell>
        </row>
        <row r="1372">
          <cell r="E1372" t="str">
            <v>ELETRODUTOS AÇO PESADO GALV.A QUENTE</v>
          </cell>
        </row>
        <row r="1373">
          <cell r="A1373">
            <v>70130106</v>
          </cell>
          <cell r="E1373" t="str">
            <v>ELETRODUTO DE FERRO GALVANIZADO PESADO - DIÂM. 3/4"</v>
          </cell>
          <cell r="F1373" t="str">
            <v>M</v>
          </cell>
          <cell r="G1373">
            <v>62.64</v>
          </cell>
        </row>
        <row r="1374">
          <cell r="A1374">
            <v>70130107</v>
          </cell>
          <cell r="E1374" t="str">
            <v>ELETRODUTO DE FERRO GALVANIZADO PESADO - DIÂM. 1"</v>
          </cell>
          <cell r="F1374" t="str">
            <v>M</v>
          </cell>
          <cell r="G1374">
            <v>74.94</v>
          </cell>
        </row>
        <row r="1375">
          <cell r="A1375">
            <v>70130108</v>
          </cell>
          <cell r="E1375" t="str">
            <v>ELETRODUTO DE FERRO GALVANIZADO PESADO - DIÂM. 1.1/4"</v>
          </cell>
          <cell r="F1375" t="str">
            <v>M</v>
          </cell>
          <cell r="G1375">
            <v>103.19</v>
          </cell>
        </row>
        <row r="1376">
          <cell r="A1376">
            <v>70130109</v>
          </cell>
          <cell r="E1376" t="str">
            <v>ELETRODUTO DE FERRO GALVANIZADO PESADO - DIÂM. 1.1/2"</v>
          </cell>
          <cell r="F1376" t="str">
            <v>M</v>
          </cell>
          <cell r="G1376">
            <v>113.61</v>
          </cell>
        </row>
        <row r="1377">
          <cell r="A1377">
            <v>70130110</v>
          </cell>
          <cell r="E1377" t="str">
            <v>ELETRODUTO DE FERRO GALVANIZADO PESADO - DIÂM. 2"</v>
          </cell>
          <cell r="F1377" t="str">
            <v>M</v>
          </cell>
          <cell r="G1377">
            <v>133.75</v>
          </cell>
        </row>
        <row r="1378">
          <cell r="A1378">
            <v>70130111</v>
          </cell>
          <cell r="E1378" t="str">
            <v>ELETRODUTO DE FERRO GALVANIZADO PESADO - DIÂM. 2.1/2"</v>
          </cell>
          <cell r="F1378" t="str">
            <v>M</v>
          </cell>
          <cell r="G1378">
            <v>216.01</v>
          </cell>
        </row>
        <row r="1379">
          <cell r="A1379">
            <v>70130112</v>
          </cell>
          <cell r="E1379" t="str">
            <v>ELETRODUTO DE FERRO GALVANIZADO PESADO - DIÂM. 3"</v>
          </cell>
          <cell r="F1379" t="str">
            <v>M</v>
          </cell>
          <cell r="G1379">
            <v>257.91000000000003</v>
          </cell>
        </row>
        <row r="1380">
          <cell r="A1380">
            <v>70130113</v>
          </cell>
          <cell r="E1380" t="str">
            <v>ELETRODUTO DE FERRO GALVANIZADO PESADO - DIÂM. 4"</v>
          </cell>
          <cell r="F1380" t="str">
            <v>M</v>
          </cell>
          <cell r="G1380">
            <v>322.75</v>
          </cell>
        </row>
        <row r="1381">
          <cell r="E1381" t="str">
            <v>ELETRODUTOS FLEXÍVEIS CORRUGADOS PREDIAL</v>
          </cell>
        </row>
        <row r="1382">
          <cell r="A1382">
            <v>70130114</v>
          </cell>
          <cell r="E1382" t="str">
            <v>ELETRODUTO FLEXÍVEL CORRUGADO, PREDIAL - DIÂM. 1/2"</v>
          </cell>
          <cell r="F1382" t="str">
            <v>M</v>
          </cell>
          <cell r="G1382">
            <v>16.809999999999999</v>
          </cell>
        </row>
        <row r="1383">
          <cell r="A1383">
            <v>70130115</v>
          </cell>
          <cell r="E1383" t="str">
            <v>ELETRODUTO FLEXÍVEL CORRUGADO, PREDIAL - DIÂM. 3/4"</v>
          </cell>
          <cell r="F1383" t="str">
            <v>M</v>
          </cell>
          <cell r="G1383">
            <v>17.829999999999998</v>
          </cell>
        </row>
        <row r="1384">
          <cell r="A1384">
            <v>70130116</v>
          </cell>
          <cell r="E1384" t="str">
            <v>ELETRODUTO FLEXÍVEL CORRUGADO, PREDIAL - DIÂM. 1"</v>
          </cell>
          <cell r="F1384" t="str">
            <v>M</v>
          </cell>
          <cell r="G1384">
            <v>22.22</v>
          </cell>
        </row>
        <row r="1385">
          <cell r="E1385" t="str">
            <v>PEÇAS E APARELHOS ELÉTRICOS</v>
          </cell>
        </row>
        <row r="1386">
          <cell r="A1386">
            <v>70130118</v>
          </cell>
          <cell r="E1386" t="str">
            <v>CAIXA OCTOGONAL 4 X 4" PARA EMBUTIR EM ALVENARIA</v>
          </cell>
          <cell r="F1386" t="str">
            <v>un</v>
          </cell>
          <cell r="G1386">
            <v>16.2</v>
          </cell>
        </row>
        <row r="1387">
          <cell r="A1387">
            <v>70130119</v>
          </cell>
          <cell r="E1387" t="str">
            <v>CAIXA SEXTAVADA 3 X 3" PARA EMBUTIR EM ALVENARIA</v>
          </cell>
          <cell r="F1387" t="str">
            <v>un</v>
          </cell>
          <cell r="G1387">
            <v>16</v>
          </cell>
        </row>
        <row r="1388">
          <cell r="A1388">
            <v>70130120</v>
          </cell>
          <cell r="E1388" t="str">
            <v>CAIXA QUADRADA 4 X 4" PARA EMBUTIR EM ALVENARIA</v>
          </cell>
          <cell r="F1388" t="str">
            <v>un</v>
          </cell>
          <cell r="G1388">
            <v>14.13</v>
          </cell>
        </row>
        <row r="1389">
          <cell r="A1389">
            <v>70130121</v>
          </cell>
          <cell r="E1389" t="str">
            <v>CAIXA RETANGULAR 4 X 2" PARA EMBUTIR EM ALVENARIA</v>
          </cell>
          <cell r="F1389" t="str">
            <v>un</v>
          </cell>
          <cell r="G1389">
            <v>10.23</v>
          </cell>
        </row>
        <row r="1390">
          <cell r="A1390">
            <v>70130122</v>
          </cell>
          <cell r="E1390" t="str">
            <v>PLACA 4 X 2" COM FURO REDONDO, PARA PONTO DE CHUVEIRO, EXAUSTOR, ETC</v>
          </cell>
          <cell r="F1390" t="str">
            <v>un</v>
          </cell>
          <cell r="G1390">
            <v>11.29</v>
          </cell>
        </row>
        <row r="1391">
          <cell r="A1391">
            <v>70130123</v>
          </cell>
          <cell r="E1391" t="str">
            <v>CONJUNTO DE PLACA 4 X 2" COM 1 INTERRUPTOR SIMPLES</v>
          </cell>
          <cell r="F1391" t="str">
            <v>un</v>
          </cell>
          <cell r="G1391">
            <v>22.89</v>
          </cell>
        </row>
        <row r="1392">
          <cell r="A1392">
            <v>70130124</v>
          </cell>
          <cell r="E1392" t="str">
            <v>CONJUNTO DE PLACA 4 X 2" COM 1 TOMADA 2P + T</v>
          </cell>
          <cell r="F1392" t="str">
            <v>un</v>
          </cell>
          <cell r="G1392">
            <v>27.69</v>
          </cell>
        </row>
        <row r="1393">
          <cell r="A1393">
            <v>70130125</v>
          </cell>
          <cell r="E1393" t="str">
            <v>CONJUNTO DE PLACA 4 X 2" COM 2 INTERRUPTORES SIMPLES</v>
          </cell>
          <cell r="F1393" t="str">
            <v>un</v>
          </cell>
          <cell r="G1393">
            <v>35.49</v>
          </cell>
        </row>
        <row r="1394">
          <cell r="A1394">
            <v>70130126</v>
          </cell>
          <cell r="E1394" t="str">
            <v>CONJUNTO DE PLACA 4 X 2" COM 1 INTERRUPTOR SIMPLES E 1 TOMADA</v>
          </cell>
          <cell r="F1394" t="str">
            <v>un</v>
          </cell>
          <cell r="G1394">
            <v>35.57</v>
          </cell>
        </row>
        <row r="1395">
          <cell r="A1395">
            <v>70130127</v>
          </cell>
          <cell r="E1395" t="str">
            <v>CONJUNTO DE PLACA 4 X 2" COM 1 INTERRUPTOR BIPOLAR SIMPLES (TECLA DUPLA)</v>
          </cell>
          <cell r="F1395" t="str">
            <v>un</v>
          </cell>
          <cell r="G1395">
            <v>42.33</v>
          </cell>
        </row>
        <row r="1396">
          <cell r="A1396">
            <v>70130128</v>
          </cell>
          <cell r="E1396" t="str">
            <v>CONJUNTO DE PLACA 4 X 2" COM 3 INTERRUPTORES SIMPLES</v>
          </cell>
          <cell r="F1396" t="str">
            <v>un</v>
          </cell>
          <cell r="G1396">
            <v>49.93</v>
          </cell>
        </row>
        <row r="1397">
          <cell r="A1397">
            <v>70130129</v>
          </cell>
          <cell r="E1397" t="str">
            <v>CONJUNTO DE PLACA 4 X 4" COM 2 TOMADAS 2P + T</v>
          </cell>
          <cell r="F1397" t="str">
            <v>un</v>
          </cell>
          <cell r="G1397">
            <v>46.86</v>
          </cell>
        </row>
        <row r="1398">
          <cell r="A1398">
            <v>70130130</v>
          </cell>
          <cell r="E1398" t="str">
            <v>PLACA 4 X 4" FECHADA</v>
          </cell>
          <cell r="F1398" t="str">
            <v>un</v>
          </cell>
          <cell r="G1398">
            <v>14.87</v>
          </cell>
        </row>
        <row r="1399">
          <cell r="A1399">
            <v>70130131</v>
          </cell>
          <cell r="E1399" t="str">
            <v>CONJUNTO DE PLACA 4 X 4" COM 1 INTERRUPTOR BIPOLAR SIMPLES (TECLA DUPLA) E 1 TOMADA 2P + T</v>
          </cell>
          <cell r="F1399" t="str">
            <v>un</v>
          </cell>
          <cell r="G1399">
            <v>62.68</v>
          </cell>
        </row>
        <row r="1400">
          <cell r="A1400">
            <v>70130132</v>
          </cell>
          <cell r="E1400" t="str">
            <v>CONJUNTO DE PLACA 4 X 4" COM 2 INTERRUPTORES BIPOLARES SIMPLES (TECLA DUPLA)</v>
          </cell>
          <cell r="F1400" t="str">
            <v>un</v>
          </cell>
          <cell r="G1400">
            <v>72.790000000000006</v>
          </cell>
        </row>
        <row r="1401">
          <cell r="A1401">
            <v>70130133</v>
          </cell>
          <cell r="E1401" t="str">
            <v>CONJUNTO DE PLACA 4 X 4" COM 1 INTERRUPTOR PARALELO E 1 TOMADA 2P+T 20A</v>
          </cell>
          <cell r="F1401" t="str">
            <v>un</v>
          </cell>
          <cell r="G1401">
            <v>58.65</v>
          </cell>
        </row>
        <row r="1402">
          <cell r="A1402">
            <v>70130134</v>
          </cell>
          <cell r="E1402" t="str">
            <v>LUMINÁRIA TIPO ARANDELA TGVP 45 GRAUS, 200W, COM CAIXA DE LIGAÇÃO</v>
          </cell>
          <cell r="F1402" t="str">
            <v>un</v>
          </cell>
          <cell r="G1402">
            <v>476.01</v>
          </cell>
        </row>
        <row r="1403">
          <cell r="A1403">
            <v>70130135</v>
          </cell>
          <cell r="E1403" t="str">
            <v>LUMINÁRIA TIPO ARANDELA TGVP 45 GRAUS, 100W, COM CAIXA DE LIGAÇÃO</v>
          </cell>
          <cell r="F1403" t="str">
            <v>un</v>
          </cell>
          <cell r="G1403">
            <v>325.99</v>
          </cell>
        </row>
        <row r="1404">
          <cell r="A1404">
            <v>70130136</v>
          </cell>
          <cell r="E1404" t="str">
            <v>LUMINÁRIA TIPO GLOBO OU SIMILAR P/ PRAÇAS OU JARDINS - DIÂM. APROX. 50 CM</v>
          </cell>
          <cell r="F1404" t="str">
            <v>un</v>
          </cell>
          <cell r="G1404">
            <v>444.31</v>
          </cell>
        </row>
        <row r="1405">
          <cell r="A1405">
            <v>70130137</v>
          </cell>
          <cell r="E1405" t="str">
            <v>LUMINÁRIA TIPO PLAFON DE SOBREPOR COM BASE E GLOBO - DIÂM. APROX. 15 CM - P/ ESCRITÓRIO</v>
          </cell>
          <cell r="F1405" t="str">
            <v>un</v>
          </cell>
          <cell r="G1405">
            <v>170.88</v>
          </cell>
        </row>
        <row r="1406">
          <cell r="A1406">
            <v>70130138</v>
          </cell>
          <cell r="E1406" t="str">
            <v>LUMINÁRIA FLUORESCENTE PARA 1 LÂMPADA 220V / 40 W</v>
          </cell>
          <cell r="F1406" t="str">
            <v>un</v>
          </cell>
          <cell r="G1406">
            <v>180.33</v>
          </cell>
        </row>
        <row r="1407">
          <cell r="A1407">
            <v>70130139</v>
          </cell>
          <cell r="E1407" t="str">
            <v>LUMINÁRIA FLUORESCENTE PARA 2 LÂMPADAS 220V / 40W</v>
          </cell>
          <cell r="F1407" t="str">
            <v>un</v>
          </cell>
          <cell r="G1407">
            <v>273.14999999999998</v>
          </cell>
        </row>
        <row r="1408">
          <cell r="A1408">
            <v>70130141</v>
          </cell>
          <cell r="E1408" t="str">
            <v>LUMINÁRIA FLUORESCENTE PARA 2 LÂMPADAS 220V / 20W</v>
          </cell>
          <cell r="F1408" t="str">
            <v>un</v>
          </cell>
          <cell r="G1408">
            <v>248.04</v>
          </cell>
        </row>
        <row r="1409">
          <cell r="A1409">
            <v>70130143</v>
          </cell>
          <cell r="E1409" t="str">
            <v>REATOR P/ LÂMPADA FLUORESCENTE, PARTIDA RÁPIDA, ALTO FATOR DE POTÊNCIA - SIMPLES 220 V / 1 X 20 W</v>
          </cell>
          <cell r="F1409" t="str">
            <v>un</v>
          </cell>
          <cell r="G1409">
            <v>117.11</v>
          </cell>
        </row>
        <row r="1410">
          <cell r="A1410">
            <v>70130144</v>
          </cell>
          <cell r="E1410" t="str">
            <v>REATOR P/ LÂMPADA FLUORESCENTE, PARTIDA RÁPIDA, ALTO FATOR DE POTÊNCIA - SIMPLES 220 V / 1 X 40 W</v>
          </cell>
          <cell r="F1410" t="str">
            <v>un</v>
          </cell>
          <cell r="G1410">
            <v>117.8</v>
          </cell>
        </row>
        <row r="1411">
          <cell r="A1411">
            <v>70130145</v>
          </cell>
          <cell r="E1411" t="str">
            <v>REATOR P/ LÂMPADA FLUORESCENTE, PARTIDA RÁPIDA, ALTO FATOR DE POTÊNCIA - DUPLO 220 V / 2 X 20 W</v>
          </cell>
          <cell r="F1411" t="str">
            <v>un</v>
          </cell>
          <cell r="G1411">
            <v>168.64</v>
          </cell>
        </row>
        <row r="1412">
          <cell r="A1412">
            <v>70130191</v>
          </cell>
          <cell r="E1412" t="str">
            <v>MINIDISJUNTOR TERMOMAGNÉTICO MONOPOLAR  10 - 30A/220 VCA</v>
          </cell>
          <cell r="F1412" t="str">
            <v>un</v>
          </cell>
          <cell r="G1412">
            <v>45.49</v>
          </cell>
        </row>
        <row r="1413">
          <cell r="A1413">
            <v>70130147</v>
          </cell>
          <cell r="E1413" t="str">
            <v>LÂMPADA LUZ MISTA 250 W / 220 V</v>
          </cell>
          <cell r="F1413" t="str">
            <v>un</v>
          </cell>
          <cell r="G1413">
            <v>69.150000000000006</v>
          </cell>
        </row>
        <row r="1414">
          <cell r="A1414">
            <v>70130148</v>
          </cell>
          <cell r="E1414" t="str">
            <v>LÂMPADA LUZ MISTA 160 W / 220 V</v>
          </cell>
          <cell r="F1414" t="str">
            <v>un</v>
          </cell>
          <cell r="G1414">
            <v>32.42</v>
          </cell>
        </row>
        <row r="1415">
          <cell r="A1415">
            <v>70130151</v>
          </cell>
          <cell r="E1415" t="str">
            <v>CONECTOR TIPO SPLIT BOLT PARA CABO 10,0 MM2</v>
          </cell>
          <cell r="F1415" t="str">
            <v>un</v>
          </cell>
          <cell r="G1415">
            <v>12.06</v>
          </cell>
        </row>
        <row r="1416">
          <cell r="A1416">
            <v>70130152</v>
          </cell>
          <cell r="E1416" t="str">
            <v>CONECTOR TIPO SPLIT BOLT PARA CABO 35,0 MM2</v>
          </cell>
          <cell r="F1416" t="str">
            <v>un</v>
          </cell>
          <cell r="G1416">
            <v>23.27</v>
          </cell>
        </row>
        <row r="1417">
          <cell r="A1417">
            <v>70130153</v>
          </cell>
          <cell r="E1417" t="str">
            <v>CONECTOR TIPO SPLIT BOLT PARA CABO 70,0 MM2</v>
          </cell>
          <cell r="F1417" t="str">
            <v>un</v>
          </cell>
          <cell r="G1417">
            <v>46.52</v>
          </cell>
        </row>
        <row r="1418">
          <cell r="A1418">
            <v>70130154</v>
          </cell>
          <cell r="E1418" t="str">
            <v>CONECTOR TIPO SPLIT BOLT PARA CABO 120 MM2</v>
          </cell>
          <cell r="F1418" t="str">
            <v>un</v>
          </cell>
          <cell r="G1418">
            <v>76.02</v>
          </cell>
        </row>
        <row r="1419">
          <cell r="A1419">
            <v>70130155</v>
          </cell>
          <cell r="E1419" t="str">
            <v>HASTE DE ATERRAMENTO 5/8" X 3.000 MM</v>
          </cell>
          <cell r="F1419" t="str">
            <v>un</v>
          </cell>
          <cell r="G1419">
            <v>374.44</v>
          </cell>
        </row>
        <row r="1420">
          <cell r="A1420">
            <v>70130156</v>
          </cell>
          <cell r="E1420" t="str">
            <v>POSTE DE ENGASTAR RETO, DIÂMETRO 60 MM - H = 3 M, GALVANIZADO A FOGO</v>
          </cell>
          <cell r="F1420" t="str">
            <v>un</v>
          </cell>
          <cell r="G1420">
            <v>2364.11</v>
          </cell>
        </row>
        <row r="1421">
          <cell r="A1421">
            <v>70130158</v>
          </cell>
          <cell r="E1421" t="str">
            <v>CONDULETE - 1/2"</v>
          </cell>
          <cell r="F1421" t="str">
            <v>un</v>
          </cell>
          <cell r="G1421">
            <v>17.63</v>
          </cell>
        </row>
        <row r="1422">
          <cell r="A1422">
            <v>70130159</v>
          </cell>
          <cell r="E1422" t="str">
            <v>CONDULETE - 3/4'</v>
          </cell>
          <cell r="F1422" t="str">
            <v>un</v>
          </cell>
          <cell r="G1422">
            <v>20.65</v>
          </cell>
        </row>
        <row r="1423">
          <cell r="A1423">
            <v>70130160</v>
          </cell>
          <cell r="E1423" t="str">
            <v>CONDULETE - 1"</v>
          </cell>
          <cell r="F1423" t="str">
            <v>un</v>
          </cell>
          <cell r="G1423">
            <v>35.28</v>
          </cell>
        </row>
        <row r="1424">
          <cell r="A1424">
            <v>70130161</v>
          </cell>
          <cell r="E1424" t="str">
            <v>CONDULETE - 1.1/4"</v>
          </cell>
          <cell r="F1424" t="str">
            <v>un</v>
          </cell>
          <cell r="G1424">
            <v>49.65</v>
          </cell>
        </row>
        <row r="1425">
          <cell r="A1425">
            <v>70130162</v>
          </cell>
          <cell r="E1425" t="str">
            <v>CONDULETE - 1.1/2"</v>
          </cell>
          <cell r="F1425" t="str">
            <v>un</v>
          </cell>
          <cell r="G1425">
            <v>73.13</v>
          </cell>
        </row>
        <row r="1426">
          <cell r="A1426">
            <v>70130163</v>
          </cell>
          <cell r="E1426" t="str">
            <v>CONDULETE - 2"</v>
          </cell>
          <cell r="F1426" t="str">
            <v>un</v>
          </cell>
          <cell r="G1426">
            <v>82.11</v>
          </cell>
        </row>
        <row r="1427">
          <cell r="A1427">
            <v>70130164</v>
          </cell>
          <cell r="E1427" t="str">
            <v>CONDULETE - 2.1/2"</v>
          </cell>
          <cell r="F1427" t="str">
            <v>un</v>
          </cell>
          <cell r="G1427">
            <v>178.25</v>
          </cell>
        </row>
        <row r="1428">
          <cell r="A1428">
            <v>70130165</v>
          </cell>
          <cell r="E1428" t="str">
            <v>CONDULETE - 3"</v>
          </cell>
          <cell r="F1428" t="str">
            <v>un</v>
          </cell>
          <cell r="G1428">
            <v>233.37</v>
          </cell>
        </row>
        <row r="1429">
          <cell r="A1429">
            <v>70130167</v>
          </cell>
          <cell r="E1429" t="str">
            <v>CONDULETE - 4"</v>
          </cell>
          <cell r="F1429" t="str">
            <v>un</v>
          </cell>
          <cell r="G1429">
            <v>316.66000000000003</v>
          </cell>
        </row>
        <row r="1430">
          <cell r="A1430">
            <v>70130168</v>
          </cell>
          <cell r="E1430" t="str">
            <v>LÂMPADA FLUORESCENTE COMPACTA 11W/120V</v>
          </cell>
          <cell r="F1430" t="str">
            <v>un</v>
          </cell>
          <cell r="G1430">
            <v>24.87</v>
          </cell>
        </row>
        <row r="1431">
          <cell r="A1431">
            <v>70130169</v>
          </cell>
          <cell r="E1431" t="str">
            <v>LÂMPADA FLUORESCENTE COMPACTA 11W/220V</v>
          </cell>
          <cell r="F1431" t="str">
            <v>un</v>
          </cell>
          <cell r="G1431">
            <v>24.87</v>
          </cell>
        </row>
        <row r="1432">
          <cell r="A1432">
            <v>70130170</v>
          </cell>
          <cell r="E1432" t="str">
            <v>LÂMPADA FLUORESCENTE COMPACTA 15W / 120 V</v>
          </cell>
          <cell r="F1432" t="str">
            <v>un</v>
          </cell>
          <cell r="G1432">
            <v>27.07</v>
          </cell>
        </row>
        <row r="1433">
          <cell r="A1433">
            <v>70130171</v>
          </cell>
          <cell r="E1433" t="str">
            <v>LÂMPADA FLUORESCENTE COMPACTA 15W / 220 V</v>
          </cell>
          <cell r="F1433" t="str">
            <v>un</v>
          </cell>
          <cell r="G1433">
            <v>27.07</v>
          </cell>
        </row>
        <row r="1434">
          <cell r="A1434">
            <v>70130172</v>
          </cell>
          <cell r="E1434" t="str">
            <v>LÂMPADA FLUORESCENTE COMPACTA 25W / 120 V</v>
          </cell>
          <cell r="F1434" t="str">
            <v>un</v>
          </cell>
          <cell r="G1434">
            <v>30.44</v>
          </cell>
        </row>
        <row r="1435">
          <cell r="A1435">
            <v>70130173</v>
          </cell>
          <cell r="E1435" t="str">
            <v>LÂMPADA FLUORESCENTE COMPACTA 25W / 220 V</v>
          </cell>
          <cell r="F1435" t="str">
            <v>un</v>
          </cell>
          <cell r="G1435">
            <v>30.44</v>
          </cell>
        </row>
        <row r="1436">
          <cell r="A1436">
            <v>70130174</v>
          </cell>
          <cell r="E1436" t="str">
            <v>CONECTOR TIPO SPLIT BOLT PARA CABO 16 MM2</v>
          </cell>
          <cell r="F1436" t="str">
            <v>un</v>
          </cell>
          <cell r="G1436">
            <v>14.49</v>
          </cell>
        </row>
        <row r="1437">
          <cell r="A1437">
            <v>70130201</v>
          </cell>
          <cell r="E1437" t="str">
            <v>POSTE DE ENGASTAR RETO, H = 6 M (ALTURA ÚTIL), GALVANIZADO A FOGO</v>
          </cell>
          <cell r="F1437" t="str">
            <v>un</v>
          </cell>
          <cell r="G1437">
            <v>3289.16</v>
          </cell>
        </row>
        <row r="1438">
          <cell r="A1438">
            <v>70130211</v>
          </cell>
          <cell r="E1438" t="str">
            <v>POSTE DUPLO T, DE CONCRETO, L = 7,5 M (COMPRIMENTO TOTAL), 90 DAN</v>
          </cell>
          <cell r="F1438" t="str">
            <v>un</v>
          </cell>
          <cell r="G1438">
            <v>2375.13</v>
          </cell>
        </row>
        <row r="1439">
          <cell r="A1439">
            <v>70130176</v>
          </cell>
          <cell r="E1439" t="str">
            <v>CONECTOR TIPO SPLIT BOLT PARA CABO 25 MM2</v>
          </cell>
          <cell r="F1439" t="str">
            <v>un</v>
          </cell>
          <cell r="G1439">
            <v>15.69</v>
          </cell>
        </row>
        <row r="1440">
          <cell r="A1440">
            <v>70130177</v>
          </cell>
          <cell r="E1440" t="str">
            <v>CONECTOR TIPO SPLIT BOLT PARA CABO 50 MM2</v>
          </cell>
          <cell r="F1440" t="str">
            <v>un</v>
          </cell>
          <cell r="G1440">
            <v>32.35</v>
          </cell>
        </row>
        <row r="1441">
          <cell r="A1441">
            <v>70130178</v>
          </cell>
          <cell r="E1441" t="str">
            <v>CONECTOR TIPO SPLIT BOLT PARA CABO 95 MM2</v>
          </cell>
          <cell r="F1441" t="str">
            <v>un</v>
          </cell>
          <cell r="G1441">
            <v>69.62</v>
          </cell>
        </row>
        <row r="1442">
          <cell r="A1442">
            <v>70130241</v>
          </cell>
          <cell r="E1442" t="str">
            <v>LUMINÁRIA CALHA SIMPLES DE SOBREPOR PARA 2 LÂMPADAS LED TUBULAR DE 9W (OBS: INCLUSO LÂMPADA)</v>
          </cell>
          <cell r="F1442" t="str">
            <v>un</v>
          </cell>
          <cell r="G1442">
            <v>207.85</v>
          </cell>
        </row>
        <row r="1443">
          <cell r="A1443">
            <v>70130242</v>
          </cell>
          <cell r="E1443" t="str">
            <v>LUMINÁRIA CALHA SIMPLES DE SOBREPOR PARA 1 LÂMPADA LED TUBULAR DE 18W (OBS: INCLUSO LÂMPADA)</v>
          </cell>
          <cell r="F1443" t="str">
            <v>un</v>
          </cell>
          <cell r="G1443">
            <v>147.06</v>
          </cell>
        </row>
        <row r="1444">
          <cell r="A1444">
            <v>70130243</v>
          </cell>
          <cell r="E1444" t="str">
            <v>LUMINÁRIA CALHA SIMPLES DE SOBREPOR PARA 2 LÂMPADAS LED TUBULAR DE 18W (OBS: INCLUSO LÂMPADA)</v>
          </cell>
          <cell r="F1444" t="str">
            <v>un</v>
          </cell>
          <cell r="G1444">
            <v>228.04</v>
          </cell>
        </row>
        <row r="1445">
          <cell r="A1445">
            <v>70130244</v>
          </cell>
          <cell r="E1445" t="str">
            <v>LUMINÁRIA COMERCIAL DE EMBUTIR PARA 2 LÂMPADAS LED TUBULAR DE 9W (OBS: INCLUSO LÂMPADA)</v>
          </cell>
          <cell r="F1445" t="str">
            <v>un</v>
          </cell>
          <cell r="G1445">
            <v>318.45999999999998</v>
          </cell>
        </row>
        <row r="1446">
          <cell r="A1446">
            <v>70130245</v>
          </cell>
          <cell r="E1446" t="str">
            <v>LUMINÁRIA COMERCIAL DE EMBUTIR PARA 2 LÂMPADAS LED TUBULAR DE 18W (OBS: INCLUSO LÂMPADA)</v>
          </cell>
          <cell r="F1446" t="str">
            <v>un</v>
          </cell>
          <cell r="G1446">
            <v>362.14</v>
          </cell>
        </row>
        <row r="1447">
          <cell r="A1447">
            <v>70130246</v>
          </cell>
          <cell r="E1447" t="str">
            <v>LUMINÁRIA COMERCIAL DE EMBUTIR PARA 4 LÂMPADAS LED TUBULAR DE 9W (OBS: INCLUSO LÂMPADA)</v>
          </cell>
          <cell r="F1447" t="str">
            <v>un</v>
          </cell>
          <cell r="G1447">
            <v>476.95</v>
          </cell>
        </row>
        <row r="1448">
          <cell r="A1448">
            <v>70130247</v>
          </cell>
          <cell r="E1448" t="str">
            <v>LUMINÁRIA COMERCIAL DE EMBUTIR PARA 4 LÂMPADAS LED TUBULAR DE 18W (OBS: INCLUSO LÂMPADA)</v>
          </cell>
          <cell r="F1448" t="str">
            <v>un</v>
          </cell>
          <cell r="G1448">
            <v>694.03</v>
          </cell>
        </row>
        <row r="1449">
          <cell r="E1449" t="str">
            <v>MONT ELETROMEC - INSTALAÇÕES MECÂNICAS</v>
          </cell>
        </row>
        <row r="1450">
          <cell r="E1450" t="str">
            <v>MONTAGEM EM GERAL</v>
          </cell>
        </row>
        <row r="1451">
          <cell r="A1451">
            <v>70140001</v>
          </cell>
          <cell r="E1451" t="str">
            <v>MONTAGEM DE CHICANAS DO FLOCULADOR</v>
          </cell>
          <cell r="F1451" t="str">
            <v>M2</v>
          </cell>
          <cell r="G1451">
            <v>559.4</v>
          </cell>
        </row>
        <row r="1452">
          <cell r="A1452">
            <v>70140002</v>
          </cell>
          <cell r="E1452" t="str">
            <v>MONTAGEM DE CORTINA DE MADEIRA</v>
          </cell>
          <cell r="F1452" t="str">
            <v>M2</v>
          </cell>
          <cell r="G1452">
            <v>627.97</v>
          </cell>
        </row>
        <row r="1453">
          <cell r="A1453">
            <v>70140003</v>
          </cell>
          <cell r="E1453" t="str">
            <v>MONTAGEM DE DISPOSITIVO BASCULANTE</v>
          </cell>
          <cell r="F1453" t="str">
            <v>un</v>
          </cell>
          <cell r="G1453">
            <v>347.32</v>
          </cell>
        </row>
        <row r="1454">
          <cell r="A1454">
            <v>70140004</v>
          </cell>
          <cell r="E1454" t="str">
            <v>MONTAGEM DE ALAVANCA DE MANOBRA VÁLVULA BORBOLETA</v>
          </cell>
          <cell r="F1454" t="str">
            <v>un</v>
          </cell>
          <cell r="G1454">
            <v>4864.72</v>
          </cell>
        </row>
        <row r="1455">
          <cell r="A1455">
            <v>70140005</v>
          </cell>
          <cell r="E1455" t="str">
            <v>MONTAGEM DE SARILHO</v>
          </cell>
          <cell r="F1455" t="str">
            <v>un</v>
          </cell>
          <cell r="G1455">
            <v>3500.25</v>
          </cell>
        </row>
        <row r="1456">
          <cell r="A1456">
            <v>70140008</v>
          </cell>
          <cell r="E1456" t="str">
            <v>MONTAGEM DE DISPOSITIVO DE COLETA DE ÁGUA DECANTADA</v>
          </cell>
          <cell r="F1456" t="str">
            <v>M</v>
          </cell>
          <cell r="G1456">
            <v>213.26</v>
          </cell>
        </row>
        <row r="1457">
          <cell r="A1457">
            <v>70140009</v>
          </cell>
          <cell r="E1457" t="str">
            <v>INSTALAÇÃO DE AGITADOR</v>
          </cell>
          <cell r="F1457" t="str">
            <v>un</v>
          </cell>
          <cell r="G1457">
            <v>158.76</v>
          </cell>
        </row>
        <row r="1458">
          <cell r="A1458">
            <v>70140010</v>
          </cell>
          <cell r="E1458" t="str">
            <v>INSTALAÇÃO DE BOMBA DOSADORA</v>
          </cell>
          <cell r="F1458" t="str">
            <v>un</v>
          </cell>
          <cell r="G1458">
            <v>308.68</v>
          </cell>
        </row>
        <row r="1459">
          <cell r="A1459">
            <v>70140011</v>
          </cell>
          <cell r="E1459" t="str">
            <v>COCHO DE MADEIRA</v>
          </cell>
          <cell r="F1459" t="str">
            <v>un</v>
          </cell>
          <cell r="G1459">
            <v>381.81</v>
          </cell>
        </row>
        <row r="1460">
          <cell r="A1460">
            <v>70140012</v>
          </cell>
          <cell r="E1460" t="str">
            <v>INSTALAÇÃO DE CORRENTE DE FERRO</v>
          </cell>
          <cell r="F1460" t="str">
            <v>KG</v>
          </cell>
          <cell r="G1460">
            <v>64.08</v>
          </cell>
        </row>
        <row r="1461">
          <cell r="A1461">
            <v>70140013</v>
          </cell>
          <cell r="E1461" t="str">
            <v>INSTALAÇÃO DE CESTO METÁLICO</v>
          </cell>
          <cell r="F1461" t="str">
            <v>un</v>
          </cell>
          <cell r="G1461">
            <v>2503.33</v>
          </cell>
        </row>
        <row r="1462">
          <cell r="A1462">
            <v>70140014</v>
          </cell>
          <cell r="E1462" t="str">
            <v>INSTALAÇÃO DE ANTEPARO</v>
          </cell>
          <cell r="F1462" t="str">
            <v>un</v>
          </cell>
          <cell r="G1462">
            <v>305.88</v>
          </cell>
        </row>
        <row r="1463">
          <cell r="A1463">
            <v>70140141</v>
          </cell>
          <cell r="E1463" t="str">
            <v>FORNECIMENTO E INSTALAÇÃO DE CESTO METÁLICO EM ESTAÇÃO ELEVATÓRIA (FORN E INST CESTO METÁLICO)</v>
          </cell>
          <cell r="F1463" t="str">
            <v>un</v>
          </cell>
          <cell r="G1463">
            <v>9200.14</v>
          </cell>
        </row>
        <row r="1464">
          <cell r="E1464" t="str">
            <v>LEITO FILTRANTE</v>
          </cell>
        </row>
        <row r="1465">
          <cell r="A1465">
            <v>70140016</v>
          </cell>
          <cell r="E1465" t="str">
            <v>COLOCAÇÃO E APILOAMENTO DE TERRA NO FILTRO</v>
          </cell>
          <cell r="F1465" t="str">
            <v>M3</v>
          </cell>
          <cell r="G1465">
            <v>140.25</v>
          </cell>
        </row>
        <row r="1466">
          <cell r="A1466">
            <v>70140017</v>
          </cell>
          <cell r="E1466" t="str">
            <v>FORNECIMENTO E ENCHIMENTO DO FILTRO COM BRITA Nº 4</v>
          </cell>
          <cell r="F1466" t="str">
            <v>M3</v>
          </cell>
          <cell r="G1466">
            <v>272.29000000000002</v>
          </cell>
        </row>
        <row r="1467">
          <cell r="A1467">
            <v>70140018</v>
          </cell>
          <cell r="E1467" t="str">
            <v>COLOCAÇÃO DE AREIA NOS FILTROS</v>
          </cell>
          <cell r="F1467" t="str">
            <v>M3</v>
          </cell>
          <cell r="G1467">
            <v>140.25</v>
          </cell>
        </row>
        <row r="1468">
          <cell r="A1468">
            <v>70140019</v>
          </cell>
          <cell r="E1468" t="str">
            <v>COLOCAÇÃO DE PEDREGULHO NOS FILTROS</v>
          </cell>
          <cell r="F1468" t="str">
            <v>M3</v>
          </cell>
          <cell r="G1468">
            <v>153.57</v>
          </cell>
        </row>
        <row r="1469">
          <cell r="A1469">
            <v>70140020</v>
          </cell>
          <cell r="E1469" t="str">
            <v>COLOCAÇÃO DE ANTRACITO NOS FILTROS</v>
          </cell>
          <cell r="F1469" t="str">
            <v>M3</v>
          </cell>
          <cell r="G1469">
            <v>140.25</v>
          </cell>
        </row>
        <row r="1470">
          <cell r="A1470">
            <v>70140021</v>
          </cell>
          <cell r="E1470" t="str">
            <v>ASSENTAMENTO DE BLOCOS LEOPOLD</v>
          </cell>
          <cell r="F1470" t="str">
            <v>M2</v>
          </cell>
          <cell r="G1470">
            <v>143.1</v>
          </cell>
        </row>
        <row r="1471">
          <cell r="A1471">
            <v>70140022</v>
          </cell>
          <cell r="E1471" t="str">
            <v>COLOCAÇÃO DE LONA PLÁSTICA</v>
          </cell>
          <cell r="F1471" t="str">
            <v>M2</v>
          </cell>
          <cell r="G1471">
            <v>32.15</v>
          </cell>
        </row>
        <row r="1472">
          <cell r="E1472" t="str">
            <v>MONTAGEM DE TUBOS E CONEXÕES</v>
          </cell>
        </row>
        <row r="1473">
          <cell r="A1473">
            <v>70140023</v>
          </cell>
          <cell r="E1473" t="str">
            <v>TUBOS E CONEXÕES METÁLICOS FLANGEADOS - MONTAGEM</v>
          </cell>
          <cell r="F1473" t="str">
            <v>KG</v>
          </cell>
          <cell r="G1473">
            <v>2.92</v>
          </cell>
        </row>
        <row r="1474">
          <cell r="A1474">
            <v>70140024</v>
          </cell>
          <cell r="E1474" t="str">
            <v>TUBOS E CONEXÕES DE AÇO CARBONO PONTAS SOLDADAS - MONTAGEM</v>
          </cell>
          <cell r="F1474" t="str">
            <v>KG</v>
          </cell>
          <cell r="G1474">
            <v>9.98</v>
          </cell>
        </row>
        <row r="1475">
          <cell r="A1475">
            <v>70140025</v>
          </cell>
          <cell r="E1475" t="str">
            <v>TUBOS E CONEXÕES DE AÇO INOX PONTAS SOLDADAS - MONTAGEM</v>
          </cell>
          <cell r="F1475" t="str">
            <v>KG</v>
          </cell>
          <cell r="G1475">
            <v>11.97</v>
          </cell>
        </row>
        <row r="1476">
          <cell r="A1476">
            <v>70140026</v>
          </cell>
          <cell r="E1476" t="str">
            <v>TUBOS E CONEXÕES DE AÇO CARBONO COM PONTA SOLDADA E FLANGE - MONTAGEM</v>
          </cell>
          <cell r="F1476" t="str">
            <v>KG</v>
          </cell>
          <cell r="G1476">
            <v>6.93</v>
          </cell>
        </row>
        <row r="1477">
          <cell r="A1477">
            <v>70140027</v>
          </cell>
          <cell r="E1477" t="str">
            <v>TUBOS E CONEXÕES DE AÇO INOX COM PONTA SOLDADA E FLANGE - MONTAGEM</v>
          </cell>
          <cell r="F1477" t="str">
            <v>KG</v>
          </cell>
          <cell r="G1477">
            <v>9.41</v>
          </cell>
        </row>
        <row r="1478">
          <cell r="A1478">
            <v>70140028</v>
          </cell>
          <cell r="E1478" t="str">
            <v>TUBOS E CONEXÕES DE PVC DN ATÉ 50MM - MONTAGEM APARENTE</v>
          </cell>
          <cell r="F1478" t="str">
            <v>M</v>
          </cell>
          <cell r="G1478">
            <v>32.69</v>
          </cell>
        </row>
        <row r="1479">
          <cell r="A1479">
            <v>70140029</v>
          </cell>
          <cell r="E1479" t="str">
            <v>TUBOS E CONEXÕES DE PVC DN 60MM ATÉ 110MM - MONTAGEM APARENTE</v>
          </cell>
          <cell r="F1479" t="str">
            <v>M</v>
          </cell>
          <cell r="G1479">
            <v>42.37</v>
          </cell>
        </row>
        <row r="1480">
          <cell r="A1480">
            <v>70140030</v>
          </cell>
          <cell r="E1480" t="str">
            <v>TUBOS E CONEXÕES DE AÇO GALVANIZADO DN ATÉ 1 POL - MONTAGEM APARENTE</v>
          </cell>
          <cell r="F1480" t="str">
            <v>M</v>
          </cell>
          <cell r="G1480">
            <v>22.32</v>
          </cell>
        </row>
        <row r="1481">
          <cell r="A1481">
            <v>70140031</v>
          </cell>
          <cell r="E1481" t="str">
            <v>TUBOS E CONEXÕES DE AÇO GALVANIZADO DN 1 1/4" ATÉ 2 POL - MONTAGEM APARENTE</v>
          </cell>
          <cell r="F1481" t="str">
            <v>M</v>
          </cell>
          <cell r="G1481">
            <v>32.86</v>
          </cell>
        </row>
        <row r="1482">
          <cell r="A1482">
            <v>70140032</v>
          </cell>
          <cell r="E1482" t="str">
            <v>TUBOS E CONEXÕES DE AÇO GALVANIZADO DN 2 1/2" ATÉ 4 POL - MONTAGEM APARENTE</v>
          </cell>
          <cell r="F1482" t="str">
            <v>M</v>
          </cell>
          <cell r="G1482">
            <v>65.84</v>
          </cell>
        </row>
        <row r="1483">
          <cell r="A1483">
            <v>70140033</v>
          </cell>
          <cell r="E1483" t="str">
            <v>TUBOS E CONEXÕES PEAD (COMPRESSÃO) DN ATÉ 50MM - MONTAGEM APARENTE</v>
          </cell>
          <cell r="F1483" t="str">
            <v>M</v>
          </cell>
          <cell r="G1483">
            <v>20.22</v>
          </cell>
        </row>
        <row r="1484">
          <cell r="A1484">
            <v>70140034</v>
          </cell>
          <cell r="E1484" t="str">
            <v>TUBOS E CONEXÕES PEAD (COMPRESSÃO) DN 63MM ATÉ 110MM - MONTAGEM APARENTE</v>
          </cell>
          <cell r="F1484" t="str">
            <v>M</v>
          </cell>
          <cell r="G1484">
            <v>25.87</v>
          </cell>
        </row>
        <row r="1485">
          <cell r="E1485" t="str">
            <v>MONTAGEM DE ACOPLAMENTOS  / JUNTAS</v>
          </cell>
        </row>
        <row r="1486">
          <cell r="A1486">
            <v>70140035</v>
          </cell>
          <cell r="E1486" t="str">
            <v>ACOPLAMENTO/JUNTA DRESSER ATÉ DN 200MM - MONTAGEM</v>
          </cell>
          <cell r="F1486" t="str">
            <v>un</v>
          </cell>
          <cell r="G1486">
            <v>526.42999999999995</v>
          </cell>
        </row>
        <row r="1487">
          <cell r="A1487">
            <v>70140036</v>
          </cell>
          <cell r="E1487" t="str">
            <v>ACOPLAMENTO/JUNTA DRESSER DN 250MM ATÉ DN 400MM - MONTAGEM</v>
          </cell>
          <cell r="F1487" t="str">
            <v>un</v>
          </cell>
          <cell r="G1487">
            <v>760.81</v>
          </cell>
        </row>
        <row r="1488">
          <cell r="A1488">
            <v>70140037</v>
          </cell>
          <cell r="E1488" t="str">
            <v>ACOPLAMENTO/JUNTA DRESSER DN 450MM ATÉ DN 600MM - MONTAGEM</v>
          </cell>
          <cell r="F1488" t="str">
            <v>un</v>
          </cell>
          <cell r="G1488">
            <v>1120.6400000000001</v>
          </cell>
        </row>
        <row r="1489">
          <cell r="A1489">
            <v>70140038</v>
          </cell>
          <cell r="E1489" t="str">
            <v>ACOPLAMENTO/JUNTA DRESSER DN 700 MM ATÉ DN 800 MM - MONTAGEM</v>
          </cell>
          <cell r="F1489" t="str">
            <v>un</v>
          </cell>
          <cell r="G1489">
            <v>1485.9</v>
          </cell>
        </row>
        <row r="1490">
          <cell r="A1490">
            <v>70140039</v>
          </cell>
          <cell r="E1490" t="str">
            <v>ACOPLAMENTO/JUNTA DRESSER DN 900 MM ATÉ DN 1200 MM - MONTAGEM</v>
          </cell>
          <cell r="F1490" t="str">
            <v>un</v>
          </cell>
          <cell r="G1490">
            <v>2725.64</v>
          </cell>
        </row>
        <row r="1491">
          <cell r="A1491">
            <v>70140040</v>
          </cell>
          <cell r="E1491" t="str">
            <v>ACOPLAMENTO/JUNTA ALVENIUS ATÉ DN 200MM - MONTAGEM</v>
          </cell>
          <cell r="F1491" t="str">
            <v>un</v>
          </cell>
          <cell r="G1491">
            <v>274.98</v>
          </cell>
        </row>
        <row r="1492">
          <cell r="A1492">
            <v>70140041</v>
          </cell>
          <cell r="E1492" t="str">
            <v>ACOPLAMENTO/JUNTA ALVENIUS DN 250 MM ATÉ DN 400MM - MONTAGEM</v>
          </cell>
          <cell r="F1492" t="str">
            <v>un</v>
          </cell>
          <cell r="G1492">
            <v>409.96</v>
          </cell>
        </row>
        <row r="1493">
          <cell r="A1493">
            <v>70140042</v>
          </cell>
          <cell r="E1493" t="str">
            <v>ACOPLAMENTO/JUNTA ALVENIUS DN 450 MM ATÉ DN 600MM - MONTAGEM</v>
          </cell>
          <cell r="F1493" t="str">
            <v>un</v>
          </cell>
          <cell r="G1493">
            <v>717.44</v>
          </cell>
        </row>
        <row r="1494">
          <cell r="A1494">
            <v>70140043</v>
          </cell>
          <cell r="E1494" t="str">
            <v>ACOPLAMENTO/JUNTA ALVENIUS DN 700 MM ATÉ DN 800MM - MONTAGEM</v>
          </cell>
          <cell r="F1494" t="str">
            <v>un</v>
          </cell>
          <cell r="G1494">
            <v>888.13</v>
          </cell>
        </row>
        <row r="1495">
          <cell r="A1495">
            <v>70140044</v>
          </cell>
          <cell r="E1495" t="str">
            <v>ACOPLAMENTO/JUNTA ALVENIUS DN 900 MM ATÉ DN 1200MM - MONTAGEM</v>
          </cell>
          <cell r="F1495" t="str">
            <v>un</v>
          </cell>
          <cell r="G1495">
            <v>1403.66</v>
          </cell>
        </row>
        <row r="1496">
          <cell r="A1496">
            <v>70140045</v>
          </cell>
          <cell r="E1496" t="str">
            <v>JUNTA DESMONTAGEM TRAVADA AXIALMENTE ATÉ DN 200 MM - MONTAGEM</v>
          </cell>
          <cell r="F1496" t="str">
            <v>un</v>
          </cell>
          <cell r="G1496">
            <v>224.88</v>
          </cell>
        </row>
        <row r="1497">
          <cell r="A1497">
            <v>70140046</v>
          </cell>
          <cell r="E1497" t="str">
            <v>JUNTA DESMONTAGEM TRAVADA AXIALMENTE DN 250 MM ATÉ DN 400 MM - MONTAGEM</v>
          </cell>
          <cell r="F1497" t="str">
            <v>un</v>
          </cell>
          <cell r="G1497">
            <v>411.74</v>
          </cell>
        </row>
        <row r="1498">
          <cell r="A1498">
            <v>70140047</v>
          </cell>
          <cell r="E1498" t="str">
            <v>JUNTA DESMONTAGEM TRAVADA AXIALMENTE DN 450 MM ATÉ DN 600 MM - MONTAGEM</v>
          </cell>
          <cell r="F1498" t="str">
            <v>un</v>
          </cell>
          <cell r="G1498">
            <v>728.46</v>
          </cell>
        </row>
        <row r="1499">
          <cell r="A1499">
            <v>70140048</v>
          </cell>
          <cell r="E1499" t="str">
            <v>JUNTA DESMONTAGEM TRAVADA AXIALMENTE DN 700 MM ATÉ DN 800 MM - MONTAGEM</v>
          </cell>
          <cell r="F1499" t="str">
            <v>un</v>
          </cell>
          <cell r="G1499">
            <v>1326.8</v>
          </cell>
        </row>
        <row r="1500">
          <cell r="A1500">
            <v>70140049</v>
          </cell>
          <cell r="E1500" t="str">
            <v>JUNTA DESMONTAGEM TRAVADA AXIALMENTE DN 900 MM ATÉ DN 1200 MM - MONTAGEM</v>
          </cell>
          <cell r="F1500" t="str">
            <v>un</v>
          </cell>
          <cell r="G1500">
            <v>2827.03</v>
          </cell>
        </row>
        <row r="1501">
          <cell r="A1501">
            <v>70140050</v>
          </cell>
          <cell r="E1501" t="str">
            <v>JUNTA GIBAULT ATÉ DN 300 MM - MONTAGEM</v>
          </cell>
          <cell r="F1501" t="str">
            <v>un</v>
          </cell>
          <cell r="G1501">
            <v>247.77</v>
          </cell>
        </row>
        <row r="1502">
          <cell r="A1502">
            <v>70140051</v>
          </cell>
          <cell r="E1502" t="str">
            <v>JUNTA GIBAULT DN 350 MM ATÉ DN 600 MM - MONTAGEM</v>
          </cell>
          <cell r="F1502" t="str">
            <v>un</v>
          </cell>
          <cell r="G1502">
            <v>549.02</v>
          </cell>
        </row>
        <row r="1503">
          <cell r="E1503" t="str">
            <v>MONTAGEM DE VÁLVULAS</v>
          </cell>
        </row>
        <row r="1504">
          <cell r="A1504">
            <v>70140052</v>
          </cell>
          <cell r="E1504" t="str">
            <v>VÁLVULA BORBOLETA FOFO ATÉ DN200 MM - MONTAGEM</v>
          </cell>
          <cell r="F1504" t="str">
            <v>un</v>
          </cell>
          <cell r="G1504">
            <v>502.8</v>
          </cell>
        </row>
        <row r="1505">
          <cell r="A1505">
            <v>70140053</v>
          </cell>
          <cell r="E1505" t="str">
            <v>VÁLVULA BORBOLETA FOFO DN250 MM ATÉ DN400 MM - MONTAGEM</v>
          </cell>
          <cell r="F1505" t="str">
            <v>un</v>
          </cell>
          <cell r="G1505">
            <v>1278.78</v>
          </cell>
        </row>
        <row r="1506">
          <cell r="A1506">
            <v>70140054</v>
          </cell>
          <cell r="E1506" t="str">
            <v>VÁLVULA BORBOLETA FOFO DN450 MM ATÉ DN600 MM - MONTAGEM</v>
          </cell>
          <cell r="F1506" t="str">
            <v>un</v>
          </cell>
          <cell r="G1506">
            <v>2201.83</v>
          </cell>
        </row>
        <row r="1507">
          <cell r="A1507">
            <v>70140055</v>
          </cell>
          <cell r="E1507" t="str">
            <v>VÁLVULA BORBOLETA FOFO DN700 MM ATÉ DN800 MM - MONTAGEM</v>
          </cell>
          <cell r="F1507" t="str">
            <v>un</v>
          </cell>
          <cell r="G1507">
            <v>3776.14</v>
          </cell>
        </row>
        <row r="1508">
          <cell r="A1508">
            <v>70140056</v>
          </cell>
          <cell r="E1508" t="str">
            <v>VÁLVULA BORBOLETA FOFO DN900 MM ATÉ DN1200 MM - MONTAGEM</v>
          </cell>
          <cell r="F1508" t="str">
            <v>un</v>
          </cell>
          <cell r="G1508">
            <v>7352.28</v>
          </cell>
        </row>
        <row r="1509">
          <cell r="A1509">
            <v>70140057</v>
          </cell>
          <cell r="E1509" t="str">
            <v>VÁLVULA GAVETA FOFO ATÉ DN200 MM - MONTAGEM</v>
          </cell>
          <cell r="F1509" t="str">
            <v>un</v>
          </cell>
          <cell r="G1509">
            <v>514.59</v>
          </cell>
        </row>
        <row r="1510">
          <cell r="A1510">
            <v>70140058</v>
          </cell>
          <cell r="E1510" t="str">
            <v>VÁLVULA GAVETA FOFO DN250 MM ATÉ DN400 MM - MONTAGEM</v>
          </cell>
          <cell r="F1510" t="str">
            <v>un</v>
          </cell>
          <cell r="G1510">
            <v>1259.72</v>
          </cell>
        </row>
        <row r="1511">
          <cell r="A1511">
            <v>70140059</v>
          </cell>
          <cell r="E1511" t="str">
            <v>VÁLVULA GAVETA FOFO DN450 MM ATÉ DN600 MM - MONTAGEM</v>
          </cell>
          <cell r="F1511" t="str">
            <v>un</v>
          </cell>
          <cell r="G1511">
            <v>2438.2199999999998</v>
          </cell>
        </row>
        <row r="1512">
          <cell r="A1512">
            <v>70140060</v>
          </cell>
          <cell r="E1512" t="str">
            <v>VÁLVULA GAVETA FOFO DN700 MM ATÉ DN800 MM - MONTAGEM</v>
          </cell>
          <cell r="F1512" t="str">
            <v>un</v>
          </cell>
          <cell r="G1512">
            <v>4515.6899999999996</v>
          </cell>
        </row>
        <row r="1513">
          <cell r="A1513">
            <v>70140061</v>
          </cell>
          <cell r="E1513" t="str">
            <v>VÁLVULA GAVETA FOFO DN900 MM ATÉ DN1200 MM - MONTAGEM</v>
          </cell>
          <cell r="F1513" t="str">
            <v>un</v>
          </cell>
          <cell r="G1513">
            <v>9744.9699999999993</v>
          </cell>
        </row>
        <row r="1514">
          <cell r="A1514">
            <v>70140153</v>
          </cell>
          <cell r="E1514" t="str">
            <v>VÁLVULA GUILHOTINA METÁLICA ATÉ DN200 MM - MONTAGEM</v>
          </cell>
          <cell r="F1514" t="str">
            <v>un</v>
          </cell>
          <cell r="G1514">
            <v>241.69</v>
          </cell>
        </row>
        <row r="1515">
          <cell r="A1515">
            <v>70140154</v>
          </cell>
          <cell r="E1515" t="str">
            <v>VÁLVULA GUILHOTINA METÁLICA DN250 ATÉ DN400 MM - MONTAGEM</v>
          </cell>
          <cell r="F1515" t="str">
            <v>un</v>
          </cell>
          <cell r="G1515">
            <v>521.28</v>
          </cell>
        </row>
        <row r="1516">
          <cell r="A1516">
            <v>70140155</v>
          </cell>
          <cell r="E1516" t="str">
            <v>VÁLVULA GUILHOTINA METÁLICA DN450 ATÉ DN600 MM - MONTAGEM</v>
          </cell>
          <cell r="F1516" t="str">
            <v>un</v>
          </cell>
          <cell r="G1516">
            <v>657.96</v>
          </cell>
        </row>
        <row r="1517">
          <cell r="A1517">
            <v>70140062</v>
          </cell>
          <cell r="E1517" t="str">
            <v>VÁLVULA BORBOLETA FOFO (ELÉTRICO OU PNEUMÁTICO) ATÉ DN200 MM - MONTAGEM</v>
          </cell>
          <cell r="F1517" t="str">
            <v>un</v>
          </cell>
          <cell r="G1517">
            <v>652.16</v>
          </cell>
        </row>
        <row r="1518">
          <cell r="A1518">
            <v>70140063</v>
          </cell>
          <cell r="E1518" t="str">
            <v>VÁLVULA BORBOLETA FOFO (ELÉTRICO OU PNEUMÁTICO) DN250 MM ATÉ DN400 MM - MONTAGEM</v>
          </cell>
          <cell r="F1518" t="str">
            <v>un</v>
          </cell>
          <cell r="G1518">
            <v>1640.12</v>
          </cell>
        </row>
        <row r="1519">
          <cell r="A1519">
            <v>70140064</v>
          </cell>
          <cell r="E1519" t="str">
            <v>VÁLVULA BORBOLETA FOFO (ELÉTRICO OU PNEUMÁTICO) DN450 MM ATÉ DN600 MM - MONTAGEM</v>
          </cell>
          <cell r="F1519" t="str">
            <v>un</v>
          </cell>
          <cell r="G1519">
            <v>2822.39</v>
          </cell>
        </row>
        <row r="1520">
          <cell r="A1520">
            <v>70140065</v>
          </cell>
          <cell r="E1520" t="str">
            <v>VÁLVULA BORBOLETA FOFO (ELÉTRICO OU PNEUMÁTICO) DN700 MM ATÉ DN800 MM - MONTAGEM</v>
          </cell>
          <cell r="F1520" t="str">
            <v>un</v>
          </cell>
          <cell r="G1520">
            <v>4765.3500000000004</v>
          </cell>
        </row>
        <row r="1521">
          <cell r="A1521">
            <v>70140066</v>
          </cell>
          <cell r="E1521" t="str">
            <v>VÁLVULA BORBOLETA FOFO (ELÉTRICO OU PNEUMÁTICO) DN900 MM ATÉ DN1200 MM - MONTAGEM</v>
          </cell>
          <cell r="F1521" t="str">
            <v>un</v>
          </cell>
          <cell r="G1521">
            <v>9302.1299999999992</v>
          </cell>
        </row>
        <row r="1522">
          <cell r="A1522">
            <v>70140067</v>
          </cell>
          <cell r="E1522" t="str">
            <v>VÁLVULA GAVETA FOFO (ELÉTRICO OU PNEUMÁTICO) ATÉ DN200 MM - MONTAGEM</v>
          </cell>
          <cell r="F1522" t="str">
            <v>un</v>
          </cell>
          <cell r="G1522">
            <v>667.52</v>
          </cell>
        </row>
        <row r="1523">
          <cell r="A1523">
            <v>70140068</v>
          </cell>
          <cell r="E1523" t="str">
            <v>VÁLVULA GAVETA FOFO (ELÉTRICO OU PNEUMÁTICO) DN250 MM ATÉ DN400 MM - MONTAGEM</v>
          </cell>
          <cell r="F1523" t="str">
            <v>un</v>
          </cell>
          <cell r="G1523">
            <v>1548.4</v>
          </cell>
        </row>
        <row r="1524">
          <cell r="A1524">
            <v>70140069</v>
          </cell>
          <cell r="E1524" t="str">
            <v>VÁLVULA GAVETA FOFO (ELÉTRICO OU PNEUMÁTICO) DN450 MM ATÉ DN600 MM - MONTAGEM</v>
          </cell>
          <cell r="F1524" t="str">
            <v>un</v>
          </cell>
          <cell r="G1524">
            <v>2948.28</v>
          </cell>
        </row>
        <row r="1525">
          <cell r="A1525">
            <v>70140070</v>
          </cell>
          <cell r="E1525" t="str">
            <v>VÁLVULA GAVETA FOFO (ELÉTRICO OU PNEUMÁTICO) DN700 MM ATÉ DN800 MM - MONTAGEM</v>
          </cell>
          <cell r="F1525" t="str">
            <v>un</v>
          </cell>
          <cell r="G1525">
            <v>5437.07</v>
          </cell>
        </row>
        <row r="1526">
          <cell r="A1526">
            <v>70140071</v>
          </cell>
          <cell r="E1526" t="str">
            <v>VÁLVULA GAVETA FOFO (ELÉTRICO OU PNEUMÁTICO) DN900 MM ATÉ DN1200 MM - MONTAGEM</v>
          </cell>
          <cell r="F1526" t="str">
            <v>un</v>
          </cell>
          <cell r="G1526">
            <v>11604.35</v>
          </cell>
        </row>
        <row r="1527">
          <cell r="A1527">
            <v>70140072</v>
          </cell>
          <cell r="E1527" t="str">
            <v>VÁLVULA RETENÇÃO FOFO ATÉ DN 200 MM - MONTAGEM</v>
          </cell>
          <cell r="F1527" t="str">
            <v>un</v>
          </cell>
          <cell r="G1527">
            <v>503.48</v>
          </cell>
        </row>
        <row r="1528">
          <cell r="A1528">
            <v>70140073</v>
          </cell>
          <cell r="E1528" t="str">
            <v>VÁLVULA RETENÇÃO FOFO DN 250 MM ATÉ DN 400 MM - MONTAGEM</v>
          </cell>
          <cell r="F1528" t="str">
            <v>un</v>
          </cell>
          <cell r="G1528">
            <v>1331.17</v>
          </cell>
        </row>
        <row r="1529">
          <cell r="A1529">
            <v>70140074</v>
          </cell>
          <cell r="E1529" t="str">
            <v>VÁLVULA RETENÇÃO FOFO DN 450 MM ATÉ DN 600 MM - MONTAGEM</v>
          </cell>
          <cell r="F1529" t="str">
            <v>un</v>
          </cell>
          <cell r="G1529">
            <v>2340.6799999999998</v>
          </cell>
        </row>
        <row r="1530">
          <cell r="A1530">
            <v>70140075</v>
          </cell>
          <cell r="E1530" t="str">
            <v>VÁLVULA RETENÇÃO FOFO DN 700 MM ATÉ DN 800 MM - MONTAGEM</v>
          </cell>
          <cell r="F1530" t="str">
            <v>un</v>
          </cell>
          <cell r="G1530">
            <v>4012.24</v>
          </cell>
        </row>
        <row r="1531">
          <cell r="A1531">
            <v>70140076</v>
          </cell>
          <cell r="E1531" t="str">
            <v>VÁLVULA RETENÇÃO FOFO DN 900 MM ATÉ DN 1200 MM - MONTAGEM</v>
          </cell>
          <cell r="F1531" t="str">
            <v>un</v>
          </cell>
          <cell r="G1531">
            <v>7645.95</v>
          </cell>
        </row>
        <row r="1532">
          <cell r="A1532">
            <v>70140077</v>
          </cell>
          <cell r="E1532" t="str">
            <v>VÁLVULA FOFO ADUFA OU FLAP ATÉ DN 200 MM - MONTAGEM</v>
          </cell>
          <cell r="F1532" t="str">
            <v>un</v>
          </cell>
          <cell r="G1532">
            <v>238.69</v>
          </cell>
        </row>
        <row r="1533">
          <cell r="A1533">
            <v>70140078</v>
          </cell>
          <cell r="E1533" t="str">
            <v>VÁLVULA FOFO ADUFA OU FLAP DN 250 MM ATÉ DN 400 MM - MONTAGEM</v>
          </cell>
          <cell r="F1533" t="str">
            <v>un</v>
          </cell>
          <cell r="G1533">
            <v>677.31</v>
          </cell>
        </row>
        <row r="1534">
          <cell r="A1534">
            <v>70140079</v>
          </cell>
          <cell r="E1534" t="str">
            <v>VÁLVULA FOFO ADUFA OU FLAP DN 450 MM ATÉ DN 600 MM - MONTAGEM</v>
          </cell>
          <cell r="F1534" t="str">
            <v>un</v>
          </cell>
          <cell r="G1534">
            <v>1251.8399999999999</v>
          </cell>
        </row>
        <row r="1535">
          <cell r="A1535">
            <v>70140080</v>
          </cell>
          <cell r="E1535" t="str">
            <v>VÁLVULA FOFO ADUFA OU FLAP DN 700 MM ATÉ DN 800 MM - MONTAGEM</v>
          </cell>
          <cell r="F1535" t="str">
            <v>un</v>
          </cell>
          <cell r="G1535">
            <v>2244.9899999999998</v>
          </cell>
        </row>
        <row r="1536">
          <cell r="A1536">
            <v>70140081</v>
          </cell>
          <cell r="E1536" t="str">
            <v>VÁLVULA FOFO ADUFA OU FLAP DN 900 MM ATÉ DN 1200 MM - MONTAGEM</v>
          </cell>
          <cell r="F1536" t="str">
            <v>un</v>
          </cell>
          <cell r="G1536">
            <v>4172.79</v>
          </cell>
        </row>
        <row r="1537">
          <cell r="A1537">
            <v>70140082</v>
          </cell>
          <cell r="E1537" t="str">
            <v>VÁLVULA VENTOSA FOFO ATÉ DN 50 MM - MONTAGEM</v>
          </cell>
          <cell r="F1537" t="str">
            <v>un</v>
          </cell>
          <cell r="G1537">
            <v>69.59</v>
          </cell>
        </row>
        <row r="1538">
          <cell r="A1538">
            <v>70140083</v>
          </cell>
          <cell r="E1538" t="str">
            <v>VÁLVULA VENTOSA FOFO DN 60 MM ATÉ DN 200 MM - MONTAGEM</v>
          </cell>
          <cell r="F1538" t="str">
            <v>un</v>
          </cell>
          <cell r="G1538">
            <v>410.74</v>
          </cell>
        </row>
        <row r="1539">
          <cell r="E1539" t="str">
            <v>MONTAGEM DE COMPORTAS E ACESSÓRIOS</v>
          </cell>
        </row>
        <row r="1540">
          <cell r="A1540">
            <v>70140084</v>
          </cell>
          <cell r="E1540" t="str">
            <v>COMPORTA FOFO CIRCULAR OU QUADRADA ATÉ DN 200 MM - MONTAGEM</v>
          </cell>
          <cell r="F1540" t="str">
            <v>un</v>
          </cell>
          <cell r="G1540">
            <v>1749.83</v>
          </cell>
        </row>
        <row r="1541">
          <cell r="A1541">
            <v>70140085</v>
          </cell>
          <cell r="E1541" t="str">
            <v>COMPORTA FOFO CIRCULAR OU QUADRADA DN 250 MM ATÉ DN 400 MM
- MONTAGEM</v>
          </cell>
          <cell r="F1541" t="str">
            <v>un</v>
          </cell>
          <cell r="G1541">
            <v>3479.41</v>
          </cell>
        </row>
        <row r="1542">
          <cell r="A1542">
            <v>70140086</v>
          </cell>
          <cell r="E1542" t="str">
            <v>COMPORTA FOFO CIRCULAR OU QUADRADA DN 450 MM ATÉ DN 600 MM
- MONTAGEM</v>
          </cell>
          <cell r="F1542" t="str">
            <v>un</v>
          </cell>
          <cell r="G1542">
            <v>5240.42</v>
          </cell>
        </row>
        <row r="1543">
          <cell r="A1543">
            <v>70140087</v>
          </cell>
          <cell r="E1543" t="str">
            <v>COMPORTA FOFO CIRCULAR OU QUADRADA DN 700 MM ATÉ DN 800 MM
- MONTAGEM</v>
          </cell>
          <cell r="F1543" t="str">
            <v>un</v>
          </cell>
          <cell r="G1543">
            <v>7049.27</v>
          </cell>
        </row>
        <row r="1544">
          <cell r="A1544">
            <v>70140088</v>
          </cell>
          <cell r="E1544" t="str">
            <v>COMPORTA FOFO CIRCULAR OU QUADRADA DN 900 MM ATÉ DN 1200 MM - MONTAGEM</v>
          </cell>
          <cell r="F1544" t="str">
            <v>un</v>
          </cell>
          <cell r="G1544">
            <v>10046.719999999999</v>
          </cell>
        </row>
        <row r="1545">
          <cell r="A1545">
            <v>70140089</v>
          </cell>
          <cell r="E1545" t="str">
            <v>COMPORTA EM AÇO CARBONO OU INOX - MONTAGEM</v>
          </cell>
          <cell r="F1545" t="str">
            <v>M2</v>
          </cell>
          <cell r="G1545">
            <v>4900.37</v>
          </cell>
        </row>
        <row r="1546">
          <cell r="A1546">
            <v>70140090</v>
          </cell>
          <cell r="E1546" t="str">
            <v>COMPORTA EM FIBRA DE VIDRO - MONTAGEM</v>
          </cell>
          <cell r="F1546" t="str">
            <v>M2</v>
          </cell>
          <cell r="G1546">
            <v>2824.17</v>
          </cell>
        </row>
        <row r="1547">
          <cell r="A1547">
            <v>70140091</v>
          </cell>
          <cell r="E1547" t="str">
            <v>HASTE DE PROLONGAMENTO - MONTAGEM</v>
          </cell>
          <cell r="F1547" t="str">
            <v>M</v>
          </cell>
          <cell r="G1547">
            <v>40.22</v>
          </cell>
        </row>
        <row r="1548">
          <cell r="A1548">
            <v>70140092</v>
          </cell>
          <cell r="E1548" t="str">
            <v>MANCAL INTERMEDIÁRIO - MONTAGEM</v>
          </cell>
          <cell r="F1548" t="str">
            <v>un</v>
          </cell>
          <cell r="G1548">
            <v>118.57</v>
          </cell>
        </row>
        <row r="1549">
          <cell r="A1549">
            <v>70140093</v>
          </cell>
          <cell r="E1549" t="str">
            <v>PEDESTAL DE MANOBRA OU SUSPENSÃO ACIONAMENTO MANUAL - MONTAGEM</v>
          </cell>
          <cell r="F1549" t="str">
            <v>un</v>
          </cell>
          <cell r="G1549">
            <v>1269.6600000000001</v>
          </cell>
        </row>
        <row r="1550">
          <cell r="A1550">
            <v>70140094</v>
          </cell>
          <cell r="E1550" t="str">
            <v>PEDESTAL DE MANOBRA OU SUSPENSÃO ACIONAMENTO ELÉTRICO - MONTAGEM</v>
          </cell>
          <cell r="F1550" t="str">
            <v>un</v>
          </cell>
          <cell r="G1550">
            <v>1718.92</v>
          </cell>
        </row>
        <row r="1551">
          <cell r="E1551" t="str">
            <v>MONTAGEM DE CONJUNTOS MOTO-BOMBA</v>
          </cell>
        </row>
        <row r="1552">
          <cell r="A1552">
            <v>70140096</v>
          </cell>
          <cell r="E1552" t="str">
            <v>CONJUNTO MOTO-BOMBA CENTRÍFUGA 16 CV ATÉ 50 CV - MONTAGEM</v>
          </cell>
          <cell r="F1552" t="str">
            <v>CJ</v>
          </cell>
          <cell r="G1552">
            <v>8912.26</v>
          </cell>
        </row>
        <row r="1553">
          <cell r="A1553">
            <v>70140097</v>
          </cell>
          <cell r="E1553" t="str">
            <v>CONJUNTO MOTO-BOMBA CENTRÍFUGA 51 CV ATÉ 100 CV - MONTAGEM</v>
          </cell>
          <cell r="F1553" t="str">
            <v>CJ</v>
          </cell>
          <cell r="G1553">
            <v>13624.3</v>
          </cell>
        </row>
        <row r="1554">
          <cell r="A1554">
            <v>70140098</v>
          </cell>
          <cell r="E1554" t="str">
            <v>CONJUNTO MOTO-BOMBA CENTRÍFUGA 101 CV ATÉ 200 CV - MONTAGEM</v>
          </cell>
          <cell r="F1554" t="str">
            <v>CJ</v>
          </cell>
          <cell r="G1554">
            <v>19436.2</v>
          </cell>
        </row>
        <row r="1555">
          <cell r="A1555">
            <v>70140099</v>
          </cell>
          <cell r="E1555" t="str">
            <v>CONJUNTO MOTO-BOMBA CENTRÍFUGA 201 CV ATÉ 500 CV - MONTAGEM</v>
          </cell>
          <cell r="F1555" t="str">
            <v>CJ</v>
          </cell>
          <cell r="G1555">
            <v>31355.96</v>
          </cell>
        </row>
        <row r="1556">
          <cell r="A1556">
            <v>70140100</v>
          </cell>
          <cell r="E1556" t="str">
            <v>CONJUNTO MOTO-BOMBA CENTRÍFUGA 501 ATÉ 1000 CV - MONTAGEM</v>
          </cell>
          <cell r="F1556" t="str">
            <v>CJ</v>
          </cell>
          <cell r="G1556">
            <v>36542.9</v>
          </cell>
        </row>
        <row r="1557">
          <cell r="A1557">
            <v>70140151</v>
          </cell>
          <cell r="E1557" t="str">
            <v>CONJUNTO MOTO-BOMBA CENTRÍFUGA ATÉ 5 CV - MONTAGEM</v>
          </cell>
          <cell r="F1557" t="str">
            <v>CJ</v>
          </cell>
          <cell r="G1557">
            <v>1705.81</v>
          </cell>
        </row>
        <row r="1558">
          <cell r="A1558">
            <v>70140152</v>
          </cell>
          <cell r="E1558" t="str">
            <v>CONJUNTO MOTO-BOMBA CENTRÍFUGA 6 CV ATÉ 15 CV - MONTAGEM</v>
          </cell>
          <cell r="F1558" t="str">
            <v>CJ</v>
          </cell>
          <cell r="G1558">
            <v>3528.85</v>
          </cell>
        </row>
        <row r="1559">
          <cell r="A1559">
            <v>70140101</v>
          </cell>
          <cell r="E1559" t="str">
            <v>CONJUNTO MOTO-BOMBA SUBMERSÍVEL ATÉ 5 CV - MONTAGEM</v>
          </cell>
          <cell r="F1559" t="str">
            <v>CJ</v>
          </cell>
          <cell r="G1559">
            <v>2890.52</v>
          </cell>
        </row>
        <row r="1560">
          <cell r="A1560">
            <v>70140102</v>
          </cell>
          <cell r="E1560" t="str">
            <v>CONJUNTO MOTO-BOMBA SUBMERSÍVEL 6 ATÉ 15 CV - MONTAGEM</v>
          </cell>
          <cell r="F1560" t="str">
            <v>CJ</v>
          </cell>
          <cell r="G1560">
            <v>4019.94</v>
          </cell>
        </row>
        <row r="1561">
          <cell r="A1561">
            <v>70140103</v>
          </cell>
          <cell r="E1561" t="str">
            <v>CONJUNTO MOTO-BOMBA SUBMERSÍVEL 16 ATÉ 50 CV - MONTAGEM</v>
          </cell>
          <cell r="F1561" t="str">
            <v>CJ</v>
          </cell>
          <cell r="G1561">
            <v>6608.32</v>
          </cell>
        </row>
        <row r="1562">
          <cell r="A1562">
            <v>70140104</v>
          </cell>
          <cell r="E1562" t="str">
            <v>CONJUNTO MOTO-BOMBA SUBMERSÍVEL 51 ATÉ 100 CV - MONTAGEM</v>
          </cell>
          <cell r="F1562" t="str">
            <v>CJ</v>
          </cell>
          <cell r="G1562">
            <v>9180.92</v>
          </cell>
        </row>
        <row r="1563">
          <cell r="A1563">
            <v>70140105</v>
          </cell>
          <cell r="E1563" t="str">
            <v>CONJUNTO MOTO-BOMBA SUBMERSA (PARA POÇO) ATÉ 15 CV - MONTAGEM</v>
          </cell>
          <cell r="F1563" t="str">
            <v>CJ</v>
          </cell>
          <cell r="G1563">
            <v>3391.49</v>
          </cell>
        </row>
        <row r="1564">
          <cell r="A1564">
            <v>70140106</v>
          </cell>
          <cell r="E1564" t="str">
            <v>CONJUNTO MOTO-BOMBA SUBMERSA (PARA POÇO) 16 ATÉ 30 CV - MONTAGEM</v>
          </cell>
          <cell r="F1564" t="str">
            <v>CJ</v>
          </cell>
          <cell r="G1564">
            <v>4845.79</v>
          </cell>
        </row>
        <row r="1565">
          <cell r="A1565">
            <v>70140107</v>
          </cell>
          <cell r="E1565" t="str">
            <v>CONJUNTO MOTO-BOMBA SUBMERSA (PARA POÇO) 31 ATÉ 60 CV - MONTAGEM</v>
          </cell>
          <cell r="F1565" t="str">
            <v>CJ</v>
          </cell>
          <cell r="G1565">
            <v>7216.83</v>
          </cell>
        </row>
        <row r="1566">
          <cell r="A1566">
            <v>70140108</v>
          </cell>
          <cell r="E1566" t="str">
            <v>CONJUNTO MOTO-BOMBA SUBMERSA (PARA POÇO) 61 ATÉ 100 CV - MONTAGEM</v>
          </cell>
          <cell r="F1566" t="str">
            <v>CJ</v>
          </cell>
          <cell r="G1566">
            <v>9115.42</v>
          </cell>
        </row>
        <row r="1567">
          <cell r="A1567">
            <v>70140109</v>
          </cell>
          <cell r="E1567" t="str">
            <v>CONJUNTO MOTO-BOMBA PARAFUSO ATÉ DN 50 CM - MONTAGEM</v>
          </cell>
          <cell r="F1567" t="str">
            <v>CJ</v>
          </cell>
          <cell r="G1567">
            <v>8279.3799999999992</v>
          </cell>
        </row>
        <row r="1568">
          <cell r="A1568">
            <v>70140110</v>
          </cell>
          <cell r="E1568" t="str">
            <v>CONJUNTO MOTO-BOMBA PARAFUSO DN 51 CM ATÉ DN 100 CM - MONTAGEM</v>
          </cell>
          <cell r="F1568" t="str">
            <v>CJ</v>
          </cell>
          <cell r="G1568">
            <v>12151.53</v>
          </cell>
        </row>
        <row r="1569">
          <cell r="A1569">
            <v>70140111</v>
          </cell>
          <cell r="E1569" t="str">
            <v>CONJUNTO MOTO-BOMBA PARAFUSO DN 101CM ATÉ DN 150 CM - MONTAGEM</v>
          </cell>
          <cell r="F1569" t="str">
            <v>CJ</v>
          </cell>
          <cell r="G1569">
            <v>17685.86</v>
          </cell>
        </row>
        <row r="1570">
          <cell r="A1570">
            <v>70140112</v>
          </cell>
          <cell r="E1570" t="str">
            <v>CONJUNTO MOTO-BOMBA HELICOIDAL ATÉ 10 CV - MONTAGEM</v>
          </cell>
          <cell r="F1570" t="str">
            <v>CJ</v>
          </cell>
          <cell r="G1570">
            <v>2228.4499999999998</v>
          </cell>
        </row>
        <row r="1571">
          <cell r="A1571">
            <v>70140113</v>
          </cell>
          <cell r="E1571" t="str">
            <v>CONJUNTO MOTO-BOMBA HELICOIDAL 11 CV ATÉ 30 CV - MONTAGEM</v>
          </cell>
          <cell r="F1571" t="str">
            <v>CJ</v>
          </cell>
          <cell r="G1571">
            <v>4628.62</v>
          </cell>
        </row>
        <row r="1572">
          <cell r="A1572">
            <v>70140114</v>
          </cell>
          <cell r="E1572" t="str">
            <v>CONJUNTO MOTO-BOMBA HELICOIDAL 31 CV ATÉ 50 CV - MONTAGEM</v>
          </cell>
          <cell r="F1572" t="str">
            <v>CJ</v>
          </cell>
          <cell r="G1572">
            <v>6390.63</v>
          </cell>
        </row>
        <row r="1573">
          <cell r="E1573" t="str">
            <v>SOPRADORES E SISTEMA DE AERAÇÃO</v>
          </cell>
        </row>
        <row r="1574">
          <cell r="A1574">
            <v>70140115</v>
          </cell>
          <cell r="E1574" t="str">
            <v>COMPRESSOR / SOPRADOR ATÉ 30CV - MONTAGEM</v>
          </cell>
          <cell r="F1574" t="str">
            <v>CJ</v>
          </cell>
          <cell r="G1574">
            <v>4372.04</v>
          </cell>
        </row>
        <row r="1575">
          <cell r="A1575">
            <v>70140116</v>
          </cell>
          <cell r="E1575" t="str">
            <v>COMPRESSOR / SOPRADOR 31 CV ATÉ 60 CV - MONTAGEM</v>
          </cell>
          <cell r="F1575" t="str">
            <v>CJ</v>
          </cell>
          <cell r="G1575">
            <v>5715.14</v>
          </cell>
        </row>
        <row r="1576">
          <cell r="A1576">
            <v>70140117</v>
          </cell>
          <cell r="E1576" t="str">
            <v>COMPRESSOR / SOPRADOR 61 CV ATÉ 100 CV - MONTAGEM</v>
          </cell>
          <cell r="F1576" t="str">
            <v>CJ</v>
          </cell>
          <cell r="G1576">
            <v>7075.65</v>
          </cell>
        </row>
        <row r="1577">
          <cell r="A1577">
            <v>70140118</v>
          </cell>
          <cell r="E1577" t="str">
            <v>SISTEMA DE AERAÇÃO POR DIFUSÃO - MONTAGEM</v>
          </cell>
          <cell r="F1577" t="str">
            <v>M2</v>
          </cell>
          <cell r="G1577">
            <v>92.67</v>
          </cell>
        </row>
        <row r="1578">
          <cell r="E1578" t="str">
            <v>BRAÇO GIRATÓRIO, TALHAS, MONOVIA E PONTE</v>
          </cell>
        </row>
        <row r="1579">
          <cell r="A1579">
            <v>70140119</v>
          </cell>
          <cell r="E1579" t="str">
            <v>GUINDASTE DE COLUNA/BRAÇO GIRATÓRIO ATÉ 3T (SEM TALHA E TROLE) - MONTAGEM</v>
          </cell>
          <cell r="F1579" t="str">
            <v>un</v>
          </cell>
          <cell r="G1579">
            <v>2269.73</v>
          </cell>
        </row>
        <row r="1580">
          <cell r="A1580">
            <v>70140120</v>
          </cell>
          <cell r="E1580" t="str">
            <v>MONOVIA METÁLICA PARA TALHA E TROLE (CAP. ATÉ 3T) - MONTAGEM</v>
          </cell>
          <cell r="F1580" t="str">
            <v>M</v>
          </cell>
          <cell r="G1580">
            <v>187.11</v>
          </cell>
        </row>
        <row r="1581">
          <cell r="A1581">
            <v>70140121</v>
          </cell>
          <cell r="E1581" t="str">
            <v>TALHA E TROLE COM ACIONAMENTO MANUAL (CAP. ATÉ 3T) - MONTAGEM</v>
          </cell>
          <cell r="F1581" t="str">
            <v>un</v>
          </cell>
          <cell r="G1581">
            <v>1109.57</v>
          </cell>
        </row>
        <row r="1582">
          <cell r="A1582">
            <v>70140122</v>
          </cell>
          <cell r="E1582" t="str">
            <v>TALHA E TROLE COM ACIONAMENTO ELÉTRICO (CAP. ATÉ 3T) - MONTAGEM</v>
          </cell>
          <cell r="F1582" t="str">
            <v>un</v>
          </cell>
          <cell r="G1582">
            <v>1213.32</v>
          </cell>
        </row>
        <row r="1583">
          <cell r="A1583">
            <v>70140123</v>
          </cell>
          <cell r="E1583" t="str">
            <v>PONTE ROLANTE MOTORIZADA (CAP. ATÉ 10T) - MONTAGEM</v>
          </cell>
          <cell r="F1583" t="str">
            <v>un</v>
          </cell>
          <cell r="G1583">
            <v>6989.82</v>
          </cell>
        </row>
        <row r="1584">
          <cell r="A1584">
            <v>70140124</v>
          </cell>
          <cell r="E1584" t="str">
            <v>CAMINHO DE ROLAMENTO PARA PONTE ROLANTE MOTORIZADA - MONTAGEM</v>
          </cell>
          <cell r="F1584" t="str">
            <v>M</v>
          </cell>
          <cell r="G1584">
            <v>621.11</v>
          </cell>
        </row>
        <row r="1585">
          <cell r="E1585" t="str">
            <v>CALHA PARSHALL, STOP-LOG E VERTEDORES</v>
          </cell>
        </row>
        <row r="1586">
          <cell r="A1586">
            <v>70140125</v>
          </cell>
          <cell r="E1586" t="str">
            <v>CALHA PARSHALL EM FIBRA DE VIDRO W ATÉ 6" - MONTAGEM</v>
          </cell>
          <cell r="F1586" t="str">
            <v>un</v>
          </cell>
          <cell r="G1586">
            <v>664.13</v>
          </cell>
        </row>
        <row r="1587">
          <cell r="A1587">
            <v>70140126</v>
          </cell>
          <cell r="E1587" t="str">
            <v>CALHA PARSHALL EM FIBRA DE VIDRO W 9" ATÉ 12" - MONTAGEM</v>
          </cell>
          <cell r="F1587" t="str">
            <v>un</v>
          </cell>
          <cell r="G1587">
            <v>1197.8900000000001</v>
          </cell>
        </row>
        <row r="1588">
          <cell r="A1588">
            <v>70140127</v>
          </cell>
          <cell r="E1588" t="str">
            <v>CALHA PARSHALL EM FIBRA DE VIDRO W 18" ATÉ 24" - MONTAGEM</v>
          </cell>
          <cell r="F1588" t="str">
            <v>un</v>
          </cell>
          <cell r="G1588">
            <v>1696.24</v>
          </cell>
        </row>
        <row r="1589">
          <cell r="A1589">
            <v>70140128</v>
          </cell>
          <cell r="E1589" t="str">
            <v>CALHA PARSHALL EM FIBRA DE VIDRO W 36" ATÉ 48" - MONTAGEM</v>
          </cell>
          <cell r="F1589" t="str">
            <v>un</v>
          </cell>
          <cell r="G1589">
            <v>2194.4699999999998</v>
          </cell>
        </row>
        <row r="1590">
          <cell r="A1590">
            <v>70140129</v>
          </cell>
          <cell r="E1590" t="str">
            <v>CALHA PARSHALL EM FIBRA DE VIDRO W 60" ATÉ 72" - MONTAGEM</v>
          </cell>
          <cell r="F1590" t="str">
            <v>un</v>
          </cell>
          <cell r="G1590">
            <v>2890.71</v>
          </cell>
        </row>
        <row r="1591">
          <cell r="A1591">
            <v>70140130</v>
          </cell>
          <cell r="E1591" t="str">
            <v>CALHA PARSHALL EM FIBRA DE VIDRO W 84" ATÉ 96" - MONTAGEM</v>
          </cell>
          <cell r="F1591" t="str">
            <v>un</v>
          </cell>
          <cell r="G1591">
            <v>3686.95</v>
          </cell>
        </row>
        <row r="1592">
          <cell r="A1592">
            <v>70140132</v>
          </cell>
          <cell r="E1592" t="str">
            <v>VERTEDOR - MONTAGEM</v>
          </cell>
          <cell r="F1592" t="str">
            <v>M2</v>
          </cell>
          <cell r="G1592">
            <v>268.33999999999997</v>
          </cell>
        </row>
        <row r="1593">
          <cell r="A1593">
            <v>70140133</v>
          </cell>
          <cell r="E1593" t="str">
            <v>STOP-LOG - MONTAGEM</v>
          </cell>
          <cell r="F1593" t="str">
            <v>M2</v>
          </cell>
          <cell r="G1593">
            <v>507.2</v>
          </cell>
        </row>
        <row r="1594">
          <cell r="E1594" t="str">
            <v>URBANIZAÇÃO</v>
          </cell>
        </row>
        <row r="1595">
          <cell r="E1595" t="str">
            <v>PORTÕES,CERCAS,MUROS E ALAMBRADOS</v>
          </cell>
        </row>
        <row r="1596">
          <cell r="A1596">
            <v>70150001</v>
          </cell>
          <cell r="E1596" t="str">
            <v>PORTÃO DE TELA</v>
          </cell>
          <cell r="F1596" t="str">
            <v>M2</v>
          </cell>
          <cell r="G1596">
            <v>584.62</v>
          </cell>
        </row>
        <row r="1597">
          <cell r="A1597">
            <v>70150002</v>
          </cell>
          <cell r="E1597" t="str">
            <v>CERCAS DE ARAME FARPADO 5 FIOS</v>
          </cell>
          <cell r="F1597" t="str">
            <v>M</v>
          </cell>
          <cell r="G1597">
            <v>77.48</v>
          </cell>
        </row>
        <row r="1598">
          <cell r="A1598">
            <v>70150003</v>
          </cell>
          <cell r="E1598" t="str">
            <v>CERCAS DE ARAME FARPADO 11 FIOS</v>
          </cell>
          <cell r="F1598" t="str">
            <v>M</v>
          </cell>
          <cell r="G1598">
            <v>109.16</v>
          </cell>
        </row>
        <row r="1599">
          <cell r="A1599">
            <v>70150004</v>
          </cell>
          <cell r="E1599" t="str">
            <v>CERCAS DE TELA TIPO ALAMBRADO - ARAME GALVANIZADO</v>
          </cell>
          <cell r="F1599" t="str">
            <v>M</v>
          </cell>
          <cell r="G1599">
            <v>366.41</v>
          </cell>
        </row>
        <row r="1600">
          <cell r="A1600">
            <v>70150005</v>
          </cell>
          <cell r="E1600" t="str">
            <v>MURO TIPO PALITEIRO, H = 2,00 M</v>
          </cell>
          <cell r="F1600" t="str">
            <v>M</v>
          </cell>
          <cell r="G1600">
            <v>920.85</v>
          </cell>
        </row>
        <row r="1601">
          <cell r="A1601">
            <v>70150006</v>
          </cell>
          <cell r="E1601" t="str">
            <v>COLOCAÇÃO DE TELA OU ALAMBRADO EM ESTRUTURA EXISTENTE</v>
          </cell>
          <cell r="F1601" t="str">
            <v>M</v>
          </cell>
          <cell r="G1601">
            <v>164.48</v>
          </cell>
        </row>
        <row r="1602">
          <cell r="A1602">
            <v>70150007</v>
          </cell>
          <cell r="E1602" t="str">
            <v>GRADE METÁLICA DE 3/4", ESPAÇAMENTO DE 15 CM</v>
          </cell>
          <cell r="F1602" t="str">
            <v>M2</v>
          </cell>
          <cell r="G1602">
            <v>607.85</v>
          </cell>
        </row>
        <row r="1603">
          <cell r="A1603">
            <v>70150008</v>
          </cell>
          <cell r="E1603" t="str">
            <v>GRADE METÁLICA DE 1/2", ESPAÇAMENTO DE 10 CM</v>
          </cell>
          <cell r="F1603" t="str">
            <v>M2</v>
          </cell>
          <cell r="G1603">
            <v>625.69000000000005</v>
          </cell>
        </row>
        <row r="1604">
          <cell r="A1604">
            <v>70150009</v>
          </cell>
          <cell r="E1604" t="str">
            <v>ALTEAMENTO DE PROTEÇÃO EM ARAME COM LÂMINAS - CONCERTINA AÇO GALVANIZADO</v>
          </cell>
          <cell r="F1604" t="str">
            <v>M</v>
          </cell>
          <cell r="G1604">
            <v>97.74</v>
          </cell>
        </row>
        <row r="1605">
          <cell r="A1605">
            <v>70150010</v>
          </cell>
          <cell r="E1605" t="str">
            <v>ALTEAMENTO DE PROTEÇÃO EM ARAME FARPADO, 10 FIOS</v>
          </cell>
          <cell r="F1605" t="str">
            <v>M</v>
          </cell>
          <cell r="G1605">
            <v>144.59</v>
          </cell>
        </row>
        <row r="1606">
          <cell r="A1606">
            <v>70150011</v>
          </cell>
          <cell r="E1606" t="str">
            <v>PORTÃO EM GRADES METÁLICAS DE 3/4", E = 15 CM</v>
          </cell>
          <cell r="F1606" t="str">
            <v>M2</v>
          </cell>
          <cell r="G1606">
            <v>735.63</v>
          </cell>
        </row>
        <row r="1607">
          <cell r="E1607" t="str">
            <v>PAISAGISMO</v>
          </cell>
        </row>
        <row r="1608">
          <cell r="A1608">
            <v>70150012</v>
          </cell>
          <cell r="E1608" t="str">
            <v>PLANTIO DE GRAMA EM PLACA</v>
          </cell>
          <cell r="F1608" t="str">
            <v>M2</v>
          </cell>
          <cell r="G1608">
            <v>20.170000000000002</v>
          </cell>
        </row>
        <row r="1609">
          <cell r="A1609">
            <v>70150013</v>
          </cell>
          <cell r="E1609" t="str">
            <v>PLANTIO DE ARBUSTO</v>
          </cell>
          <cell r="F1609" t="str">
            <v>un</v>
          </cell>
          <cell r="G1609">
            <v>87.41</v>
          </cell>
        </row>
        <row r="1610">
          <cell r="A1610">
            <v>70150014</v>
          </cell>
          <cell r="E1610" t="str">
            <v>PLANTIO DE ÁRVORES</v>
          </cell>
          <cell r="F1610" t="str">
            <v>un</v>
          </cell>
          <cell r="G1610">
            <v>130.29</v>
          </cell>
        </row>
        <row r="1611">
          <cell r="E1611" t="str">
            <v>ESCADA EM TALUDE</v>
          </cell>
        </row>
        <row r="1612">
          <cell r="A1612">
            <v>70150015</v>
          </cell>
          <cell r="E1612" t="str">
            <v>ESCADA EM TALUDE</v>
          </cell>
          <cell r="F1612" t="str">
            <v>M3</v>
          </cell>
          <cell r="G1612">
            <v>2694.8</v>
          </cell>
        </row>
        <row r="1613">
          <cell r="E1613" t="str">
            <v>SERVIÇOS DIVERSOS</v>
          </cell>
        </row>
        <row r="1614">
          <cell r="E1614" t="str">
            <v>INTERLIGAÇÕES C/REDES DE ÁGUA EXISTENTES</v>
          </cell>
        </row>
        <row r="1615">
          <cell r="A1615">
            <v>70160011</v>
          </cell>
          <cell r="E1615" t="str">
            <v>INTERL. C/ REDES DE ÁGUA EXISTENTES - DIÂM. 50 MM - CONVENCIONAL PVC</v>
          </cell>
          <cell r="F1615" t="str">
            <v>un</v>
          </cell>
          <cell r="G1615">
            <v>447</v>
          </cell>
        </row>
        <row r="1616">
          <cell r="A1616">
            <v>70160012</v>
          </cell>
          <cell r="E1616" t="str">
            <v>INTERL. C/ REDES DE ÁGUA EXISTENTES - DIÂM. 75 MM - CONVENCIONAL PVC</v>
          </cell>
          <cell r="F1616" t="str">
            <v>un</v>
          </cell>
          <cell r="G1616">
            <v>470.34</v>
          </cell>
        </row>
        <row r="1617">
          <cell r="A1617">
            <v>70160013</v>
          </cell>
          <cell r="E1617" t="str">
            <v>INTERL. C/ REDES DE ÁGUA EXISTENTES - DIÂM. 100 MM - CONVENCIONAL PVC</v>
          </cell>
          <cell r="F1617" t="str">
            <v>un</v>
          </cell>
          <cell r="G1617">
            <v>493.44</v>
          </cell>
        </row>
        <row r="1618">
          <cell r="A1618">
            <v>70160014</v>
          </cell>
          <cell r="E1618" t="str">
            <v>INTERL. C/ REDES DE ÁGUA EXISTENTES - DIÂM. 50 MM - CONVENCIONAL FºFº</v>
          </cell>
          <cell r="F1618" t="str">
            <v>un</v>
          </cell>
          <cell r="G1618">
            <v>557.02</v>
          </cell>
        </row>
        <row r="1619">
          <cell r="A1619">
            <v>70160015</v>
          </cell>
          <cell r="E1619" t="str">
            <v>INTERL. C/ REDES DE ÁGUA EXISTENTES - DIÂM. 75 MM - CONVENCIONAL FºFº</v>
          </cell>
          <cell r="F1619" t="str">
            <v>un</v>
          </cell>
          <cell r="G1619">
            <v>591.16</v>
          </cell>
        </row>
        <row r="1620">
          <cell r="A1620">
            <v>70160016</v>
          </cell>
          <cell r="E1620" t="str">
            <v>INTERL. C/ REDES DE ÁGUA EXISTENTES - DIÂM. 100 MM - CONVENCIONAL FºFº</v>
          </cell>
          <cell r="F1620" t="str">
            <v>un</v>
          </cell>
          <cell r="G1620">
            <v>625.1</v>
          </cell>
        </row>
        <row r="1621">
          <cell r="A1621">
            <v>70160017</v>
          </cell>
          <cell r="E1621" t="str">
            <v>INTERL. C/ REDES DE ÁGUA EXISTENTES - DIÂM. 150 MM - CONVENCIONAL FºFº</v>
          </cell>
          <cell r="F1621" t="str">
            <v>un</v>
          </cell>
          <cell r="G1621">
            <v>670.86</v>
          </cell>
        </row>
        <row r="1622">
          <cell r="A1622">
            <v>70160018</v>
          </cell>
          <cell r="E1622" t="str">
            <v>INTERL. C/ REDES DE ÁGUA EXISTENTES - DIÂM. 200 MM - CONVENCIONAL FºFº</v>
          </cell>
          <cell r="F1622" t="str">
            <v>un</v>
          </cell>
          <cell r="G1622">
            <v>726.13</v>
          </cell>
        </row>
        <row r="1623">
          <cell r="A1623">
            <v>70160019</v>
          </cell>
          <cell r="E1623" t="str">
            <v>INTERL. C/ REDES DE ÁGUA EXISTENTES - DIÂM. 250 MM - CONVENCIONAL FºFº</v>
          </cell>
          <cell r="F1623" t="str">
            <v>un</v>
          </cell>
          <cell r="G1623">
            <v>796.15</v>
          </cell>
        </row>
        <row r="1624">
          <cell r="A1624">
            <v>70160020</v>
          </cell>
          <cell r="E1624" t="str">
            <v>INTERL. C/ REDES DE ÁGUA EXISTENTES - DIÂM. 300 MM - CONVENCIONAL FºFº</v>
          </cell>
          <cell r="F1624" t="str">
            <v>un</v>
          </cell>
          <cell r="G1624">
            <v>931.44</v>
          </cell>
        </row>
        <row r="1625">
          <cell r="A1625">
            <v>70160021</v>
          </cell>
          <cell r="E1625" t="str">
            <v>INTERL. C/ REDES DE ÁGUA EXISTENTES - DIÂM. 350 MM - CONVENCIONAL FºFº</v>
          </cell>
          <cell r="F1625" t="str">
            <v>un</v>
          </cell>
          <cell r="G1625">
            <v>1037.43</v>
          </cell>
        </row>
        <row r="1626">
          <cell r="A1626">
            <v>70160022</v>
          </cell>
          <cell r="E1626" t="str">
            <v>INTERL. C/ REDES DE ÁGUA EXISTENTES - DIÂM. 400 MM - CONVENCIONAL FºFº</v>
          </cell>
          <cell r="F1626" t="str">
            <v>un</v>
          </cell>
          <cell r="G1626">
            <v>1247.5999999999999</v>
          </cell>
        </row>
        <row r="1627">
          <cell r="A1627">
            <v>70160023</v>
          </cell>
          <cell r="E1627" t="str">
            <v>INTERL. C/ REDES DE ÁGUA EXISTENTES - DIÂM. 500 MM - CONVENCIONAL FºFº</v>
          </cell>
          <cell r="F1627" t="str">
            <v>un</v>
          </cell>
          <cell r="G1627">
            <v>1462.52</v>
          </cell>
        </row>
        <row r="1628">
          <cell r="A1628">
            <v>70160024</v>
          </cell>
          <cell r="E1628" t="str">
            <v>INTERL. C/ REDES DE ÁGUA EXISTENTES - DIÂM. 600 MM - CONVENCIONAL FºFº</v>
          </cell>
          <cell r="F1628" t="str">
            <v>un</v>
          </cell>
          <cell r="G1628">
            <v>1892.26</v>
          </cell>
        </row>
        <row r="1629">
          <cell r="A1629">
            <v>70160025</v>
          </cell>
          <cell r="E1629" t="str">
            <v>INTERL. C/ REDES DE ÁGUA EXISTENTES - DIÂM. 700 MM - CONVENCIONAL FºFº</v>
          </cell>
          <cell r="F1629" t="str">
            <v>un</v>
          </cell>
          <cell r="G1629">
            <v>2617.3200000000002</v>
          </cell>
        </row>
        <row r="1630">
          <cell r="A1630">
            <v>70160026</v>
          </cell>
          <cell r="E1630" t="str">
            <v>INTERL. C/ REDES DE ÁGUA EXISTENTES - DIÂM. 800 MM - CONVENCIONAL FºFº</v>
          </cell>
          <cell r="F1630" t="str">
            <v>un</v>
          </cell>
          <cell r="G1630">
            <v>3223.56</v>
          </cell>
        </row>
        <row r="1631">
          <cell r="A1631">
            <v>70160027</v>
          </cell>
          <cell r="E1631" t="str">
            <v>INTERL. C/ REDES DE ÁGUA EXISTENTES - DIÂM. 50 MM - TÊ TRIPARTIDO</v>
          </cell>
          <cell r="F1631" t="str">
            <v>un</v>
          </cell>
          <cell r="G1631">
            <v>427.47</v>
          </cell>
        </row>
        <row r="1632">
          <cell r="A1632">
            <v>70160028</v>
          </cell>
          <cell r="E1632" t="str">
            <v>INTERL. C/ REDES DE ÁGUA EXISTENTES - DIÂM. 80 MM - TÊ TRIPARTIDO</v>
          </cell>
          <cell r="F1632" t="str">
            <v>un</v>
          </cell>
          <cell r="G1632">
            <v>549.88</v>
          </cell>
        </row>
        <row r="1633">
          <cell r="A1633">
            <v>70160029</v>
          </cell>
          <cell r="E1633" t="str">
            <v>INTERL. C/ REDES DE ÁGUA EXISTENTES - DIÂM. 100 MM - TÊ TRIPARTIDO</v>
          </cell>
          <cell r="F1633" t="str">
            <v>un</v>
          </cell>
          <cell r="G1633">
            <v>571.74</v>
          </cell>
        </row>
        <row r="1634">
          <cell r="A1634">
            <v>70160030</v>
          </cell>
          <cell r="E1634" t="str">
            <v>INTERL. C/ REDES DE ÁGUA EXISTENTES - DIÂM. 150 MM - TÊ TRIPARTIDO</v>
          </cell>
          <cell r="F1634" t="str">
            <v>un</v>
          </cell>
          <cell r="G1634">
            <v>609.54999999999995</v>
          </cell>
        </row>
        <row r="1635">
          <cell r="A1635">
            <v>70160031</v>
          </cell>
          <cell r="E1635" t="str">
            <v>INTERL. C/ REDES DE ÁGUA EXISTENTES - DIÂM. 200 MM - TÊ TRIPARTIDO</v>
          </cell>
          <cell r="F1635" t="str">
            <v>un</v>
          </cell>
          <cell r="G1635">
            <v>623.45000000000005</v>
          </cell>
        </row>
        <row r="1636">
          <cell r="A1636">
            <v>70160032</v>
          </cell>
          <cell r="E1636" t="str">
            <v>INTERL. C/ REDES DE ÁGUA EXISTENTES - DIÂM. 250 MM - TÊ TRIPARTIDO</v>
          </cell>
          <cell r="F1636" t="str">
            <v>un</v>
          </cell>
          <cell r="G1636">
            <v>803.84</v>
          </cell>
        </row>
        <row r="1637">
          <cell r="A1637">
            <v>70160033</v>
          </cell>
          <cell r="E1637" t="str">
            <v>INTERL. C/ REDES DE ÁGUA EXISTENTES - DIÂM. 300 MM - TÊ TRIPARTIDO</v>
          </cell>
          <cell r="F1637" t="str">
            <v>un</v>
          </cell>
          <cell r="G1637">
            <v>1008.13</v>
          </cell>
        </row>
        <row r="1638">
          <cell r="A1638">
            <v>70160034</v>
          </cell>
          <cell r="E1638" t="str">
            <v>INTERL. C/ REDES DE ÁGUA EXISTENTES - DIÂM. 350 MM - TÊ TRIPARTIDO</v>
          </cell>
          <cell r="F1638" t="str">
            <v>un</v>
          </cell>
          <cell r="G1638">
            <v>1083.7</v>
          </cell>
        </row>
        <row r="1639">
          <cell r="A1639">
            <v>70160035</v>
          </cell>
          <cell r="E1639" t="str">
            <v>INTERL. C/ REDES DE ÁGUA EXISTENTES - DIÂM. 400 MM - TÊ TRIPARTIDO</v>
          </cell>
          <cell r="F1639" t="str">
            <v>un</v>
          </cell>
          <cell r="G1639">
            <v>1126.73</v>
          </cell>
        </row>
        <row r="1640">
          <cell r="A1640">
            <v>70160036</v>
          </cell>
          <cell r="E1640" t="str">
            <v>INTERL. C/ REDES DE ÁGUA EXISTENTES - DIÂM. 500 MM - TÊ TRIPARTIDO</v>
          </cell>
          <cell r="F1640" t="str">
            <v>un</v>
          </cell>
          <cell r="G1640">
            <v>1247.73</v>
          </cell>
        </row>
        <row r="1641">
          <cell r="E1641" t="str">
            <v>ENCHIMENTO DE LAGOA</v>
          </cell>
        </row>
        <row r="1642">
          <cell r="A1642">
            <v>70160001</v>
          </cell>
          <cell r="E1642" t="str">
            <v>ENCHIMENTO DA LAGOA</v>
          </cell>
          <cell r="F1642" t="str">
            <v>HPH</v>
          </cell>
          <cell r="G1642">
            <v>3.42</v>
          </cell>
        </row>
        <row r="1643">
          <cell r="E1643" t="str">
            <v>POÇOS PROFUNDOS</v>
          </cell>
        </row>
        <row r="1644">
          <cell r="E1644" t="str">
            <v>CANTEIRO DE OBRAS (POÇOS PROFUNDOS)</v>
          </cell>
        </row>
        <row r="1645">
          <cell r="A1645">
            <v>70170001</v>
          </cell>
          <cell r="E1645" t="str">
            <v>INSTALAÇÃO DO CANTEIRO - PERCUSSÃO</v>
          </cell>
          <cell r="F1645" t="str">
            <v>GB</v>
          </cell>
          <cell r="G1645">
            <v>32873.93</v>
          </cell>
        </row>
        <row r="1646">
          <cell r="A1646">
            <v>70170002</v>
          </cell>
          <cell r="E1646" t="str">
            <v>INSTALAÇÃO DO CANTEIRO - ROTO-PERCUSSÃO</v>
          </cell>
          <cell r="F1646" t="str">
            <v>GB</v>
          </cell>
          <cell r="G1646">
            <v>85947.03</v>
          </cell>
        </row>
        <row r="1647">
          <cell r="A1647">
            <v>70170003</v>
          </cell>
          <cell r="E1647" t="str">
            <v>INSTALAÇÃO DO CANTEIRO - ROTATIVA EQUIPAMENTO ATÉ 30 M</v>
          </cell>
          <cell r="F1647" t="str">
            <v>GB</v>
          </cell>
          <cell r="G1647">
            <v>90381.59</v>
          </cell>
        </row>
        <row r="1648">
          <cell r="A1648">
            <v>70170004</v>
          </cell>
          <cell r="E1648" t="str">
            <v>INSTALAÇÃO DO CANTEIRO - ROTATIVA EQUIPAMENTO DE 31 A 200 M</v>
          </cell>
          <cell r="F1648" t="str">
            <v>GB</v>
          </cell>
          <cell r="G1648">
            <v>100423.97</v>
          </cell>
        </row>
        <row r="1649">
          <cell r="A1649">
            <v>70170005</v>
          </cell>
          <cell r="E1649" t="str">
            <v>INSTALAÇÃO DO CANTEIRO - ROTATIVA EQUIPAMENTO DE 201 A 400 M</v>
          </cell>
          <cell r="F1649" t="str">
            <v>GB</v>
          </cell>
          <cell r="G1649">
            <v>125529.98</v>
          </cell>
        </row>
        <row r="1650">
          <cell r="A1650">
            <v>70170006</v>
          </cell>
          <cell r="E1650" t="str">
            <v>INSTALAÇÃO DO CANTEIRO - ROTATIVA EQUIPAMENTO DE 401 A 600  M</v>
          </cell>
          <cell r="F1650" t="str">
            <v>GB</v>
          </cell>
          <cell r="G1650">
            <v>272906.33</v>
          </cell>
        </row>
        <row r="1651">
          <cell r="A1651">
            <v>70170007</v>
          </cell>
          <cell r="E1651" t="str">
            <v>INSTALAÇÃO DO CANTEIRO - ROTATIVA EQUIPAMENTO DE 601 A 1.000 M</v>
          </cell>
          <cell r="F1651" t="str">
            <v>GB</v>
          </cell>
          <cell r="G1651">
            <v>354604.62</v>
          </cell>
        </row>
        <row r="1652">
          <cell r="A1652">
            <v>70170008</v>
          </cell>
          <cell r="E1652" t="str">
            <v>INSTALAÇÃO DO CANTEIRO - ROTATIVA EQUIPAMENTO ACIMA DE 1.001 M</v>
          </cell>
          <cell r="F1652" t="str">
            <v>GB</v>
          </cell>
          <cell r="G1652">
            <v>419121.75</v>
          </cell>
        </row>
        <row r="1653">
          <cell r="E1653" t="str">
            <v>PERFILAGEM ELÉTRICA</v>
          </cell>
        </row>
        <row r="1654">
          <cell r="A1654">
            <v>70170009</v>
          </cell>
          <cell r="E1654" t="str">
            <v>PERFILAGEM ELÉTRICA - TAXA DE TRANSPORTE</v>
          </cell>
          <cell r="F1654" t="str">
            <v>KM</v>
          </cell>
          <cell r="G1654">
            <v>3.84</v>
          </cell>
        </row>
        <row r="1655">
          <cell r="A1655">
            <v>70170010</v>
          </cell>
          <cell r="E1655" t="str">
            <v>PERFILAGEM ELÉTRICA - TAXA BÁSICA OU DE SERVIÇO</v>
          </cell>
          <cell r="F1655" t="str">
            <v>GB</v>
          </cell>
          <cell r="G1655">
            <v>3840</v>
          </cell>
        </row>
        <row r="1656">
          <cell r="A1656">
            <v>70170011</v>
          </cell>
          <cell r="E1656" t="str">
            <v>PERFILAGEM ELÉTRICA - TAXA DE PROFUNDIDADE - INDUÇÃO - ELÉTRICO IEL</v>
          </cell>
          <cell r="F1656" t="str">
            <v>M</v>
          </cell>
          <cell r="G1656">
            <v>4.4800000000000004</v>
          </cell>
        </row>
        <row r="1657">
          <cell r="A1657">
            <v>70170012</v>
          </cell>
          <cell r="E1657" t="str">
            <v>PERFILAGEM ELÉTRICA - TAXA DE PROFUNDIDADE - SÔNICO COMPENSADO BHC</v>
          </cell>
          <cell r="F1657" t="str">
            <v>M</v>
          </cell>
          <cell r="G1657">
            <v>7.68</v>
          </cell>
        </row>
        <row r="1658">
          <cell r="A1658">
            <v>70170014</v>
          </cell>
          <cell r="E1658" t="str">
            <v>PERFILAGEM ELÉTRICA - TAXA DE PROFUNDIDADE - RAIOS GAMA GR</v>
          </cell>
          <cell r="F1658" t="str">
            <v>M</v>
          </cell>
          <cell r="G1658">
            <v>7.68</v>
          </cell>
        </row>
        <row r="1659">
          <cell r="A1659">
            <v>70170015</v>
          </cell>
          <cell r="E1659" t="str">
            <v>PERFILAGEM ELÉTRICA - TAXA DE PROFUNDIDADE - RAIOS GAMA EM COMBINAÇÃO/GR</v>
          </cell>
          <cell r="F1659" t="str">
            <v>M</v>
          </cell>
          <cell r="G1659">
            <v>7.68</v>
          </cell>
        </row>
        <row r="1660">
          <cell r="A1660">
            <v>70170016</v>
          </cell>
          <cell r="E1660" t="str">
            <v>PERFILAGEM ELÉTRICA - TAXA DE PROFUNDIDADE - CALIBRADOR DE 4 BRAÇOS XYC</v>
          </cell>
          <cell r="F1660" t="str">
            <v>M</v>
          </cell>
          <cell r="G1660">
            <v>5.76</v>
          </cell>
        </row>
        <row r="1661">
          <cell r="A1661">
            <v>70170017</v>
          </cell>
          <cell r="E1661" t="str">
            <v>PERFILAGEM ELÉTRICA - TAXA DE PROFUNDIDADE - PERFIL DE TEMPERATURA TEMP</v>
          </cell>
          <cell r="F1661" t="str">
            <v>M</v>
          </cell>
          <cell r="G1661">
            <v>5.38</v>
          </cell>
        </row>
        <row r="1662">
          <cell r="A1662">
            <v>70170018</v>
          </cell>
          <cell r="E1662" t="str">
            <v>PERFILAGEM ELÉTRICA - TAXA DE INTEGRAÇÃO - TEMPO DE TRÂNSITO DO PERFIL SÔNICO</v>
          </cell>
          <cell r="F1662" t="str">
            <v>M</v>
          </cell>
          <cell r="G1662">
            <v>3.92</v>
          </cell>
        </row>
        <row r="1663">
          <cell r="A1663">
            <v>70170019</v>
          </cell>
          <cell r="E1663" t="str">
            <v>PERFILAGEM ELÉTRICA - TAXA DE INTEGRAÇÃO - CÁLCULO DO VOLUME DO POÇO</v>
          </cell>
          <cell r="F1663" t="str">
            <v>M</v>
          </cell>
          <cell r="G1663">
            <v>4.0999999999999996</v>
          </cell>
        </row>
        <row r="1664">
          <cell r="E1664" t="str">
            <v>PERFURAÇÃO P/TUBO BOCA</v>
          </cell>
        </row>
        <row r="1665">
          <cell r="A1665">
            <v>70170020</v>
          </cell>
          <cell r="E1665" t="str">
            <v>PERFURAÇÃO PARA TUBO BOCA - DIÂM. 914 MM (36")</v>
          </cell>
          <cell r="F1665" t="str">
            <v>M</v>
          </cell>
          <cell r="G1665">
            <v>1113.25</v>
          </cell>
        </row>
        <row r="1666">
          <cell r="A1666">
            <v>70170021</v>
          </cell>
          <cell r="E1666" t="str">
            <v>PERFURAÇÃO PARA TUBO BOCA - DIÂM. 864 MM (34")</v>
          </cell>
          <cell r="F1666" t="str">
            <v>M</v>
          </cell>
          <cell r="G1666">
            <v>1101.22</v>
          </cell>
        </row>
        <row r="1667">
          <cell r="A1667">
            <v>70170022</v>
          </cell>
          <cell r="E1667" t="str">
            <v>PERFURAÇÃO PARA TUBO BOCA - DIÂM. 813 MM (32")</v>
          </cell>
          <cell r="F1667" t="str">
            <v>M</v>
          </cell>
          <cell r="G1667">
            <v>1088.6400000000001</v>
          </cell>
        </row>
        <row r="1668">
          <cell r="A1668">
            <v>70170023</v>
          </cell>
          <cell r="E1668" t="str">
            <v>PERFURAÇÃO PARA TUBO BOCA - DIÂM. 711 MM (28")</v>
          </cell>
          <cell r="F1668" t="str">
            <v>M</v>
          </cell>
          <cell r="G1668">
            <v>1052.8</v>
          </cell>
        </row>
        <row r="1669">
          <cell r="A1669">
            <v>70170024</v>
          </cell>
          <cell r="E1669" t="str">
            <v>PERFURAÇÃO PARA TUBO BOCA - DIÂM. 610 MM (24")</v>
          </cell>
          <cell r="F1669" t="str">
            <v>M</v>
          </cell>
          <cell r="G1669">
            <v>1028.3599999999999</v>
          </cell>
        </row>
        <row r="1670">
          <cell r="A1670">
            <v>70170025</v>
          </cell>
          <cell r="E1670" t="str">
            <v>PERFURAÇÃO PARA TUBO BOCA - DIÂM. 508 MM (20")</v>
          </cell>
          <cell r="F1670" t="str">
            <v>M</v>
          </cell>
          <cell r="G1670">
            <v>426.19</v>
          </cell>
        </row>
        <row r="1671">
          <cell r="A1671">
            <v>70170026</v>
          </cell>
          <cell r="E1671" t="str">
            <v>PERFURAÇÃO PARA TUBO BOCA - DIÂM. 444 MM (17.1/2")</v>
          </cell>
          <cell r="F1671" t="str">
            <v>M</v>
          </cell>
          <cell r="G1671">
            <v>420.8</v>
          </cell>
        </row>
        <row r="1672">
          <cell r="A1672">
            <v>70170027</v>
          </cell>
          <cell r="E1672" t="str">
            <v>PERFURAÇÃO PARA TUBO BOCA - DIÂM. 406 MM (16")</v>
          </cell>
          <cell r="F1672" t="str">
            <v>M</v>
          </cell>
          <cell r="G1672">
            <v>410.05</v>
          </cell>
        </row>
        <row r="1673">
          <cell r="A1673">
            <v>70170028</v>
          </cell>
          <cell r="E1673" t="str">
            <v>PERFURAÇÃO PARA TUBO BOCA - DIÂM. 356 MM (14")</v>
          </cell>
          <cell r="F1673" t="str">
            <v>M</v>
          </cell>
          <cell r="G1673">
            <v>364.02</v>
          </cell>
        </row>
        <row r="1674">
          <cell r="E1674" t="str">
            <v>PERFURAÇÃO ROCHA FRIÁVEL</v>
          </cell>
        </row>
        <row r="1675">
          <cell r="A1675">
            <v>70170029</v>
          </cell>
          <cell r="E1675" t="str">
            <v>PERF. EM ROCHA FRIÁVEL - DIÂM. 610 MM (24") - EQUIP. ATÉ 200 M</v>
          </cell>
          <cell r="F1675" t="str">
            <v>M</v>
          </cell>
          <cell r="G1675">
            <v>987.66</v>
          </cell>
        </row>
        <row r="1676">
          <cell r="A1676">
            <v>70170030</v>
          </cell>
          <cell r="E1676" t="str">
            <v>PERF. EM ROCHA FRIÁVEL - DIÂM. 610 MM (24") - EQUIP. DE 201 A 400 M</v>
          </cell>
          <cell r="F1676" t="str">
            <v>M</v>
          </cell>
          <cell r="G1676">
            <v>1419.61</v>
          </cell>
        </row>
        <row r="1677">
          <cell r="A1677">
            <v>70170031</v>
          </cell>
          <cell r="E1677" t="str">
            <v>PERF. EM ROCHA FRIÁVEL - DIÂM. 610 MM (24") - EQUIP. DE 401 A 600 M</v>
          </cell>
          <cell r="F1677" t="str">
            <v>M</v>
          </cell>
          <cell r="G1677">
            <v>1578.87</v>
          </cell>
        </row>
        <row r="1678">
          <cell r="A1678">
            <v>70170032</v>
          </cell>
          <cell r="E1678" t="str">
            <v>PERF. EM ROCHA FRIÁVEL - DIÂM. 610 MM (24") - EQUIP. DE 601 A 1.000 M</v>
          </cell>
          <cell r="F1678" t="str">
            <v>M</v>
          </cell>
          <cell r="G1678">
            <v>2024.36</v>
          </cell>
        </row>
        <row r="1679">
          <cell r="A1679">
            <v>70170033</v>
          </cell>
          <cell r="E1679" t="str">
            <v>PERF. EM ROCHA FRIÁVEL - DIÂM. 610 MM (24") - EQUIP. ACIMA DE 1.001 M</v>
          </cell>
          <cell r="F1679" t="str">
            <v>M</v>
          </cell>
          <cell r="G1679">
            <v>2746.76</v>
          </cell>
        </row>
        <row r="1680">
          <cell r="A1680">
            <v>70170034</v>
          </cell>
          <cell r="E1680" t="str">
            <v>PERF. EM ROCHA FRIÁVEL - DIÂM. 560 MM (22") - EQUIP. ATÉ 200 M</v>
          </cell>
          <cell r="F1680" t="str">
            <v>M</v>
          </cell>
          <cell r="G1680">
            <v>882.01</v>
          </cell>
        </row>
        <row r="1681">
          <cell r="A1681">
            <v>70170035</v>
          </cell>
          <cell r="E1681" t="str">
            <v>PERF. EM ROCHA FRIÁVEL - DIÂM. 560 MM (22") - EQUIP. DE 201 A 400 M</v>
          </cell>
          <cell r="F1681" t="str">
            <v>M</v>
          </cell>
          <cell r="G1681">
            <v>1277.6300000000001</v>
          </cell>
        </row>
        <row r="1682">
          <cell r="A1682">
            <v>70170036</v>
          </cell>
          <cell r="E1682" t="str">
            <v>PERF. EM ROCHA FRIÁVEL - DIÂM. 560 MM (22") - EQUIP. DE 401 A 600 M</v>
          </cell>
          <cell r="F1682" t="str">
            <v>M</v>
          </cell>
          <cell r="G1682">
            <v>1419.61</v>
          </cell>
        </row>
        <row r="1683">
          <cell r="A1683">
            <v>70170037</v>
          </cell>
          <cell r="E1683" t="str">
            <v>PERF. EM ROCHA FRIÁVEL - DIÂM. 560 MM (22") - EQUIP. DE 601 A 1.000 M</v>
          </cell>
          <cell r="F1683" t="str">
            <v>M</v>
          </cell>
          <cell r="G1683">
            <v>1796.62</v>
          </cell>
        </row>
        <row r="1684">
          <cell r="A1684">
            <v>70170038</v>
          </cell>
          <cell r="E1684" t="str">
            <v>PERF. EM ROCHA FRIÁVEL - DIÂM. 560 MM (22") - EQUIP. ACIMA DE 1.001 M</v>
          </cell>
          <cell r="F1684" t="str">
            <v>M</v>
          </cell>
          <cell r="G1684">
            <v>2480.84</v>
          </cell>
        </row>
        <row r="1685">
          <cell r="A1685">
            <v>70170039</v>
          </cell>
          <cell r="E1685" t="str">
            <v>PERF. EM ROCHA FRIÁVEL - DIÂM. 508 MM (20") - EQUIP. ATÉ 200 M</v>
          </cell>
          <cell r="F1685" t="str">
            <v>M</v>
          </cell>
          <cell r="G1685">
            <v>617.1</v>
          </cell>
        </row>
        <row r="1686">
          <cell r="A1686">
            <v>70170040</v>
          </cell>
          <cell r="E1686" t="str">
            <v>PERF. EM ROCHA FRIÁVEL - DIÂM. 508 MM (20") - EQUIP. DE 201 A 400 M</v>
          </cell>
          <cell r="F1686" t="str">
            <v>M</v>
          </cell>
          <cell r="G1686">
            <v>889.28</v>
          </cell>
        </row>
        <row r="1687">
          <cell r="A1687">
            <v>70170041</v>
          </cell>
          <cell r="E1687" t="str">
            <v>PERF. EM ROCHA FRIÁVEL - DIÂM. 508 MM (20") - EQUIP. DE 401 A 600 M</v>
          </cell>
          <cell r="F1687" t="str">
            <v>M</v>
          </cell>
          <cell r="G1687">
            <v>991.83</v>
          </cell>
        </row>
        <row r="1688">
          <cell r="A1688">
            <v>70170042</v>
          </cell>
          <cell r="E1688" t="str">
            <v>PERF. EM ROCHA FRIÁVEL - DIÂM. 508 MM (20") - EQUIP. DE 601 A 1.000 M</v>
          </cell>
          <cell r="F1688" t="str">
            <v>M</v>
          </cell>
          <cell r="G1688">
            <v>1213.52</v>
          </cell>
        </row>
        <row r="1689">
          <cell r="A1689">
            <v>70170043</v>
          </cell>
          <cell r="E1689" t="str">
            <v>PERF. EM ROCHA FRIÁVEL - DIÂM. 508 MM (20") - EQUIP. ACIMA DE 1.001 M</v>
          </cell>
          <cell r="F1689" t="str">
            <v>M</v>
          </cell>
          <cell r="G1689">
            <v>1684.42</v>
          </cell>
        </row>
        <row r="1690">
          <cell r="A1690">
            <v>70170044</v>
          </cell>
          <cell r="E1690" t="str">
            <v>PERF. EM ROCHA FRIÁVEL - DIÂM. 444 MM (17.1/2") - EQUIP. ATÉ 200 M</v>
          </cell>
          <cell r="F1690" t="str">
            <v>M</v>
          </cell>
          <cell r="G1690">
            <v>555.41999999999996</v>
          </cell>
        </row>
        <row r="1691">
          <cell r="A1691">
            <v>70170045</v>
          </cell>
          <cell r="E1691" t="str">
            <v>PERF. EM ROCHA FRIÁVEL - DIÂM. 444 MM (17.1/2") - EQUIP. DE 201 A 400 M</v>
          </cell>
          <cell r="F1691" t="str">
            <v>M</v>
          </cell>
          <cell r="G1691">
            <v>805.81</v>
          </cell>
        </row>
        <row r="1692">
          <cell r="A1692">
            <v>70170046</v>
          </cell>
          <cell r="E1692" t="str">
            <v>PERF. EM ROCHA FRIÁVEL - DIÂM. 444 MM (17.1/2") - EQUIP. DE 401 A 600 M</v>
          </cell>
          <cell r="F1692" t="str">
            <v>M</v>
          </cell>
          <cell r="G1692">
            <v>889.28</v>
          </cell>
        </row>
        <row r="1693">
          <cell r="A1693">
            <v>70170047</v>
          </cell>
          <cell r="E1693" t="str">
            <v>PERF. EM ROCHA FRIÁVEL - DIÂM. 444 MM (17.1/2") - EQUIP. DE 601 A
1.000 M</v>
          </cell>
          <cell r="F1693" t="str">
            <v>M</v>
          </cell>
          <cell r="G1693">
            <v>991.83</v>
          </cell>
        </row>
        <row r="1694">
          <cell r="A1694">
            <v>70170048</v>
          </cell>
          <cell r="E1694" t="str">
            <v>PERF. EM ROCHA FRIÁVEL - DIÂM. 444 MM (17.1/2") - EQUIP. ACIMA DE
1.001 M</v>
          </cell>
          <cell r="F1694" t="str">
            <v>M</v>
          </cell>
          <cell r="G1694">
            <v>1519.23</v>
          </cell>
        </row>
        <row r="1695">
          <cell r="A1695">
            <v>70170049</v>
          </cell>
          <cell r="E1695" t="str">
            <v>PERF. EM ROCHA FRIÁVEL - DIÂM. 375 MM (14.3/4") - EQUIP. ATÉ 30 M</v>
          </cell>
          <cell r="F1695" t="str">
            <v>M</v>
          </cell>
          <cell r="G1695">
            <v>401.96</v>
          </cell>
        </row>
        <row r="1696">
          <cell r="A1696">
            <v>70170050</v>
          </cell>
          <cell r="E1696" t="str">
            <v>PERF. EM ROCHA FRIÁVEL - DIÂM. 375 MM (14.3/4") - EQUIP. DE 31 A 200 M</v>
          </cell>
          <cell r="F1696" t="str">
            <v>M</v>
          </cell>
          <cell r="G1696">
            <v>502.44</v>
          </cell>
        </row>
        <row r="1697">
          <cell r="A1697">
            <v>70170051</v>
          </cell>
          <cell r="E1697" t="str">
            <v>PERF. EM ROCHA FRIÁVEL - DIÂM. 375 MM (14.3/4") - EQUIP. DE 201 A 400 M</v>
          </cell>
          <cell r="F1697" t="str">
            <v>M</v>
          </cell>
          <cell r="G1697">
            <v>719.39</v>
          </cell>
        </row>
        <row r="1698">
          <cell r="A1698">
            <v>70170052</v>
          </cell>
          <cell r="E1698" t="str">
            <v>PERF. EM ROCHA FRIÁVEL - DIÂM. 375 MM (14.3/4") - EQUIP. DE 401 A 600 M</v>
          </cell>
          <cell r="F1698" t="str">
            <v>M</v>
          </cell>
          <cell r="G1698">
            <v>808.99</v>
          </cell>
        </row>
        <row r="1699">
          <cell r="A1699">
            <v>70170053</v>
          </cell>
          <cell r="E1699" t="str">
            <v>PERF. EM ROCHA FRIÁVEL - DIÂM. 375 MM (14.3/4") - EQUIP. DE 601 A
1.000 M</v>
          </cell>
          <cell r="F1699" t="str">
            <v>M</v>
          </cell>
          <cell r="G1699">
            <v>905</v>
          </cell>
        </row>
        <row r="1700">
          <cell r="A1700">
            <v>70170054</v>
          </cell>
          <cell r="E1700" t="str">
            <v>PERF. EM ROCHA FRIÁVEL - DIÂM. 375 MM (14.3/4") - EQUIP. ACIMA DE
1.001 M</v>
          </cell>
          <cell r="F1700" t="str">
            <v>M</v>
          </cell>
          <cell r="G1700">
            <v>1363.85</v>
          </cell>
        </row>
        <row r="1701">
          <cell r="A1701">
            <v>70170055</v>
          </cell>
          <cell r="E1701" t="str">
            <v>PERF. EM ROCHA FRIÁVEL - DIÂM. 311 MM (12.1/4") - EQUIP. ATÉ 30 M</v>
          </cell>
          <cell r="F1701" t="str">
            <v>M</v>
          </cell>
          <cell r="G1701">
            <v>345.57</v>
          </cell>
        </row>
        <row r="1702">
          <cell r="A1702">
            <v>70170056</v>
          </cell>
          <cell r="E1702" t="str">
            <v>PERF. EM ROCHA FRIÁVEL - DIÂM. 311 MM (12.1/4") - EQUIP. DE 31 A 200 M</v>
          </cell>
          <cell r="F1702" t="str">
            <v>M</v>
          </cell>
          <cell r="G1702">
            <v>435.55</v>
          </cell>
        </row>
        <row r="1703">
          <cell r="A1703">
            <v>70170057</v>
          </cell>
          <cell r="E1703" t="str">
            <v>PERF. EM ROCHA FRIÁVEL - DIÂM. 311 MM (12.1/4") - EQUIP. DE 201 A 400 M</v>
          </cell>
          <cell r="F1703" t="str">
            <v>M</v>
          </cell>
          <cell r="G1703">
            <v>621.12</v>
          </cell>
        </row>
        <row r="1704">
          <cell r="A1704">
            <v>70170058</v>
          </cell>
          <cell r="E1704" t="str">
            <v>PERF. EM ROCHA FRIÁVEL - DIÂM. 311 MM (12.1/4") - EQUIP. DE 401 A 600 M</v>
          </cell>
          <cell r="F1704" t="str">
            <v>M</v>
          </cell>
          <cell r="G1704">
            <v>690.88</v>
          </cell>
        </row>
        <row r="1705">
          <cell r="A1705">
            <v>70170059</v>
          </cell>
          <cell r="E1705" t="str">
            <v>PERF. EM ROCHA FRIÁVEL - DIÂM. 311 MM (12.1/4") - EQUIP. DE 601 A
1.000 M</v>
          </cell>
          <cell r="F1705" t="str">
            <v>M</v>
          </cell>
          <cell r="G1705">
            <v>769.01</v>
          </cell>
        </row>
        <row r="1706">
          <cell r="A1706">
            <v>70170060</v>
          </cell>
          <cell r="E1706" t="str">
            <v>PERF. EM ROCHA FRIÁVEL - DIÂM. 311 MM (12.1/4") - EQUIP. ACIMA DE
1.001 M</v>
          </cell>
          <cell r="F1706" t="str">
            <v>M</v>
          </cell>
          <cell r="G1706">
            <v>1175.8</v>
          </cell>
        </row>
        <row r="1707">
          <cell r="A1707">
            <v>70170061</v>
          </cell>
          <cell r="E1707" t="str">
            <v>PERF. EM ROCHA FRIÁVEL - DIÂM. 251 MM (9.7/8") - EQUIP. ATÉ 30 M</v>
          </cell>
          <cell r="F1707" t="str">
            <v>M</v>
          </cell>
          <cell r="G1707">
            <v>304.13</v>
          </cell>
        </row>
        <row r="1708">
          <cell r="A1708">
            <v>70170062</v>
          </cell>
          <cell r="E1708" t="str">
            <v>PERF. EM ROCHA FRIÁVEL - DIÂM. 251 MM (9.7/8") - EQUIP. DE 31 A 200 M</v>
          </cell>
          <cell r="F1708" t="str">
            <v>M</v>
          </cell>
          <cell r="G1708">
            <v>385.83</v>
          </cell>
        </row>
        <row r="1709">
          <cell r="A1709">
            <v>70170063</v>
          </cell>
          <cell r="E1709" t="str">
            <v>PERF. EM ROCHA FRIÁVEL - DIÂM. 251 MM (9.7/8") - EQUIP. DE 201 A 400 M</v>
          </cell>
          <cell r="F1709" t="str">
            <v>M</v>
          </cell>
          <cell r="G1709">
            <v>550.28</v>
          </cell>
        </row>
        <row r="1710">
          <cell r="A1710">
            <v>70170064</v>
          </cell>
          <cell r="E1710" t="str">
            <v>PERF. EM ROCHA FRIÁVEL - DIÂM. 251 MM (9.7/8") - EQUIP. DE 401 A 600 M</v>
          </cell>
          <cell r="F1710" t="str">
            <v>M</v>
          </cell>
          <cell r="G1710">
            <v>615.72</v>
          </cell>
        </row>
        <row r="1711">
          <cell r="A1711">
            <v>70170065</v>
          </cell>
          <cell r="E1711" t="str">
            <v>PERF. EM ROCHA FRIÁVEL - DIÂM. 251 MM (9.7/8") - EQUIP. DE 601 A
1.000 M</v>
          </cell>
          <cell r="F1711" t="str">
            <v>M</v>
          </cell>
          <cell r="G1711">
            <v>680.65</v>
          </cell>
        </row>
        <row r="1712">
          <cell r="A1712">
            <v>70170066</v>
          </cell>
          <cell r="E1712" t="str">
            <v>PERF. EM ROCHA FRIÁVEL - DIÂM. 251 MM (9.7/8") - EQUIP. ACIMA DE
1.001 M</v>
          </cell>
          <cell r="F1712" t="str">
            <v>M</v>
          </cell>
          <cell r="G1712">
            <v>1042.4100000000001</v>
          </cell>
        </row>
        <row r="1713">
          <cell r="A1713">
            <v>70170067</v>
          </cell>
          <cell r="E1713" t="str">
            <v>PERF. EM ROCHA FRIÁVEL - DIÂM. 216 MM (8.1/2") - EQUIP. ATÉ 30 M</v>
          </cell>
          <cell r="F1713" t="str">
            <v>M</v>
          </cell>
          <cell r="G1713">
            <v>271.32</v>
          </cell>
        </row>
        <row r="1714">
          <cell r="A1714">
            <v>70170068</v>
          </cell>
          <cell r="E1714" t="str">
            <v>PERF. EM ROCHA FRIÁVEL - DIÂM. 216 MM (8.1/2") - EQUIP. DE 31 A 200 M</v>
          </cell>
          <cell r="F1714" t="str">
            <v>M</v>
          </cell>
          <cell r="G1714">
            <v>345.96</v>
          </cell>
        </row>
        <row r="1715">
          <cell r="A1715">
            <v>70170069</v>
          </cell>
          <cell r="E1715" t="str">
            <v>PERF. EM ROCHA FRIÁVEL - DIÂM. 216 MM (8.1/2") - EQUIP. DE 201 A 400 M</v>
          </cell>
          <cell r="F1715" t="str">
            <v>M</v>
          </cell>
          <cell r="G1715">
            <v>497.37</v>
          </cell>
        </row>
        <row r="1716">
          <cell r="A1716">
            <v>70170070</v>
          </cell>
          <cell r="E1716" t="str">
            <v>PERF. EM ROCHA FRIÁVEL - DIÂM. 216 MM (8.1/2") - EQUIP. DE 401 A 600 M</v>
          </cell>
          <cell r="F1716" t="str">
            <v>M</v>
          </cell>
          <cell r="G1716">
            <v>539.15</v>
          </cell>
        </row>
        <row r="1717">
          <cell r="A1717">
            <v>70170071</v>
          </cell>
          <cell r="E1717" t="str">
            <v>PERF. EM ROCHA FRIÁVEL - DIÂM. 216 MM (8.1/2") - EQUIP. DE 601 A
1.000 M</v>
          </cell>
          <cell r="F1717" t="str">
            <v>M</v>
          </cell>
          <cell r="G1717">
            <v>615.72</v>
          </cell>
        </row>
        <row r="1718">
          <cell r="A1718">
            <v>70170072</v>
          </cell>
          <cell r="E1718" t="str">
            <v>PERF. EM ROCHA FRIÁVEL - DIÂM. 216 MM (8.1/2") - EQUIP. ACIMA DE
1.001 M</v>
          </cell>
          <cell r="F1718" t="str">
            <v>M</v>
          </cell>
          <cell r="G1718">
            <v>941.29</v>
          </cell>
        </row>
        <row r="1719">
          <cell r="A1719">
            <v>70170073</v>
          </cell>
          <cell r="E1719" t="str">
            <v>PERF. EM ROCHA FRIÁVEL UNDERREAMER - DIÂM. 560 MM (22") - EQUIP. ATÉ 400 M</v>
          </cell>
          <cell r="F1719" t="str">
            <v>M</v>
          </cell>
          <cell r="G1719">
            <v>1201.6500000000001</v>
          </cell>
        </row>
        <row r="1720">
          <cell r="A1720">
            <v>70170074</v>
          </cell>
          <cell r="E1720" t="str">
            <v>PERF. EM ROCHA FRIÁVEL UNDERREAMER - DIÂM. 560 MM (22") - EQUIP. DE 401 A 600 M</v>
          </cell>
          <cell r="F1720" t="str">
            <v>M</v>
          </cell>
          <cell r="G1720">
            <v>1339.32</v>
          </cell>
        </row>
        <row r="1721">
          <cell r="A1721">
            <v>70170075</v>
          </cell>
          <cell r="E1721" t="str">
            <v>PERF. EM ROCHA FRIÁVEL UNDERREAMER - DIÂM. 560 MM (22") - EQUIP. DE 601 A 1.000 M</v>
          </cell>
          <cell r="F1721" t="str">
            <v>M</v>
          </cell>
          <cell r="G1721">
            <v>1494.85</v>
          </cell>
        </row>
        <row r="1722">
          <cell r="A1722">
            <v>70170076</v>
          </cell>
          <cell r="E1722" t="str">
            <v>PERF. EM ROCHA FRIÁVEL UNDERREAMER - DIÂM. 560 MM (22") - EQUIP. ACIMA DE 1.001 M</v>
          </cell>
          <cell r="F1722" t="str">
            <v>M</v>
          </cell>
          <cell r="G1722">
            <v>2273.63</v>
          </cell>
        </row>
        <row r="1723">
          <cell r="A1723">
            <v>70170077</v>
          </cell>
          <cell r="E1723" t="str">
            <v>PERF. EM ROCHA FRIÁVEL UNDERREAMER - DIÂM. 508 MM (20") - EQUIP. ATÉ 400 M</v>
          </cell>
          <cell r="F1723" t="str">
            <v>M</v>
          </cell>
          <cell r="G1723">
            <v>1045.3499999999999</v>
          </cell>
        </row>
        <row r="1724">
          <cell r="A1724">
            <v>70170078</v>
          </cell>
          <cell r="E1724" t="str">
            <v>PERF. EM ROCHA FRIÁVEL UNDERREAMER - DIÂM. 508 MM (20") - EQUIP. DE 401 A 600 M</v>
          </cell>
          <cell r="F1724" t="str">
            <v>M</v>
          </cell>
          <cell r="G1724">
            <v>1168.74</v>
          </cell>
        </row>
        <row r="1725">
          <cell r="A1725">
            <v>70170079</v>
          </cell>
          <cell r="E1725" t="str">
            <v>PERF. EM ROCHA FRIÁVEL UNDERREAMER - DIÂM. 508 MM (20") - EQUIP. DE 601 A 1.000 M</v>
          </cell>
          <cell r="F1725" t="str">
            <v>M</v>
          </cell>
          <cell r="G1725">
            <v>1311.58</v>
          </cell>
        </row>
        <row r="1726">
          <cell r="A1726">
            <v>70170080</v>
          </cell>
          <cell r="E1726" t="str">
            <v>PERF. EM ROCHA FRIÁVEL UNDERREAMER - DIÂM. 508 MM (20") - EQUIP. ACIMA DE 1.001 M</v>
          </cell>
          <cell r="F1726" t="str">
            <v>M</v>
          </cell>
          <cell r="G1726">
            <v>1982.13</v>
          </cell>
        </row>
        <row r="1727">
          <cell r="A1727">
            <v>70170081</v>
          </cell>
          <cell r="E1727" t="str">
            <v>PERF. EM ROCHA FRIÁVEL UNDERREAMER - DIÂM. 444 MM (17.1/2") - EQUIP. ATÉ 400 M</v>
          </cell>
          <cell r="F1727" t="str">
            <v>M</v>
          </cell>
          <cell r="G1727">
            <v>889.97</v>
          </cell>
        </row>
        <row r="1728">
          <cell r="A1728">
            <v>70170082</v>
          </cell>
          <cell r="E1728" t="str">
            <v>PERF. EM ROCHA FRIÁVEL UNDERREAMER - DIÂM. 444 MM (17.1/2") - EQUIP. DE 401 A 600 M</v>
          </cell>
          <cell r="F1728" t="str">
            <v>M</v>
          </cell>
          <cell r="G1728">
            <v>992.63</v>
          </cell>
        </row>
        <row r="1729">
          <cell r="A1729">
            <v>70170083</v>
          </cell>
          <cell r="E1729" t="str">
            <v>PERF. EM ROCHA FRIÁVEL UNDERREAMER - DIÂM. 444 MM (17.1/2") - EQUIP. DE 601 A 1.000 M</v>
          </cell>
          <cell r="F1729" t="str">
            <v>M</v>
          </cell>
          <cell r="G1729">
            <v>1102.82</v>
          </cell>
        </row>
        <row r="1730">
          <cell r="A1730">
            <v>70170084</v>
          </cell>
          <cell r="E1730" t="str">
            <v>PERF. EM ROCHA FRIÁVEL UNDERREAMER - DIÂM. 444 MM (17.1/2") - EQUIP. ACIMA DE 1.001 M</v>
          </cell>
          <cell r="F1730" t="str">
            <v>M</v>
          </cell>
          <cell r="G1730">
            <v>1685.53</v>
          </cell>
        </row>
        <row r="1731">
          <cell r="A1731">
            <v>70170085</v>
          </cell>
          <cell r="E1731" t="str">
            <v>PERF. EM ROCHA FRIÁVEL UNDERREAMER - DIÂM. 375 MM (14.3/4") - EQUIP. ATÉ 400 M</v>
          </cell>
          <cell r="F1731" t="str">
            <v>M</v>
          </cell>
          <cell r="G1731">
            <v>720.61</v>
          </cell>
        </row>
        <row r="1732">
          <cell r="A1732">
            <v>70170086</v>
          </cell>
          <cell r="E1732" t="str">
            <v>PERF. EM ROCHA FRIÁVEL UNDERREAMER - DIÂM. 375 MM (14.3/4") - EQUIP. DE 401 A 600 M</v>
          </cell>
          <cell r="F1732" t="str">
            <v>M</v>
          </cell>
          <cell r="G1732">
            <v>810.41</v>
          </cell>
        </row>
        <row r="1733">
          <cell r="A1733">
            <v>70170087</v>
          </cell>
          <cell r="E1733" t="str">
            <v>PERF. EM ROCHA FRIÁVEL UNDERREAMER - DIÂM. 375 MM (14.3/4") - EQUIP. DE 601 A 1.000 M</v>
          </cell>
          <cell r="F1733" t="str">
            <v>M</v>
          </cell>
          <cell r="G1733">
            <v>900.42</v>
          </cell>
        </row>
        <row r="1734">
          <cell r="A1734">
            <v>70170088</v>
          </cell>
          <cell r="E1734" t="str">
            <v>PERF. EM ROCHA FRIÁVEL UNDERREAMER - DIÂM. 375 MM (14.3/4") - EQUIP. ACIMA DE 1.001 M</v>
          </cell>
          <cell r="F1734" t="str">
            <v>M</v>
          </cell>
          <cell r="G1734">
            <v>1365.85</v>
          </cell>
        </row>
        <row r="1735">
          <cell r="E1735" t="str">
            <v>PERFURAÇÃO EM ROCHA CRISTALINA</v>
          </cell>
        </row>
        <row r="1736">
          <cell r="A1736">
            <v>70170089</v>
          </cell>
          <cell r="E1736" t="str">
            <v>PERF. EM ROCHA CRISTALINA - DIÂM. 508 MM (20") - EQUIP. ATÉ 200 M</v>
          </cell>
          <cell r="F1736" t="str">
            <v>M</v>
          </cell>
          <cell r="G1736">
            <v>1823.12</v>
          </cell>
        </row>
        <row r="1737">
          <cell r="A1737">
            <v>70170090</v>
          </cell>
          <cell r="E1737" t="str">
            <v>PERF. EM ROCHA CRISTALINA - DIÂM. 508 MM (20") - EQUIP. DE 201 A 400 M</v>
          </cell>
          <cell r="F1737" t="str">
            <v>M</v>
          </cell>
          <cell r="G1737">
            <v>2654.87</v>
          </cell>
        </row>
        <row r="1738">
          <cell r="A1738">
            <v>70170091</v>
          </cell>
          <cell r="E1738" t="str">
            <v>PERF. EM ROCHA CRISTALINA - DIÂM. 508 MM (20") - EQUIP. DE 401 A 600 M</v>
          </cell>
          <cell r="F1738" t="str">
            <v>M</v>
          </cell>
          <cell r="G1738">
            <v>3265.52</v>
          </cell>
        </row>
        <row r="1739">
          <cell r="A1739">
            <v>70170092</v>
          </cell>
          <cell r="E1739" t="str">
            <v>PERF. EM ROCHA CRISTALINA - DIÂM. 508 MM (20") - EQUIP. DE 601 A
1.000 M</v>
          </cell>
          <cell r="F1739" t="str">
            <v>M</v>
          </cell>
          <cell r="G1739">
            <v>3916.89</v>
          </cell>
        </row>
        <row r="1740">
          <cell r="A1740">
            <v>70170093</v>
          </cell>
          <cell r="E1740" t="str">
            <v>PERF. EM ROCHA CRISTALINA - DIÂM. 508 MM (20") - EQQUIP. ACIMA DE
1.001 M</v>
          </cell>
          <cell r="F1740" t="str">
            <v>M</v>
          </cell>
          <cell r="G1740">
            <v>4952.01</v>
          </cell>
        </row>
        <row r="1741">
          <cell r="A1741">
            <v>70170094</v>
          </cell>
          <cell r="E1741" t="str">
            <v>PERF. EM ROCHA CRISTALINA - DIÂM. 444 MM (17.1/2") - EQUIP. ATÉ 200 M</v>
          </cell>
          <cell r="F1741" t="str">
            <v>M</v>
          </cell>
          <cell r="G1741">
            <v>1587.8</v>
          </cell>
        </row>
        <row r="1742">
          <cell r="A1742">
            <v>70170095</v>
          </cell>
          <cell r="E1742" t="str">
            <v>PERF. EM ROCHA CRISTALINA - DIÂM. 444 MM (17.1/2") - EQUIP. DE 201 A 400 M</v>
          </cell>
          <cell r="F1742" t="str">
            <v>M</v>
          </cell>
          <cell r="G1742">
            <v>2275.75</v>
          </cell>
        </row>
        <row r="1743">
          <cell r="A1743">
            <v>70170096</v>
          </cell>
          <cell r="E1743" t="str">
            <v>PERF. EM ROCHA CRISTALINA - DIÂM. 444 MM (17.1/2") - EQUIP. DE 401 A 600 M</v>
          </cell>
          <cell r="F1743" t="str">
            <v>M</v>
          </cell>
          <cell r="G1743">
            <v>2830.16</v>
          </cell>
        </row>
        <row r="1744">
          <cell r="A1744">
            <v>70170097</v>
          </cell>
          <cell r="E1744" t="str">
            <v>PERF. EM ROCHA CRISTALINA - DIÂM. 444 MM (17.1/2") - EQUIP. DE 601 A
1.000 M</v>
          </cell>
          <cell r="F1744" t="str">
            <v>M</v>
          </cell>
          <cell r="G1744">
            <v>3440.35</v>
          </cell>
        </row>
        <row r="1745">
          <cell r="A1745">
            <v>70170098</v>
          </cell>
          <cell r="E1745" t="str">
            <v>PERF. EM ROCHA CRISTALINA - DIÂM. 444 MM (17.1/2") - EQUIP. ACIMA DE 1.001 M</v>
          </cell>
          <cell r="F1745" t="str">
            <v>M</v>
          </cell>
          <cell r="G1745">
            <v>4324.26</v>
          </cell>
        </row>
        <row r="1746">
          <cell r="A1746">
            <v>70170099</v>
          </cell>
          <cell r="E1746" t="str">
            <v>PERF. EM ROCHA CRISTALINA - DIÂM. 375 MM (14.3/4") - EQUIP. ATÉ 200 M</v>
          </cell>
          <cell r="F1746" t="str">
            <v>M</v>
          </cell>
          <cell r="G1746">
            <v>1348.56</v>
          </cell>
        </row>
        <row r="1747">
          <cell r="A1747">
            <v>70170100</v>
          </cell>
          <cell r="E1747" t="str">
            <v>PERF. EM ROCHA CRISTALINA - DIÂM. 375 MM (14.3/4") - EQUIP. DE 201 A 400 M</v>
          </cell>
          <cell r="F1747" t="str">
            <v>M</v>
          </cell>
          <cell r="G1747">
            <v>1960.49</v>
          </cell>
        </row>
        <row r="1748">
          <cell r="A1748">
            <v>70170101</v>
          </cell>
          <cell r="E1748" t="str">
            <v>PERF. EM ROCHA CRISTALINA - DIÂM. 375 MM (14.3/4") - EQUIP. DE 401 A 600 M</v>
          </cell>
          <cell r="F1748" t="str">
            <v>M</v>
          </cell>
          <cell r="G1748">
            <v>2707.97</v>
          </cell>
        </row>
        <row r="1749">
          <cell r="A1749">
            <v>70170102</v>
          </cell>
          <cell r="E1749" t="str">
            <v>PERF. EM ROCHA CRISTALINA - DIÂM. 375 MM (14.3/4") - EQUIP. DE 601 A
1.000 M</v>
          </cell>
          <cell r="F1749" t="str">
            <v>M</v>
          </cell>
          <cell r="G1749">
            <v>2960.12</v>
          </cell>
        </row>
        <row r="1750">
          <cell r="A1750">
            <v>70170103</v>
          </cell>
          <cell r="E1750" t="str">
            <v>PERF. EM ROCHA CRISTALINA - DIÂM. 375 MM (14.3/4") - EQUIP. ACIMA DE 1.001 M</v>
          </cell>
          <cell r="F1750" t="str">
            <v>M</v>
          </cell>
          <cell r="G1750">
            <v>3698.94</v>
          </cell>
        </row>
        <row r="1751">
          <cell r="A1751">
            <v>70170104</v>
          </cell>
          <cell r="E1751" t="str">
            <v>PERF. EM ROCHA CRISTALINA - DIÂM. 311 MM (12.1/4") - EQUIP. ATÉ 200 M</v>
          </cell>
          <cell r="F1751" t="str">
            <v>M</v>
          </cell>
          <cell r="G1751">
            <v>1278.53</v>
          </cell>
        </row>
        <row r="1752">
          <cell r="A1752">
            <v>70170105</v>
          </cell>
          <cell r="E1752" t="str">
            <v>PERF. EM ROCHA CRISTALINA - DIÂM. 311 MM (12.1/4") - EQUIP. DE 201 A 400 M</v>
          </cell>
          <cell r="F1752" t="str">
            <v>M</v>
          </cell>
          <cell r="G1752">
            <v>1846.99</v>
          </cell>
        </row>
        <row r="1753">
          <cell r="A1753">
            <v>70170106</v>
          </cell>
          <cell r="E1753" t="str">
            <v>PERF. EM ROCHA CRISTALINA - DIÂM. 311 MM (12.1/4") - EQUIP. DE 401 A 600 M</v>
          </cell>
          <cell r="F1753" t="str">
            <v>M</v>
          </cell>
          <cell r="G1753">
            <v>2358.11</v>
          </cell>
        </row>
        <row r="1754">
          <cell r="A1754">
            <v>70170107</v>
          </cell>
          <cell r="E1754" t="str">
            <v>PERF. EM ROCHA CRISTALINA - DIÂM. 311 MM (12.1/4") - EQUIP. DE 601 A
1.000 M</v>
          </cell>
          <cell r="F1754" t="str">
            <v>M</v>
          </cell>
          <cell r="G1754">
            <v>2828.49</v>
          </cell>
        </row>
        <row r="1755">
          <cell r="A1755">
            <v>70170108</v>
          </cell>
          <cell r="E1755" t="str">
            <v>PERF. EM ROCHA CRISTALINA - DIÂM. 311 MM (12.1/4") - EQUIP. ACIMA DE 1.001 M</v>
          </cell>
          <cell r="F1755" t="str">
            <v>M</v>
          </cell>
          <cell r="G1755">
            <v>3488.91</v>
          </cell>
        </row>
        <row r="1756">
          <cell r="A1756">
            <v>70170109</v>
          </cell>
          <cell r="E1756" t="str">
            <v>PERF. EM ROCHA CRISTALINA - DIÂM. 254 MM (10") - EQUIP. ATÉ 200 M</v>
          </cell>
          <cell r="F1756" t="str">
            <v>M</v>
          </cell>
          <cell r="G1756">
            <v>1144.76</v>
          </cell>
        </row>
        <row r="1757">
          <cell r="A1757">
            <v>70170110</v>
          </cell>
          <cell r="E1757" t="str">
            <v>PERF. EM ROCHA CRISTALINA - DIÂM. 254 MM (10") - EQUIP. DE 201 A 400 M</v>
          </cell>
          <cell r="F1757" t="str">
            <v>M</v>
          </cell>
          <cell r="G1757">
            <v>1655.1</v>
          </cell>
        </row>
        <row r="1758">
          <cell r="A1758">
            <v>70170111</v>
          </cell>
          <cell r="E1758" t="str">
            <v>PERF. EM ROCHA CRISTALINA - DIÂM. 254 MM (10") - EQUIP. DE 401 A 600 M</v>
          </cell>
          <cell r="F1758" t="str">
            <v>M</v>
          </cell>
          <cell r="G1758">
            <v>1846.99</v>
          </cell>
        </row>
        <row r="1759">
          <cell r="A1759">
            <v>70170112</v>
          </cell>
          <cell r="E1759" t="str">
            <v>PERF. EM ROCHA CRISTALINA - DIÂM. 254 MM (10") - EQUIP. DE 601 A
1.000 M</v>
          </cell>
          <cell r="F1759" t="str">
            <v>M</v>
          </cell>
          <cell r="G1759">
            <v>2088.9499999999998</v>
          </cell>
        </row>
        <row r="1760">
          <cell r="A1760">
            <v>70170113</v>
          </cell>
          <cell r="E1760" t="str">
            <v>PERF. EM ROCHA CRISTALINA - DIÂM. 254 MM (10") - EQUIP. ACIMA DE
1.001 M</v>
          </cell>
          <cell r="F1760" t="str">
            <v>M</v>
          </cell>
          <cell r="G1760">
            <v>3165.08</v>
          </cell>
        </row>
        <row r="1761">
          <cell r="A1761">
            <v>70170114</v>
          </cell>
          <cell r="E1761" t="str">
            <v>PERF. EM ROCHA CRISTALINA - DIÂM. 203 MM (8") - EQUIP. ATÉ 200 M</v>
          </cell>
          <cell r="F1761" t="str">
            <v>M</v>
          </cell>
          <cell r="G1761">
            <v>984.46</v>
          </cell>
        </row>
        <row r="1762">
          <cell r="A1762">
            <v>70170115</v>
          </cell>
          <cell r="E1762" t="str">
            <v>PERF. EM ROCHA CRISTALINA - DIÂM. 203 MM (8") - EQUIP. DE 201 A 400 M</v>
          </cell>
          <cell r="F1762" t="str">
            <v>M</v>
          </cell>
          <cell r="G1762">
            <v>1416.03</v>
          </cell>
        </row>
        <row r="1763">
          <cell r="A1763">
            <v>70170116</v>
          </cell>
          <cell r="E1763" t="str">
            <v>PERF. EM ROCHA CRISTALINA - DIÂM. 203 MM (8") - EQUIP. DE 401 A 600 M</v>
          </cell>
          <cell r="F1763" t="str">
            <v>M</v>
          </cell>
          <cell r="G1763">
            <v>1592.9</v>
          </cell>
        </row>
        <row r="1764">
          <cell r="A1764">
            <v>70170117</v>
          </cell>
          <cell r="E1764" t="str">
            <v>PERF. EM ROCHA CRISTALINA - DIÂM. 203 MM (8") - EQUIP. DE 601 A
1.000 M</v>
          </cell>
          <cell r="F1764" t="str">
            <v>M</v>
          </cell>
          <cell r="G1764">
            <v>1769.93</v>
          </cell>
        </row>
        <row r="1765">
          <cell r="A1765">
            <v>70170118</v>
          </cell>
          <cell r="E1765" t="str">
            <v>PERF. EM ROCHA CRISTALINA - DIÂM. 203 MM (8") - EQUIP. ACIMA DE
1.001 M</v>
          </cell>
          <cell r="F1765" t="str">
            <v>M</v>
          </cell>
          <cell r="G1765">
            <v>2693.15</v>
          </cell>
        </row>
        <row r="1766">
          <cell r="A1766">
            <v>70170119</v>
          </cell>
          <cell r="E1766" t="str">
            <v>PERF. EM ROCHA CRISTALINA - DIÂM. 152 MM (6") - EQUIP. ATÉ 200 M</v>
          </cell>
          <cell r="F1766" t="str">
            <v>M</v>
          </cell>
          <cell r="G1766">
            <v>937.56</v>
          </cell>
        </row>
        <row r="1767">
          <cell r="A1767">
            <v>70170120</v>
          </cell>
          <cell r="E1767" t="str">
            <v>PERF. EM ROCHA CRISTALINA - DIÂM. 152 MM (6") - EQUIP. DE 201 A 400 M</v>
          </cell>
          <cell r="F1767" t="str">
            <v>M</v>
          </cell>
          <cell r="G1767">
            <v>1355.72</v>
          </cell>
        </row>
        <row r="1768">
          <cell r="A1768">
            <v>70170121</v>
          </cell>
          <cell r="E1768" t="str">
            <v>PERF. EM ROCHA CRISTALINA - DIÂM. 152 MM (6") - EQUIP. DE 401 A 600 M</v>
          </cell>
          <cell r="F1768" t="str">
            <v>M</v>
          </cell>
          <cell r="G1768">
            <v>1516.99</v>
          </cell>
        </row>
        <row r="1769">
          <cell r="A1769">
            <v>70170122</v>
          </cell>
          <cell r="E1769" t="str">
            <v>PERF. EM ROCHA CRISTALINA - DIÂM. 152 MM (6") - EQUIP. DE 601 A
1.000 M</v>
          </cell>
          <cell r="F1769" t="str">
            <v>M</v>
          </cell>
          <cell r="G1769">
            <v>1699.02</v>
          </cell>
        </row>
        <row r="1770">
          <cell r="A1770">
            <v>70170123</v>
          </cell>
          <cell r="E1770" t="str">
            <v>PERF. EM ROCHA CRISTALINA - DIÂM. 152 MM (6") - EQUIP. ACIMA DE
1.001 M</v>
          </cell>
          <cell r="F1770" t="str">
            <v>M</v>
          </cell>
          <cell r="G1770">
            <v>2558.52</v>
          </cell>
        </row>
        <row r="1771">
          <cell r="E1771" t="str">
            <v>REVEST.TUB.PVC RÍG.NERV.DIN4925 NBR13604</v>
          </cell>
        </row>
        <row r="1772">
          <cell r="A1772">
            <v>70170124</v>
          </cell>
          <cell r="E1772" t="str">
            <v>REVESTIM. EM TUBO PVC RÍGIDO, NERVURADO, DIN 4925, NBR 13.604  - DIÂM. 206 MM (8") - STANDARD</v>
          </cell>
          <cell r="F1772" t="str">
            <v>M</v>
          </cell>
          <cell r="G1772">
            <v>445.25</v>
          </cell>
        </row>
        <row r="1773">
          <cell r="A1773">
            <v>70170125</v>
          </cell>
          <cell r="E1773" t="str">
            <v>REVESTIM. EM TUBO PVC RÍGIDO, NERVURADO, DIN 4925, NBR 13.604  - DIÂM. 150 MM (6") - STANDARD</v>
          </cell>
          <cell r="F1773" t="str">
            <v>M</v>
          </cell>
          <cell r="G1773">
            <v>248.86</v>
          </cell>
        </row>
        <row r="1774">
          <cell r="A1774">
            <v>70170126</v>
          </cell>
          <cell r="E1774" t="str">
            <v>REVESTIM. EM TUBO PVC RÍGIDO, NERVURADO, DIN 4925, NBR 13.604  - DIÂM. 250 MM (10") - REFORÇADO</v>
          </cell>
          <cell r="F1774" t="str">
            <v>M</v>
          </cell>
          <cell r="G1774">
            <v>507.06</v>
          </cell>
        </row>
        <row r="1775">
          <cell r="A1775">
            <v>70170127</v>
          </cell>
          <cell r="E1775" t="str">
            <v>REVESTIM. EM TUBO PVC RÍGIDO, NERVURADO, DIN 4925, NBR 13.604  - DIÂM. 206 MM (8") - REFORÇADO</v>
          </cell>
          <cell r="F1775" t="str">
            <v>M</v>
          </cell>
          <cell r="G1775">
            <v>494.57</v>
          </cell>
        </row>
        <row r="1776">
          <cell r="A1776">
            <v>70170128</v>
          </cell>
          <cell r="E1776" t="str">
            <v>REVESTIM. EM TUBO PVC RÍGIDO, NERVURADO, DIN 4925, NBR 13.604  - DIÂM. 150 MM (6") - REFORÇADO</v>
          </cell>
          <cell r="F1776" t="str">
            <v>M</v>
          </cell>
          <cell r="G1776">
            <v>253.47</v>
          </cell>
        </row>
        <row r="1777">
          <cell r="A1777">
            <v>70170129</v>
          </cell>
          <cell r="E1777" t="str">
            <v>REVESTIM. EM TUBO PVC RÍGIDO, NERVURADO, DIN 4925, NBR 13.604  - DIÂM. 115 MM (4.1/2") - STANDARD</v>
          </cell>
          <cell r="F1777" t="str">
            <v>M</v>
          </cell>
          <cell r="G1777">
            <v>214.23</v>
          </cell>
        </row>
        <row r="1778">
          <cell r="A1778">
            <v>70170130</v>
          </cell>
          <cell r="E1778" t="str">
            <v>REVESTIM. EM TUBO PVC RÍGIDO, NERVURADO, DIN 4925, NBR 13.604  - DIÂM. 115 MM (4.1/2") - REFORÇADO</v>
          </cell>
          <cell r="F1778" t="str">
            <v>M</v>
          </cell>
          <cell r="G1778">
            <v>250.61</v>
          </cell>
        </row>
        <row r="1779">
          <cell r="A1779">
            <v>70170131</v>
          </cell>
          <cell r="E1779" t="str">
            <v>REVESTIM. EM TUBO PVC RÍGIDO, NERVURADO, DIN 4925, NBR 13.604  - DIÂM. 101 MM (4") - REFORÇADO</v>
          </cell>
          <cell r="F1779" t="str">
            <v>M</v>
          </cell>
          <cell r="G1779">
            <v>124.57</v>
          </cell>
        </row>
        <row r="1780">
          <cell r="A1780">
            <v>70170132</v>
          </cell>
          <cell r="E1780" t="str">
            <v>REVESTIM. EM TUBO PVC RÍGIDO, NERVURADO, DIN 4925, NBR 13.604  - DIÂM. 101 MM (4") - STANDARD</v>
          </cell>
          <cell r="F1780" t="str">
            <v>M</v>
          </cell>
          <cell r="G1780">
            <v>134.63999999999999</v>
          </cell>
        </row>
        <row r="1781">
          <cell r="E1781" t="str">
            <v>CIMENTAÇÃO</v>
          </cell>
        </row>
        <row r="1782">
          <cell r="A1782">
            <v>70170133</v>
          </cell>
          <cell r="E1782" t="str">
            <v>APLICAÇÃO DE PASTA DE CIMENTO: POR GRAVIDADE</v>
          </cell>
          <cell r="F1782" t="str">
            <v>M3</v>
          </cell>
          <cell r="G1782">
            <v>1109.3900000000001</v>
          </cell>
        </row>
        <row r="1783">
          <cell r="E1783" t="str">
            <v>REVESTIMENTO EM TUBO DE AÇO LISO</v>
          </cell>
        </row>
        <row r="1784">
          <cell r="A1784">
            <v>70170134</v>
          </cell>
          <cell r="E1784" t="str">
            <v>REVESTIM. EM TUBO DE AÇO LISO, SCH.10, 94,45 KG/M - DIÂM. 609 MM (24") - EQUIP. ATÉ 200 M</v>
          </cell>
          <cell r="F1784" t="str">
            <v>M</v>
          </cell>
          <cell r="G1784">
            <v>3306.2</v>
          </cell>
        </row>
        <row r="1785">
          <cell r="A1785">
            <v>70170135</v>
          </cell>
          <cell r="E1785" t="str">
            <v>REVESTIM. EM TUBO DE AÇO LISO, SCH.10, 94,45 KG/M - DIÂM. 609 MM (24") - EQUIP. DE 201 A 400 M</v>
          </cell>
          <cell r="F1785" t="str">
            <v>M</v>
          </cell>
          <cell r="G1785">
            <v>3364.2</v>
          </cell>
        </row>
        <row r="1786">
          <cell r="A1786">
            <v>70170136</v>
          </cell>
          <cell r="E1786" t="str">
            <v>REVESTIM. EM TUBO DE AÇO LISO, SCH.10, 94,45 KG/M - DIÂM. 609 MM (24") - EQUIP. DE 401 A 600 M</v>
          </cell>
          <cell r="F1786" t="str">
            <v>M</v>
          </cell>
          <cell r="G1786">
            <v>3377.43</v>
          </cell>
        </row>
        <row r="1787">
          <cell r="A1787">
            <v>70170137</v>
          </cell>
          <cell r="E1787" t="str">
            <v>REVESTIM. EM TUBO DE AÇO LISO, SCH.10, 94,45 KG/M - DIÂM. 609 MM (24") - EQUIP. DE 601 A 1.000 M</v>
          </cell>
          <cell r="F1787" t="str">
            <v>M</v>
          </cell>
          <cell r="G1787">
            <v>3403.87</v>
          </cell>
        </row>
        <row r="1788">
          <cell r="A1788">
            <v>70170138</v>
          </cell>
          <cell r="E1788" t="str">
            <v>REVESTIM. EM TUBO DE AÇO LISO, SCH.10, 94,45 KG/M - DIÂM. 609 MM (24") - EQUIP. ACIMA DE 1.001 M</v>
          </cell>
          <cell r="F1788" t="str">
            <v>M</v>
          </cell>
          <cell r="G1788">
            <v>3494.85</v>
          </cell>
        </row>
        <row r="1789">
          <cell r="A1789">
            <v>70170139</v>
          </cell>
          <cell r="E1789" t="str">
            <v>REVESTIM. EM TUBO DE AÇO LISO, SCH.10, 86,50 KG/M - DIÂM. 560 MM (22") - EQUIP. ATÉ 200 M</v>
          </cell>
          <cell r="F1789" t="str">
            <v>M</v>
          </cell>
          <cell r="G1789">
            <v>2713.2</v>
          </cell>
        </row>
        <row r="1790">
          <cell r="A1790">
            <v>70170140</v>
          </cell>
          <cell r="E1790" t="str">
            <v>REVESTIM. EM TUBO DE AÇO LISO, SCH.10, 86,50 KG/M - DIÂM. 560 MM (22") - EQUIP. DE 201 A 400 M</v>
          </cell>
          <cell r="F1790" t="str">
            <v>M</v>
          </cell>
          <cell r="G1790">
            <v>2771.2</v>
          </cell>
        </row>
        <row r="1791">
          <cell r="A1791">
            <v>70170141</v>
          </cell>
          <cell r="E1791" t="str">
            <v>REVESTIM. EM TUBO DE AÇO LISO, SCH.10, 86,50 KG/M - DIÂM. 560 MM (22") - EQUIP. DE 401 A 600 M</v>
          </cell>
          <cell r="F1791" t="str">
            <v>M</v>
          </cell>
          <cell r="G1791">
            <v>2784.44</v>
          </cell>
        </row>
        <row r="1792">
          <cell r="A1792">
            <v>70170142</v>
          </cell>
          <cell r="E1792" t="str">
            <v>REVESTIM. EM TUBO DE AÇO LISO, SCH.10, 86,50 KG/M - DIÂM. 560 MM (22") - EQUIP. DE 601 A 1.000 M</v>
          </cell>
          <cell r="F1792" t="str">
            <v>M</v>
          </cell>
          <cell r="G1792">
            <v>2810.87</v>
          </cell>
        </row>
        <row r="1793">
          <cell r="A1793">
            <v>70170143</v>
          </cell>
          <cell r="E1793" t="str">
            <v>REVESTIM. EM TUBO DE AÇO LISO, SCH.10, 86,50 KG/M - DIÂM. 560 MM (22") - EQUIP. ACIMA DE 1.001 M</v>
          </cell>
          <cell r="F1793" t="str">
            <v>M</v>
          </cell>
          <cell r="G1793">
            <v>2901.85</v>
          </cell>
        </row>
        <row r="1794">
          <cell r="A1794">
            <v>70170144</v>
          </cell>
          <cell r="E1794" t="str">
            <v>REVESTIM. EM TUBO DE AÇO LISO, SCH.10, 78,54 KG/M - DIÂM. 508 MM (20") - EQUI. ATÉ 200 M</v>
          </cell>
          <cell r="F1794" t="str">
            <v>M</v>
          </cell>
          <cell r="G1794">
            <v>2397.75</v>
          </cell>
        </row>
        <row r="1795">
          <cell r="A1795">
            <v>70170145</v>
          </cell>
          <cell r="E1795" t="str">
            <v>REVESTIM. EM TUBO DE AÇO LISO, SCH.10, 78,54 KG/M - DIÂM. 508 MM (20") - EQUIP. DE 201 A 400 M</v>
          </cell>
          <cell r="F1795" t="str">
            <v>M</v>
          </cell>
          <cell r="G1795">
            <v>2451.3000000000002</v>
          </cell>
        </row>
        <row r="1796">
          <cell r="A1796">
            <v>70170146</v>
          </cell>
          <cell r="E1796" t="str">
            <v>REVESTIM. EM TUBO DE AÇO LISO, SCH.10, 78,54 KG/M - DIÂM. 508 MM (20") - EQUIP. DE 401 A 600 M</v>
          </cell>
          <cell r="F1796" t="str">
            <v>M</v>
          </cell>
          <cell r="G1796">
            <v>2464.5500000000002</v>
          </cell>
        </row>
        <row r="1797">
          <cell r="A1797">
            <v>70170147</v>
          </cell>
          <cell r="E1797" t="str">
            <v>REVESTIM. EM TUBO DE AÇO LISO, SCH.10, 78,54 KG/M - DIÂM. 508 MM (20") - EQUIP. DE 601 A 1.000 M</v>
          </cell>
          <cell r="F1797" t="str">
            <v>M</v>
          </cell>
          <cell r="G1797">
            <v>2491.1</v>
          </cell>
        </row>
        <row r="1798">
          <cell r="A1798">
            <v>70170148</v>
          </cell>
          <cell r="E1798" t="str">
            <v>REVESTIM. EM TUBO DE AÇO LISO, SCH.10, 78,54 KG/M - DIÂM. 508 MM (20") - EQUIP. ACIMA DE 1.001 M</v>
          </cell>
          <cell r="F1798" t="str">
            <v>M</v>
          </cell>
          <cell r="G1798">
            <v>2577.89</v>
          </cell>
        </row>
        <row r="1799">
          <cell r="A1799">
            <v>70170149</v>
          </cell>
          <cell r="E1799" t="str">
            <v>REVESTIM. EM TUBO DE AÇO LISO, SCH.10, 70,59 KG/M - DIÂM. 457 MM (18") - EQUIP. ATÉ 200 M</v>
          </cell>
          <cell r="F1799" t="str">
            <v>M</v>
          </cell>
          <cell r="G1799">
            <v>2148.6799999999998</v>
          </cell>
        </row>
        <row r="1800">
          <cell r="A1800">
            <v>70170150</v>
          </cell>
          <cell r="E1800" t="str">
            <v>REVESTIM. EM TUBO DE AÇO LISO, SCH.10, 70,59 KG/M - DIÂM. 457 MM (18") - EQUIP. DE 201 A 400 M</v>
          </cell>
          <cell r="F1800" t="str">
            <v>M</v>
          </cell>
          <cell r="G1800">
            <v>2202.2399999999998</v>
          </cell>
        </row>
        <row r="1801">
          <cell r="A1801">
            <v>70170151</v>
          </cell>
          <cell r="E1801" t="str">
            <v>REVESTIM. EM TUBO DE AÇO LISO, SCH.10, 70,59 KG/M - DIÂM. 457 MM (18") - EQUIP. DE 401 A 600 M</v>
          </cell>
          <cell r="F1801" t="str">
            <v>M</v>
          </cell>
          <cell r="G1801">
            <v>2215.4899999999998</v>
          </cell>
        </row>
        <row r="1802">
          <cell r="A1802">
            <v>70170152</v>
          </cell>
          <cell r="E1802" t="str">
            <v>REVESTIM. EM TUBO DE AÇO LISO, SCH.10, 70,59 KG/M - DIÂM. 457 MM (18") - EQUIP. DE 601 A 1.000 M</v>
          </cell>
          <cell r="F1802" t="str">
            <v>M</v>
          </cell>
          <cell r="G1802">
            <v>2242.04</v>
          </cell>
        </row>
        <row r="1803">
          <cell r="A1803">
            <v>70170153</v>
          </cell>
          <cell r="E1803" t="str">
            <v>REVESTIM. EM TUBO DE AÇO LISO, SCH.10, 70,59 KG/M - DIÂM. 457 MM (18") - EQUIP. ACIMA DE 1.001 M</v>
          </cell>
          <cell r="F1803" t="str">
            <v>M</v>
          </cell>
          <cell r="G1803">
            <v>2328.83</v>
          </cell>
        </row>
        <row r="1804">
          <cell r="A1804">
            <v>70170154</v>
          </cell>
          <cell r="E1804" t="str">
            <v>REVESTIM. EM TUBO DE AÇO LISO, SCH.10, 62,63 KG/M - DIÂM. 406 MM (16") - EQUIP. ATÉ 200 M</v>
          </cell>
          <cell r="F1804" t="str">
            <v>M</v>
          </cell>
          <cell r="G1804">
            <v>1934.55</v>
          </cell>
        </row>
        <row r="1805">
          <cell r="A1805">
            <v>70170155</v>
          </cell>
          <cell r="E1805" t="str">
            <v>REVESTIM. EM TUBO DE AÇO LISO, SCH.10, 62,63 KG/M - DIÂM. 406 MM (16") - EQUIP. DE 201 A 400 M</v>
          </cell>
          <cell r="F1805" t="str">
            <v>M</v>
          </cell>
          <cell r="G1805">
            <v>1983.55</v>
          </cell>
        </row>
        <row r="1806">
          <cell r="A1806">
            <v>70170156</v>
          </cell>
          <cell r="E1806" t="str">
            <v>REVESTIM. EM TUBO DE AÇO LISO, SCH.10, 62,63 KG/M - DIÂM. 406 MM (16") - EQUIP. DE 401 A 600 M</v>
          </cell>
          <cell r="F1806" t="str">
            <v>M</v>
          </cell>
          <cell r="G1806">
            <v>1996.84</v>
          </cell>
        </row>
        <row r="1807">
          <cell r="A1807">
            <v>70170157</v>
          </cell>
          <cell r="E1807" t="str">
            <v>REVESTIM. EM TUBO DE AÇO LISO, SCH.10, 62,63 KG/M - DIÂM. 406 MM (16") - EQUIP. DE 601 A 1.000 M</v>
          </cell>
          <cell r="F1807" t="str">
            <v>M</v>
          </cell>
          <cell r="G1807">
            <v>2023.32</v>
          </cell>
        </row>
        <row r="1808">
          <cell r="A1808">
            <v>70170158</v>
          </cell>
          <cell r="E1808" t="str">
            <v>REVESTIM. EM TUBO DE AÇO LISO, SCH.10, 62,63 KG/M - DIÂM. 406 MM (16") - EQUIP. ACIMA DE 1.001 M</v>
          </cell>
          <cell r="F1808" t="str">
            <v>M</v>
          </cell>
          <cell r="G1808">
            <v>2106.1</v>
          </cell>
        </row>
        <row r="1809">
          <cell r="A1809">
            <v>70170159</v>
          </cell>
          <cell r="E1809" t="str">
            <v>REVESTIM. EM TUBO DE AÇO LISO, SCH.10, 54,68 KG/M - DIÂM. 356 MM (14") - EQUIP. ATÉ 200 M</v>
          </cell>
          <cell r="F1809" t="str">
            <v>M</v>
          </cell>
          <cell r="G1809">
            <v>1698.7</v>
          </cell>
        </row>
        <row r="1810">
          <cell r="A1810">
            <v>70170160</v>
          </cell>
          <cell r="E1810" t="str">
            <v>REVESTIM. EM TUBO DE AÇO LISO, SCH.10, 54,68 KG/M - DIÂM. 356 MM (14") - EQUIP. DE 201 A 400 M</v>
          </cell>
          <cell r="F1810" t="str">
            <v>M</v>
          </cell>
          <cell r="G1810">
            <v>1747.7</v>
          </cell>
        </row>
        <row r="1811">
          <cell r="A1811">
            <v>70170161</v>
          </cell>
          <cell r="E1811" t="str">
            <v>REVESTIM. EM TUBO DE AÇO LISO, SCH.10, 54,68 KG/M - DIÂM. 356 MM (14") - EQUIP. DE 401 A 600 M</v>
          </cell>
          <cell r="F1811" t="str">
            <v>M</v>
          </cell>
          <cell r="G1811">
            <v>1760.99</v>
          </cell>
        </row>
        <row r="1812">
          <cell r="A1812">
            <v>70170162</v>
          </cell>
          <cell r="E1812" t="str">
            <v>REVESTIM. EM TUBO DE AÇO LISO, SCH.10, 54,68 KG/M - DIÂM. 356 MM (14") - EQUIP. DE 601 A 1.000 M</v>
          </cell>
          <cell r="F1812" t="str">
            <v>M</v>
          </cell>
          <cell r="G1812">
            <v>1787.47</v>
          </cell>
        </row>
        <row r="1813">
          <cell r="A1813">
            <v>70170163</v>
          </cell>
          <cell r="E1813" t="str">
            <v>REVESTIM. EM TUBO DE AÇO LISO, SCH.10, 54,68 KG/M - DIÂM. 356 MM (14") - EQUIP. ACIMA DE 1.001 M</v>
          </cell>
          <cell r="F1813" t="str">
            <v>M</v>
          </cell>
          <cell r="G1813">
            <v>1870.25</v>
          </cell>
        </row>
        <row r="1814">
          <cell r="A1814">
            <v>70170164</v>
          </cell>
          <cell r="E1814" t="str">
            <v>REVESTIM. EM TUBO DE AÇO LISO, SCH.20, 49,72 KG/M - DIÂM. 323 MM (12.3/4") - EQUIP. ATÉ 200 M</v>
          </cell>
          <cell r="F1814" t="str">
            <v>M</v>
          </cell>
          <cell r="G1814">
            <v>1445.06</v>
          </cell>
        </row>
        <row r="1815">
          <cell r="A1815">
            <v>70170165</v>
          </cell>
          <cell r="E1815" t="str">
            <v>REVESTIM. EM TUBO DE AÇO LISO, SCH.20, 49,72 KG/M - DIÂM. 323 MM (12.3/4") - EQUIP. DE 201 A 400 M</v>
          </cell>
          <cell r="F1815" t="str">
            <v>M</v>
          </cell>
          <cell r="G1815">
            <v>1489.65</v>
          </cell>
        </row>
        <row r="1816">
          <cell r="A1816">
            <v>70170166</v>
          </cell>
          <cell r="E1816" t="str">
            <v>REVESTIM. EM TUBO DE AÇO LISO, SCH.20, 49,72 KG/M - DIÂM. 323 MM (12.3/4") - EQUIP. DE 401 A 600 M</v>
          </cell>
          <cell r="F1816" t="str">
            <v>M</v>
          </cell>
          <cell r="G1816">
            <v>1502.85</v>
          </cell>
        </row>
        <row r="1817">
          <cell r="A1817">
            <v>70170167</v>
          </cell>
          <cell r="E1817" t="str">
            <v>REVESTIM. EM TUBO DE AÇO LISO, SCH.20, 49,72 KG/M - DIÂM. 323 MM (12.3/4") - EQUIP. DE 601 A 1.000 M</v>
          </cell>
          <cell r="F1817" t="str">
            <v>M</v>
          </cell>
          <cell r="G1817">
            <v>1529.38</v>
          </cell>
        </row>
        <row r="1818">
          <cell r="A1818">
            <v>70170168</v>
          </cell>
          <cell r="E1818" t="str">
            <v>REVESTIM. EM TUBO DE AÇO LISO, SCH.20, 49,72 KG/M - DIÂM. 323 MM (12.3/4") - EQUIP. ACIMA DE 1.001 M</v>
          </cell>
          <cell r="F1818" t="str">
            <v>M</v>
          </cell>
          <cell r="G1818">
            <v>1608.27</v>
          </cell>
        </row>
        <row r="1819">
          <cell r="A1819">
            <v>70170169</v>
          </cell>
          <cell r="E1819" t="str">
            <v>REVESTIM. EM TUBO DE AÇO LISO, SCH.20, 87,79 KG/M - DIÂM. 457 MM (18") - EQUIP. ATÉ 200 M</v>
          </cell>
          <cell r="F1819" t="str">
            <v>M</v>
          </cell>
          <cell r="G1819">
            <v>2668.81</v>
          </cell>
        </row>
        <row r="1820">
          <cell r="A1820">
            <v>70170170</v>
          </cell>
          <cell r="E1820" t="str">
            <v>REVESTIM. EM TUBO DE AÇO LISO, SCH.20, 87,79 KG/M - DIÂM. 457 MM (18") - EQUIP.  DE 201 A 400 M</v>
          </cell>
          <cell r="F1820" t="str">
            <v>M</v>
          </cell>
          <cell r="G1820">
            <v>2722.37</v>
          </cell>
        </row>
        <row r="1821">
          <cell r="A1821">
            <v>70170171</v>
          </cell>
          <cell r="E1821" t="str">
            <v>REVESTIM. EM TUBO DE AÇO LISO, SCH.20, 87,79 KG/M - DIÂM. 457 MM (18") - EQUIP. DE 401 A 600 M</v>
          </cell>
          <cell r="F1821" t="str">
            <v>M</v>
          </cell>
          <cell r="G1821">
            <v>2735.62</v>
          </cell>
        </row>
        <row r="1822">
          <cell r="A1822">
            <v>70170172</v>
          </cell>
          <cell r="E1822" t="str">
            <v>REVESTIM. EM TUBO DE AÇO LISO, SCH.20, 87,79 KG/M - DIÂM. 457 MM (18") - EQUIP. DE 601 A 1.001 M</v>
          </cell>
          <cell r="F1822" t="str">
            <v>M</v>
          </cell>
          <cell r="G1822">
            <v>2762.16</v>
          </cell>
        </row>
        <row r="1823">
          <cell r="A1823">
            <v>70170173</v>
          </cell>
          <cell r="E1823" t="str">
            <v>REVESTIM. EM TUBO DE AÇO LISO, SCH.20, 87,79 KG/M - DIÂM. 457 MM (18") - EQUIP. ACIMA DE 1.001 M</v>
          </cell>
          <cell r="F1823" t="str">
            <v>M</v>
          </cell>
          <cell r="G1823">
            <v>2848.96</v>
          </cell>
        </row>
        <row r="1824">
          <cell r="A1824">
            <v>70170174</v>
          </cell>
          <cell r="E1824" t="str">
            <v>REVESTIM. EM TUBO DE AÇO LISO, SCH.20, 77,63 KG/M - DIÂM. 406 MM (16") - EQUIP. ATÉ 200 M</v>
          </cell>
          <cell r="F1824" t="str">
            <v>M</v>
          </cell>
          <cell r="G1824">
            <v>2330.92</v>
          </cell>
        </row>
        <row r="1825">
          <cell r="A1825">
            <v>70170175</v>
          </cell>
          <cell r="E1825" t="str">
            <v>REVESTIM. EM TUBO DE AÇO LISO, SCH.20, 77,63 KG/M - DIÂM. 406 MM (16") - EQUIP. DE 201 A 400 M</v>
          </cell>
          <cell r="F1825" t="str">
            <v>M</v>
          </cell>
          <cell r="G1825">
            <v>2379.92</v>
          </cell>
        </row>
        <row r="1826">
          <cell r="A1826">
            <v>70170176</v>
          </cell>
          <cell r="E1826" t="str">
            <v>REVESTIM. EM TUBO DE AÇO LISO, SCH.20, 77,63 KG/M - DIÂM. 406 MM (16") - EQUIP. DE 401 A 600 M</v>
          </cell>
          <cell r="F1826" t="str">
            <v>M</v>
          </cell>
          <cell r="G1826">
            <v>2393.1999999999998</v>
          </cell>
        </row>
        <row r="1827">
          <cell r="A1827">
            <v>70170177</v>
          </cell>
          <cell r="E1827" t="str">
            <v>REVESTIM. EM TUBO DE AÇO LISO, SCH.20, 77,63 KG/M - DIÂM. 406 MM (16") - EQUIP. DE 601 A 1.000 M</v>
          </cell>
          <cell r="F1827" t="str">
            <v>M</v>
          </cell>
          <cell r="G1827">
            <v>2419.69</v>
          </cell>
        </row>
        <row r="1828">
          <cell r="A1828">
            <v>70170178</v>
          </cell>
          <cell r="E1828" t="str">
            <v>REVESTIM. EM TUBO DE AÇO LISO, SCH.20, 77,63 KG/M - DIÂM. 406 MM (16") - EQUIP. ACIMA DE 1.001 M</v>
          </cell>
          <cell r="F1828" t="str">
            <v>M</v>
          </cell>
          <cell r="G1828">
            <v>2502.46</v>
          </cell>
        </row>
        <row r="1829">
          <cell r="A1829">
            <v>70170179</v>
          </cell>
          <cell r="E1829" t="str">
            <v>REVESTIM. EM TUBO DE AÇO LISO, SCH.20, 67,74 KG/M - DIÂM. 356 MM (14") - EQUIP. ATÉ 200 M</v>
          </cell>
          <cell r="F1829" t="str">
            <v>M</v>
          </cell>
          <cell r="G1829">
            <v>2072.79</v>
          </cell>
        </row>
        <row r="1830">
          <cell r="A1830">
            <v>70170180</v>
          </cell>
          <cell r="E1830" t="str">
            <v>REVESTIM. EM TUBO DE AÇO LISO, SCH.20, 67,74 KG/M - DIÂM. 356 MM (14") - EQUIP. DE 201 A 400 M</v>
          </cell>
          <cell r="F1830" t="str">
            <v>M</v>
          </cell>
          <cell r="G1830">
            <v>2121.79</v>
          </cell>
        </row>
        <row r="1831">
          <cell r="A1831">
            <v>70170181</v>
          </cell>
          <cell r="E1831" t="str">
            <v>REVESTIM. EM TUBO DE AÇO LISO, SCH.20, 67,74 KG/M - DIÂM. 356 MM (14") - EQUIP. DE 401 A 600 M</v>
          </cell>
          <cell r="F1831" t="str">
            <v>M</v>
          </cell>
          <cell r="G1831">
            <v>2135.08</v>
          </cell>
        </row>
        <row r="1832">
          <cell r="A1832">
            <v>70170182</v>
          </cell>
          <cell r="E1832" t="str">
            <v>REVESTIM. EM TUBO DE AÇO LISO, SCH.20, 67,74 KG/M - DIÂM. 356 MM (14") - EQUIP. DE 601 A 1.000 M</v>
          </cell>
          <cell r="F1832" t="str">
            <v>M</v>
          </cell>
          <cell r="G1832">
            <v>2161.56</v>
          </cell>
        </row>
        <row r="1833">
          <cell r="A1833">
            <v>70170183</v>
          </cell>
          <cell r="E1833" t="str">
            <v>REVESTIM. EM TUBO DE AÇO LISO, SCH.20, 67,74 KG/M - DIÂM. 356 MM (14") - EQUIP. ACIMA DE 1.001 M</v>
          </cell>
          <cell r="F1833" t="str">
            <v>M</v>
          </cell>
          <cell r="G1833">
            <v>2244.34</v>
          </cell>
        </row>
        <row r="1834">
          <cell r="A1834">
            <v>70170184</v>
          </cell>
          <cell r="E1834" t="str">
            <v>REVESTIM. EM TUBO DE AÇO LISO, SCH.20, 41,77 KG/M - DIÂM. 254 MM (10") - EQUIP. ATÉ 200 M</v>
          </cell>
          <cell r="F1834" t="str">
            <v>M</v>
          </cell>
          <cell r="G1834">
            <v>1240.76</v>
          </cell>
        </row>
        <row r="1835">
          <cell r="A1835">
            <v>70170185</v>
          </cell>
          <cell r="E1835" t="str">
            <v>REVESTIM. EM TUBO DE AÇO LISO, SCH.20, 41,77 KG/M - DIÂM. 254 MM (10") - EQUIP. DE 201 A 400 M</v>
          </cell>
          <cell r="F1835" t="str">
            <v>M</v>
          </cell>
          <cell r="G1835">
            <v>1285.3499999999999</v>
          </cell>
        </row>
        <row r="1836">
          <cell r="A1836">
            <v>70170186</v>
          </cell>
          <cell r="E1836" t="str">
            <v>REVESTIM. EM TUBO DE AÇO LISO, SCH.20, 41,77 KG/M - DIÂM. 254 MM (10") - EQUIP. DE 401 A 600 M</v>
          </cell>
          <cell r="F1836" t="str">
            <v>M</v>
          </cell>
          <cell r="G1836">
            <v>1298.55</v>
          </cell>
        </row>
        <row r="1837">
          <cell r="A1837">
            <v>70170187</v>
          </cell>
          <cell r="E1837" t="str">
            <v>REVESTIM. EM TUBO DE AÇO LISO, SCH.20, 41,77 KG/M - DIÂM. 254 MM (10") - EQUIP. DE 601 A 1.000 M</v>
          </cell>
          <cell r="F1837" t="str">
            <v>M</v>
          </cell>
          <cell r="G1837">
            <v>1325.08</v>
          </cell>
        </row>
        <row r="1838">
          <cell r="A1838">
            <v>70170188</v>
          </cell>
          <cell r="E1838" t="str">
            <v>REVESTIM. EM TUBO DE AÇO LISO, SCH.20, 41,77 KG/M - DIÂM. 254 MM (10") - EQUIP. ACIMA DE 1.001 M</v>
          </cell>
          <cell r="F1838" t="str">
            <v>M</v>
          </cell>
          <cell r="G1838">
            <v>1403.97</v>
          </cell>
        </row>
        <row r="1839">
          <cell r="A1839">
            <v>70170189</v>
          </cell>
          <cell r="E1839" t="str">
            <v>REVESTIM. EM TUBO DE AÇO LISO, SCH.20, 33,31 KG/M - DIÂM. 203 MM (8") - EQUIP. ATÉ 200 M</v>
          </cell>
          <cell r="F1839" t="str">
            <v>M</v>
          </cell>
          <cell r="G1839">
            <v>923.07</v>
          </cell>
        </row>
        <row r="1840">
          <cell r="A1840">
            <v>70170190</v>
          </cell>
          <cell r="E1840" t="str">
            <v>REVESTIM. EM TUBO DE AÇO LISO, SCH.20, 33,31 KG/M - DIÂM. 203 MM (8") - EQUIP. DE 201 A 400 M</v>
          </cell>
          <cell r="F1840" t="str">
            <v>M</v>
          </cell>
          <cell r="G1840">
            <v>963.11</v>
          </cell>
        </row>
        <row r="1841">
          <cell r="A1841">
            <v>70170191</v>
          </cell>
          <cell r="E1841" t="str">
            <v>REVESTIM. EM TUBO DE AÇO LISO, SCH.20, 33,31 KG/M - DIÂM. 203 MM (8") - EQUIP. DE 401 A 600 M</v>
          </cell>
          <cell r="F1841" t="str">
            <v>M</v>
          </cell>
          <cell r="G1841">
            <v>976.38</v>
          </cell>
        </row>
        <row r="1842">
          <cell r="A1842">
            <v>70170192</v>
          </cell>
          <cell r="E1842" t="str">
            <v>REVESTIM. EM TUBO DE AÇO LISO, SCH.20, 33,31 KG/M - DIÂM. 203 MM (8") - EQUIP. DE 601 A 1.000 M</v>
          </cell>
          <cell r="F1842" t="str">
            <v>M</v>
          </cell>
          <cell r="G1842">
            <v>1002.87</v>
          </cell>
        </row>
        <row r="1843">
          <cell r="A1843">
            <v>70170193</v>
          </cell>
          <cell r="E1843" t="str">
            <v>REVESTIM. EM TUBO DE AÇO LISO, SCH.20, 33,31 KG/M - DIÂM. 203 MM (8") - EQUIP. ACIMA DE 1.001 M</v>
          </cell>
          <cell r="F1843" t="str">
            <v>M</v>
          </cell>
          <cell r="G1843">
            <v>1077.67</v>
          </cell>
        </row>
        <row r="1844">
          <cell r="A1844">
            <v>70170194</v>
          </cell>
          <cell r="E1844" t="str">
            <v>REVESTIM. EM TUBO DE AÇO LISO, SCH.30, 92,98 KG/M - DIÂM. 406 MM (16") - EQUIP. ATÉ 200 M</v>
          </cell>
          <cell r="F1844" t="str">
            <v>M</v>
          </cell>
          <cell r="G1844">
            <v>2790.81</v>
          </cell>
        </row>
        <row r="1845">
          <cell r="A1845">
            <v>70170195</v>
          </cell>
          <cell r="E1845" t="str">
            <v>REVESTIM. EM TUBO DE AÇO LISO, SCH.30, 92,98 KG/M - DIÂM. 406 MM (16") - EQUIP. DE 201 A 400 M</v>
          </cell>
          <cell r="F1845" t="str">
            <v>M</v>
          </cell>
          <cell r="G1845">
            <v>2844.36</v>
          </cell>
        </row>
        <row r="1846">
          <cell r="A1846">
            <v>70170196</v>
          </cell>
          <cell r="E1846" t="str">
            <v>REVESTIM. EM TUBO DE AÇO LISO, SCH.30, 92,98 KG/M - DIÂM. 406 MM (16") - EQUIP. DE 401 A 600 M</v>
          </cell>
          <cell r="F1846" t="str">
            <v>M</v>
          </cell>
          <cell r="G1846">
            <v>2857.61</v>
          </cell>
        </row>
        <row r="1847">
          <cell r="A1847">
            <v>70170197</v>
          </cell>
          <cell r="E1847" t="str">
            <v>REVESTIM. EM TUBO DE AÇO LISO, SCH.30, 92,98 KG/M - DIÂM. 406 MM (16") - EQUIP. DE 601 A 1.000 M</v>
          </cell>
          <cell r="F1847" t="str">
            <v>M</v>
          </cell>
          <cell r="G1847">
            <v>2884.16</v>
          </cell>
        </row>
        <row r="1848">
          <cell r="A1848">
            <v>70170198</v>
          </cell>
          <cell r="E1848" t="str">
            <v>REVESTIM. EM TUBO DE AÇO LISO, SCH.30, 92,98 KG/M - DIÂM. 406 MM (16") - EQUIP. ACIMA DE 1.001 M</v>
          </cell>
          <cell r="F1848" t="str">
            <v>M</v>
          </cell>
          <cell r="G1848">
            <v>2970.96</v>
          </cell>
        </row>
        <row r="1849">
          <cell r="A1849">
            <v>70170199</v>
          </cell>
          <cell r="E1849" t="str">
            <v>REVESTIM. EM TUBO DE AÇO LISO, SCH.30, 81,28 KG/M - DIÂM. 356 MM (14") - EQUIP. ATÉ 200 M</v>
          </cell>
          <cell r="F1849" t="str">
            <v>M</v>
          </cell>
          <cell r="G1849">
            <v>2479.9499999999998</v>
          </cell>
        </row>
        <row r="1850">
          <cell r="A1850">
            <v>70170200</v>
          </cell>
          <cell r="E1850" t="str">
            <v>REVESTIM. EM TUBO DE AÇO LISO, SCH.30, 81,28 KG/M - DIÂM. 356 MM (14") - EQUIP. DE 201 A 400 M</v>
          </cell>
          <cell r="F1850" t="str">
            <v>M</v>
          </cell>
          <cell r="G1850">
            <v>2533.5</v>
          </cell>
        </row>
        <row r="1851">
          <cell r="A1851">
            <v>70170201</v>
          </cell>
          <cell r="E1851" t="str">
            <v>REVESTIM. EM TUBO DE AÇO LISO, SCH.30, 81,28 KG/M - DIÂM. 356 MM (14") - EQUIP. DE 401 A 600 M</v>
          </cell>
          <cell r="F1851" t="str">
            <v>M</v>
          </cell>
          <cell r="G1851">
            <v>2546.75</v>
          </cell>
        </row>
        <row r="1852">
          <cell r="A1852">
            <v>70170202</v>
          </cell>
          <cell r="E1852" t="str">
            <v>REVESTIM. EM TUBO DE AÇO LISO, SCH.30, 81,28 KG/M - DIÂM. 356 MM (14") - EQUIP. DE 601 A 1.000 M</v>
          </cell>
          <cell r="F1852" t="str">
            <v>M</v>
          </cell>
          <cell r="G1852">
            <v>2573.3000000000002</v>
          </cell>
        </row>
        <row r="1853">
          <cell r="A1853">
            <v>70170203</v>
          </cell>
          <cell r="E1853" t="str">
            <v>REVESTIM. EM TUBO DE AÇO LISO, SCH.30, 81,28 KG/M - DIÂM. 356 MM (14") - EQUIP. ACIMA DE 1.001 M</v>
          </cell>
          <cell r="F1853" t="str">
            <v>M</v>
          </cell>
          <cell r="G1853">
            <v>2660.1</v>
          </cell>
        </row>
        <row r="1854">
          <cell r="A1854">
            <v>70170204</v>
          </cell>
          <cell r="E1854" t="str">
            <v>REVESTIM. EM TUBO DE AÇO LISO, SCH.40, 79,74 KG/M - DIÂM. 323 MM (12.3/4") - EQUIP. ATÉ 200 M</v>
          </cell>
          <cell r="F1854" t="str">
            <v>M</v>
          </cell>
          <cell r="G1854">
            <v>2289.89</v>
          </cell>
        </row>
        <row r="1855">
          <cell r="A1855">
            <v>70170205</v>
          </cell>
          <cell r="E1855" t="str">
            <v>REVESTIM. EM TUBO DE AÇO LISO, SCH.40, 79,74 KG/M - DIÂM. 323 MM (12.3/4") - EQUIP. DE 201 A 400 M</v>
          </cell>
          <cell r="F1855" t="str">
            <v>M</v>
          </cell>
          <cell r="G1855">
            <v>2338.89</v>
          </cell>
        </row>
        <row r="1856">
          <cell r="A1856">
            <v>70170206</v>
          </cell>
          <cell r="E1856" t="str">
            <v>REVESTIM. EM TUBO DE AÇO LISO, SCH.40, 79,74 KG/M - DIÂM. 323 MM (12.3/4") - EQUIP. DE 401 A 600 M</v>
          </cell>
          <cell r="F1856" t="str">
            <v>M</v>
          </cell>
          <cell r="G1856">
            <v>2352.1799999999998</v>
          </cell>
        </row>
        <row r="1857">
          <cell r="A1857">
            <v>70170207</v>
          </cell>
          <cell r="E1857" t="str">
            <v>REVESTIM. EM TUBO DE AÇO LISO, SCH.40, 79,74 KG/M - DIÂM. 323 MM (12.3/4") - EQUIP. DE 601 A 1.000 M</v>
          </cell>
          <cell r="F1857" t="str">
            <v>M</v>
          </cell>
          <cell r="G1857">
            <v>2378.66</v>
          </cell>
        </row>
        <row r="1858">
          <cell r="A1858">
            <v>70170208</v>
          </cell>
          <cell r="E1858" t="str">
            <v>REVESTIM. EM TUBO DE AÇO LISO, SCH.40, 79,74 KG/M - DIÂM. 323 MM (12.3/4") - EQUIP. ACIMA DE 1.001 M</v>
          </cell>
          <cell r="F1858" t="str">
            <v>M</v>
          </cell>
          <cell r="G1858">
            <v>2461.44</v>
          </cell>
        </row>
        <row r="1859">
          <cell r="A1859">
            <v>70170209</v>
          </cell>
          <cell r="E1859" t="str">
            <v>REVESTIM. EM TUBO DE AÇO LISO, SCH.40, 42,65 KG/M - DIÂM. 203 MM (8") - EQUIP. ATÉ 200 M</v>
          </cell>
          <cell r="F1859" t="str">
            <v>M</v>
          </cell>
          <cell r="G1859">
            <v>1173.81</v>
          </cell>
        </row>
        <row r="1860">
          <cell r="A1860">
            <v>70170210</v>
          </cell>
          <cell r="E1860" t="str">
            <v>REVESTIM. EM TUBO DE AÇO LISO, SCH.40, 42,65 KG/M - DIÂM. 203 MM (8") - EQUIP. DE 201 A 400 M</v>
          </cell>
          <cell r="F1860" t="str">
            <v>M</v>
          </cell>
          <cell r="G1860">
            <v>1218.4100000000001</v>
          </cell>
        </row>
        <row r="1861">
          <cell r="A1861">
            <v>70170211</v>
          </cell>
          <cell r="E1861" t="str">
            <v>REVESTIM. EM TUBO DE AÇO LISO, SCH.40, 42,65 KG/M - DIÂM. 203 MM (8") - EQUIP. DE 401 A 600 M</v>
          </cell>
          <cell r="F1861" t="str">
            <v>M</v>
          </cell>
          <cell r="G1861">
            <v>1231.5999999999999</v>
          </cell>
        </row>
        <row r="1862">
          <cell r="A1862">
            <v>70170212</v>
          </cell>
          <cell r="E1862" t="str">
            <v>REVESTIM. EM TUBO DE AÇO LISO, SCH.40, 42,65 KG/M - DIÂM. 203 MM (8") - EQUIP. DE 601 A 1.000 M</v>
          </cell>
          <cell r="F1862" t="str">
            <v>M</v>
          </cell>
          <cell r="G1862">
            <v>1258.1400000000001</v>
          </cell>
        </row>
        <row r="1863">
          <cell r="A1863">
            <v>70170213</v>
          </cell>
          <cell r="E1863" t="str">
            <v>REVESTIM. EM TUBO DE AÇO LISO, SCH.40, 42,65 KG/M - DIÂM. 203 MM (8") - EQUIP. ACIMA DE 1.001 M</v>
          </cell>
          <cell r="F1863" t="str">
            <v>M</v>
          </cell>
          <cell r="G1863">
            <v>1337.02</v>
          </cell>
        </row>
        <row r="1864">
          <cell r="A1864">
            <v>70170214</v>
          </cell>
          <cell r="E1864" t="str">
            <v>REVESTIM. EM TUBO DE AÇO LISO, DIN 2440, 19,24 KG/M - DIÂM. 152 MM (6") - EQUIP. ATÉ 200 M</v>
          </cell>
          <cell r="F1864" t="str">
            <v>M</v>
          </cell>
          <cell r="G1864">
            <v>466.69</v>
          </cell>
        </row>
        <row r="1865">
          <cell r="A1865">
            <v>70170215</v>
          </cell>
          <cell r="E1865" t="str">
            <v>REVESTIM. EM TUBO DE AÇO LISO, DIN 2440, 19,24 KG/M - DIÂM. 152 MM (6") - EQUIP. DE 201 A 400 M</v>
          </cell>
          <cell r="F1865" t="str">
            <v>M</v>
          </cell>
          <cell r="G1865">
            <v>502.39</v>
          </cell>
        </row>
        <row r="1866">
          <cell r="A1866">
            <v>70170216</v>
          </cell>
          <cell r="E1866" t="str">
            <v>REVESTIM. EM TUBO DE AÇO LISO, DIN 2440, 19,24 KG/M - DIÂM. 152 MM (6") - EQUIP. DE 401 A 600 M</v>
          </cell>
          <cell r="F1866" t="str">
            <v>M</v>
          </cell>
          <cell r="G1866">
            <v>515.6</v>
          </cell>
        </row>
        <row r="1867">
          <cell r="A1867">
            <v>70170217</v>
          </cell>
          <cell r="E1867" t="str">
            <v>REVESTIM. EM TUBO DE AÇO LISO, DIN 2440, 19,24 KG/M - DIÂM. 152 MM (6") - EQUIP. DE 601 A 1.000 M</v>
          </cell>
          <cell r="F1867" t="str">
            <v>M</v>
          </cell>
          <cell r="G1867">
            <v>542.07000000000005</v>
          </cell>
        </row>
        <row r="1868">
          <cell r="A1868">
            <v>70170218</v>
          </cell>
          <cell r="E1868" t="str">
            <v>REVESTIM. EM TUBO DE AÇO LISO, DIN 2440, 19,24 KG/M - DIÂM. 152 MM (6") - EQUIP. ACIMA DE 1.001 M</v>
          </cell>
          <cell r="F1868" t="str">
            <v>M</v>
          </cell>
          <cell r="G1868">
            <v>612.88</v>
          </cell>
        </row>
        <row r="1869">
          <cell r="A1869">
            <v>70170219</v>
          </cell>
          <cell r="E1869" t="str">
            <v>REVESTIM. EM TUBO DE AÇO LISO, DIN 2440, 12,18 KG/M - DIÂM. 101 MM (4") - EQUIP. ATÉ 200 M</v>
          </cell>
          <cell r="F1869" t="str">
            <v>M</v>
          </cell>
          <cell r="G1869">
            <v>277.18</v>
          </cell>
        </row>
        <row r="1870">
          <cell r="A1870">
            <v>70170220</v>
          </cell>
          <cell r="E1870" t="str">
            <v>REVESTIM. EM TUBO DE AÇO LISO, DIN 2440, 12,18 KG/M - DIÂM. 101 MM (4") - EQUIP. DE 201 A 400 M</v>
          </cell>
          <cell r="F1870" t="str">
            <v>M</v>
          </cell>
          <cell r="G1870">
            <v>308.22000000000003</v>
          </cell>
        </row>
        <row r="1871">
          <cell r="A1871">
            <v>70170221</v>
          </cell>
          <cell r="E1871" t="str">
            <v>REVESTIM. EM TUBO DE AÇO LISO, DIN 2440, 12,18 KG/M - DIÂM. 101 MM (4") - EQUIP. DE 401 A 600 M</v>
          </cell>
          <cell r="F1871" t="str">
            <v>M</v>
          </cell>
          <cell r="G1871">
            <v>321.56</v>
          </cell>
        </row>
        <row r="1872">
          <cell r="A1872">
            <v>70170222</v>
          </cell>
          <cell r="E1872" t="str">
            <v>REVESTIM. EM TUBO DE AÇO LISO, DIN 2440, 12,18 KG/M - DIÂM. 101 MM (4") - EQUIP. DE 601 A 1.000 M</v>
          </cell>
          <cell r="F1872" t="str">
            <v>M</v>
          </cell>
          <cell r="G1872">
            <v>348.04</v>
          </cell>
        </row>
        <row r="1873">
          <cell r="A1873">
            <v>70170223</v>
          </cell>
          <cell r="E1873" t="str">
            <v>REVESTIM. EM TUBO DE AÇO LISO, DIN 2440, 12,18 KG/M - DIÂM. 101 MM (4") - EQUIP. ACIMA DE 1.001 M</v>
          </cell>
          <cell r="F1873" t="str">
            <v>M</v>
          </cell>
          <cell r="G1873">
            <v>414.78</v>
          </cell>
        </row>
        <row r="1874">
          <cell r="E1874" t="str">
            <v>FILTROS ESPIRALADOS PERFIL V GALV. STAND</v>
          </cell>
        </row>
        <row r="1875">
          <cell r="A1875">
            <v>70170224</v>
          </cell>
          <cell r="E1875" t="str">
            <v>FILTRO ESPIRALADO, PERFIL V, GALVANIZADO - DIÂM. 203 MM (8") - STANDARD</v>
          </cell>
          <cell r="F1875" t="str">
            <v>M</v>
          </cell>
          <cell r="G1875">
            <v>2747.55</v>
          </cell>
        </row>
        <row r="1876">
          <cell r="A1876">
            <v>70170225</v>
          </cell>
          <cell r="E1876" t="str">
            <v>FILTRO ESPIRALADO, PERFIL V, GALVANIZADO - DIÂM. 152 MM (6. 1/2") - STANDARD</v>
          </cell>
          <cell r="F1876" t="str">
            <v>M</v>
          </cell>
          <cell r="G1876">
            <v>2016.69</v>
          </cell>
        </row>
        <row r="1877">
          <cell r="A1877">
            <v>70170226</v>
          </cell>
          <cell r="E1877" t="str">
            <v>FILTRO ESPIRALADO, PERFIL V, GALVANIZADO - DIÂM. 115 MM (4.1/4") - STANDARD</v>
          </cell>
          <cell r="F1877" t="str">
            <v>M</v>
          </cell>
          <cell r="G1877">
            <v>1536.59</v>
          </cell>
        </row>
        <row r="1878">
          <cell r="E1878" t="str">
            <v>FILTROS ESPIRALADOS PERFIL V GALV.REFORÇ</v>
          </cell>
        </row>
        <row r="1879">
          <cell r="A1879">
            <v>70170227</v>
          </cell>
          <cell r="E1879" t="str">
            <v>FILTRO ESPIRALADO, PERFIL V, GALVANIZADO - DIÂM. 356 MM (14") - REFORÇADO</v>
          </cell>
          <cell r="F1879" t="str">
            <v>M</v>
          </cell>
          <cell r="G1879">
            <v>7449.01</v>
          </cell>
        </row>
        <row r="1880">
          <cell r="A1880">
            <v>70170228</v>
          </cell>
          <cell r="E1880" t="str">
            <v>FILTRO ESPIRALADO, PERFIL V, GALVANIZADO - DIÂM. 305 MM (12") - REFORÇADO</v>
          </cell>
          <cell r="F1880" t="str">
            <v>M</v>
          </cell>
          <cell r="G1880">
            <v>4330.3599999999997</v>
          </cell>
        </row>
        <row r="1881">
          <cell r="A1881">
            <v>70170229</v>
          </cell>
          <cell r="E1881" t="str">
            <v>FILTRO ESPIRALADO, PERFIL V, GALVANIZADO - DIÂM. 254 MM (10") - REFORÇADO</v>
          </cell>
          <cell r="F1881" t="str">
            <v>M</v>
          </cell>
          <cell r="G1881">
            <v>3907.56</v>
          </cell>
        </row>
        <row r="1882">
          <cell r="A1882">
            <v>70170230</v>
          </cell>
          <cell r="E1882" t="str">
            <v>FILTRO ESPIRALADO, PERFIL V, GALVANIZADO - DIÂM. 203 MM (8") - REFORÇADO</v>
          </cell>
          <cell r="F1882" t="str">
            <v>M</v>
          </cell>
          <cell r="G1882">
            <v>4008.03</v>
          </cell>
        </row>
        <row r="1883">
          <cell r="A1883">
            <v>70170231</v>
          </cell>
          <cell r="E1883" t="str">
            <v>FILTRO ESPIRALADO, PERFIL V, GALVANIZADO - DIÂM. 152 MM (6") - REFORÇADO</v>
          </cell>
          <cell r="F1883" t="str">
            <v>M</v>
          </cell>
          <cell r="G1883">
            <v>2639.28</v>
          </cell>
        </row>
        <row r="1884">
          <cell r="A1884">
            <v>70170232</v>
          </cell>
          <cell r="E1884" t="str">
            <v>FILTRO ESPIRALADO, PERFIL V, GALVANIZADO - DIÂM. 100 MM (4") - REFORÇADO</v>
          </cell>
          <cell r="F1884" t="str">
            <v>M</v>
          </cell>
          <cell r="G1884">
            <v>1582.43</v>
          </cell>
        </row>
        <row r="1885">
          <cell r="E1885" t="str">
            <v>FILTROS ESPIRALADOS PERFIL V GALV.S.REF.</v>
          </cell>
        </row>
        <row r="1886">
          <cell r="A1886">
            <v>70170233</v>
          </cell>
          <cell r="E1886" t="str">
            <v>FILTRO ESPIRALADO, PERFIL V, GALVANIZADO - DIÂM. 356 MM (14") - SUPER REFORÇADO</v>
          </cell>
          <cell r="F1886" t="str">
            <v>M</v>
          </cell>
          <cell r="G1886">
            <v>8877.56</v>
          </cell>
        </row>
        <row r="1887">
          <cell r="A1887">
            <v>70170234</v>
          </cell>
          <cell r="E1887" t="str">
            <v>FILTRO ESPIRALADO, PERFIL V, GALVANIZADO - DIÂM. 305 MM (12") - SUPER REFORÇADO</v>
          </cell>
          <cell r="F1887" t="str">
            <v>M</v>
          </cell>
          <cell r="G1887">
            <v>6755.65</v>
          </cell>
        </row>
        <row r="1888">
          <cell r="A1888">
            <v>70170235</v>
          </cell>
          <cell r="E1888" t="str">
            <v>FILTRO ESPIRALADO,  PERFIL V, GALVANIZADO - DIÂM. 254 MM (10") - SUPER REFORÇADO</v>
          </cell>
          <cell r="F1888" t="str">
            <v>M</v>
          </cell>
          <cell r="G1888">
            <v>5382.64</v>
          </cell>
        </row>
        <row r="1889">
          <cell r="A1889">
            <v>70170236</v>
          </cell>
          <cell r="E1889" t="str">
            <v>FILTRO ESPIRALADO, PERFIL V, GALVANIZADO - DIÂM. 203 MM (8") - SUPER REFORÇADO</v>
          </cell>
          <cell r="F1889" t="str">
            <v>M</v>
          </cell>
          <cell r="G1889">
            <v>4466.97</v>
          </cell>
        </row>
        <row r="1890">
          <cell r="A1890">
            <v>70170237</v>
          </cell>
          <cell r="E1890" t="str">
            <v>FILTRO ESPIRALADO, PERFIL V, GALVANIZADO - DIÂM. 152 MM (6") - SUPER REFORÇADO</v>
          </cell>
          <cell r="F1890" t="str">
            <v>M</v>
          </cell>
          <cell r="G1890">
            <v>3182.26</v>
          </cell>
        </row>
        <row r="1891">
          <cell r="A1891">
            <v>70170238</v>
          </cell>
          <cell r="E1891" t="str">
            <v>FILTRO ESPIRALADO, PERFIL V, GALVANIZADO - DIÂM. 100 MM (4") - SUPER REFORÇADO</v>
          </cell>
          <cell r="F1891" t="str">
            <v>M</v>
          </cell>
          <cell r="G1891">
            <v>1784.1</v>
          </cell>
        </row>
        <row r="1892">
          <cell r="E1892" t="str">
            <v>FILTROS ESPIRALADOS PERFIL V GALV.H.REF.</v>
          </cell>
        </row>
        <row r="1893">
          <cell r="A1893">
            <v>70170239</v>
          </cell>
          <cell r="E1893" t="str">
            <v>FILTRO ESPIRALADO, PERFIL V, GALVANIZADO - DIÂM. 356 MM (14") - HIPER REFORÇADO</v>
          </cell>
          <cell r="F1893" t="str">
            <v>M</v>
          </cell>
          <cell r="G1893">
            <v>12373.29</v>
          </cell>
        </row>
        <row r="1894">
          <cell r="A1894">
            <v>70170240</v>
          </cell>
          <cell r="E1894" t="str">
            <v>FILTRO ESPIRALADO, PERFIL V, GALVANIZADO  - DIÂM. 305 MM (12") - HIPER REFORÇADO</v>
          </cell>
          <cell r="F1894" t="str">
            <v>M</v>
          </cell>
          <cell r="G1894">
            <v>11276.57</v>
          </cell>
        </row>
        <row r="1895">
          <cell r="A1895">
            <v>70170241</v>
          </cell>
          <cell r="E1895" t="str">
            <v>FILTRO ESPIRALADO, PERFIL V, GALVANIZADO - DIÂM. 254 MM (10") - HIPER REFORÇADO</v>
          </cell>
          <cell r="F1895" t="str">
            <v>M</v>
          </cell>
          <cell r="G1895">
            <v>9263.6299999999992</v>
          </cell>
        </row>
        <row r="1896">
          <cell r="A1896">
            <v>70170242</v>
          </cell>
          <cell r="E1896" t="str">
            <v>FILTRO ESPIRALADO, PERFIL V, GALVANIZADO - DIÂM. 203 MM (8") - HIPER REFORÇADO</v>
          </cell>
          <cell r="F1896" t="str">
            <v>M</v>
          </cell>
          <cell r="G1896">
            <v>6815.99</v>
          </cell>
        </row>
        <row r="1897">
          <cell r="A1897">
            <v>70170243</v>
          </cell>
          <cell r="E1897" t="str">
            <v>FILTRO ESPIRALADO, PERFIL V, GALVANIZADOS - DIÂM. 152 MM (6") - HIPER REFORÇADO</v>
          </cell>
          <cell r="F1897" t="str">
            <v>M</v>
          </cell>
          <cell r="G1897">
            <v>4273.38</v>
          </cell>
        </row>
        <row r="1898">
          <cell r="A1898">
            <v>70170244</v>
          </cell>
          <cell r="E1898" t="str">
            <v>FILTRO ESPIRALADO, PERFIL V, GALVANIZADOS - DIÂM. 100 MM (4") - HIPER REFORÇADO</v>
          </cell>
          <cell r="F1898" t="str">
            <v>M</v>
          </cell>
          <cell r="G1898">
            <v>2002.59</v>
          </cell>
        </row>
        <row r="1899">
          <cell r="E1899" t="str">
            <v>FILTROS ESPIRALADOS PERFIL V GALV.JAQUET</v>
          </cell>
        </row>
        <row r="1900">
          <cell r="A1900">
            <v>70170245</v>
          </cell>
          <cell r="E1900" t="str">
            <v>FILTRO ESPIRALADO, PERFIL V, GALVANIZADO - 720 FUROS/METRO - DIÂM. 8.5/8" - JAQUETADO</v>
          </cell>
          <cell r="F1900" t="str">
            <v>M</v>
          </cell>
          <cell r="G1900">
            <v>3349.07</v>
          </cell>
        </row>
        <row r="1901">
          <cell r="A1901">
            <v>70170246</v>
          </cell>
          <cell r="E1901" t="str">
            <v>FILTRO ESPIRALADO, PERFIL V, GALVANIZADO - 600 FUROS/METRO - DIÂM. 6.5/8" - JAQUETADO</v>
          </cell>
          <cell r="F1901" t="str">
            <v>M</v>
          </cell>
          <cell r="G1901">
            <v>3064.65</v>
          </cell>
        </row>
        <row r="1902">
          <cell r="A1902">
            <v>70170247</v>
          </cell>
          <cell r="E1902" t="str">
            <v>FILTRO ESPIRALADO, PERFIL V, GALVANIZADO - 840 FUROS/METRO - DIÂM. 10.3/4" - JAQUETADO</v>
          </cell>
          <cell r="F1902" t="str">
            <v>M</v>
          </cell>
          <cell r="G1902">
            <v>6839.63</v>
          </cell>
        </row>
        <row r="1903">
          <cell r="E1903" t="str">
            <v>FILTROS PVC RÍG.NERVUR.DIN4925 NBR13604</v>
          </cell>
        </row>
        <row r="1904">
          <cell r="A1904">
            <v>70170248</v>
          </cell>
          <cell r="E1904" t="str">
            <v>FILTROS PVC RÍGIDO, NERVURADO, DIN 4925, NBR 13.604 - DIÂM. 206 MM (8") - STANDARD</v>
          </cell>
          <cell r="F1904" t="str">
            <v>M</v>
          </cell>
          <cell r="G1904">
            <v>493.67</v>
          </cell>
        </row>
        <row r="1905">
          <cell r="A1905">
            <v>70170249</v>
          </cell>
          <cell r="E1905" t="str">
            <v>FILTROS PVC RÍGIDO, NERVURADO, DIN 4925, NBR 13.604 - DIÂM. 154 MM (6") - STANDARD</v>
          </cell>
          <cell r="F1905" t="str">
            <v>M</v>
          </cell>
          <cell r="G1905">
            <v>309.08999999999997</v>
          </cell>
        </row>
        <row r="1906">
          <cell r="A1906">
            <v>70170251</v>
          </cell>
          <cell r="E1906" t="str">
            <v>FILTROS PVC RÍGIDO, NERVURADO, DIN 4925, NBR 13.604 - DIÂM. 200 MM (8") - REFORCADO</v>
          </cell>
          <cell r="F1906" t="str">
            <v>M</v>
          </cell>
          <cell r="G1906">
            <v>643.91999999999996</v>
          </cell>
        </row>
        <row r="1907">
          <cell r="A1907">
            <v>70170252</v>
          </cell>
          <cell r="E1907" t="str">
            <v>FILTROS PVC RÍGIDO, NERVURADO, DIN 4925, NBR 13.604 - DIÂM. 150 MM (6") - REFORCADO</v>
          </cell>
          <cell r="F1907" t="str">
            <v>M</v>
          </cell>
          <cell r="G1907">
            <v>357.95</v>
          </cell>
        </row>
        <row r="1908">
          <cell r="A1908">
            <v>70170253</v>
          </cell>
          <cell r="E1908" t="str">
            <v>FILTROS PVC RÍGIDO, NERVURADO, DIN 4925, NBR 13.604 - DIÂM. 115 MM (4.1/2") - REFORCADO</v>
          </cell>
          <cell r="F1908" t="str">
            <v>M</v>
          </cell>
          <cell r="G1908">
            <v>308.63</v>
          </cell>
        </row>
        <row r="1909">
          <cell r="A1909">
            <v>70170254</v>
          </cell>
          <cell r="E1909" t="str">
            <v>FILTROS PVC RÍGIDO, NERVURADO, DIN 4925, NBR 13.604 - DIÂM. 100 MM (4") - REFORCADO</v>
          </cell>
          <cell r="F1909" t="str">
            <v>M</v>
          </cell>
          <cell r="G1909">
            <v>162.33000000000001</v>
          </cell>
        </row>
        <row r="1910">
          <cell r="E1910" t="str">
            <v>FILTROS ESTAMPADOS, TIPO NOLD, PRETOS</v>
          </cell>
        </row>
        <row r="1911">
          <cell r="A1911">
            <v>70170256</v>
          </cell>
          <cell r="E1911" t="str">
            <v>FILTRO ESTAMPADO, TIPO NOLD, PRETO - DIÂM. 203 MM (8")</v>
          </cell>
          <cell r="F1911" t="str">
            <v>M</v>
          </cell>
          <cell r="G1911">
            <v>643.76</v>
          </cell>
        </row>
        <row r="1912">
          <cell r="A1912">
            <v>70170257</v>
          </cell>
          <cell r="E1912" t="str">
            <v>FILTRO ESTAMPADO, TIPO NOLD, PRETO - DIÂM. 152 MM (6")</v>
          </cell>
          <cell r="F1912" t="str">
            <v>M</v>
          </cell>
          <cell r="G1912">
            <v>528.83000000000004</v>
          </cell>
        </row>
        <row r="1913">
          <cell r="A1913">
            <v>70170258</v>
          </cell>
          <cell r="E1913" t="str">
            <v>FILTRO ESTAMPADO, TIPO NOLD, PRETO - DIÂM. 100 MM (4")</v>
          </cell>
          <cell r="F1913" t="str">
            <v>M</v>
          </cell>
          <cell r="G1913">
            <v>423.8</v>
          </cell>
        </row>
        <row r="1914">
          <cell r="E1914" t="str">
            <v>PRÉ-FILTROS</v>
          </cell>
        </row>
        <row r="1915">
          <cell r="A1915">
            <v>70170259</v>
          </cell>
          <cell r="E1915" t="str">
            <v>PRÉ-FILTRO, SUB-ARREDONDADO (CIRCULAÇÃO D´ÁGUA) - (1,5 T/M3) - EQUIPAM. ATÉ 30 M</v>
          </cell>
          <cell r="F1915" t="str">
            <v>M3</v>
          </cell>
          <cell r="G1915">
            <v>2467.9899999999998</v>
          </cell>
        </row>
        <row r="1916">
          <cell r="A1916">
            <v>70170260</v>
          </cell>
          <cell r="E1916" t="str">
            <v>PRÉ-FILTRO, SUB-ARREDONDADO (CIRCULAÇÃO D´ÁGUA) - (1,5 T/M3) - EQUIPAM. DE 31 A 200 M</v>
          </cell>
          <cell r="F1916" t="str">
            <v>M3</v>
          </cell>
          <cell r="G1916">
            <v>2532.8000000000002</v>
          </cell>
        </row>
        <row r="1917">
          <cell r="A1917">
            <v>70170261</v>
          </cell>
          <cell r="E1917" t="str">
            <v>PRÉ-FILTRO, SUB-ARREDONDADO (CIRCULAÇÃO D´ÁGUA) - (1,5 T/M3) - EQUIPAM. DE 201 A 400 M</v>
          </cell>
          <cell r="F1917" t="str">
            <v>M3</v>
          </cell>
          <cell r="G1917">
            <v>2813.67</v>
          </cell>
        </row>
        <row r="1918">
          <cell r="A1918">
            <v>70170262</v>
          </cell>
          <cell r="E1918" t="str">
            <v>PRÉ-FILTRO, SUB-ARREDONDADO (CIRCULAÇÃO D´ÁGUA) - (1,5 T/M3) - EQUIPAM. DE 401 A 600 M</v>
          </cell>
          <cell r="F1918" t="str">
            <v>M3</v>
          </cell>
          <cell r="G1918">
            <v>2917</v>
          </cell>
        </row>
        <row r="1919">
          <cell r="A1919">
            <v>70170263</v>
          </cell>
          <cell r="E1919" t="str">
            <v>PRÉ-FILTRO, SUB-ARREDONDADO (CIRCULAÇÃO D´ÁGUA) - (1,5 T/M3) - EQUIPAM. DE 601 A 1.000 M</v>
          </cell>
          <cell r="F1919" t="str">
            <v>M3</v>
          </cell>
          <cell r="G1919">
            <v>3031.72</v>
          </cell>
        </row>
        <row r="1920">
          <cell r="A1920">
            <v>70170264</v>
          </cell>
          <cell r="E1920" t="str">
            <v>PRÉ-FILTRO, SUB-ARREDONDADO (CIRCULAÇÃO D´ÁGUA) - (1,5 T/M3) - EQUIPAM. ACIMA DE 1.001 M</v>
          </cell>
          <cell r="F1920" t="str">
            <v>M3</v>
          </cell>
          <cell r="G1920">
            <v>3608.51</v>
          </cell>
        </row>
        <row r="1921">
          <cell r="E1921" t="str">
            <v>DESENVOLVIMENTO</v>
          </cell>
        </row>
        <row r="1922">
          <cell r="A1922">
            <v>70170281</v>
          </cell>
          <cell r="E1922" t="str">
            <v>DESENVOLVIMENTO COM BOMBA SUBMERSA ATÉ 20 HP</v>
          </cell>
          <cell r="F1922" t="str">
            <v>H</v>
          </cell>
          <cell r="G1922">
            <v>506.75</v>
          </cell>
        </row>
        <row r="1923">
          <cell r="A1923">
            <v>70170282</v>
          </cell>
          <cell r="E1923" t="str">
            <v>DESENVOLVIMENTO COM BOMBA SUBMERSA DE  20,1 A  35 HP</v>
          </cell>
          <cell r="F1923" t="str">
            <v>H</v>
          </cell>
          <cell r="G1923">
            <v>612.77</v>
          </cell>
        </row>
        <row r="1924">
          <cell r="A1924">
            <v>70170283</v>
          </cell>
          <cell r="E1924" t="str">
            <v>DESENVOLVIMENTO COM BOMBA SUBMERSA DE  35,1 A  60 HP</v>
          </cell>
          <cell r="F1924" t="str">
            <v>H</v>
          </cell>
          <cell r="G1924">
            <v>754.73</v>
          </cell>
        </row>
        <row r="1925">
          <cell r="A1925">
            <v>70170284</v>
          </cell>
          <cell r="E1925" t="str">
            <v>DESENVOLVIMENTO COM BOMBA SUBMERSA DE  60,1 A  90 HP</v>
          </cell>
          <cell r="F1925" t="str">
            <v>H</v>
          </cell>
          <cell r="G1925">
            <v>864.67</v>
          </cell>
        </row>
        <row r="1926">
          <cell r="A1926">
            <v>70170285</v>
          </cell>
          <cell r="E1926" t="str">
            <v>DESENVOLVIMENTO COM BOMBA SUBMERSA DE  90,1 A 120 HP</v>
          </cell>
          <cell r="F1926" t="str">
            <v>H</v>
          </cell>
          <cell r="G1926">
            <v>911.5</v>
          </cell>
        </row>
        <row r="1927">
          <cell r="A1927">
            <v>70170286</v>
          </cell>
          <cell r="E1927" t="str">
            <v>DESENVOLVIMENTO COM BOMBA SUBMERSA DE 120,1 A 150 HP</v>
          </cell>
          <cell r="F1927" t="str">
            <v>H</v>
          </cell>
          <cell r="G1927">
            <v>931.74</v>
          </cell>
        </row>
        <row r="1928">
          <cell r="A1928">
            <v>70170287</v>
          </cell>
          <cell r="E1928" t="str">
            <v>DESENVOLVIMENTO COM BOMBA SUBMERSA DE 150,1 A 180 HP</v>
          </cell>
          <cell r="F1928" t="str">
            <v>H</v>
          </cell>
          <cell r="G1928">
            <v>977.24</v>
          </cell>
        </row>
        <row r="1929">
          <cell r="A1929">
            <v>70170288</v>
          </cell>
          <cell r="E1929" t="str">
            <v>DESENVOLVIMENTO COM BOMBA SUBMERSA DE 180,1 A 210 HP</v>
          </cell>
          <cell r="F1929" t="str">
            <v>H</v>
          </cell>
          <cell r="G1929">
            <v>981.85</v>
          </cell>
        </row>
        <row r="1930">
          <cell r="A1930">
            <v>70170289</v>
          </cell>
          <cell r="E1930" t="str">
            <v>DESENVOLVIMENTO COM BOMBA SUBMERSA DE 210,1 A 250 HP</v>
          </cell>
          <cell r="F1930" t="str">
            <v>H</v>
          </cell>
          <cell r="G1930">
            <v>983.77</v>
          </cell>
        </row>
        <row r="1931">
          <cell r="A1931">
            <v>70170290</v>
          </cell>
          <cell r="E1931" t="str">
            <v>DESENVOLVIMENTO COM BOMBA SUBMERSA DE 250,1  A 400 HP</v>
          </cell>
          <cell r="F1931" t="str">
            <v>H</v>
          </cell>
          <cell r="G1931">
            <v>1225.8699999999999</v>
          </cell>
        </row>
        <row r="1932">
          <cell r="A1932">
            <v>70170292</v>
          </cell>
          <cell r="E1932" t="str">
            <v>DESENVOLVIMENTO COM COMPRESSOR 175 LB/POL.2</v>
          </cell>
          <cell r="F1932" t="str">
            <v>H</v>
          </cell>
          <cell r="G1932">
            <v>615.23</v>
          </cell>
        </row>
        <row r="1933">
          <cell r="A1933">
            <v>70170293</v>
          </cell>
          <cell r="E1933" t="str">
            <v>DESENVOLVIMENTO COM COMPRESSOR 250 LB/POL.2</v>
          </cell>
          <cell r="F1933" t="str">
            <v>H</v>
          </cell>
          <cell r="G1933">
            <v>650.97</v>
          </cell>
        </row>
        <row r="1934">
          <cell r="A1934">
            <v>70170294</v>
          </cell>
          <cell r="E1934" t="str">
            <v>DESENVOLVIMENTO COM COMPRESSOR 960 LB/POL.2</v>
          </cell>
          <cell r="F1934" t="str">
            <v>H</v>
          </cell>
          <cell r="G1934">
            <v>964.72</v>
          </cell>
        </row>
        <row r="1935">
          <cell r="A1935">
            <v>70170291</v>
          </cell>
          <cell r="E1935" t="str">
            <v>DESENVOLVIMENTO COM COMPRESSOR 1.200 LB/POL.2</v>
          </cell>
          <cell r="F1935" t="str">
            <v>H</v>
          </cell>
          <cell r="G1935">
            <v>1112.1199999999999</v>
          </cell>
        </row>
        <row r="1936">
          <cell r="A1936">
            <v>70170295</v>
          </cell>
          <cell r="E1936" t="str">
            <v>DESENVOLVIMENTO COM PLUNGE OU PISTÃO COM VÁLVULA</v>
          </cell>
          <cell r="F1936" t="str">
            <v>H</v>
          </cell>
          <cell r="G1936">
            <v>448.97</v>
          </cell>
        </row>
        <row r="1937">
          <cell r="E1937" t="str">
            <v>ENSAIO DE VAZÃO C/BOMBA</v>
          </cell>
        </row>
        <row r="1938">
          <cell r="A1938">
            <v>70170296</v>
          </cell>
          <cell r="E1938" t="str">
            <v>ENSAIO DE VAZÃO COM BOMBA SUBMERSA ATÉ 20 HP</v>
          </cell>
          <cell r="F1938" t="str">
            <v>H</v>
          </cell>
          <cell r="G1938">
            <v>506.75</v>
          </cell>
        </row>
        <row r="1939">
          <cell r="A1939">
            <v>70170297</v>
          </cell>
          <cell r="E1939" t="str">
            <v>ENSAIO DE VAZÃO COM BOMBA SUBMERSA DE  20,1 A  35 HP</v>
          </cell>
          <cell r="F1939" t="str">
            <v>H</v>
          </cell>
          <cell r="G1939">
            <v>612.77</v>
          </cell>
        </row>
        <row r="1940">
          <cell r="A1940">
            <v>70170298</v>
          </cell>
          <cell r="E1940" t="str">
            <v>ENSAIO DE VAZÃO COM BOMBA SUBMERSA DE  35,1 A  60 HP</v>
          </cell>
          <cell r="F1940" t="str">
            <v>H</v>
          </cell>
          <cell r="G1940">
            <v>754.73</v>
          </cell>
        </row>
        <row r="1941">
          <cell r="A1941">
            <v>70170299</v>
          </cell>
          <cell r="E1941" t="str">
            <v>ENSAIO DE VAZÃO COM BOMBA SUBMERSA DE  60,1 A  90 HP</v>
          </cell>
          <cell r="F1941" t="str">
            <v>H</v>
          </cell>
          <cell r="G1941">
            <v>864.67</v>
          </cell>
        </row>
        <row r="1942">
          <cell r="A1942">
            <v>70170300</v>
          </cell>
          <cell r="E1942" t="str">
            <v>ENSAIO DE VAZÃO COM BOMBA SUBMERSA DE  90,1 A 120 HP</v>
          </cell>
          <cell r="F1942" t="str">
            <v>H</v>
          </cell>
          <cell r="G1942">
            <v>911.5</v>
          </cell>
        </row>
        <row r="1943">
          <cell r="A1943">
            <v>70170301</v>
          </cell>
          <cell r="E1943" t="str">
            <v>ENSAIO DE VAZÃO COM BOMBA SUBMERSA DE 120,1 A 150 HP</v>
          </cell>
          <cell r="F1943" t="str">
            <v>H</v>
          </cell>
          <cell r="G1943">
            <v>931.74</v>
          </cell>
        </row>
        <row r="1944">
          <cell r="A1944">
            <v>70170302</v>
          </cell>
          <cell r="E1944" t="str">
            <v>ENSAIO DE VAZÃO COM BOMBA SUBMERSA DE 150,1 A 180 HP</v>
          </cell>
          <cell r="F1944" t="str">
            <v>H</v>
          </cell>
          <cell r="G1944">
            <v>977.24</v>
          </cell>
        </row>
        <row r="1945">
          <cell r="A1945">
            <v>70170303</v>
          </cell>
          <cell r="E1945" t="str">
            <v>ENSAIO DE VAZÃO COM BOMBA SUBMERSA DE 180,1 A 210 HP</v>
          </cell>
          <cell r="F1945" t="str">
            <v>H</v>
          </cell>
          <cell r="G1945">
            <v>981.85</v>
          </cell>
        </row>
        <row r="1946">
          <cell r="A1946">
            <v>70170304</v>
          </cell>
          <cell r="E1946" t="str">
            <v>ENSAIO DE VAZÃO COM BOMBA SUBMERSA DE 210,1 A 250 HP</v>
          </cell>
          <cell r="F1946" t="str">
            <v>H</v>
          </cell>
          <cell r="G1946">
            <v>983.77</v>
          </cell>
        </row>
        <row r="1947">
          <cell r="A1947">
            <v>70170305</v>
          </cell>
          <cell r="E1947" t="str">
            <v>ENSAIO DE VAZÃO COM BOMBA SUBMERSA DE 250,1 A 400 HP</v>
          </cell>
          <cell r="F1947" t="str">
            <v>H</v>
          </cell>
          <cell r="G1947">
            <v>1225.8699999999999</v>
          </cell>
        </row>
        <row r="1948">
          <cell r="E1948" t="str">
            <v>PRODUTOS QUÍMICOS</v>
          </cell>
        </row>
        <row r="1949">
          <cell r="A1949">
            <v>70170265</v>
          </cell>
          <cell r="E1949" t="str">
            <v>PRODUTOS QUÍMICOS - DISPERSANTE (HEXAMETAFOSFATO DE SÓDIO, DISPERGEL OU SIMILAR)</v>
          </cell>
          <cell r="F1949" t="str">
            <v>KG</v>
          </cell>
          <cell r="G1949">
            <v>78.39</v>
          </cell>
        </row>
        <row r="1950">
          <cell r="E1950" t="str">
            <v>FLUIDOS PARA PERFURAÇÃO</v>
          </cell>
        </row>
        <row r="1951">
          <cell r="A1951">
            <v>70170266</v>
          </cell>
          <cell r="E1951" t="str">
            <v>FLUÍDO PARA PERFURACAO (DMP 2000, S 1500 OU SIMILAR)</v>
          </cell>
          <cell r="F1951" t="str">
            <v>KG</v>
          </cell>
          <cell r="G1951">
            <v>110.72</v>
          </cell>
        </row>
        <row r="1952">
          <cell r="E1952" t="str">
            <v>ENDOSCOPIA (PERFILAGEM ÓPTICA)</v>
          </cell>
        </row>
        <row r="1953">
          <cell r="A1953">
            <v>70170267</v>
          </cell>
          <cell r="E1953" t="str">
            <v>ENDOSCOPIA (PERFILAGEM ÓPTICA) - TAXA DE TRANSPORTE</v>
          </cell>
          <cell r="F1953" t="str">
            <v>KM</v>
          </cell>
          <cell r="G1953">
            <v>3.84</v>
          </cell>
        </row>
        <row r="1954">
          <cell r="A1954">
            <v>70170268</v>
          </cell>
          <cell r="E1954" t="str">
            <v>ENDOSCOPIA (PERFILAGEM ÓPTICA) - ATÉ 200 M DE PROFUNDIDADE</v>
          </cell>
          <cell r="F1954" t="str">
            <v>M</v>
          </cell>
          <cell r="G1954">
            <v>26.24</v>
          </cell>
        </row>
        <row r="1955">
          <cell r="A1955">
            <v>70170269</v>
          </cell>
          <cell r="E1955" t="str">
            <v>ENDOSCOPIA (PERFILAGEM ÓPTICA) - DE 201 A 400 M DE PROFUNDIDADE</v>
          </cell>
          <cell r="F1955" t="str">
            <v>M</v>
          </cell>
          <cell r="G1955">
            <v>26.24</v>
          </cell>
        </row>
        <row r="1956">
          <cell r="A1956">
            <v>70170270</v>
          </cell>
          <cell r="E1956" t="str">
            <v>ENDOSCOPIA (PERFILAGEM ÓPTICA) - DE 401 A 600 M DE PROFUNDIDADE</v>
          </cell>
          <cell r="F1956" t="str">
            <v>M</v>
          </cell>
          <cell r="G1956">
            <v>26.24</v>
          </cell>
        </row>
        <row r="1957">
          <cell r="A1957">
            <v>70170271</v>
          </cell>
          <cell r="E1957" t="str">
            <v>ENDOSCOPIA (PERFILAGEM ÓPTICA) - DE 601 A 800 M DE PROFUNDIDADE</v>
          </cell>
          <cell r="F1957" t="str">
            <v>M</v>
          </cell>
          <cell r="G1957">
            <v>26.24</v>
          </cell>
        </row>
        <row r="1958">
          <cell r="A1958">
            <v>70170272</v>
          </cell>
          <cell r="E1958" t="str">
            <v>ENDOSCOPIA (PERFILAGEM ÓPTICA) - DE 801 A 1.000 M DE PROFUNDIDADE</v>
          </cell>
          <cell r="F1958" t="str">
            <v>M</v>
          </cell>
          <cell r="G1958">
            <v>32.64</v>
          </cell>
        </row>
        <row r="1959">
          <cell r="A1959">
            <v>70170273</v>
          </cell>
          <cell r="E1959" t="str">
            <v>ENDOSCOPIA (PERFILAGEM ÓPTICA) - ACIMA DE 1.001 M DE PROFUNDIDADE</v>
          </cell>
          <cell r="F1959" t="str">
            <v>M</v>
          </cell>
          <cell r="G1959">
            <v>32.64</v>
          </cell>
        </row>
        <row r="1961">
          <cell r="A1961">
            <v>70170311</v>
          </cell>
          <cell r="E1961" t="str">
            <v>FILTRO ESPIRALADO, PERFIL V, AÇO INOX - DIÂM. 100 MM ( 4" ) - REFORÇADO</v>
          </cell>
          <cell r="F1961" t="str">
            <v>M</v>
          </cell>
          <cell r="G1961">
            <v>1064.1500000000001</v>
          </cell>
        </row>
        <row r="1962">
          <cell r="A1962">
            <v>70170312</v>
          </cell>
          <cell r="E1962" t="str">
            <v>FILTRO ESPIRALADO, PERFIL V, AÇO INOX - DIÂM. 152 MM ( 6" ) - REFORÇADO</v>
          </cell>
          <cell r="F1962" t="str">
            <v>M</v>
          </cell>
          <cell r="G1962">
            <v>1553.13</v>
          </cell>
        </row>
        <row r="1963">
          <cell r="A1963">
            <v>70170313</v>
          </cell>
          <cell r="E1963" t="str">
            <v>FILTRO ESPIRALADO, PERFIL V, AÇO INOX - DIÂM. 203 MM ( 8" ) - REFORÇADO</v>
          </cell>
          <cell r="F1963" t="str">
            <v>M</v>
          </cell>
          <cell r="G1963">
            <v>2245.73</v>
          </cell>
        </row>
        <row r="1964">
          <cell r="A1964">
            <v>70170314</v>
          </cell>
          <cell r="E1964" t="str">
            <v>FILTRO ESPIRALADO, PERFIL V, AÇO INOX - DIÂM. 254 MM ( 10" ) - REFORÇADO</v>
          </cell>
          <cell r="F1964" t="str">
            <v>M</v>
          </cell>
          <cell r="G1964">
            <v>2939.37</v>
          </cell>
        </row>
        <row r="1965">
          <cell r="A1965">
            <v>70170315</v>
          </cell>
          <cell r="E1965" t="str">
            <v>FILTRO ESPIRALADO, PERFIL V, AÇO INOX - DIÂM. 323 MM ( 12 3/4" ) - REFORÇADO</v>
          </cell>
          <cell r="F1965" t="str">
            <v>M</v>
          </cell>
          <cell r="G1965">
            <v>4344.37</v>
          </cell>
        </row>
        <row r="1966">
          <cell r="E1966" t="str">
            <v>SERVIÇOS ESPECIAIS</v>
          </cell>
        </row>
        <row r="1967">
          <cell r="E1967" t="str">
            <v>PESQUISA E DETECÇÃO</v>
          </cell>
        </row>
        <row r="1968">
          <cell r="A1968">
            <v>70180001</v>
          </cell>
          <cell r="E1968" t="str">
            <v>PESQUISA DE INTERFERÊNCIA</v>
          </cell>
          <cell r="F1968" t="str">
            <v>M3</v>
          </cell>
          <cell r="G1968">
            <v>77.31</v>
          </cell>
        </row>
        <row r="1969">
          <cell r="A1969">
            <v>70180002</v>
          </cell>
          <cell r="E1969" t="str">
            <v>PESQUISA DE VAZAMENTOS INVISÍVEIS DE REDE DE ÁGUA E RAMAL</v>
          </cell>
          <cell r="F1969" t="str">
            <v>KM</v>
          </cell>
          <cell r="G1969">
            <v>1615.8</v>
          </cell>
        </row>
        <row r="1970">
          <cell r="A1970">
            <v>70180003</v>
          </cell>
          <cell r="E1970" t="str">
            <v>DETECÇÃO ELETROMAGNÉTICA DE REDE DE ÁGUA</v>
          </cell>
          <cell r="F1970" t="str">
            <v>M</v>
          </cell>
          <cell r="G1970">
            <v>3.83</v>
          </cell>
        </row>
        <row r="1971">
          <cell r="A1971">
            <v>70180004</v>
          </cell>
          <cell r="E1971" t="str">
            <v>DETECÇÃO ELETROMAGNÉTICA DE PEÇAS DE ÁGUA</v>
          </cell>
          <cell r="F1971" t="str">
            <v>un</v>
          </cell>
          <cell r="G1971">
            <v>96.26</v>
          </cell>
        </row>
        <row r="1972">
          <cell r="A1972">
            <v>70180005</v>
          </cell>
          <cell r="E1972" t="str">
            <v>DETECÇÃO PELO MÉTODO DE SONDAGEM COM VARAS METÁLICAS, REDE DE ÁGUA</v>
          </cell>
          <cell r="F1972" t="str">
            <v>M</v>
          </cell>
          <cell r="G1972">
            <v>5.15</v>
          </cell>
        </row>
        <row r="1973">
          <cell r="A1973">
            <v>70180006</v>
          </cell>
          <cell r="E1973" t="str">
            <v>SONDAGEM DE REDES E PEÇAS LOCALIZADAS (CAVAS) COM PAVIMENTAÇÃO</v>
          </cell>
          <cell r="F1973" t="str">
            <v>un</v>
          </cell>
          <cell r="G1973">
            <v>594.1</v>
          </cell>
        </row>
        <row r="1974">
          <cell r="A1974">
            <v>70180007</v>
          </cell>
          <cell r="E1974" t="str">
            <v>SONDAGEM DE REDES E PEÇAS LOCALIZADAS (CAVAS) SEM PAVIMENTAÇÃO</v>
          </cell>
          <cell r="F1974" t="str">
            <v>un</v>
          </cell>
          <cell r="G1974">
            <v>408.87</v>
          </cell>
        </row>
        <row r="1975">
          <cell r="A1975">
            <v>70180008</v>
          </cell>
          <cell r="E1975" t="str">
            <v>DESCOBRIMENTO E NIVELAMENTO DE PV, PI, TL</v>
          </cell>
          <cell r="F1975" t="str">
            <v>un</v>
          </cell>
          <cell r="G1975">
            <v>605.35</v>
          </cell>
        </row>
        <row r="1976">
          <cell r="E1976" t="str">
            <v>SERVIÇOS DE CONSERVAÇÃO DE ÁREAS</v>
          </cell>
        </row>
        <row r="1977">
          <cell r="A1977">
            <v>70180009</v>
          </cell>
          <cell r="E1977" t="str">
            <v>CONSERV. DE ÁREAS VERDES (CAPINA C/REMOÇÃO DE VEGET. DIVERSAS E EXTERMÍNIO PRAGAS EM CAMINHOS E/OU FAIXAS)</v>
          </cell>
          <cell r="F1977" t="str">
            <v>M2</v>
          </cell>
          <cell r="G1977">
            <v>0.61</v>
          </cell>
        </row>
        <row r="1978">
          <cell r="A1978">
            <v>70180010</v>
          </cell>
          <cell r="E1978" t="str">
            <v>LIMPEZA DE CANALETAS DE DRENAGEM SUPERFICIAL</v>
          </cell>
          <cell r="F1978" t="str">
            <v>M</v>
          </cell>
          <cell r="G1978">
            <v>1.32</v>
          </cell>
        </row>
        <row r="1979">
          <cell r="A1979">
            <v>70180011</v>
          </cell>
          <cell r="E1979" t="str">
            <v>IRRIGAÇÃO DE ÁREA GRAMADA COM CAMINHÃO IRRIGADEIRA</v>
          </cell>
          <cell r="F1979" t="str">
            <v>M2</v>
          </cell>
          <cell r="G1979">
            <v>0.32</v>
          </cell>
        </row>
        <row r="1980">
          <cell r="A1980">
            <v>70180012</v>
          </cell>
          <cell r="E1980" t="str">
            <v>LIMPEZA DE CAIXA DE PASSAGEM OU BUEIRO</v>
          </cell>
          <cell r="F1980" t="str">
            <v>un</v>
          </cell>
          <cell r="G1980">
            <v>41.34</v>
          </cell>
        </row>
        <row r="1981">
          <cell r="A1981">
            <v>70180013</v>
          </cell>
          <cell r="E1981" t="str">
            <v>ALTEAMENTO DO FECHAMENTO DE DIVISA COM 3 FIOS DE ARAME FARPADO</v>
          </cell>
          <cell r="F1981" t="str">
            <v>M</v>
          </cell>
          <cell r="G1981">
            <v>30.26</v>
          </cell>
        </row>
        <row r="1982">
          <cell r="A1982">
            <v>70180014</v>
          </cell>
          <cell r="E1982" t="str">
            <v>CONSERV.DE FAIXAS DE CIRCULAÇÃO DE 1,00 M JUNTO AS DIVISAS - ROÇAGEM C/REMOÇÃO DA VEGETAÇÃO</v>
          </cell>
          <cell r="F1982" t="str">
            <v>M</v>
          </cell>
          <cell r="G1982">
            <v>0.5</v>
          </cell>
        </row>
        <row r="1983">
          <cell r="A1983">
            <v>70180015</v>
          </cell>
          <cell r="E1983" t="str">
            <v>CONSERV.DE FAIXAS DE CIRCULAÇÃO - PINTURA DOS MARCOS C/LÁTEX E NUMERAÇÃO C/TINTA À ÓLEO</v>
          </cell>
          <cell r="F1983" t="str">
            <v>un</v>
          </cell>
          <cell r="G1983">
            <v>31.14</v>
          </cell>
        </row>
        <row r="1984">
          <cell r="A1984">
            <v>70180016</v>
          </cell>
          <cell r="E1984" t="str">
            <v>CONSERV.DE FAIXAS DE CIRCULAÇÃO - PINTURA DOS MARCOS E NUMERAÇÃO C/TINTA À ÓLEO</v>
          </cell>
          <cell r="F1984" t="str">
            <v>un</v>
          </cell>
          <cell r="G1984">
            <v>46.77</v>
          </cell>
        </row>
        <row r="1985">
          <cell r="A1985">
            <v>70180017</v>
          </cell>
          <cell r="E1985" t="str">
            <v>CONSERV.DE FAIXAS DE CIRCULAÇÃO - REPOSIÇÃO DE MARCOS</v>
          </cell>
          <cell r="F1985" t="str">
            <v>un</v>
          </cell>
          <cell r="G1985">
            <v>51.64</v>
          </cell>
        </row>
        <row r="1986">
          <cell r="A1986">
            <v>70180018</v>
          </cell>
          <cell r="E1986" t="str">
            <v>CONSERV.DE FAIXAS DE CIRCULAÇÃO - REPOSIÇÃO DE FIOS ARREBENTADOS OU ARRANCADOS</v>
          </cell>
          <cell r="F1986" t="str">
            <v>M</v>
          </cell>
          <cell r="G1986">
            <v>3.4</v>
          </cell>
        </row>
        <row r="1987">
          <cell r="A1987">
            <v>70180019</v>
          </cell>
          <cell r="E1987" t="str">
            <v>CONSERV.DE FAIXAS DE CIRCULAÇÃO - REPOSIÇÃO DE MOURÕES DE CONCRETO</v>
          </cell>
          <cell r="F1987" t="str">
            <v>un</v>
          </cell>
          <cell r="G1987">
            <v>124.2</v>
          </cell>
        </row>
        <row r="1988">
          <cell r="A1988">
            <v>70180020</v>
          </cell>
          <cell r="E1988" t="str">
            <v>CONSERV.DE ÁREAS VERDES - CORTE E MANUTENÇÃO DO GRAMADO EM ÁREAS PLANAS</v>
          </cell>
          <cell r="F1988" t="str">
            <v>M2</v>
          </cell>
          <cell r="G1988">
            <v>0.96</v>
          </cell>
        </row>
        <row r="1989">
          <cell r="A1989">
            <v>70180021</v>
          </cell>
          <cell r="E1989" t="str">
            <v>CONSERV.DE ÁREAS VERDES - CORTE E MANUTENÇÃO DO GRAMADO EM TALUDES</v>
          </cell>
          <cell r="F1989" t="str">
            <v>M2</v>
          </cell>
          <cell r="G1989">
            <v>1.18</v>
          </cell>
        </row>
        <row r="1990">
          <cell r="A1990">
            <v>70180022</v>
          </cell>
          <cell r="E1990" t="str">
            <v>CONSERV.DE ÁREAS VERDES - ROÇAGEM S/REMOÇÃO VEGET.DIVERSAS E EXTERM.PRAGAS EM FAIXAS DE ADUTORAS</v>
          </cell>
          <cell r="F1990" t="str">
            <v>M2</v>
          </cell>
          <cell r="G1990">
            <v>0.51</v>
          </cell>
        </row>
        <row r="1991">
          <cell r="A1991">
            <v>70180023</v>
          </cell>
          <cell r="E1991" t="str">
            <v>CONSERV.DE ÁREAS VERDES - ROÇAGEM C/REMOÇÃO VEGET.DIVERSAS E EXTERM.PRAGAS EM FAIXAS DE ESTRADAS E MARGEM DE CANAIS</v>
          </cell>
          <cell r="F1991" t="str">
            <v>M</v>
          </cell>
          <cell r="G1991">
            <v>2.16</v>
          </cell>
        </row>
        <row r="1992">
          <cell r="A1992">
            <v>70180024</v>
          </cell>
          <cell r="E1992" t="str">
            <v>CONSERV.DE ÁREAS VERDES - ROÇAGEM E APLICAÇÃO DE HERBICIDAS NA VEGETAÇÃO DE PÁTIOS EMPEDRADOS</v>
          </cell>
          <cell r="F1992" t="str">
            <v>M2</v>
          </cell>
          <cell r="G1992">
            <v>0.95</v>
          </cell>
        </row>
        <row r="1993">
          <cell r="A1993">
            <v>70180025</v>
          </cell>
          <cell r="E1993" t="str">
            <v>CONSERV.DE ÁREAS VERDES - LIMPEZA DE TALUDES PROTEGIDOS COM ENROCAMENTO</v>
          </cell>
          <cell r="F1993" t="str">
            <v>M2</v>
          </cell>
          <cell r="G1993">
            <v>1.33</v>
          </cell>
        </row>
        <row r="1994">
          <cell r="A1994">
            <v>70180026</v>
          </cell>
          <cell r="E1994" t="str">
            <v>CONSERV.DE ÁREAS VERDES - RECOBRIMENTO DE ÁREA GRAMADA C/TERRA VEGETAL E ADUBAÇÃO</v>
          </cell>
          <cell r="F1994" t="str">
            <v>M2</v>
          </cell>
          <cell r="G1994">
            <v>9.1300000000000008</v>
          </cell>
        </row>
        <row r="1995">
          <cell r="A1995">
            <v>70180027</v>
          </cell>
          <cell r="E1995" t="str">
            <v>COLOCAÇÃO DE ARAME FARPADO EM MOURÕES EXISTENTES - 11 FIOS</v>
          </cell>
          <cell r="F1995" t="str">
            <v>M</v>
          </cell>
          <cell r="G1995">
            <v>31.67</v>
          </cell>
        </row>
        <row r="1996">
          <cell r="A1996">
            <v>70180028</v>
          </cell>
          <cell r="E1996" t="str">
            <v>COLOCAÇÃO DE ARAME FARPADO EM MOURÕES EXIXTENTES - 5 FIOS</v>
          </cell>
          <cell r="F1996" t="str">
            <v>M</v>
          </cell>
          <cell r="G1996">
            <v>14.91</v>
          </cell>
        </row>
        <row r="1997">
          <cell r="A1997">
            <v>70180029</v>
          </cell>
          <cell r="E1997" t="str">
            <v>COLOCAÇÃO DE TELA DE ALAMBRADO EM MOURÕES EXISTENTES</v>
          </cell>
          <cell r="F1997" t="str">
            <v>M</v>
          </cell>
          <cell r="G1997">
            <v>176.59</v>
          </cell>
        </row>
        <row r="1998">
          <cell r="E1998" t="str">
            <v>DEMOLIÇÕES E REMOÇÕES</v>
          </cell>
        </row>
        <row r="1999">
          <cell r="A1999">
            <v>70180030</v>
          </cell>
          <cell r="E1999" t="str">
            <v>DEMOLIÇÃO DE ALVENARIA</v>
          </cell>
          <cell r="F1999" t="str">
            <v>M3</v>
          </cell>
          <cell r="G1999">
            <v>88.88</v>
          </cell>
        </row>
        <row r="2000">
          <cell r="A2000">
            <v>70180031</v>
          </cell>
          <cell r="E2000" t="str">
            <v>DEMOLIÇÃO DE CONCRETO ARMADO</v>
          </cell>
          <cell r="F2000" t="str">
            <v>M3</v>
          </cell>
          <cell r="G2000">
            <v>273.88</v>
          </cell>
        </row>
        <row r="2001">
          <cell r="A2001">
            <v>70180032</v>
          </cell>
          <cell r="E2001" t="str">
            <v>DEMOLIÇÃO DE CONCRETO SIMPLES</v>
          </cell>
          <cell r="F2001" t="str">
            <v>M3</v>
          </cell>
          <cell r="G2001">
            <v>136.93</v>
          </cell>
        </row>
        <row r="2002">
          <cell r="A2002">
            <v>70180033</v>
          </cell>
          <cell r="E2002" t="str">
            <v>REMOÇÃO DE PISO</v>
          </cell>
          <cell r="F2002" t="str">
            <v>M2</v>
          </cell>
          <cell r="G2002">
            <v>56.17</v>
          </cell>
        </row>
        <row r="2003">
          <cell r="A2003">
            <v>70180034</v>
          </cell>
          <cell r="E2003" t="str">
            <v>REMOÇÃO DE TELHAS CERÂMICAS</v>
          </cell>
          <cell r="F2003" t="str">
            <v>M2</v>
          </cell>
          <cell r="G2003">
            <v>21.09</v>
          </cell>
        </row>
        <row r="2004">
          <cell r="A2004">
            <v>70180035</v>
          </cell>
          <cell r="E2004" t="str">
            <v>REMOÇÃO DE TELHAS DE FIBROCIMENTO ONDULADAS</v>
          </cell>
          <cell r="F2004" t="str">
            <v>M2</v>
          </cell>
          <cell r="G2004">
            <v>9.61</v>
          </cell>
        </row>
        <row r="2005">
          <cell r="A2005">
            <v>70180036</v>
          </cell>
          <cell r="E2005" t="str">
            <v>REMOÇÃO DE TELHAS DE FIBROCIMENTO ESTRUTURAL  L = 49 CM</v>
          </cell>
          <cell r="F2005" t="str">
            <v>M2</v>
          </cell>
          <cell r="G2005">
            <v>9.61</v>
          </cell>
        </row>
        <row r="2006">
          <cell r="A2006">
            <v>70180037</v>
          </cell>
          <cell r="E2006" t="str">
            <v>REMOÇÃO DE TELHAS DE FIBROCIMENTO ESTRUTURAL  L = 90 CM</v>
          </cell>
          <cell r="F2006" t="str">
            <v>M2</v>
          </cell>
          <cell r="G2006">
            <v>12.29</v>
          </cell>
        </row>
        <row r="2007">
          <cell r="A2007">
            <v>70180038</v>
          </cell>
          <cell r="E2007" t="str">
            <v>REMOÇÃO DE ESTRUTURA DE MADEIRA EM TESOURA PONTALETADA OU MISTA P/TELHAS CERÂMICAS</v>
          </cell>
          <cell r="F2007" t="str">
            <v>M2</v>
          </cell>
          <cell r="G2007">
            <v>40.119999999999997</v>
          </cell>
        </row>
        <row r="2008">
          <cell r="A2008">
            <v>70180039</v>
          </cell>
          <cell r="E2008" t="str">
            <v>REMOÇÃO DE ESTRUTURA DE MADEIRA EM TESOURA PONTALETADA OU MISTA P/TELHAS FIBROCIMENTO</v>
          </cell>
          <cell r="F2008" t="str">
            <v>M2</v>
          </cell>
          <cell r="G2008">
            <v>29</v>
          </cell>
        </row>
        <row r="2009">
          <cell r="A2009">
            <v>70180040</v>
          </cell>
          <cell r="E2009" t="str">
            <v>REMOÇÃO DE CAIBROS DE MADEIRA DA COBERTURA</v>
          </cell>
          <cell r="F2009" t="str">
            <v>M</v>
          </cell>
          <cell r="G2009">
            <v>4.07</v>
          </cell>
        </row>
        <row r="2010">
          <cell r="A2010">
            <v>70180041</v>
          </cell>
          <cell r="E2010" t="str">
            <v>REMOÇÃO DE RIPAS DE MADEIRA DA COBERTURA</v>
          </cell>
          <cell r="F2010" t="str">
            <v>M</v>
          </cell>
          <cell r="G2010">
            <v>0.7</v>
          </cell>
        </row>
        <row r="2011">
          <cell r="A2011">
            <v>70180042</v>
          </cell>
          <cell r="E2011" t="str">
            <v>REMOÇÃO DE CALHAS E RUFOS</v>
          </cell>
          <cell r="F2011" t="str">
            <v>M</v>
          </cell>
          <cell r="G2011">
            <v>6.82</v>
          </cell>
        </row>
        <row r="2012">
          <cell r="A2012">
            <v>70180043</v>
          </cell>
          <cell r="E2012" t="str">
            <v>REMOÇÃO DE FORROS DE MADEIRA PREGADAS</v>
          </cell>
          <cell r="F2012" t="str">
            <v>M2</v>
          </cell>
          <cell r="G2012">
            <v>18.73</v>
          </cell>
        </row>
        <row r="2013">
          <cell r="A2013">
            <v>70180044</v>
          </cell>
          <cell r="E2013" t="str">
            <v>REMOÇÃO DE FORRO DE ESTUQUE</v>
          </cell>
          <cell r="F2013" t="str">
            <v>M2</v>
          </cell>
          <cell r="G2013">
            <v>15.42</v>
          </cell>
        </row>
        <row r="2014">
          <cell r="A2014">
            <v>70180045</v>
          </cell>
          <cell r="E2014" t="str">
            <v>REMOÇÃO DE REVESTIMENTO DE ARGAMASSA</v>
          </cell>
          <cell r="F2014" t="str">
            <v>M2</v>
          </cell>
          <cell r="G2014">
            <v>5.91</v>
          </cell>
        </row>
        <row r="2015">
          <cell r="A2015">
            <v>70180046</v>
          </cell>
          <cell r="E2015" t="str">
            <v>REMOÇÃO DE REVESTIMENTO DE AZULEJO, INCLUSIVE ARGAMASSA</v>
          </cell>
          <cell r="F2015" t="str">
            <v>M2</v>
          </cell>
          <cell r="G2015">
            <v>11.84</v>
          </cell>
        </row>
        <row r="2016">
          <cell r="A2016">
            <v>70180047</v>
          </cell>
          <cell r="E2016" t="str">
            <v>REMOÇÃO DE CAIAÇÃO OU TINTA MINERAL IMPERMEÁVEL</v>
          </cell>
          <cell r="F2016" t="str">
            <v>M2</v>
          </cell>
          <cell r="G2016">
            <v>3.97</v>
          </cell>
        </row>
        <row r="2017">
          <cell r="A2017">
            <v>70180048</v>
          </cell>
          <cell r="E2017" t="str">
            <v>REMOÇÃO DE PINTURA A ÓLEO, ESMALTE OU LÁTEX/ACRÍLICO EM PAREDES</v>
          </cell>
          <cell r="F2017" t="str">
            <v>M2</v>
          </cell>
          <cell r="G2017">
            <v>8.59</v>
          </cell>
        </row>
        <row r="2018">
          <cell r="A2018">
            <v>70180049</v>
          </cell>
          <cell r="E2018" t="str">
            <v>REMOÇÃO DE PINTURA A ÓLEO, ESMALTE OU VERNIZ EM ESQUADRIAS DE MADEIRA</v>
          </cell>
          <cell r="F2018" t="str">
            <v>M2</v>
          </cell>
          <cell r="G2018">
            <v>12.57</v>
          </cell>
        </row>
        <row r="2019">
          <cell r="A2019">
            <v>70180050</v>
          </cell>
          <cell r="E2019" t="str">
            <v>REMOÇÃO DE PINTURA A ÓLEO, ESMALTE, ALUMÍNIO OU GRAFITE EM ESQUADRIAS DE FERRO</v>
          </cell>
          <cell r="F2019" t="str">
            <v>M2</v>
          </cell>
          <cell r="G2019">
            <v>11.89</v>
          </cell>
        </row>
        <row r="2020">
          <cell r="A2020">
            <v>70180051</v>
          </cell>
          <cell r="E2020" t="str">
            <v>REMOÇÃO DE FOLHAS DE PORTAS OU JANELAS DE MADEIRA</v>
          </cell>
          <cell r="F2020" t="str">
            <v>un</v>
          </cell>
          <cell r="G2020">
            <v>18.62</v>
          </cell>
        </row>
        <row r="2021">
          <cell r="A2021">
            <v>70180052</v>
          </cell>
          <cell r="E2021" t="str">
            <v>REMOÇÃO DE BATENTES DE MADEIRA</v>
          </cell>
          <cell r="F2021" t="str">
            <v>un</v>
          </cell>
          <cell r="G2021">
            <v>80.84</v>
          </cell>
        </row>
        <row r="2022">
          <cell r="A2022">
            <v>70180053</v>
          </cell>
          <cell r="E2022" t="str">
            <v>REMOÇÃO DE FECHADURAS</v>
          </cell>
          <cell r="F2022" t="str">
            <v>un</v>
          </cell>
          <cell r="G2022">
            <v>18.62</v>
          </cell>
        </row>
        <row r="2023">
          <cell r="A2023">
            <v>70180054</v>
          </cell>
          <cell r="E2023" t="str">
            <v>REMOÇÃO DE ESQUADRIAS METÁLICAS</v>
          </cell>
          <cell r="F2023" t="str">
            <v>M2</v>
          </cell>
          <cell r="G2023">
            <v>48.96</v>
          </cell>
        </row>
        <row r="2024">
          <cell r="A2024">
            <v>70180055</v>
          </cell>
          <cell r="E2024" t="str">
            <v>REMOÇÃO DE VIDROS OU CRISTAIS PLANOS</v>
          </cell>
          <cell r="F2024" t="str">
            <v>M2</v>
          </cell>
          <cell r="G2024">
            <v>29.07</v>
          </cell>
        </row>
        <row r="2025">
          <cell r="A2025">
            <v>70180056</v>
          </cell>
          <cell r="E2025" t="str">
            <v>REMOÇÃO DE TUBULAÇÕES EM GERAL</v>
          </cell>
          <cell r="F2025" t="str">
            <v>M</v>
          </cell>
          <cell r="G2025">
            <v>11.84</v>
          </cell>
        </row>
        <row r="2026">
          <cell r="A2026">
            <v>70180057</v>
          </cell>
          <cell r="E2026" t="str">
            <v>REMOÇÃO DE REGISTROS E VÁLVULAS DE DESCARGA</v>
          </cell>
          <cell r="F2026" t="str">
            <v>un</v>
          </cell>
          <cell r="G2026">
            <v>144.72999999999999</v>
          </cell>
        </row>
        <row r="2027">
          <cell r="A2027">
            <v>70180058</v>
          </cell>
          <cell r="E2027" t="str">
            <v>REMOÇÃO DE APARELHOS SANITÁRIOS, INCLUSIVE ACESSÓRIOS</v>
          </cell>
          <cell r="F2027" t="str">
            <v>un</v>
          </cell>
          <cell r="G2027">
            <v>54.07</v>
          </cell>
        </row>
        <row r="2028">
          <cell r="A2028">
            <v>70180059</v>
          </cell>
          <cell r="E2028" t="str">
            <v>REMOÇÃO DE CAIXAS ESTAMPADAS</v>
          </cell>
          <cell r="F2028" t="str">
            <v>un</v>
          </cell>
          <cell r="G2028">
            <v>4.1500000000000004</v>
          </cell>
        </row>
        <row r="2029">
          <cell r="A2029">
            <v>70180060</v>
          </cell>
          <cell r="E2029" t="str">
            <v>REMOÇÃO DE INTERRUPTORES E TOMADAS</v>
          </cell>
          <cell r="F2029" t="str">
            <v>un</v>
          </cell>
          <cell r="G2029">
            <v>7</v>
          </cell>
        </row>
        <row r="2030">
          <cell r="A2030">
            <v>70180061</v>
          </cell>
          <cell r="E2030" t="str">
            <v>REMOÇÃO DE APARELHOS DE ILUMINAÇÃO PARA LÂMPADA INCANDESCENTE</v>
          </cell>
          <cell r="F2030" t="str">
            <v>un</v>
          </cell>
          <cell r="G2030">
            <v>24.69</v>
          </cell>
        </row>
        <row r="2031">
          <cell r="A2031">
            <v>70180062</v>
          </cell>
          <cell r="E2031" t="str">
            <v>REMOÇÃO DE APARELHOS DE ILUMINAÇÃO PARA LÂMPADA FLUORESCENTE</v>
          </cell>
          <cell r="F2031" t="str">
            <v>un</v>
          </cell>
          <cell r="G2031">
            <v>61.7</v>
          </cell>
        </row>
        <row r="2032">
          <cell r="A2032">
            <v>70180063</v>
          </cell>
          <cell r="E2032" t="str">
            <v>REMOÇÃO DE FIOS ELÉTRICOS ATÉ 2,5 MM2</v>
          </cell>
          <cell r="F2032" t="str">
            <v>M</v>
          </cell>
          <cell r="G2032">
            <v>4.1500000000000004</v>
          </cell>
        </row>
        <row r="2033">
          <cell r="A2033">
            <v>70180064</v>
          </cell>
          <cell r="E2033" t="str">
            <v>REMOÇÃO COMPLETA DE CERCA DE ARAME FARPADO - 5 FIOS</v>
          </cell>
          <cell r="F2033" t="str">
            <v>M</v>
          </cell>
          <cell r="G2033">
            <v>14.84</v>
          </cell>
        </row>
        <row r="2034">
          <cell r="A2034">
            <v>70180065</v>
          </cell>
          <cell r="E2034" t="str">
            <v>REMOÇÃO COMPLETA DE CERCA DE ARAME FARPADO - 11 FIOS</v>
          </cell>
          <cell r="F2034" t="str">
            <v>M</v>
          </cell>
          <cell r="G2034">
            <v>29.63</v>
          </cell>
        </row>
        <row r="2035">
          <cell r="A2035">
            <v>70180066</v>
          </cell>
          <cell r="E2035" t="str">
            <v>REMOÇÃO DE ARAME FARPADO</v>
          </cell>
          <cell r="F2035" t="str">
            <v>M</v>
          </cell>
          <cell r="G2035">
            <v>1.5</v>
          </cell>
        </row>
        <row r="2036">
          <cell r="A2036">
            <v>70180067</v>
          </cell>
          <cell r="E2036" t="str">
            <v>REMOÇÃO COMPLETA DE CERCA DE ALAMBRADO</v>
          </cell>
          <cell r="F2036" t="str">
            <v>M</v>
          </cell>
          <cell r="G2036">
            <v>59.25</v>
          </cell>
        </row>
        <row r="2037">
          <cell r="A2037">
            <v>70180068</v>
          </cell>
          <cell r="E2037" t="str">
            <v>REMOÇÃO DE TELA OU ALAMBRADO</v>
          </cell>
          <cell r="F2037" t="str">
            <v>M2</v>
          </cell>
          <cell r="G2037">
            <v>5.91</v>
          </cell>
        </row>
        <row r="2038">
          <cell r="A2038">
            <v>70180069</v>
          </cell>
          <cell r="E2038" t="str">
            <v>REMOÇÃO DE PORTÃO OU GRADE METÁLICA</v>
          </cell>
          <cell r="F2038" t="str">
            <v>M2</v>
          </cell>
          <cell r="G2038">
            <v>10.46</v>
          </cell>
        </row>
        <row r="2039">
          <cell r="A2039">
            <v>70180070</v>
          </cell>
          <cell r="E2039" t="str">
            <v>TRANSPORTE DE MATERIAL DE DEMOLIÇÃO</v>
          </cell>
          <cell r="F2039" t="str">
            <v>TOK</v>
          </cell>
          <cell r="G2039">
            <v>3</v>
          </cell>
        </row>
        <row r="2040">
          <cell r="A2040">
            <v>70180071</v>
          </cell>
          <cell r="E2040" t="str">
            <v>CARGA E DESCARGA MANUAL DE MATERIAIS DE DEMOLIÇÃO</v>
          </cell>
          <cell r="F2040" t="str">
            <v>M3</v>
          </cell>
          <cell r="G2040">
            <v>39.119999999999997</v>
          </cell>
        </row>
        <row r="2041">
          <cell r="E2041" t="str">
            <v>RECOLOCAÇÃO, REFORMAS E LIMPEZA</v>
          </cell>
        </row>
        <row r="2042">
          <cell r="A2042">
            <v>70180072</v>
          </cell>
          <cell r="E2042" t="str">
            <v>FORRO DE ESTUQUE DE TETOS E BEIRAIS</v>
          </cell>
          <cell r="F2042" t="str">
            <v>M2</v>
          </cell>
          <cell r="G2042">
            <v>239.12</v>
          </cell>
        </row>
        <row r="2043">
          <cell r="A2043">
            <v>70180073</v>
          </cell>
          <cell r="E2043" t="str">
            <v>FORRO DE TÁBUAS APARELHADAS MACHO E FEMEA DE PINHO</v>
          </cell>
          <cell r="F2043" t="str">
            <v>M2</v>
          </cell>
          <cell r="G2043">
            <v>84.33</v>
          </cell>
        </row>
        <row r="2044">
          <cell r="A2044">
            <v>70180075</v>
          </cell>
          <cell r="E2044" t="str">
            <v>REPREGAMENTO DE FORROS DE MADEIRA</v>
          </cell>
          <cell r="F2044" t="str">
            <v>M2</v>
          </cell>
          <cell r="G2044">
            <v>8.19</v>
          </cell>
        </row>
        <row r="2045">
          <cell r="A2045">
            <v>70180076</v>
          </cell>
          <cell r="E2045" t="str">
            <v>ESTRUTURA DE COBERTURA EM MADEIRA DE LEI EM TESOURAS PARA TELHAS CERÂMICAS - VÃOS ATÉ 7,00 M</v>
          </cell>
          <cell r="F2045" t="str">
            <v>M2</v>
          </cell>
          <cell r="G2045">
            <v>283.10000000000002</v>
          </cell>
        </row>
        <row r="2046">
          <cell r="A2046">
            <v>70180077</v>
          </cell>
          <cell r="E2046" t="str">
            <v>ESTRUTURA DE COBERTURA EM MADEIRA DE LEI EM TESOURAS PARA TELHAS CERÂMICAS - VÃOS DE 7,01 ATÉ 10,00 M</v>
          </cell>
          <cell r="F2046" t="str">
            <v>M2</v>
          </cell>
          <cell r="G2046">
            <v>313.27</v>
          </cell>
        </row>
        <row r="2047">
          <cell r="A2047">
            <v>70180078</v>
          </cell>
          <cell r="E2047" t="str">
            <v>ESTRUTURA DE COBERTURA EM MADEIRA DE LEI EM TESOURAS PONTALETADAS (MISTA) PARA TELHAS CERÂMICAS - VÃOS ATÉ 7,00 M</v>
          </cell>
          <cell r="F2047" t="str">
            <v>M2</v>
          </cell>
          <cell r="G2047">
            <v>246.62</v>
          </cell>
        </row>
        <row r="2048">
          <cell r="A2048">
            <v>70180079</v>
          </cell>
          <cell r="E2048" t="str">
            <v>ESTRUTURA DE COBERTURA EM MADEIRA DE LEI EM TESOURAS PARA TELHAS ONDULADAS - VÃOS ATÉ 7,00 M</v>
          </cell>
          <cell r="F2048" t="str">
            <v>M2</v>
          </cell>
          <cell r="G2048">
            <v>210.04</v>
          </cell>
        </row>
        <row r="2049">
          <cell r="A2049">
            <v>70180080</v>
          </cell>
          <cell r="E2049" t="str">
            <v>RECOLOCAÇÃO DE RIPAS</v>
          </cell>
          <cell r="F2049" t="str">
            <v>M</v>
          </cell>
          <cell r="G2049">
            <v>1.32</v>
          </cell>
        </row>
        <row r="2050">
          <cell r="A2050">
            <v>70180081</v>
          </cell>
          <cell r="E2050" t="str">
            <v>RECOLOCAÇÃO DE CAIBROS</v>
          </cell>
          <cell r="F2050" t="str">
            <v>M</v>
          </cell>
          <cell r="G2050">
            <v>10.02</v>
          </cell>
        </row>
        <row r="2051">
          <cell r="A2051">
            <v>70180082</v>
          </cell>
          <cell r="E2051" t="str">
            <v>RECOLOCAÇÃO DE TELHAS TIPO FRANCESA</v>
          </cell>
          <cell r="F2051" t="str">
            <v>M2</v>
          </cell>
          <cell r="G2051">
            <v>42.29</v>
          </cell>
        </row>
        <row r="2052">
          <cell r="A2052">
            <v>70180083</v>
          </cell>
          <cell r="E2052" t="str">
            <v>RECOLOCAÇÃO DE TELHAS TIPO PAULISTA</v>
          </cell>
          <cell r="F2052" t="str">
            <v>M2</v>
          </cell>
          <cell r="G2052">
            <v>91.99</v>
          </cell>
        </row>
        <row r="2053">
          <cell r="A2053">
            <v>70180084</v>
          </cell>
          <cell r="E2053" t="str">
            <v>RECOLOCAÇÃO DE TELHAS ONDULADAS DE FIBROCIMENTO - SEM AMIANTO</v>
          </cell>
          <cell r="F2053" t="str">
            <v>M2</v>
          </cell>
          <cell r="G2053">
            <v>26.8</v>
          </cell>
        </row>
        <row r="2054">
          <cell r="A2054">
            <v>70180085</v>
          </cell>
          <cell r="E2054" t="str">
            <v>LIMPEZA DE PISOS CIMENTADOS, CERÂMICOS, AZULEJOS, PEDRAS, PISOS VINÍLICOS, LADRILHOS HIDRÁULICOS</v>
          </cell>
          <cell r="F2054" t="str">
            <v>M2</v>
          </cell>
          <cell r="G2054">
            <v>17.79</v>
          </cell>
        </row>
        <row r="2055">
          <cell r="A2055">
            <v>70180086</v>
          </cell>
          <cell r="E2055" t="str">
            <v>LIMPEZA DE VIDROS</v>
          </cell>
          <cell r="F2055" t="str">
            <v>M2</v>
          </cell>
          <cell r="G2055">
            <v>22.21</v>
          </cell>
        </row>
        <row r="2056">
          <cell r="A2056">
            <v>70180087</v>
          </cell>
          <cell r="E2056" t="str">
            <v>LIMPEZA DE APARELHO SANITÁRIO, INCLUSIVE METAIS</v>
          </cell>
          <cell r="F2056" t="str">
            <v>un</v>
          </cell>
          <cell r="G2056">
            <v>23.71</v>
          </cell>
        </row>
        <row r="2057">
          <cell r="E2057" t="str">
            <v>RECUPERAÇÃO DE ESTRUTURAS DE CONCRETO</v>
          </cell>
        </row>
        <row r="2058">
          <cell r="E2058" t="str">
            <v>SERVIÇOS PRELIMINARES (RECUP.ESTRUT.)</v>
          </cell>
        </row>
        <row r="2059">
          <cell r="A2059">
            <v>70190001</v>
          </cell>
          <cell r="E2059" t="str">
            <v>ANDAIMES TUBULARES</v>
          </cell>
          <cell r="F2059" t="str">
            <v>M3M</v>
          </cell>
          <cell r="G2059">
            <v>32.4</v>
          </cell>
        </row>
        <row r="2060">
          <cell r="A2060">
            <v>70190002</v>
          </cell>
          <cell r="E2060" t="str">
            <v>PROTEÇÃO COM TELA DE NYLON</v>
          </cell>
          <cell r="F2060" t="str">
            <v>M2</v>
          </cell>
          <cell r="G2060">
            <v>17.75</v>
          </cell>
        </row>
        <row r="2061">
          <cell r="A2061">
            <v>70190003</v>
          </cell>
          <cell r="E2061" t="str">
            <v>CIMBRAMENTO DE MADEIRA</v>
          </cell>
          <cell r="F2061" t="str">
            <v>M3</v>
          </cell>
          <cell r="G2061">
            <v>85.3</v>
          </cell>
        </row>
        <row r="2062">
          <cell r="A2062">
            <v>70190004</v>
          </cell>
          <cell r="E2062" t="str">
            <v>CIMBRAMENTO TUBULAR</v>
          </cell>
          <cell r="F2062" t="str">
            <v>M3M</v>
          </cell>
          <cell r="G2062">
            <v>38.39</v>
          </cell>
        </row>
        <row r="2063">
          <cell r="A2063">
            <v>70190005</v>
          </cell>
          <cell r="E2063" t="str">
            <v>PLATAFORMA COM LANÇA ARTICULADA - H=25 M</v>
          </cell>
          <cell r="F2063" t="str">
            <v>MES</v>
          </cell>
          <cell r="G2063">
            <v>32251.78</v>
          </cell>
        </row>
        <row r="2064">
          <cell r="A2064">
            <v>70190006</v>
          </cell>
          <cell r="E2064" t="str">
            <v>PLATAFORMA COM LANÇA ARTICULADA - H=40 M</v>
          </cell>
          <cell r="F2064" t="str">
            <v>MES</v>
          </cell>
          <cell r="G2064">
            <v>52151.81</v>
          </cell>
        </row>
        <row r="2065">
          <cell r="A2065">
            <v>70190007</v>
          </cell>
          <cell r="E2065" t="str">
            <v>RECUPERAÇÃO EM ESTRUTURAS VERTICAIS COM UTILIZAÇÃO DE CADEIRA SUSPENSA COM CATRACA</v>
          </cell>
          <cell r="F2065" t="str">
            <v>MES</v>
          </cell>
          <cell r="G2065">
            <v>770.94</v>
          </cell>
        </row>
        <row r="2066">
          <cell r="E2066" t="str">
            <v>PREPARO/LIMPEZA DO SUBSTRATO</v>
          </cell>
        </row>
        <row r="2067">
          <cell r="A2067">
            <v>70190008</v>
          </cell>
          <cell r="E2067" t="str">
            <v>DEFINIÇÃO E DEMARCAÇÃO DA ÁREA DE REPARO C/DISCO DE CORTE</v>
          </cell>
          <cell r="F2067" t="str">
            <v>M</v>
          </cell>
          <cell r="G2067">
            <v>7.64</v>
          </cell>
        </row>
        <row r="2068">
          <cell r="A2068">
            <v>70190009</v>
          </cell>
          <cell r="E2068" t="str">
            <v>HIDROJATEAM. ALTA PRESSÃO C/ÁGUA QUENTE OU FRIA E SOLUÇÃO LIMPADORA ATÉ 17 MPA</v>
          </cell>
          <cell r="F2068" t="str">
            <v>M2</v>
          </cell>
          <cell r="G2068">
            <v>19.23</v>
          </cell>
        </row>
        <row r="2069">
          <cell r="A2069">
            <v>70190010</v>
          </cell>
          <cell r="E2069" t="str">
            <v>HIDROJATEAM. ALTÍSSIMA PRESSÃO C/ÁGUA QUENTE OU FRIA E SOLUÇÃO LIMPADORA ACIMA DE 17 MPA</v>
          </cell>
          <cell r="F2069" t="str">
            <v>M2</v>
          </cell>
          <cell r="G2069">
            <v>19.23</v>
          </cell>
        </row>
        <row r="2070">
          <cell r="A2070">
            <v>70190011</v>
          </cell>
          <cell r="E2070" t="str">
            <v>UMEDECIMENTO DO SUBSTRATO</v>
          </cell>
          <cell r="F2070" t="str">
            <v>M2</v>
          </cell>
          <cell r="G2070">
            <v>9.24</v>
          </cell>
        </row>
        <row r="2071">
          <cell r="A2071">
            <v>70190012</v>
          </cell>
          <cell r="E2071" t="str">
            <v>LIXAMENTO DO SUBSTRATO</v>
          </cell>
          <cell r="F2071" t="str">
            <v>M2</v>
          </cell>
          <cell r="G2071">
            <v>25.38</v>
          </cell>
        </row>
        <row r="2072">
          <cell r="A2072">
            <v>70190013</v>
          </cell>
          <cell r="E2072" t="str">
            <v>ESCOVAMENTO MANUAL</v>
          </cell>
          <cell r="F2072" t="str">
            <v>M2</v>
          </cell>
          <cell r="G2072">
            <v>9.7799999999999994</v>
          </cell>
        </row>
        <row r="2073">
          <cell r="A2073">
            <v>70190014</v>
          </cell>
          <cell r="E2073" t="str">
            <v>APICOAMENTO MANUAL DE SUPERFÍCIE</v>
          </cell>
          <cell r="F2073" t="str">
            <v>M2</v>
          </cell>
          <cell r="G2073">
            <v>74.09</v>
          </cell>
        </row>
        <row r="2074">
          <cell r="A2074">
            <v>70190015</v>
          </cell>
          <cell r="E2074" t="str">
            <v>ESCARIFICAÇÃO MECÂNICA ATÉ A PROFUNDIDADE DE 4 CM</v>
          </cell>
          <cell r="F2074" t="str">
            <v>M2</v>
          </cell>
          <cell r="G2074">
            <v>9.02</v>
          </cell>
        </row>
        <row r="2075">
          <cell r="A2075">
            <v>70190016</v>
          </cell>
          <cell r="E2075" t="str">
            <v>DEMOLIÇÃO DE CONCRETO ATÉ A PROFUNDIDADE DE 5 CM</v>
          </cell>
          <cell r="F2075" t="str">
            <v>M2</v>
          </cell>
          <cell r="G2075">
            <v>25.77</v>
          </cell>
        </row>
        <row r="2076">
          <cell r="A2076">
            <v>70190017</v>
          </cell>
          <cell r="E2076" t="str">
            <v>DEMOLIÇÃO DE CONCRETO ATÉ A PROFUNDIDADE DE 10 CM</v>
          </cell>
          <cell r="F2076" t="str">
            <v>M2</v>
          </cell>
          <cell r="G2076">
            <v>51.57</v>
          </cell>
        </row>
        <row r="2077">
          <cell r="A2077">
            <v>70190018</v>
          </cell>
          <cell r="E2077" t="str">
            <v>JATEAMENTO COM AR COMPRIMIDO</v>
          </cell>
          <cell r="F2077" t="str">
            <v>M2</v>
          </cell>
          <cell r="G2077">
            <v>10.6</v>
          </cell>
        </row>
        <row r="2078">
          <cell r="A2078">
            <v>70190019</v>
          </cell>
          <cell r="E2078" t="str">
            <v>ESCARIFICAÇÃO MECÂNICA COM DISCO DE DESBASTE ATÉ 0,5 CM DE PROFUNDIDADE</v>
          </cell>
          <cell r="F2078" t="str">
            <v>M2</v>
          </cell>
          <cell r="G2078">
            <v>40.18</v>
          </cell>
        </row>
        <row r="2079">
          <cell r="E2079" t="str">
            <v>TRATAMENTO DAS ARMADURAS</v>
          </cell>
        </row>
        <row r="2080">
          <cell r="A2080">
            <v>70190020</v>
          </cell>
          <cell r="E2080" t="str">
            <v>LIXAMENTO DAS ARMADURAS</v>
          </cell>
          <cell r="F2080" t="str">
            <v>M</v>
          </cell>
          <cell r="G2080">
            <v>11.46</v>
          </cell>
        </row>
        <row r="2081">
          <cell r="A2081">
            <v>70190021</v>
          </cell>
          <cell r="E2081" t="str">
            <v>EMENDAS POR TRANSPASSE</v>
          </cell>
          <cell r="F2081" t="str">
            <v>KG</v>
          </cell>
          <cell r="G2081">
            <v>13.48</v>
          </cell>
        </row>
        <row r="2082">
          <cell r="A2082">
            <v>70190022</v>
          </cell>
          <cell r="E2082" t="str">
            <v>APLICAÇÃO DE TINTA DE ALTO TEOR DE ZINCO</v>
          </cell>
          <cell r="F2082" t="str">
            <v>M</v>
          </cell>
          <cell r="G2082">
            <v>9.59</v>
          </cell>
        </row>
        <row r="2083">
          <cell r="A2083">
            <v>70190024</v>
          </cell>
          <cell r="E2083" t="str">
            <v>SUBSTITUIÇÃO DE BARRAS DE AÇO</v>
          </cell>
          <cell r="F2083" t="str">
            <v>KG</v>
          </cell>
          <cell r="G2083">
            <v>25.84</v>
          </cell>
        </row>
        <row r="2084">
          <cell r="A2084">
            <v>70190025</v>
          </cell>
          <cell r="E2084" t="str">
            <v>COMPLEMENTAÇÃO DE BARRAS DE AÇO</v>
          </cell>
          <cell r="F2084" t="str">
            <v>KG</v>
          </cell>
          <cell r="G2084">
            <v>23.48</v>
          </cell>
        </row>
        <row r="2085">
          <cell r="A2085">
            <v>70190026</v>
          </cell>
          <cell r="E2085" t="str">
            <v>JATEAMENTO C/MINÉRIO TIPO ESFÉRICO GRANULOM. 12/20 ALFA ALUMINA - 80%</v>
          </cell>
          <cell r="F2085" t="str">
            <v>M2</v>
          </cell>
          <cell r="G2085">
            <v>98.76</v>
          </cell>
        </row>
        <row r="2086">
          <cell r="A2086">
            <v>70190027</v>
          </cell>
          <cell r="E2086" t="str">
            <v>JATEAMENTO COM ESCÓRIA DE COBRE</v>
          </cell>
          <cell r="F2086" t="str">
            <v>M2</v>
          </cell>
          <cell r="G2086">
            <v>36.67</v>
          </cell>
        </row>
        <row r="2087">
          <cell r="A2087">
            <v>70190028</v>
          </cell>
          <cell r="E2087" t="str">
            <v>LIMPEZA DE SUPERFÍCIE COM GRANALHA DE AÇO</v>
          </cell>
          <cell r="F2087" t="str">
            <v>M2</v>
          </cell>
          <cell r="G2087">
            <v>34.729999999999997</v>
          </cell>
        </row>
        <row r="2088">
          <cell r="A2088">
            <v>70190029</v>
          </cell>
          <cell r="E2088" t="str">
            <v>TRATAMENTO DE CONCRETO COM ARMADURAS OXIDADAS E RECOMPOSIÇÃO COM ARGAMASSA POLIMÉRICA</v>
          </cell>
          <cell r="F2088" t="str">
            <v>M2</v>
          </cell>
          <cell r="G2088">
            <v>804.19</v>
          </cell>
        </row>
        <row r="2089">
          <cell r="A2089">
            <v>70190181</v>
          </cell>
          <cell r="E2089" t="str">
            <v>APLIC.DE REVESTIM. DE RESINA ACRÍLICA E CIMENTO C/ALTA ALCALIN. E ADITIVO INIBIDOR DE CORROSÃO - DUAS DEMÃOS</v>
          </cell>
          <cell r="F2089" t="str">
            <v>M</v>
          </cell>
          <cell r="G2089">
            <v>4.8099999999999996</v>
          </cell>
        </row>
        <row r="2090">
          <cell r="E2090" t="str">
            <v>REPARO LOCALIZADO</v>
          </cell>
        </row>
        <row r="2091">
          <cell r="A2091">
            <v>70190030</v>
          </cell>
          <cell r="E2091" t="str">
            <v>ARGAMASSA À BASE DE CIMENTO MODIFICADA C/POLÍMEROS ESPESSURA ATÉ 3 CM</v>
          </cell>
          <cell r="F2091" t="str">
            <v>M2</v>
          </cell>
          <cell r="G2091">
            <v>393.14</v>
          </cell>
        </row>
        <row r="2092">
          <cell r="A2092">
            <v>70190031</v>
          </cell>
          <cell r="E2092" t="str">
            <v>ARGAMASSA À BASE DE CIMENTO MODIFICADA C/POLÍMEROS ESPESSURA ATÉ 5 CM</v>
          </cell>
          <cell r="F2092" t="str">
            <v>M2</v>
          </cell>
          <cell r="G2092">
            <v>655.27</v>
          </cell>
        </row>
        <row r="2093">
          <cell r="A2093">
            <v>70190032</v>
          </cell>
          <cell r="E2093" t="str">
            <v>ARGAMASSA À BASE DE CIMENTO MODIFICADA C/POLÍMEROS</v>
          </cell>
          <cell r="F2093" t="str">
            <v>M3</v>
          </cell>
          <cell r="G2093">
            <v>13104.69</v>
          </cell>
        </row>
        <row r="2094">
          <cell r="A2094">
            <v>70190033</v>
          </cell>
          <cell r="E2094" t="str">
            <v>ARGAMASSA BASE EPÓXI ESPESSURA ATÉ 3 CM</v>
          </cell>
          <cell r="F2094" t="str">
            <v>M2</v>
          </cell>
          <cell r="G2094">
            <v>3437.03</v>
          </cell>
        </row>
        <row r="2095">
          <cell r="A2095">
            <v>70190034</v>
          </cell>
          <cell r="E2095" t="str">
            <v>ESTANCAMENTO DE INFILTRAÇÃO C/CIMENTO DE PEGA ULTRA RÁPIDA</v>
          </cell>
          <cell r="F2095" t="str">
            <v>M2</v>
          </cell>
          <cell r="G2095">
            <v>886.75</v>
          </cell>
        </row>
        <row r="2096">
          <cell r="A2096">
            <v>70190035</v>
          </cell>
          <cell r="E2096" t="str">
            <v>APLICAÇÃO DE ARGAMASSA TIPO DRY PACK PARA REPAROS</v>
          </cell>
          <cell r="F2096" t="str">
            <v>M3</v>
          </cell>
          <cell r="G2096">
            <v>7077.43</v>
          </cell>
        </row>
        <row r="2097">
          <cell r="A2097">
            <v>70190036</v>
          </cell>
          <cell r="E2097" t="str">
            <v>APLICAÇÃO DE ARGAMASSA TIPO DRY PACK PARA TIRANTES</v>
          </cell>
          <cell r="F2097" t="str">
            <v>un</v>
          </cell>
          <cell r="G2097">
            <v>34.11</v>
          </cell>
        </row>
        <row r="2098">
          <cell r="A2098">
            <v>70190037</v>
          </cell>
          <cell r="E2098" t="str">
            <v>GRAUTE MINERAL</v>
          </cell>
          <cell r="F2098" t="str">
            <v>M3</v>
          </cell>
          <cell r="G2098">
            <v>4639.9399999999996</v>
          </cell>
        </row>
        <row r="2099">
          <cell r="A2099">
            <v>70190038</v>
          </cell>
          <cell r="E2099" t="str">
            <v>GRAUTE MINERAL E PEDRISCOS</v>
          </cell>
          <cell r="F2099" t="str">
            <v>M3</v>
          </cell>
          <cell r="G2099">
            <v>3468.84</v>
          </cell>
        </row>
        <row r="2100">
          <cell r="A2100">
            <v>70190039</v>
          </cell>
          <cell r="E2100" t="str">
            <v>FORMA PARA REPAROS PROFUNDOS</v>
          </cell>
          <cell r="F2100" t="str">
            <v>M2</v>
          </cell>
          <cell r="G2100">
            <v>308.48</v>
          </cell>
        </row>
        <row r="2101">
          <cell r="A2101">
            <v>70190040</v>
          </cell>
          <cell r="E2101" t="str">
            <v>MICRO CONCRETO MODIFICADO C/POLÍMEROS</v>
          </cell>
          <cell r="F2101" t="str">
            <v>M3</v>
          </cell>
          <cell r="G2101">
            <v>15528.45</v>
          </cell>
        </row>
        <row r="2102">
          <cell r="A2102">
            <v>70190041</v>
          </cell>
          <cell r="E2102" t="str">
            <v>APLICAÇÃO DE MEMBRANA DE CURA QUÍMICA</v>
          </cell>
          <cell r="F2102" t="str">
            <v>M2</v>
          </cell>
          <cell r="G2102">
            <v>14.73</v>
          </cell>
        </row>
        <row r="2103">
          <cell r="A2103">
            <v>70190042</v>
          </cell>
          <cell r="E2103" t="str">
            <v>CONCRETO PROJETADO EM PAREDES</v>
          </cell>
          <cell r="F2103" t="str">
            <v>M3</v>
          </cell>
          <cell r="G2103">
            <v>2561.87</v>
          </cell>
        </row>
        <row r="2104">
          <cell r="A2104">
            <v>70190043</v>
          </cell>
          <cell r="E2104" t="str">
            <v>CONCRETO PROJETADO EM TETOS</v>
          </cell>
          <cell r="F2104" t="str">
            <v>M3</v>
          </cell>
          <cell r="G2104">
            <v>2824.01</v>
          </cell>
        </row>
        <row r="2105">
          <cell r="A2105">
            <v>70190044</v>
          </cell>
          <cell r="E2105" t="str">
            <v>ARGAMASSA PROJETADA EM PAREDES</v>
          </cell>
          <cell r="F2105" t="str">
            <v>M3</v>
          </cell>
          <cell r="G2105">
            <v>2486.67</v>
          </cell>
        </row>
        <row r="2106">
          <cell r="A2106">
            <v>70190045</v>
          </cell>
          <cell r="E2106" t="str">
            <v>ARGAMASSA PROJETADA EM TETOS</v>
          </cell>
          <cell r="F2106" t="str">
            <v>M3</v>
          </cell>
          <cell r="G2106">
            <v>2742.36</v>
          </cell>
        </row>
        <row r="2107">
          <cell r="A2107">
            <v>70190046</v>
          </cell>
          <cell r="E2107" t="str">
            <v>ARGAMASSA À BASE DE CIMENTO MODIFICADA C/POLÍMEROS ESPESSURA ATÉ 2 CM</v>
          </cell>
          <cell r="F2107" t="str">
            <v>M2</v>
          </cell>
          <cell r="G2107">
            <v>262.12</v>
          </cell>
        </row>
        <row r="2108">
          <cell r="A2108">
            <v>70190047</v>
          </cell>
          <cell r="E2108" t="str">
            <v>MICRO CONRETO MODIFICADO C/POLÍMEROS C/TRAÇO REALIZADO IN LOCO</v>
          </cell>
          <cell r="F2108" t="str">
            <v>M3</v>
          </cell>
          <cell r="G2108">
            <v>2308.52</v>
          </cell>
        </row>
        <row r="2109">
          <cell r="A2109">
            <v>70190161</v>
          </cell>
          <cell r="E2109" t="str">
            <v>ARGAMASSA A BASE DE CIMENTO, MODIFICADA C/ POLÍMEROS, COM AGENTE ADESIVO E INIBIDOR DE CORROSÃO INTEGRADOS ESPESSURA ATÉ 5 CM</v>
          </cell>
          <cell r="F2109" t="str">
            <v>M2</v>
          </cell>
          <cell r="G2109">
            <v>721.22</v>
          </cell>
        </row>
        <row r="2110">
          <cell r="E2110" t="str">
            <v>REPARO EM JUNTAS</v>
          </cell>
        </row>
        <row r="2111">
          <cell r="A2111">
            <v>70190048</v>
          </cell>
          <cell r="E2111" t="str">
            <v>RETIRADA DE PERFIL VULCANIZADO</v>
          </cell>
          <cell r="F2111" t="str">
            <v>M</v>
          </cell>
          <cell r="G2111">
            <v>47.6</v>
          </cell>
        </row>
        <row r="2112">
          <cell r="A2112">
            <v>70190049</v>
          </cell>
          <cell r="E2112" t="str">
            <v>DESOBSTRUÇÃO DA JUNTA</v>
          </cell>
          <cell r="F2112" t="str">
            <v>M</v>
          </cell>
          <cell r="G2112">
            <v>31.74</v>
          </cell>
        </row>
        <row r="2113">
          <cell r="A2113">
            <v>70190050</v>
          </cell>
          <cell r="E2113" t="str">
            <v>REPARO EM JUNTAS C/PERFIL PRÉ-MOLDADO DE NEOPRENE L = 10 MM</v>
          </cell>
          <cell r="F2113" t="str">
            <v>M</v>
          </cell>
          <cell r="G2113">
            <v>186.57</v>
          </cell>
        </row>
        <row r="2114">
          <cell r="A2114">
            <v>70190051</v>
          </cell>
          <cell r="E2114" t="str">
            <v>REPARO EM JUNTAS C/PERFIL PRÉ-MOLDADO DE NEOPRENE L = 20 MM</v>
          </cell>
          <cell r="F2114" t="str">
            <v>M</v>
          </cell>
          <cell r="G2114">
            <v>228.22</v>
          </cell>
        </row>
        <row r="2115">
          <cell r="A2115">
            <v>70190052</v>
          </cell>
          <cell r="E2115" t="str">
            <v>REPARO EM JUNTAS C/PERFIL PRÉ-MOLDADO DE NEOPRENE L = 25 MM</v>
          </cell>
          <cell r="F2115" t="str">
            <v>M</v>
          </cell>
          <cell r="G2115">
            <v>284.89</v>
          </cell>
        </row>
        <row r="2116">
          <cell r="A2116">
            <v>70190053</v>
          </cell>
          <cell r="E2116" t="str">
            <v>REPARO EM JUNTAS C/PERFIL PRÉ-MOLDADO DE NEOPRENE L = 30 MM</v>
          </cell>
          <cell r="F2116" t="str">
            <v>M</v>
          </cell>
          <cell r="G2116">
            <v>330.1</v>
          </cell>
        </row>
        <row r="2117">
          <cell r="A2117">
            <v>70190054</v>
          </cell>
          <cell r="E2117" t="str">
            <v>REPARO EM JUNTAS C/PERFIL PRÉ-MOLDADO DE NEOPRENE L = 35 MM</v>
          </cell>
          <cell r="F2117" t="str">
            <v>M</v>
          </cell>
          <cell r="G2117">
            <v>410.92</v>
          </cell>
        </row>
        <row r="2118">
          <cell r="A2118">
            <v>70190055</v>
          </cell>
          <cell r="E2118" t="str">
            <v>REPARO EM JUNTAS C/PERFIL PRÉ-MOLDADO DE NEOPRENE L = 40 MM</v>
          </cell>
          <cell r="F2118" t="str">
            <v>M</v>
          </cell>
          <cell r="G2118">
            <v>456.74</v>
          </cell>
        </row>
        <row r="2119">
          <cell r="A2119">
            <v>70190056</v>
          </cell>
          <cell r="E2119" t="str">
            <v>REPARO EM JUNTAS C/PERFIL PRÉ-MOLDADO DE NEOPRENE L = 50 MM</v>
          </cell>
          <cell r="F2119" t="str">
            <v>M</v>
          </cell>
          <cell r="G2119">
            <v>603.55999999999995</v>
          </cell>
        </row>
        <row r="2120">
          <cell r="A2120">
            <v>70190057</v>
          </cell>
          <cell r="E2120" t="str">
            <v>RECOMPOSIÇÃO DE BORDA DE CONCRETO C/ARGAMASSA EPOXIDICA</v>
          </cell>
          <cell r="F2120" t="str">
            <v>M</v>
          </cell>
          <cell r="G2120">
            <v>97.33</v>
          </cell>
        </row>
        <row r="2121">
          <cell r="A2121">
            <v>70190058</v>
          </cell>
          <cell r="E2121" t="str">
            <v>RECOMPOSIÇÃO DE BORDA DE CONCRETO C/ARGAMASSA POLIMÉRICA</v>
          </cell>
          <cell r="F2121" t="str">
            <v>M</v>
          </cell>
          <cell r="G2121">
            <v>47.03</v>
          </cell>
        </row>
        <row r="2122">
          <cell r="A2122">
            <v>70190059</v>
          </cell>
          <cell r="E2122" t="str">
            <v>VEDAÇÃO DE JUNTAS C/MASTIQUE ELÁSTICO DE POLIURETANO</v>
          </cell>
          <cell r="F2122" t="str">
            <v>M</v>
          </cell>
          <cell r="G2122">
            <v>65.38</v>
          </cell>
        </row>
        <row r="2123">
          <cell r="A2123">
            <v>70190060</v>
          </cell>
          <cell r="E2123" t="str">
            <v>VEDAÇÃO DE JUNTAS C/MASTIQUE ELÁSTICO DE SILICONE</v>
          </cell>
          <cell r="F2123" t="str">
            <v>M</v>
          </cell>
          <cell r="G2123">
            <v>35.42</v>
          </cell>
        </row>
        <row r="2124">
          <cell r="E2124" t="str">
            <v>REPAROS/TRATAMENTO DE TRINCAS E FISSURAS</v>
          </cell>
        </row>
        <row r="2125">
          <cell r="A2125">
            <v>70190062</v>
          </cell>
          <cell r="E2125" t="str">
            <v>TRATAMENTO FLEXÍVEL C/MASTIQUE ELÁSTICO BASE POLIURETANO</v>
          </cell>
          <cell r="F2125" t="str">
            <v>M</v>
          </cell>
          <cell r="G2125">
            <v>130.19</v>
          </cell>
        </row>
        <row r="2126">
          <cell r="A2126">
            <v>70190063</v>
          </cell>
          <cell r="E2126" t="str">
            <v>TRATAMENTO FLEXÍVEL C/MASTIQUE ELÁSTICO BASE SILICONE</v>
          </cell>
          <cell r="F2126" t="str">
            <v>M</v>
          </cell>
          <cell r="G2126">
            <v>110.9</v>
          </cell>
        </row>
        <row r="2127">
          <cell r="A2127">
            <v>70190065</v>
          </cell>
          <cell r="E2127" t="str">
            <v>TRATAMENTO FLEXÍVEL C/INJEÇÃO DE SELANTE À BASE DE POLIURETANO HIDROATIVADO E GEL</v>
          </cell>
          <cell r="F2127" t="str">
            <v>M</v>
          </cell>
          <cell r="G2127">
            <v>586.02</v>
          </cell>
        </row>
        <row r="2128">
          <cell r="A2128">
            <v>70190066</v>
          </cell>
          <cell r="E2128" t="str">
            <v>TRATAMENTO FLEXÍVEL C/PERFIL PRÉ MOLDADO DE NEOPRENE L = 50 MM</v>
          </cell>
          <cell r="F2128" t="str">
            <v>M</v>
          </cell>
          <cell r="G2128">
            <v>623.19000000000005</v>
          </cell>
        </row>
        <row r="2129">
          <cell r="A2129">
            <v>70190067</v>
          </cell>
          <cell r="E2129" t="str">
            <v>TRATAMENTO FLEXÍVEL C/PERFIL PRÉ MOLDADO DE NEOPRENE L = 25 MM</v>
          </cell>
          <cell r="F2129" t="str">
            <v>M</v>
          </cell>
          <cell r="G2129">
            <v>302.94</v>
          </cell>
        </row>
        <row r="2130">
          <cell r="A2130">
            <v>70190068</v>
          </cell>
          <cell r="E2130" t="str">
            <v>TRATAMENTO FLEXÍVEL C/PERFIL PRÉ MOLDADO DE NEOPRENE L = 10 MM</v>
          </cell>
          <cell r="F2130" t="str">
            <v>M</v>
          </cell>
          <cell r="G2130">
            <v>204.13</v>
          </cell>
        </row>
        <row r="2131">
          <cell r="A2131">
            <v>70190069</v>
          </cell>
          <cell r="E2131" t="str">
            <v>TRATAMENTO FLEXÍVEL C/INJEÇÃO DE ESPUMA À BASE DE POLIURETANO HIDROATIVO</v>
          </cell>
          <cell r="F2131" t="str">
            <v>M</v>
          </cell>
          <cell r="G2131">
            <v>307.72000000000003</v>
          </cell>
        </row>
        <row r="2132">
          <cell r="A2132">
            <v>70190070</v>
          </cell>
          <cell r="E2132" t="str">
            <v>TRATAMENTO FLEXÍVEL C/INJEÇÃO DE GEL À BASE DE POLIURETANO</v>
          </cell>
          <cell r="F2132" t="str">
            <v>M</v>
          </cell>
          <cell r="G2132">
            <v>300.8</v>
          </cell>
        </row>
        <row r="2133">
          <cell r="A2133">
            <v>70190071</v>
          </cell>
          <cell r="E2133" t="str">
            <v>TRATAMENTO RÍGIDO POR TAMPONAMENTO C/INJEÇÃO DE RESINA EPÓXI</v>
          </cell>
          <cell r="F2133" t="str">
            <v>M</v>
          </cell>
          <cell r="G2133">
            <v>524.28</v>
          </cell>
        </row>
        <row r="2134">
          <cell r="A2134">
            <v>70190072</v>
          </cell>
          <cell r="E2134" t="str">
            <v>TRATAMENTO RÍGIDO POR TAMPONAMENTO C/INJEÇÃO DE RESINA EPÓXI</v>
          </cell>
          <cell r="F2134" t="str">
            <v>KG</v>
          </cell>
          <cell r="G2134">
            <v>250.28</v>
          </cell>
        </row>
        <row r="2135">
          <cell r="A2135">
            <v>70190073</v>
          </cell>
          <cell r="E2135" t="str">
            <v>REPARO ESTRUTURAL DE VIGAS, LAJES E PILARES C/APLICAÇÃO DE GRAUTE VÃOS DE 35 A 70 MM</v>
          </cell>
          <cell r="F2135" t="str">
            <v>M</v>
          </cell>
          <cell r="G2135">
            <v>72.08</v>
          </cell>
        </row>
        <row r="2136">
          <cell r="A2136">
            <v>70190075</v>
          </cell>
          <cell r="E2136" t="str">
            <v>TRATAMENTO DE JUNTAS DE DILATACAO COM INJECAO DE GEL ACRILICO</v>
          </cell>
          <cell r="F2136" t="str">
            <v>L</v>
          </cell>
          <cell r="G2136">
            <v>513.11</v>
          </cell>
        </row>
        <row r="2137">
          <cell r="A2137">
            <v>70190076</v>
          </cell>
          <cell r="E2137" t="str">
            <v>TRATAMENTO DE FISSURAS COM INJECAO DE GEL ACRILICO</v>
          </cell>
          <cell r="F2137" t="str">
            <v>M</v>
          </cell>
          <cell r="G2137">
            <v>240.44</v>
          </cell>
        </row>
        <row r="2138">
          <cell r="A2138">
            <v>70190077</v>
          </cell>
          <cell r="E2138" t="str">
            <v>TRATAMENTO DE JUNTA DE CONCRETAGEM E FISSURAS PASSIVAS POR CRISTALIZAÇÃO OSMÓTICA PROFUNDA, COM PERCOLAÇÃO DE ÁGUA PELO MÉTODO DE DRY-PACK (CANALETA DE 3,00X 4,00 CM)</v>
          </cell>
          <cell r="F2138" t="str">
            <v>M</v>
          </cell>
          <cell r="G2138">
            <v>146.33000000000001</v>
          </cell>
        </row>
        <row r="2139">
          <cell r="A2139">
            <v>70190078</v>
          </cell>
          <cell r="E2139" t="str">
            <v>TRATAMENTO DE JUNTA DE CONCRETAGEM E FISSURAS PASSIVAS POR CRISTALIZAÇÃO OSMÓTICA PROFUNDA, SEM PERCOLAÇÃO DE ÁGUA PELO MÉTODO DE DRY-PACK (CANALETA DE 3,00X 3,00 CM)</v>
          </cell>
          <cell r="F2139" t="str">
            <v>M</v>
          </cell>
          <cell r="G2139">
            <v>138.11000000000001</v>
          </cell>
        </row>
        <row r="2140">
          <cell r="A2140">
            <v>70190079</v>
          </cell>
          <cell r="E2140" t="str">
            <v>TRATAMENTO DE CONCRETO SEGREGADO (BICHEIRAS) POR CRISTALIZAÇÃO OSMÓTICA PROFUNDA, SEM PERCOLAÇÃO DE ÁGUA PELO MÉTODO DE DRY-PACK COM ESPESSURA DE 3 CM</v>
          </cell>
          <cell r="F2140" t="str">
            <v>M2</v>
          </cell>
          <cell r="G2140">
            <v>3889.66</v>
          </cell>
        </row>
        <row r="2141">
          <cell r="A2141">
            <v>70190080</v>
          </cell>
          <cell r="E2141" t="str">
            <v>IMPERMEABILIZAÇÃO E PROTEÇÃO QUÍMICA POR TRATAMENTO DE CRISTALIZAÇÃO OSMÓTICA PROFUNDA</v>
          </cell>
          <cell r="F2141" t="str">
            <v>M2</v>
          </cell>
          <cell r="G2141">
            <v>100.25</v>
          </cell>
        </row>
        <row r="2142">
          <cell r="A2142">
            <v>70190081</v>
          </cell>
          <cell r="E2142" t="str">
            <v>SERVIÇOS DE PERFURAÇÃO E INSTALAÇÃO DE BICOS DE PERFURAÇÃO E INJEÇÃO DE (113X15)MM AO LONGO DE FISSURA E/OU TRINCA EM ESTRUTURAS DE CONCRETO SIMPLES E/OU ARMADO</v>
          </cell>
          <cell r="F2142" t="str">
            <v>un</v>
          </cell>
          <cell r="G2142">
            <v>28.81</v>
          </cell>
        </row>
        <row r="2143">
          <cell r="A2143">
            <v>70190082</v>
          </cell>
          <cell r="E2143" t="str">
            <v>TRATAMENTO DE JUNTAS DE DILATAÇÃO COM INJEÇÃO DE GEL DE POLIURETANO</v>
          </cell>
          <cell r="F2143" t="str">
            <v>L</v>
          </cell>
          <cell r="G2143">
            <v>144.41</v>
          </cell>
        </row>
        <row r="2144">
          <cell r="A2144">
            <v>70190083</v>
          </cell>
          <cell r="E2144" t="str">
            <v>TRATAMENTO DE JUNTA DE DILATAÇÃO COM INJEÇÃO DE ESPUMA A BASE DE POLIURETANO HIDROATIVADO</v>
          </cell>
          <cell r="F2144" t="str">
            <v>L</v>
          </cell>
          <cell r="G2144">
            <v>228.57</v>
          </cell>
        </row>
        <row r="2145">
          <cell r="A2145">
            <v>70190084</v>
          </cell>
          <cell r="E2145" t="str">
            <v>REPARO EM JUNTAS DE DILATAÇÃO COM PERFIL FLEXÍVEL PRÉ-MOLDADO DE EPDM   L=40 MM</v>
          </cell>
          <cell r="F2145" t="str">
            <v>M</v>
          </cell>
          <cell r="G2145">
            <v>292.29000000000002</v>
          </cell>
        </row>
        <row r="2146">
          <cell r="A2146">
            <v>70190151</v>
          </cell>
          <cell r="E2146" t="str">
            <v>TRATAMENTO DE MICRO FISSURAS POR SILICATAÇÃO OU FLUORSILICATAÇÃO</v>
          </cell>
          <cell r="F2146" t="str">
            <v>M2</v>
          </cell>
          <cell r="G2146">
            <v>21.67</v>
          </cell>
        </row>
        <row r="2147">
          <cell r="E2147" t="str">
            <v>ANCORAGEM BARRAS DE AÇO</v>
          </cell>
        </row>
        <row r="2148">
          <cell r="A2148">
            <v>70190090</v>
          </cell>
          <cell r="E2148" t="str">
            <v>ANCORAGEM DE BARRAS DE AÇO - Ø 6,3 MM C/RESINA EPOXÍDICA</v>
          </cell>
          <cell r="F2148" t="str">
            <v>un</v>
          </cell>
          <cell r="G2148">
            <v>8.2200000000000006</v>
          </cell>
        </row>
        <row r="2149">
          <cell r="A2149">
            <v>70190091</v>
          </cell>
          <cell r="E2149" t="str">
            <v>ANCORAGEM DE BARRAS DE AÇO - Ø 10,0 MM C/RESINA EPOXÍDICA</v>
          </cell>
          <cell r="F2149" t="str">
            <v>un</v>
          </cell>
          <cell r="G2149">
            <v>9.7200000000000006</v>
          </cell>
        </row>
        <row r="2150">
          <cell r="A2150">
            <v>70190092</v>
          </cell>
          <cell r="E2150" t="str">
            <v>ANCORAGEM DE BARRAS DE AÇO - Ø 12,5 MM C/RESINA EPOXÍDICA</v>
          </cell>
          <cell r="F2150" t="str">
            <v>un</v>
          </cell>
          <cell r="G2150">
            <v>10.57</v>
          </cell>
        </row>
        <row r="2151">
          <cell r="A2151">
            <v>70190093</v>
          </cell>
          <cell r="E2151" t="str">
            <v>ANCORAGEM DE BARRAS DE AÇO - Ø 16,0 MM C/RESINA EPOXÍDICA</v>
          </cell>
          <cell r="F2151" t="str">
            <v>un</v>
          </cell>
          <cell r="G2151">
            <v>12.63</v>
          </cell>
        </row>
        <row r="2152">
          <cell r="A2152">
            <v>70190094</v>
          </cell>
          <cell r="E2152" t="str">
            <v>ANCORAGEM DE BARRAS DE AÇO - Ø 20,0 MM C/RESINA EPOXÍDICA</v>
          </cell>
          <cell r="F2152" t="str">
            <v>un</v>
          </cell>
          <cell r="G2152">
            <v>14.89</v>
          </cell>
        </row>
        <row r="2153">
          <cell r="E2153" t="str">
            <v>CHUMBADORES</v>
          </cell>
        </row>
        <row r="2154">
          <cell r="A2154">
            <v>70190095</v>
          </cell>
          <cell r="E2154" t="str">
            <v>FORNEC.E COLOCAÇÃO DE CHUMBAD.QUÍMICOS E PARAFUSO PRISIONEIRO - Ø 3/4"</v>
          </cell>
          <cell r="F2154" t="str">
            <v>un</v>
          </cell>
          <cell r="G2154">
            <v>46</v>
          </cell>
        </row>
        <row r="2155">
          <cell r="A2155">
            <v>70190096</v>
          </cell>
          <cell r="E2155" t="str">
            <v>FORNEC.E COLOCAÇÃO DE CHUMBAD.QUÍMICOS E PARAFUSO PRISIONEIRO - Ø 1/2"</v>
          </cell>
          <cell r="F2155" t="str">
            <v>un</v>
          </cell>
          <cell r="G2155">
            <v>24.76</v>
          </cell>
        </row>
        <row r="2156">
          <cell r="A2156">
            <v>70190097</v>
          </cell>
          <cell r="E2156" t="str">
            <v>FORNEC.E COLOCAÇÃO DE CHUMBAD.QUÍMICOS E PARAFUSO PRISIONEIRO - Ø 3/8"</v>
          </cell>
          <cell r="F2156" t="str">
            <v>un</v>
          </cell>
          <cell r="G2156">
            <v>16.29</v>
          </cell>
        </row>
        <row r="2157">
          <cell r="A2157">
            <v>70190098</v>
          </cell>
          <cell r="E2157" t="str">
            <v>FORNEC.E COLOCAÇÃO DE CHUMBADORES EXPANSIVEIS - Ø 3/4"</v>
          </cell>
          <cell r="F2157" t="str">
            <v>un</v>
          </cell>
          <cell r="G2157">
            <v>34.44</v>
          </cell>
        </row>
        <row r="2158">
          <cell r="A2158">
            <v>70190099</v>
          </cell>
          <cell r="E2158" t="str">
            <v>FORNEC.E COLOCAÇÃO DE CHUMBADORES EXPANSIVEIS - Ø 1/2"</v>
          </cell>
          <cell r="F2158" t="str">
            <v>un</v>
          </cell>
          <cell r="G2158">
            <v>16.27</v>
          </cell>
        </row>
        <row r="2159">
          <cell r="A2159">
            <v>70190100</v>
          </cell>
          <cell r="E2159" t="str">
            <v>FORNEC.E COLOCAÇÃO DE CHUMBADORES EXPANSIVEIS - Ø 3/8"</v>
          </cell>
          <cell r="F2159" t="str">
            <v>un</v>
          </cell>
          <cell r="G2159">
            <v>8.9</v>
          </cell>
        </row>
        <row r="2160">
          <cell r="E2160" t="str">
            <v>FUROS EM CONCRETO</v>
          </cell>
        </row>
        <row r="2161">
          <cell r="A2161">
            <v>70190101</v>
          </cell>
          <cell r="E2161" t="str">
            <v>FUROS EM CONCRETO COM Ø 3/8" E PROFUNDIDADE 10 CM</v>
          </cell>
          <cell r="F2161" t="str">
            <v>un</v>
          </cell>
          <cell r="G2161">
            <v>4.3499999999999996</v>
          </cell>
        </row>
        <row r="2162">
          <cell r="A2162">
            <v>70190102</v>
          </cell>
          <cell r="E2162" t="str">
            <v>FUROS EM CONCRETO COM Ø 3/8" E PROFUNDIDADE 20 CM</v>
          </cell>
          <cell r="F2162" t="str">
            <v>un</v>
          </cell>
          <cell r="G2162">
            <v>8.42</v>
          </cell>
        </row>
        <row r="2163">
          <cell r="A2163">
            <v>70190103</v>
          </cell>
          <cell r="E2163" t="str">
            <v>FUROS EM CONCRETO COM Ø 3/8" E PROFUNDIDADE 30 CM</v>
          </cell>
          <cell r="F2163" t="str">
            <v>un</v>
          </cell>
          <cell r="G2163">
            <v>15.83</v>
          </cell>
        </row>
        <row r="2164">
          <cell r="A2164">
            <v>70190104</v>
          </cell>
          <cell r="E2164" t="str">
            <v>FUROS EM CONCRETO COM Ø 1/2" E PROFUNDIDADE 10 CM</v>
          </cell>
          <cell r="F2164" t="str">
            <v>un</v>
          </cell>
          <cell r="G2164">
            <v>5.1100000000000003</v>
          </cell>
        </row>
        <row r="2165">
          <cell r="A2165">
            <v>70190105</v>
          </cell>
          <cell r="E2165" t="str">
            <v>FUROS EM CONCRETO COM Ø 1/2" E PROFUNDIDADE 20 CM</v>
          </cell>
          <cell r="F2165" t="str">
            <v>un</v>
          </cell>
          <cell r="G2165">
            <v>11.51</v>
          </cell>
        </row>
        <row r="2166">
          <cell r="A2166">
            <v>70190106</v>
          </cell>
          <cell r="E2166" t="str">
            <v>FUROS EM CONCRETO COM Ø 1/2" E PROFUNDIDADE 30 CM</v>
          </cell>
          <cell r="F2166" t="str">
            <v>un</v>
          </cell>
          <cell r="G2166">
            <v>16.88</v>
          </cell>
        </row>
        <row r="2167">
          <cell r="A2167">
            <v>70190107</v>
          </cell>
          <cell r="E2167" t="str">
            <v>FUROS EM CONCRETO COM Ø 3/4" E PROFUNDIDADE 10 CM</v>
          </cell>
          <cell r="F2167" t="str">
            <v>un</v>
          </cell>
          <cell r="G2167">
            <v>7.46</v>
          </cell>
        </row>
        <row r="2168">
          <cell r="A2168">
            <v>70190108</v>
          </cell>
          <cell r="E2168" t="str">
            <v>FUROS EM CONCRETO COM Ø 3/4" E PROFUNDIDADE 20 CM</v>
          </cell>
          <cell r="F2168" t="str">
            <v>un</v>
          </cell>
          <cell r="G2168">
            <v>14.3</v>
          </cell>
        </row>
        <row r="2169">
          <cell r="A2169">
            <v>70190109</v>
          </cell>
          <cell r="E2169" t="str">
            <v>FUROS EM CONCRETO COM Ø 3/4" E PROFUNDIDADE 30 CM</v>
          </cell>
          <cell r="F2169" t="str">
            <v>un</v>
          </cell>
          <cell r="G2169">
            <v>20.81</v>
          </cell>
        </row>
        <row r="2170">
          <cell r="A2170">
            <v>70190110</v>
          </cell>
          <cell r="E2170" t="str">
            <v>FUROS EM CONCRETO COM Ø 1" E PROFUNDIDADE 10 CM</v>
          </cell>
          <cell r="F2170" t="str">
            <v>un</v>
          </cell>
          <cell r="G2170">
            <v>9.5399999999999991</v>
          </cell>
        </row>
        <row r="2171">
          <cell r="A2171">
            <v>70190111</v>
          </cell>
          <cell r="E2171" t="str">
            <v>FUROS EM CONCRETO COM Ø 1" E PROFUNDIDADE 20 CM</v>
          </cell>
          <cell r="F2171" t="str">
            <v>un</v>
          </cell>
          <cell r="G2171">
            <v>18.100000000000001</v>
          </cell>
        </row>
        <row r="2172">
          <cell r="A2172">
            <v>70190112</v>
          </cell>
          <cell r="E2172" t="str">
            <v>FUROS EM CONCRETO COM Ø 1" E PROFUNDIDADE 30 CM</v>
          </cell>
          <cell r="F2172" t="str">
            <v>un</v>
          </cell>
          <cell r="G2172">
            <v>24.74</v>
          </cell>
        </row>
        <row r="2173">
          <cell r="E2173" t="str">
            <v>PONTES DE ADERÊNCIA</v>
          </cell>
        </row>
        <row r="2174">
          <cell r="A2174">
            <v>70190113</v>
          </cell>
          <cell r="E2174" t="str">
            <v>PREPARAÇÃO E APLICAÇÃO DE PONTE DE ADERÊNCIA C/ADESIVO BASE ACRÍLICA</v>
          </cell>
          <cell r="F2174" t="str">
            <v>M2</v>
          </cell>
          <cell r="G2174">
            <v>18.829999999999998</v>
          </cell>
        </row>
        <row r="2175">
          <cell r="A2175">
            <v>70190114</v>
          </cell>
          <cell r="E2175" t="str">
            <v>PREPARAÇÃO E APLICAÇÃO DE PONTE DE ADERÊNCIA C/ADESIVO BASE EPÓXI</v>
          </cell>
          <cell r="F2175" t="str">
            <v>M2</v>
          </cell>
          <cell r="G2175">
            <v>111.05</v>
          </cell>
        </row>
        <row r="2176">
          <cell r="E2176" t="str">
            <v>PROT/CONSERVAÇÃO SUPERF.DE CONCRETO</v>
          </cell>
        </row>
        <row r="2177">
          <cell r="A2177">
            <v>70190115</v>
          </cell>
          <cell r="E2177" t="str">
            <v>ARGAMASSA DE CIMENTO E AREIA - TRAÇO 1:3</v>
          </cell>
          <cell r="F2177" t="str">
            <v>M3</v>
          </cell>
          <cell r="G2177">
            <v>765.06</v>
          </cell>
        </row>
        <row r="2178">
          <cell r="A2178">
            <v>70190116</v>
          </cell>
          <cell r="E2178" t="str">
            <v>ARGAMASSA DE CIMENTO/AREIA - TRAÇO 1:3 C/ADESIVO DE RESINA ACRÍLICA</v>
          </cell>
          <cell r="F2178" t="str">
            <v>M3</v>
          </cell>
          <cell r="G2178">
            <v>1021.06</v>
          </cell>
        </row>
        <row r="2179">
          <cell r="A2179">
            <v>70190117</v>
          </cell>
          <cell r="E2179" t="str">
            <v>ARGAMASSA DE CIMENTO/AREIA - TRAÇO 1:3 C/ADESIVO DE RESINA ACRÍLICA DE ESPESSURA DE 2,0 CM</v>
          </cell>
          <cell r="F2179" t="str">
            <v>M2</v>
          </cell>
          <cell r="G2179">
            <v>48.12</v>
          </cell>
        </row>
        <row r="2180">
          <cell r="A2180">
            <v>70190118</v>
          </cell>
          <cell r="E2180" t="str">
            <v>ARGAMASSA DE CIMENTO/AREIA - TRAÇO 1:3 C/ADESIVO DE RESINA ACRÍLICA DE ESPESSURA DE 1,0 CM</v>
          </cell>
          <cell r="F2180" t="str">
            <v>M2</v>
          </cell>
          <cell r="G2180">
            <v>18.28</v>
          </cell>
        </row>
        <row r="2181">
          <cell r="A2181">
            <v>70190119</v>
          </cell>
          <cell r="E2181" t="str">
            <v>CHAPISCO C/ADESIVO ACRÍLICO</v>
          </cell>
          <cell r="F2181" t="str">
            <v>M2</v>
          </cell>
          <cell r="G2181">
            <v>16.190000000000001</v>
          </cell>
        </row>
        <row r="2182">
          <cell r="A2182">
            <v>70190120</v>
          </cell>
          <cell r="E2182" t="str">
            <v>PINTURA IMPERMEABILIZANTE VERNIZ EPÓXI BICOMPONENTE</v>
          </cell>
          <cell r="F2182" t="str">
            <v>M2</v>
          </cell>
          <cell r="G2182">
            <v>49.13</v>
          </cell>
        </row>
        <row r="2183">
          <cell r="A2183">
            <v>70190121</v>
          </cell>
          <cell r="E2183" t="str">
            <v>PINTURA IMPERMEABILIZANTE VERNIZ POLIURETANO ALIFÁTICO BICOMPONENTE</v>
          </cell>
          <cell r="F2183" t="str">
            <v>M2</v>
          </cell>
          <cell r="G2183">
            <v>102.37</v>
          </cell>
        </row>
        <row r="2184">
          <cell r="A2184">
            <v>70190122</v>
          </cell>
          <cell r="E2184" t="str">
            <v>ESTUCAMENTO C/ADESIVO DE RESINA ACRÍLICA</v>
          </cell>
          <cell r="F2184" t="str">
            <v>M2</v>
          </cell>
          <cell r="G2184">
            <v>18.37</v>
          </cell>
        </row>
        <row r="2185">
          <cell r="A2185">
            <v>70190124</v>
          </cell>
          <cell r="E2185" t="str">
            <v>REVESTIMENTO IMPERMEABILIZANTE E ANTICORROSIVO EPOXI ISENTO DE SOLVENTES</v>
          </cell>
          <cell r="F2185" t="str">
            <v>M2</v>
          </cell>
          <cell r="G2185">
            <v>206.04</v>
          </cell>
        </row>
        <row r="2186">
          <cell r="A2186">
            <v>70190125</v>
          </cell>
          <cell r="E2186" t="str">
            <v>PINTURA IMPERMEABILIZANTE A BASE DE EPÓXI E ALCATRÃO DE HULHA ( TRÊS DEMÃOS)</v>
          </cell>
          <cell r="F2186" t="str">
            <v>M2</v>
          </cell>
          <cell r="G2186">
            <v>88.91</v>
          </cell>
        </row>
        <row r="2187">
          <cell r="A2187">
            <v>70190162</v>
          </cell>
          <cell r="E2187" t="str">
            <v>APLICAÇÃO DE PRIMER EPÓXI BICOMPONENTE À BASE D'ÁGUA EM SUPERFÍCIES ÚMIDAS</v>
          </cell>
          <cell r="F2187" t="str">
            <v>M2</v>
          </cell>
          <cell r="G2187">
            <v>51.55</v>
          </cell>
        </row>
        <row r="2188">
          <cell r="A2188">
            <v>70190163</v>
          </cell>
          <cell r="E2188" t="str">
            <v>APLICAÇÃO DE PRIMER EPÓXI BICOMPONENTE PARA SUBSTRATOS COM UMIDADE E CONTAMINADO COM ÓLEOS</v>
          </cell>
          <cell r="F2188" t="str">
            <v>M2</v>
          </cell>
          <cell r="G2188">
            <v>99.58</v>
          </cell>
        </row>
        <row r="2189">
          <cell r="A2189">
            <v>70190164</v>
          </cell>
          <cell r="E2189" t="str">
            <v>REVESTIMENTO IMPERMEABILIZANTE E ANTICORROSIVO EPÓXI ISENTO DE SOLVENTES, DE ALTA RESISTÊNCIA QUÍMICA, COM PREPARAÇÃO DA SUPERFÍCIE COM PRIMER</v>
          </cell>
          <cell r="F2189" t="str">
            <v>M2</v>
          </cell>
          <cell r="G2189">
            <v>188.85</v>
          </cell>
        </row>
        <row r="2190">
          <cell r="A2190">
            <v>70190165</v>
          </cell>
          <cell r="E2190" t="str">
            <v>REVESTIMENTO IMPERMEABILIZANTE À BASE DE POLIURETANO BICOMPONENTE ISENTO DE SOLVENTES, DE ALTA RESISTÊNCIA QUÍMICA, COM PREPARAÇÃO DA SUPERFÍCIE COM PRIMER</v>
          </cell>
          <cell r="F2190" t="str">
            <v>M2</v>
          </cell>
          <cell r="G2190">
            <v>326.13</v>
          </cell>
        </row>
        <row r="2191">
          <cell r="A2191">
            <v>70190166</v>
          </cell>
          <cell r="E2191" t="str">
            <v>PROTEÇÃO MECÂNICA PARA MANTAS DE PVC COM PLACAS DE CONCRETO PRE-MOLDADA 46 X 46 CM E ISOLAMENTO TÉRMICO EM EPS</v>
          </cell>
          <cell r="F2191" t="str">
            <v>M2</v>
          </cell>
          <cell r="G2191">
            <v>100.29</v>
          </cell>
        </row>
        <row r="2192">
          <cell r="A2192">
            <v>70190171</v>
          </cell>
          <cell r="E2192" t="str">
            <v>PINTURA IMPERMEABILIZANTE, CINCO DEMÃOS DE POLIURETANO VEGETAL</v>
          </cell>
          <cell r="F2192" t="str">
            <v>M2</v>
          </cell>
          <cell r="G2192">
            <v>103.27</v>
          </cell>
        </row>
        <row r="2193">
          <cell r="E2193" t="str">
            <v>REMOÇÃO/EXECUÇÃO DE IMPERMEABILIZAÇÃO</v>
          </cell>
        </row>
        <row r="2194">
          <cell r="A2194">
            <v>70190126</v>
          </cell>
          <cell r="E2194" t="str">
            <v>IMPERMEABILIZAÇÃO C/MANTA ASFÁLTICA ESTRUTURADA C/VÉU DE FIBRA DE VIDRO E = 4,0 MM</v>
          </cell>
          <cell r="F2194" t="str">
            <v>M2</v>
          </cell>
          <cell r="G2194">
            <v>86.91</v>
          </cell>
        </row>
        <row r="2195">
          <cell r="A2195">
            <v>70190127</v>
          </cell>
          <cell r="E2195" t="str">
            <v>IMPERMEABILIZAÇÃO C/MANTA ASFÁLTICA MODIFICADA C/POLÍMEROS E ESTRUTUR. C/POLIÉSTER E = 4,0 MM</v>
          </cell>
          <cell r="F2195" t="str">
            <v>M2</v>
          </cell>
          <cell r="G2195">
            <v>89.64</v>
          </cell>
        </row>
        <row r="2196">
          <cell r="A2196">
            <v>70190128</v>
          </cell>
          <cell r="E2196" t="str">
            <v>PROTEÇÃO TÉRMICA C/AGREGADO LEVE DE ESPESSURA 12 CM</v>
          </cell>
          <cell r="F2196" t="str">
            <v>M2</v>
          </cell>
          <cell r="G2196">
            <v>133.27000000000001</v>
          </cell>
        </row>
        <row r="2197">
          <cell r="A2197">
            <v>70190129</v>
          </cell>
          <cell r="E2197" t="str">
            <v>PROTEÇÃO TÉRMICA EM LAJES PLANAS DE COBERTURA C/POLIESTIRENO EXPANDIDO C/ESPESSURA 2,5 CM</v>
          </cell>
          <cell r="F2197" t="str">
            <v>M2</v>
          </cell>
          <cell r="G2197">
            <v>62.67</v>
          </cell>
        </row>
        <row r="2198">
          <cell r="A2198">
            <v>70190130</v>
          </cell>
          <cell r="E2198" t="str">
            <v>REMOÇÃO DA IMPERMEABILIZAÇÃO E DA REGULARIZAÇÃO EXISTENTE</v>
          </cell>
          <cell r="F2198" t="str">
            <v>M2</v>
          </cell>
          <cell r="G2198">
            <v>29.63</v>
          </cell>
        </row>
        <row r="2199">
          <cell r="A2199">
            <v>70190131</v>
          </cell>
          <cell r="E2199" t="str">
            <v>REMOÇÃO DA PROTEÇÃO TÉRMICA</v>
          </cell>
          <cell r="F2199" t="str">
            <v>M2</v>
          </cell>
          <cell r="G2199">
            <v>59.25</v>
          </cell>
        </row>
        <row r="2200">
          <cell r="A2200">
            <v>70190132</v>
          </cell>
          <cell r="E2200" t="str">
            <v>REMOÇÃO DA PROTEÇÃO MECÂNICA</v>
          </cell>
          <cell r="F2200" t="str">
            <v>M2</v>
          </cell>
          <cell r="G2200">
            <v>47.42</v>
          </cell>
        </row>
        <row r="2201">
          <cell r="A2201">
            <v>70190133</v>
          </cell>
          <cell r="E2201" t="str">
            <v>IMPERMEABIL.C/RESINA TERMOPLÁSTICA REFORÇADA C/TELA DE POLIÉSTER</v>
          </cell>
          <cell r="F2201" t="str">
            <v>M2</v>
          </cell>
          <cell r="G2201">
            <v>87.01</v>
          </cell>
        </row>
        <row r="2202">
          <cell r="A2202">
            <v>70190134</v>
          </cell>
          <cell r="E2202" t="str">
            <v>IMPERMEABIL.C/RESINA TERMOPLÁSTICA</v>
          </cell>
          <cell r="F2202" t="str">
            <v>M2</v>
          </cell>
          <cell r="G2202">
            <v>81.59</v>
          </cell>
        </row>
        <row r="2203">
          <cell r="A2203">
            <v>70190135</v>
          </cell>
          <cell r="E2203" t="str">
            <v>IMPERMEABIL.C/RESINA TERMOPLÁSTICA REFORÇADA C/DUPLA TELA DE POLIÉSTER P/FISSURAS</v>
          </cell>
          <cell r="F2203" t="str">
            <v>M</v>
          </cell>
          <cell r="G2203">
            <v>26.56</v>
          </cell>
        </row>
        <row r="2204">
          <cell r="A2204">
            <v>70190136</v>
          </cell>
          <cell r="E2204" t="str">
            <v>IMPERBEABIL.C/RESINA À BASE DE POLÍMERO ACRÍLICO REFORCADA C/TELA DE POLIÉSTER</v>
          </cell>
          <cell r="F2204" t="str">
            <v>M2</v>
          </cell>
          <cell r="G2204">
            <v>171.21</v>
          </cell>
        </row>
        <row r="2205">
          <cell r="A2205">
            <v>70190137</v>
          </cell>
          <cell r="E2205" t="str">
            <v>IMPERMEABIL.SEMIFLEXÍVEL DE BASE RESINA ACRÍLICA</v>
          </cell>
          <cell r="F2205" t="str">
            <v>M2</v>
          </cell>
          <cell r="G2205">
            <v>57.66</v>
          </cell>
        </row>
        <row r="2206">
          <cell r="A2206">
            <v>70190138</v>
          </cell>
          <cell r="E2206" t="str">
            <v>IMPERMEABIL.À BASE CIMENTOS ESPECIAIS/ADITIVOS QUÍMICOS/MINERAIS C/ADIÇÃO EMULSÃO ADESIVA BASE ACRÍL.</v>
          </cell>
          <cell r="F2206" t="str">
            <v>M2</v>
          </cell>
          <cell r="G2206">
            <v>68.97</v>
          </cell>
        </row>
        <row r="2207">
          <cell r="A2207">
            <v>70190139</v>
          </cell>
          <cell r="E2207" t="str">
            <v>REVESTIMENTO IMPERMEABILIZANTE MINERAL DE ALTA RESISTÊNCIA QUÍMICA, ESPESSURA DE 5 MM</v>
          </cell>
          <cell r="F2207" t="str">
            <v>M2</v>
          </cell>
          <cell r="G2207">
            <v>165.85</v>
          </cell>
        </row>
        <row r="2208">
          <cell r="A2208">
            <v>70190140</v>
          </cell>
          <cell r="E2208" t="str">
            <v>IMPERMEABILIZAÇÃO COM RESINA ACRÍLICA ELASTOMÉRICA</v>
          </cell>
          <cell r="F2208" t="str">
            <v>M2</v>
          </cell>
          <cell r="G2208">
            <v>130.24</v>
          </cell>
        </row>
        <row r="2209">
          <cell r="A2209">
            <v>70190141</v>
          </cell>
          <cell r="E2209" t="str">
            <v>IMPERMEABILIZAÇÃO COM RESINA ACRÍLICA ELASTOMÉRICA INCORPORADA COM FIBRAS SINTÉTICAS</v>
          </cell>
          <cell r="F2209" t="str">
            <v>M2</v>
          </cell>
          <cell r="G2209">
            <v>161.5</v>
          </cell>
        </row>
        <row r="2210">
          <cell r="A2210">
            <v>70190142</v>
          </cell>
          <cell r="E2210" t="str">
            <v>IMPERMEABILIZAÇÃO COM RESINA ACRÍLICA ELASTOMÉRICA INCORPORADA COM MICRO-ESFERAS DE ISOLANTE TÉRMICO</v>
          </cell>
          <cell r="F2210" t="str">
            <v>M2</v>
          </cell>
          <cell r="G2210">
            <v>163.47999999999999</v>
          </cell>
        </row>
        <row r="2211">
          <cell r="A2211">
            <v>70190143</v>
          </cell>
          <cell r="E2211" t="str">
            <v>REMOÇÃO DE CAMADAS DE PROTEÇÃO TÉRMICA, MECÂNICA, IMPERMEABILZAÇÃO E CAMADA DE REGULARIZAÇÃO DE LAJE DE COBERTURA.</v>
          </cell>
          <cell r="F2211" t="str">
            <v>M2</v>
          </cell>
          <cell r="G2211">
            <v>98.75</v>
          </cell>
        </row>
        <row r="2212">
          <cell r="A2212">
            <v>70190167</v>
          </cell>
          <cell r="E2212" t="str">
            <v>IMPERMEABIL.C/RESINA TERMOPLÁSTICA C/ FIBRAS</v>
          </cell>
          <cell r="F2212" t="str">
            <v>M2</v>
          </cell>
          <cell r="G2212">
            <v>114.79</v>
          </cell>
        </row>
        <row r="2213">
          <cell r="E2213" t="str">
            <v>SERVIÇOS COMPLEMENTARES</v>
          </cell>
        </row>
        <row r="2214">
          <cell r="A2214">
            <v>70190144</v>
          </cell>
          <cell r="E2214" t="str">
            <v>LIMPEZA DA OBRA</v>
          </cell>
          <cell r="F2214" t="str">
            <v>M2</v>
          </cell>
          <cell r="G2214">
            <v>11.84</v>
          </cell>
        </row>
        <row r="2215">
          <cell r="A2215">
            <v>70190145</v>
          </cell>
          <cell r="E2215" t="str">
            <v>REMOÇÃO ENTULHO INCLUSIVE A CARGA, TRANSPORTE E DESCARGA EM BOTA FORA A QQ DISTÂNCIA</v>
          </cell>
          <cell r="F2215" t="str">
            <v>M3</v>
          </cell>
          <cell r="G2215">
            <v>144.83000000000001</v>
          </cell>
        </row>
      </sheetData>
      <sheetData sheetId="7">
        <row r="1">
          <cell r="A1" t="str">
            <v>Banco de Preços para Estudos, Projetos e Serviços de Apoio -  Set/2023
Nos preços dos Serviços do Banco de Preços, incidem LDI (Lucro e Despesas Indiretas) e LSB (Leis Sociais e Benefícios). O TEV se responsabiliza pelos preços unitários disponibilizados neste relatório, a correta utilização destes preços é de responsabilidade dos usuários.</v>
          </cell>
        </row>
        <row r="2">
          <cell r="D2" t="str">
            <v>COM LDI</v>
          </cell>
        </row>
        <row r="3">
          <cell r="B3" t="str">
            <v>BANCO PARA ESTUDOS, PROJ E SERV DE APOIO</v>
          </cell>
        </row>
        <row r="4">
          <cell r="A4">
            <v>74000002</v>
          </cell>
          <cell r="B4" t="str">
            <v>COORDENADOR</v>
          </cell>
          <cell r="C4" t="str">
            <v>H</v>
          </cell>
          <cell r="D4">
            <v>479.44</v>
          </cell>
        </row>
        <row r="5">
          <cell r="A5">
            <v>74000003</v>
          </cell>
          <cell r="B5" t="str">
            <v>ENGENHEIRO - SÊNIOR</v>
          </cell>
          <cell r="C5" t="str">
            <v>H</v>
          </cell>
          <cell r="D5">
            <v>328.15</v>
          </cell>
        </row>
        <row r="6">
          <cell r="A6">
            <v>74000004</v>
          </cell>
          <cell r="B6" t="str">
            <v>ENGENHEIRO - PLENO</v>
          </cell>
          <cell r="C6" t="str">
            <v>H</v>
          </cell>
          <cell r="D6">
            <v>218.67</v>
          </cell>
        </row>
        <row r="7">
          <cell r="A7">
            <v>74000005</v>
          </cell>
          <cell r="B7" t="str">
            <v>ENGENHEIRO - JUNIOR</v>
          </cell>
          <cell r="C7" t="str">
            <v>H</v>
          </cell>
          <cell r="D7">
            <v>197.32</v>
          </cell>
        </row>
        <row r="8">
          <cell r="A8">
            <v>74000006</v>
          </cell>
          <cell r="B8" t="str">
            <v>TECNÓLOGO - SÊNIOR</v>
          </cell>
          <cell r="C8" t="str">
            <v>H</v>
          </cell>
          <cell r="D8">
            <v>212.57</v>
          </cell>
        </row>
        <row r="9">
          <cell r="A9">
            <v>74000007</v>
          </cell>
          <cell r="B9" t="str">
            <v>TECNÓLOGO - PLENO</v>
          </cell>
          <cell r="C9" t="str">
            <v>H</v>
          </cell>
          <cell r="D9">
            <v>136.30000000000001</v>
          </cell>
        </row>
        <row r="10">
          <cell r="A10">
            <v>74000008</v>
          </cell>
          <cell r="B10" t="str">
            <v>TECNÓLOGO - JUNIOR</v>
          </cell>
          <cell r="C10" t="str">
            <v>H</v>
          </cell>
          <cell r="D10">
            <v>111.43</v>
          </cell>
        </row>
        <row r="11">
          <cell r="A11">
            <v>74000009</v>
          </cell>
          <cell r="B11" t="str">
            <v>AUXILIAR TÉCNICO</v>
          </cell>
          <cell r="C11" t="str">
            <v>H</v>
          </cell>
          <cell r="D11">
            <v>67.7</v>
          </cell>
        </row>
        <row r="12">
          <cell r="A12">
            <v>74000010</v>
          </cell>
          <cell r="B12" t="str">
            <v>FISCAL DE OBRAS</v>
          </cell>
          <cell r="C12" t="str">
            <v>H</v>
          </cell>
          <cell r="D12">
            <v>74.05</v>
          </cell>
        </row>
        <row r="13">
          <cell r="A13">
            <v>74000011</v>
          </cell>
          <cell r="B13" t="str">
            <v>TÉCNICO DE NIVEL MÉDIO</v>
          </cell>
          <cell r="C13" t="str">
            <v>H</v>
          </cell>
          <cell r="D13">
            <v>90.79</v>
          </cell>
        </row>
        <row r="14">
          <cell r="A14">
            <v>74000012</v>
          </cell>
          <cell r="B14" t="str">
            <v>PROJETISTA - SÊNIOR</v>
          </cell>
          <cell r="C14" t="str">
            <v>H</v>
          </cell>
          <cell r="D14">
            <v>197.3</v>
          </cell>
        </row>
        <row r="15">
          <cell r="A15">
            <v>74000013</v>
          </cell>
          <cell r="B15" t="str">
            <v>PROJETISTA - PLENO</v>
          </cell>
          <cell r="C15" t="str">
            <v>H</v>
          </cell>
          <cell r="D15">
            <v>148.41</v>
          </cell>
        </row>
        <row r="16">
          <cell r="A16">
            <v>74000014</v>
          </cell>
          <cell r="B16" t="str">
            <v>PROJETISTA - JUNIOR</v>
          </cell>
          <cell r="C16" t="str">
            <v>H</v>
          </cell>
          <cell r="D16">
            <v>113.74</v>
          </cell>
        </row>
        <row r="17">
          <cell r="A17">
            <v>74000015</v>
          </cell>
          <cell r="B17" t="str">
            <v>ARQUITETO - SÊNIOR</v>
          </cell>
          <cell r="C17" t="str">
            <v>H</v>
          </cell>
          <cell r="D17">
            <v>259.67</v>
          </cell>
        </row>
        <row r="18">
          <cell r="A18">
            <v>74000016</v>
          </cell>
          <cell r="B18" t="str">
            <v>ARQUITETO - PLENO</v>
          </cell>
          <cell r="C18" t="str">
            <v>H</v>
          </cell>
          <cell r="D18">
            <v>196.47</v>
          </cell>
        </row>
        <row r="19">
          <cell r="A19">
            <v>74000017</v>
          </cell>
          <cell r="B19" t="str">
            <v>ARQUITETO - JUNIOR</v>
          </cell>
          <cell r="C19" t="str">
            <v>H</v>
          </cell>
          <cell r="D19">
            <v>180.05</v>
          </cell>
        </row>
        <row r="20">
          <cell r="A20">
            <v>74000018</v>
          </cell>
          <cell r="B20" t="str">
            <v>DESENHISTA TÉCNICO (CADISTA)</v>
          </cell>
          <cell r="C20" t="str">
            <v>H</v>
          </cell>
          <cell r="D20">
            <v>72.66</v>
          </cell>
        </row>
        <row r="21">
          <cell r="A21">
            <v>74000019</v>
          </cell>
          <cell r="B21" t="str">
            <v>TOPÓGRAFO - SÊNIOR</v>
          </cell>
          <cell r="C21" t="str">
            <v>H</v>
          </cell>
          <cell r="D21">
            <v>113.05</v>
          </cell>
        </row>
        <row r="22">
          <cell r="A22">
            <v>74000020</v>
          </cell>
          <cell r="B22" t="str">
            <v>TOPÓGRAFO - PLENO</v>
          </cell>
          <cell r="C22" t="str">
            <v>H</v>
          </cell>
          <cell r="D22">
            <v>85.66</v>
          </cell>
        </row>
        <row r="23">
          <cell r="A23">
            <v>74000021</v>
          </cell>
          <cell r="B23" t="str">
            <v>TOPÓGRAFO - JÚNIOR</v>
          </cell>
          <cell r="C23" t="str">
            <v>H</v>
          </cell>
          <cell r="D23">
            <v>63.19</v>
          </cell>
        </row>
        <row r="24">
          <cell r="A24">
            <v>74000022</v>
          </cell>
          <cell r="B24" t="str">
            <v>AUXILIAR DE TOPOGRAFIA</v>
          </cell>
          <cell r="C24" t="str">
            <v>H</v>
          </cell>
          <cell r="D24">
            <v>39.04</v>
          </cell>
        </row>
        <row r="25">
          <cell r="A25">
            <v>74000023</v>
          </cell>
          <cell r="B25" t="str">
            <v>GEÓLOGO - SÊNIOR</v>
          </cell>
          <cell r="C25" t="str">
            <v>H</v>
          </cell>
          <cell r="D25">
            <v>310.83</v>
          </cell>
        </row>
        <row r="26">
          <cell r="A26">
            <v>74000024</v>
          </cell>
          <cell r="B26" t="str">
            <v>GEÓLOGO - PLENO</v>
          </cell>
          <cell r="C26" t="str">
            <v>H</v>
          </cell>
          <cell r="D26">
            <v>214.24</v>
          </cell>
        </row>
        <row r="27">
          <cell r="A27">
            <v>74000025</v>
          </cell>
          <cell r="B27" t="str">
            <v>GEÓLOGO - JUNIOR</v>
          </cell>
          <cell r="C27" t="str">
            <v>H</v>
          </cell>
          <cell r="D27">
            <v>188.94</v>
          </cell>
        </row>
        <row r="28">
          <cell r="A28">
            <v>74000026</v>
          </cell>
          <cell r="B28" t="str">
            <v>ARQUEÓLOGO</v>
          </cell>
          <cell r="C28" t="str">
            <v>H</v>
          </cell>
          <cell r="D28">
            <v>185.4</v>
          </cell>
        </row>
        <row r="29">
          <cell r="A29">
            <v>74000027</v>
          </cell>
          <cell r="B29" t="str">
            <v>GEÓGRAFO</v>
          </cell>
          <cell r="C29" t="str">
            <v>H</v>
          </cell>
          <cell r="D29">
            <v>174.69</v>
          </cell>
        </row>
        <row r="30">
          <cell r="A30">
            <v>74000028</v>
          </cell>
          <cell r="B30" t="str">
            <v>ADMINISTRADOR DE BANCO DE DADOS - SÊNIOR</v>
          </cell>
          <cell r="C30" t="str">
            <v>H</v>
          </cell>
          <cell r="D30">
            <v>219.63</v>
          </cell>
        </row>
        <row r="31">
          <cell r="A31">
            <v>74000029</v>
          </cell>
          <cell r="B31" t="str">
            <v>ADMINISTRADOR DE BANCO DE DADOS - PLENO</v>
          </cell>
          <cell r="C31" t="str">
            <v>H</v>
          </cell>
          <cell r="D31">
            <v>171.49</v>
          </cell>
        </row>
        <row r="32">
          <cell r="A32">
            <v>74000030</v>
          </cell>
          <cell r="B32" t="str">
            <v>ADMINISTRADOR DE BANCO DE DADOS - JUNIOR</v>
          </cell>
          <cell r="C32" t="str">
            <v>H</v>
          </cell>
          <cell r="D32">
            <v>119.37</v>
          </cell>
        </row>
        <row r="33">
          <cell r="A33">
            <v>74000031</v>
          </cell>
          <cell r="B33" t="str">
            <v>ADMINISTRADOR DE REDES</v>
          </cell>
          <cell r="C33" t="str">
            <v>H</v>
          </cell>
          <cell r="D33">
            <v>161.91</v>
          </cell>
        </row>
        <row r="34">
          <cell r="A34">
            <v>74000032</v>
          </cell>
          <cell r="B34" t="str">
            <v>ANALISTA DE SUPORTE TÉCNICO - SÊNIOR</v>
          </cell>
          <cell r="C34" t="str">
            <v>H</v>
          </cell>
          <cell r="D34">
            <v>192.15</v>
          </cell>
        </row>
        <row r="35">
          <cell r="A35">
            <v>74000033</v>
          </cell>
          <cell r="B35" t="str">
            <v>ANALISTA DE SUPORTE TÉCNICO - PLENO</v>
          </cell>
          <cell r="C35" t="str">
            <v>H</v>
          </cell>
          <cell r="D35">
            <v>156.01</v>
          </cell>
        </row>
        <row r="36">
          <cell r="A36">
            <v>74000034</v>
          </cell>
          <cell r="B36" t="str">
            <v>ANALISTA DE SUPORTE TÉCNICO - JUNIOR</v>
          </cell>
          <cell r="C36" t="str">
            <v>H</v>
          </cell>
          <cell r="D36">
            <v>103.95</v>
          </cell>
        </row>
        <row r="37">
          <cell r="A37">
            <v>74000035</v>
          </cell>
          <cell r="B37" t="str">
            <v>ANALISTA DE SISTEMAS - SÊNIOR</v>
          </cell>
          <cell r="C37" t="str">
            <v>H</v>
          </cell>
          <cell r="D37">
            <v>246.46</v>
          </cell>
        </row>
        <row r="38">
          <cell r="A38">
            <v>74000036</v>
          </cell>
          <cell r="B38" t="str">
            <v>ANALISTA DE SISTEMAS - PLENO</v>
          </cell>
          <cell r="C38" t="str">
            <v>H</v>
          </cell>
          <cell r="D38">
            <v>172.08</v>
          </cell>
        </row>
        <row r="39">
          <cell r="A39">
            <v>74000037</v>
          </cell>
          <cell r="B39" t="str">
            <v>ANALISTA DE SISTEMAS - JUNIOR</v>
          </cell>
          <cell r="C39" t="str">
            <v>H</v>
          </cell>
          <cell r="D39">
            <v>137.76</v>
          </cell>
        </row>
        <row r="40">
          <cell r="A40">
            <v>74000038</v>
          </cell>
          <cell r="B40" t="str">
            <v>PROGRAMADOR - SÊNIOR</v>
          </cell>
          <cell r="C40" t="str">
            <v>H</v>
          </cell>
          <cell r="D40">
            <v>199.11</v>
          </cell>
        </row>
        <row r="41">
          <cell r="A41">
            <v>74000039</v>
          </cell>
          <cell r="B41" t="str">
            <v>PROGRAMADOR - PLENO</v>
          </cell>
          <cell r="C41" t="str">
            <v>H</v>
          </cell>
          <cell r="D41">
            <v>138.21</v>
          </cell>
        </row>
        <row r="42">
          <cell r="A42">
            <v>74000040</v>
          </cell>
          <cell r="B42" t="str">
            <v>PROGRAMADOR - JUNIOR</v>
          </cell>
          <cell r="C42" t="str">
            <v>H</v>
          </cell>
          <cell r="D42">
            <v>105.61</v>
          </cell>
        </row>
        <row r="43">
          <cell r="A43">
            <v>74000041</v>
          </cell>
          <cell r="B43" t="str">
            <v>WEB DESIGNER</v>
          </cell>
          <cell r="C43" t="str">
            <v>H</v>
          </cell>
          <cell r="D43">
            <v>131.99</v>
          </cell>
        </row>
        <row r="44">
          <cell r="A44">
            <v>74000042</v>
          </cell>
          <cell r="B44" t="str">
            <v>DIGITADOR</v>
          </cell>
          <cell r="C44" t="str">
            <v>H</v>
          </cell>
          <cell r="D44">
            <v>55.59</v>
          </cell>
        </row>
        <row r="45">
          <cell r="A45">
            <v>74000043</v>
          </cell>
          <cell r="B45" t="str">
            <v>ANALISTA DE MERCADO</v>
          </cell>
          <cell r="C45" t="str">
            <v>H</v>
          </cell>
          <cell r="D45">
            <v>166.85</v>
          </cell>
        </row>
        <row r="46">
          <cell r="A46">
            <v>74000044</v>
          </cell>
          <cell r="B46" t="str">
            <v>ANALISTA ECONÔMICO FINANCEIRO - SÊNIOR</v>
          </cell>
          <cell r="C46" t="str">
            <v>H</v>
          </cell>
          <cell r="D46">
            <v>211.59</v>
          </cell>
        </row>
        <row r="47">
          <cell r="A47">
            <v>74000045</v>
          </cell>
          <cell r="B47" t="str">
            <v>ANALISTA ECONÔMICO FINANCEIRO - PLENO</v>
          </cell>
          <cell r="C47" t="str">
            <v>H</v>
          </cell>
          <cell r="D47">
            <v>155.82</v>
          </cell>
        </row>
        <row r="48">
          <cell r="A48">
            <v>74000046</v>
          </cell>
          <cell r="B48" t="str">
            <v>ANALISTA ECONÔMICO FINANCEIRO - JUNIOR</v>
          </cell>
          <cell r="C48" t="str">
            <v>H</v>
          </cell>
          <cell r="D48">
            <v>98.07</v>
          </cell>
        </row>
        <row r="49">
          <cell r="A49">
            <v>74000047</v>
          </cell>
          <cell r="B49" t="str">
            <v>CONTADOR</v>
          </cell>
          <cell r="C49" t="str">
            <v>H</v>
          </cell>
          <cell r="D49">
            <v>250.54</v>
          </cell>
        </row>
        <row r="50">
          <cell r="A50">
            <v>74000048</v>
          </cell>
          <cell r="B50" t="str">
            <v>ANALISTA CONTÁBIL - SÊNIOR</v>
          </cell>
          <cell r="C50" t="str">
            <v>H</v>
          </cell>
          <cell r="D50">
            <v>190.96</v>
          </cell>
        </row>
        <row r="51">
          <cell r="A51">
            <v>74000049</v>
          </cell>
          <cell r="B51" t="str">
            <v>ANALISTA CONTÁBIL - PLENO</v>
          </cell>
          <cell r="C51" t="str">
            <v>H</v>
          </cell>
          <cell r="D51">
            <v>122.2</v>
          </cell>
        </row>
        <row r="52">
          <cell r="A52">
            <v>74000050</v>
          </cell>
          <cell r="B52" t="str">
            <v>ANALISTA CONTÁBIL - JUNIOR</v>
          </cell>
          <cell r="C52" t="str">
            <v>H</v>
          </cell>
          <cell r="D52">
            <v>102.41</v>
          </cell>
        </row>
        <row r="53">
          <cell r="A53">
            <v>74000051</v>
          </cell>
          <cell r="B53" t="str">
            <v>AUDITOR - SÊNIOR</v>
          </cell>
          <cell r="C53" t="str">
            <v>H</v>
          </cell>
          <cell r="D53">
            <v>266.82</v>
          </cell>
        </row>
        <row r="54">
          <cell r="A54">
            <v>74000052</v>
          </cell>
          <cell r="B54" t="str">
            <v>AUDITOR - PLENO</v>
          </cell>
          <cell r="C54" t="str">
            <v>H</v>
          </cell>
          <cell r="D54">
            <v>194.16</v>
          </cell>
        </row>
        <row r="55">
          <cell r="A55">
            <v>74000053</v>
          </cell>
          <cell r="B55" t="str">
            <v>AUDITOR - JUNIOR</v>
          </cell>
          <cell r="C55" t="str">
            <v>H</v>
          </cell>
          <cell r="D55">
            <v>146.85</v>
          </cell>
        </row>
        <row r="56">
          <cell r="A56">
            <v>74000054</v>
          </cell>
          <cell r="B56" t="str">
            <v>ANALISTA DE MARKETING</v>
          </cell>
          <cell r="C56" t="str">
            <v>H</v>
          </cell>
          <cell r="D56">
            <v>143.55000000000001</v>
          </cell>
        </row>
        <row r="57">
          <cell r="A57">
            <v>74000055</v>
          </cell>
          <cell r="B57" t="str">
            <v>ADMINISTRADOR DE EMPRESAS</v>
          </cell>
          <cell r="C57" t="str">
            <v>H</v>
          </cell>
          <cell r="D57">
            <v>270.19</v>
          </cell>
        </row>
        <row r="58">
          <cell r="A58">
            <v>74000056</v>
          </cell>
          <cell r="B58" t="str">
            <v>ADVOGADO - SÊNIOR</v>
          </cell>
          <cell r="C58" t="str">
            <v>H</v>
          </cell>
          <cell r="D58">
            <v>253.66</v>
          </cell>
        </row>
        <row r="59">
          <cell r="A59">
            <v>74000057</v>
          </cell>
          <cell r="B59" t="str">
            <v>ADVOGADO - PLENO</v>
          </cell>
          <cell r="C59" t="str">
            <v>H</v>
          </cell>
          <cell r="D59">
            <v>172.95</v>
          </cell>
        </row>
        <row r="60">
          <cell r="A60">
            <v>74000058</v>
          </cell>
          <cell r="B60" t="str">
            <v>ADVOGADO - JÚNIOR</v>
          </cell>
          <cell r="C60" t="str">
            <v>H</v>
          </cell>
          <cell r="D60">
            <v>153.46</v>
          </cell>
        </row>
        <row r="61">
          <cell r="A61">
            <v>74000059</v>
          </cell>
          <cell r="B61" t="str">
            <v>PSICÓLOGO DO TRABALHO</v>
          </cell>
          <cell r="C61" t="str">
            <v>H</v>
          </cell>
          <cell r="D61">
            <v>146.4</v>
          </cell>
        </row>
        <row r="62">
          <cell r="A62">
            <v>74000060</v>
          </cell>
          <cell r="B62" t="str">
            <v>SOCIÓLOGO</v>
          </cell>
          <cell r="C62" t="str">
            <v>H</v>
          </cell>
          <cell r="D62">
            <v>169.6</v>
          </cell>
        </row>
        <row r="63">
          <cell r="A63">
            <v>74000061</v>
          </cell>
          <cell r="B63" t="str">
            <v>ASSISTENTE SOCIAL</v>
          </cell>
          <cell r="C63" t="str">
            <v>H</v>
          </cell>
          <cell r="D63">
            <v>136.26</v>
          </cell>
        </row>
        <row r="64">
          <cell r="A64">
            <v>74000062</v>
          </cell>
          <cell r="B64" t="str">
            <v>PESQUISADOR CIENTÍFICO</v>
          </cell>
          <cell r="C64" t="str">
            <v>H</v>
          </cell>
          <cell r="D64">
            <v>162.30000000000001</v>
          </cell>
        </row>
        <row r="65">
          <cell r="A65">
            <v>74000063</v>
          </cell>
          <cell r="B65" t="str">
            <v>PESQUISADOR NÍVEL MÉDIO</v>
          </cell>
          <cell r="C65" t="str">
            <v>H</v>
          </cell>
          <cell r="D65">
            <v>80</v>
          </cell>
        </row>
        <row r="66">
          <cell r="A66">
            <v>74000064</v>
          </cell>
          <cell r="B66" t="str">
            <v>ANALISTA DE RECURSOS HUMANOS - SÊNIOR</v>
          </cell>
          <cell r="C66" t="str">
            <v>H</v>
          </cell>
          <cell r="D66">
            <v>193.24</v>
          </cell>
        </row>
        <row r="67">
          <cell r="A67">
            <v>74000065</v>
          </cell>
          <cell r="B67" t="str">
            <v>ANALISTA DE RECURSOS HUMANOS - PLENO</v>
          </cell>
          <cell r="C67" t="str">
            <v>H</v>
          </cell>
          <cell r="D67">
            <v>145.94999999999999</v>
          </cell>
        </row>
        <row r="68">
          <cell r="A68">
            <v>74000066</v>
          </cell>
          <cell r="B68" t="str">
            <v>ANALISTA DE RECURSOS HUMANOS - JUNIOR</v>
          </cell>
          <cell r="C68" t="str">
            <v>H</v>
          </cell>
          <cell r="D68">
            <v>113.42</v>
          </cell>
        </row>
        <row r="69">
          <cell r="A69">
            <v>74000067</v>
          </cell>
          <cell r="B69" t="str">
            <v>ENGENHEIRO DE SEGURANÇA DO TRABALHO</v>
          </cell>
          <cell r="C69" t="str">
            <v>H</v>
          </cell>
          <cell r="D69">
            <v>210.79</v>
          </cell>
        </row>
        <row r="70">
          <cell r="A70">
            <v>74000068</v>
          </cell>
          <cell r="B70" t="str">
            <v>TÉCNICO DE SEGURANÇA DO TRABALHO</v>
          </cell>
          <cell r="C70" t="str">
            <v>H</v>
          </cell>
          <cell r="D70">
            <v>88.81</v>
          </cell>
        </row>
        <row r="71">
          <cell r="A71">
            <v>74000069</v>
          </cell>
          <cell r="B71" t="str">
            <v>AGRÔNOMO</v>
          </cell>
          <cell r="C71" t="str">
            <v>H</v>
          </cell>
          <cell r="D71">
            <v>199.73</v>
          </cell>
        </row>
        <row r="72">
          <cell r="A72">
            <v>74000070</v>
          </cell>
          <cell r="B72" t="str">
            <v>BIÓLOGO</v>
          </cell>
          <cell r="C72" t="str">
            <v>H</v>
          </cell>
          <cell r="D72">
            <v>168.28</v>
          </cell>
        </row>
        <row r="73">
          <cell r="A73">
            <v>74000071</v>
          </cell>
          <cell r="B73" t="str">
            <v>BOTÂNICO</v>
          </cell>
          <cell r="C73" t="str">
            <v>H</v>
          </cell>
          <cell r="D73">
            <v>176.69</v>
          </cell>
        </row>
        <row r="74">
          <cell r="A74">
            <v>74000072</v>
          </cell>
          <cell r="B74" t="str">
            <v>BIOQUÍMICO</v>
          </cell>
          <cell r="C74" t="str">
            <v>H</v>
          </cell>
          <cell r="D74">
            <v>167.97</v>
          </cell>
        </row>
        <row r="75">
          <cell r="A75">
            <v>74000073</v>
          </cell>
          <cell r="B75" t="str">
            <v>QUÍMICO</v>
          </cell>
          <cell r="C75" t="str">
            <v>H</v>
          </cell>
          <cell r="D75">
            <v>175.37</v>
          </cell>
        </row>
        <row r="76">
          <cell r="A76">
            <v>74000074</v>
          </cell>
          <cell r="B76" t="str">
            <v>TÉCNICO QUÍMICO - NÍVEL MÉDIO</v>
          </cell>
          <cell r="C76" t="str">
            <v>H</v>
          </cell>
          <cell r="D76">
            <v>98.59</v>
          </cell>
        </row>
        <row r="77">
          <cell r="A77">
            <v>74000075</v>
          </cell>
          <cell r="B77" t="str">
            <v>ANALISTA DE LABORATÓRIO</v>
          </cell>
          <cell r="C77" t="str">
            <v>H</v>
          </cell>
          <cell r="D77">
            <v>126.74</v>
          </cell>
        </row>
        <row r="78">
          <cell r="A78">
            <v>74000076</v>
          </cell>
          <cell r="B78" t="str">
            <v>AUXILIAR DE LABORATÓRIO</v>
          </cell>
          <cell r="C78" t="str">
            <v>H</v>
          </cell>
          <cell r="D78">
            <v>35.24</v>
          </cell>
        </row>
        <row r="79">
          <cell r="A79">
            <v>74000077</v>
          </cell>
          <cell r="B79" t="str">
            <v>SECRETÁRIA PLENA - NÍVEL SUPERIOR</v>
          </cell>
          <cell r="C79" t="str">
            <v>H</v>
          </cell>
          <cell r="D79">
            <v>111.14</v>
          </cell>
        </row>
        <row r="80">
          <cell r="A80">
            <v>74000078</v>
          </cell>
          <cell r="B80" t="str">
            <v>AUXILIAR ADMINISTRATIVO</v>
          </cell>
          <cell r="C80" t="str">
            <v>H</v>
          </cell>
          <cell r="D80">
            <v>44.51</v>
          </cell>
        </row>
        <row r="81">
          <cell r="A81">
            <v>74000079</v>
          </cell>
          <cell r="B81" t="str">
            <v>ASSISTENTE ADMINISTRATIVO E FINANCEIRO</v>
          </cell>
          <cell r="C81" t="str">
            <v>H</v>
          </cell>
          <cell r="D81">
            <v>81.290000000000006</v>
          </cell>
        </row>
        <row r="82">
          <cell r="A82">
            <v>74000080</v>
          </cell>
          <cell r="B82" t="str">
            <v>CONSULTOR EXTERNO</v>
          </cell>
          <cell r="C82" t="str">
            <v>H</v>
          </cell>
          <cell r="D82">
            <v>450.43</v>
          </cell>
        </row>
        <row r="83">
          <cell r="A83">
            <v>74000082</v>
          </cell>
          <cell r="B83" t="str">
            <v>CÓPIA XEROGRÁFICA TAMANHO A4</v>
          </cell>
          <cell r="C83" t="str">
            <v>un</v>
          </cell>
          <cell r="D83">
            <v>0.35</v>
          </cell>
        </row>
        <row r="84">
          <cell r="A84">
            <v>74000083</v>
          </cell>
          <cell r="B84" t="str">
            <v>CÓPIA XEROGRÁFICA TAMANHO A4 COLORIDA (90% NITIDEZ)</v>
          </cell>
          <cell r="C84" t="str">
            <v>un</v>
          </cell>
          <cell r="D84">
            <v>1.8</v>
          </cell>
        </row>
        <row r="85">
          <cell r="A85">
            <v>74000094</v>
          </cell>
          <cell r="B85" t="str">
            <v>PLOTAGEM SULFITE PRETO E BRANCO A0</v>
          </cell>
          <cell r="C85" t="str">
            <v>un</v>
          </cell>
          <cell r="D85">
            <v>6</v>
          </cell>
        </row>
        <row r="86">
          <cell r="A86">
            <v>74000095</v>
          </cell>
          <cell r="B86" t="str">
            <v>PLOTAGEM SULFITE PRETO E BRANCO A1</v>
          </cell>
          <cell r="C86" t="str">
            <v>un</v>
          </cell>
          <cell r="D86">
            <v>4.5</v>
          </cell>
        </row>
        <row r="87">
          <cell r="A87">
            <v>74000096</v>
          </cell>
          <cell r="B87" t="str">
            <v>PLOTAGEM SULFITE PRETO E BRANCO A2</v>
          </cell>
          <cell r="C87" t="str">
            <v>un</v>
          </cell>
          <cell r="D87">
            <v>3.15</v>
          </cell>
        </row>
        <row r="88">
          <cell r="A88">
            <v>74000097</v>
          </cell>
          <cell r="B88" t="str">
            <v>PLOTAGEM SULFITE PRETO E BRANCO A3</v>
          </cell>
          <cell r="C88" t="str">
            <v>un</v>
          </cell>
          <cell r="D88">
            <v>2</v>
          </cell>
        </row>
        <row r="89">
          <cell r="A89">
            <v>74000098</v>
          </cell>
          <cell r="B89" t="str">
            <v>PLOTAGEM SULFITE PRETO E BRANCO A4</v>
          </cell>
          <cell r="C89" t="str">
            <v>un</v>
          </cell>
          <cell r="D89">
            <v>1.5</v>
          </cell>
        </row>
        <row r="90">
          <cell r="A90">
            <v>74000099</v>
          </cell>
          <cell r="B90" t="str">
            <v>PLOTAGEM SULFITE COLORIDO A0</v>
          </cell>
          <cell r="C90" t="str">
            <v>un</v>
          </cell>
          <cell r="D90">
            <v>8.0299999999999994</v>
          </cell>
        </row>
        <row r="91">
          <cell r="A91">
            <v>74000100</v>
          </cell>
          <cell r="B91" t="str">
            <v>PLOTAGEM SULFITE COLORIDO A1</v>
          </cell>
          <cell r="C91" t="str">
            <v>un</v>
          </cell>
          <cell r="D91">
            <v>6.95</v>
          </cell>
        </row>
        <row r="92">
          <cell r="A92">
            <v>74000101</v>
          </cell>
          <cell r="B92" t="str">
            <v>PLOTAGEM SULFITE COLORIDO A2</v>
          </cell>
          <cell r="C92" t="str">
            <v>un</v>
          </cell>
          <cell r="D92">
            <v>4.8</v>
          </cell>
        </row>
        <row r="93">
          <cell r="A93">
            <v>74000102</v>
          </cell>
          <cell r="B93" t="str">
            <v>PLOTAGEM SULFITE COLORIDO A3</v>
          </cell>
          <cell r="C93" t="str">
            <v>un</v>
          </cell>
          <cell r="D93">
            <v>3</v>
          </cell>
        </row>
        <row r="94">
          <cell r="A94">
            <v>74000103</v>
          </cell>
          <cell r="B94" t="str">
            <v>PLOTAGEM SULFITE COLORIDO A4</v>
          </cell>
          <cell r="C94" t="str">
            <v>un</v>
          </cell>
          <cell r="D94">
            <v>2</v>
          </cell>
        </row>
        <row r="95">
          <cell r="A95">
            <v>74000104</v>
          </cell>
          <cell r="B95" t="str">
            <v>ENCADERNAÇÃO COM ESPIRAL COM CAPA PLÁSTICA TRANSPARENTE E CONTRA-CAPA PLÁSTICA OPACA ATÉ 100 FOLHAS</v>
          </cell>
          <cell r="C95" t="str">
            <v>VOL</v>
          </cell>
          <cell r="D95">
            <v>4</v>
          </cell>
        </row>
        <row r="96">
          <cell r="A96">
            <v>74000105</v>
          </cell>
          <cell r="B96" t="str">
            <v>ENCADERNAÇÃO COM ESPIRAL COM CAPA PLÁSTICA TRANSPARENTE E CONTRA-CAPA PLÁSTICA OPACA ACIMA DE 100 FOLHAS</v>
          </cell>
          <cell r="C96" t="str">
            <v>VOL</v>
          </cell>
          <cell r="D96">
            <v>5</v>
          </cell>
        </row>
        <row r="97">
          <cell r="A97">
            <v>74000108</v>
          </cell>
          <cell r="B97" t="str">
            <v>IMPRESSÃO DE FOTOS EM PAPEL A4 COMUM</v>
          </cell>
          <cell r="C97" t="str">
            <v>un</v>
          </cell>
          <cell r="D97">
            <v>1.9</v>
          </cell>
        </row>
        <row r="98">
          <cell r="A98">
            <v>74000109</v>
          </cell>
          <cell r="B98" t="str">
            <v>IMPRESSÃO DE FOTOS EM PAPEL A4 COUCHÊ ESPESSURA 115MM</v>
          </cell>
          <cell r="C98" t="str">
            <v>un</v>
          </cell>
          <cell r="D98">
            <v>2.1</v>
          </cell>
        </row>
        <row r="99">
          <cell r="A99">
            <v>74000110</v>
          </cell>
          <cell r="B99" t="str">
            <v>IMPRESSÃO DE FOTOS EM PAPEL A4 COUCHÊ ESPESSURA 170MM</v>
          </cell>
          <cell r="C99" t="str">
            <v>un</v>
          </cell>
          <cell r="D99">
            <v>2.2000000000000002</v>
          </cell>
        </row>
        <row r="100">
          <cell r="A100">
            <v>74000111</v>
          </cell>
          <cell r="B100" t="str">
            <v>IMPRESSÃO DE FOTOS EM PAPEL A4 COUCHÊ ESPESSURA 230MM</v>
          </cell>
          <cell r="C100" t="str">
            <v>un</v>
          </cell>
          <cell r="D100">
            <v>2.4</v>
          </cell>
        </row>
        <row r="101">
          <cell r="A101">
            <v>74000113</v>
          </cell>
          <cell r="B101" t="str">
            <v>REFEIÇÃO</v>
          </cell>
          <cell r="C101" t="str">
            <v>un</v>
          </cell>
          <cell r="D101">
            <v>47.45</v>
          </cell>
        </row>
        <row r="102">
          <cell r="A102">
            <v>74000114</v>
          </cell>
          <cell r="B102" t="str">
            <v>DIÁRIA</v>
          </cell>
          <cell r="C102" t="str">
            <v>un</v>
          </cell>
          <cell r="D102">
            <v>307.5</v>
          </cell>
        </row>
        <row r="103">
          <cell r="A103">
            <v>74000571</v>
          </cell>
          <cell r="B103" t="str">
            <v>ALUGUEL DE VEÍCULO DO GRUPO S-1 HATCH DE 1.0 A 1.6</v>
          </cell>
          <cell r="C103" t="str">
            <v>MES</v>
          </cell>
          <cell r="D103">
            <v>1999.56</v>
          </cell>
        </row>
        <row r="104">
          <cell r="A104">
            <v>74000572</v>
          </cell>
          <cell r="B104" t="str">
            <v>ALUGUEL DE VEÍCULO DO GRUPO S-2 - CAMINHONETES COM TRAÇÃO 4X2 - CABINE SIMPLES – CAPACIDADE ATÉ 770 KG</v>
          </cell>
          <cell r="C104" t="str">
            <v>MES</v>
          </cell>
          <cell r="D104">
            <v>2221.73</v>
          </cell>
        </row>
        <row r="105">
          <cell r="A105">
            <v>74000573</v>
          </cell>
          <cell r="B105" t="str">
            <v>ALUGUEL DE VEÍCULO DO GRUPO S-2 - CAMINHONETES COM TRAÇÃO 4X2 - CABINE SIMPLES – CAPACIDADE DE 771 ATÉ 2.000 KG</v>
          </cell>
          <cell r="C105" t="str">
            <v>MES</v>
          </cell>
          <cell r="D105">
            <v>4589.46</v>
          </cell>
        </row>
        <row r="106">
          <cell r="A106">
            <v>74000574</v>
          </cell>
          <cell r="B106" t="str">
            <v>TRANSPORTE EM VEÍCULO DO GRUPO S-1 HATCH DE 1.0 A 1.6</v>
          </cell>
          <cell r="C106" t="str">
            <v>KM</v>
          </cell>
          <cell r="D106">
            <v>0.75</v>
          </cell>
        </row>
        <row r="107">
          <cell r="A107">
            <v>74000575</v>
          </cell>
          <cell r="B107" t="str">
            <v>TRANSPORTE EM VEÍCULO DO GRUPO S-2 - CAMINHONETES COM TRAÇÃO 4X2 - CABINE SIMPLES – CAPACIDADE ATÉ 770 KG</v>
          </cell>
          <cell r="C107" t="str">
            <v>KM</v>
          </cell>
          <cell r="D107">
            <v>0.89</v>
          </cell>
        </row>
        <row r="108">
          <cell r="A108">
            <v>74000576</v>
          </cell>
          <cell r="B108" t="str">
            <v>TRANSPORTE EM VEÍCULO DO GRUPO S-2 - CAMINHONETES COM TRAÇÃO 4X2 - CABINE SIMPLES – CAPACIDADE DE 771 ATÉ 2.000 KG</v>
          </cell>
          <cell r="C108" t="str">
            <v>KM</v>
          </cell>
          <cell r="D108">
            <v>1.1399999999999999</v>
          </cell>
        </row>
        <row r="109">
          <cell r="A109">
            <v>74000581</v>
          </cell>
          <cell r="B109" t="str">
            <v>ALUGUEL DE VEÍCULO DO GRUPO S-2 - CAMINHONETES COM TRAÇÃO 4X4 - CABINE SIMPLES – CAPACIDADE DE 771 ATÉ 2.000 KG</v>
          </cell>
          <cell r="C109" t="str">
            <v>MES</v>
          </cell>
          <cell r="D109">
            <v>5667.15</v>
          </cell>
        </row>
        <row r="110">
          <cell r="A110">
            <v>74000591</v>
          </cell>
          <cell r="B110" t="str">
            <v>ALUGUEL DE VEÍCULO DO GRUPO S-2 - CAMINHONETES COM TRAÇÃO 4X4 - CABINE DUPLA – CAPACIDADE DE 650 ATÉ 2.000 KG</v>
          </cell>
          <cell r="C110" t="str">
            <v>MES</v>
          </cell>
          <cell r="D110">
            <v>5971.64</v>
          </cell>
        </row>
        <row r="111">
          <cell r="A111">
            <v>74000592</v>
          </cell>
          <cell r="B111" t="str">
            <v>TRANSPORTE EM VEÍCULO DO GRUPO S-2 - CAMINHONETES - TRAÇÃO 4X4 - CABINE SIMPLES - CAPACIDADE DE 771 a 2.000 KG</v>
          </cell>
          <cell r="C111" t="str">
            <v>KM</v>
          </cell>
          <cell r="D111">
            <v>1.05</v>
          </cell>
        </row>
        <row r="112">
          <cell r="A112">
            <v>74000593</v>
          </cell>
          <cell r="B112" t="str">
            <v>TRANSPORTE EM VEÍCULO DO GRUPO S-2 - CAMINHONETES - TRAÇÃO 4X4 - CABINE DUPLA - CAPACIDADE DE 650 a 2.000 KG</v>
          </cell>
          <cell r="C112" t="str">
            <v>KM</v>
          </cell>
          <cell r="D112">
            <v>1.06</v>
          </cell>
        </row>
        <row r="113">
          <cell r="A113">
            <v>74000594</v>
          </cell>
          <cell r="B113" t="str">
            <v>PERNOITE</v>
          </cell>
          <cell r="C113" t="str">
            <v>un</v>
          </cell>
          <cell r="D113">
            <v>212.6</v>
          </cell>
        </row>
        <row r="114">
          <cell r="A114">
            <v>74000123</v>
          </cell>
          <cell r="B114" t="str">
            <v>TRANSPORTE DE REFERÊNCIA DE NÍVEL (NIVELAMENTO GEOMÉTRICO DE PRECISÃO)</v>
          </cell>
          <cell r="C114" t="str">
            <v>KM</v>
          </cell>
          <cell r="D114">
            <v>1841.55</v>
          </cell>
        </row>
        <row r="115">
          <cell r="A115">
            <v>74000124</v>
          </cell>
          <cell r="B115" t="str">
            <v>TRANSPORTE DE COTAS</v>
          </cell>
          <cell r="C115" t="str">
            <v>KM</v>
          </cell>
          <cell r="D115">
            <v>1412.8</v>
          </cell>
        </row>
        <row r="116">
          <cell r="A116">
            <v>74000125</v>
          </cell>
          <cell r="B116" t="str">
            <v>TRANSPORTE DE COORDENADAS - CLASSE I</v>
          </cell>
          <cell r="C116" t="str">
            <v>KM</v>
          </cell>
          <cell r="D116">
            <v>1856.63</v>
          </cell>
        </row>
        <row r="117">
          <cell r="A117">
            <v>74000126</v>
          </cell>
          <cell r="B117" t="str">
            <v>TRANSPORTE DE COORDENADAS - CLASSE II</v>
          </cell>
          <cell r="C117" t="str">
            <v>KM</v>
          </cell>
          <cell r="D117">
            <v>1905.82</v>
          </cell>
        </row>
        <row r="118">
          <cell r="A118">
            <v>74000127</v>
          </cell>
          <cell r="B118" t="str">
            <v>LEVANTAMENTO PLANIALTIMÉTRICO E CADASTRAL DE ÁREAS ESPECIAIS ATÉ 3.000 M2</v>
          </cell>
          <cell r="C118" t="str">
            <v>un</v>
          </cell>
          <cell r="D118">
            <v>1884.77</v>
          </cell>
        </row>
        <row r="119">
          <cell r="A119">
            <v>74000128</v>
          </cell>
          <cell r="B119" t="str">
            <v>LEVANTAMENTO PLANIALTIMÉTRICO E CADASTRAL DE ÁREAS ESPECIAIS DE 3.001 M2 ATÉ 10.000 M2</v>
          </cell>
          <cell r="C119" t="str">
            <v>HA</v>
          </cell>
          <cell r="D119">
            <v>3612.43</v>
          </cell>
        </row>
        <row r="120">
          <cell r="A120">
            <v>74000129</v>
          </cell>
          <cell r="B120" t="str">
            <v>LEVANTAMENTO PLANIALTIMÉTRICO E CADASTRAL DE ÁREAS ESPECIAIS DE 10.001M2 ATÉ 20.000 M2</v>
          </cell>
          <cell r="C120" t="str">
            <v>HA</v>
          </cell>
          <cell r="D120">
            <v>3334.52</v>
          </cell>
        </row>
        <row r="121">
          <cell r="A121">
            <v>74000130</v>
          </cell>
          <cell r="B121" t="str">
            <v>LEVANTAMENTO PLANIALTIMÉTRICO E CADASTRAL DE ÁREAS ESPECIAIS DE 20.001 M2 ATÉ 50.000 M2</v>
          </cell>
          <cell r="C121" t="str">
            <v>HA</v>
          </cell>
          <cell r="D121">
            <v>3096.36</v>
          </cell>
        </row>
        <row r="122">
          <cell r="A122">
            <v>74000131</v>
          </cell>
          <cell r="B122" t="str">
            <v>LEVANTAMENTO PLANIALTIMÉTRICO E CADASTRAL DE ÁREAS ESPECIAIS DE 50.001 M2 ATÉ 100.000 M2</v>
          </cell>
          <cell r="C122" t="str">
            <v>HA</v>
          </cell>
          <cell r="D122">
            <v>2889.91</v>
          </cell>
        </row>
        <row r="123">
          <cell r="A123">
            <v>74000132</v>
          </cell>
          <cell r="B123" t="str">
            <v>LEVANTAMENTO PLANIALTIMÉTRICO E CADASTRAL DE ÁREAS ESPECIAIS ACIMA DE 100.000 M2 .</v>
          </cell>
          <cell r="C123" t="str">
            <v>HA</v>
          </cell>
          <cell r="D123">
            <v>2549.9499999999998</v>
          </cell>
        </row>
        <row r="124">
          <cell r="A124">
            <v>74000133</v>
          </cell>
          <cell r="B124" t="str">
            <v>LEVANTAMENTO PLANIALTIMÉTRICO E CADASTRAL DE FAIXAS ATÉ 30 M</v>
          </cell>
          <cell r="C124" t="str">
            <v>KM</v>
          </cell>
          <cell r="D124">
            <v>5420.67</v>
          </cell>
        </row>
        <row r="125">
          <cell r="A125">
            <v>74000134</v>
          </cell>
          <cell r="B125" t="str">
            <v>LEVANTAMENTO PLANIALTIMÉTRICO E CADASTRAL DE FAIXAS DE 31 ATÉ 60 M</v>
          </cell>
          <cell r="C125" t="str">
            <v>KM</v>
          </cell>
          <cell r="D125">
            <v>7227.48</v>
          </cell>
        </row>
        <row r="126">
          <cell r="A126">
            <v>74000135</v>
          </cell>
          <cell r="B126" t="str">
            <v>LEVANTAMENTO PLANIALTIMÉTRICO E CADASTRAL DE FAIXAS ACIMA DE 60 M</v>
          </cell>
          <cell r="C126" t="str">
            <v>HA</v>
          </cell>
          <cell r="D126">
            <v>3335.76</v>
          </cell>
        </row>
        <row r="127">
          <cell r="A127">
            <v>74000136</v>
          </cell>
          <cell r="B127" t="str">
            <v>LEVANTAMENTO PLANIALTIMÉTRICO E SEMI-CADASTRAL DE RUAS NOVAS</v>
          </cell>
          <cell r="C127" t="str">
            <v>KM</v>
          </cell>
          <cell r="D127">
            <v>5365.38</v>
          </cell>
        </row>
        <row r="128">
          <cell r="A128">
            <v>74000137</v>
          </cell>
          <cell r="B128" t="str">
            <v>LEVANTAMENTO PLANIMÉTRICO E CADASTRAL DE ÁREAS ESPECIAIS ATÉ 3.000 M2</v>
          </cell>
          <cell r="C128" t="str">
            <v>un</v>
          </cell>
          <cell r="D128">
            <v>1964.94</v>
          </cell>
        </row>
        <row r="129">
          <cell r="A129">
            <v>74000138</v>
          </cell>
          <cell r="B129" t="str">
            <v>LEVANTAMENTO PLANIMÉTRICO E CADASTRAL DE ÁREAS ESPECIAIS DE 3.001 M2 ATÉ 10.000 M2</v>
          </cell>
          <cell r="C129" t="str">
            <v>HA</v>
          </cell>
          <cell r="D129">
            <v>3583.44</v>
          </cell>
        </row>
        <row r="130">
          <cell r="A130">
            <v>74000139</v>
          </cell>
          <cell r="B130" t="str">
            <v>LEVANTAMENTO PLANIMÉTRICO E CADASTRAL DE ÁREAS ESPECIAIS DE 10.001 M2 ATÉ 20.000 M2</v>
          </cell>
          <cell r="C130" t="str">
            <v>HA</v>
          </cell>
          <cell r="D130">
            <v>3307.75</v>
          </cell>
        </row>
        <row r="131">
          <cell r="A131">
            <v>74000140</v>
          </cell>
          <cell r="B131" t="str">
            <v>LEVANTAMENTO PLANIMÉTRICO E CADASTRAL DE ÁREAS ESPECIAIS DE 20.001 M2 ATÉ 50.000 M2</v>
          </cell>
          <cell r="C131" t="str">
            <v>HA</v>
          </cell>
          <cell r="D131">
            <v>3071.5</v>
          </cell>
        </row>
        <row r="132">
          <cell r="A132">
            <v>74000141</v>
          </cell>
          <cell r="B132" t="str">
            <v>LEVANTAMENTO PLANIMÉTRICO E CADASTRAL DE ÁREAS ESPECIAIS DE 50.001 M2 ATÉ 100.000 M2</v>
          </cell>
          <cell r="C132" t="str">
            <v>HA</v>
          </cell>
          <cell r="D132">
            <v>2866.71</v>
          </cell>
        </row>
        <row r="133">
          <cell r="A133">
            <v>74000142</v>
          </cell>
          <cell r="B133" t="str">
            <v>LEVANTAMENTO PLANIMÉTRICO E CADASTRAL DE ÁREAS ESPECIAIS ACIMA DE 100.000 M2</v>
          </cell>
          <cell r="C133" t="str">
            <v>HA</v>
          </cell>
          <cell r="D133">
            <v>2529.48</v>
          </cell>
        </row>
        <row r="134">
          <cell r="A134">
            <v>74000143</v>
          </cell>
          <cell r="B134" t="str">
            <v>LEVANTAMENTO PLANIMÉTRICO E CADASTRAL DE FAIXAS ATÉ 30 M</v>
          </cell>
          <cell r="C134" t="str">
            <v>KM</v>
          </cell>
          <cell r="D134">
            <v>5375.16</v>
          </cell>
        </row>
        <row r="135">
          <cell r="A135">
            <v>74000144</v>
          </cell>
          <cell r="B135" t="str">
            <v>LEVANTAMENTO PLANIMÉTRICO E CADASTRAL DE FAIXAS DE 31 M ATÉ 60 M</v>
          </cell>
          <cell r="C135" t="str">
            <v>KM</v>
          </cell>
          <cell r="D135">
            <v>7166.81</v>
          </cell>
        </row>
        <row r="136">
          <cell r="A136">
            <v>74000145</v>
          </cell>
          <cell r="B136" t="str">
            <v>LEVANTAMENTO PLANIMÉTRICO E CADASTRAL DE FAIXAS DE ACIMA DE 60 M</v>
          </cell>
          <cell r="C136" t="str">
            <v>HA</v>
          </cell>
          <cell r="D136">
            <v>3071.5</v>
          </cell>
        </row>
        <row r="137">
          <cell r="A137">
            <v>74000146</v>
          </cell>
          <cell r="B137" t="str">
            <v>LEVANTAMENTO PLANIMÉTRICO DE LINHA</v>
          </cell>
          <cell r="C137" t="str">
            <v>KM</v>
          </cell>
          <cell r="D137">
            <v>2866.71</v>
          </cell>
        </row>
        <row r="138">
          <cell r="A138">
            <v>74000147</v>
          </cell>
          <cell r="B138" t="str">
            <v>CADASTRO DE PVE, PVA, BL, PI, TL E OUTROS</v>
          </cell>
          <cell r="C138" t="str">
            <v>un</v>
          </cell>
          <cell r="D138">
            <v>165.36</v>
          </cell>
        </row>
        <row r="139">
          <cell r="A139">
            <v>74000148</v>
          </cell>
          <cell r="B139" t="str">
            <v>CADASTRO DE INTERFERÊNCIAS SUBTERRÂNEAS</v>
          </cell>
          <cell r="C139" t="str">
            <v>KM</v>
          </cell>
          <cell r="D139">
            <v>4850.34</v>
          </cell>
        </row>
        <row r="140">
          <cell r="A140">
            <v>74000149</v>
          </cell>
          <cell r="B140" t="str">
            <v>CADASTRO DE PROPRIEDADES</v>
          </cell>
          <cell r="C140" t="str">
            <v>un</v>
          </cell>
          <cell r="D140">
            <v>3484.49</v>
          </cell>
        </row>
        <row r="141">
          <cell r="A141">
            <v>74000150</v>
          </cell>
          <cell r="B141" t="str">
            <v>CADASTRO DE INSTALAÇÕES EXISTENTES</v>
          </cell>
          <cell r="C141" t="str">
            <v>EQD</v>
          </cell>
          <cell r="D141">
            <v>2463</v>
          </cell>
        </row>
        <row r="142">
          <cell r="A142">
            <v>74000151</v>
          </cell>
          <cell r="B142" t="str">
            <v>LOCAÇÃO E LEVANTAMENTO PLANIALTIMÉTRICO DE SEÇÕES TOPOGRÁFICAS TRANSVERSAIS</v>
          </cell>
          <cell r="C142" t="str">
            <v>KM</v>
          </cell>
          <cell r="D142">
            <v>5484.03</v>
          </cell>
        </row>
        <row r="143">
          <cell r="A143">
            <v>74000152</v>
          </cell>
          <cell r="B143" t="str">
            <v>LOCAÇÃO DE LINHAS</v>
          </cell>
          <cell r="C143" t="str">
            <v>KM</v>
          </cell>
          <cell r="D143">
            <v>3583.44</v>
          </cell>
        </row>
        <row r="144">
          <cell r="A144">
            <v>74000153</v>
          </cell>
          <cell r="B144" t="str">
            <v>LOCAÇÃO, NIVELAMENTO, ESTAQUEAMENTO E AMARRAÇÃO DE PONTOS REPRESENTATIVOS PARA O PROJETO EXECUTIVO DE REDE COLETORA DE ESGOTOS E DE REDE DE ABASTECIMENTO DE ÁGUA</v>
          </cell>
          <cell r="C144" t="str">
            <v>KM</v>
          </cell>
          <cell r="D144">
            <v>5269.47</v>
          </cell>
        </row>
        <row r="145">
          <cell r="A145">
            <v>74000154</v>
          </cell>
          <cell r="B145" t="str">
            <v>LEVANTAMENTO, NIVELAMENTO E LOCAÇÃO DE FUROS DE SONDAGEM</v>
          </cell>
          <cell r="C145" t="str">
            <v>un</v>
          </cell>
          <cell r="D145">
            <v>127.78</v>
          </cell>
        </row>
        <row r="146">
          <cell r="A146">
            <v>74000155</v>
          </cell>
          <cell r="B146" t="str">
            <v>LOCAÇÃO E NIVELAMENTO DE SOLEIRAS BAIXAS</v>
          </cell>
          <cell r="C146" t="str">
            <v>un</v>
          </cell>
          <cell r="D146">
            <v>210.79</v>
          </cell>
        </row>
        <row r="147">
          <cell r="A147">
            <v>74000156</v>
          </cell>
          <cell r="B147" t="str">
            <v>NIVELAMENTO GEOMÉTRICO DE CRUZAMENTO DE RUAS, PONTOS DE MUDANÇA DE GREIDE E PONTOS DE MUDANÇA DE DIREÇÃO</v>
          </cell>
          <cell r="C147" t="str">
            <v>KM</v>
          </cell>
          <cell r="D147">
            <v>2218.6999999999998</v>
          </cell>
        </row>
        <row r="148">
          <cell r="A148">
            <v>74000157</v>
          </cell>
          <cell r="B148" t="str">
            <v>ABERTURA DE PICADAS</v>
          </cell>
          <cell r="C148" t="str">
            <v>M</v>
          </cell>
          <cell r="D148">
            <v>3.3</v>
          </cell>
        </row>
        <row r="149">
          <cell r="A149">
            <v>74000158</v>
          </cell>
          <cell r="B149" t="str">
            <v>LEVANTAMENTO BATIMÉTRICO</v>
          </cell>
          <cell r="C149" t="str">
            <v>EQD</v>
          </cell>
          <cell r="D149">
            <v>2886.68</v>
          </cell>
        </row>
        <row r="150">
          <cell r="A150">
            <v>74000159</v>
          </cell>
          <cell r="B150" t="str">
            <v>DETECÇÃO ELETROMAGNÉTICA DE INTERFERÊNCIAS</v>
          </cell>
          <cell r="C150" t="str">
            <v>EQD</v>
          </cell>
          <cell r="D150">
            <v>3683.32</v>
          </cell>
        </row>
        <row r="151">
          <cell r="A151">
            <v>74000160</v>
          </cell>
          <cell r="B151" t="str">
            <v>EQUIPE DE TOPOGRAFIA (SERVIÇOS PLANIALTIMÉTRICOS)</v>
          </cell>
          <cell r="C151" t="str">
            <v>EQD</v>
          </cell>
          <cell r="D151">
            <v>2682.16</v>
          </cell>
        </row>
        <row r="152">
          <cell r="A152">
            <v>74000161</v>
          </cell>
          <cell r="B152" t="str">
            <v>EQUIPE DE TOPOGRAFIA (SERVIÇOS PLANIMÉTRICOS</v>
          </cell>
          <cell r="C152" t="str">
            <v>EQD</v>
          </cell>
          <cell r="D152">
            <v>2468.12</v>
          </cell>
        </row>
        <row r="153">
          <cell r="A153">
            <v>74000162</v>
          </cell>
          <cell r="B153" t="str">
            <v>EQUIPE DE TOPOGRAFIA (SERVIÇOS DE IMPLANTAÇÃO DE PONTOS DE COORDENADAS COM A UTILIZAÇÃO DE SISTEMAS DE POSICIONAMENTO GLOBAL POR SATÉLITES-GPS).</v>
          </cell>
          <cell r="C153" t="str">
            <v>EQD</v>
          </cell>
          <cell r="D153">
            <v>2503.96</v>
          </cell>
        </row>
        <row r="154">
          <cell r="A154">
            <v>74000163</v>
          </cell>
          <cell r="B154" t="str">
            <v>FORNECIMENTO DE MARCO DE CONCRETO</v>
          </cell>
          <cell r="C154" t="str">
            <v>un</v>
          </cell>
          <cell r="D154">
            <v>129.04</v>
          </cell>
        </row>
        <row r="155">
          <cell r="A155">
            <v>74000164</v>
          </cell>
          <cell r="B155" t="str">
            <v>IDENTIFICAÇÃO DE PROPRIEDADES</v>
          </cell>
          <cell r="C155" t="str">
            <v>un</v>
          </cell>
          <cell r="D155">
            <v>1625.45</v>
          </cell>
        </row>
        <row r="156">
          <cell r="A156">
            <v>74000165</v>
          </cell>
          <cell r="B156" t="str">
            <v>LAUDO DE AVALIAÇÃO DE IMÓVEIS PARA ÁREAS CONTIGUAS</v>
          </cell>
          <cell r="C156" t="str">
            <v>un</v>
          </cell>
          <cell r="D156">
            <v>2150.0700000000002</v>
          </cell>
        </row>
        <row r="157">
          <cell r="A157">
            <v>74000166</v>
          </cell>
          <cell r="B157" t="str">
            <v>LAUDO DE AVALIAÇÃO DE IMÓVEIS PARA ÁREAS DISPERSAS</v>
          </cell>
          <cell r="C157" t="str">
            <v>un</v>
          </cell>
          <cell r="D157">
            <v>3307.75</v>
          </cell>
        </row>
        <row r="158">
          <cell r="A158">
            <v>74000167</v>
          </cell>
          <cell r="B158" t="str">
            <v>CADASTRO DE PROPRIEDADE COM SERVIÇOS TOPOGRÁFICOS</v>
          </cell>
          <cell r="C158" t="str">
            <v>un</v>
          </cell>
          <cell r="D158">
            <v>4556.62</v>
          </cell>
        </row>
        <row r="159">
          <cell r="A159">
            <v>74000168</v>
          </cell>
          <cell r="B159" t="str">
            <v>MOBILIZAÇÃO/DESMOBILIZAÇÃO - DISTÂNCIAS ENTRE 61 ATÉ 150 KM</v>
          </cell>
          <cell r="C159" t="str">
            <v>un</v>
          </cell>
          <cell r="D159">
            <v>1540.24</v>
          </cell>
        </row>
        <row r="160">
          <cell r="A160">
            <v>74000169</v>
          </cell>
          <cell r="B160" t="str">
            <v>MOBILIZAÇÃO/DESMOBILIZAÇÃO - DISTÂNCIAS ENTRE 151 ATÉ 300 KM</v>
          </cell>
          <cell r="C160" t="str">
            <v>un</v>
          </cell>
          <cell r="D160">
            <v>2310.36</v>
          </cell>
        </row>
        <row r="161">
          <cell r="A161">
            <v>74000170</v>
          </cell>
          <cell r="B161" t="str">
            <v>MOBILIZAÇÃO/DESMOBILIZAÇÃO - DISTÂNCIAS ENTRE 301 ATÉ 600 KM</v>
          </cell>
          <cell r="C161" t="str">
            <v>un</v>
          </cell>
          <cell r="D161">
            <v>3593.88</v>
          </cell>
        </row>
        <row r="162">
          <cell r="A162">
            <v>74000172</v>
          </cell>
          <cell r="B162" t="str">
            <v>7 METAIS (ALUMÍNIO, BÁRIO, CROMO, COBALTO, FERRO, MAGNÉSIO, MANGANÊS)</v>
          </cell>
          <cell r="C162" t="str">
            <v>un</v>
          </cell>
          <cell r="D162">
            <v>182</v>
          </cell>
        </row>
        <row r="163">
          <cell r="A163">
            <v>74000173</v>
          </cell>
          <cell r="B163" t="str">
            <v>9 METAIS (ALUMÍNIO, BÁRIO, CROMO, COBALTO, FERRO, MAGNÉSIO, MANGANÊS, NIQUEL, CHUMBO, ZINCO)</v>
          </cell>
          <cell r="C163" t="str">
            <v>un</v>
          </cell>
          <cell r="D163">
            <v>242.25</v>
          </cell>
        </row>
        <row r="164">
          <cell r="A164">
            <v>74000174</v>
          </cell>
          <cell r="B164" t="str">
            <v>ACIDEZ (A / B / C)</v>
          </cell>
          <cell r="C164" t="str">
            <v>un</v>
          </cell>
          <cell r="D164">
            <v>71</v>
          </cell>
        </row>
        <row r="165">
          <cell r="A165">
            <v>74000175</v>
          </cell>
          <cell r="B165" t="str">
            <v>ALCALINIDADE (A / B / C)</v>
          </cell>
          <cell r="C165" t="str">
            <v>un</v>
          </cell>
          <cell r="D165">
            <v>40</v>
          </cell>
        </row>
        <row r="166">
          <cell r="A166">
            <v>74000176</v>
          </cell>
          <cell r="B166" t="str">
            <v>ALUMÍNIO (A)</v>
          </cell>
          <cell r="C166" t="str">
            <v>un</v>
          </cell>
          <cell r="D166">
            <v>35</v>
          </cell>
        </row>
        <row r="167">
          <cell r="A167">
            <v>74000177</v>
          </cell>
          <cell r="B167" t="str">
            <v>ALUMÍNIO (B / C)</v>
          </cell>
          <cell r="C167" t="str">
            <v>un</v>
          </cell>
          <cell r="D167">
            <v>35</v>
          </cell>
        </row>
        <row r="168">
          <cell r="A168">
            <v>74000178</v>
          </cell>
          <cell r="B168" t="str">
            <v>ARSÊNIO (A / B / C)</v>
          </cell>
          <cell r="C168" t="str">
            <v>un</v>
          </cell>
          <cell r="D168">
            <v>35</v>
          </cell>
        </row>
        <row r="169">
          <cell r="A169">
            <v>74000179</v>
          </cell>
          <cell r="B169" t="str">
            <v>BÁRIO (A / B / C)</v>
          </cell>
          <cell r="C169" t="str">
            <v>un</v>
          </cell>
          <cell r="D169">
            <v>35</v>
          </cell>
        </row>
        <row r="170">
          <cell r="A170">
            <v>74000180</v>
          </cell>
          <cell r="B170" t="str">
            <v>BIOCIDAS CLORADOS (A)</v>
          </cell>
          <cell r="C170" t="str">
            <v>un</v>
          </cell>
          <cell r="D170">
            <v>100</v>
          </cell>
        </row>
        <row r="171">
          <cell r="A171">
            <v>74000181</v>
          </cell>
          <cell r="B171" t="str">
            <v>BIOCIDAS CLORADOS (B)</v>
          </cell>
          <cell r="C171" t="str">
            <v>un</v>
          </cell>
          <cell r="D171">
            <v>100</v>
          </cell>
        </row>
        <row r="172">
          <cell r="A172">
            <v>74000182</v>
          </cell>
          <cell r="B172" t="str">
            <v>BIOCIDAS CLORADOS (C)</v>
          </cell>
          <cell r="C172" t="str">
            <v>un</v>
          </cell>
          <cell r="D172">
            <v>100</v>
          </cell>
        </row>
        <row r="173">
          <cell r="A173">
            <v>74000183</v>
          </cell>
          <cell r="B173" t="str">
            <v>BORO (A / B / C)</v>
          </cell>
          <cell r="C173" t="str">
            <v>un</v>
          </cell>
          <cell r="D173">
            <v>35</v>
          </cell>
        </row>
        <row r="174">
          <cell r="A174">
            <v>74000184</v>
          </cell>
          <cell r="B174" t="str">
            <v>CÁDMIO (A / B / C)</v>
          </cell>
          <cell r="C174" t="str">
            <v>un</v>
          </cell>
          <cell r="D174">
            <v>35</v>
          </cell>
        </row>
        <row r="175">
          <cell r="A175">
            <v>74000185</v>
          </cell>
          <cell r="B175" t="str">
            <v>CÁLCIO (A / B / C)</v>
          </cell>
          <cell r="C175" t="str">
            <v>un</v>
          </cell>
          <cell r="D175">
            <v>40</v>
          </cell>
        </row>
        <row r="176">
          <cell r="A176">
            <v>74000186</v>
          </cell>
          <cell r="B176" t="str">
            <v>CHUMBO (A / B / C)</v>
          </cell>
          <cell r="C176" t="str">
            <v>un</v>
          </cell>
          <cell r="D176">
            <v>35</v>
          </cell>
        </row>
        <row r="177">
          <cell r="A177">
            <v>74000187</v>
          </cell>
          <cell r="B177" t="str">
            <v>CIANETO (A)</v>
          </cell>
          <cell r="C177" t="str">
            <v>un</v>
          </cell>
          <cell r="D177">
            <v>40</v>
          </cell>
        </row>
        <row r="178">
          <cell r="A178">
            <v>74000188</v>
          </cell>
          <cell r="B178" t="str">
            <v>CIANETO (B)</v>
          </cell>
          <cell r="C178" t="str">
            <v>un</v>
          </cell>
          <cell r="D178">
            <v>40</v>
          </cell>
        </row>
        <row r="179">
          <cell r="A179">
            <v>74000189</v>
          </cell>
          <cell r="B179" t="str">
            <v>CIANETO (C)</v>
          </cell>
          <cell r="C179" t="str">
            <v>un</v>
          </cell>
          <cell r="D179">
            <v>40</v>
          </cell>
        </row>
        <row r="180">
          <cell r="A180">
            <v>74000190</v>
          </cell>
          <cell r="B180" t="str">
            <v>CLORETO (A / B)</v>
          </cell>
          <cell r="C180" t="str">
            <v>un</v>
          </cell>
          <cell r="D180">
            <v>40</v>
          </cell>
        </row>
        <row r="181">
          <cell r="A181">
            <v>74000191</v>
          </cell>
          <cell r="B181" t="str">
            <v>CLORETO (C)</v>
          </cell>
          <cell r="C181" t="str">
            <v>un</v>
          </cell>
          <cell r="D181">
            <v>40</v>
          </cell>
        </row>
        <row r="182">
          <cell r="A182">
            <v>74000192</v>
          </cell>
          <cell r="B182" t="str">
            <v>CLOROFILA / FEOFTINA (A / B / C)</v>
          </cell>
          <cell r="C182" t="str">
            <v>un</v>
          </cell>
          <cell r="D182">
            <v>125</v>
          </cell>
        </row>
        <row r="183">
          <cell r="A183">
            <v>74000193</v>
          </cell>
          <cell r="B183" t="str">
            <v>COBRE (A / B / C)</v>
          </cell>
          <cell r="C183" t="str">
            <v>un</v>
          </cell>
          <cell r="D183">
            <v>35</v>
          </cell>
        </row>
        <row r="184">
          <cell r="A184">
            <v>74000194</v>
          </cell>
          <cell r="B184" t="str">
            <v>CONDUTIVIDADE ESPECÍFICA (A / B / C)</v>
          </cell>
          <cell r="C184" t="str">
            <v>un</v>
          </cell>
          <cell r="D184">
            <v>25</v>
          </cell>
        </row>
        <row r="185">
          <cell r="A185">
            <v>74000195</v>
          </cell>
          <cell r="B185" t="str">
            <v>COR (A / B / C)</v>
          </cell>
          <cell r="C185" t="str">
            <v>un</v>
          </cell>
          <cell r="D185">
            <v>30</v>
          </cell>
        </row>
        <row r="186">
          <cell r="A186">
            <v>74000196</v>
          </cell>
          <cell r="B186" t="str">
            <v>CROMO HEXAVALENTE (A / B / C)</v>
          </cell>
          <cell r="C186" t="str">
            <v>un</v>
          </cell>
          <cell r="D186">
            <v>30</v>
          </cell>
        </row>
        <row r="187">
          <cell r="A187">
            <v>74000197</v>
          </cell>
          <cell r="B187" t="str">
            <v>CROMO TOTAL (A / B / C)</v>
          </cell>
          <cell r="C187" t="str">
            <v>un</v>
          </cell>
          <cell r="D187">
            <v>35</v>
          </cell>
        </row>
        <row r="188">
          <cell r="A188">
            <v>74000198</v>
          </cell>
          <cell r="B188" t="str">
            <v>DEMANDA BIOQUÍMICA DE OXIGÊNIO - DBO (A / B / C)</v>
          </cell>
          <cell r="C188" t="str">
            <v>un</v>
          </cell>
          <cell r="D188">
            <v>80</v>
          </cell>
        </row>
        <row r="189">
          <cell r="A189">
            <v>74000199</v>
          </cell>
          <cell r="B189" t="str">
            <v>DEMANDA QUÍMICA DE OXIGÊNIO - DQO (A)</v>
          </cell>
          <cell r="C189" t="str">
            <v>un</v>
          </cell>
          <cell r="D189">
            <v>66.67</v>
          </cell>
        </row>
        <row r="190">
          <cell r="A190">
            <v>74000200</v>
          </cell>
          <cell r="B190" t="str">
            <v>DEMANDA QUÍMICA DE OXIGÊNIO - DQO (B / C)</v>
          </cell>
          <cell r="C190" t="str">
            <v>un</v>
          </cell>
          <cell r="D190">
            <v>66.67</v>
          </cell>
        </row>
        <row r="191">
          <cell r="A191">
            <v>74000201</v>
          </cell>
          <cell r="B191" t="str">
            <v>DENSIDADE (A / B / C)</v>
          </cell>
          <cell r="C191" t="str">
            <v>un</v>
          </cell>
          <cell r="D191">
            <v>40</v>
          </cell>
        </row>
        <row r="192">
          <cell r="A192">
            <v>74000202</v>
          </cell>
          <cell r="B192" t="str">
            <v>DUREZA TOTAL (A / B)</v>
          </cell>
          <cell r="C192" t="str">
            <v>un</v>
          </cell>
          <cell r="D192">
            <v>39</v>
          </cell>
        </row>
        <row r="193">
          <cell r="A193">
            <v>74000203</v>
          </cell>
          <cell r="B193" t="str">
            <v>DUREZA TOTAL (C)</v>
          </cell>
          <cell r="C193" t="str">
            <v>un</v>
          </cell>
          <cell r="D193">
            <v>39</v>
          </cell>
        </row>
        <row r="194">
          <cell r="A194">
            <v>74000204</v>
          </cell>
          <cell r="B194" t="str">
            <v>ESTANHO (A / B / C)</v>
          </cell>
          <cell r="C194" t="str">
            <v>un</v>
          </cell>
          <cell r="D194">
            <v>35</v>
          </cell>
        </row>
        <row r="195">
          <cell r="A195">
            <v>74000205</v>
          </cell>
          <cell r="B195" t="str">
            <v>FENÓIS (A / B / C)</v>
          </cell>
          <cell r="C195" t="str">
            <v>un</v>
          </cell>
          <cell r="D195">
            <v>80</v>
          </cell>
        </row>
        <row r="196">
          <cell r="A196">
            <v>74000206</v>
          </cell>
          <cell r="B196" t="str">
            <v>FERRO SOLÚVEL (A / B)</v>
          </cell>
          <cell r="C196" t="str">
            <v>un</v>
          </cell>
          <cell r="D196">
            <v>40.5</v>
          </cell>
        </row>
        <row r="197">
          <cell r="A197">
            <v>74000207</v>
          </cell>
          <cell r="B197" t="str">
            <v>FERRO SOLÚVEL (C)</v>
          </cell>
          <cell r="C197" t="str">
            <v>un</v>
          </cell>
          <cell r="D197">
            <v>40.5</v>
          </cell>
        </row>
        <row r="198">
          <cell r="A198">
            <v>74000208</v>
          </cell>
          <cell r="B198" t="str">
            <v>FERRO TOTAL (A / B / C)</v>
          </cell>
          <cell r="C198" t="str">
            <v>un</v>
          </cell>
          <cell r="D198">
            <v>40.5</v>
          </cell>
        </row>
        <row r="199">
          <cell r="A199">
            <v>74000209</v>
          </cell>
          <cell r="B199" t="str">
            <v>FLUORETO SOLÚVEL (A / B)</v>
          </cell>
          <cell r="C199" t="str">
            <v>un</v>
          </cell>
          <cell r="D199">
            <v>41.67</v>
          </cell>
        </row>
        <row r="200">
          <cell r="A200">
            <v>74000210</v>
          </cell>
          <cell r="B200" t="str">
            <v>FLUORETO SOLÚVEL (C)</v>
          </cell>
          <cell r="C200" t="str">
            <v>un</v>
          </cell>
          <cell r="D200">
            <v>41.67</v>
          </cell>
        </row>
        <row r="201">
          <cell r="A201">
            <v>74000211</v>
          </cell>
          <cell r="B201" t="str">
            <v>FOSFATO ORGÂNICO (A / B / C)</v>
          </cell>
          <cell r="C201" t="str">
            <v>un</v>
          </cell>
          <cell r="D201">
            <v>40</v>
          </cell>
        </row>
        <row r="202">
          <cell r="A202">
            <v>74000212</v>
          </cell>
          <cell r="B202" t="str">
            <v>FOSFATO TOTAL (A / B / C)</v>
          </cell>
          <cell r="C202" t="str">
            <v>un</v>
          </cell>
          <cell r="D202">
            <v>40</v>
          </cell>
        </row>
        <row r="203">
          <cell r="A203">
            <v>74000213</v>
          </cell>
          <cell r="B203" t="str">
            <v>GÁS CARBÔNICO LIVRE (A / B)</v>
          </cell>
          <cell r="C203" t="str">
            <v>un</v>
          </cell>
          <cell r="D203">
            <v>65</v>
          </cell>
        </row>
        <row r="204">
          <cell r="A204">
            <v>74000214</v>
          </cell>
          <cell r="B204" t="str">
            <v>MANGANÊS SOLÚVEL (A / B / C)</v>
          </cell>
          <cell r="C204" t="str">
            <v>un</v>
          </cell>
          <cell r="D204">
            <v>35</v>
          </cell>
        </row>
        <row r="205">
          <cell r="A205">
            <v>74000215</v>
          </cell>
          <cell r="B205" t="str">
            <v>MAGNÉSIO SOLÚVEL (A / B)</v>
          </cell>
          <cell r="C205" t="str">
            <v>un</v>
          </cell>
          <cell r="D205">
            <v>35</v>
          </cell>
        </row>
        <row r="206">
          <cell r="A206">
            <v>74000216</v>
          </cell>
          <cell r="B206" t="str">
            <v>MAGNÉSIO SOLÚVEL (C)</v>
          </cell>
          <cell r="C206" t="str">
            <v>un</v>
          </cell>
          <cell r="D206">
            <v>35</v>
          </cell>
        </row>
        <row r="207">
          <cell r="A207">
            <v>74000217</v>
          </cell>
          <cell r="B207" t="str">
            <v>MERCÚRIO (A / B / C)</v>
          </cell>
          <cell r="C207" t="str">
            <v>un</v>
          </cell>
          <cell r="D207">
            <v>40</v>
          </cell>
        </row>
        <row r="208">
          <cell r="A208">
            <v>74000218</v>
          </cell>
          <cell r="B208" t="str">
            <v>NÍQUEL (A / B / C)</v>
          </cell>
          <cell r="C208" t="str">
            <v>un</v>
          </cell>
          <cell r="D208">
            <v>35</v>
          </cell>
        </row>
        <row r="209">
          <cell r="A209">
            <v>74000219</v>
          </cell>
          <cell r="B209" t="str">
            <v>NITROGÊNIO AMONIACAL (A / B / C)</v>
          </cell>
          <cell r="C209" t="str">
            <v>un</v>
          </cell>
          <cell r="D209">
            <v>45</v>
          </cell>
        </row>
        <row r="210">
          <cell r="A210">
            <v>74000220</v>
          </cell>
          <cell r="B210" t="str">
            <v>NITROGÊNIO KJELDAHL TOTAL (A / B / C)</v>
          </cell>
          <cell r="C210" t="str">
            <v>un</v>
          </cell>
          <cell r="D210">
            <v>45</v>
          </cell>
        </row>
        <row r="211">
          <cell r="A211">
            <v>74000221</v>
          </cell>
          <cell r="B211" t="str">
            <v>NITROGÊNIO NITRATO (A / B / C)</v>
          </cell>
          <cell r="C211" t="str">
            <v>un</v>
          </cell>
          <cell r="D211">
            <v>45</v>
          </cell>
        </row>
        <row r="212">
          <cell r="A212">
            <v>74000222</v>
          </cell>
          <cell r="B212" t="str">
            <v>NITROGÊNIO NITRITO (A / B / C)</v>
          </cell>
          <cell r="C212" t="str">
            <v>un</v>
          </cell>
          <cell r="D212">
            <v>45</v>
          </cell>
        </row>
        <row r="213">
          <cell r="A213">
            <v>74000223</v>
          </cell>
          <cell r="B213" t="str">
            <v>NITROGÊNIO TOTAL (A / B / C)</v>
          </cell>
          <cell r="C213" t="str">
            <v>un</v>
          </cell>
          <cell r="D213">
            <v>50</v>
          </cell>
        </row>
        <row r="214">
          <cell r="A214">
            <v>74000224</v>
          </cell>
          <cell r="B214" t="str">
            <v>ÓLEOS E GRAXAS (A / B)</v>
          </cell>
          <cell r="C214" t="str">
            <v>un</v>
          </cell>
          <cell r="D214">
            <v>50</v>
          </cell>
        </row>
        <row r="215">
          <cell r="A215">
            <v>74000225</v>
          </cell>
          <cell r="B215" t="str">
            <v>ÓLEOS E GRAXAS (C)</v>
          </cell>
          <cell r="C215" t="str">
            <v>un</v>
          </cell>
          <cell r="D215">
            <v>50</v>
          </cell>
        </row>
        <row r="216">
          <cell r="A216">
            <v>74000226</v>
          </cell>
          <cell r="B216" t="str">
            <v>ORTOFOSFATO SOLÚVEL (A / B / C)</v>
          </cell>
          <cell r="C216" t="str">
            <v>un</v>
          </cell>
          <cell r="D216">
            <v>50</v>
          </cell>
        </row>
        <row r="217">
          <cell r="A217">
            <v>74000227</v>
          </cell>
          <cell r="B217" t="str">
            <v>OXIGÊNIO CONSUMIDO (A / B)</v>
          </cell>
          <cell r="C217" t="str">
            <v>un</v>
          </cell>
          <cell r="D217">
            <v>50</v>
          </cell>
        </row>
        <row r="218">
          <cell r="A218">
            <v>74000228</v>
          </cell>
          <cell r="B218" t="str">
            <v>OXIGÊNIO DISSOLVIDO - OD (A / B / C)</v>
          </cell>
          <cell r="C218" t="str">
            <v>un</v>
          </cell>
          <cell r="D218">
            <v>40</v>
          </cell>
        </row>
        <row r="219">
          <cell r="A219">
            <v>74000229</v>
          </cell>
          <cell r="B219" t="str">
            <v>PH (A / B / C)</v>
          </cell>
          <cell r="C219" t="str">
            <v>un</v>
          </cell>
          <cell r="D219">
            <v>30</v>
          </cell>
        </row>
        <row r="220">
          <cell r="A220">
            <v>74000230</v>
          </cell>
          <cell r="B220" t="str">
            <v>PRATA (A / B / C)</v>
          </cell>
          <cell r="C220" t="str">
            <v>un</v>
          </cell>
          <cell r="D220">
            <v>35</v>
          </cell>
        </row>
        <row r="221">
          <cell r="A221">
            <v>74000231</v>
          </cell>
          <cell r="B221" t="str">
            <v>SELÊNIO (A / B / C)</v>
          </cell>
          <cell r="C221" t="str">
            <v>un</v>
          </cell>
          <cell r="D221">
            <v>35</v>
          </cell>
        </row>
        <row r="222">
          <cell r="A222">
            <v>74000232</v>
          </cell>
          <cell r="B222" t="str">
            <v>SÍLICA (A / B / C)</v>
          </cell>
          <cell r="C222" t="str">
            <v>un</v>
          </cell>
          <cell r="D222">
            <v>40</v>
          </cell>
        </row>
        <row r="223">
          <cell r="A223">
            <v>74000233</v>
          </cell>
          <cell r="B223" t="str">
            <v>SÓDIO (A / B / C)</v>
          </cell>
          <cell r="C223" t="str">
            <v>un</v>
          </cell>
          <cell r="D223">
            <v>40</v>
          </cell>
        </row>
        <row r="224">
          <cell r="A224">
            <v>74000234</v>
          </cell>
          <cell r="B224" t="str">
            <v>SULFATO (A / B / C)</v>
          </cell>
          <cell r="C224" t="str">
            <v>un</v>
          </cell>
          <cell r="D224">
            <v>40</v>
          </cell>
        </row>
        <row r="225">
          <cell r="A225">
            <v>74000235</v>
          </cell>
          <cell r="B225" t="str">
            <v>SURFACTANTES (A / B / C)</v>
          </cell>
          <cell r="C225" t="str">
            <v>un</v>
          </cell>
          <cell r="D225">
            <v>30</v>
          </cell>
        </row>
        <row r="226">
          <cell r="A226">
            <v>74000236</v>
          </cell>
          <cell r="B226" t="str">
            <v>TESTE DE TOXIDADE CRÔNICA COM CERIODAPHINA (A / B / C)</v>
          </cell>
          <cell r="C226" t="str">
            <v>un</v>
          </cell>
          <cell r="D226">
            <v>180</v>
          </cell>
        </row>
        <row r="227">
          <cell r="A227">
            <v>74000237</v>
          </cell>
          <cell r="B227" t="str">
            <v>TESTE DE TOXIDADE SEDIMENTO COM HYALELLA (A / B / C)</v>
          </cell>
          <cell r="C227" t="str">
            <v>un</v>
          </cell>
          <cell r="D227">
            <v>180</v>
          </cell>
        </row>
        <row r="228">
          <cell r="A228">
            <v>74000238</v>
          </cell>
          <cell r="B228" t="str">
            <v>TURBIDEZ (A / B / C)</v>
          </cell>
          <cell r="C228" t="str">
            <v>un</v>
          </cell>
          <cell r="D228">
            <v>25</v>
          </cell>
        </row>
        <row r="229">
          <cell r="A229">
            <v>74000239</v>
          </cell>
          <cell r="B229" t="str">
            <v>ZINCO (A / B / C)</v>
          </cell>
          <cell r="C229" t="str">
            <v>un</v>
          </cell>
          <cell r="D229">
            <v>40</v>
          </cell>
        </row>
        <row r="230">
          <cell r="A230">
            <v>74000240</v>
          </cell>
          <cell r="B230" t="str">
            <v>CLORO RESIDUAL TOTAL (A)</v>
          </cell>
          <cell r="C230" t="str">
            <v>un</v>
          </cell>
          <cell r="D230">
            <v>35</v>
          </cell>
        </row>
        <row r="231">
          <cell r="A231">
            <v>74000241</v>
          </cell>
          <cell r="B231" t="str">
            <v>CROMO III</v>
          </cell>
          <cell r="C231" t="str">
            <v>un</v>
          </cell>
          <cell r="D231">
            <v>58</v>
          </cell>
        </row>
        <row r="232">
          <cell r="A232">
            <v>74000242</v>
          </cell>
          <cell r="B232" t="str">
            <v>CROMO IV</v>
          </cell>
          <cell r="C232" t="str">
            <v>un</v>
          </cell>
          <cell r="D232">
            <v>47.5</v>
          </cell>
        </row>
        <row r="233">
          <cell r="A233">
            <v>74000243</v>
          </cell>
          <cell r="B233" t="str">
            <v>SÓLIDOS DISSOLVIDOS TOTAIS (A / B / C)</v>
          </cell>
          <cell r="C233" t="str">
            <v>un</v>
          </cell>
          <cell r="D233">
            <v>32.5</v>
          </cell>
        </row>
        <row r="234">
          <cell r="A234">
            <v>74000244</v>
          </cell>
          <cell r="B234" t="str">
            <v>SÓLIDOS DISSOLVIDOS FIXOS (A / B / C)</v>
          </cell>
          <cell r="C234" t="str">
            <v>un</v>
          </cell>
          <cell r="D234">
            <v>35</v>
          </cell>
        </row>
        <row r="235">
          <cell r="A235">
            <v>74000245</v>
          </cell>
          <cell r="B235" t="str">
            <v>SÓLIDOS DISSOLVIDOS VOLÁTEIS (A / B / C)</v>
          </cell>
          <cell r="C235" t="str">
            <v>un</v>
          </cell>
          <cell r="D235">
            <v>35</v>
          </cell>
        </row>
        <row r="236">
          <cell r="A236">
            <v>74000246</v>
          </cell>
          <cell r="B236" t="str">
            <v>SÓLIDOS EM SUSPENSÃO TOTAIS (A / B / C)</v>
          </cell>
          <cell r="C236" t="str">
            <v>un</v>
          </cell>
          <cell r="D236">
            <v>35</v>
          </cell>
        </row>
        <row r="237">
          <cell r="A237">
            <v>74000247</v>
          </cell>
          <cell r="B237" t="str">
            <v>SÓLIDOS EM SUSPENSÃO FIXOS (A / B / C)</v>
          </cell>
          <cell r="C237" t="str">
            <v>un</v>
          </cell>
          <cell r="D237">
            <v>35</v>
          </cell>
        </row>
        <row r="238">
          <cell r="A238">
            <v>74000248</v>
          </cell>
          <cell r="B238" t="str">
            <v>SÓLIDOS EM SUSPENSÃO VOLÁTEIS (A / B / C)</v>
          </cell>
          <cell r="C238" t="str">
            <v>un</v>
          </cell>
          <cell r="D238">
            <v>35</v>
          </cell>
        </row>
        <row r="239">
          <cell r="A239">
            <v>74000249</v>
          </cell>
          <cell r="B239" t="str">
            <v>SÓLIDOS TOTAIS (A / B / C)</v>
          </cell>
          <cell r="C239" t="str">
            <v>un</v>
          </cell>
          <cell r="D239">
            <v>35</v>
          </cell>
        </row>
        <row r="240">
          <cell r="A240">
            <v>74000250</v>
          </cell>
          <cell r="B240" t="str">
            <v>SÓLIDOS TOTAIS FIXOS (A / B / C)</v>
          </cell>
          <cell r="C240" t="str">
            <v>un</v>
          </cell>
          <cell r="D240">
            <v>35</v>
          </cell>
        </row>
        <row r="241">
          <cell r="A241">
            <v>74000251</v>
          </cell>
          <cell r="B241" t="str">
            <v>SÓLIDOS TOTAIS VOLÁTEIS (A / B / C)</v>
          </cell>
          <cell r="C241" t="str">
            <v>un</v>
          </cell>
          <cell r="D241">
            <v>35</v>
          </cell>
        </row>
        <row r="242">
          <cell r="A242">
            <v>74000252</v>
          </cell>
          <cell r="B242" t="str">
            <v>SÓLIDOS SEDIMENTÁVEIS (B / C)</v>
          </cell>
          <cell r="C242" t="str">
            <v>un</v>
          </cell>
          <cell r="D242">
            <v>35</v>
          </cell>
        </row>
        <row r="243">
          <cell r="A243">
            <v>74000253</v>
          </cell>
          <cell r="B243" t="str">
            <v>CARBONO ORGÂNICO TOTAL</v>
          </cell>
          <cell r="C243" t="str">
            <v>un</v>
          </cell>
          <cell r="D243">
            <v>40</v>
          </cell>
        </row>
        <row r="244">
          <cell r="A244">
            <v>74000254</v>
          </cell>
          <cell r="B244" t="str">
            <v>ENTEROCOCOS</v>
          </cell>
          <cell r="C244" t="str">
            <v>un</v>
          </cell>
          <cell r="D244">
            <v>75</v>
          </cell>
        </row>
        <row r="245">
          <cell r="A245">
            <v>74000255</v>
          </cell>
          <cell r="B245" t="str">
            <v>FOSFATO SOLÚVEL</v>
          </cell>
          <cell r="C245" t="str">
            <v>un</v>
          </cell>
          <cell r="D245">
            <v>40</v>
          </cell>
        </row>
        <row r="246">
          <cell r="A246">
            <v>74000256</v>
          </cell>
          <cell r="B246" t="str">
            <v>FÓSFORO TOTAL</v>
          </cell>
          <cell r="C246" t="str">
            <v>un</v>
          </cell>
          <cell r="D246">
            <v>40</v>
          </cell>
        </row>
        <row r="247">
          <cell r="A247">
            <v>74000257</v>
          </cell>
          <cell r="B247" t="str">
            <v>ÓLEOS E GRAXAS MINERAL</v>
          </cell>
          <cell r="C247" t="str">
            <v>un</v>
          </cell>
          <cell r="D247">
            <v>50</v>
          </cell>
        </row>
        <row r="248">
          <cell r="A248">
            <v>74000258</v>
          </cell>
          <cell r="B248" t="str">
            <v>SULFETO</v>
          </cell>
          <cell r="C248" t="str">
            <v>un</v>
          </cell>
          <cell r="D248">
            <v>41.67</v>
          </cell>
        </row>
        <row r="249">
          <cell r="A249">
            <v>74000259</v>
          </cell>
          <cell r="B249" t="str">
            <v>TEMPERATURA</v>
          </cell>
          <cell r="C249" t="str">
            <v>un</v>
          </cell>
          <cell r="D249">
            <v>25</v>
          </cell>
        </row>
        <row r="250">
          <cell r="A250">
            <v>74000260</v>
          </cell>
          <cell r="B250" t="str">
            <v>TOXICIDADE CRÔNICA COM LYTECHINUS VARIEGATUS</v>
          </cell>
          <cell r="C250" t="str">
            <v>un</v>
          </cell>
          <cell r="D250">
            <v>324</v>
          </cell>
        </row>
        <row r="251">
          <cell r="A251">
            <v>74000261</v>
          </cell>
          <cell r="B251" t="str">
            <v>7 METAIS (ALUMÍNIO, BÁRIO, CROMO, COBALTO, FERRO, MAGNÉSIO, MANGANÊS)</v>
          </cell>
          <cell r="C251" t="str">
            <v>un</v>
          </cell>
          <cell r="D251">
            <v>195</v>
          </cell>
        </row>
        <row r="252">
          <cell r="A252">
            <v>74000262</v>
          </cell>
          <cell r="B252" t="str">
            <v>9 METAIS (ALUMÍNIO, BÁRIO, CROMO, COBALTO, FERRO, MAGNÉSIO, MANGANÊS, NÍQUEL, CHUMBO, ZINCO)</v>
          </cell>
          <cell r="C252" t="str">
            <v>un</v>
          </cell>
          <cell r="D252">
            <v>242.25</v>
          </cell>
        </row>
        <row r="253">
          <cell r="A253">
            <v>74000263</v>
          </cell>
          <cell r="B253" t="str">
            <v>ALUMÍNIO</v>
          </cell>
          <cell r="C253" t="str">
            <v>un</v>
          </cell>
          <cell r="D253">
            <v>35</v>
          </cell>
        </row>
        <row r="254">
          <cell r="A254">
            <v>74000264</v>
          </cell>
          <cell r="B254" t="str">
            <v>ARSÊNIO</v>
          </cell>
          <cell r="C254" t="str">
            <v>un</v>
          </cell>
          <cell r="D254">
            <v>35</v>
          </cell>
        </row>
        <row r="255">
          <cell r="A255">
            <v>74000265</v>
          </cell>
          <cell r="B255" t="str">
            <v>BÁRIO</v>
          </cell>
          <cell r="C255" t="str">
            <v>un</v>
          </cell>
          <cell r="D255">
            <v>35</v>
          </cell>
        </row>
        <row r="256">
          <cell r="A256">
            <v>74000266</v>
          </cell>
          <cell r="B256" t="str">
            <v>BIOCIDAS CLORADOS</v>
          </cell>
          <cell r="C256" t="str">
            <v>un</v>
          </cell>
          <cell r="D256">
            <v>100</v>
          </cell>
        </row>
        <row r="257">
          <cell r="A257">
            <v>74000267</v>
          </cell>
          <cell r="B257" t="str">
            <v>CÁDMIO</v>
          </cell>
          <cell r="C257" t="str">
            <v>un</v>
          </cell>
          <cell r="D257">
            <v>35</v>
          </cell>
        </row>
        <row r="258">
          <cell r="A258">
            <v>74000268</v>
          </cell>
          <cell r="B258" t="str">
            <v>CHUMBO</v>
          </cell>
          <cell r="C258" t="str">
            <v>un</v>
          </cell>
          <cell r="D258">
            <v>35</v>
          </cell>
        </row>
        <row r="259">
          <cell r="A259">
            <v>74000269</v>
          </cell>
          <cell r="B259" t="str">
            <v>CIANETO</v>
          </cell>
          <cell r="C259" t="str">
            <v>un</v>
          </cell>
          <cell r="D259">
            <v>40</v>
          </cell>
        </row>
        <row r="260">
          <cell r="A260">
            <v>74000270</v>
          </cell>
          <cell r="B260" t="str">
            <v>CLORETO</v>
          </cell>
          <cell r="C260" t="str">
            <v>un</v>
          </cell>
          <cell r="D260">
            <v>41.67</v>
          </cell>
        </row>
        <row r="261">
          <cell r="A261">
            <v>74000271</v>
          </cell>
          <cell r="B261" t="str">
            <v>COBRE</v>
          </cell>
          <cell r="C261" t="str">
            <v>un</v>
          </cell>
          <cell r="D261">
            <v>35</v>
          </cell>
        </row>
        <row r="262">
          <cell r="A262">
            <v>74000272</v>
          </cell>
          <cell r="B262" t="str">
            <v>CONDUTIVIDADE ESPECÍFICA</v>
          </cell>
          <cell r="C262" t="str">
            <v>un</v>
          </cell>
          <cell r="D262">
            <v>30</v>
          </cell>
        </row>
        <row r="263">
          <cell r="A263">
            <v>74000273</v>
          </cell>
          <cell r="B263" t="str">
            <v>COR</v>
          </cell>
          <cell r="C263" t="str">
            <v>un</v>
          </cell>
          <cell r="D263">
            <v>40</v>
          </cell>
        </row>
        <row r="264">
          <cell r="A264">
            <v>74000274</v>
          </cell>
          <cell r="B264" t="str">
            <v>CROMO HEXAVALENTE</v>
          </cell>
          <cell r="C264" t="str">
            <v>un</v>
          </cell>
          <cell r="D264">
            <v>30</v>
          </cell>
        </row>
        <row r="265">
          <cell r="A265">
            <v>74000275</v>
          </cell>
          <cell r="B265" t="str">
            <v>CROMO TOTAL</v>
          </cell>
          <cell r="C265" t="str">
            <v>un</v>
          </cell>
          <cell r="D265">
            <v>42</v>
          </cell>
        </row>
        <row r="266">
          <cell r="A266">
            <v>74000276</v>
          </cell>
          <cell r="B266" t="str">
            <v>DEMANDA BIOQUÍMICA DE OXIGÊNIO - DBO</v>
          </cell>
          <cell r="C266" t="str">
            <v>un</v>
          </cell>
          <cell r="D266">
            <v>67</v>
          </cell>
        </row>
        <row r="267">
          <cell r="A267">
            <v>74000277</v>
          </cell>
          <cell r="B267" t="str">
            <v>DEMANDA QUÍMICA DE OXIGÊNIO - DQO</v>
          </cell>
          <cell r="C267" t="str">
            <v>un</v>
          </cell>
          <cell r="D267">
            <v>47.33</v>
          </cell>
        </row>
        <row r="268">
          <cell r="A268">
            <v>74000278</v>
          </cell>
          <cell r="B268" t="str">
            <v>DUREZA TOTAL</v>
          </cell>
          <cell r="C268" t="str">
            <v>un</v>
          </cell>
          <cell r="D268">
            <v>40</v>
          </cell>
        </row>
        <row r="269">
          <cell r="A269">
            <v>74000279</v>
          </cell>
          <cell r="B269" t="str">
            <v>ESTANHO</v>
          </cell>
          <cell r="C269" t="str">
            <v>un</v>
          </cell>
          <cell r="D269">
            <v>40.5</v>
          </cell>
        </row>
        <row r="270">
          <cell r="A270">
            <v>74000280</v>
          </cell>
          <cell r="B270" t="str">
            <v>FENÓIS</v>
          </cell>
          <cell r="C270" t="str">
            <v>un</v>
          </cell>
          <cell r="D270">
            <v>60</v>
          </cell>
        </row>
        <row r="271">
          <cell r="A271">
            <v>74000281</v>
          </cell>
          <cell r="B271" t="str">
            <v>FERRO TOTAL</v>
          </cell>
          <cell r="C271" t="str">
            <v>un</v>
          </cell>
          <cell r="D271">
            <v>40.5</v>
          </cell>
        </row>
        <row r="272">
          <cell r="A272">
            <v>74000282</v>
          </cell>
          <cell r="B272" t="str">
            <v>FOSFATO ORGÂNICO</v>
          </cell>
          <cell r="C272" t="str">
            <v>un</v>
          </cell>
          <cell r="D272">
            <v>45</v>
          </cell>
        </row>
        <row r="273">
          <cell r="A273">
            <v>74000283</v>
          </cell>
          <cell r="B273" t="str">
            <v>FOSFATO TOTAL</v>
          </cell>
          <cell r="C273" t="str">
            <v>un</v>
          </cell>
          <cell r="D273">
            <v>40</v>
          </cell>
        </row>
        <row r="274">
          <cell r="A274">
            <v>74000284</v>
          </cell>
          <cell r="B274" t="str">
            <v>GRANULOMETRIA SEDIMENTO LODO</v>
          </cell>
          <cell r="C274" t="str">
            <v>un</v>
          </cell>
          <cell r="D274">
            <v>160</v>
          </cell>
        </row>
        <row r="275">
          <cell r="A275">
            <v>74000285</v>
          </cell>
          <cell r="B275" t="str">
            <v>MERCÚRIO</v>
          </cell>
          <cell r="C275" t="str">
            <v>un</v>
          </cell>
          <cell r="D275">
            <v>45.5</v>
          </cell>
        </row>
        <row r="276">
          <cell r="A276">
            <v>74000286</v>
          </cell>
          <cell r="B276" t="str">
            <v>NÍQUEL</v>
          </cell>
          <cell r="C276" t="str">
            <v>un</v>
          </cell>
          <cell r="D276">
            <v>35</v>
          </cell>
        </row>
        <row r="277">
          <cell r="A277">
            <v>74000287</v>
          </cell>
          <cell r="B277" t="str">
            <v>NITROGÊNIO AMONIACAL</v>
          </cell>
          <cell r="C277" t="str">
            <v>un</v>
          </cell>
          <cell r="D277">
            <v>43.33</v>
          </cell>
        </row>
        <row r="278">
          <cell r="A278">
            <v>74000288</v>
          </cell>
          <cell r="B278" t="str">
            <v>NITROGÊNIO KJELDAHL TOTAL</v>
          </cell>
          <cell r="C278" t="str">
            <v>un</v>
          </cell>
          <cell r="D278">
            <v>50</v>
          </cell>
        </row>
        <row r="279">
          <cell r="A279">
            <v>74000289</v>
          </cell>
          <cell r="B279" t="str">
            <v>NITROGÊNIO NITRATO</v>
          </cell>
          <cell r="C279" t="str">
            <v>un</v>
          </cell>
          <cell r="D279">
            <v>48.33</v>
          </cell>
        </row>
        <row r="280">
          <cell r="A280">
            <v>74000290</v>
          </cell>
          <cell r="B280" t="str">
            <v>NITROGÊNIO NITRITO</v>
          </cell>
          <cell r="C280" t="str">
            <v>un</v>
          </cell>
          <cell r="D280">
            <v>48.33</v>
          </cell>
        </row>
        <row r="281">
          <cell r="A281">
            <v>74000291</v>
          </cell>
          <cell r="B281" t="str">
            <v>NITROGÊNIO TOTAL</v>
          </cell>
          <cell r="C281" t="str">
            <v>un</v>
          </cell>
          <cell r="D281">
            <v>50</v>
          </cell>
        </row>
        <row r="282">
          <cell r="A282">
            <v>74000292</v>
          </cell>
          <cell r="B282" t="str">
            <v>ÓLEOS E GRAXAS</v>
          </cell>
          <cell r="C282" t="str">
            <v>un</v>
          </cell>
          <cell r="D282">
            <v>50</v>
          </cell>
        </row>
        <row r="283">
          <cell r="A283">
            <v>74000293</v>
          </cell>
          <cell r="B283" t="str">
            <v>PH</v>
          </cell>
          <cell r="C283" t="str">
            <v>un</v>
          </cell>
          <cell r="D283">
            <v>33.33</v>
          </cell>
        </row>
        <row r="284">
          <cell r="A284">
            <v>74000294</v>
          </cell>
          <cell r="B284" t="str">
            <v>PRATA</v>
          </cell>
          <cell r="C284" t="str">
            <v>un</v>
          </cell>
          <cell r="D284">
            <v>40.5</v>
          </cell>
        </row>
        <row r="285">
          <cell r="A285">
            <v>74000295</v>
          </cell>
          <cell r="B285" t="str">
            <v>SELÊNIO</v>
          </cell>
          <cell r="C285" t="str">
            <v>un</v>
          </cell>
          <cell r="D285">
            <v>42.5</v>
          </cell>
        </row>
        <row r="286">
          <cell r="A286">
            <v>74000296</v>
          </cell>
          <cell r="B286" t="str">
            <v>SÍLICA</v>
          </cell>
          <cell r="C286" t="str">
            <v>un</v>
          </cell>
          <cell r="D286">
            <v>40.5</v>
          </cell>
        </row>
        <row r="287">
          <cell r="A287">
            <v>74000297</v>
          </cell>
          <cell r="B287" t="str">
            <v>SÓDIO</v>
          </cell>
          <cell r="C287" t="str">
            <v>un</v>
          </cell>
          <cell r="D287">
            <v>40</v>
          </cell>
        </row>
        <row r="288">
          <cell r="A288">
            <v>74000298</v>
          </cell>
          <cell r="B288" t="str">
            <v>SULFATO</v>
          </cell>
          <cell r="C288" t="str">
            <v>un</v>
          </cell>
          <cell r="D288">
            <v>40</v>
          </cell>
        </row>
        <row r="289">
          <cell r="A289">
            <v>74000299</v>
          </cell>
          <cell r="B289" t="str">
            <v>SURFACTANTES</v>
          </cell>
          <cell r="C289" t="str">
            <v>un</v>
          </cell>
          <cell r="D289">
            <v>32.5</v>
          </cell>
        </row>
        <row r="290">
          <cell r="A290">
            <v>74000300</v>
          </cell>
          <cell r="B290" t="str">
            <v>UMIDADE</v>
          </cell>
          <cell r="C290" t="str">
            <v>un</v>
          </cell>
          <cell r="D290">
            <v>40</v>
          </cell>
        </row>
        <row r="291">
          <cell r="A291">
            <v>74000301</v>
          </cell>
          <cell r="B291" t="str">
            <v>ZINCO</v>
          </cell>
          <cell r="C291" t="str">
            <v>un</v>
          </cell>
          <cell r="D291">
            <v>40.5</v>
          </cell>
        </row>
        <row r="292">
          <cell r="A292">
            <v>74000302</v>
          </cell>
          <cell r="B292" t="str">
            <v>SÓLIDOS TOTAIS</v>
          </cell>
          <cell r="C292" t="str">
            <v>un</v>
          </cell>
          <cell r="D292">
            <v>30</v>
          </cell>
        </row>
        <row r="293">
          <cell r="A293">
            <v>74000303</v>
          </cell>
          <cell r="B293" t="str">
            <v>SÓLIDOS TOTAIS FIXOS</v>
          </cell>
          <cell r="C293" t="str">
            <v>un</v>
          </cell>
          <cell r="D293">
            <v>30</v>
          </cell>
        </row>
        <row r="294">
          <cell r="A294">
            <v>74000304</v>
          </cell>
          <cell r="B294" t="str">
            <v>SÓLIDOS TOTAIS VOLÁTEIS</v>
          </cell>
          <cell r="C294" t="str">
            <v>un</v>
          </cell>
          <cell r="D294">
            <v>30</v>
          </cell>
        </row>
        <row r="295">
          <cell r="A295">
            <v>74000305</v>
          </cell>
          <cell r="B295" t="str">
            <v>ACTINOMICETOS (A)</v>
          </cell>
          <cell r="C295" t="str">
            <v>un</v>
          </cell>
          <cell r="D295">
            <v>100</v>
          </cell>
        </row>
        <row r="296">
          <cell r="A296">
            <v>74000306</v>
          </cell>
          <cell r="B296" t="str">
            <v>ACTINOMICETOS (B)</v>
          </cell>
          <cell r="C296" t="str">
            <v>un</v>
          </cell>
          <cell r="D296">
            <v>100</v>
          </cell>
        </row>
        <row r="297">
          <cell r="A297">
            <v>74000307</v>
          </cell>
          <cell r="B297" t="str">
            <v>ACTINOMICETOS (C)</v>
          </cell>
          <cell r="C297" t="str">
            <v>un</v>
          </cell>
          <cell r="D297">
            <v>100</v>
          </cell>
        </row>
        <row r="298">
          <cell r="A298">
            <v>74000308</v>
          </cell>
          <cell r="B298" t="str">
            <v>ACTINOMICETOS (D)</v>
          </cell>
          <cell r="C298" t="str">
            <v>un</v>
          </cell>
          <cell r="D298">
            <v>100</v>
          </cell>
        </row>
        <row r="299">
          <cell r="A299">
            <v>74000309</v>
          </cell>
          <cell r="B299" t="str">
            <v>CLOSTRÍDIOS SULFITO-REDUTORES (A)</v>
          </cell>
          <cell r="C299" t="str">
            <v>un</v>
          </cell>
          <cell r="D299">
            <v>92.33</v>
          </cell>
        </row>
        <row r="300">
          <cell r="A300">
            <v>74000310</v>
          </cell>
          <cell r="B300" t="str">
            <v>CLOSTRÍDIOS SULFITO-REDUTORES (B)</v>
          </cell>
          <cell r="C300" t="str">
            <v>un</v>
          </cell>
          <cell r="D300">
            <v>92.33</v>
          </cell>
        </row>
        <row r="301">
          <cell r="A301">
            <v>74000311</v>
          </cell>
          <cell r="B301" t="str">
            <v>CLOSTRÍDIOS SULFITO-REDUTORES (C)</v>
          </cell>
          <cell r="C301" t="str">
            <v>un</v>
          </cell>
          <cell r="D301">
            <v>92.33</v>
          </cell>
        </row>
        <row r="302">
          <cell r="A302">
            <v>74000312</v>
          </cell>
          <cell r="B302" t="str">
            <v>CLOSTRÍDIOS SULFITO-REDUTORES (D)</v>
          </cell>
          <cell r="C302" t="str">
            <v>un</v>
          </cell>
          <cell r="D302">
            <v>92.33</v>
          </cell>
        </row>
        <row r="303">
          <cell r="A303">
            <v>74000313</v>
          </cell>
          <cell r="B303" t="str">
            <v>COLIFAGOS (A)</v>
          </cell>
          <cell r="C303" t="str">
            <v>un</v>
          </cell>
          <cell r="D303">
            <v>107</v>
          </cell>
        </row>
        <row r="304">
          <cell r="A304">
            <v>74000314</v>
          </cell>
          <cell r="B304" t="str">
            <v>COLIFAGOS (B / C)</v>
          </cell>
          <cell r="C304" t="str">
            <v>un</v>
          </cell>
          <cell r="D304">
            <v>167</v>
          </cell>
        </row>
        <row r="305">
          <cell r="A305">
            <v>74000315</v>
          </cell>
          <cell r="B305" t="str">
            <v>COLIFAGOS (D)</v>
          </cell>
          <cell r="C305" t="str">
            <v>un</v>
          </cell>
          <cell r="D305">
            <v>229.5</v>
          </cell>
        </row>
        <row r="306">
          <cell r="A306">
            <v>74000316</v>
          </cell>
          <cell r="B306" t="str">
            <v>COLIFORMES FECAIS (A)</v>
          </cell>
          <cell r="C306" t="str">
            <v>un</v>
          </cell>
          <cell r="D306">
            <v>48.33</v>
          </cell>
        </row>
        <row r="307">
          <cell r="A307">
            <v>74000317</v>
          </cell>
          <cell r="B307" t="str">
            <v>COLIFORMES FECAIS (B)</v>
          </cell>
          <cell r="C307" t="str">
            <v>un</v>
          </cell>
          <cell r="D307">
            <v>48.33</v>
          </cell>
        </row>
        <row r="308">
          <cell r="A308">
            <v>74000318</v>
          </cell>
          <cell r="B308" t="str">
            <v>COLIFORMES FECAIS (C)</v>
          </cell>
          <cell r="C308" t="str">
            <v>un</v>
          </cell>
          <cell r="D308">
            <v>48.33</v>
          </cell>
        </row>
        <row r="309">
          <cell r="A309">
            <v>74000319</v>
          </cell>
          <cell r="B309" t="str">
            <v>COLIFORMES TOTAIS (A)</v>
          </cell>
          <cell r="C309" t="str">
            <v>un</v>
          </cell>
          <cell r="D309">
            <v>48.33</v>
          </cell>
        </row>
        <row r="310">
          <cell r="A310">
            <v>74000320</v>
          </cell>
          <cell r="B310" t="str">
            <v>COLIFORMES TOTAIS (B)</v>
          </cell>
          <cell r="C310" t="str">
            <v>un</v>
          </cell>
          <cell r="D310">
            <v>48.33</v>
          </cell>
        </row>
        <row r="311">
          <cell r="A311">
            <v>74000321</v>
          </cell>
          <cell r="B311" t="str">
            <v>COLIFORMES TOTAIS (C)</v>
          </cell>
          <cell r="C311" t="str">
            <v>un</v>
          </cell>
          <cell r="D311">
            <v>48.33</v>
          </cell>
        </row>
        <row r="312">
          <cell r="A312">
            <v>74000322</v>
          </cell>
          <cell r="B312" t="str">
            <v>CONTAGEM PADRÃO DE BACTÉRIAS (A)</v>
          </cell>
          <cell r="C312" t="str">
            <v>un</v>
          </cell>
          <cell r="D312">
            <v>50</v>
          </cell>
        </row>
        <row r="313">
          <cell r="A313">
            <v>74000323</v>
          </cell>
          <cell r="B313" t="str">
            <v>CONTAGEM PADRÃO DE BACTÉRIAS (B)</v>
          </cell>
          <cell r="C313" t="str">
            <v>un</v>
          </cell>
          <cell r="D313">
            <v>50</v>
          </cell>
        </row>
        <row r="314">
          <cell r="A314">
            <v>74000324</v>
          </cell>
          <cell r="B314" t="str">
            <v>CONTAGEM PADRÃO DE BACTÉRIAS (C)</v>
          </cell>
          <cell r="C314" t="str">
            <v>un</v>
          </cell>
          <cell r="D314">
            <v>50</v>
          </cell>
        </row>
        <row r="315">
          <cell r="A315">
            <v>74000325</v>
          </cell>
          <cell r="B315" t="str">
            <v>CONTAGEM PADRÃO DE BACTÉRIAS (D)</v>
          </cell>
          <cell r="C315" t="str">
            <v>un</v>
          </cell>
          <cell r="D315">
            <v>50</v>
          </cell>
        </row>
        <row r="316">
          <cell r="A316">
            <v>74000326</v>
          </cell>
          <cell r="B316" t="str">
            <v>ESTREPTOCOCOS FECAIS (A)</v>
          </cell>
          <cell r="C316" t="str">
            <v>un</v>
          </cell>
          <cell r="D316">
            <v>60</v>
          </cell>
        </row>
        <row r="317">
          <cell r="A317">
            <v>74000327</v>
          </cell>
          <cell r="B317" t="str">
            <v>ESTREPTOCOCOS FECAIS (B)</v>
          </cell>
          <cell r="C317" t="str">
            <v>un</v>
          </cell>
          <cell r="D317">
            <v>60</v>
          </cell>
        </row>
        <row r="318">
          <cell r="A318">
            <v>74000328</v>
          </cell>
          <cell r="B318" t="str">
            <v>ESTREPTOCOCOS FECAIS (C)</v>
          </cell>
          <cell r="C318" t="str">
            <v>un</v>
          </cell>
          <cell r="D318">
            <v>60</v>
          </cell>
        </row>
        <row r="319">
          <cell r="A319">
            <v>74000329</v>
          </cell>
          <cell r="B319" t="str">
            <v>ESTREPTOCOCOS FECAIS (D)</v>
          </cell>
          <cell r="C319" t="str">
            <v>un</v>
          </cell>
          <cell r="D319">
            <v>60</v>
          </cell>
        </row>
        <row r="320">
          <cell r="A320">
            <v>74000330</v>
          </cell>
          <cell r="B320" t="str">
            <v>ENTEROTOXINAS VÍBRIOS ESCHERICHIA ECOLI (A / B)</v>
          </cell>
          <cell r="C320" t="str">
            <v>un</v>
          </cell>
          <cell r="D320">
            <v>50</v>
          </cell>
        </row>
        <row r="321">
          <cell r="A321">
            <v>74000331</v>
          </cell>
          <cell r="B321" t="str">
            <v>SALMONELLA (A / B)</v>
          </cell>
          <cell r="C321" t="str">
            <v>un</v>
          </cell>
          <cell r="D321">
            <v>50</v>
          </cell>
        </row>
        <row r="322">
          <cell r="A322">
            <v>74000332</v>
          </cell>
          <cell r="B322" t="str">
            <v>SALMONELLA (C)</v>
          </cell>
          <cell r="C322" t="str">
            <v>un</v>
          </cell>
          <cell r="D322">
            <v>50</v>
          </cell>
        </row>
        <row r="323">
          <cell r="A323">
            <v>74000333</v>
          </cell>
          <cell r="B323" t="str">
            <v>SALMONELLA (D)</v>
          </cell>
          <cell r="C323" t="str">
            <v>un</v>
          </cell>
          <cell r="D323">
            <v>50</v>
          </cell>
        </row>
        <row r="324">
          <cell r="A324">
            <v>74000334</v>
          </cell>
          <cell r="B324" t="str">
            <v>TESTE DE TOXIDADE AGUDA - MICROTOX (A / B / C)</v>
          </cell>
          <cell r="C324" t="str">
            <v>un</v>
          </cell>
          <cell r="D324">
            <v>360</v>
          </cell>
        </row>
        <row r="325">
          <cell r="A325">
            <v>74000335</v>
          </cell>
          <cell r="B325" t="str">
            <v>COMPOSTOS ORGANOFOSFORADOS (A/B/C/D) - AZIMPHOS-ETIL</v>
          </cell>
          <cell r="C325" t="str">
            <v>un</v>
          </cell>
          <cell r="D325">
            <v>100</v>
          </cell>
        </row>
        <row r="326">
          <cell r="A326">
            <v>74000336</v>
          </cell>
          <cell r="B326" t="str">
            <v>COMPOSTOS ORGANOCLORADOS (A / B / C / D) - ALDRIN, BHC, CLORDANO, DDD</v>
          </cell>
          <cell r="C326" t="str">
            <v>un</v>
          </cell>
          <cell r="D326">
            <v>225</v>
          </cell>
        </row>
        <row r="327">
          <cell r="A327">
            <v>74000337</v>
          </cell>
          <cell r="B327" t="str">
            <v>2,4,6-TCP (TRICHOROPHENOL) (A / B / C / D)</v>
          </cell>
          <cell r="C327" t="str">
            <v>un</v>
          </cell>
          <cell r="D327">
            <v>170</v>
          </cell>
        </row>
        <row r="328">
          <cell r="A328">
            <v>74000338</v>
          </cell>
          <cell r="B328" t="str">
            <v>BENTOS AGUA DOCE (D)</v>
          </cell>
          <cell r="C328" t="str">
            <v>un</v>
          </cell>
          <cell r="D328">
            <v>50</v>
          </cell>
        </row>
        <row r="329">
          <cell r="A329">
            <v>74000339</v>
          </cell>
          <cell r="B329" t="str">
            <v>BENZO A PIRENO (A / B)</v>
          </cell>
          <cell r="C329" t="str">
            <v>un</v>
          </cell>
          <cell r="D329">
            <v>130</v>
          </cell>
        </row>
        <row r="330">
          <cell r="A330">
            <v>74000340</v>
          </cell>
          <cell r="B330" t="str">
            <v>BTX (BENZENO, TOLUENO, XILENO) (A / B / C / D)</v>
          </cell>
          <cell r="C330" t="str">
            <v>un</v>
          </cell>
          <cell r="D330">
            <v>140</v>
          </cell>
        </row>
        <row r="331">
          <cell r="A331">
            <v>74000341</v>
          </cell>
          <cell r="B331" t="str">
            <v>CARBAMATOS TOTAIS (A)</v>
          </cell>
          <cell r="C331" t="str">
            <v>un</v>
          </cell>
          <cell r="D331">
            <v>145</v>
          </cell>
        </row>
        <row r="332">
          <cell r="A332">
            <v>74000342</v>
          </cell>
          <cell r="B332" t="str">
            <v>CARBAMATOS TOTAIS (B)</v>
          </cell>
          <cell r="C332" t="str">
            <v>un</v>
          </cell>
          <cell r="D332">
            <v>145</v>
          </cell>
        </row>
        <row r="333">
          <cell r="A333">
            <v>74000343</v>
          </cell>
          <cell r="B333" t="str">
            <v>CARBAMATOS TOTAIS (C)</v>
          </cell>
          <cell r="C333" t="str">
            <v>un</v>
          </cell>
          <cell r="D333">
            <v>145</v>
          </cell>
        </row>
        <row r="334">
          <cell r="A334">
            <v>74000344</v>
          </cell>
          <cell r="B334" t="str">
            <v>CARBAMATOS TOTAIS (D)</v>
          </cell>
          <cell r="C334" t="str">
            <v>un</v>
          </cell>
          <cell r="D334">
            <v>145</v>
          </cell>
        </row>
        <row r="335">
          <cell r="A335">
            <v>74000345</v>
          </cell>
          <cell r="B335" t="str">
            <v>FOSFORADOS TOTAIS (C)</v>
          </cell>
          <cell r="C335" t="str">
            <v>un</v>
          </cell>
          <cell r="D335">
            <v>145</v>
          </cell>
        </row>
        <row r="336">
          <cell r="A336">
            <v>74000346</v>
          </cell>
          <cell r="B336" t="str">
            <v>HERBICIDAS FENOXIACIDOS (2,4-D,2,4,5-T,2,4,5-TP) (A / B)</v>
          </cell>
          <cell r="C336" t="str">
            <v>un</v>
          </cell>
          <cell r="D336">
            <v>100</v>
          </cell>
        </row>
        <row r="337">
          <cell r="A337">
            <v>74000347</v>
          </cell>
          <cell r="B337" t="str">
            <v>HERBICIDAS FENOXIÁCIDOS (2,4-D, 2,4,5-T, 2,4,5-TP) (C)</v>
          </cell>
          <cell r="C337" t="str">
            <v>un</v>
          </cell>
          <cell r="D337">
            <v>100</v>
          </cell>
        </row>
        <row r="338">
          <cell r="A338">
            <v>74000348</v>
          </cell>
          <cell r="B338" t="str">
            <v>PCB'S (A / B / C / D)</v>
          </cell>
          <cell r="C338" t="str">
            <v>un</v>
          </cell>
          <cell r="D338">
            <v>202.25</v>
          </cell>
        </row>
        <row r="339">
          <cell r="A339">
            <v>74000349</v>
          </cell>
          <cell r="B339" t="str">
            <v>SOLVENTES HALOGENADOS (A / B)</v>
          </cell>
          <cell r="C339" t="str">
            <v>un</v>
          </cell>
          <cell r="D339">
            <v>35</v>
          </cell>
        </row>
        <row r="340">
          <cell r="A340">
            <v>74000350</v>
          </cell>
          <cell r="B340" t="str">
            <v>SOLVENTES HALOGENADOS (C)</v>
          </cell>
          <cell r="C340" t="str">
            <v>un</v>
          </cell>
          <cell r="D340">
            <v>35</v>
          </cell>
        </row>
        <row r="341">
          <cell r="A341">
            <v>74000351</v>
          </cell>
          <cell r="B341" t="str">
            <v>SOLVENTES HALOGENADOS (D)</v>
          </cell>
          <cell r="C341" t="str">
            <v>un</v>
          </cell>
          <cell r="D341">
            <v>35</v>
          </cell>
        </row>
        <row r="342">
          <cell r="A342">
            <v>74000352</v>
          </cell>
          <cell r="B342" t="str">
            <v>TRIHALOMETANO - THM (A / B)</v>
          </cell>
          <cell r="C342" t="str">
            <v>un</v>
          </cell>
          <cell r="D342">
            <v>112.5</v>
          </cell>
        </row>
        <row r="343">
          <cell r="A343">
            <v>74000353</v>
          </cell>
          <cell r="B343" t="str">
            <v>TRIHALOMETANO - THM (C / D)</v>
          </cell>
          <cell r="C343" t="str">
            <v>un</v>
          </cell>
          <cell r="D343">
            <v>112.5</v>
          </cell>
        </row>
        <row r="344">
          <cell r="A344">
            <v>74000354</v>
          </cell>
          <cell r="B344" t="str">
            <v>MOBILIZAÇÃO, INSTALAÇÃO E DESMOBILIZAÇÃO, POR EQUIPE / EQUIPAMENTO, INCLUSIVE TRANSPORTE ATÉ 60 KM - POÇOS DE INSPEÇÃO</v>
          </cell>
          <cell r="C344" t="str">
            <v>un</v>
          </cell>
          <cell r="D344">
            <v>2000</v>
          </cell>
        </row>
        <row r="345">
          <cell r="A345">
            <v>74000355</v>
          </cell>
          <cell r="B345" t="str">
            <v>ACRÉSCIMO DO TRANSPORTE PARA DISTÂNCIA ACIMA DE 60KM - POÇOS DE INSPEÇÃO</v>
          </cell>
          <cell r="C345" t="str">
            <v>KM</v>
          </cell>
          <cell r="D345">
            <v>9</v>
          </cell>
        </row>
        <row r="346">
          <cell r="A346">
            <v>74000356</v>
          </cell>
          <cell r="B346" t="str">
            <v>PERFURAÇÃO EM SOLO - FURO COM PROFUNDIDADE ATÉ 5 METROS - POÇOS DE INSPEÇÃO</v>
          </cell>
          <cell r="C346" t="str">
            <v>M</v>
          </cell>
          <cell r="D346">
            <v>390</v>
          </cell>
        </row>
        <row r="347">
          <cell r="A347">
            <v>74000357</v>
          </cell>
          <cell r="B347" t="str">
            <v>PERFURAÇÃO EM SOLO - FURO COM PROFUNDIDADE ACIMA DE 5 METROS ATÉ 10 METROS - POÇOS DE INSPEÇÃO</v>
          </cell>
          <cell r="C347" t="str">
            <v>M</v>
          </cell>
          <cell r="D347">
            <v>500</v>
          </cell>
        </row>
        <row r="348">
          <cell r="A348">
            <v>74000358</v>
          </cell>
          <cell r="B348" t="str">
            <v>PERFURAÇÃO EM SOLO COM PROFUNDIDADE ACIMA DOS 10 METROS INICIAIS - POÇOS DE INSPEÇÃO</v>
          </cell>
          <cell r="C348" t="str">
            <v>M</v>
          </cell>
          <cell r="D348">
            <v>800</v>
          </cell>
        </row>
        <row r="349">
          <cell r="A349">
            <v>74000359</v>
          </cell>
          <cell r="B349" t="str">
            <v>EXECUÇÃO DE ESCORAMENTO COM FORNECIMENTO DE MATERIAL - POÇOS DE INSPEÇÃO</v>
          </cell>
          <cell r="C349" t="str">
            <v>M2</v>
          </cell>
          <cell r="D349">
            <v>600</v>
          </cell>
        </row>
        <row r="350">
          <cell r="A350">
            <v>74000360</v>
          </cell>
          <cell r="B350" t="str">
            <v>RETIRADA E ACONDICIONAMENTO DE AMOSTRA INDEFORMADA POR BLOCO APROVEITÁVEL - POÇOS DE INSPEÇÃO</v>
          </cell>
          <cell r="C350" t="str">
            <v>un</v>
          </cell>
          <cell r="D350">
            <v>800</v>
          </cell>
        </row>
        <row r="351">
          <cell r="A351">
            <v>74000361</v>
          </cell>
          <cell r="B351" t="str">
            <v>DESMONTE EM SOLO DE ALTERAÇÃO DE ROCHA, UTILIZANDO ROMPEDOR DE AR COMPRIMIDO - POÇOS DE INSPEÇÃO</v>
          </cell>
          <cell r="C351" t="str">
            <v>M3</v>
          </cell>
          <cell r="D351">
            <v>1250</v>
          </cell>
        </row>
        <row r="352">
          <cell r="A352">
            <v>74000362</v>
          </cell>
          <cell r="B352" t="str">
            <v>DESLOCAMENTO DE EQUIPAMENTO ENTRE POÇOS ACIMA DE 200 METROS - POÇOS DE INSPEÇÃO</v>
          </cell>
          <cell r="C352" t="str">
            <v>un</v>
          </cell>
          <cell r="D352">
            <v>500</v>
          </cell>
        </row>
        <row r="353">
          <cell r="A353">
            <v>74000363</v>
          </cell>
          <cell r="B353" t="str">
            <v>MOBILIZAÇÃO, INSTALAÇÃO E DESMOBILIZAÇÃO, POR EQUIPE / EQUIPAMENTO, INCLUSIVE TRANSPORTE ATÉ 60 KM - SONDAGEM ATRADO</v>
          </cell>
          <cell r="C353" t="str">
            <v>un</v>
          </cell>
          <cell r="D353">
            <v>1750</v>
          </cell>
        </row>
        <row r="354">
          <cell r="A354">
            <v>74000364</v>
          </cell>
          <cell r="B354" t="str">
            <v>ACRÉSCIMO DO TRANSPORTE PARA DISTÂNCIA ACIMA DE 60KM - SONDAGEM A TRADO</v>
          </cell>
          <cell r="C354" t="str">
            <v>KM</v>
          </cell>
          <cell r="D354">
            <v>6.5</v>
          </cell>
        </row>
        <row r="355">
          <cell r="A355">
            <v>74000365</v>
          </cell>
          <cell r="B355" t="str">
            <v>PERFURAÇÃO DE FURO COM PROFUNDIDADE ATÉ 5 METROS - SONDAGEM A TRADO</v>
          </cell>
          <cell r="C355" t="str">
            <v>M</v>
          </cell>
          <cell r="D355">
            <v>87.5</v>
          </cell>
        </row>
        <row r="356">
          <cell r="A356">
            <v>74000366</v>
          </cell>
          <cell r="B356" t="str">
            <v>PERFURAÇÃO DE FURO COM PROFUNDIDADE ACIMA DE 5 METROS ATÉ 10 METROS - SONDAGEM A TRADO</v>
          </cell>
          <cell r="C356" t="str">
            <v>M</v>
          </cell>
          <cell r="D356">
            <v>100</v>
          </cell>
        </row>
        <row r="357">
          <cell r="A357">
            <v>74000367</v>
          </cell>
          <cell r="B357" t="str">
            <v>PERFURAÇÃO DE FURO COM PROFUNDIDADE ACIMA DOS 10 METROS INICIAIS - SONDAGEM A TRADO</v>
          </cell>
          <cell r="C357" t="str">
            <v>M</v>
          </cell>
          <cell r="D357">
            <v>117.5</v>
          </cell>
        </row>
        <row r="358">
          <cell r="A358">
            <v>74000368</v>
          </cell>
          <cell r="B358" t="str">
            <v>COLETA DE AMOSTRA  E ACONDICIONAMENTO EM RECIPIENTE COM TAMPA HERMÉTICA PARA CARACTERIZAÇÃO TÁCTIL-VISUAL - SONDAGEM A TRADO</v>
          </cell>
          <cell r="C358" t="str">
            <v>un</v>
          </cell>
          <cell r="D358">
            <v>13.5</v>
          </cell>
        </row>
        <row r="359">
          <cell r="A359">
            <v>74000369</v>
          </cell>
          <cell r="B359" t="str">
            <v>COLETA DE AMOSTRA (20KG) E ACONDICIONAMENTO EM SACO DE LONA PARA ENSAIOS DE CARACTERIZAÇÃO DE SOLOS - SONDAGEM A TRADO</v>
          </cell>
          <cell r="C359" t="str">
            <v>un</v>
          </cell>
          <cell r="D359">
            <v>25</v>
          </cell>
        </row>
        <row r="360">
          <cell r="A360">
            <v>74000370</v>
          </cell>
          <cell r="B360" t="str">
            <v>DESLOCAMENTO DE EQUIPAMENTO ENTRE FUROS ACIMA DE 200 METROS - SONDAGEM A TRADO</v>
          </cell>
          <cell r="C360" t="str">
            <v>un</v>
          </cell>
          <cell r="D360">
            <v>150</v>
          </cell>
        </row>
        <row r="361">
          <cell r="A361">
            <v>74000371</v>
          </cell>
          <cell r="B361" t="str">
            <v>DESLOCAMENTO DE EQUIPAMENTO ENTRE FUROS ACIMA DE 100 METROS ATÉ 200 METROS, INCLUSIVE REINSTALAÇÃO - SONDAGEM A TRADO</v>
          </cell>
          <cell r="C361" t="str">
            <v>un</v>
          </cell>
          <cell r="D361">
            <v>125</v>
          </cell>
        </row>
        <row r="362">
          <cell r="A362">
            <v>74000372</v>
          </cell>
          <cell r="B362" t="str">
            <v>DESLOCAMENTO DE EQUIPAMENTO ENTRE FUROS ACIMA DE 50 METROS ATÉ 100 METROS, INCLUSIVE REINSTALAÇÃO - SONDAGEM A TRADO</v>
          </cell>
          <cell r="C362" t="str">
            <v>un</v>
          </cell>
          <cell r="D362">
            <v>105</v>
          </cell>
        </row>
        <row r="363">
          <cell r="A363">
            <v>74000373</v>
          </cell>
          <cell r="B363" t="str">
            <v>DESLOCAMENTO DE EQUIPAMENTO ENTRE FUROS ATÉ 50 METROS, INCLUSIVE REINSTALAÇÃO  - SONDAGEM A TRADO</v>
          </cell>
          <cell r="C363" t="str">
            <v>un</v>
          </cell>
          <cell r="D363">
            <v>80</v>
          </cell>
        </row>
        <row r="364">
          <cell r="A364">
            <v>74000374</v>
          </cell>
          <cell r="B364" t="str">
            <v>MOBILIZAÇÃO, INSTALAÇÃO E DESMOBILIZAÇÃO POR EQUIPE / EQUIPAMENTO, INCLUSIVE TRANSPORTE ATÉ 60KM - SONDAGEM A PERCUSSÃO COM EQUIPAMENTO MANUAL</v>
          </cell>
          <cell r="C364" t="str">
            <v>un</v>
          </cell>
          <cell r="D364">
            <v>2250</v>
          </cell>
        </row>
        <row r="365">
          <cell r="A365">
            <v>74000375</v>
          </cell>
          <cell r="B365" t="str">
            <v>ACRÉSCIMO DO TRANSPORTE PARA DISTÂNCIA ACIMA DE 60KM - SONDAGEM A PERCUSSÃO COM EQUIPAMENTO MANUAL</v>
          </cell>
          <cell r="C365" t="str">
            <v>KM</v>
          </cell>
          <cell r="D365">
            <v>6</v>
          </cell>
        </row>
        <row r="366">
          <cell r="A366">
            <v>74000376</v>
          </cell>
          <cell r="B366" t="str">
            <v>PERFURAÇÃO COM EQUIPAMENTO DE SONDAGEM MANUAL (SEM ENSAIO SPT) - SONDAGEM A PERCUSSÃO COM EQUIPAMENTO MANUAL</v>
          </cell>
          <cell r="C366" t="str">
            <v>M</v>
          </cell>
          <cell r="D366">
            <v>135</v>
          </cell>
        </row>
        <row r="367">
          <cell r="A367">
            <v>74000377</v>
          </cell>
          <cell r="B367" t="str">
            <v>PERFURAÇÃO COM EQUIPAMENTO DE SONDAGEM MANUAL, DIÂMETRO 2 ½ POLEGADAS: FURO COM UM ENSAIO DE PENETRAÇÃO SPT A CADA METRO - SONDAGEM A PERCUSSÃO COM EQUIPAMENTO MANUAL</v>
          </cell>
          <cell r="C367" t="str">
            <v>M</v>
          </cell>
          <cell r="D367">
            <v>147.5</v>
          </cell>
        </row>
        <row r="368">
          <cell r="A368">
            <v>74000378</v>
          </cell>
          <cell r="B368" t="str">
            <v>ENSAIO DE PENETRAÇÃO SPT - SONDAGEM A PERCUSSÃO COM EQUIPAMENTO MANUAL</v>
          </cell>
          <cell r="C368" t="str">
            <v>un</v>
          </cell>
          <cell r="D368">
            <v>70</v>
          </cell>
        </row>
        <row r="369">
          <cell r="A369">
            <v>74000379</v>
          </cell>
          <cell r="B369" t="str">
            <v>DESLOCAMENTO DE EQUIPAMENTO ENTRE FUROS ATÉ 50 METROS, INCLUSIVE REINSTALAÇÃO - SONDAGEM A PERCUSSÃO COM EQUIPAMENTO MANUAL</v>
          </cell>
          <cell r="C369" t="str">
            <v>un</v>
          </cell>
          <cell r="D369">
            <v>200</v>
          </cell>
        </row>
        <row r="370">
          <cell r="A370">
            <v>74000380</v>
          </cell>
          <cell r="B370" t="str">
            <v>DESLOCAMENTO DE EQUIPAMENTO ENTRE FUROS ACIMA DE 50 METROS ATÉ 100 METROS, INCLUSIVE REINSTALAÇÃO - SONDAGEM A PERCUSSÃO COM EQUIPAMENTO MANUAL</v>
          </cell>
          <cell r="C370" t="str">
            <v>un</v>
          </cell>
          <cell r="D370">
            <v>212.5</v>
          </cell>
        </row>
        <row r="371">
          <cell r="A371">
            <v>74000381</v>
          </cell>
          <cell r="B371" t="str">
            <v>DESLOCAMENTO DE EQUIPAMENTO ENTRE FUROS ACIMA DE 100 METROS ATÉ 200 METROS, INCLUSIVE REINSTALAÇÃO - SONDAGEM A PERCUSSÃO COM EQUIPAMENTO MANUAL</v>
          </cell>
          <cell r="C371" t="str">
            <v>un</v>
          </cell>
          <cell r="D371">
            <v>280</v>
          </cell>
        </row>
        <row r="372">
          <cell r="A372">
            <v>74000382</v>
          </cell>
          <cell r="B372" t="str">
            <v>DESLOCAMENTO DE EQUIPAMENTO ENTRE FUROS ACIMA DOS 200 METROS, INCLUSIVE REINSTALAÇÃO - SONDAGEM A PERCUSSÃO COM EQUIPAMENTO MANUAL</v>
          </cell>
          <cell r="C372" t="str">
            <v>un</v>
          </cell>
          <cell r="D372">
            <v>300</v>
          </cell>
        </row>
        <row r="373">
          <cell r="A373">
            <v>74000383</v>
          </cell>
          <cell r="B373" t="str">
            <v>MOBILIZAÇÃO, INSTALAÇÃO E DESMOBILIZAÇÃO POR EQUIPE / EQUIPAMENTO, INCLUSIVE TRANSPORTE ATÉ 60KM - SONDAGEM A PERCUSSÃO COM EQUIPAMENTO MECANIZADO</v>
          </cell>
          <cell r="C373" t="str">
            <v>un</v>
          </cell>
          <cell r="D373">
            <v>2800</v>
          </cell>
        </row>
        <row r="374">
          <cell r="A374">
            <v>74000384</v>
          </cell>
          <cell r="B374" t="str">
            <v>ACRÉSCIMO DO TRANSPORTE PARA DISTÂNCIA ACIMA DE 60KM - SONDAGEM A PERCUSSÃO COM EQUIPAMENTO MECANIZADO</v>
          </cell>
          <cell r="C374" t="str">
            <v>KM</v>
          </cell>
          <cell r="D374">
            <v>7.1</v>
          </cell>
        </row>
        <row r="375">
          <cell r="A375">
            <v>74000385</v>
          </cell>
          <cell r="B375" t="str">
            <v>PERFURAÇÃO COM EQUIPAMENTO DE SONDAGEM MECANIZADA, DIÂMETRO 70MM (INT.) E 156MM (EXT.) SEM ENSAIO SPT - SONDAGEM A PERCUSSÃO COM EQUIPAMENTO MECANIZADO</v>
          </cell>
          <cell r="C375" t="str">
            <v>M</v>
          </cell>
          <cell r="D375">
            <v>165</v>
          </cell>
        </row>
        <row r="376">
          <cell r="A376">
            <v>74000386</v>
          </cell>
          <cell r="B376" t="str">
            <v>PERFURAÇÃO COM EQUIPAMENTO DE SONDAGEM MECANIZADA, DIÂMETRO 95MM (INT.) E 181MM (EXT.) SEM ENSAIO SPT - SONDAGEM A PERCUSSÃO COM EQUIPAMENTO MECANIZADO</v>
          </cell>
          <cell r="C376" t="str">
            <v>M</v>
          </cell>
          <cell r="D376">
            <v>180</v>
          </cell>
        </row>
        <row r="377">
          <cell r="A377">
            <v>74000387</v>
          </cell>
          <cell r="B377" t="str">
            <v>PERFURAÇÃO COM EQUIPAMENTO DE SONDAGEM MECANIZADA, DIÂMETRO 70MM (INT.) E 156MM (EXT.) COM ENSAIO SPT A CADA METRO
- SONDAGEM A PERCUSSÃO COM EQUIPAMENTO MECANIZADO</v>
          </cell>
          <cell r="C377" t="str">
            <v>M</v>
          </cell>
          <cell r="D377">
            <v>200</v>
          </cell>
        </row>
        <row r="378">
          <cell r="A378">
            <v>74000388</v>
          </cell>
          <cell r="B378" t="str">
            <v>PERFURAÇÃO COM EQUIPAMENTO DE SONDAGEM MECANIZADA, DIÂMETRO 95MM (INT.) E 181MM (EXT.) COM ENSAIO SPT A CADA METRO
- SONDAGEM A PERCUSSÃO COM EQUIPAMENTO MECANIZADO</v>
          </cell>
          <cell r="C378" t="str">
            <v>M</v>
          </cell>
          <cell r="D378">
            <v>220</v>
          </cell>
        </row>
        <row r="379">
          <cell r="A379">
            <v>74000389</v>
          </cell>
          <cell r="B379" t="str">
            <v>ENSAIO DE PENETRAÇÃO SPT - SONDAGEM A PERCUSSÃO COM EQUIPAMENTO MECANIZADO</v>
          </cell>
          <cell r="C379" t="str">
            <v>un</v>
          </cell>
          <cell r="D379">
            <v>150</v>
          </cell>
        </row>
        <row r="380">
          <cell r="A380">
            <v>74000390</v>
          </cell>
          <cell r="B380" t="str">
            <v>DESLOCAMENTO DE EQUIPAMENTO ENTRE FUROS ATÉ 50 METROS, INCLUSIVE REINSTALAÇÃO - SONDAGEM A PERCUSSÃO COM EQUIPAMENTO MECANIZADO</v>
          </cell>
          <cell r="C380" t="str">
            <v>un</v>
          </cell>
          <cell r="D380">
            <v>230</v>
          </cell>
        </row>
        <row r="381">
          <cell r="A381">
            <v>74000391</v>
          </cell>
          <cell r="B381" t="str">
            <v>DESLOCAMENTO DE EQUIPAMENTO ENTRE FUROS ACIMA DE 50 METROS ATÉ 100 METROS, INCLUSIVE REINSTALAÇÃO - SONDAGEM A PERCUSSÃO COM EQUIPAMENTO MECANIZADO</v>
          </cell>
          <cell r="C381" t="str">
            <v>un</v>
          </cell>
          <cell r="D381">
            <v>250</v>
          </cell>
        </row>
        <row r="382">
          <cell r="A382">
            <v>74000392</v>
          </cell>
          <cell r="B382" t="str">
            <v>DESLOCAMENTO DE EQUIPAMENTO ENTRE FUROS ACIMA DE 100 METROS ATÉ 200 METROS, INCLUSIVE REINSTALAÇÃO - SONDAGEM A PERCUSSÃO COM EQUIPAMENTO MECANIZADO</v>
          </cell>
          <cell r="C382" t="str">
            <v>un</v>
          </cell>
          <cell r="D382">
            <v>300</v>
          </cell>
        </row>
        <row r="383">
          <cell r="A383">
            <v>74000393</v>
          </cell>
          <cell r="B383" t="str">
            <v>DESLOCAMENTO DE EQUIPAMENTO ENTRE FUROS ACIMA DOS 200 METROS, INCLUSIVE REINSTALAÇÃO - SONDAGEM A PERCUSSÃO COM EQUIPAMENTO MECANIZADO</v>
          </cell>
          <cell r="C383" t="str">
            <v>un</v>
          </cell>
          <cell r="D383">
            <v>400</v>
          </cell>
        </row>
        <row r="384">
          <cell r="A384">
            <v>74000394</v>
          </cell>
          <cell r="B384" t="str">
            <v>MOBILIZAÇÃO, INSTALAÇÃO E DESMOBILIZAÇÃO POR EQUIPE / EQUIPAMENTO, INCLUSIVE TRANSPORTE ATÉ 60KM - SONDAGEM ROTATIVA</v>
          </cell>
          <cell r="C384" t="str">
            <v>un</v>
          </cell>
          <cell r="D384">
            <v>6000</v>
          </cell>
        </row>
        <row r="385">
          <cell r="A385">
            <v>74000395</v>
          </cell>
          <cell r="B385" t="str">
            <v>ACRÉSCIMO DO TRANSPORTE PARA DISTÂNCIA ACIMA DE 60KM - SONDAGEM ROTATIVA</v>
          </cell>
          <cell r="C385" t="str">
            <v>KM</v>
          </cell>
          <cell r="D385">
            <v>17.5</v>
          </cell>
        </row>
        <row r="386">
          <cell r="A386">
            <v>74000396</v>
          </cell>
          <cell r="B386" t="str">
            <v>PERFURAÇÃO EM SOLO COM COROA DE WIDIA, FURO VERTICAL OU INCLINADO ATÉ 10 GR COM A VERTICAL, DIÂMETRO HW (INCLUSO AMOSTRAGEM)  - SONDAGEM ROTATIVA</v>
          </cell>
          <cell r="C386" t="str">
            <v>M</v>
          </cell>
          <cell r="D386">
            <v>420</v>
          </cell>
        </row>
        <row r="387">
          <cell r="A387">
            <v>74000397</v>
          </cell>
          <cell r="B387" t="str">
            <v>PERFURAÇÃO EM SOLO COM COROA DE WIDIA, FURO VERTICAL OU INCLINADO ATÉ 10 GR COM A VERTICAL, DIÂMETRO NW (INCLUSO AMOSTRAGEM) - SONDAGEM ROTATIVA</v>
          </cell>
          <cell r="C387" t="str">
            <v>M</v>
          </cell>
          <cell r="D387">
            <v>350</v>
          </cell>
        </row>
        <row r="388">
          <cell r="A388">
            <v>74000398</v>
          </cell>
          <cell r="B388" t="str">
            <v>PERFURAÇÃO EM SOLO COM COROA DE WIDIA, FURO INCLINADO DE 11 GR A 90 GR COM A VERTICAL, DIÂMETRO HW (INCLUSO AMOSTRAGEM) - SONDAGEM ROTATIVA</v>
          </cell>
          <cell r="C388" t="str">
            <v>M</v>
          </cell>
          <cell r="D388">
            <v>650</v>
          </cell>
        </row>
        <row r="389">
          <cell r="A389">
            <v>74000399</v>
          </cell>
          <cell r="B389" t="str">
            <v>PERFURAÇÃO EM SOLO COM COROA DE WIDIA, FURO INCLINADO DE 11 GR A 90 GR COM A VERTICAL, DIÂMETRO NW (INCLUSO AMOSTRAGEM)- SONDAGEM ROTATIVA</v>
          </cell>
          <cell r="C389" t="str">
            <v>M</v>
          </cell>
          <cell r="D389">
            <v>480</v>
          </cell>
        </row>
        <row r="390">
          <cell r="A390">
            <v>74000400</v>
          </cell>
          <cell r="B390" t="str">
            <v>PERFURAÇÃO EM ROCHA COM COROA DE DIAMANTE, BARRILETE DUPLO LIVRE, FURO VERTICAL OU INCLINADO ATÉ 10GR COM A VERTICAL, DIÂMETRO HW OU EQUIVALENTE, INCLUSIVE AMOSTRAGEM - SONDAGEM ROTATIVA</v>
          </cell>
          <cell r="C390" t="str">
            <v>M</v>
          </cell>
          <cell r="D390">
            <v>1125</v>
          </cell>
        </row>
        <row r="391">
          <cell r="A391">
            <v>74000401</v>
          </cell>
          <cell r="B391" t="str">
            <v>PERFURAÇÃO EM ROCHA COM COROA DE DIAMANTE, BARRILETE DUPLO LIVRE, FURO VERTICAL OU INCLINADO ATÉ 10GR COM A VERTICAL, DIÂMETRO NW OU EQUIVALENTE, INCLUSIVE AMOSTRAGEM - SONDAGEM ROTATIVA</v>
          </cell>
          <cell r="C391" t="str">
            <v>M</v>
          </cell>
          <cell r="D391">
            <v>940</v>
          </cell>
        </row>
        <row r="392">
          <cell r="A392">
            <v>74000402</v>
          </cell>
          <cell r="B392" t="str">
            <v>PERFURAÇÃO EM ROCHA COM COROA DE DIAMANTE, BARRILETE DUPLO LIVRE, FURO INCLINADO DE 11 GR A 90 GR COM A VERTICAL, DIÂMETRO HW OU EQUIVALENTE, INCLUSIVE AMOSTRAGEM - SONDAGEM ROTATIVA</v>
          </cell>
          <cell r="C392" t="str">
            <v>M</v>
          </cell>
          <cell r="D392">
            <v>1200</v>
          </cell>
        </row>
        <row r="393">
          <cell r="A393">
            <v>74000403</v>
          </cell>
          <cell r="B393" t="str">
            <v>PERFURAÇÃO EM ROCHA COM COROA DE DIAMANTE, BARRILETE DUPLO LIVRE, FURO INCLINADO DE 11 GR A 90 GR COM A VERTICAL, DIÂMETRO NW OU EQUIVALENTE, INCLUSIVE AMOSTRAGEM - SONDAGEM ROTATIVA</v>
          </cell>
          <cell r="C393" t="str">
            <v>M</v>
          </cell>
          <cell r="D393">
            <v>1050</v>
          </cell>
        </row>
        <row r="394">
          <cell r="A394">
            <v>74000404</v>
          </cell>
          <cell r="B394" t="str">
            <v>DESLOCAMENTO DE EQUIPAMENTO ENTRE FUROS ATÉ 50 METROS, INCLUSIVE DESMONTAGEM E REINSTALAÇÃO - SONDAGEM ROTATIVA</v>
          </cell>
          <cell r="C394" t="str">
            <v>un</v>
          </cell>
          <cell r="D394">
            <v>875</v>
          </cell>
        </row>
        <row r="395">
          <cell r="A395">
            <v>74000405</v>
          </cell>
          <cell r="B395" t="str">
            <v>DESLOCAMENTO DE EQUIPAMENTO ENTRE FUROS ACIMA DE 50 METROS ATÉ 100 METROS, INCLUSIVE DESMONTAGEM E REINSTALAÇÃO - SONDAGEM ROTATIVA</v>
          </cell>
          <cell r="C395" t="str">
            <v>un</v>
          </cell>
          <cell r="D395">
            <v>1000</v>
          </cell>
        </row>
        <row r="396">
          <cell r="A396">
            <v>74000406</v>
          </cell>
          <cell r="B396" t="str">
            <v>DESLOCAMENTO DE EQUIPAMENTO ENTRE FUROS ACIMA DE 100 METROS ATÉ 200 METROS, INCLUSIVE DESMONTAGEM E REINSTALAÇÃO - SONDAGEM ROTATIVA</v>
          </cell>
          <cell r="C396" t="str">
            <v>un</v>
          </cell>
          <cell r="D396">
            <v>1150</v>
          </cell>
        </row>
        <row r="397">
          <cell r="A397">
            <v>74000407</v>
          </cell>
          <cell r="B397" t="str">
            <v>DESLOCAMENTO DE EQUIPAMENTO ENTRE FUROS ACIMA DOS 200 METROS, INCLUSIVE DESMONTAGEM E REINSTALAÇÃO - SONDAGEM ROTATIVA</v>
          </cell>
          <cell r="C397" t="str">
            <v>un</v>
          </cell>
          <cell r="D397">
            <v>1325</v>
          </cell>
        </row>
        <row r="398">
          <cell r="A398">
            <v>74000408</v>
          </cell>
          <cell r="B398" t="str">
            <v>EXECUÇÃO DE PLATAFORMA COM DIMENSÃO MÍNIMA DE 5X5M EM TERRENO SECO COM ATÉ 10GR DE INCLINAÇÃO - PLATAFORMAS PARA INSTALAÇÃO DE EQUIPAMENTOS DE PERFURAÇÃO OU SONDAGEM</v>
          </cell>
          <cell r="C398" t="str">
            <v>un</v>
          </cell>
          <cell r="D398">
            <v>950</v>
          </cell>
        </row>
        <row r="399">
          <cell r="A399">
            <v>74000409</v>
          </cell>
          <cell r="B399" t="str">
            <v>EXECUÇÃO DE PLATAFORMA COM DIMENSÃO MÍNIMA DE 5X5M EM TERRENO SECO COM MAIS DE 10GR DE INCLINAÇÃO - PLATAFORMAS PARA INSTALAÇÃO DE EQUIPAMENTOS DE PERFURAÇÃO OU SONDAGEM</v>
          </cell>
          <cell r="C399" t="str">
            <v>un</v>
          </cell>
          <cell r="D399">
            <v>1050</v>
          </cell>
        </row>
        <row r="400">
          <cell r="A400">
            <v>74000410</v>
          </cell>
          <cell r="B400" t="str">
            <v>EXECUÇÃO DE PLATAFORMA COM DIMENSÃO MÍNIMA DE 5X5M EM TERRENO ALAGADO COM LÂMINA DÁGUA ATÉ 40CM - PLATAFORMAS PARA INSTALAÇÃO DE EQUIPAMENTOS DE PERFURAÇÃO OU SONDAGEM</v>
          </cell>
          <cell r="C400" t="str">
            <v>un</v>
          </cell>
          <cell r="D400">
            <v>3500</v>
          </cell>
        </row>
        <row r="401">
          <cell r="A401">
            <v>74000411</v>
          </cell>
          <cell r="B401" t="str">
            <v>EXECUÇÃO DE PLATAFORMA FLUTUANTE COM DIMENSÃO MÍNIMA DE 5X5M, EM TERRENO ALAGADO OU TRECHO DE RIO COM LÂMINA D´ÁGUA SUPERIOR A 40 CM - PLATAFORMAS PARA INSTALAÇÃO DE EQUIPAMENTOS DE PERFURAÇÃO OU SONDAGEM</v>
          </cell>
          <cell r="C401" t="str">
            <v>un</v>
          </cell>
          <cell r="D401">
            <v>5500</v>
          </cell>
        </row>
        <row r="402">
          <cell r="A402">
            <v>74000412</v>
          </cell>
          <cell r="B402" t="str">
            <v>DESLOCAMENTO DE PLATAFORMA FLUTUANTE AO LONGO DO RIO COM EQUIPAMENTO MONTADO - PLATAFORMAS PARA INSTALAÇÃO DE EQUIPAMENTOS DE PERFURAÇÃO OU SONDAGEM</v>
          </cell>
          <cell r="C402" t="str">
            <v>M</v>
          </cell>
          <cell r="D402">
            <v>150</v>
          </cell>
        </row>
        <row r="403">
          <cell r="A403">
            <v>74000413</v>
          </cell>
          <cell r="B403" t="str">
            <v>EXECUÇÃO DE PLATAFORMA FLUTUANTE EM ÁREA MARÍTIMA COSTEIRA - PLATAFORMAS PARA INSTALAÇÃO DE EQUIPAMENTOS DE PERFURAÇÃO OU SONDAGEM</v>
          </cell>
          <cell r="C403" t="str">
            <v>un</v>
          </cell>
          <cell r="D403">
            <v>15000</v>
          </cell>
        </row>
        <row r="404">
          <cell r="A404">
            <v>74000414</v>
          </cell>
          <cell r="B404" t="str">
            <v>DESLOCAMENTO DE PLATAFORMA FLUTUANTE EM ÁREA MARÍTIMA COSTEIRA - PLATAFORMAS PARA INSTALAÇÃO DE EQUIPAMENTOS DE PERFURAÇÃO OU SONDAGEM</v>
          </cell>
          <cell r="C404" t="str">
            <v>M</v>
          </cell>
          <cell r="D404">
            <v>150</v>
          </cell>
        </row>
        <row r="405">
          <cell r="A405">
            <v>74000415</v>
          </cell>
          <cell r="B405" t="str">
            <v>ENSAIO DE LAVAGEM POR TEMPO DE ATÉ 30 MINUTOS DE DURAÇÃO - LAVAGEM, INFILTRAÇÃO E OBTURAÇÃO DE FUROS</v>
          </cell>
          <cell r="C405" t="str">
            <v>un</v>
          </cell>
          <cell r="D405">
            <v>300</v>
          </cell>
        </row>
        <row r="406">
          <cell r="A406">
            <v>74000416</v>
          </cell>
          <cell r="B406" t="str">
            <v>ENSAIO DE INFILTRAÇÃO PELO MÉTODO USBR OU SIMILAR - LAVAGEM, INFILTRAÇÃO E OBTURAÇÃO DE FUROS</v>
          </cell>
          <cell r="C406" t="str">
            <v>un</v>
          </cell>
          <cell r="D406">
            <v>500</v>
          </cell>
        </row>
        <row r="407">
          <cell r="A407">
            <v>74000417</v>
          </cell>
          <cell r="B407" t="str">
            <v>ENSAIOS DE PERDA D’ÁGUA COM 5 ESTÁGIOS DE PRESSÃO DE 10 MINUTOS COM OBTURADOR DE BORRACHA SIMPLES - LAVAGEM, INFILTRAÇÃO E OBTURAÇÃO DE FUROS</v>
          </cell>
          <cell r="C407" t="str">
            <v>un</v>
          </cell>
          <cell r="D407">
            <v>750</v>
          </cell>
        </row>
        <row r="408">
          <cell r="A408">
            <v>74000418</v>
          </cell>
          <cell r="B408" t="str">
            <v>ENSAIOS DE PERDA D’ÁGUA COM 5 ESTÁGIOS DE PRESSÃO DE 10 MINUTOS COM OBTURADOR DE BORRACHA DUPLO - LAVAGEM, INFILTRAÇÃO E OBTURAÇÃO DE FUROS</v>
          </cell>
          <cell r="C408" t="str">
            <v>un</v>
          </cell>
          <cell r="D408">
            <v>850</v>
          </cell>
        </row>
        <row r="409">
          <cell r="A409">
            <v>74000419</v>
          </cell>
          <cell r="B409" t="str">
            <v>APLICAÇÃO DE BENTONITA POR GRAVIDADE OU COM BOMBA MANUAL E CONTROLE DE PRESSÃO PARA OBTURAR FUROS - LAVAGEM, INFILTRAÇÃO E OBTURAÇÃO DE FUROS</v>
          </cell>
          <cell r="C409" t="str">
            <v>KG</v>
          </cell>
          <cell r="D409">
            <v>15</v>
          </cell>
        </row>
        <row r="410">
          <cell r="A410">
            <v>74000420</v>
          </cell>
          <cell r="B410" t="str">
            <v>CIMENTO APLICADO POR GRAVIDADE OU COM BOMBA MANUAL E CONTROLE DE PRESSÃO PARA OBTURAÇÃO DOS FUROS - LAVAGEM, INFILTRAÇÃO E OBTURAÇÃO DE FUROS</v>
          </cell>
          <cell r="C410" t="str">
            <v>KG</v>
          </cell>
          <cell r="D410">
            <v>15</v>
          </cell>
        </row>
        <row r="411">
          <cell r="A411">
            <v>74000421</v>
          </cell>
          <cell r="B411" t="str">
            <v>DETERMINAÇÃO DE INCLINAÇÃO DO FURO DE SONDAGEM COM ÁCIDO FLUORIDRÍCO - LAVAGEM, INFILTRAÇÃO E OBTURAÇÃO DE FUROS</v>
          </cell>
          <cell r="C411" t="str">
            <v>un</v>
          </cell>
          <cell r="D411">
            <v>1880</v>
          </cell>
        </row>
        <row r="412">
          <cell r="A412">
            <v>74000422</v>
          </cell>
          <cell r="B412" t="str">
            <v>MOBILIZAÇÃO, INSTALAÇÃO E DESMOBILIZAÇÃO POR EQUIPE/EQUIPAMENTO - PROVA DE CARGA SOBRE TERRENO OU ESTACAS PRÉ-MOLDADAS, MOLDADAS “IN LOCO” OU SIMILAR</v>
          </cell>
          <cell r="C412" t="str">
            <v>un</v>
          </cell>
          <cell r="D412">
            <v>3795</v>
          </cell>
        </row>
        <row r="413">
          <cell r="A413">
            <v>74000423</v>
          </cell>
          <cell r="B413" t="str">
            <v>EXECUÇÃO DE PROVA DE CARGA ATÉ 30 TONELADAS - PROVA DE CARGA SOBRE TERRENO OU ESTACAS PRÉ-MOLDADAS, MOLDADAS “IN LOCO” OU SIMILAR</v>
          </cell>
          <cell r="C413" t="str">
            <v>un</v>
          </cell>
          <cell r="D413">
            <v>4875</v>
          </cell>
        </row>
        <row r="414">
          <cell r="A414">
            <v>74000424</v>
          </cell>
          <cell r="B414" t="str">
            <v>EXECUÇÃO DE PROVA DE CARGA ACIMA DE 30 TONELADAS ATÉ 60 TONELADAS - PROVA DE CARGA SOBRE TERRENO OU ESTACAS PRÉ-MOLDADAS, MOLDADAS “IN LOCO” OU SIMILAR</v>
          </cell>
          <cell r="C414" t="str">
            <v>un</v>
          </cell>
          <cell r="D414">
            <v>7990</v>
          </cell>
        </row>
        <row r="415">
          <cell r="A415">
            <v>74000425</v>
          </cell>
          <cell r="B415" t="str">
            <v>EXECUÇÃO DE PROVA DE CARGA ACIMA DE 60 TONELADAS ATÉ 90 TONELADAS - PROVA DE CARGA SOBRE TERRENO OU ESTACAS PRÉ-MOLDADAS, MOLDADAS “IN LOCO” OU SIMILAR</v>
          </cell>
          <cell r="C415" t="str">
            <v>un</v>
          </cell>
          <cell r="D415">
            <v>8313.33</v>
          </cell>
        </row>
        <row r="416">
          <cell r="A416">
            <v>74000426</v>
          </cell>
          <cell r="B416" t="str">
            <v>EXECUÇÃO DE PROVA DE CARGA ACIMA DE 90 TONELADAS - PROVA DE CARGA SOBRE TERRENO OU ESTACAS PRÉ-MOLDADAS, MOLDADAS “IN LOCO” OU SIMILAR</v>
          </cell>
          <cell r="C416" t="str">
            <v>un</v>
          </cell>
          <cell r="D416">
            <v>8313.33</v>
          </cell>
        </row>
        <row r="417">
          <cell r="A417">
            <v>74000427</v>
          </cell>
          <cell r="B417" t="str">
            <v>EQUIPAMENTO DE ENSAIO À DISPOSIÇÃO - PROVA DE CARGA SOBRE TERRENO OU ESTACAS PRÉ-MOLDADAS, MOLDADAS “IN LOCO” OU SIMILAR</v>
          </cell>
          <cell r="C417" t="str">
            <v>DIA</v>
          </cell>
          <cell r="D417">
            <v>6250</v>
          </cell>
        </row>
        <row r="418">
          <cell r="A418">
            <v>74000428</v>
          </cell>
          <cell r="B418" t="str">
            <v>ANÁLISE GRANULOMÉTRICA POR PENEIRAMENTO - ENSAIOS GEOTÉCNICOS EM LABORATÓRIO</v>
          </cell>
          <cell r="C418" t="str">
            <v>un</v>
          </cell>
          <cell r="D418">
            <v>147.5</v>
          </cell>
        </row>
        <row r="419">
          <cell r="A419">
            <v>74000429</v>
          </cell>
          <cell r="B419" t="str">
            <v>ANÁLISE GRANULOMÉTRICA SEDIMENTAÇÃO E PENEIRAMENTO - ENSAIOS GEOTÉCNICOS EM LABORATÓRIO</v>
          </cell>
          <cell r="C419" t="str">
            <v>un</v>
          </cell>
          <cell r="D419">
            <v>180</v>
          </cell>
        </row>
        <row r="420">
          <cell r="A420">
            <v>74000430</v>
          </cell>
          <cell r="B420" t="str">
            <v>LIMITES DE ATTERBERG - LIMITE DE LIQUIDEZ E LIMITE DE PLASTICIDADE - ENSAIOS GEOTÉCNICOS EM LABORATÓRIO</v>
          </cell>
          <cell r="C420" t="str">
            <v>un</v>
          </cell>
          <cell r="D420">
            <v>115</v>
          </cell>
        </row>
        <row r="421">
          <cell r="A421">
            <v>74000431</v>
          </cell>
          <cell r="B421" t="str">
            <v>LIMITE DE CONTRAÇÃO  - ENSAIOS GEOTÉCNICOS EM LABORATÓRIO</v>
          </cell>
          <cell r="C421" t="str">
            <v>un</v>
          </cell>
          <cell r="D421">
            <v>131.1</v>
          </cell>
        </row>
        <row r="422">
          <cell r="A422">
            <v>74000432</v>
          </cell>
          <cell r="B422" t="str">
            <v>MASSA ESPECÍFICA REAL DOS GRÃOS - ENSAIOS GEOTÉCNICOS EM LABORATÓRIO</v>
          </cell>
          <cell r="C422" t="str">
            <v>un</v>
          </cell>
          <cell r="D422">
            <v>91.75</v>
          </cell>
        </row>
        <row r="423">
          <cell r="A423">
            <v>74000433</v>
          </cell>
          <cell r="B423" t="str">
            <v>MASSA ESPECÍFICA APARENTE NATURAL - ENSAIOS GEOTÉCNICOS EM LABORATÓRIO</v>
          </cell>
          <cell r="C423" t="str">
            <v>un</v>
          </cell>
          <cell r="D423">
            <v>101.75</v>
          </cell>
        </row>
        <row r="424">
          <cell r="A424">
            <v>74000434</v>
          </cell>
          <cell r="B424" t="str">
            <v>UMIDADE NATURAL - ENSAIOS GEOTÉCNICOS EM LABORATÓRIO</v>
          </cell>
          <cell r="C424" t="str">
            <v>un</v>
          </cell>
          <cell r="D424">
            <v>40</v>
          </cell>
        </row>
        <row r="425">
          <cell r="A425">
            <v>74000435</v>
          </cell>
          <cell r="B425" t="str">
            <v>ENSAIOS DE COMPACTAÇÃO PROCTOR NORMAL - ENSAIOS GEOTÉCNICOS EM LABORATÓRIO</v>
          </cell>
          <cell r="C425" t="str">
            <v>un</v>
          </cell>
          <cell r="D425">
            <v>150</v>
          </cell>
        </row>
        <row r="426">
          <cell r="A426">
            <v>74000436</v>
          </cell>
          <cell r="B426" t="str">
            <v>ENSAIO CBR (5 PONTOS) - ENSAIOS GEOTÉCNICOS EM LABORATÓRIO</v>
          </cell>
          <cell r="C426" t="str">
            <v>un</v>
          </cell>
          <cell r="D426">
            <v>564</v>
          </cell>
        </row>
        <row r="427">
          <cell r="A427">
            <v>74000437</v>
          </cell>
          <cell r="B427" t="str">
            <v>ENSAIO DE PERMEABILIDADE - CARGA CONSTANTE - ENSAIOS GEOTÉCNICOS EM LABORATÓRIO</v>
          </cell>
          <cell r="C427" t="str">
            <v>un</v>
          </cell>
          <cell r="D427">
            <v>575</v>
          </cell>
        </row>
        <row r="428">
          <cell r="A428">
            <v>74000438</v>
          </cell>
          <cell r="B428" t="str">
            <v>ENSAIO DE PERMEABILIDADE - CARGA VARIÁVEL - ENSAIOS GEOTÉCNICOS EM LABORATÓRIO</v>
          </cell>
          <cell r="C428" t="str">
            <v>un</v>
          </cell>
          <cell r="D428">
            <v>482.5</v>
          </cell>
        </row>
        <row r="429">
          <cell r="A429">
            <v>74000439</v>
          </cell>
          <cell r="B429" t="str">
            <v>ENSAIO DE ADENSAMENTO - DETERMINAÇÃO DE K E CV EM 3 PONTOS - ENSAIOS GEOTÉCNICOS EM LABORATÓRIO</v>
          </cell>
          <cell r="C429" t="str">
            <v>un</v>
          </cell>
          <cell r="D429">
            <v>1300</v>
          </cell>
        </row>
        <row r="430">
          <cell r="A430">
            <v>74000440</v>
          </cell>
          <cell r="B430" t="str">
            <v>COMPRESSÃO TRIAXIAL LENTO COM RUPTURA DE 3 CP - ENSAIOS GEOTÉCNICOS EM LABORATÓRIO</v>
          </cell>
          <cell r="C430" t="str">
            <v>un</v>
          </cell>
          <cell r="D430">
            <v>4700</v>
          </cell>
        </row>
        <row r="431">
          <cell r="A431">
            <v>74000441</v>
          </cell>
          <cell r="B431" t="str">
            <v>COMPRESSÃO TRIAXIAL ADENSADO RÁPIDO COM MEDIDA DA PRESSÃO NEUTRA E C/ RUPTURA DE 3 CP - ENSAIOS GEOTÉCNICOS EM LABORATÓRIO</v>
          </cell>
          <cell r="C431" t="str">
            <v>un</v>
          </cell>
          <cell r="D431">
            <v>3850</v>
          </cell>
        </row>
        <row r="432">
          <cell r="A432">
            <v>74000442</v>
          </cell>
          <cell r="B432" t="str">
            <v>RETIRADA E PREPARAÇÃO DE CORPO DE PROVA INDEFORMADO - ENSAIOS GEOTÉCNICOS EM LABORATÓRIO</v>
          </cell>
          <cell r="C432" t="str">
            <v>un</v>
          </cell>
          <cell r="D432">
            <v>1175</v>
          </cell>
        </row>
        <row r="433">
          <cell r="A433">
            <v>74000443</v>
          </cell>
          <cell r="B433" t="str">
            <v>ADENSAMENTO EDOMÉTRICO POR CICLO - ENSAIOS GEOTÉCNICOS EM LABORATÓRIO</v>
          </cell>
          <cell r="C433" t="str">
            <v>un</v>
          </cell>
          <cell r="D433">
            <v>1200</v>
          </cell>
        </row>
        <row r="434">
          <cell r="A434">
            <v>74000444</v>
          </cell>
          <cell r="B434" t="str">
            <v>FORNECIMENTO E INSTALAÇÃO DE MARCO DE DESLOCAMENTO COM PRISMA FIXO - INSTRUMENTAÇÃO GEOTÉCNICA</v>
          </cell>
          <cell r="C434" t="str">
            <v>un</v>
          </cell>
          <cell r="D434">
            <v>180</v>
          </cell>
        </row>
        <row r="435">
          <cell r="A435">
            <v>74000445</v>
          </cell>
          <cell r="B435" t="str">
            <v>FORNECIMENTO E INSTALAÇÃO DE PINO DE RECALQUE - INSTRUMENTAÇÃO GEOTÉCNICA</v>
          </cell>
          <cell r="C435" t="str">
            <v>un</v>
          </cell>
          <cell r="D435">
            <v>180</v>
          </cell>
        </row>
        <row r="436">
          <cell r="A436">
            <v>74000446</v>
          </cell>
          <cell r="B436" t="str">
            <v>FORNECIMENTO E INSTALAÇÃO DE PINO DE CONVERGÊNCIA - INSTRUMENTAÇÃO GEOTÉCNICA</v>
          </cell>
          <cell r="C436" t="str">
            <v>un</v>
          </cell>
          <cell r="D436">
            <v>180</v>
          </cell>
        </row>
        <row r="437">
          <cell r="A437">
            <v>74000447</v>
          </cell>
          <cell r="B437" t="str">
            <v>FORNECIMENTO E INSTALAÇÃO DE PLACA DE RECALQUE SUPERFICIAL
- INSTRUMENTAÇÃO GEOTÉCNICA</v>
          </cell>
          <cell r="C437" t="str">
            <v>un</v>
          </cell>
          <cell r="D437">
            <v>450</v>
          </cell>
        </row>
        <row r="438">
          <cell r="A438">
            <v>74000448</v>
          </cell>
          <cell r="B438" t="str">
            <v>FORNECIMENTO E INSTALAÇÃO DE TASSÔMETRO OU RNP (EXCETO PERFURAÇÃO) - INSTRUMENTAÇÃO GEOTÉCNICA</v>
          </cell>
          <cell r="C438" t="str">
            <v>M</v>
          </cell>
          <cell r="D438">
            <v>390</v>
          </cell>
        </row>
        <row r="439">
          <cell r="A439">
            <v>74000449</v>
          </cell>
          <cell r="B439" t="str">
            <v>FORNECIMENTO E INSTALAÇÃO DE INCLINÔMETRO (EXCETO PERFURAÇÃO) - INSTRUMENTAÇÃO GEOTÉCNICA</v>
          </cell>
          <cell r="C439" t="str">
            <v>M</v>
          </cell>
          <cell r="D439">
            <v>535</v>
          </cell>
        </row>
        <row r="440">
          <cell r="A440">
            <v>74000450</v>
          </cell>
          <cell r="B440" t="str">
            <v>FORNECIMENTO E INSTALAÇÃO DE PERFILÔMETRO (EXCETO PERFURAÇÃO) - INSTRUMENTAÇÃO GEOTÉCNICA</v>
          </cell>
          <cell r="C440" t="str">
            <v>M</v>
          </cell>
          <cell r="D440">
            <v>450</v>
          </cell>
        </row>
        <row r="441">
          <cell r="A441">
            <v>74000451</v>
          </cell>
          <cell r="B441" t="str">
            <v>FORNECIMENTO E INSTALAÇÃO DE PIEZÔMETRO OU MNA (EXCETO PERFURAÇÃO) - INSTRUMENTAÇÃO GEOTÉCNICA</v>
          </cell>
          <cell r="C441" t="str">
            <v>M</v>
          </cell>
          <cell r="D441">
            <v>240</v>
          </cell>
        </row>
        <row r="442">
          <cell r="A442">
            <v>74000452</v>
          </cell>
          <cell r="B442" t="str">
            <v>FORNECIMENTO E INSTALAÇÃO DE ARANHA MAGNÉTICA COM TUBULAÇÃO NO INTERIOR DA PERFURAÇÃO (EXCETO PERFURAÇÃO) - INSTRUMENTAÇÃO GEOTÉCNICA</v>
          </cell>
          <cell r="C442" t="str">
            <v>M</v>
          </cell>
          <cell r="D442">
            <v>750</v>
          </cell>
        </row>
        <row r="443">
          <cell r="A443">
            <v>74000453</v>
          </cell>
          <cell r="B443" t="str">
            <v>FORNECIMENTO E INSTALAÇÃO DE CAIXA DE PROTEÇÃO DA CABEÇA DE INSTRUMENTO TUBULAR - INSTRUMENTAÇÃO GEOTÉCNICA</v>
          </cell>
          <cell r="C443" t="str">
            <v>un</v>
          </cell>
          <cell r="D443">
            <v>325</v>
          </cell>
        </row>
        <row r="444">
          <cell r="A444">
            <v>74000454</v>
          </cell>
          <cell r="B444" t="str">
            <v>EQUIPE DE LEITURA DE INSTRUMENTAÇÃO GEOTÉCNICA TIPO A (PIEZÔMETRO, PINOS DE RECALQUE, MRS, TASSÔMETRO, CONVERGÊNCIA E RNP) - INSTRUMENTAÇÃO GEOTÉCNICA</v>
          </cell>
          <cell r="C444" t="str">
            <v>EQD</v>
          </cell>
          <cell r="D444">
            <v>2000</v>
          </cell>
        </row>
        <row r="445">
          <cell r="A445">
            <v>74000455</v>
          </cell>
          <cell r="B445" t="str">
            <v>EQUIPE DE LEITURA DE INSTRUMENTAÇÃO GEOTÉCNICA TIPO B ( INCLINÔMETRO, PIEZÔMETRO, PINOS DE RECALQUE, MRS, TASSÔMETRO, CONVERGÊNCIA E RNP) - INSTRUMENTAÇÃO GEOTÉCNICA</v>
          </cell>
          <cell r="C445" t="str">
            <v>EQD</v>
          </cell>
          <cell r="D445">
            <v>2450</v>
          </cell>
        </row>
        <row r="446">
          <cell r="A446">
            <v>74000456</v>
          </cell>
          <cell r="B446" t="str">
            <v>EXTRAÇÃO DE CP NO LABORATÓRIO (DIÂM. 50, 75 ou 100 mm), INCLUSO CAPEAMENTO E RUPTURA - ENSAIOS EM CONCRETO</v>
          </cell>
          <cell r="C446" t="str">
            <v>un</v>
          </cell>
          <cell r="D446">
            <v>392.5</v>
          </cell>
        </row>
        <row r="447">
          <cell r="A447">
            <v>74000457</v>
          </cell>
          <cell r="B447" t="str">
            <v>EXTRAÇÃO DE CP NO CAMPO (DIÂM. 50, 75 ou 100 mm), INCLUSO CAPEAMENTO E RUPTURA - ENSAIOS EM CONCRETO</v>
          </cell>
          <cell r="C447" t="str">
            <v>un</v>
          </cell>
          <cell r="D447">
            <v>886.5</v>
          </cell>
        </row>
        <row r="448">
          <cell r="A448">
            <v>74000458</v>
          </cell>
          <cell r="B448" t="str">
            <v>COMPRESSÃO AXIAL EM CP's CILINDRICOS, INCLUSO CAPEAMENTO E RUPTURA - ENSAIOS EM CONCRETO</v>
          </cell>
          <cell r="C448" t="str">
            <v>un</v>
          </cell>
          <cell r="D448">
            <v>91.05</v>
          </cell>
        </row>
        <row r="449">
          <cell r="A449">
            <v>74000459</v>
          </cell>
          <cell r="B449" t="str">
            <v>MÓDULO DE DEFORMAÇÃO SECANTE ENSAIOS EM CONCRETO</v>
          </cell>
          <cell r="C449" t="str">
            <v>un</v>
          </cell>
          <cell r="D449">
            <v>487.5</v>
          </cell>
        </row>
        <row r="450">
          <cell r="A450">
            <v>74000460</v>
          </cell>
          <cell r="B450" t="str">
            <v>VERIFICAÇÃO DE DOSAGEM DE CONCRETO OU ARGAMASSA CONVENCIONAL OU BOMBEÁVEL - ENSAIOS EM CONCRETO</v>
          </cell>
          <cell r="C450" t="str">
            <v>un</v>
          </cell>
          <cell r="D450">
            <v>2465</v>
          </cell>
        </row>
        <row r="451">
          <cell r="A451">
            <v>74000461</v>
          </cell>
          <cell r="B451" t="str">
            <v>VERIFICAÇÃO DE DOSAGEM DE CONCRETO OU ARGAMASSA CONVENCIONAL OU BOMBEÁVEL, POR TRAÇO ADICIONAL NA MESMA OCASIÃO - ENSAIOS EM CONCRETO</v>
          </cell>
          <cell r="C451" t="str">
            <v>un</v>
          </cell>
          <cell r="D451">
            <v>1430</v>
          </cell>
        </row>
        <row r="452">
          <cell r="A452">
            <v>74000462</v>
          </cell>
          <cell r="B452" t="str">
            <v>PENETRAÇÃO D'ÁGUA SOB PRESSÃO - ENSAIOS EM CONCRETO</v>
          </cell>
          <cell r="C452" t="str">
            <v>un</v>
          </cell>
          <cell r="D452">
            <v>339</v>
          </cell>
        </row>
        <row r="453">
          <cell r="A453">
            <v>74000463</v>
          </cell>
          <cell r="B453" t="str">
            <v>ABSORÇÃO D'ÁGUA POR IMERSÃO E FERVURA, ÍNDICE DE VAZIOS E MASSA ESPECÍFICA - ENSAIOS EM CONCRETO</v>
          </cell>
          <cell r="C453" t="str">
            <v>un</v>
          </cell>
          <cell r="D453">
            <v>219</v>
          </cell>
        </row>
        <row r="454">
          <cell r="A454">
            <v>74000464</v>
          </cell>
          <cell r="B454" t="str">
            <v>ABSORÇÃO D'ÁGUA POR CAPILARIDADE - ENSAIOS EM CONCRETO</v>
          </cell>
          <cell r="C454" t="str">
            <v>un</v>
          </cell>
          <cell r="D454">
            <v>309</v>
          </cell>
        </row>
        <row r="455">
          <cell r="A455">
            <v>74000465</v>
          </cell>
          <cell r="B455" t="str">
            <v>AVALIAÇÃO DA DUREZA SUPERFICIAL DE CONCRETO POR ESCLERÔMETRO DE REFLEXÃO - ENSAIOS EM CONCRETO</v>
          </cell>
          <cell r="C455" t="str">
            <v>un</v>
          </cell>
          <cell r="D455">
            <v>1457.5</v>
          </cell>
        </row>
        <row r="456">
          <cell r="A456">
            <v>74000466</v>
          </cell>
          <cell r="B456" t="str">
            <v>DETERMINAÇÃO DO COBRIMENTO DA ARMADURA COM EMPREGO DE PACÔMETRO - ENSAIOS EM CONCRETO</v>
          </cell>
          <cell r="C456" t="str">
            <v>un</v>
          </cell>
          <cell r="D456">
            <v>1107.24</v>
          </cell>
        </row>
        <row r="457">
          <cell r="A457">
            <v>74000467</v>
          </cell>
          <cell r="B457" t="str">
            <v>VERIFICAÇÃO DA COMPACIDADE DO CONCRETO POR MEIO DE ULTRASSOM - ENSAIOS EM CONCRETO</v>
          </cell>
          <cell r="C457" t="str">
            <v>un</v>
          </cell>
          <cell r="D457">
            <v>2226.52</v>
          </cell>
        </row>
        <row r="458">
          <cell r="A458">
            <v>74000468</v>
          </cell>
          <cell r="B458" t="str">
            <v>RECONSTITUIÇÃO DE TRAÇO PARA CONCRETO ENDURECIDO - ENSAIOS EM CONCRETO</v>
          </cell>
          <cell r="C458" t="str">
            <v>un</v>
          </cell>
          <cell r="D458">
            <v>1430</v>
          </cell>
        </row>
        <row r="459">
          <cell r="A459">
            <v>74000469</v>
          </cell>
          <cell r="B459" t="str">
            <v>RECONSTITUIÇÃO DE TRAÇO PARA CONCRETO FRESCO - ENSAIOS EM CONCRETO</v>
          </cell>
          <cell r="C459" t="str">
            <v>un</v>
          </cell>
          <cell r="D459">
            <v>1430</v>
          </cell>
        </row>
        <row r="460">
          <cell r="A460">
            <v>74000470</v>
          </cell>
          <cell r="B460" t="str">
            <v>ÁGUA PARA AMASSAMENTO E CURA DE ARGAMASSA E CONCRETO - ENSAIOS EM CONCRETO</v>
          </cell>
          <cell r="C460" t="str">
            <v>un</v>
          </cell>
          <cell r="D460">
            <v>2220</v>
          </cell>
        </row>
        <row r="461">
          <cell r="A461">
            <v>74000471</v>
          </cell>
          <cell r="B461" t="str">
            <v>ÍNDICE DE REFLEXÃO EM PLACA - ENSAIOS EM CONCRETO PROJETADO</v>
          </cell>
          <cell r="C461" t="str">
            <v>un</v>
          </cell>
          <cell r="D461">
            <v>438</v>
          </cell>
        </row>
        <row r="462">
          <cell r="A462">
            <v>74000472</v>
          </cell>
          <cell r="B462" t="str">
            <v>ÍNDICE DE REFLEXÃO POR MEDIÇÃO DIRETA - ENSAIOS EM CONCRETO PROJETADO</v>
          </cell>
          <cell r="C462" t="str">
            <v>un</v>
          </cell>
          <cell r="D462">
            <v>396</v>
          </cell>
        </row>
        <row r="463">
          <cell r="A463">
            <v>74000473</v>
          </cell>
          <cell r="B463" t="str">
            <v>RESISTÊNCIA À COMPRESSÃO POR PENETRÔMETRO DE PROFUNDIDADE CONSTANTE - ENSAIOS EM CONCRETO PROJETADO</v>
          </cell>
          <cell r="C463" t="str">
            <v>un</v>
          </cell>
          <cell r="D463">
            <v>240.35</v>
          </cell>
        </row>
        <row r="464">
          <cell r="A464">
            <v>74000474</v>
          </cell>
          <cell r="B464" t="str">
            <v>RESISTÊNCIA À COMPRESSÃO POR MEIO DA AGULHA DE MAYNADIER - ENSAIOS EM CONCRETO PROJETADO</v>
          </cell>
          <cell r="C464" t="str">
            <v>un</v>
          </cell>
          <cell r="D464">
            <v>273.13</v>
          </cell>
        </row>
        <row r="465">
          <cell r="A465">
            <v>74000475</v>
          </cell>
          <cell r="B465" t="str">
            <v>VERIFICAÇÃO DE TRAÇO DE CONCRETO PROJETADO - ENSAIOS EM CONCRETO PROJETADO</v>
          </cell>
          <cell r="C465" t="str">
            <v>un</v>
          </cell>
          <cell r="D465">
            <v>3465</v>
          </cell>
        </row>
        <row r="466">
          <cell r="A466">
            <v>74000476</v>
          </cell>
          <cell r="B466" t="str">
            <v>ENSAIO DE VERIFICAÇÃO DE DESEMPENHO DE ADITIVO PARA CONCRETO CONVENCIONAL - ENSAIOS EM ADITIVOS PARA CONCRETO</v>
          </cell>
          <cell r="C466" t="str">
            <v>un</v>
          </cell>
          <cell r="D466">
            <v>1805</v>
          </cell>
        </row>
        <row r="467">
          <cell r="A467">
            <v>74000477</v>
          </cell>
          <cell r="B467" t="str">
            <v>ENSAIOS DE UNIFORMIDADE DE ADITIVO PARA CONCRETO - ENSAIOS EM ADITIVOS PARA CONCRETO</v>
          </cell>
          <cell r="C467" t="str">
            <v>un</v>
          </cell>
          <cell r="D467">
            <v>715</v>
          </cell>
        </row>
        <row r="468">
          <cell r="A468">
            <v>74000478</v>
          </cell>
          <cell r="B468" t="str">
            <v>COMPATIBILIDADE CIMENTO ADITIVO ACELERADOR DE PEGA COM EMPREGO DA AGULHA DE GUILLMORE - ENSAIOS EM ADITIVOS PARA CONCRETO</v>
          </cell>
          <cell r="C468" t="str">
            <v>un</v>
          </cell>
          <cell r="D468">
            <v>1420.25</v>
          </cell>
        </row>
        <row r="469">
          <cell r="A469">
            <v>74000479</v>
          </cell>
          <cell r="B469" t="str">
            <v>FINURA POR MEIO DA PENEIRA # 200 - ENSAIOS EM CIMENTO</v>
          </cell>
          <cell r="C469" t="str">
            <v>un</v>
          </cell>
          <cell r="D469">
            <v>145</v>
          </cell>
        </row>
        <row r="470">
          <cell r="A470">
            <v>74000480</v>
          </cell>
          <cell r="B470" t="str">
            <v>RESISTÊNCIA A COMPRESSÃO AXIAL AOS 03, 07 E 28 DIAS OU 24 HORAS, 03 E  07 DIAS - ENSAIOS EM CIMENTO</v>
          </cell>
          <cell r="C470" t="str">
            <v>un</v>
          </cell>
          <cell r="D470">
            <v>426.05</v>
          </cell>
        </row>
        <row r="471">
          <cell r="A471">
            <v>74000481</v>
          </cell>
          <cell r="B471" t="str">
            <v>RESISTÊNCIA Ä COMPRESSÃO - POR IDADE ADICIONAL - ENSAIOS EM CIMENTO</v>
          </cell>
          <cell r="C471" t="str">
            <v>un</v>
          </cell>
          <cell r="D471">
            <v>426.05</v>
          </cell>
        </row>
        <row r="472">
          <cell r="A472">
            <v>74000482</v>
          </cell>
          <cell r="B472" t="str">
            <v>ÁREA ESPECÍFICA BLAINE - ENSAIOS EM CIMENTO</v>
          </cell>
          <cell r="C472" t="str">
            <v>un</v>
          </cell>
          <cell r="D472">
            <v>715</v>
          </cell>
        </row>
        <row r="473">
          <cell r="A473">
            <v>74000483</v>
          </cell>
          <cell r="B473" t="str">
            <v>EXPANSIBILIDADE "LE CHATELLIER" Á QUENTE OU Á FRIO - ENSAIOS EM CIMENTO</v>
          </cell>
          <cell r="C473" t="str">
            <v>un</v>
          </cell>
          <cell r="D473">
            <v>272.5</v>
          </cell>
        </row>
        <row r="474">
          <cell r="A474">
            <v>74000484</v>
          </cell>
          <cell r="B474" t="str">
            <v>MASSA ESPECÍFICA - ENSAIOS EM CIMENTO</v>
          </cell>
          <cell r="C474" t="str">
            <v>un</v>
          </cell>
          <cell r="D474">
            <v>165</v>
          </cell>
        </row>
        <row r="475">
          <cell r="A475">
            <v>74000485</v>
          </cell>
          <cell r="B475" t="str">
            <v>TEMPOS DE PEGA - ENSAIOS EM CIMENTO</v>
          </cell>
          <cell r="C475" t="str">
            <v>un</v>
          </cell>
          <cell r="D475">
            <v>382.5</v>
          </cell>
        </row>
        <row r="476">
          <cell r="A476">
            <v>74000486</v>
          </cell>
          <cell r="B476" t="str">
            <v>ENSAIOS DE CONTROLE DE RECEBIMENTO, INCLUSO ENSAIOS DE FINURA, ÁREA ESPECÍFICA, TEMPOS DE PEGA E RESISTÊNCIA A COMPRESSÃO AOS 03, 07 E 28 DIAS - ENSAIOS EM CIMENTO</v>
          </cell>
          <cell r="C476" t="str">
            <v>un</v>
          </cell>
          <cell r="D476">
            <v>1321.65</v>
          </cell>
        </row>
        <row r="477">
          <cell r="A477">
            <v>74000487</v>
          </cell>
          <cell r="B477" t="str">
            <v>ANÁLISE QUÍMICA COMPLETA PARA CP I – COMUM - ENSAIOS EM CIMENTO</v>
          </cell>
          <cell r="C477" t="str">
            <v>un</v>
          </cell>
          <cell r="D477">
            <v>1300</v>
          </cell>
        </row>
        <row r="478">
          <cell r="A478">
            <v>74000488</v>
          </cell>
          <cell r="B478" t="str">
            <v>ANÁLISE QUÍMICA COMPLETA PARA CP II E - COMPOSTO COM ESCÓRIA - ENSAIOS EM CIMENTO</v>
          </cell>
          <cell r="C478" t="str">
            <v>un</v>
          </cell>
          <cell r="D478">
            <v>1300</v>
          </cell>
        </row>
        <row r="479">
          <cell r="A479">
            <v>74000489</v>
          </cell>
          <cell r="B479" t="str">
            <v>ANÁLISE QUÍMICA COMPLETA PARA CP II Z - COMPOSTO COM POZOLANA - ENSAIOS EM CIMENTO</v>
          </cell>
          <cell r="C479" t="str">
            <v>un</v>
          </cell>
          <cell r="D479">
            <v>1300</v>
          </cell>
        </row>
        <row r="480">
          <cell r="A480">
            <v>74000490</v>
          </cell>
          <cell r="B480" t="str">
            <v>ANÁLISE QUÍMICA COMPLETA PARA CP II F - COMPOSTO COM FILLER - ENSAIOS EM CIMENTO</v>
          </cell>
          <cell r="C480" t="str">
            <v>un</v>
          </cell>
          <cell r="D480">
            <v>1300</v>
          </cell>
        </row>
        <row r="481">
          <cell r="A481">
            <v>74000491</v>
          </cell>
          <cell r="B481" t="str">
            <v>ANÁLISE QUÍMICA COMPLETA PARA CP III - ALTO FORNO - ENSAIOS EM CIMENTO</v>
          </cell>
          <cell r="C481" t="str">
            <v>un</v>
          </cell>
          <cell r="D481">
            <v>1300</v>
          </cell>
        </row>
        <row r="482">
          <cell r="A482">
            <v>74000492</v>
          </cell>
          <cell r="B482" t="str">
            <v>ANÁLISE QUÍMICA COMPLETA PARA CP IV – POZOLÂNICO - ENSAIOS EM CIMENTO</v>
          </cell>
          <cell r="C482" t="str">
            <v>un</v>
          </cell>
          <cell r="D482">
            <v>1300</v>
          </cell>
        </row>
        <row r="483">
          <cell r="A483">
            <v>74000493</v>
          </cell>
          <cell r="B483" t="str">
            <v>ANÁLISE QUÍMICA COMPLETA PARA CP V - ALTA RESISTÊNCIA INICIAL - ENSAIOS EM CIMENTO</v>
          </cell>
          <cell r="C483" t="str">
            <v>un</v>
          </cell>
          <cell r="D483">
            <v>1300</v>
          </cell>
        </row>
        <row r="484">
          <cell r="A484">
            <v>74000494</v>
          </cell>
          <cell r="B484" t="str">
            <v>ANÁLISE QUÍMICA COMPLETA PARA CP RS – RESISTENTE A SULFATOS - ENSAIOS EM CIMENTO</v>
          </cell>
          <cell r="C484" t="str">
            <v>un</v>
          </cell>
          <cell r="D484">
            <v>1300</v>
          </cell>
        </row>
        <row r="485">
          <cell r="A485">
            <v>74000495</v>
          </cell>
          <cell r="B485" t="str">
            <v>ÍNDICE DE FLUIDEZ - ENSAIOS EM CALDA DE CIMENTO</v>
          </cell>
          <cell r="C485" t="str">
            <v>un</v>
          </cell>
          <cell r="D485">
            <v>187.5</v>
          </cell>
        </row>
        <row r="486">
          <cell r="A486">
            <v>74000496</v>
          </cell>
          <cell r="B486" t="str">
            <v>EXSUDAÇÃO E EXPANSÃO - ENSAIOS EM CALDA DE CIMENTO</v>
          </cell>
          <cell r="C486" t="str">
            <v>un</v>
          </cell>
          <cell r="D486">
            <v>197</v>
          </cell>
        </row>
        <row r="487">
          <cell r="A487">
            <v>74000497</v>
          </cell>
          <cell r="B487" t="str">
            <v>VIDA ÚTIL - ENSAIOS EM CALDA DE CIMENTO</v>
          </cell>
          <cell r="C487" t="str">
            <v>un</v>
          </cell>
          <cell r="D487">
            <v>316</v>
          </cell>
        </row>
        <row r="488">
          <cell r="A488">
            <v>74000498</v>
          </cell>
          <cell r="B488" t="str">
            <v>RESISTÊNCIA À COMPRESSÃO AXIAL - ENSAIOS EM CALDA DE CIMENTO</v>
          </cell>
          <cell r="C488" t="str">
            <v>un</v>
          </cell>
          <cell r="D488">
            <v>142.4</v>
          </cell>
        </row>
        <row r="489">
          <cell r="A489">
            <v>74000499</v>
          </cell>
          <cell r="B489" t="str">
            <v>VERIFICAÇÃO OU DETERMINAÇÃO DE DOSAGEM DE CALDA DE CIMENTO PARA INJEÇÃO - ENSAIOS EM CALDA DE CIMENTO</v>
          </cell>
          <cell r="C489" t="str">
            <v>un</v>
          </cell>
          <cell r="D489">
            <v>1430</v>
          </cell>
        </row>
        <row r="490">
          <cell r="A490">
            <v>74000500</v>
          </cell>
          <cell r="B490" t="str">
            <v>COMPOSIÇÃO GRANULOMÉTRICA DE AGREGADO MIÚDO - ENSAIOS EM AGREGADOS PARA CONCRETO</v>
          </cell>
          <cell r="C490" t="str">
            <v>un</v>
          </cell>
          <cell r="D490">
            <v>143.75</v>
          </cell>
        </row>
        <row r="491">
          <cell r="A491">
            <v>74000501</v>
          </cell>
          <cell r="B491" t="str">
            <v>COMPOSIÇÃO GRANULOMÉTRICA DE AGREGADO GRAÚDO - ENSAIOS EM AGREGADOS PARA CONCRETO</v>
          </cell>
          <cell r="C491" t="str">
            <v>un</v>
          </cell>
          <cell r="D491">
            <v>143.75</v>
          </cell>
        </row>
        <row r="492">
          <cell r="A492">
            <v>74000502</v>
          </cell>
          <cell r="B492" t="str">
            <v>TEOR DE ARGILA EM TORRÕES DE AGREGADO MIÚDO - ENSAIOS EM AGREGADOS PARA CONCRETO</v>
          </cell>
          <cell r="C492" t="str">
            <v>un</v>
          </cell>
          <cell r="D492">
            <v>162.5</v>
          </cell>
        </row>
        <row r="493">
          <cell r="A493">
            <v>74000503</v>
          </cell>
          <cell r="B493" t="str">
            <v>TEOR DE ARGILA EM TORRÕES DE AGREGADO GRAÚDO - ENSAIOS EM AGREGADOS PARA CONCRETO</v>
          </cell>
          <cell r="C493" t="str">
            <v>un</v>
          </cell>
          <cell r="D493">
            <v>162.5</v>
          </cell>
        </row>
        <row r="494">
          <cell r="A494">
            <v>74000504</v>
          </cell>
          <cell r="B494" t="str">
            <v>MATERIAL PULVERULENTO DE AGREGADO MIÚDO - ENSAIOS EM AGREGADOS PARA CONCRETO</v>
          </cell>
          <cell r="C494" t="str">
            <v>un</v>
          </cell>
          <cell r="D494">
            <v>143</v>
          </cell>
        </row>
        <row r="495">
          <cell r="A495">
            <v>74000505</v>
          </cell>
          <cell r="B495" t="str">
            <v>MATERIAL PULVERULENTO DE AGREGADO GRAÚDO - ENSAIOS EM AGREGADOS PARA CONCRETO</v>
          </cell>
          <cell r="C495" t="str">
            <v>un</v>
          </cell>
          <cell r="D495">
            <v>143</v>
          </cell>
        </row>
        <row r="496">
          <cell r="A496">
            <v>74000506</v>
          </cell>
          <cell r="B496" t="str">
            <v>AVALIAÇÃO DAS IMPUREZAS ORGÂNICAS - ENSAIOS EM AGREGADOS PARA CONCRETO</v>
          </cell>
          <cell r="C496" t="str">
            <v>un</v>
          </cell>
          <cell r="D496">
            <v>147.75</v>
          </cell>
        </row>
        <row r="497">
          <cell r="A497">
            <v>74000507</v>
          </cell>
          <cell r="B497" t="str">
            <v>MASSA ESPECÍFICA DE AGREGADO MIÚDO - ENSAIOS EM AGREGADOS PARA CONCRETO</v>
          </cell>
          <cell r="C497" t="str">
            <v>un</v>
          </cell>
          <cell r="D497">
            <v>162.5</v>
          </cell>
        </row>
        <row r="498">
          <cell r="A498">
            <v>74000508</v>
          </cell>
          <cell r="B498" t="str">
            <v>MASSA ESPECÍFICA DE AGREGADO GRAÚDO - ENSAIOS EM AGREGADOS PARA CONCRETO</v>
          </cell>
          <cell r="C498" t="str">
            <v>un</v>
          </cell>
          <cell r="D498">
            <v>162.5</v>
          </cell>
        </row>
        <row r="499">
          <cell r="A499">
            <v>74000509</v>
          </cell>
          <cell r="B499" t="str">
            <v>MASSA UNITÁRIA PARA AGREGADO MIÚDO - ENSAIOS EM AGREGADOS PARA CONCRETO</v>
          </cell>
          <cell r="C499" t="str">
            <v>un</v>
          </cell>
          <cell r="D499">
            <v>137.75</v>
          </cell>
        </row>
        <row r="500">
          <cell r="A500">
            <v>74000510</v>
          </cell>
          <cell r="B500" t="str">
            <v>MASSA UNITÁRIA PARA AGREGADO GRAÚDO - ENSAIOS EM AGREGADOS PARA CONCRETO</v>
          </cell>
          <cell r="C500" t="str">
            <v>un</v>
          </cell>
          <cell r="D500">
            <v>137.75</v>
          </cell>
        </row>
        <row r="501">
          <cell r="A501">
            <v>74000511</v>
          </cell>
          <cell r="B501" t="str">
            <v>TEOR DE PARTÍCULAS LEVES - ENSAIOS EM AGREGADOS PARA CONCRETO</v>
          </cell>
          <cell r="C501" t="str">
            <v>un</v>
          </cell>
          <cell r="D501">
            <v>715</v>
          </cell>
        </row>
        <row r="502">
          <cell r="A502">
            <v>74000512</v>
          </cell>
          <cell r="B502" t="str">
            <v>ENSAIOS DE RECEBIMENTO DE AGREGADO MIÚDO, INCLUSO OS ENSAIOS DE GRANULOMETRIA, TEOR DE ARGILA, MATERIAIS PULVERULENTOS, PARTÍCULAS LEVES, IMPUREZAS ORGÂNICAS E UMIDADE SUPERFICIAL - ENSAIOS EM AGREGADOS PARA CONCRETO</v>
          </cell>
          <cell r="C502" t="str">
            <v>un</v>
          </cell>
          <cell r="D502">
            <v>1386</v>
          </cell>
        </row>
        <row r="503">
          <cell r="A503">
            <v>74000513</v>
          </cell>
          <cell r="B503" t="str">
            <v>ENSAIOS DE RECEBIMENTO DE AGREGADO GRAÚDO, INCLUSO OS ENSAIOS DE GRANULOMETRIA, TEOR DE ARGILA, MATERIAIS PULVERULENTOS, PARTÍCULAS LEVES - ENSAIOS EM AGREGADOS PARA CONCRETO</v>
          </cell>
          <cell r="C503" t="str">
            <v>un</v>
          </cell>
          <cell r="D503">
            <v>1160.5</v>
          </cell>
        </row>
        <row r="504">
          <cell r="A504">
            <v>74000514</v>
          </cell>
          <cell r="B504" t="str">
            <v>REATIVIDADE POTENCIAL ÁLCALIS-AGREGADO PELO MÉTODO DAS BARRAS NAS IDADES DE 4, 8, 16, 28 E 56 SEMANAS - ENSAIOS EM AGREGADOS PARA CONCRETO</v>
          </cell>
          <cell r="C504" t="str">
            <v>un</v>
          </cell>
          <cell r="D504">
            <v>4813.6000000000004</v>
          </cell>
        </row>
        <row r="505">
          <cell r="A505">
            <v>74000515</v>
          </cell>
          <cell r="B505" t="str">
            <v>REATIVIDADE POTENCIAL ÁLCALIS-AGREGADO PELO MÉTODO ACELERADO - ENSAIOS EM AGREGADOS PARA CONCRETO</v>
          </cell>
          <cell r="C505" t="str">
            <v>un</v>
          </cell>
          <cell r="D505">
            <v>4813.6000000000004</v>
          </cell>
        </row>
        <row r="506">
          <cell r="A506">
            <v>74000516</v>
          </cell>
          <cell r="B506" t="str">
            <v>REATIVIDADE POTENCIAL ÁLCALIS-AGREGADO PELO MÉTODO QUÍMICO
- ENSAIOS EM AGREGADOS PARA CONCRETO</v>
          </cell>
          <cell r="C506" t="str">
            <v>un</v>
          </cell>
          <cell r="D506">
            <v>4813.6000000000004</v>
          </cell>
        </row>
        <row r="507">
          <cell r="A507">
            <v>74000517</v>
          </cell>
          <cell r="B507" t="str">
            <v>ANÁLISE MINERALÓGICA E PETROGRÁFICA - ENSAIOS EM AGREGADOS PARA CONCRETO</v>
          </cell>
          <cell r="C507" t="str">
            <v>un</v>
          </cell>
          <cell r="D507">
            <v>4813.6000000000004</v>
          </cell>
        </row>
        <row r="508">
          <cell r="A508">
            <v>74000518</v>
          </cell>
          <cell r="B508" t="str">
            <v>TRAÇÃO DE BARRAS OU FIOS TIPO A E/OU CA 50 - ENSAIOS EM AÇO PARA CONCRETO ARMADO E PROTENDIDO</v>
          </cell>
          <cell r="C508" t="str">
            <v>un</v>
          </cell>
          <cell r="D508">
            <v>165</v>
          </cell>
        </row>
        <row r="509">
          <cell r="A509">
            <v>74000519</v>
          </cell>
          <cell r="B509" t="str">
            <v>TRAÇÃO EM BARRAS OU FIOS TIPO B E/OU CA 60 - ENSAIOS EM AÇO PARA CONCRETO ARMADO E PROTENDIDO</v>
          </cell>
          <cell r="C509" t="str">
            <v>un</v>
          </cell>
          <cell r="D509">
            <v>166.1</v>
          </cell>
        </row>
        <row r="510">
          <cell r="A510">
            <v>74000520</v>
          </cell>
          <cell r="B510" t="str">
            <v>TRAÇÃO DE CORDOALHA COM LIMITE DE ESCOAMENTO, DIAGRAMA E MÓDULO DE ELASTICIDADE - ENSAIOS EM AÇO PARA CONCRETO ARMADO E PROTENDIDO</v>
          </cell>
          <cell r="C510" t="str">
            <v>un</v>
          </cell>
          <cell r="D510">
            <v>1166</v>
          </cell>
        </row>
        <row r="511">
          <cell r="A511">
            <v>74000521</v>
          </cell>
          <cell r="B511" t="str">
            <v>DOBRAMENTO - ENSAIOS EM AÇO PARA CONCRETO ARMADO E PROTENDIDO</v>
          </cell>
          <cell r="C511" t="str">
            <v>un</v>
          </cell>
          <cell r="D511">
            <v>22</v>
          </cell>
        </row>
        <row r="512">
          <cell r="A512">
            <v>74000522</v>
          </cell>
          <cell r="B512" t="str">
            <v>VERIFICAÇÃO DE BITOLA - ENSAIOS EM AÇO PARA CONCRETO ARMADO E PROTENDIDO</v>
          </cell>
          <cell r="C512" t="str">
            <v>un</v>
          </cell>
          <cell r="D512">
            <v>22</v>
          </cell>
        </row>
        <row r="513">
          <cell r="A513">
            <v>74000523</v>
          </cell>
          <cell r="B513" t="str">
            <v>TRAÇÃO EM TELA DE AÇO - ENSAIOS EM AÇO PARA CONCRETO ARMADO E PROTENDIDO</v>
          </cell>
          <cell r="C513" t="str">
            <v>un</v>
          </cell>
          <cell r="D513">
            <v>129.80000000000001</v>
          </cell>
        </row>
        <row r="514">
          <cell r="A514">
            <v>74000524</v>
          </cell>
          <cell r="B514" t="str">
            <v>RESISTÊNCIA AO CISALHAMENTO EM TELA DE AÇO - ENSAIOS EM AÇO PARA CONCRETO ARMADO E PROTENDIDO</v>
          </cell>
          <cell r="C514" t="str">
            <v>un</v>
          </cell>
          <cell r="D514">
            <v>129.80000000000001</v>
          </cell>
        </row>
        <row r="515">
          <cell r="A515">
            <v>74000525</v>
          </cell>
          <cell r="B515" t="str">
            <v>TRAÇÃO EM BARRA DE AÇO COM EMENDA MECÂNICA OU POR SOLDA - ENSAIOS EM AÇO PARA CONCRETO ARMADO E PROTENDIDO</v>
          </cell>
          <cell r="C515" t="str">
            <v>un</v>
          </cell>
          <cell r="D515">
            <v>165</v>
          </cell>
        </row>
        <row r="516">
          <cell r="A516">
            <v>74000526</v>
          </cell>
          <cell r="B516" t="str">
            <v>EXTRAÇÃO DE CORPO-DE-PROVA BROQUEADO EM PAVIMENTO PARA TESTEMUNHO DE DIÂM. 100 MM - ENSAIOS EM PAVIMENTOS</v>
          </cell>
          <cell r="C516" t="str">
            <v>un</v>
          </cell>
          <cell r="D516">
            <v>450</v>
          </cell>
        </row>
        <row r="517">
          <cell r="A517">
            <v>74000527</v>
          </cell>
          <cell r="B517" t="str">
            <v>DETERMINAÇÃO DA ESPESSURA DAS DIVERSAS CAMADAS DE PAVIMENTO POR BROQUEAMENTO - ENSAIOS EM PAVIMENTOS</v>
          </cell>
          <cell r="C517" t="str">
            <v>un</v>
          </cell>
          <cell r="D517">
            <v>244</v>
          </cell>
        </row>
        <row r="518">
          <cell r="A518">
            <v>74000528</v>
          </cell>
          <cell r="B518" t="str">
            <v>DETERMINAÇÃO DA ESPESSURA DAS DIVERSAS CAMADAS DE PAVIMENTO POR TALHADEIRA - ENSAIOS EM PAVIMENTOS</v>
          </cell>
          <cell r="C518" t="str">
            <v>un</v>
          </cell>
          <cell r="D518">
            <v>317.19</v>
          </cell>
        </row>
        <row r="519">
          <cell r="A519">
            <v>74000529</v>
          </cell>
          <cell r="B519" t="str">
            <v>ESTUDO DE INVENTÁRIO DO ESTADO DE SUPERFÍCIE DOS PAVIMENTOS
- ENSAIOS EM PAVIMENTOS</v>
          </cell>
          <cell r="C519" t="str">
            <v>M</v>
          </cell>
          <cell r="D519">
            <v>49.35</v>
          </cell>
        </row>
        <row r="520">
          <cell r="A520">
            <v>74000530</v>
          </cell>
          <cell r="B520" t="str">
            <v>ESTUDO DEFLECTOMÉTRICO COM DEFINIÇÃO DE SEGMENTOS HOMOGÊNEOS E CÁLCULO DE REFORÇO DE PAVIMENTO - ENSAIOS EM PAVIMENTOS</v>
          </cell>
          <cell r="C520" t="str">
            <v>M</v>
          </cell>
          <cell r="D520">
            <v>72.47</v>
          </cell>
        </row>
        <row r="521">
          <cell r="A521">
            <v>74000531</v>
          </cell>
          <cell r="B521" t="str">
            <v>ENSAIOS DEFLECTOMÉTRICO COM EMPREGO DE VIGA BENKELMAN - ENSAIOS EM PAVIMENTOS</v>
          </cell>
          <cell r="C521" t="str">
            <v>M</v>
          </cell>
          <cell r="D521">
            <v>477.55</v>
          </cell>
        </row>
        <row r="522">
          <cell r="A522">
            <v>74000532</v>
          </cell>
          <cell r="B522" t="str">
            <v>DETERMINAÇÃO DA ESTABILIDADE MARSHALL - ENSAIOS EM MISTURAS BETUMINOSAS</v>
          </cell>
          <cell r="C522" t="str">
            <v>un</v>
          </cell>
          <cell r="D522">
            <v>293.75</v>
          </cell>
        </row>
        <row r="523">
          <cell r="A523">
            <v>74000533</v>
          </cell>
          <cell r="B523" t="str">
            <v>TEOR DE BETUME E GRANULOMETRIA - ENSAIOS EM MISTURAS BETUMINOSAS</v>
          </cell>
          <cell r="C523" t="str">
            <v>un</v>
          </cell>
          <cell r="D523">
            <v>241.25</v>
          </cell>
        </row>
        <row r="524">
          <cell r="A524">
            <v>74000534</v>
          </cell>
          <cell r="B524" t="str">
            <v>DENSIDADE APARENTE EM CP EXTRAÍDO DE PISTA OU MOLDADO - ENSAIOS EM MISTURAS BETUMINOSAS</v>
          </cell>
          <cell r="C524" t="str">
            <v>un</v>
          </cell>
          <cell r="D524">
            <v>137.5</v>
          </cell>
        </row>
        <row r="525">
          <cell r="A525">
            <v>74000535</v>
          </cell>
          <cell r="B525" t="str">
            <v>ABRASÃO "LOS ANGELES" DOS AGREGADOS -ENSAIOS EM MISTURAS BETUMINOSAS</v>
          </cell>
          <cell r="C525" t="str">
            <v>un</v>
          </cell>
          <cell r="D525">
            <v>511</v>
          </cell>
        </row>
        <row r="526">
          <cell r="A526">
            <v>74000536</v>
          </cell>
          <cell r="B526" t="str">
            <v>ENSAIO DE COMPRESSÃO AXIAL DE CP BROQUEADO - BASE DE CONCRETO PARA PAVIMENTO</v>
          </cell>
          <cell r="C526" t="str">
            <v>un</v>
          </cell>
          <cell r="D526">
            <v>63.03</v>
          </cell>
        </row>
        <row r="527">
          <cell r="A527">
            <v>74000537</v>
          </cell>
          <cell r="B527" t="str">
            <v>ENSAIO DE COMPRESSÃO AXIAL DE CP MOLDADO - BASE DE CONCRETO PARA PAVIMENTO</v>
          </cell>
          <cell r="C527" t="str">
            <v>un</v>
          </cell>
          <cell r="D527">
            <v>50.01</v>
          </cell>
        </row>
        <row r="528">
          <cell r="A528">
            <v>74000538</v>
          </cell>
          <cell r="B528" t="str">
            <v>MINI PROCTOR - ENSAIOS MINIATURIZADOS DE SOLOS</v>
          </cell>
          <cell r="C528" t="str">
            <v>un</v>
          </cell>
          <cell r="D528">
            <v>276</v>
          </cell>
        </row>
        <row r="529">
          <cell r="A529">
            <v>74000539</v>
          </cell>
          <cell r="B529" t="str">
            <v>MINI CBR - ENSAIOS MINIATURIZADOS DE SOLOS</v>
          </cell>
          <cell r="C529" t="str">
            <v>un</v>
          </cell>
          <cell r="D529">
            <v>420</v>
          </cell>
        </row>
        <row r="530">
          <cell r="A530">
            <v>74000540</v>
          </cell>
          <cell r="B530" t="str">
            <v>PENETRAÇÃO DE ÁGUA E SUCÇÃO CAPILAR - ENSAIOS MINIATURIZADOS DE SOLOS</v>
          </cell>
          <cell r="C530" t="str">
            <v>un</v>
          </cell>
          <cell r="D530">
            <v>355.14</v>
          </cell>
        </row>
        <row r="531">
          <cell r="A531">
            <v>74000541</v>
          </cell>
          <cell r="B531" t="str">
            <v>CONTRAÇÃO - ENSAIOS MINIATURIZADOS DE SOLOS</v>
          </cell>
          <cell r="C531" t="str">
            <v>un</v>
          </cell>
          <cell r="D531">
            <v>226.1</v>
          </cell>
        </row>
        <row r="532">
          <cell r="A532">
            <v>74000542</v>
          </cell>
          <cell r="B532" t="str">
            <v>PERDA DE MASSA POR IMERSÃO - ENSAIOS MINIATURIZADOS DE SOLOS</v>
          </cell>
          <cell r="C532" t="str">
            <v>un</v>
          </cell>
          <cell r="D532">
            <v>273</v>
          </cell>
        </row>
        <row r="533">
          <cell r="A533">
            <v>74000543</v>
          </cell>
          <cell r="B533" t="str">
            <v>PENETRAÇÃO EM IMPRIMADURA BETUMINOSA - ENSAIOS MINIATURIZADOS DE SOLOS</v>
          </cell>
          <cell r="C533" t="str">
            <v>un</v>
          </cell>
          <cell r="D533">
            <v>184.07</v>
          </cell>
        </row>
        <row r="534">
          <cell r="A534">
            <v>74000544</v>
          </cell>
          <cell r="B534" t="str">
            <v>EQUIPE DE CONTROLE TECNOLÓGICO DE OBRAS DE SOLOS/PAVIMENTAÇÃO TIPO A, COM LABORATÓRIO DE CAMPO NA REGIÃO METROPOLITANA DE SÃO PAULO - CONTROLE TECNOLÓGICO DE OBRAS DE SOLOS/PAVIMENTAÇÃO</v>
          </cell>
          <cell r="C534" t="str">
            <v>EQD</v>
          </cell>
          <cell r="D534">
            <v>1748</v>
          </cell>
        </row>
        <row r="535">
          <cell r="A535">
            <v>74000545</v>
          </cell>
          <cell r="B535" t="str">
            <v>EQUIPE DE CONTROLE TECNOLÓGICO DE OBRAS DE SOLOS/PAVIMENTAÇÃO TIPO B, COM LABORATÓRIO DE CAMPO NA REGIÃO METROPOLITANA DE SÃO PAULO - CONTROLE TECNOLÓGICO DE OBRAS DE SOLOS/PAVIMENTAÇÃO</v>
          </cell>
          <cell r="C535" t="str">
            <v>EQD</v>
          </cell>
          <cell r="D535">
            <v>2021.13</v>
          </cell>
        </row>
        <row r="536">
          <cell r="A536">
            <v>74000546</v>
          </cell>
          <cell r="B536" t="str">
            <v>EQUIPE DE CONTROLE TECNOLÓGICO DE OBRAS DE SOLOS/PAVIMENTAÇÀO TIPO A, COM LABORATÓRIO DE CAMPO NA REGIÃO DO INTERIOR OU LITORAL DO ESTADO DE SÃO PAULO - CONTROLE TECNOLÓGICO DE OBRAS DE SOLOS/PAVIMENTAÇÃO</v>
          </cell>
          <cell r="C536" t="str">
            <v>EQD</v>
          </cell>
          <cell r="D536">
            <v>2032.05</v>
          </cell>
        </row>
        <row r="537">
          <cell r="A537">
            <v>74000547</v>
          </cell>
          <cell r="B537" t="str">
            <v>EQUIPE DE CONTROLE TECNOLÓGICO DE OBRAS DE SOLOS/PAVIMENTAÇÀO TIPO B, COM LABORATÓRIO DE CAMPO NA REGIÃO DO INTERIOR OU LITORAL DO ESTADO DE SÃO PAULO - CONTROLE TECNOLÓGICO DE OBRAS DE SOLOS/PAVIMENTAÇÃO</v>
          </cell>
          <cell r="C537" t="str">
            <v>EQD</v>
          </cell>
          <cell r="D537">
            <v>2294.25</v>
          </cell>
        </row>
        <row r="538">
          <cell r="A538">
            <v>74000548</v>
          </cell>
          <cell r="B538" t="str">
            <v>RELATÓRIO MENSAL - CONTROLE TECNOLÓGICO DE OBRAS DE SOLOS/PAVIMENTAÇÃO</v>
          </cell>
          <cell r="C538" t="str">
            <v>MES</v>
          </cell>
          <cell r="D538">
            <v>1575</v>
          </cell>
        </row>
        <row r="539">
          <cell r="A539">
            <v>74000549</v>
          </cell>
          <cell r="B539" t="str">
            <v>EQUIPE DE CONTROLE TECNOLÓGICO DE OBRAS DE CONCRETO TIPO A, COM LABORATÓRIO DE CAMPO NA REGIÃO METROPOLITANA DE SÃO PAULO - CONTROLE TECNOLÓGICO DE OBRAS DE CONCRETO</v>
          </cell>
          <cell r="C539" t="str">
            <v>EQD</v>
          </cell>
          <cell r="D539">
            <v>2606.9699999999998</v>
          </cell>
        </row>
        <row r="540">
          <cell r="A540">
            <v>74000550</v>
          </cell>
          <cell r="B540" t="str">
            <v>EQUIPE DE CONTROLE TECNOLÓGICO DE OBRAS DE CONCRETO TIPO B, COM LABORATÓRIO DE CAMPO NA REGIÃO METROPOLITANA DE SÃO PAULO - CONTROLE TECNOLÓGICO DE OBRAS DE CONCRETO</v>
          </cell>
          <cell r="C540" t="str">
            <v>EQD</v>
          </cell>
          <cell r="D540">
            <v>2922.69</v>
          </cell>
        </row>
        <row r="541">
          <cell r="A541">
            <v>74000551</v>
          </cell>
          <cell r="B541" t="str">
            <v>EQUIPE DE CONTROLE TECNOLÓGICO DE OBRAS DE CONCRETO TIPO A, COM LABORATÓRIO DE CAMPO NA REGIÃO DO INTERIOR OU LITORAL DO ESTADO DE SÃO PAULO - CONTROLE TECNOLÓGICO DE OBRAS DE CONCRETO</v>
          </cell>
          <cell r="C541" t="str">
            <v>EQD</v>
          </cell>
          <cell r="D541">
            <v>2863.84</v>
          </cell>
        </row>
        <row r="542">
          <cell r="A542">
            <v>74000552</v>
          </cell>
          <cell r="B542" t="str">
            <v>EQUIPE DE CONTROLE TECNOLÓGICO DE OBRAS DE CONCRETO TIPO B, COM LABORATÓRIO DE CAMPO NA REGIÃO DO INTERIOR OU LITORAL DO ESTADO DE SÃO PAULO - CONTROLE TECNOLÓGICO DE OBRAS DE CONCRETO</v>
          </cell>
          <cell r="C542" t="str">
            <v>EQD</v>
          </cell>
          <cell r="D542">
            <v>3069.38</v>
          </cell>
        </row>
        <row r="543">
          <cell r="A543">
            <v>74000553</v>
          </cell>
          <cell r="B543" t="str">
            <v>RELATÓRIO MENSAL  - CONTROLE TECNOLÓGICO DE OBRAS DE CONCRETO</v>
          </cell>
          <cell r="C543" t="str">
            <v>MES</v>
          </cell>
          <cell r="D543">
            <v>1575</v>
          </cell>
        </row>
        <row r="544">
          <cell r="A544">
            <v>74000554</v>
          </cell>
          <cell r="B544" t="str">
            <v>EQUIPE DE INSPEÇÃO EM SOLDA COM ULTRA SOM - INSPEÇÃO DE JUNTAS SOLDADAS E REVESTIMENTOS DE TUBOS DE AÇO POR MEIO DE ENSAIOS NÃO DESTRUTIVOS</v>
          </cell>
          <cell r="C544" t="str">
            <v>EQD</v>
          </cell>
          <cell r="D544">
            <v>1760</v>
          </cell>
        </row>
        <row r="545">
          <cell r="A545">
            <v>74000555</v>
          </cell>
          <cell r="B545" t="str">
            <v>EQUIPE DE INSPEÇÃO EM REVESTIMENTO ANTI-CORROSIVO - INSPEÇÃO DE JUNTAS SOLDADAS E REVESTIMENTOS DE TUBOS DE AÇO POR MEIO DE ENSAIOS NÃO DESTRUTIVOS</v>
          </cell>
          <cell r="C545" t="str">
            <v>EQD</v>
          </cell>
          <cell r="D545">
            <v>1760</v>
          </cell>
        </row>
        <row r="546">
          <cell r="A546">
            <v>74010001</v>
          </cell>
          <cell r="B546" t="str">
            <v>TRANSPORTE DE REFERÊNCIA DE NÍVEL (NIVELAMENTO GEOMÉTRICO DE PRECISÃO) - TERCEIRIZADO</v>
          </cell>
          <cell r="C546" t="str">
            <v>KM</v>
          </cell>
          <cell r="D546">
            <v>2191.44</v>
          </cell>
        </row>
        <row r="547">
          <cell r="A547">
            <v>74010002</v>
          </cell>
          <cell r="B547" t="str">
            <v>TRANSPORTE DE COTAS -TERCEIRIZADO</v>
          </cell>
          <cell r="C547" t="str">
            <v>KM</v>
          </cell>
          <cell r="D547">
            <v>1681.23</v>
          </cell>
        </row>
        <row r="548">
          <cell r="A548">
            <v>74010003</v>
          </cell>
          <cell r="B548" t="str">
            <v>TRANSPORTE DE COORDENADAS CLASSE I - TERCEIRIZADO</v>
          </cell>
          <cell r="C548" t="str">
            <v>KM</v>
          </cell>
          <cell r="D548">
            <v>2209.39</v>
          </cell>
        </row>
        <row r="549">
          <cell r="A549">
            <v>74010004</v>
          </cell>
          <cell r="B549" t="str">
            <v>TRANSPORTE DE COORDENADAS CLASSE II - TERCEIRIZADO</v>
          </cell>
          <cell r="C549" t="str">
            <v>KM</v>
          </cell>
          <cell r="D549">
            <v>2267.9299999999998</v>
          </cell>
        </row>
        <row r="550">
          <cell r="A550">
            <v>74010005</v>
          </cell>
          <cell r="B550" t="str">
            <v>LEVANT. PLANIALTIMÉTR. E CADAST. DE ÁREAS ESPECIAIS ATÉ 3.000 M²
- TERCEIRIZADO</v>
          </cell>
          <cell r="C550" t="str">
            <v>un</v>
          </cell>
          <cell r="D550">
            <v>2242.88</v>
          </cell>
        </row>
        <row r="551">
          <cell r="A551">
            <v>74010006</v>
          </cell>
          <cell r="B551" t="str">
            <v>LEVANT. PLANIALTIMÉTR. E CADAST. DE ÁREAS ESPECIAIS DE 3.001 ATÉ 10.000 M² - TERCEIRIZADO</v>
          </cell>
          <cell r="C551" t="str">
            <v>HA</v>
          </cell>
          <cell r="D551">
            <v>4298.79</v>
          </cell>
        </row>
        <row r="552">
          <cell r="A552">
            <v>74010007</v>
          </cell>
          <cell r="B552" t="str">
            <v>LEVANT. PLANIALTIMÉTR. E CADAST. DE ÁREAS ESPECIAIS DE 10.001 ATÉ 20.000 M² - TERCEIRIZADO</v>
          </cell>
          <cell r="C552" t="str">
            <v>HA</v>
          </cell>
          <cell r="D552">
            <v>3968.08</v>
          </cell>
        </row>
        <row r="553">
          <cell r="A553">
            <v>74010008</v>
          </cell>
          <cell r="B553" t="str">
            <v>LEVANT. PLANIALTIMÉTR. E CADAST. DE ÁREAS ESPECIAIS DE 20.001 ATÉ 50.000 M² - TERCEIRIZADO</v>
          </cell>
          <cell r="C553" t="str">
            <v>HA</v>
          </cell>
          <cell r="D553">
            <v>3684.67</v>
          </cell>
        </row>
        <row r="554">
          <cell r="A554">
            <v>74010009</v>
          </cell>
          <cell r="B554" t="str">
            <v>LEVANT. PLANIALTIMÉTR. E CADAST. DE ÁREAS ESPECIAIS DE 50.001 ATÉ 100.000 M² - TERCEIRIZADO</v>
          </cell>
          <cell r="C554" t="str">
            <v>HA</v>
          </cell>
          <cell r="D554">
            <v>3438.99</v>
          </cell>
        </row>
        <row r="555">
          <cell r="A555">
            <v>74010010</v>
          </cell>
          <cell r="B555" t="str">
            <v>LEVANT. PLANIALTIMÉTR. E CADAST. DE ÁREAS ESPECIAIS ACIMA DE
100.000 M² - TERCEIRIZADO</v>
          </cell>
          <cell r="C555" t="str">
            <v>HA</v>
          </cell>
          <cell r="D555">
            <v>3034.44</v>
          </cell>
        </row>
        <row r="556">
          <cell r="A556">
            <v>74010011</v>
          </cell>
          <cell r="B556" t="str">
            <v>LEVANT. PLANIALTIMÉTR. E CADAST. DE FAIXAS ATÉ 30 M - TERCEIRIZADO</v>
          </cell>
          <cell r="C556" t="str">
            <v>KM</v>
          </cell>
          <cell r="D556">
            <v>6450.6</v>
          </cell>
        </row>
        <row r="557">
          <cell r="A557">
            <v>74010012</v>
          </cell>
          <cell r="B557" t="str">
            <v>LEVANT. PLANIALTIMÉTR. E CADAST. DE FAIXAS DE 31 ATÉ 60 M - TERCEIRIZADO</v>
          </cell>
          <cell r="C557" t="str">
            <v>KM</v>
          </cell>
          <cell r="D557">
            <v>8600.7000000000007</v>
          </cell>
        </row>
        <row r="558">
          <cell r="A558">
            <v>74010013</v>
          </cell>
          <cell r="B558" t="str">
            <v>LEVANT. PLANIALTIMÉTR. E CADAST. DE FAIXAS ACIMA DE 60 M - TERCEIRIZADO</v>
          </cell>
          <cell r="C558" t="str">
            <v>KM</v>
          </cell>
          <cell r="D558">
            <v>3969.55</v>
          </cell>
        </row>
        <row r="559">
          <cell r="A559">
            <v>74010014</v>
          </cell>
          <cell r="B559" t="str">
            <v>LEVANT. PLANIALTIMÉTR. E SEMI-CADAST. DE RUAS NOVAS - TERCEIRIZADO</v>
          </cell>
          <cell r="C559" t="str">
            <v>KM</v>
          </cell>
          <cell r="D559">
            <v>6384.8</v>
          </cell>
        </row>
        <row r="560">
          <cell r="A560">
            <v>74010015</v>
          </cell>
          <cell r="B560" t="str">
            <v>LEVANT. PLANIMÉTR. E CADAST. DE ÁREAS ESPECIAIS ATÉ 3.000 M²-TERCEIRIZADO</v>
          </cell>
          <cell r="C560" t="str">
            <v>un</v>
          </cell>
          <cell r="D560">
            <v>2338.2800000000002</v>
          </cell>
        </row>
        <row r="561">
          <cell r="A561">
            <v>74010016</v>
          </cell>
          <cell r="B561" t="str">
            <v>LEVANT. PLANIMÉTR. E CADAST. DE ÁREAS ESPECIAIS DE 3.001 ATÉ
10.000 M² - TERCEIRIZADO</v>
          </cell>
          <cell r="C561" t="str">
            <v>HA</v>
          </cell>
          <cell r="D561">
            <v>4264.29</v>
          </cell>
        </row>
        <row r="562">
          <cell r="A562">
            <v>74010017</v>
          </cell>
          <cell r="B562" t="str">
            <v>LEVANT. PLANIMÉTR. E CADAST. DE ÁREAS ESPECIAIS DE 10.001 ATÉ
20.000 M² - TERCEIRIZADO</v>
          </cell>
          <cell r="C562" t="str">
            <v>HA</v>
          </cell>
          <cell r="D562">
            <v>3936.22</v>
          </cell>
        </row>
        <row r="563">
          <cell r="A563">
            <v>74010018</v>
          </cell>
          <cell r="B563" t="str">
            <v>LEVANT. PLANIMÉTR. E CADAST. DE ÁREAS ESPECIAIS DE 20.001 ATÉ
50.000 M² - TERCEIRIZADO</v>
          </cell>
          <cell r="C563" t="str">
            <v>HA</v>
          </cell>
          <cell r="D563">
            <v>3655.09</v>
          </cell>
        </row>
        <row r="564">
          <cell r="A564">
            <v>74010019</v>
          </cell>
          <cell r="B564" t="str">
            <v>LEVANT. PLANIMÉTR. E CADAST. DE ÁREAS ESPECIAIS DE 50.001 ATÉ
100.000 M² - TERCEIRIZADO</v>
          </cell>
          <cell r="C564" t="str">
            <v>HA</v>
          </cell>
          <cell r="D564">
            <v>3411.38</v>
          </cell>
        </row>
        <row r="565">
          <cell r="A565">
            <v>74010020</v>
          </cell>
          <cell r="B565" t="str">
            <v>LEVANT. PLANIMÉTR. E CADAST. DE ÁREAS ESPECIAIS ACIMA DE
100.000 M² -TERCEIRIZADO</v>
          </cell>
          <cell r="C565" t="str">
            <v>HA</v>
          </cell>
          <cell r="D565">
            <v>3010.08</v>
          </cell>
        </row>
        <row r="566">
          <cell r="A566">
            <v>74010021</v>
          </cell>
          <cell r="B566" t="str">
            <v>LEVANT. PLANIMÉTR. E CADAST. DE FAIXAS ATÉ 30 M - TERCEIRIZADO</v>
          </cell>
          <cell r="C566" t="str">
            <v>KM</v>
          </cell>
          <cell r="D566">
            <v>6396.44</v>
          </cell>
        </row>
        <row r="567">
          <cell r="A567">
            <v>74010022</v>
          </cell>
          <cell r="B567" t="str">
            <v>LEVANT. PLANIMÉTR. E CADAST. DE FAIXAS DE 30 ATÉ 60 M - TERCEIRIZADO</v>
          </cell>
          <cell r="C567" t="str">
            <v>KM</v>
          </cell>
          <cell r="D567">
            <v>8528.5</v>
          </cell>
        </row>
        <row r="568">
          <cell r="A568">
            <v>74010023</v>
          </cell>
          <cell r="B568" t="str">
            <v>LEVANT. PLANIMÉTR. E CADAST. DE FAIXAS ACIMA DE 60 M - TERCEIRIZADO</v>
          </cell>
          <cell r="C568" t="str">
            <v>KM</v>
          </cell>
          <cell r="D568">
            <v>3655.09</v>
          </cell>
        </row>
        <row r="569">
          <cell r="A569">
            <v>74010024</v>
          </cell>
          <cell r="B569" t="str">
            <v>LEVANTAMENTO PLANIMÉTRICO DE LINHA -TERCEIRIZADO</v>
          </cell>
          <cell r="C569" t="str">
            <v>KM</v>
          </cell>
          <cell r="D569">
            <v>3411.38</v>
          </cell>
        </row>
        <row r="570">
          <cell r="A570">
            <v>74010025</v>
          </cell>
          <cell r="B570" t="str">
            <v>CADASTRO DE PVE, PVA, BL, PI E TL - TERCEIRIZADO</v>
          </cell>
          <cell r="C570" t="str">
            <v>un</v>
          </cell>
          <cell r="D570">
            <v>196.78</v>
          </cell>
        </row>
        <row r="571">
          <cell r="A571">
            <v>74010026</v>
          </cell>
          <cell r="B571" t="str">
            <v>CADASTRO DE INTERFERÊNCIAS SUBTERRÂNEAS - TERCEIRIZADO</v>
          </cell>
          <cell r="C571" t="str">
            <v>KM</v>
          </cell>
          <cell r="D571">
            <v>5771.9</v>
          </cell>
        </row>
        <row r="572">
          <cell r="A572">
            <v>74010027</v>
          </cell>
          <cell r="B572" t="str">
            <v>CADASTRO DE PROPRIEDADES - TERCEIRIZADO</v>
          </cell>
          <cell r="C572" t="str">
            <v>un</v>
          </cell>
          <cell r="D572">
            <v>4146.54</v>
          </cell>
        </row>
        <row r="573">
          <cell r="A573">
            <v>74010028</v>
          </cell>
          <cell r="B573" t="str">
            <v>CADASTRO DE INSTALAÇÕES EXISTENTES - TERCEIRIZADO</v>
          </cell>
          <cell r="C573" t="str">
            <v>EQD</v>
          </cell>
          <cell r="D573">
            <v>2930.97</v>
          </cell>
        </row>
        <row r="574">
          <cell r="A574">
            <v>74010029</v>
          </cell>
          <cell r="B574" t="str">
            <v>LOCACÃO E LEVANT. PLANIALTIM. DE SEÇÕES TOPOGRÁFICAS TRANSVERSAIS -TERCEIRIZADO</v>
          </cell>
          <cell r="C574" t="str">
            <v>KM</v>
          </cell>
          <cell r="D574">
            <v>6526</v>
          </cell>
        </row>
        <row r="575">
          <cell r="A575">
            <v>74010030</v>
          </cell>
          <cell r="B575" t="str">
            <v>LOCAÇÃO DE LINHAS - TERCEIRIZADO</v>
          </cell>
          <cell r="C575" t="str">
            <v>KM</v>
          </cell>
          <cell r="D575">
            <v>4264.29</v>
          </cell>
        </row>
        <row r="576">
          <cell r="A576">
            <v>74010031</v>
          </cell>
          <cell r="B576" t="str">
            <v>LOCAÇÃO, NIVELAMENTO, ESTAQUEAMENTO E AMARRAÇÃO DE PONTOS REPRESENTATIVOS PARA O PROJETO EXECUTIVO DE REDE COLETORA DE ESGOTOS E DE REDE DE ABASTECIMENTO DE ÁGUA - TERCEIRIZADO</v>
          </cell>
          <cell r="C576" t="str">
            <v>KM</v>
          </cell>
          <cell r="D576">
            <v>6270.67</v>
          </cell>
        </row>
        <row r="577">
          <cell r="A577">
            <v>74010032</v>
          </cell>
          <cell r="B577" t="str">
            <v>LEVANTAMENTO, NIVELAMENTO E LOCAÇÃO DE FUROS DE SONDAGEM
- TERCEIRIZADO</v>
          </cell>
          <cell r="C577" t="str">
            <v>un</v>
          </cell>
          <cell r="D577">
            <v>152.06</v>
          </cell>
        </row>
        <row r="578">
          <cell r="A578">
            <v>74010033</v>
          </cell>
          <cell r="B578" t="str">
            <v>LOCAÇÃO E NIVELAMENTO DE SOLEIRAS BAIXAS - TERCEIRIZADO</v>
          </cell>
          <cell r="C578" t="str">
            <v>un</v>
          </cell>
          <cell r="D578">
            <v>250.84</v>
          </cell>
        </row>
        <row r="579">
          <cell r="A579">
            <v>74010034</v>
          </cell>
          <cell r="B579" t="str">
            <v>NIVELAMENTO GEOMÉTRICO DE CRUZAMENTO DE RUAS, PONTOS DE MUDANÇA DE GREIDE E PONTOS DE MUDANÇA DE DIREÇÃO - TERCEIRIZADO</v>
          </cell>
          <cell r="C579" t="str">
            <v>KM</v>
          </cell>
          <cell r="D579">
            <v>2640.25</v>
          </cell>
        </row>
        <row r="580">
          <cell r="A580">
            <v>74010035</v>
          </cell>
          <cell r="B580" t="str">
            <v>ABERTURA DE PICADAS - TERCEIRIZADO</v>
          </cell>
          <cell r="C580" t="str">
            <v>M</v>
          </cell>
          <cell r="D580">
            <v>3.93</v>
          </cell>
        </row>
        <row r="581">
          <cell r="A581">
            <v>74010036</v>
          </cell>
          <cell r="B581" t="str">
            <v>LEVANTAMENTO BATIMÉTRICO - TERCEIRIZADO</v>
          </cell>
          <cell r="C581" t="str">
            <v>EQD</v>
          </cell>
          <cell r="D581">
            <v>3435.15</v>
          </cell>
        </row>
        <row r="582">
          <cell r="A582">
            <v>74010037</v>
          </cell>
          <cell r="B582" t="str">
            <v>DETECÇÃO ELETROMAGNÉTICA DE INTERFERÊNCIAS - TERCEIRIZADO</v>
          </cell>
          <cell r="C582" t="str">
            <v>EQD</v>
          </cell>
          <cell r="D582">
            <v>4383.1499999999996</v>
          </cell>
        </row>
        <row r="583">
          <cell r="A583">
            <v>74010038</v>
          </cell>
          <cell r="B583" t="str">
            <v>EQUIPE DE TOPOGRAFIA (SERVIÇOS PLANIALTIMÉTRICOS) - TERCEIRIZADO</v>
          </cell>
          <cell r="C583" t="str">
            <v>EQD</v>
          </cell>
          <cell r="D583">
            <v>3191.77</v>
          </cell>
        </row>
        <row r="584">
          <cell r="A584">
            <v>74010039</v>
          </cell>
          <cell r="B584" t="str">
            <v>EQUIPE DE TOPOGRAFIA (SERVIÇOS PLANIMÉTRICOS) - TERCEIRIZADO</v>
          </cell>
          <cell r="C584" t="str">
            <v>EQD</v>
          </cell>
          <cell r="D584">
            <v>2937.06</v>
          </cell>
        </row>
        <row r="585">
          <cell r="A585">
            <v>74010040</v>
          </cell>
          <cell r="B585" t="str">
            <v>EQUIPE DE TOPOGRAFIA (SERVIÇOS DE IMPLANTAÇÃO DE PONTOS DE COORDENADAS COM A UTILIZAÇÃO DE SISTEMAS DE POSICIONAMENTO GLOBAL POR SATÉLITES-GPS) - TERCEIRIZADO</v>
          </cell>
          <cell r="C585" t="str">
            <v>EQD</v>
          </cell>
          <cell r="D585">
            <v>2979.71</v>
          </cell>
        </row>
        <row r="586">
          <cell r="A586">
            <v>74010041</v>
          </cell>
          <cell r="B586" t="str">
            <v>FORNECIMENTO DE MARCO DE CONCRETO - TERCEIRIZADO</v>
          </cell>
          <cell r="C586" t="str">
            <v>un</v>
          </cell>
          <cell r="D586">
            <v>153.56</v>
          </cell>
        </row>
        <row r="587">
          <cell r="A587">
            <v>74010042</v>
          </cell>
          <cell r="B587" t="str">
            <v>IDENTIFICAÇÃO DE PROPRIEDADES - TERCEIRIZADO</v>
          </cell>
          <cell r="C587" t="str">
            <v>un</v>
          </cell>
          <cell r="D587">
            <v>1934.29</v>
          </cell>
        </row>
        <row r="588">
          <cell r="A588">
            <v>74010043</v>
          </cell>
          <cell r="B588" t="str">
            <v>LAUDO DE AVALIAÇÃO DE IMÓVEIS PARA ÁREAS CONTIGUAS TERCEIRIZADO</v>
          </cell>
          <cell r="C588" t="str">
            <v>un</v>
          </cell>
          <cell r="D588">
            <v>2558.58</v>
          </cell>
        </row>
        <row r="589">
          <cell r="A589">
            <v>74010044</v>
          </cell>
          <cell r="B589" t="str">
            <v>LAUDO DE AVALIAÇÃO DE IMÓVEIS PARA ÁREAS DISPERSAS - TERCEIRIZADO</v>
          </cell>
          <cell r="C589" t="str">
            <v>un</v>
          </cell>
          <cell r="D589">
            <v>3936.22</v>
          </cell>
        </row>
        <row r="590">
          <cell r="A590">
            <v>74010045</v>
          </cell>
          <cell r="B590" t="str">
            <v>CADASTRO DE PROPRIEDADE COM SERVIÇOS TOPOGRÁFICOS - TERCEIRIZADO</v>
          </cell>
          <cell r="C590" t="str">
            <v>un</v>
          </cell>
          <cell r="D590">
            <v>5422.38</v>
          </cell>
        </row>
        <row r="591">
          <cell r="A591">
            <v>74010046</v>
          </cell>
          <cell r="B591" t="str">
            <v>MOBILIZAÇÃO/DESMOBILIZAÇÃO - DISTÂNCIAS ENTRE 61 ATÉ 150 KM - TERCEIRIZADO</v>
          </cell>
          <cell r="C591" t="str">
            <v>un</v>
          </cell>
          <cell r="D591">
            <v>1832.89</v>
          </cell>
        </row>
        <row r="592">
          <cell r="A592">
            <v>74010047</v>
          </cell>
          <cell r="B592" t="str">
            <v>MOBILIZAÇÃO/DESMOBILIZAÇÃO - DISTÂNCIAS ENTRE 151 ATÉ 300 KM - TERCEIRIZADO</v>
          </cell>
          <cell r="C592" t="str">
            <v>un</v>
          </cell>
          <cell r="D592">
            <v>2749.33</v>
          </cell>
        </row>
        <row r="593">
          <cell r="A593">
            <v>74010048</v>
          </cell>
          <cell r="B593" t="str">
            <v>MOBILIZAÇÃO/DESMOBILIZAÇÃO - DISTÂNCIAS ENTRE 301 ATÉ 600 KM - TERCEIRIZADO</v>
          </cell>
          <cell r="C593" t="str">
            <v>un</v>
          </cell>
          <cell r="D593">
            <v>4276.72</v>
          </cell>
        </row>
        <row r="594">
          <cell r="A594">
            <v>74010050</v>
          </cell>
          <cell r="B594" t="str">
            <v>7 METAIS (ALUMÍNIO, BÁRIO, CROMO, COBALTO, FERRO, MAGNÉSIO, MANGANÊS) - TERCEIRIZADO</v>
          </cell>
          <cell r="C594" t="str">
            <v>un</v>
          </cell>
          <cell r="D594">
            <v>216.58</v>
          </cell>
        </row>
        <row r="595">
          <cell r="A595">
            <v>74010051</v>
          </cell>
          <cell r="B595" t="str">
            <v>9 METAIS (ALUMÍNIO, BÁRIO, CROMO, COBALTO, FERRO, MAGNÉSIO, MANGANÊS, NIQUEL, CHUMBO, ZINCO) - TERCEIRIZADO</v>
          </cell>
          <cell r="C595" t="str">
            <v>un</v>
          </cell>
          <cell r="D595">
            <v>288.27999999999997</v>
          </cell>
        </row>
        <row r="596">
          <cell r="A596">
            <v>74010052</v>
          </cell>
          <cell r="B596" t="str">
            <v>ACIDEZ (A / B / C) - TERCEIRIZADO</v>
          </cell>
          <cell r="C596" t="str">
            <v>un</v>
          </cell>
          <cell r="D596">
            <v>84.49</v>
          </cell>
        </row>
        <row r="597">
          <cell r="A597">
            <v>74010053</v>
          </cell>
          <cell r="B597" t="str">
            <v>ALCALINIDADE (A / B / C) - TERCEIRIZADO</v>
          </cell>
          <cell r="C597" t="str">
            <v>un</v>
          </cell>
          <cell r="D597">
            <v>47.6</v>
          </cell>
        </row>
        <row r="598">
          <cell r="A598">
            <v>74010054</v>
          </cell>
          <cell r="B598" t="str">
            <v>ALUMÍNIO (A) - TERCEIRIZADO</v>
          </cell>
          <cell r="C598" t="str">
            <v>un</v>
          </cell>
          <cell r="D598">
            <v>41.65</v>
          </cell>
        </row>
        <row r="599">
          <cell r="A599">
            <v>74010055</v>
          </cell>
          <cell r="B599" t="str">
            <v>ALUMÍNIO (B / C) - TERCEIRIZADO</v>
          </cell>
          <cell r="C599" t="str">
            <v>un</v>
          </cell>
          <cell r="D599">
            <v>41.65</v>
          </cell>
        </row>
        <row r="600">
          <cell r="A600">
            <v>74010056</v>
          </cell>
          <cell r="B600" t="str">
            <v>ARSÊNIO (A / B / C) - TERCEIRIZADO</v>
          </cell>
          <cell r="C600" t="str">
            <v>un</v>
          </cell>
          <cell r="D600">
            <v>41.65</v>
          </cell>
        </row>
        <row r="601">
          <cell r="A601">
            <v>74010057</v>
          </cell>
          <cell r="B601" t="str">
            <v>BÁRIO (A / B / C) - TERCEIRIZADO</v>
          </cell>
          <cell r="C601" t="str">
            <v>un</v>
          </cell>
          <cell r="D601">
            <v>41.65</v>
          </cell>
        </row>
        <row r="602">
          <cell r="A602">
            <v>74010058</v>
          </cell>
          <cell r="B602" t="str">
            <v>BIOCIDAS CLORADOS (A) - TERCEIRIZADO</v>
          </cell>
          <cell r="C602" t="str">
            <v>un</v>
          </cell>
          <cell r="D602">
            <v>119</v>
          </cell>
        </row>
        <row r="603">
          <cell r="A603">
            <v>74010059</v>
          </cell>
          <cell r="B603" t="str">
            <v>BIOCIDAS CLORADOS (B) - TERCEIRIZADO</v>
          </cell>
          <cell r="C603" t="str">
            <v>un</v>
          </cell>
          <cell r="D603">
            <v>119</v>
          </cell>
        </row>
        <row r="604">
          <cell r="A604">
            <v>74010060</v>
          </cell>
          <cell r="B604" t="str">
            <v>BIOCIDAS CLORADOS (C) - TERCEIRIZADO</v>
          </cell>
          <cell r="C604" t="str">
            <v>un</v>
          </cell>
          <cell r="D604">
            <v>119</v>
          </cell>
        </row>
        <row r="605">
          <cell r="A605">
            <v>74010061</v>
          </cell>
          <cell r="B605" t="str">
            <v>BORO (A / B / C) - TERCEIRIZADO</v>
          </cell>
          <cell r="C605" t="str">
            <v>un</v>
          </cell>
          <cell r="D605">
            <v>41.65</v>
          </cell>
        </row>
        <row r="606">
          <cell r="A606">
            <v>74010062</v>
          </cell>
          <cell r="B606" t="str">
            <v>CÁDMIO (A / B / C) - TERCEIRIZADO</v>
          </cell>
          <cell r="C606" t="str">
            <v>un</v>
          </cell>
          <cell r="D606">
            <v>41.65</v>
          </cell>
        </row>
        <row r="607">
          <cell r="A607">
            <v>74010063</v>
          </cell>
          <cell r="B607" t="str">
            <v>CÁLCIO (A / B / C) - TERCEIRIZADO</v>
          </cell>
          <cell r="C607" t="str">
            <v>un</v>
          </cell>
          <cell r="D607">
            <v>47.6</v>
          </cell>
        </row>
        <row r="608">
          <cell r="A608">
            <v>74010064</v>
          </cell>
          <cell r="B608" t="str">
            <v>CHUMBO (A / B / C) - TERCEIRIZADO</v>
          </cell>
          <cell r="C608" t="str">
            <v>un</v>
          </cell>
          <cell r="D608">
            <v>41.65</v>
          </cell>
        </row>
        <row r="609">
          <cell r="A609">
            <v>74010065</v>
          </cell>
          <cell r="B609" t="str">
            <v>CIANETO (A) - TERCEIRIZADO</v>
          </cell>
          <cell r="C609" t="str">
            <v>un</v>
          </cell>
          <cell r="D609">
            <v>47.6</v>
          </cell>
        </row>
        <row r="610">
          <cell r="A610">
            <v>74010066</v>
          </cell>
          <cell r="B610" t="str">
            <v>CIANETO (B) - TERCEIRIZADO</v>
          </cell>
          <cell r="C610" t="str">
            <v>un</v>
          </cell>
          <cell r="D610">
            <v>47.6</v>
          </cell>
        </row>
        <row r="611">
          <cell r="A611">
            <v>74010067</v>
          </cell>
          <cell r="B611" t="str">
            <v>CIANETO (C) - TERCEIRIZADO</v>
          </cell>
          <cell r="C611" t="str">
            <v>un</v>
          </cell>
          <cell r="D611">
            <v>47.6</v>
          </cell>
        </row>
        <row r="612">
          <cell r="A612">
            <v>74010068</v>
          </cell>
          <cell r="B612" t="str">
            <v>CLORETO (A / B) - TERCEIRIZADO</v>
          </cell>
          <cell r="C612" t="str">
            <v>un</v>
          </cell>
          <cell r="D612">
            <v>47.6</v>
          </cell>
        </row>
        <row r="613">
          <cell r="A613">
            <v>74010069</v>
          </cell>
          <cell r="B613" t="str">
            <v>CLORETO (C) - TERCEIRIZADO</v>
          </cell>
          <cell r="C613" t="str">
            <v>un</v>
          </cell>
          <cell r="D613">
            <v>47.6</v>
          </cell>
        </row>
        <row r="614">
          <cell r="A614">
            <v>74010070</v>
          </cell>
          <cell r="B614" t="str">
            <v>CLOROFILA / FEOFTINA (A / B / C) - TERCEIRIZADO</v>
          </cell>
          <cell r="C614" t="str">
            <v>un</v>
          </cell>
          <cell r="D614">
            <v>148.75</v>
          </cell>
        </row>
        <row r="615">
          <cell r="A615">
            <v>74010071</v>
          </cell>
          <cell r="B615" t="str">
            <v>COBRE (A / B / C) - TERCEIRIZADO</v>
          </cell>
          <cell r="C615" t="str">
            <v>un</v>
          </cell>
          <cell r="D615">
            <v>41.65</v>
          </cell>
        </row>
        <row r="616">
          <cell r="A616">
            <v>74010072</v>
          </cell>
          <cell r="B616" t="str">
            <v>CONDUTIVIDADE ESPECÍFICA (A / B / C) - TERCEIRIZADO</v>
          </cell>
          <cell r="C616" t="str">
            <v>un</v>
          </cell>
          <cell r="D616">
            <v>29.75</v>
          </cell>
        </row>
        <row r="617">
          <cell r="A617">
            <v>74010073</v>
          </cell>
          <cell r="B617" t="str">
            <v>COR (A / B / C) - TERCEIRIZADO</v>
          </cell>
          <cell r="C617" t="str">
            <v>un</v>
          </cell>
          <cell r="D617">
            <v>35.700000000000003</v>
          </cell>
        </row>
        <row r="618">
          <cell r="A618">
            <v>74010074</v>
          </cell>
          <cell r="B618" t="str">
            <v>CROMO HEXAVALENTE (A / B / C) - TERCEIRIZADO</v>
          </cell>
          <cell r="C618" t="str">
            <v>un</v>
          </cell>
          <cell r="D618">
            <v>35.700000000000003</v>
          </cell>
        </row>
        <row r="619">
          <cell r="A619">
            <v>74010075</v>
          </cell>
          <cell r="B619" t="str">
            <v>CROMO TOTAL (A / B / C) - TERCEIRIZADO</v>
          </cell>
          <cell r="C619" t="str">
            <v>un</v>
          </cell>
          <cell r="D619">
            <v>41.65</v>
          </cell>
        </row>
        <row r="620">
          <cell r="A620">
            <v>74010076</v>
          </cell>
          <cell r="B620" t="str">
            <v>DEMANDA BIOQUÍMICA DE OXIGÊNIO - DBO (A / B / C) - TERCEIRIZADO</v>
          </cell>
          <cell r="C620" t="str">
            <v>un</v>
          </cell>
          <cell r="D620">
            <v>95.2</v>
          </cell>
        </row>
        <row r="621">
          <cell r="A621">
            <v>74010077</v>
          </cell>
          <cell r="B621" t="str">
            <v>DEMANDA QUÍMICA DE OXIGÊNIO - DQO (A) - TERCEIRIZADO</v>
          </cell>
          <cell r="C621" t="str">
            <v>un</v>
          </cell>
          <cell r="D621">
            <v>79.34</v>
          </cell>
        </row>
        <row r="622">
          <cell r="A622">
            <v>74010078</v>
          </cell>
          <cell r="B622" t="str">
            <v>DEMANDA QUÍMICA DE OXIGÊNIO - DQO (B / C) - TERCEIRIZADO</v>
          </cell>
          <cell r="C622" t="str">
            <v>un</v>
          </cell>
          <cell r="D622">
            <v>79.34</v>
          </cell>
        </row>
        <row r="623">
          <cell r="A623">
            <v>74010079</v>
          </cell>
          <cell r="B623" t="str">
            <v>DENSIDADE (A / B / C) - TERCEIRIZADO</v>
          </cell>
          <cell r="C623" t="str">
            <v>un</v>
          </cell>
          <cell r="D623">
            <v>47.6</v>
          </cell>
        </row>
        <row r="624">
          <cell r="A624">
            <v>74010080</v>
          </cell>
          <cell r="B624" t="str">
            <v>DUREZA TOTAL (A / B) - TERCEIRIZADO</v>
          </cell>
          <cell r="C624" t="str">
            <v>un</v>
          </cell>
          <cell r="D624">
            <v>46.41</v>
          </cell>
        </row>
        <row r="625">
          <cell r="A625">
            <v>74010081</v>
          </cell>
          <cell r="B625" t="str">
            <v>DUREZA TOTAL (C) - TERCEIRIZADO</v>
          </cell>
          <cell r="C625" t="str">
            <v>un</v>
          </cell>
          <cell r="D625">
            <v>46.41</v>
          </cell>
        </row>
        <row r="626">
          <cell r="A626">
            <v>74010082</v>
          </cell>
          <cell r="B626" t="str">
            <v>ESTANHO (A / B / C) - TERCEIRIZADO</v>
          </cell>
          <cell r="C626" t="str">
            <v>un</v>
          </cell>
          <cell r="D626">
            <v>41.65</v>
          </cell>
        </row>
        <row r="627">
          <cell r="A627">
            <v>74010083</v>
          </cell>
          <cell r="B627" t="str">
            <v>FENÓIS (A / B / C) - TERCEIRIZADO</v>
          </cell>
          <cell r="C627" t="str">
            <v>un</v>
          </cell>
          <cell r="D627">
            <v>95.2</v>
          </cell>
        </row>
        <row r="628">
          <cell r="A628">
            <v>74010084</v>
          </cell>
          <cell r="B628" t="str">
            <v>FERRO SOLÚVEL (A / B) - TERCEIRIZADO</v>
          </cell>
          <cell r="C628" t="str">
            <v>un</v>
          </cell>
          <cell r="D628">
            <v>48.2</v>
          </cell>
        </row>
        <row r="629">
          <cell r="A629">
            <v>74010085</v>
          </cell>
          <cell r="B629" t="str">
            <v>FERRO SOLÚVEL (C) - TERCEIRIZADO</v>
          </cell>
          <cell r="C629" t="str">
            <v>un</v>
          </cell>
          <cell r="D629">
            <v>48.2</v>
          </cell>
        </row>
        <row r="630">
          <cell r="A630">
            <v>74010086</v>
          </cell>
          <cell r="B630" t="str">
            <v>FERRO TOTAL (A / B / C) - TERCEIRIZADO</v>
          </cell>
          <cell r="C630" t="str">
            <v>un</v>
          </cell>
          <cell r="D630">
            <v>48.2</v>
          </cell>
        </row>
        <row r="631">
          <cell r="A631">
            <v>74010087</v>
          </cell>
          <cell r="B631" t="str">
            <v>FLUORETO SOLÚVEL (A / B) - TERCEIRIZADO</v>
          </cell>
          <cell r="C631" t="str">
            <v>un</v>
          </cell>
          <cell r="D631">
            <v>49.59</v>
          </cell>
        </row>
        <row r="632">
          <cell r="A632">
            <v>74010088</v>
          </cell>
          <cell r="B632" t="str">
            <v>FLUORETO SOLÚVEL (C) - TERCEIRIZADO</v>
          </cell>
          <cell r="C632" t="str">
            <v>un</v>
          </cell>
          <cell r="D632">
            <v>49.59</v>
          </cell>
        </row>
        <row r="633">
          <cell r="A633">
            <v>74010089</v>
          </cell>
          <cell r="B633" t="str">
            <v>FOSFATO ORGÂNICO (A / B / C) - TERCEIRIZADO</v>
          </cell>
          <cell r="C633" t="str">
            <v>un</v>
          </cell>
          <cell r="D633">
            <v>47.6</v>
          </cell>
        </row>
        <row r="634">
          <cell r="A634">
            <v>74010090</v>
          </cell>
          <cell r="B634" t="str">
            <v>FOSFATO TOTAL (A / B / C) - TERCEIRIZADO</v>
          </cell>
          <cell r="C634" t="str">
            <v>un</v>
          </cell>
          <cell r="D634">
            <v>47.6</v>
          </cell>
        </row>
        <row r="635">
          <cell r="A635">
            <v>74010091</v>
          </cell>
          <cell r="B635" t="str">
            <v>GÁS CARBÔNICO LIVRE (A / B) - TERCEIRIZADO</v>
          </cell>
          <cell r="C635" t="str">
            <v>un</v>
          </cell>
          <cell r="D635">
            <v>77.349999999999994</v>
          </cell>
        </row>
        <row r="636">
          <cell r="A636">
            <v>74010092</v>
          </cell>
          <cell r="B636" t="str">
            <v>MANGANÊS SOLÚVEL (A / B / C) - TERCEIRIZADO</v>
          </cell>
          <cell r="C636" t="str">
            <v>un</v>
          </cell>
          <cell r="D636">
            <v>41.65</v>
          </cell>
        </row>
        <row r="637">
          <cell r="A637">
            <v>74010093</v>
          </cell>
          <cell r="B637" t="str">
            <v>MAGNÉSIO SOLÚVEL (A / B) - TERCEIRIZADO</v>
          </cell>
          <cell r="C637" t="str">
            <v>un</v>
          </cell>
          <cell r="D637">
            <v>41.65</v>
          </cell>
        </row>
        <row r="638">
          <cell r="A638">
            <v>74010094</v>
          </cell>
          <cell r="B638" t="str">
            <v>MAGNÉSIO SOLÚVEL (C) - TERCEIRIZADO</v>
          </cell>
          <cell r="C638" t="str">
            <v>un</v>
          </cell>
          <cell r="D638">
            <v>41.65</v>
          </cell>
        </row>
        <row r="639">
          <cell r="A639">
            <v>74010095</v>
          </cell>
          <cell r="B639" t="str">
            <v>MERCÚRIO (A / B / C) - TERCEIRIZADO</v>
          </cell>
          <cell r="C639" t="str">
            <v>un</v>
          </cell>
          <cell r="D639">
            <v>47.6</v>
          </cell>
        </row>
        <row r="640">
          <cell r="A640">
            <v>74010096</v>
          </cell>
          <cell r="B640" t="str">
            <v>NÍQUEL (A / B / C) - TERCEIRIZADO</v>
          </cell>
          <cell r="C640" t="str">
            <v>un</v>
          </cell>
          <cell r="D640">
            <v>41.65</v>
          </cell>
        </row>
        <row r="641">
          <cell r="A641">
            <v>74010097</v>
          </cell>
          <cell r="B641" t="str">
            <v>NITROGÊNIO AMONIACAL (A / B / C) - TERCEIRIZADO</v>
          </cell>
          <cell r="C641" t="str">
            <v>un</v>
          </cell>
          <cell r="D641">
            <v>53.55</v>
          </cell>
        </row>
        <row r="642">
          <cell r="A642">
            <v>74010098</v>
          </cell>
          <cell r="B642" t="str">
            <v>NITROGÊNIO KJELDAHL TOTAL (A / B / C) - TERCEIRIZADO</v>
          </cell>
          <cell r="C642" t="str">
            <v>un</v>
          </cell>
          <cell r="D642">
            <v>53.55</v>
          </cell>
        </row>
        <row r="643">
          <cell r="A643">
            <v>74010099</v>
          </cell>
          <cell r="B643" t="str">
            <v>NITROGÊNIO NITRATO (A / B / C) - TERCEIRIZADO</v>
          </cell>
          <cell r="C643" t="str">
            <v>un</v>
          </cell>
          <cell r="D643">
            <v>53.55</v>
          </cell>
        </row>
        <row r="644">
          <cell r="A644">
            <v>74010100</v>
          </cell>
          <cell r="B644" t="str">
            <v>NITROGÊNIO NITRITO (A / B / C) - TERCEIRIZADO</v>
          </cell>
          <cell r="C644" t="str">
            <v>un</v>
          </cell>
          <cell r="D644">
            <v>53.55</v>
          </cell>
        </row>
        <row r="645">
          <cell r="A645">
            <v>74010101</v>
          </cell>
          <cell r="B645" t="str">
            <v>NITROGÊNIO TOTAL (A / B / C) - TERCEIRIZADO</v>
          </cell>
          <cell r="C645" t="str">
            <v>un</v>
          </cell>
          <cell r="D645">
            <v>59.5</v>
          </cell>
        </row>
        <row r="646">
          <cell r="A646">
            <v>74010102</v>
          </cell>
          <cell r="B646" t="str">
            <v>ÓLEOS E GRAXAS (A / B) - TERCEIRIZADO</v>
          </cell>
          <cell r="C646" t="str">
            <v>un</v>
          </cell>
          <cell r="D646">
            <v>59.5</v>
          </cell>
        </row>
        <row r="647">
          <cell r="A647">
            <v>74010103</v>
          </cell>
          <cell r="B647" t="str">
            <v>ÓLEOS E GRAXAS (C) - TERCEIRIZADO</v>
          </cell>
          <cell r="C647" t="str">
            <v>un</v>
          </cell>
          <cell r="D647">
            <v>59.5</v>
          </cell>
        </row>
        <row r="648">
          <cell r="A648">
            <v>74010104</v>
          </cell>
          <cell r="B648" t="str">
            <v>ORTOFOSFATO SOLÚVEL (A / B / C) - TERCEIRIZADO</v>
          </cell>
          <cell r="C648" t="str">
            <v>un</v>
          </cell>
          <cell r="D648">
            <v>59.5</v>
          </cell>
        </row>
        <row r="649">
          <cell r="A649">
            <v>74010105</v>
          </cell>
          <cell r="B649" t="str">
            <v>OXIGÊNIO CONSUMIDO (A / B) - TERCEIRIZADO</v>
          </cell>
          <cell r="C649" t="str">
            <v>un</v>
          </cell>
          <cell r="D649">
            <v>59.5</v>
          </cell>
        </row>
        <row r="650">
          <cell r="A650">
            <v>74010106</v>
          </cell>
          <cell r="B650" t="str">
            <v>OXIGÊNIO DISSOLVIDO - OD (A / B / C) - TERCEIRIZADO</v>
          </cell>
          <cell r="C650" t="str">
            <v>un</v>
          </cell>
          <cell r="D650">
            <v>47.6</v>
          </cell>
        </row>
        <row r="651">
          <cell r="A651">
            <v>74010107</v>
          </cell>
          <cell r="B651" t="str">
            <v>PH (A / B / C) - TERCEIRIZADO</v>
          </cell>
          <cell r="C651" t="str">
            <v>un</v>
          </cell>
          <cell r="D651">
            <v>35.700000000000003</v>
          </cell>
        </row>
        <row r="652">
          <cell r="A652">
            <v>74010108</v>
          </cell>
          <cell r="B652" t="str">
            <v>PRATA (A / B / C) - TERCEIRIZADO</v>
          </cell>
          <cell r="C652" t="str">
            <v>un</v>
          </cell>
          <cell r="D652">
            <v>41.65</v>
          </cell>
        </row>
        <row r="653">
          <cell r="A653">
            <v>74010109</v>
          </cell>
          <cell r="B653" t="str">
            <v>SELÊNIO (A / B / C) - TERCEIRIZADO</v>
          </cell>
          <cell r="C653" t="str">
            <v>un</v>
          </cell>
          <cell r="D653">
            <v>41.65</v>
          </cell>
        </row>
        <row r="654">
          <cell r="A654">
            <v>74010110</v>
          </cell>
          <cell r="B654" t="str">
            <v>SÍLICA (A / B / C) - TERCEIRIZADO</v>
          </cell>
          <cell r="C654" t="str">
            <v>un</v>
          </cell>
          <cell r="D654">
            <v>47.6</v>
          </cell>
        </row>
        <row r="655">
          <cell r="A655">
            <v>74010111</v>
          </cell>
          <cell r="B655" t="str">
            <v>SÓDIO (A / B / C) - TERCEIRIZADO</v>
          </cell>
          <cell r="C655" t="str">
            <v>un</v>
          </cell>
          <cell r="D655">
            <v>47.6</v>
          </cell>
        </row>
        <row r="656">
          <cell r="A656">
            <v>74010112</v>
          </cell>
          <cell r="B656" t="str">
            <v>SULFATO (A / B / C) - TERCEIRIZADO</v>
          </cell>
          <cell r="C656" t="str">
            <v>un</v>
          </cell>
          <cell r="D656">
            <v>47.6</v>
          </cell>
        </row>
        <row r="657">
          <cell r="A657">
            <v>74010113</v>
          </cell>
          <cell r="B657" t="str">
            <v>SURFACTANTES (A / B / C) - TERCEIRIZADO</v>
          </cell>
          <cell r="C657" t="str">
            <v>un</v>
          </cell>
          <cell r="D657">
            <v>35.700000000000003</v>
          </cell>
        </row>
        <row r="658">
          <cell r="A658">
            <v>74010114</v>
          </cell>
          <cell r="B658" t="str">
            <v>TESTE DE TOXIDADE CRÔNICA COM CERIODAPHINA (A / B / C) - TERCEIRIZADO</v>
          </cell>
          <cell r="C658" t="str">
            <v>un</v>
          </cell>
          <cell r="D658">
            <v>214.2</v>
          </cell>
        </row>
        <row r="659">
          <cell r="A659">
            <v>74010115</v>
          </cell>
          <cell r="B659" t="str">
            <v>TESTE DE TOXIDADE SEDIMENTO COM HYALELLA (A / B / C) - TERCEIRIZADO</v>
          </cell>
          <cell r="C659" t="str">
            <v>un</v>
          </cell>
          <cell r="D659">
            <v>214.2</v>
          </cell>
        </row>
        <row r="660">
          <cell r="A660">
            <v>74010116</v>
          </cell>
          <cell r="B660" t="str">
            <v>TURBIDEZ (A / B / C) - TERCEIRIZADO</v>
          </cell>
          <cell r="C660" t="str">
            <v>un</v>
          </cell>
          <cell r="D660">
            <v>29.75</v>
          </cell>
        </row>
        <row r="661">
          <cell r="A661">
            <v>74010117</v>
          </cell>
          <cell r="B661" t="str">
            <v>ZINCO (A / B / C) - TERCEIRIZADO</v>
          </cell>
          <cell r="C661" t="str">
            <v>un</v>
          </cell>
          <cell r="D661">
            <v>47.6</v>
          </cell>
        </row>
        <row r="662">
          <cell r="A662">
            <v>74010118</v>
          </cell>
          <cell r="B662" t="str">
            <v>CLORO RESIDUAL TOTAL (A) - TERCEIRIZADO</v>
          </cell>
          <cell r="C662" t="str">
            <v>un</v>
          </cell>
          <cell r="D662">
            <v>41.65</v>
          </cell>
        </row>
        <row r="663">
          <cell r="A663">
            <v>74010119</v>
          </cell>
          <cell r="B663" t="str">
            <v>CROMO III - TERCEIRIZADO</v>
          </cell>
          <cell r="C663" t="str">
            <v>un</v>
          </cell>
          <cell r="D663">
            <v>69.02</v>
          </cell>
        </row>
        <row r="664">
          <cell r="A664">
            <v>74010120</v>
          </cell>
          <cell r="B664" t="str">
            <v>CROMO IV - TERCEIRIZADO</v>
          </cell>
          <cell r="C664" t="str">
            <v>un</v>
          </cell>
          <cell r="D664">
            <v>56.53</v>
          </cell>
        </row>
        <row r="665">
          <cell r="A665">
            <v>74010121</v>
          </cell>
          <cell r="B665" t="str">
            <v>SÓLIDOS DISSOLVIDOS TOTAIS (A / B / C) - TERCEIRIZADO</v>
          </cell>
          <cell r="C665" t="str">
            <v>un</v>
          </cell>
          <cell r="D665">
            <v>38.68</v>
          </cell>
        </row>
        <row r="666">
          <cell r="A666">
            <v>74010122</v>
          </cell>
          <cell r="B666" t="str">
            <v>SÓLIDOS DISSOLVIDOS FIXOS (A / B / C) - TERCEIRIZADO</v>
          </cell>
          <cell r="C666" t="str">
            <v>un</v>
          </cell>
          <cell r="D666">
            <v>41.65</v>
          </cell>
        </row>
        <row r="667">
          <cell r="A667">
            <v>74010123</v>
          </cell>
          <cell r="B667" t="str">
            <v>SÓLIDOS DISSOLVIDOS VOLÁTEIS (A / B / C) - TERCEIRIZADO</v>
          </cell>
          <cell r="C667" t="str">
            <v>un</v>
          </cell>
          <cell r="D667">
            <v>41.65</v>
          </cell>
        </row>
        <row r="668">
          <cell r="A668">
            <v>74010124</v>
          </cell>
          <cell r="B668" t="str">
            <v>SÓLIDOS EM SUSPENSÃO TOTAIS (A / B / C) - TERCEIRIZADO</v>
          </cell>
          <cell r="C668" t="str">
            <v>un</v>
          </cell>
          <cell r="D668">
            <v>41.65</v>
          </cell>
        </row>
        <row r="669">
          <cell r="A669">
            <v>74010125</v>
          </cell>
          <cell r="B669" t="str">
            <v>SÓLIDOS EM SUSPENSÃO FIXOS (A / B / C) - TERCEIRIZADO</v>
          </cell>
          <cell r="C669" t="str">
            <v>un</v>
          </cell>
          <cell r="D669">
            <v>41.65</v>
          </cell>
        </row>
        <row r="670">
          <cell r="A670">
            <v>74010126</v>
          </cell>
          <cell r="B670" t="str">
            <v>SÓLIDOS EM SUSPENSÃO VOLÁTEIS (A / B / C) - TERCEIRIZADO</v>
          </cell>
          <cell r="C670" t="str">
            <v>un</v>
          </cell>
          <cell r="D670">
            <v>41.65</v>
          </cell>
        </row>
        <row r="671">
          <cell r="A671">
            <v>74010127</v>
          </cell>
          <cell r="B671" t="str">
            <v>SÓLIDOS TOTAIS (A / B / C) - TERCEIRIZADO</v>
          </cell>
          <cell r="C671" t="str">
            <v>un</v>
          </cell>
          <cell r="D671">
            <v>41.65</v>
          </cell>
        </row>
        <row r="672">
          <cell r="A672">
            <v>74010128</v>
          </cell>
          <cell r="B672" t="str">
            <v>SÓLIDOS TOTAIS FIXOS (A / B / C) - TERCEIRIZADO</v>
          </cell>
          <cell r="C672" t="str">
            <v>un</v>
          </cell>
          <cell r="D672">
            <v>41.65</v>
          </cell>
        </row>
        <row r="673">
          <cell r="A673">
            <v>74010129</v>
          </cell>
          <cell r="B673" t="str">
            <v>SÓLIDOS TOTAIS VOLÁTEIS (A / B / C) - TERCEIRIZADO</v>
          </cell>
          <cell r="C673" t="str">
            <v>un</v>
          </cell>
          <cell r="D673">
            <v>41.65</v>
          </cell>
        </row>
        <row r="674">
          <cell r="A674">
            <v>74010130</v>
          </cell>
          <cell r="B674" t="str">
            <v>SÓLIDOS SEDIMENTÁVEIS (B / C) - TERCEIRIZADO</v>
          </cell>
          <cell r="C674" t="str">
            <v>un</v>
          </cell>
          <cell r="D674">
            <v>41.65</v>
          </cell>
        </row>
        <row r="675">
          <cell r="A675">
            <v>74010131</v>
          </cell>
          <cell r="B675" t="str">
            <v>CARBONO ORGÂNICO TOTAL - TERCEIRIZADO</v>
          </cell>
          <cell r="C675" t="str">
            <v>un</v>
          </cell>
          <cell r="D675">
            <v>47.6</v>
          </cell>
        </row>
        <row r="676">
          <cell r="A676">
            <v>74010132</v>
          </cell>
          <cell r="B676" t="str">
            <v>ENTEROCOCOS - TERCEIRIZADO</v>
          </cell>
          <cell r="C676" t="str">
            <v>un</v>
          </cell>
          <cell r="D676">
            <v>89.25</v>
          </cell>
        </row>
        <row r="677">
          <cell r="A677">
            <v>74010133</v>
          </cell>
          <cell r="B677" t="str">
            <v>FOSFATO SOLÚVEL - TERCEIRIZADO</v>
          </cell>
          <cell r="C677" t="str">
            <v>un</v>
          </cell>
          <cell r="D677">
            <v>47.6</v>
          </cell>
        </row>
        <row r="678">
          <cell r="A678">
            <v>74010134</v>
          </cell>
          <cell r="B678" t="str">
            <v>FÓSFORO TOTAL - TERCEIRIZADO</v>
          </cell>
          <cell r="C678" t="str">
            <v>un</v>
          </cell>
          <cell r="D678">
            <v>47.6</v>
          </cell>
        </row>
        <row r="679">
          <cell r="A679">
            <v>74010135</v>
          </cell>
          <cell r="B679" t="str">
            <v>ÓLEOS E GRAXAS MINERAL - TERCEIRIZADO</v>
          </cell>
          <cell r="C679" t="str">
            <v>un</v>
          </cell>
          <cell r="D679">
            <v>59.5</v>
          </cell>
        </row>
        <row r="680">
          <cell r="A680">
            <v>74010136</v>
          </cell>
          <cell r="B680" t="str">
            <v>SULFETO - TERCEIRIZADO</v>
          </cell>
          <cell r="C680" t="str">
            <v>un</v>
          </cell>
          <cell r="D680">
            <v>49.59</v>
          </cell>
        </row>
        <row r="681">
          <cell r="A681">
            <v>74010137</v>
          </cell>
          <cell r="B681" t="str">
            <v>TEMPERATURA - TERCEIRIZADO</v>
          </cell>
          <cell r="C681" t="str">
            <v>un</v>
          </cell>
          <cell r="D681">
            <v>29.75</v>
          </cell>
        </row>
        <row r="682">
          <cell r="A682">
            <v>74010138</v>
          </cell>
          <cell r="B682" t="str">
            <v>TOXICIDADE CRÔNICA COM LYTECHINUS VARIEGATUS - TERCEIRIZADO</v>
          </cell>
          <cell r="C682" t="str">
            <v>un</v>
          </cell>
          <cell r="D682">
            <v>385.56</v>
          </cell>
        </row>
        <row r="683">
          <cell r="A683">
            <v>74010139</v>
          </cell>
          <cell r="B683" t="str">
            <v>7 METAIS (ALUMÍNIO, BÁRIO, CROMO, COBALTO, FERRO, MAGNÉSIO, MANGANÊS) - TERCEIRIZADO</v>
          </cell>
          <cell r="C683" t="str">
            <v>un</v>
          </cell>
          <cell r="D683">
            <v>232.05</v>
          </cell>
        </row>
        <row r="684">
          <cell r="A684">
            <v>74010140</v>
          </cell>
          <cell r="B684" t="str">
            <v>9 METAIS (ALUMÍNIO, BÁRIO, CROMO, COBALTO, FERRO, MAGNÉSIO, MANGANÊS, NÍQUEL, CHUMBO, ZINCO) - TERCEIRIZADO</v>
          </cell>
          <cell r="C684" t="str">
            <v>un</v>
          </cell>
          <cell r="D684">
            <v>288.27999999999997</v>
          </cell>
        </row>
        <row r="685">
          <cell r="A685">
            <v>74010141</v>
          </cell>
          <cell r="B685" t="str">
            <v>ALUMÍNIO - TERCEIRIZADO</v>
          </cell>
          <cell r="C685" t="str">
            <v>un</v>
          </cell>
          <cell r="D685">
            <v>41.65</v>
          </cell>
        </row>
        <row r="686">
          <cell r="A686">
            <v>74010142</v>
          </cell>
          <cell r="B686" t="str">
            <v>ARSÊNIO - TERCEIRIZADO</v>
          </cell>
          <cell r="C686" t="str">
            <v>un</v>
          </cell>
          <cell r="D686">
            <v>41.65</v>
          </cell>
        </row>
        <row r="687">
          <cell r="A687">
            <v>74010143</v>
          </cell>
          <cell r="B687" t="str">
            <v>BÁRIO - TERCEIRIZADO</v>
          </cell>
          <cell r="C687" t="str">
            <v>un</v>
          </cell>
          <cell r="D687">
            <v>41.65</v>
          </cell>
        </row>
        <row r="688">
          <cell r="A688">
            <v>74010144</v>
          </cell>
          <cell r="B688" t="str">
            <v>BIOCIDAS CLORADOS - TERCEIRIZADO</v>
          </cell>
          <cell r="C688" t="str">
            <v>un</v>
          </cell>
          <cell r="D688">
            <v>119</v>
          </cell>
        </row>
        <row r="689">
          <cell r="A689">
            <v>74010145</v>
          </cell>
          <cell r="B689" t="str">
            <v>CÁDMIO - TERCEIRIZADO</v>
          </cell>
          <cell r="C689" t="str">
            <v>un</v>
          </cell>
          <cell r="D689">
            <v>41.65</v>
          </cell>
        </row>
        <row r="690">
          <cell r="A690">
            <v>74010146</v>
          </cell>
          <cell r="B690" t="str">
            <v>CHUMBO - TERCEIRIZADO</v>
          </cell>
          <cell r="C690" t="str">
            <v>un</v>
          </cell>
          <cell r="D690">
            <v>41.65</v>
          </cell>
        </row>
        <row r="691">
          <cell r="A691">
            <v>74010147</v>
          </cell>
          <cell r="B691" t="str">
            <v>CIANETO - TERCEIRIZADO</v>
          </cell>
          <cell r="C691" t="str">
            <v>un</v>
          </cell>
          <cell r="D691">
            <v>47.6</v>
          </cell>
        </row>
        <row r="692">
          <cell r="A692">
            <v>74010148</v>
          </cell>
          <cell r="B692" t="str">
            <v>CLORETO - TERCEIRIZADO</v>
          </cell>
          <cell r="C692" t="str">
            <v>un</v>
          </cell>
          <cell r="D692">
            <v>49.59</v>
          </cell>
        </row>
        <row r="693">
          <cell r="A693">
            <v>74010149</v>
          </cell>
          <cell r="B693" t="str">
            <v>COBRE - TERCEIRIZADO</v>
          </cell>
          <cell r="C693" t="str">
            <v>un</v>
          </cell>
          <cell r="D693">
            <v>41.65</v>
          </cell>
        </row>
        <row r="694">
          <cell r="A694">
            <v>74010150</v>
          </cell>
          <cell r="B694" t="str">
            <v>CONDUTIVIDADE ESPECÍFICA - TERCEIRIZADO</v>
          </cell>
          <cell r="C694" t="str">
            <v>un</v>
          </cell>
          <cell r="D694">
            <v>35.700000000000003</v>
          </cell>
        </row>
        <row r="695">
          <cell r="A695">
            <v>74010151</v>
          </cell>
          <cell r="B695" t="str">
            <v>COR - TERCEIRIZADO</v>
          </cell>
          <cell r="C695" t="str">
            <v>un</v>
          </cell>
          <cell r="D695">
            <v>47.6</v>
          </cell>
        </row>
        <row r="696">
          <cell r="A696">
            <v>74010152</v>
          </cell>
          <cell r="B696" t="str">
            <v>CROMO HEXAVALENTE - TERCEIRIZADO</v>
          </cell>
          <cell r="C696" t="str">
            <v>un</v>
          </cell>
          <cell r="D696">
            <v>35.700000000000003</v>
          </cell>
        </row>
        <row r="697">
          <cell r="A697">
            <v>74010153</v>
          </cell>
          <cell r="B697" t="str">
            <v>CROMO TOTAL - TERCEIRIZADO</v>
          </cell>
          <cell r="C697" t="str">
            <v>un</v>
          </cell>
          <cell r="D697">
            <v>49.98</v>
          </cell>
        </row>
        <row r="698">
          <cell r="A698">
            <v>74010154</v>
          </cell>
          <cell r="B698" t="str">
            <v>DEMANDA BIOQUÍMICA DE OXIGÊNIO - DBO - TERCEIRIZADO</v>
          </cell>
          <cell r="C698" t="str">
            <v>un</v>
          </cell>
          <cell r="D698">
            <v>79.73</v>
          </cell>
        </row>
        <row r="699">
          <cell r="A699">
            <v>74010155</v>
          </cell>
          <cell r="B699" t="str">
            <v>DEMANDA QUÍMICA DE OXIGÊNIO - DQO - TERCEIRIZADO</v>
          </cell>
          <cell r="C699" t="str">
            <v>un</v>
          </cell>
          <cell r="D699">
            <v>56.32</v>
          </cell>
        </row>
        <row r="700">
          <cell r="A700">
            <v>74010156</v>
          </cell>
          <cell r="B700" t="str">
            <v>DUREZA TOTAL - TERCEIRIZADO</v>
          </cell>
          <cell r="C700" t="str">
            <v>un</v>
          </cell>
          <cell r="D700">
            <v>47.6</v>
          </cell>
        </row>
        <row r="701">
          <cell r="A701">
            <v>74010157</v>
          </cell>
          <cell r="B701" t="str">
            <v>ESTANHO - TERCEIRIZADO</v>
          </cell>
          <cell r="C701" t="str">
            <v>un</v>
          </cell>
          <cell r="D701">
            <v>48.2</v>
          </cell>
        </row>
        <row r="702">
          <cell r="A702">
            <v>74010158</v>
          </cell>
          <cell r="B702" t="str">
            <v>FENÓIS - TERCEIRIZADO</v>
          </cell>
          <cell r="C702" t="str">
            <v>un</v>
          </cell>
          <cell r="D702">
            <v>71.400000000000006</v>
          </cell>
        </row>
        <row r="703">
          <cell r="A703">
            <v>74010159</v>
          </cell>
          <cell r="B703" t="str">
            <v>FERRO TOTAL - TERCEIRIZADO</v>
          </cell>
          <cell r="C703" t="str">
            <v>un</v>
          </cell>
          <cell r="D703">
            <v>48.2</v>
          </cell>
        </row>
        <row r="704">
          <cell r="A704">
            <v>74010160</v>
          </cell>
          <cell r="B704" t="str">
            <v>FOSFATO ORGÂNICO - TERCEIRIZADO</v>
          </cell>
          <cell r="C704" t="str">
            <v>un</v>
          </cell>
          <cell r="D704">
            <v>53.55</v>
          </cell>
        </row>
        <row r="705">
          <cell r="A705">
            <v>74010161</v>
          </cell>
          <cell r="B705" t="str">
            <v>FOSFATO TOTAL - TERCEIRIZADO</v>
          </cell>
          <cell r="C705" t="str">
            <v>un</v>
          </cell>
          <cell r="D705">
            <v>47.6</v>
          </cell>
        </row>
        <row r="706">
          <cell r="A706">
            <v>74010162</v>
          </cell>
          <cell r="B706" t="str">
            <v>GRANULOMETRIA SEDIMENTO LODO - TERCEIRIZADO</v>
          </cell>
          <cell r="C706" t="str">
            <v>un</v>
          </cell>
          <cell r="D706">
            <v>190.4</v>
          </cell>
        </row>
        <row r="707">
          <cell r="A707">
            <v>74010163</v>
          </cell>
          <cell r="B707" t="str">
            <v>MERCÚRIO - TERCEIRIZADO</v>
          </cell>
          <cell r="C707" t="str">
            <v>un</v>
          </cell>
          <cell r="D707">
            <v>54.15</v>
          </cell>
        </row>
        <row r="708">
          <cell r="A708">
            <v>74010164</v>
          </cell>
          <cell r="B708" t="str">
            <v>NÍQUEL - TERCEIRIZADO</v>
          </cell>
          <cell r="C708" t="str">
            <v>un</v>
          </cell>
          <cell r="D708">
            <v>41.65</v>
          </cell>
        </row>
        <row r="709">
          <cell r="A709">
            <v>74010165</v>
          </cell>
          <cell r="B709" t="str">
            <v>NITROGÊNIO AMONIACAL - TERCEIRIZADO</v>
          </cell>
          <cell r="C709" t="str">
            <v>un</v>
          </cell>
          <cell r="D709">
            <v>51.56</v>
          </cell>
        </row>
        <row r="710">
          <cell r="A710">
            <v>74010166</v>
          </cell>
          <cell r="B710" t="str">
            <v>NITROGÊNIO KJELDAHL TOTAL - TERCEIRIZADO</v>
          </cell>
          <cell r="C710" t="str">
            <v>un</v>
          </cell>
          <cell r="D710">
            <v>59.5</v>
          </cell>
        </row>
        <row r="711">
          <cell r="A711">
            <v>74010167</v>
          </cell>
          <cell r="B711" t="str">
            <v>NITROGÊNIO NITRATO - TERCEIRIZADO</v>
          </cell>
          <cell r="C711" t="str">
            <v>un</v>
          </cell>
          <cell r="D711">
            <v>57.51</v>
          </cell>
        </row>
        <row r="712">
          <cell r="A712">
            <v>74010168</v>
          </cell>
          <cell r="B712" t="str">
            <v>NITROGÊNIO NITRITO - TERCEIRIZADO</v>
          </cell>
          <cell r="C712" t="str">
            <v>un</v>
          </cell>
          <cell r="D712">
            <v>57.51</v>
          </cell>
        </row>
        <row r="713">
          <cell r="A713">
            <v>74010169</v>
          </cell>
          <cell r="B713" t="str">
            <v>NITROGÊNIO TOTAL - TERCEIRIZADO</v>
          </cell>
          <cell r="C713" t="str">
            <v>un</v>
          </cell>
          <cell r="D713">
            <v>59.5</v>
          </cell>
        </row>
        <row r="714">
          <cell r="A714">
            <v>74010170</v>
          </cell>
          <cell r="B714" t="str">
            <v>ÓLEOS E GRAXAS - TERCEIRIZADO</v>
          </cell>
          <cell r="C714" t="str">
            <v>un</v>
          </cell>
          <cell r="D714">
            <v>59.5</v>
          </cell>
        </row>
        <row r="715">
          <cell r="A715">
            <v>74010171</v>
          </cell>
          <cell r="B715" t="str">
            <v>PH - TERCEIRIZADO</v>
          </cell>
          <cell r="C715" t="str">
            <v>un</v>
          </cell>
          <cell r="D715">
            <v>39.659999999999997</v>
          </cell>
        </row>
        <row r="716">
          <cell r="A716">
            <v>74010172</v>
          </cell>
          <cell r="B716" t="str">
            <v>PRATA - TERCEIRIZADO</v>
          </cell>
          <cell r="C716" t="str">
            <v>un</v>
          </cell>
          <cell r="D716">
            <v>48.2</v>
          </cell>
        </row>
        <row r="717">
          <cell r="A717">
            <v>74010173</v>
          </cell>
          <cell r="B717" t="str">
            <v>SELÊNIO - TERCEIRIZADO</v>
          </cell>
          <cell r="C717" t="str">
            <v>un</v>
          </cell>
          <cell r="D717">
            <v>50.58</v>
          </cell>
        </row>
        <row r="718">
          <cell r="A718">
            <v>74010174</v>
          </cell>
          <cell r="B718" t="str">
            <v>SÍLICA - TERCEIRIZADO</v>
          </cell>
          <cell r="C718" t="str">
            <v>un</v>
          </cell>
          <cell r="D718">
            <v>48.2</v>
          </cell>
        </row>
        <row r="719">
          <cell r="A719">
            <v>74010175</v>
          </cell>
          <cell r="B719" t="str">
            <v>SÓDIO - TERCEIRIZADO</v>
          </cell>
          <cell r="C719" t="str">
            <v>un</v>
          </cell>
          <cell r="D719">
            <v>47.6</v>
          </cell>
        </row>
        <row r="720">
          <cell r="A720">
            <v>74010176</v>
          </cell>
          <cell r="B720" t="str">
            <v>SULFATO - TERCEIRIZADO</v>
          </cell>
          <cell r="C720" t="str">
            <v>un</v>
          </cell>
          <cell r="D720">
            <v>47.6</v>
          </cell>
        </row>
        <row r="721">
          <cell r="A721">
            <v>74010177</v>
          </cell>
          <cell r="B721" t="str">
            <v>SURFACTANTES - TERCEIRIZADO</v>
          </cell>
          <cell r="C721" t="str">
            <v>un</v>
          </cell>
          <cell r="D721">
            <v>38.68</v>
          </cell>
        </row>
        <row r="722">
          <cell r="A722">
            <v>74010178</v>
          </cell>
          <cell r="B722" t="str">
            <v>UMIDADE - TERCEIRIZADO</v>
          </cell>
          <cell r="C722" t="str">
            <v>un</v>
          </cell>
          <cell r="D722">
            <v>47.6</v>
          </cell>
        </row>
        <row r="723">
          <cell r="A723">
            <v>74010179</v>
          </cell>
          <cell r="B723" t="str">
            <v>ZINCO - TERCEIRIZADO</v>
          </cell>
          <cell r="C723" t="str">
            <v>un</v>
          </cell>
          <cell r="D723">
            <v>48.2</v>
          </cell>
        </row>
        <row r="724">
          <cell r="A724">
            <v>74010180</v>
          </cell>
          <cell r="B724" t="str">
            <v>SÓLIDOS TOTAIS - TERCEIRIZADO</v>
          </cell>
          <cell r="C724" t="str">
            <v>un</v>
          </cell>
          <cell r="D724">
            <v>35.700000000000003</v>
          </cell>
        </row>
        <row r="725">
          <cell r="A725">
            <v>74010181</v>
          </cell>
          <cell r="B725" t="str">
            <v>SÓLIDOS TOTAIS FIXOS - TERCEIRIZADO</v>
          </cell>
          <cell r="C725" t="str">
            <v>un</v>
          </cell>
          <cell r="D725">
            <v>35.700000000000003</v>
          </cell>
        </row>
        <row r="726">
          <cell r="A726">
            <v>74010182</v>
          </cell>
          <cell r="B726" t="str">
            <v>SÓLIDOS TOTAIS VOLÁTEIS - TERCEIRIZADO</v>
          </cell>
          <cell r="C726" t="str">
            <v>un</v>
          </cell>
          <cell r="D726">
            <v>35.700000000000003</v>
          </cell>
        </row>
        <row r="727">
          <cell r="A727">
            <v>74010183</v>
          </cell>
          <cell r="B727" t="str">
            <v>ACTINOMICETOS (A) - TERCEIRIZADO</v>
          </cell>
          <cell r="C727" t="str">
            <v>un</v>
          </cell>
          <cell r="D727">
            <v>119</v>
          </cell>
        </row>
        <row r="728">
          <cell r="A728">
            <v>74010184</v>
          </cell>
          <cell r="B728" t="str">
            <v>ACTINOMICETOS (B) - TERCEIRIZADO</v>
          </cell>
          <cell r="C728" t="str">
            <v>un</v>
          </cell>
          <cell r="D728">
            <v>119</v>
          </cell>
        </row>
        <row r="729">
          <cell r="A729">
            <v>74010185</v>
          </cell>
          <cell r="B729" t="str">
            <v>ACTINOMICETOS (C) - TERCEIRIZADO</v>
          </cell>
          <cell r="C729" t="str">
            <v>un</v>
          </cell>
          <cell r="D729">
            <v>119</v>
          </cell>
        </row>
        <row r="730">
          <cell r="A730">
            <v>74010186</v>
          </cell>
          <cell r="B730" t="str">
            <v>ACTINOMICETOS (D) - TERCEIRIZADO</v>
          </cell>
          <cell r="C730" t="str">
            <v>un</v>
          </cell>
          <cell r="D730">
            <v>119</v>
          </cell>
        </row>
        <row r="731">
          <cell r="A731">
            <v>74010187</v>
          </cell>
          <cell r="B731" t="str">
            <v>CLOSTRÍDIOS SULFITO-REDUTORES (A) - TERCEIRIZADO</v>
          </cell>
          <cell r="C731" t="str">
            <v>un</v>
          </cell>
          <cell r="D731">
            <v>109.87</v>
          </cell>
        </row>
        <row r="732">
          <cell r="A732">
            <v>74010188</v>
          </cell>
          <cell r="B732" t="str">
            <v>CLOSTRÍDIOS SULFITO-REDUTORES (B) - TERCEIRIZADO</v>
          </cell>
          <cell r="C732" t="str">
            <v>un</v>
          </cell>
          <cell r="D732">
            <v>109.87</v>
          </cell>
        </row>
        <row r="733">
          <cell r="A733">
            <v>74010189</v>
          </cell>
          <cell r="B733" t="str">
            <v>CLOSTRÍDIOS SULFITO-REDUTORES (C) - TERCEIRIZADO</v>
          </cell>
          <cell r="C733" t="str">
            <v>un</v>
          </cell>
          <cell r="D733">
            <v>109.87</v>
          </cell>
        </row>
        <row r="734">
          <cell r="A734">
            <v>74010190</v>
          </cell>
          <cell r="B734" t="str">
            <v>CLOSTRÍDIOS SULFITO-REDUTORES (D) - TERCEIRIZADO</v>
          </cell>
          <cell r="C734" t="str">
            <v>un</v>
          </cell>
          <cell r="D734">
            <v>109.87</v>
          </cell>
        </row>
        <row r="735">
          <cell r="A735">
            <v>74010191</v>
          </cell>
          <cell r="B735" t="str">
            <v>COLIFAGOS (A) - TERCEIRIZADO</v>
          </cell>
          <cell r="C735" t="str">
            <v>un</v>
          </cell>
          <cell r="D735">
            <v>127.33</v>
          </cell>
        </row>
        <row r="736">
          <cell r="A736">
            <v>74010192</v>
          </cell>
          <cell r="B736" t="str">
            <v>COLIFAGOS (B / C) - TERCEIRIZADO</v>
          </cell>
          <cell r="C736" t="str">
            <v>un</v>
          </cell>
          <cell r="D736">
            <v>198.73</v>
          </cell>
        </row>
        <row r="737">
          <cell r="A737">
            <v>74010193</v>
          </cell>
          <cell r="B737" t="str">
            <v>COLIFAGOS (D) - TERCEIRIZADO</v>
          </cell>
          <cell r="C737" t="str">
            <v>un</v>
          </cell>
          <cell r="D737">
            <v>273.11</v>
          </cell>
        </row>
        <row r="738">
          <cell r="A738">
            <v>74010194</v>
          </cell>
          <cell r="B738" t="str">
            <v>COLIFORMES FECAIS (A) - TERCEIRIZADO</v>
          </cell>
          <cell r="C738" t="str">
            <v>un</v>
          </cell>
          <cell r="D738">
            <v>57.51</v>
          </cell>
        </row>
        <row r="739">
          <cell r="A739">
            <v>74010195</v>
          </cell>
          <cell r="B739" t="str">
            <v>COLIFORMES FECAIS (B) - TERCEIRIZADO</v>
          </cell>
          <cell r="C739" t="str">
            <v>un</v>
          </cell>
          <cell r="D739">
            <v>57.51</v>
          </cell>
        </row>
        <row r="740">
          <cell r="A740">
            <v>74010196</v>
          </cell>
          <cell r="B740" t="str">
            <v>COLIFORMES FECAIS (C) - TERCEIRIZADO</v>
          </cell>
          <cell r="C740" t="str">
            <v>un</v>
          </cell>
          <cell r="D740">
            <v>57.51</v>
          </cell>
        </row>
        <row r="741">
          <cell r="A741">
            <v>74010197</v>
          </cell>
          <cell r="B741" t="str">
            <v>COLIFORMES TOTAIS (A) - TERCEIRIZADO</v>
          </cell>
          <cell r="C741" t="str">
            <v>un</v>
          </cell>
          <cell r="D741">
            <v>57.51</v>
          </cell>
        </row>
        <row r="742">
          <cell r="A742">
            <v>74010198</v>
          </cell>
          <cell r="B742" t="str">
            <v>COLIFORMES TOTAIS (B) - TERCEIRIZADO</v>
          </cell>
          <cell r="C742" t="str">
            <v>un</v>
          </cell>
          <cell r="D742">
            <v>57.51</v>
          </cell>
        </row>
        <row r="743">
          <cell r="A743">
            <v>74010199</v>
          </cell>
          <cell r="B743" t="str">
            <v>COLIFORMES TOTAIS (C) - TERCEIRIZADO</v>
          </cell>
          <cell r="C743" t="str">
            <v>un</v>
          </cell>
          <cell r="D743">
            <v>57.51</v>
          </cell>
        </row>
        <row r="744">
          <cell r="A744">
            <v>74010200</v>
          </cell>
          <cell r="B744" t="str">
            <v>CONTAGEM PADRÃO DE BACTÉRIAS (A) - TERCEIRIZADO</v>
          </cell>
          <cell r="C744" t="str">
            <v>un</v>
          </cell>
          <cell r="D744">
            <v>59.5</v>
          </cell>
        </row>
        <row r="745">
          <cell r="A745">
            <v>74010201</v>
          </cell>
          <cell r="B745" t="str">
            <v>CONTAGEM PADRÃO DE BACTÉRIAS (B) - TERCEIRIZADO</v>
          </cell>
          <cell r="C745" t="str">
            <v>un</v>
          </cell>
          <cell r="D745">
            <v>59.5</v>
          </cell>
        </row>
        <row r="746">
          <cell r="A746">
            <v>74010202</v>
          </cell>
          <cell r="B746" t="str">
            <v>CONTAGEM PADRÃO DE BACTÉRIAS (C) - TERCEIRIZADO</v>
          </cell>
          <cell r="C746" t="str">
            <v>un</v>
          </cell>
          <cell r="D746">
            <v>59.5</v>
          </cell>
        </row>
        <row r="747">
          <cell r="A747">
            <v>74010203</v>
          </cell>
          <cell r="B747" t="str">
            <v>CONTAGEM PADRÃO DE BACTÉRIAS (D) - TERCEIRIZADO</v>
          </cell>
          <cell r="C747" t="str">
            <v>un</v>
          </cell>
          <cell r="D747">
            <v>59.5</v>
          </cell>
        </row>
        <row r="748">
          <cell r="A748">
            <v>74010204</v>
          </cell>
          <cell r="B748" t="str">
            <v>ESTREPTOCOCOS FECAIS (A) - TERCEIRIZADO</v>
          </cell>
          <cell r="C748" t="str">
            <v>un</v>
          </cell>
          <cell r="D748">
            <v>71.400000000000006</v>
          </cell>
        </row>
        <row r="749">
          <cell r="A749">
            <v>74010205</v>
          </cell>
          <cell r="B749" t="str">
            <v>ESTREPTOCOCOS FECAIS (B) - TERCEIRIZADO</v>
          </cell>
          <cell r="C749" t="str">
            <v>un</v>
          </cell>
          <cell r="D749">
            <v>71.400000000000006</v>
          </cell>
        </row>
        <row r="750">
          <cell r="A750">
            <v>74010206</v>
          </cell>
          <cell r="B750" t="str">
            <v>ESTREPTOCOCOS FECAIS (C) - TERCEIRIZADO</v>
          </cell>
          <cell r="C750" t="str">
            <v>un</v>
          </cell>
          <cell r="D750">
            <v>71.400000000000006</v>
          </cell>
        </row>
        <row r="751">
          <cell r="A751">
            <v>74010207</v>
          </cell>
          <cell r="B751" t="str">
            <v>ESTREPTOCOCOS FECAIS (D) - TERCEIRIZADO</v>
          </cell>
          <cell r="C751" t="str">
            <v>un</v>
          </cell>
          <cell r="D751">
            <v>71.400000000000006</v>
          </cell>
        </row>
        <row r="752">
          <cell r="A752">
            <v>74010208</v>
          </cell>
          <cell r="B752" t="str">
            <v>ENTEROTOXINAS VÍBRIOS ESCHERICHIA ECOLI (A / B) - TERCEIRIZADO</v>
          </cell>
          <cell r="C752" t="str">
            <v>un</v>
          </cell>
          <cell r="D752">
            <v>59.5</v>
          </cell>
        </row>
        <row r="753">
          <cell r="A753">
            <v>74010209</v>
          </cell>
          <cell r="B753" t="str">
            <v>SALMONELLA (A / B) - TERCEIRIZADO</v>
          </cell>
          <cell r="C753" t="str">
            <v>un</v>
          </cell>
          <cell r="D753">
            <v>59.5</v>
          </cell>
        </row>
        <row r="754">
          <cell r="A754">
            <v>74010210</v>
          </cell>
          <cell r="B754" t="str">
            <v>SALMONELLA (C) - TERCEIRIZADO</v>
          </cell>
          <cell r="C754" t="str">
            <v>un</v>
          </cell>
          <cell r="D754">
            <v>59.5</v>
          </cell>
        </row>
        <row r="755">
          <cell r="A755">
            <v>74010211</v>
          </cell>
          <cell r="B755" t="str">
            <v>SALMONELLA (D) - TERCEIRIZADO</v>
          </cell>
          <cell r="C755" t="str">
            <v>un</v>
          </cell>
          <cell r="D755">
            <v>59.5</v>
          </cell>
        </row>
        <row r="756">
          <cell r="A756">
            <v>74010212</v>
          </cell>
          <cell r="B756" t="str">
            <v>TESTE DE TOXIDADE AGUDA - MICROTOX (A / B / C) - TERCEIRIZADO</v>
          </cell>
          <cell r="C756" t="str">
            <v>un</v>
          </cell>
          <cell r="D756">
            <v>428.4</v>
          </cell>
        </row>
        <row r="757">
          <cell r="A757">
            <v>74010213</v>
          </cell>
          <cell r="B757" t="str">
            <v>COMPOSTOS ORGANOFOSFORADOS (A/B/C/D) - AZIMPHOS-ETIL - TERCEIRIZADO</v>
          </cell>
          <cell r="C757" t="str">
            <v>un</v>
          </cell>
          <cell r="D757">
            <v>119</v>
          </cell>
        </row>
        <row r="758">
          <cell r="A758">
            <v>74010214</v>
          </cell>
          <cell r="B758" t="str">
            <v>COMPOSTOS ORGANOCLORADOS (A / B / C / D) - ALDRIN, BHC, CLORDANO, DDD - TERCEIRIZADO</v>
          </cell>
          <cell r="C758" t="str">
            <v>un</v>
          </cell>
          <cell r="D758">
            <v>267.75</v>
          </cell>
        </row>
        <row r="759">
          <cell r="A759">
            <v>74010215</v>
          </cell>
          <cell r="B759" t="str">
            <v>2,4,6-TCP (TRICHOROPHENOL) (A / B / C / D) - TERCEIRIZADO</v>
          </cell>
          <cell r="C759" t="str">
            <v>un</v>
          </cell>
          <cell r="D759">
            <v>202.3</v>
          </cell>
        </row>
        <row r="760">
          <cell r="A760">
            <v>74010216</v>
          </cell>
          <cell r="B760" t="str">
            <v>BENTOS AGUA DOCE (D) - TERCEIRIZADO</v>
          </cell>
          <cell r="C760" t="str">
            <v>un</v>
          </cell>
          <cell r="D760">
            <v>59.5</v>
          </cell>
        </row>
        <row r="761">
          <cell r="A761">
            <v>74010217</v>
          </cell>
          <cell r="B761" t="str">
            <v>BENZO A PIRENO (A / B) - TERCEIRIZADO</v>
          </cell>
          <cell r="C761" t="str">
            <v>un</v>
          </cell>
          <cell r="D761">
            <v>154.69999999999999</v>
          </cell>
        </row>
        <row r="762">
          <cell r="A762">
            <v>74010218</v>
          </cell>
          <cell r="B762" t="str">
            <v>BTX (BENZENO, TOLUENO, XILENO) (A / B / C / D) - TERCEIRIZADO</v>
          </cell>
          <cell r="C762" t="str">
            <v>un</v>
          </cell>
          <cell r="D762">
            <v>166.6</v>
          </cell>
        </row>
        <row r="763">
          <cell r="A763">
            <v>74010219</v>
          </cell>
          <cell r="B763" t="str">
            <v>CARBAMATOS TOTAIS (A) - TERCEIRIZADO</v>
          </cell>
          <cell r="C763" t="str">
            <v>un</v>
          </cell>
          <cell r="D763">
            <v>172.55</v>
          </cell>
        </row>
        <row r="764">
          <cell r="A764">
            <v>74010220</v>
          </cell>
          <cell r="B764" t="str">
            <v>CARBAMATOS TOTAIS (B) - TERCEIRIZADO</v>
          </cell>
          <cell r="C764" t="str">
            <v>un</v>
          </cell>
          <cell r="D764">
            <v>172.55</v>
          </cell>
        </row>
        <row r="765">
          <cell r="A765">
            <v>74010221</v>
          </cell>
          <cell r="B765" t="str">
            <v>CARBAMATOS TOTAIS (C) - TERCEIRIZADO</v>
          </cell>
          <cell r="C765" t="str">
            <v>un</v>
          </cell>
          <cell r="D765">
            <v>172.55</v>
          </cell>
        </row>
        <row r="766">
          <cell r="A766">
            <v>74010222</v>
          </cell>
          <cell r="B766" t="str">
            <v>CARBAMATOS TOTAIS (D) - TERCEIRIZADO</v>
          </cell>
          <cell r="C766" t="str">
            <v>un</v>
          </cell>
          <cell r="D766">
            <v>172.55</v>
          </cell>
        </row>
        <row r="767">
          <cell r="A767">
            <v>74010223</v>
          </cell>
          <cell r="B767" t="str">
            <v>FOSFORADOS TOTAIS (C) - TERCEIRIZADO</v>
          </cell>
          <cell r="C767" t="str">
            <v>un</v>
          </cell>
          <cell r="D767">
            <v>172.55</v>
          </cell>
        </row>
        <row r="768">
          <cell r="A768">
            <v>74010224</v>
          </cell>
          <cell r="B768" t="str">
            <v>HERBICIDAS FENOXIACIDOS (2,4-D,2,4,5-T,2,4,5-TP) (A / B) - TERCEIRIZADO</v>
          </cell>
          <cell r="C768" t="str">
            <v>un</v>
          </cell>
          <cell r="D768">
            <v>119</v>
          </cell>
        </row>
        <row r="769">
          <cell r="A769">
            <v>74010225</v>
          </cell>
          <cell r="B769" t="str">
            <v>HERBICIDAS FENOXIÁCIDOS (2,4-D, 2,4,5-T, 2,4,5-TP) (C) - TERCEIRIZADO</v>
          </cell>
          <cell r="C769" t="str">
            <v>un</v>
          </cell>
          <cell r="D769">
            <v>119</v>
          </cell>
        </row>
        <row r="770">
          <cell r="A770">
            <v>74010226</v>
          </cell>
          <cell r="B770" t="str">
            <v>PCB'S (A / B / C / D) - TERCEIRIZADO</v>
          </cell>
          <cell r="C770" t="str">
            <v>un</v>
          </cell>
          <cell r="D770">
            <v>240.68</v>
          </cell>
        </row>
        <row r="771">
          <cell r="A771">
            <v>74010227</v>
          </cell>
          <cell r="B771" t="str">
            <v>SOLVENTES HALOGENADOS (A / B) - TERCEIRIZADO</v>
          </cell>
          <cell r="C771" t="str">
            <v>un</v>
          </cell>
          <cell r="D771">
            <v>41.65</v>
          </cell>
        </row>
        <row r="772">
          <cell r="A772">
            <v>74010228</v>
          </cell>
          <cell r="B772" t="str">
            <v>SOLVENTES HALOGENADOS (C) - TERCEIRIZADO</v>
          </cell>
          <cell r="C772" t="str">
            <v>un</v>
          </cell>
          <cell r="D772">
            <v>41.65</v>
          </cell>
        </row>
        <row r="773">
          <cell r="A773">
            <v>74010229</v>
          </cell>
          <cell r="B773" t="str">
            <v>SOLVENTES HALOGENADOS (D) - TERCEIRIZADO</v>
          </cell>
          <cell r="C773" t="str">
            <v>un</v>
          </cell>
          <cell r="D773">
            <v>41.65</v>
          </cell>
        </row>
        <row r="774">
          <cell r="A774">
            <v>74010230</v>
          </cell>
          <cell r="B774" t="str">
            <v>TRIHALOMETANO - THM (A / B) - TERCEIRIZADO</v>
          </cell>
          <cell r="C774" t="str">
            <v>un</v>
          </cell>
          <cell r="D774">
            <v>133.88</v>
          </cell>
        </row>
        <row r="775">
          <cell r="A775">
            <v>74010231</v>
          </cell>
          <cell r="B775" t="str">
            <v>TRIHALOMETANO - THM (C / D) - TERCEIRIZADO</v>
          </cell>
          <cell r="C775" t="str">
            <v>un</v>
          </cell>
          <cell r="D775">
            <v>133.88</v>
          </cell>
        </row>
        <row r="776">
          <cell r="A776">
            <v>74010232</v>
          </cell>
          <cell r="B776" t="str">
            <v>MOBILIZAÇÃO, INSTALAÇÃO E DESMOBILIZAÇÃO, POR EQUIPE / EQUIPAMENTO, INCLUSIVE TRANSPORTE ATÉ 60 KM - POÇOS DE INSPEÇÃO - TERCEIRIZADO</v>
          </cell>
          <cell r="C776" t="str">
            <v>un</v>
          </cell>
          <cell r="D776">
            <v>2380</v>
          </cell>
        </row>
        <row r="777">
          <cell r="A777">
            <v>74010233</v>
          </cell>
          <cell r="B777" t="str">
            <v>ACRÉSCIMO DO TRANSPORTE PARA DISTÂNCIA ACIMA DE 60KM - POÇOS DE INSPEÇÃO - TERCEIRIZADO</v>
          </cell>
          <cell r="C777" t="str">
            <v>KM</v>
          </cell>
          <cell r="D777">
            <v>10.71</v>
          </cell>
        </row>
        <row r="778">
          <cell r="A778">
            <v>74010234</v>
          </cell>
          <cell r="B778" t="str">
            <v>PERFURAÇÃO EM SOLO - FURO COM PROFUNDIDADE ATÉ 5 METROS - POÇOS DE INSPEÇÃO - TERCEIRIZADO</v>
          </cell>
          <cell r="C778" t="str">
            <v>M</v>
          </cell>
          <cell r="D778">
            <v>464.1</v>
          </cell>
        </row>
        <row r="779">
          <cell r="A779">
            <v>74010235</v>
          </cell>
          <cell r="B779" t="str">
            <v>PERFURAÇÃO EM SOLO - FURO COM PROFUNDIDADE ACIMA DE 5 METROS ATÉ 10 METROS - POÇOS DE INSPEÇÃO - TERCEIRIZADO</v>
          </cell>
          <cell r="C779" t="str">
            <v>M</v>
          </cell>
          <cell r="D779">
            <v>595</v>
          </cell>
        </row>
        <row r="780">
          <cell r="A780">
            <v>74010236</v>
          </cell>
          <cell r="B780" t="str">
            <v>PERFURAÇÃO EM SOLO COM PROFUNDIDADE ACIMA DOS 10 METROS INICIAIS - POÇOS DE INSPEÇÃO - TERCEIRIZADO</v>
          </cell>
          <cell r="C780" t="str">
            <v>M</v>
          </cell>
          <cell r="D780">
            <v>952</v>
          </cell>
        </row>
        <row r="781">
          <cell r="A781">
            <v>74010237</v>
          </cell>
          <cell r="B781" t="str">
            <v>EXECUÇÃO DE ESCORAMENTO COM FORNECIMENTO DE MATERIAL - POÇOS DE INSPEÇÃO - TERCEIRIZADO</v>
          </cell>
          <cell r="C781" t="str">
            <v>M2</v>
          </cell>
          <cell r="D781">
            <v>714</v>
          </cell>
        </row>
        <row r="782">
          <cell r="A782">
            <v>74010238</v>
          </cell>
          <cell r="B782" t="str">
            <v>RETIRADA E ACONDICIONAMENTO DE AMOSTRA INDEFORMADA POR BLOCO APROVEITÁVEL - POÇOS DE INSPEÇÃO - TERCEIRIZADO</v>
          </cell>
          <cell r="C782" t="str">
            <v>un</v>
          </cell>
          <cell r="D782">
            <v>952</v>
          </cell>
        </row>
        <row r="783">
          <cell r="A783">
            <v>74010239</v>
          </cell>
          <cell r="B783" t="str">
            <v>DESMONTE EM SOLO DE ALTERAÇÃO DE ROCHA, UTILIZANDO ROMPEDOR DE AR COMPRIMIDO - POÇOS DE INSPEÇÃO - TERCEIRIZADO</v>
          </cell>
          <cell r="C783" t="str">
            <v>M3</v>
          </cell>
          <cell r="D783">
            <v>1487.5</v>
          </cell>
        </row>
        <row r="784">
          <cell r="A784">
            <v>74010240</v>
          </cell>
          <cell r="B784" t="str">
            <v>DESLOCAMENTO DE EQUIPAMENTO ENTRE POÇOS ACIMA DE 200 METROS - POÇOS DE INSPEÇÃO - TERCEIRIZADO</v>
          </cell>
          <cell r="C784" t="str">
            <v>un</v>
          </cell>
          <cell r="D784">
            <v>595</v>
          </cell>
        </row>
        <row r="785">
          <cell r="A785">
            <v>74010241</v>
          </cell>
          <cell r="B785" t="str">
            <v>MOBILIZAÇÃO, INSTALAÇÃO E DESMOBILIZAÇÃO, POR EQUIPE / EQUIPAMENTO, INCLUSIVE TRANSPORTE ATÉ 60 KM - SONDAGEM ATRADO - TERCEIRIZADO</v>
          </cell>
          <cell r="C785" t="str">
            <v>un</v>
          </cell>
          <cell r="D785">
            <v>2082.5</v>
          </cell>
        </row>
        <row r="786">
          <cell r="A786">
            <v>74010242</v>
          </cell>
          <cell r="B786" t="str">
            <v>ACRÉSCIMO DO TRANSPORTE PARA DISTÂNCIA ACIMA DE 60KM - SONDAGEM A TRADO - TERCEIRIZADO</v>
          </cell>
          <cell r="C786" t="str">
            <v>KM</v>
          </cell>
          <cell r="D786">
            <v>7.74</v>
          </cell>
        </row>
        <row r="787">
          <cell r="A787">
            <v>74010243</v>
          </cell>
          <cell r="B787" t="str">
            <v>PERFURAÇÃO DE FURO COM PROFUNDIDADE ATÉ 5 METROS - SONDAGEM A TRADO - TERCEIRIZADO</v>
          </cell>
          <cell r="C787" t="str">
            <v>M</v>
          </cell>
          <cell r="D787">
            <v>104.13</v>
          </cell>
        </row>
        <row r="788">
          <cell r="A788">
            <v>74010244</v>
          </cell>
          <cell r="B788" t="str">
            <v>PERFURAÇÃO DE FURO COM PROFUNDIDADE ACIMA DE 5 METROS ATÉ 10 METROS - SONDAGEM A TRADO - TERCEIRIZADO</v>
          </cell>
          <cell r="C788" t="str">
            <v>M</v>
          </cell>
          <cell r="D788">
            <v>119</v>
          </cell>
        </row>
        <row r="789">
          <cell r="A789">
            <v>74010245</v>
          </cell>
          <cell r="B789" t="str">
            <v>PERFURAÇÃO DE FURO COM PROFUNDIDADE ACIMA DOS 10 METROS INICIAIS - SONDAGEM A TRADO – TERCEIRIZADO - TERCEIRIZADO</v>
          </cell>
          <cell r="C789" t="str">
            <v>M</v>
          </cell>
          <cell r="D789">
            <v>139.83000000000001</v>
          </cell>
        </row>
        <row r="790">
          <cell r="A790">
            <v>74010246</v>
          </cell>
          <cell r="B790" t="str">
            <v>COLETA DE AMOSTRA  E ACONDICIONAMENTO EM RECIPIENTE COM TAMPA HERMÉTICA PARA CARACTERIZAÇÃO TÁCTIL-VISUAL - SONDAGEM A TRADO - TERCEIRIZADO</v>
          </cell>
          <cell r="C790" t="str">
            <v>un</v>
          </cell>
          <cell r="D790">
            <v>16.07</v>
          </cell>
        </row>
        <row r="791">
          <cell r="A791">
            <v>74010247</v>
          </cell>
          <cell r="B791" t="str">
            <v>COLETA DE AMOSTRA (20KG) E ACONDICIONAMENTO EM SACO DE LONA PARA ENSAIOS DE CARACTERIZAÇÃO DE SOLOS - SONDAGEM A TRADO - TERCEIRIZADO</v>
          </cell>
          <cell r="C791" t="str">
            <v>un</v>
          </cell>
          <cell r="D791">
            <v>29.75</v>
          </cell>
        </row>
        <row r="792">
          <cell r="A792">
            <v>74010248</v>
          </cell>
          <cell r="B792" t="str">
            <v>DESLOCAMENTO DE EQUIPAMENTO ENTRE FUROS ACIMA DE 200 METROS - SONDAGEM A TRADO - TERCEIRIZADO</v>
          </cell>
          <cell r="C792" t="str">
            <v>un</v>
          </cell>
          <cell r="D792">
            <v>178.5</v>
          </cell>
        </row>
        <row r="793">
          <cell r="A793">
            <v>74010249</v>
          </cell>
          <cell r="B793" t="str">
            <v>DESLOCAMENTO DE EQUIPAMENTO ENTRE FUROS ACIMA DE 100 METROS ATÉ 200 METROS, INCLUSIVE REINSTALAÇÃO - SONDAGEM A TRADO</v>
          </cell>
          <cell r="C793" t="str">
            <v>un</v>
          </cell>
          <cell r="D793">
            <v>148.75</v>
          </cell>
        </row>
        <row r="794">
          <cell r="A794">
            <v>74010250</v>
          </cell>
          <cell r="B794" t="str">
            <v>DESLOCAMENTO DE EQUIPAMENTO ENTRE FUROS ACIMA DE 50 METROS ATÉ 100 METROS, INCLUSIVE REINSTALAÇÃO - SONDAGEM A TRADO</v>
          </cell>
          <cell r="C794" t="str">
            <v>un</v>
          </cell>
          <cell r="D794">
            <v>124.95</v>
          </cell>
        </row>
        <row r="795">
          <cell r="A795">
            <v>74010251</v>
          </cell>
          <cell r="B795" t="str">
            <v>DESLOCAMENTO DE EQUIPAMENTO ENTRE FUROS ATÉ 50 METROS, INCLUSIVE REINSTALAÇÃO  - SONDAGEM A TRADO</v>
          </cell>
          <cell r="C795" t="str">
            <v>un</v>
          </cell>
          <cell r="D795">
            <v>95.2</v>
          </cell>
        </row>
        <row r="796">
          <cell r="A796">
            <v>74010252</v>
          </cell>
          <cell r="B796" t="str">
            <v>MOBILIZAÇÃO, INSTALAÇÃO E DESMOBILIZAÇÃO POR EQUIPE / EQUIPAMENTO, INCLUSIVE TRANSPORTE ATÉ 60KM - SONDAGEM A PERCUSSÃO COM EQUIPAMENTO MANUAL - TERCEIRIZADO</v>
          </cell>
          <cell r="C796" t="str">
            <v>un</v>
          </cell>
          <cell r="D796">
            <v>2677.5</v>
          </cell>
        </row>
        <row r="797">
          <cell r="A797">
            <v>74010253</v>
          </cell>
          <cell r="B797" t="str">
            <v>ACRÉSCIMO DO TRANSPORTE PARA DISTÂNCIA ACIMA DE 60KM - SONDAGEM A PERCUSSÃO COM EQUIPAMENTO MANUAL - TERCEIRIZADO</v>
          </cell>
          <cell r="C797" t="str">
            <v>KM</v>
          </cell>
          <cell r="D797">
            <v>7.14</v>
          </cell>
        </row>
        <row r="798">
          <cell r="A798">
            <v>74010254</v>
          </cell>
          <cell r="B798" t="str">
            <v>PERFURAÇÃO COM EQUIPAMENTO DE SONDAGEM MANUAL (SEM ENSAIO SPT) - SONDAGEM A PERCUSSÃO COM EQUIPAMENTO MANUAL
- TERCEIRIZADO</v>
          </cell>
          <cell r="C798" t="str">
            <v>M</v>
          </cell>
          <cell r="D798">
            <v>160.65</v>
          </cell>
        </row>
        <row r="799">
          <cell r="A799">
            <v>74010255</v>
          </cell>
          <cell r="B799" t="str">
            <v>PERFURAÇÃO COM EQUIPAMENTO DE SONDAGEM MANUAL, DIÂMETRO 2 ½ POLEGADAS: FURO COM UM ENSAIO DE PENETRAÇÃO SPT A CADA METRO - SONDAGEM A PERCUSSÃO COM EQUIPAMENTO MANUAL - TERCEIRIZADO</v>
          </cell>
          <cell r="C799" t="str">
            <v>M</v>
          </cell>
          <cell r="D799">
            <v>175.53</v>
          </cell>
        </row>
        <row r="800">
          <cell r="A800">
            <v>74010256</v>
          </cell>
          <cell r="B800" t="str">
            <v>ENSAIO DE PENETRAÇÃO SPT - SONDAGEM A PERCUSSÃO COM EQUIPAMENTO MANUAL - TERCEIRIZADO</v>
          </cell>
          <cell r="C800" t="str">
            <v>un</v>
          </cell>
          <cell r="D800">
            <v>83.3</v>
          </cell>
        </row>
        <row r="801">
          <cell r="A801">
            <v>74010257</v>
          </cell>
          <cell r="B801" t="str">
            <v>DESLOCAMENTO DE EQUIPAMENTO ENTRE FUROS ATÉ 50 METROS, INCLUSIVE REINSTALAÇÃO - SONDAGEM A PERCUSSÃO COM EQUIPAMENTO MANUAL - TERCEIRIZADO</v>
          </cell>
          <cell r="C801" t="str">
            <v>un</v>
          </cell>
          <cell r="D801">
            <v>238</v>
          </cell>
        </row>
        <row r="802">
          <cell r="A802">
            <v>74010258</v>
          </cell>
          <cell r="B802" t="str">
            <v>DESLOCAMENTO DE EQUIPAMENTO ENTRE FUROS ACIMA DE 50 METROS ATÉ 100 METROS, INCLUSIVE REINSTALAÇÃO - SONDAGEM A PERCUSSÃO COM EQUIPAMENTO MANUAL - TERCEIRIZADO</v>
          </cell>
          <cell r="C802" t="str">
            <v>un</v>
          </cell>
          <cell r="D802">
            <v>252.88</v>
          </cell>
        </row>
        <row r="803">
          <cell r="A803">
            <v>74010259</v>
          </cell>
          <cell r="B803" t="str">
            <v>DESLOCAMENTO DE EQUIPAMENTO ENTRE FUROS ACIMA DE 100 METROS ATÉ 200 METROS, INCLUSIVE REINSTALAÇÃO - SONDAGEM A PERCUSSÃO COM EQUIPAMENTO MANUAL - TERCEIRIZADO</v>
          </cell>
          <cell r="C803" t="str">
            <v>un</v>
          </cell>
          <cell r="D803">
            <v>333.2</v>
          </cell>
        </row>
        <row r="804">
          <cell r="A804">
            <v>74010260</v>
          </cell>
          <cell r="B804" t="str">
            <v>DESLOCAMENTO DE EQUIPAMENTO ENTRE FUROS ACIMA DOS 200 METROS, INCLUSIVE REINSTALAÇÃO - SONDAGEM A PERCUSSÃO COM EQUIPAMENTO MANUAL - TERCEIRIZADO</v>
          </cell>
          <cell r="C804" t="str">
            <v>un</v>
          </cell>
          <cell r="D804">
            <v>357</v>
          </cell>
        </row>
        <row r="805">
          <cell r="A805">
            <v>74010261</v>
          </cell>
          <cell r="B805" t="str">
            <v>MOBILIZAÇÃO, INSTALAÇÃO E DESMOBILIZAÇÃO POR EQUIPE / EQUIPAMENTO, INCLUSIVE TRANSPORTE ATÉ 60KM - SONDAGEM A PERCUSSÃO COM EQUIPAMENTO MECANIZADO - TERCEIRIZADO</v>
          </cell>
          <cell r="C805" t="str">
            <v>un</v>
          </cell>
          <cell r="D805">
            <v>3332</v>
          </cell>
        </row>
        <row r="806">
          <cell r="A806">
            <v>74010262</v>
          </cell>
          <cell r="B806" t="str">
            <v>ACRÉSCIMO DO TRANSPORTE PARA DISTÂNCIA ACIMA DE 60KM - SONDAGEM A PERCUSSÃO COM EQUIPAMENTO MECANIZADO - TERCEIRIZADO</v>
          </cell>
          <cell r="C806" t="str">
            <v>KM</v>
          </cell>
          <cell r="D806">
            <v>8.4499999999999993</v>
          </cell>
        </row>
        <row r="807">
          <cell r="A807">
            <v>74010263</v>
          </cell>
          <cell r="B807" t="str">
            <v>PERFURAÇÃO COM EQUIPAMENTO DE SONDAGEM MECANIZADA, DIÂMETRO 70MM (INT.) E 156MM (EXT.) SEM ENSAIO SPT - SONDAGEM A PERCUSSÃO COM EQUIPAMENTO MECANIZADO - TERCEIRIZADO</v>
          </cell>
          <cell r="C807" t="str">
            <v>M</v>
          </cell>
          <cell r="D807">
            <v>196.35</v>
          </cell>
        </row>
        <row r="808">
          <cell r="A808">
            <v>74010264</v>
          </cell>
          <cell r="B808" t="str">
            <v>PERFURAÇÃO COM EQUIPAMENTO DE SONDAGEM MECANIZADA, DIÂMETRO 95MM (INT.) E 181MM (EXT.) SEM ENSAIO SPT - SONDAGEM A PERCUSSÃO COM EQUIPAMENTO MECANIZADO - TERCEIRIZADO</v>
          </cell>
          <cell r="C808" t="str">
            <v>M</v>
          </cell>
          <cell r="D808">
            <v>214.2</v>
          </cell>
        </row>
        <row r="809">
          <cell r="A809">
            <v>74010265</v>
          </cell>
          <cell r="B809" t="str">
            <v>PERFURAÇÃO COM EQUIPAMENTO DE SONDAGEM MECANIZADA, DIÂMETRO 70MM (INT.) E 156MM (EXT.) COM ENSAIO SPT A CADA METRO
- SONDAGEM A PERCUSSÃO COM EQUIPAMENTO MECANIZADO - TERCEIRIZADO</v>
          </cell>
          <cell r="C809" t="str">
            <v>M</v>
          </cell>
          <cell r="D809">
            <v>238</v>
          </cell>
        </row>
        <row r="810">
          <cell r="A810">
            <v>74010266</v>
          </cell>
          <cell r="B810" t="str">
            <v>PERFURAÇÃO COM EQUIPAMENTO DE SONDAGEM MECANIZADA, DIÂMETRO 95MM (INT.) E 181MM (EXT.) COM ENSAIO SPT A CADA METRO
- SONDAGEM A PERCUSSÃO COM EQUIPAMENTO MECANIZADO - TERCEIRIZADO</v>
          </cell>
          <cell r="C810" t="str">
            <v>M</v>
          </cell>
          <cell r="D810">
            <v>261.8</v>
          </cell>
        </row>
        <row r="811">
          <cell r="A811">
            <v>74010267</v>
          </cell>
          <cell r="B811" t="str">
            <v>ENSAIO DE PENETRAÇÃO SPT - SONDAGEM A PERCUSSÃO COM EQUIPAMENTO MECANIZADO - TERCEIRIZADO</v>
          </cell>
          <cell r="C811" t="str">
            <v>un</v>
          </cell>
          <cell r="D811">
            <v>178.5</v>
          </cell>
        </row>
        <row r="812">
          <cell r="A812">
            <v>74010268</v>
          </cell>
          <cell r="B812" t="str">
            <v>DESLOCAMENTO DE EQUIPAMENTO ENTRE FUROS ATÉ 50 METROS, INCLUSIVE REINSTALAÇÃO - SONDAGEM A PERCUSSÃO COM EQUIPAMENTO MECANIZADO - TERCEIRIZADO</v>
          </cell>
          <cell r="C812" t="str">
            <v>un</v>
          </cell>
          <cell r="D812">
            <v>273.7</v>
          </cell>
        </row>
        <row r="813">
          <cell r="A813">
            <v>74010269</v>
          </cell>
          <cell r="B813" t="str">
            <v>DESLOCAMENTO DE EQUIPAMENTO ENTRE FUROS ACIMA DE 50 METROS ATÉ 100 METROS, INCLUSIVE REINSTALAÇÃO - SONDAGEM A PERCUSSÃO COM EQUIPAMENTO MECANIZADO - TERCEIRIZADO</v>
          </cell>
          <cell r="C813" t="str">
            <v>un</v>
          </cell>
          <cell r="D813">
            <v>297.5</v>
          </cell>
        </row>
        <row r="814">
          <cell r="A814">
            <v>74010270</v>
          </cell>
          <cell r="B814" t="str">
            <v>DESLOCAMENTO DE EQUIPAMENTO ENTRE FUROS ACIMA DE 100 METROS ATÉ 200 METROS, INCLUSIVE REINSTALAÇÃO - SONDAGEM A PERCUSSÃO COM EQUIPAMENTO MECANIZADO - TERCEIRIZADO</v>
          </cell>
          <cell r="C814" t="str">
            <v>un</v>
          </cell>
          <cell r="D814">
            <v>357</v>
          </cell>
        </row>
        <row r="815">
          <cell r="A815">
            <v>74010271</v>
          </cell>
          <cell r="B815" t="str">
            <v>DESLOCAMENTO DE EQUIPAMENTO ENTRE FUROS ACIMA DOS 200 METROS, INCLUSIVE REINSTALAÇÃO - SONDAGEM A PERCUSSÃO COM EQUIPAMENTO MECANIZADO - TERCEIRIZADO</v>
          </cell>
          <cell r="C815" t="str">
            <v>un</v>
          </cell>
          <cell r="D815">
            <v>476</v>
          </cell>
        </row>
        <row r="816">
          <cell r="A816">
            <v>74010272</v>
          </cell>
          <cell r="B816" t="str">
            <v>MOBILIZAÇÃO, INSTALAÇÃO E DESMOBILIZAÇÃO POR EQUIPE / EQUIPAMENTO, INCLUSIVE TRANSPORTE ATÉ 60KM - SONDAGEM ROTATIVA - TERCEIRIZADO</v>
          </cell>
          <cell r="C816" t="str">
            <v>un</v>
          </cell>
          <cell r="D816">
            <v>7140</v>
          </cell>
        </row>
        <row r="817">
          <cell r="A817">
            <v>74010273</v>
          </cell>
          <cell r="B817" t="str">
            <v>ACRÉSCIMO DO TRANSPORTE PARA DISTÂNCIA ACIMA DE 60KM - SONDAGEM ROTATIVA - TERCEIRIZADO</v>
          </cell>
          <cell r="C817" t="str">
            <v>KM</v>
          </cell>
          <cell r="D817">
            <v>20.83</v>
          </cell>
        </row>
        <row r="818">
          <cell r="A818">
            <v>74010274</v>
          </cell>
          <cell r="B818" t="str">
            <v>PERFURAÇÃO EM SOLO COM COROA DE WIDIA, FURO VERTICAL OU INCLINADO ATÉ 10 GR COM A VERTICAL, DIÂMETRO HW (INCLUSO AMOSTRAGEM)  - SONDAGEM ROTATIVA - TERCEIRIZADO</v>
          </cell>
          <cell r="C818" t="str">
            <v>M</v>
          </cell>
          <cell r="D818">
            <v>499.8</v>
          </cell>
        </row>
        <row r="819">
          <cell r="A819">
            <v>74010275</v>
          </cell>
          <cell r="B819" t="str">
            <v>PERFURAÇÃO EM SOLO COM COROA DE WIDIA, FURO VERTICAL OU INCLINADO ATÉ 10 GR COM A VERTICAL, DIÂMETRO NW (INCLUSO AMOSTRAGEM) - SONDAGEM ROTATIVA - TERCEIRIZADO</v>
          </cell>
          <cell r="C819" t="str">
            <v>M</v>
          </cell>
          <cell r="D819">
            <v>416.5</v>
          </cell>
        </row>
        <row r="820">
          <cell r="A820">
            <v>74010276</v>
          </cell>
          <cell r="B820" t="str">
            <v>PERFURAÇÃO EM SOLO COM COROA DE WIDIA, FURO INCLINADO DE 11 GR A 90 GR COM A VERTICAL, DIÂMETRO HW (INCLUSO AMOSTRAGEM) - SONDAGEM ROTATIVA - TERCEIRIZADO</v>
          </cell>
          <cell r="C820" t="str">
            <v>M</v>
          </cell>
          <cell r="D820">
            <v>773.5</v>
          </cell>
        </row>
        <row r="821">
          <cell r="A821">
            <v>74010277</v>
          </cell>
          <cell r="B821" t="str">
            <v>PERFURAÇÃO EM SOLO COM COROA DE WIDIA, FURO INCLINADO DE 11 GR A 90 GR COM A VERTICAL, DIÂMETRO NW (INCLUSO AMOSTRAGEM)- SONDAGEM ROTATIVA - TERCEIRIZADO</v>
          </cell>
          <cell r="C821" t="str">
            <v>M</v>
          </cell>
          <cell r="D821">
            <v>571.20000000000005</v>
          </cell>
        </row>
        <row r="822">
          <cell r="A822">
            <v>74010278</v>
          </cell>
          <cell r="B822" t="str">
            <v>PERFURAÇÃO EM ROCHA COM COROA DE DIAMANTE, BARRILETE DUPLO LIVRE, FURO VERTICAL OU INCLINADO ATÉ 10GR COM A VERTICAL, DIÂMETRO HW OU EQUIVALENTE, INCLUSIVE AMOSTRAGEM - SONDAGEM ROTATIVA - TERCEIRIZADO</v>
          </cell>
          <cell r="C822" t="str">
            <v>M</v>
          </cell>
          <cell r="D822">
            <v>1338.75</v>
          </cell>
        </row>
        <row r="823">
          <cell r="A823">
            <v>74010279</v>
          </cell>
          <cell r="B823" t="str">
            <v>PERFURAÇÃO EM ROCHA COM COROA DE DIAMANTE, BARRILETE DUPLO LIVRE, FURO VERTICAL OU INCLINADO ATÉ 10GR COM A VERTICAL, DIÂMETRO NW OU EQUIVALENTE, INCLUSIVE AMOSTRAGEM - SONDAGEM ROTATIVA - TERCEIRIZADO</v>
          </cell>
          <cell r="C823" t="str">
            <v>M</v>
          </cell>
          <cell r="D823">
            <v>1118.5999999999999</v>
          </cell>
        </row>
        <row r="824">
          <cell r="A824">
            <v>74010280</v>
          </cell>
          <cell r="B824" t="str">
            <v>PERFURAÇÃO EM ROCHA COM COROA DE DIAMANTE, BARRILETE DUPLO LIVRE, FURO INCLINADO DE 11 GR A 90 GR COM A VERTICAL, DIÂMETRO HW OU EQUIVALENTE, INCLUSIVE AMOSTRAGEM - SONDAGEM ROTATIVA - TERCEIRIZADO</v>
          </cell>
          <cell r="C824" t="str">
            <v>M</v>
          </cell>
          <cell r="D824">
            <v>1428</v>
          </cell>
        </row>
        <row r="825">
          <cell r="A825">
            <v>74010281</v>
          </cell>
          <cell r="B825" t="str">
            <v>PERFURAÇÃO EM ROCHA COM COROA DE DIAMANTE, BARRILETE DUPLO LIVRE, FURO INCLINADO DE 11 GR A 90 GR COM A VERTICAL, DIÂMETRO NW OU EQUIVALENTE, INCLUSIVE AMOSTRAGEM - SONDAGEM ROTATIVA - TERCEIRIZADO</v>
          </cell>
          <cell r="C825" t="str">
            <v>M</v>
          </cell>
          <cell r="D825">
            <v>1249.5</v>
          </cell>
        </row>
        <row r="826">
          <cell r="A826">
            <v>74010282</v>
          </cell>
          <cell r="B826" t="str">
            <v>DESLOCAMENTO DE EQUIPAMENTO ENTRE FUROS ATÉ 50 METROS, INCLUSIVE DESMONTAGEM E REINSTALAÇÃO - SONDAGEM ROTATIVA - TERCEIRIZADO</v>
          </cell>
          <cell r="C826" t="str">
            <v>un</v>
          </cell>
          <cell r="D826">
            <v>1041.25</v>
          </cell>
        </row>
        <row r="827">
          <cell r="A827">
            <v>74010283</v>
          </cell>
          <cell r="B827" t="str">
            <v>DESLOCAMENTO DE EQUIPAMENTO ENTRE FUROS ACIMA DE 50 METROS ATÉ 100 METROS, INCLUSIVE DESMONTAGEM E REINSTALAÇÃO - SONDAGEM ROTATIVA - TERCEIRIZADO</v>
          </cell>
          <cell r="C827" t="str">
            <v>un</v>
          </cell>
          <cell r="D827">
            <v>1190</v>
          </cell>
        </row>
        <row r="828">
          <cell r="A828">
            <v>74010284</v>
          </cell>
          <cell r="B828" t="str">
            <v>DESLOCAMENTO DE EQUIPAMENTO ENTRE FUROS ACIMA DE 100 METROS ATÉ 200 METROS, INCLUSIVE DESMONTAGEM E REINSTALAÇÃO - SONDAGEM ROTATIVA - TERCEIRIZADO</v>
          </cell>
          <cell r="C828" t="str">
            <v>un</v>
          </cell>
          <cell r="D828">
            <v>1368.5</v>
          </cell>
        </row>
        <row r="829">
          <cell r="A829">
            <v>74010285</v>
          </cell>
          <cell r="B829" t="str">
            <v>DESLOCAMENTO DE EQUIPAMENTO ENTRE FUROS ACIMA DOS 200 METROS, INCLUSIVE DESMONTAGEM E REINSTALAÇÃO - SONDAGEM ROTATIVA - TERCEIRIZADO</v>
          </cell>
          <cell r="C829" t="str">
            <v>un</v>
          </cell>
          <cell r="D829">
            <v>1576.75</v>
          </cell>
        </row>
        <row r="830">
          <cell r="A830">
            <v>74010286</v>
          </cell>
          <cell r="B830" t="str">
            <v>EXECUÇÃO DE PLATAFORMA COM DIMENSÃO MÍNIMA DE 5X5M EM TERRENO SECO COM ATÉ 10GR DE INCLINAÇÃO - PLATAFORMAS PARA INSTALAÇÃO DE EQUIPAMENTOS DE PERFURAÇÃO OU SONDAGEM - TERCEIRIZADO</v>
          </cell>
          <cell r="C830" t="str">
            <v>un</v>
          </cell>
          <cell r="D830">
            <v>1130.5</v>
          </cell>
        </row>
        <row r="831">
          <cell r="A831">
            <v>74010287</v>
          </cell>
          <cell r="B831" t="str">
            <v>EXECUÇÃO DE PLATAFORMA COM DIMENSÃO MÍNIMA DE 5X5M EM TERRENO SECO COM MAIS DE 10GR DE INCLINAÇÃO - PLATAFORMAS PARA INSTALAÇÃO DE EQUIPAMENTOS DE PERFURAÇÃO OU SONDAGEM - TERCEIRIZADO</v>
          </cell>
          <cell r="C831" t="str">
            <v>un</v>
          </cell>
          <cell r="D831">
            <v>1249.5</v>
          </cell>
        </row>
        <row r="832">
          <cell r="A832">
            <v>74010288</v>
          </cell>
          <cell r="B832" t="str">
            <v>EXECUÇÃO DE PLATAFORMA COM DIMENSÃO MÍNIMA DE 5X5M EM TERRENO ALAGADO COM LÂMINA DÁGUA ATÉ 40CM - PLATAFORMAS PARA INSTALAÇÃO DE EQUIPAMENTOS DE PERFURAÇÃO OU SONDAGEM - TERCEIRIZADO</v>
          </cell>
          <cell r="C832" t="str">
            <v>un</v>
          </cell>
          <cell r="D832">
            <v>4165</v>
          </cell>
        </row>
        <row r="833">
          <cell r="A833">
            <v>74010289</v>
          </cell>
          <cell r="B833" t="str">
            <v>EXECUÇÃO DE PLATAFORMA FLUTUANTE COM DIMENSÃO MÍNIMA DE 5X5M, EM TERRENO ALAGADO OU TRECHO DE RIO COM LÂMINA D´ÁGUA SUPERIOR A 40 CM - PLATAFORMAS PARA INSTALAÇÃO DE EQUIPAMENTOS DE PERFURAÇÃO OU SONDAGEM - TERCEIRIZADO</v>
          </cell>
          <cell r="C833" t="str">
            <v>un</v>
          </cell>
          <cell r="D833">
            <v>6545</v>
          </cell>
        </row>
        <row r="834">
          <cell r="A834">
            <v>74010290</v>
          </cell>
          <cell r="B834" t="str">
            <v>DESLOCAMENTO DE PLATAFORMA FLUTUANTE AO LONGO DO RIO COM EQUIPAMENTO MONTADO - PLATAFORMAS PARA INSTALAÇÃO DE EQUIPAMENTOS DE PERFURAÇÃO OU SONDAGEM - TERCEIRIZADO</v>
          </cell>
          <cell r="C834" t="str">
            <v>M</v>
          </cell>
          <cell r="D834">
            <v>178.5</v>
          </cell>
        </row>
        <row r="835">
          <cell r="A835">
            <v>74010291</v>
          </cell>
          <cell r="B835" t="str">
            <v>EXECUÇÃO DE PLATAFORMA FLUTUANTE EM ÁREA MARÍTIMA COSTEIRA - PLATAFORMAS PARA INSTALAÇÃO DE EQUIPAMENTOS DE PERFURAÇÃO OU SONDAGEM - TERCEIRIZADO</v>
          </cell>
          <cell r="C835" t="str">
            <v>un</v>
          </cell>
          <cell r="D835">
            <v>17850</v>
          </cell>
        </row>
        <row r="836">
          <cell r="A836">
            <v>74010292</v>
          </cell>
          <cell r="B836" t="str">
            <v>DESLOCAMENTO DE PLATAFORMA FLUTUANTE EM ÁREA MARÍTIMA COSTEIRA - PLATAFORMAS PARA INSTALAÇÃO DE EQUIPAMENTOS DE PERFURAÇÃO OU SONDAGEM - TERCEIRIZADO</v>
          </cell>
          <cell r="C836" t="str">
            <v>M</v>
          </cell>
          <cell r="D836">
            <v>178.5</v>
          </cell>
        </row>
        <row r="837">
          <cell r="A837">
            <v>74010293</v>
          </cell>
          <cell r="B837" t="str">
            <v>ENSAIO DE LAVAGEM POR TEMPO DE ATÉ 30 MINUTOS DE DURAÇÃO - LAVAGEM, INFILTRAÇÃO E OBTURAÇÃO DE FUROS - TERCEIRIZADO</v>
          </cell>
          <cell r="C837" t="str">
            <v>un</v>
          </cell>
          <cell r="D837">
            <v>357</v>
          </cell>
        </row>
        <row r="838">
          <cell r="A838">
            <v>74010294</v>
          </cell>
          <cell r="B838" t="str">
            <v>ENSAIO DE INFILTRAÇÃO PELO MÉTODO USBR OU SIMILAR - LAVAGEM, INFILTRAÇÃO E OBTURAÇÃO DE FUROS – TERCEIRIZADO</v>
          </cell>
          <cell r="C838" t="str">
            <v>un</v>
          </cell>
          <cell r="D838">
            <v>595</v>
          </cell>
        </row>
        <row r="839">
          <cell r="A839">
            <v>74010295</v>
          </cell>
          <cell r="B839" t="str">
            <v>ENSAIOS DE PERDA D’ÁGUA COM 5 ESTÁGIOS DE PRESSÃO DE 10 MINUTOS COM OBTURADOR DE BORRACHA SIMPLES – LAVAGEM, INFILTRAÇÃO E OBTURAÇÃO DE FUROS - TERCEIRIZADO</v>
          </cell>
          <cell r="C839" t="str">
            <v>un</v>
          </cell>
          <cell r="D839">
            <v>892.5</v>
          </cell>
        </row>
        <row r="840">
          <cell r="A840">
            <v>74010296</v>
          </cell>
          <cell r="B840" t="str">
            <v>ENSAIOS DE PERDA D’ÁGUA COM 5 ESTÁGIOS DE PRESSÃO DE 10 MINUTOS COM OBTURADOR DE BORRACHA DUPLO - LAVAGEM, INFILTRAÇÃO E OBTURAÇÃO DE FUROS - TERCEIRIZADO</v>
          </cell>
          <cell r="C840" t="str">
            <v>un</v>
          </cell>
          <cell r="D840">
            <v>1011.5</v>
          </cell>
        </row>
        <row r="841">
          <cell r="A841">
            <v>74010297</v>
          </cell>
          <cell r="B841" t="str">
            <v>APLICAÇÃO DE BENTONITA POR GRAVIDADE OU COM BOMBA MANUAL E CONTROLE DE PRESSÃO PARA OBTURAR FUROS - LAVAGEM, INFILTRAÇÃO E OBTURAÇÃO DE FUROS - TERCEIRIZADO</v>
          </cell>
          <cell r="C841" t="str">
            <v>KG</v>
          </cell>
          <cell r="D841">
            <v>17.850000000000001</v>
          </cell>
        </row>
        <row r="842">
          <cell r="A842">
            <v>74010298</v>
          </cell>
          <cell r="B842" t="str">
            <v>CIMENTO APLICADO POR GRAVIDADE OU COM BOMBA MANUAL E CONTROLE DE PRESSÃO PARA OBTURAÇÃO DOS FUROS - LAVAGEM, INFILTRAÇÃO E OBTURAÇÃO DE FUROS - TERCEIRIZADO</v>
          </cell>
          <cell r="C842" t="str">
            <v>KG</v>
          </cell>
          <cell r="D842">
            <v>17.850000000000001</v>
          </cell>
        </row>
        <row r="843">
          <cell r="A843">
            <v>74010299</v>
          </cell>
          <cell r="B843" t="str">
            <v>DETERMINAÇÃO DE INCLINAÇÃO DO FURO DE SONDAGEM COM ÁCIDO FLUORIDRÍCO - LAVAGEM, INFILTRAÇÃO E OBTURAÇÃO DE FUROS - TERCEIRIZADO</v>
          </cell>
          <cell r="C843" t="str">
            <v>un</v>
          </cell>
          <cell r="D843">
            <v>2237.1999999999998</v>
          </cell>
        </row>
        <row r="844">
          <cell r="A844">
            <v>74010300</v>
          </cell>
          <cell r="B844" t="str">
            <v>MOBILIZAÇÃO, INSTALAÇÃO E DESMOBILIZAÇÃO POR EQUIPE/EQUIPAMENTO - PROVA DE CARGA SOBRE TERRENO OU ESTACAS PRÉ-MOLDADAS, MOLDADAS “IN LOCO” OU SIMILAR - TERCEIRIZADO</v>
          </cell>
          <cell r="C844" t="str">
            <v>un</v>
          </cell>
          <cell r="D844">
            <v>4516.05</v>
          </cell>
        </row>
        <row r="845">
          <cell r="A845">
            <v>74010301</v>
          </cell>
          <cell r="B845" t="str">
            <v>EXECUÇÃO DE PROVA DE CARGA ATÉ 30 TONELADAS - PROVA DE CARGA SOBRE TERRENO OU ESTACAS PRÉ-MOLDADAS, MOLDADAS “IN LOCO” OU SIMILAR - TERCEIRIZADO</v>
          </cell>
          <cell r="C845" t="str">
            <v>un</v>
          </cell>
          <cell r="D845">
            <v>5801.25</v>
          </cell>
        </row>
        <row r="846">
          <cell r="A846">
            <v>74010302</v>
          </cell>
          <cell r="B846" t="str">
            <v>EXECUÇÃO DE PROVA DE CARGA ACIMA DE 30 TONELADAS ATÉ 60 TONELADAS - PROVA DE CARGA SOBRE TERRENO OU ESTACAS PRÉ-MOLDADAS, MOLDADAS “IN LOCO” OU SIMILAR - TERCEIRIZADO</v>
          </cell>
          <cell r="C846" t="str">
            <v>un</v>
          </cell>
          <cell r="D846">
            <v>9508.1</v>
          </cell>
        </row>
        <row r="847">
          <cell r="A847">
            <v>74010303</v>
          </cell>
          <cell r="B847" t="str">
            <v>EXECUÇÃO DE PROVA DE CARGA ACIMA DE 60 TONELADAS ATÉ 90 TONELADAS - PROVA DE CARGA SOBRE TERRENO OU ESTACAS PRÉ-MOLDADAS, MOLDADAS “IN LOCO” OU SIMILAR - TERCEIRIZADO</v>
          </cell>
          <cell r="C847" t="str">
            <v>un</v>
          </cell>
          <cell r="D847">
            <v>9892.86</v>
          </cell>
        </row>
        <row r="848">
          <cell r="A848">
            <v>74010304</v>
          </cell>
          <cell r="B848" t="str">
            <v>EXECUÇÃO DE PROVA DE CARGA ACIMA DE 90 TONELADAS - PROVA DE CARGA SOBRE TERRENO OU ESTACAS PRÉ-MOLDADAS, MOLDADAS “IN LOCO” OU SIMILAR - TERCEIRIZADO</v>
          </cell>
          <cell r="C848" t="str">
            <v>un</v>
          </cell>
          <cell r="D848">
            <v>9892.86</v>
          </cell>
        </row>
        <row r="849">
          <cell r="A849">
            <v>74010305</v>
          </cell>
          <cell r="B849" t="str">
            <v>EQUIPAMENTO DE ENSAIO À DISPOSIÇÃO - PROVA DE CARGA SOBRE TERRENO OU ESTACAS PRÉ-MOLDADAS, MOLDADAS “IN LOCO” OU SIMILAR - TERCEIRIZADO</v>
          </cell>
          <cell r="C849" t="str">
            <v>DIA</v>
          </cell>
          <cell r="D849">
            <v>7437.5</v>
          </cell>
        </row>
        <row r="850">
          <cell r="A850">
            <v>74010306</v>
          </cell>
          <cell r="B850" t="str">
            <v>ANÁLISE GRANULOMÉTRICA POR PENEIRAMENTO - ENSAIOS GEOTÉCNICOS EM LABORATÓRIO - TERCEIRIZADO</v>
          </cell>
          <cell r="C850" t="str">
            <v>un</v>
          </cell>
          <cell r="D850">
            <v>175.53</v>
          </cell>
        </row>
        <row r="851">
          <cell r="A851">
            <v>74010307</v>
          </cell>
          <cell r="B851" t="str">
            <v>ANÁLISE GRANULOMÉTRICA SEDIMENTAÇÃO E PENEIRAMENTO - ENSAIOS GEOTÉCNICOS EM LABORATÓRIO - TERCEIRIZADO</v>
          </cell>
          <cell r="C851" t="str">
            <v>un</v>
          </cell>
          <cell r="D851">
            <v>214.2</v>
          </cell>
        </row>
        <row r="852">
          <cell r="A852">
            <v>74010308</v>
          </cell>
          <cell r="B852" t="str">
            <v>LIMITES DE ATTERBERG - LIMITE DE LIQUIDEZ E LIMITE DE PLASTICIDADE - ENSAIOS GEOTÉCNICOS EM LABORATÓRIO - TERCEIRIZADO</v>
          </cell>
          <cell r="C852" t="str">
            <v>un</v>
          </cell>
          <cell r="D852">
            <v>136.85</v>
          </cell>
        </row>
        <row r="853">
          <cell r="A853">
            <v>74010309</v>
          </cell>
          <cell r="B853" t="str">
            <v>LIMITE DE CONTRAÇÃO  - ENSAIOS GEOTÉCNICOS EM LABORATÓRIO - TERCEIRIZADO</v>
          </cell>
          <cell r="C853" t="str">
            <v>un</v>
          </cell>
          <cell r="D853">
            <v>156.01</v>
          </cell>
        </row>
        <row r="854">
          <cell r="A854">
            <v>74010310</v>
          </cell>
          <cell r="B854" t="str">
            <v>MASSA ESPECÍFICA REAL DOS GRÃOS - ENSAIOS GEOTÉCNICOS EM LABORATÓRIO - TERCEIRIZADO</v>
          </cell>
          <cell r="C854" t="str">
            <v>un</v>
          </cell>
          <cell r="D854">
            <v>109.18</v>
          </cell>
        </row>
        <row r="855">
          <cell r="A855">
            <v>74010311</v>
          </cell>
          <cell r="B855" t="str">
            <v>MASSA ESPECÍFICA APARENTE NATURAL - ENSAIOS GEOTÉCNICOS EM LABORATÓRIO - TERCEIRIZADO</v>
          </cell>
          <cell r="C855" t="str">
            <v>un</v>
          </cell>
          <cell r="D855">
            <v>121.08</v>
          </cell>
        </row>
        <row r="856">
          <cell r="A856">
            <v>74010312</v>
          </cell>
          <cell r="B856" t="str">
            <v>UMIDADE NATURAL - ENSAIOS GEOTÉCNICOS EM LABORATÓRIO - TERCEIRIZADO</v>
          </cell>
          <cell r="C856" t="str">
            <v>un</v>
          </cell>
          <cell r="D856">
            <v>47.6</v>
          </cell>
        </row>
        <row r="857">
          <cell r="A857">
            <v>74010313</v>
          </cell>
          <cell r="B857" t="str">
            <v>ENSAIOS DE COMPACTAÇÃO PROCTOR NORMAL - ENSAIOS GEOTÉCNICOS EM LABORATÓRIO - TERCEIRIZADO</v>
          </cell>
          <cell r="C857" t="str">
            <v>un</v>
          </cell>
          <cell r="D857">
            <v>178.5</v>
          </cell>
        </row>
        <row r="858">
          <cell r="A858">
            <v>74010314</v>
          </cell>
          <cell r="B858" t="str">
            <v>ENSAIO CBR (5 PONTOS) - ENSAIOS GEOTÉCNICOS EM LABORATÓRIO - TERCEIRIZADO</v>
          </cell>
          <cell r="C858" t="str">
            <v>un</v>
          </cell>
          <cell r="D858">
            <v>671.16</v>
          </cell>
        </row>
        <row r="859">
          <cell r="A859">
            <v>74010315</v>
          </cell>
          <cell r="B859" t="str">
            <v>ENSAIO DE PERMEABILIDADE - CARGA CONSTANTE - ENSAIOS GEOTÉCNICOS EM LABORATÓRIO - TERCEIRIZADO</v>
          </cell>
          <cell r="C859" t="str">
            <v>un</v>
          </cell>
          <cell r="D859">
            <v>684.25</v>
          </cell>
        </row>
        <row r="860">
          <cell r="A860">
            <v>74010316</v>
          </cell>
          <cell r="B860" t="str">
            <v>ENSAIO DE PERMEABILIDADE - CARGA VARIÁVEL - ENSAIOS GEOTÉCNICOS EM LABORATÓRIO - TERCEIRIZADO</v>
          </cell>
          <cell r="C860" t="str">
            <v>un</v>
          </cell>
          <cell r="D860">
            <v>574.17999999999995</v>
          </cell>
        </row>
        <row r="861">
          <cell r="A861">
            <v>74010317</v>
          </cell>
          <cell r="B861" t="str">
            <v>ENSAIO DE ADENSAMENTO - DETERMINAÇÃO DE K E CV EM 3 PONTOS - ENSAIOS GEOTÉCNICOS EM LABORATÓRIO - TERCEIRIZADO</v>
          </cell>
          <cell r="C861" t="str">
            <v>un</v>
          </cell>
          <cell r="D861">
            <v>1547</v>
          </cell>
        </row>
        <row r="862">
          <cell r="A862">
            <v>74010318</v>
          </cell>
          <cell r="B862" t="str">
            <v>COMPRESSÃO TRIAXIAL LENTO COM RUPTURA DE 3 CP - ENSAIOS GEOTÉCNICOS EM LABORATÓRIO - TERCEIRIZADO</v>
          </cell>
          <cell r="C862" t="str">
            <v>un</v>
          </cell>
          <cell r="D862">
            <v>5593</v>
          </cell>
        </row>
        <row r="863">
          <cell r="A863">
            <v>74010319</v>
          </cell>
          <cell r="B863" t="str">
            <v>COMPRESSÃO TRIAXIAL ADENSADO RÁPIDO COM MEDIDA DA PRESSÃO NEUTRA E C/ RUPTURA DE 3 CP - ENSAIOS GEOTÉCNICOS EM LABORATÓRIO - TERCEIRIZADO</v>
          </cell>
          <cell r="C863" t="str">
            <v>un</v>
          </cell>
          <cell r="D863">
            <v>4581.5</v>
          </cell>
        </row>
        <row r="864">
          <cell r="A864">
            <v>74010320</v>
          </cell>
          <cell r="B864" t="str">
            <v>RETIRADA E PREPARAÇÃO DE CORPO DE PROVA INDEFORMADO - ENSAIOS GEOTÉCNICOS EM LABORATÓRIO - TERCEIRIZADO</v>
          </cell>
          <cell r="C864" t="str">
            <v>un</v>
          </cell>
          <cell r="D864">
            <v>1398.25</v>
          </cell>
        </row>
        <row r="865">
          <cell r="A865">
            <v>74010321</v>
          </cell>
          <cell r="B865" t="str">
            <v>ADENSAMENTO EDOMÉTRICO POR CICLO - ENSAIOS GEOTÉCNICOS EM LABORATÓRIO - TERCEIRIZADO</v>
          </cell>
          <cell r="C865" t="str">
            <v>un</v>
          </cell>
          <cell r="D865">
            <v>1428</v>
          </cell>
        </row>
        <row r="866">
          <cell r="A866">
            <v>74010322</v>
          </cell>
          <cell r="B866" t="str">
            <v>FORNECIMENTO E INSTALAÇÃO DE MARCO DE DESLOCAMENTO COM PRISMA FIXO - INSTRUMENTAÇÃO GEOTÉCNICA - TERCEIRIZADO</v>
          </cell>
          <cell r="C866" t="str">
            <v>un</v>
          </cell>
          <cell r="D866">
            <v>214.2</v>
          </cell>
        </row>
        <row r="867">
          <cell r="A867">
            <v>74010323</v>
          </cell>
          <cell r="B867" t="str">
            <v>FORNECIMENTO E INSTALAÇÃO DE PINO DE RECALQUE - INSTRUMENTAÇÃO GEOTÉCNICA - TERCEIRIZADO</v>
          </cell>
          <cell r="C867" t="str">
            <v>un</v>
          </cell>
          <cell r="D867">
            <v>214.2</v>
          </cell>
        </row>
        <row r="868">
          <cell r="A868">
            <v>74010324</v>
          </cell>
          <cell r="B868" t="str">
            <v>FORNECIMENTO E INSTALAÇÃO DE PINO DE CONVERGÊNCIA - INSTRUMENTAÇÃO GEOTÉCNICA - TERCEIRIZADO</v>
          </cell>
          <cell r="C868" t="str">
            <v>un</v>
          </cell>
          <cell r="D868">
            <v>214.2</v>
          </cell>
        </row>
        <row r="869">
          <cell r="A869">
            <v>74010325</v>
          </cell>
          <cell r="B869" t="str">
            <v>FORNECIMENTO E INSTALAÇÃO DE PLACA DE RECALQUE SUPERFICIAL
- INSTRUMENTAÇÃO GEOTÉCNICA - TERCEIRIZADO</v>
          </cell>
          <cell r="C869" t="str">
            <v>un</v>
          </cell>
          <cell r="D869">
            <v>535.5</v>
          </cell>
        </row>
        <row r="870">
          <cell r="A870">
            <v>74010326</v>
          </cell>
          <cell r="B870" t="str">
            <v>FORNECIMENTO E INSTALAÇÃO DE TASSÔMETRO OU RNP (EXCETO PERFURAÇÃO) - INSTRUMENTAÇÃO GEOTÉCNICA - TERCEIRIZADO</v>
          </cell>
          <cell r="C870" t="str">
            <v>M</v>
          </cell>
          <cell r="D870">
            <v>464.1</v>
          </cell>
        </row>
        <row r="871">
          <cell r="A871">
            <v>74010327</v>
          </cell>
          <cell r="B871" t="str">
            <v>FORNECIMENTO E INSTALAÇÃO DE INCLINÔMETRO (EXCETO PERFURAÇÃO) - INSTRUMENTAÇÃO GEOTÉCNICA - TERCEIRIZADO</v>
          </cell>
          <cell r="C871" t="str">
            <v>M</v>
          </cell>
          <cell r="D871">
            <v>636.65</v>
          </cell>
        </row>
        <row r="872">
          <cell r="A872">
            <v>74010328</v>
          </cell>
          <cell r="B872" t="str">
            <v>FORNECIMENTO E INSTALAÇÃO DE PERFILÔMETRO (EXCETO PERFURAÇÃO) - INSTRUMENTAÇÃO GEOTÉCNICA - TERCEIRIZADO</v>
          </cell>
          <cell r="C872" t="str">
            <v>M</v>
          </cell>
          <cell r="D872">
            <v>535.5</v>
          </cell>
        </row>
        <row r="873">
          <cell r="A873">
            <v>74010329</v>
          </cell>
          <cell r="B873" t="str">
            <v>FORNECIMENTO E INSTALAÇÃO DE PIEZÔMETRO OU MNA (EXCETO PERFURAÇÃO) - INSTRUMENTAÇÃO GEOTÉCNICA - TERCEIRIZADO</v>
          </cell>
          <cell r="C873" t="str">
            <v>M</v>
          </cell>
          <cell r="D873">
            <v>285.60000000000002</v>
          </cell>
        </row>
        <row r="874">
          <cell r="A874">
            <v>74010330</v>
          </cell>
          <cell r="B874" t="str">
            <v>FORNECIMENTO E INSTALAÇÃO DE ARANHA MAGNÉTICA COM TUBULAÇÃO NO INTERIOR DA PERFURAÇÃO (EXCETO PERFURAÇÃO) - INSTRUMENTAÇÃO GEOTÉCNICA - TERCEIRIZADO</v>
          </cell>
          <cell r="C874" t="str">
            <v>M</v>
          </cell>
          <cell r="D874">
            <v>892.5</v>
          </cell>
        </row>
        <row r="875">
          <cell r="A875">
            <v>74010331</v>
          </cell>
          <cell r="B875" t="str">
            <v>FORNECIMENTO E INSTALAÇÃO DE CAIXA DE PROTEÇÃO DA CABEÇA DE INSTRUMENTO TUBULAR - INSTRUMENTAÇÃO GEOTÉCNICA - TERCEIRIZADO</v>
          </cell>
          <cell r="C875" t="str">
            <v>un</v>
          </cell>
          <cell r="D875">
            <v>386.75</v>
          </cell>
        </row>
        <row r="876">
          <cell r="A876">
            <v>74010332</v>
          </cell>
          <cell r="B876" t="str">
            <v>EQUIPE DE LEITURA DE INSTRUMENTAÇÃO GEOTÉCNICA TIPO A (PIEZÔMETRO, PINOS DE RECALQUE, MRS, TASSÔMETRO, CONVERGÊNCIA E RNP) - INSTRUMENTAÇÃO GEOTÉCNICA - TERCEIRIZADO</v>
          </cell>
          <cell r="C876" t="str">
            <v>EQD</v>
          </cell>
          <cell r="D876">
            <v>2380</v>
          </cell>
        </row>
        <row r="877">
          <cell r="A877">
            <v>74010333</v>
          </cell>
          <cell r="B877" t="str">
            <v>EQUIPE DE LEITURA DE INSTRUMENTAÇÃO GEOTÉCNICA TIPO B ( INCLINÔMETRO, PIEZÔMETRO, PINOS DE RECALQUE, MRS, TASSÔMETRO, CONVERGÊNCIA E RNP) - INSTRUMENTAÇÃO GEOTÉCNICA - TERCEIRIZADO</v>
          </cell>
          <cell r="C877" t="str">
            <v>EQD</v>
          </cell>
          <cell r="D877">
            <v>2915.5</v>
          </cell>
        </row>
        <row r="878">
          <cell r="A878">
            <v>74010334</v>
          </cell>
          <cell r="B878" t="str">
            <v>EXTRAÇÃO DE CP NO LABORATÓRIO (DIÂM. 50, 75 ou 100 mm), INCLUSO CAPEAMENTO E RUPTURA - ENSAIOS EM CONCRETO - TERCEIRIZADO</v>
          </cell>
          <cell r="C878" t="str">
            <v>un</v>
          </cell>
          <cell r="D878">
            <v>467.08</v>
          </cell>
        </row>
        <row r="879">
          <cell r="A879">
            <v>74010335</v>
          </cell>
          <cell r="B879" t="str">
            <v>EXTRAÇÃO DE CP NO CAMPO (DIÂM. 50, 75 ou 100 mm), INCLUSO CAPEAMENTO E RUPTURA - ENSAIOS EM CONCRETO - TERCEIRIZADO</v>
          </cell>
          <cell r="C879" t="str">
            <v>un</v>
          </cell>
          <cell r="D879">
            <v>1054.94</v>
          </cell>
        </row>
        <row r="880">
          <cell r="A880">
            <v>74010336</v>
          </cell>
          <cell r="B880" t="str">
            <v>COMPRESSÃO AXIAL EM CP's CILINDRICOS, INCLUSO CAPEAMENTO E RUPTURA - ENSAIOS EM CONCRETO - TERCEIRIZADO</v>
          </cell>
          <cell r="C880" t="str">
            <v>un</v>
          </cell>
          <cell r="D880">
            <v>108.35</v>
          </cell>
        </row>
        <row r="881">
          <cell r="A881">
            <v>74010337</v>
          </cell>
          <cell r="B881" t="str">
            <v>MÓDULO DE DEFORMAÇÃO SECANTE ENSAIOS EM CONCRETO - TERCEIRIZADO</v>
          </cell>
          <cell r="C881" t="str">
            <v>un</v>
          </cell>
          <cell r="D881">
            <v>580.13</v>
          </cell>
        </row>
        <row r="882">
          <cell r="A882">
            <v>74010338</v>
          </cell>
          <cell r="B882" t="str">
            <v>VERIFICAÇÃO DE DOSAGEM DE CONCRETO OU ARGAMASSA CONVENCIONAL OU BOMBEÁVEL - ENSAIOS EM CONCRETO - TERCEIRIZADO</v>
          </cell>
          <cell r="C882" t="str">
            <v>un</v>
          </cell>
          <cell r="D882">
            <v>2933.35</v>
          </cell>
        </row>
        <row r="883">
          <cell r="A883">
            <v>74010339</v>
          </cell>
          <cell r="B883" t="str">
            <v>VERIFICAÇÃO DE DOSAGEM DE CONCRETO OU ARGAMASSA CONVENCIONAL OU BOMBEÁVEL, POR TRAÇO ADICIONAL NA MESMA OCASIÃO - ENSAIOS EM CONCRETO - TERCEIRIZADO</v>
          </cell>
          <cell r="C883" t="str">
            <v>un</v>
          </cell>
          <cell r="D883">
            <v>1701.7</v>
          </cell>
        </row>
        <row r="884">
          <cell r="A884">
            <v>74010340</v>
          </cell>
          <cell r="B884" t="str">
            <v>PENETRAÇÃO D'ÁGUA SOB PRESSÃO - ENSAIOS EM CONCRETO - TERCEIRIZADO</v>
          </cell>
          <cell r="C884" t="str">
            <v>un</v>
          </cell>
          <cell r="D884">
            <v>403.41</v>
          </cell>
        </row>
        <row r="885">
          <cell r="A885">
            <v>74010341</v>
          </cell>
          <cell r="B885" t="str">
            <v>ABSORÇÃO D'ÁGUA POR IMERSÃO E FERVURA, ÍNDICE DE VAZIOS E MASSA ESPECÍFICA - ENSAIOS EM CONCRETO - TERCEIRIZADO</v>
          </cell>
          <cell r="C885" t="str">
            <v>un</v>
          </cell>
          <cell r="D885">
            <v>260.61</v>
          </cell>
        </row>
        <row r="886">
          <cell r="A886">
            <v>74010342</v>
          </cell>
          <cell r="B886" t="str">
            <v>ABSORÇÃO D'ÁGUA POR CAPILARIDADE - ENSAIOS EM CONCRETO - TERCEIRIZADO</v>
          </cell>
          <cell r="C886" t="str">
            <v>un</v>
          </cell>
          <cell r="D886">
            <v>367.71</v>
          </cell>
        </row>
        <row r="887">
          <cell r="A887">
            <v>74010343</v>
          </cell>
          <cell r="B887" t="str">
            <v>AVALIAÇÃO DA DUREZA SUPERFICIAL DE CONCRETO POR ESCLERÔMETRO DE REFLEXÃO - ENSAIOS EM CONCRETO - TERCEIRIZADO</v>
          </cell>
          <cell r="C887" t="str">
            <v>un</v>
          </cell>
          <cell r="D887">
            <v>1734.43</v>
          </cell>
        </row>
        <row r="888">
          <cell r="A888">
            <v>74010344</v>
          </cell>
          <cell r="B888" t="str">
            <v>DETERMINAÇÃO DO COBRIMENTO DA ARMADURA COM EMPREGO DE PACÔMETRO - ENSAIOS EM CONCRETO - TERCEIRIZADO</v>
          </cell>
          <cell r="C888" t="str">
            <v>un</v>
          </cell>
          <cell r="D888">
            <v>1317.62</v>
          </cell>
        </row>
        <row r="889">
          <cell r="A889">
            <v>74010345</v>
          </cell>
          <cell r="B889" t="str">
            <v>VERIFICAÇÃO DA COMPACIDADE DO CONCRETO POR MEIO DE ULTRASSOM - ENSAIOS EM CONCRETO - TERCEIRIZADO</v>
          </cell>
          <cell r="C889" t="str">
            <v>un</v>
          </cell>
          <cell r="D889">
            <v>2649.56</v>
          </cell>
        </row>
        <row r="890">
          <cell r="A890">
            <v>74010346</v>
          </cell>
          <cell r="B890" t="str">
            <v>RECONSTITUIÇÃO DE TRAÇO PARA CONCRETO ENDURECIDO - ENSAIOS EM CONCRETO - TERCEIRIZADO</v>
          </cell>
          <cell r="C890" t="str">
            <v>un</v>
          </cell>
          <cell r="D890">
            <v>1701.7</v>
          </cell>
        </row>
        <row r="891">
          <cell r="A891">
            <v>74010347</v>
          </cell>
          <cell r="B891" t="str">
            <v>RECONSTITUIÇÃO DE TRAÇO PARA CONCRETO FRESCO - ENSAIOS EM CONCRETO - TERCEIRIZADO</v>
          </cell>
          <cell r="C891" t="str">
            <v>un</v>
          </cell>
          <cell r="D891">
            <v>1701.7</v>
          </cell>
        </row>
        <row r="892">
          <cell r="A892">
            <v>74010348</v>
          </cell>
          <cell r="B892" t="str">
            <v>ÁGUA PARA AMASSAMENTO E CURA DE ARGAMASSA E CONCRETO - ENSAIOS EM CONCRETO - TERCEIRIZADO</v>
          </cell>
          <cell r="C892" t="str">
            <v>un</v>
          </cell>
          <cell r="D892">
            <v>2641.8</v>
          </cell>
        </row>
        <row r="893">
          <cell r="A893">
            <v>74010349</v>
          </cell>
          <cell r="B893" t="str">
            <v>ÍNDICE DE REFLEXÃO EM PLACA - ENSAIOS EM CONCRETO PROJETADO
- TERCEIRIZADO</v>
          </cell>
          <cell r="C893" t="str">
            <v>un</v>
          </cell>
          <cell r="D893">
            <v>521.22</v>
          </cell>
        </row>
        <row r="894">
          <cell r="A894">
            <v>74010350</v>
          </cell>
          <cell r="B894" t="str">
            <v>ÍNDICE DE REFLEXÃO POR MEDIÇÃO DIRETA - ENSAIOS EM CONCRETO PROJETADO - TERCEIRIZADO</v>
          </cell>
          <cell r="C894" t="str">
            <v>un</v>
          </cell>
          <cell r="D894">
            <v>471.24</v>
          </cell>
        </row>
        <row r="895">
          <cell r="A895">
            <v>74010351</v>
          </cell>
          <cell r="B895" t="str">
            <v>RESISTÊNCIA À COMPRESSÃO POR PENETRÔMETRO DE PROFUNDIDADE CONSTANTE - ENSAIOS EM CONCRETO PROJETADO - TERCEIRIZADO</v>
          </cell>
          <cell r="C895" t="str">
            <v>un</v>
          </cell>
          <cell r="D895">
            <v>286.02</v>
          </cell>
        </row>
        <row r="896">
          <cell r="A896">
            <v>74010352</v>
          </cell>
          <cell r="B896" t="str">
            <v>RESISTÊNCIA À COMPRESSÃO POR MEIO DA AGULHA DE MAYNADIER - ENSAIOS EM CONCRETO PROJETADO - TERCEIRIZADO</v>
          </cell>
          <cell r="C896" t="str">
            <v>un</v>
          </cell>
          <cell r="D896">
            <v>325.02</v>
          </cell>
        </row>
        <row r="897">
          <cell r="A897">
            <v>74010353</v>
          </cell>
          <cell r="B897" t="str">
            <v>VERIFICAÇÃO DE TRAÇO DE CONCRETO PROJETADO - ENSAIOS EM CONCRETO PROJETADO - TERCEIRIZADO</v>
          </cell>
          <cell r="C897" t="str">
            <v>un</v>
          </cell>
          <cell r="D897">
            <v>4123.3500000000004</v>
          </cell>
        </row>
        <row r="898">
          <cell r="A898">
            <v>74010354</v>
          </cell>
          <cell r="B898" t="str">
            <v>ENSAIO DE VERIFICAÇÃO DE DESEMPENHO DE ADITIVO PARA CONCRETO CONVENCIONAL - ENSAIOS EM ADITIVOS PARA CONCRETO - TERCEIRIZADO</v>
          </cell>
          <cell r="C898" t="str">
            <v>un</v>
          </cell>
          <cell r="D898">
            <v>2147.9499999999998</v>
          </cell>
        </row>
        <row r="899">
          <cell r="A899">
            <v>74010355</v>
          </cell>
          <cell r="B899" t="str">
            <v>ENSAIOS DE UNIFORMIDADE DE ADITIVO PARA CONCRETO - ENSAIOS EM ADITIVOS PARA CONCRETO - TERCEIRIZADO</v>
          </cell>
          <cell r="C899" t="str">
            <v>un</v>
          </cell>
          <cell r="D899">
            <v>850.85</v>
          </cell>
        </row>
        <row r="900">
          <cell r="A900">
            <v>74010356</v>
          </cell>
          <cell r="B900" t="str">
            <v>COMPATIBILIDADE CIMENTO ADITIVO ACELERADOR DE PEGA COM EMPREGO DA AGULHA DE GUILLMORE - ENSAIOS EM ADITIVOS PARA CONCRETO - TERCEIRIZADO</v>
          </cell>
          <cell r="C900" t="str">
            <v>un</v>
          </cell>
          <cell r="D900">
            <v>1690.1</v>
          </cell>
        </row>
        <row r="901">
          <cell r="A901">
            <v>74010357</v>
          </cell>
          <cell r="B901" t="str">
            <v>FINURA POR MEIO DA PENEIRA # 200 - ENSAIOS EM CIMENTO - TERCEIRIZADO</v>
          </cell>
          <cell r="C901" t="str">
            <v>un</v>
          </cell>
          <cell r="D901">
            <v>172.55</v>
          </cell>
        </row>
        <row r="902">
          <cell r="A902">
            <v>74010358</v>
          </cell>
          <cell r="B902" t="str">
            <v>RESISTÊNCIA A COMPRESSÃO AXIAL AOS 03, 07 E 28 DIAS OU 24 HORAS, 03 E  07 DIAS - ENSAIOS EM CIMENTO - TERCEIRIZADO</v>
          </cell>
          <cell r="C902" t="str">
            <v>un</v>
          </cell>
          <cell r="D902">
            <v>507</v>
          </cell>
        </row>
        <row r="903">
          <cell r="A903">
            <v>74010359</v>
          </cell>
          <cell r="B903" t="str">
            <v>RESISTÊNCIA Ä COMPRESSÃO - POR IDADE ADICIONAL - ENSAIOS EM CIMENTO - TERCEIRIZADO</v>
          </cell>
          <cell r="C903" t="str">
            <v>un</v>
          </cell>
          <cell r="D903">
            <v>507</v>
          </cell>
        </row>
        <row r="904">
          <cell r="A904">
            <v>74010360</v>
          </cell>
          <cell r="B904" t="str">
            <v>ÁREA ESPECÍFICA BLAINE - ENSAIOS EM CIMENTO - TERCEIRIZADO</v>
          </cell>
          <cell r="C904" t="str">
            <v>un</v>
          </cell>
          <cell r="D904">
            <v>850.85</v>
          </cell>
        </row>
        <row r="905">
          <cell r="A905">
            <v>74010361</v>
          </cell>
          <cell r="B905" t="str">
            <v>EXPANSIBILIDADE "LE CHATELLIER" Á QUENTE OU Á FRIO - ENSAIOS EM CIMENTO - TERCEIRIZADO</v>
          </cell>
          <cell r="C905" t="str">
            <v>un</v>
          </cell>
          <cell r="D905">
            <v>324.27999999999997</v>
          </cell>
        </row>
        <row r="906">
          <cell r="A906">
            <v>74010362</v>
          </cell>
          <cell r="B906" t="str">
            <v>MASSA ESPECÍFICA - ENSAIOS EM CIMENTO - TERCEIRIZADO</v>
          </cell>
          <cell r="C906" t="str">
            <v>un</v>
          </cell>
          <cell r="D906">
            <v>196.35</v>
          </cell>
        </row>
        <row r="907">
          <cell r="A907">
            <v>74010363</v>
          </cell>
          <cell r="B907" t="str">
            <v>TEMPOS DE PEGA - ENSAIOS EM CIMENTO - TERCEIRIZADO</v>
          </cell>
          <cell r="C907" t="str">
            <v>un</v>
          </cell>
          <cell r="D907">
            <v>455.18</v>
          </cell>
        </row>
        <row r="908">
          <cell r="A908">
            <v>74010364</v>
          </cell>
          <cell r="B908" t="str">
            <v>ENSAIOS DE CONTROLE DE RECEBIMENTO, INCLUSO ENSAIOS DE FINURA, ÁREA ESPECÍFICA, TEMPOS DE PEGA E RESISTÊNCIA A COMPRESSÃO AOS 03, 07 E 28 DIAS - ENSAIOS EM CIMENTO - TERCEIRIZADO</v>
          </cell>
          <cell r="C908" t="str">
            <v>un</v>
          </cell>
          <cell r="D908">
            <v>1572.76</v>
          </cell>
        </row>
        <row r="909">
          <cell r="A909">
            <v>74010365</v>
          </cell>
          <cell r="B909" t="str">
            <v>ANÁLISE QUÍMICA COMPLETA PARA CP I – COMUM - ENSAIOS EM CIMENTO - TERCEIRIZADO</v>
          </cell>
          <cell r="C909" t="str">
            <v>un</v>
          </cell>
          <cell r="D909">
            <v>1547</v>
          </cell>
        </row>
        <row r="910">
          <cell r="A910">
            <v>74010366</v>
          </cell>
          <cell r="B910" t="str">
            <v>ANÁLISE QUÍMICA COMPLETA PARA CP II E - COMPOSTO COM ESCÓRIA - ENSAIOS EM CIMENTO - TERCEIRIZADO</v>
          </cell>
          <cell r="C910" t="str">
            <v>un</v>
          </cell>
          <cell r="D910">
            <v>1547</v>
          </cell>
        </row>
        <row r="911">
          <cell r="A911">
            <v>74010367</v>
          </cell>
          <cell r="B911" t="str">
            <v>ANÁLISE QUÍMICA COMPLETA PARA CP II Z - COMPOSTO COM POZOLANA - ENSAIOS EM CIMENTO - TERCEIRIZADO</v>
          </cell>
          <cell r="C911" t="str">
            <v>un</v>
          </cell>
          <cell r="D911">
            <v>1547</v>
          </cell>
        </row>
        <row r="912">
          <cell r="A912">
            <v>74010368</v>
          </cell>
          <cell r="B912" t="str">
            <v>ANÁLISE QUÍMICA COMPLETA PARA CP II F - COMPOSTO COM FILLER - ENSAIOS EM CIMENTO - TERCEIRIZADO</v>
          </cell>
          <cell r="C912" t="str">
            <v>un</v>
          </cell>
          <cell r="D912">
            <v>1547</v>
          </cell>
        </row>
        <row r="913">
          <cell r="A913">
            <v>74010369</v>
          </cell>
          <cell r="B913" t="str">
            <v>ANÁLISE QUÍMICA COMPLETA PARA CP III - ALTO FORNO - ENSAIOS EM CIMENTO - TERCEIRIZADO</v>
          </cell>
          <cell r="C913" t="str">
            <v>un</v>
          </cell>
          <cell r="D913">
            <v>1547</v>
          </cell>
        </row>
        <row r="914">
          <cell r="A914">
            <v>74010370</v>
          </cell>
          <cell r="B914" t="str">
            <v>ANÁLISE QUÍMICA COMPLETA PARA CP IV – POZOLÂNICO - ENSAIOS EM CIMENTO - TERCEIRIZADO</v>
          </cell>
          <cell r="C914" t="str">
            <v>un</v>
          </cell>
          <cell r="D914">
            <v>1547</v>
          </cell>
        </row>
        <row r="915">
          <cell r="A915">
            <v>74010371</v>
          </cell>
          <cell r="B915" t="str">
            <v>ANÁLISE QUÍMICA COMPLETA PARA CP V - ALTA RESISTÊNCIA INICIAL - ENSAIOS EM CIMENTO - TERCEIRIZADO</v>
          </cell>
          <cell r="C915" t="str">
            <v>un</v>
          </cell>
          <cell r="D915">
            <v>1547</v>
          </cell>
        </row>
        <row r="916">
          <cell r="A916">
            <v>74010372</v>
          </cell>
          <cell r="B916" t="str">
            <v>ANÁLISE QUÍMICA COMPLETA PARA CP RS – RESISTENTE A SULFATOS - ENSAIOS EM CIMENTO - TERCEIRIZADO</v>
          </cell>
          <cell r="C916" t="str">
            <v>un</v>
          </cell>
          <cell r="D916">
            <v>1547</v>
          </cell>
        </row>
        <row r="917">
          <cell r="A917">
            <v>74010373</v>
          </cell>
          <cell r="B917" t="str">
            <v>ÍNDICE DE FLUIDEZ - ENSAIOS EM CALDA DE CIMENTO - TERCEIRIZADO</v>
          </cell>
          <cell r="C917" t="str">
            <v>un</v>
          </cell>
          <cell r="D917">
            <v>223.13</v>
          </cell>
        </row>
        <row r="918">
          <cell r="A918">
            <v>74010374</v>
          </cell>
          <cell r="B918" t="str">
            <v>EXSUDAÇÃO E EXPANSÃO - ENSAIOS EM CALDA DE CIMENTO - TERCEIRIZADO</v>
          </cell>
          <cell r="C918" t="str">
            <v>un</v>
          </cell>
          <cell r="D918">
            <v>234.43</v>
          </cell>
        </row>
        <row r="919">
          <cell r="A919">
            <v>74010375</v>
          </cell>
          <cell r="B919" t="str">
            <v>VIDA ÚTIL - ENSAIOS EM CALDA DE CIMENTO - TERCEIRIZADO</v>
          </cell>
          <cell r="C919" t="str">
            <v>un</v>
          </cell>
          <cell r="D919">
            <v>376.04</v>
          </cell>
        </row>
        <row r="920">
          <cell r="A920">
            <v>74010376</v>
          </cell>
          <cell r="B920" t="str">
            <v>RESISTÊNCIA À COMPRESSÃO AXIAL - ENSAIOS EM CALDA DE CIMENTO
- TERCEIRIZADO</v>
          </cell>
          <cell r="C920" t="str">
            <v>un</v>
          </cell>
          <cell r="D920">
            <v>169.46</v>
          </cell>
        </row>
        <row r="921">
          <cell r="A921">
            <v>74010377</v>
          </cell>
          <cell r="B921" t="str">
            <v>VERIFICAÇÃO OU DETERMINAÇÃO DE DOSAGEM DE CALDA DE CIMENTO PARA INJEÇÃO - ENSAIOS EM CALDA DE CIMENTO - TERCEIRIZADO</v>
          </cell>
          <cell r="C921" t="str">
            <v>un</v>
          </cell>
          <cell r="D921">
            <v>1701.7</v>
          </cell>
        </row>
        <row r="922">
          <cell r="A922">
            <v>74010378</v>
          </cell>
          <cell r="B922" t="str">
            <v>COMPOSIÇÃO GRANULOMÉTRICA DE AGREGADO MIÚDO - ENSAIOS EM AGREGADOS PARA CONCRETO - TERCEIRIZADO</v>
          </cell>
          <cell r="C922" t="str">
            <v>un</v>
          </cell>
          <cell r="D922">
            <v>171.06</v>
          </cell>
        </row>
        <row r="923">
          <cell r="A923">
            <v>74010379</v>
          </cell>
          <cell r="B923" t="str">
            <v>COMPOSIÇÃO GRANULOMÉTRICA DE AGREGADO GRAÚDO - ENSAIOS EM AGREGADOS PARA CONCRETO - TERCEIRIZADO</v>
          </cell>
          <cell r="C923" t="str">
            <v>un</v>
          </cell>
          <cell r="D923">
            <v>171.06</v>
          </cell>
        </row>
        <row r="924">
          <cell r="A924">
            <v>74010380</v>
          </cell>
          <cell r="B924" t="str">
            <v>TEOR DE ARGILA EM TORRÕES DE AGREGADO MIÚDO - ENSAIOS EM AGREGADOS PARA CONCRETO - TERCEIRIZADO</v>
          </cell>
          <cell r="C924" t="str">
            <v>un</v>
          </cell>
          <cell r="D924">
            <v>193.38</v>
          </cell>
        </row>
        <row r="925">
          <cell r="A925">
            <v>74010381</v>
          </cell>
          <cell r="B925" t="str">
            <v>TEOR DE ARGILA EM TORRÕES DE AGREGADO GRAÚDO - ENSAIOS EM AGREGADOS PARA CONCRETO - TERCEIRIZADO</v>
          </cell>
          <cell r="C925" t="str">
            <v>un</v>
          </cell>
          <cell r="D925">
            <v>193.38</v>
          </cell>
        </row>
        <row r="926">
          <cell r="A926">
            <v>74010382</v>
          </cell>
          <cell r="B926" t="str">
            <v>MATERIAL PULVERULENTO DE AGREGADO MIÚDO - ENSAIOS EM AGREGADOS PARA CONCRETO - TERCEIRIZADO</v>
          </cell>
          <cell r="C926" t="str">
            <v>un</v>
          </cell>
          <cell r="D926">
            <v>170.17</v>
          </cell>
        </row>
        <row r="927">
          <cell r="A927">
            <v>74010383</v>
          </cell>
          <cell r="B927" t="str">
            <v>MATERIAL PULVERULENTO DE AGREGADO GRAÚDO - ENSAIOS EM AGREGADOS PARA CONCRETO - TERCEIRIZADO</v>
          </cell>
          <cell r="C927" t="str">
            <v>un</v>
          </cell>
          <cell r="D927">
            <v>170.17</v>
          </cell>
        </row>
        <row r="928">
          <cell r="A928">
            <v>74010384</v>
          </cell>
          <cell r="B928" t="str">
            <v>AVALIAÇÃO DAS IMPUREZAS ORGÂNICAS - ENSAIOS EM AGREGADOS PARA CONCRETO - TERCEIRIZADO</v>
          </cell>
          <cell r="C928" t="str">
            <v>un</v>
          </cell>
          <cell r="D928">
            <v>175.82</v>
          </cell>
        </row>
        <row r="929">
          <cell r="A929">
            <v>74010385</v>
          </cell>
          <cell r="B929" t="str">
            <v>MASSA ESPECÍFICA DE AGREGADO MIÚDO - ENSAIOS EM AGREGADOS PARA CONCRETO - TERCEIRIZADO</v>
          </cell>
          <cell r="C929" t="str">
            <v>un</v>
          </cell>
          <cell r="D929">
            <v>193.38</v>
          </cell>
        </row>
        <row r="930">
          <cell r="A930">
            <v>74010386</v>
          </cell>
          <cell r="B930" t="str">
            <v>MASSA ESPECÍFICA DE AGREGADO GRAÚDO - ENSAIOS EM AGREGADOS PARA CONCRETO - TERCEIRIZADO</v>
          </cell>
          <cell r="C930" t="str">
            <v>un</v>
          </cell>
          <cell r="D930">
            <v>193.38</v>
          </cell>
        </row>
        <row r="931">
          <cell r="A931">
            <v>74010387</v>
          </cell>
          <cell r="B931" t="str">
            <v>MASSA UNITÁRIA PARA AGREGADO MIÚDO - ENSAIOS EM AGREGADOS PARA CONCRETO - TERCEIRIZADO</v>
          </cell>
          <cell r="C931" t="str">
            <v>un</v>
          </cell>
          <cell r="D931">
            <v>163.92</v>
          </cell>
        </row>
        <row r="932">
          <cell r="A932">
            <v>74010388</v>
          </cell>
          <cell r="B932" t="str">
            <v>MASSA UNITÁRIA PARA AGREGADO GRAÚDO - ENSAIOS EM AGREGADOS PARA CONCRETO - TERCEIRIZADO</v>
          </cell>
          <cell r="C932" t="str">
            <v>un</v>
          </cell>
          <cell r="D932">
            <v>163.92</v>
          </cell>
        </row>
        <row r="933">
          <cell r="A933">
            <v>74010389</v>
          </cell>
          <cell r="B933" t="str">
            <v>TEOR DE PARTÍCULAS LEVES - ENSAIOS EM AGREGADOS PARA CONCRETO - TERCEIRIZADO</v>
          </cell>
          <cell r="C933" t="str">
            <v>un</v>
          </cell>
          <cell r="D933">
            <v>850.85</v>
          </cell>
        </row>
        <row r="934">
          <cell r="A934">
            <v>74010390</v>
          </cell>
          <cell r="B934" t="str">
            <v>ENSAIOS DE RECEBIMENTO DE AGREGADO MIÚDO, INCLUSO OS ENSAIOS DE GRANULOMETRIA, TEOR DE ARGILA, MATERIAIS PULVERULENTOS, PARTÍCULAS LEVES, IMPUREZAS ORGÂNICAS E UMIDADE SUPERFICIAL - ENSAIOS EM AGREGADOS PARA CONCRETO - TERCEIRIZADO</v>
          </cell>
          <cell r="C934" t="str">
            <v>un</v>
          </cell>
          <cell r="D934">
            <v>1649.34</v>
          </cell>
        </row>
        <row r="935">
          <cell r="A935">
            <v>74010391</v>
          </cell>
          <cell r="B935" t="str">
            <v>ENSAIOS DE RECEBIMENTO DE AGREGADO GRAÚDO, INCLUSO OS ENSAIOS DE GRANULOMETRIA, TEOR DE ARGILA, MATERIAIS PULVERULENTOS, PARTÍCULAS LEVES - ENSAIOS EM AGREGADOS PARA CONCRETO - TERCEIRIZADO</v>
          </cell>
          <cell r="C935" t="str">
            <v>un</v>
          </cell>
          <cell r="D935">
            <v>1381</v>
          </cell>
        </row>
        <row r="936">
          <cell r="A936">
            <v>74010392</v>
          </cell>
          <cell r="B936" t="str">
            <v>REATIVIDADE POTENCIAL ÁLCALIS-AGREGADO PELO MÉTODO DAS BARRAS NAS IDADES DE 4, 8, 16, 28 E 56 SEMANAS - ENSAIOS EM AGREGADOS PARA CONCRETO - TERCEIRIZADO</v>
          </cell>
          <cell r="C936" t="str">
            <v>un</v>
          </cell>
          <cell r="D936">
            <v>5728.18</v>
          </cell>
        </row>
        <row r="937">
          <cell r="A937">
            <v>74010393</v>
          </cell>
          <cell r="B937" t="str">
            <v>REATIVIDADE POTENCIAL ÁLCALIS-AGREGADO PELO MÉTODO ACELERADO - ENSAIOS EM AGREGADOS PARA CONCRETO - TERCEIRIZADO</v>
          </cell>
          <cell r="C937" t="str">
            <v>un</v>
          </cell>
          <cell r="D937">
            <v>5728.18</v>
          </cell>
        </row>
        <row r="938">
          <cell r="A938">
            <v>74010394</v>
          </cell>
          <cell r="B938" t="str">
            <v>REATIVIDADE POTENCIAL ÁLCALIS-AGREGADO PELO MÉTODO QUÍMICO
- ENSAIOS EM AGREGADOS PARA CONCRETO - TERCEIRIZADO</v>
          </cell>
          <cell r="C938" t="str">
            <v>un</v>
          </cell>
          <cell r="D938">
            <v>5728.18</v>
          </cell>
        </row>
        <row r="939">
          <cell r="A939">
            <v>74010395</v>
          </cell>
          <cell r="B939" t="str">
            <v>ANÁLISE MINERALÓGICA E PETROGRÁFICA - ENSAIOS EM AGREGADOS PARA CONCRETO - TERCEIRIZADO</v>
          </cell>
          <cell r="C939" t="str">
            <v>un</v>
          </cell>
          <cell r="D939">
            <v>5728.18</v>
          </cell>
        </row>
        <row r="940">
          <cell r="A940">
            <v>74010396</v>
          </cell>
          <cell r="B940" t="str">
            <v>TRAÇÃO DE BARRAS OU FIOS TIPO A E/OU CA 50 - ENSAIOS EM AÇO PARA CONCRETO ARMADO E PROTENDIDO - TERCEIRIZADO</v>
          </cell>
          <cell r="C940" t="str">
            <v>un</v>
          </cell>
          <cell r="D940">
            <v>196.35</v>
          </cell>
        </row>
        <row r="941">
          <cell r="A941">
            <v>74010397</v>
          </cell>
          <cell r="B941" t="str">
            <v>TRAÇÃO EM BARRAS OU FIOS TIPO B E/OU CA 60 - ENSAIOS EM AÇO PARA CONCRETO ARMADO E PROTENDIDO - TERCEIRIZADO</v>
          </cell>
          <cell r="C941" t="str">
            <v>un</v>
          </cell>
          <cell r="D941">
            <v>197.66</v>
          </cell>
        </row>
        <row r="942">
          <cell r="A942">
            <v>74010398</v>
          </cell>
          <cell r="B942" t="str">
            <v>TRAÇÃO DE CORDOALHA COM LIMITE DE ESCOAMENTO, DIAGRAMA E MÓDULO DE ELASTICIDADE - ENSAIOS EM AÇO PARA CONCRETO ARMADO E PROTENDIDO - TERCEIRIZADO</v>
          </cell>
          <cell r="C942" t="str">
            <v>un</v>
          </cell>
          <cell r="D942">
            <v>1387.54</v>
          </cell>
        </row>
        <row r="943">
          <cell r="A943">
            <v>74010399</v>
          </cell>
          <cell r="B943" t="str">
            <v>DOBRAMENTO - ENSAIOS EM AÇO PARA CONCRETO ARMADO E PROTENDIDO - TERCEIRIZADO</v>
          </cell>
          <cell r="C943" t="str">
            <v>un</v>
          </cell>
          <cell r="D943">
            <v>26.18</v>
          </cell>
        </row>
        <row r="944">
          <cell r="A944">
            <v>74010400</v>
          </cell>
          <cell r="B944" t="str">
            <v>VERIFICAÇÃO DE BITOLA - ENSAIOS EM AÇO PARA CONCRETO ARMADO E PROTENDIDO - TERCEIRIZADO</v>
          </cell>
          <cell r="C944" t="str">
            <v>un</v>
          </cell>
          <cell r="D944">
            <v>26.18</v>
          </cell>
        </row>
        <row r="945">
          <cell r="A945">
            <v>74010401</v>
          </cell>
          <cell r="B945" t="str">
            <v>TRAÇÃO EM TELA DE AÇO - ENSAIOS EM AÇO PARA CONCRETO ARMADO E PROTENDIDO - TERCEIRIZADO</v>
          </cell>
          <cell r="C945" t="str">
            <v>un</v>
          </cell>
          <cell r="D945">
            <v>154.46</v>
          </cell>
        </row>
        <row r="946">
          <cell r="A946">
            <v>74010402</v>
          </cell>
          <cell r="B946" t="str">
            <v>RESISTÊNCIA AO CISALHAMENTO EM TELA DE AÇO - ENSAIOS EM AÇO PARA CONCRETO ARMADO E PROTENDIDO - TERCEIRIZADO</v>
          </cell>
          <cell r="C946" t="str">
            <v>un</v>
          </cell>
          <cell r="D946">
            <v>154.46</v>
          </cell>
        </row>
        <row r="947">
          <cell r="A947">
            <v>74010403</v>
          </cell>
          <cell r="B947" t="str">
            <v>TRAÇÃO EM BARRA DE AÇO COM EMENDA MECÂNICA OU POR SOLDA - ENSAIOS EM AÇO PARA CONCRETO ARMADO E PROTENDIDO - TERCEIRIZADO</v>
          </cell>
          <cell r="C947" t="str">
            <v>un</v>
          </cell>
          <cell r="D947">
            <v>196.35</v>
          </cell>
        </row>
        <row r="948">
          <cell r="A948">
            <v>74010404</v>
          </cell>
          <cell r="B948" t="str">
            <v>EXTRAÇÃO DE CORPO-DE-PROVA BROQUEADO EM PAVIMENTO PARA TESTEMUNHO DE DIÂM. 100 MM - ENSAIOS EM PAVIMENTOS - TERCEIRIZADO</v>
          </cell>
          <cell r="C948" t="str">
            <v>un</v>
          </cell>
          <cell r="D948">
            <v>535.5</v>
          </cell>
        </row>
        <row r="949">
          <cell r="A949">
            <v>74010405</v>
          </cell>
          <cell r="B949" t="str">
            <v>DETERMINAÇÃO DA ESPESSURA DAS DIVERSAS CAMADAS DE PAVIMENTO POR BROQUEAMENTO - ENSAIOS EM PAVIMENTOS - TERCEIRIZADO</v>
          </cell>
          <cell r="C949" t="str">
            <v>un</v>
          </cell>
          <cell r="D949">
            <v>290.36</v>
          </cell>
        </row>
        <row r="950">
          <cell r="A950">
            <v>74010406</v>
          </cell>
          <cell r="B950" t="str">
            <v>DETERMINAÇÃO DA ESPESSURA DAS DIVERSAS CAMADAS DE PAVIMENTO POR TALHADEIRA - ENSAIOS EM PAVIMENTOS - TERCEIRIZADO</v>
          </cell>
          <cell r="C950" t="str">
            <v>un</v>
          </cell>
          <cell r="D950">
            <v>377.46</v>
          </cell>
        </row>
        <row r="951">
          <cell r="A951">
            <v>74010407</v>
          </cell>
          <cell r="B951" t="str">
            <v>ESTUDO DE INVENTÁRIO DO ESTADO DE SUPERFÍCIE DOS PAVIMENTOS
- ENSAIOS EM PAVIMENTOS - TERCEIRIZADO</v>
          </cell>
          <cell r="C951" t="str">
            <v>M</v>
          </cell>
          <cell r="D951">
            <v>58.73</v>
          </cell>
        </row>
        <row r="952">
          <cell r="A952">
            <v>74010408</v>
          </cell>
          <cell r="B952" t="str">
            <v>ESTUDO DEFLECTOMÉTRICO COM DEFINIÇÃO DE SEGMENTOS HOMOGÊNEOS E CÁLCULO DE REFORÇO DE PAVIMENTO - ENSAIOS EM PAVIMENTOS - TERCEIRIZADO</v>
          </cell>
          <cell r="C952" t="str">
            <v>M</v>
          </cell>
          <cell r="D952">
            <v>86.24</v>
          </cell>
        </row>
        <row r="953">
          <cell r="A953">
            <v>74010409</v>
          </cell>
          <cell r="B953" t="str">
            <v>ENSAIOS DEFLECTOMÉTRICO COM EMPREGO DE VIGA BENKELMAN - ENSAIOS EM PAVIMENTOS - TERCEIRIZADO</v>
          </cell>
          <cell r="C953" t="str">
            <v>M</v>
          </cell>
          <cell r="D953">
            <v>568.28</v>
          </cell>
        </row>
        <row r="954">
          <cell r="A954">
            <v>74010410</v>
          </cell>
          <cell r="B954" t="str">
            <v>DETERMINAÇÃO DA ESTABILIDADE MARSHALL - ENSAIOS EM MISTURAS BETUMINOSAS - TERCEIRIZADO</v>
          </cell>
          <cell r="C954" t="str">
            <v>un</v>
          </cell>
          <cell r="D954">
            <v>349.56</v>
          </cell>
        </row>
        <row r="955">
          <cell r="A955">
            <v>74010411</v>
          </cell>
          <cell r="B955" t="str">
            <v>TEOR DE BETUME E GRANULOMETRIA - ENSAIOS EM MISTURAS BETUMINOSAS - TERCEIRIZADO</v>
          </cell>
          <cell r="C955" t="str">
            <v>un</v>
          </cell>
          <cell r="D955">
            <v>287.08999999999997</v>
          </cell>
        </row>
        <row r="956">
          <cell r="A956">
            <v>74010412</v>
          </cell>
          <cell r="B956" t="str">
            <v>DENSIDADE APARENTE EM CP EXTRAÍDO DE PISTA OU MOLDADO - ENSAIOS EM MISTURAS BETUMINOSAS – TERCEIRIZADO</v>
          </cell>
          <cell r="C956" t="str">
            <v>un</v>
          </cell>
          <cell r="D956">
            <v>163.63</v>
          </cell>
        </row>
        <row r="957">
          <cell r="A957">
            <v>74010413</v>
          </cell>
          <cell r="B957" t="str">
            <v>ABRASÃO "LOS ANGELES" DOS AGREGADOS -ENSAIOS EM MISTURAS BETUMINOSAS - TERCEIRIZADO</v>
          </cell>
          <cell r="C957" t="str">
            <v>un</v>
          </cell>
          <cell r="D957">
            <v>608.09</v>
          </cell>
        </row>
        <row r="958">
          <cell r="A958">
            <v>74010414</v>
          </cell>
          <cell r="B958" t="str">
            <v>ENSAIO DE COMPRESSÃO AXIAL DE CP BROQUEADO - BASE DE CONCRETO PARA PAVIMENTO - TERCEIRIZADO</v>
          </cell>
          <cell r="C958" t="str">
            <v>un</v>
          </cell>
          <cell r="D958">
            <v>75.010000000000005</v>
          </cell>
        </row>
        <row r="959">
          <cell r="A959">
            <v>74010415</v>
          </cell>
          <cell r="B959" t="str">
            <v>ENSAIO DE COMPRESSÃO AXIAL DE CP MOLDADO - BASE DE CONCRETO PARA PAVIMENTO - TERCEIRIZADO</v>
          </cell>
          <cell r="C959" t="str">
            <v>un</v>
          </cell>
          <cell r="D959">
            <v>59.51</v>
          </cell>
        </row>
        <row r="960">
          <cell r="A960">
            <v>74010416</v>
          </cell>
          <cell r="B960" t="str">
            <v>MINI PROCTOR - ENSAIOS MINIATURIZADOS DE SOLOS - TERCEIRIZADO</v>
          </cell>
          <cell r="C960" t="str">
            <v>un</v>
          </cell>
          <cell r="D960">
            <v>328.44</v>
          </cell>
        </row>
        <row r="961">
          <cell r="A961">
            <v>74010417</v>
          </cell>
          <cell r="B961" t="str">
            <v>MINI CBR - ENSAIOS MINIATURIZADOS DE SOLOS - TERCEIRIZADO</v>
          </cell>
          <cell r="C961" t="str">
            <v>un</v>
          </cell>
          <cell r="D961">
            <v>499.8</v>
          </cell>
        </row>
        <row r="962">
          <cell r="A962">
            <v>74010418</v>
          </cell>
          <cell r="B962" t="str">
            <v>PENETRAÇÃO DE ÁGUA E SUCÇÃO CAPILAR - ENSAIOS MINIATURIZADOS DE SOLOS - TERCEIRIZADO</v>
          </cell>
          <cell r="C962" t="str">
            <v>un</v>
          </cell>
          <cell r="D962">
            <v>422.62</v>
          </cell>
        </row>
        <row r="963">
          <cell r="A963">
            <v>74010419</v>
          </cell>
          <cell r="B963" t="str">
            <v>CONTRAÇÃO - ENSAIOS MINIATURIZADOS DE SOLOS - TERCEIRIZADO</v>
          </cell>
          <cell r="C963" t="str">
            <v>un</v>
          </cell>
          <cell r="D963">
            <v>269.06</v>
          </cell>
        </row>
        <row r="964">
          <cell r="A964">
            <v>74010420</v>
          </cell>
          <cell r="B964" t="str">
            <v>PERDA DE MASSA POR IMERSÃO - ENSAIOS MINIATURIZADOS DE SOLOS - TERCEIRIZADO</v>
          </cell>
          <cell r="C964" t="str">
            <v>un</v>
          </cell>
          <cell r="D964">
            <v>324.87</v>
          </cell>
        </row>
        <row r="965">
          <cell r="A965">
            <v>74010421</v>
          </cell>
          <cell r="B965" t="str">
            <v>PENETRAÇÃO EM IMPRIMADURA BETUMINOSA - ENSAIOS MINIATURIZADOS DE SOLOS - TERCEIRIZADO</v>
          </cell>
          <cell r="C965" t="str">
            <v>un</v>
          </cell>
          <cell r="D965">
            <v>219.04</v>
          </cell>
        </row>
        <row r="966">
          <cell r="A966">
            <v>74010423</v>
          </cell>
          <cell r="B966" t="str">
            <v>EQUIPE DE CONTROLE TECNOLÓGICO DE OBRAS DE SOLOS/PAVIMENTAÇÃO TIPO A, COM LABORATÓRIO DE CAMPO NA REGIÃO METROPOLITANA DE SÃO PAULO - CONTROLE TECNOLÓGICO DE OBRAS DE SOLOS/PAVIMENTAÇÃO - TERCEIRIZADO</v>
          </cell>
          <cell r="C966" t="str">
            <v>EQD</v>
          </cell>
          <cell r="D966">
            <v>2080.12</v>
          </cell>
        </row>
        <row r="967">
          <cell r="A967">
            <v>74010424</v>
          </cell>
          <cell r="B967" t="str">
            <v>EQUIPE DE CONTROLE TECNOLÓGICO DE OBRAS DE SOLOS/PAVIMENTAÇÃO TIPO B, COM LABORATÓRIO DE CAMPO NA REGIÃO METROPOLITANA DE SÃO PAULO - CONTROLE TECNOLÓGICO DE OBRAS DE SOLOS/PAVIMENTAÇÃO - TERCEIRIZADO</v>
          </cell>
          <cell r="C967" t="str">
            <v>EQD</v>
          </cell>
          <cell r="D967">
            <v>2405.14</v>
          </cell>
        </row>
        <row r="968">
          <cell r="A968">
            <v>74010425</v>
          </cell>
          <cell r="B968" t="str">
            <v>EQUIPE DE CONTROLE TECNOLÓGICO DE OBRAS DE SOLOS/PAVIMENTAÇÀO TIPO A, COM LABORATÓRIO DE CAMPO NA REGIÃO DO INTERIOR OU LITORAL DO ESTADO DE SÃO PAULO - CONTROLE TECNOLÓGICO DE OBRAS DE SOLOS/PAVIMENTAÇÃO - TERCEIRIZADO</v>
          </cell>
          <cell r="C968" t="str">
            <v>EQD</v>
          </cell>
          <cell r="D968">
            <v>2418.14</v>
          </cell>
        </row>
        <row r="969">
          <cell r="A969">
            <v>74010426</v>
          </cell>
          <cell r="B969" t="str">
            <v>EQUIPE DE CONTROLE TECNOLÓGICO DE OBRAS DE SOLOS/PAVIMENTAÇÀO TIPO B, COM LABORATÓRIO DE CAMPO NA REGIÃO DO INTERIOR OU LITORAL DO ESTADO DE SÃO PAULO - CONTROLE TECNOLÓGICO DE OBRAS DE SOLOS/PAVIMENTAÇÃO - TERCEIRIZADO</v>
          </cell>
          <cell r="C969" t="str">
            <v>EQD</v>
          </cell>
          <cell r="D969">
            <v>2730.16</v>
          </cell>
        </row>
        <row r="970">
          <cell r="A970">
            <v>74010427</v>
          </cell>
          <cell r="B970" t="str">
            <v>RELATÓRIO MENSAL - CONTROLE TECNOLÓGICO DE OBRAS DE SOLOS/PAVIMENTAÇÃO - TERCEIRIZADO</v>
          </cell>
          <cell r="C970" t="str">
            <v>MES</v>
          </cell>
          <cell r="D970">
            <v>1874.25</v>
          </cell>
        </row>
        <row r="971">
          <cell r="A971">
            <v>74010428</v>
          </cell>
          <cell r="B971" t="str">
            <v>EQUIPE DE CONTROLE TECNOLÓGICO DE OBRAS DE CONCRETO TIPO A, COM LABORATÓRIO DE CAMPO NA REGIÃO METROPOLITANA DE SÃO PAULO - CONTROLE TECNOLÓGICO DE OBRAS DE CONCRETO- TERCEIRIZADO</v>
          </cell>
          <cell r="C971" t="str">
            <v>EQD</v>
          </cell>
          <cell r="D971">
            <v>3102.29</v>
          </cell>
        </row>
        <row r="972">
          <cell r="A972">
            <v>74010429</v>
          </cell>
          <cell r="B972" t="str">
            <v>EQUIPE DE CONTROLE TECNOLÓGICO DE OBRAS DE CONCRETO TIPO B, COM LABORATÓRIO DE CAMPO NA REGIÃO METROPOLITANA DE SÃO PAULO - CONTROLE TECNOLÓGICO DE OBRAS DE CONCRETO - TERCEIRIZADO</v>
          </cell>
          <cell r="C972" t="str">
            <v>EQD</v>
          </cell>
          <cell r="D972">
            <v>3478</v>
          </cell>
        </row>
        <row r="973">
          <cell r="A973">
            <v>74010430</v>
          </cell>
          <cell r="B973" t="str">
            <v>EQUIPE DE CONTROLE TECNOLÓGICO DE OBRAS DE CONCRETO TIPO A, COM LABORATÓRIO DE CAMPO NA REGIÃO DO INTERIOR OU LITORAL DO ESTADO DE SÃO PAULO - CONTROLE TECNOLÓGICO DE OBRAS DE CONCRETO - TERCEIRIZADO</v>
          </cell>
          <cell r="C973" t="str">
            <v>EQD</v>
          </cell>
          <cell r="D973">
            <v>3407.97</v>
          </cell>
        </row>
        <row r="974">
          <cell r="A974">
            <v>74010431</v>
          </cell>
          <cell r="B974" t="str">
            <v>EQUIPE DE CONTROLE TECNOLÓGICO DE OBRAS DE CONCRETO TIPO B, COM LABORATÓRIO DE CAMPO NA REGIÃO DO INTERIOR OU LITORAL DO ESTADO DE SÃO PAULO - CONTROLE TECNOLÓGICO DE OBRAS DE CONCRETO - TERCEIRIZADO</v>
          </cell>
          <cell r="C974" t="str">
            <v>EQD</v>
          </cell>
          <cell r="D974">
            <v>3652.56</v>
          </cell>
        </row>
        <row r="975">
          <cell r="A975">
            <v>74010432</v>
          </cell>
          <cell r="B975" t="str">
            <v>RELATÓRIO MENSAL  - CONTROLE TECNOLÓGICO DE OBRAS DE CONCRETO - TERCEIRIZADO</v>
          </cell>
          <cell r="C975" t="str">
            <v>MES</v>
          </cell>
          <cell r="D975">
            <v>1874.25</v>
          </cell>
        </row>
        <row r="976">
          <cell r="A976">
            <v>74010433</v>
          </cell>
          <cell r="B976" t="str">
            <v>EQUIPE DE INSPEÇÃO EM SOLDA COM ULTRA SOM - INSPEÇÃO DE JUNTAS SOLDADAS E REVESTIMENTOS DE TUBOS DE AÇO POR MEIO DE ENSAIOS NÃO DESTRUTIVOS - TERCEIRIZADO</v>
          </cell>
          <cell r="C976" t="str">
            <v>EQD</v>
          </cell>
          <cell r="D976">
            <v>2094.4</v>
          </cell>
        </row>
        <row r="977">
          <cell r="A977">
            <v>74010434</v>
          </cell>
          <cell r="B977" t="str">
            <v>EQUIPE DE INSPEÇÃO EM REVESTIMENTO ANTI-CORROSIVO - INSPEÇÃO DE JUNTAS SOLDADAS E REVESTIMENTOS DE TUBOS DE AÇO POR MEIO DE ENSAIOS NÃO DESTRUTIVOS - TERCEIRIZADO</v>
          </cell>
          <cell r="C977" t="str">
            <v>EQD</v>
          </cell>
          <cell r="D977">
            <v>2094.4</v>
          </cell>
        </row>
      </sheetData>
      <sheetData sheetId="8">
        <row r="1">
          <cell r="A1" t="str">
            <v>Insumos -  Set/2023
Nos preços dos Insumos do Banco de Preços, não incidem LDI (Lucro e Despesas Indiretas) e LSB (Leis Sociais e Benefícios). Grandezas após asteriscos ( * ) indicam a aceitação de valores aproximados.
O TEV se responsabiliza pelos preços unitários disponibilizados neste relatório, a correta utilização destes preços é de responsabilidade dos usuários.</v>
          </cell>
        </row>
        <row r="2">
          <cell r="B2" t="str">
            <v>MÃO DE OBRA</v>
          </cell>
        </row>
        <row r="3">
          <cell r="B3" t="str">
            <v>SALÁRIOS</v>
          </cell>
        </row>
        <row r="4">
          <cell r="A4" t="str">
            <v>MO00002</v>
          </cell>
          <cell r="B4" t="str">
            <v>AJUDANTE</v>
          </cell>
          <cell r="C4" t="str">
            <v>H</v>
          </cell>
          <cell r="D4">
            <v>8.5399999999999991</v>
          </cell>
        </row>
        <row r="5">
          <cell r="A5" t="str">
            <v>MO00003</v>
          </cell>
          <cell r="B5" t="str">
            <v>AJUDANTE DE CARPINTEIRO</v>
          </cell>
          <cell r="C5" t="str">
            <v>H</v>
          </cell>
          <cell r="D5">
            <v>8.67</v>
          </cell>
        </row>
        <row r="6">
          <cell r="A6" t="str">
            <v>MO00007</v>
          </cell>
          <cell r="B6" t="str">
            <v>AJUDANTE DE ELETRICISTA</v>
          </cell>
          <cell r="C6" t="str">
            <v>H</v>
          </cell>
          <cell r="D6">
            <v>8.7200000000000006</v>
          </cell>
        </row>
        <row r="7">
          <cell r="A7" t="str">
            <v>MO00006</v>
          </cell>
          <cell r="B7" t="str">
            <v>AJUDANTE DE MONTAGEM</v>
          </cell>
          <cell r="C7" t="str">
            <v>H</v>
          </cell>
          <cell r="D7">
            <v>8.67</v>
          </cell>
        </row>
        <row r="8">
          <cell r="A8" t="str">
            <v>MO00010</v>
          </cell>
          <cell r="B8" t="str">
            <v>APONTADOR DE MÃO-DE-OBRA</v>
          </cell>
          <cell r="C8" t="str">
            <v>H</v>
          </cell>
          <cell r="D8">
            <v>11.15</v>
          </cell>
        </row>
        <row r="9">
          <cell r="A9" t="str">
            <v>MO00018</v>
          </cell>
          <cell r="B9" t="str">
            <v>AUXILIAR DE CORTE BISEL</v>
          </cell>
          <cell r="C9" t="str">
            <v>H</v>
          </cell>
          <cell r="D9">
            <v>9.9600000000000009</v>
          </cell>
        </row>
        <row r="10">
          <cell r="A10" t="str">
            <v>MO00019</v>
          </cell>
          <cell r="B10" t="str">
            <v>AUXILIAR DE SONDAGEM</v>
          </cell>
          <cell r="C10" t="str">
            <v>H</v>
          </cell>
          <cell r="D10">
            <v>9.8800000000000008</v>
          </cell>
        </row>
        <row r="11">
          <cell r="A11" t="str">
            <v>MO00008</v>
          </cell>
          <cell r="B11" t="str">
            <v>AUXILIAR DE TOPÓGRAFO</v>
          </cell>
          <cell r="C11" t="str">
            <v>H</v>
          </cell>
          <cell r="D11">
            <v>10.62</v>
          </cell>
        </row>
        <row r="12">
          <cell r="A12" t="str">
            <v>MO00020</v>
          </cell>
          <cell r="B12" t="str">
            <v>AUXILIAR TÉCNICO</v>
          </cell>
          <cell r="C12" t="str">
            <v>H</v>
          </cell>
          <cell r="D12">
            <v>16.59</v>
          </cell>
        </row>
        <row r="13">
          <cell r="A13" t="str">
            <v>MO00022</v>
          </cell>
          <cell r="B13" t="str">
            <v>CABO DE FOGO</v>
          </cell>
          <cell r="C13" t="str">
            <v>H</v>
          </cell>
          <cell r="D13">
            <v>16.75</v>
          </cell>
        </row>
        <row r="14">
          <cell r="A14" t="str">
            <v>MO00023</v>
          </cell>
          <cell r="B14" t="str">
            <v>CADASTRISTA</v>
          </cell>
          <cell r="C14" t="str">
            <v>H</v>
          </cell>
          <cell r="D14">
            <v>18.82</v>
          </cell>
        </row>
        <row r="15">
          <cell r="A15" t="str">
            <v>MO00027</v>
          </cell>
          <cell r="B15" t="str">
            <v>CARPINTEIRO</v>
          </cell>
          <cell r="C15" t="str">
            <v>H</v>
          </cell>
          <cell r="D15">
            <v>10.69</v>
          </cell>
        </row>
        <row r="16">
          <cell r="A16" t="str">
            <v>MO00024</v>
          </cell>
          <cell r="B16" t="str">
            <v>DESENHISTA TÉCNICO</v>
          </cell>
          <cell r="C16" t="str">
            <v>H</v>
          </cell>
          <cell r="D16">
            <v>18.47</v>
          </cell>
        </row>
        <row r="17">
          <cell r="A17" t="str">
            <v>MO00030</v>
          </cell>
          <cell r="B17" t="str">
            <v>ELETRICISTA</v>
          </cell>
          <cell r="C17" t="str">
            <v>H</v>
          </cell>
          <cell r="D17">
            <v>14.9</v>
          </cell>
        </row>
        <row r="18">
          <cell r="A18" t="str">
            <v>MO00031</v>
          </cell>
          <cell r="B18" t="str">
            <v>ENCANADOR</v>
          </cell>
          <cell r="C18" t="str">
            <v>H</v>
          </cell>
          <cell r="D18">
            <v>10.35</v>
          </cell>
        </row>
        <row r="19">
          <cell r="A19" t="str">
            <v>MO00035</v>
          </cell>
          <cell r="B19" t="str">
            <v>ENGENHEIRO PLENO</v>
          </cell>
          <cell r="C19" t="str">
            <v>H</v>
          </cell>
          <cell r="D19">
            <v>59.31</v>
          </cell>
        </row>
        <row r="20">
          <cell r="A20" t="str">
            <v>MO00037</v>
          </cell>
          <cell r="B20" t="str">
            <v>ESMERILHADOR</v>
          </cell>
          <cell r="C20" t="str">
            <v>H</v>
          </cell>
          <cell r="D20">
            <v>10.78</v>
          </cell>
        </row>
        <row r="21">
          <cell r="A21" t="str">
            <v>MO00038</v>
          </cell>
          <cell r="B21" t="str">
            <v>FERREIRO ARMADOR</v>
          </cell>
          <cell r="C21" t="str">
            <v>H</v>
          </cell>
          <cell r="D21">
            <v>10.82</v>
          </cell>
        </row>
        <row r="22">
          <cell r="A22" t="str">
            <v>MO00039</v>
          </cell>
          <cell r="B22" t="str">
            <v>GEOFONADOR</v>
          </cell>
          <cell r="C22" t="str">
            <v>H</v>
          </cell>
          <cell r="D22">
            <v>16.809999999999999</v>
          </cell>
        </row>
        <row r="23">
          <cell r="A23" t="str">
            <v>MO00041</v>
          </cell>
          <cell r="B23" t="str">
            <v>GRANITEIRO</v>
          </cell>
          <cell r="C23" t="str">
            <v>H</v>
          </cell>
          <cell r="D23">
            <v>12.44</v>
          </cell>
        </row>
        <row r="24">
          <cell r="A24" t="str">
            <v>MO00042</v>
          </cell>
          <cell r="B24" t="str">
            <v>JARDINEIRO</v>
          </cell>
          <cell r="C24" t="str">
            <v>H</v>
          </cell>
          <cell r="D24">
            <v>11.62</v>
          </cell>
        </row>
        <row r="25">
          <cell r="A25" t="str">
            <v>MO00043</v>
          </cell>
          <cell r="B25" t="str">
            <v>JATISTA</v>
          </cell>
          <cell r="C25" t="str">
            <v>H</v>
          </cell>
          <cell r="D25">
            <v>16.79</v>
          </cell>
        </row>
        <row r="26">
          <cell r="A26" t="str">
            <v>MO00044</v>
          </cell>
          <cell r="B26" t="str">
            <v>LADRILHISTA</v>
          </cell>
          <cell r="C26" t="str">
            <v>H</v>
          </cell>
          <cell r="D26">
            <v>13.51</v>
          </cell>
        </row>
        <row r="27">
          <cell r="A27" t="str">
            <v>MO00046</v>
          </cell>
          <cell r="B27" t="str">
            <v>MAÇARIQUEIRO</v>
          </cell>
          <cell r="C27" t="str">
            <v>H</v>
          </cell>
          <cell r="D27">
            <v>11.28</v>
          </cell>
        </row>
        <row r="28">
          <cell r="A28" t="str">
            <v>MO00049</v>
          </cell>
          <cell r="B28" t="str">
            <v>MECÂNICO MONTADOR</v>
          </cell>
          <cell r="C28" t="str">
            <v>H</v>
          </cell>
          <cell r="D28">
            <v>16.82</v>
          </cell>
        </row>
        <row r="29">
          <cell r="A29" t="str">
            <v>MO00054</v>
          </cell>
          <cell r="B29" t="str">
            <v>MONTADOR DE TUBULAÇÕES</v>
          </cell>
          <cell r="C29" t="str">
            <v>H</v>
          </cell>
          <cell r="D29">
            <v>14.6</v>
          </cell>
        </row>
        <row r="30">
          <cell r="A30" t="str">
            <v>MO00055</v>
          </cell>
          <cell r="B30" t="str">
            <v>MOTORISTA</v>
          </cell>
          <cell r="C30" t="str">
            <v>H</v>
          </cell>
          <cell r="D30">
            <v>12.07</v>
          </cell>
        </row>
        <row r="31">
          <cell r="A31" t="str">
            <v>MO00047</v>
          </cell>
          <cell r="B31" t="str">
            <v>OPERADOR DE MARTELETE</v>
          </cell>
          <cell r="C31" t="str">
            <v>H</v>
          </cell>
          <cell r="D31">
            <v>15.81</v>
          </cell>
        </row>
        <row r="32">
          <cell r="A32" t="str">
            <v>MO00061</v>
          </cell>
          <cell r="B32" t="str">
            <v>OPERADOR DE PERFURATRIZ PNEUMÁTICA</v>
          </cell>
          <cell r="C32" t="str">
            <v>H</v>
          </cell>
          <cell r="D32">
            <v>17.39</v>
          </cell>
        </row>
        <row r="33">
          <cell r="A33" t="str">
            <v>MO00066</v>
          </cell>
          <cell r="B33" t="str">
            <v>PEDREIRO</v>
          </cell>
          <cell r="C33" t="str">
            <v>H</v>
          </cell>
          <cell r="D33">
            <v>10.67</v>
          </cell>
        </row>
        <row r="34">
          <cell r="A34" t="str">
            <v>MO00068</v>
          </cell>
          <cell r="B34" t="str">
            <v>PINTOR</v>
          </cell>
          <cell r="C34" t="str">
            <v>H</v>
          </cell>
          <cell r="D34">
            <v>11.36</v>
          </cell>
        </row>
        <row r="35">
          <cell r="A35" t="str">
            <v>MO00069</v>
          </cell>
          <cell r="B35" t="str">
            <v>PINTOR DE TUBULAÇÕES</v>
          </cell>
          <cell r="C35" t="str">
            <v>H</v>
          </cell>
          <cell r="D35">
            <v>17.11</v>
          </cell>
        </row>
        <row r="36">
          <cell r="A36" t="str">
            <v>MO00070</v>
          </cell>
          <cell r="B36" t="str">
            <v>POCEIRO</v>
          </cell>
          <cell r="C36" t="str">
            <v>H</v>
          </cell>
          <cell r="D36">
            <v>11.23</v>
          </cell>
        </row>
        <row r="37">
          <cell r="A37" t="str">
            <v>MO00071</v>
          </cell>
          <cell r="B37" t="str">
            <v>RASTELEIRO</v>
          </cell>
          <cell r="C37" t="str">
            <v>H</v>
          </cell>
          <cell r="D37">
            <v>10.52</v>
          </cell>
        </row>
        <row r="38">
          <cell r="A38" t="str">
            <v>MO00072</v>
          </cell>
          <cell r="B38" t="str">
            <v>SERRALHEIRO</v>
          </cell>
          <cell r="C38" t="str">
            <v>H</v>
          </cell>
          <cell r="D38">
            <v>14.58</v>
          </cell>
        </row>
        <row r="39">
          <cell r="A39" t="str">
            <v>MO00074</v>
          </cell>
          <cell r="B39" t="str">
            <v>SOLDADOR</v>
          </cell>
          <cell r="C39" t="str">
            <v>H</v>
          </cell>
          <cell r="D39">
            <v>14.02</v>
          </cell>
        </row>
        <row r="40">
          <cell r="A40" t="str">
            <v>MO00076</v>
          </cell>
          <cell r="B40" t="str">
            <v>SONDADOR</v>
          </cell>
          <cell r="C40" t="str">
            <v>H</v>
          </cell>
          <cell r="D40">
            <v>22.75</v>
          </cell>
        </row>
        <row r="41">
          <cell r="A41" t="str">
            <v>MO07327</v>
          </cell>
          <cell r="B41" t="str">
            <v>TÉCNICO ELETRICISTA</v>
          </cell>
          <cell r="C41" t="str">
            <v>H</v>
          </cell>
          <cell r="D41">
            <v>21.89</v>
          </cell>
        </row>
        <row r="42">
          <cell r="A42" t="str">
            <v>MO00079</v>
          </cell>
          <cell r="B42" t="str">
            <v>TÉCNICO EM INSTRUMENTAÇÃO</v>
          </cell>
          <cell r="C42" t="str">
            <v>H</v>
          </cell>
          <cell r="D42">
            <v>24.23</v>
          </cell>
        </row>
        <row r="43">
          <cell r="A43" t="str">
            <v>MO07328</v>
          </cell>
          <cell r="B43" t="str">
            <v>TÉCNICO MECÂNICO</v>
          </cell>
          <cell r="C43" t="str">
            <v>H</v>
          </cell>
          <cell r="D43">
            <v>21.72</v>
          </cell>
        </row>
        <row r="44">
          <cell r="A44" t="str">
            <v>MO00080</v>
          </cell>
          <cell r="B44" t="str">
            <v>TÉCNICO NÍVEL MÉDIO</v>
          </cell>
          <cell r="C44" t="str">
            <v>H</v>
          </cell>
          <cell r="D44">
            <v>25.42</v>
          </cell>
        </row>
        <row r="45">
          <cell r="A45" t="str">
            <v>MO00075</v>
          </cell>
          <cell r="B45" t="str">
            <v>TÉCNICO SOLDADOR</v>
          </cell>
          <cell r="C45" t="str">
            <v>H</v>
          </cell>
          <cell r="D45">
            <v>18.940000000000001</v>
          </cell>
        </row>
        <row r="46">
          <cell r="A46" t="str">
            <v>MO00082</v>
          </cell>
          <cell r="B46" t="str">
            <v>TOPÓGRAFO</v>
          </cell>
          <cell r="C46" t="str">
            <v>H</v>
          </cell>
          <cell r="D46">
            <v>23.47</v>
          </cell>
        </row>
        <row r="47">
          <cell r="A47" t="str">
            <v>MO00083</v>
          </cell>
          <cell r="B47" t="str">
            <v>TORRISTA/PLATAFORMISTA</v>
          </cell>
          <cell r="C47" t="str">
            <v>H</v>
          </cell>
          <cell r="D47">
            <v>21.68</v>
          </cell>
        </row>
        <row r="48">
          <cell r="A48" t="str">
            <v>MO00084</v>
          </cell>
          <cell r="B48" t="str">
            <v>VIDRACEIRO</v>
          </cell>
          <cell r="C48" t="str">
            <v>H</v>
          </cell>
          <cell r="D48">
            <v>13.05</v>
          </cell>
        </row>
        <row r="49">
          <cell r="A49" t="str">
            <v>MO00001</v>
          </cell>
          <cell r="B49" t="str">
            <v>*INSALUBRIDADE (40% SM)</v>
          </cell>
          <cell r="C49" t="str">
            <v>H</v>
          </cell>
          <cell r="D49">
            <v>2.4</v>
          </cell>
        </row>
        <row r="50">
          <cell r="A50" t="str">
            <v>CV00186</v>
          </cell>
          <cell r="B50" t="str">
            <v>CAL HIDRATADA CH III NBR 7175</v>
          </cell>
          <cell r="C50" t="str">
            <v>KG</v>
          </cell>
          <cell r="D50">
            <v>0.87</v>
          </cell>
        </row>
        <row r="51">
          <cell r="A51" t="str">
            <v>CV00189</v>
          </cell>
          <cell r="B51" t="str">
            <v>CIMENTO BRANCO NBR 14992 PARA REJUNTAMENTO</v>
          </cell>
          <cell r="C51" t="str">
            <v>KG</v>
          </cell>
          <cell r="D51">
            <v>4.01</v>
          </cell>
        </row>
        <row r="52">
          <cell r="A52" t="str">
            <v>CV00190</v>
          </cell>
          <cell r="B52" t="str">
            <v>CIMENTO PORTLAND CP II-E32 COMPOSTO COM ESCÓRIA NBR 11578</v>
          </cell>
          <cell r="C52" t="str">
            <v>KG</v>
          </cell>
          <cell r="D52">
            <v>0.57999999999999996</v>
          </cell>
        </row>
        <row r="53">
          <cell r="A53" t="str">
            <v>CV00191</v>
          </cell>
          <cell r="B53" t="str">
            <v>CIMENTO PORTLAND CP II-E32 COMPOSTO COM ESCÓRIA SACO COM 50 KG NBR 11578</v>
          </cell>
          <cell r="C53" t="str">
            <v>SAC</v>
          </cell>
          <cell r="D53">
            <v>28.95</v>
          </cell>
        </row>
        <row r="54">
          <cell r="A54" t="str">
            <v>CV00359</v>
          </cell>
          <cell r="B54" t="str">
            <v>AGREGADO LEVE (ARGILA EXPANDIDA) GRANULOMETRIA 15 A 22MM PARA PROTEÇÃO TÉRMICA</v>
          </cell>
          <cell r="C54" t="str">
            <v>M3</v>
          </cell>
          <cell r="D54">
            <v>836.44</v>
          </cell>
        </row>
        <row r="55">
          <cell r="A55" t="str">
            <v>CV00180</v>
          </cell>
          <cell r="B55" t="str">
            <v>AREIA FINA GRANULOMETRIA ENTRE (0,075 E 0,42 MM) LAVADA</v>
          </cell>
          <cell r="C55" t="str">
            <v>M3</v>
          </cell>
          <cell r="D55">
            <v>168.64</v>
          </cell>
        </row>
        <row r="56">
          <cell r="A56" t="str">
            <v>CV00181</v>
          </cell>
          <cell r="B56" t="str">
            <v>AREIA GROSSA GRANULOMETRIA ENTRE (1,2 E 2,00 MM) LAVADA</v>
          </cell>
          <cell r="C56" t="str">
            <v>M3</v>
          </cell>
          <cell r="D56">
            <v>137.82</v>
          </cell>
        </row>
        <row r="57">
          <cell r="A57" t="str">
            <v>CV00182</v>
          </cell>
          <cell r="B57" t="str">
            <v>AREIA MÉDIA GRANULOMETRIA ENTRE (0,42 E 1,2 MM) LAVADA</v>
          </cell>
          <cell r="C57" t="str">
            <v>M3</v>
          </cell>
          <cell r="D57">
            <v>145.61000000000001</v>
          </cell>
        </row>
        <row r="58">
          <cell r="A58" t="str">
            <v>CV00183</v>
          </cell>
          <cell r="B58" t="str">
            <v>AREIA NBR 11799 PARA FILTRO</v>
          </cell>
          <cell r="C58" t="str">
            <v>M3</v>
          </cell>
          <cell r="D58">
            <v>1950</v>
          </cell>
        </row>
        <row r="59">
          <cell r="A59" t="str">
            <v>CV00185</v>
          </cell>
          <cell r="B59" t="str">
            <v>BRITA BICA CORRIDA</v>
          </cell>
          <cell r="C59" t="str">
            <v>M3</v>
          </cell>
          <cell r="D59">
            <v>80.739999999999995</v>
          </cell>
        </row>
        <row r="60">
          <cell r="A60" t="str">
            <v>CV00187</v>
          </cell>
          <cell r="B60" t="str">
            <v>CASCALHO OU PEDREGULHO</v>
          </cell>
          <cell r="C60" t="str">
            <v>M3</v>
          </cell>
          <cell r="D60">
            <v>40.6</v>
          </cell>
        </row>
        <row r="61">
          <cell r="A61" t="str">
            <v>CV00208</v>
          </cell>
          <cell r="B61" t="str">
            <v>PEDRA BRITADA Nº 1 GRANULOMETRIA ENTRE (9,5 E 25,00 MM)</v>
          </cell>
          <cell r="C61" t="str">
            <v>M3</v>
          </cell>
          <cell r="D61">
            <v>76.42</v>
          </cell>
        </row>
        <row r="62">
          <cell r="A62" t="str">
            <v>CV00209</v>
          </cell>
          <cell r="B62" t="str">
            <v>PEDRA BRITADA Nº 1 E 2 GRANULOMETRIA ENTRE (4,8 E 25,0 MM) NBR 7225</v>
          </cell>
          <cell r="C62" t="str">
            <v>M3</v>
          </cell>
          <cell r="D62">
            <v>69.63</v>
          </cell>
        </row>
        <row r="63">
          <cell r="A63" t="str">
            <v>CV00210</v>
          </cell>
          <cell r="B63" t="str">
            <v>PEDRA BRITADA Nº 2 GRANULOMETRIA ENTRE (21,0 E 32,0 MM)</v>
          </cell>
          <cell r="C63" t="str">
            <v>M3</v>
          </cell>
          <cell r="D63">
            <v>77.56</v>
          </cell>
        </row>
        <row r="64">
          <cell r="A64" t="str">
            <v>CV00211</v>
          </cell>
          <cell r="B64" t="str">
            <v>PEDRA BRITADA Nº 2 E 3 GRANULOMETRIA ENTRE (12,5 E 50,0 MM) NBR 7225</v>
          </cell>
          <cell r="C64" t="str">
            <v>M3</v>
          </cell>
          <cell r="D64">
            <v>65.77</v>
          </cell>
        </row>
        <row r="65">
          <cell r="A65" t="str">
            <v>CV00214</v>
          </cell>
          <cell r="B65" t="str">
            <v>PEDRA BRITADA Nº 4 GRANULOMETRIA ENTRE (37,5 E 76,0 MM)</v>
          </cell>
          <cell r="C65" t="str">
            <v>M3</v>
          </cell>
          <cell r="D65">
            <v>78.36</v>
          </cell>
        </row>
        <row r="66">
          <cell r="A66" t="str">
            <v>CV00215</v>
          </cell>
          <cell r="B66" t="str">
            <v>PEDRA DE MÃO (RACHÃO) GRANULOMETRIA ENTRE (100 E 300 MM)</v>
          </cell>
          <cell r="C66" t="str">
            <v>M3</v>
          </cell>
          <cell r="D66">
            <v>83.29</v>
          </cell>
        </row>
        <row r="67">
          <cell r="A67" t="str">
            <v>CV00216</v>
          </cell>
          <cell r="B67" t="str">
            <v>PEDREGULHO/SEIXO ROLADO NBR 11.799 PARA FILTRO DE TRATAMENTO DE ÁGUA</v>
          </cell>
          <cell r="C67" t="str">
            <v>M3</v>
          </cell>
          <cell r="D67">
            <v>2047.5</v>
          </cell>
        </row>
        <row r="68">
          <cell r="A68" t="str">
            <v>CV00217</v>
          </cell>
          <cell r="B68" t="str">
            <v>PEDRISCO GRANULOMETRIA ENTRE (0,075 E 4,8 MM) NBR 7225</v>
          </cell>
          <cell r="C68" t="str">
            <v>M3</v>
          </cell>
          <cell r="D68">
            <v>139.18</v>
          </cell>
        </row>
        <row r="69">
          <cell r="A69" t="str">
            <v>CV00218</v>
          </cell>
          <cell r="B69" t="str">
            <v>PÓ DE PEDRA</v>
          </cell>
          <cell r="C69" t="str">
            <v>M3</v>
          </cell>
          <cell r="D69">
            <v>77.69</v>
          </cell>
        </row>
        <row r="70">
          <cell r="A70" t="str">
            <v>CV00308</v>
          </cell>
          <cell r="B70" t="str">
            <v>CALHA EM CHAPA GALV Nº 24 ESP=0,65 MM DESENVOLVIMENTO 0,33 M</v>
          </cell>
          <cell r="C70" t="str">
            <v>M</v>
          </cell>
          <cell r="D70">
            <v>37.340000000000003</v>
          </cell>
        </row>
        <row r="71">
          <cell r="A71" t="str">
            <v>CV00309</v>
          </cell>
          <cell r="B71" t="str">
            <v>CALHA EM CHAPA GALV Nº 24 ESP=0,65 MM DESENVOLVIMENTO 0,50 M</v>
          </cell>
          <cell r="C71" t="str">
            <v>M</v>
          </cell>
          <cell r="D71">
            <v>51.13</v>
          </cell>
        </row>
        <row r="72">
          <cell r="A72" t="str">
            <v>CV00310</v>
          </cell>
          <cell r="B72" t="str">
            <v>CHAPA EM AÇO GALV Nº 26 ESP=0,50 MM MASSA TEÓRICA *(4,00 KG/M2)</v>
          </cell>
          <cell r="C72" t="str">
            <v>M2</v>
          </cell>
          <cell r="D72">
            <v>48.45</v>
          </cell>
        </row>
        <row r="73">
          <cell r="A73" t="str">
            <v>CV00311</v>
          </cell>
          <cell r="B73" t="str">
            <v>CONDUTOR EM CHAPA GALV Nº 24 DESENVOLVIMENTO 0,25 M</v>
          </cell>
          <cell r="C73" t="str">
            <v>ML</v>
          </cell>
          <cell r="D73">
            <v>22.09</v>
          </cell>
        </row>
        <row r="74">
          <cell r="A74" t="str">
            <v>CV00312</v>
          </cell>
          <cell r="B74" t="str">
            <v>CONDUTOR EM CHAPA GALV Nº 24 DESENVOLVIMENTO 0,33 M</v>
          </cell>
          <cell r="C74" t="str">
            <v>M</v>
          </cell>
          <cell r="D74">
            <v>28.22</v>
          </cell>
        </row>
        <row r="75">
          <cell r="A75" t="str">
            <v>CV00323</v>
          </cell>
          <cell r="B75" t="str">
            <v>RUFO EM CHAPA GALV N° 24 ESP=0,65 MM DESENVOLVIMENTO/LARG=0,10 M</v>
          </cell>
          <cell r="C75" t="str">
            <v>M</v>
          </cell>
          <cell r="D75">
            <v>25.89</v>
          </cell>
        </row>
        <row r="76">
          <cell r="A76" t="str">
            <v>CV00320</v>
          </cell>
          <cell r="B76" t="str">
            <v>LAJE PRÉ-FABRICADA CONVENCIONAL/PROTENDIDA COM LAJOTA CERÂMICA - H-8</v>
          </cell>
          <cell r="C76" t="str">
            <v>M2</v>
          </cell>
          <cell r="D76">
            <v>47.35</v>
          </cell>
        </row>
        <row r="77">
          <cell r="A77" t="str">
            <v>CV00317</v>
          </cell>
          <cell r="B77" t="str">
            <v>LAJE PRÉ-FABRICADA CONVENCIONAL/PROTENDIDA COM LAJOTA CERÂMICA - H-12</v>
          </cell>
          <cell r="C77" t="str">
            <v>M2</v>
          </cell>
          <cell r="D77">
            <v>59.8</v>
          </cell>
        </row>
        <row r="78">
          <cell r="A78" t="str">
            <v>CV00321</v>
          </cell>
          <cell r="B78" t="str">
            <v>PLACA DE VENTILAÇÃO EM POLIPROPILENO LARG=49 CM PARA TELHA DE FIBROCIMENTO</v>
          </cell>
          <cell r="C78" t="str">
            <v>un</v>
          </cell>
          <cell r="D78">
            <v>8.2100000000000009</v>
          </cell>
        </row>
        <row r="79">
          <cell r="A79" t="str">
            <v>CV00322</v>
          </cell>
          <cell r="B79" t="str">
            <v>PLACA DE VENTILAÇÃO EM POLIPROPILENO LARG=90 CM PARA TELHA DE FIBROCIMENTO</v>
          </cell>
          <cell r="C79" t="str">
            <v>un</v>
          </cell>
          <cell r="D79">
            <v>12.34</v>
          </cell>
        </row>
        <row r="80">
          <cell r="A80" t="str">
            <v>CV00328</v>
          </cell>
          <cell r="B80" t="str">
            <v>TELHA COLONIAL CERÂMICA VERMELHA (24 À 26UN/M2)</v>
          </cell>
          <cell r="C80" t="str">
            <v>un</v>
          </cell>
          <cell r="D80">
            <v>2.0699999999999998</v>
          </cell>
        </row>
        <row r="81">
          <cell r="A81" t="str">
            <v>CV00330</v>
          </cell>
          <cell r="B81" t="str">
            <v>TELHA CUMEEIRA CERÂMICA VERMELHA SIMPLES</v>
          </cell>
          <cell r="C81" t="str">
            <v>un</v>
          </cell>
          <cell r="D81">
            <v>3.53</v>
          </cell>
        </row>
        <row r="82">
          <cell r="A82" t="str">
            <v>CV00329</v>
          </cell>
          <cell r="B82" t="str">
            <v>TELHA FRANCESA CERÂMICA VERMELHA (15 À 17UN/M2)</v>
          </cell>
          <cell r="C82" t="str">
            <v>un</v>
          </cell>
          <cell r="D82">
            <v>2.41</v>
          </cell>
        </row>
        <row r="83">
          <cell r="A83" t="str">
            <v>CV00313</v>
          </cell>
          <cell r="B83" t="str">
            <v>CUMEEIRA (TELHA) FIBROCIMENTO SEM AMIANTO (CRFS) CIMENTO REFORÇADO COM FIOS SINTÉTICOS</v>
          </cell>
          <cell r="C83" t="str">
            <v>M</v>
          </cell>
          <cell r="D83">
            <v>49.78</v>
          </cell>
        </row>
        <row r="84">
          <cell r="A84" t="str">
            <v>CV00314</v>
          </cell>
          <cell r="B84" t="str">
            <v>CUMEEIRA (TELHA) FIBROCIMENTO SEM AMIANTO LARG * 49 CM (CRFS) CIMENTO REFORÇADO COM FIOS SINTÉTICOS</v>
          </cell>
          <cell r="C84" t="str">
            <v>un</v>
          </cell>
          <cell r="D84">
            <v>81.86</v>
          </cell>
        </row>
        <row r="85">
          <cell r="A85" t="str">
            <v>CV00315</v>
          </cell>
          <cell r="B85" t="str">
            <v>CUMEEIRA (TELHA) FIBROCIMENTO SEM AMIANTO LARG * 90 CM (CRFS) CIMENTO REFORÇADO COM FIOS SINTÉTICOS</v>
          </cell>
          <cell r="C85" t="str">
            <v>un</v>
          </cell>
          <cell r="D85">
            <v>80.67</v>
          </cell>
        </row>
        <row r="86">
          <cell r="A86" t="str">
            <v>CV00332</v>
          </cell>
          <cell r="B86" t="str">
            <v>TELHA CANALETE FIBROCIMENTO ESTRUTURAL 8MM X 49 CM X 4,50 M (ESP x LARG x COMP) SEM AMIANTO (CRFS) CIMENTO REFORÇADO COM FIOS SINTÉTICOS</v>
          </cell>
          <cell r="C86" t="str">
            <v>un</v>
          </cell>
          <cell r="D86">
            <v>267.82</v>
          </cell>
        </row>
        <row r="87">
          <cell r="A87" t="str">
            <v>CV00333</v>
          </cell>
          <cell r="B87" t="str">
            <v>TELHA FIBROCIMENTO ESTRUTURAL 8MM X 90CM X 6M (ESP x LARG x COMP) SEM AMIANTO (CRFS) CIMENTO REFORÇADO COM FIOS SINTÉTICOS</v>
          </cell>
          <cell r="C87" t="str">
            <v>un</v>
          </cell>
          <cell r="D87">
            <v>677.78</v>
          </cell>
        </row>
        <row r="88">
          <cell r="A88" t="str">
            <v>CV00334</v>
          </cell>
          <cell r="B88" t="str">
            <v>TELHA ONDULADA EM FIBROCIMENTO ESP=6MM SEM AMIANTO (CRFS) CIMENTO REFORÇADO COM FIOS SINTÉTICOS</v>
          </cell>
          <cell r="C88" t="str">
            <v>M2</v>
          </cell>
          <cell r="D88">
            <v>33.78</v>
          </cell>
        </row>
        <row r="89">
          <cell r="A89" t="str">
            <v>CV00335</v>
          </cell>
          <cell r="B89" t="str">
            <v>TELHA ONDULADA EM FIBROCIMENTO ESP=8MM SEM AMIANTO (CRFS) CIMENTO REFORÇADO COM FIOS SINTÉTICOS</v>
          </cell>
          <cell r="C89" t="str">
            <v>M2</v>
          </cell>
          <cell r="D89">
            <v>53.65</v>
          </cell>
        </row>
        <row r="90">
          <cell r="A90" t="str">
            <v>CV00358</v>
          </cell>
          <cell r="B90" t="str">
            <v>ADITIVO SUPERPLASTIFICANTE PARA CONCRETO</v>
          </cell>
          <cell r="C90" t="str">
            <v>L</v>
          </cell>
          <cell r="D90">
            <v>18.18</v>
          </cell>
        </row>
        <row r="91">
          <cell r="A91" t="str">
            <v>CV00372</v>
          </cell>
          <cell r="B91" t="str">
            <v>DESMOLDANTE BASE DE ÓLEO MINERAL EMULSIONADO PARA FORMA DE CONCRETO</v>
          </cell>
          <cell r="C91" t="str">
            <v>L</v>
          </cell>
          <cell r="D91">
            <v>9.94</v>
          </cell>
        </row>
        <row r="92">
          <cell r="A92" t="str">
            <v>CV00193</v>
          </cell>
          <cell r="B92" t="str">
            <v>CONCRETO USINADO FCK 15 MPA</v>
          </cell>
          <cell r="C92" t="str">
            <v>M3</v>
          </cell>
          <cell r="D92">
            <v>447.5</v>
          </cell>
        </row>
        <row r="93">
          <cell r="A93" t="str">
            <v>CV00194</v>
          </cell>
          <cell r="B93" t="str">
            <v>CONCRETO USINADO FCK 15 MPA - AUTO ADENSÁVEL</v>
          </cell>
          <cell r="C93" t="str">
            <v>M3</v>
          </cell>
          <cell r="D93">
            <v>566.62</v>
          </cell>
        </row>
        <row r="94">
          <cell r="A94" t="str">
            <v>CV00195</v>
          </cell>
          <cell r="B94" t="str">
            <v>CONCRETO USINADO 150 KG CIMENTO POR M3</v>
          </cell>
          <cell r="C94" t="str">
            <v>M3</v>
          </cell>
          <cell r="D94">
            <v>428.54</v>
          </cell>
        </row>
        <row r="95">
          <cell r="A95" t="str">
            <v>CV00196</v>
          </cell>
          <cell r="B95" t="str">
            <v>CONCRETO USINADO 210 KG CIMENTO POR M3</v>
          </cell>
          <cell r="C95" t="str">
            <v>M3</v>
          </cell>
          <cell r="D95">
            <v>447.25</v>
          </cell>
        </row>
        <row r="96">
          <cell r="A96" t="str">
            <v>CV00197</v>
          </cell>
          <cell r="B96" t="str">
            <v>CONCRETO USINADO 300 KG CIMENTO POR M3</v>
          </cell>
          <cell r="C96" t="str">
            <v>M3</v>
          </cell>
          <cell r="D96">
            <v>490</v>
          </cell>
        </row>
        <row r="97">
          <cell r="A97" t="str">
            <v>CV00198</v>
          </cell>
          <cell r="B97" t="str">
            <v>CONCRETO ESTRUTURAL USINADO FCK 20 MPA</v>
          </cell>
          <cell r="C97" t="str">
            <v>M3</v>
          </cell>
          <cell r="D97">
            <v>452.5</v>
          </cell>
        </row>
        <row r="98">
          <cell r="A98" t="str">
            <v>CV00199</v>
          </cell>
          <cell r="B98" t="str">
            <v>CONCRETO ESTRUTURAL USINADO FCK 20 MPA - AUTO ADENSÁVEL</v>
          </cell>
          <cell r="C98" t="str">
            <v>M3</v>
          </cell>
          <cell r="D98">
            <v>619.53</v>
          </cell>
        </row>
        <row r="99">
          <cell r="A99" t="str">
            <v>CV00201</v>
          </cell>
          <cell r="B99" t="str">
            <v>CONCRETO ESTRUTURAL USINADO FCK 25 MPA</v>
          </cell>
          <cell r="C99" t="str">
            <v>M3</v>
          </cell>
          <cell r="D99">
            <v>470</v>
          </cell>
        </row>
        <row r="100">
          <cell r="A100" t="str">
            <v>CV00203</v>
          </cell>
          <cell r="B100" t="str">
            <v>CONCRETO ESTRUTURAL USINADO FCK 30 MPA</v>
          </cell>
          <cell r="C100" t="str">
            <v>M3</v>
          </cell>
          <cell r="D100">
            <v>480</v>
          </cell>
        </row>
        <row r="101">
          <cell r="A101" t="str">
            <v>CV00204</v>
          </cell>
          <cell r="B101" t="str">
            <v>CONCRETO ESTRUTURAL USINADO FCK 30 MPA - FATOR A/C MÁX = 0,55 L/KG - MÍNIMO DE 320 KG CIMENTO POR M3</v>
          </cell>
          <cell r="C101" t="str">
            <v>M3</v>
          </cell>
          <cell r="D101">
            <v>489.65</v>
          </cell>
        </row>
        <row r="102">
          <cell r="A102" t="str">
            <v>CV07282</v>
          </cell>
          <cell r="B102" t="str">
            <v>CONCRETO ESTRUTURAL USINADO FCK 30 MPA - FATOR A/C MÁX = 0,60 L/KG - MÍNIMO DE 400 KG CIMENTO POR M3</v>
          </cell>
          <cell r="C102" t="str">
            <v>M3</v>
          </cell>
          <cell r="D102">
            <v>517.5</v>
          </cell>
        </row>
        <row r="103">
          <cell r="A103" t="str">
            <v>CV07283</v>
          </cell>
          <cell r="B103" t="str">
            <v>CONCRETO ESTRUTURAL USINADO FCK 40 MPA - FATOR A/C MÁX = 0,45 L/KG - MÍNIMO DE 400 KG CIMENTO POR M3</v>
          </cell>
          <cell r="C103" t="str">
            <v>M3</v>
          </cell>
          <cell r="D103">
            <v>580</v>
          </cell>
        </row>
        <row r="104">
          <cell r="A104" t="str">
            <v>CV05959</v>
          </cell>
          <cell r="B104" t="str">
            <v>CONCRETO USINADO FCK 40 MPA - FATOR A/C MÁX = 0,45 L/KG - MÍNIMO DE 360 KG CIMENTO/M3</v>
          </cell>
          <cell r="C104" t="str">
            <v>M3</v>
          </cell>
          <cell r="D104">
            <v>635</v>
          </cell>
        </row>
        <row r="105">
          <cell r="A105" t="str">
            <v>CV00541</v>
          </cell>
          <cell r="B105" t="str">
            <v>ANCORAGEM ATIVA 4 CORDOALHAS - 12,70 MM PARA PROTENSÃO</v>
          </cell>
          <cell r="C105" t="str">
            <v>un</v>
          </cell>
          <cell r="D105">
            <v>374.73</v>
          </cell>
        </row>
        <row r="106">
          <cell r="A106" t="str">
            <v>CV00543</v>
          </cell>
          <cell r="B106" t="str">
            <v>ANCORAGEM ATIVA 6 CORDOALHAS - 12,70 MM PARA PROTENSÃO</v>
          </cell>
          <cell r="C106" t="str">
            <v>un</v>
          </cell>
          <cell r="D106">
            <v>523.74</v>
          </cell>
        </row>
        <row r="107">
          <cell r="A107" t="str">
            <v>CV00539</v>
          </cell>
          <cell r="B107" t="str">
            <v>ANCORAGEM ATIVA 12 CORDOALHAS - 12,70 MM PARA PROTENSÃO</v>
          </cell>
          <cell r="C107" t="str">
            <v>un</v>
          </cell>
          <cell r="D107">
            <v>987.69</v>
          </cell>
        </row>
        <row r="108">
          <cell r="A108" t="str">
            <v>CV00545</v>
          </cell>
          <cell r="B108" t="str">
            <v>ANCORAGEM PASSIVA 4 CORDOALHAS - 12,70 MM EM LAÇO PARA PROTENSÃO</v>
          </cell>
          <cell r="C108" t="str">
            <v>un</v>
          </cell>
          <cell r="D108">
            <v>57.08</v>
          </cell>
        </row>
        <row r="109">
          <cell r="A109" t="str">
            <v>CV00546</v>
          </cell>
          <cell r="B109" t="str">
            <v>ANCORAGEM PASSIVA 4 CORDOALHAS - 12,70 MM PRÉ-BLOCADA PARA PROTENSÃO</v>
          </cell>
          <cell r="C109" t="str">
            <v>un</v>
          </cell>
          <cell r="D109">
            <v>646.07000000000005</v>
          </cell>
        </row>
        <row r="110">
          <cell r="A110" t="str">
            <v>CV00552</v>
          </cell>
          <cell r="B110" t="str">
            <v>BAINHA GALV D=50 MM (4 CORDOALHAS DE 12,70 MM) PARA PROTENSÃO</v>
          </cell>
          <cell r="C110" t="str">
            <v>M</v>
          </cell>
          <cell r="D110">
            <v>28.91</v>
          </cell>
        </row>
        <row r="111">
          <cell r="A111" t="str">
            <v>CV00554</v>
          </cell>
          <cell r="B111" t="str">
            <v>BAINHA GALV D=55 MM (6 CORDOALHAS DE 12,70 MM) PARA PROTENSÃO</v>
          </cell>
          <cell r="C111" t="str">
            <v>M</v>
          </cell>
          <cell r="D111">
            <v>30.77</v>
          </cell>
        </row>
        <row r="112">
          <cell r="A112" t="str">
            <v>CV00577</v>
          </cell>
          <cell r="B112" t="str">
            <v>EXECUÇÃO DE SERVIÇOS PARA: PROTENSÃO DE CABOS ESTRUTURAS DE CONCRETO PROTENDIDO - EQUIPAMENTO E MÃO-DE-OBRA</v>
          </cell>
          <cell r="C112" t="str">
            <v>KG</v>
          </cell>
          <cell r="D112">
            <v>12.4</v>
          </cell>
        </row>
        <row r="113">
          <cell r="A113" t="str">
            <v>CV07137</v>
          </cell>
          <cell r="B113" t="str">
            <v>GRANALHA ANGULAR DE AÇO (ABRASIVO) G-25 PARA JATEAMENTO</v>
          </cell>
          <cell r="C113" t="str">
            <v>KG</v>
          </cell>
          <cell r="D113">
            <v>10.53</v>
          </cell>
        </row>
        <row r="114">
          <cell r="A114" t="str">
            <v>CV00488</v>
          </cell>
          <cell r="B114" t="str">
            <v>EMULSÃO ADESIVA À BASE DE SBR (LÁTEX ESTIRENO BUTADIENO)</v>
          </cell>
          <cell r="C114" t="str">
            <v>KG</v>
          </cell>
          <cell r="D114">
            <v>10</v>
          </cell>
        </row>
        <row r="115">
          <cell r="A115" t="str">
            <v>CV05937</v>
          </cell>
          <cell r="B115" t="str">
            <v>ADITIVO ESPUMANTE PARA CONCRETO CELULAR</v>
          </cell>
          <cell r="C115" t="str">
            <v>KG</v>
          </cell>
          <cell r="D115">
            <v>9.68</v>
          </cell>
        </row>
        <row r="116">
          <cell r="A116" t="str">
            <v>CV05960</v>
          </cell>
          <cell r="B116" t="str">
            <v>IMPERMEABILIZANTE À BASE DE RESINAS TERMOPLÁSTICAS C/FIBRAS</v>
          </cell>
          <cell r="C116" t="str">
            <v>KG</v>
          </cell>
          <cell r="D116">
            <v>10.119999999999999</v>
          </cell>
        </row>
        <row r="117">
          <cell r="A117" t="str">
            <v>CV05961</v>
          </cell>
          <cell r="B117" t="str">
            <v>PRIMER BI-COMPONENTE EPÓXI À BASE D'ÁGUA PARA APLICAÇÃO EM SUPERFÍCIES ÚMIDAS</v>
          </cell>
          <cell r="C117" t="str">
            <v>KG</v>
          </cell>
          <cell r="D117">
            <v>138.72</v>
          </cell>
        </row>
        <row r="118">
          <cell r="A118" t="str">
            <v>CV05962</v>
          </cell>
          <cell r="B118" t="str">
            <v>PRIMER BI-COMPONENTE EPÓXI PARA APLICAÇÃO EM SUPERFÍCIES CONTAMINADAS</v>
          </cell>
          <cell r="C118" t="str">
            <v>KG</v>
          </cell>
          <cell r="D118">
            <v>143.84</v>
          </cell>
        </row>
        <row r="119">
          <cell r="A119" t="str">
            <v>CV05963</v>
          </cell>
          <cell r="B119" t="str">
            <v>RESINA BI-COMPONENTE EPÓXI ISENTA DE SOLVENTES DE ELEVADA RESISTÊNCIA QUÍMICA</v>
          </cell>
          <cell r="C119" t="str">
            <v>KG</v>
          </cell>
          <cell r="D119">
            <v>121.8</v>
          </cell>
        </row>
        <row r="120">
          <cell r="A120" t="str">
            <v>CV05964</v>
          </cell>
          <cell r="B120" t="str">
            <v>REVESTIMENTO IMPERMEABILIZANTE À BASE DE POLIURETANO BICOMPONENTE ISENTO DE SOLVENTES COM ELEVADA RESISTÊNCIA QUÍMICA</v>
          </cell>
          <cell r="C120" t="str">
            <v>KG</v>
          </cell>
          <cell r="D120">
            <v>79.2</v>
          </cell>
        </row>
        <row r="121">
          <cell r="A121" t="str">
            <v>CV00361</v>
          </cell>
          <cell r="B121" t="str">
            <v>ARGAMASSA AC II COLANTE USO INTERNO/EXTERNO PARA PISOS E AZULEJOS</v>
          </cell>
          <cell r="C121" t="str">
            <v>KG</v>
          </cell>
          <cell r="D121">
            <v>1.45</v>
          </cell>
        </row>
        <row r="122">
          <cell r="A122" t="str">
            <v>CV00362</v>
          </cell>
          <cell r="B122" t="str">
            <v>ARGAMASSA COM CIMENTO DE PEGA RÁPIDA</v>
          </cell>
          <cell r="C122" t="str">
            <v>KG</v>
          </cell>
          <cell r="D122">
            <v>15.76</v>
          </cell>
        </row>
        <row r="123">
          <cell r="A123" t="str">
            <v>CV00363</v>
          </cell>
          <cell r="B123" t="str">
            <v>ARGAMASSA COM CIMENTO , ADIT. COM CATALIZ. PARA CRISTALIZ. CONCENTRADO</v>
          </cell>
          <cell r="C123" t="str">
            <v>KG</v>
          </cell>
          <cell r="D123">
            <v>35.26</v>
          </cell>
        </row>
        <row r="124">
          <cell r="A124" t="str">
            <v>CV00364</v>
          </cell>
          <cell r="B124" t="str">
            <v>ARGAMASSA COM CIMENTO , ADIT. COM CATALIZ. PARA CRISTALIZ. MODIFICADO</v>
          </cell>
          <cell r="C124" t="str">
            <v>KG</v>
          </cell>
          <cell r="D124">
            <v>25.53</v>
          </cell>
        </row>
        <row r="125">
          <cell r="A125" t="str">
            <v>CV05965</v>
          </cell>
          <cell r="B125" t="str">
            <v>ARGAMASSA POLIMÉRICA COM AGENTE ADESIVO E INIBIDOR DE CORROSÃO PARA REPARO ESTRUTURAL</v>
          </cell>
          <cell r="C125" t="str">
            <v>KG</v>
          </cell>
          <cell r="D125">
            <v>4.74</v>
          </cell>
        </row>
        <row r="126">
          <cell r="A126" t="str">
            <v>CV05249</v>
          </cell>
          <cell r="B126" t="str">
            <v>CAIXA D'ÁGUA COM TAMPA POLIETILENO 310L</v>
          </cell>
          <cell r="C126" t="str">
            <v>un</v>
          </cell>
          <cell r="D126">
            <v>244.62</v>
          </cell>
        </row>
        <row r="127">
          <cell r="A127" t="str">
            <v>CV05250</v>
          </cell>
          <cell r="B127" t="str">
            <v>CAIXA D'ÁGUA COM TAMPA POLIETILENO 500L</v>
          </cell>
          <cell r="C127" t="str">
            <v>un</v>
          </cell>
          <cell r="D127">
            <v>333.93</v>
          </cell>
        </row>
        <row r="128">
          <cell r="A128" t="str">
            <v>CV05248</v>
          </cell>
          <cell r="B128" t="str">
            <v>CAIXA D'ÁGUA COM TAMPA POLIETILENO 1000L</v>
          </cell>
          <cell r="C128" t="str">
            <v>un</v>
          </cell>
          <cell r="D128">
            <v>535.62</v>
          </cell>
        </row>
        <row r="129">
          <cell r="A129" t="str">
            <v>CV00549</v>
          </cell>
          <cell r="B129" t="str">
            <v>ASFALTO DILUÍDO DE PETRÓLEO ADP CM-30</v>
          </cell>
          <cell r="C129" t="str">
            <v>KG</v>
          </cell>
          <cell r="D129">
            <v>7.6</v>
          </cell>
        </row>
        <row r="130">
          <cell r="A130" t="str">
            <v>CV00365</v>
          </cell>
          <cell r="B130" t="str">
            <v>ASFALTO MODIFICADO NBR 9910</v>
          </cell>
          <cell r="C130" t="str">
            <v>KG</v>
          </cell>
          <cell r="D130">
            <v>13.66</v>
          </cell>
        </row>
        <row r="131">
          <cell r="A131" t="str">
            <v>CV00368</v>
          </cell>
          <cell r="B131" t="str">
            <v>CIMENTO ASFÁLTICO DE PETRÓLEO TIPO CAP 30/45</v>
          </cell>
          <cell r="C131" t="str">
            <v>KG</v>
          </cell>
          <cell r="D131">
            <v>4.1900000000000004</v>
          </cell>
        </row>
        <row r="132">
          <cell r="A132" t="str">
            <v>CV00563</v>
          </cell>
          <cell r="B132" t="str">
            <v>CIMENTO ASFÁLTICO DE PETRÓLEO TIPO CAP 85/100</v>
          </cell>
          <cell r="C132" t="str">
            <v>KG</v>
          </cell>
          <cell r="D132">
            <v>5.32</v>
          </cell>
        </row>
        <row r="133">
          <cell r="A133" t="str">
            <v>CV00382</v>
          </cell>
          <cell r="B133" t="str">
            <v>MANTA ASFÁLTICA ESP=4 MM ESTRUTURADA COM GEOTEXTIL NÃO TECIDO DE POLIESTER</v>
          </cell>
          <cell r="C133" t="str">
            <v>M2</v>
          </cell>
          <cell r="D133">
            <v>27.11</v>
          </cell>
        </row>
        <row r="134">
          <cell r="A134" t="str">
            <v>CV00617</v>
          </cell>
          <cell r="B134" t="str">
            <v>REVESTIMENTO AREIA E LIGANTE ASFÁLTICO (BINDER)</v>
          </cell>
          <cell r="C134" t="str">
            <v>TON</v>
          </cell>
          <cell r="D134">
            <v>450</v>
          </cell>
        </row>
        <row r="135">
          <cell r="A135" t="str">
            <v>CV00398</v>
          </cell>
          <cell r="B135" t="str">
            <v>SOLUÇÃO ASFÁLTICA ADERENTE</v>
          </cell>
          <cell r="C135" t="str">
            <v>L</v>
          </cell>
          <cell r="D135">
            <v>11.82</v>
          </cell>
        </row>
        <row r="136">
          <cell r="A136" t="str">
            <v>CV07255</v>
          </cell>
          <cell r="B136" t="str">
            <v>REPARADOR INSTANTÂNEO BETUMINOSO - SELAGEM DA BASE - CBUQ-MODIFICADO FORNECIDO EM SACOS - BINDER</v>
          </cell>
          <cell r="C136" t="str">
            <v>KG</v>
          </cell>
          <cell r="D136">
            <v>1.79</v>
          </cell>
        </row>
        <row r="137">
          <cell r="A137" t="str">
            <v>CV00179</v>
          </cell>
          <cell r="B137" t="str">
            <v>CARVÃO (ANTRACITO) NBR 11799 PARA FILTRO</v>
          </cell>
          <cell r="C137" t="str">
            <v>M3</v>
          </cell>
          <cell r="D137">
            <v>4478.5</v>
          </cell>
        </row>
        <row r="138">
          <cell r="A138" t="str">
            <v>CV00538</v>
          </cell>
          <cell r="B138" t="str">
            <v>ÁCIDO MURIÁTICO</v>
          </cell>
          <cell r="C138" t="str">
            <v>L</v>
          </cell>
          <cell r="D138">
            <v>11.55</v>
          </cell>
        </row>
        <row r="139">
          <cell r="A139" t="str">
            <v>CV01365</v>
          </cell>
          <cell r="B139" t="str">
            <v>CAIXA DE INSPEÇÃO CONCRETO 40X40X40CM (COMP X LARG X ALT) PRÉ FABRICADA (PRÉ MOLDADA), COM TAMPA ESGOTO</v>
          </cell>
          <cell r="C139" t="str">
            <v>un</v>
          </cell>
          <cell r="D139">
            <v>189.5</v>
          </cell>
        </row>
        <row r="140">
          <cell r="A140" t="str">
            <v>CV01367</v>
          </cell>
          <cell r="B140" t="str">
            <v>CAIXA DE GORDURA CONCRETO CAPACIDADE *18 L COM TAMPA</v>
          </cell>
          <cell r="C140" t="str">
            <v>un</v>
          </cell>
          <cell r="D140">
            <v>69.8</v>
          </cell>
        </row>
        <row r="141">
          <cell r="A141" t="str">
            <v>CV01350</v>
          </cell>
          <cell r="B141" t="str">
            <v>COLA / ADESIVO PLÁSTICO PARA TUBOS E CONEXÕES EM PVC</v>
          </cell>
          <cell r="C141" t="str">
            <v>KG</v>
          </cell>
          <cell r="D141">
            <v>97.4</v>
          </cell>
        </row>
        <row r="142">
          <cell r="A142" t="str">
            <v>CV01414</v>
          </cell>
          <cell r="B142" t="str">
            <v>COLA EPÓXI BI-COMPONENTE</v>
          </cell>
          <cell r="C142" t="str">
            <v>KG</v>
          </cell>
          <cell r="D142">
            <v>288.33</v>
          </cell>
        </row>
        <row r="143">
          <cell r="A143" t="str">
            <v>CV00568</v>
          </cell>
          <cell r="B143" t="str">
            <v>CORDÃO DE NYLON (POLIAMIDA) TRANÇADO 2 MM</v>
          </cell>
          <cell r="C143" t="str">
            <v>M</v>
          </cell>
          <cell r="D143">
            <v>0.13</v>
          </cell>
        </row>
        <row r="144">
          <cell r="A144" t="str">
            <v>CV00570</v>
          </cell>
          <cell r="B144" t="str">
            <v>DINAMITE TIPO EMULSÃO ENCARTUCHADA 1" X 24"</v>
          </cell>
          <cell r="C144" t="str">
            <v>KG</v>
          </cell>
          <cell r="D144">
            <v>18.670000000000002</v>
          </cell>
        </row>
        <row r="145">
          <cell r="A145" t="str">
            <v>CV00579</v>
          </cell>
          <cell r="B145" t="str">
            <v>ESPOLETA DE MICRORETARDO COM * 5 M DE FIO PARA DETONAÇÃO</v>
          </cell>
          <cell r="C145" t="str">
            <v>un</v>
          </cell>
          <cell r="D145">
            <v>10.68</v>
          </cell>
        </row>
        <row r="146">
          <cell r="A146" t="str">
            <v>CV00580</v>
          </cell>
          <cell r="B146" t="str">
            <v>ESTOPA ALCATROADA PARA JUNTA ASFÁLTICA DE TUBOS</v>
          </cell>
          <cell r="C146" t="str">
            <v>KG</v>
          </cell>
          <cell r="D146">
            <v>17.440000000000001</v>
          </cell>
        </row>
        <row r="147">
          <cell r="A147" t="str">
            <v>CV01394</v>
          </cell>
          <cell r="B147" t="str">
            <v>FITA VEDA ROSCA 18 A 20 MM X COMP=50 M PARA JUNTAS ROSCADAS</v>
          </cell>
          <cell r="C147" t="str">
            <v>M</v>
          </cell>
          <cell r="D147">
            <v>0.19</v>
          </cell>
        </row>
        <row r="148">
          <cell r="A148" t="str">
            <v>CV05276</v>
          </cell>
          <cell r="B148" t="str">
            <v>MASSA EPÓXI PARA REVESTIMENTO</v>
          </cell>
          <cell r="C148" t="str">
            <v>L</v>
          </cell>
          <cell r="D148">
            <v>60.7</v>
          </cell>
        </row>
        <row r="149">
          <cell r="A149" t="str">
            <v>CV01443</v>
          </cell>
          <cell r="B149" t="str">
            <v>POÇO DE INSPEÇÃO MATERIAL PLÁSTICO D=0,60 M, ALT=1,60 M NTS 234</v>
          </cell>
          <cell r="C149" t="str">
            <v>un</v>
          </cell>
          <cell r="D149">
            <v>2412</v>
          </cell>
        </row>
        <row r="150">
          <cell r="A150" t="str">
            <v>CV07611</v>
          </cell>
          <cell r="B150" t="str">
            <v>POÇO DE VISITA MATERIAL PLÁSTICO D=0,80 M, ALT=2,00 M NTS 234</v>
          </cell>
          <cell r="C150" t="str">
            <v>un</v>
          </cell>
          <cell r="D150">
            <v>4070</v>
          </cell>
        </row>
        <row r="151">
          <cell r="A151" t="str">
            <v>CV07612</v>
          </cell>
          <cell r="B151" t="str">
            <v>POÇO DE VISITA MATERIAL PLÁSTICO D=0,80 M, ALT=2,50 M NTS 234</v>
          </cell>
          <cell r="C151" t="str">
            <v>un</v>
          </cell>
          <cell r="D151">
            <v>4722.17</v>
          </cell>
        </row>
        <row r="152">
          <cell r="A152" t="str">
            <v>CV01444</v>
          </cell>
          <cell r="B152" t="str">
            <v>POÇO DE VISITA MATERIAL PLÁSTICO D=1,00 M, ALT=2,00 M NTS 234</v>
          </cell>
          <cell r="C152" t="str">
            <v>un</v>
          </cell>
          <cell r="D152">
            <v>6871</v>
          </cell>
        </row>
        <row r="153">
          <cell r="A153" t="str">
            <v>CV01445</v>
          </cell>
          <cell r="B153" t="str">
            <v>POÇO DE VISITA MATERIAL PLÁSTICO D=1,00 M, ALT=2,50 M NTS 234</v>
          </cell>
          <cell r="C153" t="str">
            <v>un</v>
          </cell>
          <cell r="D153">
            <v>7208</v>
          </cell>
        </row>
        <row r="154">
          <cell r="A154" t="str">
            <v>CV01446</v>
          </cell>
          <cell r="B154" t="str">
            <v>POÇO DE VISITA MATERIAL PLÁSTICO D=1,00 M, ALT=3,00 M NTS 234</v>
          </cell>
          <cell r="C154" t="str">
            <v>un</v>
          </cell>
          <cell r="D154">
            <v>9494</v>
          </cell>
        </row>
        <row r="155">
          <cell r="A155" t="str">
            <v>CV01447</v>
          </cell>
          <cell r="B155" t="str">
            <v>POÇO DE VISITA MATERIAL PLÁSTICO D=1,00 M, ALT=3,50 M NTS 234</v>
          </cell>
          <cell r="C155" t="str">
            <v>un</v>
          </cell>
          <cell r="D155">
            <v>12426.06</v>
          </cell>
        </row>
        <row r="156">
          <cell r="A156" t="str">
            <v>CV01448</v>
          </cell>
          <cell r="B156" t="str">
            <v>POÇO DE VISITA MATERIAL PLÁSTICO D=1,00 M, ALT=4,00 M NTS 234</v>
          </cell>
          <cell r="C156" t="str">
            <v>un</v>
          </cell>
          <cell r="D156">
            <v>14478</v>
          </cell>
        </row>
        <row r="157">
          <cell r="A157" t="str">
            <v>CV00620</v>
          </cell>
          <cell r="B157" t="str">
            <v>SACO DE RÁFIA 60 x 90 CM NOVO - LISO</v>
          </cell>
          <cell r="C157" t="str">
            <v>un</v>
          </cell>
          <cell r="D157">
            <v>5.17</v>
          </cell>
        </row>
        <row r="158">
          <cell r="A158" t="str">
            <v>CV00621</v>
          </cell>
          <cell r="B158" t="str">
            <v>SODA CAUSTICA LIQUÍDA 50%</v>
          </cell>
          <cell r="C158" t="str">
            <v>KG</v>
          </cell>
          <cell r="D158">
            <v>8.11</v>
          </cell>
        </row>
        <row r="159">
          <cell r="A159" t="str">
            <v>CV01435</v>
          </cell>
          <cell r="B159" t="str">
            <v>TINTA À BASE DE COALTAR EPOXI E ALCATRÃO DE HULHA PROTEÇÃO ANTICORROSIVA</v>
          </cell>
          <cell r="C159" t="str">
            <v>L</v>
          </cell>
          <cell r="D159">
            <v>45.37</v>
          </cell>
        </row>
        <row r="160">
          <cell r="A160" t="str">
            <v>CV00557</v>
          </cell>
          <cell r="B160" t="str">
            <v>BOMBEAMENTO DE CONCRETO</v>
          </cell>
          <cell r="C160" t="str">
            <v>M3</v>
          </cell>
          <cell r="D160">
            <v>62.5</v>
          </cell>
        </row>
        <row r="161">
          <cell r="A161" t="str">
            <v>CV00624</v>
          </cell>
          <cell r="B161" t="str">
            <v>TAXA DE BOTA-FORA DE ENTULHO OU SOLO DESAGR. CLASSE II-A (NÃO INERTE) EM ATERRO SANITÁRIO LICENCIADO</v>
          </cell>
          <cell r="C161" t="str">
            <v>TON</v>
          </cell>
          <cell r="D161">
            <v>205</v>
          </cell>
        </row>
        <row r="162">
          <cell r="A162" t="str">
            <v>CV00625</v>
          </cell>
          <cell r="B162" t="str">
            <v>TAXA DE BOTA-FORA DE ENTULHO OU SOLO DESAGR. CLASSE II-B (INERTE) EM ATERRO COM LICENÇA AMBIENTAL</v>
          </cell>
          <cell r="C162" t="str">
            <v>M3</v>
          </cell>
          <cell r="D162">
            <v>42</v>
          </cell>
        </row>
        <row r="163">
          <cell r="A163" t="str">
            <v>CV00521</v>
          </cell>
          <cell r="B163" t="str">
            <v>PREGO COM CABEÇA AÇO GALV (MÉDIA DAS BITOLAS)</v>
          </cell>
          <cell r="C163" t="str">
            <v>KG</v>
          </cell>
          <cell r="D163">
            <v>14.5</v>
          </cell>
        </row>
        <row r="164">
          <cell r="A164" t="str">
            <v>CV07738</v>
          </cell>
          <cell r="B164" t="str">
            <v>PARAFUSO COM BUCHA EM NYLON D=6 MM DE FIXAÇÃO</v>
          </cell>
          <cell r="C164" t="str">
            <v>un</v>
          </cell>
          <cell r="D164">
            <v>0.97</v>
          </cell>
        </row>
        <row r="165">
          <cell r="A165" t="str">
            <v>CV00405</v>
          </cell>
          <cell r="B165" t="str">
            <v>BATENTE DE PEROBA ROSA OU SIMILAR LARG=14 CM</v>
          </cell>
          <cell r="C165" t="str">
            <v>M</v>
          </cell>
          <cell r="D165">
            <v>82.01</v>
          </cell>
        </row>
        <row r="166">
          <cell r="A166" t="str">
            <v>CV00406</v>
          </cell>
          <cell r="B166" t="str">
            <v>GUARNIÇÃO DE * 1,5 X 5,0 CM (ESP x LARG) PEROBA ROSA OU SIMILAR</v>
          </cell>
          <cell r="C166" t="str">
            <v>M</v>
          </cell>
          <cell r="D166">
            <v>7.29</v>
          </cell>
        </row>
        <row r="167">
          <cell r="A167" t="str">
            <v>CV00408</v>
          </cell>
          <cell r="B167" t="str">
            <v>PORTA EXTERNA LISA CEDRO OU SIMILAR (0,80 x 2,10) M, ENCABEÇADA SEMI-OCA</v>
          </cell>
          <cell r="C167" t="str">
            <v>un</v>
          </cell>
          <cell r="D167">
            <v>277</v>
          </cell>
        </row>
        <row r="168">
          <cell r="A168" t="str">
            <v>CV00409</v>
          </cell>
          <cell r="B168" t="str">
            <v>PORTA EXTERNA LISA CEDRO OU SIMILAR (0,90 x 2,10) M, ENCABEÇADA SEMI-OCA</v>
          </cell>
          <cell r="C168" t="str">
            <v>un</v>
          </cell>
          <cell r="D168">
            <v>327</v>
          </cell>
        </row>
        <row r="169">
          <cell r="A169" t="str">
            <v>CV00410</v>
          </cell>
          <cell r="B169" t="str">
            <v>PORTA INTERNA LISA CEDRO OU SIMILAR (0,60 x 2,10) M, ENCABEÇADA SEMI-OCA</v>
          </cell>
          <cell r="C169" t="str">
            <v>un</v>
          </cell>
          <cell r="D169">
            <v>277</v>
          </cell>
        </row>
        <row r="170">
          <cell r="A170" t="str">
            <v>CV00412</v>
          </cell>
          <cell r="B170" t="str">
            <v>PORTA INTERNA LISA CEDRO OU SIMILAR (0,80 x 2,10) m, ENCABEÇADA SEMI-OCA</v>
          </cell>
          <cell r="C170" t="str">
            <v>un</v>
          </cell>
          <cell r="D170">
            <v>277</v>
          </cell>
        </row>
        <row r="171">
          <cell r="A171" t="str">
            <v>CV07662</v>
          </cell>
          <cell r="B171" t="str">
            <v>CAIXILHO DE ALUMÍNIO ANODIZADO LINHA 25 - BASCULANTE</v>
          </cell>
          <cell r="C171" t="str">
            <v>M2</v>
          </cell>
          <cell r="D171">
            <v>524.5</v>
          </cell>
        </row>
        <row r="172">
          <cell r="A172" t="str">
            <v>CV07663</v>
          </cell>
          <cell r="B172" t="str">
            <v>CAIXILHO DE ALUMÍNIO ANODIZADO LINHA 25 - CORRER OU MAXIM-AIR</v>
          </cell>
          <cell r="C172" t="str">
            <v>M2</v>
          </cell>
          <cell r="D172">
            <v>464.8</v>
          </cell>
        </row>
        <row r="173">
          <cell r="A173" t="str">
            <v>CV00416</v>
          </cell>
          <cell r="B173" t="str">
            <v>CAIXILHO DE FERRO GALV BASCULANTE</v>
          </cell>
          <cell r="C173" t="str">
            <v>M2</v>
          </cell>
          <cell r="D173">
            <v>395.31</v>
          </cell>
        </row>
        <row r="174">
          <cell r="A174" t="str">
            <v>CV00417</v>
          </cell>
          <cell r="B174" t="str">
            <v>CAIXILHO DE FERRO GALV CORRER OU MAXIM - AIR</v>
          </cell>
          <cell r="C174" t="str">
            <v>M2</v>
          </cell>
          <cell r="D174">
            <v>451.6</v>
          </cell>
        </row>
        <row r="175">
          <cell r="A175" t="str">
            <v>CV00421</v>
          </cell>
          <cell r="B175" t="str">
            <v>PORTA TIPO VENEZIANA ALUMÍNIO ANODIZADO LINHA 42</v>
          </cell>
          <cell r="C175" t="str">
            <v>M2</v>
          </cell>
          <cell r="D175">
            <v>520.5</v>
          </cell>
        </row>
        <row r="176">
          <cell r="A176" t="str">
            <v>CV07731</v>
          </cell>
          <cell r="B176" t="str">
            <v>PORTA DE ABRIR EM AÇO TIPO VENEZIANA</v>
          </cell>
          <cell r="C176" t="str">
            <v>M2</v>
          </cell>
          <cell r="D176">
            <v>548.99</v>
          </cell>
        </row>
        <row r="177">
          <cell r="A177" t="str">
            <v>CV07732</v>
          </cell>
          <cell r="B177" t="str">
            <v>PORTA DE ABRIR EM AÇO TIPO VENEZIANA C/ BASCULANTE SEM VIDRO</v>
          </cell>
          <cell r="C177" t="str">
            <v>M2</v>
          </cell>
          <cell r="D177">
            <v>314.64999999999998</v>
          </cell>
        </row>
        <row r="178">
          <cell r="A178" t="str">
            <v>CV07733</v>
          </cell>
          <cell r="B178" t="str">
            <v>PORTA DE CORRER EM ALUMÍNIO ANODIZADO LINHA 25 COM VIDRO</v>
          </cell>
          <cell r="C178" t="str">
            <v>M2</v>
          </cell>
          <cell r="D178">
            <v>513.38</v>
          </cell>
        </row>
        <row r="179">
          <cell r="A179" t="str">
            <v>CV00433</v>
          </cell>
          <cell r="B179" t="str">
            <v>PORTA DE ENROLAR MANUAL EM AÇO GALV. (2,00 x 2,60) M, MEIA-CANA FECHADA - CHAPA 22</v>
          </cell>
          <cell r="C179" t="str">
            <v>un</v>
          </cell>
          <cell r="D179">
            <v>3076.5</v>
          </cell>
        </row>
        <row r="180">
          <cell r="A180" t="str">
            <v>CV00434</v>
          </cell>
          <cell r="B180" t="str">
            <v>PORTA DE ENTRADA, 1 FOLHA DE ABRIR, EM ALUMÍNIO ANODIZADO LINHA 42</v>
          </cell>
          <cell r="C180" t="str">
            <v>M2</v>
          </cell>
          <cell r="D180">
            <v>502.27</v>
          </cell>
        </row>
        <row r="181">
          <cell r="A181" t="str">
            <v>CV00435</v>
          </cell>
          <cell r="B181" t="str">
            <v>PORTA DE ENTRADA, 2 FOLHAS DE ABRIR, EM ALUMÍNIO ANODIZADO LINHA 42</v>
          </cell>
          <cell r="C181" t="str">
            <v>M2</v>
          </cell>
          <cell r="D181">
            <v>576.94000000000005</v>
          </cell>
        </row>
        <row r="182">
          <cell r="A182" t="str">
            <v>CV00441</v>
          </cell>
          <cell r="B182" t="str">
            <v>CADEADO COM HASTE DE AÇO TEMPERADO E CORPO DE LATÃO MACIÇO 45 MM AUTOBLOCÁVEL</v>
          </cell>
          <cell r="C182" t="str">
            <v>un</v>
          </cell>
          <cell r="D182">
            <v>32</v>
          </cell>
        </row>
        <row r="183">
          <cell r="A183" t="str">
            <v>CV00444</v>
          </cell>
          <cell r="B183" t="str">
            <v>DOBRADIÇA EM LATÃO CROMADO 3" COM MOLA - VAI-VEM</v>
          </cell>
          <cell r="C183" t="str">
            <v>un</v>
          </cell>
          <cell r="D183">
            <v>30.28</v>
          </cell>
        </row>
        <row r="184">
          <cell r="A184" t="str">
            <v>CV00514</v>
          </cell>
          <cell r="B184" t="str">
            <v>DOBRADIÇA EM FERRO GALV 3" X 2 1/2"</v>
          </cell>
          <cell r="C184" t="str">
            <v>KG</v>
          </cell>
          <cell r="D184">
            <v>42.98</v>
          </cell>
        </row>
        <row r="185">
          <cell r="A185" t="str">
            <v>CV00445</v>
          </cell>
          <cell r="B185" t="str">
            <v>DOBRADIÇA LINHA LEVE LATÃO CROMADO 2" X 1"</v>
          </cell>
          <cell r="C185" t="str">
            <v>un</v>
          </cell>
          <cell r="D185">
            <v>17.100000000000001</v>
          </cell>
        </row>
        <row r="186">
          <cell r="A186" t="str">
            <v>CV00446</v>
          </cell>
          <cell r="B186" t="str">
            <v>DOBRADIÇA LINHA MÉDIA LATÃO CROMADO 3 1/2" X 3"</v>
          </cell>
          <cell r="C186" t="str">
            <v>un</v>
          </cell>
          <cell r="D186">
            <v>29.78</v>
          </cell>
        </row>
        <row r="187">
          <cell r="A187" t="str">
            <v>CV00448</v>
          </cell>
          <cell r="B187" t="str">
            <v>DOBRADIÇA LINHA MÉDIA LATÃO CROMADO 3" X 3"</v>
          </cell>
          <cell r="C187" t="str">
            <v>un</v>
          </cell>
          <cell r="D187">
            <v>36.94</v>
          </cell>
        </row>
        <row r="188">
          <cell r="A188" t="str">
            <v>CV00449</v>
          </cell>
          <cell r="B188" t="str">
            <v>FECHADURA EM LATÃO CROMADO ( BRILHANTE OU ACETINADO) COMPLETA PARA BANHEIRO</v>
          </cell>
          <cell r="C188" t="str">
            <v>un</v>
          </cell>
          <cell r="D188">
            <v>184.9</v>
          </cell>
        </row>
        <row r="189">
          <cell r="A189" t="str">
            <v>CV00450</v>
          </cell>
          <cell r="B189" t="str">
            <v>FECHADURA EM LATÃO CROMADO ( BRILHANTE OU ACETINADO) COMPLETA PARA PORTA EXTERNA</v>
          </cell>
          <cell r="C189" t="str">
            <v>un</v>
          </cell>
          <cell r="D189">
            <v>204.37</v>
          </cell>
        </row>
        <row r="190">
          <cell r="A190" t="str">
            <v>CV00451</v>
          </cell>
          <cell r="B190" t="str">
            <v>FECHADURA EM LATÃO CROMADO ( BRILHANTE OU ACETINADO) COMPLETA PARA PORTA INTERNA</v>
          </cell>
          <cell r="C190" t="str">
            <v>un</v>
          </cell>
          <cell r="D190">
            <v>156.49</v>
          </cell>
        </row>
        <row r="191">
          <cell r="A191" t="str">
            <v>CV00452</v>
          </cell>
          <cell r="B191" t="str">
            <v>FECHO COM ALAVANCA DE FERRO *22 CM PARA PORTA 2 FOLHAS</v>
          </cell>
          <cell r="C191" t="str">
            <v>un</v>
          </cell>
          <cell r="D191">
            <v>65.38</v>
          </cell>
        </row>
        <row r="192">
          <cell r="A192" t="str">
            <v>CV00528</v>
          </cell>
          <cell r="B192" t="str">
            <v>ESCORA CONCRETO * ALT=2,30 M - * BASE=9X8 CM PARA MOURÃO</v>
          </cell>
          <cell r="C192" t="str">
            <v>un</v>
          </cell>
          <cell r="D192">
            <v>48</v>
          </cell>
        </row>
        <row r="193">
          <cell r="A193" t="str">
            <v>CV00529</v>
          </cell>
          <cell r="B193" t="str">
            <v>MOURÃO CURVO “T” DE CONCRETO *ALT=2,78 ATÉ A PARTE RETA + 0,45M - *BASE=14X14 CM</v>
          </cell>
          <cell r="C193" t="str">
            <v>un</v>
          </cell>
          <cell r="D193">
            <v>66.56</v>
          </cell>
        </row>
        <row r="194">
          <cell r="A194" t="str">
            <v>CV07728</v>
          </cell>
          <cell r="B194" t="str">
            <v>MOURÃO RETO DE CONCRETO *ALT=2,20 M - *BASE 10X10 CM SEÇÃO QUADRADA</v>
          </cell>
          <cell r="C194" t="str">
            <v>un</v>
          </cell>
          <cell r="D194">
            <v>57.19</v>
          </cell>
        </row>
        <row r="195">
          <cell r="A195" t="str">
            <v>CV07729</v>
          </cell>
          <cell r="B195" t="str">
            <v>MOURÃO RETO DE CONCRETO *ALT=3,00 M - *BASE 10X10 CM SEÇÃO QUADRADA</v>
          </cell>
          <cell r="C195" t="str">
            <v>un</v>
          </cell>
          <cell r="D195">
            <v>69.81</v>
          </cell>
        </row>
        <row r="196">
          <cell r="A196" t="str">
            <v>CV05939</v>
          </cell>
          <cell r="B196" t="str">
            <v>DIVISÓRIA DE GRANILITE ALT=2,15 ESP=3 CM PARA SANITÁRIOS</v>
          </cell>
          <cell r="C196" t="str">
            <v>M</v>
          </cell>
          <cell r="D196">
            <v>361.2</v>
          </cell>
        </row>
        <row r="197">
          <cell r="A197" t="str">
            <v>CV00163</v>
          </cell>
          <cell r="B197" t="str">
            <v>ESTACA DE MADEIRA D=20 CM EUCALIPTO OU SIMILAR</v>
          </cell>
          <cell r="C197" t="str">
            <v>M</v>
          </cell>
          <cell r="D197">
            <v>72.83</v>
          </cell>
        </row>
        <row r="198">
          <cell r="A198" t="str">
            <v>CV00164</v>
          </cell>
          <cell r="B198" t="str">
            <v>ESTACA DE MADEIRA D=25 CM EUCALIPTO OU SIMILAR</v>
          </cell>
          <cell r="C198" t="str">
            <v>M</v>
          </cell>
          <cell r="D198">
            <v>153.31</v>
          </cell>
        </row>
        <row r="199">
          <cell r="A199" t="str">
            <v>CV00165</v>
          </cell>
          <cell r="B199" t="str">
            <v>ESTACA DE MADEIRA D=30 CM EUCALIPTO OU SIMILAR</v>
          </cell>
          <cell r="C199" t="str">
            <v>M</v>
          </cell>
          <cell r="D199">
            <v>232.72</v>
          </cell>
        </row>
        <row r="200">
          <cell r="A200" t="str">
            <v>CV00384</v>
          </cell>
          <cell r="B200" t="str">
            <v>MANTA (GEOTÊXTIL) NÃO TECIDA POLIESTER * 10 KN/M RESISTÊNCIA BI-DIRECIONAL</v>
          </cell>
          <cell r="C200" t="str">
            <v>KG</v>
          </cell>
          <cell r="D200">
            <v>18.03</v>
          </cell>
        </row>
        <row r="201">
          <cell r="A201" t="str">
            <v>CV00385</v>
          </cell>
          <cell r="B201" t="str">
            <v>MANTA (GEOTÊXTIL) NÃO TECIDA POLIESTER * 20 KN/M RESISTÊNCIA BI-DIRECIONAL</v>
          </cell>
          <cell r="C201" t="str">
            <v>KG</v>
          </cell>
          <cell r="D201">
            <v>23.75</v>
          </cell>
        </row>
        <row r="202">
          <cell r="A202" t="str">
            <v>CV00391</v>
          </cell>
          <cell r="B202" t="str">
            <v>PLACA DE ISOPOR ESP=2 CM</v>
          </cell>
          <cell r="C202" t="str">
            <v>M2</v>
          </cell>
          <cell r="D202">
            <v>11.68</v>
          </cell>
        </row>
        <row r="203">
          <cell r="A203" t="str">
            <v>CV00374</v>
          </cell>
          <cell r="B203" t="str">
            <v>EMULSÃO ADESIVA ACRÍLICA</v>
          </cell>
          <cell r="C203" t="str">
            <v>KG</v>
          </cell>
          <cell r="D203">
            <v>19.28</v>
          </cell>
        </row>
        <row r="204">
          <cell r="A204" t="str">
            <v>CV00492</v>
          </cell>
          <cell r="B204" t="str">
            <v>IMPERMEABILIZANTE À BASE DE SILICONE</v>
          </cell>
          <cell r="C204" t="str">
            <v>L</v>
          </cell>
          <cell r="D204">
            <v>24.14</v>
          </cell>
        </row>
        <row r="205">
          <cell r="A205" t="str">
            <v>CV00393</v>
          </cell>
          <cell r="B205" t="str">
            <v>PRIMER MONOCOMPONENTE PARA SELANTES A BASE DE POLIURETANO</v>
          </cell>
          <cell r="C205" t="str">
            <v>KG</v>
          </cell>
          <cell r="D205">
            <v>447.28</v>
          </cell>
        </row>
        <row r="206">
          <cell r="A206" t="str">
            <v>CV00397</v>
          </cell>
          <cell r="B206" t="str">
            <v>SELANTE ELÁSTICO À BASE DE POLIURETANO</v>
          </cell>
          <cell r="C206" t="str">
            <v>KG</v>
          </cell>
          <cell r="D206">
            <v>134.43</v>
          </cell>
        </row>
        <row r="207">
          <cell r="A207" t="str">
            <v>CV00400</v>
          </cell>
          <cell r="B207" t="str">
            <v>TINTA BETUMINOSA</v>
          </cell>
          <cell r="C207" t="str">
            <v>L</v>
          </cell>
          <cell r="D207">
            <v>24.8</v>
          </cell>
        </row>
        <row r="208">
          <cell r="A208" t="str">
            <v>CV07739</v>
          </cell>
          <cell r="B208" t="str">
            <v>CHAPA COLAMINADA PARA MANTA DE PVC 2x1 M, ESPESSURA 1,40 MM</v>
          </cell>
          <cell r="C208" t="str">
            <v>M2</v>
          </cell>
          <cell r="D208">
            <v>399.75</v>
          </cell>
        </row>
        <row r="209">
          <cell r="A209" t="str">
            <v>CV07740</v>
          </cell>
          <cell r="B209" t="str">
            <v>MANTA DE PVC REFORÇADA COM ARMADURA MULTIDIRECIONAL DE POLIÉSTER E RESISTENTE À RAIOS UV´S, ESPESSURA 1,20 MM, ATENDENDO A NORMA EUROPEIA EN 13956</v>
          </cell>
          <cell r="C209" t="str">
            <v>M2</v>
          </cell>
          <cell r="D209">
            <v>120.5</v>
          </cell>
        </row>
        <row r="210">
          <cell r="A210" t="str">
            <v>CV07741</v>
          </cell>
          <cell r="B210" t="str">
            <v>MANTA DE PVC, ESPESSURA 1,20 MM, HOMOGÊNEA PARA IMPERMEABILIZAÇÃO DE RESERVATÓRIOS E TANQUES DE ÁGUA POTÁVEL, ATENDENDO A NORMA EUROPEIA EN 13967</v>
          </cell>
          <cell r="C210" t="str">
            <v>M2</v>
          </cell>
          <cell r="D210">
            <v>120.32</v>
          </cell>
        </row>
        <row r="211">
          <cell r="A211" t="str">
            <v>CV00387</v>
          </cell>
          <cell r="B211" t="str">
            <v>PERFIL TIPO M-35 EM PVC PARA JUNTAS DE CONCRETO</v>
          </cell>
          <cell r="C211" t="str">
            <v>M</v>
          </cell>
          <cell r="D211">
            <v>350.44</v>
          </cell>
        </row>
        <row r="212">
          <cell r="A212" t="str">
            <v>CV00388</v>
          </cell>
          <cell r="B212" t="str">
            <v>PERFIL TIPO O-12 EM PVC PARA JUNTAS DE CONCRETO</v>
          </cell>
          <cell r="C212" t="str">
            <v>M</v>
          </cell>
          <cell r="D212">
            <v>32.89</v>
          </cell>
        </row>
        <row r="213">
          <cell r="A213" t="str">
            <v>CV00389</v>
          </cell>
          <cell r="B213" t="str">
            <v>PERFIL TIPO O-22 EM PVC PARA JUNTAS DE CONCRETO</v>
          </cell>
          <cell r="C213" t="str">
            <v>M</v>
          </cell>
          <cell r="D213">
            <v>119.08</v>
          </cell>
        </row>
        <row r="214">
          <cell r="A214" t="str">
            <v>CV00390</v>
          </cell>
          <cell r="B214" t="str">
            <v>PERFIL TIPO O-35 EM PVC PARA JUNTAS DE CONCRETO</v>
          </cell>
          <cell r="C214" t="str">
            <v>M</v>
          </cell>
          <cell r="D214">
            <v>312.10000000000002</v>
          </cell>
        </row>
        <row r="215">
          <cell r="A215" t="str">
            <v>CV00369</v>
          </cell>
          <cell r="B215" t="str">
            <v>CIMENTO CRISTALIZANTE PARA IMPERMEABILIZAÇÃO</v>
          </cell>
          <cell r="C215" t="str">
            <v>KG</v>
          </cell>
          <cell r="D215">
            <v>4.5199999999999996</v>
          </cell>
        </row>
        <row r="216">
          <cell r="A216" t="str">
            <v>CV00418</v>
          </cell>
          <cell r="B216" t="str">
            <v>CIMENTO CRISTALIZANTE DE PEGA ULTRARRÁPIDA</v>
          </cell>
          <cell r="C216" t="str">
            <v>KG</v>
          </cell>
          <cell r="D216">
            <v>16.68</v>
          </cell>
        </row>
        <row r="217">
          <cell r="A217" t="str">
            <v>CV00413</v>
          </cell>
          <cell r="B217" t="str">
            <v>CIMENTO DE PEGA RÁPIDA</v>
          </cell>
          <cell r="C217" t="str">
            <v>KG</v>
          </cell>
          <cell r="D217">
            <v>7.3</v>
          </cell>
        </row>
        <row r="218">
          <cell r="A218" t="str">
            <v>CV00379</v>
          </cell>
          <cell r="B218" t="str">
            <v>IMPERMEABILIZANTE DE PEGA NORMAL PARA CONCRETO E ARGAMASSA</v>
          </cell>
          <cell r="C218" t="str">
            <v>KG</v>
          </cell>
          <cell r="D218">
            <v>5.93</v>
          </cell>
        </row>
        <row r="219">
          <cell r="A219" t="str">
            <v>CV00380</v>
          </cell>
          <cell r="B219" t="str">
            <v>IMPERMEABILIZANTE DE PEGA ULTRA-RÁPIDA EM PÓ</v>
          </cell>
          <cell r="C219" t="str">
            <v>KG</v>
          </cell>
          <cell r="D219">
            <v>9.92</v>
          </cell>
        </row>
        <row r="220">
          <cell r="A220" t="str">
            <v>CV00392</v>
          </cell>
          <cell r="B220" t="str">
            <v>PRIMER A BASE DE EPOXI RICO EM ZINCO, PROTEÇÃO CONTRA CORROSÃO (DUPLA PROTEÇÃO GALVÂNICA E POR BARREIRA)</v>
          </cell>
          <cell r="C220" t="str">
            <v>KG</v>
          </cell>
          <cell r="D220">
            <v>142.22</v>
          </cell>
        </row>
        <row r="221">
          <cell r="A221" t="str">
            <v>CV00395</v>
          </cell>
          <cell r="B221" t="str">
            <v>RESINA BI-COMPONENTE EPÓXI POLIAMINA INJEÇÃO PARA TRATAMENTO DE ESTRUTURAS COM TRINCAS E FISSURAS</v>
          </cell>
          <cell r="C221" t="str">
            <v>KG</v>
          </cell>
          <cell r="D221">
            <v>93.92</v>
          </cell>
        </row>
        <row r="222">
          <cell r="A222" t="str">
            <v>CV01283</v>
          </cell>
          <cell r="B222" t="str">
            <v>CAIXA DE GORDURA PVC CAPACIDADE *18 L COM CESTO E TAMPA</v>
          </cell>
          <cell r="C222" t="str">
            <v>un</v>
          </cell>
          <cell r="D222">
            <v>349.45</v>
          </cell>
        </row>
        <row r="223">
          <cell r="A223" t="str">
            <v>CV01284</v>
          </cell>
          <cell r="B223" t="str">
            <v>CAIXA SIFONADA PVC D=150MM, SAIDA D=50MM COM GRELHA E PORTA GRELHA ESGOTO</v>
          </cell>
          <cell r="C223" t="str">
            <v>un</v>
          </cell>
          <cell r="D223">
            <v>42.45</v>
          </cell>
        </row>
        <row r="224">
          <cell r="A224" t="str">
            <v>CV01167</v>
          </cell>
          <cell r="B224" t="str">
            <v>CAIXA SIFONADA QUADRADA PVC 100 x 100, ALT=53 MM, DN=40 MM COM GRELHA</v>
          </cell>
          <cell r="C224" t="str">
            <v>un</v>
          </cell>
          <cell r="D224">
            <v>16.48</v>
          </cell>
        </row>
        <row r="225">
          <cell r="A225" t="str">
            <v>CV01168</v>
          </cell>
          <cell r="B225" t="str">
            <v>CAIXA SIFONADA REDONDA PVC D=100 MM, ALT=38 MM, DN=40 MM COM GRELHA</v>
          </cell>
          <cell r="C225" t="str">
            <v>un</v>
          </cell>
          <cell r="D225">
            <v>17.350000000000001</v>
          </cell>
        </row>
        <row r="226">
          <cell r="A226" t="str">
            <v>CV01386</v>
          </cell>
          <cell r="B226" t="str">
            <v>ENGATE DE PVC FLEXÍVEL D=1/2" X 40 CM PARA LAVATÓRIO</v>
          </cell>
          <cell r="C226" t="str">
            <v>un</v>
          </cell>
          <cell r="D226">
            <v>7.34</v>
          </cell>
        </row>
        <row r="227">
          <cell r="A227" t="str">
            <v>CV01164</v>
          </cell>
          <cell r="B227" t="str">
            <v>GRELHA PVC CROMADA DN=150 MM PARA RALO</v>
          </cell>
          <cell r="C227" t="str">
            <v>un</v>
          </cell>
          <cell r="D227">
            <v>29.24</v>
          </cell>
        </row>
        <row r="228">
          <cell r="A228" t="str">
            <v>CV01318</v>
          </cell>
          <cell r="B228" t="str">
            <v>SIFÃO AJUSTÁVEL PVC D=1 1/2" MM PARA LAVATÓRIO</v>
          </cell>
          <cell r="C228" t="str">
            <v>un</v>
          </cell>
          <cell r="D228">
            <v>9.89</v>
          </cell>
        </row>
        <row r="229">
          <cell r="A229" t="str">
            <v>CV01319</v>
          </cell>
          <cell r="B229" t="str">
            <v>TORNEIRA BÓIA PVC DE=3/4"</v>
          </cell>
          <cell r="C229" t="str">
            <v>un</v>
          </cell>
          <cell r="D229">
            <v>42.08</v>
          </cell>
        </row>
        <row r="230">
          <cell r="A230" t="str">
            <v>CV01278</v>
          </cell>
          <cell r="B230" t="str">
            <v>TUBO PVC DN=1/2" X 30 CM CANOPLA PARA CHUVEIRO</v>
          </cell>
          <cell r="C230" t="str">
            <v>un</v>
          </cell>
          <cell r="D230">
            <v>20.7</v>
          </cell>
        </row>
        <row r="231">
          <cell r="A231" t="str">
            <v>CV01333</v>
          </cell>
          <cell r="B231" t="str">
            <v>LAVATÓRIO COM COLUNA LOUÇA BRANCA 40 X 30 CM</v>
          </cell>
          <cell r="C231" t="str">
            <v>un</v>
          </cell>
          <cell r="D231">
            <v>162.09</v>
          </cell>
        </row>
        <row r="232">
          <cell r="A232" t="str">
            <v>CV01334</v>
          </cell>
          <cell r="B232" t="str">
            <v>PAPELEIRA LOUÇA 15 X 15 CM, COM ROLETE</v>
          </cell>
          <cell r="C232" t="str">
            <v>un</v>
          </cell>
          <cell r="D232">
            <v>44.97</v>
          </cell>
        </row>
        <row r="233">
          <cell r="A233" t="str">
            <v>CV07129</v>
          </cell>
          <cell r="B233" t="str">
            <v>SABONETEIRA SIMPLES EM AÇO INOX PARA FIXAÇÃO NA PAREDE</v>
          </cell>
          <cell r="C233" t="str">
            <v>un</v>
          </cell>
          <cell r="D233">
            <v>17.899999999999999</v>
          </cell>
        </row>
        <row r="234">
          <cell r="A234" t="str">
            <v>CV01344</v>
          </cell>
          <cell r="B234" t="str">
            <v>PORTA TOALHA EM METAL CROMADO COM BARRA DE 60 CM</v>
          </cell>
          <cell r="C234" t="str">
            <v>un</v>
          </cell>
          <cell r="D234">
            <v>57.03</v>
          </cell>
        </row>
        <row r="235">
          <cell r="A235" t="str">
            <v>CV01320</v>
          </cell>
          <cell r="B235" t="str">
            <v>VÁLVULA DE DESCARGA EM LIGA DE COBRE DN=1.1/2" COM CANOPLA CROMADA PARA EMBUTIR</v>
          </cell>
          <cell r="C235" t="str">
            <v>un</v>
          </cell>
          <cell r="D235">
            <v>202.93</v>
          </cell>
        </row>
        <row r="236">
          <cell r="A236" t="str">
            <v>CV01321</v>
          </cell>
          <cell r="B236" t="str">
            <v>VÁLVULA PARA LAVATÓRIO EM LATÃO CROMADO DN=1"</v>
          </cell>
          <cell r="C236" t="str">
            <v>un</v>
          </cell>
          <cell r="D236">
            <v>32.450000000000003</v>
          </cell>
        </row>
        <row r="237">
          <cell r="A237" t="str">
            <v>CV01329</v>
          </cell>
          <cell r="B237" t="str">
            <v>BANCADA DE MÁRMORE - ESP=2 CM TIPO BRANCO (ESPÍRITO SANTO)</v>
          </cell>
          <cell r="C237" t="str">
            <v>M2</v>
          </cell>
          <cell r="D237">
            <v>532.03</v>
          </cell>
        </row>
        <row r="238">
          <cell r="A238" t="str">
            <v>CV01332</v>
          </cell>
          <cell r="B238" t="str">
            <v>CUBA AÇO INOX, 56 X 34 X 14 CM (COMP X LARG X ALT) PARA USO RESIDENCIAL</v>
          </cell>
          <cell r="C238" t="str">
            <v>un</v>
          </cell>
          <cell r="D238">
            <v>235.4</v>
          </cell>
        </row>
        <row r="239">
          <cell r="A239" t="str">
            <v>CV07745</v>
          </cell>
          <cell r="B239" t="str">
            <v>PIA DE AÇO INOX (3,00 X 0,60 M) COM CUBA *(0,56 X 0,33 X 0,16 M)</v>
          </cell>
          <cell r="C239" t="str">
            <v>un</v>
          </cell>
          <cell r="D239">
            <v>2593.2399999999998</v>
          </cell>
        </row>
        <row r="240">
          <cell r="A240" t="str">
            <v>CV07746</v>
          </cell>
          <cell r="B240" t="str">
            <v>PIA DE AÇO INOX (3,60 X 0,60 M) COM CUBA *(0,56 X 0,33 X 0,16 M)</v>
          </cell>
          <cell r="C240" t="str">
            <v>un</v>
          </cell>
          <cell r="D240">
            <v>3121</v>
          </cell>
        </row>
        <row r="241">
          <cell r="A241" t="str">
            <v>CV07747</v>
          </cell>
          <cell r="B241" t="str">
            <v>PIA DE AÇO INOX (4,00 X 0,60 M) COM CUBA *(0,56 X 0,33 X 0,16 M)</v>
          </cell>
          <cell r="C241" t="str">
            <v>un</v>
          </cell>
          <cell r="D241">
            <v>3368.04</v>
          </cell>
        </row>
        <row r="242">
          <cell r="A242" t="str">
            <v>CV00225</v>
          </cell>
          <cell r="B242" t="str">
            <v>MADEIRA PEROBA OU SIMILAR (GUAJARÁ, GARAPEIRA)</v>
          </cell>
          <cell r="C242" t="str">
            <v>M3</v>
          </cell>
          <cell r="D242">
            <v>6000</v>
          </cell>
        </row>
        <row r="243">
          <cell r="A243" t="str">
            <v>CV00232</v>
          </cell>
          <cell r="B243" t="str">
            <v>TACO DE MADEIRA PARA FIXAÇÃO DE BATENTE - 6 X 10 X 12 CM</v>
          </cell>
          <cell r="C243" t="str">
            <v>un</v>
          </cell>
          <cell r="D243">
            <v>3.8</v>
          </cell>
        </row>
        <row r="244">
          <cell r="A244" t="str">
            <v>CV04341</v>
          </cell>
          <cell r="B244" t="str">
            <v>CHAPA MADEIRA COMPENSADA 6 MM, LAMINADA NAVAL</v>
          </cell>
          <cell r="C244" t="str">
            <v>M2</v>
          </cell>
          <cell r="D244">
            <v>42.54</v>
          </cell>
        </row>
        <row r="245">
          <cell r="A245" t="str">
            <v>CV00221</v>
          </cell>
          <cell r="B245" t="str">
            <v>CHAPA MADEIRA COMPENSADA 1,10 X 2,20 M - (ESP=12 MM) RESINADA - FENÓLICA</v>
          </cell>
          <cell r="C245" t="str">
            <v>M2</v>
          </cell>
          <cell r="D245">
            <v>59.08</v>
          </cell>
        </row>
        <row r="246">
          <cell r="A246" t="str">
            <v>CV00222</v>
          </cell>
          <cell r="B246" t="str">
            <v>CHAPA MADEIRA COMPENSADA 1,10 X 2,20 M - (ESP=6 MM) RESINADA - FENÓLICA</v>
          </cell>
          <cell r="C246" t="str">
            <v>M2</v>
          </cell>
          <cell r="D246">
            <v>32.79</v>
          </cell>
        </row>
        <row r="247">
          <cell r="A247" t="str">
            <v>CV00223</v>
          </cell>
          <cell r="B247" t="str">
            <v>CHAPA MADEIRA COMPENSADA 2,20 X 1,10 M - (ESP=12 MM) PLASTIFICADA PARA FORMAS DE CONCRETO</v>
          </cell>
          <cell r="C247" t="str">
            <v>M2</v>
          </cell>
          <cell r="D247">
            <v>52.05</v>
          </cell>
        </row>
        <row r="248">
          <cell r="A248" t="str">
            <v>CV00227</v>
          </cell>
          <cell r="B248" t="str">
            <v>PRANCHA EM MADEIRA BRUTA 30 X 2,7 CM PEROBA OU SIMILAR</v>
          </cell>
          <cell r="C248" t="str">
            <v>M</v>
          </cell>
          <cell r="D248">
            <v>52.59</v>
          </cell>
        </row>
        <row r="249">
          <cell r="A249" t="str">
            <v>CV00224</v>
          </cell>
          <cell r="B249" t="str">
            <v>ESTACAS DE MADEIRA SEM CASCA D=200 MM EUCALIPTO OU SIMILAR</v>
          </cell>
          <cell r="C249" t="str">
            <v>M</v>
          </cell>
          <cell r="D249">
            <v>100</v>
          </cell>
        </row>
        <row r="250">
          <cell r="A250" t="str">
            <v>CV00226</v>
          </cell>
          <cell r="B250" t="str">
            <v>PONTALETE MADEIRA BRUTA *70 x 70 MM CEDRINHO OU SIMILAR</v>
          </cell>
          <cell r="C250" t="str">
            <v>M</v>
          </cell>
          <cell r="D250">
            <v>8.58</v>
          </cell>
        </row>
        <row r="251">
          <cell r="A251" t="str">
            <v>CV00228</v>
          </cell>
          <cell r="B251" t="str">
            <v>RIPA DE MADEIRA BRUTA 1,5 x 5 CM CEDRINHO OU SIMILAR</v>
          </cell>
          <cell r="C251" t="str">
            <v>M</v>
          </cell>
          <cell r="D251">
            <v>1.4</v>
          </cell>
        </row>
        <row r="252">
          <cell r="A252" t="str">
            <v>CV00230</v>
          </cell>
          <cell r="B252" t="str">
            <v>SARRAFO DE MADEIRA BRUTA 2,5x5 CM (ESPxLARG) CEDRINHO OU SIMILAR</v>
          </cell>
          <cell r="C252" t="str">
            <v>M</v>
          </cell>
          <cell r="D252">
            <v>2.08</v>
          </cell>
        </row>
        <row r="253">
          <cell r="A253" t="str">
            <v>CV00229</v>
          </cell>
          <cell r="B253" t="str">
            <v>SARRAFO DE MADEIRA BRUTA 2,5x10 CM (ESPxLARG) CEDRINHO OU SIMILAR</v>
          </cell>
          <cell r="C253" t="str">
            <v>M</v>
          </cell>
          <cell r="D253">
            <v>4.24</v>
          </cell>
        </row>
        <row r="254">
          <cell r="A254" t="str">
            <v>CV00231</v>
          </cell>
          <cell r="B254" t="str">
            <v>TÁBUA DE MADEIRA BRUTA 2,5 X 30 CM (ESP X LARG) CEDRINHO OU SIMILAR</v>
          </cell>
          <cell r="C254" t="str">
            <v>M</v>
          </cell>
          <cell r="D254">
            <v>37.520000000000003</v>
          </cell>
        </row>
        <row r="255">
          <cell r="A255" t="str">
            <v>CV00220</v>
          </cell>
          <cell r="B255" t="str">
            <v>CAIBRO DE MADEIRA BRUTA PEROBA OU SIMILAR 60 X 50 MM</v>
          </cell>
          <cell r="C255" t="str">
            <v>M</v>
          </cell>
          <cell r="D255">
            <v>5.94</v>
          </cell>
        </row>
        <row r="256">
          <cell r="A256" t="str">
            <v>CV00233</v>
          </cell>
          <cell r="B256" t="str">
            <v>VIGA DE MADEIRA 6 X 12 CM</v>
          </cell>
          <cell r="C256" t="str">
            <v>M</v>
          </cell>
          <cell r="D256">
            <v>21.41</v>
          </cell>
        </row>
        <row r="257">
          <cell r="A257" t="str">
            <v>CV00234</v>
          </cell>
          <cell r="B257" t="str">
            <v>VIGA DE MADEIRA 6 X 16 CM</v>
          </cell>
          <cell r="C257" t="str">
            <v>M</v>
          </cell>
          <cell r="D257">
            <v>23.85</v>
          </cell>
        </row>
        <row r="258">
          <cell r="A258" t="str">
            <v>CV00236</v>
          </cell>
          <cell r="B258" t="str">
            <v>VIGA DE MADEIRA *8 X 18 CM</v>
          </cell>
          <cell r="C258" t="str">
            <v>M</v>
          </cell>
          <cell r="D258">
            <v>36.07</v>
          </cell>
        </row>
        <row r="259">
          <cell r="A259" t="str">
            <v>CV00237</v>
          </cell>
          <cell r="B259" t="str">
            <v>VERGALHÃO (AÇO CA-25) - (MÉDIA DAS BITOLAS ENTRE 6,3 A 25,0MM)</v>
          </cell>
          <cell r="C259" t="str">
            <v>KG</v>
          </cell>
          <cell r="D259">
            <v>8.31</v>
          </cell>
        </row>
        <row r="260">
          <cell r="A260" t="str">
            <v>CV00238</v>
          </cell>
          <cell r="B260" t="str">
            <v>VERGALHÃO (AÇO-CA-50) - (MÉDIA DAS BITOLAS ENTRE 6,3 A 25,0MM)</v>
          </cell>
          <cell r="C260" t="str">
            <v>KG</v>
          </cell>
          <cell r="D260">
            <v>6.8</v>
          </cell>
        </row>
        <row r="261">
          <cell r="A261" t="str">
            <v>CV00239</v>
          </cell>
          <cell r="B261" t="str">
            <v>VERGALHÃO (AÇO-CA-60) - (MÉDIA DAS BITOLAS ENTRE 3,4 A 8,0MM)</v>
          </cell>
          <cell r="C261" t="str">
            <v>KG</v>
          </cell>
          <cell r="D261">
            <v>7.53</v>
          </cell>
        </row>
        <row r="262">
          <cell r="A262" t="str">
            <v>CV00301</v>
          </cell>
          <cell r="B262" t="str">
            <v>TELA SOLDADA AÇO-CA-60</v>
          </cell>
          <cell r="C262" t="str">
            <v>KG</v>
          </cell>
          <cell r="D262">
            <v>8.84</v>
          </cell>
        </row>
        <row r="263">
          <cell r="A263" t="str">
            <v>CV00559</v>
          </cell>
          <cell r="B263" t="str">
            <v>CABO DE AÇO - (CLASSE 6X7) D=3/8" ALMA DE AÇO - MASSA TEÓRICA *(0,341 KG/M)</v>
          </cell>
          <cell r="C263" t="str">
            <v>M</v>
          </cell>
          <cell r="D263">
            <v>10.07</v>
          </cell>
        </row>
        <row r="264">
          <cell r="A264" t="str">
            <v>CV07881</v>
          </cell>
          <cell r="B264" t="str">
            <v>CABO DE AÇO - (CLASSE 6X25) D=3/4" ALMA DE AÇO - MASSA TEÓRICA *(1,44 KG/M)</v>
          </cell>
          <cell r="C264" t="str">
            <v>M</v>
          </cell>
          <cell r="D264">
            <v>65.31</v>
          </cell>
        </row>
        <row r="265">
          <cell r="A265" t="str">
            <v>CV00278</v>
          </cell>
          <cell r="B265" t="str">
            <v>CORDOALHA DE AÇO D=12,7 MM CP-190 RB - 4 FIOS PARA PROTENSÃO</v>
          </cell>
          <cell r="C265" t="str">
            <v>KG</v>
          </cell>
          <cell r="D265">
            <v>6.5</v>
          </cell>
        </row>
        <row r="266">
          <cell r="A266" t="str">
            <v>CV00279</v>
          </cell>
          <cell r="B266" t="str">
            <v>CORDOALHA DE AÇO D=12,7 MM CP-190 RB - 6 FIOS PARA PROTENSÃO</v>
          </cell>
          <cell r="C266" t="str">
            <v>KG</v>
          </cell>
          <cell r="D266">
            <v>6.5</v>
          </cell>
        </row>
        <row r="267">
          <cell r="A267" t="str">
            <v>CV00280</v>
          </cell>
          <cell r="B267" t="str">
            <v>CORDOALHA DE AÇO D=12,7 MM CP-190 RB - 7 FIOS PARA PROTENSÃO</v>
          </cell>
          <cell r="C267" t="str">
            <v>KG</v>
          </cell>
          <cell r="D267">
            <v>12.94</v>
          </cell>
        </row>
        <row r="268">
          <cell r="A268" t="str">
            <v>CV00240</v>
          </cell>
          <cell r="B268" t="str">
            <v>ARAME DE AÇO GALV 10 BWG</v>
          </cell>
          <cell r="C268" t="str">
            <v>KG</v>
          </cell>
          <cell r="D268">
            <v>14.55</v>
          </cell>
        </row>
        <row r="269">
          <cell r="A269" t="str">
            <v>CV00241</v>
          </cell>
          <cell r="B269" t="str">
            <v>ARAME DE AÇO GALV 14 BWG</v>
          </cell>
          <cell r="C269" t="str">
            <v>KG</v>
          </cell>
          <cell r="D269">
            <v>14.75</v>
          </cell>
        </row>
        <row r="270">
          <cell r="A270" t="str">
            <v>CV00242</v>
          </cell>
          <cell r="B270" t="str">
            <v>ARAME DE AÇO GALV 18 BWG</v>
          </cell>
          <cell r="C270" t="str">
            <v>KG</v>
          </cell>
          <cell r="D270">
            <v>18.25</v>
          </cell>
        </row>
        <row r="271">
          <cell r="A271" t="str">
            <v>CV00243</v>
          </cell>
          <cell r="B271" t="str">
            <v>ARAME DE AÇO RECOZIDO 18 BWG</v>
          </cell>
          <cell r="C271" t="str">
            <v>KG</v>
          </cell>
          <cell r="D271">
            <v>11.88</v>
          </cell>
        </row>
        <row r="272">
          <cell r="A272" t="str">
            <v>CV00244</v>
          </cell>
          <cell r="B272" t="str">
            <v>ARAME FARPADO DE AÇO GALV 16 BWG - 4 x 4"</v>
          </cell>
          <cell r="C272" t="str">
            <v>M</v>
          </cell>
          <cell r="D272">
            <v>1.32</v>
          </cell>
        </row>
        <row r="273">
          <cell r="A273" t="str">
            <v>CV06106</v>
          </cell>
          <cell r="B273" t="str">
            <v>GAIOLA PARA GABIÃO TIPO CAIXA, MALHA 8X10, FIO 2,4 MM (GALV. REVESTIDO DE PVC) 2,00 X 1,00 X ALT=0,50 M</v>
          </cell>
          <cell r="C273" t="str">
            <v>un</v>
          </cell>
          <cell r="D273">
            <v>637.25</v>
          </cell>
        </row>
        <row r="274">
          <cell r="A274" t="str">
            <v>CV06105</v>
          </cell>
          <cell r="B274" t="str">
            <v>GAIOLA PARA GABIÃO TIPO CAIXA, MALHA 8X10 (GALV.) 2,00 X 1,00 X ALT=0,50 M</v>
          </cell>
          <cell r="C274" t="str">
            <v>un</v>
          </cell>
          <cell r="D274">
            <v>522.54999999999995</v>
          </cell>
        </row>
        <row r="275">
          <cell r="A275" t="str">
            <v>CV06107</v>
          </cell>
          <cell r="B275" t="str">
            <v>GAIOLA PARA GABIÃO TIPO CAIXA, MALHA 8X10 (GALV. REVESTIDO DE PVC) 2,00 X 1,00 X ALT=1,00 M</v>
          </cell>
          <cell r="C275" t="str">
            <v>un</v>
          </cell>
          <cell r="D275">
            <v>919.31</v>
          </cell>
        </row>
        <row r="276">
          <cell r="A276" t="str">
            <v>CV06108</v>
          </cell>
          <cell r="B276" t="str">
            <v>GAIOLA PARA GABIÃO TIPO CAIXA, MALHA 8X10, FIO 2,7 MM (GALV.) 2,00 X 1,00 X ALT=1,00 M</v>
          </cell>
          <cell r="C276" t="str">
            <v>un</v>
          </cell>
          <cell r="D276">
            <v>762.01</v>
          </cell>
        </row>
        <row r="277">
          <cell r="A277" t="str">
            <v>CV06112</v>
          </cell>
          <cell r="B277" t="str">
            <v>GAIOLA PARA GABIÃO TIPO SACO, Ø 0,65 M, MALHA 8X10, FIO 2,4 MM (GALV. REVESTIDO DE PVC) 2,00 X D=0,65 M</v>
          </cell>
          <cell r="C277" t="str">
            <v>un</v>
          </cell>
          <cell r="D277">
            <v>323.93</v>
          </cell>
        </row>
        <row r="278">
          <cell r="A278" t="str">
            <v>CV00298</v>
          </cell>
          <cell r="B278" t="str">
            <v>TELA ARAME GALV FIO 12 - MALHA 1" X 1"</v>
          </cell>
          <cell r="C278" t="str">
            <v>M2</v>
          </cell>
          <cell r="D278">
            <v>68</v>
          </cell>
        </row>
        <row r="279">
          <cell r="A279" t="str">
            <v>CV00299</v>
          </cell>
          <cell r="B279" t="str">
            <v>TELA ARAME GALV FIO 12 - MALHA 2" X 2"</v>
          </cell>
          <cell r="C279" t="str">
            <v>M2</v>
          </cell>
          <cell r="D279">
            <v>61.11</v>
          </cell>
        </row>
        <row r="280">
          <cell r="A280" t="str">
            <v>CV00300</v>
          </cell>
          <cell r="B280" t="str">
            <v>TELA PARA ESTUQUE</v>
          </cell>
          <cell r="C280" t="str">
            <v>M2</v>
          </cell>
          <cell r="D280">
            <v>5.83</v>
          </cell>
        </row>
        <row r="281">
          <cell r="A281" t="str">
            <v>CV07348</v>
          </cell>
          <cell r="B281" t="str">
            <v>GAIOLA PARA GABIÃO TIPO COLCHÃO, MALHA 6X8, FIO 2,0 MM (GALV. REVESTIDO DE PVC) 3,00 X 2,00 X ALT=0,17 M</v>
          </cell>
          <cell r="C281" t="str">
            <v>un</v>
          </cell>
          <cell r="D281">
            <v>1117.08</v>
          </cell>
        </row>
        <row r="282">
          <cell r="A282" t="str">
            <v>CV07349</v>
          </cell>
          <cell r="B282" t="str">
            <v>GAIOLA PARA GABIÃO TIPO COLCHÃO, MALHA 6X8, FIO 2,0 MM (GALV. REVESTIDO DE PVC) 3,00 X 2,00 X ALT=0,23 M</v>
          </cell>
          <cell r="C282" t="str">
            <v>un</v>
          </cell>
          <cell r="D282">
            <v>1207.46</v>
          </cell>
        </row>
        <row r="283">
          <cell r="A283" t="str">
            <v>CV07350</v>
          </cell>
          <cell r="B283" t="str">
            <v>GAIOLA PARA GABIÃO TIPO COLCHÃO, MALHA 6X8, FIO 2,0 MM (GALV. REVESTIDO DE PVC) 3,00 X 2,00 X ALT=0,30 M</v>
          </cell>
          <cell r="C283" t="str">
            <v>un</v>
          </cell>
          <cell r="D283">
            <v>1328.24</v>
          </cell>
        </row>
        <row r="284">
          <cell r="A284" t="str">
            <v>CV07737</v>
          </cell>
          <cell r="B284" t="str">
            <v>TELA ONDULADA AÇO INOX 304 MALHA 3/8" - FIO 12 P/GRADES E AFINS</v>
          </cell>
          <cell r="C284" t="str">
            <v>M2</v>
          </cell>
          <cell r="D284">
            <v>860.85</v>
          </cell>
        </row>
        <row r="285">
          <cell r="A285" t="str">
            <v>CV00523</v>
          </cell>
          <cell r="B285" t="str">
            <v>BLOCO SEXTAVADO DE CONCRETO * 25x25 CM ESP=8 CM PARA PAVIMENTAÇÃO</v>
          </cell>
          <cell r="C285" t="str">
            <v>M2</v>
          </cell>
          <cell r="D285">
            <v>80.430000000000007</v>
          </cell>
        </row>
        <row r="286">
          <cell r="A286" t="str">
            <v>CV00524</v>
          </cell>
          <cell r="B286" t="str">
            <v>GUIA RETA DE CONCRETO 15 X 30 X 100 CM PADRÃO PMSP</v>
          </cell>
          <cell r="C286" t="str">
            <v>M</v>
          </cell>
          <cell r="D286">
            <v>37</v>
          </cell>
        </row>
        <row r="287">
          <cell r="A287" t="str">
            <v>CV00491</v>
          </cell>
          <cell r="B287" t="str">
            <v>FUNDO BRANCO FOSCO NIVELADOR PARA SUPERFÍCIES DE MADEIRA</v>
          </cell>
          <cell r="C287" t="str">
            <v>L</v>
          </cell>
          <cell r="D287">
            <v>31.78</v>
          </cell>
        </row>
        <row r="288">
          <cell r="A288" t="str">
            <v>CV00497</v>
          </cell>
          <cell r="B288" t="str">
            <v>MASSA À BASE DE ÓLEO 1ª LINHA PARA MADEIRA</v>
          </cell>
          <cell r="C288" t="str">
            <v>KG</v>
          </cell>
          <cell r="D288">
            <v>24.67</v>
          </cell>
        </row>
        <row r="289">
          <cell r="A289" t="str">
            <v>CV00498</v>
          </cell>
          <cell r="B289" t="str">
            <v>MASSA CORRIDA À BASE DE PVA 1ª LINHA</v>
          </cell>
          <cell r="C289" t="str">
            <v>KG</v>
          </cell>
          <cell r="D289">
            <v>3.57</v>
          </cell>
        </row>
        <row r="290">
          <cell r="A290" t="str">
            <v>CV00499</v>
          </cell>
          <cell r="B290" t="str">
            <v>MASSA CORRIDA À BASE ACRÍLICA 1ª LINHA</v>
          </cell>
          <cell r="C290" t="str">
            <v>KG</v>
          </cell>
          <cell r="D290">
            <v>7.31</v>
          </cell>
        </row>
        <row r="291">
          <cell r="A291" t="str">
            <v>CV00489</v>
          </cell>
          <cell r="B291" t="str">
            <v>FOLHA DE LIXA DE FERRO GRANA (GRÃO) *100</v>
          </cell>
          <cell r="C291" t="str">
            <v>un</v>
          </cell>
          <cell r="D291">
            <v>3.14</v>
          </cell>
        </row>
        <row r="292">
          <cell r="A292" t="str">
            <v>CV00490</v>
          </cell>
          <cell r="B292" t="str">
            <v>FOLHA DE LIXA PARA MADEIRA OU MASSA GRANA (GRÃO) *100</v>
          </cell>
          <cell r="C292" t="str">
            <v>un</v>
          </cell>
          <cell r="D292">
            <v>1.07</v>
          </cell>
        </row>
        <row r="293">
          <cell r="A293" t="str">
            <v>CV00493</v>
          </cell>
          <cell r="B293" t="str">
            <v>FUNDO LÍQUIDO PREPARADOR INCOLOR PARA PINTURA ACRÍLICO</v>
          </cell>
          <cell r="C293" t="str">
            <v>L</v>
          </cell>
          <cell r="D293">
            <v>26.39</v>
          </cell>
        </row>
        <row r="294">
          <cell r="A294" t="str">
            <v>CV00495</v>
          </cell>
          <cell r="B294" t="str">
            <v>FUNDO LÍQUIDO SELADOR INCOLOR</v>
          </cell>
          <cell r="C294" t="str">
            <v>L</v>
          </cell>
          <cell r="D294">
            <v>12.22</v>
          </cell>
        </row>
        <row r="295">
          <cell r="A295" t="str">
            <v>CV00496</v>
          </cell>
          <cell r="B295" t="str">
            <v>FUNDO LÍQUIDO SELADOR PARA PINTURA EPÓXI</v>
          </cell>
          <cell r="C295" t="str">
            <v>L</v>
          </cell>
          <cell r="D295">
            <v>58.84</v>
          </cell>
        </row>
        <row r="296">
          <cell r="A296" t="str">
            <v>CV00500</v>
          </cell>
          <cell r="B296" t="str">
            <v>ÓLEO DE LINHAÇA PARA TRATAMENTO DE MADEIRA</v>
          </cell>
          <cell r="C296" t="str">
            <v>L</v>
          </cell>
          <cell r="D296">
            <v>31.44</v>
          </cell>
        </row>
        <row r="297">
          <cell r="A297" t="str">
            <v>CV00501</v>
          </cell>
          <cell r="B297" t="str">
            <v>PRIMER EPÓXI BI-COMPONENTE PARA SUBSTRATOS METÁLICOS</v>
          </cell>
          <cell r="C297" t="str">
            <v>L</v>
          </cell>
          <cell r="D297">
            <v>145.80000000000001</v>
          </cell>
        </row>
        <row r="298">
          <cell r="A298" t="str">
            <v>CV00399</v>
          </cell>
          <cell r="B298" t="str">
            <v>SOLVENTE THINNER DE USO GERAL</v>
          </cell>
          <cell r="C298" t="str">
            <v>L</v>
          </cell>
          <cell r="D298">
            <v>41.61</v>
          </cell>
        </row>
        <row r="299">
          <cell r="A299" t="str">
            <v>CV00502</v>
          </cell>
          <cell r="B299" t="str">
            <v>SOLVENTE ÁGUA RAZ PARA DILUIÇÃO DE TINTAS E VERNIZES</v>
          </cell>
          <cell r="C299" t="str">
            <v>L</v>
          </cell>
          <cell r="D299">
            <v>25.29</v>
          </cell>
        </row>
        <row r="300">
          <cell r="A300" t="str">
            <v>CV00503</v>
          </cell>
          <cell r="B300" t="str">
            <v>TINTA À BASE DE EPÓXI BI-COMPONENTE</v>
          </cell>
          <cell r="C300" t="str">
            <v>L</v>
          </cell>
          <cell r="D300">
            <v>133.27000000000001</v>
          </cell>
        </row>
        <row r="301">
          <cell r="A301" t="str">
            <v>CV00504</v>
          </cell>
          <cell r="B301" t="str">
            <v>TINTA À BASE DE RESINA ACRÍLICA PARA PISO</v>
          </cell>
          <cell r="C301" t="str">
            <v>L</v>
          </cell>
          <cell r="D301">
            <v>18.190000000000001</v>
          </cell>
        </row>
        <row r="302">
          <cell r="A302" t="str">
            <v>CV00505</v>
          </cell>
          <cell r="B302" t="str">
            <v>TINTA À ÓLEO ACABAMENTO BRILHANTE</v>
          </cell>
          <cell r="C302" t="str">
            <v>L</v>
          </cell>
          <cell r="D302">
            <v>30.64</v>
          </cell>
        </row>
        <row r="303">
          <cell r="A303" t="str">
            <v>CV00506</v>
          </cell>
          <cell r="B303" t="str">
            <v>TINTA ESMALTE SINTÉTICO PARA MADEIRA E METAL</v>
          </cell>
          <cell r="C303" t="str">
            <v>L</v>
          </cell>
          <cell r="D303">
            <v>36.97</v>
          </cell>
        </row>
        <row r="304">
          <cell r="A304" t="str">
            <v>CV00507</v>
          </cell>
          <cell r="B304" t="str">
            <v>TINTA GRAFITE SINTÉTICA PARA METAIS</v>
          </cell>
          <cell r="C304" t="str">
            <v>L</v>
          </cell>
          <cell r="D304">
            <v>48.18</v>
          </cell>
        </row>
        <row r="305">
          <cell r="A305" t="str">
            <v>CV00508</v>
          </cell>
          <cell r="B305" t="str">
            <v>TINTA LÁTEX ACRÍLICA 1° LINHA</v>
          </cell>
          <cell r="C305" t="str">
            <v>L</v>
          </cell>
          <cell r="D305">
            <v>16.53</v>
          </cell>
        </row>
        <row r="306">
          <cell r="A306" t="str">
            <v>CV00509</v>
          </cell>
          <cell r="B306" t="str">
            <v>TINTA LÁTEX PVA 1° LINHA</v>
          </cell>
          <cell r="C306" t="str">
            <v>L</v>
          </cell>
          <cell r="D306">
            <v>19.41</v>
          </cell>
        </row>
        <row r="307">
          <cell r="A307" t="str">
            <v>CV00510</v>
          </cell>
          <cell r="B307" t="str">
            <v>TINTA MINERAL IMPERMEÁVEL EM PÓ A BASE DE CIMENTO</v>
          </cell>
          <cell r="C307" t="str">
            <v>KG</v>
          </cell>
          <cell r="D307">
            <v>7.05</v>
          </cell>
        </row>
        <row r="308">
          <cell r="A308" t="str">
            <v>CV00511</v>
          </cell>
          <cell r="B308" t="str">
            <v>TINTA PRIMER ANTI-CORROSIVA (ZARCÃO)</v>
          </cell>
          <cell r="C308" t="str">
            <v>L</v>
          </cell>
          <cell r="D308">
            <v>29.67</v>
          </cell>
        </row>
        <row r="309">
          <cell r="A309" t="str">
            <v>CV00512</v>
          </cell>
          <cell r="B309" t="str">
            <v>VERNIZ SINTÉTICO PARA MADEIRA</v>
          </cell>
          <cell r="C309" t="str">
            <v>L</v>
          </cell>
          <cell r="D309">
            <v>32.28</v>
          </cell>
        </row>
        <row r="310">
          <cell r="A310" t="str">
            <v>CV04350</v>
          </cell>
          <cell r="B310" t="str">
            <v>FILTRO ESPIRALADO PERFIL V, AÇO CARBONO, REVESTIMENTO GALV D=10" ABERTURA 0,75 MM, CLASSE HIPER REFORÇADO</v>
          </cell>
          <cell r="C310" t="str">
            <v>M</v>
          </cell>
          <cell r="D310">
            <v>7095</v>
          </cell>
        </row>
        <row r="311">
          <cell r="A311" t="str">
            <v>CV04351</v>
          </cell>
          <cell r="B311" t="str">
            <v>FILTRO ESPIRALADO PERFIL V, AÇO CARBONO, REVESTIMENTO GALV D=10" ABERTURA 0,75 MM, CLASSE REFORÇADO</v>
          </cell>
          <cell r="C311" t="str">
            <v>M</v>
          </cell>
          <cell r="D311">
            <v>2952</v>
          </cell>
        </row>
        <row r="312">
          <cell r="A312" t="str">
            <v>CV04353</v>
          </cell>
          <cell r="B312" t="str">
            <v>FILTRO ESPIRALADO PERFIL V, AÇO CARBONO, REVESTIMENTO GALV D=10" ABERTURA 0,75 MM, CLASSE SUPER REFORÇADO</v>
          </cell>
          <cell r="C312" t="str">
            <v>M</v>
          </cell>
          <cell r="D312">
            <v>4093</v>
          </cell>
        </row>
        <row r="313">
          <cell r="A313" t="str">
            <v>CV04354</v>
          </cell>
          <cell r="B313" t="str">
            <v>FILTRO ESPIRALADO PERFIL V, AÇO CARBONO, REVESTIMENTO GALV D=12" ABERTURA 0,75 MM, CLASSE HIPER REFORÇADO</v>
          </cell>
          <cell r="C313" t="str">
            <v>M</v>
          </cell>
          <cell r="D313">
            <v>8644</v>
          </cell>
        </row>
        <row r="314">
          <cell r="A314" t="str">
            <v>CV04355</v>
          </cell>
          <cell r="B314" t="str">
            <v>FILTRO ESPIRALADO PERFIL V, AÇO CARBONO, REVESTIMENTO GALV D=12" ABERTURA 0,75 MM, CLASSE REFORÇADO</v>
          </cell>
          <cell r="C314" t="str">
            <v>M</v>
          </cell>
          <cell r="D314">
            <v>3271</v>
          </cell>
        </row>
        <row r="315">
          <cell r="A315" t="str">
            <v>CV04356</v>
          </cell>
          <cell r="B315" t="str">
            <v>FILTRO ESPIRALADO PERFIL V, AÇO CARBONO, REVESTIMENTO GALV D=12" ABERTURA 0,75 MM, CLASSE STANDARD</v>
          </cell>
          <cell r="C315" t="str">
            <v>M</v>
          </cell>
          <cell r="D315">
            <v>3033</v>
          </cell>
        </row>
        <row r="316">
          <cell r="A316" t="str">
            <v>CV04357</v>
          </cell>
          <cell r="B316" t="str">
            <v>FILTRO ESPIRALADO PERFIL V, AÇO CARBONO, REVESTIMENTO GALV D=12" ABERTURA 0,75 MM, CLASSE SUPER REFORÇADO</v>
          </cell>
          <cell r="C316" t="str">
            <v>M</v>
          </cell>
          <cell r="D316">
            <v>5147</v>
          </cell>
        </row>
        <row r="317">
          <cell r="A317" t="str">
            <v>CV04358</v>
          </cell>
          <cell r="B317" t="str">
            <v>FILTRO ESPIRALADO PERFIL V, AÇO CARBONO, REVESTIMENTO GALV D=14" ABERTURA 0,75 MM, CLASSE HIPER REFORÇADO</v>
          </cell>
          <cell r="C317" t="str">
            <v>M</v>
          </cell>
          <cell r="D317">
            <v>9480</v>
          </cell>
        </row>
        <row r="318">
          <cell r="A318" t="str">
            <v>CV04359</v>
          </cell>
          <cell r="B318" t="str">
            <v>FILTRO ESPIRALADO PERFIL V, AÇO CARBONO, REVESTIMENTO GALV D=14" ABERTURA 0,75 MM, CLASSE REFORÇADO</v>
          </cell>
          <cell r="C318" t="str">
            <v>M</v>
          </cell>
          <cell r="D318">
            <v>5671</v>
          </cell>
        </row>
        <row r="319">
          <cell r="A319" t="str">
            <v>CV04360</v>
          </cell>
          <cell r="B319" t="str">
            <v>FILTRO ESPIRALADO PERFIL V, AÇO CARBONO, REVESTIMENTO GALV D=14" ABERTURA 0,75 MM, CLASSE STANDARD</v>
          </cell>
          <cell r="C319" t="str">
            <v>M</v>
          </cell>
          <cell r="D319">
            <v>5118</v>
          </cell>
        </row>
        <row r="320">
          <cell r="A320" t="str">
            <v>CV04361</v>
          </cell>
          <cell r="B320" t="str">
            <v>FILTRO ESPIRALADO PERFIL V, AÇO CARBONO, REVESTIMENTO GALV D=14" ABERTURA 0,75 MM, CLASSE SUPER REFORÇADO</v>
          </cell>
          <cell r="C320" t="str">
            <v>M</v>
          </cell>
          <cell r="D320">
            <v>6776</v>
          </cell>
        </row>
        <row r="321">
          <cell r="A321" t="str">
            <v>CV04366</v>
          </cell>
          <cell r="B321" t="str">
            <v>FILTRO ESPIRALADO PERFIL V, AÇO CARBONO, REVESTIMENTO GALV D=6" ABERTURA 0,75 MM, CLASSE HIPER REFORÇADO</v>
          </cell>
          <cell r="C321" t="str">
            <v>M</v>
          </cell>
          <cell r="D321">
            <v>3243</v>
          </cell>
        </row>
        <row r="322">
          <cell r="A322" t="str">
            <v>CV04367</v>
          </cell>
          <cell r="B322" t="str">
            <v>FILTRO ESPIRALADO PERFIL V, AÇO CARBONO, REVESTIMENTO GALV D=6" ABERTURA 0,75 MM, CLASSE REFORÇADO</v>
          </cell>
          <cell r="C322" t="str">
            <v>M</v>
          </cell>
          <cell r="D322">
            <v>1979</v>
          </cell>
        </row>
        <row r="323">
          <cell r="A323" t="str">
            <v>CV04368</v>
          </cell>
          <cell r="B323" t="str">
            <v>FILTRO ESPIRALADO PERFIL V, AÇO CARBONO, REVESTIMENTO GALV D=6" ABERTURA 0,75 MM, CLASSE STANDARD</v>
          </cell>
          <cell r="C323" t="str">
            <v>M</v>
          </cell>
          <cell r="D323">
            <v>1498</v>
          </cell>
        </row>
        <row r="324">
          <cell r="A324" t="str">
            <v>CV04369</v>
          </cell>
          <cell r="B324" t="str">
            <v>FILTRO ESPIRALADO PERFIL V, AÇO CARBONO, REVESTIMENTO GALV D=6" ABERTURA 0,75 MM, CLASSE SUPER REFORÇADO</v>
          </cell>
          <cell r="C324" t="str">
            <v>M</v>
          </cell>
          <cell r="D324">
            <v>2399</v>
          </cell>
        </row>
        <row r="325">
          <cell r="A325" t="str">
            <v>CV04371</v>
          </cell>
          <cell r="B325" t="str">
            <v>FILTRO ESPIRALADO PERFIL V, AÇO CARBONO, REVESTIMENTO GALV D=8" ABERTURA 0,75 MM, CLASSE HIPER REFORÇADO</v>
          </cell>
          <cell r="C325" t="str">
            <v>M</v>
          </cell>
          <cell r="D325">
            <v>5205</v>
          </cell>
        </row>
        <row r="326">
          <cell r="A326" t="str">
            <v>CV04372</v>
          </cell>
          <cell r="B326" t="str">
            <v>FILTRO ESPIRALADO PERFIL V, AÇO CARBONO, REVESTIMENTO GALV D=8" ABERTURA 0,75 MM, CLASSE REFORÇADO</v>
          </cell>
          <cell r="C326" t="str">
            <v>M</v>
          </cell>
          <cell r="D326">
            <v>3033</v>
          </cell>
        </row>
        <row r="327">
          <cell r="A327" t="str">
            <v>CV04373</v>
          </cell>
          <cell r="B327" t="str">
            <v>FILTRO ESPIRALADO PERFIL V, AÇO CARBONO, REVESTIMENTO GALV D=8" ABERTURA 0,75 MM, CLASSE STANDARD</v>
          </cell>
          <cell r="C327" t="str">
            <v>M</v>
          </cell>
          <cell r="D327">
            <v>2058</v>
          </cell>
        </row>
        <row r="328">
          <cell r="A328" t="str">
            <v>CV04374</v>
          </cell>
          <cell r="B328" t="str">
            <v>FILTRO ESPIRALADO PERFIL V, AÇO CARBONO, REVESTIMENTO GALV D=8" ABERTURA 0,75 MM, CLASSE SUPER REFORÇADO</v>
          </cell>
          <cell r="C328" t="str">
            <v>M</v>
          </cell>
          <cell r="D328">
            <v>3388</v>
          </cell>
        </row>
        <row r="329">
          <cell r="A329" t="str">
            <v>CV07700</v>
          </cell>
          <cell r="B329" t="str">
            <v>FILTRO ESPIRALADO, PERFIL V, AÇO INOX - DIÂM. 100 MM ( 4" ) - REFORÇADO</v>
          </cell>
          <cell r="C329" t="str">
            <v>M</v>
          </cell>
          <cell r="D329">
            <v>738</v>
          </cell>
        </row>
        <row r="330">
          <cell r="A330" t="str">
            <v>CV07701</v>
          </cell>
          <cell r="B330" t="str">
            <v>FILTRO ESPIRALADO, PERFIL V, AÇO INOX - DIÂM. 152 MM ( 6" ) - REFORÇADO</v>
          </cell>
          <cell r="C330" t="str">
            <v>M</v>
          </cell>
          <cell r="D330">
            <v>1107</v>
          </cell>
        </row>
        <row r="331">
          <cell r="A331" t="str">
            <v>CV07702</v>
          </cell>
          <cell r="B331" t="str">
            <v>FILTRO ESPIRALADO, PERFIL V, AÇO INOX - DIÂM. 203 MM ( 8" ) - REFORÇADO</v>
          </cell>
          <cell r="C331" t="str">
            <v>M</v>
          </cell>
          <cell r="D331">
            <v>1638</v>
          </cell>
        </row>
        <row r="332">
          <cell r="A332" t="str">
            <v>CV07703</v>
          </cell>
          <cell r="B332" t="str">
            <v>FILTRO ESPIRALADO, PERFIL V, AÇO INOX - DIÂM. 254 MM ( 10" ) - REFORÇADO</v>
          </cell>
          <cell r="C332" t="str">
            <v>M</v>
          </cell>
          <cell r="D332">
            <v>2171.25</v>
          </cell>
        </row>
        <row r="333">
          <cell r="A333" t="str">
            <v>CV07704</v>
          </cell>
          <cell r="B333" t="str">
            <v>FILTRO ESPIRALADO, PERFIL V, AÇO INOX - DIÂM. 323 MM ( 12 3/4" ) - REFORÇADO</v>
          </cell>
          <cell r="C333" t="str">
            <v>M</v>
          </cell>
          <cell r="D333">
            <v>3250</v>
          </cell>
        </row>
        <row r="334">
          <cell r="A334" t="str">
            <v>CV04376</v>
          </cell>
          <cell r="B334" t="str">
            <v>FILTRO ESTAMPADO AÇO CARBONO D=6", ESP= 1/8" TIPO NOLD, ABERTURA 0,75 MM</v>
          </cell>
          <cell r="C334" t="str">
            <v>M</v>
          </cell>
          <cell r="D334">
            <v>350</v>
          </cell>
        </row>
        <row r="335">
          <cell r="A335" t="str">
            <v>CV04377</v>
          </cell>
          <cell r="B335" t="str">
            <v>FILTRO ESTAMPADO AÇO CARBONO D=8", ESP= 1/8" TIPO NOLD, ABERTURA 0,75 MM</v>
          </cell>
          <cell r="C335" t="str">
            <v>M</v>
          </cell>
          <cell r="D335">
            <v>435</v>
          </cell>
        </row>
        <row r="336">
          <cell r="A336" t="str">
            <v>CV04383</v>
          </cell>
          <cell r="B336" t="str">
            <v>FILTRO GEOMECÂNICO PVC D=6" ABERTURA 0,75 MM, CLASSE REFORÇADO NBR 13607</v>
          </cell>
          <cell r="C336" t="str">
            <v>M</v>
          </cell>
          <cell r="D336">
            <v>233.53</v>
          </cell>
        </row>
        <row r="337">
          <cell r="A337" t="str">
            <v>CV04384</v>
          </cell>
          <cell r="B337" t="str">
            <v>FILTRO GEOMECÂNICO PVC D=6" ABERTURA 0,75 MM, CLASSE STANDARD NBR 13607</v>
          </cell>
          <cell r="C337" t="str">
            <v>M</v>
          </cell>
          <cell r="D337">
            <v>195.36</v>
          </cell>
        </row>
        <row r="338">
          <cell r="A338" t="str">
            <v>CV04385</v>
          </cell>
          <cell r="B338" t="str">
            <v>FILTRO GEOMECÂNICO PVC D=8" ABERTURA 0,75 MM, CLASSE REFORÇADO NBR 13607</v>
          </cell>
          <cell r="C338" t="str">
            <v>M</v>
          </cell>
          <cell r="D338">
            <v>452.15</v>
          </cell>
        </row>
        <row r="339">
          <cell r="A339" t="str">
            <v>CV04386</v>
          </cell>
          <cell r="B339" t="str">
            <v>FILTRO GEOMECÂNICO PVC D=8" ABERTURA 0,75 MM, CLASSE STANDARD NBR 13607</v>
          </cell>
          <cell r="C339" t="str">
            <v>M</v>
          </cell>
          <cell r="D339">
            <v>334.77</v>
          </cell>
        </row>
        <row r="340">
          <cell r="A340" t="str">
            <v>CV04337</v>
          </cell>
          <cell r="B340" t="str">
            <v>BENTONITA PARA PERFURAÇÃO, CONTENÇÃO E LUBRIFICAÇÃO</v>
          </cell>
          <cell r="C340" t="str">
            <v>KG</v>
          </cell>
          <cell r="D340">
            <v>1.69</v>
          </cell>
        </row>
        <row r="341">
          <cell r="A341" t="str">
            <v>CV04387</v>
          </cell>
          <cell r="B341" t="str">
            <v>HEXAMETAFOSFATO DE SÓDIO</v>
          </cell>
          <cell r="C341" t="str">
            <v>KG</v>
          </cell>
          <cell r="D341">
            <v>52.29</v>
          </cell>
        </row>
        <row r="342">
          <cell r="A342" t="str">
            <v>CV04340</v>
          </cell>
          <cell r="B342" t="str">
            <v>PEDREGULHO/SEIXO (CASCALHO SELECIONADO) SUB ARREDONDADO PARA PRÉ-FILTRO DE POÇOS</v>
          </cell>
          <cell r="C342" t="str">
            <v>M3</v>
          </cell>
          <cell r="D342">
            <v>1443.05</v>
          </cell>
        </row>
        <row r="343">
          <cell r="A343" t="str">
            <v>CV04397</v>
          </cell>
          <cell r="B343" t="str">
            <v>POLÍMERO DMP 2000 OU S1500 CMC (CARBOXIMETILCELULOSE) FLUÍDO DE PREPARO UTILIZADO PARA PERFURAÇÃO DE POÇOS</v>
          </cell>
          <cell r="C343" t="str">
            <v>KG</v>
          </cell>
          <cell r="D343">
            <v>86.5</v>
          </cell>
        </row>
        <row r="344">
          <cell r="A344" t="str">
            <v>CV04422</v>
          </cell>
          <cell r="B344" t="str">
            <v>TUBO SCHEDULE 10 AÇO GALV D=14" MASSA TEÓRICA *(54,69 KG/M)</v>
          </cell>
          <cell r="C344" t="str">
            <v>M</v>
          </cell>
          <cell r="D344">
            <v>1243.1600000000001</v>
          </cell>
        </row>
        <row r="345">
          <cell r="A345" t="str">
            <v>CV04423</v>
          </cell>
          <cell r="B345" t="str">
            <v>TUBO SCHEDULE 10 AÇO GALV D=16" MASSA TEÓRICA *(62,57 KG/M)</v>
          </cell>
          <cell r="C345" t="str">
            <v>M</v>
          </cell>
          <cell r="D345">
            <v>1423.41</v>
          </cell>
        </row>
        <row r="346">
          <cell r="A346" t="str">
            <v>CV04424</v>
          </cell>
          <cell r="B346" t="str">
            <v>TUBO SCHEDULE 10 AÇO GALV D=18" MASSA TEÓRICA *(70,52 KG/M)</v>
          </cell>
          <cell r="C346" t="str">
            <v>M</v>
          </cell>
          <cell r="D346">
            <v>1580.33</v>
          </cell>
        </row>
        <row r="347">
          <cell r="A347" t="str">
            <v>CV04425</v>
          </cell>
          <cell r="B347" t="str">
            <v>TUBO SCHEDULE 10 AÇO GALV D=20" MASSA TEÓRICA *(78,46 KG/M)</v>
          </cell>
          <cell r="C347" t="str">
            <v>M</v>
          </cell>
          <cell r="D347">
            <v>1770.24</v>
          </cell>
        </row>
        <row r="348">
          <cell r="A348" t="str">
            <v>CV04426</v>
          </cell>
          <cell r="B348" t="str">
            <v>TUBO SCHEDULE 10 AÇO GALV D=22" MASSA TEÓRICA *(86,41 KG/M)</v>
          </cell>
          <cell r="C348" t="str">
            <v>M</v>
          </cell>
          <cell r="D348">
            <v>2004.71</v>
          </cell>
        </row>
        <row r="349">
          <cell r="A349" t="str">
            <v>CV04427</v>
          </cell>
          <cell r="B349" t="str">
            <v>TUBO SCHEDULE 10 AÇO GALV D=24" MASSA TEÓRICA *(94,35 KG/M)</v>
          </cell>
          <cell r="C349" t="str">
            <v>M</v>
          </cell>
          <cell r="D349">
            <v>2458.5100000000002</v>
          </cell>
        </row>
        <row r="350">
          <cell r="A350" t="str">
            <v>CV04431</v>
          </cell>
          <cell r="B350" t="str">
            <v>TUBO SCHEDULE 20 AÇO GALV D=10" MASSA TEÓRICA *(41,74 KG/M)</v>
          </cell>
          <cell r="C350" t="str">
            <v>M</v>
          </cell>
          <cell r="D350">
            <v>900.09</v>
          </cell>
        </row>
        <row r="351">
          <cell r="A351" t="str">
            <v>CV04432</v>
          </cell>
          <cell r="B351" t="str">
            <v>TUBO SCHEDULE 20 AÇO GALV D=12" MASSA TEÓRICA *(49,67 KG/M)</v>
          </cell>
          <cell r="C351" t="str">
            <v>M</v>
          </cell>
          <cell r="D351">
            <v>1056.07</v>
          </cell>
        </row>
        <row r="352">
          <cell r="A352" t="str">
            <v>CV04433</v>
          </cell>
          <cell r="B352" t="str">
            <v>TUBO SCHEDULE 20 AÇO GALV D=14" MASSA TEÓRICA *(67,87 KG/M)</v>
          </cell>
          <cell r="C352" t="str">
            <v>M</v>
          </cell>
          <cell r="D352">
            <v>1529.69</v>
          </cell>
        </row>
        <row r="353">
          <cell r="A353" t="str">
            <v>CV04434</v>
          </cell>
          <cell r="B353" t="str">
            <v>TUBO SCHEDULE 20 AÇO GALV D=16" MASSA TEÓRICA *(77,78 KG/M)</v>
          </cell>
          <cell r="C353" t="str">
            <v>M</v>
          </cell>
          <cell r="D353">
            <v>1727</v>
          </cell>
        </row>
        <row r="354">
          <cell r="A354" t="str">
            <v>CV04435</v>
          </cell>
          <cell r="B354" t="str">
            <v>TUBO SCHEDULE 20 AÇO GALV D=18" MASSA TEÓRICA *(87,70 KG/M)</v>
          </cell>
          <cell r="C354" t="str">
            <v>M</v>
          </cell>
          <cell r="D354">
            <v>1978.72</v>
          </cell>
        </row>
        <row r="355">
          <cell r="A355" t="str">
            <v>CV04437</v>
          </cell>
          <cell r="B355" t="str">
            <v>TUBO SCHEDULE 20 AÇO GALV D=8" MASSA TEÓRICA *(33,27 KG/M)</v>
          </cell>
          <cell r="C355" t="str">
            <v>M</v>
          </cell>
          <cell r="D355">
            <v>664.28</v>
          </cell>
        </row>
        <row r="356">
          <cell r="A356" t="str">
            <v>CV04440</v>
          </cell>
          <cell r="B356" t="str">
            <v>TUBO SCHEDULE 30 AÇO GALV D=14" MASSA TEÓRICA *(81,20 KG/M)</v>
          </cell>
          <cell r="C356" t="str">
            <v>M</v>
          </cell>
          <cell r="D356">
            <v>1832.07</v>
          </cell>
        </row>
        <row r="357">
          <cell r="A357" t="str">
            <v>CV04442</v>
          </cell>
          <cell r="B357" t="str">
            <v>TUBO SCHEDULE 40 AÇO GALV D=10" MASSA TEÓRICA *(60,23 KG/M)</v>
          </cell>
          <cell r="C357" t="str">
            <v>M</v>
          </cell>
          <cell r="D357">
            <v>1301.82</v>
          </cell>
        </row>
        <row r="358">
          <cell r="A358" t="str">
            <v>CV04443</v>
          </cell>
          <cell r="B358" t="str">
            <v>TUBO SCHEDULE 40 AÇO GALV D=12" MASSA TEÓRICA *(79,64 KG/M)</v>
          </cell>
          <cell r="C358" t="str">
            <v>M</v>
          </cell>
          <cell r="D358">
            <v>1694.03</v>
          </cell>
        </row>
        <row r="359">
          <cell r="A359" t="str">
            <v>CV04447</v>
          </cell>
          <cell r="B359" t="str">
            <v>TUBO SCHEDULE 20 AÇO PRETO D=10" MASSA TEÓRICA *(41,74 KG/M)</v>
          </cell>
          <cell r="C359" t="str">
            <v>M</v>
          </cell>
          <cell r="D359">
            <v>761.49</v>
          </cell>
        </row>
        <row r="360">
          <cell r="A360" t="str">
            <v>CV04474</v>
          </cell>
          <cell r="B360" t="str">
            <v>TUBO AÇO CARBONO D=6" (19,74 KG/M) CLASSE MÉDIA, PRETO, COM COSTURA, PONTA LISA, NBR 5580</v>
          </cell>
          <cell r="C360" t="str">
            <v>M</v>
          </cell>
          <cell r="D360">
            <v>329.75</v>
          </cell>
        </row>
        <row r="361">
          <cell r="A361" t="str">
            <v>CV04478</v>
          </cell>
          <cell r="B361" t="str">
            <v>TUBO RÍGIDO NERVURADO REFORÇADO DE PVC D=6" DIN 4925</v>
          </cell>
          <cell r="C361" t="str">
            <v>M</v>
          </cell>
          <cell r="D361">
            <v>150.4</v>
          </cell>
        </row>
        <row r="362">
          <cell r="A362" t="str">
            <v>CV04479</v>
          </cell>
          <cell r="B362" t="str">
            <v>TUBO RÍGIDO NERVURADO REFORÇADO DE PVC D=8" DIN 4925</v>
          </cell>
          <cell r="C362" t="str">
            <v>M</v>
          </cell>
          <cell r="D362">
            <v>332.15</v>
          </cell>
        </row>
        <row r="363">
          <cell r="A363" t="str">
            <v>CV04483</v>
          </cell>
          <cell r="B363" t="str">
            <v>TUBO RÍGIDO NERVURADO STANDARD DE PVC D = 6" DIN 4925</v>
          </cell>
          <cell r="C363" t="str">
            <v>M</v>
          </cell>
          <cell r="D363">
            <v>153.1</v>
          </cell>
        </row>
        <row r="364">
          <cell r="A364" t="str">
            <v>CV04484</v>
          </cell>
          <cell r="B364" t="str">
            <v>TUBO RÍGIDO NERVURADO STANDARD DE PVC D = 8" DIN 4925</v>
          </cell>
          <cell r="C364" t="str">
            <v>M</v>
          </cell>
          <cell r="D364">
            <v>294</v>
          </cell>
        </row>
        <row r="365">
          <cell r="A365" t="str">
            <v>CV00706</v>
          </cell>
          <cell r="B365" t="str">
            <v>RESINA EPÓXI BASE AQUOSA PARA IMPERMEABILIZAÇÃO DE ESTRUTURAS DE ÁGUA POTÁVEL E EFLUENTES</v>
          </cell>
          <cell r="C365" t="str">
            <v>KG</v>
          </cell>
          <cell r="D365">
            <v>81.7</v>
          </cell>
        </row>
        <row r="366">
          <cell r="A366" t="str">
            <v>CV00457</v>
          </cell>
          <cell r="B366" t="str">
            <v>AZULEJO LISO EXTRA COR BRANCA</v>
          </cell>
          <cell r="C366" t="str">
            <v>M2</v>
          </cell>
          <cell r="D366">
            <v>41.9</v>
          </cell>
        </row>
        <row r="367">
          <cell r="A367" t="str">
            <v>CV00458</v>
          </cell>
          <cell r="B367" t="str">
            <v>CERÂMICA VERMELHA</v>
          </cell>
          <cell r="C367" t="str">
            <v>M2</v>
          </cell>
          <cell r="D367">
            <v>65.900000000000006</v>
          </cell>
        </row>
        <row r="368">
          <cell r="A368" t="str">
            <v>CV00525</v>
          </cell>
          <cell r="B368" t="str">
            <v>LADRILHO HIDRÁULICO 2 CORES (MODELO SÃO PAULO E COPACABANA)</v>
          </cell>
          <cell r="C368" t="str">
            <v>M2</v>
          </cell>
          <cell r="D368">
            <v>86.17</v>
          </cell>
        </row>
        <row r="369">
          <cell r="A369" t="str">
            <v>CV00461</v>
          </cell>
          <cell r="B369" t="str">
            <v>LAJOTÃO (LAJOTA) COLONIAL CERÂMICO ACABAMENTO NATURAL</v>
          </cell>
          <cell r="C369" t="str">
            <v>M2</v>
          </cell>
          <cell r="D369">
            <v>58.95</v>
          </cell>
        </row>
        <row r="370">
          <cell r="A370" t="str">
            <v>CV00462</v>
          </cell>
          <cell r="B370" t="str">
            <v>LITOCERÂMICA ESMALTADA</v>
          </cell>
          <cell r="C370" t="str">
            <v>M2</v>
          </cell>
          <cell r="D370">
            <v>39.9</v>
          </cell>
        </row>
        <row r="371">
          <cell r="A371" t="str">
            <v>CV00466</v>
          </cell>
          <cell r="B371" t="str">
            <v>PISO VITRIFICADO CERÂMICO 45 x 45 CM, PEI 5</v>
          </cell>
          <cell r="C371" t="str">
            <v>M2</v>
          </cell>
          <cell r="D371">
            <v>23.97</v>
          </cell>
        </row>
        <row r="372">
          <cell r="A372" t="str">
            <v>CV00467</v>
          </cell>
          <cell r="B372" t="str">
            <v>PISO DE BAIXA QUALIDADE CERÂMICO, PARA MOSAICO</v>
          </cell>
          <cell r="C372" t="str">
            <v>M2</v>
          </cell>
          <cell r="D372">
            <v>19.95</v>
          </cell>
        </row>
        <row r="373">
          <cell r="A373" t="str">
            <v>CV00459</v>
          </cell>
          <cell r="B373" t="str">
            <v>GRANA DE MÁRMORE BRANCO GRANULOMETRIA Nº 1</v>
          </cell>
          <cell r="C373" t="str">
            <v>KG</v>
          </cell>
          <cell r="D373">
            <v>0.9</v>
          </cell>
        </row>
        <row r="374">
          <cell r="A374" t="str">
            <v>CV00460</v>
          </cell>
          <cell r="B374" t="str">
            <v>JUNTA DE DILATAÇÃO PVC * 3/4" X 1/8"</v>
          </cell>
          <cell r="C374" t="str">
            <v>M</v>
          </cell>
          <cell r="D374">
            <v>1.45</v>
          </cell>
        </row>
        <row r="375">
          <cell r="A375" t="str">
            <v>CV00471</v>
          </cell>
          <cell r="B375" t="str">
            <v>TÁBUA DE MADEIRA PINUS OU SIMILAR 1 X 10 CM (ESP X LARG) (MACHO - FÊMEA) PARA FORRO</v>
          </cell>
          <cell r="C375" t="str">
            <v>M2</v>
          </cell>
          <cell r="D375">
            <v>44.57</v>
          </cell>
        </row>
        <row r="376">
          <cell r="A376" t="str">
            <v>CV07142</v>
          </cell>
          <cell r="B376" t="str">
            <v>ARDÓSIA EM PLACAS ACABAMENTO NATURAL ESP=8 MM</v>
          </cell>
          <cell r="C376" t="str">
            <v>M2</v>
          </cell>
          <cell r="D376">
            <v>29.9</v>
          </cell>
        </row>
        <row r="377">
          <cell r="A377" t="str">
            <v>CV07410</v>
          </cell>
          <cell r="B377" t="str">
            <v>PEDRA MADEIRA AMARELA EM PLACAS * ESP=1 CM</v>
          </cell>
          <cell r="C377" t="str">
            <v>M2</v>
          </cell>
          <cell r="D377">
            <v>136.9</v>
          </cell>
        </row>
        <row r="378">
          <cell r="A378" t="str">
            <v>CV00464</v>
          </cell>
          <cell r="B378" t="str">
            <v>PEDRA MIRACEMA EM PLACAS * ESP=2 CM "OLHO DE POMBO"</v>
          </cell>
          <cell r="C378" t="str">
            <v>M2</v>
          </cell>
          <cell r="D378">
            <v>34.97</v>
          </cell>
        </row>
        <row r="379">
          <cell r="A379" t="str">
            <v>CV00526</v>
          </cell>
          <cell r="B379" t="str">
            <v>PEDRA TIPO PARALELEPÍPEDO PARA PAVIMENTAÇÃO</v>
          </cell>
          <cell r="C379" t="str">
            <v>M2</v>
          </cell>
          <cell r="D379">
            <v>105</v>
          </cell>
        </row>
        <row r="380">
          <cell r="A380" t="str">
            <v>CV00527</v>
          </cell>
          <cell r="B380" t="str">
            <v>PEDRA (PRETO, BRANCO) PARA PISO MOSAICO PORTUGUÊS</v>
          </cell>
          <cell r="C380" t="str">
            <v>M2</v>
          </cell>
          <cell r="D380">
            <v>76.5</v>
          </cell>
        </row>
        <row r="381">
          <cell r="A381" t="str">
            <v>CV00468</v>
          </cell>
          <cell r="B381" t="str">
            <v>PISO LISO EM PLACAS BORRACHA 50 X 50 CM, ESP=4 MM</v>
          </cell>
          <cell r="C381" t="str">
            <v>M2</v>
          </cell>
          <cell r="D381">
            <v>78.67</v>
          </cell>
        </row>
        <row r="382">
          <cell r="A382" t="str">
            <v>CV00470</v>
          </cell>
          <cell r="B382" t="str">
            <v>PISO EM PLACAS VINÍLICO 30 X 30 CM, ESP=3 MM</v>
          </cell>
          <cell r="C382" t="str">
            <v>M2</v>
          </cell>
          <cell r="D382">
            <v>109.72</v>
          </cell>
        </row>
        <row r="383">
          <cell r="A383" t="str">
            <v>CV04307</v>
          </cell>
          <cell r="B383" t="str">
            <v>LONA ENCERADA ALGODÃO FIO 8 COM ILHÓS - 4 X 4 M</v>
          </cell>
          <cell r="C383" t="str">
            <v>un</v>
          </cell>
          <cell r="D383">
            <v>662.08</v>
          </cell>
        </row>
        <row r="384">
          <cell r="A384" t="str">
            <v>CV00381</v>
          </cell>
          <cell r="B384" t="str">
            <v>LONA PLÁSTICA EM POLIETILENO DE BAIXA DENSIDADE - PRETA ESP=200 MICRA - L = 2,00 M</v>
          </cell>
          <cell r="C384" t="str">
            <v>M</v>
          </cell>
          <cell r="D384">
            <v>3.12</v>
          </cell>
        </row>
        <row r="385">
          <cell r="A385" t="str">
            <v>CV00626</v>
          </cell>
          <cell r="B385" t="str">
            <v>TELA NYLON BRANCA MALHA 120</v>
          </cell>
          <cell r="C385" t="str">
            <v>M2</v>
          </cell>
          <cell r="D385">
            <v>8.5</v>
          </cell>
        </row>
        <row r="386">
          <cell r="A386" t="str">
            <v>CV00556</v>
          </cell>
          <cell r="B386" t="str">
            <v>BALDE PLASTICO VERMELHO PARA SINALIZAÇÃO</v>
          </cell>
          <cell r="C386" t="str">
            <v>un</v>
          </cell>
          <cell r="D386">
            <v>10.27</v>
          </cell>
        </row>
        <row r="387">
          <cell r="A387" t="str">
            <v>CV00609</v>
          </cell>
          <cell r="B387" t="str">
            <v>PLACA AÇO GALV ESP=1,30 MM INCLUSIVE PINTURA PARA IDENTIFICAÇÃO DE OBRAS</v>
          </cell>
          <cell r="C387" t="str">
            <v>M2</v>
          </cell>
          <cell r="D387">
            <v>321.83</v>
          </cell>
        </row>
        <row r="388">
          <cell r="A388" t="str">
            <v>CV01351</v>
          </cell>
          <cell r="B388" t="str">
            <v>ANEL PRÉ-MOLDADO DE CONCRETO D=0,60 M - ALT=0,50 M, *ESP=0,03 M</v>
          </cell>
          <cell r="C388" t="str">
            <v>un</v>
          </cell>
          <cell r="D388">
            <v>69.5</v>
          </cell>
        </row>
        <row r="389">
          <cell r="A389" t="str">
            <v>CV01352</v>
          </cell>
          <cell r="B389" t="str">
            <v>ANEL PRÉ-MOLDADO DE CONCRETO D=0,80 M - ALT=0,50 M, *ESP=0,03 M</v>
          </cell>
          <cell r="C389" t="str">
            <v>un</v>
          </cell>
          <cell r="D389">
            <v>88.5</v>
          </cell>
        </row>
        <row r="390">
          <cell r="A390" t="str">
            <v>CV01353</v>
          </cell>
          <cell r="B390" t="str">
            <v>ANEL PRÉ-MOLDADO DE CONCRETO D=1,00 M - ALT=0,50 M, *ESP=0,03 M</v>
          </cell>
          <cell r="C390" t="str">
            <v>un</v>
          </cell>
          <cell r="D390">
            <v>115</v>
          </cell>
        </row>
        <row r="391">
          <cell r="A391" t="str">
            <v>CV01354</v>
          </cell>
          <cell r="B391" t="str">
            <v>ANEL PRÉ-MOLDADO DE CONCRETO D=1,20 M - ALT=0,50 M, *ESP=0,04 M</v>
          </cell>
          <cell r="C391" t="str">
            <v>un</v>
          </cell>
          <cell r="D391">
            <v>152</v>
          </cell>
        </row>
        <row r="392">
          <cell r="A392" t="str">
            <v>CV01355</v>
          </cell>
          <cell r="B392" t="str">
            <v>ANEL PRÉ-MOLDADO DE CONCRETO D=1,30 M - ALT=0,50 M, *ESP=0,04 M</v>
          </cell>
          <cell r="C392" t="str">
            <v>un</v>
          </cell>
          <cell r="D392">
            <v>170</v>
          </cell>
        </row>
        <row r="393">
          <cell r="A393" t="str">
            <v>CV01356</v>
          </cell>
          <cell r="B393" t="str">
            <v>ANEL PRÉ-MOLDADO DE CONCRETO D=1,50 M - ALT=0,50 M, *ESP=0,045 M</v>
          </cell>
          <cell r="C393" t="str">
            <v>un</v>
          </cell>
          <cell r="D393">
            <v>196.67</v>
          </cell>
        </row>
        <row r="394">
          <cell r="A394" t="str">
            <v>CV01357</v>
          </cell>
          <cell r="B394" t="str">
            <v>ANEL PRÉ-MOLDADO DE CONCRETO D=1,80 M - ALT=0,50 M, *ESP=0,06 M</v>
          </cell>
          <cell r="C394" t="str">
            <v>un</v>
          </cell>
          <cell r="D394">
            <v>447.79</v>
          </cell>
        </row>
        <row r="395">
          <cell r="A395" t="str">
            <v>CV01358</v>
          </cell>
          <cell r="B395" t="str">
            <v>ANEL PRÉ-MOLDADO DE CONCRETO D=2,10 M - ALT=0,50 M, *ESP=0,06 M</v>
          </cell>
          <cell r="C395" t="str">
            <v>un</v>
          </cell>
          <cell r="D395">
            <v>491.5</v>
          </cell>
        </row>
        <row r="396">
          <cell r="A396" t="str">
            <v>CV01359</v>
          </cell>
          <cell r="B396" t="str">
            <v>ANEL PRÉ-MOLDADO DE CONCRETO D=2,50 M - ALT=0,50 M, *ESP=0,07 M</v>
          </cell>
          <cell r="C396" t="str">
            <v>un</v>
          </cell>
          <cell r="D396">
            <v>684</v>
          </cell>
        </row>
        <row r="397">
          <cell r="A397" t="str">
            <v>CV01360</v>
          </cell>
          <cell r="B397" t="str">
            <v>ANEL PRÉ-MOLDADO DE CONCRETO D=3,00 M - ALT=0,50 M, *ESP=0,08 M</v>
          </cell>
          <cell r="C397" t="str">
            <v>un</v>
          </cell>
          <cell r="D397">
            <v>814.67</v>
          </cell>
        </row>
        <row r="398">
          <cell r="A398" t="str">
            <v>CV01139</v>
          </cell>
          <cell r="B398" t="str">
            <v>CANALETA CONCRETO DN=200 MM FABRICAÇÃO PRÉ-MOLDADO</v>
          </cell>
          <cell r="C398" t="str">
            <v>M</v>
          </cell>
          <cell r="D398">
            <v>36.5</v>
          </cell>
        </row>
        <row r="399">
          <cell r="A399" t="str">
            <v>CV01140</v>
          </cell>
          <cell r="B399" t="str">
            <v>CANALETA CONCRETO DN=300 MM FABRICAÇÃO PRÉ-MOLDADO</v>
          </cell>
          <cell r="C399" t="str">
            <v>M</v>
          </cell>
          <cell r="D399">
            <v>42.73</v>
          </cell>
        </row>
        <row r="400">
          <cell r="A400" t="str">
            <v>CV01141</v>
          </cell>
          <cell r="B400" t="str">
            <v>CANALETA CONCRETO DN=400 MM FABRICAÇÃO PRÉ-MOLDADO</v>
          </cell>
          <cell r="C400" t="str">
            <v>M</v>
          </cell>
          <cell r="D400">
            <v>47.91</v>
          </cell>
        </row>
        <row r="401">
          <cell r="A401" t="str">
            <v>CV01142</v>
          </cell>
          <cell r="B401" t="str">
            <v>CANALETA CONCRETO DN=500 MM FABRICAÇÃO PRÉ-MOLDADO</v>
          </cell>
          <cell r="C401" t="str">
            <v>M</v>
          </cell>
          <cell r="D401">
            <v>69.92</v>
          </cell>
        </row>
        <row r="402">
          <cell r="A402" t="str">
            <v>CV01143</v>
          </cell>
          <cell r="B402" t="str">
            <v>CANALETA CONCRETO DN=600 MM FABRICAÇÃO PRÉ-MOLDADO</v>
          </cell>
          <cell r="C402" t="str">
            <v>M</v>
          </cell>
          <cell r="D402">
            <v>85.46</v>
          </cell>
        </row>
        <row r="403">
          <cell r="A403" t="str">
            <v>CV01231</v>
          </cell>
          <cell r="B403" t="str">
            <v>TUBO CONCRETO ARMADO DN=300 MM, PONTA BOLSA JUNTA ELASTICA (PBJE) PA-2 NBR 8890 ÁGUAS PLUVIAIS</v>
          </cell>
          <cell r="C403" t="str">
            <v>M</v>
          </cell>
          <cell r="D403">
            <v>98.99</v>
          </cell>
        </row>
        <row r="404">
          <cell r="A404" t="str">
            <v>CV01232</v>
          </cell>
          <cell r="B404" t="str">
            <v>TUBO CONCRETO ARMADO DN=400 MM, PONTA BOLSA JUNTA ELASTICA (PBJE) PA-2 NBR 8890 ÁGUAS PLUVIAIS</v>
          </cell>
          <cell r="C404" t="str">
            <v>M</v>
          </cell>
          <cell r="D404">
            <v>103.2</v>
          </cell>
        </row>
        <row r="405">
          <cell r="A405" t="str">
            <v>CV01233</v>
          </cell>
          <cell r="B405" t="str">
            <v>TUBO CONCRETO ARMADO DN=500 MM, PONTA BOLSA JUNTA ELASTICA (PBJE) PA-2 NBR 8890 ÁGUAS PLUVIAIS</v>
          </cell>
          <cell r="C405" t="str">
            <v>M</v>
          </cell>
          <cell r="D405">
            <v>138.84</v>
          </cell>
        </row>
        <row r="406">
          <cell r="A406" t="str">
            <v>CV01234</v>
          </cell>
          <cell r="B406" t="str">
            <v>TUBO CONCRETO ARMADO DN=600 MM, PONTA BOLSA JUNTA ELASTICA (PBJE) PA-2 NBR 8890 ÁGUAS PLUVIAIS</v>
          </cell>
          <cell r="C406" t="str">
            <v>M</v>
          </cell>
          <cell r="D406">
            <v>168.74</v>
          </cell>
        </row>
        <row r="407">
          <cell r="A407" t="str">
            <v>CV01235</v>
          </cell>
          <cell r="B407" t="str">
            <v>TUBO CONCRETO ARMADO DN=700 MM, PONTA BOLSA JUNTA ELASTICA (PBJE) PA-2 NBR 8890 ÁGUAS PLUVIAIS</v>
          </cell>
          <cell r="C407" t="str">
            <v>M</v>
          </cell>
          <cell r="D407">
            <v>287.68</v>
          </cell>
        </row>
        <row r="408">
          <cell r="A408" t="str">
            <v>CV01236</v>
          </cell>
          <cell r="B408" t="str">
            <v>TUBO CONCRETO ARMADO DN=800 MM, PONTA BOLSA JUNTA ELASTICA (PBJE) PA-2 NBR 8890 ÁGUAS PLUVIAIS</v>
          </cell>
          <cell r="C408" t="str">
            <v>M</v>
          </cell>
          <cell r="D408">
            <v>377.84</v>
          </cell>
        </row>
        <row r="409">
          <cell r="A409" t="str">
            <v>CV01237</v>
          </cell>
          <cell r="B409" t="str">
            <v>TUBO CONCRETO ARMADO DN=900 MM, PONTA BOLSA JUNTA ELASTICA (PBJE) PA-2 NBR 8890 ÁGUAS PLUVIAIS</v>
          </cell>
          <cell r="C409" t="str">
            <v>M</v>
          </cell>
          <cell r="D409">
            <v>446.71</v>
          </cell>
        </row>
        <row r="410">
          <cell r="A410" t="str">
            <v>CV01226</v>
          </cell>
          <cell r="B410" t="str">
            <v>TUBO CONCRETO ARMADO DN=1.000 MM, PONTA BOLSA JUNTA ELASTICA (PBJE) PA-2 NBR 8890 ÁGUAS PLUVIAIS</v>
          </cell>
          <cell r="C410" t="str">
            <v>M</v>
          </cell>
          <cell r="D410">
            <v>493.28</v>
          </cell>
        </row>
        <row r="411">
          <cell r="A411" t="str">
            <v>CV01227</v>
          </cell>
          <cell r="B411" t="str">
            <v>TUBO CONCRETO ARMADO DN=1.100 MM, PONTA BOLSA JUNTA ELASTICA (PBJE) PA-2 NBR 8890 ÁGUAS PLUVIAIS</v>
          </cell>
          <cell r="C411" t="str">
            <v>M</v>
          </cell>
          <cell r="D411">
            <v>564.95000000000005</v>
          </cell>
        </row>
        <row r="412">
          <cell r="A412" t="str">
            <v>CV01228</v>
          </cell>
          <cell r="B412" t="str">
            <v>TUBO CONCRETO ARMADO DN=1.200 MM, PONTA BOLSA JUNTA ELASTICA (PBJE) PA-2 NBR 8890 ÁGUAS PLUVIAIS</v>
          </cell>
          <cell r="C412" t="str">
            <v>M</v>
          </cell>
          <cell r="D412">
            <v>600.25</v>
          </cell>
        </row>
        <row r="413">
          <cell r="A413" t="str">
            <v>CV01229</v>
          </cell>
          <cell r="B413" t="str">
            <v>TUBO CONCRETO ARMADO DN=1.500 MM, PONTA BOLSA JUNTA ELASTICA (PBJE) PA-2 NBR 8890 ÁGUAS PLUVIAIS</v>
          </cell>
          <cell r="C413" t="str">
            <v>M</v>
          </cell>
          <cell r="D413">
            <v>850.95</v>
          </cell>
        </row>
        <row r="414">
          <cell r="A414" t="str">
            <v>CV01230</v>
          </cell>
          <cell r="B414" t="str">
            <v>TUBO CONCRETO ARMADO DN=2.000 MM, PONTA BOLSA JUNTA ELASTICA (PBJE) PA-2 NBR 8890 ÁGUAS PLUVIAIS</v>
          </cell>
          <cell r="C414" t="str">
            <v>M</v>
          </cell>
          <cell r="D414">
            <v>3188.78</v>
          </cell>
        </row>
        <row r="415">
          <cell r="A415" t="str">
            <v>CV01239</v>
          </cell>
          <cell r="B415" t="str">
            <v>TUBO CONCRETO ARMADO DN=400 MM, PONTA BOLSA JUNTA ELASTICA (PBJE) EA-2 ESGOTO</v>
          </cell>
          <cell r="C415" t="str">
            <v>M</v>
          </cell>
          <cell r="D415">
            <v>188.31</v>
          </cell>
        </row>
        <row r="416">
          <cell r="A416" t="str">
            <v>CV01240</v>
          </cell>
          <cell r="B416" t="str">
            <v>TUBO CONCRETO ARMADO DN=500 MM, PONTA BOLSA JUNTA ELASTICA (PBJE) EA-2 ESGOTO</v>
          </cell>
          <cell r="C416" t="str">
            <v>M</v>
          </cell>
          <cell r="D416">
            <v>275.07</v>
          </cell>
        </row>
        <row r="417">
          <cell r="A417" t="str">
            <v>CV01241</v>
          </cell>
          <cell r="B417" t="str">
            <v>TUBO CONCRETO ARMADO DN=600 MM, PONTA BOLSA JUNTA ELASTICA (PBJE) EA-2 ESGOTO</v>
          </cell>
          <cell r="C417" t="str">
            <v>M</v>
          </cell>
          <cell r="D417">
            <v>331</v>
          </cell>
        </row>
        <row r="418">
          <cell r="A418" t="str">
            <v>CV01242</v>
          </cell>
          <cell r="B418" t="str">
            <v>TUBO CONCRETO ARMADO DN=700 MM, PONTA BOLSA JUNTA ELASTICA (PBJE) EA-2 ESGOTO</v>
          </cell>
          <cell r="C418" t="str">
            <v>M</v>
          </cell>
          <cell r="D418">
            <v>415.76</v>
          </cell>
        </row>
        <row r="419">
          <cell r="A419" t="str">
            <v>CV01243</v>
          </cell>
          <cell r="B419" t="str">
            <v>TUBO CONCRETO ARMADO DN=800 MM, PONTA BOLSA JUNTA ELASTICA (PBJE) EA-2 ESGOTO</v>
          </cell>
          <cell r="C419" t="str">
            <v>M</v>
          </cell>
          <cell r="D419">
            <v>471.67</v>
          </cell>
        </row>
        <row r="420">
          <cell r="A420" t="str">
            <v>CV01244</v>
          </cell>
          <cell r="B420" t="str">
            <v>TUBO CONCRETO ARMADO DN=900 MM, PONTA BOLSA JUNTA ELASTICA (PBJE) EA-2 ESGOTO</v>
          </cell>
          <cell r="C420" t="str">
            <v>M</v>
          </cell>
          <cell r="D420">
            <v>660.96</v>
          </cell>
        </row>
        <row r="421">
          <cell r="A421" t="str">
            <v>CV01238</v>
          </cell>
          <cell r="B421" t="str">
            <v>TUBO CONCRETO ARMADO DN=1.000 MM, PONTA BOLSA JUNTA ELASTICA (PBJE) EA-2 ESGOTO</v>
          </cell>
          <cell r="C421" t="str">
            <v>M</v>
          </cell>
          <cell r="D421">
            <v>740.83</v>
          </cell>
        </row>
        <row r="422">
          <cell r="A422" t="str">
            <v>CV01249</v>
          </cell>
          <cell r="B422" t="str">
            <v>TUBO CONCRETO ARMADO DN=300 MM, PONTA BOLSA JUNTA ELASTICA (PBJE) EA-3 ESGOTO</v>
          </cell>
          <cell r="C422" t="str">
            <v>M</v>
          </cell>
          <cell r="D422">
            <v>162</v>
          </cell>
        </row>
        <row r="423">
          <cell r="A423" t="str">
            <v>CV01250</v>
          </cell>
          <cell r="B423" t="str">
            <v>TUBO CONCRETO ARMADO DN=400 MM, PONTA BOLSA JUNTA ELASTICA (PBJE) EA-3 ESGOTO</v>
          </cell>
          <cell r="C423" t="str">
            <v>M</v>
          </cell>
          <cell r="D423">
            <v>210.56</v>
          </cell>
        </row>
        <row r="424">
          <cell r="A424" t="str">
            <v>CV01251</v>
          </cell>
          <cell r="B424" t="str">
            <v>TUBO CONCRETO ARMADO DN=500 MM, PONTA BOLSA JUNTA ELASTICA (PBJE) EA-3 ESGOTO</v>
          </cell>
          <cell r="C424" t="str">
            <v>M</v>
          </cell>
          <cell r="D424">
            <v>338.15</v>
          </cell>
        </row>
        <row r="425">
          <cell r="A425" t="str">
            <v>CV01252</v>
          </cell>
          <cell r="B425" t="str">
            <v>TUBO CONCRETO ARMADO DN=600 MM, PONTA BOLSA JUNTA ELASTICA (PBJE) EA-3 ESGOTO</v>
          </cell>
          <cell r="C425" t="str">
            <v>M</v>
          </cell>
          <cell r="D425">
            <v>372.25</v>
          </cell>
        </row>
        <row r="426">
          <cell r="A426" t="str">
            <v>CV01253</v>
          </cell>
          <cell r="B426" t="str">
            <v>TUBO CONCRETO ARMADO DN=700 MM, PONTA BOLSA JUNTA ELASTICA (PBJE) EA-3 ESGOTO</v>
          </cell>
          <cell r="C426" t="str">
            <v>M</v>
          </cell>
          <cell r="D426">
            <v>466.04</v>
          </cell>
        </row>
        <row r="427">
          <cell r="A427" t="str">
            <v>CV01254</v>
          </cell>
          <cell r="B427" t="str">
            <v>TUBO CONCRETO ARMADO DN=800 MM, PONTA BOLSA JUNTA ELASTICA (PBJE) EA-3 ESGOTO</v>
          </cell>
          <cell r="C427" t="str">
            <v>M</v>
          </cell>
          <cell r="D427">
            <v>550.39</v>
          </cell>
        </row>
        <row r="428">
          <cell r="A428" t="str">
            <v>CV01255</v>
          </cell>
          <cell r="B428" t="str">
            <v>TUBO CONCRETO ARMADO DN=900 MM, PONTA BOLSA JUNTA ELASTICA (PBJE) EA-3 ESGOTO</v>
          </cell>
          <cell r="C428" t="str">
            <v>M</v>
          </cell>
          <cell r="D428">
            <v>750.37</v>
          </cell>
        </row>
        <row r="429">
          <cell r="A429" t="str">
            <v>CV01245</v>
          </cell>
          <cell r="B429" t="str">
            <v>TUBO CONCRETO ARMADO DN=1.000 MM, PONTA BOLSA JUNTA ELASTICA (PBJE) EA-3 ESGOTO</v>
          </cell>
          <cell r="C429" t="str">
            <v>M</v>
          </cell>
          <cell r="D429">
            <v>891.33</v>
          </cell>
        </row>
        <row r="430">
          <cell r="A430" t="str">
            <v>CV01246</v>
          </cell>
          <cell r="B430" t="str">
            <v>TUBO CONCRETO ARMADO DN=1.200 MM, PONTA BOLSA JUNTA ELASTICA (PBJE) EA-3 ESGOTO</v>
          </cell>
          <cell r="C430" t="str">
            <v>M</v>
          </cell>
          <cell r="D430">
            <v>1200</v>
          </cell>
        </row>
        <row r="431">
          <cell r="A431" t="str">
            <v>CV01247</v>
          </cell>
          <cell r="B431" t="str">
            <v>TUBO CONCRETO ARMADO DN=1.500 MM, PONTA BOLSA JUNTA ELASTICA (PBJE) EA-3 ESGOTO</v>
          </cell>
          <cell r="C431" t="str">
            <v>M</v>
          </cell>
          <cell r="D431">
            <v>1600</v>
          </cell>
        </row>
        <row r="432">
          <cell r="A432" t="str">
            <v>CV01271</v>
          </cell>
          <cell r="B432" t="str">
            <v>TUBO CONCRETO ARMADO DN=300 MM PIPE JACKING PARA CRAVAÇÃO</v>
          </cell>
          <cell r="C432" t="str">
            <v>M</v>
          </cell>
          <cell r="D432">
            <v>477.71</v>
          </cell>
        </row>
        <row r="433">
          <cell r="A433" t="str">
            <v>CV01272</v>
          </cell>
          <cell r="B433" t="str">
            <v>TUBO CONCRETO ARMADO DN=400 MM PIPE JACKING PARA CRAVAÇÃO</v>
          </cell>
          <cell r="C433" t="str">
            <v>M</v>
          </cell>
          <cell r="D433">
            <v>600.39</v>
          </cell>
        </row>
        <row r="434">
          <cell r="A434" t="str">
            <v>CV01273</v>
          </cell>
          <cell r="B434" t="str">
            <v>TUBO CONCRETO ARMADO DN=500 MM PIPE JACKING PARA CRAVAÇÃO</v>
          </cell>
          <cell r="C434" t="str">
            <v>M</v>
          </cell>
          <cell r="D434">
            <v>906.38</v>
          </cell>
        </row>
        <row r="435">
          <cell r="A435" t="str">
            <v>CV01274</v>
          </cell>
          <cell r="B435" t="str">
            <v>TUBO CONCRETO ARMADO DN=600 MM PIPE JACKING PARA CRAVAÇÃO</v>
          </cell>
          <cell r="C435" t="str">
            <v>M</v>
          </cell>
          <cell r="D435">
            <v>1314.59</v>
          </cell>
        </row>
        <row r="436">
          <cell r="A436" t="str">
            <v>CV01276</v>
          </cell>
          <cell r="B436" t="str">
            <v>TUBO CONCRETO ARMADO DN=800 MM PIPE JACKING PARA CRAVAÇÃO</v>
          </cell>
          <cell r="C436" t="str">
            <v>M</v>
          </cell>
          <cell r="D436">
            <v>1767.57</v>
          </cell>
        </row>
        <row r="437">
          <cell r="A437" t="str">
            <v>CV01277</v>
          </cell>
          <cell r="B437" t="str">
            <v>TUBO CONCRETO ARMADO DN=900 MM PIPE JACKING PARA CRAVAÇÃO</v>
          </cell>
          <cell r="C437" t="str">
            <v>M</v>
          </cell>
          <cell r="D437">
            <v>2257.02</v>
          </cell>
        </row>
        <row r="438">
          <cell r="A438" t="str">
            <v>CV01267</v>
          </cell>
          <cell r="B438" t="str">
            <v>TUBO CONCRETO ARMADO DN=1.000 MM PIPE JACKING PARA CRAVAÇÃO</v>
          </cell>
          <cell r="C438" t="str">
            <v>M</v>
          </cell>
          <cell r="D438">
            <v>2763.08</v>
          </cell>
        </row>
        <row r="439">
          <cell r="A439" t="str">
            <v>CV01268</v>
          </cell>
          <cell r="B439" t="str">
            <v>TUBO CONCRETO ARMADO DN=1.200 MM PIPE JACKING PARA CRAVAÇÃO</v>
          </cell>
          <cell r="C439" t="str">
            <v>M</v>
          </cell>
          <cell r="D439">
            <v>4941.26</v>
          </cell>
        </row>
        <row r="440">
          <cell r="A440" t="str">
            <v>CV01269</v>
          </cell>
          <cell r="B440" t="str">
            <v>TUBO CONCRETO ARMADO DN=1.500 MM PIPE JACKING PARA CRAVAÇÃO</v>
          </cell>
          <cell r="C440" t="str">
            <v>M</v>
          </cell>
          <cell r="D440">
            <v>6488.07</v>
          </cell>
        </row>
        <row r="441">
          <cell r="A441" t="str">
            <v>CV01270</v>
          </cell>
          <cell r="B441" t="str">
            <v>TUBO CONCRETO ARMADO DN=2.000 MM PIPE JACKING PARA CRAVAÇÃO</v>
          </cell>
          <cell r="C441" t="str">
            <v>M</v>
          </cell>
          <cell r="D441">
            <v>8563.0499999999993</v>
          </cell>
        </row>
        <row r="442">
          <cell r="A442" t="str">
            <v>CV01256</v>
          </cell>
          <cell r="B442" t="str">
            <v>TUBO CONCRETO SIMPLES DN=200 MM, PONTA BOLSA JUNTA ELASTICA (PBJE) PS-1 NBR 8890 - PARA ÁGUAS PLUVIAIS</v>
          </cell>
          <cell r="C442" t="str">
            <v>M</v>
          </cell>
          <cell r="D442">
            <v>52.39</v>
          </cell>
        </row>
        <row r="443">
          <cell r="A443" t="str">
            <v>CV07083</v>
          </cell>
          <cell r="B443" t="str">
            <v>TUBO CONCRETO SIMPLES DN=300 MM, PONTA BOLSA JUNTA ELÁSTICA (PBJE) PS-1 NBR 8890 PARA ÁGUAS PLUVIAIS</v>
          </cell>
          <cell r="C443" t="str">
            <v>M</v>
          </cell>
          <cell r="D443">
            <v>61.5</v>
          </cell>
        </row>
        <row r="444">
          <cell r="A444" t="str">
            <v>CV01258</v>
          </cell>
          <cell r="B444" t="str">
            <v>TUBO CONCRETO SIMPLES DN=400 MM, PONTA BOLSA JUNTA ELÁSTICA (PBJE) PS-1 NBR 8890 - PARA ÁGUAS PLUVIAIS</v>
          </cell>
          <cell r="C444" t="str">
            <v>M</v>
          </cell>
          <cell r="D444">
            <v>69.45</v>
          </cell>
        </row>
        <row r="445">
          <cell r="A445" t="str">
            <v>CV00532</v>
          </cell>
          <cell r="B445" t="str">
            <v>ADUBO ORGÂNICO À BASE DE ESTERCO ANIMAL</v>
          </cell>
          <cell r="C445" t="str">
            <v>M3</v>
          </cell>
          <cell r="D445">
            <v>621.4</v>
          </cell>
        </row>
        <row r="446">
          <cell r="A446" t="str">
            <v>CV00533</v>
          </cell>
          <cell r="B446" t="str">
            <v>ARBUSTOS ALT ENTRE (0,50 ATÉ 1,00 M) - CIPRESTE OU SIMILAR</v>
          </cell>
          <cell r="C446" t="str">
            <v>un</v>
          </cell>
          <cell r="D446">
            <v>55.58</v>
          </cell>
        </row>
        <row r="447">
          <cell r="A447" t="str">
            <v>CV04265</v>
          </cell>
          <cell r="B447" t="str">
            <v>ARBUSTOS ORNAMENTAIS ALT ENTRE (0,80 ATÉ 1,50 M) - HIBISCO, AZALÉA</v>
          </cell>
          <cell r="C447" t="str">
            <v>un</v>
          </cell>
          <cell r="D447">
            <v>54.08</v>
          </cell>
        </row>
        <row r="448">
          <cell r="A448" t="str">
            <v>CV00534</v>
          </cell>
          <cell r="B448" t="str">
            <v>ÁRVORES ORNAMENTAIS ALT &gt; 2,00 M - QUARESMEIRA</v>
          </cell>
          <cell r="C448" t="str">
            <v>un</v>
          </cell>
          <cell r="D448">
            <v>77.41</v>
          </cell>
        </row>
        <row r="449">
          <cell r="A449" t="str">
            <v>CV00535</v>
          </cell>
          <cell r="B449" t="str">
            <v>GRAMA BATATAIS EM PLACAS</v>
          </cell>
          <cell r="C449" t="str">
            <v>M2</v>
          </cell>
          <cell r="D449">
            <v>9.35</v>
          </cell>
        </row>
        <row r="450">
          <cell r="A450" t="str">
            <v>CV04296</v>
          </cell>
          <cell r="B450" t="str">
            <v>HERBÁCEAS TIPO II ALT *20CM - QUARESMEIRA, BEGÔNIA</v>
          </cell>
          <cell r="C450" t="str">
            <v>un</v>
          </cell>
          <cell r="D450">
            <v>18.45</v>
          </cell>
        </row>
        <row r="451">
          <cell r="A451" t="str">
            <v>CV00536</v>
          </cell>
          <cell r="B451" t="str">
            <v>HERBICIDA À BASE DE GLIFOSATO</v>
          </cell>
          <cell r="C451" t="str">
            <v>L</v>
          </cell>
          <cell r="D451">
            <v>25.43</v>
          </cell>
        </row>
        <row r="452">
          <cell r="A452" t="str">
            <v>CV04297</v>
          </cell>
          <cell r="B452" t="str">
            <v>INSETICIDA AGRÍCOLA DE DELTAMETRINA</v>
          </cell>
          <cell r="C452" t="str">
            <v>L</v>
          </cell>
          <cell r="D452">
            <v>53.89</v>
          </cell>
        </row>
        <row r="453">
          <cell r="A453" t="str">
            <v>CV04320</v>
          </cell>
          <cell r="B453" t="str">
            <v>MUDA DE TREPADEIRA ALT *15 CM - UNHA DE GATO, HERA</v>
          </cell>
          <cell r="C453" t="str">
            <v>un</v>
          </cell>
          <cell r="D453">
            <v>9.99</v>
          </cell>
        </row>
        <row r="454">
          <cell r="A454" t="str">
            <v>CV00537</v>
          </cell>
          <cell r="B454" t="str">
            <v>TERRA VEGETAL À GRANEL</v>
          </cell>
          <cell r="C454" t="str">
            <v>M3</v>
          </cell>
          <cell r="D454">
            <v>232.14</v>
          </cell>
        </row>
        <row r="455">
          <cell r="A455" t="str">
            <v>CV07661</v>
          </cell>
          <cell r="B455" t="str">
            <v>ADUBO QUÍMICO NPK (NITROGÊNIO / FÓSFORO / POTÁSSIO)10/10/10</v>
          </cell>
          <cell r="C455" t="str">
            <v>KG</v>
          </cell>
          <cell r="D455">
            <v>6.5</v>
          </cell>
        </row>
        <row r="456">
          <cell r="A456" t="str">
            <v>CV00339</v>
          </cell>
          <cell r="B456" t="str">
            <v>BLOCO DE CONCRETO ESP=10 CM CELULAR AUTOCLAVADO - CLASSE 25</v>
          </cell>
          <cell r="C456" t="str">
            <v>M2</v>
          </cell>
          <cell r="D456">
            <v>85.31</v>
          </cell>
        </row>
        <row r="457">
          <cell r="A457" t="str">
            <v>CV00340</v>
          </cell>
          <cell r="B457" t="str">
            <v>BLOCO DE CONCRETO ESTRUTURAL 14 x 19 x 39 CM (LARG X ALT X COMP) - CLASSE A NBR 6136</v>
          </cell>
          <cell r="C457" t="str">
            <v>un</v>
          </cell>
          <cell r="D457">
            <v>4.22</v>
          </cell>
        </row>
        <row r="458">
          <cell r="A458" t="str">
            <v>CV00341</v>
          </cell>
          <cell r="B458" t="str">
            <v>BLOCO DE CONCRETO ESTRUTURAL 19 x 19 x 39 CM (LARG X ALT X COMP) - CLASSE A NBR 6136</v>
          </cell>
          <cell r="C458" t="str">
            <v>un</v>
          </cell>
          <cell r="D458">
            <v>5.25</v>
          </cell>
        </row>
        <row r="459">
          <cell r="A459" t="str">
            <v>CV00342</v>
          </cell>
          <cell r="B459" t="str">
            <v>BLOCO DE CONCRETO SIMPLES 9 x 19 x 39 CM (LARG X ALT X COMP) VEDAÇÃO - CLASSE D</v>
          </cell>
          <cell r="C459" t="str">
            <v>un</v>
          </cell>
          <cell r="D459">
            <v>3</v>
          </cell>
        </row>
        <row r="460">
          <cell r="A460" t="str">
            <v>CV00343</v>
          </cell>
          <cell r="B460" t="str">
            <v>BLOCO DE VIDRO 19 X 19 X 8 CM (LARG X ALT X ESP) TIPO ONDULADO INCOLOR</v>
          </cell>
          <cell r="C460" t="str">
            <v>un</v>
          </cell>
          <cell r="D460">
            <v>16.89</v>
          </cell>
        </row>
        <row r="461">
          <cell r="A461" t="str">
            <v>CV00346</v>
          </cell>
          <cell r="B461" t="str">
            <v>ELEMENTO VAZADO CERÂMICO 18 X 18 X 7 CM (COMP X ALT X LARG)</v>
          </cell>
          <cell r="C461" t="str">
            <v>un</v>
          </cell>
          <cell r="D461">
            <v>4.83</v>
          </cell>
        </row>
        <row r="462">
          <cell r="A462" t="str">
            <v>CV00347</v>
          </cell>
          <cell r="B462" t="str">
            <v>ELEMENTO VAZADO CONCRETO 29 X 29 X 6 CM (COMP X ALT X LARG) QUADRICULADO</v>
          </cell>
          <cell r="C462" t="str">
            <v>un</v>
          </cell>
          <cell r="D462">
            <v>13.52</v>
          </cell>
        </row>
        <row r="463">
          <cell r="A463" t="str">
            <v>CV00348</v>
          </cell>
          <cell r="B463" t="str">
            <v>ELEMENTO VAZADO CONCRETO 29 X 10 X 10 CM VENEZIANA</v>
          </cell>
          <cell r="C463" t="str">
            <v>un</v>
          </cell>
          <cell r="D463">
            <v>8.93</v>
          </cell>
        </row>
        <row r="464">
          <cell r="A464" t="str">
            <v>CV00349</v>
          </cell>
          <cell r="B464" t="str">
            <v>TIJOLO CERÂMICO 8 FUROS - 9 X 19 X 19 CM (LARG X ALT X COMP)</v>
          </cell>
          <cell r="C464" t="str">
            <v>un</v>
          </cell>
          <cell r="D464">
            <v>1.1000000000000001</v>
          </cell>
        </row>
        <row r="465">
          <cell r="A465" t="str">
            <v>CV00350</v>
          </cell>
          <cell r="B465" t="str">
            <v>TIJOLO VAZADO CERÂMICO LÂMINADO 21 FUROS - 5,5 X 11 X 23CM (ALT X LARG X COMP)</v>
          </cell>
          <cell r="C465" t="str">
            <v>un</v>
          </cell>
          <cell r="D465">
            <v>1.69</v>
          </cell>
        </row>
        <row r="466">
          <cell r="A466" t="str">
            <v>CV00351</v>
          </cell>
          <cell r="B466" t="str">
            <v>TIJOLO MACIÇO CERÂMICO 10,5 X 5,5 X 21,5 CM (LARG X ALT X COMP)</v>
          </cell>
          <cell r="C466" t="str">
            <v>un</v>
          </cell>
          <cell r="D466">
            <v>0.56999999999999995</v>
          </cell>
        </row>
        <row r="467">
          <cell r="A467" t="str">
            <v>CV00352</v>
          </cell>
          <cell r="B467" t="str">
            <v>TIJOLO APARENTE MACIÇO CERÂMICO 5 X 10,5 X 22,5 CM (ALT X LARG X COMP)</v>
          </cell>
          <cell r="C467" t="str">
            <v>un</v>
          </cell>
          <cell r="D467">
            <v>1.47</v>
          </cell>
        </row>
        <row r="468">
          <cell r="A468" t="str">
            <v>CV00473</v>
          </cell>
          <cell r="B468" t="str">
            <v>MASSA DE VIDRACEIRO À BASE DE ÓLEO DE LINHAÇA</v>
          </cell>
          <cell r="C468" t="str">
            <v>KG</v>
          </cell>
          <cell r="D468">
            <v>7.22</v>
          </cell>
        </row>
        <row r="469">
          <cell r="A469" t="str">
            <v>CV00480</v>
          </cell>
          <cell r="B469" t="str">
            <v>VIDRO LISO TRANSPARENTE INCOLOR ESP=3MM</v>
          </cell>
          <cell r="C469" t="str">
            <v>M2</v>
          </cell>
          <cell r="D469">
            <v>98.45</v>
          </cell>
        </row>
        <row r="470">
          <cell r="A470" t="str">
            <v>CV00481</v>
          </cell>
          <cell r="B470" t="str">
            <v>VIDRO LISO TRANSPARENTE INCOLOR ESP=4MM</v>
          </cell>
          <cell r="C470" t="str">
            <v>M2</v>
          </cell>
          <cell r="D470">
            <v>85.97</v>
          </cell>
        </row>
        <row r="471">
          <cell r="A471" t="str">
            <v>CV00482</v>
          </cell>
          <cell r="B471" t="str">
            <v>VIDRO LISO TRANSPARENTE INCOLOR ESP=5 MM</v>
          </cell>
          <cell r="C471" t="str">
            <v>M2</v>
          </cell>
          <cell r="D471">
            <v>113.7</v>
          </cell>
        </row>
        <row r="472">
          <cell r="A472" t="str">
            <v>CV00483</v>
          </cell>
          <cell r="B472" t="str">
            <v>VIDRO LISO TRANSPARENTE INCOLOR ESP=6 MM</v>
          </cell>
          <cell r="C472" t="str">
            <v>M2</v>
          </cell>
          <cell r="D472">
            <v>126.28</v>
          </cell>
        </row>
        <row r="473">
          <cell r="A473" t="str">
            <v>CV00484</v>
          </cell>
          <cell r="B473" t="str">
            <v>VIDRO TEMPERADO TRANSPARENTE INCOLOR ESP=10 MM</v>
          </cell>
          <cell r="C473" t="str">
            <v>M2</v>
          </cell>
          <cell r="D473">
            <v>216</v>
          </cell>
        </row>
        <row r="474">
          <cell r="A474" t="str">
            <v>CV00485</v>
          </cell>
          <cell r="B474" t="str">
            <v>VIDRO TEMPERADO TRANSPARENTE INCOLOR ESP=6 MM</v>
          </cell>
          <cell r="C474" t="str">
            <v>M2</v>
          </cell>
          <cell r="D474">
            <v>183.14</v>
          </cell>
        </row>
        <row r="475">
          <cell r="A475" t="str">
            <v>CV00486</v>
          </cell>
          <cell r="B475" t="str">
            <v>VIDRO TEMPERADO TRANSPARENTE INCOLOR ESP=8 MM</v>
          </cell>
          <cell r="C475" t="str">
            <v>M2</v>
          </cell>
          <cell r="D475">
            <v>191.17</v>
          </cell>
        </row>
        <row r="476">
          <cell r="A476" t="str">
            <v>EL02805</v>
          </cell>
          <cell r="B476" t="str">
            <v>BORNE CONCÊNTRICO SUPORTE COM 1 SAÍDA DE LATÃO ESTANHADO 3/8" (9,53MM) ROSCA DO SUPORTE 3/8"</v>
          </cell>
          <cell r="C476" t="str">
            <v>un</v>
          </cell>
          <cell r="D476">
            <v>26.47</v>
          </cell>
        </row>
        <row r="477">
          <cell r="A477" t="str">
            <v>EL02810</v>
          </cell>
          <cell r="B477" t="str">
            <v>BORNE CONCÊNTRICO TERMINAL ANGULAR DE LATÃO ESTANHADO 3/8" (9,53MM)</v>
          </cell>
          <cell r="C477" t="str">
            <v>un</v>
          </cell>
          <cell r="D477">
            <v>19.04</v>
          </cell>
        </row>
        <row r="478">
          <cell r="A478" t="str">
            <v>EL02815</v>
          </cell>
          <cell r="B478" t="str">
            <v>BORNE CONCÊNTRICO TERMINAL CENTRAL DE LATÃO ESTANHADO 3/8" (9,53MM)</v>
          </cell>
          <cell r="C478" t="str">
            <v>un</v>
          </cell>
          <cell r="D478">
            <v>21.27</v>
          </cell>
        </row>
        <row r="479">
          <cell r="A479" t="str">
            <v>EL02820</v>
          </cell>
          <cell r="B479" t="str">
            <v>BORNE CONCÊNTRICO TERMINAL LATERAL DE LATÃO ESTANHADO 3/8" (9,53MM)</v>
          </cell>
          <cell r="C479" t="str">
            <v>un</v>
          </cell>
          <cell r="D479">
            <v>21.7</v>
          </cell>
        </row>
        <row r="480">
          <cell r="A480" t="str">
            <v>EL02825</v>
          </cell>
          <cell r="B480" t="str">
            <v>BORNE CONCÊNTRICO UNIÃO ANGULAR DE LATÃO ESTANHADO 3/8" (9,53MM)</v>
          </cell>
          <cell r="C480" t="str">
            <v>un</v>
          </cell>
          <cell r="D480">
            <v>26.75</v>
          </cell>
        </row>
        <row r="481">
          <cell r="A481" t="str">
            <v>EL02835</v>
          </cell>
          <cell r="B481" t="str">
            <v>BORNE CONCÊNTRICO UNIÃO SIMPLES (S/ SUPORTE) DE LATÃO ESTANHADO 3/8" (9,53MM)</v>
          </cell>
          <cell r="C481" t="str">
            <v>un</v>
          </cell>
          <cell r="D481">
            <v>26.33</v>
          </cell>
        </row>
        <row r="482">
          <cell r="A482" t="str">
            <v>EL02830</v>
          </cell>
          <cell r="B482" t="str">
            <v>BORNE CONCÊNTRICO UNIÃO C/ SUPORTE (DERIVAÇÃO "T" COM SUPORTE) DE LATÃO ESTANHADO 3/8" (9,53MM)</v>
          </cell>
          <cell r="C482" t="str">
            <v>un</v>
          </cell>
          <cell r="D482">
            <v>42.94</v>
          </cell>
        </row>
        <row r="483">
          <cell r="A483" t="str">
            <v>EL02798</v>
          </cell>
          <cell r="B483" t="str">
            <v>BORNE CONCÊNTRICO DERIVAÇÃO "T" (SEM SUPORTE) DE LATÃO ESTANHADO 3/8" (9,53MM)</v>
          </cell>
          <cell r="C483" t="str">
            <v>un</v>
          </cell>
          <cell r="D483">
            <v>42.94</v>
          </cell>
        </row>
        <row r="484">
          <cell r="A484" t="str">
            <v>EL02837</v>
          </cell>
          <cell r="B484" t="str">
            <v>VERGALHÃO REDONDO DE COBRE ELETROLÍTICO D=1/4" (6,35MM) - * 0,28KG/M</v>
          </cell>
          <cell r="C484" t="str">
            <v>M</v>
          </cell>
          <cell r="D484">
            <v>25.73</v>
          </cell>
        </row>
        <row r="485">
          <cell r="A485" t="str">
            <v>EL02838</v>
          </cell>
          <cell r="B485" t="str">
            <v>VERGALHÃO REDONDO DE COBRE ELETROLÍTICO D=3/8" (9,52MM) - * 0,63KG/M</v>
          </cell>
          <cell r="C485" t="str">
            <v>M</v>
          </cell>
          <cell r="D485">
            <v>57.89</v>
          </cell>
        </row>
        <row r="486">
          <cell r="A486" t="str">
            <v>EL06068</v>
          </cell>
          <cell r="B486" t="str">
            <v>BASE FUSÍVEL HH 400A - 15KV, TRIPOLAR, USO ABRIGADO</v>
          </cell>
          <cell r="C486" t="str">
            <v>un</v>
          </cell>
          <cell r="D486">
            <v>893.75</v>
          </cell>
        </row>
        <row r="487">
          <cell r="A487" t="str">
            <v>EL02768</v>
          </cell>
          <cell r="B487" t="str">
            <v>CHAVE FUSÍVEL (MATHEUS) DE DISTRIBUIÇÃO  ISOLADOR DE PORCELANA 100A - 15KV MONOPOLAR, CAPACIDADE DE INTERRUPÇÃO DE 10KA</v>
          </cell>
          <cell r="C487" t="str">
            <v>un</v>
          </cell>
          <cell r="D487">
            <v>286.41000000000003</v>
          </cell>
        </row>
        <row r="488">
          <cell r="A488" t="str">
            <v>EL02770</v>
          </cell>
          <cell r="B488" t="str">
            <v>CHAVE SECCIONADORA SEM CARGA (SEM BASE FUSÍVEL) 400A - 15KV, TRIPOLAR, USO ABRIGADO, COM PUNHO DE MANOBRA (BLOQUEIO KIRK E CADEADO), ARTICULADOR E PROLONGADOR (MANCAL CURTO)</v>
          </cell>
          <cell r="C488" t="str">
            <v>un</v>
          </cell>
          <cell r="D488">
            <v>2355.4899999999998</v>
          </cell>
        </row>
        <row r="489">
          <cell r="A489" t="str">
            <v>EL02771</v>
          </cell>
          <cell r="B489" t="str">
            <v>CHAVE SECCIONADORA SOB CARGA COM BASE FUSÍVEL 630A - 15KV, TRIPOLAR, USO ABRIGADO, COM PUNHO DE MANOBRA (BLOQUEIO KIRK E CADEADO), ARTICULADOR E
PROLONGADOR (MANCAL CURTO)</v>
          </cell>
          <cell r="C489" t="str">
            <v>un</v>
          </cell>
          <cell r="D489">
            <v>3253.51</v>
          </cell>
        </row>
        <row r="490">
          <cell r="A490" t="str">
            <v>EL06069</v>
          </cell>
          <cell r="B490" t="str">
            <v>CHAVE SECCIONADORA SOB CARGA COM BASE FUSÍVEL 630A - 15KV, TRIPOLAR, USO
ABRIGADO, COM MOLA DE ABERTURA NA QUEIMA DE FUSÍVEL, PUNHO DE MANOBRA (BLOQUEIO KIRK E CADEADO), ARTICULADOR E PROLONGADOR (MANCAL CURTO)</v>
          </cell>
          <cell r="C490" t="str">
            <v>un</v>
          </cell>
          <cell r="D490">
            <v>11044.67</v>
          </cell>
        </row>
        <row r="491">
          <cell r="A491" t="str">
            <v>EL02774</v>
          </cell>
          <cell r="B491" t="str">
            <v>FUSÍVEL LIMITADOR DE CORRENTE HH 25A - 15KV, CAPACIDADE DE INTERRUPÇÃO DE 20KA</v>
          </cell>
          <cell r="C491" t="str">
            <v>un</v>
          </cell>
          <cell r="D491">
            <v>257.52999999999997</v>
          </cell>
        </row>
        <row r="492">
          <cell r="A492" t="str">
            <v>EL06070</v>
          </cell>
          <cell r="B492" t="str">
            <v>FUSÍVEL LIMITADOR DE CORRENTE HH 100A - 15KV, CAPACIDADE DE INTERRUPÇÃO DE 20KA</v>
          </cell>
          <cell r="C492" t="str">
            <v>un</v>
          </cell>
          <cell r="D492">
            <v>507.57</v>
          </cell>
        </row>
        <row r="493">
          <cell r="A493" t="str">
            <v>EL02775</v>
          </cell>
          <cell r="B493" t="str">
            <v>LUVA ISOLANTE DE BORRACHA CLASSE 2 - 20KV (TENSÃO DE ENSAIO) COM LUVA PELICA PROTETORA</v>
          </cell>
          <cell r="C493" t="str">
            <v>CJ</v>
          </cell>
          <cell r="D493">
            <v>647.20000000000005</v>
          </cell>
        </row>
        <row r="494">
          <cell r="A494" t="str">
            <v>EL02777</v>
          </cell>
          <cell r="B494" t="str">
            <v>PARA - RAIO MÉDIA TENSÃO POLIMÉRICO 12KV - 10KA SEM FERRAGENS</v>
          </cell>
          <cell r="C494" t="str">
            <v>un</v>
          </cell>
          <cell r="D494">
            <v>193.75</v>
          </cell>
        </row>
        <row r="495">
          <cell r="A495" t="str">
            <v>EL02753</v>
          </cell>
          <cell r="B495" t="str">
            <v>TRANSFORMADOR DE CORRENTE (TC) MÉDIA TENSÃO ENCAPSULADO EM RESINA EPÓXI 15KV, NBI 95KV, 30/5A EXATIDÃO 10B100, USO INTERNO</v>
          </cell>
          <cell r="C495" t="str">
            <v>un</v>
          </cell>
          <cell r="D495">
            <v>2722.46</v>
          </cell>
        </row>
        <row r="496">
          <cell r="A496" t="str">
            <v>EL02752</v>
          </cell>
          <cell r="B496" t="str">
            <v>TRANSFORMADOR DE CORRENTE (TC) MÉDIA TENSÃO ENCAPSULADO EM RESINA EPÓXI 15KV, NBI 95KV, 150/5-5A DUPLO SECUNDÁRIO, EXATIDÃO 10B100 + 0,3C25, USO INTERNO</v>
          </cell>
          <cell r="C496" t="str">
            <v>un</v>
          </cell>
          <cell r="D496">
            <v>2883.29</v>
          </cell>
        </row>
        <row r="497">
          <cell r="A497" t="str">
            <v>EL06082</v>
          </cell>
          <cell r="B497" t="str">
            <v>TRANSFORMADOR DE POTENCIAL (TP) MÉDIA TENSÃO ENCAPSULADO EM RESINA EPÓXI 15KV, NBI 95KV, 13.800/220V - 500VA (POTÊNCIA TÉRMICA) MONOFÁSICO, FASE-FASE, COM FUSÍVEL (0,5A NO PRIMÁRIO), EXATIDÃO 0,6P200, USO INTERNO</v>
          </cell>
          <cell r="C497" t="str">
            <v>un</v>
          </cell>
          <cell r="D497">
            <v>3114.85</v>
          </cell>
        </row>
        <row r="498">
          <cell r="A498" t="str">
            <v>EL06073</v>
          </cell>
          <cell r="B498" t="str">
            <v>TERMINAÇÃO (MUFLA) CONTRÁTIL A FRIO PARA CABOS DE 25 ATÉ 95MM2 - 8,7/15kV USO INTERNO, ISOLAÇÃO PLENA (NÃO INCLUSO TERMINAL A COMPRESSÃO)</v>
          </cell>
          <cell r="C498" t="str">
            <v>un</v>
          </cell>
          <cell r="D498">
            <v>228.11</v>
          </cell>
        </row>
        <row r="499">
          <cell r="A499" t="str">
            <v>EL06072</v>
          </cell>
          <cell r="B499" t="str">
            <v>TERMINAÇÃO (MUFLA) CONTRÁTIL A FRIO PARA CABOS DE 150 ATÉ 240MM2 - 8,7/15kV USO INTERNO, ISOLAÇÃO PLENA (NÃO INCLUSO TERMINAL A COMPRESSÃO)</v>
          </cell>
          <cell r="C499" t="str">
            <v>un</v>
          </cell>
          <cell r="D499">
            <v>233.61</v>
          </cell>
        </row>
        <row r="500">
          <cell r="A500" t="str">
            <v>EL06076</v>
          </cell>
          <cell r="B500" t="str">
            <v>TERMINAÇÃO (MUFLA) CONTRÁTIL A FRIO PARA CABOS DE 400 ATÉ 500MM2 - 8,7/15kV USO INTERNO, ISOLAÇÃO PLENA (NÃO INCLUSO TERMINAL A COMPRESSÃO)</v>
          </cell>
          <cell r="C500" t="str">
            <v>un</v>
          </cell>
          <cell r="D500">
            <v>361.6</v>
          </cell>
        </row>
        <row r="501">
          <cell r="A501" t="str">
            <v>EL06074</v>
          </cell>
          <cell r="B501" t="str">
            <v>TERMINAÇÃO (MUFLA) CONTRÁTIL A FRIO PARA CABOS DE 35 ATÉ 95MM2 - 8,7/15kV USO EXTERNO, ISOLAÇÃO PLENA (NÃO INCLUSO TERMINAL A COMPRESSÃO)</v>
          </cell>
          <cell r="C501" t="str">
            <v>un</v>
          </cell>
          <cell r="D501">
            <v>312.85000000000002</v>
          </cell>
        </row>
        <row r="502">
          <cell r="A502" t="str">
            <v>EL06071</v>
          </cell>
          <cell r="B502" t="str">
            <v>TERMINAÇÃO (MUFLA) CONTRÁTIL A FRIO PARA CABOS DE 150 ATÉ 240MM2 - 8,7/15kV USO EXTERNO, ISOLAÇÃO PLENA (NÃO INCLUSO TERMINAL A COMPRESSÃO)</v>
          </cell>
          <cell r="C502" t="str">
            <v>un</v>
          </cell>
          <cell r="D502">
            <v>369.33</v>
          </cell>
        </row>
        <row r="503">
          <cell r="A503" t="str">
            <v>EL06075</v>
          </cell>
          <cell r="B503" t="str">
            <v>TERMINAÇÃO (MUFLA) CONTRÁTIL A FRIO PARA CABOS DE 400 ATÉ 500MM2 - 8,7/15kV USO EXTERNO, ISOLAÇÃO PLENA (NÃO INCLUSO TERMINAL A COMPRESSÃO)</v>
          </cell>
          <cell r="C503" t="str">
            <v>un</v>
          </cell>
          <cell r="D503">
            <v>441.91</v>
          </cell>
        </row>
        <row r="504">
          <cell r="A504" t="str">
            <v>EL06079</v>
          </cell>
          <cell r="B504" t="str">
            <v>TERMINAL (CONECTOR) TORQUIMÉTRICO EM LIGA DE ALUMÍNIO ESTANHADA PARA CABOS DE COBRE OU ALUMÍNIO DE 25 ATÉ 95MM2, 1 FURO PARA TERMINAL (MUFLA) DE MÉDIA TENSÃO
ATÉ 35KV</v>
          </cell>
          <cell r="C504" t="str">
            <v>un</v>
          </cell>
          <cell r="D504">
            <v>125.97</v>
          </cell>
        </row>
        <row r="505">
          <cell r="A505" t="str">
            <v>EL06077</v>
          </cell>
          <cell r="B505" t="str">
            <v>TERMINAL (CONECTOR) TORQUIMÉTRICO EM LIGA DE ALUMÍNIO ESTANHADA PARA CABOS DE COBRE OU ALUMÍNIO DE 120 ATÉ 150MM2, 1 FURO PARA TERMINAL (MUFLA) DE MÉDIA TENSÃO
ATÉ 35KV</v>
          </cell>
          <cell r="C505" t="str">
            <v>un</v>
          </cell>
          <cell r="D505">
            <v>223.02</v>
          </cell>
        </row>
        <row r="506">
          <cell r="A506" t="str">
            <v>EL06078</v>
          </cell>
          <cell r="B506" t="str">
            <v>TERMINAL (CONECTOR) TORQUIMÉTRICO EM LIGA DE ALUMÍNIO ESTANHADA PARA CABOS DE
COBRE OU ALUMÍNIO DE 185 ATÉ 240MM2, 1 FURO PARA TERMINAL (MUFLA) DE MÉDIA TENSÃO ATÉ 35KV</v>
          </cell>
          <cell r="C506" t="str">
            <v>un</v>
          </cell>
          <cell r="D506">
            <v>188.95</v>
          </cell>
        </row>
        <row r="507">
          <cell r="A507" t="str">
            <v>EL06080</v>
          </cell>
          <cell r="B507" t="str">
            <v>TERMINAL (CONECTOR) TORQUIMÉTRICO EM LIGA DE ALUMÍNIO ESTANHADA PARA CABOS DE COBRE OU ALUMÍNIO DE 300MM2, 1 FURO PARA TERMINAL (MUFLA) DE MÉDIA TENSÃO ATÉ 35KV</v>
          </cell>
          <cell r="C507" t="str">
            <v>un</v>
          </cell>
          <cell r="D507">
            <v>298.39</v>
          </cell>
        </row>
        <row r="508">
          <cell r="A508" t="str">
            <v>EL06081</v>
          </cell>
          <cell r="B508" t="str">
            <v>TERMINAL (CONECTOR) TORQUIMÉTRICO EM LIGA DE ALUMÍNIO ESTANHADA PARA CABOS DE COBRE OU ALUMÍNIO DE 400MM2, 1 FURO PARA TERMINAL (MUFLA) DE MÉDIA TENSÃO ATÉ 35KV</v>
          </cell>
          <cell r="C508" t="str">
            <v>un</v>
          </cell>
          <cell r="D508">
            <v>379.96</v>
          </cell>
        </row>
        <row r="509">
          <cell r="A509" t="str">
            <v>EL00971</v>
          </cell>
          <cell r="B509" t="str">
            <v>FITA ISOLANTE EM PVC ATÉ 750V, 19MM (LARG), 0 A 90 °C, ESPESSURA MÍNIMA DE 0,15MM, PARA INSTALAÇÕES ELÉTRICAS</v>
          </cell>
          <cell r="C509" t="str">
            <v>M</v>
          </cell>
          <cell r="D509">
            <v>1.24</v>
          </cell>
        </row>
        <row r="510">
          <cell r="A510" t="str">
            <v>EL02291</v>
          </cell>
          <cell r="B510" t="str">
            <v>TERMINAL (CONECTOR) COMPRESSÃO EM COBRE ELETROLÍTICO ESTANHADO PARA CABOS DE COBRE DE 1,5MM2 BARRIL CURTO, 1 FURO</v>
          </cell>
          <cell r="C510" t="str">
            <v>un</v>
          </cell>
          <cell r="D510">
            <v>0.83</v>
          </cell>
        </row>
        <row r="511">
          <cell r="A511" t="str">
            <v>EL02297</v>
          </cell>
          <cell r="B511" t="str">
            <v>TERMINAL (CONECTOR) COMPRESSÃO EM COBRE ELETROLÍTICO ESTANHADO PARA CABOS DE COBRE DE 2,5MM2 BARRIL CURTO, 1 FURO</v>
          </cell>
          <cell r="C511" t="str">
            <v>un</v>
          </cell>
          <cell r="D511">
            <v>0.89</v>
          </cell>
        </row>
        <row r="512">
          <cell r="A512" t="str">
            <v>EL02302</v>
          </cell>
          <cell r="B512" t="str">
            <v>TERMINAL (CONECTOR) COMPRESSÃO EM COBRE ELETROLÍTICO ESTANHADO PARA CABOS DE COBRE DE 4MM2 BARRIL CURTO, 1 FURO</v>
          </cell>
          <cell r="C512" t="str">
            <v>un</v>
          </cell>
          <cell r="D512">
            <v>1.31</v>
          </cell>
        </row>
        <row r="513">
          <cell r="A513" t="str">
            <v>EL02305</v>
          </cell>
          <cell r="B513" t="str">
            <v>TERMINAL (CONECTOR) COMPRESSÃO EM COBRE ELETROLÍTICO ESTANHADO PARA CABOS DE COBRE DE 6MM2 BARRIL CURTO, 1 FURO</v>
          </cell>
          <cell r="C513" t="str">
            <v>un</v>
          </cell>
          <cell r="D513">
            <v>1.42</v>
          </cell>
        </row>
        <row r="514">
          <cell r="A514" t="str">
            <v>EL02292</v>
          </cell>
          <cell r="B514" t="str">
            <v>TERMINAL (CONECTOR) COMPRESSÃO EM COBRE ELETROLÍTICO ESTANHADO PARA CABOS DE COBRE DE 10MM2 BARRIL CURTO, 1 FURO</v>
          </cell>
          <cell r="C514" t="str">
            <v>un</v>
          </cell>
          <cell r="D514">
            <v>1.67</v>
          </cell>
        </row>
        <row r="515">
          <cell r="A515" t="str">
            <v>EL02295</v>
          </cell>
          <cell r="B515" t="str">
            <v>TERMINAL (CONECTOR) COMPRESSÃO EM COBRE ELETROLÍTICO ESTANHADO PARA CABOS DE COBRE DE 16MM2 BARRIL CURTO, 1 FURO</v>
          </cell>
          <cell r="C515" t="str">
            <v>un</v>
          </cell>
          <cell r="D515">
            <v>1.89</v>
          </cell>
        </row>
        <row r="516">
          <cell r="A516" t="str">
            <v>EL02299</v>
          </cell>
          <cell r="B516" t="str">
            <v>TERMINAL (CONECTOR) COMPRESSÃO EM COBRE ELETROLÍTICO ESTANHADO PARA CABOS DE COBRE DE 25MM2 BARRIL CURTO, 1 FURO</v>
          </cell>
          <cell r="C516" t="str">
            <v>un</v>
          </cell>
          <cell r="D516">
            <v>2.64</v>
          </cell>
        </row>
        <row r="517">
          <cell r="A517" t="str">
            <v>EL02301</v>
          </cell>
          <cell r="B517" t="str">
            <v>TERMINAL (CONECTOR) COMPRESSÃO EM COBRE ELETROLÍTICO ESTANHADO PARA CABOS DE COBRE DE 35MM2 BARRIL CURTO, 1 FURO</v>
          </cell>
          <cell r="C517" t="str">
            <v>un</v>
          </cell>
          <cell r="D517">
            <v>2.95</v>
          </cell>
        </row>
        <row r="518">
          <cell r="A518" t="str">
            <v>EL02304</v>
          </cell>
          <cell r="B518" t="str">
            <v>TERMINAL (CONECTOR) COMPRESSÃO EM COBRE ELETROLÍTICO ESTANHADO PARA CABOS DE COBRE DE 50MM2 BARRIL CURTO, 1 FURO</v>
          </cell>
          <cell r="C518" t="str">
            <v>un</v>
          </cell>
          <cell r="D518">
            <v>5.21</v>
          </cell>
        </row>
        <row r="519">
          <cell r="A519" t="str">
            <v>EL02306</v>
          </cell>
          <cell r="B519" t="str">
            <v>TERMINAL (CONECTOR) COMPRESSÃO EM COBRE ELETROLÍTICO ESTANHADO PARA CABOS DE COBRE DE 70MM2 BARRIL CURTO, 1 FURO</v>
          </cell>
          <cell r="C519" t="str">
            <v>un</v>
          </cell>
          <cell r="D519">
            <v>6.44</v>
          </cell>
        </row>
        <row r="520">
          <cell r="A520" t="str">
            <v>EL02307</v>
          </cell>
          <cell r="B520" t="str">
            <v>TERMINAL (CONECTOR) COMPRESSÃO EM COBRE ELETROLÍTICO ESTANHADO PARA CABOS DE COBRE DE 95MM2 BARRIL CURTO, 1 FURO</v>
          </cell>
          <cell r="C520" t="str">
            <v>un</v>
          </cell>
          <cell r="D520">
            <v>7.82</v>
          </cell>
        </row>
        <row r="521">
          <cell r="A521" t="str">
            <v>EL02293</v>
          </cell>
          <cell r="B521" t="str">
            <v>TERMINAL (CONECTOR) COMPRESSÃO EM COBRE ELETROLÍTICO ESTANHADO PARA CABOS DE COBRE DE 120MM2 BARRIL CURTO, 1 FURO</v>
          </cell>
          <cell r="C521" t="str">
            <v>un</v>
          </cell>
          <cell r="D521">
            <v>9.61</v>
          </cell>
        </row>
        <row r="522">
          <cell r="A522" t="str">
            <v>EL02294</v>
          </cell>
          <cell r="B522" t="str">
            <v>TERMINAL (CONECTOR) COMPRESSÃO EM COBRE ELETROLÍTICO ESTANHADO PARA CABOS DE COBRE DE 150MM2 BARRIL CURTO, 1 FURO</v>
          </cell>
          <cell r="C522" t="str">
            <v>un</v>
          </cell>
          <cell r="D522">
            <v>14.83</v>
          </cell>
        </row>
        <row r="523">
          <cell r="A523" t="str">
            <v>EL02296</v>
          </cell>
          <cell r="B523" t="str">
            <v>TERMINAL (CONECTOR) COMPRESSÃO EM COBRE ELETROLÍTICO ESTANHADO PARA CABOS DE COBRE DE 185MM2 BARRIL CURTO, 1 FURO</v>
          </cell>
          <cell r="C523" t="str">
            <v>un</v>
          </cell>
          <cell r="D523">
            <v>18.05</v>
          </cell>
        </row>
        <row r="524">
          <cell r="A524" t="str">
            <v>EL02298</v>
          </cell>
          <cell r="B524" t="str">
            <v>TERMINAL (CONECTOR) COMPRESSÃO EM COBRE ELETROLÍTICO ESTANHADO PARA CABOS DE COBRE DE 240MM2 BARRIL CURTO, 1 FURO</v>
          </cell>
          <cell r="C524" t="str">
            <v>un</v>
          </cell>
          <cell r="D524">
            <v>22.98</v>
          </cell>
        </row>
        <row r="525">
          <cell r="A525" t="str">
            <v>EL02300</v>
          </cell>
          <cell r="B525" t="str">
            <v>TERMINAL (CONECTOR) COMPRESSÃO EM COBRE ELETROLÍTICO ESTANHADO PARA CABOS DE COBRE DE 300MM2 BARRIL CURTO, 1 FURO</v>
          </cell>
          <cell r="C525" t="str">
            <v>un</v>
          </cell>
          <cell r="D525">
            <v>38.479999999999997</v>
          </cell>
        </row>
        <row r="526">
          <cell r="A526" t="str">
            <v>EL02303</v>
          </cell>
          <cell r="B526" t="str">
            <v>TERMINAL (CONECTOR) COMPRESSÃO EM COBRE ELETROLÍTICO ESTANHADO PARA CABOS DE COBRE DE 400MM2 BARRIL CURTO, 1 FURO</v>
          </cell>
          <cell r="C526" t="str">
            <v>un</v>
          </cell>
          <cell r="D526">
            <v>83.19</v>
          </cell>
        </row>
        <row r="527">
          <cell r="A527" t="str">
            <v>EL06013</v>
          </cell>
          <cell r="B527" t="str">
            <v>TERMINAL (CONECTOR) PRESSÃO (CABO - BARRA) EM LIGA DE COBRE FUNDIDO PARA CABOS DE COBRE DE 6 ATÉ 10MM2, 1 CABO/1 FURO</v>
          </cell>
          <cell r="C527" t="str">
            <v>un</v>
          </cell>
          <cell r="D527">
            <v>3.5</v>
          </cell>
        </row>
        <row r="528">
          <cell r="A528" t="str">
            <v>EL06008</v>
          </cell>
          <cell r="B528" t="str">
            <v>TERMINAL (CONECTOR) PRESSÃO (CABO - BARRA) EM LIGA DE COBRE FUNDIDO PARA CABOS DE COBRE DE 16 ATÉ 25MM2, 1 CABO/1 FURO</v>
          </cell>
          <cell r="C528" t="str">
            <v>un</v>
          </cell>
          <cell r="D528">
            <v>5.93</v>
          </cell>
        </row>
        <row r="529">
          <cell r="A529" t="str">
            <v>EL06011</v>
          </cell>
          <cell r="B529" t="str">
            <v>TERMINAL (CONECTOR) PRESSÃO (CABO - BARRA) EM LIGA DE COBRE FUNDIDO PARA CABOS DE COBRE DE 35MM2, 1 CABO/1 FURO</v>
          </cell>
          <cell r="C529" t="str">
            <v>un</v>
          </cell>
          <cell r="D529">
            <v>7.62</v>
          </cell>
        </row>
        <row r="530">
          <cell r="A530" t="str">
            <v>EL06012</v>
          </cell>
          <cell r="B530" t="str">
            <v>TERMINAL (CONECTOR) PRESSÃO (CABO - BARRA) EM LIGA DE COBRE FUNDIDO PARA CABOS DE COBRE DE 50 ATÉ 70MM2, 1 CABO/1 FURO</v>
          </cell>
          <cell r="C530" t="str">
            <v>un</v>
          </cell>
          <cell r="D530">
            <v>9.59</v>
          </cell>
        </row>
        <row r="531">
          <cell r="A531" t="str">
            <v>EL06014</v>
          </cell>
          <cell r="B531" t="str">
            <v>TERMINAL (CONECTOR) PRESSÃO (CABO - BARRA) EM LIGA DE COBRE FUNDIDO PARA CABOS DE COBRE DE 95MM2, 1 CABO/1 FURO</v>
          </cell>
          <cell r="C531" t="str">
            <v>un</v>
          </cell>
          <cell r="D531">
            <v>14.34</v>
          </cell>
        </row>
        <row r="532">
          <cell r="A532" t="str">
            <v>EL06007</v>
          </cell>
          <cell r="B532" t="str">
            <v>TERMINAL (CONECTOR) PRESSÃO (CABO - BARRA) EM LIGA DE COBRE FUNDIDO PARA CABOS DE COBRE DE 120 ATÉ 185MM2, 1 CABO/1 FURO</v>
          </cell>
          <cell r="C532" t="str">
            <v>un</v>
          </cell>
          <cell r="D532">
            <v>22.42</v>
          </cell>
        </row>
        <row r="533">
          <cell r="A533" t="str">
            <v>EL06009</v>
          </cell>
          <cell r="B533" t="str">
            <v>TERMINAL (CONECTOR) PRESSÃO (CABO - BARRA) EM LIGA DE COBRE FUNDIDO PARA CABOS DE COBRE DE 240M2, 1 CABO/1 FURO</v>
          </cell>
          <cell r="C533" t="str">
            <v>un</v>
          </cell>
          <cell r="D533">
            <v>27.62</v>
          </cell>
        </row>
        <row r="534">
          <cell r="A534" t="str">
            <v>EL06010</v>
          </cell>
          <cell r="B534" t="str">
            <v>TERMINAL (CONECTOR) PRESSÃO (CABO - BARRA) EM LIGA DE COBRE FUNDIDO PARA CABOS DE COBRE DE 300 ATÉ 400MM2, 1 CABO/1 FURO</v>
          </cell>
          <cell r="C534" t="str">
            <v>un</v>
          </cell>
          <cell r="D534">
            <v>55.09</v>
          </cell>
        </row>
        <row r="535">
          <cell r="A535" t="str">
            <v>EL07170</v>
          </cell>
          <cell r="B535" t="str">
            <v>CABO DE CONTROLE DE COBRE COM ISOLAÇÃO PVC / COBERTURA PVC 1 KV, 2 X 1,0MM2 BLINDADO COM FITA DE ALUMÍNIO/POLIÉSTER + DRENO</v>
          </cell>
          <cell r="C535" t="str">
            <v>M</v>
          </cell>
          <cell r="D535">
            <v>4.9800000000000004</v>
          </cell>
        </row>
        <row r="536">
          <cell r="A536" t="str">
            <v>EL07171</v>
          </cell>
          <cell r="B536" t="str">
            <v>CABO DE CONTROLE DE COBRE COM ISOLAÇÃO PVC / COBERTURA PVC 1 KV, 3 X 1,0MM2 BLINDADO COM FITA DE ALUMÍNIO/POLIÉSTER + DRENO</v>
          </cell>
          <cell r="C536" t="str">
            <v>M</v>
          </cell>
          <cell r="D536">
            <v>5.31</v>
          </cell>
        </row>
        <row r="537">
          <cell r="A537" t="str">
            <v>EL07172</v>
          </cell>
          <cell r="B537" t="str">
            <v>CABO DE CONTROLE DE COBRE COM ISOLAÇÃO PVC / COBERTURA PVC 1 KV, 4 X 1,0MM2 BLINDADO COM FITA DE ALUMÍNIO/POLIÉSTER + DRENO</v>
          </cell>
          <cell r="C537" t="str">
            <v>M</v>
          </cell>
          <cell r="D537">
            <v>7.68</v>
          </cell>
        </row>
        <row r="538">
          <cell r="A538" t="str">
            <v>EL07173</v>
          </cell>
          <cell r="B538" t="str">
            <v>CABO DE CONTROLE DE COBRE COM ISOLAÇÃO PVC / COBERTURA PVC 1 KV, 5 X 1,0MM2 BLINDADO COM FITA DE ALUMÍNIO/POLIÉSTER + DRENO</v>
          </cell>
          <cell r="C538" t="str">
            <v>M</v>
          </cell>
          <cell r="D538">
            <v>9.23</v>
          </cell>
        </row>
        <row r="539">
          <cell r="A539" t="str">
            <v>EL07174</v>
          </cell>
          <cell r="B539" t="str">
            <v>CABO DE CONTROLE DE COBRE COM ISOLAÇÃO PVC / COBERTURA PVC 1 KV, 7 X 1,0MM2 BLINDADO COM FITA DE ALUMÍNIO/POLIÉSTER + DRENO</v>
          </cell>
          <cell r="C539" t="str">
            <v>M</v>
          </cell>
          <cell r="D539">
            <v>12.91</v>
          </cell>
        </row>
        <row r="540">
          <cell r="A540" t="str">
            <v>EL07175</v>
          </cell>
          <cell r="B540" t="str">
            <v>CABO DE CONTROLE DE COBRE COM ISOLAÇÃO PVC / COBERTURA PVC 1 KV, 9 X 1,0MM2 BLINDADO COM FITA DE ALUMÍNIO/POLIÉSTER + DRENO</v>
          </cell>
          <cell r="C540" t="str">
            <v>M</v>
          </cell>
          <cell r="D540">
            <v>17.64</v>
          </cell>
        </row>
        <row r="541">
          <cell r="A541" t="str">
            <v>EL07176</v>
          </cell>
          <cell r="B541" t="str">
            <v>CABO DE CONTROLE DE COBRE COM ISOLAÇÃO PVC / COBERTURA PVC 1 KV, 12 X 1,0MM2 BLINDADO COM FITA DE ALUMÍNIO/POLIÉSTER + DRENO</v>
          </cell>
          <cell r="C541" t="str">
            <v>M</v>
          </cell>
          <cell r="D541">
            <v>20.399999999999999</v>
          </cell>
        </row>
        <row r="542">
          <cell r="A542" t="str">
            <v>EL02186</v>
          </cell>
          <cell r="B542" t="str">
            <v>CABO DE CONTROLE DE COBRE COM ISOLAÇÃO PVC / COBERTURA PVC 1KV, 2 X 1,5MM2 BLINDADO COM FITA DE ALUMÍNIO/POLIÉSTER + DRENO</v>
          </cell>
          <cell r="C542" t="str">
            <v>M</v>
          </cell>
          <cell r="D542">
            <v>5.37</v>
          </cell>
        </row>
        <row r="543">
          <cell r="A543" t="str">
            <v>EL02196</v>
          </cell>
          <cell r="B543" t="str">
            <v>CABO DE CONTROLE DE COBRE COM ISOLAÇÃO PVC / COBERTURA PVC 1 KV, 3 X 1,5MM2 BLINDADO COM FITA DE ALUMÍNIO/POLIÉSTER + DRENO</v>
          </cell>
          <cell r="C543" t="str">
            <v>M</v>
          </cell>
          <cell r="D543">
            <v>6.81</v>
          </cell>
        </row>
        <row r="544">
          <cell r="A544" t="str">
            <v>EL02198</v>
          </cell>
          <cell r="B544" t="str">
            <v>CABO DE CONTROLE DE COBRE COM ISOLAÇÃO PVC / COBERTURA PVC 1 KV, 4 X 1,5MM2 BLINDADO COM FITA DE ALUMÍNIO/POLIÉSTER + DRENO</v>
          </cell>
          <cell r="C544" t="str">
            <v>M</v>
          </cell>
          <cell r="D544">
            <v>8.61</v>
          </cell>
        </row>
        <row r="545">
          <cell r="A545" t="str">
            <v>EL02200</v>
          </cell>
          <cell r="B545" t="str">
            <v>CABO DE CONTROLE DE COBRE COM ISOLAÇÃO PVC / COBERTURA PVC 1 KV, 5 X 1,5MM2 BLINDADO COM FITA DE ALUMÍNIO/POLIÉSTER + DRENO</v>
          </cell>
          <cell r="C545" t="str">
            <v>M</v>
          </cell>
          <cell r="D545">
            <v>10.8</v>
          </cell>
        </row>
        <row r="546">
          <cell r="A546" t="str">
            <v>EL02202</v>
          </cell>
          <cell r="B546" t="str">
            <v>CABO DE CONTROLE DE COBRE COM ISOLAÇÃO PVC / COBERTURA PVC 1 KV, 7 X 1,5MM2 BLINDADO COM FITA DE ALUMÍNIO/POLIÉSTER + DRENO</v>
          </cell>
          <cell r="C546" t="str">
            <v>M</v>
          </cell>
          <cell r="D546">
            <v>13.9</v>
          </cell>
        </row>
        <row r="547">
          <cell r="A547" t="str">
            <v>EL02204</v>
          </cell>
          <cell r="B547" t="str">
            <v>CABO DE CONTROLE DE COBRE COM ISOLAÇÃO PVC / COBERTURA PVC 1 KV, 9 X 1,5MM2 BLINDADO COM FITA DE ALUMÍNIO/POLIÉSTER + DRENO</v>
          </cell>
          <cell r="C547" t="str">
            <v>M</v>
          </cell>
          <cell r="D547">
            <v>21.25</v>
          </cell>
        </row>
        <row r="548">
          <cell r="A548" t="str">
            <v>EL02187</v>
          </cell>
          <cell r="B548" t="str">
            <v>CABO DE CONTROLE DE COBRE COM ISOLAÇÃO PVC / COBERTURA PVC 1KV, 12 X 1,5MM2 BLINDADO COM FITA DE ALUMÍNIO/POLIÉSTER + DRENO</v>
          </cell>
          <cell r="C548" t="str">
            <v>M</v>
          </cell>
          <cell r="D548">
            <v>23.36</v>
          </cell>
        </row>
        <row r="549">
          <cell r="A549" t="str">
            <v>EL05995</v>
          </cell>
          <cell r="B549" t="str">
            <v>CABO DE CONTROLE DE COBRE COM ISOLAÇÃO PVC / COBERTURA PVC 1 KV, 15 X 1,5MM2 BLINDADO COM FITA DE ALUMÍNIO/POLIÉSTER + DRENO</v>
          </cell>
          <cell r="C549" t="str">
            <v>M</v>
          </cell>
          <cell r="D549">
            <v>32.36</v>
          </cell>
        </row>
        <row r="550">
          <cell r="A550" t="str">
            <v>EL05999</v>
          </cell>
          <cell r="B550" t="str">
            <v>CABO DE CONTROLE DE COBRE COM ISOLAÇÃO PVC / COBERTURA PVC 1 KV, 20 X 1,5MM2 BLINDADO COM FITA DE ALUMÍNIO/POLIÉSTER + DRENO</v>
          </cell>
          <cell r="C550" t="str">
            <v>M</v>
          </cell>
          <cell r="D550">
            <v>40.159999999999997</v>
          </cell>
        </row>
        <row r="551">
          <cell r="A551" t="str">
            <v>EL06003</v>
          </cell>
          <cell r="B551" t="str">
            <v>CABO DE CONTROLE DE COBRE COM ISOLAÇÃO PVC / COBERTURA PVC 1 KV, 25 X 1,5MM2 BLINDADO COM FITA DE ALUMÍNIO/POLIÉSTER + DRENO</v>
          </cell>
          <cell r="C551" t="str">
            <v>M</v>
          </cell>
          <cell r="D551">
            <v>51.49</v>
          </cell>
        </row>
        <row r="552">
          <cell r="A552" t="str">
            <v>EL02193</v>
          </cell>
          <cell r="B552" t="str">
            <v>CABO DE CONTROLE DE COBRE COM ISOLAÇÃO PVC / COBERTURA PVC 1 KV, 2 X 2,5MM2 BLINDADO COM FITA DE ALUMÍNIO/POLIÉSTER + DRENO</v>
          </cell>
          <cell r="C552" t="str">
            <v>M</v>
          </cell>
          <cell r="D552">
            <v>6.99</v>
          </cell>
        </row>
        <row r="553">
          <cell r="A553" t="str">
            <v>EL02197</v>
          </cell>
          <cell r="B553" t="str">
            <v>CABO DE CONTROLE DE COBRE COM ISOLAÇÃO PVC / COBERTURA PVC 1 KV, 3 X 2,5MM2 BLINDADO COM FITA DE ALUMÍNIO/POLIÉSTER + DRENO</v>
          </cell>
          <cell r="C553" t="str">
            <v>M</v>
          </cell>
          <cell r="D553">
            <v>9.17</v>
          </cell>
        </row>
        <row r="554">
          <cell r="A554" t="str">
            <v>EL02199</v>
          </cell>
          <cell r="B554" t="str">
            <v>CABO DE CONTROLE DE COBRE COM ISOLAÇÃO PVC / COBERTURA PVC 1 KV, 4 X 2,5MM2 BLINDADO COM FITA DE ALUMÍNIO/POLIÉSTER + DRENO</v>
          </cell>
          <cell r="C554" t="str">
            <v>M</v>
          </cell>
          <cell r="D554">
            <v>12.3</v>
          </cell>
        </row>
        <row r="555">
          <cell r="A555" t="str">
            <v>EL02201</v>
          </cell>
          <cell r="B555" t="str">
            <v>CABO DE CONTROLE DE COBRE COM ISOLAÇÃO PVC / COBERTURA PVC 1 KV, 5 X 2,5MM2 BLINDADO COM FITA DE ALUMÍNIO/POLIÉSTER + DRENO</v>
          </cell>
          <cell r="C555" t="str">
            <v>M</v>
          </cell>
          <cell r="D555">
            <v>15.01</v>
          </cell>
        </row>
        <row r="556">
          <cell r="A556" t="str">
            <v>EL02203</v>
          </cell>
          <cell r="B556" t="str">
            <v>CABO DE CONTROLE DE COBRE COM ISOLAÇÃO PVC / COBERTURA PVC 1 KV, 7 X 2,5MM2 BLINDADO COM FITA DE ALUMÍNIO/POLIÉSTER + DRENO</v>
          </cell>
          <cell r="C556" t="str">
            <v>M</v>
          </cell>
          <cell r="D556">
            <v>22.35</v>
          </cell>
        </row>
        <row r="557">
          <cell r="A557" t="str">
            <v>EL02205</v>
          </cell>
          <cell r="B557" t="str">
            <v>CABO DE CONTROLE DE COBRE COM ISOLAÇÃO PVC / COBERTURA PVC 1 KV, 9 X 2,5MM2 BLINDADO COM FITA DE ALUMÍNIO/POLIÉSTER + DRENO</v>
          </cell>
          <cell r="C557" t="str">
            <v>M</v>
          </cell>
          <cell r="D557">
            <v>24.3</v>
          </cell>
        </row>
        <row r="558">
          <cell r="A558" t="str">
            <v>EL02188</v>
          </cell>
          <cell r="B558" t="str">
            <v>CABO DE CONTROLE DE COBRE COM ISOLAÇÃO PVC / COBERTURA PVC 1KV, 12 X 2,5MM2 BLINDADO COM FITA DE ALUMÍNIO/POLIÉSTER + DRENO</v>
          </cell>
          <cell r="C558" t="str">
            <v>M</v>
          </cell>
          <cell r="D558">
            <v>34.979999999999997</v>
          </cell>
        </row>
        <row r="559">
          <cell r="A559" t="str">
            <v>EL05997</v>
          </cell>
          <cell r="B559" t="str">
            <v>CABO DE CONTROLE DE COBRE COM ISOLAÇÃO PVC / COBERTURA PVC 1 KV, 15 X 2,5MM2 BLINDADO COM FITA DE ALUMÍNIO/POLIÉSTER + DRENO</v>
          </cell>
          <cell r="C559" t="str">
            <v>M</v>
          </cell>
          <cell r="D559">
            <v>46.04</v>
          </cell>
        </row>
        <row r="560">
          <cell r="A560" t="str">
            <v>EL06001</v>
          </cell>
          <cell r="B560" t="str">
            <v>CABO DE CONTROLE DE COBRE COM ISOLAÇÃO PVC / COBERTURA PVC 1 KV, 20 X 2,5MM2 BLINDADO COM FITA DE ALUMÍNIO/POLIÉSTER + DRENO</v>
          </cell>
          <cell r="C560" t="str">
            <v>M</v>
          </cell>
          <cell r="D560">
            <v>58.68</v>
          </cell>
        </row>
        <row r="561">
          <cell r="A561" t="str">
            <v>EL06005</v>
          </cell>
          <cell r="B561" t="str">
            <v>CABO DE CONTROLE DE COBRE COM ISOLAÇÃO PVC / COBERTURA PVC 1 KV, 25 X 2,5MM2 BLINDADO COM FITA DE ALUMÍNIO/POLIÉSTER + DRENO</v>
          </cell>
          <cell r="C561" t="str">
            <v>M</v>
          </cell>
          <cell r="D561">
            <v>64.72</v>
          </cell>
        </row>
        <row r="562">
          <cell r="A562" t="str">
            <v>EL07163</v>
          </cell>
          <cell r="B562" t="str">
            <v>CABO DE CONTROLE DE COBRE COM ISOLAÇÃO PVC / COBERTURA PVC 500V, 2 X 1,0MM2</v>
          </cell>
          <cell r="C562" t="str">
            <v>M</v>
          </cell>
          <cell r="D562">
            <v>3.4</v>
          </cell>
        </row>
        <row r="563">
          <cell r="A563" t="str">
            <v>EL07164</v>
          </cell>
          <cell r="B563" t="str">
            <v>CABO DE CONTROLE DE COBRE COM ISOLAÇÃO PVC / COBERTURA PVC 500V, 3 X 1,0MM2</v>
          </cell>
          <cell r="C563" t="str">
            <v>M</v>
          </cell>
          <cell r="D563">
            <v>4.53</v>
          </cell>
        </row>
        <row r="564">
          <cell r="A564" t="str">
            <v>EL07165</v>
          </cell>
          <cell r="B564" t="str">
            <v>CABO DE CONTROLE DE COBRE COM ISOLAÇÃO PVC / COBERTURA PVC 500V, 4 X 1,0MM2</v>
          </cell>
          <cell r="C564" t="str">
            <v>M</v>
          </cell>
          <cell r="D564">
            <v>5.94</v>
          </cell>
        </row>
        <row r="565">
          <cell r="A565" t="str">
            <v>EL07166</v>
          </cell>
          <cell r="B565" t="str">
            <v>CABO DE CONTROLE DE COBRE COM ISOLAÇÃO PVC / COBERTURA PVC 500V, 5 X 1,0MM2</v>
          </cell>
          <cell r="C565" t="str">
            <v>M</v>
          </cell>
          <cell r="D565">
            <v>7.84</v>
          </cell>
        </row>
        <row r="566">
          <cell r="A566" t="str">
            <v>EL07167</v>
          </cell>
          <cell r="B566" t="str">
            <v>CABO DE CONTROLE DE COBRE COM ISOLAÇÃO PVC / COBERTURA PVC 500V, 7 X 1,0MM2</v>
          </cell>
          <cell r="C566" t="str">
            <v>M</v>
          </cell>
          <cell r="D566">
            <v>10.38</v>
          </cell>
        </row>
        <row r="567">
          <cell r="A567" t="str">
            <v>EL07168</v>
          </cell>
          <cell r="B567" t="str">
            <v>CABO DE CONTROLE DE COBRE COM ISOLAÇÃO PVC / COBERTURA PVC 500V, 9 X 1,0MM2</v>
          </cell>
          <cell r="C567" t="str">
            <v>M</v>
          </cell>
          <cell r="D567">
            <v>14.55</v>
          </cell>
        </row>
        <row r="568">
          <cell r="A568" t="str">
            <v>EL07169</v>
          </cell>
          <cell r="B568" t="str">
            <v>CABO DE CONTROLE DE COBRE COM ISOLAÇÃO PVC / COBERTURA PVC 500V, 12 X 1,0MM2</v>
          </cell>
          <cell r="C568" t="str">
            <v>M</v>
          </cell>
          <cell r="D568">
            <v>17.100000000000001</v>
          </cell>
        </row>
        <row r="569">
          <cell r="A569" t="str">
            <v>EL02226</v>
          </cell>
          <cell r="B569" t="str">
            <v>CABO DE CONTROLE DE COBRE COM ISOLAÇÃO PVC / COBERTURA PVC 1 KV, 2 X 1,5MM2</v>
          </cell>
          <cell r="C569" t="str">
            <v>M</v>
          </cell>
          <cell r="D569">
            <v>3.75</v>
          </cell>
        </row>
        <row r="570">
          <cell r="A570" t="str">
            <v>EL02229</v>
          </cell>
          <cell r="B570" t="str">
            <v>CABO DE CONTROLE DE COBRE COM ISOLAÇÃO PVC / COBERTURA PVC 1 KV, 3 X 1,5MM2</v>
          </cell>
          <cell r="C570" t="str">
            <v>M</v>
          </cell>
          <cell r="D570">
            <v>5.09</v>
          </cell>
        </row>
        <row r="571">
          <cell r="A571" t="str">
            <v>EL02231</v>
          </cell>
          <cell r="B571" t="str">
            <v>CABO DE CONTROLE DE COBRE COM ISOLAÇÃO PVC / COBERTURA PVC 1 KV, 4 X 1,5MM2</v>
          </cell>
          <cell r="C571" t="str">
            <v>M</v>
          </cell>
          <cell r="D571">
            <v>7.07</v>
          </cell>
        </row>
        <row r="572">
          <cell r="A572" t="str">
            <v>EL02233</v>
          </cell>
          <cell r="B572" t="str">
            <v>CABO DE CONTROLE DE COBRE COM ISOLAÇÃO PVC / COBERTURA PVC 1 KV, 5 X 1,5MM2</v>
          </cell>
          <cell r="C572" t="str">
            <v>M</v>
          </cell>
          <cell r="D572">
            <v>9.36</v>
          </cell>
        </row>
        <row r="573">
          <cell r="A573" t="str">
            <v>EL02235</v>
          </cell>
          <cell r="B573" t="str">
            <v>CABO DE CONTROLE DE COBRE COM ISOLAÇÃO PVC / COBERTURA PVC 1 KV, 7 X 1,5MM2</v>
          </cell>
          <cell r="C573" t="str">
            <v>M</v>
          </cell>
          <cell r="D573">
            <v>12.09</v>
          </cell>
        </row>
        <row r="574">
          <cell r="A574" t="str">
            <v>EL02237</v>
          </cell>
          <cell r="B574" t="str">
            <v>CABO DE CONTROLE DE COBRE COM ISOLAÇÃO PVC / COBERTURA PVC 1 KV, 9 X 1,5MM2</v>
          </cell>
          <cell r="C574" t="str">
            <v>M</v>
          </cell>
          <cell r="D574">
            <v>16.84</v>
          </cell>
        </row>
        <row r="575">
          <cell r="A575" t="str">
            <v>EL02222</v>
          </cell>
          <cell r="B575" t="str">
            <v>CABO DE CONTROLE DE COBRE COM ISOLAÇÃO PVC / COBERTURA PVC 1 KV, 12 X 1,5MM2</v>
          </cell>
          <cell r="C575" t="str">
            <v>M</v>
          </cell>
          <cell r="D575">
            <v>20.350000000000001</v>
          </cell>
        </row>
        <row r="576">
          <cell r="A576" t="str">
            <v>EL05994</v>
          </cell>
          <cell r="B576" t="str">
            <v>CABO DE CONTROLE DE COBRE COM ISOLAÇÃO PVC / COBERTURA PVC 1 KV, 15 X 1,5MM2</v>
          </cell>
          <cell r="C576" t="str">
            <v>M</v>
          </cell>
          <cell r="D576">
            <v>25.29</v>
          </cell>
        </row>
        <row r="577">
          <cell r="A577" t="str">
            <v>EL05998</v>
          </cell>
          <cell r="B577" t="str">
            <v>CABO DE CONTROLE DE COBRE COM ISOLAÇÃO PVC / COBERTURA PVC 1 KV, 20 X 1,5MM2</v>
          </cell>
          <cell r="C577" t="str">
            <v>M</v>
          </cell>
          <cell r="D577">
            <v>32.53</v>
          </cell>
        </row>
        <row r="578">
          <cell r="A578" t="str">
            <v>EL06002</v>
          </cell>
          <cell r="B578" t="str">
            <v>CABO DE CONTROLE DE COBRE COM ISOLAÇÃO PVC / COBERTURA PVC 1 KV, 25 X 1,5MM2</v>
          </cell>
          <cell r="C578" t="str">
            <v>M</v>
          </cell>
          <cell r="D578">
            <v>40.5</v>
          </cell>
        </row>
        <row r="579">
          <cell r="A579" t="str">
            <v>EL02227</v>
          </cell>
          <cell r="B579" t="str">
            <v>CABO DE CONTROLE DE COBRE COM ISOLAÇÃO PVC / COBERTURA PVC 1 KV, 2 X 2,5MM2</v>
          </cell>
          <cell r="C579" t="str">
            <v>M</v>
          </cell>
          <cell r="D579">
            <v>5.38</v>
          </cell>
        </row>
        <row r="580">
          <cell r="A580" t="str">
            <v>EL02230</v>
          </cell>
          <cell r="B580" t="str">
            <v>CABO DE CONTROLE DE COBRE COM ISOLAÇÃO PVC / COBERTURA PVC 1 KV, 3 X 2,5MM2</v>
          </cell>
          <cell r="C580" t="str">
            <v>M</v>
          </cell>
          <cell r="D580">
            <v>7.48</v>
          </cell>
        </row>
        <row r="581">
          <cell r="A581" t="str">
            <v>EL02232</v>
          </cell>
          <cell r="B581" t="str">
            <v>CABO DE CONTROLE DE COBRE COM ISOLAÇÃO PVC / COBERTURA PVC 1 KV, 4 X 2,5MM2</v>
          </cell>
          <cell r="C581" t="str">
            <v>M</v>
          </cell>
          <cell r="D581">
            <v>9.82</v>
          </cell>
        </row>
        <row r="582">
          <cell r="A582" t="str">
            <v>EL02234</v>
          </cell>
          <cell r="B582" t="str">
            <v>CABO DE CONTROLE DE COBRE COM ISOLAÇÃO PVC / COBERTURA PVC 1 KV, 5 X 2,5MM2</v>
          </cell>
          <cell r="C582" t="str">
            <v>M</v>
          </cell>
          <cell r="D582">
            <v>13.3</v>
          </cell>
        </row>
        <row r="583">
          <cell r="A583" t="str">
            <v>EL02236</v>
          </cell>
          <cell r="B583" t="str">
            <v>CABO DE CONTROLE DE COBRE COM ISOLAÇÃO PVC / COBERTURA PVC 1 KV, 7 X 2,5MM2</v>
          </cell>
          <cell r="C583" t="str">
            <v>M</v>
          </cell>
          <cell r="D583">
            <v>17.48</v>
          </cell>
        </row>
        <row r="584">
          <cell r="A584" t="str">
            <v>EL02238</v>
          </cell>
          <cell r="B584" t="str">
            <v>CABO DE CONTROLE DE COBRE COM ISOLAÇÃO PVC / COBERTURA PVC 1 KV, 9 X 2,5MM2</v>
          </cell>
          <cell r="C584" t="str">
            <v>M</v>
          </cell>
          <cell r="D584">
            <v>20.25</v>
          </cell>
        </row>
        <row r="585">
          <cell r="A585" t="str">
            <v>EL02223</v>
          </cell>
          <cell r="B585" t="str">
            <v>CABO DE CONTROLE DE COBRE COM ISOLAÇÃO PVC / COBERTURA PVC 1 KV, 12 X 2,5MM2</v>
          </cell>
          <cell r="C585" t="str">
            <v>M</v>
          </cell>
          <cell r="D585">
            <v>25.68</v>
          </cell>
        </row>
        <row r="586">
          <cell r="A586" t="str">
            <v>EL05996</v>
          </cell>
          <cell r="B586" t="str">
            <v>CABO DE CONTROLE DE COBRE COM ISOLAÇÃO PVC / COBERTURA PVC 1 KV, 15 X 2,5MM2</v>
          </cell>
          <cell r="C586" t="str">
            <v>M</v>
          </cell>
          <cell r="D586">
            <v>32.659999999999997</v>
          </cell>
        </row>
        <row r="587">
          <cell r="A587" t="str">
            <v>EL06000</v>
          </cell>
          <cell r="B587" t="str">
            <v>CABO DE CONTROLE DE COBRE COM ISOLAÇÃO PVC / COBERTURA PVC 1 KV, 20 X 2,5MM2</v>
          </cell>
          <cell r="C587" t="str">
            <v>M</v>
          </cell>
          <cell r="D587">
            <v>47.52</v>
          </cell>
        </row>
        <row r="588">
          <cell r="A588" t="str">
            <v>EL06004</v>
          </cell>
          <cell r="B588" t="str">
            <v>CABO DE CONTROLE DE COBRE COM ISOLAÇÃO PVC / COBERTURA PVC 1 KV, 25 X 2,5MM2</v>
          </cell>
          <cell r="C588" t="str">
            <v>M</v>
          </cell>
          <cell r="D588">
            <v>58.42</v>
          </cell>
        </row>
        <row r="589">
          <cell r="A589" t="str">
            <v>EL02216</v>
          </cell>
          <cell r="B589" t="str">
            <v>CABO DE CONTROLE DE COBRE COM ISOLAÇÃO HEPR / COBERTURA PVC 1 KV, 5 X 1,5MM2</v>
          </cell>
          <cell r="C589" t="str">
            <v>M</v>
          </cell>
          <cell r="D589">
            <v>8.39</v>
          </cell>
        </row>
        <row r="590">
          <cell r="A590" t="str">
            <v>EL02218</v>
          </cell>
          <cell r="B590" t="str">
            <v>CABO DE CONTROLE DE COBRE COM ISOLAÇÃO HEPR / COBERTURA PVC 1 KV, 7 X 1,5MM2</v>
          </cell>
          <cell r="C590" t="str">
            <v>M</v>
          </cell>
          <cell r="D590">
            <v>9.41</v>
          </cell>
        </row>
        <row r="591">
          <cell r="A591" t="str">
            <v>EL02220</v>
          </cell>
          <cell r="B591" t="str">
            <v>CABO DE CONTROLE DE COBRE COM ISOLAÇÃO HEPR / COBERTURA PVC 1 KV, 9 X 1,5MM2</v>
          </cell>
          <cell r="C591" t="str">
            <v>M</v>
          </cell>
          <cell r="D591">
            <v>14.56</v>
          </cell>
        </row>
        <row r="592">
          <cell r="A592" t="str">
            <v>EL02206</v>
          </cell>
          <cell r="B592" t="str">
            <v>CABO DE CONTROLE DE COBRE COM ISOLAÇÃO HEPR / COBERTURA PVC 1 KV, 12 X 1,5MM2</v>
          </cell>
          <cell r="C592" t="str">
            <v>M</v>
          </cell>
          <cell r="D592">
            <v>15.59</v>
          </cell>
        </row>
        <row r="593">
          <cell r="A593" t="str">
            <v>EL05991</v>
          </cell>
          <cell r="B593" t="str">
            <v>CABO DE CONTROLE DE COBRE COM ISOLAÇÃO HEPR / COBERTURA PVC 1 KV, 15 X 1,5MM2</v>
          </cell>
          <cell r="C593" t="str">
            <v>M</v>
          </cell>
          <cell r="D593">
            <v>23.64</v>
          </cell>
        </row>
        <row r="594">
          <cell r="A594" t="str">
            <v>EL05992</v>
          </cell>
          <cell r="B594" t="str">
            <v>CABO DE CONTROLE DE COBRE COM ISOLAÇÃO HEPR / COBERTURA PVC 1 KV, 20 X 1,5MM2</v>
          </cell>
          <cell r="C594" t="str">
            <v>M</v>
          </cell>
          <cell r="D594">
            <v>25.86</v>
          </cell>
        </row>
        <row r="595">
          <cell r="A595" t="str">
            <v>EL05993</v>
          </cell>
          <cell r="B595" t="str">
            <v>CABO DE CONTROLE DE COBRE COM ISOLAÇÃO HEPR / COBERTURA PVC 1 KV, 25 X 1,5MM2</v>
          </cell>
          <cell r="C595" t="str">
            <v>M</v>
          </cell>
          <cell r="D595">
            <v>31.49</v>
          </cell>
        </row>
        <row r="596">
          <cell r="A596" t="str">
            <v>EL02217</v>
          </cell>
          <cell r="B596" t="str">
            <v>CABO DE CONTROLE DE COBRE COM ISOLAÇÃO HEPR / COBERTURA PVC 1 KV, 5 X 2,5MM2</v>
          </cell>
          <cell r="C596" t="str">
            <v>M</v>
          </cell>
          <cell r="D596">
            <v>11.07</v>
          </cell>
        </row>
        <row r="597">
          <cell r="A597" t="str">
            <v>EL02219</v>
          </cell>
          <cell r="B597" t="str">
            <v>CABO DE CONTROLE DE COBRE COM ISOLAÇÃO HEPR / COBERTURA PVC 1 KV, 7 X 2,5MM2</v>
          </cell>
          <cell r="C597" t="str">
            <v>M</v>
          </cell>
          <cell r="D597">
            <v>14.3</v>
          </cell>
        </row>
        <row r="598">
          <cell r="A598" t="str">
            <v>EL02221</v>
          </cell>
          <cell r="B598" t="str">
            <v>CABO DE CONTROLE DE COBRE COM ISOLAÇÃO HEPR / COBERTURA PVC 1 KV, 9 X 2,5MM2</v>
          </cell>
          <cell r="C598" t="str">
            <v>M</v>
          </cell>
          <cell r="D598">
            <v>17.43</v>
          </cell>
        </row>
        <row r="599">
          <cell r="A599" t="str">
            <v>EL02207</v>
          </cell>
          <cell r="B599" t="str">
            <v>CABO DE CONTROLE DE COBRE COM ISOLAÇÃO HEPR / COBERTURA PVC 1 KV, 12 X 2,5MM2</v>
          </cell>
          <cell r="C599" t="str">
            <v>M</v>
          </cell>
          <cell r="D599">
            <v>23.6</v>
          </cell>
        </row>
        <row r="600">
          <cell r="A600" t="str">
            <v>EL00913</v>
          </cell>
          <cell r="B600" t="str">
            <v>CABO DE COBRE ISOLAÇÃO EPR OU HEPR / COBERTURA PVC 3,6/6KV, 16,0MM2</v>
          </cell>
          <cell r="C600" t="str">
            <v>M</v>
          </cell>
          <cell r="D600">
            <v>36.46</v>
          </cell>
        </row>
        <row r="601">
          <cell r="A601" t="str">
            <v>EL00916</v>
          </cell>
          <cell r="B601" t="str">
            <v>CABO DE COBRE ISOLAÇÃO EPR OU HEPR / COBERTURA PVC 3,6/6KV, 25,0MM2</v>
          </cell>
          <cell r="C601" t="str">
            <v>M</v>
          </cell>
          <cell r="D601">
            <v>40.409999999999997</v>
          </cell>
        </row>
        <row r="602">
          <cell r="A602" t="str">
            <v>EL07177</v>
          </cell>
          <cell r="B602" t="str">
            <v>CABO DE COBRE ISOLAÇÃO EPR OU HEPR / COBERTURA PVC 3,6/6KV, 35,0MM2</v>
          </cell>
          <cell r="C602" t="str">
            <v>M</v>
          </cell>
          <cell r="D602">
            <v>48.79</v>
          </cell>
        </row>
        <row r="603">
          <cell r="A603" t="str">
            <v>EL00917</v>
          </cell>
          <cell r="B603" t="str">
            <v>CABO DE COBRE ISOLAÇÃO EPR OU HEPR / COBERTURA PVC 3,6/6KV, 50,0MM2</v>
          </cell>
          <cell r="C603" t="str">
            <v>M</v>
          </cell>
          <cell r="D603">
            <v>62.35</v>
          </cell>
        </row>
        <row r="604">
          <cell r="A604" t="str">
            <v>EL00918</v>
          </cell>
          <cell r="B604" t="str">
            <v>CABO DE COBRE ISOLAÇÃO EPR OU HEPR / COBERTURA PVC 3,6/6KV, 70,0MM2</v>
          </cell>
          <cell r="C604" t="str">
            <v>M</v>
          </cell>
          <cell r="D604">
            <v>81.62</v>
          </cell>
        </row>
        <row r="605">
          <cell r="A605" t="str">
            <v>EL00919</v>
          </cell>
          <cell r="B605" t="str">
            <v>CABO DE COBRE ISOLAÇÃO EPR OU HEPR / COBERTURA PVC 3,6/6KV, 95,0MM2</v>
          </cell>
          <cell r="C605" t="str">
            <v>M</v>
          </cell>
          <cell r="D605">
            <v>108.92</v>
          </cell>
        </row>
        <row r="606">
          <cell r="A606" t="str">
            <v>EL00911</v>
          </cell>
          <cell r="B606" t="str">
            <v>CABO DE COBRE ISOLAÇÃO EPR OU HEPR / COBERTURA PVC 3,6/6KV, 120,0MM2</v>
          </cell>
          <cell r="C606" t="str">
            <v>M</v>
          </cell>
          <cell r="D606">
            <v>125.67</v>
          </cell>
        </row>
        <row r="607">
          <cell r="A607" t="str">
            <v>EL00912</v>
          </cell>
          <cell r="B607" t="str">
            <v>CABO DE COBRE ISOLAÇÃO EPR OU HEPR / COBERTURA PVC 3,6/6KV, 150,0MM2</v>
          </cell>
          <cell r="C607" t="str">
            <v>M</v>
          </cell>
          <cell r="D607">
            <v>152.46</v>
          </cell>
        </row>
        <row r="608">
          <cell r="A608" t="str">
            <v>EL00914</v>
          </cell>
          <cell r="B608" t="str">
            <v>CABO DE COBRE ISOLAÇÃO EPR OU HEPR / COBERTURA PVC 3,6/6KV, 185,0MM2</v>
          </cell>
          <cell r="C608" t="str">
            <v>M</v>
          </cell>
          <cell r="D608">
            <v>186.12</v>
          </cell>
        </row>
        <row r="609">
          <cell r="A609" t="str">
            <v>EL00915</v>
          </cell>
          <cell r="B609" t="str">
            <v>CABO DE COBRE ISOLAÇÃO EPR OU HEPR / COBERTURA PVC 3,6/6KV, 240,0MM2</v>
          </cell>
          <cell r="C609" t="str">
            <v>M</v>
          </cell>
          <cell r="D609">
            <v>275.3</v>
          </cell>
        </row>
        <row r="610">
          <cell r="A610" t="str">
            <v>EL00921</v>
          </cell>
          <cell r="B610" t="str">
            <v>CABO DE COBRE ISOLAÇÃO EPR OU HEPR / COBERTURA PVC 8,7/15KV, 25,0MM2</v>
          </cell>
          <cell r="C610" t="str">
            <v>M</v>
          </cell>
          <cell r="D610">
            <v>42.59</v>
          </cell>
        </row>
        <row r="611">
          <cell r="A611" t="str">
            <v>EL00922</v>
          </cell>
          <cell r="B611" t="str">
            <v>CABO DE COBRE ISOLAÇÃO EPR OU HEPR / COBERTURA PVC 8,7/15KV, 35,0MM2</v>
          </cell>
          <cell r="C611" t="str">
            <v>M</v>
          </cell>
          <cell r="D611">
            <v>51.77</v>
          </cell>
        </row>
        <row r="612">
          <cell r="A612" t="str">
            <v>EL00923</v>
          </cell>
          <cell r="B612" t="str">
            <v>CABO DE COBRE ISOLAÇÃO EPR OU HEPR / COBERTURA PVC 8,7/15KV, 50,0MM2</v>
          </cell>
          <cell r="C612" t="str">
            <v>M</v>
          </cell>
          <cell r="D612">
            <v>64.06</v>
          </cell>
        </row>
        <row r="613">
          <cell r="A613" t="str">
            <v>EL00924</v>
          </cell>
          <cell r="B613" t="str">
            <v>CABO DE COBRE ISOLAÇÃO EPR OU HEPR / COBERTURA PVC 8,7/15KV, 70,0MM2</v>
          </cell>
          <cell r="C613" t="str">
            <v>M</v>
          </cell>
          <cell r="D613">
            <v>83.95</v>
          </cell>
        </row>
        <row r="614">
          <cell r="A614" t="str">
            <v>EL00925</v>
          </cell>
          <cell r="B614" t="str">
            <v>CABO DE COBRE ISOLAÇÃO EPR OU HEPR / COBERTURA PVC 8,7/15KV, 95,0MM2</v>
          </cell>
          <cell r="C614" t="str">
            <v>M</v>
          </cell>
          <cell r="D614">
            <v>113.48</v>
          </cell>
        </row>
        <row r="615">
          <cell r="A615" t="str">
            <v>EL00920</v>
          </cell>
          <cell r="B615" t="str">
            <v>CABO DE COBRE ISOLAÇÃO EPR OU HEPR / COBERTURA PVC 8,7/15KV, 120,0MM2</v>
          </cell>
          <cell r="C615" t="str">
            <v>M</v>
          </cell>
          <cell r="D615">
            <v>128.69</v>
          </cell>
        </row>
        <row r="616">
          <cell r="A616" t="str">
            <v>EL00907</v>
          </cell>
          <cell r="B616" t="str">
            <v>CABO DE COBRE ISOLAÇÃO EPR OU HEPR / COBERTURA PVC 15/25KV, 35,0MM2</v>
          </cell>
          <cell r="C616" t="str">
            <v>M</v>
          </cell>
          <cell r="D616">
            <v>68.27</v>
          </cell>
        </row>
        <row r="617">
          <cell r="A617" t="str">
            <v>EL00908</v>
          </cell>
          <cell r="B617" t="str">
            <v>CABO DE COBRE ISOLAÇÃO EPR OU HEPR / COBERTURA PVC 15/25KV, 50,0MM2</v>
          </cell>
          <cell r="C617" t="str">
            <v>M</v>
          </cell>
          <cell r="D617">
            <v>77.44</v>
          </cell>
        </row>
        <row r="618">
          <cell r="A618" t="str">
            <v>EL00909</v>
          </cell>
          <cell r="B618" t="str">
            <v>CABO DE COBRE ISOLAÇÃO EPR OU HEPR / COBERTURA PVC 15/25KV, 70,0MM2</v>
          </cell>
          <cell r="C618" t="str">
            <v>M</v>
          </cell>
          <cell r="D618">
            <v>98.36</v>
          </cell>
        </row>
        <row r="619">
          <cell r="A619" t="str">
            <v>EL00910</v>
          </cell>
          <cell r="B619" t="str">
            <v>CABO DE COBRE ISOLAÇÃO EPR OU HEPR / COBERTURA PVC 15/25KV, 95,0MM2</v>
          </cell>
          <cell r="C619" t="str">
            <v>M</v>
          </cell>
          <cell r="D619">
            <v>123.25</v>
          </cell>
        </row>
        <row r="620">
          <cell r="A620" t="str">
            <v>EL07178</v>
          </cell>
          <cell r="B620" t="str">
            <v>CABO MÚLTIPLO DE COBRE COM ISOLAÇÃO HEPR / COBERTURA PVC 0,6/1 KV, 2 X 1,5MM2</v>
          </cell>
          <cell r="C620" t="str">
            <v>M</v>
          </cell>
          <cell r="D620">
            <v>2.68</v>
          </cell>
        </row>
        <row r="621">
          <cell r="A621" t="str">
            <v>EL07183</v>
          </cell>
          <cell r="B621" t="str">
            <v>CABO MÚLTIPLO DE COBRE COM ISOLAÇÃO HEPR / COBERTURA PVC 0,6/1 KV, 3 X 1,5MM2</v>
          </cell>
          <cell r="C621" t="str">
            <v>M</v>
          </cell>
          <cell r="D621">
            <v>3.86</v>
          </cell>
        </row>
        <row r="622">
          <cell r="A622" t="str">
            <v>EL02251</v>
          </cell>
          <cell r="B622" t="str">
            <v>CABO MÚLTIPLO DE COBRE COM ISOLAÇÃO HEPR / COBERTURA PVC 0,6/1 KV, 4 X 1,5MM2</v>
          </cell>
          <cell r="C622" t="str">
            <v>M</v>
          </cell>
          <cell r="D622">
            <v>4.4800000000000004</v>
          </cell>
        </row>
        <row r="623">
          <cell r="A623" t="str">
            <v>EL07179</v>
          </cell>
          <cell r="B623" t="str">
            <v>CABO MÚLTIPLO DE COBRE COM ISOLAÇÃO HEPR / COBERTURA PVC 0,6/1 KV, 2 X 2,5MM2</v>
          </cell>
          <cell r="C623" t="str">
            <v>M</v>
          </cell>
          <cell r="D623">
            <v>3.9</v>
          </cell>
        </row>
        <row r="624">
          <cell r="A624" t="str">
            <v>EL07184</v>
          </cell>
          <cell r="B624" t="str">
            <v>CABO MÚLTIPLO DE COBRE COM ISOLAÇÃO HEPR / COBERTURA PVC 0,6/1 KV, 3 X 2,5MM2</v>
          </cell>
          <cell r="C624" t="str">
            <v>M</v>
          </cell>
          <cell r="D624">
            <v>5.75</v>
          </cell>
        </row>
        <row r="625">
          <cell r="A625" t="str">
            <v>EL02254</v>
          </cell>
          <cell r="B625" t="str">
            <v>CABO MÚLTIPLO DE COBRE COM ISOLAÇÃO HEPR / COBERTURA PVC 0,6/1 KV, 4 X 2,5MM2</v>
          </cell>
          <cell r="C625" t="str">
            <v>M</v>
          </cell>
          <cell r="D625">
            <v>6.86</v>
          </cell>
        </row>
        <row r="626">
          <cell r="A626" t="str">
            <v>EL07180</v>
          </cell>
          <cell r="B626" t="str">
            <v>CABO MÚLTIPLO DE COBRE COM ISOLAÇÃO HEPR / COBERTURA PVC 0,6/1 KV, 2 X 4MM2</v>
          </cell>
          <cell r="C626" t="str">
            <v>M</v>
          </cell>
          <cell r="D626">
            <v>5.85</v>
          </cell>
        </row>
        <row r="627">
          <cell r="A627" t="str">
            <v>EL02246</v>
          </cell>
          <cell r="B627" t="str">
            <v>CABO MÚLTIPLO DE COBRE COM ISOLAÇÃO HEPR / COBERTURA PVC 0,6/1 KV, 3 X 4MM2</v>
          </cell>
          <cell r="C627" t="str">
            <v>M</v>
          </cell>
          <cell r="D627">
            <v>8.7799999999999994</v>
          </cell>
        </row>
        <row r="628">
          <cell r="A628" t="str">
            <v>EL02257</v>
          </cell>
          <cell r="B628" t="str">
            <v>CABO MÚLTIPLO DE COBRE COM ISOLAÇÃO HEPR / COBERTURA PVC 0,6/1 KV, 4 X 4MM2</v>
          </cell>
          <cell r="C628" t="str">
            <v>M</v>
          </cell>
          <cell r="D628">
            <v>10.57</v>
          </cell>
        </row>
        <row r="629">
          <cell r="A629" t="str">
            <v>EL07181</v>
          </cell>
          <cell r="B629" t="str">
            <v>CABO MÚLTIPLO DE COBRE COM ISOLAÇÃO HEPR / COBERTURA PVC 0,6/1 KV, 2 X 6MM2</v>
          </cell>
          <cell r="C629" t="str">
            <v>M</v>
          </cell>
          <cell r="D629">
            <v>8.27</v>
          </cell>
        </row>
        <row r="630">
          <cell r="A630" t="str">
            <v>EL02248</v>
          </cell>
          <cell r="B630" t="str">
            <v>CABO MÚLTIPLO DE COBRE COM ISOLAÇÃO HEPR / COBERTURA PVC 0,6/1 KV, 3 X 6MM2</v>
          </cell>
          <cell r="C630" t="str">
            <v>M</v>
          </cell>
          <cell r="D630">
            <v>13.97</v>
          </cell>
        </row>
        <row r="631">
          <cell r="A631" t="str">
            <v>EL02258</v>
          </cell>
          <cell r="B631" t="str">
            <v>CABO MÚLTIPLO DE COBRE COM ISOLAÇÃO HEPR / COBERTURA PVC 0,6/1 KV, 4 X 6MM2</v>
          </cell>
          <cell r="C631" t="str">
            <v>M</v>
          </cell>
          <cell r="D631">
            <v>15.71</v>
          </cell>
        </row>
        <row r="632">
          <cell r="A632" t="str">
            <v>EL07182</v>
          </cell>
          <cell r="B632" t="str">
            <v>CABO MÚLTIPLO DE COBRE COM ISOLAÇÃO HEPR / COBERTURA PVC 0,6/1 KV, 2 X 10MM2</v>
          </cell>
          <cell r="C632" t="str">
            <v>M</v>
          </cell>
          <cell r="D632">
            <v>13.79</v>
          </cell>
        </row>
        <row r="633">
          <cell r="A633" t="str">
            <v>EL02239</v>
          </cell>
          <cell r="B633" t="str">
            <v>CABO MÚLTIPLO DE COBRE COM ISOLAÇÃO HEPR / COBERTURA PVC 0,6/1 KV, 3 X 10MM2</v>
          </cell>
          <cell r="C633" t="str">
            <v>M</v>
          </cell>
          <cell r="D633">
            <v>21.36</v>
          </cell>
        </row>
        <row r="634">
          <cell r="A634" t="str">
            <v>EL02252</v>
          </cell>
          <cell r="B634" t="str">
            <v>CABO MÚLTIPLO DE COBRE COM ISOLAÇÃO HEPR / COBERTURA PVC 0,6/1 KV, 4 X 10MM2</v>
          </cell>
          <cell r="C634" t="str">
            <v>M</v>
          </cell>
          <cell r="D634">
            <v>27.13</v>
          </cell>
        </row>
        <row r="635">
          <cell r="A635" t="str">
            <v>EL02242</v>
          </cell>
          <cell r="B635" t="str">
            <v>CABO MÚLTIPLO DE COBRE COM ISOLAÇÃO HEPR / COBERTURA PVC 0,6/1 KV, 3 X 16MM2</v>
          </cell>
          <cell r="C635" t="str">
            <v>M</v>
          </cell>
          <cell r="D635">
            <v>36.31</v>
          </cell>
        </row>
        <row r="636">
          <cell r="A636" t="str">
            <v>EL02253</v>
          </cell>
          <cell r="B636" t="str">
            <v>CABO MÚLTIPLO DE COBRE COM ISOLAÇÃO HEPR / COBERTURA PVC 0,6/1 KV, 4 X 16MM2</v>
          </cell>
          <cell r="C636" t="str">
            <v>M</v>
          </cell>
          <cell r="D636">
            <v>42.57</v>
          </cell>
        </row>
        <row r="637">
          <cell r="A637" t="str">
            <v>EL02244</v>
          </cell>
          <cell r="B637" t="str">
            <v>CABO MÚLTIPLO DE COBRE COM ISOLAÇÃO HEPR / COBERTURA PVC 0,6/1 KV, 3 X 25MM2</v>
          </cell>
          <cell r="C637" t="str">
            <v>M</v>
          </cell>
          <cell r="D637">
            <v>49.69</v>
          </cell>
        </row>
        <row r="638">
          <cell r="A638" t="str">
            <v>EL02255</v>
          </cell>
          <cell r="B638" t="str">
            <v>CABO MÚLTIPLO DE COBRE COM ISOLAÇÃO HEPR / COBERTURA PVC 0,6/1 KV, 4 X 25MM2</v>
          </cell>
          <cell r="C638" t="str">
            <v>M</v>
          </cell>
          <cell r="D638">
            <v>61.63</v>
          </cell>
        </row>
        <row r="639">
          <cell r="A639" t="str">
            <v>EL02245</v>
          </cell>
          <cell r="B639" t="str">
            <v>CABO MÚLTIPLO DE COBRE COM ISOLAÇÃO HEPR / COBERTURA PVC 0,6/1 KV, 3 X 35MM2</v>
          </cell>
          <cell r="C639" t="str">
            <v>M</v>
          </cell>
          <cell r="D639">
            <v>82.68</v>
          </cell>
        </row>
        <row r="640">
          <cell r="A640" t="str">
            <v>EL02256</v>
          </cell>
          <cell r="B640" t="str">
            <v>CABO MÚLTIPLO DE COBRE COM ISOLAÇÃO HEPR / COBERTURA PVC 0,6/1 KV, 4 X 35MM2</v>
          </cell>
          <cell r="C640" t="str">
            <v>M</v>
          </cell>
          <cell r="D640">
            <v>119.84</v>
          </cell>
        </row>
        <row r="641">
          <cell r="A641" t="str">
            <v>EL02247</v>
          </cell>
          <cell r="B641" t="str">
            <v>CABO MÚLTIPLO DE COBRE COM ISOLAÇÃO HEPR / COBERTURA PVC 0,6/1 KV, 3 X 50MM2</v>
          </cell>
          <cell r="C641" t="str">
            <v>M</v>
          </cell>
          <cell r="D641">
            <v>124.48</v>
          </cell>
        </row>
        <row r="642">
          <cell r="A642" t="str">
            <v>EL02249</v>
          </cell>
          <cell r="B642" t="str">
            <v>CABO MÚLTIPLO DE COBRE COM ISOLAÇÃO HEPR / COBERTURA PVC 0,6/1 KV, 3 X 70MM2</v>
          </cell>
          <cell r="C642" t="str">
            <v>M</v>
          </cell>
          <cell r="D642">
            <v>170.43</v>
          </cell>
        </row>
        <row r="643">
          <cell r="A643" t="str">
            <v>EL02250</v>
          </cell>
          <cell r="B643" t="str">
            <v>CABO MÚLTIPLO DE COBRE COM ISOLAÇÃO HEPR / COBERTURA PVC 0,6/1 KV, 3 X 95MM2</v>
          </cell>
          <cell r="C643" t="str">
            <v>M</v>
          </cell>
          <cell r="D643">
            <v>218.54</v>
          </cell>
        </row>
        <row r="644">
          <cell r="A644" t="str">
            <v>EL02240</v>
          </cell>
          <cell r="B644" t="str">
            <v>CABO MÚLTIPLO DE COBRE COM ISOLAÇÃO HEPR / COBERTURA PVC 0,6/1 KV, 3 X 120MM2</v>
          </cell>
          <cell r="C644" t="str">
            <v>M</v>
          </cell>
          <cell r="D644">
            <v>320.31</v>
          </cell>
        </row>
        <row r="645">
          <cell r="A645" t="str">
            <v>EL00878</v>
          </cell>
          <cell r="B645" t="str">
            <v>CABO DE COBRE NÚ 10MM2 (* 92,2KG/KM) CLASSE 2A</v>
          </cell>
          <cell r="C645" t="str">
            <v>M</v>
          </cell>
          <cell r="D645">
            <v>10.11</v>
          </cell>
        </row>
        <row r="646">
          <cell r="A646" t="str">
            <v>EL00881</v>
          </cell>
          <cell r="B646" t="str">
            <v>CABO DE COBRE NÚ 16MM2 (* 145,0KG/KM) CLASSE 2A</v>
          </cell>
          <cell r="C646" t="str">
            <v>M</v>
          </cell>
          <cell r="D646">
            <v>12.86</v>
          </cell>
        </row>
        <row r="647">
          <cell r="A647" t="str">
            <v>EL00885</v>
          </cell>
          <cell r="B647" t="str">
            <v>CABO DE COBRE NÚ 25MM2 (* 212,0KG/KM) CLASSE 2A</v>
          </cell>
          <cell r="C647" t="str">
            <v>M</v>
          </cell>
          <cell r="D647">
            <v>18.239999999999998</v>
          </cell>
        </row>
        <row r="648">
          <cell r="A648" t="str">
            <v>EL00886</v>
          </cell>
          <cell r="B648" t="str">
            <v>CABO DE COBRE NÚ 35MM2 (* 312,0KG/KM) CLASSE 2A</v>
          </cell>
          <cell r="C648" t="str">
            <v>M</v>
          </cell>
          <cell r="D648">
            <v>30.42</v>
          </cell>
        </row>
        <row r="649">
          <cell r="A649" t="str">
            <v>EL00887</v>
          </cell>
          <cell r="B649" t="str">
            <v>CABO DE COBRE NÚ 50MM2 (* 449,0KG/KM) CLASSE 2A</v>
          </cell>
          <cell r="C649" t="str">
            <v>M</v>
          </cell>
          <cell r="D649">
            <v>41.15</v>
          </cell>
        </row>
        <row r="650">
          <cell r="A650" t="str">
            <v>EL00888</v>
          </cell>
          <cell r="B650" t="str">
            <v>CABO DE COBRE NÚ 70MM2 (* 594,0KG/KM) CLASSE 2A</v>
          </cell>
          <cell r="C650" t="str">
            <v>M</v>
          </cell>
          <cell r="D650">
            <v>52.55</v>
          </cell>
        </row>
        <row r="651">
          <cell r="A651" t="str">
            <v>EL00889</v>
          </cell>
          <cell r="B651" t="str">
            <v>CABO DE COBRE NÚ 95MM2 (* 847,0KG/KM) CLASSE 2A</v>
          </cell>
          <cell r="C651" t="str">
            <v>M</v>
          </cell>
          <cell r="D651">
            <v>71.61</v>
          </cell>
        </row>
        <row r="652">
          <cell r="A652" t="str">
            <v>EL00879</v>
          </cell>
          <cell r="B652" t="str">
            <v>CABO DE COBRE NÚ 120MM2 (* 1138,0KG/KM) CLASSE 2A</v>
          </cell>
          <cell r="C652" t="str">
            <v>M</v>
          </cell>
          <cell r="D652">
            <v>95.71</v>
          </cell>
        </row>
        <row r="653">
          <cell r="A653" t="str">
            <v>EL00880</v>
          </cell>
          <cell r="B653" t="str">
            <v>CABO DE COBRE NÚ 150MM2 (* 1430,0KG/KM) CLASSE 2A</v>
          </cell>
          <cell r="C653" t="str">
            <v>M</v>
          </cell>
          <cell r="D653">
            <v>141.80000000000001</v>
          </cell>
        </row>
        <row r="654">
          <cell r="A654" t="str">
            <v>EL05971</v>
          </cell>
          <cell r="B654" t="str">
            <v>CABO DE COBRE FLEXIVEL ISOLAÇÃO PVC 750V, 1,0MM2</v>
          </cell>
          <cell r="C654" t="str">
            <v>M</v>
          </cell>
          <cell r="D654">
            <v>0.92</v>
          </cell>
        </row>
        <row r="655">
          <cell r="A655" t="str">
            <v>EL00945</v>
          </cell>
          <cell r="B655" t="str">
            <v>CABO DE COBRE FLEXIVEL ISOLAÇÃO PVC 750V, 1,5MM2</v>
          </cell>
          <cell r="C655" t="str">
            <v>M</v>
          </cell>
          <cell r="D655">
            <v>0.96</v>
          </cell>
        </row>
        <row r="656">
          <cell r="A656" t="str">
            <v>EL00951</v>
          </cell>
          <cell r="B656" t="str">
            <v>CABO DE COBRE FLEXIVEL ISOLAÇÃO PVC 750V, 2,5MM2</v>
          </cell>
          <cell r="C656" t="str">
            <v>M</v>
          </cell>
          <cell r="D656">
            <v>1.53</v>
          </cell>
        </row>
        <row r="657">
          <cell r="A657" t="str">
            <v>EL00956</v>
          </cell>
          <cell r="B657" t="str">
            <v>CABO DE COBRE FLEXIVEL ISOLAÇÃO PVC 750V, 4,0MM2</v>
          </cell>
          <cell r="C657" t="str">
            <v>M</v>
          </cell>
          <cell r="D657">
            <v>2.48</v>
          </cell>
        </row>
        <row r="658">
          <cell r="A658" t="str">
            <v>EL00959</v>
          </cell>
          <cell r="B658" t="str">
            <v>CABO DE COBRE FLEXIVEL ISOLAÇÃO PVC 750V, 6,0MM2</v>
          </cell>
          <cell r="C658" t="str">
            <v>M</v>
          </cell>
          <cell r="D658">
            <v>3.64</v>
          </cell>
        </row>
        <row r="659">
          <cell r="A659" t="str">
            <v>EL00946</v>
          </cell>
          <cell r="B659" t="str">
            <v>CABO DE COBRE FLEXIVEL ISOLAÇÃO PVC 750V, 10,0MM2</v>
          </cell>
          <cell r="C659" t="str">
            <v>M</v>
          </cell>
          <cell r="D659">
            <v>6.45</v>
          </cell>
        </row>
        <row r="660">
          <cell r="A660" t="str">
            <v>EL00949</v>
          </cell>
          <cell r="B660" t="str">
            <v>CABO DE COBRE FLEXIVEL ISOLAÇÃO PVC 750V, 16,0MM2</v>
          </cell>
          <cell r="C660" t="str">
            <v>M</v>
          </cell>
          <cell r="D660">
            <v>9.8000000000000007</v>
          </cell>
        </row>
        <row r="661">
          <cell r="A661" t="str">
            <v>EL00953</v>
          </cell>
          <cell r="B661" t="str">
            <v>CABO DE COBRE FLEXIVEL ISOLAÇÃO PVC 750V, 25,0MM2</v>
          </cell>
          <cell r="C661" t="str">
            <v>M</v>
          </cell>
          <cell r="D661">
            <v>15.34</v>
          </cell>
        </row>
        <row r="662">
          <cell r="A662" t="str">
            <v>EL00955</v>
          </cell>
          <cell r="B662" t="str">
            <v>CABO DE COBRE FLEXIVEL ISOLAÇÃO PVC 750V, 35,0MM2</v>
          </cell>
          <cell r="C662" t="str">
            <v>M</v>
          </cell>
          <cell r="D662">
            <v>21.12</v>
          </cell>
        </row>
        <row r="663">
          <cell r="A663" t="str">
            <v>EL00958</v>
          </cell>
          <cell r="B663" t="str">
            <v>CABO DE COBRE FLEXIVEL ISOLAÇÃO PVC 750V, 50,0MM2</v>
          </cell>
          <cell r="C663" t="str">
            <v>M</v>
          </cell>
          <cell r="D663">
            <v>30.77</v>
          </cell>
        </row>
        <row r="664">
          <cell r="A664" t="str">
            <v>EL00960</v>
          </cell>
          <cell r="B664" t="str">
            <v>CABO DE COBRE FLEXIVEL ISOLAÇÃO PVC 750V, 70,0MM2</v>
          </cell>
          <cell r="C664" t="str">
            <v>M</v>
          </cell>
          <cell r="D664">
            <v>42.78</v>
          </cell>
        </row>
        <row r="665">
          <cell r="A665" t="str">
            <v>EL00961</v>
          </cell>
          <cell r="B665" t="str">
            <v>CABO DE COBRE FLEXIVEL ISOLAÇÃO PVC 750V, 95,0MM2</v>
          </cell>
          <cell r="C665" t="str">
            <v>M</v>
          </cell>
          <cell r="D665">
            <v>57.16</v>
          </cell>
        </row>
        <row r="666">
          <cell r="A666" t="str">
            <v>EL00947</v>
          </cell>
          <cell r="B666" t="str">
            <v>CABO DE COBRE FLEXIVEL ISOLAÇÃO PVC 750V, 120,0MM2</v>
          </cell>
          <cell r="C666" t="str">
            <v>M</v>
          </cell>
          <cell r="D666">
            <v>70.38</v>
          </cell>
        </row>
        <row r="667">
          <cell r="A667" t="str">
            <v>EL00948</v>
          </cell>
          <cell r="B667" t="str">
            <v>CABO DE COBRE FLEXIVEL ISOLAÇÃO PVC 750V, 150,0MM2</v>
          </cell>
          <cell r="C667" t="str">
            <v>M</v>
          </cell>
          <cell r="D667">
            <v>89.4</v>
          </cell>
        </row>
        <row r="668">
          <cell r="A668" t="str">
            <v>EL00950</v>
          </cell>
          <cell r="B668" t="str">
            <v>CABO DE COBRE FLEXIVEL ISOLAÇÃO PVC 750V, 185,0MM2</v>
          </cell>
          <cell r="C668" t="str">
            <v>M</v>
          </cell>
          <cell r="D668">
            <v>108.24</v>
          </cell>
        </row>
        <row r="669">
          <cell r="A669" t="str">
            <v>EL00952</v>
          </cell>
          <cell r="B669" t="str">
            <v>CABO DE COBRE FLEXIVEL ISOLAÇÃO PVC 750V, 240,0MM2</v>
          </cell>
          <cell r="C669" t="str">
            <v>M</v>
          </cell>
          <cell r="D669">
            <v>141.88</v>
          </cell>
        </row>
        <row r="670">
          <cell r="A670" t="str">
            <v>EL00890</v>
          </cell>
          <cell r="B670" t="str">
            <v>CABO DE COBRE FLEXIVEL ISOLAÇÃO EPR OU HEPR / COBERTURA PVC 0,6/1KV, 1,5MM2</v>
          </cell>
          <cell r="C670" t="str">
            <v>M</v>
          </cell>
          <cell r="D670">
            <v>1.21</v>
          </cell>
        </row>
        <row r="671">
          <cell r="A671" t="str">
            <v>EL00896</v>
          </cell>
          <cell r="B671" t="str">
            <v>CABO DE COBRE FLEXIVEL ISOLAÇÃO EPR OU HEPR / COBERTURA PVC 0,6/1KV, 2,5MM2</v>
          </cell>
          <cell r="C671" t="str">
            <v>M</v>
          </cell>
          <cell r="D671">
            <v>1.81</v>
          </cell>
        </row>
        <row r="672">
          <cell r="A672" t="str">
            <v>EL00901</v>
          </cell>
          <cell r="B672" t="str">
            <v>CABO DE COBRE FLEXIVEL ISOLAÇÃO EPR OU HEPR / COBERTURA PVC 0,6/1KV, 4,0MM2</v>
          </cell>
          <cell r="C672" t="str">
            <v>M</v>
          </cell>
          <cell r="D672">
            <v>2.73</v>
          </cell>
        </row>
        <row r="673">
          <cell r="A673" t="str">
            <v>EL00904</v>
          </cell>
          <cell r="B673" t="str">
            <v>CABO DE COBRE FLEXIVEL ISOLAÇÃO EPR OU HEPR / COBERTURA PVC 0,6/1KV, 6,0MM2</v>
          </cell>
          <cell r="C673" t="str">
            <v>M</v>
          </cell>
          <cell r="D673">
            <v>3.95</v>
          </cell>
        </row>
        <row r="674">
          <cell r="A674" t="str">
            <v>EL00891</v>
          </cell>
          <cell r="B674" t="str">
            <v>CABO DE COBRE FLEXIVEL ISOLAÇÃO EPR OU HEPR / COBERTURA PVC 0,6/1KV, 10,0MM2</v>
          </cell>
          <cell r="C674" t="str">
            <v>M</v>
          </cell>
          <cell r="D674">
            <v>6.49</v>
          </cell>
        </row>
        <row r="675">
          <cell r="A675" t="str">
            <v>EL00894</v>
          </cell>
          <cell r="B675" t="str">
            <v>CABO DE COBRE FLEXIVEL ISOLAÇÃO EPR OU HEPR / COBERTURA PVC 0,6/1KV, 16,0MM2</v>
          </cell>
          <cell r="C675" t="str">
            <v>M</v>
          </cell>
          <cell r="D675">
            <v>10.029999999999999</v>
          </cell>
        </row>
        <row r="676">
          <cell r="A676" t="str">
            <v>EL00898</v>
          </cell>
          <cell r="B676" t="str">
            <v>CABO DE COBRE FLEXIVEL ISOLAÇÃO EPR OU HEPR / COBERTURA PVC 0,6/1KV, 25,0MM2</v>
          </cell>
          <cell r="C676" t="str">
            <v>M</v>
          </cell>
          <cell r="D676">
            <v>15.49</v>
          </cell>
        </row>
        <row r="677">
          <cell r="A677" t="str">
            <v>EL00900</v>
          </cell>
          <cell r="B677" t="str">
            <v>CABO DE COBRE FLEXIVEL ISOLAÇÃO EPR OU HEPR / COBERTURA PVC 0,6/1KV, 35,0MM2</v>
          </cell>
          <cell r="C677" t="str">
            <v>M</v>
          </cell>
          <cell r="D677">
            <v>21.7</v>
          </cell>
        </row>
        <row r="678">
          <cell r="A678" t="str">
            <v>EL00903</v>
          </cell>
          <cell r="B678" t="str">
            <v>CABO DE COBRE FLEXIVEL ISOLAÇÃO EPR OU HEPR / COBERTURA PVC 0,6/1KV, 50,0MM2</v>
          </cell>
          <cell r="C678" t="str">
            <v>M</v>
          </cell>
          <cell r="D678">
            <v>31.15</v>
          </cell>
        </row>
        <row r="679">
          <cell r="A679" t="str">
            <v>EL00905</v>
          </cell>
          <cell r="B679" t="str">
            <v>CABO DE COBRE FLEXIVEL ISOLAÇÃO EPR OU HEPR / COBERTURA PVC 0,6/1KV, 70,0MM2</v>
          </cell>
          <cell r="C679" t="str">
            <v>M</v>
          </cell>
          <cell r="D679">
            <v>44.09</v>
          </cell>
        </row>
        <row r="680">
          <cell r="A680" t="str">
            <v>EL00906</v>
          </cell>
          <cell r="B680" t="str">
            <v>CABO DE COBRE FLEXIVEL ISOLAÇÃO EPR OU HEPR / COBERTURA PVC 0,6/1KV, 95,0MM2</v>
          </cell>
          <cell r="C680" t="str">
            <v>M</v>
          </cell>
          <cell r="D680">
            <v>57.68</v>
          </cell>
        </row>
        <row r="681">
          <cell r="A681" t="str">
            <v>EL00892</v>
          </cell>
          <cell r="B681" t="str">
            <v>CABO DE COBRE FLEXIVEL ISOLAÇÃO EPR OU HEPR / COBERTURA PVC 0,6/1KV, 120,0MM2</v>
          </cell>
          <cell r="C681" t="str">
            <v>M</v>
          </cell>
          <cell r="D681">
            <v>73.41</v>
          </cell>
        </row>
        <row r="682">
          <cell r="A682" t="str">
            <v>EL00893</v>
          </cell>
          <cell r="B682" t="str">
            <v>CABO DE COBRE FLEXIVEL ISOLAÇÃO EPR OU HEPR / COBERTURA PVC 0,6/1KV, 150,0MM2</v>
          </cell>
          <cell r="C682" t="str">
            <v>M</v>
          </cell>
          <cell r="D682">
            <v>95.04</v>
          </cell>
        </row>
        <row r="683">
          <cell r="A683" t="str">
            <v>EL00895</v>
          </cell>
          <cell r="B683" t="str">
            <v>CABO DE COBRE FLEXIVEL ISOLAÇÃO EPR OU HEPR / COBERTURA PVC 0,6/1KV, 185,0MM2</v>
          </cell>
          <cell r="C683" t="str">
            <v>M</v>
          </cell>
          <cell r="D683">
            <v>111.18</v>
          </cell>
        </row>
        <row r="684">
          <cell r="A684" t="str">
            <v>EL00897</v>
          </cell>
          <cell r="B684" t="str">
            <v>CABO DE COBRE FLEXIVEL ISOLAÇÃO EPR OU HEPR / COBERTURA PVC 0,6/1KV, 240,0MM2</v>
          </cell>
          <cell r="C684" t="str">
            <v>M</v>
          </cell>
          <cell r="D684">
            <v>146.55000000000001</v>
          </cell>
        </row>
        <row r="685">
          <cell r="A685" t="str">
            <v>EL00899</v>
          </cell>
          <cell r="B685" t="str">
            <v>CABO DE COBRE FLEXIVEL ISOLAÇÃO EPR OU HEPR / COBERTURA PVC 0,6/1KV, 300,0MM2</v>
          </cell>
          <cell r="C685" t="str">
            <v>M</v>
          </cell>
          <cell r="D685">
            <v>201.56</v>
          </cell>
        </row>
        <row r="686">
          <cell r="A686" t="str">
            <v>EL00902</v>
          </cell>
          <cell r="B686" t="str">
            <v>CABO DE COBRE FLEXIVEL ISOLAÇÃO EPR OU HEPR / COBERTURA PVC 0,6/1KV, 400,0MM2</v>
          </cell>
          <cell r="C686" t="str">
            <v>M</v>
          </cell>
          <cell r="D686">
            <v>255.71</v>
          </cell>
        </row>
        <row r="687">
          <cell r="A687" t="str">
            <v>EL02168</v>
          </cell>
          <cell r="B687" t="str">
            <v>CAIXA DE MEDIÇÃO TIPO A1 EM AÇO * 1.000 X 1.000 X 300MM (ALT X LARG X PROF) PINTURA ELETROSTÁTICA EM PÓ (POLIESTER) CINZA</v>
          </cell>
          <cell r="C687" t="str">
            <v>un</v>
          </cell>
          <cell r="D687">
            <v>1888.95</v>
          </cell>
        </row>
        <row r="688">
          <cell r="A688" t="str">
            <v>EL02171</v>
          </cell>
          <cell r="B688" t="str">
            <v>CAIXA DE MEDIÇÃO TIPO II EM AÇO * 560 X 300 X 200MM (ALT X LARG X PROF) PINTURA ELETROSTÁTICA EM PÓ (POLIESTER) CINZA</v>
          </cell>
          <cell r="C688" t="str">
            <v>un</v>
          </cell>
          <cell r="D688">
            <v>196.72</v>
          </cell>
        </row>
        <row r="689">
          <cell r="A689" t="str">
            <v>EL02172</v>
          </cell>
          <cell r="B689" t="str">
            <v>CAIXA DE MEDIÇÃO TIPO III EM AÇO * 500 X 600 X 200MM (ALT X LARG X PROF) PINTURA ELETROSTÁTICA EM PÓ (POLIESTER) CINZA</v>
          </cell>
          <cell r="C689" t="str">
            <v>un</v>
          </cell>
          <cell r="D689">
            <v>336.2</v>
          </cell>
        </row>
        <row r="690">
          <cell r="A690" t="str">
            <v>EL02173</v>
          </cell>
          <cell r="B690" t="str">
            <v>CAIXA DE MEDIÇÃO TIPO IV EM AÇO * 550 X 300 X 210MM (ALT X LARG X PROF) PINTURA ELETROSTÁTICA EM PÓ (POLIESTER) CINZA</v>
          </cell>
          <cell r="C690" t="str">
            <v>un</v>
          </cell>
          <cell r="D690">
            <v>201.22</v>
          </cell>
        </row>
        <row r="691">
          <cell r="A691" t="str">
            <v>EL07432</v>
          </cell>
          <cell r="B691" t="str">
            <v>CAIXA DE MEDIÇÃO TIPO E EM AÇO * 560 X 350 X 210MM (ALT X LARG X PROF) PINTURA ELETROSTÁTICA EM PÓ (POLIESTER) CINZA</v>
          </cell>
          <cell r="C691" t="str">
            <v>un</v>
          </cell>
          <cell r="D691">
            <v>261.70999999999998</v>
          </cell>
        </row>
        <row r="692">
          <cell r="A692" t="str">
            <v>EL02169</v>
          </cell>
          <cell r="B692" t="str">
            <v>CAIXA DE MEDIÇÃO TIPO H INTERNA EM AÇO * 1.300 X 600 X 250MM (ALT X LARG X PROF) PINTURA ELETROSTÁTICA EM PÓ (POLIESTER) CINZA</v>
          </cell>
          <cell r="C692" t="str">
            <v>un</v>
          </cell>
          <cell r="D692">
            <v>1338.97</v>
          </cell>
        </row>
        <row r="693">
          <cell r="A693" t="str">
            <v>EL06103</v>
          </cell>
          <cell r="B693" t="str">
            <v>CAIXA DE MEDIÇÃO TIPO K EXTERNA EM AÇO * 500 X 600 X 270MM (ALT X LARG X PROF) PINTURA ELETROSTÁTICA EM PÓ (POLIESTER) CINZA</v>
          </cell>
          <cell r="C693" t="str">
            <v>un</v>
          </cell>
          <cell r="D693">
            <v>661.56</v>
          </cell>
        </row>
        <row r="694">
          <cell r="A694" t="str">
            <v>EL06104</v>
          </cell>
          <cell r="B694" t="str">
            <v>CAIXA DE MEDIÇÃO TIPO L EXTERNA EM AÇO * 900 X 600 X 270MM (ALT X LARG X PROF) PINTURA ELETROSTÁTICA EM PÓ (POLIESTER) CINZA</v>
          </cell>
          <cell r="C694" t="str">
            <v>un</v>
          </cell>
          <cell r="D694">
            <v>1039.23</v>
          </cell>
        </row>
        <row r="695">
          <cell r="A695" t="str">
            <v>EL02176</v>
          </cell>
          <cell r="B695" t="str">
            <v>CAIXA DE MEDIÇÃO TIPO M EXTERNA EM AÇO * 900 X 1.200 X 270MM (ALT X LARG X PROF) PINTURA ELETROSTÁTICA EM PÓ (POLIESTER) CINZA</v>
          </cell>
          <cell r="C695" t="str">
            <v>un</v>
          </cell>
          <cell r="D695">
            <v>1944.23</v>
          </cell>
        </row>
        <row r="696">
          <cell r="A696" t="str">
            <v>EL02180</v>
          </cell>
          <cell r="B696" t="str">
            <v>CAIXA DE PROTEÇÃO/DISTRIBUIÇÃO TIPO T EM AÇO * 900 X 600 X 250MM (ALT X LARG X PROF) PINTURA ELETROSTÁTICA EM PÓ (POLIESTER) CINZA</v>
          </cell>
          <cell r="C696" t="str">
            <v>un</v>
          </cell>
          <cell r="D696">
            <v>635.77</v>
          </cell>
        </row>
        <row r="697">
          <cell r="A697" t="str">
            <v>EL02178</v>
          </cell>
          <cell r="B697" t="str">
            <v>CAIXA PORTA BASE TIPO H - SUPERIOR EM AÇO * 400 X 600 X 250MM (ALT X LARG X PROF) PINTURA ELETROSTÁTICA EM PÓ (POLIESTER) CINZA</v>
          </cell>
          <cell r="C697" t="str">
            <v>un</v>
          </cell>
          <cell r="D697">
            <v>372.33</v>
          </cell>
        </row>
        <row r="698">
          <cell r="A698" t="str">
            <v>EL02179</v>
          </cell>
          <cell r="B698" t="str">
            <v>CAIXA PORTA BASE TIPO H / N - LATERAL EM AÇO * 1300 X 400 X 250MM (ALT X LARG X PROF) PINTURA ELETROSTÁTICA EM PÓ (POLIESTER) CINZA</v>
          </cell>
          <cell r="C698" t="str">
            <v>un</v>
          </cell>
          <cell r="D698">
            <v>697.98</v>
          </cell>
        </row>
        <row r="699">
          <cell r="A699" t="str">
            <v>EL02181</v>
          </cell>
          <cell r="B699" t="str">
            <v>CAIXA DE TELEFONIA DE SOBREPOR EM AÇO * 200 X 200 X 120MM (ALT X LARG X PROF) PINTURA ELETROSTÁTICA EM PÓ (POLIESTER) CINZA PADRÃO TELEBRAS</v>
          </cell>
          <cell r="C699" t="str">
            <v>un</v>
          </cell>
          <cell r="D699">
            <v>68.37</v>
          </cell>
        </row>
        <row r="700">
          <cell r="A700" t="str">
            <v>EL02182</v>
          </cell>
          <cell r="B700" t="str">
            <v>CAIXA DE TELEFONIA DE SOBREPOR EM AÇO * 400 X 400 X 120MM (ALT X LARG X PROF) PINTURA ELETROSTÁTICA EM PÓ (POLIESTER) CINZA PADRÃO TELEBRAS</v>
          </cell>
          <cell r="C700" t="str">
            <v>un</v>
          </cell>
          <cell r="D700">
            <v>170.43</v>
          </cell>
        </row>
        <row r="701">
          <cell r="A701" t="str">
            <v>EL02183</v>
          </cell>
          <cell r="B701" t="str">
            <v>CAIXA DE TELEFONIA DE SOBREPOR EM AÇO * 600 X 600 X 120MM (ALT X LARG X PROF) PINTURA ELETROSTÁTICA EM PÓ (POLIESTER) CINZA PADRÃO TELEBRAS</v>
          </cell>
          <cell r="C701" t="str">
            <v>un</v>
          </cell>
          <cell r="D701">
            <v>319.48</v>
          </cell>
        </row>
        <row r="702">
          <cell r="A702" t="str">
            <v>EL02184</v>
          </cell>
          <cell r="B702" t="str">
            <v>CAIXA DE TELEFONIA DE SOBREPOR EM AÇO * 800 X 800 X 120MM (ALT X LARG X PROF) PINTURA ELETROSTÁTICA EM PÓ (POLIESTER) CINZA PADRÃO TELEBRAS</v>
          </cell>
          <cell r="C702" t="str">
            <v>un</v>
          </cell>
          <cell r="D702">
            <v>489.53</v>
          </cell>
        </row>
        <row r="703">
          <cell r="A703" t="str">
            <v>EL02185</v>
          </cell>
          <cell r="B703" t="str">
            <v>CAIXA DE TELEFONIA DE SOBREPOR EM AÇO * 1200 X 1200 X 150MM (ALT X LARG X PROF) PINTURA ELETROSTÁTICA EM PÓ (POLIESTER) CINZA PADRÃO TELEBRAS</v>
          </cell>
          <cell r="C703" t="str">
            <v>un</v>
          </cell>
          <cell r="D703">
            <v>1587.12</v>
          </cell>
        </row>
        <row r="704">
          <cell r="A704" t="str">
            <v>EL00817</v>
          </cell>
          <cell r="B704" t="str">
            <v>CAIXA DE LIGAÇÃO (PASSAGEM) TGVP EM ALUMÍNIO FUNDIDO * 117 X 76 X 58MM (ALT X LARG X PROF - DIMENSÕES INTERNAS) IP-65</v>
          </cell>
          <cell r="C704" t="str">
            <v>un</v>
          </cell>
          <cell r="D704">
            <v>147.5</v>
          </cell>
        </row>
        <row r="705">
          <cell r="A705" t="str">
            <v>EL00818</v>
          </cell>
          <cell r="B705" t="str">
            <v>CAIXA DE LIGAÇÃO (PASSAGEM) TGVP EM ALUMÍNIO FUNDIDO * 170 X 143 X 120MM (ALT X LARG X PROF - DIMENSÕES INTERNAS) IP-65</v>
          </cell>
          <cell r="C705" t="str">
            <v>un</v>
          </cell>
          <cell r="D705">
            <v>218.75</v>
          </cell>
        </row>
        <row r="706">
          <cell r="A706" t="str">
            <v>EL00819</v>
          </cell>
          <cell r="B706" t="str">
            <v>CAIXA DE LIGAÇÃO (PASSAGEM) TGVP EM ALUMÍNIO FUNDIDO * 220 X 140 X 120MM (ALT X LARG X PROF - DIMENSÕES INTERNAS) IP-65</v>
          </cell>
          <cell r="C706" t="str">
            <v>un</v>
          </cell>
          <cell r="D706">
            <v>262.51</v>
          </cell>
        </row>
        <row r="707">
          <cell r="A707" t="str">
            <v>EL00822</v>
          </cell>
          <cell r="B707" t="str">
            <v>CAIXA DE LIGAÇÃO (PASSAGEM) TGVP EM ALUMÍNIO FUNDIDO * 275 X 140 X 120MM (ALT X LARG X PROF - DIMENSÕES INTERNAS) IP-65</v>
          </cell>
          <cell r="C707" t="str">
            <v>un</v>
          </cell>
          <cell r="D707">
            <v>276.37</v>
          </cell>
        </row>
        <row r="708">
          <cell r="A708" t="str">
            <v>EL00823</v>
          </cell>
          <cell r="B708" t="str">
            <v>CAIXA DE LIGAÇÃO (PASSAGEM) TGVP EM ALUMÍNIO FUNDIDO * 340 X 140 X 120MM (ALT X LARG X PROF - DIMENSÕES INTERNAS) IP-65</v>
          </cell>
          <cell r="C708" t="str">
            <v>un</v>
          </cell>
          <cell r="D708">
            <v>357.02</v>
          </cell>
        </row>
        <row r="709">
          <cell r="A709" t="str">
            <v>EL00820</v>
          </cell>
          <cell r="B709" t="str">
            <v>CAIXA DE LIGAÇÃO (PASSAGEM) TGVP EM ALUMÍNIO FUNDIDO * 220 X 220 X 160MM (ALT X LARG X PROF - DIMENSÕES INTERNAS) IP-65</v>
          </cell>
          <cell r="C709" t="str">
            <v>un</v>
          </cell>
          <cell r="D709">
            <v>416</v>
          </cell>
        </row>
        <row r="710">
          <cell r="A710" t="str">
            <v>EL00821</v>
          </cell>
          <cell r="B710" t="str">
            <v>CAIXA DE LIGAÇÃO (PASSAGEM) TGVP EM ALUMÍNIO FUNDIDO * 220 X 275 X 160MM (ALT X LARG X PROF - DIMENSÕES INTERNAS) IP-65</v>
          </cell>
          <cell r="C710" t="str">
            <v>un</v>
          </cell>
          <cell r="D710">
            <v>454.7</v>
          </cell>
        </row>
        <row r="711">
          <cell r="A711" t="str">
            <v>EL05969</v>
          </cell>
          <cell r="B711" t="str">
            <v>CAIXA DE LIGAÇÃO (PASSAGEM) TGVP EM ALUMÍNIO FUNDIDO * 340 X 275 X 155MM (ALT X LARG X PROF - DIMENSÕES INTERNAS) IP-65</v>
          </cell>
          <cell r="C711" t="str">
            <v>un</v>
          </cell>
          <cell r="D711">
            <v>481.96</v>
          </cell>
        </row>
        <row r="712">
          <cell r="A712" t="str">
            <v>EL05970</v>
          </cell>
          <cell r="B712" t="str">
            <v>CAIXA DE LIGAÇÃO (PASSAGEM) TGVP EM ALUMÍNIO FUNDIDO * 445 X 275 X 160MM (ALT X LARG X PROF - DIMENSÕES INTERNAS) IP-65</v>
          </cell>
          <cell r="C712" t="str">
            <v>un</v>
          </cell>
          <cell r="D712">
            <v>816.5</v>
          </cell>
        </row>
        <row r="713">
          <cell r="A713" t="str">
            <v>EL00824</v>
          </cell>
          <cell r="B713" t="str">
            <v>CAIXA DE LIGAÇÃO (PASSAGEM) TGVP EM ALUMÍNIO FUNDIDO * 440 X 350 X 220MM (ALT X LARG X PROF - DIMENSÕES INTERNAS) IP-65</v>
          </cell>
          <cell r="C713" t="str">
            <v>un</v>
          </cell>
          <cell r="D713">
            <v>1669.25</v>
          </cell>
        </row>
        <row r="714">
          <cell r="A714" t="str">
            <v>EL00825</v>
          </cell>
          <cell r="B714" t="str">
            <v>CAIXA DE LIGAÇÃO (PASSAGEM) TGVP EM ALUMÍNIO FUNDIDO * 555 X 350 X 220MM (ALT X LARG X PROF - DIMENSÕES INTERNAS) IP-65</v>
          </cell>
          <cell r="C714" t="str">
            <v>un</v>
          </cell>
          <cell r="D714">
            <v>1764.15</v>
          </cell>
        </row>
        <row r="715">
          <cell r="A715" t="str">
            <v>EL00826</v>
          </cell>
          <cell r="B715" t="str">
            <v>CAIXA DE LIGAÇÃO (PASSAGEM) TGVP EM ALUMÍNIO FUNDIDO * 685 X 350 X 220MM (ALT X LARG X PROF - DIMENSÕES INTERNAS) IP-65</v>
          </cell>
          <cell r="C715" t="str">
            <v>un</v>
          </cell>
          <cell r="D715">
            <v>1901.9</v>
          </cell>
        </row>
        <row r="716">
          <cell r="A716" t="str">
            <v>EL00833</v>
          </cell>
          <cell r="B716" t="str">
            <v>CONDULETE FIXO MODELO (C / LB / LL / LR) EM ALUMÍNIO D=1/2" TGVP, ROSCA BSP, COM TAMPA, SEM PINTURA PARA ELETRODUTO PESADO</v>
          </cell>
          <cell r="C716" t="str">
            <v>un</v>
          </cell>
          <cell r="D716">
            <v>10.53</v>
          </cell>
        </row>
        <row r="717">
          <cell r="A717" t="str">
            <v>EL00838</v>
          </cell>
          <cell r="B717" t="str">
            <v>CONDULETE FIXO MODELO (C / LB / LL / LR) EM ALUMÍNIO D=3/4" TGVP, ROSCA BSP, COM TAMPA, SEM PINTURA PARA ELETRODUTO PESADO</v>
          </cell>
          <cell r="C717" t="str">
            <v>un</v>
          </cell>
          <cell r="D717">
            <v>12.89</v>
          </cell>
        </row>
        <row r="718">
          <cell r="A718" t="str">
            <v>EL00830</v>
          </cell>
          <cell r="B718" t="str">
            <v>CONDULETE FIXO MODELO (C / LB / LL / LR) EM ALUMÍNIO D=1" TGVP, ROSCA BSP, COM TAMPA, SEM PINTURA PARA ELETRODUTO PESADO</v>
          </cell>
          <cell r="C718" t="str">
            <v>un</v>
          </cell>
          <cell r="D718">
            <v>23.73</v>
          </cell>
        </row>
        <row r="719">
          <cell r="A719" t="str">
            <v>EL00832</v>
          </cell>
          <cell r="B719" t="str">
            <v>CONDULETE FIXO MODELO (C / LB / LL / LR) EM ALUMÍNIO D=1.1/4" TGVP, ROSCA BSP, COM TAMPA, SEM PINTURA PARA ELETRODUTO PESADO</v>
          </cell>
          <cell r="C719" t="str">
            <v>un</v>
          </cell>
          <cell r="D719">
            <v>34.96</v>
          </cell>
        </row>
        <row r="720">
          <cell r="A720" t="str">
            <v>EL00831</v>
          </cell>
          <cell r="B720" t="str">
            <v>CONDULETE FIXO MODELO (C / LB / LL / LR) EM ALUMÍNIO D=1.1/2" TGVP, ROSCA BSP, COM TAMPA, SEM PINTURA PARA ELETRODUTO PESADO</v>
          </cell>
          <cell r="C720" t="str">
            <v>un</v>
          </cell>
          <cell r="D720">
            <v>52.64</v>
          </cell>
        </row>
        <row r="721">
          <cell r="A721" t="str">
            <v>EL00834</v>
          </cell>
          <cell r="B721" t="str">
            <v>CONDULETE FIXO MODELO (C / LB / LL / LR) EM ALUMÍNIO D=2" TGVP, ROSCA BSP, COM TAMPA, SEM PINTURA PARA ELETRODUTO PESADO</v>
          </cell>
          <cell r="C721" t="str">
            <v>un</v>
          </cell>
          <cell r="D721">
            <v>59.66</v>
          </cell>
        </row>
        <row r="722">
          <cell r="A722" t="str">
            <v>EL00836</v>
          </cell>
          <cell r="B722" t="str">
            <v>CONDULETE FIXO MODELO (C / LB / LL / LR) EM ALUMÍNIO D=3" TGVP, ROSCA BSP, COM TAMPA, SEM PINTURA PARA ELETRODUTO PESADO</v>
          </cell>
          <cell r="C722" t="str">
            <v>un</v>
          </cell>
          <cell r="D722">
            <v>174.59</v>
          </cell>
        </row>
        <row r="723">
          <cell r="A723" t="str">
            <v>EL00839</v>
          </cell>
          <cell r="B723" t="str">
            <v>CONDULETE FIXO MODELO (C / LB / LL / LR) EM ALUMÍNIO D=4" TGVP, ROSCA BSP, COM TAMPA, SEM PINTURA PARA ELETRODUTO PESADO</v>
          </cell>
          <cell r="C723" t="str">
            <v>un</v>
          </cell>
          <cell r="D723">
            <v>234.55</v>
          </cell>
        </row>
        <row r="724">
          <cell r="A724" t="str">
            <v>EL00845</v>
          </cell>
          <cell r="B724" t="str">
            <v>CONDULETE FIXO MODELO (E) EM ALUMÍNIO D=3/4" TGVP, ROSCA BSP, COM TAMPA, SEM PINTURA PARA ELETRODUTO PESADO</v>
          </cell>
          <cell r="C724" t="str">
            <v>un</v>
          </cell>
          <cell r="D724">
            <v>12.07</v>
          </cell>
        </row>
        <row r="725">
          <cell r="A725" t="str">
            <v>EL00840</v>
          </cell>
          <cell r="B725" t="str">
            <v>CONDULETE FIXO MODELO (E) EM ALUMÍNIO D=1" TGVP, ROSCA BSP, COM TAMPA, SEM PINTURA PARA ELETRODUTO PESADO</v>
          </cell>
          <cell r="C725" t="str">
            <v>un</v>
          </cell>
          <cell r="D725">
            <v>24.14</v>
          </cell>
        </row>
        <row r="726">
          <cell r="A726" t="str">
            <v>EL00841</v>
          </cell>
          <cell r="B726" t="str">
            <v>CONDULETE FIXO MODELO (E) EM ALUMÍNIO D=1.1/2" TGVP, ROSCA BSP, COM TAMPA, SEM PINTURA PARA ELETRODUTO PESADO</v>
          </cell>
          <cell r="C726" t="str">
            <v>un</v>
          </cell>
          <cell r="D726">
            <v>37.36</v>
          </cell>
        </row>
        <row r="727">
          <cell r="A727" t="str">
            <v>EL00842</v>
          </cell>
          <cell r="B727" t="str">
            <v>CONDULETE FIXO MODELO (E) EM ALUMÍNIO D=2" TGVP, ROSCA BSP, COM TAMPA, SEM PINTURA PARA ELETRODUTO PESADO</v>
          </cell>
          <cell r="C727" t="str">
            <v>un</v>
          </cell>
          <cell r="D727">
            <v>50.46</v>
          </cell>
        </row>
        <row r="728">
          <cell r="A728" t="str">
            <v>EL00844</v>
          </cell>
          <cell r="B728" t="str">
            <v>CONDULETE FIXO MODELO (E) EM ALUMÍNIO D=3" TGVP, ROSCA BSP, COM TAMPA, SEM PINTURA PARA ELETRODUTO PESADO</v>
          </cell>
          <cell r="C728" t="str">
            <v>un</v>
          </cell>
          <cell r="D728">
            <v>143.53</v>
          </cell>
        </row>
        <row r="729">
          <cell r="A729" t="str">
            <v>EL00846</v>
          </cell>
          <cell r="B729" t="str">
            <v>CONDULETE FIXO MODELO (E) EM ALUMÍNIO D=4" TGVP, ROSCA BSP, COM TAMPA, SEM PINTURA PARA ELETRODUTO PESADO</v>
          </cell>
          <cell r="C729" t="str">
            <v>un</v>
          </cell>
          <cell r="D729">
            <v>201.42</v>
          </cell>
        </row>
        <row r="730">
          <cell r="A730" t="str">
            <v>EL00852</v>
          </cell>
          <cell r="B730" t="str">
            <v>CONDULETE FIXO MODELO (T / TB) EM ALUMÍNIO D=3/4" TGVP, ROSCA BSP, COM TAMPA, SEM PINTURA PARA ELETRODUTO PESADO</v>
          </cell>
          <cell r="C730" t="str">
            <v>un</v>
          </cell>
          <cell r="D730">
            <v>19</v>
          </cell>
        </row>
        <row r="731">
          <cell r="A731" t="str">
            <v>EL00847</v>
          </cell>
          <cell r="B731" t="str">
            <v>CONDULETE FIXO MODELO (T / TB) EM ALUMÍNIO D=1" TGVP, ROSCA BSP, COM TAMPA, SEM PINTURA PARA ELETRODUTO PESADO</v>
          </cell>
          <cell r="C731" t="str">
            <v>un</v>
          </cell>
          <cell r="D731">
            <v>22.03</v>
          </cell>
        </row>
        <row r="732">
          <cell r="A732" t="str">
            <v>EL00848</v>
          </cell>
          <cell r="B732" t="str">
            <v>CONDULETE FIXO MODELO (T / TB) EM ALUMÍNIO D=1.1/2" TGVP, ROSCA BSP, COM TAMPA, SEM PINTURA PARA ELETRODUTO PESADO</v>
          </cell>
          <cell r="C732" t="str">
            <v>un</v>
          </cell>
          <cell r="D732">
            <v>42.49</v>
          </cell>
        </row>
        <row r="733">
          <cell r="A733" t="str">
            <v>EL00849</v>
          </cell>
          <cell r="B733" t="str">
            <v>CONDULETE FIXO MODELO (T / TB) EM ALUMÍNIO D=2" TGVP, ROSCA BSP, COM TAMPA, SEM PINTURA PARA ELETRODUTO PESADO</v>
          </cell>
          <cell r="C733" t="str">
            <v>un</v>
          </cell>
          <cell r="D733">
            <v>61.85</v>
          </cell>
        </row>
        <row r="734">
          <cell r="A734" t="str">
            <v>EL00851</v>
          </cell>
          <cell r="B734" t="str">
            <v>CONDULETE FIXO MODELO (T / TB) EM ALUMÍNIO D=3" TGVP, ROSCA BSP, COM TAMPA, SEM PINTURA PARA ELETRODUTO PESADO</v>
          </cell>
          <cell r="C734" t="str">
            <v>un</v>
          </cell>
          <cell r="D734">
            <v>181.57</v>
          </cell>
        </row>
        <row r="735">
          <cell r="A735" t="str">
            <v>EL00853</v>
          </cell>
          <cell r="B735" t="str">
            <v>CONDULETE FIXO MODELO (T / TB) EM ALUMÍNIO D=4" TGVP, ROSCA BSP, COM TAMPA, SEM PINTURA PARA ELETRODUTO PESADO</v>
          </cell>
          <cell r="C735" t="str">
            <v>un</v>
          </cell>
          <cell r="D735">
            <v>244.48</v>
          </cell>
        </row>
        <row r="736">
          <cell r="A736" t="str">
            <v>EL00859</v>
          </cell>
          <cell r="B736" t="str">
            <v>CONDULETE FIXO MODELO (X) EM ALUMÍNIO D=3/4" TGVP, ROSCA BSP, COM TAMPA, SEM PINTURA PARA ELETRODUTO PESADO</v>
          </cell>
          <cell r="C736" t="str">
            <v>un</v>
          </cell>
          <cell r="D736">
            <v>19.899999999999999</v>
          </cell>
        </row>
        <row r="737">
          <cell r="A737" t="str">
            <v>EL00854</v>
          </cell>
          <cell r="B737" t="str">
            <v>CONDULETE FIXO MODELO (X) EM ALUMÍNIO D=1" TGVP, ROSCA BSP, COM TAMPA, SEM PINTURA PARA ELETRODUTO PESADO</v>
          </cell>
          <cell r="C737" t="str">
            <v>un</v>
          </cell>
          <cell r="D737">
            <v>25.39</v>
          </cell>
        </row>
        <row r="738">
          <cell r="A738" t="str">
            <v>EL00855</v>
          </cell>
          <cell r="B738" t="str">
            <v>CONDULETE FIXO MODELO (X) EM ALUMÍNIO D=1.1/2" TGVP, ROSCA BSP, COM TAMPA, SEM PINTURA PARA ELETRODUTO PESADO</v>
          </cell>
          <cell r="C738" t="str">
            <v>un</v>
          </cell>
          <cell r="D738">
            <v>49.23</v>
          </cell>
        </row>
        <row r="739">
          <cell r="A739" t="str">
            <v>EL00856</v>
          </cell>
          <cell r="B739" t="str">
            <v>CONDULETE FIXO MODELO (X) EM ALUMÍNIO D=2" TGVP, ROSCA BSP, COM TAMPA, SEM PINTURA PARA ELETRODUTO PESADO</v>
          </cell>
          <cell r="C739" t="str">
            <v>un</v>
          </cell>
          <cell r="D739">
            <v>65.84</v>
          </cell>
        </row>
        <row r="740">
          <cell r="A740" t="str">
            <v>EL00858</v>
          </cell>
          <cell r="B740" t="str">
            <v>CONDULETE FIXO MODELO (X) EM ALUMÍNIO D=3" TGVP, ROSCA BSP, COM TAMPA, SEM PINTURA PARA ELETRODUTO PESADO</v>
          </cell>
          <cell r="C740" t="str">
            <v>un</v>
          </cell>
          <cell r="D740">
            <v>176.9</v>
          </cell>
        </row>
        <row r="741">
          <cell r="A741" t="str">
            <v>EL00860</v>
          </cell>
          <cell r="B741" t="str">
            <v>CONDULETE FIXO MODELO (X) EM ALUMÍNIO D=4" TGVP, ROSCA BSP, COM TAMPA, SEM PINTURA PARA ELETRODUTO PESADO</v>
          </cell>
          <cell r="C741" t="str">
            <v>un</v>
          </cell>
          <cell r="D741">
            <v>253.31</v>
          </cell>
        </row>
        <row r="742">
          <cell r="A742" t="str">
            <v>EL02405</v>
          </cell>
          <cell r="B742" t="str">
            <v>ELETROCALHA PERFURADA DE AÇO GALV A FOGO, CHAPA *18, 150 X 100 X 3.000MM (LARG X ALT X COMP) COM ABA (VIROLA) E TAMPA (CHAPA *24) DE ENCAIXE</v>
          </cell>
          <cell r="C742" t="str">
            <v>un</v>
          </cell>
          <cell r="D742">
            <v>301.8</v>
          </cell>
        </row>
        <row r="743">
          <cell r="A743" t="str">
            <v>EL02406</v>
          </cell>
          <cell r="B743" t="str">
            <v>ELETROCALHA PERFURADA DE AÇO GALV A FOGO, CHAPA *18, 200 X 100 X 3.000MM (LARG X ALT X COMP) COM ABA (VIROLA) E TAMPA (CHAPA *24) DE ENCAIXE</v>
          </cell>
          <cell r="C743" t="str">
            <v>un</v>
          </cell>
          <cell r="D743">
            <v>356.21</v>
          </cell>
        </row>
        <row r="744">
          <cell r="A744" t="str">
            <v>EL02407</v>
          </cell>
          <cell r="B744" t="str">
            <v>ELETROCALHA PERFURADA DE AÇO GALV A FOGO, CHAPA *18, 300 X 100 X 3.000MM  (LARG X ALT X COMP) COM ABA (VIROLA) E TAMPA (CHAPA *24) DE ENCAIXE</v>
          </cell>
          <cell r="C744" t="str">
            <v>un</v>
          </cell>
          <cell r="D744">
            <v>488.65</v>
          </cell>
        </row>
        <row r="745">
          <cell r="A745" t="str">
            <v>EL02408</v>
          </cell>
          <cell r="B745" t="str">
            <v>ELETROCALHA PERFURADA DE AÇO GALV A FOGO, CHAPA *16, 400 X 100 X 3.000MM  (LARG X ALT X COMP) COM ABA (VIROLA) E TAMPA (CHAPA *22) DE ENCAIXE</v>
          </cell>
          <cell r="C745" t="str">
            <v>un</v>
          </cell>
          <cell r="D745">
            <v>796.58</v>
          </cell>
        </row>
        <row r="746">
          <cell r="A746" t="str">
            <v>EL02409</v>
          </cell>
          <cell r="B746" t="str">
            <v>ELETROCALHA PERFURADA DE AÇO GALV A FOGO, CHAPA *16, 600 X 100 X 3.000MM  (LARG X ALT X COMP) COM ABA (VIROLA) E TAMPA (CHAPA *22) DE ENCAIXE</v>
          </cell>
          <cell r="C746" t="str">
            <v>un</v>
          </cell>
          <cell r="D746">
            <v>1096.51</v>
          </cell>
        </row>
        <row r="747">
          <cell r="A747" t="str">
            <v>EL02410</v>
          </cell>
          <cell r="B747" t="str">
            <v>ELETROCALHA PERFURADA DE AÇO GALV A FOGO, CHAPA *14, 800 X 100 X 3.000MM (LARG X ALT X COMP) COM ABA (VIROLA) E TAMPA (CHAPA *20) DE ENCAIXE</v>
          </cell>
          <cell r="C747" t="str">
            <v>un</v>
          </cell>
          <cell r="D747">
            <v>1695.38</v>
          </cell>
        </row>
        <row r="748">
          <cell r="A748" t="str">
            <v>EL02403</v>
          </cell>
          <cell r="B748" t="str">
            <v>ELETROCALHA PERFURADA DE AÇO GALV A FOGO, CHAPA *14, 1.000 X 100 X 3.000MM (LARG X ALT X COMP) COM ABA (VIROLA) E TAMPA (CHAPA *20) DE ENCAIXE</v>
          </cell>
          <cell r="C748" t="str">
            <v>un</v>
          </cell>
          <cell r="D748">
            <v>1808.88</v>
          </cell>
        </row>
        <row r="749">
          <cell r="A749" t="str">
            <v>EL06019</v>
          </cell>
          <cell r="B749" t="str">
            <v>CURVA HORIZONTAL 90° PARA ELETROCALHA DE AÇO GALV A FOGO, CHAPA *18, 150 X 100MM (LARG X ALT) COM ABA (VIROLA) E TAMPA (CHAPA *24) DE ENCAIXE</v>
          </cell>
          <cell r="C749" t="str">
            <v>un</v>
          </cell>
          <cell r="D749">
            <v>80.69</v>
          </cell>
        </row>
        <row r="750">
          <cell r="A750" t="str">
            <v>EL02394</v>
          </cell>
          <cell r="B750" t="str">
            <v>CURVA HORIZONTAL 90° PARA ELETROCALHA DE AÇO GALV A FOGO, CHAPA *18, 200 X 100MM (LARG X ALT) COM ABA (VIROLA) E TAMPA (CHAPA *24) DE ENCAIXE</v>
          </cell>
          <cell r="C750" t="str">
            <v>un</v>
          </cell>
          <cell r="D750">
            <v>98.86</v>
          </cell>
        </row>
        <row r="751">
          <cell r="A751" t="str">
            <v>EL02395</v>
          </cell>
          <cell r="B751" t="str">
            <v>CURVA HORIZONTAL 90° PARA ELETROCALHA DE AÇO GALV A FOGO, CHAPA *18, 300 X 100MM (LARG X ALT) COM ABA (VIROLA) E TAMPA (CHAPA *24) DE ENCAIXE</v>
          </cell>
          <cell r="C751" t="str">
            <v>un</v>
          </cell>
          <cell r="D751">
            <v>169.81</v>
          </cell>
        </row>
        <row r="752">
          <cell r="A752" t="str">
            <v>EL02396</v>
          </cell>
          <cell r="B752" t="str">
            <v>CURVA HORIZONTAL 90° PARA ELETROCALHA DE AÇO GALV A FOGO, CHAPA *16, 400 X 100MM (LARG X ALT) COM ABA (VIROLA) E TAMPA (CHAPA *22) DE ENCAIXE</v>
          </cell>
          <cell r="C752" t="str">
            <v>un</v>
          </cell>
          <cell r="D752">
            <v>328.6</v>
          </cell>
        </row>
        <row r="753">
          <cell r="A753" t="str">
            <v>EL02397</v>
          </cell>
          <cell r="B753" t="str">
            <v>CURVA HORIZONTAL 90° PARA ELETROCALHA DE AÇO GALV A FOGO, CHAPA *16, 600 X 100MM (LARG X ALT) COM ABA (VIROLA) E TAMPA (CHAPA *22) DE ENCAIXE</v>
          </cell>
          <cell r="C753" t="str">
            <v>un</v>
          </cell>
          <cell r="D753">
            <v>476.12</v>
          </cell>
        </row>
        <row r="754">
          <cell r="A754" t="str">
            <v>EL02398</v>
          </cell>
          <cell r="B754" t="str">
            <v>CURVA HORIZONTAL 90° PARA ELETROCALHA DE AÇO GALV A FOGO, CHAPA *14, 800 X 100MM (LARG X ALT) COM ABA (VIROLA) E TAMPA (CHAPA *20) DE ENCAIXE</v>
          </cell>
          <cell r="C754" t="str">
            <v>un</v>
          </cell>
          <cell r="D754">
            <v>820.98</v>
          </cell>
        </row>
        <row r="755">
          <cell r="A755" t="str">
            <v>EL02392</v>
          </cell>
          <cell r="B755" t="str">
            <v>CURVA HORIZONTAL 90° PARA ELETROCALHA DE AÇO GALV A FOGO, CHAPA *14, 1.000 X 100MM (LARG X ALT) COM ABA (VIROLA) E TAMPA (CHAPA *20) DE ENCAIXE</v>
          </cell>
          <cell r="C755" t="str">
            <v>un</v>
          </cell>
          <cell r="D755">
            <v>1444.21</v>
          </cell>
        </row>
        <row r="756">
          <cell r="A756" t="str">
            <v>EL06021</v>
          </cell>
          <cell r="B756" t="str">
            <v>CURVA VERTICAL 90° INTERNA PARA ELETROCALHA DE AÇO GALV A FOGO, CHAPA *18, 150 X 100MM (LARG X ALT) COM ABA (VIROLA) E TAMPA (CHAPA *24) DE ENCAIXE</v>
          </cell>
          <cell r="C756" t="str">
            <v>un</v>
          </cell>
          <cell r="D756">
            <v>74.81</v>
          </cell>
        </row>
        <row r="757">
          <cell r="A757" t="str">
            <v>EL06022</v>
          </cell>
          <cell r="B757" t="str">
            <v>CURVA VERTICAL 90° INTERNA PARA ELETROCALHA DE AÇO GALV A FOGO, CHAPA *18, 200 X 100MM (LARG X ALT) COM ABA (VIROLA) E TAMPA (CHAPA *24) DE ENCAIXE</v>
          </cell>
          <cell r="C757" t="str">
            <v>un</v>
          </cell>
          <cell r="D757">
            <v>82.51</v>
          </cell>
        </row>
        <row r="758">
          <cell r="A758" t="str">
            <v>EL06023</v>
          </cell>
          <cell r="B758" t="str">
            <v>CURVA VERTICAL 90° INTERNA PARA ELETROCALHA DE AÇO GALV A FOGO, CHAPA *18, 300 X 100MM (LARG X ALT) COM ABA (VIROLA) E TAMPA (CHAPA *24) DE ENCAIXE</v>
          </cell>
          <cell r="C758" t="str">
            <v>un</v>
          </cell>
          <cell r="D758">
            <v>111.5</v>
          </cell>
        </row>
        <row r="759">
          <cell r="A759" t="str">
            <v>EL06020</v>
          </cell>
          <cell r="B759" t="str">
            <v>CURVA VERTICAL 90° INTERNA PARA ELETROCALHA DE AÇO GALV A FOGO, CHAPA *16, 400 X 100MM (LARG X ALT) COM ABA (VIROLA) E TAMPA (CHAPA *22) DE ENCAIXE</v>
          </cell>
          <cell r="C759" t="str">
            <v>un</v>
          </cell>
          <cell r="D759">
            <v>149.43</v>
          </cell>
        </row>
        <row r="760">
          <cell r="A760" t="str">
            <v>EL02401</v>
          </cell>
          <cell r="B760" t="str">
            <v>CURVA VERTICAL 90° INTERNA PARA ELETROCALHA DE AÇO GALV A FOGO, CHAPA *16, 600 X 100MM (LARG X ALT) COM ABA (VIROLA) E TAMPA (CHAPA *22) DE ENCAIXE</v>
          </cell>
          <cell r="C760" t="str">
            <v>un</v>
          </cell>
          <cell r="D760">
            <v>227.88</v>
          </cell>
        </row>
        <row r="761">
          <cell r="A761" t="str">
            <v>EL02402</v>
          </cell>
          <cell r="B761" t="str">
            <v>CURVA VERTICAL 90° INTERNA PARA ELETROCALHA DE AÇO GALV A FOGO, CHAPA *14, 800 X 100MM (LARG X ALT) COM ABA (VIROLA) E TAMPA (CHAPA *20) DE ENCAIXE</v>
          </cell>
          <cell r="C761" t="str">
            <v>un</v>
          </cell>
          <cell r="D761">
            <v>338.03</v>
          </cell>
        </row>
        <row r="762">
          <cell r="A762" t="str">
            <v>EL02399</v>
          </cell>
          <cell r="B762" t="str">
            <v>CURVA VERTICAL 90° INTERNA PARA ELETROCALHA DE AÇO GALV A FOGO, CHAPA *14, 1.000 X 100MM (LARG X ALT) COM ABA (VIROLA) E TAMPA (CHAPA *20) DE ENCAIXE</v>
          </cell>
          <cell r="C762" t="str">
            <v>un</v>
          </cell>
          <cell r="D762">
            <v>546.05999999999995</v>
          </cell>
        </row>
        <row r="763">
          <cell r="A763" t="str">
            <v>EL02413</v>
          </cell>
          <cell r="B763" t="str">
            <v>EMENDA (JUNÇÃO) INTERNA PARA ELETROCALHA DE AÇO GALV A FOGO 150 X 100MM (LARG X ALT)</v>
          </cell>
          <cell r="C763" t="str">
            <v>un</v>
          </cell>
          <cell r="D763">
            <v>10.48</v>
          </cell>
        </row>
        <row r="764">
          <cell r="A764" t="str">
            <v>EL02414</v>
          </cell>
          <cell r="B764" t="str">
            <v>EMENDA (JUNÇÃO) INTERNA PARA ELETROCALHA DE AÇO GALV A FOGO 200 X 100MM (LARG X ALT)</v>
          </cell>
          <cell r="C764" t="str">
            <v>un</v>
          </cell>
          <cell r="D764">
            <v>12.8</v>
          </cell>
        </row>
        <row r="765">
          <cell r="A765" t="str">
            <v>EL02415</v>
          </cell>
          <cell r="B765" t="str">
            <v>EMENDA (JUNÇÃO) INTERNA PARA ELETROCALHA DE AÇO GALV A FOGO 300 X 100MM (LARG X ALT)</v>
          </cell>
          <cell r="C765" t="str">
            <v>un</v>
          </cell>
          <cell r="D765">
            <v>16.809999999999999</v>
          </cell>
        </row>
        <row r="766">
          <cell r="A766" t="str">
            <v>EL02416</v>
          </cell>
          <cell r="B766" t="str">
            <v>EMENDA (JUNÇÃO) INTERNA PARA ELETROCALHA DE AÇO GALV A FOGO 400 X 100MM (LARG X ALT)</v>
          </cell>
          <cell r="C766" t="str">
            <v>un</v>
          </cell>
          <cell r="D766">
            <v>20.83</v>
          </cell>
        </row>
        <row r="767">
          <cell r="A767" t="str">
            <v>EL02417</v>
          </cell>
          <cell r="B767" t="str">
            <v>EMENDA (JUNÇÃO) INTERNA PARA ELETROCALHA DE AÇO GALV A FOGO 600 X 100MM (LARG X ALT)</v>
          </cell>
          <cell r="C767" t="str">
            <v>un</v>
          </cell>
          <cell r="D767">
            <v>31.79</v>
          </cell>
        </row>
        <row r="768">
          <cell r="A768" t="str">
            <v>EL02418</v>
          </cell>
          <cell r="B768" t="str">
            <v>EMENDA (JUNÇÃO) INTERNA PARA ELETROCALHA DE AÇO GALV A FOGO 800 X 100MM (LARG X ALT)</v>
          </cell>
          <cell r="C768" t="str">
            <v>un</v>
          </cell>
          <cell r="D768">
            <v>53.54</v>
          </cell>
        </row>
        <row r="769">
          <cell r="A769" t="str">
            <v>EL02411</v>
          </cell>
          <cell r="B769" t="str">
            <v>EMENDA (JUNÇÃO) INTERNA PARA ELETROCALHA DE AÇO GALV A FOGO 1.000 X 100MM (LARG X ALT)</v>
          </cell>
          <cell r="C769" t="str">
            <v>un</v>
          </cell>
          <cell r="D769">
            <v>58.15</v>
          </cell>
        </row>
        <row r="770">
          <cell r="A770" t="str">
            <v>EL02421</v>
          </cell>
          <cell r="B770" t="str">
            <v>FLANGE PARA ELETROCALHA DE AÇO GALV A FOGO 150 X 100MM (LARG X ALT)</v>
          </cell>
          <cell r="C770" t="str">
            <v>un</v>
          </cell>
          <cell r="D770">
            <v>13.12</v>
          </cell>
        </row>
        <row r="771">
          <cell r="A771" t="str">
            <v>EL02422</v>
          </cell>
          <cell r="B771" t="str">
            <v>FLANGE PARA ELETROCALHA DE AÇO GALV A FOGO 200 X 100MM (LARG X ALT)</v>
          </cell>
          <cell r="C771" t="str">
            <v>un</v>
          </cell>
          <cell r="D771">
            <v>15.24</v>
          </cell>
        </row>
        <row r="772">
          <cell r="A772" t="str">
            <v>EL02423</v>
          </cell>
          <cell r="B772" t="str">
            <v>FLANGE PARA ELETROCALHA DE AÇO GALV A FOGO 600 X 100MM (LARG X ALT)</v>
          </cell>
          <cell r="C772" t="str">
            <v>un</v>
          </cell>
          <cell r="D772">
            <v>50.6</v>
          </cell>
        </row>
        <row r="773">
          <cell r="A773" t="str">
            <v>EL02424</v>
          </cell>
          <cell r="B773" t="str">
            <v>FLANGE PARA ELETROCALHA DE AÇO GALV A FOGO 800 X 100MM (LARG X ALT)</v>
          </cell>
          <cell r="C773" t="str">
            <v>un</v>
          </cell>
          <cell r="D773">
            <v>58.64</v>
          </cell>
        </row>
        <row r="774">
          <cell r="A774" t="str">
            <v>EL02419</v>
          </cell>
          <cell r="B774" t="str">
            <v>FLANGE PARA ELETROCALHA DE AÇO GALV A FOGO 1.000 X 100MM (LARG X ALT)</v>
          </cell>
          <cell r="C774" t="str">
            <v>un</v>
          </cell>
          <cell r="D774">
            <v>71.63</v>
          </cell>
        </row>
        <row r="775">
          <cell r="A775" t="str">
            <v>EL02427</v>
          </cell>
          <cell r="B775" t="str">
            <v>TERMINAL DE FECHAMENTO LISO PARA ELETROCALHA DE AÇO GALV A FOGO 800 X 100MM (LARG X ALT)</v>
          </cell>
          <cell r="C775" t="str">
            <v>un</v>
          </cell>
          <cell r="D775">
            <v>64.89</v>
          </cell>
        </row>
        <row r="776">
          <cell r="A776" t="str">
            <v>EL02425</v>
          </cell>
          <cell r="B776" t="str">
            <v>TERMINAL DE FECHAMENTO LISO PARA ELETROCALHA DE AÇO GALV A FOGO 1.000 X 100MM (LARG X ALT)</v>
          </cell>
          <cell r="C776" t="str">
            <v>un</v>
          </cell>
          <cell r="D776">
            <v>75.77</v>
          </cell>
        </row>
        <row r="777">
          <cell r="A777" t="str">
            <v>EL02102</v>
          </cell>
          <cell r="B777" t="str">
            <v>BUCHA DE ALUMÍNIO D=3/4" PARA ELETRODUTO</v>
          </cell>
          <cell r="C777" t="str">
            <v>un</v>
          </cell>
          <cell r="D777">
            <v>1.25</v>
          </cell>
        </row>
        <row r="778">
          <cell r="A778" t="str">
            <v>EL02097</v>
          </cell>
          <cell r="B778" t="str">
            <v>BUCHA DE ALUMÍNIO D=1" PARA ELETRODUTO</v>
          </cell>
          <cell r="C778" t="str">
            <v>un</v>
          </cell>
          <cell r="D778">
            <v>1.67</v>
          </cell>
        </row>
        <row r="779">
          <cell r="A779" t="str">
            <v>EL02098</v>
          </cell>
          <cell r="B779" t="str">
            <v>BUCHA DE ALUMÍNIO D=1.1/2" PARA ELETRODUTO</v>
          </cell>
          <cell r="C779" t="str">
            <v>un</v>
          </cell>
          <cell r="D779">
            <v>3.14</v>
          </cell>
        </row>
        <row r="780">
          <cell r="A780" t="str">
            <v>EL02099</v>
          </cell>
          <cell r="B780" t="str">
            <v>BUCHA DE ALUMÍNIO D=2" PARA ELETRODUTO</v>
          </cell>
          <cell r="C780" t="str">
            <v>un</v>
          </cell>
          <cell r="D780">
            <v>5.73</v>
          </cell>
        </row>
        <row r="781">
          <cell r="A781" t="str">
            <v>EL02100</v>
          </cell>
          <cell r="B781" t="str">
            <v>BUCHA DE ALUMÍNIO D=2.1/2" PARA ELETRODUTO</v>
          </cell>
          <cell r="C781" t="str">
            <v>un</v>
          </cell>
          <cell r="D781">
            <v>5.94</v>
          </cell>
        </row>
        <row r="782">
          <cell r="A782" t="str">
            <v>EL02101</v>
          </cell>
          <cell r="B782" t="str">
            <v>BUCHA DE ALUMÍNIO D=3" PARA ELETRODUTO</v>
          </cell>
          <cell r="C782" t="str">
            <v>un</v>
          </cell>
          <cell r="D782">
            <v>8.17</v>
          </cell>
        </row>
        <row r="783">
          <cell r="A783" t="str">
            <v>EL02103</v>
          </cell>
          <cell r="B783" t="str">
            <v>BUCHA DE ALUMÍNIO D=4" PARA ELETRODUTO</v>
          </cell>
          <cell r="C783" t="str">
            <v>un</v>
          </cell>
          <cell r="D783">
            <v>11.09</v>
          </cell>
        </row>
        <row r="784">
          <cell r="A784" t="str">
            <v>EL02109</v>
          </cell>
          <cell r="B784" t="str">
            <v>BUCHA DE ALUMÍNIO D=3/4" COM TERMINAL DE ATERRAMENTO PARA ELETRODUTO</v>
          </cell>
          <cell r="C784" t="str">
            <v>un</v>
          </cell>
          <cell r="D784">
            <v>9.77</v>
          </cell>
        </row>
        <row r="785">
          <cell r="A785" t="str">
            <v>EL02104</v>
          </cell>
          <cell r="B785" t="str">
            <v>BUCHA DE ALUMÍNIO D=1" COM TERMINAL DE ATERRAMENTO PARA ELETRODUTO</v>
          </cell>
          <cell r="C785" t="str">
            <v>un</v>
          </cell>
          <cell r="D785">
            <v>12.81</v>
          </cell>
        </row>
        <row r="786">
          <cell r="A786" t="str">
            <v>EL02105</v>
          </cell>
          <cell r="B786" t="str">
            <v>BUCHA DE ALUMÍNIO D=1.1/2" COM TERMINAL DE ATERRAMENTO PARA ELETRODUTO</v>
          </cell>
          <cell r="C786" t="str">
            <v>un</v>
          </cell>
          <cell r="D786">
            <v>15.58</v>
          </cell>
        </row>
        <row r="787">
          <cell r="A787" t="str">
            <v>EL02106</v>
          </cell>
          <cell r="B787" t="str">
            <v>BUCHA DE ALUMÍNIO D=2" COM TERMINAL DE ATERRAMENTO PARA ELETRODUTO</v>
          </cell>
          <cell r="C787" t="str">
            <v>un</v>
          </cell>
          <cell r="D787">
            <v>25.43</v>
          </cell>
        </row>
        <row r="788">
          <cell r="A788" t="str">
            <v>EL02107</v>
          </cell>
          <cell r="B788" t="str">
            <v>BUCHA DE ALUMÍNIO D=2.1/2" COM TERMINAL DE ATERRAMENTO PARA ELETRODUTO</v>
          </cell>
          <cell r="C788" t="str">
            <v>un</v>
          </cell>
          <cell r="D788">
            <v>27.26</v>
          </cell>
        </row>
        <row r="789">
          <cell r="A789" t="str">
            <v>EL02108</v>
          </cell>
          <cell r="B789" t="str">
            <v>BUCHA DE ALUMÍNIO D=3" COM TERMINAL DE ATERRAMENTO PARA ELETRODUTO</v>
          </cell>
          <cell r="C789" t="str">
            <v>un</v>
          </cell>
          <cell r="D789">
            <v>31.47</v>
          </cell>
        </row>
        <row r="790">
          <cell r="A790" t="str">
            <v>EL02110</v>
          </cell>
          <cell r="B790" t="str">
            <v>BUCHA DE ALUMÍNIO D=4" COM TERMINAL DE ATERRAMENTO PARA ELETRODUTO</v>
          </cell>
          <cell r="C790" t="str">
            <v>un</v>
          </cell>
          <cell r="D790">
            <v>42.16</v>
          </cell>
        </row>
        <row r="791">
          <cell r="A791" t="str">
            <v>EL02116</v>
          </cell>
          <cell r="B791" t="str">
            <v>BUCHA DE REDUÇÃO COM ROSCA DE ALUMÍNIO D=3/4" X 1/2" PARA ELETRODUTO</v>
          </cell>
          <cell r="C791" t="str">
            <v>un</v>
          </cell>
          <cell r="D791">
            <v>6.14</v>
          </cell>
        </row>
        <row r="792">
          <cell r="A792" t="str">
            <v>EL02111</v>
          </cell>
          <cell r="B792" t="str">
            <v>BUCHA DE REDUÇÃO COM ROSCA DE ALUMÍNIO D=1" X 1/2" PARA ELETRODUTO</v>
          </cell>
          <cell r="C792" t="str">
            <v>un</v>
          </cell>
          <cell r="D792">
            <v>8.33</v>
          </cell>
        </row>
        <row r="793">
          <cell r="A793" t="str">
            <v>EL05980</v>
          </cell>
          <cell r="B793" t="str">
            <v>BUCHA DE REDUÇÃO COM ROSCA DE ALUMÍNIO D=1.1/2" X 1" PARA ELETRODUTO</v>
          </cell>
          <cell r="C793" t="str">
            <v>un</v>
          </cell>
          <cell r="D793">
            <v>20.97</v>
          </cell>
        </row>
        <row r="794">
          <cell r="A794" t="str">
            <v>EL05981</v>
          </cell>
          <cell r="B794" t="str">
            <v>BUCHA DE REDUÇÃO COM ROSCA DE ALUMÍNIO D=2" X 1.1/2" PARA ELETRODUTO</v>
          </cell>
          <cell r="C794" t="str">
            <v>un</v>
          </cell>
          <cell r="D794">
            <v>35.5</v>
          </cell>
        </row>
        <row r="795">
          <cell r="A795" t="str">
            <v>EL05982</v>
          </cell>
          <cell r="B795" t="str">
            <v>BUCHA DE REDUÇÃO COM ROSCA DE ALUMÍNIO D=2.1/2" X 2" PARA ELETRODUTO</v>
          </cell>
          <cell r="C795" t="str">
            <v>un</v>
          </cell>
          <cell r="D795">
            <v>57.71</v>
          </cell>
        </row>
        <row r="796">
          <cell r="A796" t="str">
            <v>EL05983</v>
          </cell>
          <cell r="B796" t="str">
            <v>BUCHA DE REDUÇÃO COM ROSCA DE ALUMÍNIO D=3" X 2.1/2" PARA ELETRODUTO</v>
          </cell>
          <cell r="C796" t="str">
            <v>un</v>
          </cell>
          <cell r="D796">
            <v>62.19</v>
          </cell>
        </row>
        <row r="797">
          <cell r="A797" t="str">
            <v>EL05984</v>
          </cell>
          <cell r="B797" t="str">
            <v>BUCHA DE REDUÇÃO COM ROSCA DE ALUMÍNIO D=4" X 3" PARA ELETRODUTO</v>
          </cell>
          <cell r="C797" t="str">
            <v>un</v>
          </cell>
          <cell r="D797">
            <v>116.79</v>
          </cell>
        </row>
        <row r="798">
          <cell r="A798" t="str">
            <v>EL01134</v>
          </cell>
          <cell r="B798" t="str">
            <v>CABEÇOTE PARA ELETRODUTO EM ALUMINIO D=4" PARA ENTRADA DE ENERGIA</v>
          </cell>
          <cell r="C798" t="str">
            <v>un</v>
          </cell>
          <cell r="D798">
            <v>44.47</v>
          </cell>
        </row>
        <row r="799">
          <cell r="A799" t="str">
            <v>EL02120</v>
          </cell>
          <cell r="B799" t="str">
            <v>CONECTOR MACHO FIXO DE LATÃO D=1/2" PARA ELETRODUTO FLEXÍVEL METÁLICO</v>
          </cell>
          <cell r="C799" t="str">
            <v>un</v>
          </cell>
          <cell r="D799">
            <v>6.34</v>
          </cell>
        </row>
        <row r="800">
          <cell r="A800" t="str">
            <v>EL02124</v>
          </cell>
          <cell r="B800" t="str">
            <v>CONECTOR MACHO FIXO DE LATÃO D=3/4" PARA ELETRODUTO FLEXÍVEL METÁLICO</v>
          </cell>
          <cell r="C800" t="str">
            <v>un</v>
          </cell>
          <cell r="D800">
            <v>9.25</v>
          </cell>
        </row>
        <row r="801">
          <cell r="A801" t="str">
            <v>EL02118</v>
          </cell>
          <cell r="B801" t="str">
            <v>CONECTOR MACHO FIXO DE LATÃO D=1" PARA ELETRODUTO FLEXÍVEL METÁLICO</v>
          </cell>
          <cell r="C801" t="str">
            <v>un</v>
          </cell>
          <cell r="D801">
            <v>14.21</v>
          </cell>
        </row>
        <row r="802">
          <cell r="A802" t="str">
            <v>EL02119</v>
          </cell>
          <cell r="B802" t="str">
            <v>CONECTOR MACHO FIXO DE LATÃO D=1.1/2" PARA ELETRODUTO FLEXÍVEL METÁLICO</v>
          </cell>
          <cell r="C802" t="str">
            <v>un</v>
          </cell>
          <cell r="D802">
            <v>35.200000000000003</v>
          </cell>
        </row>
        <row r="803">
          <cell r="A803" t="str">
            <v>EL02121</v>
          </cell>
          <cell r="B803" t="str">
            <v>CONECTOR MACHO FIXO DE LATÃO D=2" PARA ELETRODUTO FLEXÍVEL METÁLICO</v>
          </cell>
          <cell r="C803" t="str">
            <v>un</v>
          </cell>
          <cell r="D803">
            <v>50.17</v>
          </cell>
        </row>
        <row r="804">
          <cell r="A804" t="str">
            <v>EL02122</v>
          </cell>
          <cell r="B804" t="str">
            <v>CONECTOR MACHO FIXO DE LATÃO D=2.1/2" PARA ELETRODUTO FLEXÍVEL METÁLICO</v>
          </cell>
          <cell r="C804" t="str">
            <v>un</v>
          </cell>
          <cell r="D804">
            <v>90.36</v>
          </cell>
        </row>
        <row r="805">
          <cell r="A805" t="str">
            <v>EL02123</v>
          </cell>
          <cell r="B805" t="str">
            <v>CONECTOR MACHO FIXO DE LATÃO D=3" PARA ELETRODUTO FLEXÍVEL METÁLICO</v>
          </cell>
          <cell r="C805" t="str">
            <v>un</v>
          </cell>
          <cell r="D805">
            <v>113.45</v>
          </cell>
        </row>
        <row r="806">
          <cell r="A806" t="str">
            <v>EL02125</v>
          </cell>
          <cell r="B806" t="str">
            <v>CONECTOR MACHO FIXO DE LATÃO D=4" PARA ELETRODUTO FLEXÍVEL METÁLICO</v>
          </cell>
          <cell r="C806" t="str">
            <v>un</v>
          </cell>
          <cell r="D806">
            <v>144.18</v>
          </cell>
        </row>
        <row r="807">
          <cell r="A807" t="str">
            <v>EL02128</v>
          </cell>
          <cell r="B807" t="str">
            <v>CONECTOR MACHO GIRATÓRIO DE LATÃO D=1/2" PARA ELETRODUTO FLEXÍVEL METÁLICO</v>
          </cell>
          <cell r="C807" t="str">
            <v>un</v>
          </cell>
          <cell r="D807">
            <v>8.34</v>
          </cell>
        </row>
        <row r="808">
          <cell r="A808" t="str">
            <v>EL02132</v>
          </cell>
          <cell r="B808" t="str">
            <v>CONECTOR MACHO GIRATÓRIO DE LATÃO D=3/4" PARA ELETRODUTO FLEXÍVEL METÁLICO</v>
          </cell>
          <cell r="C808" t="str">
            <v>un</v>
          </cell>
          <cell r="D808">
            <v>9.5299999999999994</v>
          </cell>
        </row>
        <row r="809">
          <cell r="A809" t="str">
            <v>EL02126</v>
          </cell>
          <cell r="B809" t="str">
            <v>CONECTOR MACHO GIRATÓRIO DE LATÃO D=1" PARA ELETRODUTO FLEXÍVEL METÁLICO</v>
          </cell>
          <cell r="C809" t="str">
            <v>un</v>
          </cell>
          <cell r="D809">
            <v>17.64</v>
          </cell>
        </row>
        <row r="810">
          <cell r="A810" t="str">
            <v>EL02127</v>
          </cell>
          <cell r="B810" t="str">
            <v>CONECTOR MACHO GIRATÓRIO DE LATÃO D=1.1/2" PARA ELETRODUTO FLEXÍVEL METÁLICO</v>
          </cell>
          <cell r="C810" t="str">
            <v>un</v>
          </cell>
          <cell r="D810">
            <v>42.98</v>
          </cell>
        </row>
        <row r="811">
          <cell r="A811" t="str">
            <v>EL02129</v>
          </cell>
          <cell r="B811" t="str">
            <v>CONECTOR MACHO GIRATÓRIO DE LATÃO D=2" PARA ELETRODUTO FLEXÍVEL METÁLICO</v>
          </cell>
          <cell r="C811" t="str">
            <v>un</v>
          </cell>
          <cell r="D811">
            <v>56.46</v>
          </cell>
        </row>
        <row r="812">
          <cell r="A812" t="str">
            <v>EL02130</v>
          </cell>
          <cell r="B812" t="str">
            <v>CONECTOR MACHO GIRATÓRIO DE LATÃO D=2.1/2" PARA ELETRODUTO FLEXÍVEL METÁLICO</v>
          </cell>
          <cell r="C812" t="str">
            <v>un</v>
          </cell>
          <cell r="D812">
            <v>110.34</v>
          </cell>
        </row>
        <row r="813">
          <cell r="A813" t="str">
            <v>EL02131</v>
          </cell>
          <cell r="B813" t="str">
            <v>CONECTOR MACHO GIRATÓRIO DE LATÃO D=3" PARA ELETRODUTO FLEXÍVEL METÁLICO</v>
          </cell>
          <cell r="C813" t="str">
            <v>un</v>
          </cell>
          <cell r="D813">
            <v>129.38999999999999</v>
          </cell>
        </row>
        <row r="814">
          <cell r="A814" t="str">
            <v>EL02133</v>
          </cell>
          <cell r="B814" t="str">
            <v>CONECTOR MACHO GIRATÓRIO DE LATÃO D=4" PARA ELETRODUTO FLEXÍVEL METÁLICO</v>
          </cell>
          <cell r="C814" t="str">
            <v>un</v>
          </cell>
          <cell r="D814">
            <v>185.9</v>
          </cell>
        </row>
        <row r="815">
          <cell r="A815" t="str">
            <v>EL00801</v>
          </cell>
          <cell r="B815" t="str">
            <v>LUVA PARA ELETRODUTO ROSCÁVEL DE PVC D=3/4" NBR 15465</v>
          </cell>
          <cell r="C815" t="str">
            <v>un</v>
          </cell>
          <cell r="D815">
            <v>0.99</v>
          </cell>
        </row>
        <row r="816">
          <cell r="A816" t="str">
            <v>EL00791</v>
          </cell>
          <cell r="B816" t="str">
            <v>LUVA PARA ELETRODUTO ROSCÁVEL DE PVC D=1" NBR 15465</v>
          </cell>
          <cell r="C816" t="str">
            <v>un</v>
          </cell>
          <cell r="D816">
            <v>1.83</v>
          </cell>
        </row>
        <row r="817">
          <cell r="A817" t="str">
            <v>EL00793</v>
          </cell>
          <cell r="B817" t="str">
            <v>LUVA PARA ELETRODUTO ROSCÁVEL DE PVC D=1.1/2" NBR 15465</v>
          </cell>
          <cell r="C817" t="str">
            <v>un</v>
          </cell>
          <cell r="D817">
            <v>3.07</v>
          </cell>
        </row>
        <row r="818">
          <cell r="A818" t="str">
            <v>EL00795</v>
          </cell>
          <cell r="B818" t="str">
            <v>LUVA PARA ELETRODUTO ROSCÁVEL DE PVC D=2" NBR 15465</v>
          </cell>
          <cell r="C818" t="str">
            <v>un</v>
          </cell>
          <cell r="D818">
            <v>4.07</v>
          </cell>
        </row>
        <row r="819">
          <cell r="A819" t="str">
            <v>EL00797</v>
          </cell>
          <cell r="B819" t="str">
            <v>LUVA PARA ELETRODUTO ROSCÁVEL DE PVC D=2.1/2" NBR 15465</v>
          </cell>
          <cell r="C819" t="str">
            <v>un</v>
          </cell>
          <cell r="D819">
            <v>11.41</v>
          </cell>
        </row>
        <row r="820">
          <cell r="A820" t="str">
            <v>EL00799</v>
          </cell>
          <cell r="B820" t="str">
            <v>LUVA PARA ELETRODUTO ROSCÁVEL DE PVC D=3" NBR 15465</v>
          </cell>
          <cell r="C820" t="str">
            <v>un</v>
          </cell>
          <cell r="D820">
            <v>14.4</v>
          </cell>
        </row>
        <row r="821">
          <cell r="A821" t="str">
            <v>EL00803</v>
          </cell>
          <cell r="B821" t="str">
            <v>LUVA PARA ELETRODUTO ROSCÁVEL DE PVC D=4" NBR 15465</v>
          </cell>
          <cell r="C821" t="str">
            <v>un</v>
          </cell>
          <cell r="D821">
            <v>20.09</v>
          </cell>
        </row>
        <row r="822">
          <cell r="A822" t="str">
            <v>EL00800</v>
          </cell>
          <cell r="B822" t="str">
            <v>LUVA PARA ELETRODUTO PESADO DE AÇO GALV A FOGO D=3/4" NBR 5624</v>
          </cell>
          <cell r="C822" t="str">
            <v>un</v>
          </cell>
          <cell r="D822">
            <v>1.91</v>
          </cell>
        </row>
        <row r="823">
          <cell r="A823" t="str">
            <v>EL00790</v>
          </cell>
          <cell r="B823" t="str">
            <v>LUVA PARA ELETRODUTO PESADO DE AÇO GALV A FOGO D=1" NBR 5624</v>
          </cell>
          <cell r="C823" t="str">
            <v>un</v>
          </cell>
          <cell r="D823">
            <v>2.25</v>
          </cell>
        </row>
        <row r="824">
          <cell r="A824" t="str">
            <v>EL00792</v>
          </cell>
          <cell r="B824" t="str">
            <v>LUVA PARA ELETRODUTO PESADO DE AÇO GALV A FOGO D=1.1/2" NBR 5624</v>
          </cell>
          <cell r="C824" t="str">
            <v>un</v>
          </cell>
          <cell r="D824">
            <v>5.89</v>
          </cell>
        </row>
        <row r="825">
          <cell r="A825" t="str">
            <v>EL00794</v>
          </cell>
          <cell r="B825" t="str">
            <v>LUVA PARA ELETRODUTO PESADO DE AÇO GALV A FOGO D=2" NBR 5624</v>
          </cell>
          <cell r="C825" t="str">
            <v>un</v>
          </cell>
          <cell r="D825">
            <v>8.0299999999999994</v>
          </cell>
        </row>
        <row r="826">
          <cell r="A826" t="str">
            <v>EL00796</v>
          </cell>
          <cell r="B826" t="str">
            <v>LUVA PARA ELETRODUTO PESADO DE AÇO GALV A FOGO D=2.1/2" NBR 5624</v>
          </cell>
          <cell r="C826" t="str">
            <v>un</v>
          </cell>
          <cell r="D826">
            <v>11.56</v>
          </cell>
        </row>
        <row r="827">
          <cell r="A827" t="str">
            <v>EL00798</v>
          </cell>
          <cell r="B827" t="str">
            <v>LUVA PARA ELETRODUTO PESADO DE AÇO GALV A FOGO D=3" NBR 5624</v>
          </cell>
          <cell r="C827" t="str">
            <v>un</v>
          </cell>
          <cell r="D827">
            <v>17.73</v>
          </cell>
        </row>
        <row r="828">
          <cell r="A828" t="str">
            <v>EL00802</v>
          </cell>
          <cell r="B828" t="str">
            <v>LUVA PARA ELETRODUTO PESADO DE AÇO GALV A FOGO D=4" NBR 5624</v>
          </cell>
          <cell r="C828" t="str">
            <v>un</v>
          </cell>
          <cell r="D828">
            <v>26.15</v>
          </cell>
        </row>
        <row r="829">
          <cell r="A829" t="str">
            <v>EL07420</v>
          </cell>
          <cell r="B829" t="str">
            <v>LUVA DE ALUMÍNIO D=3/4" ROSCA BSP PARA ELETRODUTO</v>
          </cell>
          <cell r="C829" t="str">
            <v>un</v>
          </cell>
          <cell r="D829">
            <v>4.5</v>
          </cell>
        </row>
        <row r="830">
          <cell r="A830" t="str">
            <v>EL07421</v>
          </cell>
          <cell r="B830" t="str">
            <v>LUVA DE ALUMÍNIO D=1" ROSCA BSP PARA ELETRODUTO</v>
          </cell>
          <cell r="C830" t="str">
            <v>un</v>
          </cell>
          <cell r="D830">
            <v>6.38</v>
          </cell>
        </row>
        <row r="831">
          <cell r="A831" t="str">
            <v>EL07422</v>
          </cell>
          <cell r="B831" t="str">
            <v>LUVA DE ALUMÍNIO D=1.1/2" ROSCA BSP PARA ELETRODUTO</v>
          </cell>
          <cell r="C831" t="str">
            <v>un</v>
          </cell>
          <cell r="D831">
            <v>14.13</v>
          </cell>
        </row>
        <row r="832">
          <cell r="A832" t="str">
            <v>EL07423</v>
          </cell>
          <cell r="B832" t="str">
            <v>LUVA DE ALUMÍNIO D=2" ROSCA BSP PARA ELETRODUTO</v>
          </cell>
          <cell r="C832" t="str">
            <v>un</v>
          </cell>
          <cell r="D832">
            <v>21.44</v>
          </cell>
        </row>
        <row r="833">
          <cell r="A833" t="str">
            <v>EL07424</v>
          </cell>
          <cell r="B833" t="str">
            <v>LUVA DE ALUMÍNIO D=3" ROSCA BSP PARA ELETRODUTO</v>
          </cell>
          <cell r="C833" t="str">
            <v>un</v>
          </cell>
          <cell r="D833">
            <v>42.06</v>
          </cell>
        </row>
        <row r="834">
          <cell r="A834" t="str">
            <v>EL07425</v>
          </cell>
          <cell r="B834" t="str">
            <v>LUVA DE ALUMÍNIO D=4" ROSCA BSP PARA ELETRODUTO</v>
          </cell>
          <cell r="C834" t="str">
            <v>un</v>
          </cell>
          <cell r="D834">
            <v>72.63</v>
          </cell>
        </row>
        <row r="835">
          <cell r="A835" t="str">
            <v>EL02139</v>
          </cell>
          <cell r="B835" t="str">
            <v>LUVA DE REDUÇÃO COM ROSCA DE ALUMÍNIO D=3/4" X 1/2" PARA ELETRODUTO</v>
          </cell>
          <cell r="C835" t="str">
            <v>un</v>
          </cell>
          <cell r="D835">
            <v>8.43</v>
          </cell>
        </row>
        <row r="836">
          <cell r="A836" t="str">
            <v>EL02134</v>
          </cell>
          <cell r="B836" t="str">
            <v>LUVA DE REDUÇÃO COM ROSCA DE ALUMÍNIO D=1" X 1/2" PARA ELETRODUTO</v>
          </cell>
          <cell r="C836" t="str">
            <v>un</v>
          </cell>
          <cell r="D836">
            <v>13.68</v>
          </cell>
        </row>
        <row r="837">
          <cell r="A837" t="str">
            <v>EL02135</v>
          </cell>
          <cell r="B837" t="str">
            <v>LUVA DE REDUÇÃO COM ROSCA DE ALUMÍNIO D=1.1/2" X 1/2" PARA ELETRODUTO</v>
          </cell>
          <cell r="C837" t="str">
            <v>un</v>
          </cell>
          <cell r="D837">
            <v>23.82</v>
          </cell>
        </row>
        <row r="838">
          <cell r="A838" t="str">
            <v>EL02136</v>
          </cell>
          <cell r="B838" t="str">
            <v>LUVA DE REDUÇÃO COM ROSCA DE ALUMÍNIO D=2" X 3/4" PARA ELETRODUTO</v>
          </cell>
          <cell r="C838" t="str">
            <v>un</v>
          </cell>
          <cell r="D838">
            <v>32.96</v>
          </cell>
        </row>
        <row r="839">
          <cell r="A839" t="str">
            <v>EL02137</v>
          </cell>
          <cell r="B839" t="str">
            <v>LUVA DE REDUÇÃO COM ROSCA DE ALUMÍNIO D=2.1/2" X 1" PARA ELETRODUTO</v>
          </cell>
          <cell r="C839" t="str">
            <v>un</v>
          </cell>
          <cell r="D839">
            <v>60.58</v>
          </cell>
        </row>
        <row r="840">
          <cell r="A840" t="str">
            <v>EL07412</v>
          </cell>
          <cell r="B840" t="str">
            <v>LUVA DE REDUÇÃO COM ROSCA DE ALUMÍNIO D=3" X 1.1/2" PARA ELETRODUTO</v>
          </cell>
          <cell r="C840" t="str">
            <v>un</v>
          </cell>
          <cell r="D840">
            <v>90.78</v>
          </cell>
        </row>
        <row r="841">
          <cell r="A841" t="str">
            <v>EL02140</v>
          </cell>
          <cell r="B841" t="str">
            <v>LUVA DE REDUÇÃO COM ROSCA DE ALUMÍNIO D=4" X 2" PARA ELETRODUTO</v>
          </cell>
          <cell r="C841" t="str">
            <v>un</v>
          </cell>
          <cell r="D841">
            <v>123.55</v>
          </cell>
        </row>
        <row r="842">
          <cell r="A842" t="str">
            <v>EL02146</v>
          </cell>
          <cell r="B842" t="str">
            <v>NIPLE CURTO DE ALUMÍNIO D=3/4" PARA ELETRODUTO</v>
          </cell>
          <cell r="C842" t="str">
            <v>un</v>
          </cell>
          <cell r="D842">
            <v>9.31</v>
          </cell>
        </row>
        <row r="843">
          <cell r="A843" t="str">
            <v>EL02141</v>
          </cell>
          <cell r="B843" t="str">
            <v>NIPLE CURTO DE ALUMÍNIO D=1" PARA ELETRODUTO</v>
          </cell>
          <cell r="C843" t="str">
            <v>un</v>
          </cell>
          <cell r="D843">
            <v>12.9</v>
          </cell>
        </row>
        <row r="844">
          <cell r="A844" t="str">
            <v>EL02142</v>
          </cell>
          <cell r="B844" t="str">
            <v>NIPLE CURTO DE ALUMÍNIO D=1.1/2" PARA ELETRODUTO</v>
          </cell>
          <cell r="C844" t="str">
            <v>un</v>
          </cell>
          <cell r="D844">
            <v>26.89</v>
          </cell>
        </row>
        <row r="845">
          <cell r="A845" t="str">
            <v>EL02143</v>
          </cell>
          <cell r="B845" t="str">
            <v>NIPLE CURTO DE ALUMÍNIO D=2" PARA ELETRODUTO</v>
          </cell>
          <cell r="C845" t="str">
            <v>un</v>
          </cell>
          <cell r="D845">
            <v>32.979999999999997</v>
          </cell>
        </row>
        <row r="846">
          <cell r="A846" t="str">
            <v>EL02144</v>
          </cell>
          <cell r="B846" t="str">
            <v>NIPLE CURTO DE ALUMÍNIO D=2.1/2" PARA ELETRODUTO</v>
          </cell>
          <cell r="C846" t="str">
            <v>un</v>
          </cell>
          <cell r="D846">
            <v>53.92</v>
          </cell>
        </row>
        <row r="847">
          <cell r="A847" t="str">
            <v>EL02145</v>
          </cell>
          <cell r="B847" t="str">
            <v>NIPLE CURTO DE ALUMÍNIO D=3" PARA ELETRODUTO</v>
          </cell>
          <cell r="C847" t="str">
            <v>un</v>
          </cell>
          <cell r="D847">
            <v>77.48</v>
          </cell>
        </row>
        <row r="848">
          <cell r="A848" t="str">
            <v>EL02147</v>
          </cell>
          <cell r="B848" t="str">
            <v>NIPLE CURTO DE ALUMÍNIO D=4" PARA ELETRODUTO</v>
          </cell>
          <cell r="C848" t="str">
            <v>un</v>
          </cell>
          <cell r="D848">
            <v>119.88</v>
          </cell>
        </row>
        <row r="849">
          <cell r="A849" t="str">
            <v>EL02151</v>
          </cell>
          <cell r="B849" t="str">
            <v>PRENSA CABO TERMOPLÁSTICO (POLIAMIDA) D=3/8" COM ROSCA BSP</v>
          </cell>
          <cell r="C849" t="str">
            <v>un</v>
          </cell>
          <cell r="D849">
            <v>3.05</v>
          </cell>
        </row>
        <row r="850">
          <cell r="A850" t="str">
            <v>EL02149</v>
          </cell>
          <cell r="B850" t="str">
            <v>PRENSA CABO TERMOPLÁSTICO (POLIAMIDA) D=1/2" COM ROSCA BSP</v>
          </cell>
          <cell r="C850" t="str">
            <v>un</v>
          </cell>
          <cell r="D850">
            <v>5.71</v>
          </cell>
        </row>
        <row r="851">
          <cell r="A851" t="str">
            <v>EL02150</v>
          </cell>
          <cell r="B851" t="str">
            <v>PRENSA CABO TERMOPLÁSTICO (POLIAMIDA) D=3/4" COM ROSCA BSP</v>
          </cell>
          <cell r="C851" t="str">
            <v>un</v>
          </cell>
          <cell r="D851">
            <v>5.79</v>
          </cell>
        </row>
        <row r="852">
          <cell r="A852" t="str">
            <v>EL02148</v>
          </cell>
          <cell r="B852" t="str">
            <v>PRENSA CABO TERMOPLÁSTICO (POLIAMIDA) D=1" COM ROSCA BSP</v>
          </cell>
          <cell r="C852" t="str">
            <v>un</v>
          </cell>
          <cell r="D852">
            <v>8.73</v>
          </cell>
        </row>
        <row r="853">
          <cell r="A853" t="str">
            <v>EL02157</v>
          </cell>
          <cell r="B853" t="str">
            <v>TAMPÃO (CAP) DE FERRO NODULAR GALV A FOGO D=3/4" PARA ELETRODUTO</v>
          </cell>
          <cell r="C853" t="str">
            <v>un</v>
          </cell>
          <cell r="D853">
            <v>7.87</v>
          </cell>
        </row>
        <row r="854">
          <cell r="A854" t="str">
            <v>EL02152</v>
          </cell>
          <cell r="B854" t="str">
            <v>TAMPÃO (CAP) DE FERRO NODULAR GALV A FOGO D=1" PARA ELETRODUTO</v>
          </cell>
          <cell r="C854" t="str">
            <v>un</v>
          </cell>
          <cell r="D854">
            <v>10.52</v>
          </cell>
        </row>
        <row r="855">
          <cell r="A855" t="str">
            <v>EL02153</v>
          </cell>
          <cell r="B855" t="str">
            <v>TAMPÃO (CAP) DE FERRO NODULAR GALV A FOGO D=1.1/2" PARA ELETRODUTO</v>
          </cell>
          <cell r="C855" t="str">
            <v>un</v>
          </cell>
          <cell r="D855">
            <v>19.920000000000002</v>
          </cell>
        </row>
        <row r="856">
          <cell r="A856" t="str">
            <v>EL02154</v>
          </cell>
          <cell r="B856" t="str">
            <v>TAMPÃO (CAP) DE FERRO NODULAR GALV A FOGO D=2" PARA ELETRODUTO</v>
          </cell>
          <cell r="C856" t="str">
            <v>un</v>
          </cell>
          <cell r="D856">
            <v>25.98</v>
          </cell>
        </row>
        <row r="857">
          <cell r="A857" t="str">
            <v>EL02155</v>
          </cell>
          <cell r="B857" t="str">
            <v>TAMPÃO (CAP) DE FERRO NODULAR GALV A FOGO D=2.1/2" PARA ELETRODUTO</v>
          </cell>
          <cell r="C857" t="str">
            <v>un</v>
          </cell>
          <cell r="D857">
            <v>40.03</v>
          </cell>
        </row>
        <row r="858">
          <cell r="A858" t="str">
            <v>EL02156</v>
          </cell>
          <cell r="B858" t="str">
            <v>TAMPÃO (CAP) DE FERRO NODULAR GALV A FOGO D=3" PARA ELETRODUTO</v>
          </cell>
          <cell r="C858" t="str">
            <v>un</v>
          </cell>
          <cell r="D858">
            <v>54.62</v>
          </cell>
        </row>
        <row r="859">
          <cell r="A859" t="str">
            <v>EL02158</v>
          </cell>
          <cell r="B859" t="str">
            <v>TAMPÃO (CAP) DE FERRO NODULAR GALV A FOGO D=4" PARA ELETRODUTO</v>
          </cell>
          <cell r="C859" t="str">
            <v>un</v>
          </cell>
          <cell r="D859">
            <v>83.2</v>
          </cell>
        </row>
        <row r="860">
          <cell r="A860" t="str">
            <v>EL05985</v>
          </cell>
          <cell r="B860" t="str">
            <v>TAMPÃO (CAP) DE PEAD D=1.1/4" (30MM) PARA ELETRODUTO CORRUGADO DE PEAD</v>
          </cell>
          <cell r="C860" t="str">
            <v>un</v>
          </cell>
          <cell r="D860">
            <v>4.59</v>
          </cell>
        </row>
        <row r="861">
          <cell r="A861" t="str">
            <v>EL05986</v>
          </cell>
          <cell r="B861" t="str">
            <v>TAMPÃO (CAP) DE PEAD D=2" (50MM) PARA ELETRODUTO CORRUGADO DE PEAD</v>
          </cell>
          <cell r="C861" t="str">
            <v>un</v>
          </cell>
          <cell r="D861">
            <v>6.08</v>
          </cell>
        </row>
        <row r="862">
          <cell r="A862" t="str">
            <v>EL05987</v>
          </cell>
          <cell r="B862" t="str">
            <v>TAMPÃO (CAP) DE PEAD D=3" (75MM) PARA ELETRODUTO CORRUGADO DE PEAD</v>
          </cell>
          <cell r="C862" t="str">
            <v>un</v>
          </cell>
          <cell r="D862">
            <v>9.11</v>
          </cell>
        </row>
        <row r="863">
          <cell r="A863" t="str">
            <v>EL05988</v>
          </cell>
          <cell r="B863" t="str">
            <v>TAMPÃO (CAP) DE PEAD D=4" (100MM) PARA ELETRODUTO CORRUGADO DE PEAD</v>
          </cell>
          <cell r="C863" t="str">
            <v>un</v>
          </cell>
          <cell r="D863">
            <v>11.21</v>
          </cell>
        </row>
        <row r="864">
          <cell r="A864" t="str">
            <v>EL05989</v>
          </cell>
          <cell r="B864" t="str">
            <v>TAMPÃO (CAP) DE PEAD D=5" (125MM) PARA ELETRODUTO CORRUGADO DE PEAD</v>
          </cell>
          <cell r="C864" t="str">
            <v>un</v>
          </cell>
          <cell r="D864">
            <v>16.34</v>
          </cell>
        </row>
        <row r="865">
          <cell r="A865" t="str">
            <v>EL05990</v>
          </cell>
          <cell r="B865" t="str">
            <v>TAMPÃO (CAP) DE PEAD D=6" (150MM) PARA ELETRODUTO CORRUGADO DE PEAD</v>
          </cell>
          <cell r="C865" t="str">
            <v>un</v>
          </cell>
          <cell r="D865">
            <v>16.57</v>
          </cell>
        </row>
        <row r="866">
          <cell r="A866" t="str">
            <v>EL02164</v>
          </cell>
          <cell r="B866" t="str">
            <v>UNIÃO MACHO FÊMEA DE FERRO NODULAR GALV A FOGO D=3/4" PARA ELETRODUTO</v>
          </cell>
          <cell r="C866" t="str">
            <v>un</v>
          </cell>
          <cell r="D866">
            <v>36.53</v>
          </cell>
        </row>
        <row r="867">
          <cell r="A867" t="str">
            <v>EL02159</v>
          </cell>
          <cell r="B867" t="str">
            <v>UNIÃO MACHO FÊMEA DE FERRO NODULAR GALV A FOGO D=1" PARA ELETRODUTO</v>
          </cell>
          <cell r="C867" t="str">
            <v>un</v>
          </cell>
          <cell r="D867">
            <v>46</v>
          </cell>
        </row>
        <row r="868">
          <cell r="A868" t="str">
            <v>EL02160</v>
          </cell>
          <cell r="B868" t="str">
            <v>UNIÃO MACHO FÊMEA DE FERRO NODULAR GALV A FOGO D=1.1/2" PARA ELETRODUTO</v>
          </cell>
          <cell r="C868" t="str">
            <v>un</v>
          </cell>
          <cell r="D868">
            <v>76.84</v>
          </cell>
        </row>
        <row r="869">
          <cell r="A869" t="str">
            <v>EL02161</v>
          </cell>
          <cell r="B869" t="str">
            <v>UNIÃO MACHO FÊMEA DE FERRO NODULAR GALV A FOGO D=2" PARA ELETRODUTO</v>
          </cell>
          <cell r="C869" t="str">
            <v>un</v>
          </cell>
          <cell r="D869">
            <v>111.36</v>
          </cell>
        </row>
        <row r="870">
          <cell r="A870" t="str">
            <v>EL02162</v>
          </cell>
          <cell r="B870" t="str">
            <v>UNIÃO MACHO FÊMEA DE FERRO NODULAR GALV A FOGO D=2.1/2" PARA ELETRODUTO</v>
          </cell>
          <cell r="C870" t="str">
            <v>un</v>
          </cell>
          <cell r="D870">
            <v>198.63</v>
          </cell>
        </row>
        <row r="871">
          <cell r="A871" t="str">
            <v>EL02163</v>
          </cell>
          <cell r="B871" t="str">
            <v>UNIÃO MACHO FÊMEA DE FERRO NODULAR GALV A FOGO D=3" PARA ELETRODUTO</v>
          </cell>
          <cell r="C871" t="str">
            <v>un</v>
          </cell>
          <cell r="D871">
            <v>244.43</v>
          </cell>
        </row>
        <row r="872">
          <cell r="A872" t="str">
            <v>EL02165</v>
          </cell>
          <cell r="B872" t="str">
            <v>UNIÃO MACHO FÊMEA DE FERRO NODULAR GALV A FOGO D=4" PARA ELETRODUTO</v>
          </cell>
          <cell r="C872" t="str">
            <v>un</v>
          </cell>
          <cell r="D872">
            <v>293.29000000000002</v>
          </cell>
        </row>
        <row r="873">
          <cell r="A873" t="str">
            <v>EL00735</v>
          </cell>
          <cell r="B873" t="str">
            <v>CURVA 90° PARA ELETRODUTO PESADO DE AÇO GALV A FOGO D=3/4" NBR 5624</v>
          </cell>
          <cell r="C873" t="str">
            <v>un</v>
          </cell>
          <cell r="D873">
            <v>5.73</v>
          </cell>
        </row>
        <row r="874">
          <cell r="A874" t="str">
            <v>EL00725</v>
          </cell>
          <cell r="B874" t="str">
            <v>CURVA 90° PARA ELETRODUTO PESADO DE AÇO GALV A FOGO D=1" NBR 5624</v>
          </cell>
          <cell r="C874" t="str">
            <v>un</v>
          </cell>
          <cell r="D874">
            <v>7.57</v>
          </cell>
        </row>
        <row r="875">
          <cell r="A875" t="str">
            <v>EL00727</v>
          </cell>
          <cell r="B875" t="str">
            <v>CURVA 90° PARA ELETRODUTO PESADO DE AÇO GALV A FOGO D=1.1/2" NBR 5624</v>
          </cell>
          <cell r="C875" t="str">
            <v>un</v>
          </cell>
          <cell r="D875">
            <v>21.84</v>
          </cell>
        </row>
        <row r="876">
          <cell r="A876" t="str">
            <v>EL00729</v>
          </cell>
          <cell r="B876" t="str">
            <v>CURVA 90° PARA ELETRODUTO PESADO DE AÇO GALV A FOGO D=2" NBR 5624</v>
          </cell>
          <cell r="C876" t="str">
            <v>un</v>
          </cell>
          <cell r="D876">
            <v>36.71</v>
          </cell>
        </row>
        <row r="877">
          <cell r="A877" t="str">
            <v>EL00731</v>
          </cell>
          <cell r="B877" t="str">
            <v>CURVA 90° PARA ELETRODUTO PESADO DE AÇO GALV A FOGO D=2.1/2" NBR 5624</v>
          </cell>
          <cell r="C877" t="str">
            <v>un</v>
          </cell>
          <cell r="D877">
            <v>75.91</v>
          </cell>
        </row>
        <row r="878">
          <cell r="A878" t="str">
            <v>EL00733</v>
          </cell>
          <cell r="B878" t="str">
            <v>CURVA 90° PARA ELETRODUTO PESADO DE AÇO GALV A FOGO D=3" NBR 5624</v>
          </cell>
          <cell r="C878" t="str">
            <v>un</v>
          </cell>
          <cell r="D878">
            <v>101.6</v>
          </cell>
        </row>
        <row r="879">
          <cell r="A879" t="str">
            <v>EL00737</v>
          </cell>
          <cell r="B879" t="str">
            <v>CURVA 90° PARA ELETRODUTO PESADO DE AÇO GALV A FOGO D=4" NBR 5624</v>
          </cell>
          <cell r="C879" t="str">
            <v>un</v>
          </cell>
          <cell r="D879">
            <v>177.7</v>
          </cell>
        </row>
        <row r="880">
          <cell r="A880" t="str">
            <v>EL07529</v>
          </cell>
          <cell r="B880" t="str">
            <v>CURVA 90° PARA ELETRODUTO PESADO DE AÇO GALV A FOGO D=3/4" NBR 5598</v>
          </cell>
          <cell r="C880" t="str">
            <v>un</v>
          </cell>
          <cell r="D880">
            <v>9.43</v>
          </cell>
        </row>
        <row r="881">
          <cell r="A881" t="str">
            <v>EL07530</v>
          </cell>
          <cell r="B881" t="str">
            <v>CURVA 90° PARA ELETRODUTO PESADO DE AÇO GALV A FOGO D=1" NBR 5598</v>
          </cell>
          <cell r="C881" t="str">
            <v>un</v>
          </cell>
          <cell r="D881">
            <v>14.21</v>
          </cell>
        </row>
        <row r="882">
          <cell r="A882" t="str">
            <v>EL07531</v>
          </cell>
          <cell r="B882" t="str">
            <v>CURVA 90° PARA ELETRODUTO PESADO DE AÇO GALV A FOGO D=1.1/2" NBR 5598</v>
          </cell>
          <cell r="C882" t="str">
            <v>un</v>
          </cell>
          <cell r="D882">
            <v>33.409999999999997</v>
          </cell>
        </row>
        <row r="883">
          <cell r="A883" t="str">
            <v>EL07532</v>
          </cell>
          <cell r="B883" t="str">
            <v>CURVA 90° PARA ELETRODUTO PESADO DE AÇO GALV A FOGO D=2" NBR 5598</v>
          </cell>
          <cell r="C883" t="str">
            <v>un</v>
          </cell>
          <cell r="D883">
            <v>51.91</v>
          </cell>
        </row>
        <row r="884">
          <cell r="A884" t="str">
            <v>EL07533</v>
          </cell>
          <cell r="B884" t="str">
            <v>CURVA 90° PARA ELETRODUTO PESADO DE AÇO GALV A FOGO D=2. 1/2" NBR 5598</v>
          </cell>
          <cell r="C884" t="str">
            <v>un</v>
          </cell>
          <cell r="D884">
            <v>144.6</v>
          </cell>
        </row>
        <row r="885">
          <cell r="A885" t="str">
            <v>EL07534</v>
          </cell>
          <cell r="B885" t="str">
            <v>CURVA 90° PARA ELETRODUTO PESADO DE AÇO GALV A FOGO D=3" NBR 5598</v>
          </cell>
          <cell r="C885" t="str">
            <v>un</v>
          </cell>
          <cell r="D885">
            <v>150.56</v>
          </cell>
        </row>
        <row r="886">
          <cell r="A886" t="str">
            <v>EL07535</v>
          </cell>
          <cell r="B886" t="str">
            <v>CURVA 90° PARA ELETRODUTO PESADO DE AÇO GALV A FOGO D=4" NBR 5598</v>
          </cell>
          <cell r="C886" t="str">
            <v>un</v>
          </cell>
          <cell r="D886">
            <v>241.24</v>
          </cell>
        </row>
        <row r="887">
          <cell r="A887" t="str">
            <v>EL07426</v>
          </cell>
          <cell r="B887" t="str">
            <v>CURVA 90° SCHEDULE 40 DE ALUMÍNIO D=3/4" ROSCA BSP, PARA ELETRODUTO</v>
          </cell>
          <cell r="C887" t="str">
            <v>un</v>
          </cell>
          <cell r="D887">
            <v>11.99</v>
          </cell>
        </row>
        <row r="888">
          <cell r="A888" t="str">
            <v>EL07427</v>
          </cell>
          <cell r="B888" t="str">
            <v>CURVA 90° SCHEDULE 40 DE ALUMÍNIO D=1" ROSCA BSP, PARA ELETRODUTO</v>
          </cell>
          <cell r="C888" t="str">
            <v>un</v>
          </cell>
          <cell r="D888">
            <v>17.38</v>
          </cell>
        </row>
        <row r="889">
          <cell r="A889" t="str">
            <v>EL07428</v>
          </cell>
          <cell r="B889" t="str">
            <v>CURVA 90° SCHEDULE 40 DE ALUMÍNIO D=1.1/2" ROSCA BSP, PARA ELETRODUTO</v>
          </cell>
          <cell r="C889" t="str">
            <v>un</v>
          </cell>
          <cell r="D889">
            <v>36.32</v>
          </cell>
        </row>
        <row r="890">
          <cell r="A890" t="str">
            <v>EL07429</v>
          </cell>
          <cell r="B890" t="str">
            <v>CURVA 90° SCHEDULE 40 DE ALUMÍNIO D=2" ROSCA BSP, PARA ELETRODUTO</v>
          </cell>
          <cell r="C890" t="str">
            <v>un</v>
          </cell>
          <cell r="D890">
            <v>62.89</v>
          </cell>
        </row>
        <row r="891">
          <cell r="A891" t="str">
            <v>EL07430</v>
          </cell>
          <cell r="B891" t="str">
            <v>CURVA 90° SCHEDULE 40 DE ALUMÍNIO D=3" ROSCA BSP, PARA ELETRODUTO</v>
          </cell>
          <cell r="C891" t="str">
            <v>un</v>
          </cell>
          <cell r="D891">
            <v>152.11000000000001</v>
          </cell>
        </row>
        <row r="892">
          <cell r="A892" t="str">
            <v>EL07431</v>
          </cell>
          <cell r="B892" t="str">
            <v>CURVA 90° SCHEDULE 40 DE ALUMÍNIO D=4" ROSCA BSP, PARA ELETRODUTO</v>
          </cell>
          <cell r="C892" t="str">
            <v>un</v>
          </cell>
          <cell r="D892">
            <v>255.01</v>
          </cell>
        </row>
        <row r="893">
          <cell r="A893" t="str">
            <v>EL00775</v>
          </cell>
          <cell r="B893" t="str">
            <v>ELETRODUTO FLEXÍVEL METÁLICO D=1/2" COM CAPA PVC</v>
          </cell>
          <cell r="C893" t="str">
            <v>M</v>
          </cell>
          <cell r="D893">
            <v>5.1100000000000003</v>
          </cell>
        </row>
        <row r="894">
          <cell r="A894" t="str">
            <v>EL00779</v>
          </cell>
          <cell r="B894" t="str">
            <v>ELETRODUTO FLEXÍVEL METÁLICO D=3/4" COM CAPA PVC</v>
          </cell>
          <cell r="C894" t="str">
            <v>M</v>
          </cell>
          <cell r="D894">
            <v>10.87</v>
          </cell>
        </row>
        <row r="895">
          <cell r="A895" t="str">
            <v>EL00773</v>
          </cell>
          <cell r="B895" t="str">
            <v>ELETRODUTO FLEXÍVEL METÁLICO D=1" COM CAPA PVC</v>
          </cell>
          <cell r="C895" t="str">
            <v>M</v>
          </cell>
          <cell r="D895">
            <v>14.44</v>
          </cell>
        </row>
        <row r="896">
          <cell r="A896" t="str">
            <v>EL00774</v>
          </cell>
          <cell r="B896" t="str">
            <v>ELETRODUTO FLEXÍVEL METÁLICO D=1.1/2" COM CAPA PVC</v>
          </cell>
          <cell r="C896" t="str">
            <v>M</v>
          </cell>
          <cell r="D896">
            <v>28.79</v>
          </cell>
        </row>
        <row r="897">
          <cell r="A897" t="str">
            <v>EL00776</v>
          </cell>
          <cell r="B897" t="str">
            <v>ELETRODUTO FLEXÍVEL METÁLICO D=2" COM CAPA PVC</v>
          </cell>
          <cell r="C897" t="str">
            <v>M</v>
          </cell>
          <cell r="D897">
            <v>42.21</v>
          </cell>
        </row>
        <row r="898">
          <cell r="A898" t="str">
            <v>EL00777</v>
          </cell>
          <cell r="B898" t="str">
            <v>ELETRODUTO FLEXÍVEL METÁLICO D=2.1/2" COM CAPA PVC</v>
          </cell>
          <cell r="C898" t="str">
            <v>M</v>
          </cell>
          <cell r="D898">
            <v>64.23</v>
          </cell>
        </row>
        <row r="899">
          <cell r="A899" t="str">
            <v>EL00778</v>
          </cell>
          <cell r="B899" t="str">
            <v>ELETRODUTO FLEXÍVEL METÁLICO D=3" COM CAPA PVC</v>
          </cell>
          <cell r="C899" t="str">
            <v>M</v>
          </cell>
          <cell r="D899">
            <v>101.66</v>
          </cell>
        </row>
        <row r="900">
          <cell r="A900" t="str">
            <v>EL00780</v>
          </cell>
          <cell r="B900" t="str">
            <v>ELETRODUTO FLEXÍVEL METÁLICO D=4" COM CAPA PVC</v>
          </cell>
          <cell r="C900" t="str">
            <v>M</v>
          </cell>
          <cell r="D900">
            <v>121.98</v>
          </cell>
        </row>
        <row r="901">
          <cell r="A901" t="str">
            <v>EL00744</v>
          </cell>
          <cell r="B901" t="str">
            <v>ELETRODUTO RÍGIDO PESADO DE AÇO GALV A FOGO D=3/4" COM LUVA NBR 5624 (BARRA DE 3M)</v>
          </cell>
          <cell r="C901" t="str">
            <v>un</v>
          </cell>
          <cell r="D901">
            <v>50.47</v>
          </cell>
        </row>
        <row r="902">
          <cell r="A902" t="str">
            <v>EL00745</v>
          </cell>
          <cell r="B902" t="str">
            <v>ELETRODUTO RÍGIDO PESADO DE AÇO GALV A FOGO D=1" COM LUVA NBR 5624 (BARRA DE 3M)</v>
          </cell>
          <cell r="C902" t="str">
            <v>un</v>
          </cell>
          <cell r="D902">
            <v>60</v>
          </cell>
        </row>
        <row r="903">
          <cell r="A903" t="str">
            <v>EL00747</v>
          </cell>
          <cell r="B903" t="str">
            <v>ELETRODUTO RÍGIDO PESADO DE AÇO GALV A FOGO D=1.1/4" COM LUVA NBR 5624 (BARRA DE 3M)</v>
          </cell>
          <cell r="C903" t="str">
            <v>un</v>
          </cell>
          <cell r="D903">
            <v>97.27</v>
          </cell>
        </row>
        <row r="904">
          <cell r="A904" t="str">
            <v>EL00746</v>
          </cell>
          <cell r="B904" t="str">
            <v>ELETRODUTO RÍGIDO PESADO DE AÇO GALV A FOGO D=1.1/2" COM LUVA NBR 5624 (BARRA DE 3M)</v>
          </cell>
          <cell r="C904" t="str">
            <v>un</v>
          </cell>
          <cell r="D904">
            <v>112.05</v>
          </cell>
        </row>
        <row r="905">
          <cell r="A905" t="str">
            <v>EL00748</v>
          </cell>
          <cell r="B905" t="str">
            <v>ELETRODUTO RÍGIDO PESADO DE AÇO GALV A FOGO D=2" COM LUVA NBR 5624 (BARRA DE 3M)</v>
          </cell>
          <cell r="C905" t="str">
            <v>un</v>
          </cell>
          <cell r="D905">
            <v>140</v>
          </cell>
        </row>
        <row r="906">
          <cell r="A906" t="str">
            <v>EL00749</v>
          </cell>
          <cell r="B906" t="str">
            <v>ELETRODUTO RÍGIDO PESADO DE AÇO GALV A FOGO D=2. 1/2" COM LUVA NBR 5624 (BARRA DE 3M)</v>
          </cell>
          <cell r="C906" t="str">
            <v>un</v>
          </cell>
          <cell r="D906">
            <v>207.51</v>
          </cell>
        </row>
        <row r="907">
          <cell r="A907" t="str">
            <v>EL00750</v>
          </cell>
          <cell r="B907" t="str">
            <v>ELETRODUTO RÍGIDO PESADO DE AÇO GALV A FOGO D=3" COM LUVA NBR 5624 (BARRA DE 3M)</v>
          </cell>
          <cell r="C907" t="str">
            <v>un</v>
          </cell>
          <cell r="D907">
            <v>267.14</v>
          </cell>
        </row>
        <row r="908">
          <cell r="A908" t="str">
            <v>EL00752</v>
          </cell>
          <cell r="B908" t="str">
            <v>ELETRODUTO RÍGIDO PESADO DE AÇO GALV A FOGO D=4" COM LUVA NBR 5624 (BARRA DE 3M)</v>
          </cell>
          <cell r="C908" t="str">
            <v>un</v>
          </cell>
          <cell r="D908">
            <v>332.48</v>
          </cell>
        </row>
        <row r="909">
          <cell r="A909" t="str">
            <v>EL07536</v>
          </cell>
          <cell r="B909" t="str">
            <v>ELETRODUTO RÍGIDO PESADO DE AÇO GALV A FOGO D=3/4" COM LUVA NBR 5598 (BARRA DE 3M)</v>
          </cell>
          <cell r="C909" t="str">
            <v>un</v>
          </cell>
          <cell r="D909">
            <v>77.069999999999993</v>
          </cell>
        </row>
        <row r="910">
          <cell r="A910" t="str">
            <v>EL07537</v>
          </cell>
          <cell r="B910" t="str">
            <v>ELETRODUTO RÍGIDO PESADO DE AÇO GALV A FOGO D=1" COM LUVA NBR 5598 (BARRA DE 3M)</v>
          </cell>
          <cell r="C910" t="str">
            <v>un</v>
          </cell>
          <cell r="D910">
            <v>87.69</v>
          </cell>
        </row>
        <row r="911">
          <cell r="A911" t="str">
            <v>EL07538</v>
          </cell>
          <cell r="B911" t="str">
            <v>ELETRODUTO RÍGIDO PESADO DE AÇO GALV A FOGO D=1.1/2" COM LUVA NBR 5598 (BARRA DE 3M)</v>
          </cell>
          <cell r="C911" t="str">
            <v>un</v>
          </cell>
          <cell r="D911">
            <v>161.57</v>
          </cell>
        </row>
        <row r="912">
          <cell r="A912" t="str">
            <v>EL07539</v>
          </cell>
          <cell r="B912" t="str">
            <v>ELETRODUTO RÍGIDO PESADO DE AÇO GALV A FOGO D=2" COM LUVA NBR 5598 (BARRA DE 3M)</v>
          </cell>
          <cell r="C912" t="str">
            <v>un</v>
          </cell>
          <cell r="D912">
            <v>197.67</v>
          </cell>
        </row>
        <row r="913">
          <cell r="A913" t="str">
            <v>EL07540</v>
          </cell>
          <cell r="B913" t="str">
            <v>ELETRODUTO RÍGIDO PESADO DE AÇO GALV A FOGO D=2. 1/2" COM LUVA NBR 5598 (BARRA DE 3M)</v>
          </cell>
          <cell r="C913" t="str">
            <v>un</v>
          </cell>
          <cell r="D913">
            <v>278.31</v>
          </cell>
        </row>
        <row r="914">
          <cell r="A914" t="str">
            <v>EL07541</v>
          </cell>
          <cell r="B914" t="str">
            <v>ELETRODUTO RÍGIDO PESADO DE AÇO GALV A FOGO D=3" COM LUVA NBR 5598 (BARRA DE 3M)</v>
          </cell>
          <cell r="C914" t="str">
            <v>un</v>
          </cell>
          <cell r="D914">
            <v>328.26</v>
          </cell>
        </row>
        <row r="915">
          <cell r="A915" t="str">
            <v>EL07542</v>
          </cell>
          <cell r="B915" t="str">
            <v>ELETRODUTO RÍGIDO PESADO DE AÇO GALV A FOGO D=4" COM LUVA NBR 5598 (BARRA DE 3M)</v>
          </cell>
          <cell r="C915" t="str">
            <v>un</v>
          </cell>
          <cell r="D915">
            <v>607.16</v>
          </cell>
        </row>
        <row r="916">
          <cell r="A916" t="str">
            <v>EL07414</v>
          </cell>
          <cell r="B916" t="str">
            <v>ELETRODUTO RÍGIDO SCHEDULE 40 DE ALUMÍNIO D=3/4" ROSCA BSP, COM LUVA (BARRA DE 3M)</v>
          </cell>
          <cell r="C916" t="str">
            <v>un</v>
          </cell>
          <cell r="D916">
            <v>67.900000000000006</v>
          </cell>
        </row>
        <row r="917">
          <cell r="A917" t="str">
            <v>EL07415</v>
          </cell>
          <cell r="B917" t="str">
            <v>ELETRODUTO RÍGIDO SCHEDULE 40 DE ALUMÍNIO D=1" ROSCA BSP, COM LUVA (BARRA DE 3M)</v>
          </cell>
          <cell r="C917" t="str">
            <v>un</v>
          </cell>
          <cell r="D917">
            <v>100.28</v>
          </cell>
        </row>
        <row r="918">
          <cell r="A918" t="str">
            <v>EL07416</v>
          </cell>
          <cell r="B918" t="str">
            <v>ELETRODUTO RÍGIDO SCHEDULE 40 DE ALUMÍNIO D=1.1/2" ROSCA BSP, COM LUVA (BARRA DE 3M)</v>
          </cell>
          <cell r="C918" t="str">
            <v>un</v>
          </cell>
          <cell r="D918">
            <v>165.2</v>
          </cell>
        </row>
        <row r="919">
          <cell r="A919" t="str">
            <v>EL07417</v>
          </cell>
          <cell r="B919" t="str">
            <v>ELETRODUTO RÍGIDO SCHEDULE 40 DE ALUMÍNIO D=2" ROSCA BSP, COM LUVA (BARRA DE 3M)</v>
          </cell>
          <cell r="C919" t="str">
            <v>un</v>
          </cell>
          <cell r="D919">
            <v>228.19</v>
          </cell>
        </row>
        <row r="920">
          <cell r="A920" t="str">
            <v>EL07418</v>
          </cell>
          <cell r="B920" t="str">
            <v>ELETRODUTO RÍGIDO SCHEDULE 40 DE ALUMÍNIO D=3" ROSCA BSP, COM LUVA (BARRA DE 3M)</v>
          </cell>
          <cell r="C920" t="str">
            <v>un</v>
          </cell>
          <cell r="D920">
            <v>465.03</v>
          </cell>
        </row>
        <row r="921">
          <cell r="A921" t="str">
            <v>EL07419</v>
          </cell>
          <cell r="B921" t="str">
            <v>ELETRODUTO RÍGIDO SCHEDULE 40 DE ALUMÍNIO D=4" ROSCA BSP, COM LUVA (BARRA DE 3M)</v>
          </cell>
          <cell r="C921" t="str">
            <v>un</v>
          </cell>
          <cell r="D921">
            <v>715.41</v>
          </cell>
        </row>
        <row r="922">
          <cell r="A922" t="str">
            <v>EL00761</v>
          </cell>
          <cell r="B922" t="str">
            <v>ELETRODUTO CORRUGADO FLEXÍVEL DE PVC D=1/2" (DE=20MM) ALTA RESISTÊNCIA À COMPRESSÃO E ANTICHAMAS NBR 15465 (PREDIAL - PARA EMBUTIR EM ALVENARIA)</v>
          </cell>
          <cell r="C922" t="str">
            <v>M</v>
          </cell>
          <cell r="D922">
            <v>2.11</v>
          </cell>
        </row>
        <row r="923">
          <cell r="A923" t="str">
            <v>EL00762</v>
          </cell>
          <cell r="B923" t="str">
            <v>ELETRODUTO CORRUGADO FLEXÍVEL DE PVC D=3/4" (DE=25MM) ALTA RESISTÊNCIA À COMPRESSÃO E ANTICHAMAS NBR 15465 (PREDIAL - PARA EMBUTIR EM ALVENARIA)</v>
          </cell>
          <cell r="C923" t="str">
            <v>M</v>
          </cell>
          <cell r="D923">
            <v>2.88</v>
          </cell>
        </row>
        <row r="924">
          <cell r="A924" t="str">
            <v>EL00759</v>
          </cell>
          <cell r="B924" t="str">
            <v>ELETRODUTO CORRUGADO FLEXÍVEL DE PVC D=1" (DE=32MM) ALTA RESISTÊNCIA À COMPRESSÃO E ANTICHAMAS NBR 15465 (PREDIAL - PARA EMBUTIR EM ALVENARIA)</v>
          </cell>
          <cell r="C924" t="str">
            <v>M</v>
          </cell>
          <cell r="D924">
            <v>4.3</v>
          </cell>
        </row>
        <row r="925">
          <cell r="A925" t="str">
            <v>EL00724</v>
          </cell>
          <cell r="B925" t="str">
            <v>CURVA 180° PARA ELETRODUTO ROSCÁVEL DE PVC D=3/4" NBR 15465</v>
          </cell>
          <cell r="C925" t="str">
            <v>un</v>
          </cell>
          <cell r="D925">
            <v>4.79</v>
          </cell>
        </row>
        <row r="926">
          <cell r="A926" t="str">
            <v>EL00721</v>
          </cell>
          <cell r="B926" t="str">
            <v>CURVA 180° PARA ELETRODUTO ROSCÁVEL DE PVC D=1" NBR 15465</v>
          </cell>
          <cell r="C926" t="str">
            <v>un</v>
          </cell>
          <cell r="D926">
            <v>6.27</v>
          </cell>
        </row>
        <row r="927">
          <cell r="A927" t="str">
            <v>EL00722</v>
          </cell>
          <cell r="B927" t="str">
            <v>CURVA 180° PARA ELETRODUTO ROSCÁVEL DE PVC D=1.1/2" NBR 15465</v>
          </cell>
          <cell r="C927" t="str">
            <v>un</v>
          </cell>
          <cell r="D927">
            <v>10.59</v>
          </cell>
        </row>
        <row r="928">
          <cell r="A928" t="str">
            <v>EL00723</v>
          </cell>
          <cell r="B928" t="str">
            <v>CURVA 180° PARA ELETRODUTO ROSCÁVEL DE PVC D=2" NBR 15465</v>
          </cell>
          <cell r="C928" t="str">
            <v>un</v>
          </cell>
          <cell r="D928">
            <v>16.920000000000002</v>
          </cell>
        </row>
        <row r="929">
          <cell r="A929" t="str">
            <v>EL00736</v>
          </cell>
          <cell r="B929" t="str">
            <v>CURVA 90° PARA ELETRODUTO ROSCÁVEL DE PVC D=3/4" NBR 15465</v>
          </cell>
          <cell r="C929" t="str">
            <v>un</v>
          </cell>
          <cell r="D929">
            <v>3.2</v>
          </cell>
        </row>
        <row r="930">
          <cell r="A930" t="str">
            <v>EL00726</v>
          </cell>
          <cell r="B930" t="str">
            <v>CURVA 90° PARA ELETRODUTO ROSCÁVEL DE PVC D=1" NBR 15465</v>
          </cell>
          <cell r="C930" t="str">
            <v>un</v>
          </cell>
          <cell r="D930">
            <v>4.5</v>
          </cell>
        </row>
        <row r="931">
          <cell r="A931" t="str">
            <v>EL00728</v>
          </cell>
          <cell r="B931" t="str">
            <v>CURVA 90° PARA ELETRODUTO ROSCÁVEL DE PVC D=1.1/2" NBR 15465</v>
          </cell>
          <cell r="C931" t="str">
            <v>un</v>
          </cell>
          <cell r="D931">
            <v>5.79</v>
          </cell>
        </row>
        <row r="932">
          <cell r="A932" t="str">
            <v>EL00730</v>
          </cell>
          <cell r="B932" t="str">
            <v>CURVA 90° PARA ELETRODUTO ROSCÁVEL DE PVC D=2" NBR 15465</v>
          </cell>
          <cell r="C932" t="str">
            <v>un</v>
          </cell>
          <cell r="D932">
            <v>10.210000000000001</v>
          </cell>
        </row>
        <row r="933">
          <cell r="A933" t="str">
            <v>EL00732</v>
          </cell>
          <cell r="B933" t="str">
            <v>CURVA 90° PARA ELETRODUTO ROSCÁVEL DE PVC D=2.1/2" NBR 15465</v>
          </cell>
          <cell r="C933" t="str">
            <v>un</v>
          </cell>
          <cell r="D933">
            <v>24</v>
          </cell>
        </row>
        <row r="934">
          <cell r="A934" t="str">
            <v>EL00734</v>
          </cell>
          <cell r="B934" t="str">
            <v>CURVA 90° PARA ELETRODUTO ROSCÁVEL DE PVC D=3" NBR 15465</v>
          </cell>
          <cell r="C934" t="str">
            <v>un</v>
          </cell>
          <cell r="D934">
            <v>24.03</v>
          </cell>
        </row>
        <row r="935">
          <cell r="A935" t="str">
            <v>EL00738</v>
          </cell>
          <cell r="B935" t="str">
            <v>CURVA 90° PARA ELETRODUTO ROSCÁVEL DE PVC D=4" NBR 15465</v>
          </cell>
          <cell r="C935" t="str">
            <v>un</v>
          </cell>
          <cell r="D935">
            <v>48.27</v>
          </cell>
        </row>
        <row r="936">
          <cell r="A936" t="str">
            <v>EL00784</v>
          </cell>
          <cell r="B936" t="str">
            <v>ELETRODUTO RÍGIDO ROSCÁVEL DE PVC D=1/2" COM LUVA - ANTICHAMA NBR 15465 (BARRA DE 3M)</v>
          </cell>
          <cell r="C936" t="str">
            <v>un</v>
          </cell>
          <cell r="D936">
            <v>6.9</v>
          </cell>
        </row>
        <row r="937">
          <cell r="A937" t="str">
            <v>EL00788</v>
          </cell>
          <cell r="B937" t="str">
            <v>ELETRODUTO RÍGIDO ROSCÁVEL DE PVC D=3/4" COM LUVA - ANTICHAMA NBR 15465 (BARRA DE 3M)</v>
          </cell>
          <cell r="C937" t="str">
            <v>un</v>
          </cell>
          <cell r="D937">
            <v>9.19</v>
          </cell>
        </row>
        <row r="938">
          <cell r="A938" t="str">
            <v>EL00781</v>
          </cell>
          <cell r="B938" t="str">
            <v>ELETRODUTO RÍGIDO ROSCÁVEL DE PVC D=1" COM LUVA - ANTICHAMA NBR 15465 (BARRA DE 3M)</v>
          </cell>
          <cell r="C938" t="str">
            <v>un</v>
          </cell>
          <cell r="D938">
            <v>14.62</v>
          </cell>
        </row>
        <row r="939">
          <cell r="A939" t="str">
            <v>EL00783</v>
          </cell>
          <cell r="B939" t="str">
            <v>ELETRODUTO RÍGIDO ROSCÁVEL DE PVC D=1.1/4" COM LUVA - ANTICHAMA NBR 15465 (BARRA DE 3M)</v>
          </cell>
          <cell r="C939" t="str">
            <v>un</v>
          </cell>
          <cell r="D939">
            <v>21.46</v>
          </cell>
        </row>
        <row r="940">
          <cell r="A940" t="str">
            <v>EL00782</v>
          </cell>
          <cell r="B940" t="str">
            <v>ELETRODUTO RÍGIDO ROSCÁVEL DE PVC D=1.1/2" COM LUVA - ANTICHAMA NBR 15465 (BARRA DE 3M)</v>
          </cell>
          <cell r="C940" t="str">
            <v>un</v>
          </cell>
          <cell r="D940">
            <v>25.34</v>
          </cell>
        </row>
        <row r="941">
          <cell r="A941" t="str">
            <v>EL00785</v>
          </cell>
          <cell r="B941" t="str">
            <v>ELETRODUTO RÍGIDO ROSCÁVEL DE PVC D=2" COM LUVA - ANTICHAMA NBR 15465 (BARRA DE 3M)</v>
          </cell>
          <cell r="C941" t="str">
            <v>un</v>
          </cell>
          <cell r="D941">
            <v>35.03</v>
          </cell>
        </row>
        <row r="942">
          <cell r="A942" t="str">
            <v>EL00786</v>
          </cell>
          <cell r="B942" t="str">
            <v>ELETRODUTO RÍGIDO ROSCÁVEL DE PVC D=2.1/2" COM LUVA - ANTICHAMA NBR 15465 (BARRA DE 3M)</v>
          </cell>
          <cell r="C942" t="str">
            <v>un</v>
          </cell>
          <cell r="D942">
            <v>61.32</v>
          </cell>
        </row>
        <row r="943">
          <cell r="A943" t="str">
            <v>EL00787</v>
          </cell>
          <cell r="B943" t="str">
            <v>ELETRODUTO RÍGIDO ROSCÁVEL DE PVC D=3" COM LUVA - ANTICHAMA NBR 15465 (BARRA DE 3M)</v>
          </cell>
          <cell r="C943" t="str">
            <v>un</v>
          </cell>
          <cell r="D943">
            <v>74.86</v>
          </cell>
        </row>
        <row r="944">
          <cell r="A944" t="str">
            <v>EL00789</v>
          </cell>
          <cell r="B944" t="str">
            <v>ELETRODUTO RÍGIDO ROSCÁVEL DE PVC D=4" COM LUVA - ANTICHAMA NBR 15465 (BARRA DE 3M)</v>
          </cell>
          <cell r="C944" t="str">
            <v>un</v>
          </cell>
          <cell r="D944">
            <v>91.83</v>
          </cell>
        </row>
        <row r="945">
          <cell r="A945" t="str">
            <v>EL00756</v>
          </cell>
          <cell r="B945" t="str">
            <v>ELETRODUTO CORRUGADO DE PEAD D=1.1/4" (30MM) ALTA RESISTÊNCIA À COMPRESSÃO NBR 15715 PARA INSTALAÇÃO SUBTERRÂNEA</v>
          </cell>
          <cell r="C945" t="str">
            <v>M</v>
          </cell>
          <cell r="D945">
            <v>2.17</v>
          </cell>
        </row>
        <row r="946">
          <cell r="A946" t="str">
            <v>EL00757</v>
          </cell>
          <cell r="B946" t="str">
            <v>ELETRODUTO CORRUGADO DE PEAD D=2" (50MM) ALTA RESISTÊNCIA À COMPRESSÃO NBR 15715 PARA INSTALAÇÃO SUBTERRÂNEA</v>
          </cell>
          <cell r="C946" t="str">
            <v>M</v>
          </cell>
          <cell r="D946">
            <v>4.28</v>
          </cell>
        </row>
        <row r="947">
          <cell r="A947" t="str">
            <v>EL00758</v>
          </cell>
          <cell r="B947" t="str">
            <v>ELETRODUTO CORRUGADO DE PEAD D=3" (75MM) ALTA RESISTÊNCIA À COMPRESSÃO NBR 15715 PARA INSTALAÇÃO SUBTERRÂNEA</v>
          </cell>
          <cell r="C947" t="str">
            <v>M</v>
          </cell>
          <cell r="D947">
            <v>6.3</v>
          </cell>
        </row>
        <row r="948">
          <cell r="A948" t="str">
            <v>EL00753</v>
          </cell>
          <cell r="B948" t="str">
            <v>ELETRODUTO CORRUGADO DE PEAD D=4" (100MM) ALTA RESISTÊNCIA À COMPRESSÃO NBR 15715 PARA INSTALAÇÃO SUBTERRÂNEA</v>
          </cell>
          <cell r="C948" t="str">
            <v>M</v>
          </cell>
          <cell r="D948">
            <v>9.5</v>
          </cell>
        </row>
        <row r="949">
          <cell r="A949" t="str">
            <v>EL00754</v>
          </cell>
          <cell r="B949" t="str">
            <v>ELETRODUTO CORRUGADO DE PEAD D=5" (125MM) ALTA RESISTÊNCIA À COMPRESSÃO NBR 15715 PARA INSTALAÇÃO SUBTERRÂNEA</v>
          </cell>
          <cell r="C949" t="str">
            <v>M</v>
          </cell>
          <cell r="D949">
            <v>9.8000000000000007</v>
          </cell>
        </row>
        <row r="950">
          <cell r="A950" t="str">
            <v>EL00755</v>
          </cell>
          <cell r="B950" t="str">
            <v>ELETRODUTO CORRUGADO DE PEAD D=6" (150MM) ALTA RESISTÊNCIA À COMPRESSÃO NBR 15715 PARA INSTALAÇÃO SUBTERRÂNEA</v>
          </cell>
          <cell r="C950" t="str">
            <v>M</v>
          </cell>
          <cell r="D950">
            <v>10.56</v>
          </cell>
        </row>
        <row r="951">
          <cell r="A951" t="str">
            <v>EL02362</v>
          </cell>
          <cell r="B951" t="str">
            <v>ABRAÇADEIRA TIPO D EM AÇO GALV A FOGO D=3/4" COM CUNHA PARA ELETRODUTO</v>
          </cell>
          <cell r="C951" t="str">
            <v>un</v>
          </cell>
          <cell r="D951">
            <v>0.69</v>
          </cell>
        </row>
        <row r="952">
          <cell r="A952" t="str">
            <v>EL02357</v>
          </cell>
          <cell r="B952" t="str">
            <v>ABRAÇADEIRA TIPO D EM AÇO GALV A FOGO D=1" COM CUNHA PARA ELETRODUTO</v>
          </cell>
          <cell r="C952" t="str">
            <v>un</v>
          </cell>
          <cell r="D952">
            <v>0.88</v>
          </cell>
        </row>
        <row r="953">
          <cell r="A953" t="str">
            <v>EL02358</v>
          </cell>
          <cell r="B953" t="str">
            <v>ABRAÇADEIRA TIPO D EM AÇO GALV A FOGO D=1.1/2" COM CUNHA PARA ELETRODUTO</v>
          </cell>
          <cell r="C953" t="str">
            <v>un</v>
          </cell>
          <cell r="D953">
            <v>1.38</v>
          </cell>
        </row>
        <row r="954">
          <cell r="A954" t="str">
            <v>EL02359</v>
          </cell>
          <cell r="B954" t="str">
            <v>ABRAÇADEIRA TIPO D EM AÇO GALV A FOGO D=2" COM CUNHA PARA ELETRODUTO</v>
          </cell>
          <cell r="C954" t="str">
            <v>un</v>
          </cell>
          <cell r="D954">
            <v>2.0099999999999998</v>
          </cell>
        </row>
        <row r="955">
          <cell r="A955" t="str">
            <v>EL02360</v>
          </cell>
          <cell r="B955" t="str">
            <v>ABRAÇADEIRA TIPO D EM AÇO GALV A FOGO D=2.1/2" COM CUNHA PARA ELETRODUTO</v>
          </cell>
          <cell r="C955" t="str">
            <v>un</v>
          </cell>
          <cell r="D955">
            <v>2.48</v>
          </cell>
        </row>
        <row r="956">
          <cell r="A956" t="str">
            <v>EL02361</v>
          </cell>
          <cell r="B956" t="str">
            <v>ABRAÇADEIRA TIPO D EM AÇO GALV A FOGO D=3" COM CUNHA PARA ELETRODUTO</v>
          </cell>
          <cell r="C956" t="str">
            <v>un</v>
          </cell>
          <cell r="D956">
            <v>3.89</v>
          </cell>
        </row>
        <row r="957">
          <cell r="A957" t="str">
            <v>EL02363</v>
          </cell>
          <cell r="B957" t="str">
            <v>ABRAÇADEIRA TIPO D EM AÇO GALV A FOGO D=4" COM CUNHA PARA ELETRODUTO</v>
          </cell>
          <cell r="C957" t="str">
            <v>un</v>
          </cell>
          <cell r="D957">
            <v>4.4400000000000004</v>
          </cell>
        </row>
        <row r="958">
          <cell r="A958" t="str">
            <v>EL02369</v>
          </cell>
          <cell r="B958" t="str">
            <v>ABRAÇADEIRA TIPO U SIMPLES (ÔMEGA) EM AÇO GALV A FOGO D=3/4" PARA ELETRODUTO</v>
          </cell>
          <cell r="C958" t="str">
            <v>un</v>
          </cell>
          <cell r="D958">
            <v>0.59</v>
          </cell>
        </row>
        <row r="959">
          <cell r="A959" t="str">
            <v>EL02364</v>
          </cell>
          <cell r="B959" t="str">
            <v>ABRAÇADEIRA TIPO U SIMPLES (ÔMEGA) EM AÇO GALV A FOGO D=1" PARA ELETRODUTO</v>
          </cell>
          <cell r="C959" t="str">
            <v>un</v>
          </cell>
          <cell r="D959">
            <v>0.95</v>
          </cell>
        </row>
        <row r="960">
          <cell r="A960" t="str">
            <v>EL02365</v>
          </cell>
          <cell r="B960" t="str">
            <v>ABRAÇADEIRA TIPO U SIMPLES (ÔMEGA) EM AÇO GALV A FOGO D=1.1/2" PARA ELETRODUTO</v>
          </cell>
          <cell r="C960" t="str">
            <v>un</v>
          </cell>
          <cell r="D960">
            <v>1.49</v>
          </cell>
        </row>
        <row r="961">
          <cell r="A961" t="str">
            <v>EL02366</v>
          </cell>
          <cell r="B961" t="str">
            <v>ABRAÇADEIRA TIPO U SIMPLES (ÔMEGA) EM AÇO GALV A FOGO D=2" PARA ELETRODUTO</v>
          </cell>
          <cell r="C961" t="str">
            <v>un</v>
          </cell>
          <cell r="D961">
            <v>1.82</v>
          </cell>
        </row>
        <row r="962">
          <cell r="A962" t="str">
            <v>EL02367</v>
          </cell>
          <cell r="B962" t="str">
            <v>ABRAÇADEIRA TIPO U SIMPLES (ÔMEGA) EM AÇO GALV A FOGO D=2.1/2" PARA ELETRODUTO</v>
          </cell>
          <cell r="C962" t="str">
            <v>un</v>
          </cell>
          <cell r="D962">
            <v>2.5099999999999998</v>
          </cell>
        </row>
        <row r="963">
          <cell r="A963" t="str">
            <v>EL02368</v>
          </cell>
          <cell r="B963" t="str">
            <v>ABRAÇADEIRA TIPO U SIMPLES (ÔMEGA) EM AÇO GALV A FOGO D=3" PARA ELETRODUTO</v>
          </cell>
          <cell r="C963" t="str">
            <v>un</v>
          </cell>
          <cell r="D963">
            <v>2.64</v>
          </cell>
        </row>
        <row r="964">
          <cell r="A964" t="str">
            <v>EL02370</v>
          </cell>
          <cell r="B964" t="str">
            <v>ABRAÇADEIRA TIPO U SIMPLES (ÔMEGA) EM AÇO GALV A FOGO D=4" PARA ELETRODUTO</v>
          </cell>
          <cell r="C964" t="str">
            <v>un</v>
          </cell>
          <cell r="D964">
            <v>4.29</v>
          </cell>
        </row>
        <row r="965">
          <cell r="A965" t="str">
            <v>EL02376</v>
          </cell>
          <cell r="B965" t="str">
            <v>ABRAÇADEIRA UNHA (SEM BASE) EM LIGA DE ALUMÍNIO D=3/4" PARA ELETRODUTO</v>
          </cell>
          <cell r="C965" t="str">
            <v>un</v>
          </cell>
          <cell r="D965">
            <v>3.93</v>
          </cell>
        </row>
        <row r="966">
          <cell r="A966" t="str">
            <v>EL02371</v>
          </cell>
          <cell r="B966" t="str">
            <v>ABRAÇADEIRA UNHA (SEM BASE) EM LIGA DE ALUMÍNIO D=1" PARA ELETRODUTO</v>
          </cell>
          <cell r="C966" t="str">
            <v>un</v>
          </cell>
          <cell r="D966">
            <v>5.46</v>
          </cell>
        </row>
        <row r="967">
          <cell r="A967" t="str">
            <v>EL02372</v>
          </cell>
          <cell r="B967" t="str">
            <v>ABRAÇADEIRA UNHA (SEM BASE) EM LIGA DE ALUMÍNIO D=1.1/2" PARA ELETRODUTO</v>
          </cell>
          <cell r="C967" t="str">
            <v>un</v>
          </cell>
          <cell r="D967">
            <v>9.3000000000000007</v>
          </cell>
        </row>
        <row r="968">
          <cell r="A968" t="str">
            <v>EL02373</v>
          </cell>
          <cell r="B968" t="str">
            <v>ABRAÇADEIRA UNHA (SEM BASE) EM LIGA DE ALUMÍNIO D=2" PARA ELETRODUTO</v>
          </cell>
          <cell r="C968" t="str">
            <v>un</v>
          </cell>
          <cell r="D968">
            <v>15.33</v>
          </cell>
        </row>
        <row r="969">
          <cell r="A969" t="str">
            <v>EL02374</v>
          </cell>
          <cell r="B969" t="str">
            <v>ABRAÇADEIRA UNHA (SEM BASE) EM LIGA DE ALUMÍNIO D=2.1/2" PARA ELETRODUTO</v>
          </cell>
          <cell r="C969" t="str">
            <v>un</v>
          </cell>
          <cell r="D969">
            <v>23.57</v>
          </cell>
        </row>
        <row r="970">
          <cell r="A970" t="str">
            <v>EL02375</v>
          </cell>
          <cell r="B970" t="str">
            <v>ABRAÇADEIRA UNHA (SEM BASE) EM LIGA DE ALUMÍNIO D=3" PARA ELETRODUTO</v>
          </cell>
          <cell r="C970" t="str">
            <v>un</v>
          </cell>
          <cell r="D970">
            <v>47.71</v>
          </cell>
        </row>
        <row r="971">
          <cell r="A971" t="str">
            <v>EL02377</v>
          </cell>
          <cell r="B971" t="str">
            <v>ABRAÇADEIRA UNHA (SEM BASE) EM LIGA DE ALUMÍNIO D=4" PARA ELETRODUTO</v>
          </cell>
          <cell r="C971" t="str">
            <v>un</v>
          </cell>
          <cell r="D971">
            <v>80.319999999999993</v>
          </cell>
        </row>
        <row r="972">
          <cell r="A972" t="str">
            <v>EL02383</v>
          </cell>
          <cell r="B972" t="str">
            <v>ABRAÇADEIRA UNHA COM BASE EM LIGA DE ALUMÍNIO D=3/4" PARA ELETRODUTO</v>
          </cell>
          <cell r="C972" t="str">
            <v>un</v>
          </cell>
          <cell r="D972">
            <v>7.85</v>
          </cell>
        </row>
        <row r="973">
          <cell r="A973" t="str">
            <v>EL02378</v>
          </cell>
          <cell r="B973" t="str">
            <v>ABRAÇADEIRA UNHA COM BASE EM LIGA DE ALUMÍNIO D=1" PARA ELETRODUTO</v>
          </cell>
          <cell r="C973" t="str">
            <v>un</v>
          </cell>
          <cell r="D973">
            <v>10.92</v>
          </cell>
        </row>
        <row r="974">
          <cell r="A974" t="str">
            <v>EL02379</v>
          </cell>
          <cell r="B974" t="str">
            <v>ABRAÇADEIRA UNHA COM BASE EM LIGA DE ALUMÍNIO D=1.1/2" PARA ELETRODUTO</v>
          </cell>
          <cell r="C974" t="str">
            <v>un</v>
          </cell>
          <cell r="D974">
            <v>18.600000000000001</v>
          </cell>
        </row>
        <row r="975">
          <cell r="A975" t="str">
            <v>EL02380</v>
          </cell>
          <cell r="B975" t="str">
            <v>ABRAÇADEIRA UNHA COM BASE EM LIGA DE ALUMÍNIO D=2" PARA ELETRODUTO</v>
          </cell>
          <cell r="C975" t="str">
            <v>un</v>
          </cell>
          <cell r="D975">
            <v>30.67</v>
          </cell>
        </row>
        <row r="976">
          <cell r="A976" t="str">
            <v>EL02381</v>
          </cell>
          <cell r="B976" t="str">
            <v>ABRAÇADEIRA UNHA COM BASE EM LIGA DE ALUMÍNIO D=2.1/2" PARA ELETRODUTO</v>
          </cell>
          <cell r="C976" t="str">
            <v>un</v>
          </cell>
          <cell r="D976">
            <v>48.64</v>
          </cell>
        </row>
        <row r="977">
          <cell r="A977" t="str">
            <v>EL02382</v>
          </cell>
          <cell r="B977" t="str">
            <v>ABRAÇADEIRA UNHA COM BASE EM LIGA DE ALUMÍNIO D=3" PARA ELETRODUTO</v>
          </cell>
          <cell r="C977" t="str">
            <v>un</v>
          </cell>
          <cell r="D977">
            <v>90.33</v>
          </cell>
        </row>
        <row r="978">
          <cell r="A978" t="str">
            <v>EL02384</v>
          </cell>
          <cell r="B978" t="str">
            <v>ABRAÇADEIRA UNHA COM BASE EM LIGA DE ALUMÍNIO D=4" PARA ELETRODUTO</v>
          </cell>
          <cell r="C978" t="str">
            <v>un</v>
          </cell>
          <cell r="D978">
            <v>124.05</v>
          </cell>
        </row>
        <row r="979">
          <cell r="A979" t="str">
            <v>EL02390</v>
          </cell>
          <cell r="B979" t="str">
            <v>ABRAÇADEIRA UNIÃO VERTICAL EM AÇO GALV A FOGO D=3/4" PARA ELETRODUTO</v>
          </cell>
          <cell r="C979" t="str">
            <v>un</v>
          </cell>
          <cell r="D979">
            <v>15</v>
          </cell>
        </row>
        <row r="980">
          <cell r="A980" t="str">
            <v>EL02385</v>
          </cell>
          <cell r="B980" t="str">
            <v>ABRAÇADEIRA UNIÃO VERTICAL EM AÇO GALV A FOGO D=1" PARA ELETRODUTO</v>
          </cell>
          <cell r="C980" t="str">
            <v>un</v>
          </cell>
          <cell r="D980">
            <v>15.8</v>
          </cell>
        </row>
        <row r="981">
          <cell r="A981" t="str">
            <v>EL02386</v>
          </cell>
          <cell r="B981" t="str">
            <v>ABRAÇADEIRA UNIÃO VERTICAL EM AÇO GALV A FOGO D=1.1/2" PARA ELETRODUTO</v>
          </cell>
          <cell r="C981" t="str">
            <v>un</v>
          </cell>
          <cell r="D981">
            <v>18</v>
          </cell>
        </row>
        <row r="982">
          <cell r="A982" t="str">
            <v>EL02387</v>
          </cell>
          <cell r="B982" t="str">
            <v>ABRAÇADEIRA UNIÃO VERTICAL EM AÇO GALV A FOGO D=2" PARA ELETRODUTO</v>
          </cell>
          <cell r="C982" t="str">
            <v>un</v>
          </cell>
          <cell r="D982">
            <v>17</v>
          </cell>
        </row>
        <row r="983">
          <cell r="A983" t="str">
            <v>EL02388</v>
          </cell>
          <cell r="B983" t="str">
            <v>ABRAÇADEIRA UNIÃO VERTICAL EM AÇO GALV A FOGO D=2.1/2" PARA ELETRODUTO</v>
          </cell>
          <cell r="C983" t="str">
            <v>un</v>
          </cell>
          <cell r="D983">
            <v>21.49</v>
          </cell>
        </row>
        <row r="984">
          <cell r="A984" t="str">
            <v>EL02389</v>
          </cell>
          <cell r="B984" t="str">
            <v>ABRAÇADEIRA UNIÃO VERTICAL EM AÇO GALV A FOGO D=3" PARA ELETRODUTO</v>
          </cell>
          <cell r="C984" t="str">
            <v>un</v>
          </cell>
          <cell r="D984">
            <v>26.22</v>
          </cell>
        </row>
        <row r="985">
          <cell r="A985" t="str">
            <v>EL02391</v>
          </cell>
          <cell r="B985" t="str">
            <v>ABRAÇADEIRA UNIÃO VERTICAL EM AÇO GALV A FOGO D=4" PARA ELETRODUTO</v>
          </cell>
          <cell r="C985" t="str">
            <v>un</v>
          </cell>
          <cell r="D985">
            <v>31.35</v>
          </cell>
        </row>
        <row r="986">
          <cell r="A986" t="str">
            <v>EL00828</v>
          </cell>
          <cell r="B986" t="str">
            <v>CAIXA DE LUZ RETANGULAR EM PVC 4" x 2" P/EMBUTIR EM ALVENARIA</v>
          </cell>
          <cell r="C986" t="str">
            <v>un</v>
          </cell>
          <cell r="D986">
            <v>1.9</v>
          </cell>
        </row>
        <row r="987">
          <cell r="A987" t="str">
            <v>EL00810</v>
          </cell>
          <cell r="B987" t="str">
            <v>CAIXA DE LUZ OCTOGONAL EM PVC 4" x 4" P/EMBUTIR EM ALVENARIA</v>
          </cell>
          <cell r="C987" t="str">
            <v>un</v>
          </cell>
          <cell r="D987">
            <v>6.57</v>
          </cell>
        </row>
        <row r="988">
          <cell r="A988" t="str">
            <v>EL00827</v>
          </cell>
          <cell r="B988" t="str">
            <v>CAIXA DE LUZ QUADRADA EM PVC 4" x 4" P/EMBUTIR EM ALVENARIA</v>
          </cell>
          <cell r="C988" t="str">
            <v>un</v>
          </cell>
          <cell r="D988">
            <v>4.95</v>
          </cell>
        </row>
        <row r="989">
          <cell r="A989" t="str">
            <v>EL00829</v>
          </cell>
          <cell r="B989" t="str">
            <v>CAIXA DE LUZ SEXTAVADA/OCTOGONAL EM PVC 3" x 3" P/EMBUTIR EM ALVENARIA</v>
          </cell>
          <cell r="C989" t="str">
            <v>un</v>
          </cell>
          <cell r="D989">
            <v>6.41</v>
          </cell>
        </row>
        <row r="990">
          <cell r="A990" t="str">
            <v>EL00862</v>
          </cell>
          <cell r="B990" t="str">
            <v>CONJUNTO 1 INTERRUPTOR SIMPLES 10A COM PLACA 4" x 2"</v>
          </cell>
          <cell r="C990" t="str">
            <v>un</v>
          </cell>
          <cell r="D990">
            <v>8.5500000000000007</v>
          </cell>
        </row>
        <row r="991">
          <cell r="A991" t="str">
            <v>EL00865</v>
          </cell>
          <cell r="B991" t="str">
            <v>CONJUNTO 2 INTERRUPTORES SIMPLES 10A COM PLACA 4" x 2"</v>
          </cell>
          <cell r="C991" t="str">
            <v>un</v>
          </cell>
          <cell r="D991">
            <v>16.39</v>
          </cell>
        </row>
        <row r="992">
          <cell r="A992" t="str">
            <v>EL00866</v>
          </cell>
          <cell r="B992" t="str">
            <v>CONJUNTO 3 INTERRUPTORES SIMPLES 10A COM PLACA 4" x 2"</v>
          </cell>
          <cell r="C992" t="str">
            <v>un</v>
          </cell>
          <cell r="D992">
            <v>26.44</v>
          </cell>
        </row>
        <row r="993">
          <cell r="A993" t="str">
            <v>EL00861</v>
          </cell>
          <cell r="B993" t="str">
            <v>CONJUNTO 1 INTERRUPTOR BIPOLAR SIMPLES 10A COM PLACA 4" x 2"</v>
          </cell>
          <cell r="C993" t="str">
            <v>un</v>
          </cell>
          <cell r="D993">
            <v>20.91</v>
          </cell>
        </row>
        <row r="994">
          <cell r="A994" t="str">
            <v>EL00864</v>
          </cell>
          <cell r="B994" t="str">
            <v>CONJUNTO 1 TOMADA 10A COM PLACA 4" x 2"</v>
          </cell>
          <cell r="C994" t="str">
            <v>un</v>
          </cell>
          <cell r="D994">
            <v>12.3</v>
          </cell>
        </row>
        <row r="995">
          <cell r="A995" t="str">
            <v>EL00863</v>
          </cell>
          <cell r="B995" t="str">
            <v>CONJUNTO 1 INTERRUPTOR SIMPLES E 1 TOMADA 10A COM PLACA 4" x 2"</v>
          </cell>
          <cell r="C995" t="str">
            <v>un</v>
          </cell>
          <cell r="D995">
            <v>16.45</v>
          </cell>
        </row>
        <row r="996">
          <cell r="A996" t="str">
            <v>EL02339</v>
          </cell>
          <cell r="B996" t="str">
            <v>INTERRUPTOR SIMPLES 10A - 250V</v>
          </cell>
          <cell r="C996" t="str">
            <v>un</v>
          </cell>
          <cell r="D996">
            <v>6.85</v>
          </cell>
        </row>
        <row r="997">
          <cell r="A997" t="str">
            <v>EL02333</v>
          </cell>
          <cell r="B997" t="str">
            <v>INTERRUPTOR BIPOLAR SIMPLES 10A - 250V</v>
          </cell>
          <cell r="C997" t="str">
            <v>un</v>
          </cell>
          <cell r="D997">
            <v>16.95</v>
          </cell>
        </row>
        <row r="998">
          <cell r="A998" t="str">
            <v>EL02335</v>
          </cell>
          <cell r="B998" t="str">
            <v>INTERRUPTOR BIPOLAR PARALELO 10A - 250V</v>
          </cell>
          <cell r="C998" t="str">
            <v>un</v>
          </cell>
          <cell r="D998">
            <v>16.98</v>
          </cell>
        </row>
        <row r="999">
          <cell r="A999" t="str">
            <v>EL02336</v>
          </cell>
          <cell r="B999" t="str">
            <v>INTERRUPTOR INTERMEDIÁRIO 10A - 250V</v>
          </cell>
          <cell r="C999" t="str">
            <v>un</v>
          </cell>
          <cell r="D999">
            <v>16.53</v>
          </cell>
        </row>
        <row r="1000">
          <cell r="A1000" t="str">
            <v>EL02337</v>
          </cell>
          <cell r="B1000" t="str">
            <v>INTERRUPTOR PARALELO 10A - 250V</v>
          </cell>
          <cell r="C1000" t="str">
            <v>un</v>
          </cell>
          <cell r="D1000">
            <v>8.5</v>
          </cell>
        </row>
        <row r="1001">
          <cell r="A1001" t="str">
            <v>EL02338</v>
          </cell>
          <cell r="B1001" t="str">
            <v>INTERRUPTOR PULSADOR 2A - 250V</v>
          </cell>
          <cell r="C1001" t="str">
            <v>un</v>
          </cell>
          <cell r="D1001">
            <v>6.92</v>
          </cell>
        </row>
        <row r="1002">
          <cell r="A1002" t="str">
            <v>EL00871</v>
          </cell>
          <cell r="B1002" t="str">
            <v>PLACA (ESPELHO) COM SUPORTE 4" X 2" - 1 MÓDULO PARA INTERRUPTOR OU TOMADA</v>
          </cell>
          <cell r="C1002" t="str">
            <v>un</v>
          </cell>
          <cell r="D1002">
            <v>4.7699999999999996</v>
          </cell>
        </row>
        <row r="1003">
          <cell r="A1003" t="str">
            <v>EL00872</v>
          </cell>
          <cell r="B1003" t="str">
            <v>PLACA (ESPELHO) COM SUPORTE 4" X 4" - 2 MÓDULOS PARA INTERRUPTOR OU TOMADA</v>
          </cell>
          <cell r="C1003" t="str">
            <v>un</v>
          </cell>
          <cell r="D1003">
            <v>7.57</v>
          </cell>
        </row>
        <row r="1004">
          <cell r="A1004" t="str">
            <v>EL02344</v>
          </cell>
          <cell r="B1004" t="str">
            <v>PLUG INDUSTRIAL 2P+T, 16A - 440V IP-44 NBR IEC 60309</v>
          </cell>
          <cell r="C1004" t="str">
            <v>un</v>
          </cell>
          <cell r="D1004">
            <v>30.3</v>
          </cell>
        </row>
        <row r="1005">
          <cell r="A1005" t="str">
            <v>EL02346</v>
          </cell>
          <cell r="B1005" t="str">
            <v>PLUG INDUSTRIAL 3P+T, 32A - 440V IP-44 NBR IEC 60309</v>
          </cell>
          <cell r="C1005" t="str">
            <v>un</v>
          </cell>
          <cell r="D1005">
            <v>54.34</v>
          </cell>
        </row>
        <row r="1006">
          <cell r="A1006" t="str">
            <v>EL02348</v>
          </cell>
          <cell r="B1006" t="str">
            <v>PLUG INDUSTRIAL 3P+T, 63A - 440V IP-67 NBR IEC 60309</v>
          </cell>
          <cell r="C1006" t="str">
            <v>un</v>
          </cell>
          <cell r="D1006">
            <v>288.12</v>
          </cell>
        </row>
        <row r="1007">
          <cell r="A1007" t="str">
            <v>EL06015</v>
          </cell>
          <cell r="B1007" t="str">
            <v>PLUG INDUSTRIAL 3P+T, 125A - 440V IP-67 NBR IEC 60309</v>
          </cell>
          <cell r="C1007" t="str">
            <v>un</v>
          </cell>
          <cell r="D1007">
            <v>532.65</v>
          </cell>
        </row>
        <row r="1008">
          <cell r="A1008" t="str">
            <v>EL02342</v>
          </cell>
          <cell r="B1008" t="str">
            <v>PLUG MACHO 2P+T, 10A - 250V</v>
          </cell>
          <cell r="C1008" t="str">
            <v>un</v>
          </cell>
          <cell r="D1008">
            <v>5.7</v>
          </cell>
        </row>
        <row r="1009">
          <cell r="A1009" t="str">
            <v>EL02343</v>
          </cell>
          <cell r="B1009" t="str">
            <v>PLUG MACHO 2P+T, 20A - 250V</v>
          </cell>
          <cell r="C1009" t="str">
            <v>un</v>
          </cell>
          <cell r="D1009">
            <v>5.0599999999999996</v>
          </cell>
        </row>
        <row r="1010">
          <cell r="A1010" t="str">
            <v>EL02351</v>
          </cell>
          <cell r="B1010" t="str">
            <v>TOMADA INDUSTRIAL 2P+T, 16A - 440V DE SOBREPOR, IP-44 NBR IEC 60309</v>
          </cell>
          <cell r="C1010" t="str">
            <v>un</v>
          </cell>
          <cell r="D1010">
            <v>47.46</v>
          </cell>
        </row>
        <row r="1011">
          <cell r="A1011" t="str">
            <v>EL02353</v>
          </cell>
          <cell r="B1011" t="str">
            <v>TOMADA INDUSTRIAL 3P+T, 32A - 440V DE SOBREPOR, IP-44 NBR IEC 60309</v>
          </cell>
          <cell r="C1011" t="str">
            <v>un</v>
          </cell>
          <cell r="D1011">
            <v>68.72</v>
          </cell>
        </row>
        <row r="1012">
          <cell r="A1012" t="str">
            <v>EL02355</v>
          </cell>
          <cell r="B1012" t="str">
            <v>TOMADA INDUSTRIAL 3P+T, 63A - 440V DE SOBREPOR, IP-67 NBR IEC 60309</v>
          </cell>
          <cell r="C1012" t="str">
            <v>un</v>
          </cell>
          <cell r="D1012">
            <v>225.46</v>
          </cell>
        </row>
        <row r="1013">
          <cell r="A1013" t="str">
            <v>EL06016</v>
          </cell>
          <cell r="B1013" t="str">
            <v>TOMADA INDUSTRIAL 3P+T, 125A - 440V DE SOBREPOR, IP-67 NBR IEC 60309</v>
          </cell>
          <cell r="C1013" t="str">
            <v>un</v>
          </cell>
          <cell r="D1013">
            <v>623.86</v>
          </cell>
        </row>
        <row r="1014">
          <cell r="A1014" t="str">
            <v>EL02349</v>
          </cell>
          <cell r="B1014" t="str">
            <v>TOMADA UNIVERSAL 2P+T, 10A - 250V</v>
          </cell>
          <cell r="C1014" t="str">
            <v>un</v>
          </cell>
          <cell r="D1014">
            <v>7.42</v>
          </cell>
        </row>
        <row r="1015">
          <cell r="A1015" t="str">
            <v>EL02350</v>
          </cell>
          <cell r="B1015" t="str">
            <v>TOMADA UNIVERSAL 2P+T, 20A - 250V</v>
          </cell>
          <cell r="C1015" t="str">
            <v>un</v>
          </cell>
          <cell r="D1015">
            <v>9.49</v>
          </cell>
        </row>
        <row r="1016">
          <cell r="A1016" t="str">
            <v>EL06017</v>
          </cell>
          <cell r="B1016" t="str">
            <v>TOMADA PARA DADOS RJ 45, CAT6</v>
          </cell>
          <cell r="C1016" t="str">
            <v>un</v>
          </cell>
          <cell r="D1016">
            <v>22.9</v>
          </cell>
        </row>
        <row r="1017">
          <cell r="A1017" t="str">
            <v>EL06018</v>
          </cell>
          <cell r="B1017" t="str">
            <v>TOMADA PARA TELEFONE RJ 11</v>
          </cell>
          <cell r="C1017" t="str">
            <v>un</v>
          </cell>
          <cell r="D1017">
            <v>9.27</v>
          </cell>
        </row>
        <row r="1018">
          <cell r="A1018" t="str">
            <v>EL07481</v>
          </cell>
          <cell r="B1018" t="str">
            <v>BLOCO AUTÔNOMO 220V, COM 2 LÂMPADAS HALÓGENAS 55W (OU LED, COM FLUXO LUMINOSO
TOTAL MÍNIMO DE 3000 LÚMENS), AUTONOMIA MÍNIMA DE 3 HORAS (COM BATERIA) PARA ILUMINAÇÃO DE EMERGÊNCIA</v>
          </cell>
          <cell r="C1018" t="str">
            <v>un</v>
          </cell>
          <cell r="D1018">
            <v>465.73</v>
          </cell>
        </row>
        <row r="1019">
          <cell r="A1019" t="str">
            <v>EL05973</v>
          </cell>
          <cell r="B1019" t="str">
            <v>LÂMPADA LED BULBO * 6W, BIVOLT, * 600 LUMENS SOQUETE E27</v>
          </cell>
          <cell r="C1019" t="str">
            <v>un</v>
          </cell>
          <cell r="D1019">
            <v>6.55</v>
          </cell>
        </row>
        <row r="1020">
          <cell r="A1020" t="str">
            <v>EL05974</v>
          </cell>
          <cell r="B1020" t="str">
            <v>LÂMPADA LED BULBO * 9,5W, BIVOLT, * 1055 LUMENS SOQUETE E27</v>
          </cell>
          <cell r="C1020" t="str">
            <v>un</v>
          </cell>
          <cell r="D1020">
            <v>7.2</v>
          </cell>
        </row>
        <row r="1021">
          <cell r="A1021" t="str">
            <v>EL05972</v>
          </cell>
          <cell r="B1021" t="str">
            <v>LÂMPADA LED BULBO * 13,5W, BIVOLT, * 1510 LUMENS SOQUETE E27</v>
          </cell>
          <cell r="C1021" t="str">
            <v>un</v>
          </cell>
          <cell r="D1021">
            <v>13.48</v>
          </cell>
        </row>
        <row r="1022">
          <cell r="A1022" t="str">
            <v>EL05976</v>
          </cell>
          <cell r="B1022" t="str">
            <v>LÂMPADA LED TUBULAR 9W, MODELO T8, BIVOLT, * 900 LUMENS SOQUETE G13</v>
          </cell>
          <cell r="C1022" t="str">
            <v>un</v>
          </cell>
          <cell r="D1022">
            <v>15.94</v>
          </cell>
        </row>
        <row r="1023">
          <cell r="A1023" t="str">
            <v>EL05975</v>
          </cell>
          <cell r="B1023" t="str">
            <v>LÂMPADA LED TUBULAR 18W, MODELO T8, BIVOLT, * 1850 LUMENS SOQUETE G13</v>
          </cell>
          <cell r="C1023" t="str">
            <v>un</v>
          </cell>
          <cell r="D1023">
            <v>19.440000000000001</v>
          </cell>
        </row>
        <row r="1024">
          <cell r="A1024" t="str">
            <v>EL00980</v>
          </cell>
          <cell r="B1024" t="str">
            <v>LÂMPADA MISTA 160W - 220V SOQUETE E27, BULBO OVÓIDE</v>
          </cell>
          <cell r="C1024" t="str">
            <v>un</v>
          </cell>
          <cell r="D1024">
            <v>18.579999999999998</v>
          </cell>
        </row>
        <row r="1025">
          <cell r="A1025" t="str">
            <v>EL00981</v>
          </cell>
          <cell r="B1025" t="str">
            <v>LÂMPADA MISTA 250W - 220V SOQUETE E27, BULBO OVÓIDE</v>
          </cell>
          <cell r="C1025" t="str">
            <v>un</v>
          </cell>
          <cell r="D1025">
            <v>47.27</v>
          </cell>
        </row>
        <row r="1026">
          <cell r="A1026" t="str">
            <v>EL00982</v>
          </cell>
          <cell r="B1026" t="str">
            <v>LÂMPADA MISTA 500W - 220V SOQUETE E40, BULBO OVÓIDE</v>
          </cell>
          <cell r="C1026" t="str">
            <v>un</v>
          </cell>
          <cell r="D1026">
            <v>67.5</v>
          </cell>
        </row>
        <row r="1027">
          <cell r="A1027" t="str">
            <v>EL00986</v>
          </cell>
          <cell r="B1027" t="str">
            <v>LÂMPADA VAPOR DE SÓDIO 70W SOQUETE E27, TUBULAR</v>
          </cell>
          <cell r="C1027" t="str">
            <v>un</v>
          </cell>
          <cell r="D1027">
            <v>49.78</v>
          </cell>
        </row>
        <row r="1028">
          <cell r="A1028" t="str">
            <v>EL00983</v>
          </cell>
          <cell r="B1028" t="str">
            <v>LÂMPADA VAPOR DE SÓDIO 150W SOQUETE E40, TUBULAR</v>
          </cell>
          <cell r="C1028" t="str">
            <v>un</v>
          </cell>
          <cell r="D1028">
            <v>58.9</v>
          </cell>
        </row>
        <row r="1029">
          <cell r="A1029" t="str">
            <v>EL00984</v>
          </cell>
          <cell r="B1029" t="str">
            <v>LÂMPADA VAPOR DE SÓDIO 250W SOQUETE E40, TUBULAR</v>
          </cell>
          <cell r="C1029" t="str">
            <v>un</v>
          </cell>
          <cell r="D1029">
            <v>53.77</v>
          </cell>
        </row>
        <row r="1030">
          <cell r="A1030" t="str">
            <v>EL00985</v>
          </cell>
          <cell r="B1030" t="str">
            <v>LÂMPADA VAPOR DE SÓDIO 400W SOQUETE E40, TUBULAR</v>
          </cell>
          <cell r="C1030" t="str">
            <v>un</v>
          </cell>
          <cell r="D1030">
            <v>66.62</v>
          </cell>
        </row>
        <row r="1031">
          <cell r="A1031" t="str">
            <v>EL07543</v>
          </cell>
          <cell r="B1031" t="str">
            <v>LUMINÁRIA COMERCIAL, CORPO EM CHAPA DE AÇO, REFLETOR E ALETAS EM CHAPA DE ALUMÍNIO ANODIZADO, PARA 2 LÂMPADAS TUBULARES DE 60CM, DE EMBUTIR (OBS: SEM LÂMPADA E REATOR)</v>
          </cell>
          <cell r="C1031" t="str">
            <v>un</v>
          </cell>
          <cell r="D1031">
            <v>120.55</v>
          </cell>
        </row>
        <row r="1032">
          <cell r="A1032" t="str">
            <v>EL07544</v>
          </cell>
          <cell r="B1032" t="str">
            <v>LUMINÁRIA COMERCIAL, CORPO EM CHAPA DE AÇO, REFLETOR E ALETAS EM CHAPA DE
ALUMÍNIO ANODIZADO, PARA 2 LÂMPADAS TUBULARES DE 120CM, DE EMBUTIR (OBS: SEM LÂMPADA E REATOR)</v>
          </cell>
          <cell r="C1032" t="str">
            <v>un</v>
          </cell>
          <cell r="D1032">
            <v>147.66999999999999</v>
          </cell>
        </row>
        <row r="1033">
          <cell r="A1033" t="str">
            <v>EL07545</v>
          </cell>
          <cell r="B1033" t="str">
            <v>LUMINÁRIA COMERCIAL, CORPO EM CHAPA DE AÇO, REFLETOR E ALETAS EM CHAPA DE ALUMÍNIO ANODIZADO, PARA 4 LÂMPADAS TUBULARES DE 60CM, DE EMBUTIR (OBS: SEM LÂMPADA E REATOR)</v>
          </cell>
          <cell r="C1033" t="str">
            <v>un</v>
          </cell>
          <cell r="D1033">
            <v>180.36</v>
          </cell>
        </row>
        <row r="1034">
          <cell r="A1034" t="str">
            <v>EL07546</v>
          </cell>
          <cell r="B1034" t="str">
            <v>LUMINÁRIA COMERCIAL, CORPO EM CHAPA DE AÇO, REFLETOR E ALETAS EM CHAPA DE ALUMÍNIO ANODIZADO, PARA 4 LÂMPADAS TUBULARES DE 120CM, DE EMBUTIR (OBS: SEM
LÂMPADA E REATOR)</v>
          </cell>
          <cell r="C1034" t="str">
            <v>un</v>
          </cell>
          <cell r="D1034">
            <v>335.95</v>
          </cell>
        </row>
        <row r="1035">
          <cell r="A1035" t="str">
            <v>EL00992</v>
          </cell>
          <cell r="B1035" t="str">
            <v>LUMINÁRIA FECHADA ARANDELA 45° EM LIGA DE ALUMINIO FUNDIDO COM GLOBO DE VIDRO RESISTENTE A CHOQUE TÉRMICO 100W SOQUETE E27, SEM ALOJAMENTO PARA EQUIPAMENTO AUXILIAR, TGVP IP-65</v>
          </cell>
          <cell r="C1035" t="str">
            <v>un</v>
          </cell>
          <cell r="D1035">
            <v>229.14</v>
          </cell>
        </row>
        <row r="1036">
          <cell r="A1036" t="str">
            <v>EL00993</v>
          </cell>
          <cell r="B1036" t="str">
            <v>LUMINÁRIA FECHADA ARANDELA 45° EM LIGA DE ALUMINIO FUNDIDO COM GLOBO DE VIDRO
RESISTENTE A CHOQUE TÉRMICO 200W SOQUETE E27, SEM ALOJAMENTO PARA EQUIPAMENTO AUXILIAR, TGVP IP-65</v>
          </cell>
          <cell r="C1036" t="str">
            <v>un</v>
          </cell>
          <cell r="D1036">
            <v>346.34</v>
          </cell>
        </row>
        <row r="1037">
          <cell r="A1037" t="str">
            <v>EL00994</v>
          </cell>
          <cell r="B1037" t="str">
            <v>LUMINÁRIA FECHADA ARANDELA 45° EM LIGA DE ALUMINIO FUNDIDO COM GLOBO DE VIDRO
RESISTENTE A CHOQUE TÉRMICO 300W SOQUETE E40, SEM ALOJAMENTO PARA EQUIPAMENTO AUXILIAR, TGVP IP-65</v>
          </cell>
          <cell r="C1037" t="str">
            <v>un</v>
          </cell>
          <cell r="D1037">
            <v>379.32</v>
          </cell>
        </row>
        <row r="1038">
          <cell r="A1038" t="str">
            <v>EL00995</v>
          </cell>
          <cell r="B1038" t="str">
            <v>LUMINÁRIA FECHADA ARANDELA 90° EM LIGA DE ALUMINIO FUNDIDO COM GLOBO DE VIDRO RESISTENTE A CHOQUE TÉRMICO 100W SOQUETE E27, SEM ALOJAMENTO PARA EQUIPAMENTO AUXILIAR, TGVP IP-65</v>
          </cell>
          <cell r="C1038" t="str">
            <v>un</v>
          </cell>
          <cell r="D1038">
            <v>230.69</v>
          </cell>
        </row>
        <row r="1039">
          <cell r="A1039" t="str">
            <v>EL00996</v>
          </cell>
          <cell r="B1039" t="str">
            <v>LUMINÁRIA FECHADA ARANDELA 90° EM LIGA DE ALUMINIO FUNDIDO COM GLOBO DE VIDRO RESISTENTE A CHOQUE TÉRMICO 300W SOQUETE E40, SEM ALOJAMENTO PARA EQUIPAMENTO
AUXILIAR, TGVP IP-65</v>
          </cell>
          <cell r="C1039" t="str">
            <v>un</v>
          </cell>
          <cell r="D1039">
            <v>390.16</v>
          </cell>
        </row>
        <row r="1040">
          <cell r="A1040" t="str">
            <v>EL00997</v>
          </cell>
          <cell r="B1040" t="str">
            <v>LUMINÁRIA FECHADA PENDENTE EM LIGA DE ALUMINIO FUNDIDO COM GLOBO DE VIDRO RESISTENTE A CHOQUE TÉRMICO 100W SOQUETE E27, SEM ALOJAMENTO PARA EQUIPAMENTO
AUXILIAR, TGVP IP-65</v>
          </cell>
          <cell r="C1040" t="str">
            <v>un</v>
          </cell>
          <cell r="D1040">
            <v>190.28</v>
          </cell>
        </row>
        <row r="1041">
          <cell r="A1041" t="str">
            <v>EL00998</v>
          </cell>
          <cell r="B1041" t="str">
            <v>LUMINÁRIA FECHADA PENDENTE EM LIGA DE ALUMINIO FUNDIDO COM GLOBO DE VIDRO
RESISTENTE A CHOQUE TÉRMICO 200W SOQUETE E27, SEM ALOJAMENTO PARA EQUIPAMENTO AUXILIAR, TGVP IP-65</v>
          </cell>
          <cell r="C1041" t="str">
            <v>un</v>
          </cell>
          <cell r="D1041">
            <v>296.62</v>
          </cell>
        </row>
        <row r="1042">
          <cell r="A1042" t="str">
            <v>EL00999</v>
          </cell>
          <cell r="B1042" t="str">
            <v>LUMINÁRIA FECHADA PENDENTE EM LIGA DE ALUMINIO FUNDIDO COM GLOBO DE VIDRO
RESISTENTE A CHOQUE TÉRMICO 300W SOQUETE E40, SEM ALOJAMENTO PARA EQUIPAMENTO AUXILIAR, TGVP IP-65</v>
          </cell>
          <cell r="C1042" t="str">
            <v>un</v>
          </cell>
          <cell r="D1042">
            <v>313.86</v>
          </cell>
        </row>
        <row r="1043">
          <cell r="A1043" t="str">
            <v>EL01000</v>
          </cell>
          <cell r="B1043" t="str">
            <v>LUMINÁRIA FECHADA PLAFONIER EM LIGA DE ALUMINIO FUNDIDO COM GLOBO DE VIDRO RESISTENTE A CHOQUE TÉRMICO 100W SOQUETE E27, SEM ALOJAMENTO PARA EQUIPAMENTO AUXILIAR, TGVP IP-65</v>
          </cell>
          <cell r="C1043" t="str">
            <v>un</v>
          </cell>
          <cell r="D1043">
            <v>223.16</v>
          </cell>
        </row>
        <row r="1044">
          <cell r="A1044" t="str">
            <v>EL01001</v>
          </cell>
          <cell r="B1044" t="str">
            <v>LUMINÁRIA FECHADA PLAFONIER EM LIGA DE ALUMINIO FUNDIDO COM GLOBO DE VIDRO RESISTENTE A CHOQUE TÉRMICO 200W SOQUETE E27, SEM ALOJAMENTO PARA EQUIPAMENTO
AUXILIAR, TGVP IP-65</v>
          </cell>
          <cell r="C1044" t="str">
            <v>un</v>
          </cell>
          <cell r="D1044">
            <v>307.45</v>
          </cell>
        </row>
        <row r="1045">
          <cell r="A1045" t="str">
            <v>EL01002</v>
          </cell>
          <cell r="B1045" t="str">
            <v>LUMINÁRIA FECHADA PLAFONIER EM LIGA DE ALUMINIO FUNDIDO COM GLOBO DE VIDRO RESISTENTE A CHOQUE TÉRMICO 300W SOQUETE E40, SEM ALOJAMENTO PARA EQUIPAMENTO
AUXILIAR, TGVP IP-65</v>
          </cell>
          <cell r="C1045" t="str">
            <v>un</v>
          </cell>
          <cell r="D1045">
            <v>371.92</v>
          </cell>
        </row>
        <row r="1046">
          <cell r="A1046" t="str">
            <v>EL01039</v>
          </cell>
          <cell r="B1046" t="str">
            <v>REFLETOR MÉDIO CHAPA DE ALUMÍNIO PARA LUMINÁRIA FECHADA (TGVP)</v>
          </cell>
          <cell r="C1046" t="str">
            <v>un</v>
          </cell>
          <cell r="D1046">
            <v>176.11</v>
          </cell>
        </row>
        <row r="1047">
          <cell r="A1047" t="str">
            <v>EL01040</v>
          </cell>
          <cell r="B1047" t="str">
            <v>REFLETOR RASO CHAPA DE ALUMÍNIO PARA LUMINÁRIA FECHADA (TGVP)</v>
          </cell>
          <cell r="C1047" t="str">
            <v>un</v>
          </cell>
          <cell r="D1047">
            <v>153.01</v>
          </cell>
        </row>
        <row r="1048">
          <cell r="A1048" t="str">
            <v>EL01017</v>
          </cell>
          <cell r="B1048" t="str">
            <v>LUMINÁRIA PLAFONIER TIPO GLOBO DE VIDRO D=15CM COM BASE</v>
          </cell>
          <cell r="C1048" t="str">
            <v>un</v>
          </cell>
          <cell r="D1048">
            <v>107.96</v>
          </cell>
        </row>
        <row r="1049">
          <cell r="A1049" t="str">
            <v>EL07272</v>
          </cell>
          <cell r="B1049" t="str">
            <v>LUMINÁRIA PÚBLICA (PÉTALA) LED, CORPO EM LIGA DE ALUMINIO INJETADO E REFRATOR PLANO COM RESISTÊNCIA MECÂNICA IK-08, *50W, 220V, EFICIÊNCIA ENERGÉTICA (DA LUMINÁRIA) MÍNIMA DE 110LM/W, VIDA ÚTIL MÍNIMA 50.000 HORAS (L70) IP-66, CERTIFICADA
CONFORME PORTARIA 20 DO INMETRO</v>
          </cell>
          <cell r="C1049" t="str">
            <v>un</v>
          </cell>
          <cell r="D1049">
            <v>385.63</v>
          </cell>
        </row>
        <row r="1050">
          <cell r="A1050" t="str">
            <v>EL07273</v>
          </cell>
          <cell r="B1050" t="str">
            <v>LUMINÁRIA PÚBLICA (PÉTALA) LED, CORPO EM LIGA DE ALUMINIO INJETADO E REFRATOR PLANO COM RESISTÊNCIA MECÂNICA IK-08, *100W, 220V, EFICIÊNCIA ENERGÉTICA (DA LUMINÁRIA) MÍNIMA DE 110LM/W, VIDA ÚTIL MÍNIMA 50.000 HORAS (L70) IP-66, CERTIFICADA
CONFORME PORTARIA 20 DO INMETRO</v>
          </cell>
          <cell r="C1050" t="str">
            <v>un</v>
          </cell>
          <cell r="D1050">
            <v>517.53</v>
          </cell>
        </row>
        <row r="1051">
          <cell r="A1051" t="str">
            <v>EL07274</v>
          </cell>
          <cell r="B1051" t="str">
            <v>LUMINÁRIA PÚBLICA (PÉTALA) LED, CORPO EM LIGA DE ALUMINIO INJETADO E REFRATOR PLANO COM RESISTÊNCIA MECÂNICA IK-08, *150W, 220V, EFICIÊNCIA ENERGÉTICA (DA LUMINÁRIA) MÍNIMA DE 110LM/W, VIDA ÚTIL MÍNIMA 50.000 HORAS (L70) IP-66, CERTIFICADA
CONFORME PORTARIA 20 DO INMETRO</v>
          </cell>
          <cell r="C1051" t="str">
            <v>un</v>
          </cell>
          <cell r="D1051">
            <v>631.61</v>
          </cell>
        </row>
        <row r="1052">
          <cell r="A1052" t="str">
            <v>EL07275</v>
          </cell>
          <cell r="B1052" t="str">
            <v>LUMINÁRIA PÚBLICA (PÉTALA) LED, CORPO EM LIGA DE ALUMINIO INJETADO E REFRATOR PLANO COM RESISTÊNCIA MECÂNICA IK-08, *200W, 220V, EFICIÊNCIA ENERGÉTICA (DA LUMINÁRIA) MÍNIMA DE 110LM/W, VIDA ÚTIL MÍNIMA 50.000 HORAS (L70) IP-66, CERTIFICADA
CONFORME PORTARIA 20 DO INMETRO</v>
          </cell>
          <cell r="C1052" t="str">
            <v>un</v>
          </cell>
          <cell r="D1052">
            <v>670.1</v>
          </cell>
        </row>
        <row r="1053">
          <cell r="A1053" t="str">
            <v>EL05978</v>
          </cell>
          <cell r="B1053" t="str">
            <v>REFLETOR (PROJETOR) RETANGULAR LED CORPO EM ALUMINIO 50W, BIVOLT, * 4500 LUMENS LUZ BRANCA IP-65</v>
          </cell>
          <cell r="C1053" t="str">
            <v>un</v>
          </cell>
          <cell r="D1053">
            <v>121</v>
          </cell>
        </row>
        <row r="1054">
          <cell r="A1054" t="str">
            <v>EL05977</v>
          </cell>
          <cell r="B1054" t="str">
            <v>REFLETOR (PROJETOR) RETANGULAR LED CORPO EM ALUMINIO 100W, BIVOLT, * 9000 LUMENS LUZ BRANCA IP-65</v>
          </cell>
          <cell r="C1054" t="str">
            <v>un</v>
          </cell>
          <cell r="D1054">
            <v>148</v>
          </cell>
        </row>
        <row r="1055">
          <cell r="A1055" t="str">
            <v>EL01041</v>
          </cell>
          <cell r="B1055" t="str">
            <v>RELÉ FOTOELÉTRICO POTÊNCIA MÁXIMA RESISTIVA 1000W - 127V/220V USO EXTERNO</v>
          </cell>
          <cell r="C1055" t="str">
            <v>un</v>
          </cell>
          <cell r="D1055">
            <v>36.840000000000003</v>
          </cell>
        </row>
        <row r="1056">
          <cell r="A1056" t="str">
            <v>EL01038</v>
          </cell>
          <cell r="B1056" t="str">
            <v>REATOR COM IGNITOR PARA LÂMPADA VAPOR DE SÓDIO 70W USO EXTERNO</v>
          </cell>
          <cell r="C1056" t="str">
            <v>un</v>
          </cell>
          <cell r="D1056">
            <v>53.63</v>
          </cell>
        </row>
        <row r="1057">
          <cell r="A1057" t="str">
            <v>EL01035</v>
          </cell>
          <cell r="B1057" t="str">
            <v>REATOR COM IGNITOR PARA LÂMPADA VAPOR DE SÓDIO 150W USO EXTERNO</v>
          </cell>
          <cell r="C1057" t="str">
            <v>un</v>
          </cell>
          <cell r="D1057">
            <v>93.21</v>
          </cell>
        </row>
        <row r="1058">
          <cell r="A1058" t="str">
            <v>EL01036</v>
          </cell>
          <cell r="B1058" t="str">
            <v>REATOR COM IGNITOR PARA LÂMPADA VAPOR DE SÓDIO 250W USO EXTERNO</v>
          </cell>
          <cell r="C1058" t="str">
            <v>un</v>
          </cell>
          <cell r="D1058">
            <v>109.08</v>
          </cell>
        </row>
        <row r="1059">
          <cell r="A1059" t="str">
            <v>EL01037</v>
          </cell>
          <cell r="B1059" t="str">
            <v>REATOR COM IGNITOR PARA LÂMPADA VAPOR DE SÓDIO 400W USO EXTERNO</v>
          </cell>
          <cell r="C1059" t="str">
            <v>un</v>
          </cell>
          <cell r="D1059">
            <v>126.7</v>
          </cell>
        </row>
        <row r="1060">
          <cell r="A1060" t="str">
            <v>EL01023</v>
          </cell>
          <cell r="B1060" t="str">
            <v>SINALIZADOR DE OBSTÁCULO SIMPLES CORPO EM LIGA DE ALUMINIO E GLOBO EM POLICARBONATO SOQUETE E27 IP-54</v>
          </cell>
          <cell r="C1060" t="str">
            <v>un</v>
          </cell>
          <cell r="D1060">
            <v>110.65</v>
          </cell>
        </row>
        <row r="1061">
          <cell r="A1061" t="str">
            <v>EL01022</v>
          </cell>
          <cell r="B1061" t="str">
            <v>SINALIZADOR DE OBSTÁCULO DUPLO CORPO EM LIGA DE ALUMINIO E GLOBO EM POLICARBONATO SOQUETE E27 IP-54</v>
          </cell>
          <cell r="C1061" t="str">
            <v>un</v>
          </cell>
          <cell r="D1061">
            <v>220.34</v>
          </cell>
        </row>
        <row r="1062">
          <cell r="A1062" t="str">
            <v>EL07276</v>
          </cell>
          <cell r="B1062" t="str">
            <v>SUPORTE P/FIXAÇÃO DE LUMINÁRIA PÚBLICA NO TOPO DO POSTE DE AÇO GALVANIZADO A FOGO 1 PÉTALA DIÂM. TOPO DO POSTE = 60MM</v>
          </cell>
          <cell r="C1062" t="str">
            <v>un</v>
          </cell>
          <cell r="D1062">
            <v>84.12</v>
          </cell>
        </row>
        <row r="1063">
          <cell r="A1063" t="str">
            <v>EL01042</v>
          </cell>
          <cell r="B1063" t="str">
            <v>SUPORTE P/FIXAÇÃO DE LUMINÁRIA PÚBLICA NO TOPO DO POSTE DE AÇO GALVANIZADO A FOGO 3 PÉTALAS DIÂM. TOPO DO POSTE = 60MM</v>
          </cell>
          <cell r="C1063" t="str">
            <v>un</v>
          </cell>
          <cell r="D1063">
            <v>131.27000000000001</v>
          </cell>
        </row>
        <row r="1064">
          <cell r="A1064" t="str">
            <v>EL00877</v>
          </cell>
          <cell r="B1064" t="str">
            <v>SOQUETE E27 EM BAQUELITE 250V, 4A PARA LÂMPADA</v>
          </cell>
          <cell r="C1064" t="str">
            <v>un</v>
          </cell>
          <cell r="D1064">
            <v>3.39</v>
          </cell>
        </row>
        <row r="1065">
          <cell r="A1065" t="str">
            <v>EL02639</v>
          </cell>
          <cell r="B1065" t="str">
            <v>CHAVE DE NÍVEL TIPO BÓIA (PÊRA) INVÓLUCRO EM POLIPROPILENO COM CABO DE * 6M IP-68 ADEQUADA PARA ESGOTO</v>
          </cell>
          <cell r="C1065" t="str">
            <v>un</v>
          </cell>
          <cell r="D1065">
            <v>300.49</v>
          </cell>
        </row>
        <row r="1066">
          <cell r="A1066" t="str">
            <v>EL02637</v>
          </cell>
          <cell r="B1066" t="str">
            <v>CHAVE DE NÍVEL TIPO BÓIA (PÊRA) INVÓLUCRO EM POLIPROPILENO COM CABO DE * 13M IP-68 ADEQUADA PARA ESGOTO</v>
          </cell>
          <cell r="C1066" t="str">
            <v>un</v>
          </cell>
          <cell r="D1066">
            <v>487.65</v>
          </cell>
        </row>
        <row r="1067">
          <cell r="A1067" t="str">
            <v>EL02638</v>
          </cell>
          <cell r="B1067" t="str">
            <v>CHAVE DE NÍVEL TIPO BÓIA (PÊRA) INVÓLUCRO EM POLIPROPILENO COM CABO DE * 20M IP-68 ADEQUADA PARA ESGOTO</v>
          </cell>
          <cell r="C1067" t="str">
            <v>un</v>
          </cell>
          <cell r="D1067">
            <v>581.22</v>
          </cell>
        </row>
        <row r="1068">
          <cell r="A1068" t="str">
            <v>EL02696</v>
          </cell>
          <cell r="B1068" t="str">
            <v>RELÉ DE CONTROLE DE NÍVEL 220V (NIVEL INFERIOR E SUPERIOR)</v>
          </cell>
          <cell r="C1068" t="str">
            <v>un</v>
          </cell>
          <cell r="D1068">
            <v>180.88</v>
          </cell>
        </row>
        <row r="1069">
          <cell r="A1069" t="str">
            <v>EL02697</v>
          </cell>
          <cell r="B1069" t="str">
            <v>ELETRODO TIPO PÊNDULO PARA RELÉ DE CONTROLE DE NÍVEL</v>
          </cell>
          <cell r="C1069" t="str">
            <v>un</v>
          </cell>
          <cell r="D1069">
            <v>39.18</v>
          </cell>
        </row>
        <row r="1070">
          <cell r="A1070" t="str">
            <v>EL07556</v>
          </cell>
          <cell r="B1070" t="str">
            <v>MEDIDOR DE VAZÃO ELETROMAGNÉTICO *80 A 100MM, ALIMENTAÇÃO 24Vcc, FLANGEADO, CONFORME NTS 066, PARA USO EM ÁGUA</v>
          </cell>
          <cell r="C1070" t="str">
            <v>un</v>
          </cell>
          <cell r="D1070">
            <v>14595.43</v>
          </cell>
        </row>
        <row r="1071">
          <cell r="A1071" t="str">
            <v>EL07557</v>
          </cell>
          <cell r="B1071" t="str">
            <v>MEDIDOR DE VAZÃO ELETROMAGNÉTICO 150MM, ALIMENTAÇÃO 24Vcc, FLANGEADO, CONFORME NTS 066, PARA USO EM ÁGUA</v>
          </cell>
          <cell r="C1071" t="str">
            <v>un</v>
          </cell>
          <cell r="D1071">
            <v>17267.330000000002</v>
          </cell>
        </row>
        <row r="1072">
          <cell r="A1072" t="str">
            <v>EL07558</v>
          </cell>
          <cell r="B1072" t="str">
            <v>MEDIDOR DE VAZÃO ELETROMAGNÉTICO 200MM, ALIMENTAÇÃO 24Vcc, FLANGEADO, CONFORME NTS 066, PARA USO EM ÁGUA</v>
          </cell>
          <cell r="C1072" t="str">
            <v>un</v>
          </cell>
          <cell r="D1072">
            <v>19619</v>
          </cell>
        </row>
        <row r="1073">
          <cell r="A1073" t="str">
            <v>EL07559</v>
          </cell>
          <cell r="B1073" t="str">
            <v>MEDIDOR DE VAZÃO ELETROMAGNÉTICO 250MM, ALIMENTAÇÃO 24Vcc, FLANGEADO, CONFORME NTS 066, PARA USO EM ÁGUA</v>
          </cell>
          <cell r="C1073" t="str">
            <v>un</v>
          </cell>
          <cell r="D1073">
            <v>23515.32</v>
          </cell>
        </row>
        <row r="1074">
          <cell r="A1074" t="str">
            <v>EL07560</v>
          </cell>
          <cell r="B1074" t="str">
            <v>MEDIDOR DE VAZÃO ELETROMAGNÉTICO 300MM, ALIMENTAÇÃO 24Vcc, FLANGEADO, CONFORME NTS 066, PARA USO EM ÁGUA</v>
          </cell>
          <cell r="C1074" t="str">
            <v>un</v>
          </cell>
          <cell r="D1074">
            <v>29383.25</v>
          </cell>
        </row>
        <row r="1075">
          <cell r="A1075" t="str">
            <v>EL07561</v>
          </cell>
          <cell r="B1075" t="str">
            <v>MEDIDOR DE VAZÃO ELETROMAGNÉTICO 400MM, ALIMENTAÇÃO 24Vcc, FLANGEADO, CONFORME NTS 066, PARA USO EM ÁGUA</v>
          </cell>
          <cell r="C1075" t="str">
            <v>un</v>
          </cell>
          <cell r="D1075">
            <v>34329.89</v>
          </cell>
        </row>
        <row r="1076">
          <cell r="A1076" t="str">
            <v>EL07562</v>
          </cell>
          <cell r="B1076" t="str">
            <v>MEDIDOR DE VAZÃO ELETROMAGNÉTICO *80 A 100MM, ALIMENTAÇÃO 24Vcc, FLANGEADO, CONFORME NTS 067, PARA USO EM EFLUENTES</v>
          </cell>
          <cell r="C1076" t="str">
            <v>un</v>
          </cell>
          <cell r="D1076">
            <v>17200.11</v>
          </cell>
        </row>
        <row r="1077">
          <cell r="A1077" t="str">
            <v>EL07563</v>
          </cell>
          <cell r="B1077" t="str">
            <v>MEDIDOR DE VAZÃO ELETROMAGNÉTICO 150MM, ALIMENTAÇÃO 24Vcc, FLANGEADO, CONFORME NTS 067, PARA USO EM EFLUENTES</v>
          </cell>
          <cell r="C1077" t="str">
            <v>un</v>
          </cell>
          <cell r="D1077">
            <v>19964.54</v>
          </cell>
        </row>
        <row r="1078">
          <cell r="A1078" t="str">
            <v>EL07564</v>
          </cell>
          <cell r="B1078" t="str">
            <v>MEDIDOR DE VAZÃO ELETROMAGNÉTICO 200MM, ALIMENTAÇÃO 24Vcc, FLANGEADO, CONFORME NTS 067, PARA USO EM EFLUENTES</v>
          </cell>
          <cell r="C1078" t="str">
            <v>un</v>
          </cell>
          <cell r="D1078">
            <v>27175.68</v>
          </cell>
        </row>
        <row r="1079">
          <cell r="A1079" t="str">
            <v>EL07565</v>
          </cell>
          <cell r="B1079" t="str">
            <v>MEDIDOR DE VAZÃO ELETROMAGNÉTICO 250MM, ALIMENTAÇÃO 24Vcc, FLANGEADO, CONFORME NTS 067, PARA USO EM EFLUENTES</v>
          </cell>
          <cell r="C1079" t="str">
            <v>un</v>
          </cell>
          <cell r="D1079">
            <v>33763.25</v>
          </cell>
        </row>
        <row r="1080">
          <cell r="A1080" t="str">
            <v>EL07566</v>
          </cell>
          <cell r="B1080" t="str">
            <v>MEDIDOR DE VAZÃO ELETROMAGNÉTICO 300MM, ALIMENTAÇÃO 24Vcc, FLANGEADO, CONFORME NTS 067, PARA USO EM EFLUENTES</v>
          </cell>
          <cell r="C1080" t="str">
            <v>un</v>
          </cell>
          <cell r="D1080">
            <v>41838</v>
          </cell>
        </row>
        <row r="1081">
          <cell r="A1081" t="str">
            <v>EL07567</v>
          </cell>
          <cell r="B1081" t="str">
            <v>MEDIDOR DE VAZÃO ELETROMAGNÉTICO 400MM, ALIMENTAÇÃO 24Vcc, FLANGEADO, CONFORME NTS 067, PARA USO EM EFLUENTES</v>
          </cell>
          <cell r="C1081" t="str">
            <v>un</v>
          </cell>
          <cell r="D1081">
            <v>49270.75</v>
          </cell>
        </row>
        <row r="1082">
          <cell r="A1082" t="str">
            <v>EL07568</v>
          </cell>
          <cell r="B1082" t="str">
            <v>MEDIDOR DE VAZÃO ELETROMAGNÉTICO *80 A 100MM, ALIMENTAÇÃO À BATERIA (BATERIA INCLUSA), FLANGEADO, CONFORME NTS 066, PARA USO EM ÁGUA</v>
          </cell>
          <cell r="C1082" t="str">
            <v>un</v>
          </cell>
          <cell r="D1082">
            <v>15704.09</v>
          </cell>
        </row>
        <row r="1083">
          <cell r="A1083" t="str">
            <v>EL07569</v>
          </cell>
          <cell r="B1083" t="str">
            <v>MEDIDOR DE VAZÃO ELETROMAGNÉTICO 150MM, ALIMENTAÇÃO À BATERIA (BATERIA INCLUSA), FLANGEADO, CONFORME NTS 066, PARA USO EM ÁGUA</v>
          </cell>
          <cell r="C1083" t="str">
            <v>un</v>
          </cell>
          <cell r="D1083">
            <v>17482.04</v>
          </cell>
        </row>
        <row r="1084">
          <cell r="A1084" t="str">
            <v>EL07570</v>
          </cell>
          <cell r="B1084" t="str">
            <v>MEDIDOR DE VAZÃO ELETROMAGNÉTICO 200MM, ALIMENTAÇÃO À BATERIA (BATERIA INCLUSA), FLANGEADO, CONFORME NTS 066, PARA USO EM ÁGUA</v>
          </cell>
          <cell r="C1084" t="str">
            <v>un</v>
          </cell>
          <cell r="D1084">
            <v>20876.22</v>
          </cell>
        </row>
        <row r="1085">
          <cell r="A1085" t="str">
            <v>EL07571</v>
          </cell>
          <cell r="B1085" t="str">
            <v>MEDIDOR DE VAZÃO ELETROMAGNÉTICO 250MM, ALIMENTAÇÃO À BATERIA (BATERIA INCLUSA), FLANGEADO, CONFORME NTS 066, PARA USO EM ÁGUA</v>
          </cell>
          <cell r="C1085" t="str">
            <v>un</v>
          </cell>
          <cell r="D1085">
            <v>25893.26</v>
          </cell>
        </row>
        <row r="1086">
          <cell r="A1086" t="str">
            <v>EL07572</v>
          </cell>
          <cell r="B1086" t="str">
            <v>MEDIDOR DE VAZÃO ELETROMAGNÉTICO 300MM, ALIMENTAÇÃO À BATERIA (BATERIA INCLUSA), FLANGEADO, CONFORME NTS 066, PARA USO EM ÁGUA</v>
          </cell>
          <cell r="C1086" t="str">
            <v>un</v>
          </cell>
          <cell r="D1086">
            <v>30633.64</v>
          </cell>
        </row>
        <row r="1087">
          <cell r="A1087" t="str">
            <v>EL07573</v>
          </cell>
          <cell r="B1087" t="str">
            <v>MEDIDOR DE VAZÃO ELETROMAGNÉTICO 400MM, ALIMENTAÇÃO À BATERIA (BATERIA INCLUSA), FLANGEADO, CONFORME NTS 066, PARA USO EM ÁGUA</v>
          </cell>
          <cell r="C1087" t="str">
            <v>un</v>
          </cell>
          <cell r="D1087">
            <v>39276.06</v>
          </cell>
        </row>
        <row r="1088">
          <cell r="A1088" t="str">
            <v>EL07574</v>
          </cell>
          <cell r="B1088" t="str">
            <v>MEDIDOR DE VAZÃO ELETROMAGNÉTICO 500MM, ALIMENTAÇÃO À BATERIA (BATERIA INCLUSA), FLANGEADO, CONFORME NTS 066, PARA USO EM ÁGUA</v>
          </cell>
          <cell r="C1088" t="str">
            <v>un</v>
          </cell>
          <cell r="D1088">
            <v>52565.03</v>
          </cell>
        </row>
        <row r="1089">
          <cell r="A1089" t="str">
            <v>EL07575</v>
          </cell>
          <cell r="B1089" t="str">
            <v>MEDIDOR DE VAZÃO ELETROMAGNÉTICO 600MM, ALIMENTAÇÃO À BATERIA (BATERIA INCLUSA), FLANGEADO, CONFORME NTS 066, PARA USO EM ÁGUA</v>
          </cell>
          <cell r="C1089" t="str">
            <v>un</v>
          </cell>
          <cell r="D1089">
            <v>65880.38</v>
          </cell>
        </row>
        <row r="1090">
          <cell r="A1090" t="str">
            <v>EL02448</v>
          </cell>
          <cell r="B1090" t="str">
            <v>LEITO PARA CABO SEMI-PESADO DE AÇO GALV A FOGO 200 X 3.000MM (LARG x COMP) LONGARINA 100x19MM (CHAPA *12) E TRAVESSAS DE PERFILADO 38x19MM (CHAPA *14)</v>
          </cell>
          <cell r="C1090" t="str">
            <v>un</v>
          </cell>
          <cell r="D1090">
            <v>360.5</v>
          </cell>
        </row>
        <row r="1091">
          <cell r="A1091" t="str">
            <v>EL02449</v>
          </cell>
          <cell r="B1091" t="str">
            <v>LEITO PARA CABO SEMI-PESADO DE AÇO GALV A FOGO 300 X 3.000MM (LARG x COMP) LONGARINA 100x19MM (CHAPA *12) E TRAVESSAS DE PERFILADO 38x19MM (CHAPA *14)</v>
          </cell>
          <cell r="C1091" t="str">
            <v>un</v>
          </cell>
          <cell r="D1091">
            <v>386.06</v>
          </cell>
        </row>
        <row r="1092">
          <cell r="A1092" t="str">
            <v>EL02450</v>
          </cell>
          <cell r="B1092" t="str">
            <v>LEITO PARA CABO SEMI-PESADO DE AÇO GALV A FOGO 400 X 3.000MM (LARG x COMP) LONGARINA 100x19MM (CHAPA *12) E TRAVESSAS DE PERFILADO 38x19MM (CHAPA *14)</v>
          </cell>
          <cell r="C1092" t="str">
            <v>un</v>
          </cell>
          <cell r="D1092">
            <v>411.66</v>
          </cell>
        </row>
        <row r="1093">
          <cell r="A1093" t="str">
            <v>EL02451</v>
          </cell>
          <cell r="B1093" t="str">
            <v>LEITO PARA CABO SEMI-PESADO DE AÇO GALV A FOGO 500 X 3.000MM (LARG x COMP) LONGARINA 100x19MM (CHAPA *12) E TRAVESSAS DE PERFILADO 38x19MM (CHAPA *14)</v>
          </cell>
          <cell r="C1093" t="str">
            <v>un</v>
          </cell>
          <cell r="D1093">
            <v>436.01</v>
          </cell>
        </row>
        <row r="1094">
          <cell r="A1094" t="str">
            <v>EL02452</v>
          </cell>
          <cell r="B1094" t="str">
            <v>LEITO PARA CABO SEMI-PESADO DE AÇO GALV A FOGO 700 X 3.000MM (LARG x COMP) LONGARINA 100x19MM (CHAPA *12) E TRAVESSAS DE PERFILADO 38x19MM (CHAPA *14)</v>
          </cell>
          <cell r="C1094" t="str">
            <v>un</v>
          </cell>
          <cell r="D1094">
            <v>472.12</v>
          </cell>
        </row>
        <row r="1095">
          <cell r="A1095" t="str">
            <v>EL02453</v>
          </cell>
          <cell r="B1095" t="str">
            <v>LEITO PARA CABO SEMI-PESADO DE AÇO GALV A FOGO 800 X 3.000MM (LARG x COMP) LONGARINA 100x19MM (CHAPA *12) E TRAVESSAS DE PERFILADO 38x19MM (CHAPA *14)</v>
          </cell>
          <cell r="C1095" t="str">
            <v>un</v>
          </cell>
          <cell r="D1095">
            <v>511.51</v>
          </cell>
        </row>
        <row r="1096">
          <cell r="A1096" t="str">
            <v>EL02447</v>
          </cell>
          <cell r="B1096" t="str">
            <v>LEITO PARA CABO SEMI-PESADO DE AÇO GALV A FOGO 1.000 X 3.000MM (LARG x COMP) LONGARINA 100x19MM (CHAPA *12) E TRAVESSAS DE PERFILADO 38x19MM (CHAPA *14)</v>
          </cell>
          <cell r="C1096" t="str">
            <v>un</v>
          </cell>
          <cell r="D1096">
            <v>561.82000000000005</v>
          </cell>
        </row>
        <row r="1097">
          <cell r="A1097" t="str">
            <v>EL06024</v>
          </cell>
          <cell r="B1097" t="str">
            <v>COTOVELO RETO 90° PARA LEITO (SEMI-PESADO) DE AÇO GALV A FOGO LARG=200MM LONGARINA 100x19MM (CHAPA *12) E TRAVESSAS DE PERFILADO 38x19MM (CHAPA *14)</v>
          </cell>
          <cell r="C1097" t="str">
            <v>un</v>
          </cell>
          <cell r="D1097">
            <v>100.42</v>
          </cell>
        </row>
        <row r="1098">
          <cell r="A1098" t="str">
            <v>EL02429</v>
          </cell>
          <cell r="B1098" t="str">
            <v>COTOVELO RETO 90° PARA LEITO (SEMI-PESADO) DE AÇO GALV A FOGO LARG=300MM LONGARINA 100x19MM (CHAPA *12) E TRAVESSAS DE PERFILADO 38x19MM (CHAPA *14)</v>
          </cell>
          <cell r="C1098" t="str">
            <v>un</v>
          </cell>
          <cell r="D1098">
            <v>137.66999999999999</v>
          </cell>
        </row>
        <row r="1099">
          <cell r="A1099" t="str">
            <v>EL06025</v>
          </cell>
          <cell r="B1099" t="str">
            <v>COTOVELO RETO 90° PARA LEITO (SEMI-PESADO) DE AÇO GALV A FOGO LARG=400MM LONGARINA 100x19MM (CHAPA *12) E TRAVESSAS DE PERFILADO 38x19MM (CHAPA *14)</v>
          </cell>
          <cell r="C1099" t="str">
            <v>un</v>
          </cell>
          <cell r="D1099">
            <v>161.05000000000001</v>
          </cell>
        </row>
        <row r="1100">
          <cell r="A1100" t="str">
            <v>EL02430</v>
          </cell>
          <cell r="B1100" t="str">
            <v>COTOVELO RETO 90° PARA LEITO (SEMI-PESADO) DE AÇO GALV A FOGO LARG=500MM LONGARINA 100x19MM (CHAPA *12) E TRAVESSAS DE PERFILADO 38x19MM (CHAPA *14)</v>
          </cell>
          <cell r="C1100" t="str">
            <v>un</v>
          </cell>
          <cell r="D1100">
            <v>181.62</v>
          </cell>
        </row>
        <row r="1101">
          <cell r="A1101" t="str">
            <v>EL02431</v>
          </cell>
          <cell r="B1101" t="str">
            <v>COTOVELO RETO 90° PARA LEITO (SEMI-PESADO) DE AÇO GALV A FOGO LARG=700MM LONGARINA 100x19MM (CHAPA *12) E TRAVESSAS DE PERFILADO 38x19MM (CHAPA *14)</v>
          </cell>
          <cell r="C1101" t="str">
            <v>un</v>
          </cell>
          <cell r="D1101">
            <v>314.68</v>
          </cell>
        </row>
        <row r="1102">
          <cell r="A1102" t="str">
            <v>EL02432</v>
          </cell>
          <cell r="B1102" t="str">
            <v>COTOVELO RETO 90° PARA LEITO (SEMI-PESADO) DE AÇO GALV A FOGO LARG=800MM LONGARINA 100x19MM (CHAPA *12) E TRAVESSAS DE PERFILADO 38x19MM (CHAPA *14)</v>
          </cell>
          <cell r="C1102" t="str">
            <v>un</v>
          </cell>
          <cell r="D1102">
            <v>341.6</v>
          </cell>
        </row>
        <row r="1103">
          <cell r="A1103" t="str">
            <v>EL02428</v>
          </cell>
          <cell r="B1103" t="str">
            <v>COTOVELO RETO 90° PARA LEITO (SEMI-PESADO) DE AÇO GALV A FOGO LARG=1.000MM LONGARINA 100x19MM (CHAPA *12) E TRAVESSAS DE PERFILADO 38x19MM (CHAPA *14)</v>
          </cell>
          <cell r="C1103" t="str">
            <v>un</v>
          </cell>
          <cell r="D1103">
            <v>403.64</v>
          </cell>
        </row>
        <row r="1104">
          <cell r="A1104" t="str">
            <v>EL02434</v>
          </cell>
          <cell r="B1104" t="str">
            <v>CURVA HORIZONTAL 90° PARA LEITO (SEMI-PESADO) DE AÇO GALV A FOGO LARG=200MM LONGARINA 100x19MM (CHAPA *12) E TRAVESSAS DE PERFILADO 38x19MM (CHAPA *14)</v>
          </cell>
          <cell r="C1104" t="str">
            <v>un</v>
          </cell>
          <cell r="D1104">
            <v>147.87</v>
          </cell>
        </row>
        <row r="1105">
          <cell r="A1105" t="str">
            <v>EL02435</v>
          </cell>
          <cell r="B1105" t="str">
            <v>CURVA HORIZONTAL 90° PARA LEITO (SEMI-PESADO) DE AÇO GALV A FOGO LARG=300MM LONGARINA 100x19MM (CHAPA *12) E TRAVESSAS DE PERFILADO 38x19MM (CHAPA *14)</v>
          </cell>
          <cell r="C1105" t="str">
            <v>un</v>
          </cell>
          <cell r="D1105">
            <v>158.32</v>
          </cell>
        </row>
        <row r="1106">
          <cell r="A1106" t="str">
            <v>EL02436</v>
          </cell>
          <cell r="B1106" t="str">
            <v>CURVA HORIZONTAL 90° PARA LEITO (SEMI-PESADO) DE AÇO GALV A FOGO LARG=400MM LONGARINA 100x19MM (CHAPA *12) E TRAVESSAS DE PERFILADO 38x19MM (CHAPA *14)</v>
          </cell>
          <cell r="C1106" t="str">
            <v>un</v>
          </cell>
          <cell r="D1106">
            <v>202.56</v>
          </cell>
        </row>
        <row r="1107">
          <cell r="A1107" t="str">
            <v>EL02437</v>
          </cell>
          <cell r="B1107" t="str">
            <v>CURVA HORIZONTAL 90° PARA LEITO (SEMI-PESADO) DE AÇO GALV A FOGO LARG=500MM LONGARINA 100x19MM (CHAPA *12) E TRAVESSAS DE PERFILADO 38x19MM (CHAPA *14)</v>
          </cell>
          <cell r="C1107" t="str">
            <v>un</v>
          </cell>
          <cell r="D1107">
            <v>237.54</v>
          </cell>
        </row>
        <row r="1108">
          <cell r="A1108" t="str">
            <v>EL02438</v>
          </cell>
          <cell r="B1108" t="str">
            <v>CURVA HORIZONTAL 90° PARA LEITO (SEMI-PESADO) DE AÇO GALV A FOGO LARG=700MM LONGARINA 100x19MM (CHAPA *12) E TRAVESSAS DE PERFILADO 38x19MM (CHAPA *14)</v>
          </cell>
          <cell r="C1108" t="str">
            <v>un</v>
          </cell>
          <cell r="D1108">
            <v>295.52999999999997</v>
          </cell>
        </row>
        <row r="1109">
          <cell r="A1109" t="str">
            <v>EL02439</v>
          </cell>
          <cell r="B1109" t="str">
            <v>CURVA HORIZONTAL 90° PARA LEITO (SEMI-PESADO) DE AÇO GALV A FOGO LARG=800MM LONGARINA 100x19MM (CHAPA *12) E TRAVESSAS DE PERFILADO 38x19MM (CHAPA *14)</v>
          </cell>
          <cell r="C1109" t="str">
            <v>un</v>
          </cell>
          <cell r="D1109">
            <v>352.78</v>
          </cell>
        </row>
        <row r="1110">
          <cell r="A1110" t="str">
            <v>EL02433</v>
          </cell>
          <cell r="B1110" t="str">
            <v>CURVA HORIZONTAL 90° PARA LEITO (SEMI-PESADO) DE AÇO GALV A FOGO LARG=1.000MM LONGARINA 100x19MM (CHAPA *12) E TRAVESSAS DE PERFILADO 38x19MM (CHAPA *14)</v>
          </cell>
          <cell r="C1110" t="str">
            <v>un</v>
          </cell>
          <cell r="D1110">
            <v>444.73</v>
          </cell>
        </row>
        <row r="1111">
          <cell r="A1111" t="str">
            <v>EL02441</v>
          </cell>
          <cell r="B1111" t="str">
            <v>CURVA VERTICAL 90° INTERNA PARA LEITO (SEMI-PESADO) DE AÇO GALV A FOGO LARG=200MM LONGARINA 100x19MM (CHAPA *12) E TRAVESSAS DE PERFILADO 38x19MM (CHAPA *14)</v>
          </cell>
          <cell r="C1111" t="str">
            <v>un</v>
          </cell>
          <cell r="D1111">
            <v>132.13999999999999</v>
          </cell>
        </row>
        <row r="1112">
          <cell r="A1112" t="str">
            <v>EL02442</v>
          </cell>
          <cell r="B1112" t="str">
            <v>CURVA VERTICAL 90° INTERNA PARA LEITO (SEMI-PESADO) DE AÇO GALV A FOGO LARG=300MM LONGARINA 100x19MM (CHAPA *12) E TRAVESSAS DE PERFILADO 38x19MM (CHAPA *14)</v>
          </cell>
          <cell r="C1112" t="str">
            <v>un</v>
          </cell>
          <cell r="D1112">
            <v>153.58000000000001</v>
          </cell>
        </row>
        <row r="1113">
          <cell r="A1113" t="str">
            <v>EL02443</v>
          </cell>
          <cell r="B1113" t="str">
            <v>CURVA VERTICAL 90° INTERNA PARA LEITO (SEMI-PESADO) DE AÇO GALV A FOGO LARG=400MM LONGARINA 100x19MM (CHAPA *12) E TRAVESSAS DE PERFILADO 38x19MM (CHAPA *14)</v>
          </cell>
          <cell r="C1113" t="str">
            <v>un</v>
          </cell>
          <cell r="D1113">
            <v>162.94</v>
          </cell>
        </row>
        <row r="1114">
          <cell r="A1114" t="str">
            <v>EL02444</v>
          </cell>
          <cell r="B1114" t="str">
            <v>CURVA VERTICAL 90° INTERNA PARA LEITO (SEMI-PESADO) DE AÇO GALV A FOGO LARG=500MM LONGARINA 100x19MM (CHAPA *12) E TRAVESSAS DE PERFILADO 38x19MM (CHAPA *14)</v>
          </cell>
          <cell r="C1114" t="str">
            <v>un</v>
          </cell>
          <cell r="D1114">
            <v>175.49</v>
          </cell>
        </row>
        <row r="1115">
          <cell r="A1115" t="str">
            <v>EL02445</v>
          </cell>
          <cell r="B1115" t="str">
            <v>CURVA VERTICAL 90° INTERNA PARA LEITO (SEMI-PESADO) DE AÇO GALV A FOGO LARG=700MM LONGARINA 100x19MM (CHAPA *12) E TRAVESSAS DE PERFILADO 38x19MM (CHAPA *14)</v>
          </cell>
          <cell r="C1115" t="str">
            <v>un</v>
          </cell>
          <cell r="D1115">
            <v>197.85</v>
          </cell>
        </row>
        <row r="1116">
          <cell r="A1116" t="str">
            <v>EL02446</v>
          </cell>
          <cell r="B1116" t="str">
            <v>CURVA VERTICAL 90° INTERNA PARA LEITO (SEMI-PESADO) DE AÇO GALV A FOGO LARG=800MM LONGARINA 100x19MM (CHAPA *12) E TRAVESSAS DE PERFILADO 38x19MM (CHAPA *14)</v>
          </cell>
          <cell r="C1116" t="str">
            <v>un</v>
          </cell>
          <cell r="D1116">
            <v>208.57</v>
          </cell>
        </row>
        <row r="1117">
          <cell r="A1117" t="str">
            <v>EL02440</v>
          </cell>
          <cell r="B1117" t="str">
            <v>CURVA VERTICAL 90° INTERNA PARA LEITO (SEMI-PESADO) DE AÇO GALV A FOGO LARG=1.000MM LONGARINA 100x19MM (CHAPA *12) E TRAVESSAS DE PERFILADO 38x19MM
(CHAPA *14)</v>
          </cell>
          <cell r="C1117" t="str">
            <v>un</v>
          </cell>
          <cell r="D1117">
            <v>230.14</v>
          </cell>
        </row>
        <row r="1118">
          <cell r="A1118" t="str">
            <v>EL02483</v>
          </cell>
          <cell r="B1118" t="str">
            <v>TÊ HORIZONTAL 90° PARA LEITO (SEMI-PESADO) DE AÇO GALV A FOGO LARG=200MM LONGARINA 100x19MM (CHAPA *12) E TRAVESSAS DE PERFILADO 38x19MM (CHAPA *14)</v>
          </cell>
          <cell r="C1118" t="str">
            <v>un</v>
          </cell>
          <cell r="D1118">
            <v>237.66</v>
          </cell>
        </row>
        <row r="1119">
          <cell r="A1119" t="str">
            <v>EL02484</v>
          </cell>
          <cell r="B1119" t="str">
            <v>TÊ HORIZONTAL 90° PARA LEITO (SEMI-PESADO) DE AÇO GALV A FOGO LARG=300MM LONGARINA 100x19MM (CHAPA *12) E TRAVESSAS DE PERFILADO 38x19MM (CHAPA *14)</v>
          </cell>
          <cell r="C1119" t="str">
            <v>un</v>
          </cell>
          <cell r="D1119">
            <v>298.08999999999997</v>
          </cell>
        </row>
        <row r="1120">
          <cell r="A1120" t="str">
            <v>EL02485</v>
          </cell>
          <cell r="B1120" t="str">
            <v>TÊ HORIZONTAL 90° PARA LEITO (SEMI-PESADO) DE AÇO GALV A FOGO LARG=400MM LONGARINA 100x19MM (CHAPA *12) E TRAVESSAS DE PERFILADO 38x19MM (CHAPA *14)</v>
          </cell>
          <cell r="C1120" t="str">
            <v>un</v>
          </cell>
          <cell r="D1120">
            <v>315.27999999999997</v>
          </cell>
        </row>
        <row r="1121">
          <cell r="A1121" t="str">
            <v>EL02486</v>
          </cell>
          <cell r="B1121" t="str">
            <v>TÊ HORIZONTAL 90° PARA LEITO (SEMI-PESADO) DE AÇO GALV A FOGO LARG=500MM LONGARINA 100x19MM (CHAPA *12) E TRAVESSAS DE PERFILADO 38x19MM (CHAPA *14)</v>
          </cell>
          <cell r="C1121" t="str">
            <v>un</v>
          </cell>
          <cell r="D1121">
            <v>374.94</v>
          </cell>
        </row>
        <row r="1122">
          <cell r="A1122" t="str">
            <v>EL02487</v>
          </cell>
          <cell r="B1122" t="str">
            <v>TÊ HORIZONTAL 90° PARA LEITO (SEMI-PESADO) DE AÇO GALV A FOGO LARG=700MM LONGARINA 100x19MM (CHAPA *12) E TRAVESSAS DE PERFILADO 38x19MM (CHAPA *14)</v>
          </cell>
          <cell r="C1122" t="str">
            <v>un</v>
          </cell>
          <cell r="D1122">
            <v>444.98</v>
          </cell>
        </row>
        <row r="1123">
          <cell r="A1123" t="str">
            <v>EL02488</v>
          </cell>
          <cell r="B1123" t="str">
            <v>TÊ HORIZONTAL 90° PARA LEITO (SEMI-PESADO) DE AÇO GALV A FOGO LARG=800MM LONGARINA 100x19MM (CHAPA *12) E TRAVESSAS DE PERFILADO 38x19MM (CHAPA *14)</v>
          </cell>
          <cell r="C1123" t="str">
            <v>un</v>
          </cell>
          <cell r="D1123">
            <v>498.52</v>
          </cell>
        </row>
        <row r="1124">
          <cell r="A1124" t="str">
            <v>EL02482</v>
          </cell>
          <cell r="B1124" t="str">
            <v>TÊ HORIZONTAL 90° PARA LEITO (SEMI-PESADO) DE AÇO GALV A FOGO LARG=1.000MM LONGARINA 100x19MM (CHAPA *12) E TRAVESSAS DE PERFILADO 38x19MM (CHAPA *14)</v>
          </cell>
          <cell r="C1124" t="str">
            <v>un</v>
          </cell>
          <cell r="D1124">
            <v>511.95</v>
          </cell>
        </row>
        <row r="1125">
          <cell r="A1125" t="str">
            <v>EL02490</v>
          </cell>
          <cell r="B1125" t="str">
            <v>TERMINAL DE FECHAMENTO LISO PARA LEITO DE AÇO GALV A FOGO LARG=200MM, ABA 100MM</v>
          </cell>
          <cell r="C1125" t="str">
            <v>un</v>
          </cell>
          <cell r="D1125">
            <v>21.51</v>
          </cell>
        </row>
        <row r="1126">
          <cell r="A1126" t="str">
            <v>EL02491</v>
          </cell>
          <cell r="B1126" t="str">
            <v>TERMINAL DE FECHAMENTO LISO PARA LEITO DE AÇO GALV A FOGO LARG=300MM, ABA 100MM</v>
          </cell>
          <cell r="C1126" t="str">
            <v>un</v>
          </cell>
          <cell r="D1126">
            <v>30.2</v>
          </cell>
        </row>
        <row r="1127">
          <cell r="A1127" t="str">
            <v>EL02492</v>
          </cell>
          <cell r="B1127" t="str">
            <v>TERMINAL DE FECHAMENTO LISO PARA LEITO DE AÇO GALV A FOGO LARG=400MM, ABA 100MM</v>
          </cell>
          <cell r="C1127" t="str">
            <v>un</v>
          </cell>
          <cell r="D1127">
            <v>33.5</v>
          </cell>
        </row>
        <row r="1128">
          <cell r="A1128" t="str">
            <v>EL02493</v>
          </cell>
          <cell r="B1128" t="str">
            <v>TERMINAL DE FECHAMENTO LISO PARA LEITO DE AÇO GALV A FOGO LARG=500MM, ABA 100MM</v>
          </cell>
          <cell r="C1128" t="str">
            <v>un</v>
          </cell>
          <cell r="D1128">
            <v>38.49</v>
          </cell>
        </row>
        <row r="1129">
          <cell r="A1129" t="str">
            <v>EL02494</v>
          </cell>
          <cell r="B1129" t="str">
            <v>TERMINAL DE FECHAMENTO LISO PARA LEITO DE AÇO GALV A FOGO LARG=700MM, ABA 100MM</v>
          </cell>
          <cell r="C1129" t="str">
            <v>un</v>
          </cell>
          <cell r="D1129">
            <v>44.8</v>
          </cell>
        </row>
        <row r="1130">
          <cell r="A1130" t="str">
            <v>EL02495</v>
          </cell>
          <cell r="B1130" t="str">
            <v>TERMINAL DE FECHAMENTO LISO PARA LEITO DE AÇO GALV A FOGO LARG=800MM, ABA 100MM</v>
          </cell>
          <cell r="C1130" t="str">
            <v>un</v>
          </cell>
          <cell r="D1130">
            <v>51.29</v>
          </cell>
        </row>
        <row r="1131">
          <cell r="A1131" t="str">
            <v>EL02489</v>
          </cell>
          <cell r="B1131" t="str">
            <v>TERMINAL DE FECHAMENTO LISO PARA LEITO DE AÇO GALV A FOGO LARG=1.000MM, ABA 100MM</v>
          </cell>
          <cell r="C1131" t="str">
            <v>un</v>
          </cell>
          <cell r="D1131">
            <v>56.86</v>
          </cell>
        </row>
        <row r="1132">
          <cell r="A1132" t="str">
            <v>EL02498</v>
          </cell>
          <cell r="B1132" t="str">
            <v>JUNÇÃO SIMPLES PARA LEITO DE AÇO GALV A FOGO ABA 100MM</v>
          </cell>
          <cell r="C1132" t="str">
            <v>un</v>
          </cell>
          <cell r="D1132">
            <v>6.52</v>
          </cell>
        </row>
        <row r="1133">
          <cell r="A1133" t="str">
            <v>EL02497</v>
          </cell>
          <cell r="B1133" t="str">
            <v>JUNÇÃO ARTICULADA PARA LEITO DE AÇO GALV A FOGO ABA 100MM</v>
          </cell>
          <cell r="C1133" t="str">
            <v>un</v>
          </cell>
          <cell r="D1133">
            <v>17.3</v>
          </cell>
        </row>
        <row r="1134">
          <cell r="A1134" t="str">
            <v>EL06026</v>
          </cell>
          <cell r="B1134" t="str">
            <v>PRESÍLHA DE FIXAÇÃO DE TAMPA PLANA PARA LEITO DE AÇO GALV A FOGO ABA 100MM</v>
          </cell>
          <cell r="C1134" t="str">
            <v>un</v>
          </cell>
          <cell r="D1134">
            <v>3.32</v>
          </cell>
        </row>
        <row r="1135">
          <cell r="A1135" t="str">
            <v>EL02469</v>
          </cell>
          <cell r="B1135" t="str">
            <v>TAMPA DE ENCAIXE PLANA PARA LEITO (SEMI-PESADO) DE AÇO GALV A FOGO 200 X 3.000MM (LARG x COMP) CHAPA *24</v>
          </cell>
          <cell r="C1135" t="str">
            <v>un</v>
          </cell>
          <cell r="D1135">
            <v>178.31</v>
          </cell>
        </row>
        <row r="1136">
          <cell r="A1136" t="str">
            <v>EL02470</v>
          </cell>
          <cell r="B1136" t="str">
            <v>TAMPA DE ENCAIXE PLANA PARA LEITO (SEMI-PESADO) DE AÇO GALV A FOGO 300 X 3.000MM (LARG x COMP) CHAPA *24</v>
          </cell>
          <cell r="C1136" t="str">
            <v>un</v>
          </cell>
          <cell r="D1136">
            <v>245.06</v>
          </cell>
        </row>
        <row r="1137">
          <cell r="A1137" t="str">
            <v>EL02471</v>
          </cell>
          <cell r="B1137" t="str">
            <v>TAMPA DE ENCAIXE PLANA PARA LEITO (SEMI-PESADO) DE AÇO GALV A FOGO 400 X 3.000MM (LARG x COMP) CHAPA *22</v>
          </cell>
          <cell r="C1137" t="str">
            <v>un</v>
          </cell>
          <cell r="D1137">
            <v>302.85000000000002</v>
          </cell>
        </row>
        <row r="1138">
          <cell r="A1138" t="str">
            <v>EL02472</v>
          </cell>
          <cell r="B1138" t="str">
            <v>TAMPA DE ENCAIXE PLANA PARA LEITO (SEMI-PESADO) DE AÇO GALV A FOGO 500 X 3.000MM (LARG x COMP) CHAPA *22</v>
          </cell>
          <cell r="C1138" t="str">
            <v>un</v>
          </cell>
          <cell r="D1138">
            <v>362.91</v>
          </cell>
        </row>
        <row r="1139">
          <cell r="A1139" t="str">
            <v>EL02473</v>
          </cell>
          <cell r="B1139" t="str">
            <v>TAMPA DE ENCAIXE PLANA PARA LEITO (SEMI-PESADO) DE AÇO GALV A FOGO 700 X 3.000MM (LARG x COMP) CHAPA *22</v>
          </cell>
          <cell r="C1139" t="str">
            <v>un</v>
          </cell>
          <cell r="D1139">
            <v>556.28</v>
          </cell>
        </row>
        <row r="1140">
          <cell r="A1140" t="str">
            <v>EL02474</v>
          </cell>
          <cell r="B1140" t="str">
            <v>TAMPA DE ENCAIXE PLANA PARA LEITO (SEMI-PESADO) DE AÇO GALV A FOGO 800 X 3.000MM (LARG x COMP) CHAPA *20</v>
          </cell>
          <cell r="C1140" t="str">
            <v>un</v>
          </cell>
          <cell r="D1140">
            <v>628.80999999999995</v>
          </cell>
        </row>
        <row r="1141">
          <cell r="A1141" t="str">
            <v>EL02468</v>
          </cell>
          <cell r="B1141" t="str">
            <v>TAMPA DE ENCAIXE PLANA PARA LEITO (SEMI-PESADO) DE AÇO GALV A FOGO 1.000 X 3.000MM (LARG x COMP) CHAPA *20</v>
          </cell>
          <cell r="C1141" t="str">
            <v>un</v>
          </cell>
          <cell r="D1141">
            <v>773.9</v>
          </cell>
        </row>
        <row r="1142">
          <cell r="A1142" t="str">
            <v>EL02455</v>
          </cell>
          <cell r="B1142" t="str">
            <v>TAMPA DE ENCAIXE PLANA PARA CURVA HORIZONTAL 90° DE AÇO GALV A FOGO LARG=200MM CHAPA *24 PARA LEITO (SEMI-PESADO)</v>
          </cell>
          <cell r="C1142" t="str">
            <v>un</v>
          </cell>
          <cell r="D1142">
            <v>93.94</v>
          </cell>
        </row>
        <row r="1143">
          <cell r="A1143" t="str">
            <v>EL02456</v>
          </cell>
          <cell r="B1143" t="str">
            <v>TAMPA DE ENCAIXE PLANA PARA CURVA HORIZONTAL 90° DE AÇO GALV A FOGO LARG=300MM CHAPA *24 PARA LEITO (SEMI-PESADO)</v>
          </cell>
          <cell r="C1143" t="str">
            <v>un</v>
          </cell>
          <cell r="D1143">
            <v>138.63</v>
          </cell>
        </row>
        <row r="1144">
          <cell r="A1144" t="str">
            <v>EL02457</v>
          </cell>
          <cell r="B1144" t="str">
            <v>TAMPA DE ENCAIXE PLANA PARA CURVA HORIZONTAL 90° DE AÇO GALV A FOGO LARG=400MM CHAPA *22 PARA LEITO (SEMI-PESADO)</v>
          </cell>
          <cell r="C1144" t="str">
            <v>un</v>
          </cell>
          <cell r="D1144">
            <v>205.54</v>
          </cell>
        </row>
        <row r="1145">
          <cell r="A1145" t="str">
            <v>EL02458</v>
          </cell>
          <cell r="B1145" t="str">
            <v>TAMPA DE ENCAIXE PLANA PARA CURVA HORIZONTAL 90° DE AÇO GALV A FOGO LARG=500MM CHAPA *22 PARA LEITO (SEMI-PESADO)</v>
          </cell>
          <cell r="C1145" t="str">
            <v>un</v>
          </cell>
          <cell r="D1145">
            <v>248.71</v>
          </cell>
        </row>
        <row r="1146">
          <cell r="A1146" t="str">
            <v>EL02459</v>
          </cell>
          <cell r="B1146" t="str">
            <v>TAMPA DE ENCAIXE PLANA PARA CURVA HORIZONTAL 90° DE AÇO GALV A FOGO LARG=700MM CHAPA *22 PARA LEITO (SEMI-PESADO)</v>
          </cell>
          <cell r="C1146" t="str">
            <v>un</v>
          </cell>
          <cell r="D1146">
            <v>441.38</v>
          </cell>
        </row>
        <row r="1147">
          <cell r="A1147" t="str">
            <v>EL02460</v>
          </cell>
          <cell r="B1147" t="str">
            <v>TAMPA DE ENCAIXE PLANA PARA CURVA HORIZONTAL 90° DE AÇO GALV A FOGO LARG=800MM CHAPA *20 PARA LEITO (SEMI-PESADO)</v>
          </cell>
          <cell r="C1147" t="str">
            <v>un</v>
          </cell>
          <cell r="D1147">
            <v>518.36</v>
          </cell>
        </row>
        <row r="1148">
          <cell r="A1148" t="str">
            <v>EL02454</v>
          </cell>
          <cell r="B1148" t="str">
            <v>TAMPA DE ENCAIXE PLANA PARA CURVA HORIZONTAL 90° DE AÇO GALV A FOGO LARG=1.000MM CHAPA *20 PARA LEITO (SEMI-PESADO)</v>
          </cell>
          <cell r="C1148" t="str">
            <v>un</v>
          </cell>
          <cell r="D1148">
            <v>806.13</v>
          </cell>
        </row>
        <row r="1149">
          <cell r="A1149" t="str">
            <v>EL02462</v>
          </cell>
          <cell r="B1149" t="str">
            <v>TAMPA DE ENCAIXE PLANA PARA CURVA VERTICAL 90° INTERNA DE AÇO GALV A FOGO LARG=200MM CHAPA *24 PARA LEITO (SEMI-PESADO)</v>
          </cell>
          <cell r="C1149" t="str">
            <v>un</v>
          </cell>
          <cell r="D1149">
            <v>49.14</v>
          </cell>
        </row>
        <row r="1150">
          <cell r="A1150" t="str">
            <v>EL02463</v>
          </cell>
          <cell r="B1150" t="str">
            <v>TAMPA DE ENCAIXE PLANA PARA CURVA VERTICAL 90° INTERNA DE AÇO GALV A FOGO LARG=300MM CHAPA *24 PARA LEITO (SEMI-PESADO)</v>
          </cell>
          <cell r="C1150" t="str">
            <v>un</v>
          </cell>
          <cell r="D1150">
            <v>80.959999999999994</v>
          </cell>
        </row>
        <row r="1151">
          <cell r="A1151" t="str">
            <v>EL02464</v>
          </cell>
          <cell r="B1151" t="str">
            <v>TAMPA DE ENCAIXE PLANA PARA CURVA VERTICAL 90° INTERNA DE AÇO GALV A FOGO LARG=400MM CHAPA *22 PARA LEITO (SEMI-PESADO)</v>
          </cell>
          <cell r="C1151" t="str">
            <v>un</v>
          </cell>
          <cell r="D1151">
            <v>101.42</v>
          </cell>
        </row>
        <row r="1152">
          <cell r="A1152" t="str">
            <v>EL02465</v>
          </cell>
          <cell r="B1152" t="str">
            <v>TAMPA DE ENCAIXE PLANA PARA CURVA VERTICAL 90° INTERNA DE AÇO GALV A FOGO LARG=500MM CHAPA *22 PARA LEITO (SEMI-PESADO)</v>
          </cell>
          <cell r="C1152" t="str">
            <v>un</v>
          </cell>
          <cell r="D1152">
            <v>123.41</v>
          </cell>
        </row>
        <row r="1153">
          <cell r="A1153" t="str">
            <v>EL02466</v>
          </cell>
          <cell r="B1153" t="str">
            <v>TAMPA DE ENCAIXE PLANA PARA CURVA VERTICAL 90° INTERNA DE AÇO GALV A FOGO LARG=700MM CHAPA *22 PARA LEITO (SEMI-PESADO)</v>
          </cell>
          <cell r="C1153" t="str">
            <v>un</v>
          </cell>
          <cell r="D1153">
            <v>211.16</v>
          </cell>
        </row>
        <row r="1154">
          <cell r="A1154" t="str">
            <v>EL02467</v>
          </cell>
          <cell r="B1154" t="str">
            <v>TAMPA DE ENCAIXE PLANA PARA CURVA VERTICAL 90° INTERNA DE AÇO GALV A FOGO LARG=800MM CHAPA *20 PARA LEITO (SEMI-PESADO)</v>
          </cell>
          <cell r="C1154" t="str">
            <v>un</v>
          </cell>
          <cell r="D1154">
            <v>238.41</v>
          </cell>
        </row>
        <row r="1155">
          <cell r="A1155" t="str">
            <v>EL02461</v>
          </cell>
          <cell r="B1155" t="str">
            <v>TAMPA DE ENCAIXE PLANA PARA CURVA VERTICAL 90° INTERNA DE AÇO GALV A FOGO LARG=1.000MM CHAPA *20 PARA LEITO (SEMI-PESADO)</v>
          </cell>
          <cell r="C1155" t="str">
            <v>un</v>
          </cell>
          <cell r="D1155">
            <v>270.26</v>
          </cell>
        </row>
        <row r="1156">
          <cell r="A1156" t="str">
            <v>EL02476</v>
          </cell>
          <cell r="B1156" t="str">
            <v>TAMPA DE ENCAIXE PLANA PARA TÊ HORIZONTAL 90° DE AÇO GALV A FOGO LARG=200MM CHAPA *24 PARA LEITO (SEMI-PESADO)</v>
          </cell>
          <cell r="C1156" t="str">
            <v>un</v>
          </cell>
          <cell r="D1156">
            <v>160.49</v>
          </cell>
        </row>
        <row r="1157">
          <cell r="A1157" t="str">
            <v>EL02477</v>
          </cell>
          <cell r="B1157" t="str">
            <v>TAMPA DE ENCAIXE PLANA PARA TÊ HORIZONTAL 90° DE AÇO GALV A FOGO LARG=300MM CHAPA *24 PARA LEITO (SEMI-PESADO)</v>
          </cell>
          <cell r="C1157" t="str">
            <v>un</v>
          </cell>
          <cell r="D1157">
            <v>212.62</v>
          </cell>
        </row>
        <row r="1158">
          <cell r="A1158" t="str">
            <v>EL02478</v>
          </cell>
          <cell r="B1158" t="str">
            <v>TAMPA DE ENCAIXE PLANA PARA TÊ HORIZONTAL 90° DE AÇO GALV A FOGO LARG=400MM CHAPA *22 PARA LEITO (SEMI-PESADO)</v>
          </cell>
          <cell r="C1158" t="str">
            <v>un</v>
          </cell>
          <cell r="D1158">
            <v>296.75</v>
          </cell>
        </row>
        <row r="1159">
          <cell r="A1159" t="str">
            <v>EL02479</v>
          </cell>
          <cell r="B1159" t="str">
            <v>TAMPA DE ENCAIXE PLANA PARA TÊ HORIZONTAL 90° DE AÇO GALV A FOGO LARG=500MM CHAPA *22 PARA LEITO (SEMI-PESADO)</v>
          </cell>
          <cell r="C1159" t="str">
            <v>un</v>
          </cell>
          <cell r="D1159">
            <v>363.22</v>
          </cell>
        </row>
        <row r="1160">
          <cell r="A1160" t="str">
            <v>EL02480</v>
          </cell>
          <cell r="B1160" t="str">
            <v>TAMPA DE ENCAIXE PLANA PARA TÊ HORIZONTAL 90° DE AÇO GALV A FOGO LARG=700MM CHAPA *22 PARA LEITO (SEMI-PESADO)</v>
          </cell>
          <cell r="C1160" t="str">
            <v>un</v>
          </cell>
          <cell r="D1160">
            <v>578.58000000000004</v>
          </cell>
        </row>
        <row r="1161">
          <cell r="A1161" t="str">
            <v>EL02481</v>
          </cell>
          <cell r="B1161" t="str">
            <v>TAMPA DE ENCAIXE PLANA PARA TÊ HORIZONTAL 90° DE AÇO GALV A FOGO LARG=800MM CHAPA *20 PARA LEITO (SEMI-PESADO)</v>
          </cell>
          <cell r="C1161" t="str">
            <v>un</v>
          </cell>
          <cell r="D1161">
            <v>708.74</v>
          </cell>
        </row>
        <row r="1162">
          <cell r="A1162" t="str">
            <v>EL02475</v>
          </cell>
          <cell r="B1162" t="str">
            <v>TAMPA DE ENCAIXE PLANA PARA TÊ HORIZONTAL 90° DE AÇO GALV A FOGO LARG=1.000MM CHAPA *20 PARA LEITO (SEMI-PESADO)</v>
          </cell>
          <cell r="C1162" t="str">
            <v>un</v>
          </cell>
          <cell r="D1162">
            <v>1054.5899999999999</v>
          </cell>
        </row>
        <row r="1163">
          <cell r="A1163" t="str">
            <v>EL02625</v>
          </cell>
          <cell r="B1163" t="str">
            <v>PERFILADO LISO DE AÇO GALV A FOGO 38 X 38 X 3.000MM (LARG X ALT X COMP) CHAPA *12</v>
          </cell>
          <cell r="C1163" t="str">
            <v>un</v>
          </cell>
          <cell r="D1163">
            <v>107.88</v>
          </cell>
        </row>
        <row r="1164">
          <cell r="A1164" t="str">
            <v>EL02626</v>
          </cell>
          <cell r="B1164" t="str">
            <v>PERFILADO PERFURADO DE AÇO GALV A FOGO 38 X 38 X 3.000MM (LARG X ALT X COMP) CHAPA
*12</v>
          </cell>
          <cell r="C1164" t="str">
            <v>un</v>
          </cell>
          <cell r="D1164">
            <v>107.88</v>
          </cell>
        </row>
        <row r="1165">
          <cell r="A1165" t="str">
            <v>EL02612</v>
          </cell>
          <cell r="B1165" t="str">
            <v>BASE (SAPATA) EXTERNA DE AÇO GALV A FOGO 4 FUROS PARA PERFILADO SIMPLES (38X38MM)</v>
          </cell>
          <cell r="C1165" t="str">
            <v>un</v>
          </cell>
          <cell r="D1165">
            <v>11.92</v>
          </cell>
        </row>
        <row r="1166">
          <cell r="A1166" t="str">
            <v>EL02613</v>
          </cell>
          <cell r="B1166" t="str">
            <v>BASE (SAPATA) EXTERNA DE AÇO GALV A FOGO 4 FUROS PARA PERFILADO DUPLO (76X38MM)</v>
          </cell>
          <cell r="C1166" t="str">
            <v>un</v>
          </cell>
          <cell r="D1166">
            <v>25.04</v>
          </cell>
        </row>
        <row r="1167">
          <cell r="A1167" t="str">
            <v>EL02615</v>
          </cell>
          <cell r="B1167" t="str">
            <v>CAIXA DE DERIVAÇÃO PARA PERFILADO (38X38MM) DE AÇO GALV A FOGO TIPO I</v>
          </cell>
          <cell r="C1167" t="str">
            <v>un</v>
          </cell>
          <cell r="D1167">
            <v>30.12</v>
          </cell>
        </row>
        <row r="1168">
          <cell r="A1168" t="str">
            <v>EL02614</v>
          </cell>
          <cell r="B1168" t="str">
            <v>CAIXA DE DERIVAÇÃO PARA PERFILADO (38X38MM) DE AÇO GALV A FOGO TIPO L</v>
          </cell>
          <cell r="C1168" t="str">
            <v>un</v>
          </cell>
          <cell r="D1168">
            <v>32.08</v>
          </cell>
        </row>
        <row r="1169">
          <cell r="A1169" t="str">
            <v>EL02616</v>
          </cell>
          <cell r="B1169" t="str">
            <v>CAIXA DE DERIVAÇÃO PARA PERFILADO (38X38MM) DE AÇO GALV A FOGO TIPO T</v>
          </cell>
          <cell r="C1169" t="str">
            <v>un</v>
          </cell>
          <cell r="D1169">
            <v>36.28</v>
          </cell>
        </row>
        <row r="1170">
          <cell r="A1170" t="str">
            <v>EL02617</v>
          </cell>
          <cell r="B1170" t="str">
            <v>CAIXA DE DERIVAÇÃO PARA PERFILADO (38X38MM) DE AÇO GALV A FOGO TIPO X</v>
          </cell>
          <cell r="C1170" t="str">
            <v>un</v>
          </cell>
          <cell r="D1170">
            <v>39.82</v>
          </cell>
        </row>
        <row r="1171">
          <cell r="A1171" t="str">
            <v>EL07576</v>
          </cell>
          <cell r="B1171" t="str">
            <v>CAIXA PARA PERFILADO (38X38MM) EM AÇO GALV A FOGO C/ TOMADA 2P+T 10A</v>
          </cell>
          <cell r="C1171" t="str">
            <v>un</v>
          </cell>
          <cell r="D1171">
            <v>8.69</v>
          </cell>
        </row>
        <row r="1172">
          <cell r="A1172" t="str">
            <v>EL02624</v>
          </cell>
          <cell r="B1172" t="str">
            <v>CANTONEIRA ZZ PARA PERFILADO (38X38MM) DE AÇO GALV A FOGO (JUNÇÃO ANGULAR DUPLA ALTA)</v>
          </cell>
          <cell r="C1172" t="str">
            <v>un</v>
          </cell>
          <cell r="D1172">
            <v>3.78</v>
          </cell>
        </row>
        <row r="1173">
          <cell r="A1173" t="str">
            <v>EL02618</v>
          </cell>
          <cell r="B1173" t="str">
            <v>DISTÂNCIADOR U DUPLO DE AÇO GALV A FOGO PARA PERFILADO (38X38MM)</v>
          </cell>
          <cell r="C1173" t="str">
            <v>un</v>
          </cell>
          <cell r="D1173">
            <v>3.74</v>
          </cell>
        </row>
        <row r="1174">
          <cell r="A1174" t="str">
            <v>EL02619</v>
          </cell>
          <cell r="B1174" t="str">
            <v>EMENDA (JUNÇÃO) EXTERNA PARA PERFILADO (38X38MM) DE AÇO GALV A FOGO TIPO I</v>
          </cell>
          <cell r="C1174" t="str">
            <v>un</v>
          </cell>
          <cell r="D1174">
            <v>5.46</v>
          </cell>
        </row>
        <row r="1175">
          <cell r="A1175" t="str">
            <v>EL02620</v>
          </cell>
          <cell r="B1175" t="str">
            <v>EMENDA (JUNÇÃO) INTERNA PARA PERFILADO (38X38MM) DE AÇO GALV A FOGO TIPO I</v>
          </cell>
          <cell r="C1175" t="str">
            <v>un</v>
          </cell>
          <cell r="D1175">
            <v>3.87</v>
          </cell>
        </row>
        <row r="1176">
          <cell r="A1176" t="str">
            <v>EL02621</v>
          </cell>
          <cell r="B1176" t="str">
            <v>EMENDA (JUNÇÃO) INTERNA PARA PERFILADO (38X38MM) DE AÇO GALV A FOGO TIPO L</v>
          </cell>
          <cell r="C1176" t="str">
            <v>un</v>
          </cell>
          <cell r="D1176">
            <v>6.97</v>
          </cell>
        </row>
        <row r="1177">
          <cell r="A1177" t="str">
            <v>EL02622</v>
          </cell>
          <cell r="B1177" t="str">
            <v>EMENDA (JUNÇÃO) INTERNA PARA PERFILADO (38X38MM) DE AÇO GALV A FOGO TIPO T</v>
          </cell>
          <cell r="C1177" t="str">
            <v>un</v>
          </cell>
          <cell r="D1177">
            <v>8.1</v>
          </cell>
        </row>
        <row r="1178">
          <cell r="A1178" t="str">
            <v>EL02623</v>
          </cell>
          <cell r="B1178" t="str">
            <v>EMENDA (JUNÇÃO) INTERNA PARA PERFILADO (38X38MM) DE AÇO GALV A FOGO TIPO X</v>
          </cell>
          <cell r="C1178" t="str">
            <v>un</v>
          </cell>
          <cell r="D1178">
            <v>10.09</v>
          </cell>
        </row>
        <row r="1179">
          <cell r="A1179" t="str">
            <v>EL02627</v>
          </cell>
          <cell r="B1179" t="str">
            <v>SUPORTE (GANCHO) CURTO PARA FIXAR LUMINÁRIA EM PERFILADO (38X38MM) DE AÇO GALV A FOGO</v>
          </cell>
          <cell r="C1179" t="str">
            <v>un</v>
          </cell>
          <cell r="D1179">
            <v>3.59</v>
          </cell>
        </row>
        <row r="1180">
          <cell r="A1180" t="str">
            <v>EL02628</v>
          </cell>
          <cell r="B1180" t="str">
            <v>SUPORTE (GANCHO) CURTO PARA PERFILADO (38X38MM) DE AÇO GALV A FOGO</v>
          </cell>
          <cell r="C1180" t="str">
            <v>un</v>
          </cell>
          <cell r="D1180">
            <v>3.78</v>
          </cell>
        </row>
        <row r="1181">
          <cell r="A1181" t="str">
            <v>EL06084</v>
          </cell>
          <cell r="B1181" t="str">
            <v>CHUMBADOR EM AÇO GALV A FOGO 1/2" X 300 MM COM PORCA E ARRUELA PARA POSTE</v>
          </cell>
          <cell r="C1181" t="str">
            <v>un</v>
          </cell>
          <cell r="D1181">
            <v>18.170000000000002</v>
          </cell>
        </row>
        <row r="1182">
          <cell r="A1182" t="str">
            <v>EL06085</v>
          </cell>
          <cell r="B1182" t="str">
            <v>CHUMBADOR EM AÇO GALV A FOGO 3/4" X 500 MM COM PORCA E ARRUELA PARA POSTE</v>
          </cell>
          <cell r="C1182" t="str">
            <v>un</v>
          </cell>
          <cell r="D1182">
            <v>75</v>
          </cell>
        </row>
        <row r="1183">
          <cell r="A1183" t="str">
            <v>EL02849</v>
          </cell>
          <cell r="B1183" t="str">
            <v>POSTE TELECÔNICO RETO DE AÇO GALV A FOGO, ALT=2M FLANGEADO, DIÂM. NO TOPO = 60MM NBR-14744 PARA ILUMINAÇÃO</v>
          </cell>
          <cell r="C1183" t="str">
            <v>un</v>
          </cell>
          <cell r="D1183">
            <v>474.88</v>
          </cell>
        </row>
        <row r="1184">
          <cell r="A1184" t="str">
            <v>EL01138</v>
          </cell>
          <cell r="B1184" t="str">
            <v>POSTE TELECÔNICO RETO DE AÇO GALV A FOGO, ALT=3M (ALTURA ÚTIL) ENGASTAR, DIÂM. NO TOPO = 60MM NBR-14744 PARA ILUMINAÇÃO</v>
          </cell>
          <cell r="C1184" t="str">
            <v>un</v>
          </cell>
          <cell r="D1184">
            <v>598.4</v>
          </cell>
        </row>
        <row r="1185">
          <cell r="A1185" t="str">
            <v>EL06092</v>
          </cell>
          <cell r="B1185" t="str">
            <v>POSTE TELECÔNICO RETO DE AÇO GALV A FOGO, ALT=4M FLANGEADO, DIÂM. NO TOPO = 60MM NBR-14744 PARA ILUMINAÇÃO</v>
          </cell>
          <cell r="C1185" t="str">
            <v>un</v>
          </cell>
          <cell r="D1185">
            <v>817.3</v>
          </cell>
        </row>
        <row r="1186">
          <cell r="A1186" t="str">
            <v>EL06093</v>
          </cell>
          <cell r="B1186" t="str">
            <v>POSTE TELECÔNICO RETO DE AÇO GALV A FOGO, ALT=6M (ALTURA ÚTIL) ENGASTAR, DIÂM. NO TOPO = 60MM NBR-14744 PARA ILUMINAÇÃO</v>
          </cell>
          <cell r="C1186" t="str">
            <v>un</v>
          </cell>
          <cell r="D1186">
            <v>1321.1</v>
          </cell>
        </row>
        <row r="1187">
          <cell r="A1187" t="str">
            <v>EL06094</v>
          </cell>
          <cell r="B1187" t="str">
            <v>POSTE TELECÔNICO RETO DE AÇO GALV A FOGO, ALT=7M FLANGEADO, DIÂM. NO TOPO = 60MM NBR-14744 PARA ILUMINAÇÃO</v>
          </cell>
          <cell r="C1187" t="str">
            <v>un</v>
          </cell>
          <cell r="D1187">
            <v>1848</v>
          </cell>
        </row>
        <row r="1188">
          <cell r="A1188" t="str">
            <v>EL06095</v>
          </cell>
          <cell r="B1188" t="str">
            <v>POSTE TELECÔNICO RETO DE AÇO GALV A FOGO, ALT=9M (ALTURA ÚTIL) ENGASTAR, DIÂM. NO TOPO = 60MM NBR-14744 PARA ILUMINAÇÃO</v>
          </cell>
          <cell r="C1188" t="str">
            <v>un</v>
          </cell>
          <cell r="D1188">
            <v>2422.29</v>
          </cell>
        </row>
        <row r="1189">
          <cell r="A1189" t="str">
            <v>EL06091</v>
          </cell>
          <cell r="B1189" t="str">
            <v>POSTE TELECÔNICO RETO DE AÇO GALV A FOGO, ALT=10M FLANGEADO, DIÂM. NO TOPO = 60MM NBR-14744 PARA ILUMINAÇÃO</v>
          </cell>
          <cell r="C1189" t="str">
            <v>un</v>
          </cell>
          <cell r="D1189">
            <v>3259.94</v>
          </cell>
        </row>
        <row r="1190">
          <cell r="A1190" t="str">
            <v>EL02845</v>
          </cell>
          <cell r="B1190" t="str">
            <v>POSTE TELECÔNICO CURVO SIMPLES DE AÇO GALV A FOGO, ALT=7M (ALTURA ÚTIL) ENGASTAR, DIÂM. NO TOPO = 60MM NBR-14744 PARA ILUMINAÇÃO</v>
          </cell>
          <cell r="C1190" t="str">
            <v>un</v>
          </cell>
          <cell r="D1190">
            <v>2174.02</v>
          </cell>
        </row>
        <row r="1191">
          <cell r="A1191" t="str">
            <v>EL02847</v>
          </cell>
          <cell r="B1191" t="str">
            <v>POSTE TELECÔNICO CURVO SIMPLES DE AÇO GALV A FOGO, ALT=8M FLANGEADO, DIÂM. NO TOPO = 60MM NBR-14744 PARA ILUMINAÇÃO</v>
          </cell>
          <cell r="C1191" t="str">
            <v>un</v>
          </cell>
          <cell r="D1191">
            <v>2623.22</v>
          </cell>
        </row>
        <row r="1192">
          <cell r="A1192" t="str">
            <v>EL02846</v>
          </cell>
          <cell r="B1192" t="str">
            <v>POSTE TELECÔNICO CURVO SIMPLES DE AÇO GALV A FOGO, ALT=10M FLANGEADO, DIÂM. NO TOPO = 60MM NBR-14744 PARA ILUMINAÇÃO</v>
          </cell>
          <cell r="C1192" t="str">
            <v>un</v>
          </cell>
          <cell r="D1192">
            <v>3514.25</v>
          </cell>
        </row>
        <row r="1193">
          <cell r="A1193" t="str">
            <v>EL02844</v>
          </cell>
          <cell r="B1193" t="str">
            <v>POSTE TELECÔNICO CURVO SIMPLES DE AÇO GALV A FOGO, ALT=10M (ALTURA ÚTIL) ENGASTAR, DIÂM. NO TOPO = 60MM NBR-14744 PARA ILUMINAÇÃO</v>
          </cell>
          <cell r="C1193" t="str">
            <v>un</v>
          </cell>
          <cell r="D1193">
            <v>3351.35</v>
          </cell>
        </row>
        <row r="1194">
          <cell r="A1194" t="str">
            <v>EL02843</v>
          </cell>
          <cell r="B1194" t="str">
            <v>POSTE TELECÔNICO CURVO DUPLO DE AÇO GALV A FOGO, ALT=8M FLANGEADO, DIÂM. NO TOPO = 60MM NBR-14744 PARA ILUMINAÇÃO</v>
          </cell>
          <cell r="C1194" t="str">
            <v>un</v>
          </cell>
          <cell r="D1194">
            <v>3144.58</v>
          </cell>
        </row>
        <row r="1195">
          <cell r="A1195" t="str">
            <v>EL02842</v>
          </cell>
          <cell r="B1195" t="str">
            <v>POSTE TELECÔNICO CURVO DUPLO DE AÇO GALV A FOGO, ALT=10M (ALTURA ÚTIL) ENGASTAR, DIÂM. NO TOPO = 60MM NBR-14744 PARA ILUMINAÇÃO</v>
          </cell>
          <cell r="C1195" t="str">
            <v>un</v>
          </cell>
          <cell r="D1195">
            <v>3777.54</v>
          </cell>
        </row>
        <row r="1196">
          <cell r="A1196" t="str">
            <v>EL07717</v>
          </cell>
          <cell r="B1196" t="str">
            <v>POSTE CIRCULAR DE CONCRETO COMP=9M (COMP. TOTAL), 200 DAN (CARGA NOMINAL) ENGASTAR NBR-8451</v>
          </cell>
          <cell r="C1196" t="str">
            <v>un</v>
          </cell>
          <cell r="D1196">
            <v>1080</v>
          </cell>
        </row>
        <row r="1197">
          <cell r="A1197" t="str">
            <v>EL07718</v>
          </cell>
          <cell r="B1197" t="str">
            <v>POSTE CIRCULAR DE CONCRETO COMP=9M (COMP. TOTAL), 300 DAN (CARGA NOMINAL) ENGASTAR NBR-8451</v>
          </cell>
          <cell r="C1197" t="str">
            <v>un</v>
          </cell>
          <cell r="D1197">
            <v>1500</v>
          </cell>
        </row>
        <row r="1198">
          <cell r="A1198" t="str">
            <v>EL02862</v>
          </cell>
          <cell r="B1198" t="str">
            <v>POSTE CIRCULAR DE CONCRETO COMP=9M (COMP. TOTAL), 600 DAN (CARGA NOMINAL) ENGASTAR NBR-8451</v>
          </cell>
          <cell r="C1198" t="str">
            <v>un</v>
          </cell>
          <cell r="D1198">
            <v>1682.63</v>
          </cell>
        </row>
        <row r="1199">
          <cell r="A1199" t="str">
            <v>EL07719</v>
          </cell>
          <cell r="B1199" t="str">
            <v>POSTE CIRCULAR DE CONCRETO COMP=9M (COMP. TOTAL), 1000 DAN (CARGA NOMINAL) ENGASTAR NBR-8451</v>
          </cell>
          <cell r="C1199" t="str">
            <v>un</v>
          </cell>
          <cell r="D1199">
            <v>2235.13</v>
          </cell>
        </row>
        <row r="1200">
          <cell r="A1200" t="str">
            <v>EL02853</v>
          </cell>
          <cell r="B1200" t="str">
            <v>POSTE CIRCULAR DE CONCRETO COMP=10,5M (COMP. TOTAL), 1.000 DAN (CARGA NOMINAL) ENGASTAR NBR-8451</v>
          </cell>
          <cell r="C1200" t="str">
            <v>un</v>
          </cell>
          <cell r="D1200">
            <v>4518</v>
          </cell>
        </row>
        <row r="1201">
          <cell r="A1201" t="str">
            <v>EL02854</v>
          </cell>
          <cell r="B1201" t="str">
            <v>POSTE CIRCULAR DE CONCRETO COMP=11M (COMP. TOTAL), 400 DAN (CARGA NOMINAL) ENGASTAR NBR-8451</v>
          </cell>
          <cell r="C1201" t="str">
            <v>un</v>
          </cell>
          <cell r="D1201">
            <v>2426</v>
          </cell>
        </row>
        <row r="1202">
          <cell r="A1202" t="str">
            <v>EL02855</v>
          </cell>
          <cell r="B1202" t="str">
            <v>POSTE CIRCULAR DE CONCRETO COMP=11M (COMP. TOTAL), 600 DAN (CARGA NOMINAL) ENGASTAR NBR-8451</v>
          </cell>
          <cell r="C1202" t="str">
            <v>un</v>
          </cell>
          <cell r="D1202">
            <v>2906.75</v>
          </cell>
        </row>
        <row r="1203">
          <cell r="A1203" t="str">
            <v>EL07720</v>
          </cell>
          <cell r="B1203" t="str">
            <v>POSTE CIRCULAR DE CONCRETO COMP=11M (COMP. TOTAL), 1000 DAN (CARGA NOMINAL) ENGASTAR NBR-8451</v>
          </cell>
          <cell r="C1203" t="str">
            <v>un</v>
          </cell>
          <cell r="D1203">
            <v>4900</v>
          </cell>
        </row>
        <row r="1204">
          <cell r="A1204" t="str">
            <v>EL02857</v>
          </cell>
          <cell r="B1204" t="str">
            <v>POSTE CIRCULAR DE CONCRETO COMP=12M (COMP. TOTAL), 600 DAN (CARGA NOMINAL) ENGASTAR NBR-8451</v>
          </cell>
          <cell r="C1204" t="str">
            <v>un</v>
          </cell>
          <cell r="D1204">
            <v>3075</v>
          </cell>
        </row>
        <row r="1205">
          <cell r="A1205" t="str">
            <v>EL02858</v>
          </cell>
          <cell r="B1205" t="str">
            <v>POSTE CIRCULAR DE CONCRETO COMP=13M (COMP. TOTAL), 600 DAN (CARGA NOMINAL) ENGASTAR NBR-8451</v>
          </cell>
          <cell r="C1205" t="str">
            <v>un</v>
          </cell>
          <cell r="D1205">
            <v>3229.42</v>
          </cell>
        </row>
        <row r="1206">
          <cell r="A1206" t="str">
            <v>EL06088</v>
          </cell>
          <cell r="B1206" t="str">
            <v>POSTE DUPLO T DE CONCRETO COMP=7,5M (COMP. TOTAL), 90 DAN (CARGA NOMINAL) ENGASTAR NBR-8451 PARA ENTRADA DE ENERGIA</v>
          </cell>
          <cell r="C1206" t="str">
            <v>un</v>
          </cell>
          <cell r="D1206">
            <v>615</v>
          </cell>
        </row>
        <row r="1207">
          <cell r="A1207" t="str">
            <v>EL07744</v>
          </cell>
          <cell r="B1207" t="str">
            <v>POSTE DUPLO T DE CONCRETO COMP=7,5M (COMP. TOTAL), 200 DAN (CARGA NOMINAL) ENGASTAR, NBR-8451, PARA ENTRADA DE ENERGIA</v>
          </cell>
          <cell r="C1207" t="str">
            <v>un</v>
          </cell>
          <cell r="D1207">
            <v>850</v>
          </cell>
        </row>
        <row r="1208">
          <cell r="A1208" t="str">
            <v>EL02852</v>
          </cell>
          <cell r="B1208" t="str">
            <v>POSTE DUPLO T DE CONCRETO COMP=9M (COMP. TOTAL), 150 DAN (CARGA NOMINAL) ENGASTAR NBR-8451</v>
          </cell>
          <cell r="C1208" t="str">
            <v>un</v>
          </cell>
          <cell r="D1208">
            <v>722.04</v>
          </cell>
        </row>
        <row r="1209">
          <cell r="A1209" t="str">
            <v>EL06089</v>
          </cell>
          <cell r="B1209" t="str">
            <v>POSTE DUPLO T DE CONCRETO COMP=9M (COMP. TOTAL), 300 DAN (CARGA NOMINAL) ENGASTAR NBR-8451</v>
          </cell>
          <cell r="C1209" t="str">
            <v>un</v>
          </cell>
          <cell r="D1209">
            <v>1491.5</v>
          </cell>
        </row>
        <row r="1210">
          <cell r="A1210" t="str">
            <v>EL05979</v>
          </cell>
          <cell r="B1210" t="str">
            <v>BLOCO DE AFERIÇÃO (BORNE MEDIÇÃO) PARA 3 TC's (TRANSFORMADOR DE CORRENTE), COM NEUTRO</v>
          </cell>
          <cell r="C1210" t="str">
            <v>un</v>
          </cell>
          <cell r="D1210">
            <v>269.64999999999998</v>
          </cell>
        </row>
        <row r="1211">
          <cell r="A1211" t="str">
            <v>EL01052</v>
          </cell>
          <cell r="B1211" t="str">
            <v>BORNE (CONECTOR) TERRA UNIPOLAR EM POLIAMIDA PARA CABO DE 2,5MM2 CONEXÃO A PARAFUSO, 2 CONEXÕES, VERDE-AMARELO</v>
          </cell>
          <cell r="C1211" t="str">
            <v>un</v>
          </cell>
          <cell r="D1211">
            <v>19.55</v>
          </cell>
        </row>
        <row r="1212">
          <cell r="A1212" t="str">
            <v>EL01051</v>
          </cell>
          <cell r="B1212" t="str">
            <v>BORNE (CONECTOR) TERRA UNIPOLAR EM POLIAMIDA PARA CABO DE 10,0MM2 CONEXÃO A PARAFUSO, 2 CONEXÕES, VERDE-AMARELO</v>
          </cell>
          <cell r="C1212" t="str">
            <v>un</v>
          </cell>
          <cell r="D1212">
            <v>24.45</v>
          </cell>
        </row>
        <row r="1213">
          <cell r="A1213" t="str">
            <v>EL01053</v>
          </cell>
          <cell r="B1213" t="str">
            <v>BORNE (CONECTOR) TERRA UNIPOLAR EM POLIAMIDA PARA CABO DE 16,0MM2 CONEXÃO A PARAFUSO, 2 CONEXÕES, VERDE-AMARELO</v>
          </cell>
          <cell r="C1213" t="str">
            <v>un</v>
          </cell>
          <cell r="D1213">
            <v>33.43</v>
          </cell>
        </row>
        <row r="1214">
          <cell r="A1214" t="str">
            <v>EL01054</v>
          </cell>
          <cell r="B1214" t="str">
            <v>BORNE (CONECTOR) TERRA UNIPOLAR EM POLIAMIDA PARA CABO DE 35,0MM2 CONEXÃO A PARAFUSO, 2 CONEXÕES, VERDE-AMARELO</v>
          </cell>
          <cell r="C1214" t="str">
            <v>un</v>
          </cell>
          <cell r="D1214">
            <v>41.29</v>
          </cell>
        </row>
        <row r="1215">
          <cell r="A1215" t="str">
            <v>EL01057</v>
          </cell>
          <cell r="B1215" t="str">
            <v>BORNE (CONECTOR) DE PASSAGEM UNIPOLAR EM POLIAMIDA PARA CABO DE 2,5MM2 - In=* 26A CONEXÃO A PARAFUSO, 2 CONEXÕES, CINZA</v>
          </cell>
          <cell r="C1215" t="str">
            <v>un</v>
          </cell>
          <cell r="D1215">
            <v>4.78</v>
          </cell>
        </row>
        <row r="1216">
          <cell r="A1216" t="str">
            <v>EL01059</v>
          </cell>
          <cell r="B1216" t="str">
            <v>BORNE (CONECTOR) DE PASSAGEM UNIPOLAR EM POLIAMIDA PARA CABO DE 4,0MM2 - In=* 34A CONEXÃO A PARAFUSO, 2 CONEXÕES, CINZA</v>
          </cell>
          <cell r="C1216" t="str">
            <v>un</v>
          </cell>
          <cell r="D1216">
            <v>5.42</v>
          </cell>
        </row>
        <row r="1217">
          <cell r="A1217" t="str">
            <v>EL01060</v>
          </cell>
          <cell r="B1217" t="str">
            <v>BORNE (CONECTOR) DE PASSAGEM UNIPOLAR EM POLIAMIDA PARA CABO DE 6,0MM2 - In=* 44A CONEXÃO A PARAFUSO, 2 CONEXÕES, CINZA</v>
          </cell>
          <cell r="C1217" t="str">
            <v>un</v>
          </cell>
          <cell r="D1217">
            <v>7.36</v>
          </cell>
        </row>
        <row r="1218">
          <cell r="A1218" t="str">
            <v>EL01055</v>
          </cell>
          <cell r="B1218" t="str">
            <v>BORNE (CONECTOR) DE PASSAGEM UNIPOLAR EM POLIAMIDA PARA CABO DE 10,0MM2 - In=* 61A CONEXÃO A PARAFUSO, 2 CONEXÕES, CINZA</v>
          </cell>
          <cell r="C1218" t="str">
            <v>un</v>
          </cell>
          <cell r="D1218">
            <v>9.17</v>
          </cell>
        </row>
        <row r="1219">
          <cell r="A1219" t="str">
            <v>EL01056</v>
          </cell>
          <cell r="B1219" t="str">
            <v>BORNE (CONECTOR) DE PASSAGEM UNIPOLAR EM POLIAMIDA PARA CABO DE 16,0MM2 - In=* 81A CONEXÃO A PARAFUSO, 2 CONEXÕES, CINZA</v>
          </cell>
          <cell r="C1219" t="str">
            <v>un</v>
          </cell>
          <cell r="D1219">
            <v>12.8</v>
          </cell>
        </row>
        <row r="1220">
          <cell r="A1220" t="str">
            <v>EL01058</v>
          </cell>
          <cell r="B1220" t="str">
            <v>BORNE (CONECTOR) DE PASSAGEM UNIPOLAR EM POLIAMIDA PARA CABO DE 35,0MM2 - In=* 134A CONEXÃO A PARAFUSO, 2 CONEXÕES, CINZA</v>
          </cell>
          <cell r="C1220" t="str">
            <v>un</v>
          </cell>
          <cell r="D1220">
            <v>14.56</v>
          </cell>
        </row>
        <row r="1221">
          <cell r="A1221" t="str">
            <v>EL01061</v>
          </cell>
          <cell r="B1221" t="str">
            <v>BOTÃO COGUMELO TERMOPLÁSTICO D=40MM, CORRENTE TÉRMICA DOS CONTATOS 10A, C/TRAVA GIRATÓRIA, 1 CONTATO (NA/NF) IP-65 PARA FIXAÇÃO EM PORTA DE PAINEL (COM
SUPORTE / FLANGE)</v>
          </cell>
          <cell r="C1221" t="str">
            <v>un</v>
          </cell>
          <cell r="D1221">
            <v>64.819999999999993</v>
          </cell>
        </row>
        <row r="1222">
          <cell r="A1222" t="str">
            <v>EL01062</v>
          </cell>
          <cell r="B1222" t="str">
            <v>BOTÃO COGUMELO TERMOPLÁSTICO D=40MM, CORRENTE TÉRMICA DOS CONTATOS 10A, C/TRAVA GIRATÓRIA, 2 CONTATOS (NA/NF) IP-65 PARA FIXAÇÃO EM PORTA DE PAINEL (COM
SUPORTE / FLANGE)</v>
          </cell>
          <cell r="C1222" t="str">
            <v>un</v>
          </cell>
          <cell r="D1222">
            <v>73.45</v>
          </cell>
        </row>
        <row r="1223">
          <cell r="A1223" t="str">
            <v>EL01063</v>
          </cell>
          <cell r="B1223" t="str">
            <v>BOTÃO COMANDO TERMOPLÁSTICO CORRENTE TÉRMICA DOS CONTATOS 10A, 1 CONTATO (NA/NF) IP-65 PARA FIXAÇÃO EM PORTA DE PAINEL  (COM SUPORTE / FLANGE)</v>
          </cell>
          <cell r="C1223" t="str">
            <v>un</v>
          </cell>
          <cell r="D1223">
            <v>33.75</v>
          </cell>
        </row>
        <row r="1224">
          <cell r="A1224" t="str">
            <v>EL01064</v>
          </cell>
          <cell r="B1224" t="str">
            <v>BOTÃO COMANDO TERMOPLÁSTICO CORRENTE TÉRMICA DOS CONTATOS 10A, 2 CONTATOS (NA/NF) IP-65 PARA FIXAÇÃO EM PORTA DE PAINEL  (COM SUPORTE / FLANGE)</v>
          </cell>
          <cell r="C1224" t="str">
            <v>un</v>
          </cell>
          <cell r="D1224">
            <v>64.55</v>
          </cell>
        </row>
        <row r="1225">
          <cell r="A1225" t="str">
            <v>EL01065</v>
          </cell>
          <cell r="B1225" t="str">
            <v>BOTÃO COMANDO TERMOPLÁSTICO CORRENTE TÉRMICA DOS CONTATOS 10A, 3 CONTATOS (NA/NF) IP-65 PARA FIXAÇÃO EM PORTA DE PAINEL  (COM SUPORTE / FLANGE)</v>
          </cell>
          <cell r="C1225" t="str">
            <v>un</v>
          </cell>
          <cell r="D1225">
            <v>72.459999999999994</v>
          </cell>
        </row>
        <row r="1226">
          <cell r="A1226" t="str">
            <v>EL01066</v>
          </cell>
          <cell r="B1226" t="str">
            <v>BOTÃO COMANDO SINALIZADO LED TERMOPLÁSTICO CORRENTE TÉRMICA DOS CONTATOS 10A, 1 CONTATO (NA/NF), 230VCA IP-65 PARA FIXAÇÃO EM PORTA DE PAINEL (COM SUPORTE / FLANGE)</v>
          </cell>
          <cell r="C1226" t="str">
            <v>un</v>
          </cell>
          <cell r="D1226">
            <v>88.65</v>
          </cell>
        </row>
        <row r="1227">
          <cell r="A1227" t="str">
            <v>EL01067</v>
          </cell>
          <cell r="B1227" t="str">
            <v>BOTÃO COMANDO SINALIZADO LED TERMOPLÁSTICO CORRENTE TÉRMICA DOS CONTATOS 10A, 2 CONTATOS (NA/NF), 230VCA IP-65 PARA FIXAÇÃO EM PORTA DE PAINEL  (COM SUPORTE /
FLANGE)</v>
          </cell>
          <cell r="C1227" t="str">
            <v>un</v>
          </cell>
          <cell r="D1227">
            <v>87</v>
          </cell>
        </row>
        <row r="1228">
          <cell r="A1228" t="str">
            <v>EL01069</v>
          </cell>
          <cell r="B1228" t="str">
            <v>COMUTADOR (CHAVE SELETORA) 2 POSIÇÕES TERMOPLÁSTICO CORRENTE TÉRMICA DOS CONTATOS 10A, COM RETENÇÃO 1 CONTATO (NA/NF) IP-65 PARA FIXAÇÃO EM PORTA DE PAINEL
(COM SUPORTE / FLANGE)</v>
          </cell>
          <cell r="C1228" t="str">
            <v>un</v>
          </cell>
          <cell r="D1228">
            <v>39.869999999999997</v>
          </cell>
        </row>
        <row r="1229">
          <cell r="A1229" t="str">
            <v>EL01070</v>
          </cell>
          <cell r="B1229" t="str">
            <v>COMUTADOR (CHAVE SELETORA) 2 POSIÇÕES TERMOPLÁSTICO CORRENTE TÉRMICA DOS
CONTATOS 10A, COM RETENÇÃO 2 CONTATOS (NA/NF) IP-65 PARA FIXAÇÃO EM PORTA DE PAINEL (COM SUPORTE / FLANGE)</v>
          </cell>
          <cell r="C1229" t="str">
            <v>un</v>
          </cell>
          <cell r="D1229">
            <v>54.95</v>
          </cell>
        </row>
        <row r="1230">
          <cell r="A1230" t="str">
            <v>EL01068</v>
          </cell>
          <cell r="B1230" t="str">
            <v>COMUTADOR (CHAVE SELETORA) 2 POSIÇÕES COM CHAVE YALE TERMOPLÁSTICO CORRENTE
TÉRMICA DOS CONTATOS 10A, 2 CONTATOS (NA/NF) IP-65 PARA FIXAÇÃO EM PORTA DE PAINEL (COM SUPORTE / FLANGE)</v>
          </cell>
          <cell r="C1230" t="str">
            <v>un</v>
          </cell>
          <cell r="D1230">
            <v>75.98</v>
          </cell>
        </row>
        <row r="1231">
          <cell r="A1231" t="str">
            <v>EL01072</v>
          </cell>
          <cell r="B1231" t="str">
            <v>COMUTADOR (CHAVE SELETORA) 3 POSIÇÕES TERMOPLÁSTICO CORRENTE TÉRMICA DOS CONTATOS 10A, COM RETENÇÃO 2 CONTATOS (NA/NF) IP-65 PARA FIXAÇÃO EM PORTA DE PAINEL (COM SUPORTE / FLANGE)</v>
          </cell>
          <cell r="C1231" t="str">
            <v>un</v>
          </cell>
          <cell r="D1231">
            <v>53.46</v>
          </cell>
        </row>
        <row r="1232">
          <cell r="A1232" t="str">
            <v>EL01071</v>
          </cell>
          <cell r="B1232" t="str">
            <v>COMUTADOR (CHAVE SELETORA) 3 POSIÇÕES COM CHAVE YALE TERMOPLÁSTICO CORRENTE TÉRMICA DOS CONTATOS 10A, 2 CONTATOS (NA/NF) IP-65 PARA FIXAÇÃO EM PORTA DE PAINEL
(COM SUPORTE / FLANGE)</v>
          </cell>
          <cell r="C1232" t="str">
            <v>un</v>
          </cell>
          <cell r="D1232">
            <v>106.12</v>
          </cell>
        </row>
        <row r="1233">
          <cell r="A1233" t="str">
            <v>EL01073</v>
          </cell>
          <cell r="B1233" t="str">
            <v>COMUTADOR AMPERÍMETRO 1 POLO, 4 POSIÇÕES (0-R-S-T), CORRENTE TÉRMICA NOMINAL 10A, 690V (PARA 3 TCS E 1 AMPERÍMETRO) PARA FIXAÇÃO EM PORTA DE PAINEL</v>
          </cell>
          <cell r="C1233" t="str">
            <v>un</v>
          </cell>
          <cell r="D1233">
            <v>107.56</v>
          </cell>
        </row>
        <row r="1234">
          <cell r="A1234" t="str">
            <v>EL01074</v>
          </cell>
          <cell r="B1234" t="str">
            <v>COMUTADOR VOLTÍMETRO 4 POSIÇÕES (0-RS-ST-TR), CORRENTE TÉRMICA NOMINAL 10A, 690V PARA FIXAÇÃO EM PORTA DE PAINEL</v>
          </cell>
          <cell r="C1234" t="str">
            <v>un</v>
          </cell>
          <cell r="D1234">
            <v>94.01</v>
          </cell>
        </row>
        <row r="1235">
          <cell r="A1235" t="str">
            <v>EL01121</v>
          </cell>
          <cell r="B1235" t="str">
            <v>SINALEIRO LED TERMOPLÁSTICO CORRENTE TÉRMICA DOS CONTATOS 10A, 230VCA IP-65 PARA FIXAÇÃO EM PORTA DE PAINEL (COM SUPORTE / FLANGE)</v>
          </cell>
          <cell r="C1235" t="str">
            <v>un</v>
          </cell>
          <cell r="D1235">
            <v>22.13</v>
          </cell>
        </row>
        <row r="1236">
          <cell r="A1236" t="str">
            <v>EL01114</v>
          </cell>
          <cell r="B1236" t="str">
            <v>ISOLADOR EPOXI PARALELO/CILINDRICO FABICADO EM PREMIX (POLIESTER REFORÇADO COM
FIBRA DE VIDRO) 40 X 40MM (DIÂM X ALT), ROSCA M8, 1KV AUTOEXTINGUÍVEL, INSERTOS USINADOS EM LATÃO</v>
          </cell>
          <cell r="C1236" t="str">
            <v>un</v>
          </cell>
          <cell r="D1236">
            <v>12.64</v>
          </cell>
        </row>
        <row r="1237">
          <cell r="A1237" t="str">
            <v>EL01133</v>
          </cell>
          <cell r="B1237" t="str">
            <v>TRILHO PERFURADO DE AÇO GALV DIN 35 X 7,5MM BARRA DE 2 METROS</v>
          </cell>
          <cell r="C1237" t="str">
            <v>un</v>
          </cell>
          <cell r="D1237">
            <v>25.48</v>
          </cell>
        </row>
        <row r="1238">
          <cell r="A1238" t="str">
            <v>EL02715</v>
          </cell>
          <cell r="B1238" t="str">
            <v>CHAVE SECCIONADORA FUSÍVEL, ROTATIVA 63A NH-000, TRIPOLAR, SOB CARGA, COM MANOPLA E EIXO PARA PORTA DE PAINEL ELÉTRICO</v>
          </cell>
          <cell r="C1238" t="str">
            <v>un</v>
          </cell>
          <cell r="D1238">
            <v>1252.1300000000001</v>
          </cell>
        </row>
        <row r="1239">
          <cell r="A1239" t="str">
            <v>EL02710</v>
          </cell>
          <cell r="B1239" t="str">
            <v>CHAVE SECCIONADORA FUSÍVEL, ROTATIVA 125A NH-00, TRIPOLAR, SOB CARGA, COM MANOPLA E EIXO PARA PORTA DE PAINEL ELÉTRICO</v>
          </cell>
          <cell r="C1239" t="str">
            <v>un</v>
          </cell>
          <cell r="D1239">
            <v>1602.28</v>
          </cell>
        </row>
        <row r="1240">
          <cell r="A1240" t="str">
            <v>EL02711</v>
          </cell>
          <cell r="B1240" t="str">
            <v>CHAVE SECCIONADORA FUSÍVEL, ROTATIVA 160A NH-00, TRIPOLAR, SOB CARGA, COM MANOPLA E EIXO PARA PORTA DE PAINEL ELÉTRICO</v>
          </cell>
          <cell r="C1240" t="str">
            <v>un</v>
          </cell>
          <cell r="D1240">
            <v>1728.06</v>
          </cell>
        </row>
        <row r="1241">
          <cell r="A1241" t="str">
            <v>EL02712</v>
          </cell>
          <cell r="B1241" t="str">
            <v>CHAVE SECCIONADORA FUSÍVEL, ROTATIVA 250A NH-1, TRIPOLAR, SOB CARGA, COM MANOPLA E EIXO PARA PORTA DE PAINEL ELÉTRICO</v>
          </cell>
          <cell r="C1241" t="str">
            <v>un</v>
          </cell>
          <cell r="D1241">
            <v>2859.42</v>
          </cell>
        </row>
        <row r="1242">
          <cell r="A1242" t="str">
            <v>EL02713</v>
          </cell>
          <cell r="B1242" t="str">
            <v>CHAVE SECCIONADORA FUSÍVEL, ROTATIVA 400A NH-2, TRIPOLAR, SOB CARGA, COM MANOPLA E EIXO PARA PORTA DE PAINEL ELÉTRICO</v>
          </cell>
          <cell r="C1242" t="str">
            <v>un</v>
          </cell>
          <cell r="D1242">
            <v>3588.01</v>
          </cell>
        </row>
        <row r="1243">
          <cell r="A1243" t="str">
            <v>EL02714</v>
          </cell>
          <cell r="B1243" t="str">
            <v>CHAVE SECCIONADORA FUSÍVEL, ROTATIVA 630A NH-3, TRIPOLAR, SOB CARGA, COM MANOPLA E EIXO PARA PORTA DE PAINEL ELÉTRICO</v>
          </cell>
          <cell r="C1243" t="str">
            <v>un</v>
          </cell>
          <cell r="D1243">
            <v>5425.36</v>
          </cell>
        </row>
        <row r="1244">
          <cell r="A1244" t="str">
            <v>EL02719</v>
          </cell>
          <cell r="B1244" t="str">
            <v>CHAVE SECCIONADORA ROTATIVA COMPACTA 16A TRIPOLAR, SOB CARGA PARA PORTA DE PAINEL ELÉTRICO</v>
          </cell>
          <cell r="C1244" t="str">
            <v>un</v>
          </cell>
          <cell r="D1244">
            <v>183.57</v>
          </cell>
        </row>
        <row r="1245">
          <cell r="A1245" t="str">
            <v>EL06056</v>
          </cell>
          <cell r="B1245" t="str">
            <v>CHAVE SECCIONADORA ROTATIVA COMPACTA 25A TRIPOLAR, SOB CARGA PARA PORTA DE PAINEL ELÉTRICO</v>
          </cell>
          <cell r="C1245" t="str">
            <v>un</v>
          </cell>
          <cell r="D1245">
            <v>263.14</v>
          </cell>
        </row>
        <row r="1246">
          <cell r="A1246" t="str">
            <v>EL02723</v>
          </cell>
          <cell r="B1246" t="str">
            <v>CHAVE SECCIONADORA ROTATIVA COMPACTA 40A TRIPOLAR, SOB CARGA PARA PORTA DE PAINEL ELÉTRICO</v>
          </cell>
          <cell r="C1246" t="str">
            <v>un</v>
          </cell>
          <cell r="D1246">
            <v>372.79</v>
          </cell>
        </row>
        <row r="1247">
          <cell r="A1247" t="str">
            <v>EL02725</v>
          </cell>
          <cell r="B1247" t="str">
            <v>CHAVE SECCIONADORA ROTATIVA COMPACTA 63A TRIPOLAR, SOB CARGA PARA PORTA DE PAINEL ELÉTRICO</v>
          </cell>
          <cell r="C1247" t="str">
            <v>un</v>
          </cell>
          <cell r="D1247">
            <v>467.39</v>
          </cell>
        </row>
        <row r="1248">
          <cell r="A1248" t="str">
            <v>EL06057</v>
          </cell>
          <cell r="B1248" t="str">
            <v>CHAVE SECCIONADORA ROTATIVA COMPACTA 80A TRIPOLAR, SOB CARGA PARA PORTA DE PAINEL ELÉTRICO</v>
          </cell>
          <cell r="C1248" t="str">
            <v>un</v>
          </cell>
          <cell r="D1248">
            <v>631.86</v>
          </cell>
        </row>
        <row r="1249">
          <cell r="A1249" t="str">
            <v>EL02716</v>
          </cell>
          <cell r="B1249" t="str">
            <v>CHAVE SECCIONADORA ROTATIVA COMPACTA 100A TRIPOLAR, SOB CARGA PARA PORTA DE PAINEL ELÉTRICO</v>
          </cell>
          <cell r="C1249" t="str">
            <v>un</v>
          </cell>
          <cell r="D1249">
            <v>810.88</v>
          </cell>
        </row>
        <row r="1250">
          <cell r="A1250" t="str">
            <v>EL02718</v>
          </cell>
          <cell r="B1250" t="str">
            <v>CHAVE SECCIONADORA ROTATIVA COMPACTA 125A TRIPOLAR, SOB CARGA PARA PORTA DE PAINEL ELÉTRICO</v>
          </cell>
          <cell r="C1250" t="str">
            <v>un</v>
          </cell>
          <cell r="D1250">
            <v>824.29</v>
          </cell>
        </row>
        <row r="1251">
          <cell r="A1251" t="str">
            <v>EL06055</v>
          </cell>
          <cell r="B1251" t="str">
            <v>CHAVE SECCIONADORA ROTATIVA COMPACTA 160A TRIPOLAR, SOB CARGA PARA PORTA DE PAINEL ELÉTRICO</v>
          </cell>
          <cell r="C1251" t="str">
            <v>un</v>
          </cell>
          <cell r="D1251">
            <v>970.2</v>
          </cell>
        </row>
        <row r="1252">
          <cell r="A1252" t="str">
            <v>EL06051</v>
          </cell>
          <cell r="B1252" t="str">
            <v>CHAVE SECCIONADORA ROTATIVA 160A TRIPOLAR, SOB CARGA, COM MANOPLA E EIXO PARA PORTA DE PAINEL ELÉTRICO</v>
          </cell>
          <cell r="C1252" t="str">
            <v>un</v>
          </cell>
          <cell r="D1252">
            <v>1379.31</v>
          </cell>
        </row>
        <row r="1253">
          <cell r="A1253" t="str">
            <v>EL06052</v>
          </cell>
          <cell r="B1253" t="str">
            <v>CHAVE SECCIONADORA ROTATIVA 250A TRIPOLAR, SOB CARGA, COM MANOPLA E EIXO PARA PORTA DE PAINEL ELÉTRICO</v>
          </cell>
          <cell r="C1253" t="str">
            <v>un</v>
          </cell>
          <cell r="D1253">
            <v>1690.97</v>
          </cell>
        </row>
        <row r="1254">
          <cell r="A1254" t="str">
            <v>EL06053</v>
          </cell>
          <cell r="B1254" t="str">
            <v>CHAVE SECCIONADORA ROTATIVA 400A TRIPOLAR, SOB CARGA, COM MANOPLA E EIXO PARA PORTA DE PAINEL ELÉTRICO</v>
          </cell>
          <cell r="C1254" t="str">
            <v>un</v>
          </cell>
          <cell r="D1254">
            <v>2482.94</v>
          </cell>
        </row>
        <row r="1255">
          <cell r="A1255" t="str">
            <v>EL06054</v>
          </cell>
          <cell r="B1255" t="str">
            <v>CHAVE SECCIONADORA ROTATIVA 630A TRIPOLAR, SOB CARGA, COM MANOPLA E EIXO PARA PORTA DE PAINEL ELÉTRICO</v>
          </cell>
          <cell r="C1255" t="str">
            <v>un</v>
          </cell>
          <cell r="D1255">
            <v>3158.26</v>
          </cell>
        </row>
        <row r="1256">
          <cell r="A1256" t="str">
            <v>EL02732</v>
          </cell>
          <cell r="B1256" t="str">
            <v>CHAVE SECCIONADORA ROTATIVA 800A TRIPOLAR, SOB CARGA, COM MANOPLA E EIXO PARA PORTA DE PAINEL ELÉTRICO</v>
          </cell>
          <cell r="C1256" t="str">
            <v>un</v>
          </cell>
          <cell r="D1256">
            <v>5079.74</v>
          </cell>
        </row>
        <row r="1257">
          <cell r="A1257" t="str">
            <v>EL02726</v>
          </cell>
          <cell r="B1257" t="str">
            <v>CHAVE SECCIONADORA ROTATIVA 1.250A TRIPOLAR, SOB CARGA, COM MANOPLA E EIXO PARA PORTA DE PAINEL ELÉTRICO</v>
          </cell>
          <cell r="C1257" t="str">
            <v>un</v>
          </cell>
          <cell r="D1257">
            <v>8703.4500000000007</v>
          </cell>
        </row>
        <row r="1258">
          <cell r="A1258" t="str">
            <v>EL02727</v>
          </cell>
          <cell r="B1258" t="str">
            <v>CHAVE SECCIONADORA ROTATIVA 1.600A TRIPOLAR, SOB CARGA, COM MANOPLA E EIXO PARA PORTA DE PAINEL ELÉTRICO</v>
          </cell>
          <cell r="C1258" t="str">
            <v>un</v>
          </cell>
          <cell r="D1258">
            <v>13450.04</v>
          </cell>
        </row>
        <row r="1259">
          <cell r="A1259" t="str">
            <v>EL06050</v>
          </cell>
          <cell r="B1259" t="str">
            <v>CHAVE SECCIONADORA COM BASE FUSÍVEL (TIPO FACA) 100A NH-000</v>
          </cell>
          <cell r="C1259" t="str">
            <v>un</v>
          </cell>
          <cell r="D1259">
            <v>300.49</v>
          </cell>
        </row>
        <row r="1260">
          <cell r="A1260" t="str">
            <v>EL02733</v>
          </cell>
          <cell r="B1260" t="str">
            <v>CHAVE SECCIONADORA COM BASE FUSÍVEL (TIPO FACA) 160A NH-00</v>
          </cell>
          <cell r="C1260" t="str">
            <v>un</v>
          </cell>
          <cell r="D1260">
            <v>318.49</v>
          </cell>
        </row>
        <row r="1261">
          <cell r="A1261" t="str">
            <v>EL02734</v>
          </cell>
          <cell r="B1261" t="str">
            <v>CHAVE SECCIONADORA COM BASE FUSÍVEL (TIPO FACA) 250A NH-1</v>
          </cell>
          <cell r="C1261" t="str">
            <v>un</v>
          </cell>
          <cell r="D1261">
            <v>799.45</v>
          </cell>
        </row>
        <row r="1262">
          <cell r="A1262" t="str">
            <v>EL02735</v>
          </cell>
          <cell r="B1262" t="str">
            <v>CHAVE SECCIONADORA COM BASE FUSÍVEL (TIPO FACA) 400A NH-2</v>
          </cell>
          <cell r="C1262" t="str">
            <v>un</v>
          </cell>
          <cell r="D1262">
            <v>1116.74</v>
          </cell>
        </row>
        <row r="1263">
          <cell r="A1263" t="str">
            <v>EL02736</v>
          </cell>
          <cell r="B1263" t="str">
            <v>CHAVE SECCIONADORA COM BASE FUSÍVEL (TIPO FACA) 630A NH-3</v>
          </cell>
          <cell r="C1263" t="str">
            <v>un</v>
          </cell>
          <cell r="D1263">
            <v>1489</v>
          </cell>
        </row>
        <row r="1264">
          <cell r="A1264" t="str">
            <v>EL02699</v>
          </cell>
          <cell r="B1264" t="str">
            <v>CONTATOR AUXILIAR COM BLOQUEIO MECÂNICO (RELÉ DE MEMÓRIA) 4 CONTATOS (NA/NF), 220VCA</v>
          </cell>
          <cell r="C1264" t="str">
            <v>un</v>
          </cell>
          <cell r="D1264">
            <v>303.08999999999997</v>
          </cell>
        </row>
        <row r="1265">
          <cell r="A1265" t="str">
            <v>EL02649</v>
          </cell>
          <cell r="B1265" t="str">
            <v>CONTATOR AUXILIAR 220Vca 4 CONTATOS (NA/NF)</v>
          </cell>
          <cell r="C1265" t="str">
            <v>un</v>
          </cell>
          <cell r="D1265">
            <v>91.45</v>
          </cell>
        </row>
        <row r="1266">
          <cell r="A1266" t="str">
            <v>EL02650</v>
          </cell>
          <cell r="B1266" t="str">
            <v>CONTATOR AUXILIAR 220Vca 8 CONTATOS (NA/NF)</v>
          </cell>
          <cell r="C1266" t="str">
            <v>un</v>
          </cell>
          <cell r="D1266">
            <v>128.79</v>
          </cell>
        </row>
        <row r="1267">
          <cell r="A1267" t="str">
            <v>EL02677</v>
          </cell>
          <cell r="B1267" t="str">
            <v>CONTATOR TRIPOLAR 9A, 220Vca 1 CONTATO AUXILIAR (NA/NF) AC-3</v>
          </cell>
          <cell r="C1267" t="str">
            <v>un</v>
          </cell>
          <cell r="D1267">
            <v>145.87</v>
          </cell>
        </row>
        <row r="1268">
          <cell r="A1268" t="str">
            <v>EL02678</v>
          </cell>
          <cell r="B1268" t="str">
            <v>CONTATOR TRIPOLAR 9A, 220Vca 2 CONTATOS AUXILIARES (NA/NF) AC-3</v>
          </cell>
          <cell r="C1268" t="str">
            <v>un</v>
          </cell>
          <cell r="D1268">
            <v>160.54</v>
          </cell>
        </row>
        <row r="1269">
          <cell r="A1269" t="str">
            <v>EL02679</v>
          </cell>
          <cell r="B1269" t="str">
            <v>CONTATOR TRIPOLAR 9A, 220Vca 4 CONTATOS AUXILIARES (NA/NF) AC-3</v>
          </cell>
          <cell r="C1269" t="str">
            <v>un</v>
          </cell>
          <cell r="D1269">
            <v>178.99</v>
          </cell>
        </row>
        <row r="1270">
          <cell r="A1270" t="str">
            <v>EL02652</v>
          </cell>
          <cell r="B1270" t="str">
            <v>CONTATOR TRIPOLAR 12A, 220Vca 1 CONTATO AUXILIAR (NA/NF) AC-3</v>
          </cell>
          <cell r="C1270" t="str">
            <v>un</v>
          </cell>
          <cell r="D1270">
            <v>111.7</v>
          </cell>
        </row>
        <row r="1271">
          <cell r="A1271" t="str">
            <v>EL02653</v>
          </cell>
          <cell r="B1271" t="str">
            <v>CONTATOR TRIPOLAR 12A, 220Vca 2 CONTATOS AUXILIARES (NA/NF) AC-3</v>
          </cell>
          <cell r="C1271" t="str">
            <v>un</v>
          </cell>
          <cell r="D1271">
            <v>127.44</v>
          </cell>
        </row>
        <row r="1272">
          <cell r="A1272" t="str">
            <v>EL02654</v>
          </cell>
          <cell r="B1272" t="str">
            <v>CONTATOR TRIPOLAR 12A, 220Vca 4 CONTATOS AUXILIARES (NA/NF) AC-3</v>
          </cell>
          <cell r="C1272" t="str">
            <v>un</v>
          </cell>
          <cell r="D1272">
            <v>177.75</v>
          </cell>
        </row>
        <row r="1273">
          <cell r="A1273" t="str">
            <v>EL02656</v>
          </cell>
          <cell r="B1273" t="str">
            <v>CONTATOR TRIPOLAR 16 - 18A, 220Vca 1 CONTATO AUXILIAR (NA/NF) AC-3</v>
          </cell>
          <cell r="C1273" t="str">
            <v>un</v>
          </cell>
          <cell r="D1273">
            <v>140.21</v>
          </cell>
        </row>
        <row r="1274">
          <cell r="A1274" t="str">
            <v>EL02657</v>
          </cell>
          <cell r="B1274" t="str">
            <v>CONTATOR TRIPOLAR 16 - 18A, 220Vca 2 CONTATOS AUXILIARES (NA/NF) AC-3</v>
          </cell>
          <cell r="C1274" t="str">
            <v>un</v>
          </cell>
          <cell r="D1274">
            <v>148.22999999999999</v>
          </cell>
        </row>
        <row r="1275">
          <cell r="A1275" t="str">
            <v>EL02658</v>
          </cell>
          <cell r="B1275" t="str">
            <v>CONTATOR TRIPOLAR 16 - 18A, 220Vca 4 CONTATOS AUXILIARES (NA/NF) AC-3</v>
          </cell>
          <cell r="C1275" t="str">
            <v>un</v>
          </cell>
          <cell r="D1275">
            <v>209.12</v>
          </cell>
        </row>
        <row r="1276">
          <cell r="A1276" t="str">
            <v>EL02661</v>
          </cell>
          <cell r="B1276" t="str">
            <v>CONTATOR TRIPOLAR 22 - 25A, 220Vca 1 CONTATO AUXILIAR (NA/NF) AC-3</v>
          </cell>
          <cell r="C1276" t="str">
            <v>un</v>
          </cell>
          <cell r="D1276">
            <v>146</v>
          </cell>
        </row>
        <row r="1277">
          <cell r="A1277" t="str">
            <v>EL02662</v>
          </cell>
          <cell r="B1277" t="str">
            <v>CONTATOR TRIPOLAR 22 - 25A, 220Vca 2 CONTATOS AUXILIARES (NA/NF) AC-3</v>
          </cell>
          <cell r="C1277" t="str">
            <v>un</v>
          </cell>
          <cell r="D1277">
            <v>184.75</v>
          </cell>
        </row>
        <row r="1278">
          <cell r="A1278" t="str">
            <v>EL02663</v>
          </cell>
          <cell r="B1278" t="str">
            <v>CONTATOR TRIPOLAR 22 - 25A, 220Vca 4 CONTATOS AUXILIARES (NA/NF) AC-3</v>
          </cell>
          <cell r="C1278" t="str">
            <v>un</v>
          </cell>
          <cell r="D1278">
            <v>251.95</v>
          </cell>
        </row>
        <row r="1279">
          <cell r="A1279" t="str">
            <v>EL02666</v>
          </cell>
          <cell r="B1279" t="str">
            <v>CONTATOR TRIPOLAR 32A, 220Vca 2 CONTATOS AUXILIARES (NA/NF) AC-3</v>
          </cell>
          <cell r="C1279" t="str">
            <v>un</v>
          </cell>
          <cell r="D1279">
            <v>346.88</v>
          </cell>
        </row>
        <row r="1280">
          <cell r="A1280" t="str">
            <v>EL02667</v>
          </cell>
          <cell r="B1280" t="str">
            <v>CONTATOR TRIPOLAR 32A, 220Vca 4 CONTATOS AUXILIARES (NA/NF) AC-3</v>
          </cell>
          <cell r="C1280" t="str">
            <v>un</v>
          </cell>
          <cell r="D1280">
            <v>351.62</v>
          </cell>
        </row>
        <row r="1281">
          <cell r="A1281" t="str">
            <v>EL02668</v>
          </cell>
          <cell r="B1281" t="str">
            <v>CONTATOR TRIPOLAR 38 - 40A, 220Vca 2 CONTATOS AUXILIARES (NA/NF) AC-3</v>
          </cell>
          <cell r="C1281" t="str">
            <v>un</v>
          </cell>
          <cell r="D1281">
            <v>444.98</v>
          </cell>
        </row>
        <row r="1282">
          <cell r="A1282" t="str">
            <v>EL02669</v>
          </cell>
          <cell r="B1282" t="str">
            <v>CONTATOR TRIPOLAR 38 - 40A, 220Vca 4 CONTATOS AUXILIARES (NA/NF) AC-3</v>
          </cell>
          <cell r="C1282" t="str">
            <v>un</v>
          </cell>
          <cell r="D1282">
            <v>447.29</v>
          </cell>
        </row>
        <row r="1283">
          <cell r="A1283" t="str">
            <v>EL02671</v>
          </cell>
          <cell r="B1283" t="str">
            <v>CONTATOR TRIPOLAR 45 - 50A, 220Vca 4 CONTATOS AUXILIARES (NA/NF) AC-3</v>
          </cell>
          <cell r="C1283" t="str">
            <v>un</v>
          </cell>
          <cell r="D1283">
            <v>723.01</v>
          </cell>
        </row>
        <row r="1284">
          <cell r="A1284" t="str">
            <v>EL02674</v>
          </cell>
          <cell r="B1284" t="str">
            <v>CONTATOR TRIPOLAR 63 - 65A, 220Vca 4 CONTATOS AUXILIARES (NA/NF) AC-3</v>
          </cell>
          <cell r="C1284" t="str">
            <v>un</v>
          </cell>
          <cell r="D1284">
            <v>858.21</v>
          </cell>
        </row>
        <row r="1285">
          <cell r="A1285" t="str">
            <v>EL02675</v>
          </cell>
          <cell r="B1285" t="str">
            <v>CONTATOR TRIPOLAR 75 - 80A, 220Vca 4 CONTATOS AUXILIARES (NA/NF) AC-3</v>
          </cell>
          <cell r="C1285" t="str">
            <v>un</v>
          </cell>
          <cell r="D1285">
            <v>1140.58</v>
          </cell>
        </row>
        <row r="1286">
          <cell r="A1286" t="str">
            <v>EL06045</v>
          </cell>
          <cell r="B1286" t="str">
            <v>CONTATOR TRIPOLAR 95A, 220Vca 4 CONTATOS AUXILIARES (NA/NF) AC-3</v>
          </cell>
          <cell r="C1286" t="str">
            <v>un</v>
          </cell>
          <cell r="D1286">
            <v>1342.13</v>
          </cell>
        </row>
        <row r="1287">
          <cell r="A1287" t="str">
            <v>EL02680</v>
          </cell>
          <cell r="B1287" t="str">
            <v>CONTATOR TRIPOLAR PARA CAPACITOR 18A (POTÊNCIA APROX. DO CAPACITOR 7KVAr/220V)</v>
          </cell>
          <cell r="C1287" t="str">
            <v>un</v>
          </cell>
          <cell r="D1287">
            <v>277.74</v>
          </cell>
        </row>
        <row r="1288">
          <cell r="A1288" t="str">
            <v>EL02681</v>
          </cell>
          <cell r="B1288" t="str">
            <v>CONTATOR TRIPOLAR PARA CAPACITOR 36A (POTÊNCIA APROX. DO CAPACITOR 14KVAr/220V)</v>
          </cell>
          <cell r="C1288" t="str">
            <v>un</v>
          </cell>
          <cell r="D1288">
            <v>442.11</v>
          </cell>
        </row>
        <row r="1289">
          <cell r="A1289" t="str">
            <v>EL02682</v>
          </cell>
          <cell r="B1289" t="str">
            <v>RELÉ DE SOBRECARGA TÉRMICO (BIMETÁLICO) FAIXA DE AJUSTE 0,1 - 0,16A PARA CONTATOR TRIPOLAR</v>
          </cell>
          <cell r="C1289" t="str">
            <v>un</v>
          </cell>
          <cell r="D1289">
            <v>112.25</v>
          </cell>
        </row>
        <row r="1290">
          <cell r="A1290" t="str">
            <v>EL07480</v>
          </cell>
          <cell r="B1290" t="str">
            <v>RELÉ DE SOBRECARGA TÉRMICO (BIMETÁLICO) FAIXA DE AJUSTE 0,4 - 0,63A PARA CONTATOR TRIPOLAR</v>
          </cell>
          <cell r="C1290" t="str">
            <v>un</v>
          </cell>
          <cell r="D1290">
            <v>112.25</v>
          </cell>
        </row>
        <row r="1291">
          <cell r="A1291" t="str">
            <v>EL06046</v>
          </cell>
          <cell r="B1291" t="str">
            <v>RELÉ DE SOBRECARGA TÉRMICO (BIMETÁLICO) FAIXA DE AJUSTE 1,6 - 2,8A PARA CONTATOR TRIPOLAR</v>
          </cell>
          <cell r="C1291" t="str">
            <v>un</v>
          </cell>
          <cell r="D1291">
            <v>112.25</v>
          </cell>
        </row>
        <row r="1292">
          <cell r="A1292" t="str">
            <v>EL06047</v>
          </cell>
          <cell r="B1292" t="str">
            <v>RELÉ DE SOBRECARGA TÉRMICO (BIMETÁLICO) FAIXA DE AJUSTE 5,5 - 8,5A PARA CONTATOR TRIPOLAR</v>
          </cell>
          <cell r="C1292" t="str">
            <v>un</v>
          </cell>
          <cell r="D1292">
            <v>112.25</v>
          </cell>
        </row>
        <row r="1293">
          <cell r="A1293" t="str">
            <v>EL02685</v>
          </cell>
          <cell r="B1293" t="str">
            <v>RELÉ DE SOBRECARGA TÉRMICO (BIMETÁLICO) FAIXA DE AJUSTE 15 - 25A PARA CONTATOR TRIPOLAR</v>
          </cell>
          <cell r="C1293" t="str">
            <v>un</v>
          </cell>
          <cell r="D1293">
            <v>154.78</v>
          </cell>
        </row>
        <row r="1294">
          <cell r="A1294" t="str">
            <v>EL02689</v>
          </cell>
          <cell r="B1294" t="str">
            <v>RELÉ DE SOBRECARGA TÉRMICO (BIMETÁLICO) FAIXA DE AJUSTE 28 - 40A PARA CONTATOR TRIPOLAR</v>
          </cell>
          <cell r="C1294" t="str">
            <v>un</v>
          </cell>
          <cell r="D1294">
            <v>206.38</v>
          </cell>
        </row>
        <row r="1295">
          <cell r="A1295" t="str">
            <v>EL02692</v>
          </cell>
          <cell r="B1295" t="str">
            <v>RELÉ DE SOBRECARGA TÉRMICO (BIMETÁLICO) FAIXA DE AJUSTE 45 - 65A PARA CONTATOR TRIPOLAR</v>
          </cell>
          <cell r="C1295" t="str">
            <v>un</v>
          </cell>
          <cell r="D1295">
            <v>291.52</v>
          </cell>
        </row>
        <row r="1296">
          <cell r="A1296" t="str">
            <v>EL02694</v>
          </cell>
          <cell r="B1296" t="str">
            <v>RELÉ DE SOBRECARGA TÉRMICO (BIMETÁLICO) FAIXA DE AJUSTE 70 - 90A PARA CONTATOR TRIPOLAR</v>
          </cell>
          <cell r="C1296" t="str">
            <v>un</v>
          </cell>
          <cell r="D1296">
            <v>394.05</v>
          </cell>
        </row>
        <row r="1297">
          <cell r="A1297" t="str">
            <v>EL06048</v>
          </cell>
          <cell r="B1297" t="str">
            <v>RELÉ DE SOBRECARGA TÉRMICO (BIMETÁLICO) FAIXA DE AJUSTE 80 - 112A PARA CONTATOR TRIPOLAR</v>
          </cell>
          <cell r="C1297" t="str">
            <v>un</v>
          </cell>
          <cell r="D1297">
            <v>441.84</v>
          </cell>
        </row>
        <row r="1298">
          <cell r="A1298" t="str">
            <v>EL02700</v>
          </cell>
          <cell r="B1298" t="str">
            <v>RELÉ TEMPORIZADO 0 - 60 MIN - 2 CONTATOS (NA/NF), 220Vca</v>
          </cell>
          <cell r="C1298" t="str">
            <v>un</v>
          </cell>
          <cell r="D1298">
            <v>145.83000000000001</v>
          </cell>
        </row>
        <row r="1299">
          <cell r="A1299" t="str">
            <v>EL02702</v>
          </cell>
          <cell r="B1299" t="str">
            <v>RELÉ TEMPORIZADO 0 - 30 SEG - 2 CONTATOS (NA/NF) 220VCA NA ENERGIZAÇÃO</v>
          </cell>
          <cell r="C1299" t="str">
            <v>un</v>
          </cell>
          <cell r="D1299">
            <v>145.83000000000001</v>
          </cell>
        </row>
        <row r="1300">
          <cell r="A1300" t="str">
            <v>EL02701</v>
          </cell>
          <cell r="B1300" t="str">
            <v>RELÉ TEMPORIZADO 0 - 30 SEG - 1 CONTATO (NA/NF) 220VCA NA DESENERGIZAÇÃO</v>
          </cell>
          <cell r="C1300" t="str">
            <v>un</v>
          </cell>
          <cell r="D1300">
            <v>200.5</v>
          </cell>
        </row>
        <row r="1301">
          <cell r="A1301" t="str">
            <v>EL02703</v>
          </cell>
          <cell r="B1301" t="str">
            <v>RELÉ TEMPORIZADO 2 CONTATOS (NA/NF) 220VCA PARA CHAVE ESTRELA - TRIÂNGULO</v>
          </cell>
          <cell r="C1301" t="str">
            <v>un</v>
          </cell>
          <cell r="D1301">
            <v>137.5</v>
          </cell>
        </row>
        <row r="1302">
          <cell r="A1302" t="str">
            <v>EL06049</v>
          </cell>
          <cell r="B1302" t="str">
            <v>RELÉ DE TENSÃO 1 CONTATO (NA/NF), 440VCA TRIFÁSICO (FALTA E SEQUÊNCIA DE FASE)</v>
          </cell>
          <cell r="C1302" t="str">
            <v>un</v>
          </cell>
          <cell r="D1302">
            <v>220.55</v>
          </cell>
        </row>
        <row r="1303">
          <cell r="A1303" t="str">
            <v>EL02707</v>
          </cell>
          <cell r="B1303" t="str">
            <v>RELÉ DE TENSÃO 1 CONTATO (NA/NF), 440VCA SUPERVISOR TRIFÁSICO (ASSIMETRIA, FALTA, SEQUÊNCIA DE FASE, MÁX./MÍN. TENSÃO)</v>
          </cell>
          <cell r="C1303" t="str">
            <v>un</v>
          </cell>
          <cell r="D1303">
            <v>335.86</v>
          </cell>
        </row>
        <row r="1304">
          <cell r="A1304" t="str">
            <v>EL07464</v>
          </cell>
          <cell r="B1304" t="str">
            <v>RELÉ SUPERVISOR TRIFÁSICO DE TENSÃO, 220V, FUNÇÕES ANSI 27/47/59, COM DISPLAY/VOLTÍMETRO, PARA CABINES PRIMÁRIAS</v>
          </cell>
          <cell r="C1304" t="str">
            <v>un</v>
          </cell>
          <cell r="D1304">
            <v>2417.8000000000002</v>
          </cell>
        </row>
        <row r="1305">
          <cell r="A1305" t="str">
            <v>EL07463</v>
          </cell>
          <cell r="B1305" t="str">
            <v>RELÉ DE SUPERVISÃO DE CORRENTE, 250V, FUNÇÕES ANSI 50/50N/51/51N/51GS, COM DISPLAY,
COMUNICAÇÃO SERIAL PROTOCOLO MODBUS, COM FONTE CAPACITIVA, PARA CABINES PRIMÁRIAS</v>
          </cell>
          <cell r="C1305" t="str">
            <v>un</v>
          </cell>
          <cell r="D1305">
            <v>7802.16</v>
          </cell>
        </row>
        <row r="1306">
          <cell r="A1306" t="str">
            <v>EL02698</v>
          </cell>
          <cell r="B1306" t="str">
            <v>FONTE/DISPARADOR CAPACITIVO 220Vca PARA ATUAÇÃO NA BOBINA DE ABERTURA DO DISJUNTOR OU RELÉ DE PROTEÇÃO</v>
          </cell>
          <cell r="C1306" t="str">
            <v>un</v>
          </cell>
          <cell r="D1306">
            <v>1487.71</v>
          </cell>
        </row>
        <row r="1307">
          <cell r="A1307" t="str">
            <v>EL07591</v>
          </cell>
          <cell r="B1307" t="str">
            <v>FONTE DE ALIMENTAÇÃO MONOFÁSICA, 240Vca/24Vcc, In = *2,5A, *60W, EFICIÊNCIA MÍNIMA DE 86%, TENSÃO DE ISOLAÇÃO ENTRADA/SAÍDA MÍN. 4KV, PARA FIXAÇÃO EM TRILHO DIN</v>
          </cell>
          <cell r="C1307" t="str">
            <v>un</v>
          </cell>
          <cell r="D1307">
            <v>542.65</v>
          </cell>
        </row>
        <row r="1308">
          <cell r="A1308" t="str">
            <v>EL07592</v>
          </cell>
          <cell r="B1308" t="str">
            <v>FONTE DE ALIMENTAÇÃO MONOFÁSICA, 240Vca/24Vcc, In = *5,0A, *120W, EFICIÊNCIA MÍNIMA DE 87%, TENSÃO DE ISOLAÇÃO ENTRADA/SAÍDA MÍN. 4KV, PARA FIXAÇÃO EM TRILHO DIN</v>
          </cell>
          <cell r="C1308" t="str">
            <v>un</v>
          </cell>
          <cell r="D1308">
            <v>682.56</v>
          </cell>
        </row>
        <row r="1309">
          <cell r="A1309" t="str">
            <v>EL07593</v>
          </cell>
          <cell r="B1309" t="str">
            <v>FONTE DE ALIMENTAÇÃO MONOFÁSICA, 240Vca/24Vcc, In = *10,0A, *240W, EFICIÊNCIA MÍNIMA DE 89%, TENSÃO DE ISOLAÇÃO ENTRADA/SAÍDA MÍN. 4KV, PARA FIXAÇÃO EM TRILHO DIN</v>
          </cell>
          <cell r="C1309" t="str">
            <v>un</v>
          </cell>
          <cell r="D1309">
            <v>1673.3</v>
          </cell>
        </row>
        <row r="1310">
          <cell r="A1310" t="str">
            <v>EL07594</v>
          </cell>
          <cell r="B1310" t="str">
            <v>FONTE DE ALIMENTAÇÃO MONOFÁSICA, 240Vca/24Vcc, In = *20,0A, *480W, EFICIÊNCIA MÍNIMA DE 91%, TENSÃO DE ISOLAÇÃO ENTRADA/SAÍDA MÍN. 4KV, PARA FIXAÇÃO EM TRILHO DIN</v>
          </cell>
          <cell r="C1310" t="str">
            <v>un</v>
          </cell>
          <cell r="D1310">
            <v>2273.62</v>
          </cell>
        </row>
        <row r="1311">
          <cell r="A1311" t="str">
            <v>EL07595</v>
          </cell>
          <cell r="B1311" t="str">
            <v>FONTE DE ALIMENTAÇÃO COM CONTROLADOR INTEGRADO PARA ALIMENTAÇÃO DE ENERGIA INTERROMPÍVEL (UPS), MONOFÁSICA, 240Vca/24Vcc, In = *2,5A, *60W, EFICIÊNCIA MÍNIMA DE 83%, TENSÃO DE ISOLAÇÃO ENTRADA/SAÍDA MÍN. 4KV, PARA FIXAÇÃO EM TRILHO DIN</v>
          </cell>
          <cell r="C1311" t="str">
            <v>un</v>
          </cell>
          <cell r="D1311">
            <v>2328.9499999999998</v>
          </cell>
        </row>
        <row r="1312">
          <cell r="A1312" t="str">
            <v>EL07596</v>
          </cell>
          <cell r="B1312" t="str">
            <v>FONTE DE ALIMENTAÇÃO COM CONTROLADOR INTEGRADO PARA ALIMENTAÇÃO DE ENERGIA INTERROMPÍVEL (UPS), MONOFÁSICA, 240Vca/24Vcc, In = *5,0A, *120W, EFICIÊNCIA MÍNIMA DE
85%, TENSÃO DE ISOLAÇÃO ENTRADA/SAÍDA MÍN. 4KV, PARA FIXAÇÃO EM TRILHO DIN</v>
          </cell>
          <cell r="C1312" t="str">
            <v>un</v>
          </cell>
          <cell r="D1312">
            <v>2657.67</v>
          </cell>
        </row>
        <row r="1313">
          <cell r="A1313" t="str">
            <v>EL07597</v>
          </cell>
          <cell r="B1313" t="str">
            <v>FONTE DE ALIMENTAÇÃO COM CONTROLADOR INTEGRADO PARA ALIMENTAÇÃO DE ENERGIA INTERROMPÍVEL (UPS), MONOFÁSICA, 240Vca/24Vcc, In = *10,0A, *240W, EFICIÊNCIA MÍNIMA DE
89%, TENSÃO DE ISOLAÇÃO ENTRADA/SAÍDA MÍN. 4KV, PARA FIXAÇÃO EM TRILHO DIN</v>
          </cell>
          <cell r="C1313" t="str">
            <v>un</v>
          </cell>
          <cell r="D1313">
            <v>3456.51</v>
          </cell>
        </row>
        <row r="1314">
          <cell r="A1314" t="str">
            <v>EL07598</v>
          </cell>
          <cell r="B1314" t="str">
            <v>FONTE DE ALIMENTAÇÃO COM CONTROLADOR INTEGRADO PARA ALIMENTAÇÃO DE ENERGIA
INTERROMPÍVEL (UPS), MONOFÁSICA, 240Vca/24Vcc, In = *20,0A, *480W, EFICIÊNCIA MÍNIMA DE 91%, TENSÃO DE ISOLAÇÃO ENTRADA/SAÍDA MÍN. 4KV, PARA FIXAÇÃO EM TRILHO DIN</v>
          </cell>
          <cell r="C1314" t="str">
            <v>un</v>
          </cell>
          <cell r="D1314">
            <v>5218.54</v>
          </cell>
        </row>
        <row r="1315">
          <cell r="A1315" t="str">
            <v>EL07599</v>
          </cell>
          <cell r="B1315" t="str">
            <v>BATERIA (ACUMULADOR DE ENERGIA), 24Vcc, *3,4Ah, ALIMENTAÇÃO ATRAVÉS DE MÓDULO UPS, PARA PAINEL ELÉTRICO</v>
          </cell>
          <cell r="C1315" t="str">
            <v>un</v>
          </cell>
          <cell r="D1315">
            <v>1279.82</v>
          </cell>
        </row>
        <row r="1316">
          <cell r="A1316" t="str">
            <v>EL07600</v>
          </cell>
          <cell r="B1316" t="str">
            <v>BATERIA (ACUMULADOR DE ENERGIA), 24Vcc, *7,2Ah, ALIMENTAÇÃO ATRAVÉS DE MÓDULO UPS, PARA PAINEL ELÉTRICO</v>
          </cell>
          <cell r="C1316" t="str">
            <v>un</v>
          </cell>
          <cell r="D1316">
            <v>1501.28</v>
          </cell>
        </row>
        <row r="1317">
          <cell r="A1317" t="str">
            <v>EL07601</v>
          </cell>
          <cell r="B1317" t="str">
            <v>BATERIA (ACUMULADOR DE ENERGIA), 24Vcc, *12Ah, ALIMENTAÇÃO ATRAVÉS DE MÓDULO UPS, PARA PAINEL ELÉTRICO</v>
          </cell>
          <cell r="C1317" t="str">
            <v>un</v>
          </cell>
          <cell r="D1317">
            <v>2100.0300000000002</v>
          </cell>
        </row>
        <row r="1318">
          <cell r="A1318" t="str">
            <v>EL02629</v>
          </cell>
          <cell r="B1318" t="str">
            <v>AMPERÍMETRO ANALÓGICO EM CAIXA TERMOPLÁSTICA 5A, 72 X 72MM FERRO MÓVEL (PARA CORRENTE ALTERNADA) PARA PORTA DE PAINEL ELÉTRICO</v>
          </cell>
          <cell r="C1318" t="str">
            <v>un</v>
          </cell>
          <cell r="D1318">
            <v>222.5</v>
          </cell>
        </row>
        <row r="1319">
          <cell r="A1319" t="str">
            <v>EL02630</v>
          </cell>
          <cell r="B1319" t="str">
            <v>AMPERÍMETRO ANALÓGICO EM CAIXA TERMOPLÁSTICA 5A, 96 X 96MM FERRO MÓVEL (PARA CORRENTE ALTERNADA) PARA PORTA DE PAINEL ELÉTRICO</v>
          </cell>
          <cell r="C1319" t="str">
            <v>un</v>
          </cell>
          <cell r="D1319">
            <v>250</v>
          </cell>
        </row>
        <row r="1320">
          <cell r="A1320" t="str">
            <v>EL02646</v>
          </cell>
          <cell r="B1320" t="str">
            <v>VOLTÍMETRO ANALÓGICO EM CAIXA TERMOPLÁSTICA 0 - 600V, 72 X 72MM FERRO MÓVEL (PARA TENSÃO ALTERNADA) PARA PORTA DE PAINEL ELÉTRICO</v>
          </cell>
          <cell r="C1320" t="str">
            <v>un</v>
          </cell>
          <cell r="D1320">
            <v>164.37</v>
          </cell>
        </row>
        <row r="1321">
          <cell r="A1321" t="str">
            <v>EL02647</v>
          </cell>
          <cell r="B1321" t="str">
            <v>VOLTÍMETRO ANALÓGICO EM CAIXA TERMOPLÁSTICA 0 - 600V, 96 X 96MM FERRO MÓVEL (PARA TENSÃO ALTERNADA) PARA PORTA DE PAINEL ELÉTRICO</v>
          </cell>
          <cell r="C1321" t="str">
            <v>un</v>
          </cell>
          <cell r="D1321">
            <v>164.37</v>
          </cell>
        </row>
        <row r="1322">
          <cell r="A1322" t="str">
            <v>EL02645</v>
          </cell>
          <cell r="B1322" t="str">
            <v>MULTIMEDIDOR DE GRANDEZAS ELÉTRICAS DIGITAL: U, I, P, Q, S, COSØ, f, ENERGIA ATIVA E REATIVA, 220Vca, 60Hz, INTERFACE SERIAL RS485, PROTOCOLO MODBUS RTU, COM MEMÓRIA
DE MASSA, PARA PORTA DE PAINEL ELÉTRICO</v>
          </cell>
          <cell r="C1322" t="str">
            <v>un</v>
          </cell>
          <cell r="D1322">
            <v>2952.96</v>
          </cell>
        </row>
        <row r="1323">
          <cell r="A1323" t="str">
            <v>EL02643</v>
          </cell>
          <cell r="B1323" t="str">
            <v>TOTALIZADOR DE HORAS (HORÍMETRO) ELETRÔNICO DISPLAY DE 8 DÍGITOS TOTALIZAÇÃO POR TENSÃO (220Vca), COM BATERIA INTERNA</v>
          </cell>
          <cell r="C1323" t="str">
            <v>un</v>
          </cell>
          <cell r="D1323">
            <v>202.18</v>
          </cell>
        </row>
        <row r="1324">
          <cell r="A1324" t="str">
            <v>EL07356</v>
          </cell>
          <cell r="B1324" t="str">
            <v>INVERSOR DE FREQUÊNCIA TRIFÁSICO *7A, *2CV, 220V (REGIME DE SOBRECARGA NORMAL) COM KIT DE MONTAGEM DE IHM EM PORTA DE PAINEL, CABO DE *3 METROS PARA IHM E
MÓDULO DE COMUNICAÇÃO SERIAL MODBUS</v>
          </cell>
          <cell r="C1324" t="str">
            <v>un</v>
          </cell>
          <cell r="D1324">
            <v>5941.49</v>
          </cell>
        </row>
        <row r="1325">
          <cell r="A1325" t="str">
            <v>EL07357</v>
          </cell>
          <cell r="B1325" t="str">
            <v>INVERSOR DE FREQUÊNCIA TRIFÁSICO *10A, *3CV, 220V (REGIME DE SOBRECARGA NORMAL)
COM KIT DE MONTAGEM DE IHM EM PORTA DE PAINEL, CABO DE *3 METROS PARA IHM E MÓDULO DE COMUNICAÇÃO SERIAL MODBUS</v>
          </cell>
          <cell r="C1325" t="str">
            <v>un</v>
          </cell>
          <cell r="D1325">
            <v>6354.77</v>
          </cell>
        </row>
        <row r="1326">
          <cell r="A1326" t="str">
            <v>EL07358</v>
          </cell>
          <cell r="B1326" t="str">
            <v>INVERSOR DE FREQUÊNCIA TRIFÁSICO *13A, *4CV, 220V (REGIME DE SOBRECARGA NORMAL)
COM KIT DE MONTAGEM DE IHM EM PORTA DE PAINEL, CABO DE *3 METROS PARA IHM E MÓDULO DE COMUNICAÇÃO SERIAL MODBUS</v>
          </cell>
          <cell r="C1326" t="str">
            <v>un</v>
          </cell>
          <cell r="D1326">
            <v>7405.82</v>
          </cell>
        </row>
        <row r="1327">
          <cell r="A1327" t="str">
            <v>EL07359</v>
          </cell>
          <cell r="B1327" t="str">
            <v>INVERSOR DE FREQUÊNCIA TRIFÁSICO *16A, *5CV, 220V (REGIME DE SOBRECARGA NORMAL) COM KIT DE MONTAGEM DE IHM EM PORTA DE PAINEL, CABO DE *3 METROS PARA IHM E MÓDULO DE COMUNICAÇÃO SERIAL MODBUS</v>
          </cell>
          <cell r="C1327" t="str">
            <v>un</v>
          </cell>
          <cell r="D1327">
            <v>7975.72</v>
          </cell>
        </row>
        <row r="1328">
          <cell r="A1328" t="str">
            <v>EL07360</v>
          </cell>
          <cell r="B1328" t="str">
            <v>INVERSOR DE FREQUÊNCIA TRIFÁSICO *22A, *7,5CV, 220V (REGIME DE SOBRECARGA NORMAL) COM KIT DE MONTAGEM DE IHM EM PORTA DE PAINEL, CABO DE *3 METROS PARA IHM E
MÓDULO DE COMUNICAÇÃO SERIAL MODBUS</v>
          </cell>
          <cell r="C1328" t="str">
            <v>un</v>
          </cell>
          <cell r="D1328">
            <v>8964.0499999999993</v>
          </cell>
        </row>
        <row r="1329">
          <cell r="A1329" t="str">
            <v>EL07361</v>
          </cell>
          <cell r="B1329" t="str">
            <v>INVERSOR DE FREQUÊNCIA TRIFÁSICO *28A, *10CV, 220V (REGIME DE SOBRECARGA NORMAL)
COM KIT DE MONTAGEM DE IHM EM PORTA DE PAINEL, CABO DE *3 METROS PARA IHM E MÓDULO DE COMUNICAÇÃO SERIAL MODBUS</v>
          </cell>
          <cell r="C1329" t="str">
            <v>un</v>
          </cell>
          <cell r="D1329">
            <v>9971.31</v>
          </cell>
        </row>
        <row r="1330">
          <cell r="A1330" t="str">
            <v>EL07362</v>
          </cell>
          <cell r="B1330" t="str">
            <v>INVERSOR DE FREQUÊNCIA TRIFÁSICO *42A, *15CV, 220V (REGIME DE SOBRECARGA NORMAL) COM KIT DE MONTAGEM DE IHM EM PORTA DE PAINEL, CABO DE *3 METROS PARA IHM E MÓDULO DE COMUNICAÇÃO SERIAL MODBUS</v>
          </cell>
          <cell r="C1330" t="str">
            <v>un</v>
          </cell>
          <cell r="D1330">
            <v>10532.17</v>
          </cell>
        </row>
        <row r="1331">
          <cell r="A1331" t="str">
            <v>EL07363</v>
          </cell>
          <cell r="B1331" t="str">
            <v>INVERSOR DE FREQUÊNCIA TRIFÁSICO *54A, *20CV, 220V (REGIME DE SOBRECARGA NORMAL) COM KIT DE MONTAGEM DE IHM EM PORTA DE PAINEL, CABO DE *3 METROS PARA IHM E
MÓDULO DE COMUNICAÇÃO SERIAL MODBUS</v>
          </cell>
          <cell r="C1331" t="str">
            <v>un</v>
          </cell>
          <cell r="D1331">
            <v>13134.55</v>
          </cell>
        </row>
        <row r="1332">
          <cell r="A1332" t="str">
            <v>EL07364</v>
          </cell>
          <cell r="B1332" t="str">
            <v>INVERSOR DE FREQUÊNCIA TRIFÁSICO *68A, *25CV, 220V (REGIME DE SOBRECARGA NORMAL) COM KIT DE MONTAGEM DE IHM EM PORTA DE PAINEL, CABO DE *3 METROS PARA IHM E MÓDULO DE COMUNICAÇÃO SERIAL MODBUS</v>
          </cell>
          <cell r="C1332" t="str">
            <v>un</v>
          </cell>
          <cell r="D1332">
            <v>15863.18</v>
          </cell>
        </row>
        <row r="1333">
          <cell r="A1333" t="str">
            <v>EL07365</v>
          </cell>
          <cell r="B1333" t="str">
            <v>INVERSOR DE FREQUÊNCIA TRIFÁSICO *80A, *30CV, 220V (REGIME DE SOBRECARGA NORMAL)
COM KIT DE MONTAGEM DE IHM EM PORTA DE PAINEL, CABO DE *3 METROS PARA IHM E MÓDULO DE COMUNICAÇÃO SERIAL MODBUS</v>
          </cell>
          <cell r="C1333" t="str">
            <v>un</v>
          </cell>
          <cell r="D1333">
            <v>19213.16</v>
          </cell>
        </row>
        <row r="1334">
          <cell r="A1334" t="str">
            <v>EL07366</v>
          </cell>
          <cell r="B1334" t="str">
            <v>INVERSOR DE FREQUÊNCIA TRIFÁSICO *104A, *40CV, 220V (REGIME DE SOBRECARGA NORMAL)
COM KIT DE MONTAGEM DE IHM EM PORTA DE PAINEL, CABO DE *3 METROS PARA IHM E MÓDULO DE COMUNICAÇÃO SERIAL MODBUS</v>
          </cell>
          <cell r="C1334" t="str">
            <v>un</v>
          </cell>
          <cell r="D1334">
            <v>24378.59</v>
          </cell>
        </row>
        <row r="1335">
          <cell r="A1335" t="str">
            <v>EL07367</v>
          </cell>
          <cell r="B1335" t="str">
            <v>INVERSOR DE FREQUÊNCIA TRIFÁSICO *130A, *50CV, 220V (REGIME DE SOBRECARGA NORMAL) COM KIT DE MONTAGEM DE IHM EM PORTA DE PAINEL, CABO DE *3 METROS PARA IHM E MÓDULO DE COMUNICAÇÃO SERIAL MODBUS</v>
          </cell>
          <cell r="C1335" t="str">
            <v>un</v>
          </cell>
          <cell r="D1335">
            <v>30848.06</v>
          </cell>
        </row>
        <row r="1336">
          <cell r="A1336" t="str">
            <v>EL07368</v>
          </cell>
          <cell r="B1336" t="str">
            <v>INVERSOR DE FREQUÊNCIA TRIFÁSICO *176A, *60CV, 220V (REGIME DE SOBRECARGA NORMAL) COM KIT DE MONTAGEM DE IHM EM PORTA DE PAINEL, CABO DE *3 METROS PARA IHM E
MÓDULO DE COMUNICAÇÃO SERIAL MODBUS</v>
          </cell>
          <cell r="C1336" t="str">
            <v>un</v>
          </cell>
          <cell r="D1336">
            <v>39541.269999999997</v>
          </cell>
        </row>
        <row r="1337">
          <cell r="A1337" t="str">
            <v>EL07369</v>
          </cell>
          <cell r="B1337" t="str">
            <v>INVERSOR DE FREQUÊNCIA TRIFÁSICO *211A, *75CV, 220V (REGIME DE SOBRECARGA NORMAL) COM KIT DE MONTAGEM DE IHM EM PORTA DE PAINEL, CABO DE *3 METROS PARA IHM E
MÓDULO DE COMUNICAÇÃO SERIAL MODBUS</v>
          </cell>
          <cell r="C1337" t="str">
            <v>un</v>
          </cell>
          <cell r="D1337">
            <v>47837.4</v>
          </cell>
        </row>
        <row r="1338">
          <cell r="A1338" t="str">
            <v>EL07370</v>
          </cell>
          <cell r="B1338" t="str">
            <v>INVERSOR DE FREQUÊNCIA TRIFÁSICO *3,6A, *2CV, 380-440V (REGIME DE SOBRECARGA
NORMAL) COM KIT DE MONTAGEM DE IHM EM PORTA DE PAINEL, CABO DE *3 METROS PARA IHM E MÓDULO DE COMUNICAÇÃO SERIAL MODBUS</v>
          </cell>
          <cell r="C1338" t="str">
            <v>un</v>
          </cell>
          <cell r="D1338">
            <v>5835.3</v>
          </cell>
        </row>
        <row r="1339">
          <cell r="A1339" t="str">
            <v>EL07371</v>
          </cell>
          <cell r="B1339" t="str">
            <v>INVERSOR DE FREQUÊNCIA TRIFÁSICO *5,0A, *3CV, 380-440V (REGIME DE SOBRECARGA
NORMAL) COM KIT DE MONTAGEM DE IHM EM PORTA DE PAINEL, CABO DE *3 METROS PARA IHM E MÓDULO DE COMUNICAÇÃO SERIAL MODBUS</v>
          </cell>
          <cell r="C1339" t="str">
            <v>un</v>
          </cell>
          <cell r="D1339">
            <v>6409.83</v>
          </cell>
        </row>
        <row r="1340">
          <cell r="A1340" t="str">
            <v>EL07372</v>
          </cell>
          <cell r="B1340" t="str">
            <v>INVERSOR DE FREQUÊNCIA TRIFÁSICO *7,0A, *4CV, 380-440V (REGIME DE SOBRECARGA NORMAL) COM KIT DE MONTAGEM DE IHM EM PORTA DE PAINEL, CABO DE *3 METROS PARA IHM E MÓDULO DE COMUNICAÇÃO SERIAL MODBUS</v>
          </cell>
          <cell r="C1340" t="str">
            <v>un</v>
          </cell>
          <cell r="D1340">
            <v>6947.54</v>
          </cell>
        </row>
        <row r="1341">
          <cell r="A1341" t="str">
            <v>EL07373</v>
          </cell>
          <cell r="B1341" t="str">
            <v>INVERSOR DE FREQUÊNCIA TRIFÁSICO *9,3A, *5CV, 380-440V (REGIME DE SOBRECARGA NORMAL) COM KIT DE MONTAGEM DE IHM EM PORTA DE PAINEL, CABO DE *3 METROS PARA IHM
E MÓDULO DE COMUNICAÇÃO SERIAL MODBUS</v>
          </cell>
          <cell r="C1341" t="str">
            <v>un</v>
          </cell>
          <cell r="D1341">
            <v>7421.66</v>
          </cell>
        </row>
        <row r="1342">
          <cell r="A1342" t="str">
            <v>EL07374</v>
          </cell>
          <cell r="B1342" t="str">
            <v>INVERSOR DE FREQUÊNCIA TRIFÁSICO *12,7A, *7,5CV, 380-440V (REGIME DE SOBRECARGA NORMAL) COM KIT DE MONTAGEM DE IHM EM PORTA DE PAINEL, CABO DE *3 METROS PARA IHM
E MÓDULO DE COMUNICAÇÃO SERIAL MODBUS</v>
          </cell>
          <cell r="C1342" t="str">
            <v>un</v>
          </cell>
          <cell r="D1342">
            <v>8255.44</v>
          </cell>
        </row>
        <row r="1343">
          <cell r="A1343" t="str">
            <v>EL07375</v>
          </cell>
          <cell r="B1343" t="str">
            <v>INVERSOR DE FREQUÊNCIA TRIFÁSICO *16,5A, *10CV, 380-440V (REGIME DE SOBRECARGA NORMAL) COM KIT DE MONTAGEM DE IHM EM PORTA DE PAINEL, CABO DE *3 METROS PARA IHM E MÓDULO DE COMUNICAÇÃO SERIAL MODBUS</v>
          </cell>
          <cell r="C1343" t="str">
            <v>un</v>
          </cell>
          <cell r="D1343">
            <v>9200.43</v>
          </cell>
        </row>
        <row r="1344">
          <cell r="A1344" t="str">
            <v>EL07376</v>
          </cell>
          <cell r="B1344" t="str">
            <v>INVERSOR DE FREQUÊNCIA TRIFÁSICO *23,5A, *15CV, 380-440V (REGIME DE SOBRECARGA
NORMAL) COM KIT DE MONTAGEM DE IHM EM PORTA DE PAINEL, CABO DE *3 METROS PARA IHM E MÓDULO DE COMUNICAÇÃO SERIAL MODBUS</v>
          </cell>
          <cell r="C1344" t="str">
            <v>un</v>
          </cell>
          <cell r="D1344">
            <v>10865.7</v>
          </cell>
        </row>
        <row r="1345">
          <cell r="A1345" t="str">
            <v>EL07377</v>
          </cell>
          <cell r="B1345" t="str">
            <v>INVERSOR DE FREQUÊNCIA TRIFÁSICO *31,0A, *20CV, 380-440V (REGIME DE SOBRECARGA NORMAL) COM KIT DE MONTAGEM DE IHM EM PORTA DE PAINEL, CABO DE *3 METROS PARA IHM E MÓDULO DE COMUNICAÇÃO SERIAL MODBUS</v>
          </cell>
          <cell r="C1345" t="str">
            <v>un</v>
          </cell>
          <cell r="D1345">
            <v>12768.41</v>
          </cell>
        </row>
        <row r="1346">
          <cell r="A1346" t="str">
            <v>EL07378</v>
          </cell>
          <cell r="B1346" t="str">
            <v>INVERSOR DE FREQUÊNCIA TRIFÁSICO *38,0A, *25CV, 380-440V (REGIME DE SOBRECARGA NORMAL) COM KIT DE MONTAGEM DE IHM EM PORTA DE PAINEL, CABO DE *3 METROS PARA IHM
E MÓDULO DE COMUNICAÇÃO SERIAL MODBUS</v>
          </cell>
          <cell r="C1346" t="str">
            <v>un</v>
          </cell>
          <cell r="D1346">
            <v>16199.64</v>
          </cell>
        </row>
        <row r="1347">
          <cell r="A1347" t="str">
            <v>EL07379</v>
          </cell>
          <cell r="B1347" t="str">
            <v>INVERSOR DE FREQUÊNCIA TRIFÁSICO *45,0A, *30CV, 380-440V (REGIME DE SOBRECARGA NORMAL) COM KIT DE MONTAGEM DE IHM EM PORTA DE PAINEL, CABO DE *3 METROS PARA IHM
E MÓDULO DE COMUNICAÇÃO SERIAL MODBUS</v>
          </cell>
          <cell r="C1347" t="str">
            <v>un</v>
          </cell>
          <cell r="D1347">
            <v>17819.71</v>
          </cell>
        </row>
        <row r="1348">
          <cell r="A1348" t="str">
            <v>EL07380</v>
          </cell>
          <cell r="B1348" t="str">
            <v>INVERSOR DE FREQUÊNCIA TRIFÁSICO *58,5A, *40CV, 380-440V (REGIME DE SOBRECARGA
NORMAL) COM KIT DE MONTAGEM DE IHM EM PORTA DE PAINEL, CABO DE *3 METROS PARA IHM E MÓDULO DE COMUNICAÇÃO SERIAL MODBUS</v>
          </cell>
          <cell r="C1348" t="str">
            <v>un</v>
          </cell>
          <cell r="D1348">
            <v>21689.34</v>
          </cell>
        </row>
        <row r="1349">
          <cell r="A1349" t="str">
            <v>EL07381</v>
          </cell>
          <cell r="B1349" t="str">
            <v>INVERSOR DE FREQUÊNCIA TRIFÁSICO *70,5A, *50CV, 380-440V (REGIME DE SOBRECARGA NORMAL) COM KIT DE MONTAGEM DE IHM EM PORTA DE PAINEL, CABO DE *3 METROS PARA IHM E MÓDULO DE COMUNICAÇÃO SERIAL MODBUS</v>
          </cell>
          <cell r="C1349" t="str">
            <v>un</v>
          </cell>
          <cell r="D1349">
            <v>24058.44</v>
          </cell>
        </row>
        <row r="1350">
          <cell r="A1350" t="str">
            <v>EL07382</v>
          </cell>
          <cell r="B1350" t="str">
            <v>INVERSOR DE FREQUÊNCIA TRIFÁSICO *88,0A, *60CV, 380-440V (REGIME DE SOBRECARGA NORMAL) COM KIT DE MONTAGEM DE IHM EM PORTA DE PAINEL, CABO DE *3 METROS PARA IHM
E MÓDULO DE COMUNICAÇÃO SERIAL MODBUS</v>
          </cell>
          <cell r="C1350" t="str">
            <v>un</v>
          </cell>
          <cell r="D1350">
            <v>28365.69</v>
          </cell>
        </row>
        <row r="1351">
          <cell r="A1351" t="str">
            <v>EL07383</v>
          </cell>
          <cell r="B1351" t="str">
            <v>INVERSOR DE FREQUÊNCIA TRIFÁSICO *105A, *75CV, 380-440V (REGIME DE SOBRECARGA NORMAL) COM KIT DE MONTAGEM DE IHM EM PORTA DE PAINEL, CABO DE *3 METROS PARA IHM E MÓDULO DE COMUNICAÇÃO SERIAL MODBUS</v>
          </cell>
          <cell r="C1351" t="str">
            <v>un</v>
          </cell>
          <cell r="D1351">
            <v>32119.35</v>
          </cell>
        </row>
        <row r="1352">
          <cell r="A1352" t="str">
            <v>EL07384</v>
          </cell>
          <cell r="B1352" t="str">
            <v>INVERSOR DE FREQUÊNCIA TRIFÁSICO *142A, *100CV, 380-440V (REGIME DE SOBRECARGA
NORMAL) COM KIT DE MONTAGEM DE IHM EM PORTA DE PAINEL, CABO DE *3 METROS PARA IHM E MÓDULO DE COMUNICAÇÃO SERIAL MODBUS</v>
          </cell>
          <cell r="C1352" t="str">
            <v>un</v>
          </cell>
          <cell r="D1352">
            <v>40614.339999999997</v>
          </cell>
        </row>
        <row r="1353">
          <cell r="A1353" t="str">
            <v>EL07385</v>
          </cell>
          <cell r="B1353" t="str">
            <v>INVERSOR DE FREQUÊNCIA TRIFÁSICO *173A, *125CV, 380-440V (REGIME DE SOBRECARGA
NORMAL) COM KIT DE MONTAGEM DE IHM EM PORTA DE PAINEL, CABO DE *3 METROS PARA IHM E MÓDULO DE COMUNICAÇÃO SERIAL MODBUS</v>
          </cell>
          <cell r="C1353" t="str">
            <v>un</v>
          </cell>
          <cell r="D1353">
            <v>47009.15</v>
          </cell>
        </row>
        <row r="1354">
          <cell r="A1354" t="str">
            <v>EL07386</v>
          </cell>
          <cell r="B1354" t="str">
            <v>INVERSOR DE FREQUÊNCIA TRIFÁSICO *205A, *150/175CV, 380/440V (REGIME DE SOBRECARGA NORMAL) COM KIT DE MONTAGEM DE IHM EM PORTA DE PAINEL, CABO DE *3 METROS PARA IHM E MÓDULO DE COMUNICAÇÃO SERIAL MODBUS</v>
          </cell>
          <cell r="C1354" t="str">
            <v>un</v>
          </cell>
          <cell r="D1354">
            <v>53883.72</v>
          </cell>
        </row>
        <row r="1355">
          <cell r="A1355" t="str">
            <v>EL07387</v>
          </cell>
          <cell r="B1355" t="str">
            <v>INVERSOR DE FREQUÊNCIA TRIFÁSICO *242A, *175/200CV, 380/440V (REGIME DE SOBRECARGA NORMAL) COM KIT DE MONTAGEM DE IHM EM PORTA DE PAINEL, CABO DE *3 METROS PARA IHM
E MÓDULO DE COMUNICAÇÃO SERIAL MODBUS</v>
          </cell>
          <cell r="C1355" t="str">
            <v>un</v>
          </cell>
          <cell r="D1355">
            <v>63292</v>
          </cell>
        </row>
        <row r="1356">
          <cell r="A1356" t="str">
            <v>EL07388</v>
          </cell>
          <cell r="B1356" t="str">
            <v>INVERSOR DE FREQUÊNCIA TRIFÁSICO *302A, *200/250CV, 380/440V (REGIME DE SOBRECARGA NORMAL) COM KIT DE MONTAGEM DE IHM EM PORTA DE PAINEL, CABO DE *3 METROS PARA IHM
E MÓDULO DE COMUNICAÇÃO SERIAL MODBUS</v>
          </cell>
          <cell r="C1356" t="str">
            <v>un</v>
          </cell>
          <cell r="D1356">
            <v>69927.429999999993</v>
          </cell>
        </row>
        <row r="1357">
          <cell r="A1357" t="str">
            <v>EL07389</v>
          </cell>
          <cell r="B1357" t="str">
            <v>INVERSOR DE FREQUÊNCIA TRIFÁSICO *370A, *250/300CV, 380/440V (REGIME DE SOBRECARGA
NORMAL) COM KIT DE MONTAGEM DE IHM EM PORTA DE PAINEL, CABO DE *3 METROS PARA IHM E MÓDULO DE COMUNICAÇÃO SERIAL MODBUS</v>
          </cell>
          <cell r="C1357" t="str">
            <v>un</v>
          </cell>
          <cell r="D1357">
            <v>82861.88</v>
          </cell>
        </row>
        <row r="1358">
          <cell r="A1358" t="str">
            <v>EL07390</v>
          </cell>
          <cell r="B1358" t="str">
            <v>INVERSOR DE FREQUÊNCIA TRIFÁSICO *477A, *350/400CV, 380/440V (REGIME DE SOBRECARGA
NORMAL) COM KIT DE MONTAGEM DE IHM EM PORTA DE PAINEL, CABO DE *3 METROS PARA IHM E MÓDULO DE COMUNICAÇÃO SERIAL MODBUS</v>
          </cell>
          <cell r="C1358" t="str">
            <v>un</v>
          </cell>
          <cell r="D1358">
            <v>102301.55</v>
          </cell>
        </row>
        <row r="1359">
          <cell r="A1359" t="str">
            <v>EL07391</v>
          </cell>
          <cell r="B1359" t="str">
            <v>INVERSOR DE FREQUÊNCIA TRIFÁSICO *601A, *450/500CV, 380/440V (REGIME DE SOBRECARGA NORMAL) COM KIT DE MONTAGEM DE IHM EM PORTA DE PAINEL, CABO DE *3 METROS PARA IHM E MÓDULO DE COMUNICAÇÃO SERIAL MODBUS</v>
          </cell>
          <cell r="C1359" t="str">
            <v>un</v>
          </cell>
          <cell r="D1359">
            <v>135141.57999999999</v>
          </cell>
        </row>
        <row r="1360">
          <cell r="A1360" t="str">
            <v>EL07392</v>
          </cell>
          <cell r="B1360" t="str">
            <v>SOFT STARTER TRIFÁSICO *16A, *5/7,5/10CV, 220/380/440V, PARA APLICAÇÃO STANDARD, COM BYPASS INTEGRADO E FUNÇÃO DE PARTIDA E PARADA SUAVE, COM KIT DE MONTAGEM DE IHM EM PORTA DE PAINEL, CABO DE *3 METROS PARA IHM E MÓDULO DE COMUNICAÇÃO SERIAL
MODBUS</v>
          </cell>
          <cell r="C1360" t="str">
            <v>un</v>
          </cell>
          <cell r="D1360">
            <v>5018.68</v>
          </cell>
        </row>
        <row r="1361">
          <cell r="A1361" t="str">
            <v>EL07393</v>
          </cell>
          <cell r="B1361" t="str">
            <v>SOFT STARTER TRIFÁSICO *22A, *7,5/10/15CV, 220/380/440V, PARA APLICAÇÃO STANDARD, COM BYPASS INTEGRADO E FUNÇÃO DE PARTIDA E PARADA SUAVE, COM KIT DE MONTAGEM DE IHM EM PORTA DE PAINEL, CABO DE *3 METROS PARA IHM E MÓDULO DE COMUNICAÇÃO SERIAL
MODBUS</v>
          </cell>
          <cell r="C1361" t="str">
            <v>un</v>
          </cell>
          <cell r="D1361">
            <v>5366.64</v>
          </cell>
        </row>
        <row r="1362">
          <cell r="A1362" t="str">
            <v>EL07394</v>
          </cell>
          <cell r="B1362" t="str">
            <v>SOFT STARTER TRIFÁSICO *30A, *10/15/20CV, 220/380/440V, PARA APLICAÇÃO STANDARD, COM BYPASS INTEGRADO E FUNÇÃO DE PARTIDA E PARADA SUAVE, COM KIT DE MONTAGEM DE IHM EM PORTA DE PAINEL, CABO DE *3 METROS PARA IHM E MÓDULO DE COMUNICAÇÃO SERIAL MODBUS</v>
          </cell>
          <cell r="C1362" t="str">
            <v>un</v>
          </cell>
          <cell r="D1362">
            <v>5403.25</v>
          </cell>
        </row>
        <row r="1363">
          <cell r="A1363" t="str">
            <v>EL07395</v>
          </cell>
          <cell r="B1363" t="str">
            <v>SOFT STARTER TRIFÁSICO *45A, *15/25/30CV, 220/380/440V, PARA APLICAÇÃO STANDARD, COM BYPASS INTEGRADO E FUNÇÃO DE PARTIDA E PARADA SUAVE, COM KIT DE MONTAGEM DE IHM EM PORTA DE PAINEL, CABO DE *3 METROS PARA IHM E MÓDULO DE COMUNICAÇÃO SERIAL
MODBUS</v>
          </cell>
          <cell r="C1363" t="str">
            <v>un</v>
          </cell>
          <cell r="D1363">
            <v>7437.27</v>
          </cell>
        </row>
        <row r="1364">
          <cell r="A1364" t="str">
            <v>EL07396</v>
          </cell>
          <cell r="B1364" t="str">
            <v>SOFT STARTER TRIFÁSICO *60A, *20/30/40CV, 220/380/440V, PARA APLICAÇÃO STANDARD, COM BYPASS INTEGRADO E FUNÇÃO DE PARTIDA E PARADA SUAVE, COM KIT DE MONTAGEM DE IHM EM PORTA DE PAINEL, CABO DE *3 METROS PARA IHM E MÓDULO DE COMUNICAÇÃO SERIAL
MODBUS</v>
          </cell>
          <cell r="C1364" t="str">
            <v>un</v>
          </cell>
          <cell r="D1364">
            <v>8214.0499999999993</v>
          </cell>
        </row>
        <row r="1365">
          <cell r="A1365" t="str">
            <v>EL07397</v>
          </cell>
          <cell r="B1365" t="str">
            <v>SOFT STARTER TRIFÁSICO *85A, *30/50/60CV, 220/380/440V, PARA APLICAÇÃO STANDARD, COM BYPASS INTEGRADO E FUNÇÃO DE PARTIDA E PARADA SUAVE, COM KIT DE MONTAGEM DE IHM EM PORTA DE PAINEL, CABO DE *3 METROS PARA IHM E MÓDULO DE COMUNICAÇÃO SERIAL
MODBUS</v>
          </cell>
          <cell r="C1365" t="str">
            <v>un</v>
          </cell>
          <cell r="D1365">
            <v>9731.02</v>
          </cell>
        </row>
        <row r="1366">
          <cell r="A1366" t="str">
            <v>EL07398</v>
          </cell>
          <cell r="B1366" t="str">
            <v>SOFT STARTER TRIFÁSICO *130A, *50/75/100CV, 220/380/440V, PARA APLICAÇÃO STANDARD, COM BYPASS INTEGRADO E FUNÇÃO DE PARTIDA E PARADA SUAVE, COM KIT DE MONTAGEM DE IHM EM PORTA DE PAINEL, CABO DE *3 METROS PARA IHM E MÓDULO DE COMUNICAÇÃO
SERIAL MODBUS</v>
          </cell>
          <cell r="C1366" t="str">
            <v>un</v>
          </cell>
          <cell r="D1366">
            <v>12998.76</v>
          </cell>
        </row>
        <row r="1367">
          <cell r="A1367" t="str">
            <v>EL07399</v>
          </cell>
          <cell r="B1367" t="str">
            <v>SOFT STARTER TRIFÁSICO *170A, *60/100/125CV, 220/380/440V, PARA APLICAÇÃO STANDARD, COM BYPASS INTEGRADO E FUNÇÃO DE PARTIDA E PARADA SUAVE, COM KIT DE MONTAGEM DE IHM EM PORTA DE PAINEL, CABO DE *3 METROS PARA IHM E MÓDULO DE COMUNICAÇÃO
SERIAL MODBUS</v>
          </cell>
          <cell r="C1367" t="str">
            <v>un</v>
          </cell>
          <cell r="D1367">
            <v>15508.54</v>
          </cell>
        </row>
        <row r="1368">
          <cell r="A1368" t="str">
            <v>EL07400</v>
          </cell>
          <cell r="B1368" t="str">
            <v>SOFT STARTER TRIFÁSICO *205A, *75/125/150CV, 220/380/440V, PARA APLICAÇÃO STANDARD, COM BYPASS INTEGRADO E FUNÇÃO DE PARTIDA E PARADA SUAVE, COM KIT DE MONTAGEM DE IHM EM PORTA DE PAINEL, CABO DE *3 METROS PARA IHM E MÓDULO DE COMUNICAÇÃO
SERIAL MODBUS</v>
          </cell>
          <cell r="C1368" t="str">
            <v>un</v>
          </cell>
          <cell r="D1368">
            <v>17010.240000000002</v>
          </cell>
        </row>
        <row r="1369">
          <cell r="A1369" t="str">
            <v>EL07401</v>
          </cell>
          <cell r="B1369" t="str">
            <v>SOFT STARTER TRIFÁSICO *250A, *100/175/200CV, 220/380/440V, PARA APLICAÇÃO STANDARD, COM BYPASS INTEGRADO E FUNÇÃO DE PARTIDA E PARADA SUAVE, COM KIT DE MONTAGEM DE IHM EM PORTA DE PAINEL, CABO DE *3 METROS PARA IHM E MÓDULO DE COMUNICAÇÃO
SERIAL MODBUS</v>
          </cell>
          <cell r="C1369" t="str">
            <v>un</v>
          </cell>
          <cell r="D1369">
            <v>19884.3</v>
          </cell>
        </row>
        <row r="1370">
          <cell r="A1370" t="str">
            <v>EL07402</v>
          </cell>
          <cell r="B1370" t="str">
            <v>SOFT STARTER TRIFÁSICO *312A, *125/200/250CV, 220/380/440V, PARA APLICAÇÃO STANDARD, COM BYPASS INTEGRADO E FUNÇÃO DE PARTIDA E PARADA SUAVE, COM KIT DE MONTAGEM DE IHM EM PORTA DE PAINEL, CABO DE *3 METROS PARA IHM E MÓDULO DE COMUNICAÇÃO
SERIAL MODBUS</v>
          </cell>
          <cell r="C1370" t="str">
            <v>un</v>
          </cell>
          <cell r="D1370">
            <v>23018.45</v>
          </cell>
        </row>
        <row r="1371">
          <cell r="A1371" t="str">
            <v>EL07403</v>
          </cell>
          <cell r="B1371" t="str">
            <v>SOFT STARTER TRIFÁSICO *365A, *150/250/300CV, 220/380/440V, PARA APLICAÇÃO STANDARD, COM BYPASS INTEGRADO E FUNÇÃO DE PARTIDA E PARADA SUAVE, COM KIT DE MONTAGEM DE IHM EM PORTA DE PAINEL, CABO DE *3 METROS PARA IHM E MÓDULO DE COMUNICAÇÃO SERIAL MODBUS</v>
          </cell>
          <cell r="C1371" t="str">
            <v>un</v>
          </cell>
          <cell r="D1371">
            <v>27493.26</v>
          </cell>
        </row>
        <row r="1372">
          <cell r="A1372" t="str">
            <v>EL07404</v>
          </cell>
          <cell r="B1372" t="str">
            <v>SOFT STARTER TRIFÁSICO *480A, *175/300/350CV, 220/380/440V, PARA APLICAÇÃO STANDARD, COM BYPASS INTEGRADO E FUNÇÃO DE PARTIDA E PARADA SUAVE, COM KIT DE MONTAGEM DE IHM EM PORTA DE PAINEL, CABO DE *3 METROS PARA IHM E MÓDULO DE COMUNICAÇÃO
SERIAL MODBUS</v>
          </cell>
          <cell r="C1372" t="str">
            <v>un</v>
          </cell>
          <cell r="D1372">
            <v>34439.06</v>
          </cell>
        </row>
        <row r="1373">
          <cell r="A1373" t="str">
            <v>EL07405</v>
          </cell>
          <cell r="B1373" t="str">
            <v>SOFT STARTER TRIFÁSICO *590A, *250/450/500CV, 220/380/440V, PARA APLICAÇÃO STANDARD, COM BYPASS INTEGRADO E FUNÇÃO DE PARTIDA E PARADA SUAVE, COM KIT DE MONTAGEM
DE IHM EM PORTA DE PAINEL, CABO DE *3 METROS PARA IHM E MÓDULO DE COMUNICAÇÃO SERIAL MODBUS</v>
          </cell>
          <cell r="C1373" t="str">
            <v>un</v>
          </cell>
          <cell r="D1373">
            <v>41685.07</v>
          </cell>
        </row>
        <row r="1374">
          <cell r="A1374" t="str">
            <v>EL07406</v>
          </cell>
          <cell r="B1374" t="str">
            <v>SOFT STARTER TRIFÁSICO *660A, *250/500/550CV, 220/380/440V, PARA APLICAÇÃO STANDARD, COM BYPASS INTEGRADO E FUNÇÃO DE PARTIDA E PARADA SUAVE, COM KIT DE MONTAGEM DE IHM EM PORTA DE PAINEL, CABO DE *3 METROS PARA IHM E MÓDULO DE COMUNICAÇÃO
SERIAL MODBUS</v>
          </cell>
          <cell r="C1374" t="str">
            <v>un</v>
          </cell>
          <cell r="D1374">
            <v>51403.87</v>
          </cell>
        </row>
        <row r="1375">
          <cell r="A1375" t="str">
            <v>EL07407</v>
          </cell>
          <cell r="B1375" t="str">
            <v>SOFT STARTER TRIFÁSICO *790A, *300/550/600CV, 220/380/440V, PARA APLICAÇÃO STANDARD, COM BYPASS INTEGRADO E FUNÇÃO DE PARTIDA E PARADA SUAVE, COM KIT DE MONTAGEM DE IHM EM PORTA DE PAINEL, CABO DE *3 METROS PARA IHM E MÓDULO DE COMUNICAÇÃO
SERIAL MODBUS</v>
          </cell>
          <cell r="C1375" t="str">
            <v>un</v>
          </cell>
          <cell r="D1375">
            <v>60331.82</v>
          </cell>
        </row>
        <row r="1376">
          <cell r="A1376" t="str">
            <v>EL07408</v>
          </cell>
          <cell r="B1376" t="str">
            <v>SOFT STARTER TRIFÁSICO *950A, *350/650/750CV, 220/380/440V, PARA APLICAÇÃO STANDARD, COM BYPASS INTEGRADO E FUNÇÃO DE PARTIDA E PARADA SUAVE, COM KIT DE MONTAGEM DE IHM EM PORTA DE PAINEL, CABO DE *3 METROS PARA IHM E MÓDULO DE COMUNICAÇÃO
SERIAL MODBUS</v>
          </cell>
          <cell r="C1376" t="str">
            <v>un</v>
          </cell>
          <cell r="D1376">
            <v>74438.929999999993</v>
          </cell>
        </row>
        <row r="1377">
          <cell r="A1377" t="str">
            <v>EL07409</v>
          </cell>
          <cell r="B1377" t="str">
            <v>SOFT STARTER TRIFÁSICO *1100A, *450/800/900CV, 220/380/440V, PARA APLICAÇÃO STANDARD, COM BYPASS INTEGRADO E FUNÇÃO DE PARTIDA E PARADA SUAVE, COM KIT DE MONTAGEM DE IHM EM PORTA DE PAINEL, CABO DE *3 METROS PARA IHM E MÓDULO DE COMUNICAÇÃO
SERIAL MODBUS</v>
          </cell>
          <cell r="C1377" t="str">
            <v>un</v>
          </cell>
          <cell r="D1377">
            <v>81100.69</v>
          </cell>
        </row>
        <row r="1378">
          <cell r="A1378" t="str">
            <v>EL01104</v>
          </cell>
          <cell r="B1378" t="str">
            <v>BASE UNIPOLAR PARA FUSÍVEL DIAZED 2 - 25A, TAMANHO DII COMPLETA (COM TAMPA, ANEL DE PROTEÇÃO E PARAFUSO DE AJUSTE)</v>
          </cell>
          <cell r="C1378" t="str">
            <v>CJ</v>
          </cell>
          <cell r="D1378">
            <v>78.75</v>
          </cell>
        </row>
        <row r="1379">
          <cell r="A1379" t="str">
            <v>EL01105</v>
          </cell>
          <cell r="B1379" t="str">
            <v>BASE UNIPOLAR PARA FUSÍVEL DIAZED 35 - 63A, TAMANHO DIII COMPLETA (COM TAMPA, ANEL DE PROTEÇÃO E PARAFUSO DE AJUSTE)</v>
          </cell>
          <cell r="C1379" t="str">
            <v>CJ</v>
          </cell>
          <cell r="D1379">
            <v>108.66</v>
          </cell>
        </row>
        <row r="1380">
          <cell r="A1380" t="str">
            <v>EL01102</v>
          </cell>
          <cell r="B1380" t="str">
            <v>FUSÍVEL DIAZED 2 - 25A, TAMANHO DII</v>
          </cell>
          <cell r="C1380" t="str">
            <v>un</v>
          </cell>
          <cell r="D1380">
            <v>4.01</v>
          </cell>
        </row>
        <row r="1381">
          <cell r="A1381" t="str">
            <v>EL01103</v>
          </cell>
          <cell r="B1381" t="str">
            <v>FUSÍVEL DIAZED 35 - 63A, TAMANHO DIII</v>
          </cell>
          <cell r="C1381" t="str">
            <v>un</v>
          </cell>
          <cell r="D1381">
            <v>6.21</v>
          </cell>
        </row>
        <row r="1382">
          <cell r="A1382" t="str">
            <v>EL01046</v>
          </cell>
          <cell r="B1382" t="str">
            <v>BASE UNIPOLAR PARA FUSÍVEL NH 160A, TAMANHO T00</v>
          </cell>
          <cell r="C1382" t="str">
            <v>un</v>
          </cell>
          <cell r="D1382">
            <v>44.07</v>
          </cell>
        </row>
        <row r="1383">
          <cell r="A1383" t="str">
            <v>EL01047</v>
          </cell>
          <cell r="B1383" t="str">
            <v>BASE UNIPOLAR PARA FUSÍVEL NH 250A, TAMANHO T1</v>
          </cell>
          <cell r="C1383" t="str">
            <v>un</v>
          </cell>
          <cell r="D1383">
            <v>163.66999999999999</v>
          </cell>
        </row>
        <row r="1384">
          <cell r="A1384" t="str">
            <v>EL01048</v>
          </cell>
          <cell r="B1384" t="str">
            <v>BASE UNIPOLAR PARA FUSÍVEL NH 400A, TAMANHO T2</v>
          </cell>
          <cell r="C1384" t="str">
            <v>un</v>
          </cell>
          <cell r="D1384">
            <v>232.02</v>
          </cell>
        </row>
        <row r="1385">
          <cell r="A1385" t="str">
            <v>EL01049</v>
          </cell>
          <cell r="B1385" t="str">
            <v>BASE UNIPOLAR PARA FUSÍVEL NH 630A, TAMANHO T3</v>
          </cell>
          <cell r="C1385" t="str">
            <v>un</v>
          </cell>
          <cell r="D1385">
            <v>324.31</v>
          </cell>
        </row>
        <row r="1386">
          <cell r="A1386" t="str">
            <v>EL01045</v>
          </cell>
          <cell r="B1386" t="str">
            <v>BASE UNIPOLAR PARA FUSÍVEL NH 1250A, TAMANHO T4</v>
          </cell>
          <cell r="C1386" t="str">
            <v>un</v>
          </cell>
          <cell r="D1386">
            <v>1087.26</v>
          </cell>
        </row>
        <row r="1387">
          <cell r="A1387" t="str">
            <v>EL01111</v>
          </cell>
          <cell r="B1387" t="str">
            <v>FUSÍVEL NH 6 - 160A, TAMANHO T00 RETARDADO</v>
          </cell>
          <cell r="C1387" t="str">
            <v>un</v>
          </cell>
          <cell r="D1387">
            <v>35.11</v>
          </cell>
        </row>
        <row r="1388">
          <cell r="A1388" t="str">
            <v>EL01109</v>
          </cell>
          <cell r="B1388" t="str">
            <v>FUSÍVEL NH 36 - 250A, TAMANHO T01 RETARDADO</v>
          </cell>
          <cell r="C1388" t="str">
            <v>un</v>
          </cell>
          <cell r="D1388">
            <v>73.569999999999993</v>
          </cell>
        </row>
        <row r="1389">
          <cell r="A1389" t="str">
            <v>EL01108</v>
          </cell>
          <cell r="B1389" t="str">
            <v>FUSÍVEL NH 224 - 400A, TAMANHO T02 RETARDADO</v>
          </cell>
          <cell r="C1389" t="str">
            <v>un</v>
          </cell>
          <cell r="D1389">
            <v>129.97999999999999</v>
          </cell>
        </row>
        <row r="1390">
          <cell r="A1390" t="str">
            <v>EL01110</v>
          </cell>
          <cell r="B1390" t="str">
            <v>FUSÍVEL NH 400 - 630A, TAMANHO T03 RETARDADO</v>
          </cell>
          <cell r="C1390" t="str">
            <v>un</v>
          </cell>
          <cell r="D1390">
            <v>194.99</v>
          </cell>
        </row>
        <row r="1391">
          <cell r="A1391" t="str">
            <v>EL07413</v>
          </cell>
          <cell r="B1391" t="str">
            <v>FUSÍVEL NH 800 - 1250A, TAMANHO T04 RETARDADO</v>
          </cell>
          <cell r="C1391" t="str">
            <v>un</v>
          </cell>
          <cell r="D1391">
            <v>898.87</v>
          </cell>
        </row>
        <row r="1392">
          <cell r="A1392" t="str">
            <v>EL07351</v>
          </cell>
          <cell r="B1392" t="str">
            <v>FUSÍVEL NH *20 - 160A, TAMANHO T00 ULTRARRÁPIDO (CLASSE aR)</v>
          </cell>
          <cell r="C1392" t="str">
            <v>un</v>
          </cell>
          <cell r="D1392">
            <v>118.13</v>
          </cell>
        </row>
        <row r="1393">
          <cell r="A1393" t="str">
            <v>EL07352</v>
          </cell>
          <cell r="B1393" t="str">
            <v>FUSÍVEL NH *63 - 250A, TAMANHO T01 ULTRARRÁPIDO (CLASSE aR)</v>
          </cell>
          <cell r="C1393" t="str">
            <v>un</v>
          </cell>
          <cell r="D1393">
            <v>260.79000000000002</v>
          </cell>
        </row>
        <row r="1394">
          <cell r="A1394" t="str">
            <v>EL07353</v>
          </cell>
          <cell r="B1394" t="str">
            <v>FUSÍVEL NH *250 - 400A, TAMANHO T02 ULTRARRÁPIDO (CLASSE aR)</v>
          </cell>
          <cell r="C1394" t="str">
            <v>un</v>
          </cell>
          <cell r="D1394">
            <v>369.65</v>
          </cell>
        </row>
        <row r="1395">
          <cell r="A1395" t="str">
            <v>EL07354</v>
          </cell>
          <cell r="B1395" t="str">
            <v>FUSÍVEL NH *400 - 630A, TAMANHO T03 ULTRARRÁPIDO (CLASSE aR)</v>
          </cell>
          <cell r="C1395" t="str">
            <v>un</v>
          </cell>
          <cell r="D1395">
            <v>714.17</v>
          </cell>
        </row>
        <row r="1396">
          <cell r="A1396" t="str">
            <v>EL07355</v>
          </cell>
          <cell r="B1396" t="str">
            <v>FUSÍVEL NH *710 - 800A, TAMANHO T03 ULTRARRÁPIDO (CLASSE aR)</v>
          </cell>
          <cell r="C1396" t="str">
            <v>un</v>
          </cell>
          <cell r="D1396">
            <v>843.19</v>
          </cell>
        </row>
        <row r="1397">
          <cell r="A1397" t="str">
            <v>EL01079</v>
          </cell>
          <cell r="B1397" t="str">
            <v>MINIDISJUNTOR TERMOMAGNÉTICO MONOPOLAR 0,5 - 4A PADRÃO DIN, CURVA C, Icc (CAPACIDADE DE INTERRUPÇÃO DE CURTO-CIRCUITO) = 3KA EM 220VCA</v>
          </cell>
          <cell r="C1397" t="str">
            <v>un</v>
          </cell>
          <cell r="D1397">
            <v>51.72</v>
          </cell>
        </row>
        <row r="1398">
          <cell r="A1398" t="str">
            <v>EL01083</v>
          </cell>
          <cell r="B1398" t="str">
            <v>MINIDISJUNTOR TERMOMAGNÉTICO MONOPOLAR 6A PADRÃO DIN, CURVA C, Icc (CAPACIDADE DE INTERRUPÇÃO DE CURTO-CIRCUITO) = 3KA EM 220VCA</v>
          </cell>
          <cell r="C1398" t="str">
            <v>un</v>
          </cell>
          <cell r="D1398">
            <v>43.43</v>
          </cell>
        </row>
        <row r="1399">
          <cell r="A1399" t="str">
            <v>EL01080</v>
          </cell>
          <cell r="B1399" t="str">
            <v>MINIDISJUNTOR TERMOMAGNÉTICO MONOPOLAR 10 - 30A PADRÃO DIN, CURVA C, Icc (CAPACIDADE DE INTERRUPÇÃO DE CURTO-CIRCUITO) = 3KA EM 220VCA</v>
          </cell>
          <cell r="C1399" t="str">
            <v>un</v>
          </cell>
          <cell r="D1399">
            <v>9.84</v>
          </cell>
        </row>
        <row r="1400">
          <cell r="A1400" t="str">
            <v>EL01081</v>
          </cell>
          <cell r="B1400" t="str">
            <v>MINIDISJUNTOR TERMOMAGNÉTICO MONOPOLAR 40A PADRÃO DIN, CURVA C, Icc (CAPACIDADE DE INTERRUPÇÃO DE CURTO-CIRCUITO) = 3KA EM 220VCA</v>
          </cell>
          <cell r="C1400" t="str">
            <v>un</v>
          </cell>
          <cell r="D1400">
            <v>15.65</v>
          </cell>
        </row>
        <row r="1401">
          <cell r="A1401" t="str">
            <v>EL01082</v>
          </cell>
          <cell r="B1401" t="str">
            <v>MINIDISJUNTOR TERMOMAGNÉTICO MONOPOLAR 50A PADRÃO DIN, CURVA C, Icc (CAPACIDADE DE INTERRUPÇÃO DE CURTO-CIRCUITO) = 3KA EM 220VCA</v>
          </cell>
          <cell r="C1401" t="str">
            <v>un</v>
          </cell>
          <cell r="D1401">
            <v>16.8</v>
          </cell>
        </row>
        <row r="1402">
          <cell r="A1402" t="str">
            <v>EL01076</v>
          </cell>
          <cell r="B1402" t="str">
            <v>MINIDISJUNTOR TERMOMAGNÉTICO BIPOLAR 0,5 - 4A PADRÃO DIN, CURVA C, Icc (CAPACIDADE DE INTERRUPÇÃO DE CURTO-CIRCUITO) = 3KA EM 220VCA</v>
          </cell>
          <cell r="C1402" t="str">
            <v>un</v>
          </cell>
          <cell r="D1402">
            <v>72.44</v>
          </cell>
        </row>
        <row r="1403">
          <cell r="A1403" t="str">
            <v>EL01078</v>
          </cell>
          <cell r="B1403" t="str">
            <v>MINIDISJUNTOR TERMOMAGNÉTICO BIPOLAR 6A PADRÃO DIN, CURVA C, Icc (CAPACIDADE DE INTERRUPÇÃO DE CURTO-CIRCUITO) = 3KA EM 220VCA</v>
          </cell>
          <cell r="C1403" t="str">
            <v>un</v>
          </cell>
          <cell r="D1403">
            <v>95.86</v>
          </cell>
        </row>
        <row r="1404">
          <cell r="A1404" t="str">
            <v>EL01077</v>
          </cell>
          <cell r="B1404" t="str">
            <v>MINIDISJUNTOR TERMOMAGNÉTICO BIPOLAR 10 - 50A PADRÃO DIN, CURVA C, Icc (CAPACIDADE DE INTERRUPÇÃO DE CURTO-CIRCUITO) = 3KA EM 220VCA</v>
          </cell>
          <cell r="C1404" t="str">
            <v>un</v>
          </cell>
          <cell r="D1404">
            <v>38.03</v>
          </cell>
        </row>
        <row r="1405">
          <cell r="A1405" t="str">
            <v>EL06099</v>
          </cell>
          <cell r="B1405" t="str">
            <v>MINIDISJUNTOR TERMOMAGNÉTICO TRIPOLAR 0,5 - 4A PADRÃO DIN, CURVA C, Icc (CAPACIDADE DE INTERRUPÇÃO DE CURTO-CIRCUITO) = 3KA EM 220VCA</v>
          </cell>
          <cell r="C1405" t="str">
            <v>un</v>
          </cell>
          <cell r="D1405">
            <v>114.68</v>
          </cell>
        </row>
        <row r="1406">
          <cell r="A1406" t="str">
            <v>EL06102</v>
          </cell>
          <cell r="B1406" t="str">
            <v>MINIDISJUNTOR TERMOMAGNÉTICO TRIPOLAR 6A PADRÃO DIN, CURVA C, Icc (CAPACIDADE DE INTERRUPÇÃO DE CURTO-CIRCUITO) = 3KA EM 220VCA</v>
          </cell>
          <cell r="C1406" t="str">
            <v>un</v>
          </cell>
          <cell r="D1406">
            <v>119.22</v>
          </cell>
        </row>
        <row r="1407">
          <cell r="A1407" t="str">
            <v>EL06100</v>
          </cell>
          <cell r="B1407" t="str">
            <v>MINIDISJUNTOR TERMOMAGNÉTICO TRIPOLAR 10 - 40A PADRÃO DIN, CURVA C, Icc (CAPACIDADE DE INTERRUPÇÃO DE CURTO-CIRCUITO) = 3KA EM 220VCA</v>
          </cell>
          <cell r="C1407" t="str">
            <v>un</v>
          </cell>
          <cell r="D1407">
            <v>73.55</v>
          </cell>
        </row>
        <row r="1408">
          <cell r="A1408" t="str">
            <v>EL01094</v>
          </cell>
          <cell r="B1408" t="str">
            <v>MINIDISJUNTOR TERMOMAGNÉTICO TRIPOLAR 50A PADRÃO DIN, CURVA C, Icc (CAPACIDADE DE INTERRUPÇÃO DE CURTO-CIRCUITO) = 3KA EM 220VCA</v>
          </cell>
          <cell r="C1408" t="str">
            <v>un</v>
          </cell>
          <cell r="D1408">
            <v>80.42</v>
          </cell>
        </row>
        <row r="1409">
          <cell r="A1409" t="str">
            <v>EL06101</v>
          </cell>
          <cell r="B1409" t="str">
            <v>MINIDISJUNTOR TERMOMAGNÉTICO TRIPOLAR 63A PADRÃO DIN, CURVA C, Icc (CAPACIDADE DE INTERRUPÇÃO DE CURTO-CIRCUITO) = 3KA EM 220VCA</v>
          </cell>
          <cell r="C1409" t="str">
            <v>un</v>
          </cell>
          <cell r="D1409">
            <v>103.75</v>
          </cell>
        </row>
        <row r="1410">
          <cell r="A1410" t="str">
            <v>EL07604</v>
          </cell>
          <cell r="B1410" t="str">
            <v>MINIDISJUNTOR TERMOMAGNÉTICO TRIPOLAR 100A PADRÃO DIN, CURVA C, Icc (CAPACIDADE DE INTERRUPÇÃO DE CURTO-CIRCUITO) = 3KA EM 220VCA</v>
          </cell>
          <cell r="C1410" t="str">
            <v>un</v>
          </cell>
          <cell r="D1410">
            <v>228.9</v>
          </cell>
        </row>
        <row r="1411">
          <cell r="A1411" t="str">
            <v>EL01097</v>
          </cell>
          <cell r="B1411" t="str">
            <v>DR (INTERRUPTOR DIFERENCIAL RESIDUAL) BIPOLAR 25A, SENSIBILIDADE: 30MA, 220VCA</v>
          </cell>
          <cell r="C1411" t="str">
            <v>un</v>
          </cell>
          <cell r="D1411">
            <v>167.56</v>
          </cell>
        </row>
        <row r="1412">
          <cell r="A1412" t="str">
            <v>EL01098</v>
          </cell>
          <cell r="B1412" t="str">
            <v>DR (INTERRUPTOR DIFERENCIAL RESIDUAL) BIPOLAR 40A, SENSIBILIDADE: 30MA, 220VCA</v>
          </cell>
          <cell r="C1412" t="str">
            <v>un</v>
          </cell>
          <cell r="D1412">
            <v>168.46</v>
          </cell>
        </row>
        <row r="1413">
          <cell r="A1413" t="str">
            <v>EL01100</v>
          </cell>
          <cell r="B1413" t="str">
            <v>DR (INTERRUPTOR DIFERENCIAL RESIDUAL) BIPOLAR 63A, SENSIBILIDADE: 30MA, 220VCA</v>
          </cell>
          <cell r="C1413" t="str">
            <v>un</v>
          </cell>
          <cell r="D1413">
            <v>193.46</v>
          </cell>
        </row>
        <row r="1414">
          <cell r="A1414" t="str">
            <v>EL01099</v>
          </cell>
          <cell r="B1414" t="str">
            <v>DR (INTERRUPTOR DIFERENCIAL RESIDUAL) TETRAPOLAR 40A, SENSIBILIDADE: 30MA, 400VCA</v>
          </cell>
          <cell r="C1414" t="str">
            <v>un</v>
          </cell>
          <cell r="D1414">
            <v>178.66</v>
          </cell>
        </row>
        <row r="1415">
          <cell r="A1415" t="str">
            <v>EL06097</v>
          </cell>
          <cell r="B1415" t="str">
            <v>DR (INTERRUPTOR DIFERENCIAL RESIDUAL) TETRAPOLAR 63A, SENSIBILIDADE: 30MA 400VCA</v>
          </cell>
          <cell r="C1415" t="str">
            <v>un</v>
          </cell>
          <cell r="D1415">
            <v>193.87</v>
          </cell>
        </row>
        <row r="1416">
          <cell r="A1416" t="str">
            <v>EL06098</v>
          </cell>
          <cell r="B1416" t="str">
            <v>DR (INTERRUPTOR DIFERENCIAL RESIDUAL) TETRAPOLAR 80A, SENSIBILIDADE: 30MA 400VCA</v>
          </cell>
          <cell r="C1416" t="str">
            <v>un</v>
          </cell>
          <cell r="D1416">
            <v>301.93</v>
          </cell>
        </row>
        <row r="1417">
          <cell r="A1417" t="str">
            <v>EL07479</v>
          </cell>
          <cell r="B1417" t="str">
            <v>MANOPLA ROTATIVA PARA PORTA DE PAINEL COM EIXO PROLONGADOR DE *130MM, IP-65, PARA DISJUNTOR MOTOR</v>
          </cell>
          <cell r="C1417" t="str">
            <v>un</v>
          </cell>
          <cell r="D1417">
            <v>510.32</v>
          </cell>
        </row>
        <row r="1418">
          <cell r="A1418" t="str">
            <v>EL07721</v>
          </cell>
          <cell r="B1418" t="str">
            <v>DISJUNTOR TERMOMAGNÉTICO EM CAIXA MOLDADA TRIPOLAR 80A, Icc (CAPACIDADE DE INTERRUPÇÃO DE CURTO-CIRCUITO) MÍNIMO DE 50KA EM 220V E 20KA EM 440VCA</v>
          </cell>
          <cell r="C1418" t="str">
            <v>un</v>
          </cell>
          <cell r="D1418">
            <v>445</v>
          </cell>
        </row>
        <row r="1419">
          <cell r="A1419" t="str">
            <v>EL07722</v>
          </cell>
          <cell r="B1419" t="str">
            <v>DISJUNTOR TERMOMAGNÉTICO EM CAIXA MOLDADA TRIPOLAR 100A, Icc (CAPACIDADE DE INTERRUPÇÃO DE CURTO-CIRCUITO) MÍNIMO DE 50KA EM 220V E 20KA EM 440VCA</v>
          </cell>
          <cell r="C1419" t="str">
            <v>un</v>
          </cell>
          <cell r="D1419">
            <v>569.20000000000005</v>
          </cell>
        </row>
        <row r="1420">
          <cell r="A1420" t="str">
            <v>EL07723</v>
          </cell>
          <cell r="B1420" t="str">
            <v>DISJUNTOR TERMOMAGNÉTICO EM CAIXA MOLDADA TRIPOLAR 125 - 160A, Icc (CAPACIDADE DE INTERRUPÇÃO DE CURTO-CIRCUITO) MÍNIMO DE 50KA EM 220V E 20KA EM 440VCA</v>
          </cell>
          <cell r="C1420" t="str">
            <v>un</v>
          </cell>
          <cell r="D1420">
            <v>531.20000000000005</v>
          </cell>
        </row>
        <row r="1421">
          <cell r="A1421" t="str">
            <v>EL07724</v>
          </cell>
          <cell r="B1421" t="str">
            <v>DISJUNTOR TERMOMAGNÉTICO EM CAIXA MOLDADA TRIPOLAR 200 - 250A, Icc (CAPACIDADE DE INTERRUPÇÃO DE CURTO-CIRCUITO) MÍNIMO DE 50KA EM 220V E 25KA EM 440VCA</v>
          </cell>
          <cell r="C1421" t="str">
            <v>un</v>
          </cell>
          <cell r="D1421">
            <v>962.53</v>
          </cell>
        </row>
        <row r="1422">
          <cell r="A1422" t="str">
            <v>EL07725</v>
          </cell>
          <cell r="B1422" t="str">
            <v>DISJUNTOR TERMOMAGNÉTICO EM CAIXA MOLDADA TRIPOLAR 300 - 400A, Icc (CAPACIDADE DE INTERRUPÇÃO DE CURTO-CIRCUITO) MÍNIMO DE 50KA EM 220V E 35KA EM 440VCA</v>
          </cell>
          <cell r="C1422" t="str">
            <v>un</v>
          </cell>
          <cell r="D1422">
            <v>1506.7</v>
          </cell>
        </row>
        <row r="1423">
          <cell r="A1423" t="str">
            <v>EL07726</v>
          </cell>
          <cell r="B1423" t="str">
            <v>DISJUNTOR TERMOMAGNÉTICO EM CAIXA MOLDADA TRIPOLAR 500 - 630A, Icc (CAPACIDADE DE INTERRUPÇÃO DE CURTO-CIRCUITO) MÍNIMO DE 50KA EM 220V / 35KA EM 440VCA</v>
          </cell>
          <cell r="C1423" t="str">
            <v>un</v>
          </cell>
          <cell r="D1423">
            <v>2492</v>
          </cell>
        </row>
        <row r="1424">
          <cell r="A1424" t="str">
            <v>EL07727</v>
          </cell>
          <cell r="B1424" t="str">
            <v>DISJUNTOR TERMOMAGNÉTICO EM CAIXA MOLDADA TRIPOLAR 700 - 800A, Icc (CAPACIDADE DE INTERRUPÇÃO DE CURTO-CIRCUITO) MÍNIMO DE 50KA EM 220V E 35KA EM 440VCA</v>
          </cell>
          <cell r="C1424" t="str">
            <v>un</v>
          </cell>
          <cell r="D1424">
            <v>3168.55</v>
          </cell>
        </row>
        <row r="1425">
          <cell r="A1425" t="str">
            <v>EL07465</v>
          </cell>
          <cell r="B1425" t="str">
            <v>DISJUNTOR MOTOR TERMOMAGNÉTICO TRIPOLAR *0,16 a 0,25A Icu (CAPACIDADE DE INTERRUPÇÃO DE CURTO-CIRCUITO) = 100KA EM 400VCA, COM ACIONAMENTO ROTATIVO</v>
          </cell>
          <cell r="C1425" t="str">
            <v>un</v>
          </cell>
          <cell r="D1425">
            <v>328.09</v>
          </cell>
        </row>
        <row r="1426">
          <cell r="A1426" t="str">
            <v>EL07466</v>
          </cell>
          <cell r="B1426" t="str">
            <v>DISJUNTOR MOTOR TERMOMAGNÉTICO TRIPOLAR *0,25 a 0,40A Icu (CAPACIDADE DE INTERRUPÇÃO DE CURTO-CIRCUITO) = 100KA EM 400VCA, COM ACIONAMENTO ROTATIVO</v>
          </cell>
          <cell r="C1426" t="str">
            <v>un</v>
          </cell>
          <cell r="D1426">
            <v>333.9</v>
          </cell>
        </row>
        <row r="1427">
          <cell r="A1427" t="str">
            <v>EL07467</v>
          </cell>
          <cell r="B1427" t="str">
            <v>DISJUNTOR MOTOR TERMOMAGNÉTICO TRIPOLAR *0,4 a 0,63A Icu (CAPACIDADE DE INTERRUPÇÃO DE CURTO-CIRCUITO) = 100KA EM 400VCA, COM ACIONAMENTO ROTATIVO</v>
          </cell>
          <cell r="C1427" t="str">
            <v>un</v>
          </cell>
          <cell r="D1427">
            <v>344.39</v>
          </cell>
        </row>
        <row r="1428">
          <cell r="A1428" t="str">
            <v>EL07468</v>
          </cell>
          <cell r="B1428" t="str">
            <v>DISJUNTOR MOTOR TERMOMAGNÉTICO TRIPOLAR *0,63 a 1A Icu (CAPACIDADE DE INTERRUPÇÃO DE CURTO-CIRCUITO) = 100KA EM 400VCA, COM ACIONAMENTO ROTATIVO</v>
          </cell>
          <cell r="C1428" t="str">
            <v>un</v>
          </cell>
          <cell r="D1428">
            <v>360.21</v>
          </cell>
        </row>
        <row r="1429">
          <cell r="A1429" t="str">
            <v>EL07469</v>
          </cell>
          <cell r="B1429" t="str">
            <v>DISJUNTOR MOTOR TERMOMAGNÉTICO TRIPOLAR *1,0 a 1,6A Icu (CAPACIDADE DE INTERRUPÇÃO DE CURTO-CIRCUITO) = 100KA EM 400VCA, COM ACIONAMENTO ROTATIVO</v>
          </cell>
          <cell r="C1429" t="str">
            <v>un</v>
          </cell>
          <cell r="D1429">
            <v>360.21</v>
          </cell>
        </row>
        <row r="1430">
          <cell r="A1430" t="str">
            <v>EL07470</v>
          </cell>
          <cell r="B1430" t="str">
            <v>DISJUNTOR MOTOR TERMOMAGNÉTICO TRIPOLAR *1,6 a 2,5A Icu (CAPACIDADE DE INTERRUPÇÃO DE CURTO-CIRCUITO) = 100KA EM 400VCA, COM ACIONAMENTO ROTATIVO</v>
          </cell>
          <cell r="C1430" t="str">
            <v>un</v>
          </cell>
          <cell r="D1430">
            <v>361.45</v>
          </cell>
        </row>
        <row r="1431">
          <cell r="A1431" t="str">
            <v>EL07471</v>
          </cell>
          <cell r="B1431" t="str">
            <v>DISJUNTOR MOTOR TERMOMAGNÉTICO TRIPOLAR *2,5 a 4A Icu (CAPACIDADE DE INTERRUPÇÃO DE CURTO-CIRCUITO) = 100KA EM 400VCA, COM ACIONAMENTO ROTATIVO</v>
          </cell>
          <cell r="C1431" t="str">
            <v>un</v>
          </cell>
          <cell r="D1431">
            <v>362.59</v>
          </cell>
        </row>
        <row r="1432">
          <cell r="A1432" t="str">
            <v>EL07472</v>
          </cell>
          <cell r="B1432" t="str">
            <v>DISJUNTOR MOTOR TERMOMAGNÉTICO TRIPOLAR *4 a 6,3A Icu (CAPACIDADE DE INTERRUPÇÃO DE CURTO-CIRCUITO) = 100KA EM 400VCA, COM ACIONAMENTO ROTATIVO</v>
          </cell>
          <cell r="C1432" t="str">
            <v>un</v>
          </cell>
          <cell r="D1432">
            <v>373.92</v>
          </cell>
        </row>
        <row r="1433">
          <cell r="A1433" t="str">
            <v>EL07473</v>
          </cell>
          <cell r="B1433" t="str">
            <v>DISJUNTOR MOTOR TERMOMAGNÉTICO TRIPOLAR *6,3 a 10A Icu (CAPACIDADE DE INTERRUPÇÃO DE CURTO-CIRCUITO) = 50KA EM 400VCA, COM ACIONAMENTO ROTATIVO</v>
          </cell>
          <cell r="C1433" t="str">
            <v>un</v>
          </cell>
          <cell r="D1433">
            <v>394.16</v>
          </cell>
        </row>
        <row r="1434">
          <cell r="A1434" t="str">
            <v>EL07474</v>
          </cell>
          <cell r="B1434" t="str">
            <v>DISJUNTOR MOTOR TERMOMAGNÉTICO TRIPOLAR *10 a 16A Icu (CAPACIDADE DE INTERRUPÇÃO DE CURTO-CIRCUITO) = 50KA EM 400VCA, COM ACIONAMENTO ROTATIVO</v>
          </cell>
          <cell r="C1434" t="str">
            <v>un</v>
          </cell>
          <cell r="D1434">
            <v>405.97</v>
          </cell>
        </row>
        <row r="1435">
          <cell r="A1435" t="str">
            <v>EL07475</v>
          </cell>
          <cell r="B1435" t="str">
            <v>DISJUNTOR MOTOR TERMOMAGNÉTICO TRIPOLAR *16 a 20A Icu (CAPACIDADE DE INTERRUPÇÃO DE CURTO-CIRCUITO) = 50KA EM 400VCA, COM ACIONAMENTO ROTATIVO</v>
          </cell>
          <cell r="C1435" t="str">
            <v>un</v>
          </cell>
          <cell r="D1435">
            <v>442.13</v>
          </cell>
        </row>
        <row r="1436">
          <cell r="A1436" t="str">
            <v>EL07476</v>
          </cell>
          <cell r="B1436" t="str">
            <v>DISJUNTOR MOTOR TERMOMAGNÉTICO TRIPOLAR *20 a 25A Icu (CAPACIDADE DE INTERRUPÇÃO DE CURTO-CIRCUITO) = 50KA EM 400VCA, COM ACIONAMENTO ROTATIVO</v>
          </cell>
          <cell r="C1436" t="str">
            <v>un</v>
          </cell>
          <cell r="D1436">
            <v>457.39</v>
          </cell>
        </row>
        <row r="1437">
          <cell r="A1437" t="str">
            <v>EL07477</v>
          </cell>
          <cell r="B1437" t="str">
            <v>DISJUNTOR MOTOR TERMOMAGNÉTICO TRIPOLAR *25 a 32A Icu (CAPACIDADE DE INTERRUPÇÃO DE CURTO-CIRCUITO) = 25KA EM 400VCA, COM ACIONAMENTO ROTATIVO</v>
          </cell>
          <cell r="C1437" t="str">
            <v>un</v>
          </cell>
          <cell r="D1437">
            <v>518.80999999999995</v>
          </cell>
        </row>
        <row r="1438">
          <cell r="A1438" t="str">
            <v>EL07478</v>
          </cell>
          <cell r="B1438" t="str">
            <v>DISJUNTOR MOTOR TERMOMAGNÉTICO TRIPOLAR *32 a 40A Icu (CAPACIDADE DE INTERRUPÇÃO DE CURTO-CIRCUITO) = 20KA EM 400VCA, COM ACIONAMENTO ROTATIVO</v>
          </cell>
          <cell r="C1438" t="str">
            <v>un</v>
          </cell>
          <cell r="D1438">
            <v>1299.99</v>
          </cell>
        </row>
        <row r="1439">
          <cell r="A1439" t="str">
            <v>EL02767</v>
          </cell>
          <cell r="B1439" t="str">
            <v>TRANSFORMADOR DE COMANDO ISOLADOR ENTRADA 220/380/440V, SAÍDA 110/220V, 150VA MONOFÁSICO IP-00</v>
          </cell>
          <cell r="C1439" t="str">
            <v>un</v>
          </cell>
          <cell r="D1439">
            <v>294.57</v>
          </cell>
        </row>
        <row r="1440">
          <cell r="A1440" t="str">
            <v>EL02765</v>
          </cell>
          <cell r="B1440" t="str">
            <v>TRANSFORMADOR DE COMANDO ISOLADOR ENTRADA 220/380/440V, SAÍDA 110/220V, 300VA MONOFÁSICO IP-00</v>
          </cell>
          <cell r="C1440" t="str">
            <v>un</v>
          </cell>
          <cell r="D1440">
            <v>449.85</v>
          </cell>
        </row>
        <row r="1441">
          <cell r="A1441" t="str">
            <v>EL02766</v>
          </cell>
          <cell r="B1441" t="str">
            <v>TRANSFORMADOR DE COMANDO ISOLADOR ENTRADA 220/380/440V, SAÍDA 110/220V, 500VA MONOFÁSICO IP-00</v>
          </cell>
          <cell r="C1441" t="str">
            <v>un</v>
          </cell>
          <cell r="D1441">
            <v>607.55999999999995</v>
          </cell>
        </row>
        <row r="1442">
          <cell r="A1442" t="str">
            <v>EL02764</v>
          </cell>
          <cell r="B1442" t="str">
            <v>TRANSFORMADOR DE COMANDO ISOLADOR ENTRADA 220/380/440V, SAÍDA 110/220V, 1.000VA MONOFÁSICO IP-00</v>
          </cell>
          <cell r="C1442" t="str">
            <v>un</v>
          </cell>
          <cell r="D1442">
            <v>954.87</v>
          </cell>
        </row>
        <row r="1443">
          <cell r="A1443" t="str">
            <v>EL06058</v>
          </cell>
          <cell r="B1443" t="str">
            <v>TRANSFORMADOR DE COMANDO ISOLADOR ENTRADA 220/380/440V, SAÍDA 110/220V, 2.000VA MONOFÁSICO IP-00</v>
          </cell>
          <cell r="C1443" t="str">
            <v>un</v>
          </cell>
          <cell r="D1443">
            <v>1678.33</v>
          </cell>
        </row>
        <row r="1444">
          <cell r="A1444" t="str">
            <v>EL06059</v>
          </cell>
          <cell r="B1444" t="str">
            <v>TRANSFORMADOR DE COMANDO ISOLADOR ENTRADA 220/380/440V, SAÍDA 110/220V, 3.000VA MONOFÁSICO IP-00</v>
          </cell>
          <cell r="C1444" t="str">
            <v>un</v>
          </cell>
          <cell r="D1444">
            <v>2046.67</v>
          </cell>
        </row>
        <row r="1445">
          <cell r="A1445" t="str">
            <v>EL06060</v>
          </cell>
          <cell r="B1445" t="str">
            <v>TRANSFORMADOR DE CORRENTE (TC) JANELA ENCAPSULADO EM RESINA EPÓXI 0,6KV, 50 ATÉ 80/5A EXATIDÃO 1,2C2,5</v>
          </cell>
          <cell r="C1445" t="str">
            <v>un</v>
          </cell>
          <cell r="D1445">
            <v>244.37</v>
          </cell>
        </row>
        <row r="1446">
          <cell r="A1446" t="str">
            <v>EL06062</v>
          </cell>
          <cell r="B1446" t="str">
            <v>TRANSFORMADOR DE CORRENTE (TC) JANELA ENCAPSULADO EM RESINA EPÓXI 0,6KV, DE 100 ATÉ 150/5A EXATIDÃO 1,2C2,5</v>
          </cell>
          <cell r="C1446" t="str">
            <v>un</v>
          </cell>
          <cell r="D1446">
            <v>347.5</v>
          </cell>
        </row>
        <row r="1447">
          <cell r="A1447" t="str">
            <v>EL06063</v>
          </cell>
          <cell r="B1447" t="str">
            <v>TRANSFORMADOR DE CORRENTE (TC) JANELA ENCAPSULADO EM RESINA EPÓXI 0,6KV, DE 200 ATÉ 250/5A EXATIDÃO 0,6C5</v>
          </cell>
          <cell r="C1447" t="str">
            <v>un</v>
          </cell>
          <cell r="D1447">
            <v>373.57</v>
          </cell>
        </row>
        <row r="1448">
          <cell r="A1448" t="str">
            <v>EL06064</v>
          </cell>
          <cell r="B1448" t="str">
            <v>TRANSFORMADOR DE CORRENTE (TC) JANELA ENCAPSULADO EM RESINA EPÓXI 0,6KV, DE 300 ATÉ 400/5A EXATIDÃO 0,6C5</v>
          </cell>
          <cell r="C1448" t="str">
            <v>un</v>
          </cell>
          <cell r="D1448">
            <v>374.44</v>
          </cell>
        </row>
        <row r="1449">
          <cell r="A1449" t="str">
            <v>EL06065</v>
          </cell>
          <cell r="B1449" t="str">
            <v>TRANSFORMADOR DE CORRENTE (TC) JANELA ENCAPSULADO EM RESINA EPÓXI 0,6KV, DE 500 ATÉ 600/5A EXATIDÃO 0,6C12,5</v>
          </cell>
          <cell r="C1449" t="str">
            <v>un</v>
          </cell>
          <cell r="D1449">
            <v>385.13</v>
          </cell>
        </row>
        <row r="1450">
          <cell r="A1450" t="str">
            <v>EL06066</v>
          </cell>
          <cell r="B1450" t="str">
            <v>TRANSFORMADOR DE CORRENTE (TC) JANELA ENCAPSULADO EM RESINA EPÓXI 0,6KV, DE 700 ATÉ 800/5A EXATIDÃO 0,6C12,5</v>
          </cell>
          <cell r="C1450" t="str">
            <v>un</v>
          </cell>
          <cell r="D1450">
            <v>391.6</v>
          </cell>
        </row>
        <row r="1451">
          <cell r="A1451" t="str">
            <v>EL06061</v>
          </cell>
          <cell r="B1451" t="str">
            <v>TRANSFORMADOR DE CORRENTE (TC) JANELA ENCAPSULADO EM RESINA EPÓXI 0,6KV, DE
1.000 ATÉ 1500/5A EXATIDÃO 0,6C12,5</v>
          </cell>
          <cell r="C1451" t="str">
            <v>un</v>
          </cell>
          <cell r="D1451">
            <v>548.26</v>
          </cell>
        </row>
        <row r="1452">
          <cell r="A1452" t="str">
            <v>EL06067</v>
          </cell>
          <cell r="B1452" t="str">
            <v>TRANSFORMADOR DE POTENCIAL (TP) ENCAPSULADO EM RESINA EPÓXI 480/110V, 100VA (POTÊNCIA TÉRMICA) MONOFÁSICO FASE-FASE, EXATIDÃO 0,6P12,5</v>
          </cell>
          <cell r="C1452" t="str">
            <v>un</v>
          </cell>
          <cell r="D1452">
            <v>501.97</v>
          </cell>
        </row>
        <row r="1453">
          <cell r="A1453" t="str">
            <v>EL02763</v>
          </cell>
          <cell r="B1453" t="str">
            <v>TRANSFORMADOR DE POTENCIAL (TP) ENCAPSULADO EM RESINA EPÓXI 480/110V, 400VA (POTÊNCIA TÉRMICA) MONOFÁSICO FASE-FASE, EXATIDÃO 0,6P12,5</v>
          </cell>
          <cell r="C1453" t="str">
            <v>un</v>
          </cell>
          <cell r="D1453">
            <v>1170.78</v>
          </cell>
        </row>
        <row r="1454">
          <cell r="A1454" t="str">
            <v>EL02499</v>
          </cell>
          <cell r="B1454" t="str">
            <v>ALÇA PREFORMADA DE DISTRIBUIÇÃO PARA CABO DE ALUMÍNO CCA (ACSR) 4 AWG</v>
          </cell>
          <cell r="C1454" t="str">
            <v>un</v>
          </cell>
          <cell r="D1454">
            <v>4.63</v>
          </cell>
        </row>
        <row r="1455">
          <cell r="A1455" t="str">
            <v>EL02500</v>
          </cell>
          <cell r="B1455" t="str">
            <v>ALÇA PREFORMADA DE DISTRIBUIÇÃO PARA CABO DE ALUMÍNO CCA (ACSR) 4/0 AWG</v>
          </cell>
          <cell r="C1455" t="str">
            <v>un</v>
          </cell>
          <cell r="D1455">
            <v>27.27</v>
          </cell>
        </row>
        <row r="1456">
          <cell r="A1456" t="str">
            <v>EL06027</v>
          </cell>
          <cell r="B1456" t="str">
            <v>ARMAÇÃO SECUNDÁRIA PESADO DE AÇO GALV A FOGO 1 ESTRIBO</v>
          </cell>
          <cell r="C1456" t="str">
            <v>un</v>
          </cell>
          <cell r="D1456">
            <v>19.52</v>
          </cell>
        </row>
        <row r="1457">
          <cell r="A1457" t="str">
            <v>EL06028</v>
          </cell>
          <cell r="B1457" t="str">
            <v>ARMAÇÃO SECUNDÁRIA PESADO DE AÇO GALV A FOGO 2 ESTRIBOS</v>
          </cell>
          <cell r="C1457" t="str">
            <v>un</v>
          </cell>
          <cell r="D1457">
            <v>31.93</v>
          </cell>
        </row>
        <row r="1458">
          <cell r="A1458" t="str">
            <v>EL06029</v>
          </cell>
          <cell r="B1458" t="str">
            <v>ARMAÇÃO SECUNDÁRIA PESADO DE AÇO GALV A FOGO 3 ESTRIBOS</v>
          </cell>
          <cell r="C1458" t="str">
            <v>un</v>
          </cell>
          <cell r="D1458">
            <v>53.05</v>
          </cell>
        </row>
        <row r="1459">
          <cell r="A1459" t="str">
            <v>EL06030</v>
          </cell>
          <cell r="B1459" t="str">
            <v>ARMAÇÃO SECUNDÁRIA PESADO DE AÇO GALV A FOGO 4 ESTRIBOS</v>
          </cell>
          <cell r="C1459" t="str">
            <v>un</v>
          </cell>
          <cell r="D1459">
            <v>100.1</v>
          </cell>
        </row>
        <row r="1460">
          <cell r="A1460" t="str">
            <v>EL02505</v>
          </cell>
          <cell r="B1460" t="str">
            <v>CINTA CIRCULAR DE AÇO GALV A FOGO 160MM COM 2 PARAFUSOS FRANCÊS M16 X 70MM E PORCAS PARA POSTE</v>
          </cell>
          <cell r="C1460" t="str">
            <v>un</v>
          </cell>
          <cell r="D1460">
            <v>46.33</v>
          </cell>
        </row>
        <row r="1461">
          <cell r="A1461" t="str">
            <v>EL02506</v>
          </cell>
          <cell r="B1461" t="str">
            <v>CINTA CIRCULAR DE AÇO GALV A FOGO 210MM COM 2 PARAFUSOS FRANCÊS M16 X 70MM E PORCAS PARA POSTE</v>
          </cell>
          <cell r="C1461" t="str">
            <v>un</v>
          </cell>
          <cell r="D1461">
            <v>52.28</v>
          </cell>
        </row>
        <row r="1462">
          <cell r="A1462" t="str">
            <v>EL02507</v>
          </cell>
          <cell r="B1462" t="str">
            <v>CINTA CIRCULAR DE AÇO GALV A FOGO 300MM COM 2 PARAFUSOS FRANCÊS M16 X 70MM E PORCAS PARA POSTE</v>
          </cell>
          <cell r="C1462" t="str">
            <v>un</v>
          </cell>
          <cell r="D1462">
            <v>99.39</v>
          </cell>
        </row>
        <row r="1463">
          <cell r="A1463" t="str">
            <v>EL02509</v>
          </cell>
          <cell r="B1463" t="str">
            <v>CRUZETA DE MADEIRA * 90 X 112,5 X 2.400MM REDES DISTRIBUIÇÃO</v>
          </cell>
          <cell r="C1463" t="str">
            <v>un</v>
          </cell>
          <cell r="D1463">
            <v>175.5</v>
          </cell>
        </row>
        <row r="1464">
          <cell r="A1464" t="str">
            <v>EL02510</v>
          </cell>
          <cell r="B1464" t="str">
            <v>GANCHO DE SUSPENSÃO OLHAL DE AÇO CARBONO CARGA DE RUPTURA DE 50kN NBR 8159</v>
          </cell>
          <cell r="C1464" t="str">
            <v>un</v>
          </cell>
          <cell r="D1464">
            <v>21.64</v>
          </cell>
        </row>
        <row r="1465">
          <cell r="A1465" t="str">
            <v>EL02520</v>
          </cell>
          <cell r="B1465" t="str">
            <v>OLHAL PARA PARAFUSOS DE AÇO CARBONO CARGA DE RUPTURA DE 5.000 daN NBR 8159</v>
          </cell>
          <cell r="C1465" t="str">
            <v>un</v>
          </cell>
          <cell r="D1465">
            <v>20.5</v>
          </cell>
        </row>
        <row r="1466">
          <cell r="A1466" t="str">
            <v>EL02514</v>
          </cell>
          <cell r="B1466" t="str">
            <v>ISOLADOR CASTANHA DE PORCELANA 85 X 90MM</v>
          </cell>
          <cell r="C1466" t="str">
            <v>un</v>
          </cell>
          <cell r="D1466">
            <v>27.15</v>
          </cell>
        </row>
        <row r="1467">
          <cell r="A1467" t="str">
            <v>EL02515</v>
          </cell>
          <cell r="B1467" t="str">
            <v>ISOLADOR DISCO DE PORCELANA D=152MM (6") COM GARFO OLHAL</v>
          </cell>
          <cell r="C1467" t="str">
            <v>un</v>
          </cell>
          <cell r="D1467">
            <v>58.08</v>
          </cell>
        </row>
        <row r="1468">
          <cell r="A1468" t="str">
            <v>EL02516</v>
          </cell>
          <cell r="B1468" t="str">
            <v>ISOLADOR PINO (HI-TOP) DE PORCELANA 15KV, ROSCA 25MM</v>
          </cell>
          <cell r="C1468" t="str">
            <v>un</v>
          </cell>
          <cell r="D1468">
            <v>28.97</v>
          </cell>
        </row>
        <row r="1469">
          <cell r="A1469" t="str">
            <v>EL02517</v>
          </cell>
          <cell r="B1469" t="str">
            <v>ISOLADOR ROLDANA DE PORCELANA 76 X 79MM</v>
          </cell>
          <cell r="C1469" t="str">
            <v>un</v>
          </cell>
          <cell r="D1469">
            <v>11.2</v>
          </cell>
        </row>
        <row r="1470">
          <cell r="A1470" t="str">
            <v>EL02836</v>
          </cell>
          <cell r="B1470" t="str">
            <v>ISOLADOR SUPORTE (PEDESTAL) DE PORCELANA 15KV USO INTERNO, COM PRENSA FIO</v>
          </cell>
          <cell r="C1470" t="str">
            <v>un</v>
          </cell>
          <cell r="D1470">
            <v>158</v>
          </cell>
        </row>
        <row r="1471">
          <cell r="A1471" t="str">
            <v>EL02518</v>
          </cell>
          <cell r="B1471" t="str">
            <v>MÃO-FRANCESA PLANA DE AÇO CARBONO * 710 X 32 X 6,5MM (COMP X LARG X ESP) NBR 8159</v>
          </cell>
          <cell r="C1471" t="str">
            <v>un</v>
          </cell>
          <cell r="D1471">
            <v>19.5</v>
          </cell>
        </row>
        <row r="1472">
          <cell r="A1472" t="str">
            <v>EL02526</v>
          </cell>
          <cell r="B1472" t="str">
            <v>ABRAÇADEIRA 3 ESTAIS PARA MASTRO 1.1/2"</v>
          </cell>
          <cell r="C1472" t="str">
            <v>un</v>
          </cell>
          <cell r="D1472">
            <v>17.66</v>
          </cell>
        </row>
        <row r="1473">
          <cell r="A1473" t="str">
            <v>EL02527</v>
          </cell>
          <cell r="B1473" t="str">
            <v>ABRAÇADEIRA 3 ESTAIS PARA MASTRO 2"</v>
          </cell>
          <cell r="C1473" t="str">
            <v>un</v>
          </cell>
          <cell r="D1473">
            <v>19.579999999999998</v>
          </cell>
        </row>
        <row r="1474">
          <cell r="A1474" t="str">
            <v>EL02528</v>
          </cell>
          <cell r="B1474" t="str">
            <v>ABRAÇADEIRA 4 ESTAIS PARA MASTRO 1.1/2"</v>
          </cell>
          <cell r="C1474" t="str">
            <v>un</v>
          </cell>
          <cell r="D1474">
            <v>24.24</v>
          </cell>
        </row>
        <row r="1475">
          <cell r="A1475" t="str">
            <v>EL02529</v>
          </cell>
          <cell r="B1475" t="str">
            <v>ABRAÇADEIRA 4 ESTAIS PARA MASTRO 2"</v>
          </cell>
          <cell r="C1475" t="str">
            <v>un</v>
          </cell>
          <cell r="D1475">
            <v>21.66</v>
          </cell>
        </row>
        <row r="1476">
          <cell r="A1476" t="str">
            <v>EL02530</v>
          </cell>
          <cell r="B1476" t="str">
            <v>ABRAÇADEIRA (SUPORTE) DE AÇO GALV A FOGO D=1.1/2" COM CHAPA DE ENCOSTO PARA FIXAÇÃO DE TUBO DE PROTEÇÃO</v>
          </cell>
          <cell r="C1476" t="str">
            <v>un</v>
          </cell>
          <cell r="D1476">
            <v>22.14</v>
          </cell>
        </row>
        <row r="1477">
          <cell r="A1477" t="str">
            <v>EL02531</v>
          </cell>
          <cell r="B1477" t="str">
            <v>ABRAÇADEIRA (SUPORTE) DE AÇO GALV A FOGO D=2" COM CHAPA DE ENCOSTO PARA FIXAÇÃO DE TUBO DE PROTEÇÃO</v>
          </cell>
          <cell r="C1477" t="str">
            <v>un</v>
          </cell>
          <cell r="D1477">
            <v>24.46</v>
          </cell>
        </row>
        <row r="1478">
          <cell r="A1478" t="str">
            <v>EL06034</v>
          </cell>
          <cell r="B1478" t="str">
            <v>BARRA CHATA DE ALUMÍNIO 7/8" X 1/8" X 3M PARA SPDA</v>
          </cell>
          <cell r="C1478" t="str">
            <v>BR</v>
          </cell>
          <cell r="D1478">
            <v>26.68</v>
          </cell>
        </row>
        <row r="1479">
          <cell r="A1479" t="str">
            <v>EL06033</v>
          </cell>
          <cell r="B1479" t="str">
            <v>BARRA CHATA DE ALUMÍNIO 3/4" X 1/4" X 3M PARA SPDA</v>
          </cell>
          <cell r="C1479" t="str">
            <v>BR</v>
          </cell>
          <cell r="D1479">
            <v>48.68</v>
          </cell>
        </row>
        <row r="1480">
          <cell r="A1480" t="str">
            <v>EL02524</v>
          </cell>
          <cell r="B1480" t="str">
            <v>BASE PARA MASTRO DE ALUMÍNIO D=1.1/2"</v>
          </cell>
          <cell r="C1480" t="str">
            <v>un</v>
          </cell>
          <cell r="D1480">
            <v>64.739999999999995</v>
          </cell>
        </row>
        <row r="1481">
          <cell r="A1481" t="str">
            <v>EL02525</v>
          </cell>
          <cell r="B1481" t="str">
            <v>BASE PARA MASTRO DE ALUMÍNIO D=2"</v>
          </cell>
          <cell r="C1481" t="str">
            <v>un</v>
          </cell>
          <cell r="D1481">
            <v>68.44</v>
          </cell>
        </row>
        <row r="1482">
          <cell r="A1482" t="str">
            <v>EL02532</v>
          </cell>
          <cell r="B1482" t="str">
            <v>CABO DE AÇO 5/16"</v>
          </cell>
          <cell r="C1482" t="str">
            <v>M</v>
          </cell>
          <cell r="D1482">
            <v>15.73</v>
          </cell>
        </row>
        <row r="1483">
          <cell r="A1483" t="str">
            <v>EL02533</v>
          </cell>
          <cell r="B1483" t="str">
            <v>CAIXA DE INSPEÇÃO DE PVC COM TAMPA DE FERRO FUNDIDO D=300MM, H=250MM PARA ATERRAMENTO</v>
          </cell>
          <cell r="C1483" t="str">
            <v>un</v>
          </cell>
          <cell r="D1483">
            <v>77.650000000000006</v>
          </cell>
        </row>
        <row r="1484">
          <cell r="A1484" t="str">
            <v>EL02534</v>
          </cell>
          <cell r="B1484" t="str">
            <v>CAPTOR FRANKLIN DE LATÃO, ALT=350MM, 1 DESCIDA, 4 PONTAS</v>
          </cell>
          <cell r="C1484" t="str">
            <v>un</v>
          </cell>
          <cell r="D1484">
            <v>100.12</v>
          </cell>
        </row>
        <row r="1485">
          <cell r="A1485" t="str">
            <v>EL02570</v>
          </cell>
          <cell r="B1485" t="str">
            <v>CORDOALHA FLEXÍVEL DE COBRE ESTANHADO *25 x 300MM (ALT X COMP) PARA ATERRAMENTO</v>
          </cell>
          <cell r="C1485" t="str">
            <v>un</v>
          </cell>
          <cell r="D1485">
            <v>30.38</v>
          </cell>
        </row>
        <row r="1486">
          <cell r="A1486" t="str">
            <v>EL02571</v>
          </cell>
          <cell r="B1486" t="str">
            <v>ESTICADOR GANCHO / OLHAL, AÇO GALV A FOGO PARA CABO DE AÇO 5/16" DIN 1480 - CARGA DE TRABALHO APROX. 200KGF</v>
          </cell>
          <cell r="C1486" t="str">
            <v>un</v>
          </cell>
          <cell r="D1486">
            <v>6.73</v>
          </cell>
        </row>
        <row r="1487">
          <cell r="A1487" t="str">
            <v>EL02521</v>
          </cell>
          <cell r="B1487" t="str">
            <v>SAPATILHA PARA CABO DE AÇO 5/16"</v>
          </cell>
          <cell r="C1487" t="str">
            <v>un</v>
          </cell>
          <cell r="D1487">
            <v>4.63</v>
          </cell>
        </row>
        <row r="1488">
          <cell r="A1488" t="str">
            <v>EL02584</v>
          </cell>
          <cell r="B1488" t="str">
            <v>HASTE DE ATERRAMENTO ALTA CAMADA DE AÇO COM REVESTIMENTO EM COBRE ELETROLÍTICO (0,254MM) D=5/8'' X 2,4M NBR 13571</v>
          </cell>
          <cell r="C1488" t="str">
            <v>un</v>
          </cell>
          <cell r="D1488">
            <v>146.5</v>
          </cell>
        </row>
        <row r="1489">
          <cell r="A1489" t="str">
            <v>EL02587</v>
          </cell>
          <cell r="B1489" t="str">
            <v>HASTE DE ATERRAMENTO ALTA CAMADA DE AÇO COM REVESTIMENTO EM COBRE ELETROLÍTICO (0,254MM) D=5/8'' X 3,0M NBR 13571</v>
          </cell>
          <cell r="C1489" t="str">
            <v>un</v>
          </cell>
          <cell r="D1489">
            <v>176.88</v>
          </cell>
        </row>
        <row r="1490">
          <cell r="A1490" t="str">
            <v>EL02578</v>
          </cell>
          <cell r="B1490" t="str">
            <v>HASTE DE ATERRAMENTO ALTA CAMADA DE AÇO COM REVESTIMENTO EM COBRE ELETROLÍTICO (0,254MM) D=3/4'' X 2,4M NBR 13571</v>
          </cell>
          <cell r="C1490" t="str">
            <v>un</v>
          </cell>
          <cell r="D1490">
            <v>206.7</v>
          </cell>
        </row>
        <row r="1491">
          <cell r="A1491" t="str">
            <v>EL02581</v>
          </cell>
          <cell r="B1491" t="str">
            <v>HASTE DE ATERRAMENTO ALTA CAMADA DE AÇO COM REVESTIMENTO EM COBRE ELETROLÍTICO (0,254MM) D=3/4'' X 3,0M NBR 13571</v>
          </cell>
          <cell r="C1491" t="str">
            <v>un</v>
          </cell>
          <cell r="D1491">
            <v>260.06</v>
          </cell>
        </row>
        <row r="1492">
          <cell r="A1492" t="str">
            <v>EL06035</v>
          </cell>
          <cell r="B1492" t="str">
            <v>MASTRO PARA-RAIOS SIMPLES DE AÇO GALV A FOGO D=1.1/2", ALT=3M (1 LANCE)</v>
          </cell>
          <cell r="C1492" t="str">
            <v>un</v>
          </cell>
          <cell r="D1492">
            <v>177.67</v>
          </cell>
        </row>
        <row r="1493">
          <cell r="A1493" t="str">
            <v>EL06036</v>
          </cell>
          <cell r="B1493" t="str">
            <v>MASTRO PARA-RAIOS SIMPLES DE AÇO GALV A FOGO D=1.1/2", ALT=4M (2 LANCES)</v>
          </cell>
          <cell r="C1493" t="str">
            <v>un</v>
          </cell>
          <cell r="D1493">
            <v>300.19</v>
          </cell>
        </row>
        <row r="1494">
          <cell r="A1494" t="str">
            <v>EL06037</v>
          </cell>
          <cell r="B1494" t="str">
            <v>MASTRO PARA-RAIOS SIMPLES DE AÇO GALV A FOGO D=1.1/2", ALT=6M (2 LANCES)</v>
          </cell>
          <cell r="C1494" t="str">
            <v>un</v>
          </cell>
          <cell r="D1494">
            <v>379.25</v>
          </cell>
        </row>
        <row r="1495">
          <cell r="A1495" t="str">
            <v>EL06038</v>
          </cell>
          <cell r="B1495" t="str">
            <v>MASTRO PARA-RAIOS SIMPLES DE AÇO GALV A FOGO D=2", ALT=3M (1 LANCE)</v>
          </cell>
          <cell r="C1495" t="str">
            <v>un</v>
          </cell>
          <cell r="D1495">
            <v>257.67</v>
          </cell>
        </row>
        <row r="1496">
          <cell r="A1496" t="str">
            <v>EL06039</v>
          </cell>
          <cell r="B1496" t="str">
            <v>MASTRO PARA-RAIOS SIMPLES DE AÇO GALV A FOGO D=2", ALT=4M (2 LANCES)</v>
          </cell>
          <cell r="C1496" t="str">
            <v>un</v>
          </cell>
          <cell r="D1496">
            <v>372.15</v>
          </cell>
        </row>
        <row r="1497">
          <cell r="A1497" t="str">
            <v>EL02591</v>
          </cell>
          <cell r="B1497" t="str">
            <v>MASTRO PARA-RAIOS SIMPLES DE AÇO GALV A FOGO D=2", ALT=6M (2 LANCES)</v>
          </cell>
          <cell r="C1497" t="str">
            <v>un</v>
          </cell>
          <cell r="D1497">
            <v>463.54</v>
          </cell>
        </row>
        <row r="1498">
          <cell r="A1498" t="str">
            <v>EL06040</v>
          </cell>
          <cell r="B1498" t="str">
            <v>MASTRO PARA-RAIOS TELESCÓPICO DE AÇO GALV A FOGO ALT=9M (3 LANCES) DIÂM. NA BASE 2" E NO TOPO 1.1/2”</v>
          </cell>
          <cell r="C1498" t="str">
            <v>un</v>
          </cell>
          <cell r="D1498">
            <v>842.69</v>
          </cell>
        </row>
        <row r="1499">
          <cell r="A1499" t="str">
            <v>EL02600</v>
          </cell>
          <cell r="B1499" t="str">
            <v>SUPORTE ISOLADOR REFORÇADO DE AÇO GALV A FOGO COM CHAPA DE ENCOSTO</v>
          </cell>
          <cell r="C1499" t="str">
            <v>un</v>
          </cell>
          <cell r="D1499">
            <v>13.79</v>
          </cell>
        </row>
        <row r="1500">
          <cell r="A1500" t="str">
            <v>EL02601</v>
          </cell>
          <cell r="B1500" t="str">
            <v>SUPORTE ISOLADOR REFORÇADO DE AÇO GALV A FOGO PARA MASTRO D=2", COM 1 DESCIDA</v>
          </cell>
          <cell r="C1500" t="str">
            <v>un</v>
          </cell>
          <cell r="D1500">
            <v>19.899999999999999</v>
          </cell>
        </row>
        <row r="1501">
          <cell r="A1501" t="str">
            <v>EL02602</v>
          </cell>
          <cell r="B1501" t="str">
            <v>SUPORTE ISOLADOR REFORÇADO DE AÇO GALV A FOGO PARA MASTRO D=2", COM 2 DESCIDAS</v>
          </cell>
          <cell r="C1501" t="str">
            <v>un</v>
          </cell>
          <cell r="D1501">
            <v>30.28</v>
          </cell>
        </row>
        <row r="1502">
          <cell r="A1502" t="str">
            <v>EL02603</v>
          </cell>
          <cell r="B1502" t="str">
            <v>SUPORTE ISOLADOR REFORÇADO DE AÇO GALV A FOGO PARA QUINA 90°</v>
          </cell>
          <cell r="C1502" t="str">
            <v>un</v>
          </cell>
          <cell r="D1502">
            <v>27.89</v>
          </cell>
        </row>
        <row r="1503">
          <cell r="A1503" t="str">
            <v>EL02604</v>
          </cell>
          <cell r="B1503" t="str">
            <v>SUPORTE ISOLADOR REFORÇADO DE AÇO GALV A FOGO COM CALHA PARA TELHA ONDULADA</v>
          </cell>
          <cell r="C1503" t="str">
            <v>un</v>
          </cell>
          <cell r="D1503">
            <v>27.19</v>
          </cell>
        </row>
        <row r="1504">
          <cell r="A1504" t="str">
            <v>EL02606</v>
          </cell>
          <cell r="B1504" t="str">
            <v>SUPORTE ISOLADOR SIMPLES DE AÇO GALV A FOGO COM ROSCA SOBERBA</v>
          </cell>
          <cell r="C1504" t="str">
            <v>un</v>
          </cell>
          <cell r="D1504">
            <v>8.6300000000000008</v>
          </cell>
        </row>
        <row r="1505">
          <cell r="A1505" t="str">
            <v>EL02607</v>
          </cell>
          <cell r="B1505" t="str">
            <v>SUPORTE ISOLADOR SIMPLES DE AÇO GALV A FOGO PARA MASTRO D=2", COM 1 DESCIDA</v>
          </cell>
          <cell r="C1505" t="str">
            <v>un</v>
          </cell>
          <cell r="D1505">
            <v>17.420000000000002</v>
          </cell>
        </row>
        <row r="1506">
          <cell r="A1506" t="str">
            <v>EL02608</v>
          </cell>
          <cell r="B1506" t="str">
            <v>SUPORTE ISOLADOR SIMPLES DE AÇO GALV A FOGO PARA MASTRO D=2", COM 2 DESCIDAS</v>
          </cell>
          <cell r="C1506" t="str">
            <v>un</v>
          </cell>
          <cell r="D1506">
            <v>24.82</v>
          </cell>
        </row>
        <row r="1507">
          <cell r="A1507" t="str">
            <v>EL02609</v>
          </cell>
          <cell r="B1507" t="str">
            <v>SUPORTE ISOLADOR SIMPLES DE AÇO GALV A FOGO COM CALHA PARA TELHA ONDULADA</v>
          </cell>
          <cell r="C1507" t="str">
            <v>un</v>
          </cell>
          <cell r="D1507">
            <v>17.61</v>
          </cell>
        </row>
        <row r="1508">
          <cell r="A1508" t="str">
            <v>EL06041</v>
          </cell>
          <cell r="B1508" t="str">
            <v>TERMINAL AÉREO (MINICAPTOR) DE AÇO GALV A FOGO D=3/8" (OU 10MM), ALT=*250MM FIXAÇÃO HORIZONTAL PARA SPDA</v>
          </cell>
          <cell r="C1508" t="str">
            <v>un</v>
          </cell>
          <cell r="D1508">
            <v>8.83</v>
          </cell>
        </row>
        <row r="1509">
          <cell r="A1509" t="str">
            <v>EL02611</v>
          </cell>
          <cell r="B1509" t="str">
            <v>TERMINAL AÉREO (MINICAPTOR) DE AÇO GALV A FOGO D=3/8" (OU 10MM), ALT=600MM FIXAÇÃO HORIZONTAL PARA SPDA</v>
          </cell>
          <cell r="C1509" t="str">
            <v>un</v>
          </cell>
          <cell r="D1509">
            <v>14.72</v>
          </cell>
        </row>
        <row r="1510">
          <cell r="A1510" t="str">
            <v>EL06043</v>
          </cell>
          <cell r="B1510" t="str">
            <v>TERMINAL AÉREO (MINICAPTOR) DE BARRA CHATA DE ALUMÍNIO 7/8" X 1/8" X 300MM BASE L PARA SPDA</v>
          </cell>
          <cell r="C1510" t="str">
            <v>un</v>
          </cell>
          <cell r="D1510">
            <v>5.73</v>
          </cell>
        </row>
        <row r="1511">
          <cell r="A1511" t="str">
            <v>EL06044</v>
          </cell>
          <cell r="B1511" t="str">
            <v>TERMINAL AÉREO (MINICAPTOR) DE BARRA CHATA DE ALUMÍNIO 7/8" X 1/8" X 600MM BASE L PARA SPDA</v>
          </cell>
          <cell r="C1511" t="str">
            <v>un</v>
          </cell>
          <cell r="D1511">
            <v>9.89</v>
          </cell>
        </row>
        <row r="1512">
          <cell r="A1512" t="str">
            <v>EL06042</v>
          </cell>
          <cell r="B1512" t="str">
            <v>TERMINAL AÉREO (MINICAPTOR) DE BARRA CHATA DE ALUMÍNIO 3/4" X 1/4" X 600MM BASE L PARA SPDA</v>
          </cell>
          <cell r="C1512" t="str">
            <v>un</v>
          </cell>
          <cell r="D1512">
            <v>18.309999999999999</v>
          </cell>
        </row>
        <row r="1513">
          <cell r="A1513" t="str">
            <v>EL02555</v>
          </cell>
          <cell r="B1513" t="str">
            <v>CONECTOR PARA MEDIÇÃO DE LATÃO PARA CABOS DE COBRE ATÉ 50MM2 - 2 PARAFUSOS PARA SPDA</v>
          </cell>
          <cell r="C1513" t="str">
            <v>un</v>
          </cell>
          <cell r="D1513">
            <v>18.899999999999999</v>
          </cell>
        </row>
        <row r="1514">
          <cell r="A1514" t="str">
            <v>EL02557</v>
          </cell>
          <cell r="B1514" t="str">
            <v>CONECTOR PARAFUSO-FENDIDO (SPLIT-BOLT) EM LIGA DE COBRE FUNDIDO PARA CABOS DE COBRE ATÉ 10MM2</v>
          </cell>
          <cell r="C1514" t="str">
            <v>un</v>
          </cell>
          <cell r="D1514">
            <v>5.78</v>
          </cell>
        </row>
        <row r="1515">
          <cell r="A1515" t="str">
            <v>EL02560</v>
          </cell>
          <cell r="B1515" t="str">
            <v>CONECTOR PARAFUSO-FENDIDO (SPLIT-BOLT) EM LIGA DE COBRE FUNDIDO PARA CABOS DE COBRE ATÉ 16MM2</v>
          </cell>
          <cell r="C1515" t="str">
            <v>un</v>
          </cell>
          <cell r="D1515">
            <v>7.27</v>
          </cell>
        </row>
        <row r="1516">
          <cell r="A1516" t="str">
            <v>EL02564</v>
          </cell>
          <cell r="B1516" t="str">
            <v>CONECTOR PARAFUSO-FENDIDO (SPLIT-BOLT) EM LIGA DE COBRE FUNDIDO PARA CABOS DE COBRE ATÉ 25MM2</v>
          </cell>
          <cell r="C1516" t="str">
            <v>un</v>
          </cell>
          <cell r="D1516">
            <v>8.2100000000000009</v>
          </cell>
        </row>
        <row r="1517">
          <cell r="A1517" t="str">
            <v>EL02565</v>
          </cell>
          <cell r="B1517" t="str">
            <v>CONECTOR PARAFUSO-FENDIDO (SPLIT-BOLT) EM LIGA DE COBRE FUNDIDO PARA CABOS DE COBRE ATÉ 35MM2</v>
          </cell>
          <cell r="C1517" t="str">
            <v>un</v>
          </cell>
          <cell r="D1517">
            <v>10.07</v>
          </cell>
        </row>
        <row r="1518">
          <cell r="A1518" t="str">
            <v>EL02566</v>
          </cell>
          <cell r="B1518" t="str">
            <v>CONECTOR PARAFUSO-FENDIDO (SPLIT-BOLT) EM LIGA DE COBRE FUNDIDO PARA CABOS DE COBRE ATÉ 50MM2</v>
          </cell>
          <cell r="C1518" t="str">
            <v>un</v>
          </cell>
          <cell r="D1518">
            <v>13.11</v>
          </cell>
        </row>
        <row r="1519">
          <cell r="A1519" t="str">
            <v>EL02568</v>
          </cell>
          <cell r="B1519" t="str">
            <v>CONECTOR PARAFUSO-FENDIDO (SPLIT-BOLT) EM LIGA DE COBRE FUNDIDO PARA CABOS DE COBRE ATÉ 70MM2</v>
          </cell>
          <cell r="C1519" t="str">
            <v>un</v>
          </cell>
          <cell r="D1519">
            <v>20.13</v>
          </cell>
        </row>
        <row r="1520">
          <cell r="A1520" t="str">
            <v>EL02569</v>
          </cell>
          <cell r="B1520" t="str">
            <v>CONECTOR PARAFUSO-FENDIDO (SPLIT-BOLT) EM LIGA DE COBRE FUNDIDO PARA CABOS DE COBRE ATÉ 95MM2</v>
          </cell>
          <cell r="C1520" t="str">
            <v>un</v>
          </cell>
          <cell r="D1520">
            <v>34.130000000000003</v>
          </cell>
        </row>
        <row r="1521">
          <cell r="A1521" t="str">
            <v>EL02558</v>
          </cell>
          <cell r="B1521" t="str">
            <v>CONECTOR PARAFUSO-FENDIDO (SPLIT-BOLT) EM LIGA DE COBRE FUNDIDO PARA CABOS DE COBRE ATÉ 120MM2</v>
          </cell>
          <cell r="C1521" t="str">
            <v>un</v>
          </cell>
          <cell r="D1521">
            <v>35.07</v>
          </cell>
        </row>
        <row r="1522">
          <cell r="A1522" t="str">
            <v>EL02561</v>
          </cell>
          <cell r="B1522" t="str">
            <v>CONECTOR PARAFUSO-FENDIDO (SPLIT-BOLT) EM LIGA DE COBRE FUNDIDO PARA CABOS DE COBRE ATÉ 185MM2</v>
          </cell>
          <cell r="C1522" t="str">
            <v>un</v>
          </cell>
          <cell r="D1522">
            <v>60.41</v>
          </cell>
        </row>
        <row r="1523">
          <cell r="A1523" t="str">
            <v>EL02599</v>
          </cell>
          <cell r="B1523" t="str">
            <v>GRAMPO CROSBY PARA CABOS DE AÇO 5/16"</v>
          </cell>
          <cell r="C1523" t="str">
            <v>un</v>
          </cell>
          <cell r="D1523">
            <v>3.52</v>
          </cell>
        </row>
        <row r="1524">
          <cell r="A1524" t="str">
            <v>EL02575</v>
          </cell>
          <cell r="B1524" t="str">
            <v>GRAMPO DE ATERRAMENTO OLHAL EM LIGA DE COBRE FUNDIDO DIÂM. DA HASTE=5/8", CONDUTOR 10 A 50MM2</v>
          </cell>
          <cell r="C1524" t="str">
            <v>un</v>
          </cell>
          <cell r="D1524">
            <v>7.26</v>
          </cell>
        </row>
        <row r="1525">
          <cell r="A1525" t="str">
            <v>EL02574</v>
          </cell>
          <cell r="B1525" t="str">
            <v>GRAMPO DE ATERRAMENTO OLHAL EM LIGA DE COBRE FUNDIDO DIÂM. DA HASTE=3/4", CONDUTOR 10 A 50MM2</v>
          </cell>
          <cell r="C1525" t="str">
            <v>un</v>
          </cell>
          <cell r="D1525">
            <v>9.16</v>
          </cell>
        </row>
        <row r="1526">
          <cell r="A1526" t="str">
            <v>EL02572</v>
          </cell>
          <cell r="B1526" t="str">
            <v>GRAMPO DE ATERRAMENTO COM PARAFUSO TIPO "U" EM LIGA DE COBRE FUNDIDO DIÂM. DA HASTE=5/8" A 3/4", CONDUTOR 25 A 70MM2 (PERMITE FIXAR O CONDUTOR PARALELAMENTE OU
A 90° À HASTE)</v>
          </cell>
          <cell r="C1526" t="str">
            <v>un</v>
          </cell>
          <cell r="D1526">
            <v>38.4</v>
          </cell>
        </row>
        <row r="1527">
          <cell r="A1527" t="str">
            <v>EL02573</v>
          </cell>
          <cell r="B1527" t="str">
            <v>GRAMPO DE ATERRAMENTO COM PARAFUSO TIPO "U" EM LIGA DE COBRE FUNDIDO DIÂM. DA HASTE=5/8" A 3/4", CONDUTOR 70 A 120MM2 (PERMITE FIXAR O CONDUTOR PARALELAMENTE OU A 90° À HASTE)</v>
          </cell>
          <cell r="C1527" t="str">
            <v>un</v>
          </cell>
          <cell r="D1527">
            <v>62.95</v>
          </cell>
        </row>
        <row r="1528">
          <cell r="A1528" t="str">
            <v>EL02556</v>
          </cell>
          <cell r="B1528" t="str">
            <v>GRAMPO MULTIDIRECIONAL DE BRONZE PARA CABOS DE COBRE ATÉ *95MM2 PARA SPDA</v>
          </cell>
          <cell r="C1528" t="str">
            <v>un</v>
          </cell>
          <cell r="D1528">
            <v>88.13</v>
          </cell>
        </row>
        <row r="1529">
          <cell r="A1529" t="str">
            <v>EL02523</v>
          </cell>
          <cell r="B1529" t="str">
            <v>ALICATE PARA MOLDE DE SOLDA EXOTÉRMICA TAMANHO PEQUENO</v>
          </cell>
          <cell r="C1529" t="str">
            <v>un</v>
          </cell>
          <cell r="D1529">
            <v>72.89</v>
          </cell>
        </row>
        <row r="1530">
          <cell r="A1530" t="str">
            <v>EL02522</v>
          </cell>
          <cell r="B1530" t="str">
            <v>ALICATE PARA MOLDE DE SOLDA EXOTÉRMICA TAMANHO MÉDIO/GRANDE</v>
          </cell>
          <cell r="C1530" t="str">
            <v>un</v>
          </cell>
          <cell r="D1530">
            <v>125.71</v>
          </cell>
        </row>
        <row r="1531">
          <cell r="A1531" t="str">
            <v>EL02538</v>
          </cell>
          <cell r="B1531" t="str">
            <v>CARTUCHO (PÓ EXOTÉRMICO) Nº 32 PARA SOLDA EXOTÉRMICA</v>
          </cell>
          <cell r="C1531" t="str">
            <v>un</v>
          </cell>
          <cell r="D1531">
            <v>6.32</v>
          </cell>
        </row>
        <row r="1532">
          <cell r="A1532" t="str">
            <v>EL02542</v>
          </cell>
          <cell r="B1532" t="str">
            <v>CARTUCHO (PÓ EXOTÉRMICO) Nº 65 PARA SOLDA EXOTÉRMICA</v>
          </cell>
          <cell r="C1532" t="str">
            <v>un</v>
          </cell>
          <cell r="D1532">
            <v>10.27</v>
          </cell>
        </row>
        <row r="1533">
          <cell r="A1533" t="str">
            <v>EL02539</v>
          </cell>
          <cell r="B1533" t="str">
            <v>CARTUCHO (PÓ EXOTÉRMICO) Nº 90 PARA SOLDA EXOTÉRMICA</v>
          </cell>
          <cell r="C1533" t="str">
            <v>un</v>
          </cell>
          <cell r="D1533">
            <v>12.69</v>
          </cell>
        </row>
        <row r="1534">
          <cell r="A1534" t="str">
            <v>EL02535</v>
          </cell>
          <cell r="B1534" t="str">
            <v>CARTUCHO (PÓ EXOTÉRMICO) Nº 115 PARA SOLDA EXOTÉRMICA</v>
          </cell>
          <cell r="C1534" t="str">
            <v>un</v>
          </cell>
          <cell r="D1534">
            <v>16.399999999999999</v>
          </cell>
        </row>
        <row r="1535">
          <cell r="A1535" t="str">
            <v>EL02536</v>
          </cell>
          <cell r="B1535" t="str">
            <v>CARTUCHO (PÓ EXOTÉRMICO) Nº 150 PARA SOLDA EXOTÉRMICA</v>
          </cell>
          <cell r="C1535" t="str">
            <v>un</v>
          </cell>
          <cell r="D1535">
            <v>21.39</v>
          </cell>
        </row>
        <row r="1536">
          <cell r="A1536" t="str">
            <v>EL02537</v>
          </cell>
          <cell r="B1536" t="str">
            <v>CARTUCHO (PÓ EXOTÉRMICO) Nº 200 PARA SOLDA EXOTÉRMICA</v>
          </cell>
          <cell r="C1536" t="str">
            <v>un</v>
          </cell>
          <cell r="D1536">
            <v>27.96</v>
          </cell>
        </row>
        <row r="1537">
          <cell r="A1537" t="str">
            <v>EL02540</v>
          </cell>
          <cell r="B1537" t="str">
            <v>CARTUCHO (PÓ EXOTÉRMICO) Nº 250 PARA SOLDA EXOTÉRMICA</v>
          </cell>
          <cell r="C1537" t="str">
            <v>un</v>
          </cell>
          <cell r="D1537">
            <v>34.520000000000003</v>
          </cell>
        </row>
        <row r="1538">
          <cell r="A1538" t="str">
            <v>EL02594</v>
          </cell>
          <cell r="B1538" t="str">
            <v>MOLDE GRAFITE HASTE-CABO NA LATERAL HASTE 3/4", CABO 70MM2 PARA SOLDA EXOTÉRMICA</v>
          </cell>
          <cell r="C1538" t="str">
            <v>un</v>
          </cell>
          <cell r="D1538">
            <v>220.81</v>
          </cell>
        </row>
        <row r="1539">
          <cell r="A1539" t="str">
            <v>EL02595</v>
          </cell>
          <cell r="B1539" t="str">
            <v>MOLDE GRAFITE CABO-CABO, TIPO T CABOS DE 70MM2 PARA SOLDA EXOTÉRMICA</v>
          </cell>
          <cell r="C1539" t="str">
            <v>un</v>
          </cell>
          <cell r="D1539">
            <v>124.31</v>
          </cell>
        </row>
        <row r="1540">
          <cell r="A1540" t="str">
            <v>EL02598</v>
          </cell>
          <cell r="B1540" t="str">
            <v>MOLDE GRAFITE CABO-CABO, TIPO X CABOS DE ATÉ 35MM2 PARA SOLDA EXOTÉRMICA</v>
          </cell>
          <cell r="C1540" t="str">
            <v>un</v>
          </cell>
          <cell r="D1540">
            <v>102.35</v>
          </cell>
        </row>
        <row r="1541">
          <cell r="A1541" t="str">
            <v>EL02597</v>
          </cell>
          <cell r="B1541" t="str">
            <v>MOLDE GRAFITE CABO-CABO, TIPO X CABOS DE 70MM2 PARA SOLDA EXOTÉRMICA</v>
          </cell>
          <cell r="C1541" t="str">
            <v>un</v>
          </cell>
          <cell r="D1541">
            <v>141</v>
          </cell>
        </row>
        <row r="1542">
          <cell r="A1542" t="str">
            <v>EL02596</v>
          </cell>
          <cell r="B1542" t="str">
            <v>MOLDE GRAFITE CABO-CABO, TIPO X CABOS DE 120MM2 PARA SOLDA EXOTÉRMICA</v>
          </cell>
          <cell r="C1542" t="str">
            <v>un</v>
          </cell>
          <cell r="D1542">
            <v>173.45</v>
          </cell>
        </row>
        <row r="1543">
          <cell r="A1543" t="str">
            <v>HM06381</v>
          </cell>
          <cell r="B1543" t="str">
            <v>JUNTA FLEXÍVEL BORRACHA DN=100 X 100 MM TIPO ADAPTADOR ASTM C1173 UNIÃO TUBOS CERÂMICO E PVC COL ESG</v>
          </cell>
          <cell r="C1543" t="str">
            <v>un</v>
          </cell>
          <cell r="D1543">
            <v>58.83</v>
          </cell>
        </row>
        <row r="1544">
          <cell r="A1544" t="str">
            <v>HM06382</v>
          </cell>
          <cell r="B1544" t="str">
            <v>JUNTA FLEXÍVEL BORRACHA DN=150 X 150 MM TIPO ADAPTADOR ASTM C1173 UNIÃO TUBOS CERÂMICO E PVC COL ESG</v>
          </cell>
          <cell r="C1544" t="str">
            <v>un</v>
          </cell>
          <cell r="D1544">
            <v>122.56</v>
          </cell>
        </row>
        <row r="1545">
          <cell r="A1545" t="str">
            <v>HM06383</v>
          </cell>
          <cell r="B1545" t="str">
            <v>JUNTA FLEXÍVEL BORRACHA DN=200 X 200 MM TIPO ADAPTADOR ASTM C1173 UNIÃO TUBOS CERÂMICO E PVC COL ESG</v>
          </cell>
          <cell r="C1545" t="str">
            <v>un</v>
          </cell>
          <cell r="D1545">
            <v>224.75</v>
          </cell>
        </row>
        <row r="1546">
          <cell r="A1546" t="str">
            <v>HM06384</v>
          </cell>
          <cell r="B1546" t="str">
            <v>JUNTA FLEXÍVEL BORRACHA DN=250 X 250 MM TIPO ADAPTADOR ASTM C1173 UNIÃO TUBOS CERÂMICO E PVC COL ESG</v>
          </cell>
          <cell r="C1546" t="str">
            <v>un</v>
          </cell>
          <cell r="D1546">
            <v>305.2</v>
          </cell>
        </row>
        <row r="1547">
          <cell r="A1547" t="str">
            <v>HM06385</v>
          </cell>
          <cell r="B1547" t="str">
            <v>JUNTA FLEXÍVEL BORRACHA DN=300 X 300 MM TIPO ADAPTADOR ASTM C1173 UNIÃO TUBOS CERÂMICO E PVC COL ESG</v>
          </cell>
          <cell r="C1547" t="str">
            <v>un</v>
          </cell>
          <cell r="D1547">
            <v>365.29</v>
          </cell>
        </row>
        <row r="1548">
          <cell r="A1548" t="str">
            <v>HM05885</v>
          </cell>
          <cell r="B1548" t="str">
            <v>JUNTA DE DESMONTAGEM TRAVADA AXIALMENTE FERRO FUNDIDO DN=50 MM PN10/16/25 * (13,00 KG) - PINTURA EPÓXI POLIAMIDA</v>
          </cell>
          <cell r="C1548" t="str">
            <v>un</v>
          </cell>
          <cell r="D1548">
            <v>756.8</v>
          </cell>
        </row>
        <row r="1549">
          <cell r="A1549" t="str">
            <v>HM05886</v>
          </cell>
          <cell r="B1549" t="str">
            <v>JUNTA DE DESMONTAGEM TRAVADA AXIALMENTE FERRO FUNDIDO DN=80 MM PN10/16/25 * (20,00 KG) - PINTURA EPÓXI POLIAMIDA</v>
          </cell>
          <cell r="C1549" t="str">
            <v>un</v>
          </cell>
          <cell r="D1549">
            <v>1031.0999999999999</v>
          </cell>
        </row>
        <row r="1550">
          <cell r="A1550" t="str">
            <v>HM03160</v>
          </cell>
          <cell r="B1550" t="str">
            <v>JUNTA DE DESMONTAGEM TRAVADA AXIALMENTE FERRO FUNDIDO DN=100 MM PN10/16 * (21,00 KG) - PINTURA EPÓXI POLIAMIDA</v>
          </cell>
          <cell r="C1550" t="str">
            <v>un</v>
          </cell>
          <cell r="D1550">
            <v>1087.6600000000001</v>
          </cell>
        </row>
        <row r="1551">
          <cell r="A1551" t="str">
            <v>HM05883</v>
          </cell>
          <cell r="B1551" t="str">
            <v>JUNTA DE DESMONTAGEM TRAVADA AXIALMENTE FERRO FUNDIDO DN=150 MM PN10/16 * (35,00 KG) - PINTURA EPÓXI POLIAMIDA</v>
          </cell>
          <cell r="C1551" t="str">
            <v>un</v>
          </cell>
          <cell r="D1551">
            <v>1536.42</v>
          </cell>
        </row>
        <row r="1552">
          <cell r="A1552" t="str">
            <v>HM03161</v>
          </cell>
          <cell r="B1552" t="str">
            <v>JUNTA DE DESMONTAGEM TRAVADA AXIALMENTE FERRO FUNDIDO DN=200 MM PN10 * (49,00 KG) - PINTURA EPÓXI POLIAMIDA</v>
          </cell>
          <cell r="C1552" t="str">
            <v>un</v>
          </cell>
          <cell r="D1552">
            <v>1874.19</v>
          </cell>
        </row>
        <row r="1553">
          <cell r="A1553" t="str">
            <v>HM05884</v>
          </cell>
          <cell r="B1553" t="str">
            <v>JUNTA DE DESMONTAGEM TRAVADA AXIALMENTE FERRO FUNDIDO DN=250 MM PN10 * (65,00 KG) - PINTURA EPÓXI POLIAMIDA</v>
          </cell>
          <cell r="C1553" t="str">
            <v>un</v>
          </cell>
          <cell r="D1553">
            <v>2617.4299999999998</v>
          </cell>
        </row>
        <row r="1554">
          <cell r="A1554" t="str">
            <v>HM03162</v>
          </cell>
          <cell r="B1554" t="str">
            <v>JUNTA DE DESMONTAGEM TRAVADA AXIALMENTE FERRO FUNDIDO DN=300 MM PN10 * (92,00 KG) - PINTURA EPÓXI POLIAMIDA</v>
          </cell>
          <cell r="C1554" t="str">
            <v>un</v>
          </cell>
          <cell r="D1554">
            <v>3213.79</v>
          </cell>
        </row>
        <row r="1555">
          <cell r="A1555" t="str">
            <v>HM03163</v>
          </cell>
          <cell r="B1555" t="str">
            <v>JUNTA DE DESMONTAGEM TRAVADA AXIALMENTE FERRO FUNDIDO DN=400 MM PN10 * (155,00 KG) - PINTURA EPÓXI POLIAMIDA</v>
          </cell>
          <cell r="C1555" t="str">
            <v>un</v>
          </cell>
          <cell r="D1555">
            <v>5427.41</v>
          </cell>
        </row>
        <row r="1556">
          <cell r="A1556" t="str">
            <v>HM03164</v>
          </cell>
          <cell r="B1556" t="str">
            <v>JUNTA DE DESMONTAGEM TRAVADA AXIALMENTE FERRO FUNDIDO DN=500 MM PN10 * (200,00 KG) - PINTURA EPÓXI POLIAMIDA</v>
          </cell>
          <cell r="C1556" t="str">
            <v>un</v>
          </cell>
          <cell r="D1556">
            <v>8118.18</v>
          </cell>
        </row>
        <row r="1557">
          <cell r="A1557" t="str">
            <v>HM03169</v>
          </cell>
          <cell r="B1557" t="str">
            <v>JUNTA BOLSA FERRO FUNDIDO DE MÁX=100 MM X DE MÍN=50 MM ADAPTÁVEL P/VARIACAO DIAMETRAL ÁGUA</v>
          </cell>
          <cell r="C1557" t="str">
            <v>un</v>
          </cell>
          <cell r="D1557">
            <v>586.32000000000005</v>
          </cell>
        </row>
        <row r="1558">
          <cell r="A1558" t="str">
            <v>HM03170</v>
          </cell>
          <cell r="B1558" t="str">
            <v>JUNTA BOLSA FERRO FUNDIDO DE MÁX=125 MM X DE=MÍN 75 MM ADAPTÁVEL P/VARIACAO DIAMETRAL ÁGUA</v>
          </cell>
          <cell r="C1558" t="str">
            <v>un</v>
          </cell>
          <cell r="D1558">
            <v>754</v>
          </cell>
        </row>
        <row r="1559">
          <cell r="A1559" t="str">
            <v>HM03171</v>
          </cell>
          <cell r="B1559" t="str">
            <v>JUNTA BOLSA FERRO FUNDIDO DE MÁX=150 MM X DE=MÍN 100 MM ADAPTÁVEL P/VARIACAO DIAMETRAL ÁGUA</v>
          </cell>
          <cell r="C1559" t="str">
            <v>un</v>
          </cell>
          <cell r="D1559">
            <v>903</v>
          </cell>
        </row>
        <row r="1560">
          <cell r="A1560" t="str">
            <v>HM03172</v>
          </cell>
          <cell r="B1560" t="str">
            <v>JUNTA BOLSA FERRO FUNDIDO DE MÁX=200 MM X DE MÍN=150 MM ADAPTÁVEL P/VARIACAO DIAMETRAL ÁGUA</v>
          </cell>
          <cell r="C1560" t="str">
            <v>un</v>
          </cell>
          <cell r="D1560">
            <v>1232</v>
          </cell>
        </row>
        <row r="1561">
          <cell r="A1561" t="str">
            <v>HM03173</v>
          </cell>
          <cell r="B1561" t="str">
            <v>JUNTA BOLSA FERRO FUNDIDO DE MÁX=250 MM X DE MÍN=200 MM ADAPTÁVEL P/VARIACAO DIAMETRAL ÁGUA</v>
          </cell>
          <cell r="C1561" t="str">
            <v>un</v>
          </cell>
          <cell r="D1561">
            <v>1605</v>
          </cell>
        </row>
        <row r="1562">
          <cell r="A1562" t="str">
            <v>HM03174</v>
          </cell>
          <cell r="B1562" t="str">
            <v>JUNTA BOLSA FERRO FUNDIDO DE MÁX=300 MM X DE MÍN=250 MM ADAPTÁVEL P/VARIACAO DIAMETRAL ÁGUA</v>
          </cell>
          <cell r="C1562" t="str">
            <v>un</v>
          </cell>
          <cell r="D1562">
            <v>1956</v>
          </cell>
        </row>
        <row r="1563">
          <cell r="A1563" t="str">
            <v>HM03175</v>
          </cell>
          <cell r="B1563" t="str">
            <v>JUNTA BOLSA FERRO FUNDIDO DE MÁX=350 MM X DE MÍN=300 MM ADAPTÁVEL P/VARIACAO DIAMETRAL ÁGUA</v>
          </cell>
          <cell r="C1563" t="str">
            <v>un</v>
          </cell>
          <cell r="D1563">
            <v>2362</v>
          </cell>
        </row>
        <row r="1564">
          <cell r="A1564" t="str">
            <v>HM03176</v>
          </cell>
          <cell r="B1564" t="str">
            <v>JUNTA BOLSA FERRO FUNDIDO DE MÁX=421 MM X DE MÍN=391 MM ADAPTÁVEL P/VARIACAO DIAMETRAL ÁGUA</v>
          </cell>
          <cell r="C1564" t="str">
            <v>un</v>
          </cell>
          <cell r="D1564">
            <v>5422.47</v>
          </cell>
        </row>
        <row r="1565">
          <cell r="A1565" t="str">
            <v>HM00247</v>
          </cell>
          <cell r="B1565" t="str">
            <v>BARRA CHATA AÇO 1 1/2"X 1/4" MASSA TEÓRICA *(1,8971 KG/M) ASTM A36</v>
          </cell>
          <cell r="C1565" t="str">
            <v>M</v>
          </cell>
          <cell r="D1565">
            <v>16.7</v>
          </cell>
        </row>
        <row r="1566">
          <cell r="A1566" t="str">
            <v>HM00248</v>
          </cell>
          <cell r="B1566" t="str">
            <v>BARRA CHATA AÇO 1" X 3/16" MASSA TEÓRICA *(0,95 KG/M) ASTM A36</v>
          </cell>
          <cell r="C1566" t="str">
            <v>M</v>
          </cell>
          <cell r="D1566">
            <v>8.25</v>
          </cell>
        </row>
        <row r="1567">
          <cell r="A1567" t="str">
            <v>HM00249</v>
          </cell>
          <cell r="B1567" t="str">
            <v>BARRA CHATA AÇO 2" X 1" MASSA TEÓRICA *(10,12 KG/M) ASTM A36</v>
          </cell>
          <cell r="C1567" t="str">
            <v>M</v>
          </cell>
          <cell r="D1567">
            <v>92.86</v>
          </cell>
        </row>
        <row r="1568">
          <cell r="A1568" t="str">
            <v>HM00250</v>
          </cell>
          <cell r="B1568" t="str">
            <v>BARRA CHATA AÇO 2" X 1/2" MASSA TEÓRICA *(5,06 KG/M) ASTM A36</v>
          </cell>
          <cell r="C1568" t="str">
            <v>M</v>
          </cell>
          <cell r="D1568">
            <v>44.46</v>
          </cell>
        </row>
        <row r="1569">
          <cell r="A1569" t="str">
            <v>HM00251</v>
          </cell>
          <cell r="B1569" t="str">
            <v>BARRA CHATA AÇO 2" X 1/4" MASSA TEÓRICA *(2,53 KG/M) ASTM A36</v>
          </cell>
          <cell r="C1569" t="str">
            <v>M</v>
          </cell>
          <cell r="D1569">
            <v>21.89</v>
          </cell>
        </row>
        <row r="1570">
          <cell r="A1570" t="str">
            <v>HM00252</v>
          </cell>
          <cell r="B1570" t="str">
            <v>BARRA CHATA AÇO 2" X 3/8" MASSA TEÓRICA *(3,795 KG/M) ASTM A36</v>
          </cell>
          <cell r="C1570" t="str">
            <v>M</v>
          </cell>
          <cell r="D1570">
            <v>33.270000000000003</v>
          </cell>
        </row>
        <row r="1571">
          <cell r="A1571" t="str">
            <v>HM00253</v>
          </cell>
          <cell r="B1571" t="str">
            <v>BARRA CHATA AÇO 3/4" X 1/8" MASSA TEÓRICA *(0,474 KG/M) ASTM A36</v>
          </cell>
          <cell r="C1571" t="str">
            <v>M</v>
          </cell>
          <cell r="D1571">
            <v>4.41</v>
          </cell>
        </row>
        <row r="1572">
          <cell r="A1572" t="str">
            <v>HM00254</v>
          </cell>
          <cell r="B1572" t="str">
            <v>BARRA CHATA AÇO 3/8" X 1 1/2" MASSA TEÓRICA *(2,846 KG/M) ASTM A36</v>
          </cell>
          <cell r="C1572" t="str">
            <v>M</v>
          </cell>
          <cell r="D1572">
            <v>25.33</v>
          </cell>
        </row>
        <row r="1573">
          <cell r="A1573" t="str">
            <v>HM00255</v>
          </cell>
          <cell r="B1573" t="str">
            <v>BARRA CHATA AÇO 2" X 5/16" MASSA TEÓRICA *(3,162 KG/M) ASTM A36</v>
          </cell>
          <cell r="C1573" t="str">
            <v>M</v>
          </cell>
          <cell r="D1573">
            <v>27.66</v>
          </cell>
        </row>
        <row r="1574">
          <cell r="A1574" t="str">
            <v>HM00256</v>
          </cell>
          <cell r="B1574" t="str">
            <v>BARRA CHATA AÇO 1 1/2" X 1/2" MASSA TEÓRICA *(3,79 KG/M) ASTM A36</v>
          </cell>
          <cell r="C1574" t="str">
            <v>M</v>
          </cell>
          <cell r="D1574">
            <v>33.69</v>
          </cell>
        </row>
        <row r="1575">
          <cell r="A1575" t="str">
            <v>HM00259</v>
          </cell>
          <cell r="B1575" t="str">
            <v>BARRA CHATA AÇO 1" X 1/4" MASSA TEÓRICA *(1,265 KG/M) ASTM A36</v>
          </cell>
          <cell r="C1575" t="str">
            <v>M</v>
          </cell>
          <cell r="D1575">
            <v>11.08</v>
          </cell>
        </row>
        <row r="1576">
          <cell r="A1576" t="str">
            <v>HM00260</v>
          </cell>
          <cell r="B1576" t="str">
            <v>BARRA QUADRADA AÇO 3/4" MASSA TEÓRICA *(2,850 KG/M)</v>
          </cell>
          <cell r="C1576" t="str">
            <v>M</v>
          </cell>
          <cell r="D1576">
            <v>26.22</v>
          </cell>
        </row>
        <row r="1577">
          <cell r="A1577" t="str">
            <v>HM00261</v>
          </cell>
          <cell r="B1577" t="str">
            <v>BARRA REDONDA AÇO 1/2" MASSA TEÓRICA *(0,990 KG/M)</v>
          </cell>
          <cell r="C1577" t="str">
            <v>M</v>
          </cell>
          <cell r="D1577">
            <v>8.74</v>
          </cell>
        </row>
        <row r="1578">
          <cell r="A1578" t="str">
            <v>HM00262</v>
          </cell>
          <cell r="B1578" t="str">
            <v>BARRA REDONDA AÇO INOX 5/16" MASSA TEÓRICA *(0,39KG/M) AISI 304</v>
          </cell>
          <cell r="C1578" t="str">
            <v>M</v>
          </cell>
          <cell r="D1578">
            <v>17.5</v>
          </cell>
        </row>
        <row r="1579">
          <cell r="A1579" t="str">
            <v>HM00285</v>
          </cell>
          <cell r="B1579" t="str">
            <v>PERFIL L AÇO 1" X 1" X 1/4" MASSA TEÓRICA *(2,240 KG/M) ASTM A36</v>
          </cell>
          <cell r="C1579" t="str">
            <v>M</v>
          </cell>
          <cell r="D1579">
            <v>19.78</v>
          </cell>
        </row>
        <row r="1580">
          <cell r="A1580" t="str">
            <v>HM00286</v>
          </cell>
          <cell r="B1580" t="str">
            <v>PERFIL L AÇO 1" X 1" X 3/16" MASSA TEÓRICA *(1,730 KG/M) ASTM A36</v>
          </cell>
          <cell r="C1580" t="str">
            <v>M</v>
          </cell>
          <cell r="D1580">
            <v>15.26</v>
          </cell>
        </row>
        <row r="1581">
          <cell r="A1581" t="str">
            <v>HM00513</v>
          </cell>
          <cell r="B1581" t="str">
            <v>PERFIL L AÇO 1" X 1" X 1/8" MASSA TEÓRICA *(1,190 KG/M) ASTM A36</v>
          </cell>
          <cell r="C1581" t="str">
            <v>KG</v>
          </cell>
          <cell r="D1581">
            <v>10.77</v>
          </cell>
        </row>
        <row r="1582">
          <cell r="A1582" t="str">
            <v>HM00287</v>
          </cell>
          <cell r="B1582" t="str">
            <v>PERFIL L AÇO 1 1/2" X 1 1/2" X 1/4" MASSA TEÓRICA *(3,400 KG/M) ASTM A36</v>
          </cell>
          <cell r="C1582" t="str">
            <v>M</v>
          </cell>
          <cell r="D1582">
            <v>29.37</v>
          </cell>
        </row>
        <row r="1583">
          <cell r="A1583" t="str">
            <v>HM00290</v>
          </cell>
          <cell r="B1583" t="str">
            <v>PERFIL L AÇO 2" X 2" X 3/8" MASSA TEÓRICA *(6,99 KG/M) ASTM A36</v>
          </cell>
          <cell r="C1583" t="str">
            <v>M</v>
          </cell>
          <cell r="D1583">
            <v>60.54</v>
          </cell>
        </row>
        <row r="1584">
          <cell r="A1584" t="str">
            <v>HM00291</v>
          </cell>
          <cell r="B1584" t="str">
            <v>PERFIL L AÇO 3/4" X 3/4" X 1/8" MASSA TEÓRICA *(0,880 KG/M) ASTM A36</v>
          </cell>
          <cell r="C1584" t="str">
            <v>M</v>
          </cell>
          <cell r="D1584">
            <v>7.51</v>
          </cell>
        </row>
        <row r="1585">
          <cell r="A1585" t="str">
            <v>HM00283</v>
          </cell>
          <cell r="B1585" t="str">
            <v>PERFIL I AÇO 4" MASSA TEÓRICA *(12,650 KG/M) ASTM A36</v>
          </cell>
          <cell r="C1585" t="str">
            <v>M</v>
          </cell>
          <cell r="D1585">
            <v>105.4</v>
          </cell>
        </row>
        <row r="1586">
          <cell r="A1586" t="str">
            <v>HM00292</v>
          </cell>
          <cell r="B1586" t="str">
            <v>PERFIL LAMINADO AÇO W 150 X 18,00 ASTM A36</v>
          </cell>
          <cell r="C1586" t="str">
            <v>M</v>
          </cell>
          <cell r="D1586">
            <v>234</v>
          </cell>
        </row>
        <row r="1587">
          <cell r="A1587" t="str">
            <v>HM00293</v>
          </cell>
          <cell r="B1587" t="str">
            <v>PERFIL LAMINADO AÇO W 200 X 31,30 ASTM A36</v>
          </cell>
          <cell r="C1587" t="str">
            <v>M</v>
          </cell>
          <cell r="D1587">
            <v>410.21</v>
          </cell>
        </row>
        <row r="1588">
          <cell r="A1588" t="str">
            <v>HM00294</v>
          </cell>
          <cell r="B1588" t="str">
            <v>PERFIL LAMINADO AÇO W 250 X 38,50 ASTM A36</v>
          </cell>
          <cell r="C1588" t="str">
            <v>KG</v>
          </cell>
          <cell r="D1588">
            <v>12.5</v>
          </cell>
        </row>
        <row r="1589">
          <cell r="A1589" t="str">
            <v>HM00295</v>
          </cell>
          <cell r="B1589" t="str">
            <v>PERFIL LAMINADO AÇO W 250 X 44,80 ASTM A36</v>
          </cell>
          <cell r="C1589" t="str">
            <v>M</v>
          </cell>
          <cell r="D1589">
            <v>546.11</v>
          </cell>
        </row>
        <row r="1590">
          <cell r="A1590" t="str">
            <v>HM00296</v>
          </cell>
          <cell r="B1590" t="str">
            <v>PERFIL LAMINADO AÇO W 310 X 52,00 ASTM A36</v>
          </cell>
          <cell r="C1590" t="str">
            <v>M</v>
          </cell>
          <cell r="D1590">
            <v>632.83000000000004</v>
          </cell>
        </row>
        <row r="1591">
          <cell r="A1591" t="str">
            <v>HM00257</v>
          </cell>
          <cell r="B1591" t="str">
            <v>BARRA CHATA AÇO INOX 1" X 1/4" MASSA TEÓRICA *(1,27 KG/M) AISI 304</v>
          </cell>
          <cell r="C1591" t="str">
            <v>M</v>
          </cell>
          <cell r="D1591">
            <v>43.88</v>
          </cell>
        </row>
        <row r="1592">
          <cell r="A1592" t="str">
            <v>HM00258</v>
          </cell>
          <cell r="B1592" t="str">
            <v>BARRA CHATA AÇO INOX 2" X 1/4" MASSA TEÓRICA *(2,54 KG/M) AISI 304</v>
          </cell>
          <cell r="C1592" t="str">
            <v>M</v>
          </cell>
          <cell r="D1592">
            <v>87.77</v>
          </cell>
        </row>
        <row r="1593">
          <cell r="A1593" t="str">
            <v>HM07614</v>
          </cell>
          <cell r="B1593" t="str">
            <v>BARRA CHATA AÇO INOX 4" X 1/4" *(5,097 KG/M) AISI 304</v>
          </cell>
          <cell r="C1593" t="str">
            <v>M</v>
          </cell>
          <cell r="D1593">
            <v>197.36</v>
          </cell>
        </row>
        <row r="1594">
          <cell r="A1594" t="str">
            <v>HM07256</v>
          </cell>
          <cell r="B1594" t="str">
            <v>CHAPA AÇO INOX AISI 316L E=5/8" (132,00 KG/M2)</v>
          </cell>
          <cell r="C1594" t="str">
            <v>M2</v>
          </cell>
          <cell r="D1594">
            <v>7125.81</v>
          </cell>
        </row>
        <row r="1595">
          <cell r="A1595" t="str">
            <v>HM05253</v>
          </cell>
          <cell r="B1595" t="str">
            <v>CHAPA AÇO INOX ESP=1/4" MASSA TEÓRICA *(50,8 KG/M2) AISI 304</v>
          </cell>
          <cell r="C1595" t="str">
            <v>M2</v>
          </cell>
          <cell r="D1595">
            <v>1617.99</v>
          </cell>
        </row>
        <row r="1596">
          <cell r="A1596" t="str">
            <v>HM00264</v>
          </cell>
          <cell r="B1596" t="str">
            <v>CHAPA AÇO INOX ESP=5/16" (7,93 MM) MASSA TEÓRICA *(63,44 KG/M2) AISI 304</v>
          </cell>
          <cell r="C1596" t="str">
            <v>M2</v>
          </cell>
          <cell r="D1596">
            <v>1676.85</v>
          </cell>
        </row>
        <row r="1597">
          <cell r="A1597" t="str">
            <v>HM07616</v>
          </cell>
          <cell r="B1597" t="str">
            <v>CHAPA AÇO INOX ESP=1/2" *(101,16 KG/M) AISI 304</v>
          </cell>
          <cell r="C1597" t="str">
            <v>M2</v>
          </cell>
          <cell r="D1597">
            <v>2673.86</v>
          </cell>
        </row>
        <row r="1598">
          <cell r="A1598" t="str">
            <v>HM00284</v>
          </cell>
          <cell r="B1598" t="str">
            <v>PERFIL L AÇO INOX 1" X 1" X 1/4" MASSA TEÓRICA *(2,258 KG/M) AISI 304</v>
          </cell>
          <cell r="C1598" t="str">
            <v>M</v>
          </cell>
          <cell r="D1598">
            <v>107.88</v>
          </cell>
        </row>
        <row r="1599">
          <cell r="A1599" t="str">
            <v>HM00289</v>
          </cell>
          <cell r="B1599" t="str">
            <v>PERFIL L AÇO INOX 2" X 2" X 1/4" MASSA TEÓRICA *(4,838 KG/M) AISI 304</v>
          </cell>
          <cell r="C1599" t="str">
            <v>M</v>
          </cell>
          <cell r="D1599">
            <v>180.55</v>
          </cell>
        </row>
        <row r="1600">
          <cell r="A1600" t="str">
            <v>HM07618</v>
          </cell>
          <cell r="B1600" t="str">
            <v>PERFIL L AÇO INOX 4" X 4" X 1/4" *(10,15 KG/M) AISI 304</v>
          </cell>
          <cell r="C1600" t="str">
            <v>M</v>
          </cell>
          <cell r="D1600">
            <v>389.69</v>
          </cell>
        </row>
        <row r="1601">
          <cell r="A1601" t="str">
            <v>HM00266</v>
          </cell>
          <cell r="B1601" t="str">
            <v>CHAPA AÇO ESP=5/16" MASSA TEÓRICA *(62,25 KG/M2) ASTM A36</v>
          </cell>
          <cell r="C1601" t="str">
            <v>M2</v>
          </cell>
          <cell r="D1601">
            <v>619.5</v>
          </cell>
        </row>
        <row r="1602">
          <cell r="A1602" t="str">
            <v>HM00268</v>
          </cell>
          <cell r="B1602" t="str">
            <v>CHAPA AÇO ESP=1" MASSA TEÓRICA *(200,00 KG/M2) ASTM A36</v>
          </cell>
          <cell r="C1602" t="str">
            <v>M2</v>
          </cell>
          <cell r="D1602">
            <v>2600</v>
          </cell>
        </row>
        <row r="1603">
          <cell r="A1603" t="str">
            <v>HM00270</v>
          </cell>
          <cell r="B1603" t="str">
            <v>CHAPA AÇO ESP=1/2" MASSA TEÓRICA *(100,00 KG/M2) ASTM A36</v>
          </cell>
          <cell r="C1603" t="str">
            <v>M2</v>
          </cell>
          <cell r="D1603">
            <v>1176</v>
          </cell>
        </row>
        <row r="1604">
          <cell r="A1604" t="str">
            <v>HM00271</v>
          </cell>
          <cell r="B1604" t="str">
            <v>CHAPA AÇO ESP=1/4" MASSA TEÓRICA *(50,00 KG/M2) ASTM A36</v>
          </cell>
          <cell r="C1604" t="str">
            <v>M2</v>
          </cell>
          <cell r="D1604">
            <v>460.83</v>
          </cell>
        </row>
        <row r="1605">
          <cell r="A1605" t="str">
            <v>HM00272</v>
          </cell>
          <cell r="B1605" t="str">
            <v>CHAPA AÇO ESP=3/4" MASSA TEÓRICA *(150,00 KG/M2) ASTM A36</v>
          </cell>
          <cell r="C1605" t="str">
            <v>M2</v>
          </cell>
          <cell r="D1605">
            <v>1942.5</v>
          </cell>
        </row>
        <row r="1606">
          <cell r="A1606" t="str">
            <v>HM00273</v>
          </cell>
          <cell r="B1606" t="str">
            <v>CHAPA AÇO ESP=3/8" MASSA TEÓRICA *(75,00 KG/M2) ASTM A36</v>
          </cell>
          <cell r="C1606" t="str">
            <v>M2</v>
          </cell>
          <cell r="D1606">
            <v>697</v>
          </cell>
        </row>
        <row r="1607">
          <cell r="A1607" t="str">
            <v>HM00274</v>
          </cell>
          <cell r="B1607" t="str">
            <v>CHAPA AÇO ESP=5/8" MASSA TEÓRICA *(125,00 KG/M2) ASTM A36</v>
          </cell>
          <cell r="C1607" t="str">
            <v>M2</v>
          </cell>
          <cell r="D1607">
            <v>1618.75</v>
          </cell>
        </row>
        <row r="1608">
          <cell r="A1608" t="str">
            <v>HM00277</v>
          </cell>
          <cell r="B1608" t="str">
            <v>CHAPA AÇO GALVANIZADO Nº 12 (ESP=2,70 MM) MASSA TEÓRICA *(21,60 KG/M2)</v>
          </cell>
          <cell r="C1608" t="str">
            <v>M2</v>
          </cell>
          <cell r="D1608">
            <v>304.79000000000002</v>
          </cell>
        </row>
        <row r="1609">
          <cell r="A1609" t="str">
            <v>HM03207</v>
          </cell>
          <cell r="B1609" t="str">
            <v>ABRAÇADEIRA DE VEDAÇÃO FERRO FUNDIDO DN=100 MM MULTIPARTIDA PARA REPARO DE TUBOS</v>
          </cell>
          <cell r="C1609" t="str">
            <v>un</v>
          </cell>
          <cell r="D1609">
            <v>562.4</v>
          </cell>
        </row>
        <row r="1610">
          <cell r="A1610" t="str">
            <v>HM03209</v>
          </cell>
          <cell r="B1610" t="str">
            <v>ABRAÇADEIRA DE VEDAÇÃO FERRO FUNDIDO DN=150 MM MULTIPARTIDA PARA REPARO DE TUBOS</v>
          </cell>
          <cell r="C1610" t="str">
            <v>un</v>
          </cell>
          <cell r="D1610">
            <v>890.61</v>
          </cell>
        </row>
        <row r="1611">
          <cell r="A1611" t="str">
            <v>HM03210</v>
          </cell>
          <cell r="B1611" t="str">
            <v>ABRAÇADEIRA DE VEDAÇÃO FERRO FUNDIDO DN=200 MM MULTIPARTIDA PARA REPARO DE TUBOS</v>
          </cell>
          <cell r="C1611" t="str">
            <v>un</v>
          </cell>
          <cell r="D1611">
            <v>1503.77</v>
          </cell>
        </row>
        <row r="1612">
          <cell r="A1612" t="str">
            <v>HM03211</v>
          </cell>
          <cell r="B1612" t="str">
            <v>ABRAÇADEIRA DE VEDAÇÃO FERRO FUNDIDO DN=250 MM MULTIPARTIDA PARA REPARO DE TUBOS</v>
          </cell>
          <cell r="C1612" t="str">
            <v>un</v>
          </cell>
          <cell r="D1612">
            <v>3098</v>
          </cell>
        </row>
        <row r="1613">
          <cell r="A1613" t="str">
            <v>HM03212</v>
          </cell>
          <cell r="B1613" t="str">
            <v>ABRAÇADEIRA DE VEDAÇÃO FERRO FUNDIDO DN=300 MM MULTIPARTIDA PARA REPARO DE TUBOS</v>
          </cell>
          <cell r="C1613" t="str">
            <v>un</v>
          </cell>
          <cell r="D1613">
            <v>4824</v>
          </cell>
        </row>
        <row r="1614">
          <cell r="A1614" t="str">
            <v>HM03213</v>
          </cell>
          <cell r="B1614" t="str">
            <v>ABRAÇADEIRA DE VEDAÇÃO FERRO FUNDIDO DN=350 MM MULTIPARTIDA PARA REPARO DE TUBOS</v>
          </cell>
          <cell r="C1614" t="str">
            <v>un</v>
          </cell>
          <cell r="D1614">
            <v>6102.69</v>
          </cell>
        </row>
        <row r="1615">
          <cell r="A1615" t="str">
            <v>HM03214</v>
          </cell>
          <cell r="B1615" t="str">
            <v>ABRAÇADEIRA DE VEDAÇÃO FERRO FUNDIDO DN=400 MM MULTIPARTIDA PARA REPARO DE TUBOS</v>
          </cell>
          <cell r="C1615" t="str">
            <v>un</v>
          </cell>
          <cell r="D1615">
            <v>7260</v>
          </cell>
        </row>
        <row r="1616">
          <cell r="A1616" t="str">
            <v>HM03215</v>
          </cell>
          <cell r="B1616" t="str">
            <v>ABRAÇADEIRA DE VEDAÇÃO FERRO FUNDIDO DN=500 MM MULTIPARTIDA PARA REPARO DE TUBOS</v>
          </cell>
          <cell r="C1616" t="str">
            <v>un</v>
          </cell>
          <cell r="D1616">
            <v>9120</v>
          </cell>
        </row>
        <row r="1617">
          <cell r="A1617" t="str">
            <v>HM03217</v>
          </cell>
          <cell r="B1617" t="str">
            <v>ABRAÇADEIRA DE VEDAÇÃO FERRO FUNDIDO DN=80 MM MULTIPARTIDA PARA REPARO DE TUBOS</v>
          </cell>
          <cell r="C1617" t="str">
            <v>un</v>
          </cell>
          <cell r="D1617">
            <v>530.19000000000005</v>
          </cell>
        </row>
        <row r="1618">
          <cell r="A1618" t="str">
            <v>HM01300</v>
          </cell>
          <cell r="B1618" t="str">
            <v>ACESSÓRIOS PARA FLANGE DN=50 PN10 AÇO GALV D=5/8" X L=2 3/4" 4 CJ (PARAFUSO, PORCA E ARRUELA) NORMA 0100-400-E027 FL3/3</v>
          </cell>
          <cell r="C1618" t="str">
            <v>un</v>
          </cell>
          <cell r="D1618">
            <v>57.4</v>
          </cell>
        </row>
        <row r="1619">
          <cell r="A1619" t="str">
            <v>HM01304</v>
          </cell>
          <cell r="B1619" t="str">
            <v>ACESSÓRIOS PARA FLANGE DN=80 PN10 AÇO GALV D=5/8" X L=2 3/4" 8 CJ (PARAFUSO, PORCA E ARRUELA) NORMA 0100-400-E027 FL3/3</v>
          </cell>
          <cell r="C1619" t="str">
            <v>un</v>
          </cell>
          <cell r="D1619">
            <v>114.8</v>
          </cell>
        </row>
        <row r="1620">
          <cell r="A1620" t="str">
            <v>HM01292</v>
          </cell>
          <cell r="B1620" t="str">
            <v>ACESSÓRIOS PARA FLANGE DN=100 PN10 AÇO GALV D=5/8" X L=2 3/4" 8 CJ (PARAFUSO, PORCA E ARRUELA) NORMA 0100-400-E027 FL3/3</v>
          </cell>
          <cell r="C1620" t="str">
            <v>un</v>
          </cell>
          <cell r="D1620">
            <v>114.8</v>
          </cell>
        </row>
        <row r="1621">
          <cell r="A1621" t="str">
            <v>HM01293</v>
          </cell>
          <cell r="B1621" t="str">
            <v>ACESSÓRIOS PARA FLANGE DN=150 PN10 AÇO GALV D=3/4" X L=2 3/4" 8 CJ (PARAFUSO, PORCA E ARRUELA) NORMA 0100-400-E027 FL3/3</v>
          </cell>
          <cell r="C1621" t="str">
            <v>un</v>
          </cell>
          <cell r="D1621">
            <v>196.88</v>
          </cell>
        </row>
        <row r="1622">
          <cell r="A1622" t="str">
            <v>HM01294</v>
          </cell>
          <cell r="B1622" t="str">
            <v>ACESSÓRIOS PARA FLANGE DN=200 PN10 AÇO GALV D=3/4" X L=3 1/2" 8 CJ (PARAFUSO, PORCA E ARRUELA) NORMA 0100-400-E027 FL3/3</v>
          </cell>
          <cell r="C1622" t="str">
            <v>un</v>
          </cell>
          <cell r="D1622">
            <v>196.88</v>
          </cell>
        </row>
        <row r="1623">
          <cell r="A1623" t="str">
            <v>HM01295</v>
          </cell>
          <cell r="B1623" t="str">
            <v>ACESSÓRIOS PARA FLANGE DN=250 PN10 AÇO GALV D=3/4" X L=3 1/2" 12 CJ (PARAFUSO, PORCA E ARRUELA) NORMA 0100-400-E027 FL3/3</v>
          </cell>
          <cell r="C1623" t="str">
            <v>un</v>
          </cell>
          <cell r="D1623">
            <v>295.32</v>
          </cell>
        </row>
        <row r="1624">
          <cell r="A1624" t="str">
            <v>HM01296</v>
          </cell>
          <cell r="B1624" t="str">
            <v>ACESSÓRIOS PARA FLANGE DN=300 PN10 AÇO GALV D=3/4" X L=3 1/2" 12 CJ (PARAFUSO, PORCA E ARRUELA) NORMA 0100-400-E027 FL3/3</v>
          </cell>
          <cell r="C1624" t="str">
            <v>un</v>
          </cell>
          <cell r="D1624">
            <v>295.32</v>
          </cell>
        </row>
        <row r="1625">
          <cell r="A1625" t="str">
            <v>HM01297</v>
          </cell>
          <cell r="B1625" t="str">
            <v>ACESSÓRIOS PARA FLANGE DN=350 PN10 AÇO GALV D=3/4" X L=3 1/2" 16 CJ (PARAFUSO, PORCA E ARRUELA) NORMA 0100-400-E027 FL3/3</v>
          </cell>
          <cell r="C1625" t="str">
            <v>un</v>
          </cell>
          <cell r="D1625">
            <v>393.76</v>
          </cell>
        </row>
        <row r="1626">
          <cell r="A1626" t="str">
            <v>HM01298</v>
          </cell>
          <cell r="B1626" t="str">
            <v>ACESSÓRIOS PARA FLANGE DN=400 PN10 AÇO GALV D=7/8" X L=4" 16 CJ (PARAFUSO, PORCA E ARRUELA) NORMA 0100-400-E027 FL3/3</v>
          </cell>
          <cell r="C1626" t="str">
            <v>un</v>
          </cell>
          <cell r="D1626">
            <v>682.72</v>
          </cell>
        </row>
        <row r="1627">
          <cell r="A1627" t="str">
            <v>HM01299</v>
          </cell>
          <cell r="B1627" t="str">
            <v>ACESSÓRIOS PARA FLANGE DN=450 PN10 AÇO GALV D=7/8" X L=4" 20 CJ (PARAFUSO, PORCA E ARRUELA) NORMA 0100-400-E027 FL3/3</v>
          </cell>
          <cell r="C1627" t="str">
            <v>un</v>
          </cell>
          <cell r="D1627">
            <v>853.4</v>
          </cell>
        </row>
        <row r="1628">
          <cell r="A1628" t="str">
            <v>HM01301</v>
          </cell>
          <cell r="B1628" t="str">
            <v>ACESSÓRIOS PARA FLANGE DN=500 PN10 AÇO GALV D=7/8" X L=4" 20 CJ (PARAFUSO, PORCA E ARRUELA) NORMA 0100-400-E027 FL3/3</v>
          </cell>
          <cell r="C1628" t="str">
            <v>un</v>
          </cell>
          <cell r="D1628">
            <v>853.4</v>
          </cell>
        </row>
        <row r="1629">
          <cell r="A1629" t="str">
            <v>HM01302</v>
          </cell>
          <cell r="B1629" t="str">
            <v>ACESSÓRIOS PARA FLANGE DN=600 PN10 AÇO GALV D=1" X L=4 1/2" 20 CJ (PARAFUSO, PORCA E ARRUELA) NORMA 0100-400-E027 FL3/3</v>
          </cell>
          <cell r="C1629" t="str">
            <v>un</v>
          </cell>
          <cell r="D1629">
            <v>1226.4000000000001</v>
          </cell>
        </row>
        <row r="1630">
          <cell r="A1630" t="str">
            <v>HM01303</v>
          </cell>
          <cell r="B1630" t="str">
            <v>ACESSÓRIOS PARA FLANGE DN=700 PN10 AÇO GALV D=1" X L=4 1/2" 24 CJ (PARAFUSO, PORCA E ARRUELA) NORMA 0100-400-E027 FL3/3</v>
          </cell>
          <cell r="C1630" t="str">
            <v>un</v>
          </cell>
          <cell r="D1630">
            <v>1471.68</v>
          </cell>
        </row>
        <row r="1631">
          <cell r="A1631" t="str">
            <v>HM01305</v>
          </cell>
          <cell r="B1631" t="str">
            <v>ACESSÓRIOS PARA FLANGE DN=800 PN10 AÇO GALV D=1 1/8" X L=5 1/4" 24 CJ (PARAFUSO, PORCA E ARRUELA) NORMA 0100-400-E027 FL3/3</v>
          </cell>
          <cell r="C1631" t="str">
            <v>un</v>
          </cell>
          <cell r="D1631">
            <v>2061.6</v>
          </cell>
        </row>
        <row r="1632">
          <cell r="A1632" t="str">
            <v>HM01306</v>
          </cell>
          <cell r="B1632" t="str">
            <v>ACESSÓRIOS PARA FLANGE DN=900 PN10 AÇO GALV D=1 1/8" X L=5 1/4" 28 CJ (PARAFUSO, PORCA E ARRUELA) NORMA 0100-400-E027 FL3/3</v>
          </cell>
          <cell r="C1632" t="str">
            <v>un</v>
          </cell>
          <cell r="D1632">
            <v>2405.1999999999998</v>
          </cell>
        </row>
        <row r="1633">
          <cell r="A1633" t="str">
            <v>HM01290</v>
          </cell>
          <cell r="B1633" t="str">
            <v>ACESSÓRIOS PARA FLANGE DN=1.000 PN10 AÇO GALV D=1 1/4" X L=6 1/4" 28 CJ (PARAFUSO, PORCA E ARRUELA) NORMA 0100-400-E027 FL3/3</v>
          </cell>
          <cell r="C1633" t="str">
            <v>un</v>
          </cell>
          <cell r="D1633">
            <v>3633.84</v>
          </cell>
        </row>
        <row r="1634">
          <cell r="A1634" t="str">
            <v>HM01291</v>
          </cell>
          <cell r="B1634" t="str">
            <v>ACESSÓRIOS PARA FLANGE DN=1.200 PN10 AÇO GALV D=1 3/8" X L=6 1/2" 32 CJ (PARAFUSO, PORCA E ARRUELA) NORMA 0100-400-E027 FL3/3</v>
          </cell>
          <cell r="C1634" t="str">
            <v>un</v>
          </cell>
          <cell r="D1634">
            <v>6528.96</v>
          </cell>
        </row>
        <row r="1635">
          <cell r="A1635" t="str">
            <v>HM06124</v>
          </cell>
          <cell r="B1635" t="str">
            <v>ACESSÓRIOS PARA FLANGE DN=50 PN10 AÇO INOX 304 D=5/8" X L=2 3/4" 4 CJ (PARAFUSO, PORCA E ARRUELA) NORMA 0100-400-E027 FL3/3</v>
          </cell>
          <cell r="C1635" t="str">
            <v>un</v>
          </cell>
          <cell r="D1635">
            <v>264.92</v>
          </cell>
        </row>
        <row r="1636">
          <cell r="A1636" t="str">
            <v>HM06126</v>
          </cell>
          <cell r="B1636" t="str">
            <v>ACESSÓRIOS PARA FLANGE DN=80 PN10 AÇO INOX 304 D=5/8" X L=2 3/4" 8 CJ (PARAFUSO, PORCA E ARRUELA) NORMA 0100-400-E027 FL3/3</v>
          </cell>
          <cell r="C1636" t="str">
            <v>un</v>
          </cell>
          <cell r="D1636">
            <v>529.84</v>
          </cell>
        </row>
        <row r="1637">
          <cell r="A1637" t="str">
            <v>HM06125</v>
          </cell>
          <cell r="B1637" t="str">
            <v>ACESSÓRIOS PARA FLANGE DN=100 PN10 AÇO INOX 304 D=5/8" X L=2 3/4" 8 CJ (PARAFUSO, PORCA E ARRUELA) NORMA 0100-400-E027 FL3/3</v>
          </cell>
          <cell r="C1637" t="str">
            <v>un</v>
          </cell>
          <cell r="D1637">
            <v>529.84</v>
          </cell>
        </row>
        <row r="1638">
          <cell r="A1638" t="str">
            <v>HM06119</v>
          </cell>
          <cell r="B1638" t="str">
            <v>ACESSÓRIOS PARA FLANGE DN=150 PN10 AÇO INOX 304 D=3/4" X L=2 3/4" 8 CJ (PARAFUSO, PORCA E ARRUELA) NORMA 0100-400-E027 FL3/3</v>
          </cell>
          <cell r="C1638" t="str">
            <v>un</v>
          </cell>
          <cell r="D1638">
            <v>900.08</v>
          </cell>
        </row>
        <row r="1639">
          <cell r="A1639" t="str">
            <v>HM06123</v>
          </cell>
          <cell r="B1639" t="str">
            <v>ACESSÓRIOS PARA FLANGE DN=200 PN10 AÇO INOX 304 D=3/4" X L=3 1/2" 8 CJ (PARAFUSO, PORCA E ARRUELA) NORMA 0100-400-E027 FL3/3</v>
          </cell>
          <cell r="C1639" t="str">
            <v>un</v>
          </cell>
          <cell r="D1639">
            <v>900.08</v>
          </cell>
        </row>
        <row r="1640">
          <cell r="A1640" t="str">
            <v>HM06120</v>
          </cell>
          <cell r="B1640" t="str">
            <v>ACESSÓRIOS PARA FLANGE DN=250 PN10 AÇO INOX 304 D=3/4" X L=3 1/2" 12 CJ (PARAFUSO, PORCA E ARRUELA) NORMA 0100-400-E027 FL3/3</v>
          </cell>
          <cell r="C1640" t="str">
            <v>un</v>
          </cell>
          <cell r="D1640">
            <v>1350.12</v>
          </cell>
        </row>
        <row r="1641">
          <cell r="A1641" t="str">
            <v>HM06121</v>
          </cell>
          <cell r="B1641" t="str">
            <v>ACESSÓRIOS PARA FLANGE DN=300 PN10 AÇO INOX 304 D=3/4" X L=3 1/2" 12 CJ (PARAFUSO, PORCA E ARRUELA) NORMA 0100-400-E027 FL3/3</v>
          </cell>
          <cell r="C1641" t="str">
            <v>un</v>
          </cell>
          <cell r="D1641">
            <v>1350.12</v>
          </cell>
        </row>
        <row r="1642">
          <cell r="A1642" t="str">
            <v>HM06122</v>
          </cell>
          <cell r="B1642" t="str">
            <v>ACESSÓRIOS PARA FLANGE DN=350 PN10 AÇO INOX 304 D=3/4" X L=3 1/2" 16 CJ (PARAFUSO, PORCA E ARRUELA) NORMA 0100-400-E027 FL3/3</v>
          </cell>
          <cell r="C1642" t="str">
            <v>un</v>
          </cell>
          <cell r="D1642">
            <v>1800.16</v>
          </cell>
        </row>
        <row r="1643">
          <cell r="A1643" t="str">
            <v>HM06127</v>
          </cell>
          <cell r="B1643" t="str">
            <v>ACESSÓRIOS PARA FLANGE DN=400 PN10 AÇO INOX 304 D=7/8" X L=4" 16 CJ (PARAFUSO, PORCA E ARRUELA) NORMA 0100-400-E027 FL3/3</v>
          </cell>
          <cell r="C1643" t="str">
            <v>un</v>
          </cell>
          <cell r="D1643">
            <v>2802.24</v>
          </cell>
        </row>
        <row r="1644">
          <cell r="A1644" t="str">
            <v>HM06128</v>
          </cell>
          <cell r="B1644" t="str">
            <v>ACESSÓRIOS PARA FLANGE DN=450 PN10 AÇO INOX 304 D=7/8" X L=4" 20 CJ (PARAFUSO, PORCA E ARRUELA) NORMA 0100-400-E027 FL3/3</v>
          </cell>
          <cell r="C1644" t="str">
            <v>un</v>
          </cell>
          <cell r="D1644">
            <v>3502.8</v>
          </cell>
        </row>
        <row r="1645">
          <cell r="A1645" t="str">
            <v>HM06129</v>
          </cell>
          <cell r="B1645" t="str">
            <v>ACESSÓRIOS PARA FLANGE DN=500 PN10 AÇO INOX 304 D=7/8" X L=4" 20 CJ (PARAFUSO, PORCA E ARRUELA) NORMA 0100-400-E027 FL3/3</v>
          </cell>
          <cell r="C1645" t="str">
            <v>un</v>
          </cell>
          <cell r="D1645">
            <v>3502.8</v>
          </cell>
        </row>
        <row r="1646">
          <cell r="A1646" t="str">
            <v>HM06117</v>
          </cell>
          <cell r="B1646" t="str">
            <v>ACESSÓRIOS PARA FLANGE DN=600 PN10 AÇO INOX 304 D=1" X L=4 1/2" 20 CJ (PARAFUSO, PORCA E ARRUELA) NORMA 0100-400-E027 FL3/3</v>
          </cell>
          <cell r="C1646" t="str">
            <v>un</v>
          </cell>
          <cell r="D1646">
            <v>5488.2</v>
          </cell>
        </row>
        <row r="1647">
          <cell r="A1647" t="str">
            <v>HM06118</v>
          </cell>
          <cell r="B1647" t="str">
            <v>ACESSÓRIOS PARA FLANGE DN=700 PN10 AÇO INOX 304 D=1" X L=4 1/2" 24 CJ (PARAFUSO, PORCA E ARRUELA) NORMA 0100-400-E027 FL3/3</v>
          </cell>
          <cell r="C1647" t="str">
            <v>un</v>
          </cell>
          <cell r="D1647">
            <v>6585.84</v>
          </cell>
        </row>
        <row r="1648">
          <cell r="A1648" t="str">
            <v>HM06114</v>
          </cell>
          <cell r="B1648" t="str">
            <v>ACESSÓRIOS PARA FLANGE DN=800 PN10 AÇO INOX 304 D=1 1/8" X L=5 1/4" 24 CJ (PARAFUSO, PORCA E ARRUELA) NORMA 0100-400-E027 FL3/3</v>
          </cell>
          <cell r="C1648" t="str">
            <v>un</v>
          </cell>
          <cell r="D1648">
            <v>10427.040000000001</v>
          </cell>
        </row>
        <row r="1649">
          <cell r="A1649" t="str">
            <v>HM06115</v>
          </cell>
          <cell r="B1649" t="str">
            <v>ACESSÓRIOS PARA FLANGE DN=900 PN10 AÇO INOX 304 D=1 1/8" X L=5 1/4" 28 CJ (PARAFUSO, PORCA E ARRUELA) NORMA 0100-400-E027 FL3/3</v>
          </cell>
          <cell r="C1649" t="str">
            <v>un</v>
          </cell>
          <cell r="D1649">
            <v>12164.88</v>
          </cell>
        </row>
        <row r="1650">
          <cell r="A1650" t="str">
            <v>HM06113</v>
          </cell>
          <cell r="B1650" t="str">
            <v>ACESSÓRIOS PARA FLANGE DN=1.000 PN10 AÇO INOX 304 D=1 1/4" X L=6 1/4" 28 CJ (PARAFUSO, PORCA E ARRUELA) NORMA 0100-400-E027 FL3/3</v>
          </cell>
          <cell r="C1650" t="str">
            <v>un</v>
          </cell>
          <cell r="D1650">
            <v>17561.88</v>
          </cell>
        </row>
        <row r="1651">
          <cell r="A1651" t="str">
            <v>HM06116</v>
          </cell>
          <cell r="B1651" t="str">
            <v>ACESSÓRIOS PARA FLANGE DN=1.200 PN10 AÇO INOX 304 D=1 3/8" X L=6 1/2" 32 CJ (PARAFUSO, PORCA E ARRUELA) NORMA 0100-400-E027 FL3/3</v>
          </cell>
          <cell r="C1651" t="str">
            <v>un</v>
          </cell>
          <cell r="D1651">
            <v>31766.400000000001</v>
          </cell>
        </row>
        <row r="1652">
          <cell r="A1652" t="str">
            <v>HM07483</v>
          </cell>
          <cell r="B1652" t="str">
            <v>ACESSÓRIOS PARA FLANGE DN=50 PN10 (PARAFUSOS, PORCAS E ARRUELAS INOX E VEDAÇÃO BORRACHA)</v>
          </cell>
          <cell r="C1652" t="str">
            <v>CJ</v>
          </cell>
          <cell r="D1652">
            <v>283.43</v>
          </cell>
        </row>
        <row r="1653">
          <cell r="A1653" t="str">
            <v>HM07484</v>
          </cell>
          <cell r="B1653" t="str">
            <v>ACESSÓRIOS PARA FLANGE DN=80 PN10 (PARAFUSOS, PORCAS E ARRUELAS INOX E VEDAÇÃO BORRACHA)</v>
          </cell>
          <cell r="C1653" t="str">
            <v>CJ</v>
          </cell>
          <cell r="D1653">
            <v>555.62</v>
          </cell>
        </row>
        <row r="1654">
          <cell r="A1654" t="str">
            <v>HM07485</v>
          </cell>
          <cell r="B1654" t="str">
            <v>ACESSÓRIOS PARA FLANGE DN=100 PN10 (PARAFUSOS, PORCAS E ARRUELAS INOX E VEDAÇÃO BORRACHA)</v>
          </cell>
          <cell r="C1654" t="str">
            <v>CJ</v>
          </cell>
          <cell r="D1654">
            <v>555.62</v>
          </cell>
        </row>
        <row r="1655">
          <cell r="A1655" t="str">
            <v>HM07486</v>
          </cell>
          <cell r="B1655" t="str">
            <v>ACESSÓRIOS PARA FLANGE DN=150 PN10 (PARAFUSOS, PORCAS E ARRUELAS INOX E VEDAÇÃO BORRACHA)</v>
          </cell>
          <cell r="C1655" t="str">
            <v>CJ</v>
          </cell>
          <cell r="D1655">
            <v>928.72</v>
          </cell>
        </row>
        <row r="1656">
          <cell r="A1656" t="str">
            <v>HM07487</v>
          </cell>
          <cell r="B1656" t="str">
            <v>ACESSÓRIOS PARA FLANGE DN=200 PN10 (PARAFUSOS, PORCAS E ARRUELAS INOX E VEDAÇÃO BORRACHA)</v>
          </cell>
          <cell r="C1656" t="str">
            <v>CJ</v>
          </cell>
          <cell r="D1656">
            <v>949.64</v>
          </cell>
        </row>
        <row r="1657">
          <cell r="A1657" t="str">
            <v>HM07488</v>
          </cell>
          <cell r="B1657" t="str">
            <v>ACESSÓRIOS PARA FLANGE DN=250 PN10 (PARAFUSOS, PORCAS E ARRUELAS INOX E VEDAÇÃO BORRACHA)</v>
          </cell>
          <cell r="C1657" t="str">
            <v>CJ</v>
          </cell>
          <cell r="D1657">
            <v>1401.4</v>
          </cell>
        </row>
        <row r="1658">
          <cell r="A1658" t="str">
            <v>HM07489</v>
          </cell>
          <cell r="B1658" t="str">
            <v>ACESSÓRIOS PARA FLANGE DN=300 PN10 (PARAFUSOS, PORCAS E ARRUELAS INOX E VEDAÇÃO BORRACHA)</v>
          </cell>
          <cell r="C1658" t="str">
            <v>CJ</v>
          </cell>
          <cell r="D1658">
            <v>1414.56</v>
          </cell>
        </row>
        <row r="1659">
          <cell r="A1659" t="str">
            <v>HM07490</v>
          </cell>
          <cell r="B1659" t="str">
            <v>ACESSÓRIOS PARA FLANGE DN=350 PN10 (PARAFUSOS, PORCAS E ARRUELAS INOX E VEDAÇÃO BORRACHA)</v>
          </cell>
          <cell r="C1659" t="str">
            <v>CJ</v>
          </cell>
          <cell r="D1659">
            <v>1916.68</v>
          </cell>
        </row>
        <row r="1660">
          <cell r="A1660" t="str">
            <v>HM07491</v>
          </cell>
          <cell r="B1660" t="str">
            <v>ACESSÓRIOS PARA FLANGE DN=400 PN10 (PARAFUSOS, PORCAS E ARRUELAS INOX E VEDAÇÃO BORRACHA)</v>
          </cell>
          <cell r="C1660" t="str">
            <v>CJ</v>
          </cell>
          <cell r="D1660">
            <v>2918.76</v>
          </cell>
        </row>
        <row r="1661">
          <cell r="A1661" t="str">
            <v>HM07492</v>
          </cell>
          <cell r="B1661" t="str">
            <v>ACESSÓRIOS PARA FLANGE DN=450 PN10 (PARAFUSOS, PORCAS E ARRUELAS INOX E VEDAÇÃO BORRACHA)</v>
          </cell>
          <cell r="C1661" t="str">
            <v>CJ</v>
          </cell>
          <cell r="D1661">
            <v>3657.31</v>
          </cell>
        </row>
        <row r="1662">
          <cell r="A1662" t="str">
            <v>HM07493</v>
          </cell>
          <cell r="B1662" t="str">
            <v>ACESSÓRIOS PARA FLANGE DN=500 PN10 (PARAFUSOS, PORCAS E ARRUELAS INOX E VEDAÇÃO BORRACHA)</v>
          </cell>
          <cell r="C1662" t="str">
            <v>CJ</v>
          </cell>
          <cell r="D1662">
            <v>3657.31</v>
          </cell>
        </row>
        <row r="1663">
          <cell r="A1663" t="str">
            <v>HM07494</v>
          </cell>
          <cell r="B1663" t="str">
            <v>ACESSÓRIOS PARA FLANGE DN=600 PN10 (PARAFUSOS, PORCAS E ARRUELAS INOX E VEDAÇÃO PAPELÃO HIDRÁULICO)</v>
          </cell>
          <cell r="C1663" t="str">
            <v>CJ</v>
          </cell>
          <cell r="D1663">
            <v>5862.2</v>
          </cell>
        </row>
        <row r="1664">
          <cell r="A1664" t="str">
            <v>HM07495</v>
          </cell>
          <cell r="B1664" t="str">
            <v>ACESSÓRIOS PARA FLANGE DN=700 PN10 (PARAFUSOS, PORCAS E ARRUELAS INOX E VEDAÇÃO PAPELÃO HIDRÁULICO)</v>
          </cell>
          <cell r="C1664" t="str">
            <v>CJ</v>
          </cell>
          <cell r="D1664">
            <v>7159.2</v>
          </cell>
        </row>
        <row r="1665">
          <cell r="A1665" t="str">
            <v>HM07496</v>
          </cell>
          <cell r="B1665" t="str">
            <v>ACESSÓRIOS PARA FLANGE DN=800 PN10 (PARAFUSOS, PORCAS E ARRUELAS INOX E VEDAÇÃO PAPELÃO HIDRÁULICO)</v>
          </cell>
          <cell r="C1665" t="str">
            <v>CJ</v>
          </cell>
          <cell r="D1665">
            <v>11106.25</v>
          </cell>
        </row>
        <row r="1666">
          <cell r="A1666" t="str">
            <v>HM07497</v>
          </cell>
          <cell r="B1666" t="str">
            <v>ACESSÓRIOS PARA FLANGE DN=900 PN10 (PARAFUSOS, PORCAS E ARRUELAS INOX E VEDAÇÃO PAPELÃO HIDRÁULICO)</v>
          </cell>
          <cell r="C1666" t="str">
            <v>CJ</v>
          </cell>
          <cell r="D1666">
            <v>12864.97</v>
          </cell>
        </row>
        <row r="1667">
          <cell r="A1667" t="str">
            <v>HM07498</v>
          </cell>
          <cell r="B1667" t="str">
            <v>ACESSÓRIOS PARA FLANGE DN=1.000 PN10 (PARAFUSOS, PORCAS E ARRUELAS INOX E VEDAÇÃO PAPELÃO HIDRÁULICO)</v>
          </cell>
          <cell r="C1667" t="str">
            <v>CJ</v>
          </cell>
          <cell r="D1667">
            <v>18392.009999999998</v>
          </cell>
        </row>
        <row r="1668">
          <cell r="A1668" t="str">
            <v>HM07499</v>
          </cell>
          <cell r="B1668" t="str">
            <v>ACESSÓRIOS PARA FLANGE DN=1.200 PN10 (PARAFUSOS, PORCAS E ARRUELAS INOX E VEDAÇÃO PAPELÃO HIDRÁULICO)</v>
          </cell>
          <cell r="C1668" t="str">
            <v>CJ</v>
          </cell>
          <cell r="D1668">
            <v>32637.599999999999</v>
          </cell>
        </row>
        <row r="1669">
          <cell r="A1669" t="str">
            <v>HM07500</v>
          </cell>
          <cell r="B1669" t="str">
            <v>ACESSÓRIOS PARA FLANGE DN=50 PN10 (PARAFUSOS, PORCAS E ARRUELAS GALVANIZADOS E VEDAÇÃO BORRACHA)</v>
          </cell>
          <cell r="C1669" t="str">
            <v>CJ</v>
          </cell>
          <cell r="D1669">
            <v>75.91</v>
          </cell>
        </row>
        <row r="1670">
          <cell r="A1670" t="str">
            <v>HM07501</v>
          </cell>
          <cell r="B1670" t="str">
            <v>ACESSÓRIOS PARA FLANGE DN=80 PN10 (PARAFUSOS, PORCAS E ARRUELAS GALVANIZADOS E VEDAÇÃO BORRACHA)</v>
          </cell>
          <cell r="C1670" t="str">
            <v>CJ</v>
          </cell>
          <cell r="D1670">
            <v>140.58000000000001</v>
          </cell>
        </row>
        <row r="1671">
          <cell r="A1671" t="str">
            <v>HM07502</v>
          </cell>
          <cell r="B1671" t="str">
            <v>ACESSÓRIOS PARA FLANGE DN=100 PN10 (PARAFUSOS, PORCAS E ARRUELAS GALVANIZADOS E VEDAÇÃO BORRACHA)</v>
          </cell>
          <cell r="C1671" t="str">
            <v>CJ</v>
          </cell>
          <cell r="D1671">
            <v>140.58000000000001</v>
          </cell>
        </row>
        <row r="1672">
          <cell r="A1672" t="str">
            <v>HM07503</v>
          </cell>
          <cell r="B1672" t="str">
            <v>ACESSÓRIOS PARA FLANGE DN=150 PN10 (PARAFUSOS, PORCAS E ARRUELAS GALVANIZADOS E VEDAÇÃO BORRACHA)</v>
          </cell>
          <cell r="C1672" t="str">
            <v>CJ</v>
          </cell>
          <cell r="D1672">
            <v>225.52</v>
          </cell>
        </row>
        <row r="1673">
          <cell r="A1673" t="str">
            <v>HM07504</v>
          </cell>
          <cell r="B1673" t="str">
            <v>ACESSÓRIOS PARA FLANGE DN=200 PN10 (PARAFUSOS, PORCAS E ARRUELAS GALVANIZADOS E VEDAÇÃO BORRACHA)</v>
          </cell>
          <cell r="C1673" t="str">
            <v>CJ</v>
          </cell>
          <cell r="D1673">
            <v>246.44</v>
          </cell>
        </row>
        <row r="1674">
          <cell r="A1674" t="str">
            <v>HM07505</v>
          </cell>
          <cell r="B1674" t="str">
            <v>ACESSÓRIOS PARA FLANGE DN=250 PN10 (PARAFUSOS, PORCAS E ARRUELAS GALVANIZADOS E VEDAÇÃO BORRACHA)</v>
          </cell>
          <cell r="C1674" t="str">
            <v>CJ</v>
          </cell>
          <cell r="D1674">
            <v>346.6</v>
          </cell>
        </row>
        <row r="1675">
          <cell r="A1675" t="str">
            <v>HM07506</v>
          </cell>
          <cell r="B1675" t="str">
            <v>ACESSÓRIOS PARA FLANGE DN=300 PN10 (PARAFUSOS, PORCAS E ARRUELAS GALVANIZADOS E VEDAÇÃO BORRACHA)</v>
          </cell>
          <cell r="C1675" t="str">
            <v>CJ</v>
          </cell>
          <cell r="D1675">
            <v>359.76</v>
          </cell>
        </row>
        <row r="1676">
          <cell r="A1676" t="str">
            <v>HM07507</v>
          </cell>
          <cell r="B1676" t="str">
            <v>ACESSÓRIOS PARA FLANGE DN=350 PN10 (PARAFUSOS, PORCAS E ARRUELAS GALVANIZADOS E VEDAÇÃO BORRACHA)</v>
          </cell>
          <cell r="C1676" t="str">
            <v>CJ</v>
          </cell>
          <cell r="D1676">
            <v>510.28</v>
          </cell>
        </row>
        <row r="1677">
          <cell r="A1677" t="str">
            <v>HM07508</v>
          </cell>
          <cell r="B1677" t="str">
            <v>ACESSÓRIOS PARA FLANGE DN=400 PN10(PARAFUSOS, PORCAS E ARRUELAS GALVANIZADOS E VEDAÇÃO BORRACHA)</v>
          </cell>
          <cell r="C1677" t="str">
            <v>CJ</v>
          </cell>
          <cell r="D1677">
            <v>799.24</v>
          </cell>
        </row>
        <row r="1678">
          <cell r="A1678" t="str">
            <v>HM07509</v>
          </cell>
          <cell r="B1678" t="str">
            <v>ACESSÓRIOS PARA FLANGE DN=450 PN10 (PARAFUSOS, PORCAS E ARRUELAS GALVANIZADOS E VEDAÇÃO BORRACHA)</v>
          </cell>
          <cell r="C1678" t="str">
            <v>CJ</v>
          </cell>
          <cell r="D1678">
            <v>1007.91</v>
          </cell>
        </row>
        <row r="1679">
          <cell r="A1679" t="str">
            <v>HM07510</v>
          </cell>
          <cell r="B1679" t="str">
            <v>ACESSÓRIOS PARA FLANGE DN=500 PN10 (PARAFUSOS, PORCAS E ARRUELAS GALVANIZADOS E VEDAÇÃO BORRACHA)</v>
          </cell>
          <cell r="C1679" t="str">
            <v>CJ</v>
          </cell>
          <cell r="D1679">
            <v>1007.91</v>
          </cell>
        </row>
        <row r="1680">
          <cell r="A1680" t="str">
            <v>HM07511</v>
          </cell>
          <cell r="B1680" t="str">
            <v>ACESSÓRIOS PARA FLANGE DN=600 PN10 (PARAFUSOS, PORCAS E ARRUELAS GALVANIZADOS E VEDAÇÃO PAPELÃO HIDRÁULICO)</v>
          </cell>
          <cell r="C1680" t="str">
            <v>CJ</v>
          </cell>
          <cell r="D1680">
            <v>1600.4</v>
          </cell>
        </row>
        <row r="1681">
          <cell r="A1681" t="str">
            <v>HM07512</v>
          </cell>
          <cell r="B1681" t="str">
            <v>ACESSÓRIOS PARA FLANGE DN=700 PN10 (PARAFUSOS, PORCAS E ARRUELAS GALVANIZADOS E VEDAÇÃO PAPELÃO HIDRÁULICO)</v>
          </cell>
          <cell r="C1681" t="str">
            <v>CJ</v>
          </cell>
          <cell r="D1681">
            <v>2045.04</v>
          </cell>
        </row>
        <row r="1682">
          <cell r="A1682" t="str">
            <v>HM07513</v>
          </cell>
          <cell r="B1682" t="str">
            <v>ACESSÓRIOS PARA FLANGE DN=800 PN10 (PARAFUSOS, PORCAS E ARRUELAS GALVANIZADOS E VEDAÇÃO PAPELÃO HIDRÁULICO)</v>
          </cell>
          <cell r="C1682" t="str">
            <v>CJ</v>
          </cell>
          <cell r="D1682">
            <v>2740.81</v>
          </cell>
        </row>
        <row r="1683">
          <cell r="A1683" t="str">
            <v>HM07514</v>
          </cell>
          <cell r="B1683" t="str">
            <v>ACESSÓRIOS PARA FLANGE DN=900 PN10 (PARAFUSOS, PORCAS E ARRUELAS GALVANIZADOS E VEDAÇÃO PAPELÃO HIDRÁULICO)</v>
          </cell>
          <cell r="C1683" t="str">
            <v>CJ</v>
          </cell>
          <cell r="D1683">
            <v>3105.29</v>
          </cell>
        </row>
        <row r="1684">
          <cell r="A1684" t="str">
            <v>HM07515</v>
          </cell>
          <cell r="B1684" t="str">
            <v>ACESSÓRIOS PARA FLANGE DN=1.000 PN10 (PARAFUSOS, PORCAS E ARRUELAS GALVANIZADOS E VEDAÇÃO PAPELÃO HIDRÁULICO)</v>
          </cell>
          <cell r="C1684" t="str">
            <v>CJ</v>
          </cell>
          <cell r="D1684">
            <v>4463.97</v>
          </cell>
        </row>
        <row r="1685">
          <cell r="A1685" t="str">
            <v>HM07516</v>
          </cell>
          <cell r="B1685" t="str">
            <v>ACESSÓRIOS PARA FLANGE DN=1.200 PN10 (PARAFUSOS, PORCAS E ARRUELAS GALVANIZADOS E VEDAÇÃO PAPELÃO HIDRÁULICO)</v>
          </cell>
          <cell r="C1685" t="str">
            <v>CJ</v>
          </cell>
          <cell r="D1685">
            <v>7400.16</v>
          </cell>
        </row>
        <row r="1686">
          <cell r="A1686" t="str">
            <v>HM07300</v>
          </cell>
          <cell r="B1686" t="str">
            <v>ARRUELA DE VEDAÇÃO BORRACHA NATURAL NR1087 C/1 LONA E=3MM DE=165MM DI=65MM P/FLANGE PN10 DN50 FACE PLENA</v>
          </cell>
          <cell r="C1686" t="str">
            <v>un</v>
          </cell>
          <cell r="D1686">
            <v>18.510000000000002</v>
          </cell>
        </row>
        <row r="1687">
          <cell r="A1687" t="str">
            <v>HM07301</v>
          </cell>
          <cell r="B1687" t="str">
            <v>ARRUELA DE VEDAÇÃO BORRACHA NATURAL NR1087 C/1 LONA E=3MM DE=220MM DI=119MM P/FLANGE PN10 DN80/100 FACE PLENA</v>
          </cell>
          <cell r="C1687" t="str">
            <v>un</v>
          </cell>
          <cell r="D1687">
            <v>25.78</v>
          </cell>
        </row>
        <row r="1688">
          <cell r="A1688" t="str">
            <v>HM07302</v>
          </cell>
          <cell r="B1688" t="str">
            <v>ARRUELA DE VEDAÇÃO BORRACHA NATURAL NR1087 C/1 LONA E=3MM DE=285MM DI=173MM P/FLANGE PN10 DN150 FACE PLENA</v>
          </cell>
          <cell r="C1688" t="str">
            <v>un</v>
          </cell>
          <cell r="D1688">
            <v>28.26</v>
          </cell>
        </row>
        <row r="1689">
          <cell r="A1689" t="str">
            <v>HM07303</v>
          </cell>
          <cell r="B1689" t="str">
            <v>ARRUELA DE VEDAÇÃO BORRACHA NATURAL NR1087 C/1 LONA E=3MM DE=340MM DI=224MM P/FLANGE PN10 DN200 FACE PLENA</v>
          </cell>
          <cell r="C1689" t="str">
            <v>un</v>
          </cell>
          <cell r="D1689">
            <v>49.56</v>
          </cell>
        </row>
        <row r="1690">
          <cell r="A1690" t="str">
            <v>HM07304</v>
          </cell>
          <cell r="B1690" t="str">
            <v>ARRUELA DE VEDAÇÃO BORRACHA NATURAL NR1087 C/1 LONA E=3MM DE=400MM DI=278MM P/FLANGE PN10 DN250 FACE PLENA</v>
          </cell>
          <cell r="C1690" t="str">
            <v>un</v>
          </cell>
          <cell r="D1690">
            <v>51.28</v>
          </cell>
        </row>
        <row r="1691">
          <cell r="A1691" t="str">
            <v>HM07305</v>
          </cell>
          <cell r="B1691" t="str">
            <v>ARRUELA DE VEDAÇÃO BORRACHA NATURAL NR1087 C/1 LONA E=3MM DE=455MM DI=329MM P/FLANGE PN10 DN300 FACE PLENA</v>
          </cell>
          <cell r="C1691" t="str">
            <v>un</v>
          </cell>
          <cell r="D1691">
            <v>64.44</v>
          </cell>
        </row>
        <row r="1692">
          <cell r="A1692" t="str">
            <v>HM07306</v>
          </cell>
          <cell r="B1692" t="str">
            <v>ARRUELA DE VEDAÇÃO BORRACHA NATURAL NR1087 C/1 LONA E=3MM DE=565MM DI=411MM P/FLANGE PN10 DN350/400 FACE PLENA</v>
          </cell>
          <cell r="C1692" t="str">
            <v>un</v>
          </cell>
          <cell r="D1692">
            <v>116.52</v>
          </cell>
        </row>
        <row r="1693">
          <cell r="A1693" t="str">
            <v>HM07307</v>
          </cell>
          <cell r="B1693" t="str">
            <v>ARRUELA DE VEDAÇÃO BORRACHA NATURAL NR1087 C/1 LONA E=3MM DE=670MM DI=513MM P/FLANGE PN10 DN450/500 FACE PLENA</v>
          </cell>
          <cell r="C1693" t="str">
            <v>un</v>
          </cell>
          <cell r="D1693">
            <v>154.51</v>
          </cell>
        </row>
        <row r="1694">
          <cell r="A1694" t="str">
            <v>HM07308</v>
          </cell>
          <cell r="B1694" t="str">
            <v>ARRUELA DE VEDAÇÃO PAPELÃO HIDRÁULICO NA1002 E=3MM DE=165MM DI=65MM P/FLANGE PN16/25 DN50 FACE PLENA</v>
          </cell>
          <cell r="C1694" t="str">
            <v>un</v>
          </cell>
          <cell r="D1694">
            <v>13.06</v>
          </cell>
        </row>
        <row r="1695">
          <cell r="A1695" t="str">
            <v>HM07309</v>
          </cell>
          <cell r="B1695" t="str">
            <v>ARRUELA DE VEDAÇÃO PAPELÃO HIDRÁULICO NA1002 E=3MM DE=235MM DI=119MM P/FLANGE PN16/25 DN80/100 FACE PLENA</v>
          </cell>
          <cell r="C1695" t="str">
            <v>un</v>
          </cell>
          <cell r="D1695">
            <v>23.33</v>
          </cell>
        </row>
        <row r="1696">
          <cell r="A1696" t="str">
            <v>HM07310</v>
          </cell>
          <cell r="B1696" t="str">
            <v>ARRUELA DE VEDAÇÃO PAPELÃO HIDRÁULICO NA1002 E=3MM DE=300MM DI=173MM P/FLANGE PN16/25 DN150 FACE PLENA</v>
          </cell>
          <cell r="C1696" t="str">
            <v>un</v>
          </cell>
          <cell r="D1696">
            <v>41.68</v>
          </cell>
        </row>
        <row r="1697">
          <cell r="A1697" t="str">
            <v>HM07311</v>
          </cell>
          <cell r="B1697" t="str">
            <v>ARRUELA DE VEDAÇÃO PAPELÃO HIDRÁULICO NA1002 E=3MM DE=360MM DI=224MM P/FLANGE PN16/25 DN200 FACE PLENA</v>
          </cell>
          <cell r="C1697" t="str">
            <v>un</v>
          </cell>
          <cell r="D1697">
            <v>66.680000000000007</v>
          </cell>
        </row>
        <row r="1698">
          <cell r="A1698" t="str">
            <v>HM07312</v>
          </cell>
          <cell r="B1698" t="str">
            <v>ARRUELA DE VEDAÇÃO PAPELÃO HIDRÁULICO NA1002 E=3MM DE=425MM DI=278MM P/FLANGE PN16/25 DN250 FACE PLENA</v>
          </cell>
          <cell r="C1698" t="str">
            <v>un</v>
          </cell>
          <cell r="D1698">
            <v>83.11</v>
          </cell>
        </row>
        <row r="1699">
          <cell r="A1699" t="str">
            <v>HM07313</v>
          </cell>
          <cell r="B1699" t="str">
            <v>ARRUELA DE VEDAÇÃO PAPELÃO HIDRÁULICO NA1002 E=3MM DE=485MM DI=329MM P/FLANGE PN16/25 DN300 FACE PLENA</v>
          </cell>
          <cell r="C1699" t="str">
            <v>un</v>
          </cell>
          <cell r="D1699">
            <v>84.11</v>
          </cell>
        </row>
        <row r="1700">
          <cell r="A1700" t="str">
            <v>HM07314</v>
          </cell>
          <cell r="B1700" t="str">
            <v>ARRUELA DE VEDAÇÃO PAPELÃO HIDRÁULICO NA1002 E=3MM DE=620MM DI=411MM P/FLANGE PN16/25 DN350/400 FACE PLENA</v>
          </cell>
          <cell r="C1700" t="str">
            <v>un</v>
          </cell>
          <cell r="D1700">
            <v>184.43</v>
          </cell>
        </row>
        <row r="1701">
          <cell r="A1701" t="str">
            <v>HM07315</v>
          </cell>
          <cell r="B1701" t="str">
            <v>ARRUELA DE VEDAÇÃO PAPELÃO HIDRÁULICO NA1002 E=3MM DE=730MM DI=513MM P/FLANGE PN16/25 DN450/500 FACE PLENA</v>
          </cell>
          <cell r="C1701" t="str">
            <v>un</v>
          </cell>
          <cell r="D1701">
            <v>199.5</v>
          </cell>
        </row>
        <row r="1702">
          <cell r="A1702" t="str">
            <v>HM07316</v>
          </cell>
          <cell r="B1702" t="str">
            <v>ARRUELA DE VEDAÇÃO PAPELÃO HIDRÁULICO NA1002 E=3MM DE=845MM DI=614MM P/FLANGE PN10/16/25 DN600 FACE PLENA</v>
          </cell>
          <cell r="C1702" t="str">
            <v>un</v>
          </cell>
          <cell r="D1702">
            <v>374</v>
          </cell>
        </row>
        <row r="1703">
          <cell r="A1703" t="str">
            <v>HM07317</v>
          </cell>
          <cell r="B1703" t="str">
            <v>ARRUELA DE VEDAÇÃO PAPELÃO HIDRÁULICO NA1002 E=3MM DE=960MM DI=716MM P/FLANGE PN10/16/25 DN700 FACE PLENA</v>
          </cell>
          <cell r="C1703" t="str">
            <v>un</v>
          </cell>
          <cell r="D1703">
            <v>573.36</v>
          </cell>
        </row>
        <row r="1704">
          <cell r="A1704" t="str">
            <v>HM07318</v>
          </cell>
          <cell r="B1704" t="str">
            <v>ARRUELA DE VEDAÇÃO PAPELÃO HIDRÁULICO NA1002 E=3MM DE=1085MM DI=818MM P/FLANGE PN10/16/25 DN800 FACE PLENA</v>
          </cell>
          <cell r="C1704" t="str">
            <v>un</v>
          </cell>
          <cell r="D1704">
            <v>679.21</v>
          </cell>
        </row>
        <row r="1705">
          <cell r="A1705" t="str">
            <v>HM07319</v>
          </cell>
          <cell r="B1705" t="str">
            <v>ARRUELA DE VEDAÇÃO PAPELÃO HIDRÁULICO NA1002 E=3MM DE=1185MM DI=919MM P/FLANGE PN10/16/25 DN900 FACE PLENA</v>
          </cell>
          <cell r="C1705" t="str">
            <v>un</v>
          </cell>
          <cell r="D1705">
            <v>700.9</v>
          </cell>
        </row>
        <row r="1706">
          <cell r="A1706" t="str">
            <v>HM07320</v>
          </cell>
          <cell r="B1706" t="str">
            <v>ARRUELA DE VEDAÇÃO PAPELÃO HIDRÁULICO NA1002 E=3MM DE=1320MM DI=1021MM P/FLANGE PN10/16/25 DN1000 FACE PLENA</v>
          </cell>
          <cell r="C1706" t="str">
            <v>un</v>
          </cell>
          <cell r="D1706">
            <v>830.13</v>
          </cell>
        </row>
        <row r="1707">
          <cell r="A1707" t="str">
            <v>HM07321</v>
          </cell>
          <cell r="B1707" t="str">
            <v>ARRUELA DE VEDAÇÃO PAPELÃO HIDRÁULICO NA1002 E=3MM DE=1530MM DI=1224MM P/FLANGE PN10/16/25 DN1200 FACE PLENA</v>
          </cell>
          <cell r="C1707" t="str">
            <v>un</v>
          </cell>
          <cell r="D1707">
            <v>871.2</v>
          </cell>
        </row>
        <row r="1708">
          <cell r="A1708" t="str">
            <v>HM00572</v>
          </cell>
          <cell r="B1708" t="str">
            <v>ELETRODO REVESTIDO D=3,25 MM CLASSIFICAÇÃO E 6010 P/AÇO CARBONO</v>
          </cell>
          <cell r="C1708" t="str">
            <v>KG</v>
          </cell>
          <cell r="D1708">
            <v>30.49</v>
          </cell>
        </row>
        <row r="1709">
          <cell r="A1709" t="str">
            <v>HM00573</v>
          </cell>
          <cell r="B1709" t="str">
            <v>ELETRODO REVESTIDO D=3,25 MM CLASSIFICAÇÃO E 6130 P/AÇO INOXIDÁVEL</v>
          </cell>
          <cell r="C1709" t="str">
            <v>KG</v>
          </cell>
          <cell r="D1709">
            <v>122.37</v>
          </cell>
        </row>
        <row r="1710">
          <cell r="A1710" t="str">
            <v>HM00628</v>
          </cell>
          <cell r="B1710" t="str">
            <v>ESTANHO EM VARETA LIGA ESTANHO E CHUMBO, COMPOSIÇÃO (30 X 70) PARA SOLDA</v>
          </cell>
          <cell r="C1710" t="str">
            <v>KG</v>
          </cell>
          <cell r="D1710">
            <v>147.99</v>
          </cell>
        </row>
        <row r="1711">
          <cell r="A1711" t="str">
            <v>HM07270</v>
          </cell>
          <cell r="B1711" t="str">
            <v>VARETA AÇO INOX AISI 316L D=2,5 MM PARA SOLDA TIG</v>
          </cell>
          <cell r="C1711" t="str">
            <v>KG</v>
          </cell>
          <cell r="D1711">
            <v>126.2</v>
          </cell>
        </row>
        <row r="1712">
          <cell r="A1712" t="str">
            <v>HM07620</v>
          </cell>
          <cell r="B1712" t="str">
            <v>ARRUELA LISA AÇO INOX D=3/8" AISI 304</v>
          </cell>
          <cell r="C1712" t="str">
            <v>un</v>
          </cell>
          <cell r="D1712">
            <v>0.32</v>
          </cell>
        </row>
        <row r="1713">
          <cell r="A1713" t="str">
            <v>HM07621</v>
          </cell>
          <cell r="B1713" t="str">
            <v>ARRUELA LISA AÇO INOX D=1/2" AISI 304</v>
          </cell>
          <cell r="C1713" t="str">
            <v>un</v>
          </cell>
          <cell r="D1713">
            <v>0.62</v>
          </cell>
        </row>
        <row r="1714">
          <cell r="A1714" t="str">
            <v>HM07622</v>
          </cell>
          <cell r="B1714" t="str">
            <v>BARRA ROSCADA AÇO INOX D=3/8" X L=1M *(0,444 KG/M) AISI 304</v>
          </cell>
          <cell r="C1714" t="str">
            <v>un</v>
          </cell>
          <cell r="D1714">
            <v>25.48</v>
          </cell>
        </row>
        <row r="1715">
          <cell r="A1715" t="str">
            <v>HM07623</v>
          </cell>
          <cell r="B1715" t="str">
            <v>BARRA ROSCADA AÇO INOX D=1/2" X L=1M *(0,796 KG/M) AISI 304</v>
          </cell>
          <cell r="C1715" t="str">
            <v>un</v>
          </cell>
          <cell r="D1715">
            <v>45.5</v>
          </cell>
        </row>
        <row r="1716">
          <cell r="A1716" t="str">
            <v>HM01288</v>
          </cell>
          <cell r="B1716" t="str">
            <v>CHUMBADOR AÇO INOXIDÁVEL D=1/4" X L=2" COM PARAFUSO TIPO CBA</v>
          </cell>
          <cell r="C1716" t="str">
            <v>un</v>
          </cell>
          <cell r="D1716">
            <v>6.5</v>
          </cell>
        </row>
        <row r="1717">
          <cell r="A1717" t="str">
            <v>HM01289</v>
          </cell>
          <cell r="B1717" t="str">
            <v>CHUMBADOR AÇO INOXIDÁVEL D=3/8" X L=2.1/2" COM PARAFUSO TIPO CBA</v>
          </cell>
          <cell r="C1717" t="str">
            <v>un</v>
          </cell>
          <cell r="D1717">
            <v>12.24</v>
          </cell>
        </row>
        <row r="1718">
          <cell r="A1718" t="str">
            <v>HM07624</v>
          </cell>
          <cell r="B1718" t="str">
            <v>CHUMBADOR CBA AÇO INOX D=1/2" X L=4"* COM PARAFUSO AISI 304</v>
          </cell>
          <cell r="C1718" t="str">
            <v>un</v>
          </cell>
          <cell r="D1718">
            <v>20.23</v>
          </cell>
        </row>
        <row r="1719">
          <cell r="A1719" t="str">
            <v>HM00658</v>
          </cell>
          <cell r="B1719" t="str">
            <v>CHUMBADOR EXPANSÍVEL AÇO GALVANIZADO D=1/2" X L=3"</v>
          </cell>
          <cell r="C1719" t="str">
            <v>un</v>
          </cell>
          <cell r="D1719">
            <v>4.88</v>
          </cell>
        </row>
        <row r="1720">
          <cell r="A1720" t="str">
            <v>HM00659</v>
          </cell>
          <cell r="B1720" t="str">
            <v>CHUMBADOR EXPANSÍVEL AÇO GALVANIZADO D=3/4" X L=4 1/2"</v>
          </cell>
          <cell r="C1720" t="str">
            <v>un</v>
          </cell>
          <cell r="D1720">
            <v>16.5</v>
          </cell>
        </row>
        <row r="1721">
          <cell r="A1721" t="str">
            <v>HM00657</v>
          </cell>
          <cell r="B1721" t="str">
            <v>CHUMBADOR EXPANSÍVEL AÇO GALVANIZADO D=3/8" X L=2 1/2"</v>
          </cell>
          <cell r="C1721" t="str">
            <v>un</v>
          </cell>
          <cell r="D1721">
            <v>1.73</v>
          </cell>
        </row>
        <row r="1722">
          <cell r="A1722" t="str">
            <v>HM00661</v>
          </cell>
          <cell r="B1722" t="str">
            <v>CHUMBADOR QUÍMICO (AMPOLA) D=1/2" L=*160 MM COM PARAFUSO PRISIONEIRO AÇO CARBONO</v>
          </cell>
          <cell r="C1722" t="str">
            <v>un</v>
          </cell>
          <cell r="D1722">
            <v>15.31</v>
          </cell>
        </row>
        <row r="1723">
          <cell r="A1723" t="str">
            <v>HM00662</v>
          </cell>
          <cell r="B1723" t="str">
            <v>CHUMBADOR QUÍMICO (AMPOLA) D=3/4" L=*235 MM COM PARAFUSO PRISIONEIRO AÇO CARBONO</v>
          </cell>
          <cell r="C1723" t="str">
            <v>un</v>
          </cell>
          <cell r="D1723">
            <v>39.06</v>
          </cell>
        </row>
        <row r="1724">
          <cell r="A1724" t="str">
            <v>HM00660</v>
          </cell>
          <cell r="B1724" t="str">
            <v>CHUMBADOR QUÍMICO (AMPOLA) D=3/8"L=*130 MM COM PARAFUSO PRISIONEIRO AÇO CARBONO</v>
          </cell>
          <cell r="C1724" t="str">
            <v>un</v>
          </cell>
          <cell r="D1724">
            <v>10.8</v>
          </cell>
        </row>
        <row r="1725">
          <cell r="A1725" t="str">
            <v>HM07795</v>
          </cell>
          <cell r="B1725" t="str">
            <v>CHUMBADOR QUÍMICO BI-COMPONENTE D=3/8" X 70 (APENAS AMPOLA)</v>
          </cell>
          <cell r="C1725" t="str">
            <v>un</v>
          </cell>
          <cell r="D1725">
            <v>8.93</v>
          </cell>
        </row>
        <row r="1726">
          <cell r="A1726" t="str">
            <v>HM07796</v>
          </cell>
          <cell r="B1726" t="str">
            <v>CHUMBADOR QUÍMICO BI-COMPONENTE D=1/2" X 105 (APENAS AMPOLA)</v>
          </cell>
          <cell r="C1726" t="str">
            <v>un</v>
          </cell>
          <cell r="D1726">
            <v>9.7100000000000009</v>
          </cell>
        </row>
        <row r="1727">
          <cell r="A1727" t="str">
            <v>HM07797</v>
          </cell>
          <cell r="B1727" t="str">
            <v>CHUMBADOR QUÍMICO BI-COMPONENTE D=3/4" X 165 (APENAS AMPOLA)</v>
          </cell>
          <cell r="C1727" t="str">
            <v>un</v>
          </cell>
          <cell r="D1727">
            <v>22.34</v>
          </cell>
        </row>
        <row r="1728">
          <cell r="A1728" t="str">
            <v>HM00517</v>
          </cell>
          <cell r="B1728" t="str">
            <v>PARAFUSO AÇO CARBONO D=*4,8 MM X L=*75 MM PARA MADEIRA</v>
          </cell>
          <cell r="C1728" t="str">
            <v>un</v>
          </cell>
          <cell r="D1728">
            <v>0.56000000000000005</v>
          </cell>
        </row>
        <row r="1729">
          <cell r="A1729" t="str">
            <v>HM07323</v>
          </cell>
          <cell r="B1729" t="str">
            <v>CHUMBADOR QUÍMICO (AMPOLA) D=5/16" L=110 A 150 MM C/PARAFUSO PRISIONEIRO AÇO INOX 316</v>
          </cell>
          <cell r="C1729" t="str">
            <v>un</v>
          </cell>
          <cell r="D1729">
            <v>12.13</v>
          </cell>
        </row>
        <row r="1730">
          <cell r="A1730" t="str">
            <v>HM07482</v>
          </cell>
          <cell r="B1730" t="str">
            <v>PARAFUSO AUTOPERFURANTE 5/16" x 150* MM (DIÂMETRO X COMPRIMENTO) PARA FIXAÇÃO DE TELHAS</v>
          </cell>
          <cell r="C1730" t="str">
            <v>un</v>
          </cell>
          <cell r="D1730">
            <v>1.77</v>
          </cell>
        </row>
        <row r="1731">
          <cell r="A1731" t="str">
            <v>HM07625</v>
          </cell>
          <cell r="B1731" t="str">
            <v>PARAFUSO SEXTAVADO AÇO INOX D=3/8" X L=3"* ROSCA TOTAL AISI 304</v>
          </cell>
          <cell r="C1731" t="str">
            <v>un</v>
          </cell>
          <cell r="D1731">
            <v>2.59</v>
          </cell>
        </row>
        <row r="1732">
          <cell r="A1732" t="str">
            <v>HM07626</v>
          </cell>
          <cell r="B1732" t="str">
            <v>PARAFUSO SEXTAVADO AÇO INOX D=1/2" X L=4"* ROSCA TOTAL AISI 304</v>
          </cell>
          <cell r="C1732" t="str">
            <v>un</v>
          </cell>
          <cell r="D1732">
            <v>8.1</v>
          </cell>
        </row>
        <row r="1733">
          <cell r="A1733" t="str">
            <v>HM07627</v>
          </cell>
          <cell r="B1733" t="str">
            <v>PORCA SEXTAVADA AÇO INOX D=3/8" AISI 304</v>
          </cell>
          <cell r="C1733" t="str">
            <v>un</v>
          </cell>
          <cell r="D1733">
            <v>0.53</v>
          </cell>
        </row>
        <row r="1734">
          <cell r="A1734" t="str">
            <v>HM07628</v>
          </cell>
          <cell r="B1734" t="str">
            <v>PORCA SEXTAVADA AÇO INOX D=1/2" AISI 304</v>
          </cell>
          <cell r="C1734" t="str">
            <v>un</v>
          </cell>
          <cell r="D1734">
            <v>1.33</v>
          </cell>
        </row>
        <row r="1735">
          <cell r="A1735" t="str">
            <v>HM05941</v>
          </cell>
          <cell r="B1735" t="str">
            <v>FITA ANTICORROSIVA PVC/BORRACHA LARG=10 CM ADESIVA P/REVESTIMENTO DE TUBULAÇÃO</v>
          </cell>
          <cell r="C1735" t="str">
            <v>M</v>
          </cell>
          <cell r="D1735">
            <v>4.7699999999999996</v>
          </cell>
        </row>
        <row r="1736">
          <cell r="A1736" t="str">
            <v>HM05911</v>
          </cell>
          <cell r="B1736" t="str">
            <v>PASTA LUBRIFICANTE PARA TUBOS E CONEXÕES FERRO FUNDIDO E PVC</v>
          </cell>
          <cell r="C1736" t="str">
            <v>KG</v>
          </cell>
          <cell r="D1736">
            <v>46.88</v>
          </cell>
        </row>
        <row r="1737">
          <cell r="A1737" t="str">
            <v>HM04245</v>
          </cell>
          <cell r="B1737" t="str">
            <v>COLAR DE TOMADA FERRO FUNDIDO DÚCTIL PARA TUBOS DE FERRO FUNDIDO OU PVC - SAÍDA ROSQUEADA - PORCAS E PARAFUSOS GALVANIZADOS DN=100 X 20 MM</v>
          </cell>
          <cell r="C1737" t="str">
            <v>un</v>
          </cell>
          <cell r="D1737">
            <v>71.819999999999993</v>
          </cell>
        </row>
        <row r="1738">
          <cell r="A1738" t="str">
            <v>HM04247</v>
          </cell>
          <cell r="B1738" t="str">
            <v>COLAR DE TOMADA FERRO FUNDIDO DÚCTIL PARA TUBOS DE FERRO FUNDIDO OU PVC - SAÍDA ROSQUEADA - PORCAS E PARAFUSOS GALVANIZADOS DN=150 X 20 MM</v>
          </cell>
          <cell r="C1738" t="str">
            <v>un</v>
          </cell>
          <cell r="D1738">
            <v>132.5</v>
          </cell>
        </row>
        <row r="1739">
          <cell r="A1739" t="str">
            <v>HM04252</v>
          </cell>
          <cell r="B1739" t="str">
            <v>COLAR DE TOMADA FERRO FUNDIDO DÚCTIL PARA TUBOS DE FERRO FUNDIDO OU PVC - SAÍDA ROSQUEADA - PORCAS E PARAFUSOS GALVANIZADOS DN=75 X 20 MM</v>
          </cell>
          <cell r="C1739" t="str">
            <v>un</v>
          </cell>
          <cell r="D1739">
            <v>38.479999999999997</v>
          </cell>
        </row>
        <row r="1740">
          <cell r="A1740" t="str">
            <v>HM04275</v>
          </cell>
          <cell r="B1740" t="str">
            <v>COLAR DE TOMADA PVC D=60 MM X 3/4" COM TRAVAS E BUCHA DE LATÃO</v>
          </cell>
          <cell r="C1740" t="str">
            <v>un</v>
          </cell>
          <cell r="D1740">
            <v>13.97</v>
          </cell>
        </row>
        <row r="1741">
          <cell r="A1741" t="str">
            <v>HM01821</v>
          </cell>
          <cell r="B1741" t="str">
            <v>COLAR DE TOMADA PVC D=110 MM X 3/4" COM TRAVAS ÁGUA</v>
          </cell>
          <cell r="C1741" t="str">
            <v>un</v>
          </cell>
          <cell r="D1741">
            <v>22.9</v>
          </cell>
        </row>
        <row r="1742">
          <cell r="A1742" t="str">
            <v>HM01823</v>
          </cell>
          <cell r="B1742" t="str">
            <v>COLAR DE TOMADA PVC COM TRAVAS E SAÍDA ROSCADA D=32 MM X 3/4"</v>
          </cell>
          <cell r="C1742" t="str">
            <v>un</v>
          </cell>
          <cell r="D1742">
            <v>7.92</v>
          </cell>
        </row>
        <row r="1743">
          <cell r="A1743" t="str">
            <v>HM02075</v>
          </cell>
          <cell r="B1743" t="str">
            <v>TÊ DE SERVIÇO ELETROFUSÃO PEAD DE=110 X 20 MM SDR 11 PE100 INJETADO NTS 193 REDE DE ÁGUA</v>
          </cell>
          <cell r="C1743" t="str">
            <v>un</v>
          </cell>
          <cell r="D1743">
            <v>192.71</v>
          </cell>
        </row>
        <row r="1744">
          <cell r="A1744" t="str">
            <v>HM02076</v>
          </cell>
          <cell r="B1744" t="str">
            <v>TÊ DE SERVIÇO ELETROFUSÃO PEAD DE=110 X 32 MM SDR 11 PE100 INJETADO NTS 193 REDE DE ÁGUA</v>
          </cell>
          <cell r="C1744" t="str">
            <v>un</v>
          </cell>
          <cell r="D1744">
            <v>225.83</v>
          </cell>
        </row>
        <row r="1745">
          <cell r="A1745" t="str">
            <v>HM02077</v>
          </cell>
          <cell r="B1745" t="str">
            <v>TÊ DE SERVIÇO ELETROFUSÃO PEAD DE=110 X 63 MM SDR 11 PE100 INJETADO NTS 193 REDE DE ÁGUA</v>
          </cell>
          <cell r="C1745" t="str">
            <v>un</v>
          </cell>
          <cell r="D1745">
            <v>298.51</v>
          </cell>
        </row>
        <row r="1746">
          <cell r="A1746" t="str">
            <v>HM05128</v>
          </cell>
          <cell r="B1746" t="str">
            <v>TÊ DE SERVIÇO ELETROFUSÃO PEAD DE=160 X 20 MM SDR 11 PE100 INJETADO NTS 193</v>
          </cell>
          <cell r="C1746" t="str">
            <v>un</v>
          </cell>
          <cell r="D1746">
            <v>496.22</v>
          </cell>
        </row>
        <row r="1747">
          <cell r="A1747" t="str">
            <v>HM05129</v>
          </cell>
          <cell r="B1747" t="str">
            <v>TÊ DE SERVIÇO ELETROFUSÃO PEAD DE=160 X 32 MM SDR 11 PE100 INJETADO NTS 193</v>
          </cell>
          <cell r="C1747" t="str">
            <v>un</v>
          </cell>
          <cell r="D1747">
            <v>496.22</v>
          </cell>
        </row>
        <row r="1748">
          <cell r="A1748" t="str">
            <v>HM05130</v>
          </cell>
          <cell r="B1748" t="str">
            <v>TÊ DE SERVIÇO ELETROFUSÃO PEAD DE=225 X 20 MM SDR 11 PE100 INJETADO NTS 193</v>
          </cell>
          <cell r="C1748" t="str">
            <v>un</v>
          </cell>
          <cell r="D1748">
            <v>702.19</v>
          </cell>
        </row>
        <row r="1749">
          <cell r="A1749" t="str">
            <v>HM05131</v>
          </cell>
          <cell r="B1749" t="str">
            <v>TÊ DE SERVIÇO ELETROFUSÃO PEAD DE=225 X 32 MM SDR 11 PE100 INJETADO NTS 193</v>
          </cell>
          <cell r="C1749" t="str">
            <v>un</v>
          </cell>
          <cell r="D1749">
            <v>681.34</v>
          </cell>
        </row>
        <row r="1750">
          <cell r="A1750" t="str">
            <v>HM02078</v>
          </cell>
          <cell r="B1750" t="str">
            <v>TÊ DE SERVIÇO ELETROFUSÃO PEAD DE=63 X 20 MM SDR 11 PE100 INJETADO NTS 193 REDE DE ÁGUA</v>
          </cell>
          <cell r="C1750" t="str">
            <v>un</v>
          </cell>
          <cell r="D1750">
            <v>200.6</v>
          </cell>
        </row>
        <row r="1751">
          <cell r="A1751" t="str">
            <v>HM02079</v>
          </cell>
          <cell r="B1751" t="str">
            <v>TÊ DE SERVIÇO ELETROFUSÃO PEAD DE=63 X 32 MM SDR 11 PE100 INJETADO NTS 193 REDE DE ÁGUA</v>
          </cell>
          <cell r="C1751" t="str">
            <v>un</v>
          </cell>
          <cell r="D1751">
            <v>219</v>
          </cell>
        </row>
        <row r="1752">
          <cell r="A1752" t="str">
            <v>HM02080</v>
          </cell>
          <cell r="B1752" t="str">
            <v>TÊ DE SERVIÇO ELETROFUSÃO PEAD DE=90 X 20 MM SDR 11 PE100 INJETADO NTS 193 REDE DE ÁGUA</v>
          </cell>
          <cell r="C1752" t="str">
            <v>un</v>
          </cell>
          <cell r="D1752">
            <v>161.99</v>
          </cell>
        </row>
        <row r="1753">
          <cell r="A1753" t="str">
            <v>HM02081</v>
          </cell>
          <cell r="B1753" t="str">
            <v>TÊ DE SERVIÇO ELETROFUSÃO PEAD DE=90 X 32 MM SDR 11 PE100 INJETADO NTS 193 REDE DE ÁGUA</v>
          </cell>
          <cell r="C1753" t="str">
            <v>un</v>
          </cell>
          <cell r="D1753">
            <v>293.35000000000002</v>
          </cell>
        </row>
        <row r="1754">
          <cell r="A1754" t="str">
            <v>HM06176</v>
          </cell>
          <cell r="B1754" t="str">
            <v>COLAR DE TOMADA MULTIDIAMETRAL AÇO INOX DN=50 A 150 SAÍDA DN=20 CINTA AÇO INOX NTS 182 ÁGUA</v>
          </cell>
          <cell r="C1754" t="str">
            <v>un</v>
          </cell>
          <cell r="D1754">
            <v>415</v>
          </cell>
        </row>
        <row r="1755">
          <cell r="A1755" t="str">
            <v>HM06177</v>
          </cell>
          <cell r="B1755" t="str">
            <v>COLAR DE TOMADA MULTIDIAMETRAL AÇO INOX DN=50 A 150 SAÍDA DN=25 CINTA AÇO INOX NTS 182 ÁGUA</v>
          </cell>
          <cell r="C1755" t="str">
            <v>un</v>
          </cell>
          <cell r="D1755">
            <v>435.2</v>
          </cell>
        </row>
        <row r="1756">
          <cell r="A1756" t="str">
            <v>HM06174</v>
          </cell>
          <cell r="B1756" t="str">
            <v>COLAR DE TOMADA MULTIDIAMETRAL AÇO INOX DN=200 A 300 SAÍDA DN=20 CINTA AÇO INOX NTS 182 ÁGUA</v>
          </cell>
          <cell r="C1756" t="str">
            <v>un</v>
          </cell>
          <cell r="D1756">
            <v>500.04</v>
          </cell>
        </row>
        <row r="1757">
          <cell r="A1757" t="str">
            <v>HM06175</v>
          </cell>
          <cell r="B1757" t="str">
            <v>COLAR DE TOMADA MULTIDIAMETRAL AÇO INOX DN=200 A 300 SAÍDA DN=25 CINTA AÇO INOX NTS 182 ÁGUA</v>
          </cell>
          <cell r="C1757" t="str">
            <v>un</v>
          </cell>
          <cell r="D1757">
            <v>496.44</v>
          </cell>
        </row>
        <row r="1758">
          <cell r="A1758" t="str">
            <v>HM07084</v>
          </cell>
          <cell r="B1758" t="str">
            <v>COLAR DE TOMADA MULTIDIAMETRAL FERRO FUNDIDO DN=50 A 150 X DN=20 CINTA AÇO INOX NTS 182 LIGAÇÃO ÁGUA</v>
          </cell>
          <cell r="C1758" t="str">
            <v>un</v>
          </cell>
          <cell r="D1758">
            <v>161.1</v>
          </cell>
        </row>
        <row r="1759">
          <cell r="A1759" t="str">
            <v>HM07292</v>
          </cell>
          <cell r="B1759" t="str">
            <v>COLAR DE TOMADA MULTIDIAMETRAL FERRO FUNDIDO DN=50 A 150 X DN=25 CINTA AÇO INOX NTS 182 LIGAÇÃO ÁGUA</v>
          </cell>
          <cell r="C1759" t="str">
            <v>un</v>
          </cell>
          <cell r="D1759">
            <v>151.19999999999999</v>
          </cell>
        </row>
        <row r="1760">
          <cell r="A1760" t="str">
            <v>HM06178</v>
          </cell>
          <cell r="B1760" t="str">
            <v>COLAR DE TOMADA PARA TUBO PVC/PBA FERRO FUNDIDO DE=110 MM X DN=20 SAÍDA ROSQUEADA ÁGUA</v>
          </cell>
          <cell r="C1760" t="str">
            <v>un</v>
          </cell>
          <cell r="D1760">
            <v>144</v>
          </cell>
        </row>
        <row r="1761">
          <cell r="A1761" t="str">
            <v>HM06179</v>
          </cell>
          <cell r="B1761" t="str">
            <v>COLAR DE TOMADA PARA TUBO PVC/PBA FERRO FUNDIDO DE=60 MM X DN=20 SAÍDA ROSQUEADA ÁGUA</v>
          </cell>
          <cell r="C1761" t="str">
            <v>un</v>
          </cell>
          <cell r="D1761">
            <v>136.80000000000001</v>
          </cell>
        </row>
        <row r="1762">
          <cell r="A1762" t="str">
            <v>HM06180</v>
          </cell>
          <cell r="B1762" t="str">
            <v>COLAR DE TOMADA PARA TUBO PVC/PBA FERRO FUNDIDO DE=85 MM X DN=20 SAÍDA ROSQUEADA ÁGUA</v>
          </cell>
          <cell r="C1762" t="str">
            <v>un</v>
          </cell>
          <cell r="D1762">
            <v>143.1</v>
          </cell>
        </row>
        <row r="1763">
          <cell r="A1763" t="str">
            <v>HM01433</v>
          </cell>
          <cell r="B1763" t="str">
            <v>TÊ SERVIÇO INTEGRADO POLIPROPILENO DE=60 X 20 MM ARTICULADO NTS 175 LIGAÇÃO TUBO PVC</v>
          </cell>
          <cell r="C1763" t="str">
            <v>un</v>
          </cell>
          <cell r="D1763">
            <v>28.1</v>
          </cell>
        </row>
        <row r="1764">
          <cell r="A1764" t="str">
            <v>HM01434</v>
          </cell>
          <cell r="B1764" t="str">
            <v>TÊ SERVIÇO INTEGRADO POLIPROPILENO DE=85 X 20 MM ARTICULADO NTS 175 LIGAÇÃO TUBO PVC</v>
          </cell>
          <cell r="C1764" t="str">
            <v>un</v>
          </cell>
          <cell r="D1764">
            <v>33.200000000000003</v>
          </cell>
        </row>
        <row r="1765">
          <cell r="A1765" t="str">
            <v>HM01432</v>
          </cell>
          <cell r="B1765" t="str">
            <v>TÊ SERVIÇO INTEGRADO POLIPROPILENO DE=110 X 20 MM ARTICULADO NTS 175 LIGAÇÃO TUBO PVC OU PE</v>
          </cell>
          <cell r="C1765" t="str">
            <v>un</v>
          </cell>
          <cell r="D1765">
            <v>45.8</v>
          </cell>
        </row>
        <row r="1766">
          <cell r="A1766" t="str">
            <v>HM07522</v>
          </cell>
          <cell r="B1766" t="str">
            <v>CAIXA PLÁSTICA UMA PADRÃO SABESP - 1 OU 2 MEDIDORES NTS 303</v>
          </cell>
          <cell r="C1766" t="str">
            <v>un</v>
          </cell>
          <cell r="D1766">
            <v>136.71</v>
          </cell>
        </row>
        <row r="1767">
          <cell r="A1767" t="str">
            <v>HM01378</v>
          </cell>
          <cell r="B1767" t="str">
            <v>CONTRA FLANGE FERRO FUNDIDO DN=50 MM PN16 PARA HIDRÔMETRO</v>
          </cell>
          <cell r="C1767" t="str">
            <v>un</v>
          </cell>
          <cell r="D1767">
            <v>138</v>
          </cell>
        </row>
        <row r="1768">
          <cell r="A1768" t="str">
            <v>HM01379</v>
          </cell>
          <cell r="B1768" t="str">
            <v>CONTRA FLANGE FERRO FUNDIDO DN=80 MM PN16 PARA HIDRÔMETRO</v>
          </cell>
          <cell r="C1768" t="str">
            <v>un</v>
          </cell>
          <cell r="D1768">
            <v>216</v>
          </cell>
        </row>
        <row r="1769">
          <cell r="A1769" t="str">
            <v>HM01375</v>
          </cell>
          <cell r="B1769" t="str">
            <v>CONTRA FLANGE FERRO FUNDIDO DN=100 MM PN16 PARA HIDRÔMETRO</v>
          </cell>
          <cell r="C1769" t="str">
            <v>un</v>
          </cell>
          <cell r="D1769">
            <v>247.96</v>
          </cell>
        </row>
        <row r="1770">
          <cell r="A1770" t="str">
            <v>HM01376</v>
          </cell>
          <cell r="B1770" t="str">
            <v>CONTRA FLANGE FERRO FUNDIDO DN=150 MM PN16 PARA HIDRÔMETRO</v>
          </cell>
          <cell r="C1770" t="str">
            <v>un</v>
          </cell>
          <cell r="D1770">
            <v>443</v>
          </cell>
        </row>
        <row r="1771">
          <cell r="A1771" t="str">
            <v>HM01377</v>
          </cell>
          <cell r="B1771" t="str">
            <v>CONTRA FLANGE FERRO FUNDIDO DN=200 MM PN16 PARA HIDRÔMETRO</v>
          </cell>
          <cell r="C1771" t="str">
            <v>un</v>
          </cell>
          <cell r="D1771">
            <v>697</v>
          </cell>
        </row>
        <row r="1772">
          <cell r="A1772" t="str">
            <v>HM04285</v>
          </cell>
          <cell r="B1772" t="str">
            <v>DISPOSITIVO SUPRESSÃO LATÃO E BORRACHA DN=3/4" (OB) REUTILIZÁVEL P/CAVALETE FG/PVC</v>
          </cell>
          <cell r="C1772" t="str">
            <v>un</v>
          </cell>
          <cell r="D1772">
            <v>3.84</v>
          </cell>
        </row>
        <row r="1773">
          <cell r="A1773" t="str">
            <v>HM04286</v>
          </cell>
          <cell r="B1773" t="str">
            <v>DISPOSITIVO CORTE PLÁSTICO DN=3/4" P/TRAVAMENTO REGISTRO CAVALETE FG/PVC</v>
          </cell>
          <cell r="C1773" t="str">
            <v>un</v>
          </cell>
          <cell r="D1773">
            <v>2.8</v>
          </cell>
        </row>
        <row r="1774">
          <cell r="A1774" t="str">
            <v>HM01396</v>
          </cell>
          <cell r="B1774" t="str">
            <v>GUARNIÇÃO DO TUBETE (ARRUELA/JUNTA) BORRACHA NITRÍLICA DN=3/4" PARA HIDRÔMETRO</v>
          </cell>
          <cell r="C1774" t="str">
            <v>un</v>
          </cell>
          <cell r="D1774">
            <v>0.34</v>
          </cell>
        </row>
        <row r="1775">
          <cell r="A1775" t="str">
            <v>HM01397</v>
          </cell>
          <cell r="B1775" t="str">
            <v>GUARNIÇÃO DO TUBETE (ARRUELA/JUNTA) BORRACHA NITRÍLICA DN=1" PARA HIDRÔMETRO</v>
          </cell>
          <cell r="C1775" t="str">
            <v>un</v>
          </cell>
          <cell r="D1775">
            <v>1.1000000000000001</v>
          </cell>
        </row>
        <row r="1776">
          <cell r="A1776" t="str">
            <v>HM01398</v>
          </cell>
          <cell r="B1776" t="str">
            <v>GUARNIÇÃO DO TUBETE (ARRUELA/JUNTA) BORRACHA NITRÍLICA DN=1 1/2" PARA HIDRÔMETRO</v>
          </cell>
          <cell r="C1776" t="str">
            <v>un</v>
          </cell>
          <cell r="D1776">
            <v>5.51</v>
          </cell>
        </row>
        <row r="1777">
          <cell r="A1777" t="str">
            <v>HM04304</v>
          </cell>
          <cell r="B1777" t="str">
            <v>LACRE ANTI FRAUDE POLIPROPILENO AZUL DN=3/4" ATÉ 3 M3/H C/TRAVAMENTO PARA HIDRÔMETRO</v>
          </cell>
          <cell r="C1777" t="str">
            <v>un</v>
          </cell>
          <cell r="D1777">
            <v>0.69</v>
          </cell>
        </row>
        <row r="1778">
          <cell r="A1778" t="str">
            <v>HM04305</v>
          </cell>
          <cell r="B1778" t="str">
            <v>LACRE ANTIFRAUDE P/HIDRÔMETRO COM CORDOALHA AÇO GALVANIZADO DE 1,20 M</v>
          </cell>
          <cell r="C1778" t="str">
            <v>un</v>
          </cell>
          <cell r="D1778">
            <v>2.61</v>
          </cell>
        </row>
        <row r="1779">
          <cell r="A1779" t="str">
            <v>HM01416</v>
          </cell>
          <cell r="B1779" t="str">
            <v>PORCA DO TUBETE LIGA DE COBRE DN=20 MM SEXTAVADA NBR 8194 PARA HIDRÔMETRO</v>
          </cell>
          <cell r="C1779" t="str">
            <v>un</v>
          </cell>
          <cell r="D1779">
            <v>7.82</v>
          </cell>
        </row>
        <row r="1780">
          <cell r="A1780" t="str">
            <v>HM01417</v>
          </cell>
          <cell r="B1780" t="str">
            <v>PORCA DO TUBETE LIGA DE COBRE DN=25 MM SEXTAVADA NBR 8194 PARA HIDRÔMETRO</v>
          </cell>
          <cell r="C1780" t="str">
            <v>un</v>
          </cell>
          <cell r="D1780">
            <v>7.75</v>
          </cell>
        </row>
        <row r="1781">
          <cell r="A1781" t="str">
            <v>HM07141</v>
          </cell>
          <cell r="B1781" t="str">
            <v>PORCA DO TUBETE LIGA DE COBRE DN=40 MM SEXTAVADA NBR 8194 PARA HIDRÔMETRO</v>
          </cell>
          <cell r="C1781" t="str">
            <v>un</v>
          </cell>
          <cell r="D1781">
            <v>31.01</v>
          </cell>
        </row>
        <row r="1782">
          <cell r="A1782" t="str">
            <v>HM01436</v>
          </cell>
          <cell r="B1782" t="str">
            <v>TUBETE CURTO LIGA DE COBRE DN=20 MM NBR 8194 PARA HIDRÔMETRO</v>
          </cell>
          <cell r="C1782" t="str">
            <v>un</v>
          </cell>
          <cell r="D1782">
            <v>7.04</v>
          </cell>
        </row>
        <row r="1783">
          <cell r="A1783" t="str">
            <v>HM01850</v>
          </cell>
          <cell r="B1783" t="str">
            <v>TUBETE CURTO PVC DN=3/4" PARA HIDRÔMETRO</v>
          </cell>
          <cell r="C1783" t="str">
            <v>un</v>
          </cell>
          <cell r="D1783">
            <v>1.04</v>
          </cell>
        </row>
        <row r="1784">
          <cell r="A1784" t="str">
            <v>HM01438</v>
          </cell>
          <cell r="B1784" t="str">
            <v>TUBETE LIGA DE COBRE DN=25 MM NBR 8194 PARA HIDRÔMETRO</v>
          </cell>
          <cell r="C1784" t="str">
            <v>un</v>
          </cell>
          <cell r="D1784">
            <v>24.32</v>
          </cell>
        </row>
        <row r="1785">
          <cell r="A1785" t="str">
            <v>HM01439</v>
          </cell>
          <cell r="B1785" t="str">
            <v>TUBETE LIGA DE COBRE DN=40 MM NBR 8194 PARA HIDRÔMETRO</v>
          </cell>
          <cell r="C1785" t="str">
            <v>un</v>
          </cell>
          <cell r="D1785">
            <v>38.03</v>
          </cell>
        </row>
        <row r="1786">
          <cell r="A1786" t="str">
            <v>HM01442</v>
          </cell>
          <cell r="B1786" t="str">
            <v>TUBETE LONGO LIGA DE COBRE DN=20 MM NBR 8194 PARA HIDRÔMETRO</v>
          </cell>
          <cell r="C1786" t="str">
            <v>un</v>
          </cell>
          <cell r="D1786">
            <v>11</v>
          </cell>
        </row>
        <row r="1787">
          <cell r="A1787" t="str">
            <v>HM01848</v>
          </cell>
          <cell r="B1787" t="str">
            <v>TUBETE LONGO PVC DN=3/4" PARA HIDRÔMETRO</v>
          </cell>
          <cell r="C1787" t="str">
            <v>un</v>
          </cell>
          <cell r="D1787">
            <v>2.4300000000000002</v>
          </cell>
        </row>
        <row r="1788">
          <cell r="A1788" t="str">
            <v>HM07286</v>
          </cell>
          <cell r="B1788" t="str">
            <v>ABRAÇADEIRA ESTRIBO AÇO CARBONO L=30 CM BARRA CHATA DOBRADA PARA TELHADO DE MADEIRA</v>
          </cell>
          <cell r="C1788" t="str">
            <v>un</v>
          </cell>
          <cell r="D1788">
            <v>34.69</v>
          </cell>
        </row>
        <row r="1789">
          <cell r="A1789" t="str">
            <v>HM07322</v>
          </cell>
          <cell r="B1789" t="str">
            <v>CORRENTE AÇO INOX AISI 316 D=1/4" (APROX. 0,8 KG/M) SEM CALIBRAÇÃO</v>
          </cell>
          <cell r="C1789" t="str">
            <v>M</v>
          </cell>
          <cell r="D1789">
            <v>109.01</v>
          </cell>
        </row>
        <row r="1790">
          <cell r="A1790" t="str">
            <v>HM00569</v>
          </cell>
          <cell r="B1790" t="str">
            <v>CORRENTE ELO CURTO AÇO GALVANIZADO D=5 MM (APROX. 0,468 KG/M) SEM CALIBRAÇÃO</v>
          </cell>
          <cell r="C1790" t="str">
            <v>KG</v>
          </cell>
          <cell r="D1790">
            <v>47.69</v>
          </cell>
        </row>
        <row r="1791">
          <cell r="A1791" t="str">
            <v>HM00516</v>
          </cell>
          <cell r="B1791" t="str">
            <v>GANCHO CHATO/TIPO S FERRO, REVESTIMENTO GALVANIZADO L=*140 MM PARA TELHA ONDULADA</v>
          </cell>
          <cell r="C1791" t="str">
            <v>un</v>
          </cell>
          <cell r="D1791">
            <v>4.0999999999999996</v>
          </cell>
        </row>
        <row r="1792">
          <cell r="A1792" t="str">
            <v>HM07657</v>
          </cell>
          <cell r="B1792" t="str">
            <v>GRADE DE PISO AÇO GALVANIZADO C/PINTURA PERFIL 25X3 VÃO 100X25 C/QUADRO DE APOIO NTS330 DESENHOS 0700-GP-AC-1.1.1 E 0700-QS-AC-4.1.1</v>
          </cell>
          <cell r="C1792" t="str">
            <v>M2</v>
          </cell>
          <cell r="D1792">
            <v>1329.89</v>
          </cell>
        </row>
        <row r="1793">
          <cell r="A1793" t="str">
            <v>HM07658</v>
          </cell>
          <cell r="B1793" t="str">
            <v>GRADE DE PISO AÇO GALVANIZADO C/PINTURA PERFIL 40X3 VÃO 100X25 C/QUADRO DE APOIO NTS330 DESENHOS 0700-GP-AC-3.1.1 E 0700-QS-AC-4.1.1</v>
          </cell>
          <cell r="C1793" t="str">
            <v>M2</v>
          </cell>
          <cell r="D1793">
            <v>2009.86</v>
          </cell>
        </row>
        <row r="1794">
          <cell r="A1794" t="str">
            <v>HM07659</v>
          </cell>
          <cell r="B1794" t="str">
            <v>GRADE DE PISO AÇO INOX PERFIL 25X3 VÃO 100X25 C/QUADRO DE APOIO NTS330 DESENHOS 0700-GP-AI-1.1.1 E 0700-QS-AI-4.1.1</v>
          </cell>
          <cell r="C1794" t="str">
            <v>M2</v>
          </cell>
          <cell r="D1794">
            <v>4097.34</v>
          </cell>
        </row>
        <row r="1795">
          <cell r="A1795" t="str">
            <v>HM07660</v>
          </cell>
          <cell r="B1795" t="str">
            <v>GRADE DE PISO AÇO INOX PERFIL 40X3 VÃO 100X25 C/QUADRO DE APOIO NTS330 DESENHOS 0700-GP-AI-3.1.1 E 0700-QS-AI-4.1.1</v>
          </cell>
          <cell r="C1795" t="str">
            <v>M2</v>
          </cell>
          <cell r="D1795">
            <v>5888.09</v>
          </cell>
        </row>
        <row r="1796">
          <cell r="A1796" t="str">
            <v>HM05926</v>
          </cell>
          <cell r="B1796" t="str">
            <v>REBITE DE REPUXO ALUMÍNIO D=4 X 16 MM</v>
          </cell>
          <cell r="C1796" t="str">
            <v>un</v>
          </cell>
          <cell r="D1796">
            <v>0.12</v>
          </cell>
        </row>
        <row r="1797">
          <cell r="A1797" t="str">
            <v>HM07288</v>
          </cell>
          <cell r="B1797" t="str">
            <v>GRELHA COM PORTA GRELHA ALUMÍNIO LARG=10 A 20 CM E L=80 A 100 CM PARA CANALETA</v>
          </cell>
          <cell r="C1797" t="str">
            <v>M2</v>
          </cell>
          <cell r="D1797">
            <v>929</v>
          </cell>
        </row>
        <row r="1798">
          <cell r="A1798" t="str">
            <v>HM07653</v>
          </cell>
          <cell r="B1798" t="str">
            <v>GRADE DE PISO MONTADA PRFV PULTRUDADO H=38 VÃO 38X150 C/QUADRO DE APOIO NTS330 DESENHOS 0700-GP-PM-2.1.1 E 0700-QS-PU-4.1.1</v>
          </cell>
          <cell r="C1798" t="str">
            <v>M2</v>
          </cell>
          <cell r="D1798">
            <v>1585.94</v>
          </cell>
        </row>
        <row r="1799">
          <cell r="A1799" t="str">
            <v>HM07654</v>
          </cell>
          <cell r="B1799" t="str">
            <v>GRADE DE PISO MONTADA PRFV PULTRUDADO H=50 VÃO 38X150 C/QUADRO DE APOIO NTS330 DESENHOS 0700-GP-PM-3.1.1 E 0700-QS-PU-4.1.1</v>
          </cell>
          <cell r="C1799" t="str">
            <v>M2</v>
          </cell>
          <cell r="D1799">
            <v>1856.09</v>
          </cell>
        </row>
        <row r="1800">
          <cell r="A1800" t="str">
            <v>HM07655</v>
          </cell>
          <cell r="B1800" t="str">
            <v>GRADE DE PISO PRFV INJETADA VÃO 38 X 38 E=4MM H=38, C/QUADRO DE APOIO NTS 330 DESENHOS 0700-GP-PI-2.1.1 E 0700-QS-PU-4.1.1</v>
          </cell>
          <cell r="C1800" t="str">
            <v>M2</v>
          </cell>
          <cell r="D1800">
            <v>1267.18</v>
          </cell>
        </row>
        <row r="1801">
          <cell r="A1801" t="str">
            <v>HM07324</v>
          </cell>
          <cell r="B1801" t="str">
            <v>GUARDA-CORPO ESCADA FIBRA DE VIDRO TIPO 1 L=3,20 M C/CORRIMÃO, SAPATAS INOX E SEM CHUMBADORES NTS 282 DESENHOS 0600-E-13/0600-EC-13</v>
          </cell>
          <cell r="C1801" t="str">
            <v>un</v>
          </cell>
          <cell r="D1801">
            <v>2627.48</v>
          </cell>
        </row>
        <row r="1802">
          <cell r="A1802" t="str">
            <v>HM07325</v>
          </cell>
          <cell r="B1802" t="str">
            <v>GUARDA-CORPO RETO FIBRA DE VIDRO TIPO 1 L=2,00 M C/SAPATAS INOX SEM CHUMBADORES NTS 282 DESENHO 0600-P-13</v>
          </cell>
          <cell r="C1802" t="str">
            <v>un</v>
          </cell>
          <cell r="D1802">
            <v>1297.55</v>
          </cell>
        </row>
        <row r="1803">
          <cell r="A1803" t="str">
            <v>HM07326</v>
          </cell>
          <cell r="B1803" t="str">
            <v>GUARDA-CORPO RETO FIBRA DE VIDRO TIPO 2 L=2,00 M C/SAPATAS INOX SEM CHUMBADORES NTS 282 DESENHO 0600-P-23</v>
          </cell>
          <cell r="C1803" t="str">
            <v>un</v>
          </cell>
          <cell r="D1803">
            <v>1264.47</v>
          </cell>
        </row>
        <row r="1804">
          <cell r="A1804" t="str">
            <v>HM00599</v>
          </cell>
          <cell r="B1804" t="str">
            <v>MEDIDOR DE VAZÃO CALHA PARSHALL FIBRA DE VIDRO GARGANTA 3"</v>
          </cell>
          <cell r="C1804" t="str">
            <v>un</v>
          </cell>
          <cell r="D1804">
            <v>1807.85</v>
          </cell>
        </row>
        <row r="1805">
          <cell r="A1805" t="str">
            <v>HM00600</v>
          </cell>
          <cell r="B1805" t="str">
            <v>MEDIDOR DE VAZÃO CALHA PARSHALL FIBRA DE VIDRO GARGANTA 6"</v>
          </cell>
          <cell r="C1805" t="str">
            <v>un</v>
          </cell>
          <cell r="D1805">
            <v>3248.94</v>
          </cell>
        </row>
        <row r="1806">
          <cell r="A1806" t="str">
            <v>HM07656</v>
          </cell>
          <cell r="B1806" t="str">
            <v>TAMPA GRADE PRFV PULTRUDADO H=35 C/QUADRO DE APOIO NTS330 DESENHOS 0700-GT-PD-1.1.1 E 0700-QS-PU-4.1.1</v>
          </cell>
          <cell r="C1806" t="str">
            <v>M2</v>
          </cell>
          <cell r="D1806">
            <v>2044.42</v>
          </cell>
        </row>
        <row r="1807">
          <cell r="A1807" t="str">
            <v>HM01421</v>
          </cell>
          <cell r="B1807" t="str">
            <v>REGISTRO DE PRESSÃO LIGA DE COBRE D=3/4" C/ROSCAS E BORBOLETA</v>
          </cell>
          <cell r="C1807" t="str">
            <v>un</v>
          </cell>
          <cell r="D1807">
            <v>39.020000000000003</v>
          </cell>
        </row>
        <row r="1808">
          <cell r="A1808" t="str">
            <v>HM01308</v>
          </cell>
          <cell r="B1808" t="str">
            <v>REGISTRO DE PRESSÃO LATÃO D=3/4" C/ROSCAS E CANOPLA CROMADA P/ÁGUA</v>
          </cell>
          <cell r="C1808" t="str">
            <v>un</v>
          </cell>
          <cell r="D1808">
            <v>54.45</v>
          </cell>
        </row>
        <row r="1809">
          <cell r="A1809" t="str">
            <v>HM01424</v>
          </cell>
          <cell r="B1809" t="str">
            <v>REGISTRO TAP LIGA DE COBRE DN=25 MM PARA PITOMETRIA</v>
          </cell>
          <cell r="C1809" t="str">
            <v>un</v>
          </cell>
          <cell r="D1809">
            <v>375</v>
          </cell>
        </row>
        <row r="1810">
          <cell r="A1810" t="str">
            <v>HM01317</v>
          </cell>
          <cell r="B1810" t="str">
            <v>REGISTRO GAVETA LIGA COBRE D=3/4" COM ROSCAS E CANOPLA CROMADA</v>
          </cell>
          <cell r="C1810" t="str">
            <v>un</v>
          </cell>
          <cell r="D1810">
            <v>55.83</v>
          </cell>
        </row>
        <row r="1811">
          <cell r="A1811" t="str">
            <v>HM01314</v>
          </cell>
          <cell r="B1811" t="str">
            <v>REGISTRO GAVETA LIGA COBRE D=1" COM ROSCAS E CANOPLA CROMADA</v>
          </cell>
          <cell r="C1811" t="str">
            <v>un</v>
          </cell>
          <cell r="D1811">
            <v>71.599999999999994</v>
          </cell>
        </row>
        <row r="1812">
          <cell r="A1812" t="str">
            <v>HM01316</v>
          </cell>
          <cell r="B1812" t="str">
            <v>REGISTRO GAVETA LIGA COBRE D=1 1/4" COM ROSCAS E CANOPLA CROMADA</v>
          </cell>
          <cell r="C1812" t="str">
            <v>un</v>
          </cell>
          <cell r="D1812">
            <v>130.25</v>
          </cell>
        </row>
        <row r="1813">
          <cell r="A1813" t="str">
            <v>HM01315</v>
          </cell>
          <cell r="B1813" t="str">
            <v>REGISTRO GAVETA LIGA COBRE D=1 1/2" COM ROSCAS E CANOPLA CROMADA</v>
          </cell>
          <cell r="C1813" t="str">
            <v>un</v>
          </cell>
          <cell r="D1813">
            <v>124.35</v>
          </cell>
        </row>
        <row r="1814">
          <cell r="A1814" t="str">
            <v>HM01313</v>
          </cell>
          <cell r="B1814" t="str">
            <v>REGISTRO GAVETA LIGA DE COBRE D=3/4" COM ROSCAS E VOLANTE</v>
          </cell>
          <cell r="C1814" t="str">
            <v>un</v>
          </cell>
          <cell r="D1814">
            <v>38.200000000000003</v>
          </cell>
        </row>
        <row r="1815">
          <cell r="A1815" t="str">
            <v>HM01309</v>
          </cell>
          <cell r="B1815" t="str">
            <v>REGISTRO GAVETA LIGA DE COBRE D=1" COM ROSCAS E VOLANTE</v>
          </cell>
          <cell r="C1815" t="str">
            <v>un</v>
          </cell>
          <cell r="D1815">
            <v>56.4</v>
          </cell>
        </row>
        <row r="1816">
          <cell r="A1816" t="str">
            <v>HM01311</v>
          </cell>
          <cell r="B1816" t="str">
            <v>REGISTRO GAVETA LIGA DE COBRE D=1 1/4" COM ROSCAS E VOLANTE</v>
          </cell>
          <cell r="C1816" t="str">
            <v>un</v>
          </cell>
          <cell r="D1816">
            <v>87.1</v>
          </cell>
        </row>
        <row r="1817">
          <cell r="A1817" t="str">
            <v>HM01310</v>
          </cell>
          <cell r="B1817" t="str">
            <v>REGISTRO GAVETA LIGA DE COBRE D=1 1/2" COM ROSCAS E VOLANTE</v>
          </cell>
          <cell r="C1817" t="str">
            <v>un</v>
          </cell>
          <cell r="D1817">
            <v>120.53</v>
          </cell>
        </row>
        <row r="1818">
          <cell r="A1818" t="str">
            <v>HM01312</v>
          </cell>
          <cell r="B1818" t="str">
            <v>REGISTRO GAVETA LIGA DE COBRE D=2" COM ROSCAS E VOLANTE</v>
          </cell>
          <cell r="C1818" t="str">
            <v>un</v>
          </cell>
          <cell r="D1818">
            <v>189.58</v>
          </cell>
        </row>
        <row r="1819">
          <cell r="A1819" t="str">
            <v>HM07248</v>
          </cell>
          <cell r="B1819" t="str">
            <v>REGISTRO GAVETA LIGA DE COBRE DN=3" COM ROSCAS E VOLANTE</v>
          </cell>
          <cell r="C1819" t="str">
            <v>un</v>
          </cell>
          <cell r="D1819">
            <v>533.20000000000005</v>
          </cell>
        </row>
        <row r="1820">
          <cell r="A1820" t="str">
            <v>HM07249</v>
          </cell>
          <cell r="B1820" t="str">
            <v>REGISTRO GAVETA LIGA DE COBRE DN=4" COM ROSCAS E VOLANTE</v>
          </cell>
          <cell r="C1820" t="str">
            <v>un</v>
          </cell>
          <cell r="D1820">
            <v>773.06</v>
          </cell>
        </row>
        <row r="1821">
          <cell r="A1821" t="str">
            <v>HM01426</v>
          </cell>
          <cell r="B1821" t="str">
            <v>REGISTRO MACHO LIGA DE COBRE D=3/4" NTS 227 PARA RAMAL PREDIAL</v>
          </cell>
          <cell r="C1821" t="str">
            <v>un</v>
          </cell>
          <cell r="D1821">
            <v>34.15</v>
          </cell>
        </row>
        <row r="1822">
          <cell r="A1822" t="str">
            <v>HM06676</v>
          </cell>
          <cell r="B1822" t="str">
            <v>TORNEIRA AMARELA LATÃO DN=1/2" DE PAREDE COM ADAPTADOR PARA MANGUEIRA JARDIM/TANQUE</v>
          </cell>
          <cell r="C1822" t="str">
            <v>un</v>
          </cell>
          <cell r="D1822">
            <v>25.25</v>
          </cell>
        </row>
        <row r="1823">
          <cell r="A1823" t="str">
            <v>HM06677</v>
          </cell>
          <cell r="B1823" t="str">
            <v>TORNEIRA CROMADA LATÃO DN=1/2" DE PAREDE COM ADAPTADOR PARA MANGUEIRA JARDIM/TANQUE</v>
          </cell>
          <cell r="C1823" t="str">
            <v>un</v>
          </cell>
          <cell r="D1823">
            <v>51.31</v>
          </cell>
        </row>
        <row r="1824">
          <cell r="A1824" t="str">
            <v>HM06678</v>
          </cell>
          <cell r="B1824" t="str">
            <v>TORNEIRA CROMADA LATÃO DN=1/2" DE PAREDE COM AREJADOR PARA COZINHA</v>
          </cell>
          <cell r="C1824" t="str">
            <v>un</v>
          </cell>
          <cell r="D1824">
            <v>58.95</v>
          </cell>
        </row>
        <row r="1825">
          <cell r="A1825" t="str">
            <v>HM00596</v>
          </cell>
          <cell r="B1825" t="str">
            <v>MANGUEIRA TRANSPARENTE PVC D=1/2" (PAREDE DE 2 MM)</v>
          </cell>
          <cell r="C1825" t="str">
            <v>M</v>
          </cell>
          <cell r="D1825">
            <v>5.37</v>
          </cell>
        </row>
        <row r="1826">
          <cell r="A1826" t="str">
            <v>HM07713</v>
          </cell>
          <cell r="B1826" t="str">
            <v>MANGUEIRA FLEXÍVEL CHATA EM PVC Ø2", PRESSÃO 4BAR</v>
          </cell>
          <cell r="C1826" t="str">
            <v>M</v>
          </cell>
          <cell r="D1826">
            <v>15.49</v>
          </cell>
        </row>
        <row r="1827">
          <cell r="A1827" t="str">
            <v>HM07730</v>
          </cell>
          <cell r="B1827" t="str">
            <v>GRELHA QUADRADA PP 400X400 MM C/PORTA-GRELHA</v>
          </cell>
          <cell r="C1827" t="str">
            <v>un</v>
          </cell>
          <cell r="D1827">
            <v>53.55</v>
          </cell>
        </row>
        <row r="1828">
          <cell r="A1828" t="str">
            <v>HM01331</v>
          </cell>
          <cell r="B1828" t="str">
            <v>CHUVEIRO/DUCHA ELÉTRICO TERMOPLÁSTICO 4400W - 220 V - STANDARD</v>
          </cell>
          <cell r="C1828" t="str">
            <v>un</v>
          </cell>
          <cell r="D1828">
            <v>46.28</v>
          </cell>
        </row>
        <row r="1829">
          <cell r="A1829" t="str">
            <v>HM00305</v>
          </cell>
          <cell r="B1829" t="str">
            <v>TUBO AÇO CARBONO 120 X 60 MM, ESP=2,65 MM, (7,30 KG/M), SEÇÃO RETANGULAR, COM COSTURA.</v>
          </cell>
          <cell r="C1829" t="str">
            <v>M</v>
          </cell>
          <cell r="D1829">
            <v>76.61</v>
          </cell>
        </row>
        <row r="1830">
          <cell r="A1830" t="str">
            <v>HM05044</v>
          </cell>
          <cell r="B1830" t="str">
            <v>TUBO AÇO INOXIDÁVEL DN=1 1/2" ESP=2,00 MM, PADRÃO OD, *(1,8146 KG/M) AISI 304</v>
          </cell>
          <cell r="C1830" t="str">
            <v>M</v>
          </cell>
          <cell r="D1830">
            <v>74.900000000000006</v>
          </cell>
        </row>
        <row r="1831">
          <cell r="A1831" t="str">
            <v>HM00302</v>
          </cell>
          <cell r="B1831" t="str">
            <v>TUBO AÇO INOXIDÁVEL DN=1" ESP=2,00 MM, PADRÃO OD, *(1,1762 KG/M) AISI 304</v>
          </cell>
          <cell r="C1831" t="str">
            <v>M</v>
          </cell>
          <cell r="D1831">
            <v>49.42</v>
          </cell>
        </row>
        <row r="1832">
          <cell r="A1832" t="str">
            <v>HM00303</v>
          </cell>
          <cell r="B1832" t="str">
            <v>TUBO AÇO INOXIDÁVEL DN=2" ESP= 2,00 MM, PADRÃO OD, *(2,4530 KG/M) AISI 304</v>
          </cell>
          <cell r="C1832" t="str">
            <v>M</v>
          </cell>
          <cell r="D1832">
            <v>100.71</v>
          </cell>
        </row>
        <row r="1833">
          <cell r="A1833" t="str">
            <v>HM00304</v>
          </cell>
          <cell r="B1833" t="str">
            <v>TUBO AÇO INOXIDÁVEL DN=3/4" ESP 2,00 MM, PADRÃO OD, *(0,8570 KG/M) AISI 304</v>
          </cell>
          <cell r="C1833" t="str">
            <v>M</v>
          </cell>
          <cell r="D1833">
            <v>37.44</v>
          </cell>
        </row>
        <row r="1834">
          <cell r="A1834" t="str">
            <v>HM00306</v>
          </cell>
          <cell r="B1834" t="str">
            <v>TUBO AÇO INOXIDÁVEL DN=1" SEM COSTURA, SCHEDULE 40 S, *(2,500 KG/M) AISI 304</v>
          </cell>
          <cell r="C1834" t="str">
            <v>M</v>
          </cell>
          <cell r="D1834">
            <v>128.49</v>
          </cell>
        </row>
        <row r="1835">
          <cell r="A1835" t="str">
            <v>HM00307</v>
          </cell>
          <cell r="B1835" t="str">
            <v>TUBO AÇO INOXIDÁVEL DN=2" SEM COSTURA, SCHEDULE 40 S, *(5,440 KG/M) AISI 304</v>
          </cell>
          <cell r="C1835" t="str">
            <v>M</v>
          </cell>
          <cell r="D1835">
            <v>279.33999999999997</v>
          </cell>
        </row>
        <row r="1836">
          <cell r="A1836" t="str">
            <v>HM07297</v>
          </cell>
          <cell r="B1836" t="str">
            <v>TUBO AÇO INOX AISI 316L DE=19,05 MM E=2,00 MM TIPO OD ESCOVADO #180 0,84 KG/M</v>
          </cell>
          <cell r="C1836" t="str">
            <v>M</v>
          </cell>
          <cell r="D1836">
            <v>104.58</v>
          </cell>
        </row>
        <row r="1837">
          <cell r="A1837" t="str">
            <v>HM07298</v>
          </cell>
          <cell r="B1837" t="str">
            <v>TUBO AÇO INOX AISI 316L DE=38,10 MM E=3,00 MM TIPO OD ESCOVADO #180 2,60 KG/M</v>
          </cell>
          <cell r="C1837" t="str">
            <v>M</v>
          </cell>
          <cell r="D1837">
            <v>268.89999999999998</v>
          </cell>
        </row>
        <row r="1838">
          <cell r="A1838" t="str">
            <v>HM06244</v>
          </cell>
          <cell r="B1838" t="str">
            <v>CURVA 45GR AÇO CARBONO ASTM A36 DE=20" E=1/4" REVESTIMENTO 0100-400-E045 ALT3 (EPÓXI) 0100-400-E119 TIPO 1</v>
          </cell>
          <cell r="C1838" t="str">
            <v>un</v>
          </cell>
          <cell r="D1838">
            <v>2650.12</v>
          </cell>
        </row>
        <row r="1839">
          <cell r="A1839" t="str">
            <v>HM06245</v>
          </cell>
          <cell r="B1839" t="str">
            <v>CURVA 45GR AÇO CARBONO ASTM A36 DE=40" E=1/4" REVESTIMENTO 0100-400-E045 ALT3 (EPÓXI) 0100-400-E119 TIPO 1</v>
          </cell>
          <cell r="C1839" t="str">
            <v>un</v>
          </cell>
          <cell r="D1839">
            <v>9946.89</v>
          </cell>
        </row>
        <row r="1840">
          <cell r="A1840" t="str">
            <v>HM06246</v>
          </cell>
          <cell r="B1840" t="str">
            <v>CURVA 45GR AÇO CARBONO ASTM A36 DE=60" E=5/16" REVESTIMENTO 0100-400-E045 ALT3 (EPÓXI) 0100-400-E119 TIPO 1</v>
          </cell>
          <cell r="C1840" t="str">
            <v>un</v>
          </cell>
          <cell r="D1840">
            <v>28174.25</v>
          </cell>
        </row>
        <row r="1841">
          <cell r="A1841" t="str">
            <v>HM06260</v>
          </cell>
          <cell r="B1841" t="str">
            <v>CURVA 90GR AÇO CARBONO ASTM A36 DE=20" E=1/4" REVESTIMENTO 0100-400-E045 ALT3 (EPÓXI) 0100-400-E120 TIPO 1</v>
          </cell>
          <cell r="C1841" t="str">
            <v>un</v>
          </cell>
          <cell r="D1841">
            <v>3900.6</v>
          </cell>
        </row>
        <row r="1842">
          <cell r="A1842" t="str">
            <v>HM06261</v>
          </cell>
          <cell r="B1842" t="str">
            <v>CURVA 90GR AÇO CARBONO ASTM A36 DE=40" E=1/4" REVESTIMENTO 0100-400-E045 ALT3 (EPÓXI) 0100-400-E120 TIPO 1</v>
          </cell>
          <cell r="C1842" t="str">
            <v>un</v>
          </cell>
          <cell r="D1842">
            <v>13867.17</v>
          </cell>
        </row>
        <row r="1843">
          <cell r="A1843" t="str">
            <v>HM06262</v>
          </cell>
          <cell r="B1843" t="str">
            <v>CURVA 90GR AÇO CARBONO ASTM A36 DE=60" E=5/16" REVESTIMENTO 0100-400-E045 ALT3 (EPÓXI) 0100-400-E120 TIPO 1</v>
          </cell>
          <cell r="C1843" t="str">
            <v>un</v>
          </cell>
          <cell r="D1843">
            <v>33117.660000000003</v>
          </cell>
        </row>
        <row r="1844">
          <cell r="A1844" t="str">
            <v>HM06324</v>
          </cell>
          <cell r="B1844" t="str">
            <v>FLANGE AÇO CARBONO ASTM A36 DE=20" PN10 REVESTIMENTO 0100-400-E045 ALT3 (EPÓXI) 0100-400-E027 FL1 - ISO 2531</v>
          </cell>
          <cell r="C1844" t="str">
            <v>un</v>
          </cell>
          <cell r="D1844">
            <v>2301.9699999999998</v>
          </cell>
        </row>
        <row r="1845">
          <cell r="A1845" t="str">
            <v>HM06325</v>
          </cell>
          <cell r="B1845" t="str">
            <v>FLANGE AÇO CARBONO ASTM A36 DE=40" PN10 REVESTIMENTO 0100-400-E045 ALT3 (EPÓXI) 0100-400-E027 FL1 - ISO 2531</v>
          </cell>
          <cell r="C1845" t="str">
            <v>un</v>
          </cell>
          <cell r="D1845">
            <v>6739</v>
          </cell>
        </row>
        <row r="1846">
          <cell r="A1846" t="str">
            <v>HM06326</v>
          </cell>
          <cell r="B1846" t="str">
            <v>FLANGE AÇO CARBONO ASTM A36 DE=60" PN12 REVESTIMENTO 0100-400-E045 ALT3 (EPÓXI) 0100-400-E007 FL1 AWWA C207</v>
          </cell>
          <cell r="C1846" t="str">
            <v>un</v>
          </cell>
          <cell r="D1846">
            <v>37072.25</v>
          </cell>
        </row>
        <row r="1847">
          <cell r="A1847" t="str">
            <v>HM06348</v>
          </cell>
          <cell r="B1847" t="str">
            <v>FLANGE CEGO AÇO CARBONO ASTM A36 DE=20" PN10 REVESTIMENTO 0100-400-E045 ALT3 (EPÓXI) 0100-400-E027 FL2 - ISO 2531</v>
          </cell>
          <cell r="C1847" t="str">
            <v>un</v>
          </cell>
          <cell r="D1847">
            <v>3081.57</v>
          </cell>
        </row>
        <row r="1848">
          <cell r="A1848" t="str">
            <v>HM06349</v>
          </cell>
          <cell r="B1848" t="str">
            <v>FLANGE CEGO AÇO CARBONO ASTM A36 DE=40" PN10 REVESTIMENTO 0100-400-E045 ALT3 (EPÓXI) 0100-400-E027 FL2 - ISO 2531</v>
          </cell>
          <cell r="C1848" t="str">
            <v>un</v>
          </cell>
          <cell r="D1848">
            <v>15087</v>
          </cell>
        </row>
        <row r="1849">
          <cell r="A1849" t="str">
            <v>HM06350</v>
          </cell>
          <cell r="B1849" t="str">
            <v>FLANGE CEGO AÇO CARBONO ASTM A36 DE=60" PN12 REVESTIMENTO 0100-400-E045 ALT3 (EPÓXI) 0100-400-E007 FL2 AWWA C207</v>
          </cell>
          <cell r="C1849" t="str">
            <v>un</v>
          </cell>
          <cell r="D1849">
            <v>41518.949999999997</v>
          </cell>
        </row>
        <row r="1850">
          <cell r="A1850" t="str">
            <v>HM06440</v>
          </cell>
          <cell r="B1850" t="str">
            <v>REDUÇÃO CONCÊNTRICA AÇO CARBONO ASTM A36 DE=20" X 10" E=1/4" REVESTIMENTO 0100-400-E045 ALT3 (EPÓXI) 0100-400-E071</v>
          </cell>
          <cell r="C1850" t="str">
            <v>un</v>
          </cell>
          <cell r="D1850">
            <v>3877</v>
          </cell>
        </row>
        <row r="1851">
          <cell r="A1851" t="str">
            <v>HM06441</v>
          </cell>
          <cell r="B1851" t="str">
            <v>REDUÇÃO CONCÊNTRICA AÇO CARBONO ASTM A36 DE=40" X 20" E=1/4" REVESTIMENTO 0100-400-E045 ALT3 (EPÓXI) 0100-400-E071</v>
          </cell>
          <cell r="C1851" t="str">
            <v>un</v>
          </cell>
          <cell r="D1851">
            <v>15764</v>
          </cell>
        </row>
        <row r="1852">
          <cell r="A1852" t="str">
            <v>HM06442</v>
          </cell>
          <cell r="B1852" t="str">
            <v>REDUÇÃO CONCÊNTRICA AÇO CARBONO ASTM A36 DE=60" X 40" E=5/16" REVESTIMENTO 0100-400-E045 ALT3 (EPÓXI) 0100-400-E071</v>
          </cell>
          <cell r="C1852" t="str">
            <v>un</v>
          </cell>
          <cell r="D1852">
            <v>30386.75</v>
          </cell>
        </row>
        <row r="1853">
          <cell r="A1853" t="str">
            <v>HM06590</v>
          </cell>
          <cell r="B1853" t="str">
            <v>TÊ C/COLAR DE REFORÇO AÇO CARBONO ASTM A36 DE=20" X 10" E=1/4" REVESTIMENTO 0100-400-E045 ALT3 (EPÓXI) 0100-400-D020 TIPO 1</v>
          </cell>
          <cell r="C1853" t="str">
            <v>un</v>
          </cell>
          <cell r="D1853">
            <v>6168.9</v>
          </cell>
        </row>
        <row r="1854">
          <cell r="A1854" t="str">
            <v>HM06591</v>
          </cell>
          <cell r="B1854" t="str">
            <v>TÊ C/COLAR DE REFORÇO AÇO CARBONO ASTM A36 DE=40" X 20" E=1/4" REVESTIMENTO 0100-400-E045 ALT3 (EPÓXI) 0100-400-D020 TIPO 1</v>
          </cell>
          <cell r="C1854" t="str">
            <v>un</v>
          </cell>
          <cell r="D1854">
            <v>19001.96</v>
          </cell>
        </row>
        <row r="1855">
          <cell r="A1855" t="str">
            <v>HM05887</v>
          </cell>
          <cell r="B1855" t="str">
            <v>TUBO COSTURA HELICOIDAL AÇO CARBONO DE=24" E=1/4" L=6M NTS-285 REVESTIMENTO 0100-400-E045 ALT3 (EPÓXI)</v>
          </cell>
          <cell r="C1855" t="str">
            <v>M</v>
          </cell>
          <cell r="D1855">
            <v>3100</v>
          </cell>
        </row>
        <row r="1856">
          <cell r="A1856" t="str">
            <v>HM05888</v>
          </cell>
          <cell r="B1856" t="str">
            <v>TUBO COSTURA HELICOIDAL AÇO CARBONO DE=28" E=1/4" L=6M NTS-285 REVESTIMENTO 0100-400-E045 ALT3 (EPÓXI)</v>
          </cell>
          <cell r="C1856" t="str">
            <v>M</v>
          </cell>
          <cell r="D1856">
            <v>3600</v>
          </cell>
        </row>
        <row r="1857">
          <cell r="A1857" t="str">
            <v>HM05889</v>
          </cell>
          <cell r="B1857" t="str">
            <v>TUBO COSTURA HELICOIDAL AÇO CARBONO DE=32" E=1/4" L=6M NTS-285 REVESTIMENTO 0100-400-E045 ALT3 (EPÓXI)</v>
          </cell>
          <cell r="C1857" t="str">
            <v>M</v>
          </cell>
          <cell r="D1857">
            <v>4100</v>
          </cell>
        </row>
        <row r="1858">
          <cell r="A1858" t="str">
            <v>HM05890</v>
          </cell>
          <cell r="B1858" t="str">
            <v>TUBO COSTURA HELICOIDAL AÇO CARBONO DE=36" E=1/4" L=6M NTS-285 REVESTIMENTO 0100-400-E045 ALT3 (EPÓXI)</v>
          </cell>
          <cell r="C1858" t="str">
            <v>M</v>
          </cell>
          <cell r="D1858">
            <v>4700</v>
          </cell>
        </row>
        <row r="1859">
          <cell r="A1859" t="str">
            <v>HM05891</v>
          </cell>
          <cell r="B1859" t="str">
            <v>TUBO COSTURA HELICOIDAL AÇO CARBONO DE=40" E=1/4" L=6M NTS-285 REVESTIMENTO 0100-400-E045 ALT3 (EPÓXI)</v>
          </cell>
          <cell r="C1859" t="str">
            <v>M</v>
          </cell>
          <cell r="D1859">
            <v>5000</v>
          </cell>
        </row>
        <row r="1860">
          <cell r="A1860" t="str">
            <v>HM05893</v>
          </cell>
          <cell r="B1860" t="str">
            <v>TUBO COSTURA HELICOIDAL AÇO CARBONO DE=48" E=1/4" L=6M NTS-285 REVESTIMENTO 0100-400-E045 ALT3 (EPÓXI)</v>
          </cell>
          <cell r="C1860" t="str">
            <v>M</v>
          </cell>
          <cell r="D1860">
            <v>6000</v>
          </cell>
        </row>
        <row r="1861">
          <cell r="A1861" t="str">
            <v>HM05892</v>
          </cell>
          <cell r="B1861" t="str">
            <v>TUBO COSTURA HELICOIDAL AÇO CARBONO DN=60" E=5/16" L=6M NTS-285 REVESTIMENTO 0100-400-E045 ALT3 (EPÓXI)</v>
          </cell>
          <cell r="C1861" t="str">
            <v>M</v>
          </cell>
          <cell r="D1861">
            <v>9100</v>
          </cell>
        </row>
        <row r="1862">
          <cell r="A1862" t="str">
            <v>HM07032</v>
          </cell>
          <cell r="B1862" t="str">
            <v>TUBO COSTURA LONGITUDINAL AÇO CARBONO ASTM A36 DE=20" L=4,0 M E=1/4" REVESTIMENTO 0100-400-E045 ALT3 (EPÓXI) 0100-400-E005</v>
          </cell>
          <cell r="C1862" t="str">
            <v>un</v>
          </cell>
          <cell r="D1862">
            <v>12387</v>
          </cell>
        </row>
        <row r="1863">
          <cell r="A1863" t="str">
            <v>HM07033</v>
          </cell>
          <cell r="B1863" t="str">
            <v>TUBO COSTURA LONGITUDINAL AÇO CARBONO ASTM A36 DE=40" L=4,0 M E=1/4" REVESTIMENTO 0100-400-E045 ALT3 (EPÓXI) 0100-400-E005</v>
          </cell>
          <cell r="C1863" t="str">
            <v>un</v>
          </cell>
          <cell r="D1863">
            <v>24846.5</v>
          </cell>
        </row>
        <row r="1864">
          <cell r="A1864" t="str">
            <v>HM07034</v>
          </cell>
          <cell r="B1864" t="str">
            <v>TUBO COSTURA LONGITUDINAL AÇO CARBONO ASTM A36 DE=60" L=4,0 M E=5/16" REVESTIMENTO 0100-400-E045 ALT3 (EPÓXI) 0100-400-E005</v>
          </cell>
          <cell r="C1864" t="str">
            <v>un</v>
          </cell>
          <cell r="D1864">
            <v>45615.4</v>
          </cell>
        </row>
        <row r="1865">
          <cell r="A1865" t="str">
            <v>HM07247</v>
          </cell>
          <cell r="B1865" t="str">
            <v>TÊ C/COLAR DE REFORÇO AÇO CARBONO ASTM A36 DE=60" X 20" E=5/16" (569,19 KG) REVESTIMENTO 0100-400-E45 ALT3 (EPÓXI) 0100-400-D20 TIPO 1</v>
          </cell>
          <cell r="C1865" t="str">
            <v>un</v>
          </cell>
          <cell r="D1865">
            <v>44353.63</v>
          </cell>
        </row>
        <row r="1866">
          <cell r="A1866" t="str">
            <v>HM07190</v>
          </cell>
          <cell r="B1866" t="str">
            <v>BUCHA REDUÇÃO FERRO GALVANIZADO DN=1" X 3/4" BSP NBR 6943 ÁGUA/GÁS</v>
          </cell>
          <cell r="C1866" t="str">
            <v>un</v>
          </cell>
          <cell r="D1866">
            <v>11.24</v>
          </cell>
        </row>
        <row r="1867">
          <cell r="A1867" t="str">
            <v>HM07189</v>
          </cell>
          <cell r="B1867" t="str">
            <v>BUCHA REDUÇÃO FERRO GALVANIZADO DN=1 1/2" X 3/4" BSP NBR 6943 ÁGUA/GÁS</v>
          </cell>
          <cell r="C1867" t="str">
            <v>un</v>
          </cell>
          <cell r="D1867">
            <v>19.86</v>
          </cell>
        </row>
        <row r="1868">
          <cell r="A1868" t="str">
            <v>HM05231</v>
          </cell>
          <cell r="B1868" t="str">
            <v>BUCHA REDUÇÃO FERRO GALVANIZADO DN=2" X 3/4" BSP NBR 6943 ÁGUA/GÁS</v>
          </cell>
          <cell r="C1868" t="str">
            <v>un</v>
          </cell>
          <cell r="D1868">
            <v>30.57</v>
          </cell>
        </row>
        <row r="1869">
          <cell r="A1869" t="str">
            <v>HM07193</v>
          </cell>
          <cell r="B1869" t="str">
            <v>BUCHA REDUÇÃO FERRO GALVANIZADO DN=2" X 1 1/2" BSP NBR 6943 ÁGUA/GÁS</v>
          </cell>
          <cell r="C1869" t="str">
            <v>un</v>
          </cell>
          <cell r="D1869">
            <v>32.869999999999997</v>
          </cell>
        </row>
        <row r="1870">
          <cell r="A1870" t="str">
            <v>HM07192</v>
          </cell>
          <cell r="B1870" t="str">
            <v>BUCHA REDUÇÃO FERRO GALVANIZADO DN=2 1/2" X 1" BSP NBR 6943 ÁGUA/GÁS</v>
          </cell>
          <cell r="C1870" t="str">
            <v>un</v>
          </cell>
          <cell r="D1870">
            <v>44.87</v>
          </cell>
        </row>
        <row r="1871">
          <cell r="A1871" t="str">
            <v>HM07191</v>
          </cell>
          <cell r="B1871" t="str">
            <v>BUCHA REDUÇÃO FERRO GALVANIZADO DN=2 1/2" X 1 1/2" BSP NBR 6943 ÁGUA/GÁS</v>
          </cell>
          <cell r="C1871" t="str">
            <v>un</v>
          </cell>
          <cell r="D1871">
            <v>40.35</v>
          </cell>
        </row>
        <row r="1872">
          <cell r="A1872" t="str">
            <v>HM07250</v>
          </cell>
          <cell r="B1872" t="str">
            <v>BUCHA REDUÇÃO FERRO GALVANIZADO DN=3" X 2" BSP NBR 6943 ÁGUA/GÁS</v>
          </cell>
          <cell r="C1872" t="str">
            <v>un</v>
          </cell>
          <cell r="D1872">
            <v>66.28</v>
          </cell>
        </row>
        <row r="1873">
          <cell r="A1873" t="str">
            <v>HM07194</v>
          </cell>
          <cell r="B1873" t="str">
            <v>BUCHA REDUÇÃO FERRO GALVANIZADO DN=3" X 2 1/2" BSP NBR 6943 ÁGUA/GÁS</v>
          </cell>
          <cell r="C1873" t="str">
            <v>un</v>
          </cell>
          <cell r="D1873">
            <v>68.540000000000006</v>
          </cell>
        </row>
        <row r="1874">
          <cell r="A1874" t="str">
            <v>HM07195</v>
          </cell>
          <cell r="B1874" t="str">
            <v>BUCHA REDUÇÃO FERRO GALVANIZADO DN=4" X 2 1/2" BSP NBR 6943 ÁGUA/GÁS</v>
          </cell>
          <cell r="C1874" t="str">
            <v>un</v>
          </cell>
          <cell r="D1874">
            <v>116.62</v>
          </cell>
        </row>
        <row r="1875">
          <cell r="A1875" t="str">
            <v>HM07251</v>
          </cell>
          <cell r="B1875" t="str">
            <v>BUCHA REDUÇÃO FERRO GALVANIZADO DN=4" X 3" BSP NBR 6943 ÁGUA/GÁS</v>
          </cell>
          <cell r="C1875" t="str">
            <v>un</v>
          </cell>
          <cell r="D1875">
            <v>121.32</v>
          </cell>
        </row>
        <row r="1876">
          <cell r="A1876" t="str">
            <v>HM01363</v>
          </cell>
          <cell r="B1876" t="str">
            <v>BUJÃO FERRO GALVANIZADO DN=3/4" BSP NBR 6943 ÁGUA/GÁS</v>
          </cell>
          <cell r="C1876" t="str">
            <v>un</v>
          </cell>
          <cell r="D1876">
            <v>5.59</v>
          </cell>
        </row>
        <row r="1877">
          <cell r="A1877" t="str">
            <v>HM05065</v>
          </cell>
          <cell r="B1877" t="str">
            <v>COTOVELO 45 FERRO GALVANIZADO DN=3/4" BSP NBR 6943 ÁGUA/GÁS</v>
          </cell>
          <cell r="C1877" t="str">
            <v>un</v>
          </cell>
          <cell r="D1877">
            <v>14.7</v>
          </cell>
        </row>
        <row r="1878">
          <cell r="A1878" t="str">
            <v>HM01381</v>
          </cell>
          <cell r="B1878" t="str">
            <v>COTOVELO 90 FERRO GALVANIZADO DN=1" BSP NBR 6943 ÁGUA/GÁS</v>
          </cell>
          <cell r="C1878" t="str">
            <v>un</v>
          </cell>
          <cell r="D1878">
            <v>17.14</v>
          </cell>
        </row>
        <row r="1879">
          <cell r="A1879" t="str">
            <v>HM01144</v>
          </cell>
          <cell r="B1879" t="str">
            <v>COTOVELO 90 FERRO GALVANIZADO DN=3/4" BSP NBR 6943 ÁGUA/GÁS</v>
          </cell>
          <cell r="C1879" t="str">
            <v>un</v>
          </cell>
          <cell r="D1879">
            <v>10.85</v>
          </cell>
        </row>
        <row r="1880">
          <cell r="A1880" t="str">
            <v>HM01384</v>
          </cell>
          <cell r="B1880" t="str">
            <v>COTOVELO REDUÇÃO FERRO GALVANIZADO DN=1" X 3/4" BSP NBR 6943 ÁGUA/GÁS</v>
          </cell>
          <cell r="C1880" t="str">
            <v>un</v>
          </cell>
          <cell r="D1880">
            <v>16.75</v>
          </cell>
        </row>
        <row r="1881">
          <cell r="A1881" t="str">
            <v>HM07201</v>
          </cell>
          <cell r="B1881" t="str">
            <v>CURVA 90 FÊMEA FERRO GALVANIZADO DN=3/4" BSP NBR 6943 ÁGUA/GÁS</v>
          </cell>
          <cell r="C1881" t="str">
            <v>un</v>
          </cell>
          <cell r="D1881">
            <v>29.06</v>
          </cell>
        </row>
        <row r="1882">
          <cell r="A1882" t="str">
            <v>HM07197</v>
          </cell>
          <cell r="B1882" t="str">
            <v>CURVA 90 FÊMEA FERRO GALVANIZADO DN=1" BSP NBR 6943 ÁGUA/GÁS</v>
          </cell>
          <cell r="C1882" t="str">
            <v>un</v>
          </cell>
          <cell r="D1882">
            <v>41.54</v>
          </cell>
        </row>
        <row r="1883">
          <cell r="A1883" t="str">
            <v>HM07196</v>
          </cell>
          <cell r="B1883" t="str">
            <v>CURVA 90 FÊMEA FERRO GALVANIZADO DN=1 1/2" BSP NBR 6943 ÁGUA/GÁS</v>
          </cell>
          <cell r="C1883" t="str">
            <v>un</v>
          </cell>
          <cell r="D1883">
            <v>92.14</v>
          </cell>
        </row>
        <row r="1884">
          <cell r="A1884" t="str">
            <v>HM07199</v>
          </cell>
          <cell r="B1884" t="str">
            <v>CURVA 90 FÊMEA FERRO GALVANIZADO DN=2" BSP NBR 6943 ÁGUA/GÁS</v>
          </cell>
          <cell r="C1884" t="str">
            <v>un</v>
          </cell>
          <cell r="D1884">
            <v>155.30000000000001</v>
          </cell>
        </row>
        <row r="1885">
          <cell r="A1885" t="str">
            <v>HM07198</v>
          </cell>
          <cell r="B1885" t="str">
            <v>CURVA 90 FÊMEA FERRO GALVANIZADO DN=2 1/2" BSP NBR 6943 ÁGUA/GÁS</v>
          </cell>
          <cell r="C1885" t="str">
            <v>un</v>
          </cell>
          <cell r="D1885">
            <v>227.67</v>
          </cell>
        </row>
        <row r="1886">
          <cell r="A1886" t="str">
            <v>HM07200</v>
          </cell>
          <cell r="B1886" t="str">
            <v>CURVA 90 FÊMEA FERRO GALVANIZADO DN=3" BSP NBR 6943 ÁGUA/GÁS</v>
          </cell>
          <cell r="C1886" t="str">
            <v>un</v>
          </cell>
          <cell r="D1886">
            <v>317.79000000000002</v>
          </cell>
        </row>
        <row r="1887">
          <cell r="A1887" t="str">
            <v>HM07202</v>
          </cell>
          <cell r="B1887" t="str">
            <v>CURVA 90 FÊMEA FERRO GALVANIZADO DN=4" BSP NBR 6943 ÁGUA/GÁS</v>
          </cell>
          <cell r="C1887" t="str">
            <v>un</v>
          </cell>
          <cell r="D1887">
            <v>608.97</v>
          </cell>
        </row>
        <row r="1888">
          <cell r="A1888" t="str">
            <v>HM07203</v>
          </cell>
          <cell r="B1888" t="str">
            <v>CURVA 90 MACHO FÊMEA FERRO GALVANIZADO DN=2 1/2" BSP NBR 6943 ÁGUA/GÁS</v>
          </cell>
          <cell r="C1888" t="str">
            <v>un</v>
          </cell>
          <cell r="D1888">
            <v>242.14</v>
          </cell>
        </row>
        <row r="1889">
          <cell r="A1889" t="str">
            <v>HM07206</v>
          </cell>
          <cell r="B1889" t="str">
            <v>CURVA 90 MACHO FERRO GALVANIZADO DN=3/4" BSP NBR 6943 ÁGUA/GÁS</v>
          </cell>
          <cell r="C1889" t="str">
            <v>un</v>
          </cell>
          <cell r="D1889">
            <v>23.85</v>
          </cell>
        </row>
        <row r="1890">
          <cell r="A1890" t="str">
            <v>HM07205</v>
          </cell>
          <cell r="B1890" t="str">
            <v>CURVA 90 MACHO FERRO GALVANIZADO DN=1" BSP NBR 6943 ÁGUA/GÁS</v>
          </cell>
          <cell r="C1890" t="str">
            <v>un</v>
          </cell>
          <cell r="D1890">
            <v>39.81</v>
          </cell>
        </row>
        <row r="1891">
          <cell r="A1891" t="str">
            <v>HM07204</v>
          </cell>
          <cell r="B1891" t="str">
            <v>CURVA 90 MACHO FERRO GALVANIZADO DN=1 1/2" BSP NBR 6943 ÁGUA/GÁS</v>
          </cell>
          <cell r="C1891" t="str">
            <v>un</v>
          </cell>
          <cell r="D1891">
            <v>89.75</v>
          </cell>
        </row>
        <row r="1892">
          <cell r="A1892" t="str">
            <v>HM07211</v>
          </cell>
          <cell r="B1892" t="str">
            <v>LUVA DE CORRER (DRESSER) FERRO GALVANIZADO DN=3/4" BSP NBR 6943 ÁGUA/GÁS</v>
          </cell>
          <cell r="C1892" t="str">
            <v>un</v>
          </cell>
          <cell r="D1892">
            <v>82.96</v>
          </cell>
        </row>
        <row r="1893">
          <cell r="A1893" t="str">
            <v>HM07209</v>
          </cell>
          <cell r="B1893" t="str">
            <v>LUVA DE CORRER (DRESSER) FERRO GALVANIZADO DN=1" BSP NBR 6943 ÁGUA/GÁS</v>
          </cell>
          <cell r="C1893" t="str">
            <v>un</v>
          </cell>
          <cell r="D1893">
            <v>139.30000000000001</v>
          </cell>
        </row>
        <row r="1894">
          <cell r="A1894" t="str">
            <v>HM07208</v>
          </cell>
          <cell r="B1894" t="str">
            <v>LUVA DE CORRER (DRESSER) FERRO GALVANIZADO DN= 1 1/2" BSP NBR 6943 ÁGUA/GÁS</v>
          </cell>
          <cell r="C1894" t="str">
            <v>un</v>
          </cell>
          <cell r="D1894">
            <v>225</v>
          </cell>
        </row>
        <row r="1895">
          <cell r="A1895" t="str">
            <v>HM07210</v>
          </cell>
          <cell r="B1895" t="str">
            <v>LUVA DE CORRER (DRESSER) FERRO GALVANIZADO DN=2" BSP NBR 6943 ÁGUA/GÁS</v>
          </cell>
          <cell r="C1895" t="str">
            <v>un</v>
          </cell>
          <cell r="D1895">
            <v>177.61</v>
          </cell>
        </row>
        <row r="1896">
          <cell r="A1896" t="str">
            <v>HM01166</v>
          </cell>
          <cell r="B1896" t="str">
            <v>LUVA FERRO GALVANIZADO DN=3/4" BSP NBR 6943 ÁGUA/GÁS</v>
          </cell>
          <cell r="C1896" t="str">
            <v>un</v>
          </cell>
          <cell r="D1896">
            <v>9</v>
          </cell>
        </row>
        <row r="1897">
          <cell r="A1897" t="str">
            <v>HM01411</v>
          </cell>
          <cell r="B1897" t="str">
            <v>LUVA FERRO GALVANIZADO DN=1" BSP NBR 6943 ÁGUA/GÁS</v>
          </cell>
          <cell r="C1897" t="str">
            <v>un</v>
          </cell>
          <cell r="D1897">
            <v>14</v>
          </cell>
        </row>
        <row r="1898">
          <cell r="A1898" t="str">
            <v>HM07207</v>
          </cell>
          <cell r="B1898" t="str">
            <v>LUVA FERRO GALVANIZADO DN=1 1/2" BSP NBR 6943 ÁGUA/GÁS</v>
          </cell>
          <cell r="C1898" t="str">
            <v>un</v>
          </cell>
          <cell r="D1898">
            <v>24.69</v>
          </cell>
        </row>
        <row r="1899">
          <cell r="A1899" t="str">
            <v>HM04388</v>
          </cell>
          <cell r="B1899" t="str">
            <v>LUVA FERRO GALVANIZADO DN=2" BSP NBR 6943 ÁGUA/GÁS</v>
          </cell>
          <cell r="C1899" t="str">
            <v>un</v>
          </cell>
          <cell r="D1899">
            <v>37.44</v>
          </cell>
        </row>
        <row r="1900">
          <cell r="A1900" t="str">
            <v>HM01412</v>
          </cell>
          <cell r="B1900" t="str">
            <v>LUVA REDUÇÃO FERRO GALVANIZADO DN=1" X 3/4" BSP NBR 6943 ÁGUA/GÁS</v>
          </cell>
          <cell r="C1900" t="str">
            <v>un</v>
          </cell>
          <cell r="D1900">
            <v>12.84</v>
          </cell>
        </row>
        <row r="1901">
          <cell r="A1901" t="str">
            <v>HM07252</v>
          </cell>
          <cell r="B1901" t="str">
            <v>LUVA REDUÇÃO FERRO GALVANIZADO DN=2" X 1" BSP NBR 6943 ÁGUA/GÁS</v>
          </cell>
          <cell r="C1901" t="str">
            <v>un</v>
          </cell>
          <cell r="D1901">
            <v>37.97</v>
          </cell>
        </row>
        <row r="1902">
          <cell r="A1902" t="str">
            <v>HM04389</v>
          </cell>
          <cell r="B1902" t="str">
            <v>NIPLE DUPLO FERRO GALVANIZADO DN=1" BSP NBR 6943 ÁGUA/GÁS</v>
          </cell>
          <cell r="C1902" t="str">
            <v>un</v>
          </cell>
          <cell r="D1902">
            <v>13.49</v>
          </cell>
        </row>
        <row r="1903">
          <cell r="A1903" t="str">
            <v>HM04390</v>
          </cell>
          <cell r="B1903" t="str">
            <v>NIPLE DUPLO FERRO GALVANIZADO DN=3/4" BSP NBR 6943 ÁGUA/GÁS</v>
          </cell>
          <cell r="C1903" t="str">
            <v>un</v>
          </cell>
          <cell r="D1903">
            <v>7.86</v>
          </cell>
        </row>
        <row r="1904">
          <cell r="A1904" t="str">
            <v>HM05091</v>
          </cell>
          <cell r="B1904" t="str">
            <v>NIPLE DUPLO FERRO GALVANIZADO DN=1 1/2" BSP NBR 6943 ÁGUA/GÁS</v>
          </cell>
          <cell r="C1904" t="str">
            <v>un</v>
          </cell>
          <cell r="D1904">
            <v>23.12</v>
          </cell>
        </row>
        <row r="1905">
          <cell r="A1905" t="str">
            <v>HM05092</v>
          </cell>
          <cell r="B1905" t="str">
            <v>NIPLE DUPLO FERRO GALVANIZADO DN=2" BSP NBR 6943 ÁGUA/GÁS</v>
          </cell>
          <cell r="C1905" t="str">
            <v>un</v>
          </cell>
          <cell r="D1905">
            <v>46.07</v>
          </cell>
        </row>
        <row r="1906">
          <cell r="A1906" t="str">
            <v>HM05093</v>
          </cell>
          <cell r="B1906" t="str">
            <v>NIPLE DUPLO FERRO GALVANIZADO DN=2 1/2" BSP NBR 6943 ÁGUA/GÁS</v>
          </cell>
          <cell r="C1906" t="str">
            <v>un</v>
          </cell>
          <cell r="D1906">
            <v>63.67</v>
          </cell>
        </row>
        <row r="1907">
          <cell r="A1907" t="str">
            <v>HM05094</v>
          </cell>
          <cell r="B1907" t="str">
            <v>NIPLE DUPLO FERRO GALVANIZADO DN=3" BSP NBR 6943 ÁGUA/GÁS</v>
          </cell>
          <cell r="C1907" t="str">
            <v>un</v>
          </cell>
          <cell r="D1907">
            <v>85.53</v>
          </cell>
        </row>
        <row r="1908">
          <cell r="A1908" t="str">
            <v>HM05095</v>
          </cell>
          <cell r="B1908" t="str">
            <v>NIPLE DUPLO FERRO GALVANIZADO DN=4" BSP NBR 6943 ÁGUA/GÁS</v>
          </cell>
          <cell r="C1908" t="str">
            <v>un</v>
          </cell>
          <cell r="D1908">
            <v>146.21</v>
          </cell>
        </row>
        <row r="1909">
          <cell r="A1909" t="str">
            <v>HM01198</v>
          </cell>
          <cell r="B1909" t="str">
            <v>TÊ FERRO GALVANIZADO DN=1 1/2" BSP NBR 6943 ÁGUA/GÁS</v>
          </cell>
          <cell r="C1909" t="str">
            <v>un</v>
          </cell>
          <cell r="D1909">
            <v>42.3</v>
          </cell>
        </row>
        <row r="1910">
          <cell r="A1910" t="str">
            <v>HM01199</v>
          </cell>
          <cell r="B1910" t="str">
            <v>TÊ FERRO GALVANIZADO DN=1" BSP NBR 6943 ÁGUA/GÁS</v>
          </cell>
          <cell r="C1910" t="str">
            <v>un</v>
          </cell>
          <cell r="D1910">
            <v>25.02</v>
          </cell>
        </row>
        <row r="1911">
          <cell r="A1911" t="str">
            <v>HM01200</v>
          </cell>
          <cell r="B1911" t="str">
            <v>TÊ FERRO GALVANIZADO DN=2" BSP NBR 6943 ÁGUA/GÁS</v>
          </cell>
          <cell r="C1911" t="str">
            <v>un</v>
          </cell>
          <cell r="D1911">
            <v>77.709999999999994</v>
          </cell>
        </row>
        <row r="1912">
          <cell r="A1912" t="str">
            <v>HM01206</v>
          </cell>
          <cell r="B1912" t="str">
            <v>TUBO AÇO GALVANIZADO DN=1 1/2" CLASSE MÉDIA (3,837 KG/M) NBR 5580 ÁGUA/GÁS</v>
          </cell>
          <cell r="C1912" t="str">
            <v>M</v>
          </cell>
          <cell r="D1912">
            <v>61.18</v>
          </cell>
        </row>
        <row r="1913">
          <cell r="A1913" t="str">
            <v>HM01207</v>
          </cell>
          <cell r="B1913" t="str">
            <v>TUBO AÇO GALVANIZADO DN=1 1/4" CLASSE MÉDIA (3,340 KG/M) NBR 5580 ÁGUA/GÁS</v>
          </cell>
          <cell r="C1913" t="str">
            <v>M</v>
          </cell>
          <cell r="D1913">
            <v>52.99</v>
          </cell>
        </row>
        <row r="1914">
          <cell r="A1914" t="str">
            <v>HM01208</v>
          </cell>
          <cell r="B1914" t="str">
            <v>TUBO AÇO GALVANIZADO DN=1" CLASSE MÉDIA (2,596 KG/M) NBR 5580 ÁGUA/GÁS</v>
          </cell>
          <cell r="C1914" t="str">
            <v>M</v>
          </cell>
          <cell r="D1914">
            <v>45.66</v>
          </cell>
        </row>
        <row r="1915">
          <cell r="A1915" t="str">
            <v>HM01209</v>
          </cell>
          <cell r="B1915" t="str">
            <v>TUBO AÇO GALVANIZADO DN=1/2" CLASSE MÉDIA (1,273 KG/M) NBR 5580 ÁGUA/GÁS</v>
          </cell>
          <cell r="C1915" t="str">
            <v>M</v>
          </cell>
          <cell r="D1915">
            <v>21.31</v>
          </cell>
        </row>
        <row r="1916">
          <cell r="A1916" t="str">
            <v>HM01210</v>
          </cell>
          <cell r="B1916" t="str">
            <v>TUBO AÇO GALVANIZADO DN=2" CLASSE MÉDIA (5,390 KG/M) NBR 5580 ÁGUA/GÁS</v>
          </cell>
          <cell r="C1916" t="str">
            <v>M</v>
          </cell>
          <cell r="D1916">
            <v>94.95</v>
          </cell>
        </row>
        <row r="1917">
          <cell r="A1917" t="str">
            <v>HM01211</v>
          </cell>
          <cell r="B1917" t="str">
            <v>TUBO AÇO GALVANIZADO DN=3" CLASSE MÉDIA (8,620 KG/M) NBR 5580 ÁGUA/GÁS</v>
          </cell>
          <cell r="C1917" t="str">
            <v>M</v>
          </cell>
          <cell r="D1917">
            <v>154.63999999999999</v>
          </cell>
        </row>
        <row r="1918">
          <cell r="A1918" t="str">
            <v>HM01212</v>
          </cell>
          <cell r="B1918" t="str">
            <v>TUBO AÇO GALVANIZADO DN=3/4" CLASSE MÉDIA (1,649 KG/M) NBR 5580 ÁGUA/GÁS</v>
          </cell>
          <cell r="C1918" t="str">
            <v>M</v>
          </cell>
          <cell r="D1918">
            <v>30.38</v>
          </cell>
        </row>
        <row r="1919">
          <cell r="A1919" t="str">
            <v>HM01213</v>
          </cell>
          <cell r="B1919" t="str">
            <v>TUBO AÇO GALVANIZADO DN=4" CLASSE MÉDIA (10,475 KG/M) NBR 5580 ÁGUA/GÁS</v>
          </cell>
          <cell r="C1919" t="str">
            <v>M</v>
          </cell>
          <cell r="D1919">
            <v>183.51</v>
          </cell>
        </row>
        <row r="1920">
          <cell r="A1920" t="str">
            <v>HM04473</v>
          </cell>
          <cell r="B1920" t="str">
            <v>TUBO AÇO GALVANIZADO DN=6" CLASSE MÉDIA (19,740 KG/M) NBR 5580 ÁGUA/GÁS</v>
          </cell>
          <cell r="C1920" t="str">
            <v>M</v>
          </cell>
          <cell r="D1920">
            <v>321.52</v>
          </cell>
        </row>
        <row r="1921">
          <cell r="A1921" t="str">
            <v>HM01816</v>
          </cell>
          <cell r="B1921" t="str">
            <v>ADAPTADOR COMPRESSÃO POLIPROPILENO DE=20 MM NTS 179 PARA RAMAL PREDIAL</v>
          </cell>
          <cell r="C1921" t="str">
            <v>un</v>
          </cell>
          <cell r="D1921">
            <v>2.86</v>
          </cell>
        </row>
        <row r="1922">
          <cell r="A1922" t="str">
            <v>HM01817</v>
          </cell>
          <cell r="B1922" t="str">
            <v>ADAPTADOR COMPRESSÃO POLIPROPILENO DE=32 MM NTS 179 PARA RAMAL PREDIAL</v>
          </cell>
          <cell r="C1922" t="str">
            <v>un</v>
          </cell>
          <cell r="D1922">
            <v>10.97</v>
          </cell>
        </row>
        <row r="1923">
          <cell r="A1923" t="str">
            <v>HM06144</v>
          </cell>
          <cell r="B1923" t="str">
            <v>CAP ELETROFUSÃO PEAD DE=63 MM SDR11 PE100 INJETADO NTS 193</v>
          </cell>
          <cell r="C1923" t="str">
            <v>un</v>
          </cell>
          <cell r="D1923">
            <v>76.23</v>
          </cell>
        </row>
        <row r="1924">
          <cell r="A1924" t="str">
            <v>HM06145</v>
          </cell>
          <cell r="B1924" t="str">
            <v>CAP ELETROFUSÃO PEAD DE=90 MM SDR11 PE100 INJETADO NTS 193</v>
          </cell>
          <cell r="C1924" t="str">
            <v>un</v>
          </cell>
          <cell r="D1924">
            <v>157.72</v>
          </cell>
        </row>
        <row r="1925">
          <cell r="A1925" t="str">
            <v>HM06139</v>
          </cell>
          <cell r="B1925" t="str">
            <v>CAP ELETROFUSÃO PEAD DE=110 MM SDR11 PE100 INJETADO NTS 193</v>
          </cell>
          <cell r="C1925" t="str">
            <v>un</v>
          </cell>
          <cell r="D1925">
            <v>211</v>
          </cell>
        </row>
        <row r="1926">
          <cell r="A1926" t="str">
            <v>HM06140</v>
          </cell>
          <cell r="B1926" t="str">
            <v>CAP ELETROFUSÃO PEAD DE=160 MM SDR11 PE100 INJETADO NTS 193</v>
          </cell>
          <cell r="C1926" t="str">
            <v>un</v>
          </cell>
          <cell r="D1926">
            <v>366.11</v>
          </cell>
        </row>
        <row r="1927">
          <cell r="A1927" t="str">
            <v>HM02059</v>
          </cell>
          <cell r="B1927" t="str">
            <v>CAP ELETROFUSÃO PEAD DE=200 MM SDR 11 PE100 INJETADO NTS 193</v>
          </cell>
          <cell r="C1927" t="str">
            <v>un</v>
          </cell>
          <cell r="D1927">
            <v>907.4</v>
          </cell>
        </row>
        <row r="1928">
          <cell r="A1928" t="str">
            <v>HM06141</v>
          </cell>
          <cell r="B1928" t="str">
            <v>CAP ELETROFUSÃO PEAD DE=225 MM SDR11 PE100 INJETADO NTS 193</v>
          </cell>
          <cell r="C1928" t="str">
            <v>un</v>
          </cell>
          <cell r="D1928">
            <v>1011.28</v>
          </cell>
        </row>
        <row r="1929">
          <cell r="A1929" t="str">
            <v>HM02060</v>
          </cell>
          <cell r="B1929" t="str">
            <v>CAP ELETROFUSÃO PEAD DE=250 MM SDR 11 PE100 INJETADO NTS 193</v>
          </cell>
          <cell r="C1929" t="str">
            <v>un</v>
          </cell>
          <cell r="D1929">
            <v>1177.02</v>
          </cell>
        </row>
        <row r="1930">
          <cell r="A1930" t="str">
            <v>HM06142</v>
          </cell>
          <cell r="B1930" t="str">
            <v>CAP ELETROFUSÃO PEAD DE=280 MM SDR11 PE100 INJETADO NTS 193</v>
          </cell>
          <cell r="C1930" t="str">
            <v>un</v>
          </cell>
          <cell r="D1930">
            <v>1605.94</v>
          </cell>
        </row>
        <row r="1931">
          <cell r="A1931" t="str">
            <v>HM06143</v>
          </cell>
          <cell r="B1931" t="str">
            <v>CAP ELETROFUSÃO PEAD DE=315 MM SDR11 PE100 INJETADO NTS 193</v>
          </cell>
          <cell r="C1931" t="str">
            <v>un</v>
          </cell>
          <cell r="D1931">
            <v>1961.13</v>
          </cell>
        </row>
        <row r="1932">
          <cell r="A1932" t="str">
            <v>HM07760</v>
          </cell>
          <cell r="B1932" t="str">
            <v>CAP ELETROFUSÃO PEAD DE=400 MM SDR11 PE100 INJETADO NTS 193</v>
          </cell>
          <cell r="C1932" t="str">
            <v>un</v>
          </cell>
          <cell r="D1932">
            <v>6933.55</v>
          </cell>
        </row>
        <row r="1933">
          <cell r="A1933" t="str">
            <v>HM02067</v>
          </cell>
          <cell r="B1933" t="str">
            <v>COLARINHO TERMOFUSÃO PEAD DE=63 MM SDR11 PE100 LONGO NTS 193 PARA FLANGE DE AÇO (NÃO INCLUSO)</v>
          </cell>
          <cell r="C1933" t="str">
            <v>un</v>
          </cell>
          <cell r="D1933">
            <v>34.979999999999997</v>
          </cell>
        </row>
        <row r="1934">
          <cell r="A1934" t="str">
            <v>HM06189</v>
          </cell>
          <cell r="B1934" t="str">
            <v>COLARINHO TERMOFUSÃO PEAD DE=90 MM SDR11 PE100 LONGO NTS 193 PARA FLANGE DE AÇO (NÃO INCLUSO)</v>
          </cell>
          <cell r="C1934" t="str">
            <v>un</v>
          </cell>
          <cell r="D1934">
            <v>63.15</v>
          </cell>
        </row>
        <row r="1935">
          <cell r="A1935" t="str">
            <v>HM06181</v>
          </cell>
          <cell r="B1935" t="str">
            <v>COLARINHO TERMOFUSÃO PEAD DE=110 MM SDR11 PE100 LONGO NTS 193 PARA FLANGE DE AÇO (NÃO INCLUSO)</v>
          </cell>
          <cell r="C1935" t="str">
            <v>un</v>
          </cell>
          <cell r="D1935">
            <v>85.28</v>
          </cell>
        </row>
        <row r="1936">
          <cell r="A1936" t="str">
            <v>HM06182</v>
          </cell>
          <cell r="B1936" t="str">
            <v>COLARINHO TERMOFUSÃO PEAD DE=160 MM SDR11 PE100 LONGO NTS 193 PARA FLANGE DE AÇO (NÃO INCLUSO)</v>
          </cell>
          <cell r="C1936" t="str">
            <v>un</v>
          </cell>
          <cell r="D1936">
            <v>193.03</v>
          </cell>
        </row>
        <row r="1937">
          <cell r="A1937" t="str">
            <v>HM06183</v>
          </cell>
          <cell r="B1937" t="str">
            <v>COLARINHO TERMOFUSÃO PEAD DE=200 MM SDR11 PE100 LONGO NTS 193 PARA FLANGE DE AÇO (NÃO INCLUSO)</v>
          </cell>
          <cell r="C1937" t="str">
            <v>un</v>
          </cell>
          <cell r="D1937">
            <v>342.45</v>
          </cell>
        </row>
        <row r="1938">
          <cell r="A1938" t="str">
            <v>HM06184</v>
          </cell>
          <cell r="B1938" t="str">
            <v>COLARINHO TERMOFUSÃO PEAD DE=225 MM SDR11 PE100 LONGO NTS 193 PARA FLANGE DE AÇO (NÃO INCLUSO)</v>
          </cell>
          <cell r="C1938" t="str">
            <v>un</v>
          </cell>
          <cell r="D1938">
            <v>345.84</v>
          </cell>
        </row>
        <row r="1939">
          <cell r="A1939" t="str">
            <v>HM06185</v>
          </cell>
          <cell r="B1939" t="str">
            <v>COLARINHO TERMOFUSÃO PEAD DE=250 MM SDR11 PE100 LONGO NTS 193 PARA FLANGE DE AÇO (NÃO INCLUSO)</v>
          </cell>
          <cell r="C1939" t="str">
            <v>un</v>
          </cell>
          <cell r="D1939">
            <v>549.09</v>
          </cell>
        </row>
        <row r="1940">
          <cell r="A1940" t="str">
            <v>HM06186</v>
          </cell>
          <cell r="B1940" t="str">
            <v>COLARINHO TERMOFUSÃO PEAD DE=280 MM SDR11 PE100 LONGO NTS 193 PARA FLANGE DE AÇO (NÃO INCLUSO)</v>
          </cell>
          <cell r="C1940" t="str">
            <v>un</v>
          </cell>
          <cell r="D1940">
            <v>619.99</v>
          </cell>
        </row>
        <row r="1941">
          <cell r="A1941" t="str">
            <v>HM06187</v>
          </cell>
          <cell r="B1941" t="str">
            <v>COLARINHO TERMOFUSÃO PEAD DE=315 MM SDR11 PE100 LONGO NTS 193 PARA FLANGE DE AÇO (NÃO INCLUSO)</v>
          </cell>
          <cell r="C1941" t="str">
            <v>un</v>
          </cell>
          <cell r="D1941">
            <v>735.27</v>
          </cell>
        </row>
        <row r="1942">
          <cell r="A1942" t="str">
            <v>HM06188</v>
          </cell>
          <cell r="B1942" t="str">
            <v>COLARINHO TERMOFUSÃO PEAD DE=400 MM SDR11 PE100 LONGO NTS 193 PARA FLANGE DE AÇO (NÃO INCLUSO)</v>
          </cell>
          <cell r="C1942" t="str">
            <v>un</v>
          </cell>
          <cell r="D1942">
            <v>1996.86</v>
          </cell>
        </row>
        <row r="1943">
          <cell r="A1943" t="str">
            <v>HM05116</v>
          </cell>
          <cell r="B1943" t="str">
            <v>COTOVELO 90 ELETROFUSÃO PEAD DE 63 MM SDR 11 PE100 INJETADO</v>
          </cell>
          <cell r="C1943" t="str">
            <v>un</v>
          </cell>
          <cell r="D1943">
            <v>115.95</v>
          </cell>
        </row>
        <row r="1944">
          <cell r="A1944" t="str">
            <v>HM07761</v>
          </cell>
          <cell r="B1944" t="str">
            <v>COTOVELO 90 ELETROFUSÃO PEAD DE=90 SDR11 PE100 NTS 193</v>
          </cell>
          <cell r="C1944" t="str">
            <v>un</v>
          </cell>
          <cell r="D1944">
            <v>156.86000000000001</v>
          </cell>
        </row>
        <row r="1945">
          <cell r="A1945" t="str">
            <v>HM07762</v>
          </cell>
          <cell r="B1945" t="str">
            <v>COTOVELO 90 ELETROFUSÃO PEAD DE=110 SDR11 PE100 NTS 193</v>
          </cell>
          <cell r="C1945" t="str">
            <v>un</v>
          </cell>
          <cell r="D1945">
            <v>228.77</v>
          </cell>
        </row>
        <row r="1946">
          <cell r="A1946" t="str">
            <v>HM07763</v>
          </cell>
          <cell r="B1946" t="str">
            <v>COTOVELO 90 ELETROFUSÃO PEAD DE=160 SDR11 PE100 NTS 193</v>
          </cell>
          <cell r="C1946" t="str">
            <v>un</v>
          </cell>
          <cell r="D1946">
            <v>595.48</v>
          </cell>
        </row>
        <row r="1947">
          <cell r="A1947" t="str">
            <v>HM07764</v>
          </cell>
          <cell r="B1947" t="str">
            <v>COTOVELO 90 ELETROFUSÃO PEAD DE=200 SDR11 PE100 NTS 193</v>
          </cell>
          <cell r="C1947" t="str">
            <v>un</v>
          </cell>
          <cell r="D1947">
            <v>3337.65</v>
          </cell>
        </row>
        <row r="1948">
          <cell r="A1948" t="str">
            <v>HM07765</v>
          </cell>
          <cell r="B1948" t="str">
            <v>COTOVELO 90 ELETROFUSÃO PEAD DE=225 SDR11 PE100 NTS 193</v>
          </cell>
          <cell r="C1948" t="str">
            <v>un</v>
          </cell>
          <cell r="D1948">
            <v>4122.3999999999996</v>
          </cell>
        </row>
        <row r="1949">
          <cell r="A1949" t="str">
            <v>HM07766</v>
          </cell>
          <cell r="B1949" t="str">
            <v>COTOVELO 90 TERMOFUSÃO PEAD DE=250 SDR11 PE100 NTS 193</v>
          </cell>
          <cell r="C1949" t="str">
            <v>un</v>
          </cell>
          <cell r="D1949">
            <v>1080.47</v>
          </cell>
        </row>
        <row r="1950">
          <cell r="A1950" t="str">
            <v>HM07767</v>
          </cell>
          <cell r="B1950" t="str">
            <v>COTOVELO 90 TERMOFUSÃO PEAD DE=315 SDR11 PE100 NTS 193</v>
          </cell>
          <cell r="C1950" t="str">
            <v>un</v>
          </cell>
          <cell r="D1950">
            <v>2041.34</v>
          </cell>
        </row>
        <row r="1951">
          <cell r="A1951" t="str">
            <v>HM07768</v>
          </cell>
          <cell r="B1951" t="str">
            <v>COTOVELO 90 TERMOFUSÃO PEAD DE=400 SDR11 PE100 NTS 193</v>
          </cell>
          <cell r="C1951" t="str">
            <v>un</v>
          </cell>
          <cell r="D1951">
            <v>10322.41</v>
          </cell>
        </row>
        <row r="1952">
          <cell r="A1952" t="str">
            <v>HM07769</v>
          </cell>
          <cell r="B1952" t="str">
            <v>COTOVELO 45 ELETROFUSÃO PEAD DE=63 SDR11 PE100 NTS 193</v>
          </cell>
          <cell r="C1952" t="str">
            <v>un</v>
          </cell>
          <cell r="D1952">
            <v>107.79</v>
          </cell>
        </row>
        <row r="1953">
          <cell r="A1953" t="str">
            <v>HM07770</v>
          </cell>
          <cell r="B1953" t="str">
            <v>COTOVELO 45 ELETROFUSÃO PEAD DE=90 SDR11 PE100 NTS 193</v>
          </cell>
          <cell r="C1953" t="str">
            <v>un</v>
          </cell>
          <cell r="D1953">
            <v>211.81</v>
          </cell>
        </row>
        <row r="1954">
          <cell r="A1954" t="str">
            <v>HM07771</v>
          </cell>
          <cell r="B1954" t="str">
            <v>COTOVELO 45 ELETROFUSÃO PEAD DE=110 SDR11 PE100 NTS 193</v>
          </cell>
          <cell r="C1954" t="str">
            <v>un</v>
          </cell>
          <cell r="D1954">
            <v>345.27</v>
          </cell>
        </row>
        <row r="1955">
          <cell r="A1955" t="str">
            <v>HM07772</v>
          </cell>
          <cell r="B1955" t="str">
            <v>COTOVELO 45 ELETROFUSÃO PEAD DE=160 SDR11 PE100 NTS 193</v>
          </cell>
          <cell r="C1955" t="str">
            <v>un</v>
          </cell>
          <cell r="D1955">
            <v>735.35</v>
          </cell>
        </row>
        <row r="1956">
          <cell r="A1956" t="str">
            <v>HM07773</v>
          </cell>
          <cell r="B1956" t="str">
            <v>COTOVELO 45 ELETROFUSÃO PEAD DE=200 SDR11 PE100 NTS 193</v>
          </cell>
          <cell r="C1956" t="str">
            <v>un</v>
          </cell>
          <cell r="D1956">
            <v>3337.68</v>
          </cell>
        </row>
        <row r="1957">
          <cell r="A1957" t="str">
            <v>HM07774</v>
          </cell>
          <cell r="B1957" t="str">
            <v>COTOVELO 45 ELETROFUSÃO PEAD DE=225 SDR11 PE100 NTS 193</v>
          </cell>
          <cell r="C1957" t="str">
            <v>un</v>
          </cell>
          <cell r="D1957">
            <v>4116.9799999999996</v>
          </cell>
        </row>
        <row r="1958">
          <cell r="A1958" t="str">
            <v>HM07775</v>
          </cell>
          <cell r="B1958" t="str">
            <v>COTOVELO 45 TERMOFUSÃO PEAD DE=250 SDR11 PE100 NTS 193</v>
          </cell>
          <cell r="C1958" t="str">
            <v>un</v>
          </cell>
          <cell r="D1958">
            <v>1080.47</v>
          </cell>
        </row>
        <row r="1959">
          <cell r="A1959" t="str">
            <v>HM07776</v>
          </cell>
          <cell r="B1959" t="str">
            <v>COTOVELO 45 TERMOFUSÃO PEAD DE=315 SDR11 PE100 NTS 193</v>
          </cell>
          <cell r="C1959" t="str">
            <v>un</v>
          </cell>
          <cell r="D1959">
            <v>2041.34</v>
          </cell>
        </row>
        <row r="1960">
          <cell r="A1960" t="str">
            <v>HM07777</v>
          </cell>
          <cell r="B1960" t="str">
            <v>COTOVELO 45 TERMOFUSÃO PEAD DE=400 SDR11 PE100 NTS 193</v>
          </cell>
          <cell r="C1960" t="str">
            <v>un</v>
          </cell>
          <cell r="D1960">
            <v>10322.41</v>
          </cell>
        </row>
        <row r="1961">
          <cell r="A1961" t="str">
            <v>HM06359</v>
          </cell>
          <cell r="B1961" t="str">
            <v>FLANGE SEM RESSALTO AÇO CARBONO DE=63 MM * (1,70 KG) NBR 7675 PN 10 P/COLARINHO PEAD</v>
          </cell>
          <cell r="C1961" t="str">
            <v>un</v>
          </cell>
          <cell r="D1961">
            <v>66</v>
          </cell>
        </row>
        <row r="1962">
          <cell r="A1962" t="str">
            <v>HM06360</v>
          </cell>
          <cell r="B1962" t="str">
            <v>FLANGE SEM RESSALTO AÇO CARBONO DE=90 MM * (2,70 KG) NBR 7675 PN 10 P/COLARINHO PEAD</v>
          </cell>
          <cell r="C1962" t="str">
            <v>un</v>
          </cell>
          <cell r="D1962">
            <v>97</v>
          </cell>
        </row>
        <row r="1963">
          <cell r="A1963" t="str">
            <v>HM06351</v>
          </cell>
          <cell r="B1963" t="str">
            <v>FLANGE SEM RESSALTO AÇO CARBONO DE=110 MM * (2,70 KG) NBR 7675 PN 10 P/COLARINHO PEAD</v>
          </cell>
          <cell r="C1963" t="str">
            <v>un</v>
          </cell>
          <cell r="D1963">
            <v>107.66</v>
          </cell>
        </row>
        <row r="1964">
          <cell r="A1964" t="str">
            <v>HM06352</v>
          </cell>
          <cell r="B1964" t="str">
            <v>FLANGE SEM RESSALTO AÇO CARBONO DE=160 MM * (4,10 KG) NBR 7675 PN 10 P/COLARINHO PEAD</v>
          </cell>
          <cell r="C1964" t="str">
            <v>un</v>
          </cell>
          <cell r="D1964">
            <v>192.19</v>
          </cell>
        </row>
        <row r="1965">
          <cell r="A1965" t="str">
            <v>HM06353</v>
          </cell>
          <cell r="B1965" t="str">
            <v>FLANGE SEM RESSALTO AÇO CARBONO DE=200 MM * (6,00 KG) NBR 7675 PN 10 P/COLARINHO PEAD</v>
          </cell>
          <cell r="C1965" t="str">
            <v>un</v>
          </cell>
          <cell r="D1965">
            <v>281</v>
          </cell>
        </row>
        <row r="1966">
          <cell r="A1966" t="str">
            <v>HM06354</v>
          </cell>
          <cell r="B1966" t="str">
            <v>FLANGE SEM RESSALTO AÇO CARBONO DE=225 MM * (6,85 KG) NBR 7675 PN 10 P/COLARINHO PEAD</v>
          </cell>
          <cell r="C1966" t="str">
            <v>un</v>
          </cell>
          <cell r="D1966">
            <v>281</v>
          </cell>
        </row>
        <row r="1967">
          <cell r="A1967" t="str">
            <v>HM06355</v>
          </cell>
          <cell r="B1967" t="str">
            <v>FLANGE SEM RESSALTO AÇO CARBONO DE=250 MM * (7,70 KG) NBR 7675 PN 10 P/COLARINHO PEAD</v>
          </cell>
          <cell r="C1967" t="str">
            <v>un</v>
          </cell>
          <cell r="D1967">
            <v>378.56</v>
          </cell>
        </row>
        <row r="1968">
          <cell r="A1968" t="str">
            <v>HM06356</v>
          </cell>
          <cell r="B1968" t="str">
            <v>FLANGE SEM RESSALTO AÇO CARBONO DE=280 MM * (7,91 KG) NBR 7675 PN 10 P/COLARINHO PEAD</v>
          </cell>
          <cell r="C1968" t="str">
            <v>un</v>
          </cell>
          <cell r="D1968">
            <v>378.56</v>
          </cell>
        </row>
        <row r="1969">
          <cell r="A1969" t="str">
            <v>HM06357</v>
          </cell>
          <cell r="B1969" t="str">
            <v>FLANGE SEM RESSALTO AÇO CARBONO DE=315 MM * (8,90 KG) NBR 7675 PN 10 P/COLARINHO PEAD</v>
          </cell>
          <cell r="C1969" t="str">
            <v>un</v>
          </cell>
          <cell r="D1969">
            <v>546</v>
          </cell>
        </row>
        <row r="1970">
          <cell r="A1970" t="str">
            <v>HM06358</v>
          </cell>
          <cell r="B1970" t="str">
            <v>FLANGE SEM RESSALTO AÇO CARBONO DE=400 MM * (18,90 KG) NBR 7675 PN 10 P/COLARINHO PEAD</v>
          </cell>
          <cell r="C1970" t="str">
            <v>un</v>
          </cell>
          <cell r="D1970">
            <v>966.54</v>
          </cell>
        </row>
        <row r="1971">
          <cell r="A1971" t="str">
            <v>HM02073</v>
          </cell>
          <cell r="B1971" t="str">
            <v>LUVA ELETROFUSÃO PEAD DE=63 MM SDR11 PE100 INJETADO NTS 193</v>
          </cell>
          <cell r="C1971" t="str">
            <v>un</v>
          </cell>
          <cell r="D1971">
            <v>45.66</v>
          </cell>
        </row>
        <row r="1972">
          <cell r="A1972" t="str">
            <v>HM06427</v>
          </cell>
          <cell r="B1972" t="str">
            <v>LUVA ELETROFUSÃO PEAD DE=90 MM SDR11 PE100 INJETADO NTS 193</v>
          </cell>
          <cell r="C1972" t="str">
            <v>un</v>
          </cell>
          <cell r="D1972">
            <v>92.21</v>
          </cell>
        </row>
        <row r="1973">
          <cell r="A1973" t="str">
            <v>HM06421</v>
          </cell>
          <cell r="B1973" t="str">
            <v>LUVA ELETROFUSÃO PEAD DE=110 MM SDR11 PE100 INJETADO NTS 193</v>
          </cell>
          <cell r="C1973" t="str">
            <v>un</v>
          </cell>
          <cell r="D1973">
            <v>118.23</v>
          </cell>
        </row>
        <row r="1974">
          <cell r="A1974" t="str">
            <v>HM06422</v>
          </cell>
          <cell r="B1974" t="str">
            <v>LUVA ELETROFUSÃO PEAD DE=160 MM SDR11 PE100 INJETADO NTS 193</v>
          </cell>
          <cell r="C1974" t="str">
            <v>un</v>
          </cell>
          <cell r="D1974">
            <v>215.31</v>
          </cell>
        </row>
        <row r="1975">
          <cell r="A1975" t="str">
            <v>HM02071</v>
          </cell>
          <cell r="B1975" t="str">
            <v>LUVA ELETROFUSÃO PEAD DE=200 MM SDR11 PE100 INJETADO NTS 193</v>
          </cell>
          <cell r="C1975" t="str">
            <v>un</v>
          </cell>
          <cell r="D1975">
            <v>336.04</v>
          </cell>
        </row>
        <row r="1976">
          <cell r="A1976" t="str">
            <v>HM06423</v>
          </cell>
          <cell r="B1976" t="str">
            <v>LUVA ELETROFUSÃO PEAD DE=225 MM SDR11 PE100 INJETADO NTS 193</v>
          </cell>
          <cell r="C1976" t="str">
            <v>un</v>
          </cell>
          <cell r="D1976">
            <v>412.3</v>
          </cell>
        </row>
        <row r="1977">
          <cell r="A1977" t="str">
            <v>HM02072</v>
          </cell>
          <cell r="B1977" t="str">
            <v>LUVA ELETROFUSÃO PEAD DE=250 MM SDR11 PE100 INJETADO NTS 193</v>
          </cell>
          <cell r="C1977" t="str">
            <v>un</v>
          </cell>
          <cell r="D1977">
            <v>474.82</v>
          </cell>
        </row>
        <row r="1978">
          <cell r="A1978" t="str">
            <v>HM06424</v>
          </cell>
          <cell r="B1978" t="str">
            <v>LUVA ELETROFUSÃO PEAD DE=280 MM SDR11 PE100 INJETADO NTS 193</v>
          </cell>
          <cell r="C1978" t="str">
            <v>un</v>
          </cell>
          <cell r="D1978">
            <v>790.39</v>
          </cell>
        </row>
        <row r="1979">
          <cell r="A1979" t="str">
            <v>HM06425</v>
          </cell>
          <cell r="B1979" t="str">
            <v>LUVA ELETROFUSÃO PEAD DE=315 MM SDR11 PE100 INJETADO NTS 193</v>
          </cell>
          <cell r="C1979" t="str">
            <v>un</v>
          </cell>
          <cell r="D1979">
            <v>997.14</v>
          </cell>
        </row>
        <row r="1980">
          <cell r="A1980" t="str">
            <v>HM06426</v>
          </cell>
          <cell r="B1980" t="str">
            <v>LUVA ELETROFUSÃO PEAD DE=400 MM SDR11 PE100 INJETADO NTS 193</v>
          </cell>
          <cell r="C1980" t="str">
            <v>un</v>
          </cell>
          <cell r="D1980">
            <v>3243.64</v>
          </cell>
        </row>
        <row r="1981">
          <cell r="A1981" t="str">
            <v>HM06508</v>
          </cell>
          <cell r="B1981" t="str">
            <v>SELIM AJUSTÁVEL PP DN=150 X 100 MM NBR 10570 P/TUBO PVC OU CERÃMICO</v>
          </cell>
          <cell r="C1981" t="str">
            <v>un</v>
          </cell>
          <cell r="D1981">
            <v>200</v>
          </cell>
        </row>
        <row r="1982">
          <cell r="A1982" t="str">
            <v>HM06507</v>
          </cell>
          <cell r="B1982" t="str">
            <v>SELIM AJUSTÁVEL PP DN=200 X 100 MM OU 150 X 100 MM (ADAPTÁVEL) NBR 10570 P/TUBO PVC OU CERÃMICO</v>
          </cell>
          <cell r="C1982" t="str">
            <v>un</v>
          </cell>
          <cell r="D1982">
            <v>250</v>
          </cell>
        </row>
        <row r="1983">
          <cell r="A1983" t="str">
            <v>HM06509</v>
          </cell>
          <cell r="B1983" t="str">
            <v>SELIM AJUSTÁVEL PP DN=200 X 100 MM NBR 10571 P/TUBO PVC OU CERÃMICO</v>
          </cell>
          <cell r="C1983" t="str">
            <v>un</v>
          </cell>
          <cell r="D1983">
            <v>250</v>
          </cell>
        </row>
        <row r="1984">
          <cell r="A1984" t="str">
            <v>HM06643</v>
          </cell>
          <cell r="B1984" t="str">
            <v>TÊ 90 ELETROFUSÃO PEAD DE=32 SDR11 PE100 NTS 193</v>
          </cell>
          <cell r="C1984" t="str">
            <v>un</v>
          </cell>
          <cell r="D1984">
            <v>80.84</v>
          </cell>
        </row>
        <row r="1985">
          <cell r="A1985" t="str">
            <v>HM06644</v>
          </cell>
          <cell r="B1985" t="str">
            <v>TÊ 90 ELETROFUSÃO PEAD DE=63 SDR11 PE100 NTS 193</v>
          </cell>
          <cell r="C1985" t="str">
            <v>un</v>
          </cell>
          <cell r="D1985">
            <v>151.66</v>
          </cell>
        </row>
        <row r="1986">
          <cell r="A1986" t="str">
            <v>HM07778</v>
          </cell>
          <cell r="B1986" t="str">
            <v>TÊ 90 ELETROFUSÃO PEAD DE=90 SDR11 PE100 NTS 193</v>
          </cell>
          <cell r="C1986" t="str">
            <v>un</v>
          </cell>
          <cell r="D1986">
            <v>186.24</v>
          </cell>
        </row>
        <row r="1987">
          <cell r="A1987" t="str">
            <v>HM07779</v>
          </cell>
          <cell r="B1987" t="str">
            <v>TÊ 90 ELETROFUSÃO PEAD DE=110 SDR11 PE100 NTS 193</v>
          </cell>
          <cell r="C1987" t="str">
            <v>un</v>
          </cell>
          <cell r="D1987">
            <v>282.86</v>
          </cell>
        </row>
        <row r="1988">
          <cell r="A1988" t="str">
            <v>HM07780</v>
          </cell>
          <cell r="B1988" t="str">
            <v>TÊ 90 ELETROFUSÃO PEAD DE=160 SDR11 PE100 NTS 193</v>
          </cell>
          <cell r="C1988" t="str">
            <v>un</v>
          </cell>
          <cell r="D1988">
            <v>659.75</v>
          </cell>
        </row>
        <row r="1989">
          <cell r="A1989" t="str">
            <v>HM07781</v>
          </cell>
          <cell r="B1989" t="str">
            <v>TÊ 90 ELETROFUSÃO PEAD DE=200 SDR11 PE100 NTS 193</v>
          </cell>
          <cell r="C1989" t="str">
            <v>un</v>
          </cell>
          <cell r="D1989">
            <v>1471.69</v>
          </cell>
        </row>
        <row r="1990">
          <cell r="A1990" t="str">
            <v>HM07782</v>
          </cell>
          <cell r="B1990" t="str">
            <v>TÊ 90 ELETROFUSÃO PEAD DE=225 SDR11 PE100 NTS 193</v>
          </cell>
          <cell r="C1990" t="str">
            <v>un</v>
          </cell>
          <cell r="D1990">
            <v>1799.37</v>
          </cell>
        </row>
        <row r="1991">
          <cell r="A1991" t="str">
            <v>HM07783</v>
          </cell>
          <cell r="B1991" t="str">
            <v>TÊ 90 TERMOFUSÃO PEAD DE=250 SDR11 PE100 NTS 193</v>
          </cell>
          <cell r="C1991" t="str">
            <v>un</v>
          </cell>
          <cell r="D1991">
            <v>1474.3</v>
          </cell>
        </row>
        <row r="1992">
          <cell r="A1992" t="str">
            <v>HM07784</v>
          </cell>
          <cell r="B1992" t="str">
            <v>TÊ 90 TERMOFUSÃO PEAD DE=315 SDR11 PE100 NTS 193</v>
          </cell>
          <cell r="C1992" t="str">
            <v>un</v>
          </cell>
          <cell r="D1992">
            <v>2831.12</v>
          </cell>
        </row>
        <row r="1993">
          <cell r="A1993" t="str">
            <v>HM07785</v>
          </cell>
          <cell r="B1993" t="str">
            <v>TÊ 90 TERMOFUSÃO PEAD DE=400 SDR11 PE100 NTS 193</v>
          </cell>
          <cell r="C1993" t="str">
            <v>un</v>
          </cell>
          <cell r="D1993">
            <v>7536.74</v>
          </cell>
        </row>
        <row r="1994">
          <cell r="A1994" t="str">
            <v>HM07786</v>
          </cell>
          <cell r="B1994" t="str">
            <v>REDUÇÃO CONCÊNTRICA ELETROFUSÃO PEAD DE=63X32 SDR11 PE100 NTS 193</v>
          </cell>
          <cell r="C1994" t="str">
            <v>un</v>
          </cell>
          <cell r="D1994">
            <v>87.12</v>
          </cell>
        </row>
        <row r="1995">
          <cell r="A1995" t="str">
            <v>HM07787</v>
          </cell>
          <cell r="B1995" t="str">
            <v>REDUÇÃO CONCÊNTRICA ELETROFUSÃO PEAD DE=90X63 SDR11 PE100 NTS 193</v>
          </cell>
          <cell r="C1995" t="str">
            <v>un</v>
          </cell>
          <cell r="D1995">
            <v>143.38999999999999</v>
          </cell>
        </row>
        <row r="1996">
          <cell r="A1996" t="str">
            <v>HM07788</v>
          </cell>
          <cell r="B1996" t="str">
            <v>REDUÇÃO CONCÊNTRICA ELETROFUSÃO PEAD DE=110X63 SDR11 PE100 NTS 193</v>
          </cell>
          <cell r="C1996" t="str">
            <v>un</v>
          </cell>
          <cell r="D1996">
            <v>226.07</v>
          </cell>
        </row>
        <row r="1997">
          <cell r="A1997" t="str">
            <v>HM07789</v>
          </cell>
          <cell r="B1997" t="str">
            <v>REDUÇÃO CONCÊNTRICA ELETROFUSÃO PEAD DE=160X110 SDR11 PE100 NTS 193</v>
          </cell>
          <cell r="C1997" t="str">
            <v>un</v>
          </cell>
          <cell r="D1997">
            <v>404.4</v>
          </cell>
        </row>
        <row r="1998">
          <cell r="A1998" t="str">
            <v>HM07790</v>
          </cell>
          <cell r="B1998" t="str">
            <v>REDUÇÃO CONCÊNTRICA ELETROFUSÃO PEAD DE=200X160 SDR11 PE100 NTS 193</v>
          </cell>
          <cell r="C1998" t="str">
            <v>un</v>
          </cell>
          <cell r="D1998">
            <v>2729.48</v>
          </cell>
        </row>
        <row r="1999">
          <cell r="A1999" t="str">
            <v>HM07791</v>
          </cell>
          <cell r="B1999" t="str">
            <v>REDUÇÃO CONCÊNTRICA ELETROFUSÃO PEAD DE=225X200 SDR11 PE100 NTS 193</v>
          </cell>
          <cell r="C1999" t="str">
            <v>un</v>
          </cell>
          <cell r="D1999">
            <v>2913.87</v>
          </cell>
        </row>
        <row r="2000">
          <cell r="A2000" t="str">
            <v>HM07792</v>
          </cell>
          <cell r="B2000" t="str">
            <v>REDUÇÃO CONCÊNTRICA TERMOFUSÃO PEAD DE=250X200 SDR11 PE100 NTS 193</v>
          </cell>
          <cell r="C2000" t="str">
            <v>un</v>
          </cell>
          <cell r="D2000">
            <v>644.6</v>
          </cell>
        </row>
        <row r="2001">
          <cell r="A2001" t="str">
            <v>HM07793</v>
          </cell>
          <cell r="B2001" t="str">
            <v>REDUÇÃO CONCÊNTRICA TERMOFUSÃO PEAD DE=315X250 SDR11 PE100 NTS 193</v>
          </cell>
          <cell r="C2001" t="str">
            <v>un</v>
          </cell>
          <cell r="D2001">
            <v>1105.4000000000001</v>
          </cell>
        </row>
        <row r="2002">
          <cell r="A2002" t="str">
            <v>HM07794</v>
          </cell>
          <cell r="B2002" t="str">
            <v>REDUÇÃO CONCÊNTRICA TERMOFUSÃO PEAD DE=400X315 SDR11 PE100 NTS 193</v>
          </cell>
          <cell r="C2002" t="str">
            <v>un</v>
          </cell>
          <cell r="D2002">
            <v>5392.39</v>
          </cell>
        </row>
        <row r="2003">
          <cell r="A2003" t="str">
            <v>HM01856</v>
          </cell>
          <cell r="B2003" t="str">
            <v>UNIÃO CAPEADA EM POLIPROPILENO PARA TUBO DE PEAD DE=20 MM NTS 179</v>
          </cell>
          <cell r="C2003" t="str">
            <v>un</v>
          </cell>
          <cell r="D2003">
            <v>6.8</v>
          </cell>
        </row>
        <row r="2004">
          <cell r="A2004" t="str">
            <v>HM01857</v>
          </cell>
          <cell r="B2004" t="str">
            <v>UNIÃO CAPEADA EM POLIPROPILENO PARA TUBO DE PEAD DE=32 MM NTS 179</v>
          </cell>
          <cell r="C2004" t="str">
            <v>un</v>
          </cell>
          <cell r="D2004">
            <v>16.45</v>
          </cell>
        </row>
        <row r="2005">
          <cell r="A2005" t="str">
            <v>HM01858</v>
          </cell>
          <cell r="B2005" t="str">
            <v>UNIÃO POLIPROPILENO DE=20 MM NTS 179 PARA RAMAL PREDIAL</v>
          </cell>
          <cell r="C2005" t="str">
            <v>un</v>
          </cell>
          <cell r="D2005">
            <v>4.59</v>
          </cell>
        </row>
        <row r="2006">
          <cell r="A2006" t="str">
            <v>HM01859</v>
          </cell>
          <cell r="B2006" t="str">
            <v>UNIÃO POLIPROPILENO DE=32 MM NTS 179 PARA RAMAL PREDIAL</v>
          </cell>
          <cell r="C2006" t="str">
            <v>un</v>
          </cell>
          <cell r="D2006">
            <v>11.4</v>
          </cell>
        </row>
        <row r="2007">
          <cell r="A2007" t="str">
            <v>HM06679</v>
          </cell>
          <cell r="B2007" t="str">
            <v>TUBO PEAD PE 80 1 MPA DE=20 MM AZUL NTS 048 APLICAÇÃO ÁGUA</v>
          </cell>
          <cell r="C2007" t="str">
            <v>M</v>
          </cell>
          <cell r="D2007">
            <v>4.25</v>
          </cell>
        </row>
        <row r="2008">
          <cell r="A2008" t="str">
            <v>HM06680</v>
          </cell>
          <cell r="B2008" t="str">
            <v>TUBO PEAD PE 80 1 MPA DE=32 MM AZUL NTS 048 APLICAÇÃO ÁGUA</v>
          </cell>
          <cell r="C2008" t="str">
            <v>M</v>
          </cell>
          <cell r="D2008">
            <v>8.8699999999999992</v>
          </cell>
        </row>
        <row r="2009">
          <cell r="A2009" t="str">
            <v>HM02091</v>
          </cell>
          <cell r="B2009" t="str">
            <v>TUBO PEAD PE100 PN16 SDR11 DE= 63 MM AZUL NTS 194 APLICAÇÃO ÁGUA</v>
          </cell>
          <cell r="C2009" t="str">
            <v>M</v>
          </cell>
          <cell r="D2009">
            <v>34.43</v>
          </cell>
        </row>
        <row r="2010">
          <cell r="A2010" t="str">
            <v>HM02093</v>
          </cell>
          <cell r="B2010" t="str">
            <v>TUBO PEAD PE100 PN16 SDR11 DE= 90 MM AZUL NTS 194 APLICAÇÃO ÁGUA</v>
          </cell>
          <cell r="C2010" t="str">
            <v>M</v>
          </cell>
          <cell r="D2010">
            <v>69.55</v>
          </cell>
        </row>
        <row r="2011">
          <cell r="A2011" t="str">
            <v>HM02085</v>
          </cell>
          <cell r="B2011" t="str">
            <v>TUBO PEAD PE100 PN16 SDR11 DE=110 MM AZUL NTS 194 APLICAÇÃO ÁGUA</v>
          </cell>
          <cell r="C2011" t="str">
            <v>M</v>
          </cell>
          <cell r="D2011">
            <v>101.96</v>
          </cell>
        </row>
        <row r="2012">
          <cell r="A2012" t="str">
            <v>HM02087</v>
          </cell>
          <cell r="B2012" t="str">
            <v>TUBO PEAD PE100 PN16 SDR11 DE=160 MM AZUL NTS 194 APLICAÇÃO ÁGUA</v>
          </cell>
          <cell r="C2012" t="str">
            <v>M</v>
          </cell>
          <cell r="D2012">
            <v>204.92</v>
          </cell>
        </row>
        <row r="2013">
          <cell r="A2013" t="str">
            <v>HM02088</v>
          </cell>
          <cell r="B2013" t="str">
            <v>TUBO PEAD PE100 PN16 SDR11 DE=200 MM AZUL NTS 194 APLICAÇÃO ÁGUA</v>
          </cell>
          <cell r="C2013" t="str">
            <v>M</v>
          </cell>
          <cell r="D2013">
            <v>317.61</v>
          </cell>
        </row>
        <row r="2014">
          <cell r="A2014" t="str">
            <v>HM05140</v>
          </cell>
          <cell r="B2014" t="str">
            <v>TUBO PEAD PE100 PN16 SDR11 DE=225 MM AZUL NTS 194 APLICAÇÃO ÁGUA</v>
          </cell>
          <cell r="C2014" t="str">
            <v>M</v>
          </cell>
          <cell r="D2014">
            <v>401.28</v>
          </cell>
        </row>
        <row r="2015">
          <cell r="A2015" t="str">
            <v>HM02090</v>
          </cell>
          <cell r="B2015" t="str">
            <v>TUBO PEAD PE100 PN16 SDR11 DE=250 MM AZUL NTS 194 APLICAÇÃO ÁGUA</v>
          </cell>
          <cell r="C2015" t="str">
            <v>M</v>
          </cell>
          <cell r="D2015">
            <v>493.52</v>
          </cell>
        </row>
        <row r="2016">
          <cell r="A2016" t="str">
            <v>HM05141</v>
          </cell>
          <cell r="B2016" t="str">
            <v>TUBO PEAD PE100 PN16 SDR11 DE=280 MM AZUL NTS 194 APLICAÇÃO ÁGUA</v>
          </cell>
          <cell r="C2016" t="str">
            <v>M</v>
          </cell>
          <cell r="D2016">
            <v>618.42999999999995</v>
          </cell>
        </row>
        <row r="2017">
          <cell r="A2017" t="str">
            <v>HM05142</v>
          </cell>
          <cell r="B2017" t="str">
            <v>TUBO PEAD PE100 PN16 SDR11 DE=315 MM AZUL NTS 194 APLICAÇÃO ÁGUA</v>
          </cell>
          <cell r="C2017" t="str">
            <v>M</v>
          </cell>
          <cell r="D2017">
            <v>782.18</v>
          </cell>
        </row>
        <row r="2018">
          <cell r="A2018" t="str">
            <v>HM07140</v>
          </cell>
          <cell r="B2018" t="str">
            <v>TUBO PEAD PE100 PN16 SDR11 DE=355 MM AZUL NTS 194 APLICAÇÃO ÁGUA</v>
          </cell>
          <cell r="C2018" t="str">
            <v>M</v>
          </cell>
          <cell r="D2018">
            <v>991.94</v>
          </cell>
        </row>
        <row r="2019">
          <cell r="A2019" t="str">
            <v>HM05143</v>
          </cell>
          <cell r="B2019" t="str">
            <v>TUBO PEAD PE100 PN16 SDR11 DE=400 MM AZUL NTS 194 APLICAÇÃO ÁGUA</v>
          </cell>
          <cell r="C2019" t="str">
            <v>M</v>
          </cell>
          <cell r="D2019">
            <v>1265.8699999999999</v>
          </cell>
        </row>
        <row r="2020">
          <cell r="A2020" t="str">
            <v>HM07330</v>
          </cell>
          <cell r="B2020" t="str">
            <v>TUBO PEAD PE100 PN16 SDR11 DE=500 MM AZUL NTS 194 APLICAÇÃO ÁGUA</v>
          </cell>
          <cell r="C2020" t="str">
            <v>M</v>
          </cell>
          <cell r="D2020">
            <v>1987.97</v>
          </cell>
        </row>
        <row r="2021">
          <cell r="A2021" t="str">
            <v>HM06698</v>
          </cell>
          <cell r="B2021" t="str">
            <v>TUBO PEAD PE100 PN10 SDR17 DE= 63 MM AZUL NTS 194 APLICAÇÃO ÁGUA</v>
          </cell>
          <cell r="C2021" t="str">
            <v>M</v>
          </cell>
          <cell r="D2021">
            <v>22.61</v>
          </cell>
        </row>
        <row r="2022">
          <cell r="A2022" t="str">
            <v>HM06700</v>
          </cell>
          <cell r="B2022" t="str">
            <v>TUBO PEAD PE100 PN10 SDR17 DE= 90 MM AZUL NTS 194 APLICAÇÃO ÁGUA</v>
          </cell>
          <cell r="C2022" t="str">
            <v>M</v>
          </cell>
          <cell r="D2022">
            <v>45.25</v>
          </cell>
        </row>
        <row r="2023">
          <cell r="A2023" t="str">
            <v>HM06681</v>
          </cell>
          <cell r="B2023" t="str">
            <v>TUBO PEAD PE100 PN10 SDR17 DE=110 MM AZUL NTS 194 APLICAÇÃO ÁGUA</v>
          </cell>
          <cell r="C2023" t="str">
            <v>M</v>
          </cell>
          <cell r="D2023">
            <v>66.84</v>
          </cell>
        </row>
        <row r="2024">
          <cell r="A2024" t="str">
            <v>HM06683</v>
          </cell>
          <cell r="B2024" t="str">
            <v>TUBO PEAD PE100 PN10 SDR17 DE=160 MM AZUL NTS 194 APLICAÇÃO ÁGUA</v>
          </cell>
          <cell r="C2024" t="str">
            <v>M</v>
          </cell>
          <cell r="D2024">
            <v>137.66999999999999</v>
          </cell>
        </row>
        <row r="2025">
          <cell r="A2025" t="str">
            <v>HM06685</v>
          </cell>
          <cell r="B2025" t="str">
            <v>TUBO PEAD PE100 PN10 SDR17 DE=200 MM AZUL NTS 194 APLICAÇÃO ÁGUA</v>
          </cell>
          <cell r="C2025" t="str">
            <v>M</v>
          </cell>
          <cell r="D2025">
            <v>213.75</v>
          </cell>
        </row>
        <row r="2026">
          <cell r="A2026" t="str">
            <v>HM06688</v>
          </cell>
          <cell r="B2026" t="str">
            <v>TUBO PEAD PE100 PN10 SDR17 DE=250 MM AZUL NTS 194 APLICAÇÃO ÁGUA</v>
          </cell>
          <cell r="C2026" t="str">
            <v>M</v>
          </cell>
          <cell r="D2026">
            <v>331.86</v>
          </cell>
        </row>
        <row r="2027">
          <cell r="A2027" t="str">
            <v>HM06691</v>
          </cell>
          <cell r="B2027" t="str">
            <v>TUBO PEAD PE100 PN10 SDR17 DE=315 MM AZUL NTS 194 APLICAÇÃO ÁGUA</v>
          </cell>
          <cell r="C2027" t="str">
            <v>M</v>
          </cell>
          <cell r="D2027">
            <v>532.07000000000005</v>
          </cell>
        </row>
        <row r="2028">
          <cell r="A2028" t="str">
            <v>HM06693</v>
          </cell>
          <cell r="B2028" t="str">
            <v>TUBO PEAD PE100 PN10 SDR17 DE=355 MM AZUL NTS 194 APLICAÇÃO ÁGUA</v>
          </cell>
          <cell r="C2028" t="str">
            <v>M</v>
          </cell>
          <cell r="D2028">
            <v>675.29</v>
          </cell>
        </row>
        <row r="2029">
          <cell r="A2029" t="str">
            <v>HM06696</v>
          </cell>
          <cell r="B2029" t="str">
            <v>TUBO PEAD PE100 PN10 SDR17 DE=400 MM AZUL NTS 194 APLICAÇÃO ÁGUA</v>
          </cell>
          <cell r="C2029" t="str">
            <v>M</v>
          </cell>
          <cell r="D2029">
            <v>842.43</v>
          </cell>
        </row>
        <row r="2030">
          <cell r="A2030" t="str">
            <v>HM07331</v>
          </cell>
          <cell r="B2030" t="str">
            <v>TUBO PEAD PE100 PN10 SDR17 DE=500 MM AZUL NTS 194 APLICAÇÃO ÁGUA</v>
          </cell>
          <cell r="C2030" t="str">
            <v>M</v>
          </cell>
          <cell r="D2030">
            <v>1348.7</v>
          </cell>
        </row>
        <row r="2031">
          <cell r="A2031" t="str">
            <v>HM06699</v>
          </cell>
          <cell r="B2031" t="str">
            <v>TUBO PEAD PE100 PN10 SDR17 DE=63 MM PRETO NTS 194 APLICAÇÃO ESGOTO</v>
          </cell>
          <cell r="C2031" t="str">
            <v>M</v>
          </cell>
          <cell r="D2031">
            <v>22.13</v>
          </cell>
        </row>
        <row r="2032">
          <cell r="A2032" t="str">
            <v>HM06701</v>
          </cell>
          <cell r="B2032" t="str">
            <v>TUBO PEAD PE100 PN10 SDR17 DE=90 MM PRETO NTS 194 APLICAÇÃO ESGOTO</v>
          </cell>
          <cell r="C2032" t="str">
            <v>M</v>
          </cell>
          <cell r="D2032">
            <v>43.42</v>
          </cell>
        </row>
        <row r="2033">
          <cell r="A2033" t="str">
            <v>HM06682</v>
          </cell>
          <cell r="B2033" t="str">
            <v>TUBO PEAD PE100 PN10 SDR17 DE=110 MM PRETO NTS 194 APLICAÇÃO ESGOTO</v>
          </cell>
          <cell r="C2033" t="str">
            <v>M</v>
          </cell>
          <cell r="D2033">
            <v>63.47</v>
          </cell>
        </row>
        <row r="2034">
          <cell r="A2034" t="str">
            <v>HM06684</v>
          </cell>
          <cell r="B2034" t="str">
            <v>TUBO PEAD PE100 PN10 SDR17 DE=160 MM PRETO NTS 194 APLICAÇÃO ESGOTO</v>
          </cell>
          <cell r="C2034" t="str">
            <v>M</v>
          </cell>
          <cell r="D2034">
            <v>123.93</v>
          </cell>
        </row>
        <row r="2035">
          <cell r="A2035" t="str">
            <v>HM06686</v>
          </cell>
          <cell r="B2035" t="str">
            <v>TUBO PEAD PE100 PN10 SDR17 DE=200 MM PRETO NTS 194 APLICAÇÃO ESGOTO</v>
          </cell>
          <cell r="C2035" t="str">
            <v>M</v>
          </cell>
          <cell r="D2035">
            <v>191.6</v>
          </cell>
        </row>
        <row r="2036">
          <cell r="A2036" t="str">
            <v>HM06689</v>
          </cell>
          <cell r="B2036" t="str">
            <v>TUBO PEAD PE100 PN10 SDR17 DE=250 MM PRETO NTS 194 APLICAÇÃO ESGOTO</v>
          </cell>
          <cell r="C2036" t="str">
            <v>M</v>
          </cell>
          <cell r="D2036">
            <v>309.2</v>
          </cell>
        </row>
        <row r="2037">
          <cell r="A2037" t="str">
            <v>HM06692</v>
          </cell>
          <cell r="B2037" t="str">
            <v>TUBO PEAD PE100 PN10 SDR17 DE=315 MM PRETO NTS 194 APLICAÇÃO ESGOTO</v>
          </cell>
          <cell r="C2037" t="str">
            <v>M</v>
          </cell>
          <cell r="D2037">
            <v>490.14</v>
          </cell>
        </row>
        <row r="2038">
          <cell r="A2038" t="str">
            <v>HM06694</v>
          </cell>
          <cell r="B2038" t="str">
            <v>TUBO PEAD PE100 PN10 SDR17 DE=355 MM PRETO NTS 194 APLICAÇÃO ESGOTO</v>
          </cell>
          <cell r="C2038" t="str">
            <v>M</v>
          </cell>
          <cell r="D2038">
            <v>623.79999999999995</v>
          </cell>
        </row>
        <row r="2039">
          <cell r="A2039" t="str">
            <v>HM06697</v>
          </cell>
          <cell r="B2039" t="str">
            <v>TUBO PEAD PE100 PN10 SDR17 DE=400 MM PRETO NTS 194 APLICAÇÃO ESGOTO</v>
          </cell>
          <cell r="C2039" t="str">
            <v>M</v>
          </cell>
          <cell r="D2039">
            <v>798.62</v>
          </cell>
        </row>
        <row r="2040">
          <cell r="A2040" t="str">
            <v>HM01935</v>
          </cell>
          <cell r="B2040" t="str">
            <v>ADAPTADOR DE PVC COM PONTA JUNTA ELÁSTICA E BOLSA PARA TUBO CERÂMICO D=100 MM</v>
          </cell>
          <cell r="C2040" t="str">
            <v>un</v>
          </cell>
          <cell r="D2040">
            <v>23.5</v>
          </cell>
        </row>
        <row r="2041">
          <cell r="A2041" t="str">
            <v>HM01936</v>
          </cell>
          <cell r="B2041" t="str">
            <v>ADAPTADOR DE PVC COM PONTA JUNTA ELÁSTICA E BOLSA PARA TUBO CERÂMICO D=150 MM</v>
          </cell>
          <cell r="C2041" t="str">
            <v>un</v>
          </cell>
          <cell r="D2041">
            <v>68</v>
          </cell>
        </row>
        <row r="2042">
          <cell r="A2042" t="str">
            <v>HM01860</v>
          </cell>
          <cell r="B2042" t="str">
            <v>ADAPTADOR PVC DE=110 MM PARA LIGAR PONTA DE PVC A BOLSA DE FERRO FUNDIDO ÁGUA</v>
          </cell>
          <cell r="C2042" t="str">
            <v>un</v>
          </cell>
          <cell r="D2042">
            <v>62.56</v>
          </cell>
        </row>
        <row r="2043">
          <cell r="A2043" t="str">
            <v>HM01861</v>
          </cell>
          <cell r="B2043" t="str">
            <v>ADAPTADOR PVC DE=60 MM PARA LIGAR PONTA DE PVC A BOLSA DE FERRO FUNDIDO ÁGUA</v>
          </cell>
          <cell r="C2043" t="str">
            <v>un</v>
          </cell>
          <cell r="D2043">
            <v>21.78</v>
          </cell>
        </row>
        <row r="2044">
          <cell r="A2044" t="str">
            <v>HM01862</v>
          </cell>
          <cell r="B2044" t="str">
            <v>ADAPTADOR PVC DE=85 MM PARA LIGAR PONTA DE PVC A BOLSA DE FERRO FUNDIDO ÁGUA</v>
          </cell>
          <cell r="C2044" t="str">
            <v>un</v>
          </cell>
          <cell r="D2044">
            <v>31.54</v>
          </cell>
        </row>
        <row r="2045">
          <cell r="A2045" t="str">
            <v>HM01818</v>
          </cell>
          <cell r="B2045" t="str">
            <v>ADAPTADOR PVC D=20 MM X 3/4" COM REGISTRO PARA RAMAL PREDIAL</v>
          </cell>
          <cell r="C2045" t="str">
            <v>un</v>
          </cell>
          <cell r="D2045">
            <v>12.07</v>
          </cell>
        </row>
        <row r="2046">
          <cell r="A2046" t="str">
            <v>HM01630</v>
          </cell>
          <cell r="B2046" t="str">
            <v>ADAPTADOR PVC D=1" ROSCÁVEL COM ANEL DE VEDAÇÃO PARA CAIXA D'ÁGUA</v>
          </cell>
          <cell r="C2046" t="str">
            <v>un</v>
          </cell>
          <cell r="D2046">
            <v>18.18</v>
          </cell>
        </row>
        <row r="2047">
          <cell r="A2047" t="str">
            <v>HM01631</v>
          </cell>
          <cell r="B2047" t="str">
            <v>ADAPTADOR PVC D=1/2" ROSCÁVEL COM ANEL DE VEDAÇÃO PARA CAIXA D'ÁGUA</v>
          </cell>
          <cell r="C2047" t="str">
            <v>un</v>
          </cell>
          <cell r="D2047">
            <v>21.99</v>
          </cell>
        </row>
        <row r="2048">
          <cell r="A2048" t="str">
            <v>HM01632</v>
          </cell>
          <cell r="B2048" t="str">
            <v>ADAPTADOR PVC D=2" ROSCÁVEL COM ANEL DE VEDAÇÃO PARA CAIXA D'ÁGUA</v>
          </cell>
          <cell r="C2048" t="str">
            <v>un</v>
          </cell>
          <cell r="D2048">
            <v>40.01</v>
          </cell>
        </row>
        <row r="2049">
          <cell r="A2049" t="str">
            <v>HM01633</v>
          </cell>
          <cell r="B2049" t="str">
            <v>ADAPTADOR PVC D=3/4" ROSCÁVEL COM ANEL DE VEDAÇÃO PARA CAIXA D'ÁGUA</v>
          </cell>
          <cell r="C2049" t="str">
            <v>un</v>
          </cell>
          <cell r="D2049">
            <v>14.93</v>
          </cell>
        </row>
        <row r="2050">
          <cell r="A2050" t="str">
            <v>HM01864</v>
          </cell>
          <cell r="B2050" t="str">
            <v>ADAPTADOR PVC PBA BOLSA/ROSCA DE=60 MM X 2" NBR 10351 INFRAESTRUTURA ÁGUA</v>
          </cell>
          <cell r="C2050" t="str">
            <v>un</v>
          </cell>
          <cell r="D2050">
            <v>22.59</v>
          </cell>
        </row>
        <row r="2051">
          <cell r="A2051" t="str">
            <v>HM01454</v>
          </cell>
          <cell r="B2051" t="str">
            <v>ADAPTADOR SOLDÁVEL CURTO PVC - BOLSA E ROSCA P/REGISTRO - DN=25 MM X 3/4"</v>
          </cell>
          <cell r="C2051" t="str">
            <v>un</v>
          </cell>
          <cell r="D2051">
            <v>1.29</v>
          </cell>
        </row>
        <row r="2052">
          <cell r="A2052" t="str">
            <v>HM01844</v>
          </cell>
          <cell r="B2052" t="str">
            <v>CAVALETE KIT PVC DN=20 MM NTS 161 PARA HIDRÔMETRO 1,5 OU 3,0 M3/H</v>
          </cell>
          <cell r="C2052" t="str">
            <v>un</v>
          </cell>
          <cell r="D2052">
            <v>88.95</v>
          </cell>
        </row>
        <row r="2053">
          <cell r="A2053" t="str">
            <v>HM01992</v>
          </cell>
          <cell r="B2053" t="str">
            <v>TUBO CORRUGADO PVC RÍGIDO DN=100 MM PERFURADO PARA DRENAGEM</v>
          </cell>
          <cell r="C2053" t="str">
            <v>M</v>
          </cell>
          <cell r="D2053">
            <v>60.93</v>
          </cell>
        </row>
        <row r="2054">
          <cell r="A2054" t="str">
            <v>HM01925</v>
          </cell>
          <cell r="B2054" t="str">
            <v>LUVA DE CORRER PVC DEFOFO DN=100 MM JUNTA ELÁSTICA NBR 7665 INFRAESTRUTURA ÁGUA</v>
          </cell>
          <cell r="C2054" t="str">
            <v>un</v>
          </cell>
          <cell r="D2054">
            <v>60.77</v>
          </cell>
        </row>
        <row r="2055">
          <cell r="A2055" t="str">
            <v>HM01926</v>
          </cell>
          <cell r="B2055" t="str">
            <v>LUVA DE CORRER PVC DEFOFO DN=150 MM JUNTA ELÁSTICA NBR 7665 INFRAESTRUTURA ÁGUA</v>
          </cell>
          <cell r="C2055" t="str">
            <v>un</v>
          </cell>
          <cell r="D2055">
            <v>127</v>
          </cell>
        </row>
        <row r="2056">
          <cell r="A2056" t="str">
            <v>HM01927</v>
          </cell>
          <cell r="B2056" t="str">
            <v>LUVA DE CORRER PVC DEFOFO DN=200 MM JUNTA ELÁSTICA NBR 7665 INFRAESTRUTURA ÁGUA</v>
          </cell>
          <cell r="C2056" t="str">
            <v>un</v>
          </cell>
          <cell r="D2056">
            <v>244.57</v>
          </cell>
        </row>
        <row r="2057">
          <cell r="A2057" t="str">
            <v>HM01928</v>
          </cell>
          <cell r="B2057" t="str">
            <v>LUVA DE CORRER PVC DEFOFO DN=250 MM JUNTA ELÁSTICA NBR 7665 INFRAESTRUTURA ÁGUA</v>
          </cell>
          <cell r="C2057" t="str">
            <v>un</v>
          </cell>
          <cell r="D2057">
            <v>355.55</v>
          </cell>
        </row>
        <row r="2058">
          <cell r="A2058" t="str">
            <v>HM01929</v>
          </cell>
          <cell r="B2058" t="str">
            <v>LUVA DE CORRER PVC DEFOFO DN=300 MM JUNTA ELÁSTICA NBR 7665 INFRAESTRUTURA ÁGUA</v>
          </cell>
          <cell r="C2058" t="str">
            <v>un</v>
          </cell>
          <cell r="D2058">
            <v>598.19000000000005</v>
          </cell>
        </row>
        <row r="2059">
          <cell r="A2059" t="str">
            <v>HM01930</v>
          </cell>
          <cell r="B2059" t="str">
            <v>TUBO PVC DEFOFO DN=100 MM PBJE NBR 7665 INFRAESTRUTURA ÁGUA</v>
          </cell>
          <cell r="C2059" t="str">
            <v>M</v>
          </cell>
          <cell r="D2059">
            <v>85.09</v>
          </cell>
        </row>
        <row r="2060">
          <cell r="A2060" t="str">
            <v>HM01931</v>
          </cell>
          <cell r="B2060" t="str">
            <v>TUBO PVC DEFOFO DN=150 MM PBJE NBR 7665 INFRAESTRUTURA ÁGUA</v>
          </cell>
          <cell r="C2060" t="str">
            <v>M</v>
          </cell>
          <cell r="D2060">
            <v>134.82</v>
          </cell>
        </row>
        <row r="2061">
          <cell r="A2061" t="str">
            <v>HM01932</v>
          </cell>
          <cell r="B2061" t="str">
            <v>TUBO PVC DEFOFO DN=200 MM PBJE NBR 7665 INFRAESTRUTURA ÁGUA</v>
          </cell>
          <cell r="C2061" t="str">
            <v>M</v>
          </cell>
          <cell r="D2061">
            <v>195.99</v>
          </cell>
        </row>
        <row r="2062">
          <cell r="A2062" t="str">
            <v>HM01933</v>
          </cell>
          <cell r="B2062" t="str">
            <v>TUBO PVC DEFOFO DN=250 MM PBJE NBR 7665 INFRAESTRUTURA ÁGUA</v>
          </cell>
          <cell r="C2062" t="str">
            <v>M</v>
          </cell>
          <cell r="D2062">
            <v>378.65</v>
          </cell>
        </row>
        <row r="2063">
          <cell r="A2063" t="str">
            <v>HM01934</v>
          </cell>
          <cell r="B2063" t="str">
            <v>TUBO PVC DEFOFO DN=300 MM PBJE NBR 7665 INFRAESTRUTURA ÁGUA</v>
          </cell>
          <cell r="C2063" t="str">
            <v>M</v>
          </cell>
          <cell r="D2063">
            <v>538.82000000000005</v>
          </cell>
        </row>
        <row r="2064">
          <cell r="A2064" t="str">
            <v>HM07749</v>
          </cell>
          <cell r="B2064" t="str">
            <v>TUBO PVC-O DN=100 JERI PN12,5 NTS187 INFRAESTRUTURA ÁGUA</v>
          </cell>
          <cell r="C2064" t="str">
            <v>M</v>
          </cell>
          <cell r="D2064">
            <v>55.81</v>
          </cell>
        </row>
        <row r="2065">
          <cell r="A2065" t="str">
            <v>HM07750</v>
          </cell>
          <cell r="B2065" t="str">
            <v>TUBO PVC-O DN=150 JERI PN12,5 NTS187 INFRAESTRUTURA ÁGUA</v>
          </cell>
          <cell r="C2065" t="str">
            <v>M</v>
          </cell>
          <cell r="D2065">
            <v>113.62</v>
          </cell>
        </row>
        <row r="2066">
          <cell r="A2066" t="str">
            <v>HM07751</v>
          </cell>
          <cell r="B2066" t="str">
            <v>TUBO PVC-O DN=200 JERI PN12,5 NTS187 INFRAESTRUTURA ÁGUA</v>
          </cell>
          <cell r="C2066" t="str">
            <v>M</v>
          </cell>
          <cell r="D2066">
            <v>188.36</v>
          </cell>
        </row>
        <row r="2067">
          <cell r="A2067" t="str">
            <v>HM07752</v>
          </cell>
          <cell r="B2067" t="str">
            <v>TUBO PVC-O DN=250 JERI PN12,5 NTS187 INFRAESTRUTURA ÁGUA</v>
          </cell>
          <cell r="C2067" t="str">
            <v>M</v>
          </cell>
          <cell r="D2067">
            <v>289.77999999999997</v>
          </cell>
        </row>
        <row r="2068">
          <cell r="A2068" t="str">
            <v>HM07753</v>
          </cell>
          <cell r="B2068" t="str">
            <v>TUBO PVC-O DN=300 JERI PN12,5 NTS187 INFRAESTRUTURA ÁGUA</v>
          </cell>
          <cell r="C2068" t="str">
            <v>M</v>
          </cell>
          <cell r="D2068">
            <v>433.68</v>
          </cell>
        </row>
        <row r="2069">
          <cell r="A2069" t="str">
            <v>HM07754</v>
          </cell>
          <cell r="B2069" t="str">
            <v>TUBO PVC-O DN=100 JERI PN12,5 NTS187 INFRAESTRUTURA ESGOTO</v>
          </cell>
          <cell r="C2069" t="str">
            <v>M</v>
          </cell>
          <cell r="D2069">
            <v>66.180000000000007</v>
          </cell>
        </row>
        <row r="2070">
          <cell r="A2070" t="str">
            <v>HM07755</v>
          </cell>
          <cell r="B2070" t="str">
            <v>TUBO PVC-O DN=150 JERI PN12,5 NTS187 INFRAESTRUTURA ESGOTO</v>
          </cell>
          <cell r="C2070" t="str">
            <v>M</v>
          </cell>
          <cell r="D2070">
            <v>135.57</v>
          </cell>
        </row>
        <row r="2071">
          <cell r="A2071" t="str">
            <v>HM07756</v>
          </cell>
          <cell r="B2071" t="str">
            <v>TUBO PVC-O DN=200 JERI PN12,5 NTS187 INFRAESTRUTURA ESGOTO</v>
          </cell>
          <cell r="C2071" t="str">
            <v>M</v>
          </cell>
          <cell r="D2071">
            <v>221.91</v>
          </cell>
        </row>
        <row r="2072">
          <cell r="A2072" t="str">
            <v>HM07757</v>
          </cell>
          <cell r="B2072" t="str">
            <v>TUBO PVC-O DN=250 JERI PN12,5 NTS187 INFRAESTRUTURA ESGOTO</v>
          </cell>
          <cell r="C2072" t="str">
            <v>M</v>
          </cell>
          <cell r="D2072">
            <v>323.70999999999998</v>
          </cell>
        </row>
        <row r="2073">
          <cell r="A2073" t="str">
            <v>HM07758</v>
          </cell>
          <cell r="B2073" t="str">
            <v>TUBO PVC-O DN=300 JERI PN12,5 NTS187 INFRAESTRUTURA ESGOTO</v>
          </cell>
          <cell r="C2073" t="str">
            <v>M</v>
          </cell>
          <cell r="D2073">
            <v>462.3</v>
          </cell>
        </row>
        <row r="2074">
          <cell r="A2074" t="str">
            <v>HM01950</v>
          </cell>
          <cell r="B2074" t="str">
            <v>CAP PVC RÍGIDO D=150 MM JE COLETOR DE ESGOTO</v>
          </cell>
          <cell r="C2074" t="str">
            <v>un</v>
          </cell>
          <cell r="D2074">
            <v>47.24</v>
          </cell>
        </row>
        <row r="2075">
          <cell r="A2075" t="str">
            <v>HM01951</v>
          </cell>
          <cell r="B2075" t="str">
            <v>CAP PVC RÍGIDO D=200 MM JE COLETOR DE ESGOTO</v>
          </cell>
          <cell r="C2075" t="str">
            <v>un</v>
          </cell>
          <cell r="D2075">
            <v>77.400000000000006</v>
          </cell>
        </row>
        <row r="2076">
          <cell r="A2076" t="str">
            <v>HM01952</v>
          </cell>
          <cell r="B2076" t="str">
            <v>CURVA 11°15' PVC RÍGIDO D=100 MM PBJE COLETOR DE ESGOTO</v>
          </cell>
          <cell r="C2076" t="str">
            <v>un</v>
          </cell>
          <cell r="D2076">
            <v>23.09</v>
          </cell>
        </row>
        <row r="2077">
          <cell r="A2077" t="str">
            <v>HM01953</v>
          </cell>
          <cell r="B2077" t="str">
            <v>CURVA 11°15' PVC RÍGIDO D=150 MM PBJE COLETOR DE ESGOTO</v>
          </cell>
          <cell r="C2077" t="str">
            <v>un</v>
          </cell>
          <cell r="D2077">
            <v>71.239999999999995</v>
          </cell>
        </row>
        <row r="2078">
          <cell r="A2078" t="str">
            <v>HM01954</v>
          </cell>
          <cell r="B2078" t="str">
            <v>CURVA 22°30' PVC RÍGIDO D=100MM PBJE COLETOR DE ESGOTO</v>
          </cell>
          <cell r="C2078" t="str">
            <v>un</v>
          </cell>
          <cell r="D2078">
            <v>26.94</v>
          </cell>
        </row>
        <row r="2079">
          <cell r="A2079" t="str">
            <v>HM01955</v>
          </cell>
          <cell r="B2079" t="str">
            <v>CURVA 22°30' PVC RÍGIDO D=150MM PBJE COLETOR DE ESGOTO</v>
          </cell>
          <cell r="C2079" t="str">
            <v>un</v>
          </cell>
          <cell r="D2079">
            <v>73.53</v>
          </cell>
        </row>
        <row r="2080">
          <cell r="A2080" t="str">
            <v>HM01956</v>
          </cell>
          <cell r="B2080" t="str">
            <v>CURVA 45° CURTA PVC RÍGIDO D=100MM PBJE COLETOR DE ESGOTO</v>
          </cell>
          <cell r="C2080" t="str">
            <v>un</v>
          </cell>
          <cell r="D2080">
            <v>24.86</v>
          </cell>
        </row>
        <row r="2081">
          <cell r="A2081" t="str">
            <v>HM01957</v>
          </cell>
          <cell r="B2081" t="str">
            <v>CURVA 45° PVC RÍGIDO D=100 MM PBJE COLETOR DE ESGOTO</v>
          </cell>
          <cell r="C2081" t="str">
            <v>un</v>
          </cell>
          <cell r="D2081">
            <v>27.2</v>
          </cell>
        </row>
        <row r="2082">
          <cell r="A2082" t="str">
            <v>HM01959</v>
          </cell>
          <cell r="B2082" t="str">
            <v>CURVA 45° PVC RÍGIDO D=150 MM PBJE COLETOR DE ESGOTO</v>
          </cell>
          <cell r="C2082" t="str">
            <v>un</v>
          </cell>
          <cell r="D2082">
            <v>125.81</v>
          </cell>
        </row>
        <row r="2083">
          <cell r="A2083" t="str">
            <v>HM01960</v>
          </cell>
          <cell r="B2083" t="str">
            <v>CURVA 45° PVC RÍGIDO D=200 MM PBJE COLETOR DE ESGOTO</v>
          </cell>
          <cell r="C2083" t="str">
            <v>un</v>
          </cell>
          <cell r="D2083">
            <v>151.25</v>
          </cell>
        </row>
        <row r="2084">
          <cell r="A2084" t="str">
            <v>HM01961</v>
          </cell>
          <cell r="B2084" t="str">
            <v>CURVA 45° PVC RÍGIDO D=250 MM PBJE COLETOR DE ESGOTO</v>
          </cell>
          <cell r="C2084" t="str">
            <v>un</v>
          </cell>
          <cell r="D2084">
            <v>229.14</v>
          </cell>
        </row>
        <row r="2085">
          <cell r="A2085" t="str">
            <v>HM01962</v>
          </cell>
          <cell r="B2085" t="str">
            <v>CURVA 45° PVC RÍGIDO D=300 MM PBJE COLETOR DE ESGOTO</v>
          </cell>
          <cell r="C2085" t="str">
            <v>un</v>
          </cell>
          <cell r="D2085">
            <v>398.09</v>
          </cell>
        </row>
        <row r="2086">
          <cell r="A2086" t="str">
            <v>HM01963</v>
          </cell>
          <cell r="B2086" t="str">
            <v>CURVA 45° PVC RÍGIDO D=350 MM PBJE COLETOR DE ESGOTO</v>
          </cell>
          <cell r="C2086" t="str">
            <v>un</v>
          </cell>
          <cell r="D2086">
            <v>622.44000000000005</v>
          </cell>
        </row>
        <row r="2087">
          <cell r="A2087" t="str">
            <v>HM01964</v>
          </cell>
          <cell r="B2087" t="str">
            <v>CURVA 45° LONGA PVC RÍGIDO D=400 MM PBJE COLETOR DE ESGOTO</v>
          </cell>
          <cell r="C2087" t="str">
            <v>un</v>
          </cell>
          <cell r="D2087">
            <v>771.4</v>
          </cell>
        </row>
        <row r="2088">
          <cell r="A2088" t="str">
            <v>HM01965</v>
          </cell>
          <cell r="B2088" t="str">
            <v>CURVA 90° CURTA PVC RÍGIDO D=100MM PBJE COLETOR DE ESGOTO</v>
          </cell>
          <cell r="C2088" t="str">
            <v>un</v>
          </cell>
          <cell r="D2088">
            <v>27.14</v>
          </cell>
        </row>
        <row r="2089">
          <cell r="A2089" t="str">
            <v>HM01966</v>
          </cell>
          <cell r="B2089" t="str">
            <v>CURVA 90° PVC RÍGIDO D=100MM PBJE COLETOR DE ESGOTO</v>
          </cell>
          <cell r="C2089" t="str">
            <v>un</v>
          </cell>
          <cell r="D2089">
            <v>27.11</v>
          </cell>
        </row>
        <row r="2090">
          <cell r="A2090" t="str">
            <v>HM01968</v>
          </cell>
          <cell r="B2090" t="str">
            <v>CURVA 90° PVC RÍGIDO D=150 MM PBJE COLETOR DE ESGOTO</v>
          </cell>
          <cell r="C2090" t="str">
            <v>un</v>
          </cell>
          <cell r="D2090">
            <v>79.73</v>
          </cell>
        </row>
        <row r="2091">
          <cell r="A2091" t="str">
            <v>HM01969</v>
          </cell>
          <cell r="B2091" t="str">
            <v>CURVA 90° PVC RÍGIDO D=200 MM PBJE COLETOR DE ESGOTO</v>
          </cell>
          <cell r="C2091" t="str">
            <v>un</v>
          </cell>
          <cell r="D2091">
            <v>188.69</v>
          </cell>
        </row>
        <row r="2092">
          <cell r="A2092" t="str">
            <v>HM01970</v>
          </cell>
          <cell r="B2092" t="str">
            <v>CURVA 90° PVC RÍGIDO D=250 MM PBJE COLETOR DE ESGOTO</v>
          </cell>
          <cell r="C2092" t="str">
            <v>un</v>
          </cell>
          <cell r="D2092">
            <v>401.58</v>
          </cell>
        </row>
        <row r="2093">
          <cell r="A2093" t="str">
            <v>HM01971</v>
          </cell>
          <cell r="B2093" t="str">
            <v>CURVA 90° PVC RÍGIDO D=300 MM PBJE COLETOR DE ESGOTO</v>
          </cell>
          <cell r="C2093" t="str">
            <v>un</v>
          </cell>
          <cell r="D2093">
            <v>523.48</v>
          </cell>
        </row>
        <row r="2094">
          <cell r="A2094" t="str">
            <v>HM01972</v>
          </cell>
          <cell r="B2094" t="str">
            <v>CURVA 90° PVC RÍGIDO D=350 MM PBJE COLETOR DE ESGOTO</v>
          </cell>
          <cell r="C2094" t="str">
            <v>un</v>
          </cell>
          <cell r="D2094">
            <v>752.73</v>
          </cell>
        </row>
        <row r="2095">
          <cell r="A2095" t="str">
            <v>HM01973</v>
          </cell>
          <cell r="B2095" t="str">
            <v>CURVA 90° PVC RÍGIDO D=400 MM PBJE COLETOR DE ESGOTO</v>
          </cell>
          <cell r="C2095" t="str">
            <v>un</v>
          </cell>
          <cell r="D2095">
            <v>1072.08</v>
          </cell>
        </row>
        <row r="2096">
          <cell r="A2096" t="str">
            <v>HM01974</v>
          </cell>
          <cell r="B2096" t="str">
            <v>JUNÇÃO 45° BBBJE PVC RÍGIDO D=100 MM NBR 10569 COLETOR DE ESGOTO</v>
          </cell>
          <cell r="C2096" t="str">
            <v>un</v>
          </cell>
          <cell r="D2096">
            <v>47.26</v>
          </cell>
        </row>
        <row r="2097">
          <cell r="A2097" t="str">
            <v>HM01975</v>
          </cell>
          <cell r="B2097" t="str">
            <v>JUNÇÃO 45° BBBJE PVC RÍGIDO D=150 MM NBR 10569 COLETOR DE ESGOTO</v>
          </cell>
          <cell r="C2097" t="str">
            <v>un</v>
          </cell>
          <cell r="D2097">
            <v>165.9</v>
          </cell>
        </row>
        <row r="2098">
          <cell r="A2098" t="str">
            <v>HM01976</v>
          </cell>
          <cell r="B2098" t="str">
            <v>JUNÇÃO 45° BBBJE PVC RÍGIDO D=200 MM NBR 10569 COLETOR DE ESGOTO</v>
          </cell>
          <cell r="C2098" t="str">
            <v>un</v>
          </cell>
          <cell r="D2098">
            <v>383</v>
          </cell>
        </row>
        <row r="2099">
          <cell r="A2099" t="str">
            <v>HM01977</v>
          </cell>
          <cell r="B2099" t="str">
            <v>JUNÇÃO 45° BBBJE PVC RÍGIDO D=250 MM NBR 10569 COLETOR DE ESGOTO</v>
          </cell>
          <cell r="C2099" t="str">
            <v>un</v>
          </cell>
          <cell r="D2099">
            <v>509.75</v>
          </cell>
        </row>
        <row r="2100">
          <cell r="A2100" t="str">
            <v>HM01978</v>
          </cell>
          <cell r="B2100" t="str">
            <v>JUNÇÃO 45° BBBJE PVC RÍGIDO D=300 MM NBR 10569 COLETOR DE ESGOTO</v>
          </cell>
          <cell r="C2100" t="str">
            <v>un</v>
          </cell>
          <cell r="D2100">
            <v>1092.54</v>
          </cell>
        </row>
        <row r="2101">
          <cell r="A2101" t="str">
            <v>HM01983</v>
          </cell>
          <cell r="B2101" t="str">
            <v>LUVA DE CORRER PVC RÍGIDO D=100 MM JE COLETOR DE ESGOTO</v>
          </cell>
          <cell r="C2101" t="str">
            <v>un</v>
          </cell>
          <cell r="D2101">
            <v>10.4</v>
          </cell>
        </row>
        <row r="2102">
          <cell r="A2102" t="str">
            <v>HM01985</v>
          </cell>
          <cell r="B2102" t="str">
            <v>LUVA DE CORRER PVC RÍGIDO D=150 MM JE COLETOR DE ESGOTO</v>
          </cell>
          <cell r="C2102" t="str">
            <v>un</v>
          </cell>
          <cell r="D2102">
            <v>31.41</v>
          </cell>
        </row>
        <row r="2103">
          <cell r="A2103" t="str">
            <v>HM01986</v>
          </cell>
          <cell r="B2103" t="str">
            <v>LUVA DE CORRER PVC RÍGIDO D=200 MM JE COLETOR DE ESGOTO</v>
          </cell>
          <cell r="C2103" t="str">
            <v>un</v>
          </cell>
          <cell r="D2103">
            <v>57.11</v>
          </cell>
        </row>
        <row r="2104">
          <cell r="A2104" t="str">
            <v>HM01987</v>
          </cell>
          <cell r="B2104" t="str">
            <v>LUVA DE CORRER PVC RÍGIDO D=250 MM JE COLETOR DE ESGOTO</v>
          </cell>
          <cell r="C2104" t="str">
            <v>un</v>
          </cell>
          <cell r="D2104">
            <v>105.82</v>
          </cell>
        </row>
        <row r="2105">
          <cell r="A2105" t="str">
            <v>HM01988</v>
          </cell>
          <cell r="B2105" t="str">
            <v>LUVA DE CORRER PVC RÍGIDO D=300 MM JE COLETOR DE ESGOTO</v>
          </cell>
          <cell r="C2105" t="str">
            <v>un</v>
          </cell>
          <cell r="D2105">
            <v>192.61</v>
          </cell>
        </row>
        <row r="2106">
          <cell r="A2106" t="str">
            <v>HM01989</v>
          </cell>
          <cell r="B2106" t="str">
            <v>LUVA DE CORRER PVC RÍGIDO D=350 MM JE COLETOR DE ESGOTO</v>
          </cell>
          <cell r="C2106" t="str">
            <v>un</v>
          </cell>
          <cell r="D2106">
            <v>415.06</v>
          </cell>
        </row>
        <row r="2107">
          <cell r="A2107" t="str">
            <v>HM01990</v>
          </cell>
          <cell r="B2107" t="str">
            <v>LUVA DE CORRER PVC RÍGIDO D=400 MM JE COLETOR DE ESGOTO</v>
          </cell>
          <cell r="C2107" t="str">
            <v>un</v>
          </cell>
          <cell r="D2107">
            <v>551.24</v>
          </cell>
        </row>
        <row r="2108">
          <cell r="A2108" t="str">
            <v>HM02002</v>
          </cell>
          <cell r="B2108" t="str">
            <v>REDUÇÃO EXCÊNTRICA PVC RÍGIDO D=150 X 100 MM PBJE NBR 10569 COLETOR DE ESGOTOS</v>
          </cell>
          <cell r="C2108" t="str">
            <v>un</v>
          </cell>
          <cell r="D2108">
            <v>23.05</v>
          </cell>
        </row>
        <row r="2109">
          <cell r="A2109" t="str">
            <v>HM02004</v>
          </cell>
          <cell r="B2109" t="str">
            <v>REDUÇÃO EXCÊNTRICA PVC RÍGIDO D=200 X 150 MM PBJE NBR 10569 COLETOR DE ESGOTOS</v>
          </cell>
          <cell r="C2109" t="str">
            <v>un</v>
          </cell>
          <cell r="D2109">
            <v>90.81</v>
          </cell>
        </row>
        <row r="2110">
          <cell r="A2110" t="str">
            <v>HM02005</v>
          </cell>
          <cell r="B2110" t="str">
            <v>REDUÇÃO EXCÊNTRICA PVC RÍGIDO D=250 X 200 MM PBJE NBR 10569 COLETOR DE ESGOTOS</v>
          </cell>
          <cell r="C2110" t="str">
            <v>un</v>
          </cell>
          <cell r="D2110">
            <v>174.03</v>
          </cell>
        </row>
        <row r="2111">
          <cell r="A2111" t="str">
            <v>HM02006</v>
          </cell>
          <cell r="B2111" t="str">
            <v>REDUÇÃO EXCÊNTRICA PVC RÍGIDO D=300 X 200 MM PBJE NBR 10569 COLETOR DE ESGOTOS</v>
          </cell>
          <cell r="C2111" t="str">
            <v>un</v>
          </cell>
          <cell r="D2111">
            <v>293.81</v>
          </cell>
        </row>
        <row r="2112">
          <cell r="A2112" t="str">
            <v>HM02007</v>
          </cell>
          <cell r="B2112" t="str">
            <v>REDUÇÃO EXCÊNTRICA PVC RÍGIDO D=300 X 250 MM PBJE NBR 10569 COLETOR DE ESGOTOS</v>
          </cell>
          <cell r="C2112" t="str">
            <v>un</v>
          </cell>
          <cell r="D2112">
            <v>325.2</v>
          </cell>
        </row>
        <row r="2113">
          <cell r="A2113" t="str">
            <v>HM02008</v>
          </cell>
          <cell r="B2113" t="str">
            <v>REDUÇÃO EXCÊNTRICA PVC RÍGIDO D=350 X 300 MM PBJE NBR 10569 COLETOR DE ESGOTOS</v>
          </cell>
          <cell r="C2113" t="str">
            <v>un</v>
          </cell>
          <cell r="D2113">
            <v>482.92</v>
          </cell>
        </row>
        <row r="2114">
          <cell r="A2114" t="str">
            <v>HM02010</v>
          </cell>
          <cell r="B2114" t="str">
            <v>REDUÇÃO EXCÊNTRICA PVC RÍGIDO D=400 X 350 MM PBJE NBR 10569 COLETOR DE ESGOTOS</v>
          </cell>
          <cell r="C2114" t="str">
            <v>un</v>
          </cell>
          <cell r="D2114">
            <v>787.01</v>
          </cell>
        </row>
        <row r="2115">
          <cell r="A2115" t="str">
            <v>HM02012</v>
          </cell>
          <cell r="B2115" t="str">
            <v>SELIM 90º PVC D=150 X 100 MM OCRE COM TRAVAS ELÁSTICAS COLETOR DE ESGOTOS</v>
          </cell>
          <cell r="C2115" t="str">
            <v>un</v>
          </cell>
          <cell r="D2115">
            <v>56.69</v>
          </cell>
        </row>
        <row r="2116">
          <cell r="A2116" t="str">
            <v>HM05919</v>
          </cell>
          <cell r="B2116" t="str">
            <v>SELIM 90º PVC D=150 X 100 MM ELÁSTICO, ENCAIXE SOLDÁVEL, SAÍDA COM BOLSA JE, COLETOR DE ESGOTO</v>
          </cell>
          <cell r="C2116" t="str">
            <v>un</v>
          </cell>
          <cell r="D2116">
            <v>28.76</v>
          </cell>
        </row>
        <row r="2117">
          <cell r="A2117" t="str">
            <v>HM05920</v>
          </cell>
          <cell r="B2117" t="str">
            <v>SELIM 90º PVC D=200 X 100 MM ELÁSTICO, ENCAIXE SOLDÁVEL, SAÍDA COM BOLSA JE, COLETOR DE ESGOTO</v>
          </cell>
          <cell r="C2117" t="str">
            <v>un</v>
          </cell>
          <cell r="D2117">
            <v>45.34</v>
          </cell>
        </row>
        <row r="2118">
          <cell r="A2118" t="str">
            <v>HM05924</v>
          </cell>
          <cell r="B2118" t="str">
            <v>SELIM 90º PVC D=200 X 150 MM ELÁSTICO, ENCAIXE SOLDÁVEL, SAÍDA COM BOLSA JE, COLETOR DE ESGOTO</v>
          </cell>
          <cell r="C2118" t="str">
            <v>un</v>
          </cell>
          <cell r="D2118">
            <v>82.45</v>
          </cell>
        </row>
        <row r="2119">
          <cell r="A2119" t="str">
            <v>HM05921</v>
          </cell>
          <cell r="B2119" t="str">
            <v>SELIM 90º PVC D=250 X 100 MM ELÁSTICO, ENCAIXE SOLDÁVEL, SAÍDA COM BOLSA JE, COLETOR DE ESGOTO</v>
          </cell>
          <cell r="C2119" t="str">
            <v>un</v>
          </cell>
          <cell r="D2119">
            <v>71.37</v>
          </cell>
        </row>
        <row r="2120">
          <cell r="A2120" t="str">
            <v>HM05922</v>
          </cell>
          <cell r="B2120" t="str">
            <v>SELIM 90º PVC D=300 X 100 MM ELÁSTICO, ENCAIXE SOLDÁVEL, SAÍDA COM BOLSA JE, COLETOR DE ESGOTO</v>
          </cell>
          <cell r="C2120" t="str">
            <v>un</v>
          </cell>
          <cell r="D2120">
            <v>91.3</v>
          </cell>
        </row>
        <row r="2121">
          <cell r="A2121" t="str">
            <v>HM02019</v>
          </cell>
          <cell r="B2121" t="str">
            <v>TÊ BBB PVC RÍGIDO D=100 MM JE NBR 10569 COLETOR DE ESGOTO</v>
          </cell>
          <cell r="C2121" t="str">
            <v>un</v>
          </cell>
          <cell r="D2121">
            <v>36.130000000000003</v>
          </cell>
        </row>
        <row r="2122">
          <cell r="A2122" t="str">
            <v>HM02021</v>
          </cell>
          <cell r="B2122" t="str">
            <v>TÊ BBB PVC RÍGIDO D=150 MM JE NBR 10569 COLETOR DE ESGOTO</v>
          </cell>
          <cell r="C2122" t="str">
            <v>un</v>
          </cell>
          <cell r="D2122">
            <v>91.84</v>
          </cell>
        </row>
        <row r="2123">
          <cell r="A2123" t="str">
            <v>HM02022</v>
          </cell>
          <cell r="B2123" t="str">
            <v>TÊ BBB PVC RÍGIDO D=200 MM JE NBR 10569 COLETOR DE ESGOTO</v>
          </cell>
          <cell r="C2123" t="str">
            <v>un</v>
          </cell>
          <cell r="D2123">
            <v>176.26</v>
          </cell>
        </row>
        <row r="2124">
          <cell r="A2124" t="str">
            <v>HM02023</v>
          </cell>
          <cell r="B2124" t="str">
            <v>TÊ BBB PVC RÍGIDO D=250 MM JE NBR 10569 COLETOR DE ESGOTO</v>
          </cell>
          <cell r="C2124" t="str">
            <v>un</v>
          </cell>
          <cell r="D2124">
            <v>317.76</v>
          </cell>
        </row>
        <row r="2125">
          <cell r="A2125" t="str">
            <v>HM02024</v>
          </cell>
          <cell r="B2125" t="str">
            <v>TÊ BBB PVC RÍGIDO D=300 MM JE NBR 10569 COLETOR DE ESGOTO</v>
          </cell>
          <cell r="C2125" t="str">
            <v>un</v>
          </cell>
          <cell r="D2125">
            <v>668.26</v>
          </cell>
        </row>
        <row r="2126">
          <cell r="A2126" t="str">
            <v>HM02025</v>
          </cell>
          <cell r="B2126" t="str">
            <v>TÊ BBB PVC RÍGIDO D=400 MM JE NBR 10569 COLETOR DE ESGOTO</v>
          </cell>
          <cell r="C2126" t="str">
            <v>un</v>
          </cell>
          <cell r="D2126">
            <v>1507.24</v>
          </cell>
        </row>
        <row r="2127">
          <cell r="A2127" t="str">
            <v>HM02026</v>
          </cell>
          <cell r="B2127" t="str">
            <v>TÊ PBB PVC RÍGIDO D=100 MM JE NBR 10569 COLETOR DE ESGOTO</v>
          </cell>
          <cell r="C2127" t="str">
            <v>un</v>
          </cell>
          <cell r="D2127">
            <v>36.479999999999997</v>
          </cell>
        </row>
        <row r="2128">
          <cell r="A2128" t="str">
            <v>HM02027</v>
          </cell>
          <cell r="B2128" t="str">
            <v>TÊ 90° REDUÇÃO PVC RÍGIDO D=200 X 150 MM BBBJE COLETOR DE ESGOTO</v>
          </cell>
          <cell r="C2128" t="str">
            <v>un</v>
          </cell>
          <cell r="D2128">
            <v>208.67</v>
          </cell>
        </row>
        <row r="2129">
          <cell r="A2129" t="str">
            <v>HM02028</v>
          </cell>
          <cell r="B2129" t="str">
            <v>TÊ 90° REDUÇÃO PVC RÍGIDO D=250 X 150 MM BBBJE COLETOR DE ESGOTO</v>
          </cell>
          <cell r="C2129" t="str">
            <v>un</v>
          </cell>
          <cell r="D2129">
            <v>334.49</v>
          </cell>
        </row>
        <row r="2130">
          <cell r="A2130" t="str">
            <v>HM07188</v>
          </cell>
          <cell r="B2130" t="str">
            <v>TIL PVC D=100 MM BBB LIGAÇÃO PREDIAL COLETOR DE ESGOTO</v>
          </cell>
          <cell r="C2130" t="str">
            <v>un</v>
          </cell>
          <cell r="D2130">
            <v>68.14</v>
          </cell>
        </row>
        <row r="2131">
          <cell r="A2131" t="str">
            <v>HM02029</v>
          </cell>
          <cell r="B2131" t="str">
            <v>TUBO PVC RÍGIDO D=100 MM OCRE PB JEI NBR 7362 COLETOR DE ESGOTO</v>
          </cell>
          <cell r="C2131" t="str">
            <v>M</v>
          </cell>
          <cell r="D2131">
            <v>37.07</v>
          </cell>
        </row>
        <row r="2132">
          <cell r="A2132" t="str">
            <v>HM02031</v>
          </cell>
          <cell r="B2132" t="str">
            <v>TUBO PVC RÍGIDO D=150 MM OCRE PB JEI NBR 7362 COLETOR DE ESGOTO</v>
          </cell>
          <cell r="C2132" t="str">
            <v>M</v>
          </cell>
          <cell r="D2132">
            <v>69.53</v>
          </cell>
        </row>
        <row r="2133">
          <cell r="A2133" t="str">
            <v>HM02032</v>
          </cell>
          <cell r="B2133" t="str">
            <v>TUBO PVC RÍGIDO D=200 MM OCRE PB JEI NBR 7362 COLETOR DE ESGOTO</v>
          </cell>
          <cell r="C2133" t="str">
            <v>M</v>
          </cell>
          <cell r="D2133">
            <v>122.33</v>
          </cell>
        </row>
        <row r="2134">
          <cell r="A2134" t="str">
            <v>HM02033</v>
          </cell>
          <cell r="B2134" t="str">
            <v>TUBO PVC RÍGIDO D=250 MM OCRE PB JEI NBR 7362 COLETOR DE ESGOTO</v>
          </cell>
          <cell r="C2134" t="str">
            <v>M</v>
          </cell>
          <cell r="D2134">
            <v>199.55</v>
          </cell>
        </row>
        <row r="2135">
          <cell r="A2135" t="str">
            <v>HM02034</v>
          </cell>
          <cell r="B2135" t="str">
            <v>TUBO PVC RÍGIDO D=300 MM OCRE PB JEI NBR 7362 COLETOR DE ESGOTO</v>
          </cell>
          <cell r="C2135" t="str">
            <v>M</v>
          </cell>
          <cell r="D2135">
            <v>313.08</v>
          </cell>
        </row>
        <row r="2136">
          <cell r="A2136" t="str">
            <v>HM02035</v>
          </cell>
          <cell r="B2136" t="str">
            <v>TUBO PVC RÍGIDO D=350 MM OCRE PB JEI NBR 7362 COLETOR DE ESGOTO</v>
          </cell>
          <cell r="C2136" t="str">
            <v>M</v>
          </cell>
          <cell r="D2136">
            <v>464.39</v>
          </cell>
        </row>
        <row r="2137">
          <cell r="A2137" t="str">
            <v>HM02036</v>
          </cell>
          <cell r="B2137" t="str">
            <v>TUBO PVC RÍGIDO D=400 MM OCRE PB JEI NBR 7362 COLETOR DE ESGOTO</v>
          </cell>
          <cell r="C2137" t="str">
            <v>M</v>
          </cell>
          <cell r="D2137">
            <v>569.11</v>
          </cell>
        </row>
        <row r="2138">
          <cell r="A2138" t="str">
            <v>HM01874</v>
          </cell>
          <cell r="B2138" t="str">
            <v>CAP PBA PVC DE=60 MM JUNTA ELÁSTICA NBR 10351 INFRAESTRUTURA ÁGUA</v>
          </cell>
          <cell r="C2138" t="str">
            <v>un</v>
          </cell>
          <cell r="D2138">
            <v>10.23</v>
          </cell>
        </row>
        <row r="2139">
          <cell r="A2139" t="str">
            <v>HM01875</v>
          </cell>
          <cell r="B2139" t="str">
            <v>CAP PBA PVC DE=85 MM JUNTA ELÁSTICA NBR 10351 INFRAESTRUTURA ÁGUA</v>
          </cell>
          <cell r="C2139" t="str">
            <v>un</v>
          </cell>
          <cell r="D2139">
            <v>24.17</v>
          </cell>
        </row>
        <row r="2140">
          <cell r="A2140" t="str">
            <v>HM01873</v>
          </cell>
          <cell r="B2140" t="str">
            <v>CAP PBA PVC DE=110 MM JUNTA ELÁSTICA NBR 10351 INFRAESTRUTURA ÁGUA</v>
          </cell>
          <cell r="C2140" t="str">
            <v>un</v>
          </cell>
          <cell r="D2140">
            <v>38.130000000000003</v>
          </cell>
        </row>
        <row r="2141">
          <cell r="A2141" t="str">
            <v>HM01880</v>
          </cell>
          <cell r="B2141" t="str">
            <v>CURVA 22°30' PVC DE=110 MM JUNTA ELÁSTICA PBA NBR 10351 INFRAESTRUTURA ÁGUA</v>
          </cell>
          <cell r="C2141" t="str">
            <v>un</v>
          </cell>
          <cell r="D2141">
            <v>115.44</v>
          </cell>
        </row>
        <row r="2142">
          <cell r="A2142" t="str">
            <v>HM01881</v>
          </cell>
          <cell r="B2142" t="str">
            <v>CURVA 22°30' PVC DE=60 MM JUNTA ELÁSTICA PBA NBR 10351 INFRAESTRUTURA ÁGUA</v>
          </cell>
          <cell r="C2142" t="str">
            <v>un</v>
          </cell>
          <cell r="D2142">
            <v>28.28</v>
          </cell>
        </row>
        <row r="2143">
          <cell r="A2143" t="str">
            <v>HM01882</v>
          </cell>
          <cell r="B2143" t="str">
            <v>CURVA 22°30' PVC DE=85 MM JUNTA ELÁSTICA PBA NBR 10351 INFRAESTRUTURA ÁGUA</v>
          </cell>
          <cell r="C2143" t="str">
            <v>un</v>
          </cell>
          <cell r="D2143">
            <v>47.02</v>
          </cell>
        </row>
        <row r="2144">
          <cell r="A2144" t="str">
            <v>HM01883</v>
          </cell>
          <cell r="B2144" t="str">
            <v>CURVA 45° PVC DE=110 MM JUNTA ELÁSTICA PBA NBR 10351 INFRAESTRUTURA ÁGUA</v>
          </cell>
          <cell r="C2144" t="str">
            <v>un</v>
          </cell>
          <cell r="D2144">
            <v>114.57</v>
          </cell>
        </row>
        <row r="2145">
          <cell r="A2145" t="str">
            <v>HM01884</v>
          </cell>
          <cell r="B2145" t="str">
            <v>CURVA 45° PVC DE=60 MM JUNTA ELÁSTICA PBA NBR 10351 INFRAESTRUTURA ÁGUA</v>
          </cell>
          <cell r="C2145" t="str">
            <v>un</v>
          </cell>
          <cell r="D2145">
            <v>31.54</v>
          </cell>
        </row>
        <row r="2146">
          <cell r="A2146" t="str">
            <v>HM01885</v>
          </cell>
          <cell r="B2146" t="str">
            <v>CURVA 45° PVC DE=85 MM JUNTA ELÁSTICA PBA NBR 10351 INFRAESTRUTURA ÁGUA</v>
          </cell>
          <cell r="C2146" t="str">
            <v>un</v>
          </cell>
          <cell r="D2146">
            <v>78.94</v>
          </cell>
        </row>
        <row r="2147">
          <cell r="A2147" t="str">
            <v>HM01886</v>
          </cell>
          <cell r="B2147" t="str">
            <v>CURVA 90° PVC DE=110 MM JUNTA ELÁSTICA PBA NBR 10351 INFRAESTRUTURA ÁGUA</v>
          </cell>
          <cell r="C2147" t="str">
            <v>un</v>
          </cell>
          <cell r="D2147">
            <v>147.52000000000001</v>
          </cell>
        </row>
        <row r="2148">
          <cell r="A2148" t="str">
            <v>HM01887</v>
          </cell>
          <cell r="B2148" t="str">
            <v>CURVA 90° PVC DE=60 MM JUNTA ELÁSTICA PBA NBR 10351 INFRAESTRUTURA ÁGUA</v>
          </cell>
          <cell r="C2148" t="str">
            <v>un</v>
          </cell>
          <cell r="D2148">
            <v>33.61</v>
          </cell>
        </row>
        <row r="2149">
          <cell r="A2149" t="str">
            <v>HM01888</v>
          </cell>
          <cell r="B2149" t="str">
            <v>CURVA 90° PVC DE=85 MM JUNTA ELÁSTICA PBA NBR 10351 INFRAESTRUTURA ÁGUA</v>
          </cell>
          <cell r="C2149" t="str">
            <v>un</v>
          </cell>
          <cell r="D2149">
            <v>91.71</v>
          </cell>
        </row>
        <row r="2150">
          <cell r="A2150" t="str">
            <v>HM01890</v>
          </cell>
          <cell r="B2150" t="str">
            <v>LUVA DE CORRER PVC DE=110 MM PBA NBR 10351 INFRAESTRUTURA ÁGUA</v>
          </cell>
          <cell r="C2150" t="str">
            <v>un</v>
          </cell>
          <cell r="D2150">
            <v>61.35</v>
          </cell>
        </row>
        <row r="2151">
          <cell r="A2151" t="str">
            <v>HM01891</v>
          </cell>
          <cell r="B2151" t="str">
            <v>LUVA DE CORRER PVC DE=60 MM PBA NBR 10351 INFRAESTRUTURA ÁGUA</v>
          </cell>
          <cell r="C2151" t="str">
            <v>un</v>
          </cell>
          <cell r="D2151">
            <v>13.47</v>
          </cell>
        </row>
        <row r="2152">
          <cell r="A2152" t="str">
            <v>HM01892</v>
          </cell>
          <cell r="B2152" t="str">
            <v>LUVA DE CORRER PVC DE=75 MM PBA NBR 10351 INFRAESTRUTURA ÁGUA</v>
          </cell>
          <cell r="C2152" t="str">
            <v>un</v>
          </cell>
          <cell r="D2152">
            <v>28.91</v>
          </cell>
        </row>
        <row r="2153">
          <cell r="A2153" t="str">
            <v>HM01893</v>
          </cell>
          <cell r="B2153" t="str">
            <v>LUVA DE CORRER PVC DE=85 MM PBA NBR 10351 INFRAESTRUTURA ÁGUA</v>
          </cell>
          <cell r="C2153" t="str">
            <v>un</v>
          </cell>
          <cell r="D2153">
            <v>39.31</v>
          </cell>
        </row>
        <row r="2154">
          <cell r="A2154" t="str">
            <v>HM01895</v>
          </cell>
          <cell r="B2154" t="str">
            <v>LUVA SIMPLES PVC DE=60 MM PBA NBR 10351 INFRAESTRUTURA ÁGUA</v>
          </cell>
          <cell r="C2154" t="str">
            <v>un</v>
          </cell>
          <cell r="D2154">
            <v>19.059999999999999</v>
          </cell>
        </row>
        <row r="2155">
          <cell r="A2155" t="str">
            <v>HM01896</v>
          </cell>
          <cell r="B2155" t="str">
            <v>LUVA SIMPLES PVC DE=85 MM PBA NBR 10351 INFRAESTRUTURA ÁGUA</v>
          </cell>
          <cell r="C2155" t="str">
            <v>un</v>
          </cell>
          <cell r="D2155">
            <v>39.6</v>
          </cell>
        </row>
        <row r="2156">
          <cell r="A2156" t="str">
            <v>HM01894</v>
          </cell>
          <cell r="B2156" t="str">
            <v>LUVA SIMPLES PVC DE=110 MM PBA NBR 10351 INFRAESTRUTURA ÁGUA</v>
          </cell>
          <cell r="C2156" t="str">
            <v>un</v>
          </cell>
          <cell r="D2156">
            <v>72.010000000000005</v>
          </cell>
        </row>
        <row r="2157">
          <cell r="A2157" t="str">
            <v>HM01897</v>
          </cell>
          <cell r="B2157" t="str">
            <v>REDUÇÃO COM BOLSAS PVC DE=85 X 60 MM PBA NBR 10351 INFRAESTRUTURA ÁGUA</v>
          </cell>
          <cell r="C2157" t="str">
            <v>un</v>
          </cell>
          <cell r="D2157">
            <v>56.65</v>
          </cell>
        </row>
        <row r="2158">
          <cell r="A2158" t="str">
            <v>HM01898</v>
          </cell>
          <cell r="B2158" t="str">
            <v>REDUÇÃO COM PONTA E BOLSA PVC DE=110 X 60 MM PBA NBR 10351 INFRAESTRUTURA ÁGUA</v>
          </cell>
          <cell r="C2158" t="str">
            <v>un</v>
          </cell>
          <cell r="D2158">
            <v>36.11</v>
          </cell>
        </row>
        <row r="2159">
          <cell r="A2159" t="str">
            <v>HM01899</v>
          </cell>
          <cell r="B2159" t="str">
            <v>REDUÇÃO COM PONTA E BOLSA PVC DE=110 X 85 MM PBA NBR 10351 INFRAESTRUTURA ÁGUA</v>
          </cell>
          <cell r="C2159" t="str">
            <v>un</v>
          </cell>
          <cell r="D2159">
            <v>45.93</v>
          </cell>
        </row>
        <row r="2160">
          <cell r="A2160" t="str">
            <v>HM01900</v>
          </cell>
          <cell r="B2160" t="str">
            <v>REDUÇÃO COM PONTA E BOLSA PVC DE=85 X 60 MM PBA NBR 10351 INFRAESTRUTURA ÁGUA</v>
          </cell>
          <cell r="C2160" t="str">
            <v>un</v>
          </cell>
          <cell r="D2160">
            <v>35.61</v>
          </cell>
        </row>
        <row r="2161">
          <cell r="A2161" t="str">
            <v>HM01902</v>
          </cell>
          <cell r="B2161" t="str">
            <v>TÊ 90° PVC DE=60 MM PBA NBR 10351 INFRAESTRUTURA ÁGUA</v>
          </cell>
          <cell r="C2161" t="str">
            <v>un</v>
          </cell>
          <cell r="D2161">
            <v>35.69</v>
          </cell>
        </row>
        <row r="2162">
          <cell r="A2162" t="str">
            <v>HM01903</v>
          </cell>
          <cell r="B2162" t="str">
            <v>TÊ 90° PVC DE=85 MM PBA NBR 10351 INFRAESTRUTURA ÁGUA</v>
          </cell>
          <cell r="C2162" t="str">
            <v>un</v>
          </cell>
          <cell r="D2162">
            <v>67.400000000000006</v>
          </cell>
        </row>
        <row r="2163">
          <cell r="A2163" t="str">
            <v>HM01901</v>
          </cell>
          <cell r="B2163" t="str">
            <v>TÊ 90° PVC DE=110 MM PBA NBR 10351 INFRAESTRUTURA ÁGUA</v>
          </cell>
          <cell r="C2163" t="str">
            <v>un</v>
          </cell>
          <cell r="D2163">
            <v>108</v>
          </cell>
        </row>
        <row r="2164">
          <cell r="A2164" t="str">
            <v>HM01906</v>
          </cell>
          <cell r="B2164" t="str">
            <v>TÊ 90° REDUÇÃO PVC DE=85 X 60 MM PBA NBR 10351 INFRAESTRUTURA ÁGUA</v>
          </cell>
          <cell r="C2164" t="str">
            <v>un</v>
          </cell>
          <cell r="D2164">
            <v>55.87</v>
          </cell>
        </row>
        <row r="2165">
          <cell r="A2165" t="str">
            <v>HM01904</v>
          </cell>
          <cell r="B2165" t="str">
            <v>TÊ 90° REDUÇÃO PVC DE=110 X 60 MM PBA NBR 10351 INFRAESTRUTURA ÁGUA</v>
          </cell>
          <cell r="C2165" t="str">
            <v>un</v>
          </cell>
          <cell r="D2165">
            <v>92.06</v>
          </cell>
        </row>
        <row r="2166">
          <cell r="A2166" t="str">
            <v>HM01905</v>
          </cell>
          <cell r="B2166" t="str">
            <v>TÊ 90° REDUÇÃO PVC DE=110 X 85 MM PBA NBR 10351 INFRAESTRUTURA ÁGUA</v>
          </cell>
          <cell r="C2166" t="str">
            <v>un</v>
          </cell>
          <cell r="D2166">
            <v>95.66</v>
          </cell>
        </row>
        <row r="2167">
          <cell r="A2167" t="str">
            <v>HM01915</v>
          </cell>
          <cell r="B2167" t="str">
            <v>TUBO PVC DE=60 MM CL 15 PBA JEI NBR 5647-1 INFRAESTRUTURA ÁGUA</v>
          </cell>
          <cell r="C2167" t="str">
            <v>M</v>
          </cell>
          <cell r="D2167">
            <v>21.59</v>
          </cell>
        </row>
        <row r="2168">
          <cell r="A2168" t="str">
            <v>HM01916</v>
          </cell>
          <cell r="B2168" t="str">
            <v>TUBO PVC DE=85 MM CL 15 PBA JEI NBR 5647-1 INFRAESTRUTURA ÁGUA</v>
          </cell>
          <cell r="C2168" t="str">
            <v>M</v>
          </cell>
          <cell r="D2168">
            <v>47.96</v>
          </cell>
        </row>
        <row r="2169">
          <cell r="A2169" t="str">
            <v>HM01914</v>
          </cell>
          <cell r="B2169" t="str">
            <v>TUBO PVC DE=110 MM CL 15 PBA JEI NBR 5647-1 INFRAESTRUTURA ÁGUA</v>
          </cell>
          <cell r="C2169" t="str">
            <v>M</v>
          </cell>
          <cell r="D2169">
            <v>74.59</v>
          </cell>
        </row>
        <row r="2170">
          <cell r="A2170" t="str">
            <v>HM01918</v>
          </cell>
          <cell r="B2170" t="str">
            <v>TUBO PVC DE=60 MM CL 20 PBA JEI NBR 5647-1 INFRAESTRUTURA ÁGUA</v>
          </cell>
          <cell r="C2170" t="str">
            <v>M</v>
          </cell>
          <cell r="D2170">
            <v>27.66</v>
          </cell>
        </row>
        <row r="2171">
          <cell r="A2171" t="str">
            <v>HM01919</v>
          </cell>
          <cell r="B2171" t="str">
            <v>TUBO PVC DE=85 MM CL 20 PBA JEI NBR 5647-1 INFRAESTRUTURA ÁGUA</v>
          </cell>
          <cell r="C2171" t="str">
            <v>M</v>
          </cell>
          <cell r="D2171">
            <v>57.84</v>
          </cell>
        </row>
        <row r="2172">
          <cell r="A2172" t="str">
            <v>HM01917</v>
          </cell>
          <cell r="B2172" t="str">
            <v>TUBO PVC DE=110 MM CL 20 PBA JEI NBR 5647-1 INFRAESTRUTURA ÁGUA</v>
          </cell>
          <cell r="C2172" t="str">
            <v>M</v>
          </cell>
          <cell r="D2172">
            <v>99.01</v>
          </cell>
        </row>
        <row r="2173">
          <cell r="A2173" t="str">
            <v>HM01758</v>
          </cell>
          <cell r="B2173" t="str">
            <v>CURVA 90° CURTA PVC D=100 MM SÉRIE NORMAL ESGOTO PREDIAL</v>
          </cell>
          <cell r="C2173" t="str">
            <v>un</v>
          </cell>
          <cell r="D2173">
            <v>24.55</v>
          </cell>
        </row>
        <row r="2174">
          <cell r="A2174" t="str">
            <v>HM01759</v>
          </cell>
          <cell r="B2174" t="str">
            <v>CURVA 90° CURTA PVC D=40 MM SÉRIE NORMAL ESGOTO PREDIAL</v>
          </cell>
          <cell r="C2174" t="str">
            <v>un</v>
          </cell>
          <cell r="D2174">
            <v>5.8</v>
          </cell>
        </row>
        <row r="2175">
          <cell r="A2175" t="str">
            <v>HM01760</v>
          </cell>
          <cell r="B2175" t="str">
            <v>CURVA 90° CURTA PVC D=50 MM SÉRIE NORMAL ESGOTO PREDIAL</v>
          </cell>
          <cell r="C2175" t="str">
            <v>un</v>
          </cell>
          <cell r="D2175">
            <v>12.51</v>
          </cell>
        </row>
        <row r="2176">
          <cell r="A2176" t="str">
            <v>HM01761</v>
          </cell>
          <cell r="B2176" t="str">
            <v>CURVA 90° CURTA PVC D=75 MM SÉRIE NORMAL ESGOTO PREDIAL</v>
          </cell>
          <cell r="C2176" t="str">
            <v>un</v>
          </cell>
          <cell r="D2176">
            <v>26</v>
          </cell>
        </row>
        <row r="2177">
          <cell r="A2177" t="str">
            <v>HM01762</v>
          </cell>
          <cell r="B2177" t="str">
            <v>CURVA 90° LONGA PVC D=100 MM SÉRIE NORMAL ESGOTO PREDIAL</v>
          </cell>
          <cell r="C2177" t="str">
            <v>un</v>
          </cell>
          <cell r="D2177">
            <v>61.38</v>
          </cell>
        </row>
        <row r="2178">
          <cell r="A2178" t="str">
            <v>HM01763</v>
          </cell>
          <cell r="B2178" t="str">
            <v>CURVA 90° LONGA PVC D=40MM SÉRIE NORMAL ESGOTO PREDIAL</v>
          </cell>
          <cell r="C2178" t="str">
            <v>un</v>
          </cell>
          <cell r="D2178">
            <v>7.45</v>
          </cell>
        </row>
        <row r="2179">
          <cell r="A2179" t="str">
            <v>HM01764</v>
          </cell>
          <cell r="B2179" t="str">
            <v>CURVA 90° LONGA PVC D=50 MM SÉRIE NORMAL ESGOTO PREDIAL</v>
          </cell>
          <cell r="C2179" t="str">
            <v>un</v>
          </cell>
          <cell r="D2179">
            <v>15.05</v>
          </cell>
        </row>
        <row r="2180">
          <cell r="A2180" t="str">
            <v>HM01765</v>
          </cell>
          <cell r="B2180" t="str">
            <v>CURVA 90° LONGA PVC D=75 MM SÉRIE NORMAL ESGOTO PREDIAL</v>
          </cell>
          <cell r="C2180" t="str">
            <v>un</v>
          </cell>
          <cell r="D2180">
            <v>42.62</v>
          </cell>
        </row>
        <row r="2181">
          <cell r="A2181" t="str">
            <v>HM01804</v>
          </cell>
          <cell r="B2181" t="str">
            <v>TÊ PVC D=100 X 100 MM PONTA E BOLSAS ESGOTO PREDIAL</v>
          </cell>
          <cell r="C2181" t="str">
            <v>un</v>
          </cell>
          <cell r="D2181">
            <v>17.97</v>
          </cell>
        </row>
        <row r="2182">
          <cell r="A2182" t="str">
            <v>HM01805</v>
          </cell>
          <cell r="B2182" t="str">
            <v>TÊ PVC D=100 X 50 MM PONTA E BOLSAS ESGOTO PREDIAL</v>
          </cell>
          <cell r="C2182" t="str">
            <v>un</v>
          </cell>
          <cell r="D2182">
            <v>18.78</v>
          </cell>
        </row>
        <row r="2183">
          <cell r="A2183" t="str">
            <v>HM01806</v>
          </cell>
          <cell r="B2183" t="str">
            <v>TÊ PVC D=100 X 75 MM PONTA E BOLSAS ESGOTO PREDIAL</v>
          </cell>
          <cell r="C2183" t="str">
            <v>un</v>
          </cell>
          <cell r="D2183">
            <v>23.99</v>
          </cell>
        </row>
        <row r="2184">
          <cell r="A2184" t="str">
            <v>HM01807</v>
          </cell>
          <cell r="B2184" t="str">
            <v>TÊ PVC D=40 X 40 MM PONTA E BOLSAS ESGOTO PREDIAL</v>
          </cell>
          <cell r="C2184" t="str">
            <v>un</v>
          </cell>
          <cell r="D2184">
            <v>3.57</v>
          </cell>
        </row>
        <row r="2185">
          <cell r="A2185" t="str">
            <v>HM01808</v>
          </cell>
          <cell r="B2185" t="str">
            <v>TÊ PVC D=50 X 50 MM PONTA E BOLSAS ESGOTO PREDIAL</v>
          </cell>
          <cell r="C2185" t="str">
            <v>un</v>
          </cell>
          <cell r="D2185">
            <v>10.93</v>
          </cell>
        </row>
        <row r="2186">
          <cell r="A2186" t="str">
            <v>HM01809</v>
          </cell>
          <cell r="B2186" t="str">
            <v>TÊ PVC D=75 X 50 MM PONTA E BOLSAS ESGOTO PREDIAL</v>
          </cell>
          <cell r="C2186" t="str">
            <v>un</v>
          </cell>
          <cell r="D2186">
            <v>18.39</v>
          </cell>
        </row>
        <row r="2187">
          <cell r="A2187" t="str">
            <v>HM01810</v>
          </cell>
          <cell r="B2187" t="str">
            <v>TÊ PVC D=75 X 75 MM PONTA E BOLSAS ESGOTO PREDIAL</v>
          </cell>
          <cell r="C2187" t="str">
            <v>un</v>
          </cell>
          <cell r="D2187">
            <v>15.18</v>
          </cell>
        </row>
        <row r="2188">
          <cell r="A2188" t="str">
            <v>HM01813</v>
          </cell>
          <cell r="B2188" t="str">
            <v>TUBO PVC D=40 MM PBJE BRANCO NORMAL NBR 5688 ESGOTO PREDIAL</v>
          </cell>
          <cell r="C2188" t="str">
            <v>M</v>
          </cell>
          <cell r="D2188">
            <v>8.0299999999999994</v>
          </cell>
        </row>
        <row r="2189">
          <cell r="A2189" t="str">
            <v>HM01814</v>
          </cell>
          <cell r="B2189" t="str">
            <v>TUBO PVC D=50 MM PBJE BRANCO NORMAL NBR 5688 ESGOTO PREDIAL</v>
          </cell>
          <cell r="C2189" t="str">
            <v>M</v>
          </cell>
          <cell r="D2189">
            <v>12.65</v>
          </cell>
        </row>
        <row r="2190">
          <cell r="A2190" t="str">
            <v>HM01815</v>
          </cell>
          <cell r="B2190" t="str">
            <v>TUBO PVC D=75 MM PBJE BRANCO NORMAL NBR 5688 ESGOTO PREDIAL</v>
          </cell>
          <cell r="C2190" t="str">
            <v>M</v>
          </cell>
          <cell r="D2190">
            <v>20.83</v>
          </cell>
        </row>
        <row r="2191">
          <cell r="A2191" t="str">
            <v>HM01812</v>
          </cell>
          <cell r="B2191" t="str">
            <v>TUBO PVC D=100 MM PBJE BRANCO NORMAL NBR 5688 ESGOTO PREDIAL</v>
          </cell>
          <cell r="C2191" t="str">
            <v>M</v>
          </cell>
          <cell r="D2191">
            <v>19.62</v>
          </cell>
        </row>
        <row r="2192">
          <cell r="A2192" t="str">
            <v>HM01907</v>
          </cell>
          <cell r="B2192" t="str">
            <v>TUBO PVC D=150 MM PBJE BRANCO NORMAL NBR 5688 ESGOTO PREDIAL</v>
          </cell>
          <cell r="C2192" t="str">
            <v>M</v>
          </cell>
          <cell r="D2192">
            <v>51.83</v>
          </cell>
        </row>
        <row r="2193">
          <cell r="A2193" t="str">
            <v>HM01656</v>
          </cell>
          <cell r="B2193" t="str">
            <v>CURVA 90° PVC D=1" COM ROSCA ÁGUA PREDIAL</v>
          </cell>
          <cell r="C2193" t="str">
            <v>un</v>
          </cell>
          <cell r="D2193">
            <v>9.4700000000000006</v>
          </cell>
        </row>
        <row r="2194">
          <cell r="A2194" t="str">
            <v>HM01657</v>
          </cell>
          <cell r="B2194" t="str">
            <v>CURVA 90° PVC D=1 1/2" COM ROSCA ÁGUA PREDIAL</v>
          </cell>
          <cell r="C2194" t="str">
            <v>un</v>
          </cell>
          <cell r="D2194">
            <v>37.58</v>
          </cell>
        </row>
        <row r="2195">
          <cell r="A2195" t="str">
            <v>HM01658</v>
          </cell>
          <cell r="B2195" t="str">
            <v>CURVA 90° PVC D=1 1/4" COM ROSCA ÁGUA PREDIAL</v>
          </cell>
          <cell r="C2195" t="str">
            <v>un</v>
          </cell>
          <cell r="D2195">
            <v>36.06</v>
          </cell>
        </row>
        <row r="2196">
          <cell r="A2196" t="str">
            <v>HM01659</v>
          </cell>
          <cell r="B2196" t="str">
            <v>CURVA 90° PVC D=1/2" COM ROSCA ÁGUA PREDIAL</v>
          </cell>
          <cell r="C2196" t="str">
            <v>un</v>
          </cell>
          <cell r="D2196">
            <v>6</v>
          </cell>
        </row>
        <row r="2197">
          <cell r="A2197" t="str">
            <v>HM01660</v>
          </cell>
          <cell r="B2197" t="str">
            <v>CURVA 90° PVC D=2" COM ROSCA ÁGUA PREDIAL</v>
          </cell>
          <cell r="C2197" t="str">
            <v>un</v>
          </cell>
          <cell r="D2197">
            <v>97.69</v>
          </cell>
        </row>
        <row r="2198">
          <cell r="A2198" t="str">
            <v>HM01661</v>
          </cell>
          <cell r="B2198" t="str">
            <v>CURVA 90° PVC D=3/4" COM ROSCA ÁGUA PREDIAL</v>
          </cell>
          <cell r="C2198" t="str">
            <v>un</v>
          </cell>
          <cell r="D2198">
            <v>7.21</v>
          </cell>
        </row>
        <row r="2199">
          <cell r="A2199" t="str">
            <v>HM01677</v>
          </cell>
          <cell r="B2199" t="str">
            <v>JOELHO 90º PVC D=1" COM ROSCA ÁGUA PREDIAL</v>
          </cell>
          <cell r="C2199" t="str">
            <v>un</v>
          </cell>
          <cell r="D2199">
            <v>6.72</v>
          </cell>
        </row>
        <row r="2200">
          <cell r="A2200" t="str">
            <v>HM01682</v>
          </cell>
          <cell r="B2200" t="str">
            <v>JOELHO 90º PVC D=3/4" COM ROSCA ÁGUA PREDIAL</v>
          </cell>
          <cell r="C2200" t="str">
            <v>un</v>
          </cell>
          <cell r="D2200">
            <v>3.29</v>
          </cell>
        </row>
        <row r="2201">
          <cell r="A2201" t="str">
            <v>HM01684</v>
          </cell>
          <cell r="B2201" t="str">
            <v>JOELHO 90º PVC D=3/4" COM ROSCA E BUCHA LATÃO ÁGUA PREDIAL</v>
          </cell>
          <cell r="C2201" t="str">
            <v>un</v>
          </cell>
          <cell r="D2201">
            <v>26.94</v>
          </cell>
        </row>
        <row r="2202">
          <cell r="A2202" t="str">
            <v>HM01694</v>
          </cell>
          <cell r="B2202" t="str">
            <v>LUVA PVC D=1" COM ROSCA ÁGUA PREDIAL</v>
          </cell>
          <cell r="C2202" t="str">
            <v>un</v>
          </cell>
          <cell r="D2202">
            <v>5.72</v>
          </cell>
        </row>
        <row r="2203">
          <cell r="A2203" t="str">
            <v>HM01701</v>
          </cell>
          <cell r="B2203" t="str">
            <v>LUVA PVC D=3/4" COM ROSCA ÁGUA PREDIAL</v>
          </cell>
          <cell r="C2203" t="str">
            <v>un</v>
          </cell>
          <cell r="D2203">
            <v>3.34</v>
          </cell>
        </row>
        <row r="2204">
          <cell r="A2204" t="str">
            <v>HM01708</v>
          </cell>
          <cell r="B2204" t="str">
            <v>NIPLE PARALELO PVC D=1" COM ROSCA ÁGUA PREDIAL</v>
          </cell>
          <cell r="C2204" t="str">
            <v>un</v>
          </cell>
          <cell r="D2204">
            <v>6.75</v>
          </cell>
        </row>
        <row r="2205">
          <cell r="A2205" t="str">
            <v>HM01713</v>
          </cell>
          <cell r="B2205" t="str">
            <v>NIPLE PARALELO PVC D=3/4" COM ROSCA ÁGUA PREDIAL</v>
          </cell>
          <cell r="C2205" t="str">
            <v>un</v>
          </cell>
          <cell r="D2205">
            <v>2.4</v>
          </cell>
        </row>
        <row r="2206">
          <cell r="A2206" t="str">
            <v>HM01720</v>
          </cell>
          <cell r="B2206" t="str">
            <v>TÊ 90° REDUÇÃO PVC D=1" X 3/4" COM ROSCA ÁGUA PREDIAL</v>
          </cell>
          <cell r="C2206" t="str">
            <v>un</v>
          </cell>
          <cell r="D2206">
            <v>16.38</v>
          </cell>
        </row>
        <row r="2207">
          <cell r="A2207" t="str">
            <v>HM01721</v>
          </cell>
          <cell r="B2207" t="str">
            <v>TÊ 90° REDUÇÃO PVC D=1 1/2" X 3/4" COM ROSCA ÁGUA PREDIAL</v>
          </cell>
          <cell r="C2207" t="str">
            <v>un</v>
          </cell>
          <cell r="D2207">
            <v>26.78</v>
          </cell>
        </row>
        <row r="2208">
          <cell r="A2208" t="str">
            <v>HM01722</v>
          </cell>
          <cell r="B2208" t="str">
            <v>TÊ 90° REDUÇÃO PVC D=3/4" X 1/2" COM ROSCA ÁGUA PREDIAL</v>
          </cell>
          <cell r="C2208" t="str">
            <v>un</v>
          </cell>
          <cell r="D2208">
            <v>8.59</v>
          </cell>
        </row>
        <row r="2209">
          <cell r="A2209" t="str">
            <v>HM01724</v>
          </cell>
          <cell r="B2209" t="str">
            <v>TUBO PVC D=1" COM ROSCA ÁGUA PREDIAL</v>
          </cell>
          <cell r="C2209" t="str">
            <v>M</v>
          </cell>
          <cell r="D2209">
            <v>32.43</v>
          </cell>
        </row>
        <row r="2210">
          <cell r="A2210" t="str">
            <v>HM01731</v>
          </cell>
          <cell r="B2210" t="str">
            <v>TUBO PVC D=3/4" COM ROSCA ÁGUA PREDIAL</v>
          </cell>
          <cell r="C2210" t="str">
            <v>M</v>
          </cell>
          <cell r="D2210">
            <v>20.93</v>
          </cell>
        </row>
        <row r="2211">
          <cell r="A2211" t="str">
            <v>HM01512</v>
          </cell>
          <cell r="B2211" t="str">
            <v>CURVA 45° PVC D=110 MM PARA SOLDÁVEL ÁGUA PREDIAL</v>
          </cell>
          <cell r="C2211" t="str">
            <v>un</v>
          </cell>
          <cell r="D2211">
            <v>124.98</v>
          </cell>
        </row>
        <row r="2212">
          <cell r="A2212" t="str">
            <v>HM01513</v>
          </cell>
          <cell r="B2212" t="str">
            <v>CURVA 45° PVC D=20 MM SOLDÁVEL ÁGUA PREDIAL</v>
          </cell>
          <cell r="C2212" t="str">
            <v>un</v>
          </cell>
          <cell r="D2212">
            <v>2.61</v>
          </cell>
        </row>
        <row r="2213">
          <cell r="A2213" t="str">
            <v>HM01514</v>
          </cell>
          <cell r="B2213" t="str">
            <v>CURVA 45° PVC D=25 MM SOLDÁVEL ÁGUA PREDIAL</v>
          </cell>
          <cell r="C2213" t="str">
            <v>un</v>
          </cell>
          <cell r="D2213">
            <v>2.86</v>
          </cell>
        </row>
        <row r="2214">
          <cell r="A2214" t="str">
            <v>HM01515</v>
          </cell>
          <cell r="B2214" t="str">
            <v>CURVA 45° PVC D=32 MM SOLDÁVEL ÁGUA PREDIAL</v>
          </cell>
          <cell r="C2214" t="str">
            <v>un</v>
          </cell>
          <cell r="D2214">
            <v>4.78</v>
          </cell>
        </row>
        <row r="2215">
          <cell r="A2215" t="str">
            <v>HM01516</v>
          </cell>
          <cell r="B2215" t="str">
            <v>CURVA 45° PVC D=40 MM SOLDÁVEL ÁGUA PREDIAL</v>
          </cell>
          <cell r="C2215" t="str">
            <v>un</v>
          </cell>
          <cell r="D2215">
            <v>6.2</v>
          </cell>
        </row>
        <row r="2216">
          <cell r="A2216" t="str">
            <v>HM01517</v>
          </cell>
          <cell r="B2216" t="str">
            <v>CURVA 45° PVC D=50 MM SOLDÁVEL ÁGUA PREDIAL</v>
          </cell>
          <cell r="C2216" t="str">
            <v>un</v>
          </cell>
          <cell r="D2216">
            <v>12.58</v>
          </cell>
        </row>
        <row r="2217">
          <cell r="A2217" t="str">
            <v>HM01518</v>
          </cell>
          <cell r="B2217" t="str">
            <v>CURVA 45° PVC D=60 MM SOLDÁVEL ÁGUA PREDIAL</v>
          </cell>
          <cell r="C2217" t="str">
            <v>un</v>
          </cell>
          <cell r="D2217">
            <v>16.87</v>
          </cell>
        </row>
        <row r="2218">
          <cell r="A2218" t="str">
            <v>HM01519</v>
          </cell>
          <cell r="B2218" t="str">
            <v>CURVA 45° PVC D=75 MM SOLDÁVEL ÁGUA PREDIAL</v>
          </cell>
          <cell r="C2218" t="str">
            <v>un</v>
          </cell>
          <cell r="D2218">
            <v>37.78</v>
          </cell>
        </row>
        <row r="2219">
          <cell r="A2219" t="str">
            <v>HM01520</v>
          </cell>
          <cell r="B2219" t="str">
            <v>CURVA 45° PVC D=85 MM SOLDÁVEL ÁGUA PREDIAL</v>
          </cell>
          <cell r="C2219" t="str">
            <v>un</v>
          </cell>
          <cell r="D2219">
            <v>50.56</v>
          </cell>
        </row>
        <row r="2220">
          <cell r="A2220" t="str">
            <v>HM01521</v>
          </cell>
          <cell r="B2220" t="str">
            <v>CURVA 90° PVC D=110 MM SOLDÁVEL ÁGUA PREDIAL</v>
          </cell>
          <cell r="C2220" t="str">
            <v>un</v>
          </cell>
          <cell r="D2220">
            <v>236.01</v>
          </cell>
        </row>
        <row r="2221">
          <cell r="A2221" t="str">
            <v>HM01522</v>
          </cell>
          <cell r="B2221" t="str">
            <v>CURVA 90° PVC D=20 MM SOLDÁVEL ÁGUA PREDIAL</v>
          </cell>
          <cell r="C2221" t="str">
            <v>un</v>
          </cell>
          <cell r="D2221">
            <v>2.69</v>
          </cell>
        </row>
        <row r="2222">
          <cell r="A2222" t="str">
            <v>HM01523</v>
          </cell>
          <cell r="B2222" t="str">
            <v>CURVA 90° PVC D=25 MM SOLDÁVEL ÁGUA PREDIAL</v>
          </cell>
          <cell r="C2222" t="str">
            <v>un</v>
          </cell>
          <cell r="D2222">
            <v>3.19</v>
          </cell>
        </row>
        <row r="2223">
          <cell r="A2223" t="str">
            <v>HM01524</v>
          </cell>
          <cell r="B2223" t="str">
            <v>CURVA 90° PVC D=32 MM SOLDÁVEL ÁGUA PREDIAL</v>
          </cell>
          <cell r="C2223" t="str">
            <v>un</v>
          </cell>
          <cell r="D2223">
            <v>7.75</v>
          </cell>
        </row>
        <row r="2224">
          <cell r="A2224" t="str">
            <v>HM01525</v>
          </cell>
          <cell r="B2224" t="str">
            <v>CURVA 90° PVC D=40 MM SOLDÁVEL ÁGUA PREDIAL</v>
          </cell>
          <cell r="C2224" t="str">
            <v>un</v>
          </cell>
          <cell r="D2224">
            <v>14.58</v>
          </cell>
        </row>
        <row r="2225">
          <cell r="A2225" t="str">
            <v>HM01526</v>
          </cell>
          <cell r="B2225" t="str">
            <v>CURVA 90° PVC D=50 MM SOLDÁVEL ÁGUA PREDIAL</v>
          </cell>
          <cell r="C2225" t="str">
            <v>un</v>
          </cell>
          <cell r="D2225">
            <v>15.45</v>
          </cell>
        </row>
        <row r="2226">
          <cell r="A2226" t="str">
            <v>HM01527</v>
          </cell>
          <cell r="B2226" t="str">
            <v>CURVA 90° PVC D = 60 MM SOLDÁVEL ÁGUA PREDIAL</v>
          </cell>
          <cell r="C2226" t="str">
            <v>un</v>
          </cell>
          <cell r="D2226">
            <v>39.9</v>
          </cell>
        </row>
        <row r="2227">
          <cell r="A2227" t="str">
            <v>HM01528</v>
          </cell>
          <cell r="B2227" t="str">
            <v>CURVA 90° PVC D=75 MM SOLDÁVEL ÁGUA PREDIAL</v>
          </cell>
          <cell r="C2227" t="str">
            <v>un</v>
          </cell>
          <cell r="D2227">
            <v>67.05</v>
          </cell>
        </row>
        <row r="2228">
          <cell r="A2228" t="str">
            <v>HM01529</v>
          </cell>
          <cell r="B2228" t="str">
            <v>CURVA 90° PVC D=85 MM SOLDÁVEL ÁGUA PREDIAL</v>
          </cell>
          <cell r="C2228" t="str">
            <v>un</v>
          </cell>
          <cell r="D2228">
            <v>86.4</v>
          </cell>
        </row>
        <row r="2229">
          <cell r="A2229" t="str">
            <v>HM01596</v>
          </cell>
          <cell r="B2229" t="str">
            <v>TÊ 90º REDUÇÃO PVC D=25 MM X 1/2" SOLDÁVEL C/BUCHA LATÃO ÁGUA PREDIAL</v>
          </cell>
          <cell r="C2229" t="str">
            <v>un</v>
          </cell>
          <cell r="D2229">
            <v>12.06</v>
          </cell>
        </row>
        <row r="2230">
          <cell r="A2230" t="str">
            <v>HM01597</v>
          </cell>
          <cell r="B2230" t="str">
            <v>TÊ 90º REDUÇÃO PVC D=32 MM X 3/4" SOLDÁVEL C/BUCHA LATÃO ÁGUA PREDIAL</v>
          </cell>
          <cell r="C2230" t="str">
            <v>un</v>
          </cell>
          <cell r="D2230">
            <v>15.94</v>
          </cell>
        </row>
        <row r="2231">
          <cell r="A2231" t="str">
            <v>HM01587</v>
          </cell>
          <cell r="B2231" t="str">
            <v>TÊ 90° PVC D=110 MM SOLDÁVEL ÁGUA PREDIAL</v>
          </cell>
          <cell r="C2231" t="str">
            <v>un</v>
          </cell>
          <cell r="D2231">
            <v>221.59</v>
          </cell>
        </row>
        <row r="2232">
          <cell r="A2232" t="str">
            <v>HM01588</v>
          </cell>
          <cell r="B2232" t="str">
            <v>TÊ 90° PVC D=20 MM SOLDÁVEL ÁGUA PREDIAL</v>
          </cell>
          <cell r="C2232" t="str">
            <v>un</v>
          </cell>
          <cell r="D2232">
            <v>1.31</v>
          </cell>
        </row>
        <row r="2233">
          <cell r="A2233" t="str">
            <v>HM01589</v>
          </cell>
          <cell r="B2233" t="str">
            <v>TÊ 90° PVC D=25 MM SOLDÁVEL ÁGUA PREDIAL</v>
          </cell>
          <cell r="C2233" t="str">
            <v>un</v>
          </cell>
          <cell r="D2233">
            <v>1.23</v>
          </cell>
        </row>
        <row r="2234">
          <cell r="A2234" t="str">
            <v>HM01590</v>
          </cell>
          <cell r="B2234" t="str">
            <v>TÊ 90° PVC D=32 MM SOLDÁVEL ÁGUA PREDIAL</v>
          </cell>
          <cell r="C2234" t="str">
            <v>un</v>
          </cell>
          <cell r="D2234">
            <v>4.25</v>
          </cell>
        </row>
        <row r="2235">
          <cell r="A2235" t="str">
            <v>HM01591</v>
          </cell>
          <cell r="B2235" t="str">
            <v>TÊ 90° PVC D=40 MM SOLDÁVEL ÁGUA PREDIAL</v>
          </cell>
          <cell r="C2235" t="str">
            <v>un</v>
          </cell>
          <cell r="D2235">
            <v>10.74</v>
          </cell>
        </row>
        <row r="2236">
          <cell r="A2236" t="str">
            <v>HM01592</v>
          </cell>
          <cell r="B2236" t="str">
            <v>TÊ 90° PVC D=50 MM SOLDÁVEL ÁGUA PREDIAL</v>
          </cell>
          <cell r="C2236" t="str">
            <v>un</v>
          </cell>
          <cell r="D2236">
            <v>14.99</v>
          </cell>
        </row>
        <row r="2237">
          <cell r="A2237" t="str">
            <v>HM01593</v>
          </cell>
          <cell r="B2237" t="str">
            <v>TÊ 90° PVC D=60 MM SOLDÁVEL ÁGUA PREDIAL</v>
          </cell>
          <cell r="C2237" t="str">
            <v>un</v>
          </cell>
          <cell r="D2237">
            <v>48.22</v>
          </cell>
        </row>
        <row r="2238">
          <cell r="A2238" t="str">
            <v>HM01594</v>
          </cell>
          <cell r="B2238" t="str">
            <v>TÊ 90° PVC D=75 MM SOLDÁVEL ÁGUA PREDIAL</v>
          </cell>
          <cell r="C2238" t="str">
            <v>un</v>
          </cell>
          <cell r="D2238">
            <v>78.36</v>
          </cell>
        </row>
        <row r="2239">
          <cell r="A2239" t="str">
            <v>HM01595</v>
          </cell>
          <cell r="B2239" t="str">
            <v>TÊ 90° PVC D=85 MM SOLDÁVEL ÁGUA PREDIAL</v>
          </cell>
          <cell r="C2239" t="str">
            <v>un</v>
          </cell>
          <cell r="D2239">
            <v>102.6</v>
          </cell>
        </row>
        <row r="2240">
          <cell r="A2240" t="str">
            <v>HM01601</v>
          </cell>
          <cell r="B2240" t="str">
            <v>TÊ 90° PVC D=25X20 MM SOLDÁVEL ÁGUA PREDIAL</v>
          </cell>
          <cell r="C2240" t="str">
            <v>un</v>
          </cell>
          <cell r="D2240">
            <v>4.6399999999999997</v>
          </cell>
        </row>
        <row r="2241">
          <cell r="A2241" t="str">
            <v>HM01602</v>
          </cell>
          <cell r="B2241" t="str">
            <v>TÊ 90° PVC D=32X25 MM SOLDÁVEL ÁGUA PREDIAL</v>
          </cell>
          <cell r="C2241" t="str">
            <v>un</v>
          </cell>
          <cell r="D2241">
            <v>8.48</v>
          </cell>
        </row>
        <row r="2242">
          <cell r="A2242" t="str">
            <v>HM01603</v>
          </cell>
          <cell r="B2242" t="str">
            <v>TÊ 90° PVC D=40X32 MM SOLDÁVEL ÁGUA PREDIAL</v>
          </cell>
          <cell r="C2242" t="str">
            <v>un</v>
          </cell>
          <cell r="D2242">
            <v>11.17</v>
          </cell>
        </row>
        <row r="2243">
          <cell r="A2243" t="str">
            <v>HM01604</v>
          </cell>
          <cell r="B2243" t="str">
            <v>TÊ 90° PVC D=50X20 MM SOLDÁVEL ÁGUA PREDIAL</v>
          </cell>
          <cell r="C2243" t="str">
            <v>un</v>
          </cell>
          <cell r="D2243">
            <v>13.53</v>
          </cell>
        </row>
        <row r="2244">
          <cell r="A2244" t="str">
            <v>HM01605</v>
          </cell>
          <cell r="B2244" t="str">
            <v>TÊ 90° PVC D=50X25 MM SOLDÁVEL ÁGUA PREDIAL</v>
          </cell>
          <cell r="C2244" t="str">
            <v>un</v>
          </cell>
          <cell r="D2244">
            <v>11.69</v>
          </cell>
        </row>
        <row r="2245">
          <cell r="A2245" t="str">
            <v>HM01606</v>
          </cell>
          <cell r="B2245" t="str">
            <v>TÊ 90° PVC D=50X32 MM SOLDÁVEL ÁGUA PREDIAL</v>
          </cell>
          <cell r="C2245" t="str">
            <v>un</v>
          </cell>
          <cell r="D2245">
            <v>17.010000000000002</v>
          </cell>
        </row>
        <row r="2246">
          <cell r="A2246" t="str">
            <v>HM01607</v>
          </cell>
          <cell r="B2246" t="str">
            <v>TÊ 90° PVC D=50X40 MM SOLDÁVEL ÁGUA PREDIAL</v>
          </cell>
          <cell r="C2246" t="str">
            <v>un</v>
          </cell>
          <cell r="D2246">
            <v>18.989999999999998</v>
          </cell>
        </row>
        <row r="2247">
          <cell r="A2247" t="str">
            <v>HM01608</v>
          </cell>
          <cell r="B2247" t="str">
            <v>TÊ 90° PVC D=75X50 MM SOLDÁVEL ÁGUA PREDIAL</v>
          </cell>
          <cell r="C2247" t="str">
            <v>un</v>
          </cell>
          <cell r="D2247">
            <v>52.77</v>
          </cell>
        </row>
        <row r="2248">
          <cell r="A2248" t="str">
            <v>HM01609</v>
          </cell>
          <cell r="B2248" t="str">
            <v>TÊ 90° PVC D=85X60 MM SOLDÁVEL ÁGUA PREDIAL</v>
          </cell>
          <cell r="C2248" t="str">
            <v>un</v>
          </cell>
          <cell r="D2248">
            <v>133.62</v>
          </cell>
        </row>
        <row r="2249">
          <cell r="A2249" t="str">
            <v>HM01600</v>
          </cell>
          <cell r="B2249" t="str">
            <v>TÊ 90° PVC D=110X60 MM SOLDÁVEL ÁGUA PREDIAL</v>
          </cell>
          <cell r="C2249" t="str">
            <v>un</v>
          </cell>
          <cell r="D2249">
            <v>151.47999999999999</v>
          </cell>
        </row>
        <row r="2250">
          <cell r="A2250" t="str">
            <v>HM01611</v>
          </cell>
          <cell r="B2250" t="str">
            <v>TUBO PVC D=20 MM SOLDÁVEL MARROM NBR 5648 ÁGUA PREDIAL</v>
          </cell>
          <cell r="C2250" t="str">
            <v>M</v>
          </cell>
          <cell r="D2250">
            <v>4.08</v>
          </cell>
        </row>
        <row r="2251">
          <cell r="A2251" t="str">
            <v>HM01612</v>
          </cell>
          <cell r="B2251" t="str">
            <v>TUBO PVC D=25 MM SOLDÁVEL MARROM NBR 5648 ÁGUA PREDIAL</v>
          </cell>
          <cell r="C2251" t="str">
            <v>M</v>
          </cell>
          <cell r="D2251">
            <v>4.51</v>
          </cell>
        </row>
        <row r="2252">
          <cell r="A2252" t="str">
            <v>HM01613</v>
          </cell>
          <cell r="B2252" t="str">
            <v>TUBO PVC D=32 MM SOLDÁVEL MARROM NBR 5648 ÁGUA PREDIAL</v>
          </cell>
          <cell r="C2252" t="str">
            <v>M</v>
          </cell>
          <cell r="D2252">
            <v>9.17</v>
          </cell>
        </row>
        <row r="2253">
          <cell r="A2253" t="str">
            <v>HM01614</v>
          </cell>
          <cell r="B2253" t="str">
            <v>TUBO PVC D=40 MM SOLDÁVEL MARROM NBR 5648 ÁGUA PREDIAL</v>
          </cell>
          <cell r="C2253" t="str">
            <v>M</v>
          </cell>
          <cell r="D2253">
            <v>17.16</v>
          </cell>
        </row>
        <row r="2254">
          <cell r="A2254" t="str">
            <v>HM01615</v>
          </cell>
          <cell r="B2254" t="str">
            <v>TUBO PVC D=50 MM SOLDÁVEL MARROM NBR 5648 ÁGUA PREDIAL</v>
          </cell>
          <cell r="C2254" t="str">
            <v>M</v>
          </cell>
          <cell r="D2254">
            <v>17.95</v>
          </cell>
        </row>
        <row r="2255">
          <cell r="A2255" t="str">
            <v>HM01616</v>
          </cell>
          <cell r="B2255" t="str">
            <v>TUBO PVC D=60 MM SOLDÁVEL MARROM NBR 5648 ÁGUA PREDIAL</v>
          </cell>
          <cell r="C2255" t="str">
            <v>M</v>
          </cell>
          <cell r="D2255">
            <v>31.98</v>
          </cell>
        </row>
        <row r="2256">
          <cell r="A2256" t="str">
            <v>HM01617</v>
          </cell>
          <cell r="B2256" t="str">
            <v>TUBO PVC D=75 MM SOLDÁVEL MARROM NBR 5648 ÁGUA PREDIAL</v>
          </cell>
          <cell r="C2256" t="str">
            <v>M</v>
          </cell>
          <cell r="D2256">
            <v>52.15</v>
          </cell>
        </row>
        <row r="2257">
          <cell r="A2257" t="str">
            <v>HM01618</v>
          </cell>
          <cell r="B2257" t="str">
            <v>TUBO PVC D=85 MM SOLDÁVEL MARROM NBR 5648 ÁGUA PREDIAL</v>
          </cell>
          <cell r="C2257" t="str">
            <v>M</v>
          </cell>
          <cell r="D2257">
            <v>61.46</v>
          </cell>
        </row>
        <row r="2258">
          <cell r="A2258" t="str">
            <v>HM01610</v>
          </cell>
          <cell r="B2258" t="str">
            <v>TUBO PVC D=110 MM SOLDÁVEL MARROM NBR 5648 ÁGUA PREDIAL</v>
          </cell>
          <cell r="C2258" t="str">
            <v>M</v>
          </cell>
          <cell r="D2258">
            <v>89.93</v>
          </cell>
        </row>
        <row r="2259">
          <cell r="A2259" t="str">
            <v>HM02050</v>
          </cell>
          <cell r="B2259" t="str">
            <v>REGISTRO ESFERA PVC D=3/4" ACION ASA C/ROSCA INT E UNIÃO DESTACÁVEL, ÁGUA PREDIAL</v>
          </cell>
          <cell r="C2259" t="str">
            <v>un</v>
          </cell>
          <cell r="D2259">
            <v>33.9</v>
          </cell>
        </row>
        <row r="2260">
          <cell r="A2260" t="str">
            <v>HM04327</v>
          </cell>
          <cell r="B2260" t="str">
            <v>REGISTRO ESFERA PVC D=3/4" ACION BORB C/ROSCA EXT NBR 11306, ÁGUA PREDIAL</v>
          </cell>
          <cell r="C2260" t="str">
            <v>un</v>
          </cell>
          <cell r="D2260">
            <v>24.45</v>
          </cell>
        </row>
        <row r="2261">
          <cell r="A2261" t="str">
            <v>HM02042</v>
          </cell>
          <cell r="B2261" t="str">
            <v>REGISTRO ESFERA PVC D=3/4" ACION BORB C/ROSCA INT, ÁGUA PREDIAL</v>
          </cell>
          <cell r="C2261" t="str">
            <v>un</v>
          </cell>
          <cell r="D2261">
            <v>20.05</v>
          </cell>
        </row>
        <row r="2262">
          <cell r="A2262" t="str">
            <v>HM07130</v>
          </cell>
          <cell r="B2262" t="str">
            <v>VÁLVULA RETENÇÃO PVC DN=100 MM HORIZONTAL COM BOLSAS, ESGOTO PREDIAL</v>
          </cell>
          <cell r="C2262" t="str">
            <v>un</v>
          </cell>
          <cell r="D2262">
            <v>174.9</v>
          </cell>
        </row>
        <row r="2263">
          <cell r="A2263" t="str">
            <v>HM06361</v>
          </cell>
          <cell r="B2263" t="str">
            <v>HASTE DE PROLONGAMENTO C/QUADRADO E BOCA DE CHAVE FERRO TREFILADO D=1.1/8" X L=5 M (5 KG/M) PINTURA EPÓXI AZUL P/MANOBRA DE VÁLVULAS</v>
          </cell>
          <cell r="C2263" t="str">
            <v>un</v>
          </cell>
          <cell r="D2263">
            <v>3683.18</v>
          </cell>
        </row>
        <row r="2264">
          <cell r="A2264" t="str">
            <v>HM06362</v>
          </cell>
          <cell r="B2264" t="str">
            <v>HASTE DE PROLONGAMENTO C/QUADRADO E BOCA DE CHAVE FERRO TREFILADO D=1.3/4" X L=5 M (12 KG/M) PINTURA EPÓXI AZUL P/MANOBRA DE VÁLVULAS</v>
          </cell>
          <cell r="C2264" t="str">
            <v>un</v>
          </cell>
          <cell r="D2264">
            <v>5458.08</v>
          </cell>
        </row>
        <row r="2265">
          <cell r="A2265" t="str">
            <v>HM06363</v>
          </cell>
          <cell r="B2265" t="str">
            <v>HASTE DE PROLONGAMENTO C/QUADRADO E BOCA DE CHAVE FERRO TREFILADO D=2" X L=5 M (16 KG/M) PINTURA EPÓXI AZUL P/MANOBRA DE VÁLVULAS</v>
          </cell>
          <cell r="C2265" t="str">
            <v>un</v>
          </cell>
          <cell r="D2265">
            <v>7843.18</v>
          </cell>
        </row>
        <row r="2266">
          <cell r="A2266" t="str">
            <v>HM06364</v>
          </cell>
          <cell r="B2266" t="str">
            <v>HASTE DE PROLONGAMENTO C/QUADRADO E BOCA DE CHAVE FERRO TREFILADO D=2.1/2" X L=5 M (25 KG/M) PINTURA EPÓXI AZUL P/MANOBRA DE VÁLVULAS</v>
          </cell>
          <cell r="C2266" t="str">
            <v>un</v>
          </cell>
          <cell r="D2266">
            <v>9292.7000000000007</v>
          </cell>
        </row>
        <row r="2267">
          <cell r="A2267" t="str">
            <v>HM03242</v>
          </cell>
          <cell r="B2267" t="str">
            <v>LUVA PARA HASTE DE PROLONGAMENTO FERRO FUNDIDO D=1 1/8" * (2,50 KG) PINTURA EPÓXI AZUL</v>
          </cell>
          <cell r="C2267" t="str">
            <v>un</v>
          </cell>
          <cell r="D2267">
            <v>401.15</v>
          </cell>
        </row>
        <row r="2268">
          <cell r="A2268" t="str">
            <v>HM03243</v>
          </cell>
          <cell r="B2268" t="str">
            <v>LUVA PARA HASTE DE PROLONGAMENTO FERRO FUNDIDO D=1 3/4" * (4,00 KG) PINTURA EPÓXI AZUL</v>
          </cell>
          <cell r="C2268" t="str">
            <v>un</v>
          </cell>
          <cell r="D2268">
            <v>485.37</v>
          </cell>
        </row>
        <row r="2269">
          <cell r="A2269" t="str">
            <v>HM03244</v>
          </cell>
          <cell r="B2269" t="str">
            <v>LUVA PARA HASTE DE PROLONGAMENTO FERRO FUNDIDO D=2 1/2" * (7,00 KG) PINTURA EPÓXI AZUL</v>
          </cell>
          <cell r="C2269" t="str">
            <v>un</v>
          </cell>
          <cell r="D2269">
            <v>722.96</v>
          </cell>
        </row>
        <row r="2270">
          <cell r="A2270" t="str">
            <v>HM03245</v>
          </cell>
          <cell r="B2270" t="str">
            <v>LUVA PARA HASTE DE PROLONGAMENTO FERRO FUNDIDO D=2" * (7,00 KG) PINTURA EPÓXI AZUL</v>
          </cell>
          <cell r="C2270" t="str">
            <v>un</v>
          </cell>
          <cell r="D2270">
            <v>674.77</v>
          </cell>
        </row>
        <row r="2271">
          <cell r="A2271" t="str">
            <v>HM03246</v>
          </cell>
          <cell r="B2271" t="str">
            <v>MANCAL INTERMEDIÁRIO PARA HASTE DE PROLONGAMENTO FERRO FUNDIDO D=1 1/8" * (8,50 KG) COM ACESSÓRIOS DE FIXAÇÃO</v>
          </cell>
          <cell r="C2271" t="str">
            <v>un</v>
          </cell>
          <cell r="D2271">
            <v>1076.51</v>
          </cell>
        </row>
        <row r="2272">
          <cell r="A2272" t="str">
            <v>HM03247</v>
          </cell>
          <cell r="B2272" t="str">
            <v>MANCAL INTERMEDIÁRIO PARA HASTE DE PROLONGAMENTO FERRO FUNDIDO D=1 3/4" * (8,50 KG) COM ACESSÓRIOS DE FIXAÇÃO</v>
          </cell>
          <cell r="C2272" t="str">
            <v>un</v>
          </cell>
          <cell r="D2272">
            <v>1130.21</v>
          </cell>
        </row>
        <row r="2273">
          <cell r="A2273" t="str">
            <v>HM03248</v>
          </cell>
          <cell r="B2273" t="str">
            <v>MANCAL INTERMEDIÁRIO PARA HASTE DE PROLONGAMENTO FERRO FUNDIDO D=2 1/2" * (8,50 KG) COM ACESSÓRIOS DE FIXAÇÃO</v>
          </cell>
          <cell r="C2273" t="str">
            <v>un</v>
          </cell>
          <cell r="D2273">
            <v>1184.8399999999999</v>
          </cell>
        </row>
        <row r="2274">
          <cell r="A2274" t="str">
            <v>HM03249</v>
          </cell>
          <cell r="B2274" t="str">
            <v>MANCAL INTERMEDIÁRIO PARA HASTE DE PROLONGAMENTO FERRO FUNDIDO D=2" * (8,50 KG) COM ACESSÓRIOS DE FIXAÇÃO</v>
          </cell>
          <cell r="C2274" t="str">
            <v>un</v>
          </cell>
          <cell r="D2274">
            <v>1184.8399999999999</v>
          </cell>
        </row>
        <row r="2275">
          <cell r="A2275" t="str">
            <v>HM03277</v>
          </cell>
          <cell r="B2275" t="str">
            <v>PEDESTAL SIMPLES FERRO FUNDIDO MODELO 01 * (57,00 KG) MANOBRA DE VÁLVULA</v>
          </cell>
          <cell r="C2275" t="str">
            <v>un</v>
          </cell>
          <cell r="D2275">
            <v>2754.42</v>
          </cell>
        </row>
        <row r="2276">
          <cell r="A2276" t="str">
            <v>HM03278</v>
          </cell>
          <cell r="B2276" t="str">
            <v>PEDESTAL SIMPLES FERRO FUNDIDO MODELO 02 * (73,00 KG) MANOBRA DE VÁLVULA</v>
          </cell>
          <cell r="C2276" t="str">
            <v>un</v>
          </cell>
          <cell r="D2276">
            <v>3005.76</v>
          </cell>
        </row>
        <row r="2277">
          <cell r="A2277" t="str">
            <v>HM04254</v>
          </cell>
          <cell r="B2277" t="str">
            <v>ADAPTADOR PVC/PBA FERRO FUNDIDO DE=60 MM * (2,50 KG) LIGAR PONTA TUBO PVC C/BOLSA TUBO FERRO FUNDIDO - PINTURA EPÓXI NBR 15880 ÁGUA</v>
          </cell>
          <cell r="C2277" t="str">
            <v>un</v>
          </cell>
          <cell r="D2277">
            <v>140.85</v>
          </cell>
        </row>
        <row r="2278">
          <cell r="A2278" t="str">
            <v>HM04255</v>
          </cell>
          <cell r="B2278" t="str">
            <v>ADAPTADOR PVC/PBA FERRO FUNDIDO DE=85 MM * (3,70 KG) LIGAR PONTA TUBO PVC C/BOLSA TUBO FERRO FUNDIDO - PINTURA EPÓXI NBR 15880 ÁGUA</v>
          </cell>
          <cell r="C2278" t="str">
            <v>un</v>
          </cell>
          <cell r="D2278">
            <v>154.87</v>
          </cell>
        </row>
        <row r="2279">
          <cell r="A2279" t="str">
            <v>HM04256</v>
          </cell>
          <cell r="B2279" t="str">
            <v>ADAPTADOR PVC/PBA FERRO FUNDIDO DE=110 MM * (6,40 KG) LIGAR PONTA TUBO PVC C/BOLSA TUBO FERRO FUNDIDO - PINTURA EPÓXI NBR 15880 ÁGUA</v>
          </cell>
          <cell r="C2279" t="str">
            <v>un</v>
          </cell>
          <cell r="D2279">
            <v>258.19</v>
          </cell>
        </row>
        <row r="2280">
          <cell r="A2280" t="str">
            <v>HM02923</v>
          </cell>
          <cell r="B2280" t="str">
            <v>CAP JUNTA ELÁSTICA JE2GS FERRO FUNDIDO DN=80 MM * (3,20 KG) PINTURA BETUMINOSA E ANEL DE BORRACHA INCLUSO NBR 7675 ÁGUA</v>
          </cell>
          <cell r="C2280" t="str">
            <v>un</v>
          </cell>
          <cell r="D2280">
            <v>126.61</v>
          </cell>
        </row>
        <row r="2281">
          <cell r="A2281" t="str">
            <v>HM02915</v>
          </cell>
          <cell r="B2281" t="str">
            <v>CAP JUNTA ELÁSTICA JE2GS FERRO FUNDIDO DN=100 MM * (4,70 KG) PINTURA BETUMINOSA E ANEL DE BORRACHA INCLUSO NBR 7675 ÁGUA</v>
          </cell>
          <cell r="C2281" t="str">
            <v>un</v>
          </cell>
          <cell r="D2281">
            <v>155.03</v>
          </cell>
        </row>
        <row r="2282">
          <cell r="A2282" t="str">
            <v>HM02916</v>
          </cell>
          <cell r="B2282" t="str">
            <v>CAP JUNTA ELÁSTICA JE2GS FERRO FUNDIDO DN=150 MM * (9,40 KG) PINTURA BETUMINOSA E ANEL DE BORRACHA INCLUSO NBR 7675 ÁGUA</v>
          </cell>
          <cell r="C2282" t="str">
            <v>un</v>
          </cell>
          <cell r="D2282">
            <v>210.26</v>
          </cell>
        </row>
        <row r="2283">
          <cell r="A2283" t="str">
            <v>HM02917</v>
          </cell>
          <cell r="B2283" t="str">
            <v>CAP JUNTA ELÁSTICA JE2GS FERRO FUNDIDO DN=200 MM * (13,60 KG) PINTURA BETUMINOSA E ANEL DE BORRACHA INCLUSO NBR 7675 ÁGUA</v>
          </cell>
          <cell r="C2283" t="str">
            <v>un</v>
          </cell>
          <cell r="D2283">
            <v>289.32</v>
          </cell>
        </row>
        <row r="2284">
          <cell r="A2284" t="str">
            <v>HM02918</v>
          </cell>
          <cell r="B2284" t="str">
            <v>CAP JUNTA ELÁSTICA JE2GS FERRO FUNDIDO DN=250 MM * (18,70 KG) PINTURA BETUMINOSA E ANEL DE BORRACHA INCLUSO NBR 7675 ÁGUA</v>
          </cell>
          <cell r="C2284" t="str">
            <v>un</v>
          </cell>
          <cell r="D2284">
            <v>606.91999999999996</v>
          </cell>
        </row>
        <row r="2285">
          <cell r="A2285" t="str">
            <v>HM02919</v>
          </cell>
          <cell r="B2285" t="str">
            <v>CAP JUNTA ELÁSTICA JE2GS FERRO FUNDIDO DN=300 MM * (32,10 KG) PINTURA BETUMINOSA E ANEL DE BORRACHA INCLUSO NBR 7675 ÁGUA</v>
          </cell>
          <cell r="C2285" t="str">
            <v>un</v>
          </cell>
          <cell r="D2285">
            <v>992.93</v>
          </cell>
        </row>
        <row r="2286">
          <cell r="A2286" t="str">
            <v>HM02920</v>
          </cell>
          <cell r="B2286" t="str">
            <v>CAP JUNTA ELÁSTICA JE2GS FERRO FUNDIDO DN=350 MM * (40,30 KG) PINTURA BETUMINOSA E ANEL DE BORRACHA INCLUSO NBR 7675 ÁGUA</v>
          </cell>
          <cell r="C2286" t="str">
            <v>un</v>
          </cell>
          <cell r="D2286">
            <v>1170.3399999999999</v>
          </cell>
        </row>
        <row r="2287">
          <cell r="A2287" t="str">
            <v>HM02921</v>
          </cell>
          <cell r="B2287" t="str">
            <v>CAP JUNTA ELÁSTICA JE2GS FERRO FUNDIDO DN=400 MM * (51,50 KG) PINTURA BETUMINOSA E ANEL DE BORRACHA INCLUSO NBR 7675 ÁGUA</v>
          </cell>
          <cell r="C2287" t="str">
            <v>un</v>
          </cell>
          <cell r="D2287">
            <v>1297.22</v>
          </cell>
        </row>
        <row r="2288">
          <cell r="A2288" t="str">
            <v>HM02922</v>
          </cell>
          <cell r="B2288" t="str">
            <v>CAP JUNTA ELÁSTICA JE2GS FERRO FUNDIDO DN=500 MM * (78,50 KG) PINTURA BETUMINOSA E ANEL DE BORRACHA INCLUSO NBR 7675 ÁGUA</v>
          </cell>
          <cell r="C2288" t="str">
            <v>un</v>
          </cell>
          <cell r="D2288">
            <v>2001.63</v>
          </cell>
        </row>
        <row r="2289">
          <cell r="A2289" t="str">
            <v>HM06156</v>
          </cell>
          <cell r="B2289" t="str">
            <v>CARRETEL COM TIRANTES FERRO FUNDIDO DN= 80 MM (20,50 KG) PINTURA BETUMINOSA NBR 7675 ÁGUA</v>
          </cell>
          <cell r="C2289" t="str">
            <v>un</v>
          </cell>
          <cell r="D2289">
            <v>795.64</v>
          </cell>
        </row>
        <row r="2290">
          <cell r="A2290" t="str">
            <v>HM06158</v>
          </cell>
          <cell r="B2290" t="str">
            <v>CARRETEL COM TIRANTES FERRO FUNDIDO DN=100 MM (24,00 KG) PINTURA BETUMINOSA NBR 7675 ÁGUA</v>
          </cell>
          <cell r="C2290" t="str">
            <v>un</v>
          </cell>
          <cell r="D2290">
            <v>798.17</v>
          </cell>
        </row>
        <row r="2291">
          <cell r="A2291" t="str">
            <v>HM06160</v>
          </cell>
          <cell r="B2291" t="str">
            <v>CARRETEL COM TIRANTES FERRO FUNDIDO DN=150 MM (37,00 KG) PINTURA BETUMINOSA NBR 7675 ÁGUA</v>
          </cell>
          <cell r="C2291" t="str">
            <v>un</v>
          </cell>
          <cell r="D2291">
            <v>1291.83</v>
          </cell>
        </row>
        <row r="2292">
          <cell r="A2292" t="str">
            <v>HM06162</v>
          </cell>
          <cell r="B2292" t="str">
            <v>CARRETEL COM TIRANTES FERRO FUNDIDO DN=200 MM (49,00 KG) PINTURA BETUMINOSA NBR 7675 ÁGUA</v>
          </cell>
          <cell r="C2292" t="str">
            <v>un</v>
          </cell>
          <cell r="D2292">
            <v>1542.95</v>
          </cell>
        </row>
        <row r="2293">
          <cell r="A2293" t="str">
            <v>HM06164</v>
          </cell>
          <cell r="B2293" t="str">
            <v>CARRETEL COM TIRANTES FERRO FUNDIDO DN=250 MM (65,00 KG) PINTURA BETUMINOSA NBR 7675 ÁGUA</v>
          </cell>
          <cell r="C2293" t="str">
            <v>un</v>
          </cell>
          <cell r="D2293">
            <v>2617.0500000000002</v>
          </cell>
        </row>
        <row r="2294">
          <cell r="A2294" t="str">
            <v>HM06166</v>
          </cell>
          <cell r="B2294" t="str">
            <v>CARRETEL COM TIRANTES FERRO FUNDIDO DN=300 MM (72,60 KG) PINTURA BETUMINOSA NBR 7675 ÁGUA</v>
          </cell>
          <cell r="C2294" t="str">
            <v>un</v>
          </cell>
          <cell r="D2294">
            <v>4138.45</v>
          </cell>
        </row>
        <row r="2295">
          <cell r="A2295" t="str">
            <v>HM06168</v>
          </cell>
          <cell r="B2295" t="str">
            <v>CARRETEL COM TIRANTES FERRO FUNDIDO DN=350 MM (98,10 KG) PINTURA BETUMINOSA NBR 7675 ÁGUA</v>
          </cell>
          <cell r="C2295" t="str">
            <v>un</v>
          </cell>
          <cell r="D2295">
            <v>4963.8599999999997</v>
          </cell>
        </row>
        <row r="2296">
          <cell r="A2296" t="str">
            <v>HM06170</v>
          </cell>
          <cell r="B2296" t="str">
            <v>CARRETEL COM TIRANTES FERRO FUNDIDO DN=400 MM (114,20 KG) PINTURA BETUMINOSA NBR 7675 ÁGUA</v>
          </cell>
          <cell r="C2296" t="str">
            <v>un</v>
          </cell>
          <cell r="D2296">
            <v>5543.4</v>
          </cell>
        </row>
        <row r="2297">
          <cell r="A2297" t="str">
            <v>HM06172</v>
          </cell>
          <cell r="B2297" t="str">
            <v>CARRETEL COM TIRANTES FERRO FUNDIDO DN=500 MM (189,00 KG) PINTURA BETUMINOSA NBR 7675 ÁGUA</v>
          </cell>
          <cell r="C2297" t="str">
            <v>un</v>
          </cell>
          <cell r="D2297">
            <v>6367.05</v>
          </cell>
        </row>
        <row r="2298">
          <cell r="A2298" t="str">
            <v>HM02942</v>
          </cell>
          <cell r="B2298" t="str">
            <v>CURVA 11º15' COM BOLSAS JE2GS FERRO FUNDIDO DN=80 MM * (8,80 KG) PINTURA BETUMINOSA E ANÉIS DE BORRACHA INCLUSOS NBR 7675 ÁGUA</v>
          </cell>
          <cell r="C2298" t="str">
            <v>un</v>
          </cell>
          <cell r="D2298">
            <v>193.68</v>
          </cell>
        </row>
        <row r="2299">
          <cell r="A2299" t="str">
            <v>HM02933</v>
          </cell>
          <cell r="B2299" t="str">
            <v>CURVA 11º15' COM BOLSAS JE2GS FERRO FUNDIDO DN=100 MM * (10,80 KG) PINTURA BETUMINOSA E ANÉIS DE BORRACHA INCLUSOS NBR 7675 ÁGUA</v>
          </cell>
          <cell r="C2299" t="str">
            <v>un</v>
          </cell>
          <cell r="D2299">
            <v>237.69</v>
          </cell>
        </row>
        <row r="2300">
          <cell r="A2300" t="str">
            <v>HM02934</v>
          </cell>
          <cell r="B2300" t="str">
            <v>CURVA 11º15' COM BOLSAS JE2GS FERRO FUNDIDO DN=150 MM * (16,80 KG) PINTURA BETUMINOSA E ANÉIS DE BORRACHA INCLUSOS NBR 7675 ÁGUA</v>
          </cell>
          <cell r="C2300" t="str">
            <v>un</v>
          </cell>
          <cell r="D2300">
            <v>378.53</v>
          </cell>
        </row>
        <row r="2301">
          <cell r="A2301" t="str">
            <v>HM02935</v>
          </cell>
          <cell r="B2301" t="str">
            <v>CURVA 11º15' COM BOLSAS JE2GS FERRO FUNDIDO DN=200 MM * (27,60 KG) PINTURA BETUMINOSA E ANÉIS DE BORRACHA INCLUSOS NBR 7675 ÁGUA</v>
          </cell>
          <cell r="C2301" t="str">
            <v>un</v>
          </cell>
          <cell r="D2301">
            <v>486.93</v>
          </cell>
        </row>
        <row r="2302">
          <cell r="A2302" t="str">
            <v>HM02936</v>
          </cell>
          <cell r="B2302" t="str">
            <v>CURVA 11º15' COM BOLSAS JE2GS FERRO FUNDIDO DN=250 MM * (34,20 KG) PINTURA BETUMINOSA E ANÉIS DE BORRACHA INCLUSOS NBR 7675 ÁGUA</v>
          </cell>
          <cell r="C2302" t="str">
            <v>un</v>
          </cell>
          <cell r="D2302">
            <v>677.4</v>
          </cell>
        </row>
        <row r="2303">
          <cell r="A2303" t="str">
            <v>HM02937</v>
          </cell>
          <cell r="B2303" t="str">
            <v>CURVA 11º15' COM BOLSAS JE2GS FERRO FUNDIDO DN=300 MM * (44,60 KG) PINTURA BETUMINOSA E ANÉIS DE BORRACHA INCLUSOS NBR 7675 ÁGUA</v>
          </cell>
          <cell r="C2303" t="str">
            <v>un</v>
          </cell>
          <cell r="D2303">
            <v>656.5</v>
          </cell>
        </row>
        <row r="2304">
          <cell r="A2304" t="str">
            <v>HM02938</v>
          </cell>
          <cell r="B2304" t="str">
            <v>CURVA 11º15' COM BOLSAS JE2GS FERRO FUNDIDO DN=350 MM * (48,00 KG) PINTURA BETUMINOSA E ANÉIS DE BORRACHA INCLUSOS NBR 7675 ÁGUA</v>
          </cell>
          <cell r="C2304" t="str">
            <v>un</v>
          </cell>
          <cell r="D2304">
            <v>1626.02</v>
          </cell>
        </row>
        <row r="2305">
          <cell r="A2305" t="str">
            <v>HM02939</v>
          </cell>
          <cell r="B2305" t="str">
            <v>CURVA 11º15' COM BOLSAS JE2GS FERRO FUNDIDO DN=400 MM * (56,10 KG) PINTURA BETUMINOSA E ANÉIS DE BORRACHA INCLUSOS NBR 7675 ÁGUA</v>
          </cell>
          <cell r="C2305" t="str">
            <v>un</v>
          </cell>
          <cell r="D2305">
            <v>1450.16</v>
          </cell>
        </row>
        <row r="2306">
          <cell r="A2306" t="str">
            <v>HM02940</v>
          </cell>
          <cell r="B2306" t="str">
            <v>CURVA 11º15' COM BOLSAS JE2GS FERRO FUNDIDO DN=450 MM * (71,00 KG) PINTURA BETUMINOSA E ANÉIS DE BORRACHA INCLUSOS NBR 7675 ÁGUA</v>
          </cell>
          <cell r="C2306" t="str">
            <v>un</v>
          </cell>
          <cell r="D2306">
            <v>2183.19</v>
          </cell>
        </row>
        <row r="2307">
          <cell r="A2307" t="str">
            <v>HM02941</v>
          </cell>
          <cell r="B2307" t="str">
            <v>CURVA 11º15' COM BOLSAS JE2GS FERRO FUNDIDO DN=500 MM * (81,60 KG) PINTURA BETUMINOSA E ANÉIS DE BORRACHA INCLUSOS NBR 7675 ÁGUA</v>
          </cell>
          <cell r="C2307" t="str">
            <v>un</v>
          </cell>
          <cell r="D2307">
            <v>2320.19</v>
          </cell>
        </row>
        <row r="2308">
          <cell r="A2308" t="str">
            <v>HM02952</v>
          </cell>
          <cell r="B2308" t="str">
            <v>CURVA 22º30' COM BOLSAS JE2GS FERRO FUNDIDO DN=80 MM * (8,50 KG) PINTURA BETUMINOSA E ANÉIS DE BORRACHA INCLUSOS NBR 7675 ÁGUA</v>
          </cell>
          <cell r="C2308" t="str">
            <v>un</v>
          </cell>
          <cell r="D2308">
            <v>198.74</v>
          </cell>
        </row>
        <row r="2309">
          <cell r="A2309" t="str">
            <v>HM02943</v>
          </cell>
          <cell r="B2309" t="str">
            <v>CURVA 22º30' COM BOLSAS JE2GS FERRO FUNDIDO DN=100 MM * (11,40 KG) PINTURA BETUMINOSA E ANÉIS DE BORRACHA INCLUSOS NBR 7675 ÁGUA</v>
          </cell>
          <cell r="C2309" t="str">
            <v>un</v>
          </cell>
          <cell r="D2309">
            <v>236.32</v>
          </cell>
        </row>
        <row r="2310">
          <cell r="A2310" t="str">
            <v>HM02944</v>
          </cell>
          <cell r="B2310" t="str">
            <v>CURVA 22º30' COM BOLSAS JE2GS FERRO FUNDIDO DN=150 MM * (17,60 KG) PINTURA BETUMINOSA E ANÉIS DE BORRACHA INCLUSOS NBR 7675 ÁGUA</v>
          </cell>
          <cell r="C2310" t="str">
            <v>un</v>
          </cell>
          <cell r="D2310">
            <v>287.54000000000002</v>
          </cell>
        </row>
        <row r="2311">
          <cell r="A2311" t="str">
            <v>HM02945</v>
          </cell>
          <cell r="B2311" t="str">
            <v>CURVA 22º30' COM BOLSAS JE2GS FERRO FUNDIDO DN=200 MM * (26,20 KG) PINTURA BETUMINOSA E ANÉIS DE BORRACHA INCLUSOS NBR 7675 ÁGUA</v>
          </cell>
          <cell r="C2311" t="str">
            <v>un</v>
          </cell>
          <cell r="D2311">
            <v>483.78</v>
          </cell>
        </row>
        <row r="2312">
          <cell r="A2312" t="str">
            <v>HM02946</v>
          </cell>
          <cell r="B2312" t="str">
            <v>CURVA 22º30' COM BOLSAS JE2GS FERRO FUNDIDO DN=250 MM * (33,80 KG) PINTURA BETUMINOSA E ANÉIS DE BORRACHA INCLUSOS NBR 7675 ÁGUA</v>
          </cell>
          <cell r="C2312" t="str">
            <v>un</v>
          </cell>
          <cell r="D2312">
            <v>794.93</v>
          </cell>
        </row>
        <row r="2313">
          <cell r="A2313" t="str">
            <v>HM02947</v>
          </cell>
          <cell r="B2313" t="str">
            <v>CURVA 22º30' COM BOLSAS JE2GS FERRO FUNDIDO DN=300 MM * (45,20 KG) PINTURA BETUMINOSA E ANÉIS DE BORRACHA INCLUSOS NBR 7675 ÁGUA</v>
          </cell>
          <cell r="C2313" t="str">
            <v>un</v>
          </cell>
          <cell r="D2313">
            <v>817.83</v>
          </cell>
        </row>
        <row r="2314">
          <cell r="A2314" t="str">
            <v>HM02948</v>
          </cell>
          <cell r="B2314" t="str">
            <v>CURVA 22º30' COM BOLSAS JE2GS FERRO FUNDIDO DN=350 MM * (50,10 KG) PINTURA BETUMINOSA E ANÉIS DE BORRACHA INCLUSOS NBR 7675 ÁGUA</v>
          </cell>
          <cell r="C2314" t="str">
            <v>un</v>
          </cell>
          <cell r="D2314">
            <v>1732.16</v>
          </cell>
        </row>
        <row r="2315">
          <cell r="A2315" t="str">
            <v>HM02949</v>
          </cell>
          <cell r="B2315" t="str">
            <v>CURVA 22º30' COM BOLSAS JE2GS FERRO FUNDIDO DN=400 MM * (63,10 KG) PINTURA BETUMINOSA E ANÉIS DE BORRACHA INCLUSOS NBR 7675 ÁGUA</v>
          </cell>
          <cell r="C2315" t="str">
            <v>un</v>
          </cell>
          <cell r="D2315">
            <v>1894.16</v>
          </cell>
        </row>
        <row r="2316">
          <cell r="A2316" t="str">
            <v>HM02950</v>
          </cell>
          <cell r="B2316" t="str">
            <v>CURVA 22º30' COM BOLSAS JE2GS FERRO FUNDIDO DN=450 MM * (81,00 KG) PINTURA BETUMINOSA E ANÉIS DE BORRACHA INCLUSOS NBR 7675 ÁGUA</v>
          </cell>
          <cell r="C2316" t="str">
            <v>un</v>
          </cell>
          <cell r="D2316">
            <v>2388.98</v>
          </cell>
        </row>
        <row r="2317">
          <cell r="A2317" t="str">
            <v>HM02951</v>
          </cell>
          <cell r="B2317" t="str">
            <v>CURVA 22º30' COM BOLSAS JE2GS FERRO FUNDIDO DN=500 MM * (97,40 KG) PINTURA BETUMINOSA E ANÉIS DE BORRACHA INCLUSOS NBR 7675 ÁGUA</v>
          </cell>
          <cell r="C2317" t="str">
            <v>un</v>
          </cell>
          <cell r="D2317">
            <v>2540.8200000000002</v>
          </cell>
        </row>
        <row r="2318">
          <cell r="A2318" t="str">
            <v>HM02962</v>
          </cell>
          <cell r="B2318" t="str">
            <v>CURVA 45º COM BOLSAS JE2GS FERRO FUNDIDO DN=80 MM * (9,10 KG) PINTURA BETUMINOSA E ANÉIS DE BORRACHA INCLUSOS NBR 7675 ÁGUA</v>
          </cell>
          <cell r="C2318" t="str">
            <v>un</v>
          </cell>
          <cell r="D2318">
            <v>227.58</v>
          </cell>
        </row>
        <row r="2319">
          <cell r="A2319" t="str">
            <v>HM02953</v>
          </cell>
          <cell r="B2319" t="str">
            <v>CURVA 45º COM BOLSAS JE2GS FERRO FUNDIDO DN=100 MM * (12,90 KG) PINTURA BETUMINOSA E ANÉIS DE BORRACHA INCLUSOS NBR 7675 ÁGUA</v>
          </cell>
          <cell r="C2319" t="str">
            <v>un</v>
          </cell>
          <cell r="D2319">
            <v>267.24</v>
          </cell>
        </row>
        <row r="2320">
          <cell r="A2320" t="str">
            <v>HM02954</v>
          </cell>
          <cell r="B2320" t="str">
            <v>CURVA 45º COM BOLSAS JE2GS FERRO FUNDIDO DN=150 MM * (18,70 KG) PINTURA BETUMINOSA E ANÉIS DE BORRACHA INCLUSOS NBR 7675 ÁGUA</v>
          </cell>
          <cell r="C2320" t="str">
            <v>un</v>
          </cell>
          <cell r="D2320">
            <v>373.8</v>
          </cell>
        </row>
        <row r="2321">
          <cell r="A2321" t="str">
            <v>HM02955</v>
          </cell>
          <cell r="B2321" t="str">
            <v>CURVA 45º COM BOLSAS JE2GS FERRO FUNDIDO DN=200 MM * (29,00 KG) PINTURA BETUMINOSA E ANÉIS DE BORRACHA INCLUSOS NBR 7675 ÁGUA</v>
          </cell>
          <cell r="C2321" t="str">
            <v>un</v>
          </cell>
          <cell r="D2321">
            <v>563.64</v>
          </cell>
        </row>
        <row r="2322">
          <cell r="A2322" t="str">
            <v>HM02956</v>
          </cell>
          <cell r="B2322" t="str">
            <v>CURVA 45º COM BOLSAS JE2GS FERRO FUNDIDO DN=250 MM * (39,20 KG) PINTURA BETUMINOSA E ANÉIS DE BORRACHA INCLUSOS NBR 7675 ÁGUA</v>
          </cell>
          <cell r="C2322" t="str">
            <v>un</v>
          </cell>
          <cell r="D2322">
            <v>903.47</v>
          </cell>
        </row>
        <row r="2323">
          <cell r="A2323" t="str">
            <v>HM02957</v>
          </cell>
          <cell r="B2323" t="str">
            <v>CURVA 45º COM BOLSAS JE2GS FERRO FUNDIDO DN=300 MM * (53,40 KG) PINTURA BETUMINOSA E ANÉIS DE BORRACHA INCLUSOS NBR 7675 ÁGUA</v>
          </cell>
          <cell r="C2323" t="str">
            <v>un</v>
          </cell>
          <cell r="D2323">
            <v>1280.5</v>
          </cell>
        </row>
        <row r="2324">
          <cell r="A2324" t="str">
            <v>HM02958</v>
          </cell>
          <cell r="B2324" t="str">
            <v>CURVA 45º COM BOLSAS JE2GS FERRO FUNDIDO DN=350 MM * (61,30 KG) PINTURA BETUMINOSA E ANÉIS DE BORRACHA INCLUSOS NBR 7675 ÁGUA</v>
          </cell>
          <cell r="C2324" t="str">
            <v>un</v>
          </cell>
          <cell r="D2324">
            <v>2322.29</v>
          </cell>
        </row>
        <row r="2325">
          <cell r="A2325" t="str">
            <v>HM02959</v>
          </cell>
          <cell r="B2325" t="str">
            <v>CURVA 45º COM BOLSAS JE2GS FERRO FUNDIDO DN=400 MM * (83,00 KG) PINTURA BETUMINOSA E ANÉIS DE BORRACHA INCLUSOS NBR 7675 ÁGUA</v>
          </cell>
          <cell r="C2325" t="str">
            <v>un</v>
          </cell>
          <cell r="D2325">
            <v>2696.63</v>
          </cell>
        </row>
        <row r="2326">
          <cell r="A2326" t="str">
            <v>HM02960</v>
          </cell>
          <cell r="B2326" t="str">
            <v>CURVA 45º COM BOLSAS JE2GS FERRO FUNDIDO DN=450 MM * (105,50 KG) PINTURA BETUMINOSA E ANÉIS DE BORRACHA INCLUSOS NBR 7675 ÁGUA</v>
          </cell>
          <cell r="C2326" t="str">
            <v>un</v>
          </cell>
          <cell r="D2326">
            <v>5618.28</v>
          </cell>
        </row>
        <row r="2327">
          <cell r="A2327" t="str">
            <v>HM02961</v>
          </cell>
          <cell r="B2327" t="str">
            <v>CURVA 45º COM BOLSAS JE2GS FERRO FUNDIDO DN=500 MM * (128,00 KG) PINTURA BETUMINOSA E ANÉIS DE BORRACHA INCLUSOS NBR 7675 ÁGUA</v>
          </cell>
          <cell r="C2327" t="str">
            <v>un</v>
          </cell>
          <cell r="D2327">
            <v>4983.63</v>
          </cell>
        </row>
        <row r="2328">
          <cell r="A2328" t="str">
            <v>HM02972</v>
          </cell>
          <cell r="B2328" t="str">
            <v>CURVA 90º COM BOLSAS JE2GS FERRO FUNDIDO DN=80 MM * (10,00 KG) PINTURA BETUMINOSA E ANÉIS DE BORRACHA INCLUSOS NBR 7675 PARA ÁGUA</v>
          </cell>
          <cell r="C2328" t="str">
            <v>un</v>
          </cell>
          <cell r="D2328">
            <v>199.02</v>
          </cell>
        </row>
        <row r="2329">
          <cell r="A2329" t="str">
            <v>HM02963</v>
          </cell>
          <cell r="B2329" t="str">
            <v>CURVA 90º COM BOLSAS JE2GS FERRO FUNDIDO DN=100 MM * (13,20 KG) PINTURA BETUMINOSA E ANÉIS DE BORRACHA INCLUSOS NBR 7675 PARA ÁGUA</v>
          </cell>
          <cell r="C2329" t="str">
            <v>un</v>
          </cell>
          <cell r="D2329">
            <v>284.08999999999997</v>
          </cell>
        </row>
        <row r="2330">
          <cell r="A2330" t="str">
            <v>HM02964</v>
          </cell>
          <cell r="B2330" t="str">
            <v>CURVA 90º COM BOLSAS JE2GS FERRO FUNDIDO DN=150 MM * (21,60 KG) PINTURA BETUMINOSA E ANÉIS DE BORRACHA INCLUSOS NBR 7675 PARA ÁGUA</v>
          </cell>
          <cell r="C2330" t="str">
            <v>un</v>
          </cell>
          <cell r="D2330">
            <v>494.65</v>
          </cell>
        </row>
        <row r="2331">
          <cell r="A2331" t="str">
            <v>HM02965</v>
          </cell>
          <cell r="B2331" t="str">
            <v>CURVA 90º COM BOLSAS JE2GS FERRO FUNDIDO DN=200 MM * (33,90 KG) PINTURA BETUMINOSA E ANÉIS DE BORRACHA INCLUSOS NBR 7675 PARA ÁGUA</v>
          </cell>
          <cell r="C2331" t="str">
            <v>un</v>
          </cell>
          <cell r="D2331">
            <v>735.92</v>
          </cell>
        </row>
        <row r="2332">
          <cell r="A2332" t="str">
            <v>HM02966</v>
          </cell>
          <cell r="B2332" t="str">
            <v>CURVA 90º COM BOLSAS JE2GS FERRO FUNDIDO DN=250 MM * (47,90 KG) PINTURA BETUMINOSA E ANÉIS DE BORRACHA INCLUSOS NBR 7675 PARA ÁGUA</v>
          </cell>
          <cell r="C2332" t="str">
            <v>un</v>
          </cell>
          <cell r="D2332">
            <v>1180.93</v>
          </cell>
        </row>
        <row r="2333">
          <cell r="A2333" t="str">
            <v>HM02967</v>
          </cell>
          <cell r="B2333" t="str">
            <v>CURVA 90º COM BOLSAS JE2GS FERRO FUNDIDO DN=300 MM * (70,40 KG) PINTURA BETUMINOSA E ANÉIS DE BORRACHA INCLUSOS NBR 7675 PARA ÁGUA</v>
          </cell>
          <cell r="C2333" t="str">
            <v>un</v>
          </cell>
          <cell r="D2333">
            <v>1769.05</v>
          </cell>
        </row>
        <row r="2334">
          <cell r="A2334" t="str">
            <v>HM02968</v>
          </cell>
          <cell r="B2334" t="str">
            <v>CURVA 90º COM BOLSAS JE2GS FERRO FUNDIDO DN=350 MM * (96,00 KG) PINTURA BETUMINOSA E ANÉIS DE BORRACHA INCLUSOS NBR 7675 PARA ÁGUA</v>
          </cell>
          <cell r="C2334" t="str">
            <v>un</v>
          </cell>
          <cell r="D2334">
            <v>5027.3</v>
          </cell>
        </row>
        <row r="2335">
          <cell r="A2335" t="str">
            <v>HM02969</v>
          </cell>
          <cell r="B2335" t="str">
            <v>CURVA 90º COM BOLSAS JE2GS FERRO FUNDIDO DN=400 MM * (105,00 KG) PINTURA BETUMINOSA E ANÉIS DE BORRACHA INCLUSOS NBR 7675 PARA ÁGUA</v>
          </cell>
          <cell r="C2335" t="str">
            <v>un</v>
          </cell>
          <cell r="D2335">
            <v>5687.83</v>
          </cell>
        </row>
        <row r="2336">
          <cell r="A2336" t="str">
            <v>HM02970</v>
          </cell>
          <cell r="B2336" t="str">
            <v>CURVA 90º COM BOLSAS JE2GS FERRO FUNDIDO DN=450 MM * (163,00 KG) PINTURA BETUMINOSA E ANÉIS DE BORRACHA INCLUSOS NBR 7675 PARA ÁGUA</v>
          </cell>
          <cell r="C2336" t="str">
            <v>un</v>
          </cell>
          <cell r="D2336">
            <v>7433.22</v>
          </cell>
        </row>
        <row r="2337">
          <cell r="A2337" t="str">
            <v>HM02971</v>
          </cell>
          <cell r="B2337" t="str">
            <v>CURVA 90º COM BOLSAS JE2GS FERRO FUNDIDO DN=500 MM * (178,00 KG) PINTURA BETUMINOSA E ANÉIS DE BORRACHA INCLUSOS NBR 7675 PARA ÁGUA</v>
          </cell>
          <cell r="C2337" t="str">
            <v>un</v>
          </cell>
          <cell r="D2337">
            <v>9718.51</v>
          </cell>
        </row>
        <row r="2338">
          <cell r="A2338" t="str">
            <v>HM03007</v>
          </cell>
          <cell r="B2338" t="str">
            <v>CURVA 11º15' COM FLANGES PN10/16/25 FERRO FUNDIDO DN=80 MM * (11,00 KG) PINTURA BETUMINOSA - ACESSÓRIOS NÃO INCLUSOS NBR 7675 ÁGUA</v>
          </cell>
          <cell r="C2338" t="str">
            <v>un</v>
          </cell>
          <cell r="D2338">
            <v>301.04000000000002</v>
          </cell>
        </row>
        <row r="2339">
          <cell r="A2339" t="str">
            <v>HM02987</v>
          </cell>
          <cell r="B2339" t="str">
            <v>CURVA 11º15' COM FLANGES PN10/16 FERRO FUNDIDO DN=100 MM * (16,00 KG) PINTURA BETUMINOSA - ACESSÓRIOS NÃO INCLUSOS NBR 7675 ÁGUA</v>
          </cell>
          <cell r="C2339" t="str">
            <v>un</v>
          </cell>
          <cell r="D2339">
            <v>340.57</v>
          </cell>
        </row>
        <row r="2340">
          <cell r="A2340" t="str">
            <v>HM02988</v>
          </cell>
          <cell r="B2340" t="str">
            <v>CURVA 11º15' COM FLANGES PN10/16 FERRO FUNDIDO DN=150 MM * (25,00 KG) PINTURA BETUMINOSA - ACESSÓRIOS NÃO INCLUSOS NBR 7675 ÁGUA</v>
          </cell>
          <cell r="C2340" t="str">
            <v>un</v>
          </cell>
          <cell r="D2340">
            <v>563.24</v>
          </cell>
        </row>
        <row r="2341">
          <cell r="A2341" t="str">
            <v>HM02989</v>
          </cell>
          <cell r="B2341" t="str">
            <v>CURVA 11º15' COM FLANGES PN10 FERRO FUNDIDO DN=200 MM * (36,00 KG) PINTURA BETUMINOSA - ACESSÓRIOS NÃO INCLUSOS NBR 7675 ÁGUA</v>
          </cell>
          <cell r="C2341" t="str">
            <v>un</v>
          </cell>
          <cell r="D2341">
            <v>824.32</v>
          </cell>
        </row>
        <row r="2342">
          <cell r="A2342" t="str">
            <v>HM02990</v>
          </cell>
          <cell r="B2342" t="str">
            <v>CURVA 11º15' COM FLANGES PN10 FERRO FUNDIDO DN=250 MM * (49,00 KG) PINTURA BETUMINOSA - ACESSÓRIOS NÃO INCLUSOS NBR 7675 ÁGUA</v>
          </cell>
          <cell r="C2342" t="str">
            <v>un</v>
          </cell>
          <cell r="D2342">
            <v>1094.28</v>
          </cell>
        </row>
        <row r="2343">
          <cell r="A2343" t="str">
            <v>HM02991</v>
          </cell>
          <cell r="B2343" t="str">
            <v>CURVA 11º15' COM FLANGES PN10 FERRO FUNDIDO DN=300 MM * (62,00 KG) PINTURA BETUMINOSA - ACESSÓRIOS NÃO INCLUSOS NBR 7675 ÁGUA</v>
          </cell>
          <cell r="C2343" t="str">
            <v>un</v>
          </cell>
          <cell r="D2343">
            <v>1516.04</v>
          </cell>
        </row>
        <row r="2344">
          <cell r="A2344" t="str">
            <v>HM02973</v>
          </cell>
          <cell r="B2344" t="str">
            <v>CURVA 11º15' COM FLANGES PN10 FERRO FUNDIDO DN=400 MM * (104,00 KG) PINTURA BETUMINOSA - ACESSÓRIOS NÃO INCLUSOS NBR 7675 ÁGUA</v>
          </cell>
          <cell r="C2344" t="str">
            <v>un</v>
          </cell>
          <cell r="D2344">
            <v>2384.54</v>
          </cell>
        </row>
        <row r="2345">
          <cell r="A2345" t="str">
            <v>HM02974</v>
          </cell>
          <cell r="B2345" t="str">
            <v>CURVA 11º15' COM FLANGES PN10 FERRO FUNDIDO DN=500 MM * (149,00 KG) PINTURA BETUMINOSA - ACESSÓRIOS NÃO INCLUSOS NBR 7675 ÁGUA</v>
          </cell>
          <cell r="C2345" t="str">
            <v>un</v>
          </cell>
          <cell r="D2345">
            <v>7446.4</v>
          </cell>
        </row>
        <row r="2346">
          <cell r="A2346" t="str">
            <v>HM03008</v>
          </cell>
          <cell r="B2346" t="str">
            <v>CURVA 22º30' COM FLANGES PN10/16/25 FERRO FUNDIDO DN=80 MM * (13,00 KG) PINTURA BETUMINOSA - ACESSÓRIOS NÃO INCLUSOS NBR 7675 ÁGUA</v>
          </cell>
          <cell r="C2346" t="str">
            <v>un</v>
          </cell>
          <cell r="D2346">
            <v>290.67</v>
          </cell>
        </row>
        <row r="2347">
          <cell r="A2347" t="str">
            <v>HM02992</v>
          </cell>
          <cell r="B2347" t="str">
            <v>CURVA 22º30' COM FLANGES PN10/16 FERRO FUNDIDO DN=100 MM * (17,00 KG) PINTURA BETUMINOSA - ACESSÓRIOS NÃO INCLUSOS NBR 7675 ÁGUA</v>
          </cell>
          <cell r="C2347" t="str">
            <v>un</v>
          </cell>
          <cell r="D2347">
            <v>401.09</v>
          </cell>
        </row>
        <row r="2348">
          <cell r="A2348" t="str">
            <v>HM02993</v>
          </cell>
          <cell r="B2348" t="str">
            <v>CURVA 22º30' COM FLANGES PN10/16 FERRO FUNDIDO DN=150 MM * (28,00 KG) PINTURA BETUMINOSA - ACESSÓRIOS NÃO INCLUSOS NBR 7675 ÁGUA</v>
          </cell>
          <cell r="C2348" t="str">
            <v>un</v>
          </cell>
          <cell r="D2348">
            <v>598.4</v>
          </cell>
        </row>
        <row r="2349">
          <cell r="A2349" t="str">
            <v>HM02994</v>
          </cell>
          <cell r="B2349" t="str">
            <v>CURVA 22º30' COM FLANGES PN10 FERRO FUNDIDO DN=200 MM * (41,00 KG) PINTURA BETUMINOSA - ACESSÓRIOS NÃO INCLUSOS NBR 7675 ÁGUA</v>
          </cell>
          <cell r="C2349" t="str">
            <v>un</v>
          </cell>
          <cell r="D2349">
            <v>1028.3699999999999</v>
          </cell>
        </row>
        <row r="2350">
          <cell r="A2350" t="str">
            <v>HM02995</v>
          </cell>
          <cell r="B2350" t="str">
            <v>CURVA 22º30' COM FLANGES PN10 FERRO FUNDIDO DN=250 MM * (56,00 KG) PINTURA BETUMINOSA - ACESSÓRIOS NÃO INCLUSOS NBR 7675 ÁGUA</v>
          </cell>
          <cell r="C2350" t="str">
            <v>un</v>
          </cell>
          <cell r="D2350">
            <v>1287.3499999999999</v>
          </cell>
        </row>
        <row r="2351">
          <cell r="A2351" t="str">
            <v>HM02996</v>
          </cell>
          <cell r="B2351" t="str">
            <v>CURVA 22º30' COM FLANGES PN10 FERRO FUNDIDO DN=300 MM * (73,00 KG) PINTURA BETUMINOSA - ACESSÓRIOS NÃO INCLUSOS NBR 7675 ÁGUA</v>
          </cell>
          <cell r="C2351" t="str">
            <v>un</v>
          </cell>
          <cell r="D2351">
            <v>1786.15</v>
          </cell>
        </row>
        <row r="2352">
          <cell r="A2352" t="str">
            <v>HM02975</v>
          </cell>
          <cell r="B2352" t="str">
            <v>CURVA 22º30' COM FLANGES PN10 FERRO FUNDIDO DN=350 MM * (99,00 KG) PINTURA BETUMINOSA - ACESSÓRIOS NÃO INCLUSOS NBR 7675 ÁGUA</v>
          </cell>
          <cell r="C2352" t="str">
            <v>un</v>
          </cell>
          <cell r="D2352">
            <v>2569.04</v>
          </cell>
        </row>
        <row r="2353">
          <cell r="A2353" t="str">
            <v>HM02976</v>
          </cell>
          <cell r="B2353" t="str">
            <v>CURVA 22º30' COM FLANGES PN10 FERRO FUNDIDO DN=400 MM * (124,00 KG) PINTURA BETUMINOSA - ACESSÓRIOS NÃO INCLUSOS NBR 7675 ÁGUA</v>
          </cell>
          <cell r="C2353" t="str">
            <v>un</v>
          </cell>
          <cell r="D2353">
            <v>2759.58</v>
          </cell>
        </row>
        <row r="2354">
          <cell r="A2354" t="str">
            <v>HM02977</v>
          </cell>
          <cell r="B2354" t="str">
            <v>CURVA 22º30' COM FLANGES PN10 FERRO FUNDIDO DN=450 MM * (156,00 KG) PINTURA BETUMINOSA - ACESSÓRIOS NÃO INCLUSOS NBR 7675 ÁGUA</v>
          </cell>
          <cell r="C2354" t="str">
            <v>un</v>
          </cell>
          <cell r="D2354">
            <v>7855.42</v>
          </cell>
        </row>
        <row r="2355">
          <cell r="A2355" t="str">
            <v>HM02978</v>
          </cell>
          <cell r="B2355" t="str">
            <v>CURVA 22º30' COM FLANGES PN10 FERRO FUNDIDO DN=500 MM * (180,00 KG) PINTURA BETUMINOSA - ACESSÓRIOS NÃO INCLUSOS NBR 7675 ÁGUA</v>
          </cell>
          <cell r="C2355" t="str">
            <v>un</v>
          </cell>
          <cell r="D2355">
            <v>8557.09</v>
          </cell>
        </row>
        <row r="2356">
          <cell r="A2356" t="str">
            <v>HM03009</v>
          </cell>
          <cell r="B2356" t="str">
            <v>CURVA 45º COM FLANGES PN10/16/25 FERRO FUNDIDO DN=80 MM * (9,50 KG) PINTURA BETUMINOSA - ACESSÓRIOS NÃO INCLUSOS NBR 7675 ÁGUA</v>
          </cell>
          <cell r="C2356" t="str">
            <v>un</v>
          </cell>
          <cell r="D2356">
            <v>369.85</v>
          </cell>
        </row>
        <row r="2357">
          <cell r="A2357" t="str">
            <v>HM02997</v>
          </cell>
          <cell r="B2357" t="str">
            <v>CURVA 45º COM FLANGES PN10/16 FERRO FUNDIDO DN=100 MM * (10,50 KG) PINTURA BETUMINOSA - ACESSÓRIOS NÃO INCLUSOS NBR 7675 ÁGUA</v>
          </cell>
          <cell r="C2357" t="str">
            <v>un</v>
          </cell>
          <cell r="D2357">
            <v>403.26</v>
          </cell>
        </row>
        <row r="2358">
          <cell r="A2358" t="str">
            <v>HM02998</v>
          </cell>
          <cell r="B2358" t="str">
            <v>CURVA 45º COM FLANGES PN10/16 FERRO FUNDIDO DN=150 MM * (17,00 KG) PINTURA BETUMINOSA - ACESSÓRIOS NÃO INCLUSOS NBR 7675 ÁGUA</v>
          </cell>
          <cell r="C2358" t="str">
            <v>un</v>
          </cell>
          <cell r="D2358">
            <v>848.69</v>
          </cell>
        </row>
        <row r="2359">
          <cell r="A2359" t="str">
            <v>HM02999</v>
          </cell>
          <cell r="B2359" t="str">
            <v>CURVA 45º COM FLANGES PN10 FERRO FUNDIDO DN=200 MM * (26,00 KG) PINTURA BETUMINOSA
- ACESSÓRIOS NÃO INCLUSOS NBR 7675 ÁGUA</v>
          </cell>
          <cell r="C2359" t="str">
            <v>un</v>
          </cell>
          <cell r="D2359">
            <v>1256.9100000000001</v>
          </cell>
        </row>
        <row r="2360">
          <cell r="A2360" t="str">
            <v>HM03000</v>
          </cell>
          <cell r="B2360" t="str">
            <v>CURVA 45º COM FLANGES PN10 FERRO FUNDIDO DN=250 MM * (52,00 KG) PINTURA BETUMINOSA
- ACESSÓRIOS NÃO INCLUSOS NBR 7675 ÁGUA</v>
          </cell>
          <cell r="C2360" t="str">
            <v>un</v>
          </cell>
          <cell r="D2360">
            <v>1833.39</v>
          </cell>
        </row>
        <row r="2361">
          <cell r="A2361" t="str">
            <v>HM03001</v>
          </cell>
          <cell r="B2361" t="str">
            <v>CURVA 45º COM FLANGES PN10 FERRO FUNDIDO DN=300 MM * (74,00 KG) PINTURA BETUMINOSA
- ACESSÓRIOS NÃO INCLUSOS NBR 7675 ÁGUA</v>
          </cell>
          <cell r="C2361" t="str">
            <v>un</v>
          </cell>
          <cell r="D2361">
            <v>2760.97</v>
          </cell>
        </row>
        <row r="2362">
          <cell r="A2362" t="str">
            <v>HM02979</v>
          </cell>
          <cell r="B2362" t="str">
            <v>CURVA 45º COM FLANGES PN10 FERRO FUNDIDO DN=350 MM * (74,00 KG) PINTURA BETUMINOSA
- ACESSÓRIOS NÃO INCLUSOS NBR 7675 ÁGUA</v>
          </cell>
          <cell r="C2362" t="str">
            <v>un</v>
          </cell>
          <cell r="D2362">
            <v>4627.7</v>
          </cell>
        </row>
        <row r="2363">
          <cell r="A2363" t="str">
            <v>HM02980</v>
          </cell>
          <cell r="B2363" t="str">
            <v>CURVA 45º COM FLANGES PN10 FERRO FUNDIDO DN=400 MM * (91,00 KG) PINTURA BETUMINOSA
- ACESSÓRIOS NÃO INCLUSOS NBR 7675 ÁGUA</v>
          </cell>
          <cell r="C2363" t="str">
            <v>un</v>
          </cell>
          <cell r="D2363">
            <v>5541.06</v>
          </cell>
        </row>
        <row r="2364">
          <cell r="A2364" t="str">
            <v>HM02981</v>
          </cell>
          <cell r="B2364" t="str">
            <v>CURVA 45º COM FLANGES PN10 FERRO FUNDIDO DN=450 MM * (158,00 KG) PINTURA BETUMINOSA - ACESSÓRIOS NÃO INCLUSOS NBR 7675 ÁGUA</v>
          </cell>
          <cell r="C2364" t="str">
            <v>un</v>
          </cell>
          <cell r="D2364">
            <v>8411.43</v>
          </cell>
        </row>
        <row r="2365">
          <cell r="A2365" t="str">
            <v>HM02982</v>
          </cell>
          <cell r="B2365" t="str">
            <v>CURVA 45º COM FLANGES PN10 FERRO FUNDIDO DN=500 MM * (138,00 KG) PINTURA BETUMINOSA - ACESSÓRIOS NÃO INCLUSOS NBR 7675 ÁGUA</v>
          </cell>
          <cell r="C2365" t="str">
            <v>un</v>
          </cell>
          <cell r="D2365">
            <v>8476.84</v>
          </cell>
        </row>
        <row r="2366">
          <cell r="A2366" t="str">
            <v>HM03010</v>
          </cell>
          <cell r="B2366" t="str">
            <v>CURVA 90º COM FLANGES PN10/16/25 FERRO FUNDIDO DN=80 MM * (9,50 KG) PINTURA BETUMINOSA - ACESSÓRIOS NÃO INCLUSOS NBR 7675 ÁGUA</v>
          </cell>
          <cell r="C2366" t="str">
            <v>un</v>
          </cell>
          <cell r="D2366">
            <v>284.97000000000003</v>
          </cell>
        </row>
        <row r="2367">
          <cell r="A2367" t="str">
            <v>HM03002</v>
          </cell>
          <cell r="B2367" t="str">
            <v>CURVA 90º COM FLANGES PN10/16 FERRO FUNDIDO DN=100 MM * (11,00 KG) PINTURA BETUMINOSA - ACESSÓRIOS NÃO INCLUSOS NBR 7675 ÁGUA</v>
          </cell>
          <cell r="C2367" t="str">
            <v>un</v>
          </cell>
          <cell r="D2367">
            <v>398.47</v>
          </cell>
        </row>
        <row r="2368">
          <cell r="A2368" t="str">
            <v>HM03003</v>
          </cell>
          <cell r="B2368" t="str">
            <v>CURVA 90º COM FLANGES PN10/16 FERRO FUNDIDO DN=150 MM * (18,00 KG) PINTURA BETUMINOSA - ACESSÓRIOS NÃO INCLUSOS NBR 7675 ÁGUA</v>
          </cell>
          <cell r="C2368" t="str">
            <v>un</v>
          </cell>
          <cell r="D2368">
            <v>676.48</v>
          </cell>
        </row>
        <row r="2369">
          <cell r="A2369" t="str">
            <v>HM03004</v>
          </cell>
          <cell r="B2369" t="str">
            <v>CURVA 90º COM FLANGES PN10 FERRO FUNDIDO DN=200 MM * (28,00 KG) PINTURA BETUMINOSA
- ACESSÓRIOS NÃO INCLUSOS NBR 7675 ÁGUA</v>
          </cell>
          <cell r="C2369" t="str">
            <v>un</v>
          </cell>
          <cell r="D2369">
            <v>950.48</v>
          </cell>
        </row>
        <row r="2370">
          <cell r="A2370" t="str">
            <v>HM03005</v>
          </cell>
          <cell r="B2370" t="str">
            <v>CURVA 90º COM FLANGES PN10 FERRO FUNDIDO DN=250 MM * (46,00 KG) PINTURA BETUMINOSA
- ACESSÓRIOS NÃO INCLUSOS NBR 7675 ÁGUA</v>
          </cell>
          <cell r="C2370" t="str">
            <v>un</v>
          </cell>
          <cell r="D2370">
            <v>1678.68</v>
          </cell>
        </row>
        <row r="2371">
          <cell r="A2371" t="str">
            <v>HM03006</v>
          </cell>
          <cell r="B2371" t="str">
            <v>CURVA 90º COM FLANGES PN10 FERRO FUNDIDO DN=300 MM * (66,00 KG) PINTURA BETUMINOSA
- ACESSÓRIOS NÃO INCLUSOS NBR 7675 ÁGUA</v>
          </cell>
          <cell r="C2371" t="str">
            <v>un</v>
          </cell>
          <cell r="D2371">
            <v>2442.9</v>
          </cell>
        </row>
        <row r="2372">
          <cell r="A2372" t="str">
            <v>HM02983</v>
          </cell>
          <cell r="B2372" t="str">
            <v>CURVA 90º COM FLANGES PN10 FERRO FUNDIDO DN=350 MM * (87,00 KG) PINTURA BETUMINOSA
- ACESSÓRIOS NÃO INCLUSOS NBR 7675 ÁGUA</v>
          </cell>
          <cell r="C2372" t="str">
            <v>un</v>
          </cell>
          <cell r="D2372">
            <v>4082.39</v>
          </cell>
        </row>
        <row r="2373">
          <cell r="A2373" t="str">
            <v>HM02984</v>
          </cell>
          <cell r="B2373" t="str">
            <v>CURVA 90º COM FLANGES PN10 FERRO FUNDIDO DN=400 MM * (110,00 KG) PINTURA BETUMINOSA - ACESSÓRIOS NÃO INCLUSOS NBR 7675 ÁGUA</v>
          </cell>
          <cell r="C2373" t="str">
            <v>un</v>
          </cell>
          <cell r="D2373">
            <v>7554.07</v>
          </cell>
        </row>
        <row r="2374">
          <cell r="A2374" t="str">
            <v>HM02985</v>
          </cell>
          <cell r="B2374" t="str">
            <v>CURVA 90º COM FLANGES PN10 FERRO FUNDIDO DN=450 MM * (195,00 KG) PINTURA BETUMINOSA - ACESSÓRIOS NÃO INCLUSOS NBR 7675 ÁGUA</v>
          </cell>
          <cell r="C2374" t="str">
            <v>un</v>
          </cell>
          <cell r="D2374">
            <v>9641.6299999999992</v>
          </cell>
        </row>
        <row r="2375">
          <cell r="A2375" t="str">
            <v>HM02986</v>
          </cell>
          <cell r="B2375" t="str">
            <v>CURVA 90º COM FLANGES PN10 FERRO FUNDIDO DN=500 MM * (174,00 KG) PINTURA BETUMINOSA - ACESSÓRIOS NÃO INCLUSOS NBR 7675 ÁGUA</v>
          </cell>
          <cell r="C2375" t="str">
            <v>un</v>
          </cell>
          <cell r="D2375">
            <v>11569.43</v>
          </cell>
        </row>
        <row r="2376">
          <cell r="A2376" t="str">
            <v>HM03011</v>
          </cell>
          <cell r="B2376" t="str">
            <v>CURVA 90º COM FLANGES E PÉ PN10/16 FERRO FUNDIDO DN=100 MM * (17,00 KG) PINTURA BETUMINOSA - ACESSÓRIOS NÃO INCLUSOS NBR 7675 ÁGUA</v>
          </cell>
          <cell r="C2376" t="str">
            <v>un</v>
          </cell>
          <cell r="D2376">
            <v>670.87</v>
          </cell>
        </row>
        <row r="2377">
          <cell r="A2377" t="str">
            <v>HM03012</v>
          </cell>
          <cell r="B2377" t="str">
            <v>CURVA 90º COM FLANGES E PÉ PN10/16 FERRO FUNDIDO DN=150 MM * (28,00 KG) PINTURA BETUMINOSA - ACESSÓRIOS NÃO INCLUSOS NBR 7675 ÁGUA</v>
          </cell>
          <cell r="C2377" t="str">
            <v>un</v>
          </cell>
          <cell r="D2377">
            <v>1086.6300000000001</v>
          </cell>
        </row>
        <row r="2378">
          <cell r="A2378" t="str">
            <v>HM03013</v>
          </cell>
          <cell r="B2378" t="str">
            <v>CURVA 90º COM FLANGES E PÉ PN10 FERRO FUNDIDO DN=200 MM * (43,50 KG) PINTURA BETUMINOSA - ACESSÓRIOS NÃO INCLUSOS NBR 7675 ÁGUA</v>
          </cell>
          <cell r="C2378" t="str">
            <v>un</v>
          </cell>
          <cell r="D2378">
            <v>1561.5</v>
          </cell>
        </row>
        <row r="2379">
          <cell r="A2379" t="str">
            <v>HM03014</v>
          </cell>
          <cell r="B2379" t="str">
            <v>CURVA 90º COM FLANGES E PÉ PN10 FERRO FUNDIDO DN=250 MM * (71,00 KG) PINTURA BETUMINOSA - ACESSÓRIOS NÃO INCLUSOS NBR 7675 ÁGUA</v>
          </cell>
          <cell r="C2379" t="str">
            <v>un</v>
          </cell>
          <cell r="D2379">
            <v>2656.09</v>
          </cell>
        </row>
        <row r="2380">
          <cell r="A2380" t="str">
            <v>HM03015</v>
          </cell>
          <cell r="B2380" t="str">
            <v>CURVA 90º COM FLANGES E PÉ PN10 FERRO FUNDIDO DN=300 MM * (102,00 KG) PINTURA BETUMINOSA - ACESSÓRIOS NÃO INCLUSOS NBR 7675 ÁGUA</v>
          </cell>
          <cell r="C2380" t="str">
            <v>un</v>
          </cell>
          <cell r="D2380">
            <v>3354.22</v>
          </cell>
        </row>
        <row r="2381">
          <cell r="A2381" t="str">
            <v>HM03016</v>
          </cell>
          <cell r="B2381" t="str">
            <v>CURVA 90º COM FLANGES E PÉ PN10 FERRO FUNDIDO DN=350 MM * (136,00 KG) PINTURA BETUMINOSA - ACESSÓRIOS NÃO INCLUSOS NBR 7675 ÁGUA</v>
          </cell>
          <cell r="C2381" t="str">
            <v>un</v>
          </cell>
          <cell r="D2381">
            <v>5185.43</v>
          </cell>
        </row>
        <row r="2382">
          <cell r="A2382" t="str">
            <v>HM03017</v>
          </cell>
          <cell r="B2382" t="str">
            <v>CURVA 90º COM FLANGES E PÉ PN10 FERRO FUNDIDO DN=400 MM * (172,00 KG) PINTURA BETUMINOSA - ACESSÓRIOS NÃO INCLUSOS NBR 7675 ÁGUA</v>
          </cell>
          <cell r="C2382" t="str">
            <v>un</v>
          </cell>
          <cell r="D2382">
            <v>10119.790000000001</v>
          </cell>
        </row>
        <row r="2383">
          <cell r="A2383" t="str">
            <v>HM03018</v>
          </cell>
          <cell r="B2383" t="str">
            <v>CURVA 90º COM FLANGES E PÉ PN10 FERRO FUNDIDO DN=450 MM * (231,00 KG) PINTURA BETUMINOSA - ACESSÓRIOS NÃO INCLUSOS NBR 7675 ÁGUA</v>
          </cell>
          <cell r="C2383" t="str">
            <v>un</v>
          </cell>
          <cell r="D2383">
            <v>15129.48</v>
          </cell>
        </row>
        <row r="2384">
          <cell r="A2384" t="str">
            <v>HM03019</v>
          </cell>
          <cell r="B2384" t="str">
            <v>CURVA 90º COM FLANGES E PÉ PN10 FERRO FUNDIDO DN=500 MM * (276,00 KG) PINTURA BETUMINOSA - ACESSÓRIOS NÃO INCLUSOS NBR 7675 ÁGUA</v>
          </cell>
          <cell r="C2384" t="str">
            <v>un</v>
          </cell>
          <cell r="D2384">
            <v>18179.560000000001</v>
          </cell>
        </row>
        <row r="2385">
          <cell r="A2385" t="str">
            <v>HM03063</v>
          </cell>
          <cell r="B2385" t="str">
            <v>CRUZETA FERRO FUNDIDO DUCTIL COM BOLSAS JUNTA ELASTICA JGS - DN = 100 X 100 MM (25,10 KG) - REVESTIMENTO INTERNO E EXTERNO COM PINTURA BETUMINOSA - NBR 7675</v>
          </cell>
          <cell r="C2385" t="str">
            <v>un</v>
          </cell>
          <cell r="D2385">
            <v>601.99</v>
          </cell>
        </row>
        <row r="2386">
          <cell r="A2386" t="str">
            <v>HM03066</v>
          </cell>
          <cell r="B2386" t="str">
            <v>CRUZETA FERRO FUNDIDO DUCTIL COM BOLSAS JUNTA ELASTICA JGS - DN = 150 X 150 MM (37,95 KG) - REVESTIMENTO INTERNO E EXTERNO COM PINTURA BETUMINOSA - NBR 7675</v>
          </cell>
          <cell r="C2386" t="str">
            <v>un</v>
          </cell>
          <cell r="D2386">
            <v>932.18</v>
          </cell>
        </row>
        <row r="2387">
          <cell r="A2387" t="str">
            <v>HM03069</v>
          </cell>
          <cell r="B2387" t="str">
            <v>CRUZETA FERRO FUNDIDO DUCTIL COM BOLSAS JUNTA ELASTICA JGS - DN = 200 X 200 MM (55,65 KG) - REVESTIMENTO INTERNO E EXTERNO COM PINTURA BETUMINOSA - NBR 7675</v>
          </cell>
          <cell r="C2387" t="str">
            <v>un</v>
          </cell>
          <cell r="D2387">
            <v>1621.86</v>
          </cell>
        </row>
        <row r="2388">
          <cell r="A2388" t="str">
            <v>HM03072</v>
          </cell>
          <cell r="B2388" t="str">
            <v>CRUZETA FERRO FUNDIDO DUCTIL COM BOLSAS JUNTA ELASTICA JGS - DN = 250 X 250 MM (77,40 KG) - REVESTIMENTO INTERNO E EXTERNO COM PINTURA BETUMINOSA - NBR 7675</v>
          </cell>
          <cell r="C2388" t="str">
            <v>un</v>
          </cell>
          <cell r="D2388">
            <v>2045.4</v>
          </cell>
        </row>
        <row r="2389">
          <cell r="A2389" t="str">
            <v>HM03076</v>
          </cell>
          <cell r="B2389" t="str">
            <v>CRUZETA FERRO FUNDIDO DUCTIL COM BOLSAS JUNTA ELASTICA JGS - DN = 300 X 300 MM (104,00 KG) - REVESTIMENTO INTERNO E EXTERNO COM PINTURA BETUMINOSA - NBR 7675</v>
          </cell>
          <cell r="C2389" t="str">
            <v>un</v>
          </cell>
          <cell r="D2389">
            <v>2700.55</v>
          </cell>
        </row>
        <row r="2390">
          <cell r="A2390" t="str">
            <v>HM03080</v>
          </cell>
          <cell r="B2390" t="str">
            <v>CRUZETA FERRO FUNDIDO DUCTIL COM BOLSAS JUNTA ELASTICA JGS - DN = 400 X 400 MM (158,80 KG) - REVESTIMENTO INTERNO E EXTERNO COM PINTURA BETUMINOSA - NBR 7675</v>
          </cell>
          <cell r="C2390" t="str">
            <v>un</v>
          </cell>
          <cell r="D2390">
            <v>7073.13</v>
          </cell>
        </row>
        <row r="2391">
          <cell r="A2391" t="str">
            <v>HM03100</v>
          </cell>
          <cell r="B2391" t="str">
            <v>EXTREMIDADE BOLSA JE2GS - FLANGE PN10/16/25 FERRO FUNDIDO DN=80 MM L=130 MM * (8,10 KG) PINTURA BETUMINOSA - INCLUSO ANEL DE BORRACHA NBR 7675 ÁGUA</v>
          </cell>
          <cell r="C2391" t="str">
            <v>un</v>
          </cell>
          <cell r="D2391">
            <v>232.14</v>
          </cell>
        </row>
        <row r="2392">
          <cell r="A2392" t="str">
            <v>HM03095</v>
          </cell>
          <cell r="B2392" t="str">
            <v>EXTREMIDADE BOLSA JE2GS - FLANGE PN10/16 FERRO FUNDIDO DN=100 MM L=130 MM * (9,80 KG) PINTURA BETUMINOSA - INCLUSO ANEL DE BORRACHA NBR 7675 ÁGUA</v>
          </cell>
          <cell r="C2392" t="str">
            <v>un</v>
          </cell>
          <cell r="D2392">
            <v>291.11</v>
          </cell>
        </row>
        <row r="2393">
          <cell r="A2393" t="str">
            <v>HM03096</v>
          </cell>
          <cell r="B2393" t="str">
            <v>EXTREMIDADE BOLSA JE2GS - FLANGE PN10/16 FERRO FUNDIDO DN=150 MM L=135 MM * (15,70 KG) PINTURA BETUMINOSA - INCLUSO ANEL DE BORRACHA NBR 7675 ÁGUA</v>
          </cell>
          <cell r="C2393" t="str">
            <v>un</v>
          </cell>
          <cell r="D2393">
            <v>440.76</v>
          </cell>
        </row>
        <row r="2394">
          <cell r="A2394" t="str">
            <v>HM03097</v>
          </cell>
          <cell r="B2394" t="str">
            <v>EXTREMIDADE BOLSA JE2GS - FLANGE PN10 FERRO FUNDIDO DN=200 MM L=140 MM * (20,90 KG) PINTURA BETUMINOSA - INCLUSO ANEL DE BORRACHA NBR 7675 ÁGUA</v>
          </cell>
          <cell r="C2394" t="str">
            <v>un</v>
          </cell>
          <cell r="D2394">
            <v>692.75</v>
          </cell>
        </row>
        <row r="2395">
          <cell r="A2395" t="str">
            <v>HM03098</v>
          </cell>
          <cell r="B2395" t="str">
            <v>EXTREMIDADE BOLSA JE2GS - FLANGE PN10 FERRO FUNDIDO DN=250 MM L=145 MM * (28,80 KG) PINTURA BETUMINOSA - INCLUSO ANEL DE BORRACHA NBR 7675 ÁGUA</v>
          </cell>
          <cell r="C2395" t="str">
            <v>un</v>
          </cell>
          <cell r="D2395">
            <v>772.34</v>
          </cell>
        </row>
        <row r="2396">
          <cell r="A2396" t="str">
            <v>HM03099</v>
          </cell>
          <cell r="B2396" t="str">
            <v>EXTREMIDADE BOLSA JE2GS - FLANGE PN10 FERRO FUNDIDO DN=300 MM L=150 MM * (37,60 KG) PINTURA BETUMINOSA - INCLUSO ANEL DE BORRACHA NBR 7675 ÁGUA</v>
          </cell>
          <cell r="C2396" t="str">
            <v>un</v>
          </cell>
          <cell r="D2396">
            <v>907.9</v>
          </cell>
        </row>
        <row r="2397">
          <cell r="A2397" t="str">
            <v>HM03091</v>
          </cell>
          <cell r="B2397" t="str">
            <v>EXTREMIDADE BOLSA JE2GS - FLANGE PN10 FERRO FUNDIDO DN=350 MM L=155 MM * (44,00 KG) PINTURA BETUMINOSA - INCLUSO ANEL DE BORRACHA NBR 7675 ÁGUA</v>
          </cell>
          <cell r="C2397" t="str">
            <v>un</v>
          </cell>
          <cell r="D2397">
            <v>1902.23</v>
          </cell>
        </row>
        <row r="2398">
          <cell r="A2398" t="str">
            <v>HM03092</v>
          </cell>
          <cell r="B2398" t="str">
            <v>EXTREMIDADE BOLSA JE2GS - FLANGE PN10 FERRO FUNDIDO DN=400 MM L=160 MM * (53,10 KG) PINTURA BETUMINOSA - INCLUSO ANEL DE BORRACHA NBR 7675 ÁGUA</v>
          </cell>
          <cell r="C2398" t="str">
            <v>un</v>
          </cell>
          <cell r="D2398">
            <v>2275.64</v>
          </cell>
        </row>
        <row r="2399">
          <cell r="A2399" t="str">
            <v>HM03093</v>
          </cell>
          <cell r="B2399" t="str">
            <v>EXTREMIDADE BOLSA JE2GS - FLANGE PN10 FERRO FUNDIDO DN=450 MM L=165 MM * (69,60 KG) PINTURA BETUMINOSA - INCLUSO ANEL DE BORRACHA NBR 7675 ÁGUA</v>
          </cell>
          <cell r="C2399" t="str">
            <v>un</v>
          </cell>
          <cell r="D2399">
            <v>3225.5</v>
          </cell>
        </row>
        <row r="2400">
          <cell r="A2400" t="str">
            <v>HM03094</v>
          </cell>
          <cell r="B2400" t="str">
            <v>EXTREMIDADE BOLSA JE2GS - FLANGE PN10 FERRO FUNDIDO DN=500 MM L=170 MM * (81,60 KG) PINTURA BETUMINOSA - INCLUSO ANEL DE BORRACHA NBR 7675 ÁGUA</v>
          </cell>
          <cell r="C2400" t="str">
            <v>un</v>
          </cell>
          <cell r="D2400">
            <v>3716.72</v>
          </cell>
        </row>
        <row r="2401">
          <cell r="A2401" t="str">
            <v>HM03119</v>
          </cell>
          <cell r="B2401" t="str">
            <v>EXTREMIDADE PONTA - FLANGE PN10/16/25 E ABA DE VEDAÇÃO FERRO FUNDIDO DN=80 MM L=700 MM * (17,00 KG) PINTURA BETUMINOSA - ACESSÓRIOS NÃO INCLUSOS NBR 7675 ÁGUA</v>
          </cell>
          <cell r="C2401" t="str">
            <v>un</v>
          </cell>
          <cell r="D2401">
            <v>628.36</v>
          </cell>
        </row>
        <row r="2402">
          <cell r="A2402" t="str">
            <v>HM03118</v>
          </cell>
          <cell r="B2402" t="str">
            <v>EXTREMIDADE PONTA - FLANGE PN10/16 E ABA DE VEDAÇÃO FERRO FUNDIDO DN=100 MM L=700 MM * (21,00 KG) PINTURA BETUMINOSA - ACESSÓRIOS NÃO INCLUSOS NBR 7675 ÁGUA</v>
          </cell>
          <cell r="C2402" t="str">
            <v>un</v>
          </cell>
          <cell r="D2402">
            <v>830.93</v>
          </cell>
        </row>
        <row r="2403">
          <cell r="A2403" t="str">
            <v>HM03114</v>
          </cell>
          <cell r="B2403" t="str">
            <v>EXTREMIDADE PONTA - FLANGE PN10/16 E ABA DE VEDAÇÃO FERRO FUNDIDO DN=150 MM L=700 MM * (32,00 KG) PINTURA BETUMINOSA - ACESSÓRIOS NÃO INCLUSOS NBR 7675 ÁGUA</v>
          </cell>
          <cell r="C2403" t="str">
            <v>un</v>
          </cell>
          <cell r="D2403">
            <v>1160.02</v>
          </cell>
        </row>
        <row r="2404">
          <cell r="A2404" t="str">
            <v>HM03115</v>
          </cell>
          <cell r="B2404" t="str">
            <v>EXTREMIDADE PONTA - FLANGE PN10 E ABA DE VEDAÇÃO FERRO FUNDIDO DN=200 MM L=700 MM * (46,00 KG) PINTURA BETUMINOSA - ACESSÓRIOS NÃO INCLUSOS NBR 7675 ÁGUA</v>
          </cell>
          <cell r="C2404" t="str">
            <v>un</v>
          </cell>
          <cell r="D2404">
            <v>1515.5</v>
          </cell>
        </row>
        <row r="2405">
          <cell r="A2405" t="str">
            <v>HM03116</v>
          </cell>
          <cell r="B2405" t="str">
            <v>EXTREMIDADE PONTA - FLANGE PN10 E ABA DE VEDAÇÃO FERRO FUNDIDO DN=250 MM L=700 MM * (58,00 KG) PINTURA BETUMINOSA - ACESSÓRIOS NÃO INCLUSOS NBR 7675 ÁGUA</v>
          </cell>
          <cell r="C2405" t="str">
            <v>un</v>
          </cell>
          <cell r="D2405">
            <v>2494.71</v>
          </cell>
        </row>
        <row r="2406">
          <cell r="A2406" t="str">
            <v>HM03117</v>
          </cell>
          <cell r="B2406" t="str">
            <v>EXTREMIDADE PONTA - FLANGE PN10 E ABA DE VEDAÇÃO FERRO FUNDIDO DN=300 MM L=700 MM * (75,00 KG) PINTURA BETUMINOSA - ACESSÓRIOS NÃO INCLUSOS NBR 7675 ÁGUA</v>
          </cell>
          <cell r="C2406" t="str">
            <v>un</v>
          </cell>
          <cell r="D2406">
            <v>3600.76</v>
          </cell>
        </row>
        <row r="2407">
          <cell r="A2407" t="str">
            <v>HM03111</v>
          </cell>
          <cell r="B2407" t="str">
            <v>EXTREMIDADE PONTA - FLANGE PN10 E ABA DE VEDAÇÃO FERRO FUNDIDO DN=350 MM L=700 MM * (89,00 KG) PINTURA BETUMINOSA - ACESSÓRIOS NÃO INCLUSOS NBR 7675 ÁGUA</v>
          </cell>
          <cell r="C2407" t="str">
            <v>un</v>
          </cell>
          <cell r="D2407">
            <v>4162.29</v>
          </cell>
        </row>
        <row r="2408">
          <cell r="A2408" t="str">
            <v>HM03112</v>
          </cell>
          <cell r="B2408" t="str">
            <v>EXTREMIDADE PONTA - FLANGE PN10 E ABA DE VEDAÇÃO FERRO FUNDIDO DN=400 MM L=700 MM * (108,00 KG) PINTURA BETUMINOSA - ACESSÓRIOS NÃO INCLUSOS NBR 7675 ÁGUA</v>
          </cell>
          <cell r="C2408" t="str">
            <v>un</v>
          </cell>
          <cell r="D2408">
            <v>4723.4799999999996</v>
          </cell>
        </row>
        <row r="2409">
          <cell r="A2409" t="str">
            <v>HM03113</v>
          </cell>
          <cell r="B2409" t="str">
            <v>EXTREMIDADE PONTA - FLANGE PN10 E ABA DE VEDAÇÃO FERRO FUNDIDO DN=500 MM L=700 MM * (147,00 KG) PINTURA BETUMINOSA - ACESSÓRIOS NÃO INCLUSOS NBR 7675 ÁGUA</v>
          </cell>
          <cell r="C2409" t="str">
            <v>un</v>
          </cell>
          <cell r="D2409">
            <v>8819.14</v>
          </cell>
        </row>
        <row r="2410">
          <cell r="A2410" t="str">
            <v>HM03110</v>
          </cell>
          <cell r="B2410" t="str">
            <v>EXTREMIDADE PONTA - FLANGE PN10/16/25 FERRO FUNDIDO DN=80 MM L=350 MM * (8,50 KG) PINTURA BETUMINOSA - ACESSÓRIOS NÃO INCLUSOS NBR 7675 ÁGUA</v>
          </cell>
          <cell r="C2410" t="str">
            <v>un</v>
          </cell>
          <cell r="D2410">
            <v>384.34</v>
          </cell>
        </row>
        <row r="2411">
          <cell r="A2411" t="str">
            <v>HM03109</v>
          </cell>
          <cell r="B2411" t="str">
            <v>EXTREMIDADE PONTA - FLANGE PN10/16 FERRO FUNDIDO DN=100 MM L=360 MM * (10,90 KG) PINTURA BETUMINOSA - ACESSÓRIOS NÃO INCLUSOS NBR 7675 ÁGUA</v>
          </cell>
          <cell r="C2411" t="str">
            <v>un</v>
          </cell>
          <cell r="D2411">
            <v>519.15</v>
          </cell>
        </row>
        <row r="2412">
          <cell r="A2412" t="str">
            <v>HM03101</v>
          </cell>
          <cell r="B2412" t="str">
            <v>EXTREMIDADE PONTA - FLANGE PN10/16 FERRO FUNDIDO DN=150 MM L=380 MM * (17,70 KG) PINTURA BETUMINOSA - ACESSÓRIOS NÃO INCLUSOS NBR 7675 ÁGUA</v>
          </cell>
          <cell r="C2412" t="str">
            <v>un</v>
          </cell>
          <cell r="D2412">
            <v>1031.6300000000001</v>
          </cell>
        </row>
        <row r="2413">
          <cell r="A2413" t="str">
            <v>HM03102</v>
          </cell>
          <cell r="B2413" t="str">
            <v>EXTREMIDADE PONTA - FLANGE PN10 FERRO FUNDIDO DN=200 MM L=400 MM * (23,20 KG) PINTURA BETUMINOSA - ACESSÓRIOS NÃO INCLUSOS NBR 7675 ÁGUA</v>
          </cell>
          <cell r="C2413" t="str">
            <v>un</v>
          </cell>
          <cell r="D2413">
            <v>1280.22</v>
          </cell>
        </row>
        <row r="2414">
          <cell r="A2414" t="str">
            <v>HM03103</v>
          </cell>
          <cell r="B2414" t="str">
            <v>EXTREMIDADE PONTA - FLANGE PN10 FERRO FUNDIDO DN=250 MM L=420 MM * (32,00 KG) PINTURA BETUMINOSA - ACESSÓRIOS NÃO INCLUSOS NBR 7675 ÁGUA</v>
          </cell>
          <cell r="C2414" t="str">
            <v>un</v>
          </cell>
          <cell r="D2414">
            <v>1869.7</v>
          </cell>
        </row>
        <row r="2415">
          <cell r="A2415" t="str">
            <v>HM03104</v>
          </cell>
          <cell r="B2415" t="str">
            <v>EXTREMIDADE PONTA - FLANGE PN10 FERRO FUNDIDO DN=300 MM L=440 MM * (42,00 KG) PINTURA BETUMINOSA - ACESSÓRIOS NÃO INCLUSOS NBR 7675 ÁGUA</v>
          </cell>
          <cell r="C2415" t="str">
            <v>un</v>
          </cell>
          <cell r="D2415">
            <v>2159.4</v>
          </cell>
        </row>
        <row r="2416">
          <cell r="A2416" t="str">
            <v>HM03105</v>
          </cell>
          <cell r="B2416" t="str">
            <v>EXTREMIDADE PONTA - FLANGE PN10 FERRO FUNDIDO DN=350 MM L=460 MM * (52,00 KG) PINTURA BETUMINOSA - ACESSÓRIOS NÃO INCLUSOS NBR 7675 ÁGUA</v>
          </cell>
          <cell r="C2416" t="str">
            <v>un</v>
          </cell>
          <cell r="D2416">
            <v>4397.1899999999996</v>
          </cell>
        </row>
        <row r="2417">
          <cell r="A2417" t="str">
            <v>HM03106</v>
          </cell>
          <cell r="B2417" t="str">
            <v>EXTREMIDADE PONTA - FLANGE PN10 FERRO FUNDIDO DN=400 MM L=480 MM * (73,50 KG) PINTURA BETUMINOSA - ACESSÓRIOS NÃO INCLUSOS NBR 7675 ÁGUA</v>
          </cell>
          <cell r="C2417" t="str">
            <v>un</v>
          </cell>
          <cell r="D2417">
            <v>4822.09</v>
          </cell>
        </row>
        <row r="2418">
          <cell r="A2418" t="str">
            <v>HM03107</v>
          </cell>
          <cell r="B2418" t="str">
            <v>EXTREMIDADE PONTA - FLANGE PN10 FERRO FUNDIDO DN=450 MM L=500 MM * (78,00 KG) PINTURA BETUMINOSA - ACESSÓRIOS NÃO INCLUSOS NBR 7675 ÁGUA</v>
          </cell>
          <cell r="C2418" t="str">
            <v>un</v>
          </cell>
          <cell r="D2418">
            <v>6686.26</v>
          </cell>
        </row>
        <row r="2419">
          <cell r="A2419" t="str">
            <v>HM03108</v>
          </cell>
          <cell r="B2419" t="str">
            <v>EXTREMIDADE PONTA - FLANGE PN10 FERRO FUNDIDO DN=500 MM L=520 MM * (114,00 KG) PINTURA BETUMINOSA - ACESSÓRIOS NÃO INCLUSOS NBR 7675 ÁGUA</v>
          </cell>
          <cell r="C2419" t="str">
            <v>un</v>
          </cell>
          <cell r="D2419">
            <v>6387.52</v>
          </cell>
        </row>
        <row r="2420">
          <cell r="A2420" t="str">
            <v>HM03140</v>
          </cell>
          <cell r="B2420" t="str">
            <v>FLANGE CEGO PN10 FERRO FUNDIDO DN=50 MM * (2,40 KG) PINTURA BETUMINOSA - ACESSÓRIOS NÃO INCLUSOS NBR 7675 ÁGUA</v>
          </cell>
          <cell r="C2420" t="str">
            <v>un</v>
          </cell>
          <cell r="D2420">
            <v>106.03</v>
          </cell>
        </row>
        <row r="2421">
          <cell r="A2421" t="str">
            <v>HM03141</v>
          </cell>
          <cell r="B2421" t="str">
            <v>FLANGE CEGO PN10/16/25 FERRO FUNDIDO DN=80 MM * (3,60 KG) PINTURA BETUMINOSA - ACESSÓRIOS NÃO INCLUSOS NBR 7675 ÁGUA</v>
          </cell>
          <cell r="C2421" t="str">
            <v>un</v>
          </cell>
          <cell r="D2421">
            <v>148.46</v>
          </cell>
        </row>
        <row r="2422">
          <cell r="A2422" t="str">
            <v>HM03135</v>
          </cell>
          <cell r="B2422" t="str">
            <v>FLANGE CEGO PN10/16 FERRO FUNDIDO DN=100 MM * (4,30 KG) PINTURA BETUMINOSA - ACESSÓRIOS NÃO INCLUSOS NBR 7675 ÁGUA</v>
          </cell>
          <cell r="C2422" t="str">
            <v>un</v>
          </cell>
          <cell r="D2422">
            <v>188.53</v>
          </cell>
        </row>
        <row r="2423">
          <cell r="A2423" t="str">
            <v>HM03136</v>
          </cell>
          <cell r="B2423" t="str">
            <v>FLANGE CEGO PN10/16 FERRO FUNDIDO DN=150 MM * (7,20 KG) PINTURA BETUMINOSA - ACESSÓRIOS NÃO INCLUSOS NBR 7675 ÁGUA</v>
          </cell>
          <cell r="C2423" t="str">
            <v>un</v>
          </cell>
          <cell r="D2423">
            <v>300.55</v>
          </cell>
        </row>
        <row r="2424">
          <cell r="A2424" t="str">
            <v>HM03137</v>
          </cell>
          <cell r="B2424" t="str">
            <v>FLANGE CEGO PN10 FERRO FUNDIDO DN=200 MM * (11,00 KG) PINTURA BETUMINOSA - ACESSÓRIOS NÃO INCLUSOS NBR 7675 ÁGUA</v>
          </cell>
          <cell r="C2424" t="str">
            <v>un</v>
          </cell>
          <cell r="D2424">
            <v>415.07</v>
          </cell>
        </row>
        <row r="2425">
          <cell r="A2425" t="str">
            <v>HM03138</v>
          </cell>
          <cell r="B2425" t="str">
            <v>FLANGE CEGO PN10 FERRO FUNDIDO DN=250 MM * (17,00 KG) PINTURA BETUMINOSA - ACESSÓRIOS NÃO INCLUSOS NBR 7675 ÁGUA</v>
          </cell>
          <cell r="C2425" t="str">
            <v>un</v>
          </cell>
          <cell r="D2425">
            <v>658.52</v>
          </cell>
        </row>
        <row r="2426">
          <cell r="A2426" t="str">
            <v>HM03139</v>
          </cell>
          <cell r="B2426" t="str">
            <v>FLANGE CEGO PN10 FERRO FUNDIDO DN=300 MM * (24,00 KG) PINTURA BETUMINOSA - ACESSÓRIOS NÃO INCLUSOS NBR 7675 ÁGUA</v>
          </cell>
          <cell r="C2426" t="str">
            <v>un</v>
          </cell>
          <cell r="D2426">
            <v>1042.51</v>
          </cell>
        </row>
        <row r="2427">
          <cell r="A2427" t="str">
            <v>HM03131</v>
          </cell>
          <cell r="B2427" t="str">
            <v>FLANGE CEGO PN10 FERRO FUNDIDO DN=350 MM * (30,00 KG) PINTURA BETUMINOSA - ACESSÓRIOS NÃO INCLUSOS NBR 7675 ÁGUA</v>
          </cell>
          <cell r="C2427" t="str">
            <v>un</v>
          </cell>
          <cell r="D2427">
            <v>1188.31</v>
          </cell>
        </row>
        <row r="2428">
          <cell r="A2428" t="str">
            <v>HM03132</v>
          </cell>
          <cell r="B2428" t="str">
            <v>FLANGE CEGO PN10 FERRO FUNDIDO DN=400 MM * (36,00 KG) PINTURA BETUMINOSA - ACESSÓRIOS NÃO INCLUSOS NBR 7675 ÁGUA</v>
          </cell>
          <cell r="C2428" t="str">
            <v>un</v>
          </cell>
          <cell r="D2428">
            <v>1314.07</v>
          </cell>
        </row>
        <row r="2429">
          <cell r="A2429" t="str">
            <v>HM03133</v>
          </cell>
          <cell r="B2429" t="str">
            <v>FLANGE CEGO PN10 FERRO FUNDIDO DN=450 MM * (56,00 KG) PINTURA BETUMINOSA - ACESSÓRIOS NÃO INCLUSOS NBR 7675 ÁGUA</v>
          </cell>
          <cell r="C2429" t="str">
            <v>un</v>
          </cell>
          <cell r="D2429">
            <v>2215.39</v>
          </cell>
        </row>
        <row r="2430">
          <cell r="A2430" t="str">
            <v>HM03134</v>
          </cell>
          <cell r="B2430" t="str">
            <v>FLANGE CEGO PN10 FERRO FUNDIDO DN=500 MM * (68,00 KG) PINTURA BETUMINOSA - ACESSÓRIOS NÃO INCLUSOS NBR 7675 ÁGUA</v>
          </cell>
          <cell r="C2430" t="str">
            <v>un</v>
          </cell>
          <cell r="D2430">
            <v>2534.63</v>
          </cell>
        </row>
        <row r="2431">
          <cell r="A2431" t="str">
            <v>HM03130</v>
          </cell>
          <cell r="B2431" t="str">
            <v>FLANGE AVULSO PN10/16/25 FERRO FUNDIDO DN=80 MM * (3,50 KG) PINTURA BETUMINOSA - ACESSÓRIOS NÃO INCLUSOS NBR 7675 ÁGUA</v>
          </cell>
          <cell r="C2431" t="str">
            <v>un</v>
          </cell>
          <cell r="D2431">
            <v>182.18</v>
          </cell>
        </row>
        <row r="2432">
          <cell r="A2432" t="str">
            <v>HM03125</v>
          </cell>
          <cell r="B2432" t="str">
            <v>FLANGE AVULSO PN10/16 FERRO FUNDIDO DN=100 MM * (4,50 KG) PINTURA BETUMINOSA - ACESSÓRIOS NÃO INCLUSOS NBR 7675 ÁGUA</v>
          </cell>
          <cell r="C2432" t="str">
            <v>un</v>
          </cell>
          <cell r="D2432">
            <v>223.9</v>
          </cell>
        </row>
        <row r="2433">
          <cell r="A2433" t="str">
            <v>HM03126</v>
          </cell>
          <cell r="B2433" t="str">
            <v>FLANGE AVULSO PN10/16 FERRO FUNDIDO DN=150 MM * (8,00 KG) PINTURA BETUMINOSA - ACESSÓRIOS NÃO INCLUSOS NBR 7675 ÁGUA</v>
          </cell>
          <cell r="C2433" t="str">
            <v>un</v>
          </cell>
          <cell r="D2433">
            <v>311.8</v>
          </cell>
        </row>
        <row r="2434">
          <cell r="A2434" t="str">
            <v>HM03127</v>
          </cell>
          <cell r="B2434" t="str">
            <v>FLANGE AVULSO PN10 FERRO FUNDIDO DN=200 MM * (10,00 KG) PINTURA BETUMINOSA - ACESSÓRIOS NÃO INCLUSOS NBR 7675 ÁGUA</v>
          </cell>
          <cell r="C2434" t="str">
            <v>un</v>
          </cell>
          <cell r="D2434">
            <v>437.22</v>
          </cell>
        </row>
        <row r="2435">
          <cell r="A2435" t="str">
            <v>HM03128</v>
          </cell>
          <cell r="B2435" t="str">
            <v>FLANGE AVULSO PN10 FERRO FUNDIDO DN=250 MM * (14,00 KG) PINTURA BETUMINOSA - ACESSÓRIOS NÃO INCLUSOS NBR 7675 ÁGUA</v>
          </cell>
          <cell r="C2435" t="str">
            <v>un</v>
          </cell>
          <cell r="D2435">
            <v>614.64</v>
          </cell>
        </row>
        <row r="2436">
          <cell r="A2436" t="str">
            <v>HM03129</v>
          </cell>
          <cell r="B2436" t="str">
            <v>FLANGE AVULSO PN10 FERRO FUNDIDO DN=300 MM * (18,00 KG) PINTURA BETUMINOSA - ACESSÓRIOS NÃO INCLUSOS NBR 7675 ÁGUA</v>
          </cell>
          <cell r="C2436" t="str">
            <v>un</v>
          </cell>
          <cell r="D2436">
            <v>881.07</v>
          </cell>
        </row>
        <row r="2437">
          <cell r="A2437" t="str">
            <v>HM03121</v>
          </cell>
          <cell r="B2437" t="str">
            <v>FLANGE AVULSO PN10 FERRO FUNDIDO DN=350 MM * (23,00 KG) PINTURA BETUMINOSA - ACESSÓRIOS NÃO INCLUSOS NBR 7675 ÁGUA</v>
          </cell>
          <cell r="C2437" t="str">
            <v>un</v>
          </cell>
          <cell r="D2437">
            <v>1243.6600000000001</v>
          </cell>
        </row>
        <row r="2438">
          <cell r="A2438" t="str">
            <v>HM03122</v>
          </cell>
          <cell r="B2438" t="str">
            <v>FLANGE AVULSO PN10 FERRO FUNDIDO DN=400 MM * (28,00 KG) PINTURA BETUMINOSA - ACESSÓRIOS NÃO INCLUSOS NBR 7675 ÁGUA</v>
          </cell>
          <cell r="C2438" t="str">
            <v>un</v>
          </cell>
          <cell r="D2438">
            <v>1595.68</v>
          </cell>
        </row>
        <row r="2439">
          <cell r="A2439" t="str">
            <v>HM03123</v>
          </cell>
          <cell r="B2439" t="str">
            <v>FLANGE AVULSO PN10 FERRO FUNDIDO DN=450 MM * (34,00 KG) PINTURA BETUMINOSA - ACESSÓRIOS NÃO INCLUSOS NBR 7675 ÁGUA</v>
          </cell>
          <cell r="C2439" t="str">
            <v>un</v>
          </cell>
          <cell r="D2439">
            <v>1908.35</v>
          </cell>
        </row>
        <row r="2440">
          <cell r="A2440" t="str">
            <v>HM03124</v>
          </cell>
          <cell r="B2440" t="str">
            <v>FLANGE AVULSO PN10 FERRO FUNDIDO DN=500 MM * (38,00 KG) PINTURA BETUMINOSA - ACESSÓRIOS NÃO INCLUSOS NBR 7675 ÁGUA</v>
          </cell>
          <cell r="C2440" t="str">
            <v>un</v>
          </cell>
          <cell r="D2440">
            <v>2218.08</v>
          </cell>
        </row>
        <row r="2441">
          <cell r="A2441" t="str">
            <v>HM03204</v>
          </cell>
          <cell r="B2441" t="str">
            <v>JUNÇÃO 45º COM FLANGES PN10/16/25 FERRO FUNDIDO DN=80 X 80 MM * (17,20 KG) PINTURA BETUMINOSA - ACESSÓRIOS NÃO INCLUSOS NBR 7676 ÁGUA</v>
          </cell>
          <cell r="C2441" t="str">
            <v>un</v>
          </cell>
          <cell r="D2441">
            <v>539.71</v>
          </cell>
        </row>
        <row r="2442">
          <cell r="A2442" t="str">
            <v>HM03192</v>
          </cell>
          <cell r="B2442" t="str">
            <v>JUNÇÃO 45º COM FLANGES PN10/16 FERRO FUNDIDO DN=100 X 80 MM * (20,80 KG) PINTURA BETUMINOSA - ACESSÓRIOS NÃO INCLUSOS NBR 7676 ÁGUA</v>
          </cell>
          <cell r="C2442" t="str">
            <v>un</v>
          </cell>
          <cell r="D2442">
            <v>743.77</v>
          </cell>
        </row>
        <row r="2443">
          <cell r="A2443" t="str">
            <v>HM03191</v>
          </cell>
          <cell r="B2443" t="str">
            <v>JUNÇÃO 45º COM FLANGES PN10/16 FERRO FUNDIDO DN=100 X 100 MM * (21,00 KG) PINTURA BETUMINOSA - ACESSÓRIOS NÃO INCLUSOS NBR 7676 ÁGUA</v>
          </cell>
          <cell r="C2443" t="str">
            <v>un</v>
          </cell>
          <cell r="D2443">
            <v>699.65</v>
          </cell>
        </row>
        <row r="2444">
          <cell r="A2444" t="str">
            <v>HM03193</v>
          </cell>
          <cell r="B2444" t="str">
            <v>JUNÇÃO 45º COM FLANGES PN10/16 FERRO FUNDIDO DN=150 X 100 MM * (33,00 KG) PINTURA BETUMINOSA - ACESSÓRIOS NÃO INCLUSOS NBR 7676 ÁGUA</v>
          </cell>
          <cell r="C2444" t="str">
            <v>un</v>
          </cell>
          <cell r="D2444">
            <v>1123.83</v>
          </cell>
        </row>
        <row r="2445">
          <cell r="A2445" t="str">
            <v>HM03194</v>
          </cell>
          <cell r="B2445" t="str">
            <v>JUNÇÃO 45º COM FLANGES PN10/16 FERRO FUNDIDO DN=150 X 150 MM * (36,00 KG) PINTURA BETUMINOSA - ACESSÓRIOS NÃO INCLUSOS NBR 7676 ÁGUA</v>
          </cell>
          <cell r="C2445" t="str">
            <v>un</v>
          </cell>
          <cell r="D2445">
            <v>1227</v>
          </cell>
        </row>
        <row r="2446">
          <cell r="A2446" t="str">
            <v>HM03195</v>
          </cell>
          <cell r="B2446" t="str">
            <v>JUNÇÃO 45º COM FLANGES PN10 FERRO FUNDIDO DN=200 X 100 MM * (47,00 KG) PINTURA BETUMINOSA - ACESSÓRIOS NÃO INCLUSOS NBR 7675 ÁGUA</v>
          </cell>
          <cell r="C2446" t="str">
            <v>un</v>
          </cell>
          <cell r="D2446">
            <v>1559.74</v>
          </cell>
        </row>
        <row r="2447">
          <cell r="A2447" t="str">
            <v>HM03196</v>
          </cell>
          <cell r="B2447" t="str">
            <v>JUNÇÃO 45º COM FLANGES PN10 FERRO FUNDIDO DN=200 X 150 MM * (51,00 KG) PINTURA BETUMINOSA - ACESSÓRIOS NÃO INCLUSOS NBR 7675 ÁGUA</v>
          </cell>
          <cell r="C2447" t="str">
            <v>un</v>
          </cell>
          <cell r="D2447">
            <v>1843.25</v>
          </cell>
        </row>
        <row r="2448">
          <cell r="A2448" t="str">
            <v>HM03197</v>
          </cell>
          <cell r="B2448" t="str">
            <v>JUNÇÃO 45º COM FLANGES PN10 FERRO FUNDIDO DN=200 X 200 MM * (55,00 KG) PINTURA BETUMINOSA - ACESSÓRIOS NÃO INCLUSOS NBR 7675 ÁGUA</v>
          </cell>
          <cell r="C2448" t="str">
            <v>un</v>
          </cell>
          <cell r="D2448">
            <v>1904.37</v>
          </cell>
        </row>
        <row r="2449">
          <cell r="A2449" t="str">
            <v>HM03198</v>
          </cell>
          <cell r="B2449" t="str">
            <v>JUNÇÃO 45º COM FLANGES PN10 FERRO FUNDIDO DN=250 X 150 MM * (72,00 KG) PINTURA BETUMINOSA - ACESSÓRIOS NÃO INCLUSOS NBR 7675 ÁGUA</v>
          </cell>
          <cell r="C2449" t="str">
            <v>un</v>
          </cell>
          <cell r="D2449">
            <v>2946.06</v>
          </cell>
        </row>
        <row r="2450">
          <cell r="A2450" t="str">
            <v>HM03199</v>
          </cell>
          <cell r="B2450" t="str">
            <v>JUNÇÃO 45º COM FLANGES PN10 FERRO FUNDIDO DN=250 X 200 MM * (76,00 KG) PINTURA BETUMINOSA - ACESSÓRIOS NÃO INCLUSOS NBR 7675 ÁGUA</v>
          </cell>
          <cell r="C2450" t="str">
            <v>un</v>
          </cell>
          <cell r="D2450">
            <v>2974.56</v>
          </cell>
        </row>
        <row r="2451">
          <cell r="A2451" t="str">
            <v>HM03200</v>
          </cell>
          <cell r="B2451" t="str">
            <v>JUNÇÃO 45º COM FLANGES PN10 FERRO FUNDIDO DN=250 X 250 MM * (80,00 KG) PINTURA BETUMINOSA - ACESSÓRIOS NÃO INCLUSOS NBR 7675 ÁGUA</v>
          </cell>
          <cell r="C2451" t="str">
            <v>un</v>
          </cell>
          <cell r="D2451">
            <v>3288.33</v>
          </cell>
        </row>
        <row r="2452">
          <cell r="A2452" t="str">
            <v>HM03201</v>
          </cell>
          <cell r="B2452" t="str">
            <v>JUNÇÃO 45º COM FLANGES PN10 FERRO FUNDIDO DN=300 X 200 MM * (103,00 KG) PINTURA BETUMINOSA - ACESSÓRIOS NÃO INCLUSOS NBR 7675 ÁGUA</v>
          </cell>
          <cell r="C2452" t="str">
            <v>un</v>
          </cell>
          <cell r="D2452">
            <v>5264.33</v>
          </cell>
        </row>
        <row r="2453">
          <cell r="A2453" t="str">
            <v>HM03202</v>
          </cell>
          <cell r="B2453" t="str">
            <v>JUNÇÃO 45º COM FLANGES PN10 FERRO FUNDIDO DN=300 X 250 MM * (140,40 KG) PINTURA BETUMINOSA - ACESSÓRIOS NÃO INCLUSOS NBR 7675 ÁGUA</v>
          </cell>
          <cell r="C2453" t="str">
            <v>un</v>
          </cell>
          <cell r="D2453">
            <v>5530.86</v>
          </cell>
        </row>
        <row r="2454">
          <cell r="A2454" t="str">
            <v>HM03203</v>
          </cell>
          <cell r="B2454" t="str">
            <v>JUNÇÃO 45º COM FLANGES PN10 FERRO FUNDIDO DN=300 X 300 MM * (111,00 KG) PINTURA BETUMINOSA - ACESSÓRIOS NÃO INCLUSOS NBR 7675 ÁGUA</v>
          </cell>
          <cell r="C2454" t="str">
            <v>un</v>
          </cell>
          <cell r="D2454">
            <v>6015.85</v>
          </cell>
        </row>
        <row r="2455">
          <cell r="A2455" t="str">
            <v>HM03189</v>
          </cell>
          <cell r="B2455" t="str">
            <v>JUNÇÃO 45º COM FLANGES PN10 FERRO FUNDIDO DN=400 X 300 MM * (168,00 KG) PINTURA BETUMINOSA - ACESSÓRIOS NÃO INCLUSOS NBR 7676 ÁGUA</v>
          </cell>
          <cell r="C2455" t="str">
            <v>un</v>
          </cell>
          <cell r="D2455">
            <v>10359.620000000001</v>
          </cell>
        </row>
        <row r="2456">
          <cell r="A2456" t="str">
            <v>HM03190</v>
          </cell>
          <cell r="B2456" t="str">
            <v>JUNÇÃO 45º COM FLANGES PN10 FERRO FUNDIDO DN=400 X 400 MM * (173,00 KG) PINTURA BETUMINOSA - ACESSÓRIOS NÃO INCLUSOS NBR 7676 ÁGUA</v>
          </cell>
          <cell r="C2456" t="str">
            <v>un</v>
          </cell>
          <cell r="D2456">
            <v>12844.34</v>
          </cell>
        </row>
        <row r="2457">
          <cell r="A2457" t="str">
            <v>HM03188</v>
          </cell>
          <cell r="B2457" t="str">
            <v>JUNTA GIBAULT FERRO FUNDIDO DN=80 MM * (7,0 KG) PINTURA BETUMINOSA - ACESSÓRIOS INCLUSOS NBR 7675 ÁGUA</v>
          </cell>
          <cell r="C2457" t="str">
            <v>un</v>
          </cell>
          <cell r="D2457">
            <v>302.81</v>
          </cell>
        </row>
        <row r="2458">
          <cell r="A2458" t="str">
            <v>HM03177</v>
          </cell>
          <cell r="B2458" t="str">
            <v>JUNTA GIBAULT FERRO FUNDIDO DN=100 MM * (5,20 KG) PINTURA BETUMINOSA - ACESSÓRIOS INCLUSOS NBR 7675 ÁGUA</v>
          </cell>
          <cell r="C2458" t="str">
            <v>un</v>
          </cell>
          <cell r="D2458">
            <v>360.59</v>
          </cell>
        </row>
        <row r="2459">
          <cell r="A2459" t="str">
            <v>HM03178</v>
          </cell>
          <cell r="B2459" t="str">
            <v>JUNTA GIBAULT FERRO FUNDIDO DN=150 MM * (9,20 KG) PINTURA BETUMINOSA - ACESSÓRIOS INCLUSOS NBR 7675 ÁGUA</v>
          </cell>
          <cell r="C2459" t="str">
            <v>un</v>
          </cell>
          <cell r="D2459">
            <v>536.75</v>
          </cell>
        </row>
        <row r="2460">
          <cell r="A2460" t="str">
            <v>HM03179</v>
          </cell>
          <cell r="B2460" t="str">
            <v>JUNTA GIBAULT FERRO FUNDIDO DN=200 MM * (17,50 KG) PINTURA BETUMINOSA - ACESSÓRIOS INCLUSOS NBR 7675 ÁGUA</v>
          </cell>
          <cell r="C2460" t="str">
            <v>un</v>
          </cell>
          <cell r="D2460">
            <v>698.06</v>
          </cell>
        </row>
        <row r="2461">
          <cell r="A2461" t="str">
            <v>HM03180</v>
          </cell>
          <cell r="B2461" t="str">
            <v>JUNTA GIBAULT FERRO FUNDIDO DN=250 MM * (29,40 KG) PINTURA BETUMINOSA - ACESSÓRIOS INCLUSOS NBR 7675 ÁGUA</v>
          </cell>
          <cell r="C2461" t="str">
            <v>un</v>
          </cell>
          <cell r="D2461">
            <v>887.44</v>
          </cell>
        </row>
        <row r="2462">
          <cell r="A2462" t="str">
            <v>HM03181</v>
          </cell>
          <cell r="B2462" t="str">
            <v>JUNTA GIBAULT FERRO FUNDIDO DN=300 MM * (34,00 KG) PINTURA BETUMINOSA - ACESSÓRIOS INCLUSOS NBR 7675 ÁGUA</v>
          </cell>
          <cell r="C2462" t="str">
            <v>un</v>
          </cell>
          <cell r="D2462">
            <v>1113.48</v>
          </cell>
        </row>
        <row r="2463">
          <cell r="A2463" t="str">
            <v>HM03182</v>
          </cell>
          <cell r="B2463" t="str">
            <v>JUNTA GIBAULT FERRO FUNDIDO DN=350 MM * (46,30 KG) PINTURA BETUMINOSA - ACESSÓRIOS INCLUSOS NBR 7675 ÁGUA</v>
          </cell>
          <cell r="C2463" t="str">
            <v>un</v>
          </cell>
          <cell r="D2463">
            <v>1896.63</v>
          </cell>
        </row>
        <row r="2464">
          <cell r="A2464" t="str">
            <v>HM03183</v>
          </cell>
          <cell r="B2464" t="str">
            <v>JUNTA GIBAULT FERRO FUNDIDO DN=400 MM * (54,30 KG) PINTURA BETUMINOSA - ACESSÓRIOS INCLUSOS NBR 7675 ÁGUA</v>
          </cell>
          <cell r="C2464" t="str">
            <v>un</v>
          </cell>
          <cell r="D2464">
            <v>2410.08</v>
          </cell>
        </row>
        <row r="2465">
          <cell r="A2465" t="str">
            <v>HM03184</v>
          </cell>
          <cell r="B2465" t="str">
            <v>JUNTA GIBAULT FERRO FUNDIDO DN=450 MM * (59,20 KG) PINTURA BETUMINOSA - ACESSÓRIOS INCLUSOS NBR 7675 ÁGUA</v>
          </cell>
          <cell r="C2465" t="str">
            <v>un</v>
          </cell>
          <cell r="D2465">
            <v>3071.24</v>
          </cell>
        </row>
        <row r="2466">
          <cell r="A2466" t="str">
            <v>HM03186</v>
          </cell>
          <cell r="B2466" t="str">
            <v>JUNTA GIBAULT FERRO FUNDIDO DN=500 MM * (68,50 KG) PINTURA BETUMINOSA - ACESSÓRIOS INCLUSOS NBR 7675 ÁGUA</v>
          </cell>
          <cell r="C2466" t="str">
            <v>un</v>
          </cell>
          <cell r="D2466">
            <v>3414.54</v>
          </cell>
        </row>
        <row r="2467">
          <cell r="A2467" t="str">
            <v>HM03187</v>
          </cell>
          <cell r="B2467" t="str">
            <v>JUNTA GIBAULT FERRO FUNDIDO DN=600 MM (101,0 KG) PINTURA BETUMINOSA - ACESSÓRIOS INCLUSOS NBR 7675 ÁGUA</v>
          </cell>
          <cell r="C2467" t="str">
            <v>un</v>
          </cell>
          <cell r="D2467">
            <v>4819.5600000000004</v>
          </cell>
        </row>
        <row r="2468">
          <cell r="A2468" t="str">
            <v>HM03241</v>
          </cell>
          <cell r="B2468" t="str">
            <v>LUVA COM BOLSAS JE2GS FERRO FUNDIDO DN=80 MM * (10,00 KG) PINTURA BETUMINOSA - ANÉIS DE BORRACHA INCLUSOS NBR 7675 ÁGUA</v>
          </cell>
          <cell r="C2468" t="str">
            <v>un</v>
          </cell>
          <cell r="D2468">
            <v>210.44</v>
          </cell>
        </row>
        <row r="2469">
          <cell r="A2469" t="str">
            <v>HM03232</v>
          </cell>
          <cell r="B2469" t="str">
            <v>LUVA COM BOLSAS JE2GS FERRO FUNDIDO DN=100 MM * (11,70 KG) PINTURA BETUMINOSA - ANÉIS DE BORRACHA INCLUSOS NBR 7675 ÁGUA</v>
          </cell>
          <cell r="C2469" t="str">
            <v>un</v>
          </cell>
          <cell r="D2469">
            <v>310.64999999999998</v>
          </cell>
        </row>
        <row r="2470">
          <cell r="A2470" t="str">
            <v>HM03233</v>
          </cell>
          <cell r="B2470" t="str">
            <v>LUVA COM BOLSAS JE2GS FERRO FUNDIDO DN=150 MM * (16,70 KG) PINTURA BETUMINOSA - ANÉIS DE BORRACHA INCLUSOS NBR 7675 ÁGUA</v>
          </cell>
          <cell r="C2470" t="str">
            <v>un</v>
          </cell>
          <cell r="D2470">
            <v>409.16</v>
          </cell>
        </row>
        <row r="2471">
          <cell r="A2471" t="str">
            <v>HM03234</v>
          </cell>
          <cell r="B2471" t="str">
            <v>LUVA COM BOLSAS JE2GS FERRO FUNDIDO DN=200 MM * (24,20 KG) PINTURA BETUMINOSA - ANÉIS DE BORRACHA INCLUSOS NBR 7675 ÁGUA</v>
          </cell>
          <cell r="C2471" t="str">
            <v>un</v>
          </cell>
          <cell r="D2471">
            <v>573.1</v>
          </cell>
        </row>
        <row r="2472">
          <cell r="A2472" t="str">
            <v>HM03235</v>
          </cell>
          <cell r="B2472" t="str">
            <v>LUVA COM BOLSAS JE2GS FERRO FUNDIDO DN=250 MM * (30,20 KG) PINTURA BETUMINOSA - ANÉIS DE BORRACHA INCLUSOS NBR 7675 ÁGUA</v>
          </cell>
          <cell r="C2472" t="str">
            <v>un</v>
          </cell>
          <cell r="D2472">
            <v>828.17</v>
          </cell>
        </row>
        <row r="2473">
          <cell r="A2473" t="str">
            <v>HM03236</v>
          </cell>
          <cell r="B2473" t="str">
            <v>LUVA COM BOLSAS JE2GS FERRO FUNDIDO DN=300 MM * (38,90 KG) PINTURA BETUMINOSA - ANÉIS DE BORRACHA INCLUSOS NBR 7675 ÁGUA</v>
          </cell>
          <cell r="C2473" t="str">
            <v>un</v>
          </cell>
          <cell r="D2473">
            <v>1216.18</v>
          </cell>
        </row>
        <row r="2474">
          <cell r="A2474" t="str">
            <v>HM03237</v>
          </cell>
          <cell r="B2474" t="str">
            <v>LUVA COM BOLSAS JE2GS FERRO FUNDIDO DN=350 MM * (48,20 KG) PINTURA BETUMINOSA - ANÉIS DE BORRACHA INCLUSOS NBR 7675 ÁGUA</v>
          </cell>
          <cell r="C2474" t="str">
            <v>un</v>
          </cell>
          <cell r="D2474">
            <v>1743.04</v>
          </cell>
        </row>
        <row r="2475">
          <cell r="A2475" t="str">
            <v>HM03238</v>
          </cell>
          <cell r="B2475" t="str">
            <v>LUVA COM BOLSAS JE2GS FERRO FUNDIDO DN=400 MM * (52,20 KG) PINTURA BETUMINOSA - ANÉIS DE BORRACHA INCLUSOS NBR 7675 ÁGUA</v>
          </cell>
          <cell r="C2475" t="str">
            <v>un</v>
          </cell>
          <cell r="D2475">
            <v>2138.83</v>
          </cell>
        </row>
        <row r="2476">
          <cell r="A2476" t="str">
            <v>HM03239</v>
          </cell>
          <cell r="B2476" t="str">
            <v>LUVA COM BOLSAS JE2GS FERRO FUNDIDO DN=450 MM * (69,20 KG) PINTURA BETUMINOSA - ANÉIS DE BORRACHA INCLUSOS NBR 7675 ÁGUA</v>
          </cell>
          <cell r="C2476" t="str">
            <v>un</v>
          </cell>
          <cell r="D2476">
            <v>3007.54</v>
          </cell>
        </row>
        <row r="2477">
          <cell r="A2477" t="str">
            <v>HM03240</v>
          </cell>
          <cell r="B2477" t="str">
            <v>LUVA COM BOLSAS JE2GS FERRO FUNDIDO DN=500 MM * (81,00 KG) PINTURA BETUMINOSA - ANÉIS DE BORRACHA INCLUSOS NBR 7675 ÁGUA</v>
          </cell>
          <cell r="C2477" t="str">
            <v>un</v>
          </cell>
          <cell r="D2477">
            <v>3572.09</v>
          </cell>
        </row>
        <row r="2478">
          <cell r="A2478" t="str">
            <v>HM03230</v>
          </cell>
          <cell r="B2478" t="str">
            <v>LUVA DE CORRER COM BOLSAS JUNTA MECÂNICA FERRO FUNDIDO DN=80 MM * (16,34 KG) PINTURA BETUMINOSA C/ACESSÓRIOS INCLUSOS NBR 7675 ÁGUA</v>
          </cell>
          <cell r="C2478" t="str">
            <v>un</v>
          </cell>
          <cell r="D2478">
            <v>796.66</v>
          </cell>
        </row>
        <row r="2479">
          <cell r="A2479" t="str">
            <v>HM03218</v>
          </cell>
          <cell r="B2479" t="str">
            <v>LUVA DE CORRER COM BOLSAS JUNTA MECÂNICA FERRO FUNDIDO DN=100 MM * (19,14 KG) PINTURA BETUMINOSA C/ACESSÓRIOS INCLUSOS NBR 7675 ÁGUA</v>
          </cell>
          <cell r="C2479" t="str">
            <v>un</v>
          </cell>
          <cell r="D2479">
            <v>830.95</v>
          </cell>
        </row>
        <row r="2480">
          <cell r="A2480" t="str">
            <v>HM03219</v>
          </cell>
          <cell r="B2480" t="str">
            <v>LUVA DE CORRER COM BOLSAS JUNTA MECÂNICA FERRO FUNDIDO DN=150 MM * (27,56 KG) PINTURA BETUMINOSA C/ACESSÓRIOS INCLUSOS NBR 7675 ÁGUA</v>
          </cell>
          <cell r="C2480" t="str">
            <v>un</v>
          </cell>
          <cell r="D2480">
            <v>1251.8599999999999</v>
          </cell>
        </row>
        <row r="2481">
          <cell r="A2481" t="str">
            <v>HM03220</v>
          </cell>
          <cell r="B2481" t="str">
            <v>LUVA DE CORRER COM BOLSAS JUNTA MECÂNICA FERRO FUNDIDO DN=200 MM * (41,36 KG) PINTURA BETUMINOSA C/ACESSÓRIOS INCLUSOS NBR 7675 ÁGUA</v>
          </cell>
          <cell r="C2481" t="str">
            <v>un</v>
          </cell>
          <cell r="D2481">
            <v>1749.87</v>
          </cell>
        </row>
        <row r="2482">
          <cell r="A2482" t="str">
            <v>HM03221</v>
          </cell>
          <cell r="B2482" t="str">
            <v>LUVA DE CORRER COM BOLSAS JUNTA MECÂNICA FERRO FUNDIDO DN=250 MM * (64,48 KG) PINTURA BETUMINOSA C/ACESSÓRIOS INCLUSOS NBR 7675 ÁGUA</v>
          </cell>
          <cell r="C2482" t="str">
            <v>un</v>
          </cell>
          <cell r="D2482">
            <v>2415.11</v>
          </cell>
        </row>
        <row r="2483">
          <cell r="A2483" t="str">
            <v>HM03222</v>
          </cell>
          <cell r="B2483" t="str">
            <v>LUVA DE CORRER COM BOLSAS JUNTA MECÂNICA FERRO FUNDIDO DN=300 MM * (76,68 KG) PINTURA BETUMINOSA C/ACESSÓRIOS INCLUSOS NBR 7675 ÁGUA</v>
          </cell>
          <cell r="C2483" t="str">
            <v>un</v>
          </cell>
          <cell r="D2483">
            <v>2817.75</v>
          </cell>
        </row>
        <row r="2484">
          <cell r="A2484" t="str">
            <v>HM03223</v>
          </cell>
          <cell r="B2484" t="str">
            <v>LUVA DE CORRER COM BOLSAS JUNTA MECÂNICA FERRO FUNDIDO DN=350 MM * (111,43 KG) PINTURA BETUMINOSA C/ACESSÓRIOS INCLUSOS NBR 7675 ÁGUA</v>
          </cell>
          <cell r="C2484" t="str">
            <v>un</v>
          </cell>
          <cell r="D2484">
            <v>4634.62</v>
          </cell>
        </row>
        <row r="2485">
          <cell r="A2485" t="str">
            <v>HM03224</v>
          </cell>
          <cell r="B2485" t="str">
            <v>LUVA DE CORRER COM BOLSAS JUNTA MECÂNICA FERRO FUNDIDO DN=400 MM * (133,50 KG) PINTURA BETUMINOSA C/ACESSÓRIOS INCLUSOS NBR 7675 ÁGUA</v>
          </cell>
          <cell r="C2485" t="str">
            <v>un</v>
          </cell>
          <cell r="D2485">
            <v>4898.54</v>
          </cell>
        </row>
        <row r="2486">
          <cell r="A2486" t="str">
            <v>HM03225</v>
          </cell>
          <cell r="B2486" t="str">
            <v>LUVA DE CORRER COM BOLSAS JUNTA MECÂNICA FERRO FUNDIDO DN=450 MM * (159,30 KG) PINTURA BETUMINOSA C/ACESSÓRIOS INCLUSOS NBR 7675 ÁGUA</v>
          </cell>
          <cell r="C2486" t="str">
            <v>un</v>
          </cell>
          <cell r="D2486">
            <v>6440.61</v>
          </cell>
        </row>
        <row r="2487">
          <cell r="A2487" t="str">
            <v>HM03227</v>
          </cell>
          <cell r="B2487" t="str">
            <v>LUVA DE CORRER COM BOLSAS JUNTA MECÂNICA FERRO FUNDIDO DN=500 MM * (194,00 KG) PINTURA BETUMINOSA C/ACESSÓRIOS INCLUSOS NBR 7675 ÁGUA</v>
          </cell>
          <cell r="C2487" t="str">
            <v>un</v>
          </cell>
          <cell r="D2487">
            <v>6899.42</v>
          </cell>
        </row>
        <row r="2488">
          <cell r="A2488" t="str">
            <v>HM03228</v>
          </cell>
          <cell r="B2488" t="str">
            <v>LUVA DE CORRER COM BOLSAS JUNTA MECÂNICA FERRO FUNDIDO DN=600 MM * (242,40 KG) PINTURA BETUMINOSA C/ACESSÓRIOS INCLUSOS NBR 7675 ÁGUA</v>
          </cell>
          <cell r="C2488" t="str">
            <v>un</v>
          </cell>
          <cell r="D2488">
            <v>11572.34</v>
          </cell>
        </row>
        <row r="2489">
          <cell r="A2489" t="str">
            <v>HM03229</v>
          </cell>
          <cell r="B2489" t="str">
            <v>LUVA DE CORRER COM BOLSAS JUNTA MECÂNICA FERRO FUNDIDO DN=700 MM * (324,12 KG) PINTURA BETUMINOSA C/ACESSÓRIOS INCLUSOS NBR 7675 ÁGUA</v>
          </cell>
          <cell r="C2489" t="str">
            <v>un</v>
          </cell>
          <cell r="D2489">
            <v>18342.169999999998</v>
          </cell>
        </row>
        <row r="2490">
          <cell r="A2490" t="str">
            <v>HM03231</v>
          </cell>
          <cell r="B2490" t="str">
            <v>LUVA DE CORRER COM BOLSAS JUNTA MECÂNICA FERRO FUNDIDO DN=800 MM * (419,84 KG) PINTURA BETUMINOSA C/ACESSÓRIOS INCLUSOS NBR 7675 ÁGUA</v>
          </cell>
          <cell r="C2490" t="str">
            <v>un</v>
          </cell>
          <cell r="D2490">
            <v>21658.79</v>
          </cell>
        </row>
        <row r="2491">
          <cell r="A2491" t="str">
            <v>HM03294</v>
          </cell>
          <cell r="B2491" t="str">
            <v>PLACA DE REDUÇÃO FERRO FUNDIDO DN=100 X 50 MM PN10/16 * (5,00 KG) PINTURA BETUMINOSA, ACESSÓRIOS NÃO INCLUSOS NBR 7675 ÁGUA</v>
          </cell>
          <cell r="C2491" t="str">
            <v>un</v>
          </cell>
          <cell r="D2491">
            <v>242.88</v>
          </cell>
        </row>
        <row r="2492">
          <cell r="A2492" t="str">
            <v>HM03292</v>
          </cell>
          <cell r="B2492" t="str">
            <v>PLACA DE REDUÇÃO FERRO FUNDIDO DN=200 X 80 MM PN10 * (13,00 KG) PINTURA BETUMINOSA, ACESSÓRIOS NÃO INCLUSOS NBR 7675 ÁGUA</v>
          </cell>
          <cell r="C2492" t="str">
            <v>un</v>
          </cell>
          <cell r="D2492">
            <v>487.66</v>
          </cell>
        </row>
        <row r="2493">
          <cell r="A2493" t="str">
            <v>HM03291</v>
          </cell>
          <cell r="B2493" t="str">
            <v>PLACA DE REDUÇÃO FERRO FUNDIDO DN=200 X 100 MM PN10 * (13,00 KG) PINTURA BETUMINOSA, ACESSÓRIOS NÃO INCLUSOS NBR 7675 ÁGUA</v>
          </cell>
          <cell r="C2493" t="str">
            <v>un</v>
          </cell>
          <cell r="D2493">
            <v>494.73</v>
          </cell>
        </row>
        <row r="2494">
          <cell r="A2494" t="str">
            <v>HM03293</v>
          </cell>
          <cell r="B2494" t="str">
            <v>PLACA DE REDUÇÃO FERRO FUNDIDO DN=250 X 200 MM PN10 * (32,00 KG) PINTURA BETUMINOSA, ACESSÓRIOS NÃO INCLUSOS NBR 7675 ÁGUA</v>
          </cell>
          <cell r="C2494" t="str">
            <v>un</v>
          </cell>
          <cell r="D2494">
            <v>1090.7</v>
          </cell>
        </row>
        <row r="2495">
          <cell r="A2495" t="str">
            <v>HM03282</v>
          </cell>
          <cell r="B2495" t="str">
            <v>PLACA DE REDUÇÃO FERRO FUNDIDO DN=350 X 150 MM PN10 * (38,00 KG) PINTURA BETUMINOSA, ACESSÓRIOS NÃO INCLUSOS NBR 7675 ÁGUA</v>
          </cell>
          <cell r="C2495" t="str">
            <v>un</v>
          </cell>
          <cell r="D2495">
            <v>1251.92</v>
          </cell>
        </row>
        <row r="2496">
          <cell r="A2496" t="str">
            <v>HM03283</v>
          </cell>
          <cell r="B2496" t="str">
            <v>PLACA DE REDUÇÃO FERRO FUNDIDO DN=350 X 250 MM PN10 * (32,00 KG) PINTURA BETUMINOSA, ACESSÓRIOS NÃO INCLUSOS NBR 7675 ÁGUA</v>
          </cell>
          <cell r="C2496" t="str">
            <v>un</v>
          </cell>
          <cell r="D2496">
            <v>1557.57</v>
          </cell>
        </row>
        <row r="2497">
          <cell r="A2497" t="str">
            <v>HM03284</v>
          </cell>
          <cell r="B2497" t="str">
            <v>PLACA DE REDUÇÃO FERRO FUNDIDO DN=400 X 150 MM PN10 * (38,00 KG) PINTURA BETUMINOSA, ACESSÓRIOS NÃO INCLUSOS NBR 7675 ÁGUA</v>
          </cell>
          <cell r="C2497" t="str">
            <v>un</v>
          </cell>
          <cell r="D2497">
            <v>1439.64</v>
          </cell>
        </row>
        <row r="2498">
          <cell r="A2498" t="str">
            <v>HM03285</v>
          </cell>
          <cell r="B2498" t="str">
            <v>PLACA DE REDUÇÃO FERRO FUNDIDO DN=400 X 200 MM PN10 * (39,50 KG) PINTURA BETUMINOSA, ACESSÓRIOS NÃO INCLUSOS NBR 7675 ÁGUA</v>
          </cell>
          <cell r="C2498" t="str">
            <v>un</v>
          </cell>
          <cell r="D2498">
            <v>1311.19</v>
          </cell>
        </row>
        <row r="2499">
          <cell r="A2499" t="str">
            <v>HM03286</v>
          </cell>
          <cell r="B2499" t="str">
            <v>PLACA DE REDUÇÃO FERRO FUNDIDO DN=400 X 250 MM PN10 * (39,00 KG) PINTURA BETUMINOSA, ACESSÓRIOS NÃO INCLUSOS NBR 7675 ÁGUA</v>
          </cell>
          <cell r="C2499" t="str">
            <v>un</v>
          </cell>
          <cell r="D2499">
            <v>1632.85</v>
          </cell>
        </row>
        <row r="2500">
          <cell r="A2500" t="str">
            <v>HM03287</v>
          </cell>
          <cell r="B2500" t="str">
            <v>PLACA DE REDUÇÃO FERRO FUNDIDO DN=400 X 300 MM PN10 * (38,00 KG) PINTURA BETUMINOSA, ACESSÓRIOS NÃO INCLUSOS NBR 7675 ÁGUA</v>
          </cell>
          <cell r="C2500" t="str">
            <v>un</v>
          </cell>
          <cell r="D2500">
            <v>1671.74</v>
          </cell>
        </row>
        <row r="2501">
          <cell r="A2501" t="str">
            <v>HM03289</v>
          </cell>
          <cell r="B2501" t="str">
            <v>PLACA DE REDUÇÃO FERRO FUNDIDO DN=500 X 350 MM PN10 * (56,00 KG) PINTURA BETUMINOSA, ACESSÓRIOS NÃO INCLUSOS NBR 7675 ÁGUA</v>
          </cell>
          <cell r="C2501" t="str">
            <v>un</v>
          </cell>
          <cell r="D2501">
            <v>4522.5</v>
          </cell>
        </row>
        <row r="2502">
          <cell r="A2502" t="str">
            <v>HM03290</v>
          </cell>
          <cell r="B2502" t="str">
            <v>PLACA DE REDUÇÃO FERRO FUNDIDO DN=500 X 400 MM PN10 * (53,00 KG) PINTURA BETUMINOSA, ACESSÓRIOS NÃO INCLUSOS NBR 7675 ÁGUA</v>
          </cell>
          <cell r="C2502" t="str">
            <v>un</v>
          </cell>
          <cell r="D2502">
            <v>4428.63</v>
          </cell>
        </row>
        <row r="2503">
          <cell r="A2503" t="str">
            <v>HM03331</v>
          </cell>
          <cell r="B2503" t="str">
            <v>REDUÇÃO CONCÊNTRICA COM FLANGES PN10/16/25 FERRO FUNDIDO DN=80 X 50 MM * (8,40 KG) PINTURA BETUMINOSA, ACESSÓRIOS NÃO INCLUSOS NBR 7675 ÁGUA</v>
          </cell>
          <cell r="C2503" t="str">
            <v>un</v>
          </cell>
          <cell r="D2503">
            <v>289.95</v>
          </cell>
        </row>
        <row r="2504">
          <cell r="A2504" t="str">
            <v>HM03329</v>
          </cell>
          <cell r="B2504" t="str">
            <v>REDUÇÃO CONCÊNTRICA COM FLANGES PN10/16 FERRO FUNDIDO DN=100 X 50 MM * (15,50 KG) PINTURA BETUMINOSA, ACESSÓRIOS NÃO INCLUSOS NBR 7675 ÁGUA</v>
          </cell>
          <cell r="C2504" t="str">
            <v>un</v>
          </cell>
          <cell r="D2504">
            <v>391.8</v>
          </cell>
        </row>
        <row r="2505">
          <cell r="A2505" t="str">
            <v>HM03330</v>
          </cell>
          <cell r="B2505" t="str">
            <v>REDUÇÃO CONCÊNTRICA COM FLANGES PN10/16 FERRO FUNDIDO DN=100 X 80 MM * (9,50 KG) PINTURA BETUMINOSA, ACESSÓRIOS NÃO INCLUSOS NBR 7675 ÁGUA</v>
          </cell>
          <cell r="C2505" t="str">
            <v>un</v>
          </cell>
          <cell r="D2505">
            <v>405.27</v>
          </cell>
        </row>
        <row r="2506">
          <cell r="A2506" t="str">
            <v>HM03319</v>
          </cell>
          <cell r="B2506" t="str">
            <v>REDUÇÃO CONCÊNTRICA COM FLANGES PN10/16 FERRO FUNDIDO DN=150 X 80 MM * (25,60 KG) PINTURA BETUMINOSA, ACESSÓRIOS NÃO INCLUSOS NBR 7675 ÁGUA</v>
          </cell>
          <cell r="C2506" t="str">
            <v>un</v>
          </cell>
          <cell r="D2506">
            <v>645.04</v>
          </cell>
        </row>
        <row r="2507">
          <cell r="A2507" t="str">
            <v>HM03318</v>
          </cell>
          <cell r="B2507" t="str">
            <v>REDUÇÃO CONCÊNTRICA COM FLANGES PN10/16 FERRO FUNDIDO DN=150 X 100 MM * (15,50 KG) PINTURA BETUMINOSA, ACESSÓRIOS NÃO INCLUSOS NBR 7675 ÁGUA</v>
          </cell>
          <cell r="C2507" t="str">
            <v>un</v>
          </cell>
          <cell r="D2507">
            <v>629.73</v>
          </cell>
        </row>
        <row r="2508">
          <cell r="A2508" t="str">
            <v>HM07131</v>
          </cell>
          <cell r="B2508" t="str">
            <v>REDUÇÃO CONCÊNTRICA COM FLANGES PN10 FERRO FUNDIDO DN=200 X 80 MM (27,00 KG) PINTURA BETUMINOSA - ACESSÓRIOS NÃO INCLUSOS NBR 7675 ÁGUA</v>
          </cell>
          <cell r="C2508" t="str">
            <v>un</v>
          </cell>
          <cell r="D2508">
            <v>1067.5</v>
          </cell>
        </row>
        <row r="2509">
          <cell r="A2509" t="str">
            <v>HM03320</v>
          </cell>
          <cell r="B2509" t="str">
            <v>REDUÇÃO CONCÊNTRICA COM FLANGES PN10 FERRO FUNDIDO DN=200 X 100 MM * (30,50 KG) PINTURA BETUMINOSA, ACESSÓRIOS NÃO INCLUSOS NBR 7675 ÁGUA</v>
          </cell>
          <cell r="C2509" t="str">
            <v>un</v>
          </cell>
          <cell r="D2509">
            <v>1064.0999999999999</v>
          </cell>
        </row>
        <row r="2510">
          <cell r="A2510" t="str">
            <v>HM06443</v>
          </cell>
          <cell r="B2510" t="str">
            <v>REDUÇÃO CONCÊNTRICA COM FLANGES PN10 FERRO FUNDIDO DN=250 X 100 MM (40,00 KG) PINTURA BETUMINOSA - ACESSÓRIOS NÃO INCLUSOS NBR 7675 ÁGUA</v>
          </cell>
          <cell r="C2510" t="str">
            <v>un</v>
          </cell>
          <cell r="D2510">
            <v>1061.94</v>
          </cell>
        </row>
        <row r="2511">
          <cell r="A2511" t="str">
            <v>HM03322</v>
          </cell>
          <cell r="B2511" t="str">
            <v>REDUÇÃO CONCÊNTRICA COM FLANGES PN10 FERRO FUNDIDO DN=250 X 150 MM * (45,00 KG) PINTURA BETUMINOSA, ACESSÓRIOS NÃO INCLUSOS NBR 7675 ÁGUA</v>
          </cell>
          <cell r="C2511" t="str">
            <v>un</v>
          </cell>
          <cell r="D2511">
            <v>1634.21</v>
          </cell>
        </row>
        <row r="2512">
          <cell r="A2512" t="str">
            <v>HM03323</v>
          </cell>
          <cell r="B2512" t="str">
            <v>REDUÇÃO CONCÊNTRICA COM FLANGES PN10 FERRO FUNDIDO DN=250 X 200 MM * (30,00 KG) PINTURA BETUMINOSA, ACESSÓRIOS NÃO INCLUSOS NBR 7675 ÁGUA</v>
          </cell>
          <cell r="C2512" t="str">
            <v>un</v>
          </cell>
          <cell r="D2512">
            <v>1215.3399999999999</v>
          </cell>
        </row>
        <row r="2513">
          <cell r="A2513" t="str">
            <v>HM03324</v>
          </cell>
          <cell r="B2513" t="str">
            <v>REDUÇÃO CONCÊNTRICA COM FLANGES PN10 FERRO FUNDIDO DN=300 X 150 MM * (52,00 KG) PINTURA BETUMINOSA, ACESSÓRIOS NÃO INCLUSOS NBR 7675 ÁGUA</v>
          </cell>
          <cell r="C2513" t="str">
            <v>un</v>
          </cell>
          <cell r="D2513">
            <v>1919.73</v>
          </cell>
        </row>
        <row r="2514">
          <cell r="A2514" t="str">
            <v>HM03325</v>
          </cell>
          <cell r="B2514" t="str">
            <v>REDUÇÃO CONCÊNTRICA COM FLANGES PN10 FERRO FUNDIDO DN=300 X 200 MM * (58,00 KG) PINTURA BETUMINOSA, ACESSÓRIOS NÃO INCLUSOS NBR 7675 ÁGUA</v>
          </cell>
          <cell r="C2514" t="str">
            <v>un</v>
          </cell>
          <cell r="D2514">
            <v>1683.61</v>
          </cell>
        </row>
        <row r="2515">
          <cell r="A2515" t="str">
            <v>HM03326</v>
          </cell>
          <cell r="B2515" t="str">
            <v>REDUÇÃO CONCÊNTRICA COM FLANGES PN10 FERRO FUNDIDO DN=300 X 250 MM * (40,00 KG) PINTURA BETUMINOSA, ACESSÓRIOS NÃO INCLUSOS NBR 7675 ÁGUA</v>
          </cell>
          <cell r="C2515" t="str">
            <v>un</v>
          </cell>
          <cell r="D2515">
            <v>1239.3399999999999</v>
          </cell>
        </row>
        <row r="2516">
          <cell r="A2516" t="str">
            <v>HM03327</v>
          </cell>
          <cell r="B2516" t="str">
            <v>REDUÇÃO CONCÊNTRICA COM FLANGES PN10 FERRO FUNDIDO DN=350 X 200 MM * (46,00 KG) PINTURA BETUMINOSA, ACESSÓRIOS NÃO INCLUSOS NBR 7675 ÁGUA</v>
          </cell>
          <cell r="C2516" t="str">
            <v>un</v>
          </cell>
          <cell r="D2516">
            <v>1852.22</v>
          </cell>
        </row>
        <row r="2517">
          <cell r="A2517" t="str">
            <v>HM03328</v>
          </cell>
          <cell r="B2517" t="str">
            <v>REDUÇÃO CONCÊNTRICA COM FLANGES PN10 FERRO FUNDIDO DN=350 X 250 MM * (85,15 KG) PINTURA BETUMINOSA, ACESSÓRIOS NÃO INCLUSOS NBR 7675 ÁGUA</v>
          </cell>
          <cell r="C2517" t="str">
            <v>un</v>
          </cell>
          <cell r="D2517">
            <v>2811.27</v>
          </cell>
        </row>
        <row r="2518">
          <cell r="A2518" t="str">
            <v>HM07132</v>
          </cell>
          <cell r="B2518" t="str">
            <v>REDUÇÃO CONCÊNTRICA COM FLANGES PN10 FERRO FUNDIDO DN=400 X 200 MM (68,00 KG) PINTURA BETUMINOSA - ACESSÓRIOS NÃO INCLUSOS NBR 7675 ÁGUA</v>
          </cell>
          <cell r="C2518" t="str">
            <v>un</v>
          </cell>
          <cell r="D2518">
            <v>2430.6799999999998</v>
          </cell>
        </row>
        <row r="2519">
          <cell r="A2519" t="str">
            <v>HM03308</v>
          </cell>
          <cell r="B2519" t="str">
            <v>REDUÇÃO CONCÊNTRICA COM FLANGES PN10 FERRO FUNDIDO DN=350 X 300 MM * (49,50 KG) PINTURA BETUMINOSA, ACESSÓRIOS NÃO INCLUSOS NBR 7675 ÁGUA</v>
          </cell>
          <cell r="C2519" t="str">
            <v>un</v>
          </cell>
          <cell r="D2519">
            <v>2404.2399999999998</v>
          </cell>
        </row>
        <row r="2520">
          <cell r="A2520" t="str">
            <v>HM03309</v>
          </cell>
          <cell r="B2520" t="str">
            <v>REDUÇÃO CONCÊNTRICA COM FLANGES PN10 FERRO FUNDIDO DN=400 X 250 MM * (78,00 KG) PINTURA BETUMINOSA, ACESSÓRIOS NÃO INCLUSOS NBR 7675 ÁGUA</v>
          </cell>
          <cell r="C2520" t="str">
            <v>un</v>
          </cell>
          <cell r="D2520">
            <v>2493.31</v>
          </cell>
        </row>
        <row r="2521">
          <cell r="A2521" t="str">
            <v>HM03310</v>
          </cell>
          <cell r="B2521" t="str">
            <v>REDUÇÃO CONCÊNTRICA COM FLANGES PN10 FERRO FUNDIDO DN=400 X 300 MM * (76,00 KG) PINTURA BETUMINOSA, ACESSÓRIOS NÃO INCLUSOS NBR 7675 ÁGUA</v>
          </cell>
          <cell r="C2521" t="str">
            <v>un</v>
          </cell>
          <cell r="D2521">
            <v>2574.4299999999998</v>
          </cell>
        </row>
        <row r="2522">
          <cell r="A2522" t="str">
            <v>HM03311</v>
          </cell>
          <cell r="B2522" t="str">
            <v>REDUÇÃO CONCÊNTRICA COM FLANGES PN10 FERRO FUNDIDO DN=400 X 350 MM * (58,00 KG) PINTURA BETUMINOSA, ACESSÓRIOS NÃO INCLUSOS NBR 7675 ÁGUA</v>
          </cell>
          <cell r="C2522" t="str">
            <v>un</v>
          </cell>
          <cell r="D2522">
            <v>2547.9299999999998</v>
          </cell>
        </row>
        <row r="2523">
          <cell r="A2523" t="str">
            <v>HM03312</v>
          </cell>
          <cell r="B2523" t="str">
            <v>REDUÇÃO CONCÊNTRICA COM FLANGES PN10 FERRO FUNDIDO DN=450 X 300 MM * (94,00 KG) PINTURA BETUMINOSA, ACESSÓRIOS NÃO INCLUSOS NBR 7675 ÁGUA</v>
          </cell>
          <cell r="C2523" t="str">
            <v>un</v>
          </cell>
          <cell r="D2523">
            <v>3267.49</v>
          </cell>
        </row>
        <row r="2524">
          <cell r="A2524" t="str">
            <v>HM03313</v>
          </cell>
          <cell r="B2524" t="str">
            <v>REDUÇÃO CONCÊNTRICA COM FLANGES PN10 FERRO FUNDIDO DN=450 X 350 MM * (97,00 KG) PINTURA BETUMINOSA, ACESSÓRIOS NÃO INCLUSOS NBR 7675 ÁGUA</v>
          </cell>
          <cell r="C2524" t="str">
            <v>un</v>
          </cell>
          <cell r="D2524">
            <v>3318.93</v>
          </cell>
        </row>
        <row r="2525">
          <cell r="A2525" t="str">
            <v>HM03314</v>
          </cell>
          <cell r="B2525" t="str">
            <v>REDUÇÃO CONCÊNTRICA COM FLANGES PN10 FERRO FUNDIDO DN=450 X 400 MM * (105,00 KG) PINTURA BETUMINOSA, ACESSÓRIOS NÃO INCLUSOS NBR 7675 ÁGUA</v>
          </cell>
          <cell r="C2525" t="str">
            <v>un</v>
          </cell>
          <cell r="D2525">
            <v>2719</v>
          </cell>
        </row>
        <row r="2526">
          <cell r="A2526" t="str">
            <v>HM07133</v>
          </cell>
          <cell r="B2526" t="str">
            <v>REDUÇÃO CONCÊNTRICA COM FLANGES PN10 FERRO FUNDIDO DN=500 X 300 MM (120,00 KG) PINTURA BETUMINOSA - ACESSÓRIOS NÃO INCLUSOS NBR 7675 ÁGUA</v>
          </cell>
          <cell r="C2526" t="str">
            <v>un</v>
          </cell>
          <cell r="D2526">
            <v>3469.36</v>
          </cell>
        </row>
        <row r="2527">
          <cell r="A2527" t="str">
            <v>HM03315</v>
          </cell>
          <cell r="B2527" t="str">
            <v>REDUÇÃO CONCÊNTRICA COM FLANGES PN10 FERRO FUNDIDO DN=500 X 350 MM * (132,90 KG) PINTURA BETUMINOSA, ACESSÓRIOS NÃO INCLUSOS NBR 7675 ÁGUA</v>
          </cell>
          <cell r="C2527" t="str">
            <v>un</v>
          </cell>
          <cell r="D2527">
            <v>3498.45</v>
          </cell>
        </row>
        <row r="2528">
          <cell r="A2528" t="str">
            <v>HM03316</v>
          </cell>
          <cell r="B2528" t="str">
            <v>REDUÇÃO CONCÊNTRICA COM FLANGES PN10 FERRO FUNDIDO DN=500 X 400 MM * (110,00 KG) PINTURA BETUMINOSA, ACESSÓRIOS NÃO INCLUSOS NBR 7675 ÁGUA</v>
          </cell>
          <cell r="C2528" t="str">
            <v>un</v>
          </cell>
          <cell r="D2528">
            <v>5514.45</v>
          </cell>
        </row>
        <row r="2529">
          <cell r="A2529" t="str">
            <v>HM03317</v>
          </cell>
          <cell r="B2529" t="str">
            <v>REDUÇÃO CONCÊNTRICA COM FLANGES PN10 FERRO FUNDIDO DN=500 X 450 MM * (125,00 KG) PINTURA BETUMINOSA, ACESSÓRIOS NÃO INCLUSOS NBR 7675 ÁGUA</v>
          </cell>
          <cell r="C2529" t="str">
            <v>un</v>
          </cell>
          <cell r="D2529">
            <v>5387.49</v>
          </cell>
        </row>
        <row r="2530">
          <cell r="A2530" t="str">
            <v>HM03307</v>
          </cell>
          <cell r="B2530" t="str">
            <v>REDUÇÃO EXCÊNTRICA COM FLANGES PN10/16/25 FERRO FUNDIDO DN=80 X 50 MM * (8,00 KG) PINTURA BETUMINOSA, ACESSÓRIOS NÃO INCLUSOS NBR 7675 ÁGUA</v>
          </cell>
          <cell r="C2530" t="str">
            <v>un</v>
          </cell>
          <cell r="D2530">
            <v>264.73</v>
          </cell>
        </row>
        <row r="2531">
          <cell r="A2531" t="str">
            <v>HM03297</v>
          </cell>
          <cell r="B2531" t="str">
            <v>REDUÇÃO EXCÊNTRICA COM FLANGES PN10/16 FERRO FUNDIDO DN=100 X 80 MM * (9,50 KG) PINTURA BETUMINOSA, ACESSÓRIOS NÃO INCLUSOS NBR 7675 ÁGUA</v>
          </cell>
          <cell r="C2531" t="str">
            <v>un</v>
          </cell>
          <cell r="D2531">
            <v>413.98</v>
          </cell>
        </row>
        <row r="2532">
          <cell r="A2532" t="str">
            <v>HM03299</v>
          </cell>
          <cell r="B2532" t="str">
            <v>REDUÇÃO EXCÊNTRICA COM FLANGES PN10/16 FERRO FUNDIDO DN=150 X 80 MM * (17,20 KG) PINTURA BETUMINOSA, ACESSÓRIOS NÃO INCLUSOS NBR 7675 ÁGUA</v>
          </cell>
          <cell r="C2532" t="str">
            <v>un</v>
          </cell>
          <cell r="D2532">
            <v>466.65</v>
          </cell>
        </row>
        <row r="2533">
          <cell r="A2533" t="str">
            <v>HM03298</v>
          </cell>
          <cell r="B2533" t="str">
            <v>REDUÇÃO EXCÊNTRICA COM FLANGES PN10/16 FERRO FUNDIDO DN=150 X 100 MM * (15,00 KG) PINTURA BETUMINOSA, ACESSÓRIOS NÃO INCLUSOS NBR 7675 ÁGUA</v>
          </cell>
          <cell r="C2533" t="str">
            <v>un</v>
          </cell>
          <cell r="D2533">
            <v>574.45000000000005</v>
          </cell>
        </row>
        <row r="2534">
          <cell r="A2534" t="str">
            <v>HM03334</v>
          </cell>
          <cell r="B2534" t="str">
            <v>REDUÇÃO EXCÊNTRICA COM FLANGES PN10 FERRO FUNDIDO DN=200 X 100 MM * (27,50 KG) PINTURA BETUMINOSA, ACESSÓRIOS NÃO INCLUSOS NBR 7675 ÁGUA</v>
          </cell>
          <cell r="C2534" t="str">
            <v>un</v>
          </cell>
          <cell r="D2534">
            <v>950.15</v>
          </cell>
        </row>
        <row r="2535">
          <cell r="A2535" t="str">
            <v>HM03335</v>
          </cell>
          <cell r="B2535" t="str">
            <v>REDUÇÃO EXCÊNTRICA COM FLANGES PN10 FERRO FUNDIDO DN=200 X 150 MM * (22,00 KG) PINTURA BETUMINOSA, ACESSÓRIOS NÃO INCLUSOS NBR 7675 ÁGUA</v>
          </cell>
          <cell r="C2535" t="str">
            <v>un</v>
          </cell>
          <cell r="D2535">
            <v>639.84</v>
          </cell>
        </row>
        <row r="2536">
          <cell r="A2536" t="str">
            <v>HM03336</v>
          </cell>
          <cell r="B2536" t="str">
            <v>REDUÇÃO EXCÊNTRICA COM FLANGES PN10 FERRO FUNDIDO DN=250 X 150 MM * (39,00 KG) PINTURA BETUMINOSA, ACESSÓRIOS NÃO INCLUSOS NBR 7675 ÁGUA</v>
          </cell>
          <cell r="C2536" t="str">
            <v>un</v>
          </cell>
          <cell r="D2536">
            <v>1898.76</v>
          </cell>
        </row>
        <row r="2537">
          <cell r="A2537" t="str">
            <v>HM03337</v>
          </cell>
          <cell r="B2537" t="str">
            <v>REDUÇÃO EXCÊNTRICA COM FLANGES PN10 FERRO FUNDIDO DN=250 X 200 MM * (30,00 KG) PINTURA BETUMINOSA, ACESSÓRIOS NÃO INCLUSOS NBR 7675 ÁGUA</v>
          </cell>
          <cell r="C2537" t="str">
            <v>un</v>
          </cell>
          <cell r="D2537">
            <v>1007.34</v>
          </cell>
        </row>
        <row r="2538">
          <cell r="A2538" t="str">
            <v>HM03338</v>
          </cell>
          <cell r="B2538" t="str">
            <v>REDUÇÃO EXCÊNTRICA COM FLANGES PN10 FERRO FUNDIDO DN=300 X 150 MM * (46,00 KG) PINTURA BETUMINOSA, ACESSÓRIOS NÃO INCLUSOS NBR 7675 ÁGUA</v>
          </cell>
          <cell r="C2538" t="str">
            <v>un</v>
          </cell>
          <cell r="D2538">
            <v>2012.69</v>
          </cell>
        </row>
        <row r="2539">
          <cell r="A2539" t="str">
            <v>HM03339</v>
          </cell>
          <cell r="B2539" t="str">
            <v>REDUÇÃO EXCÊNTRICA COM FLANGES PN10 FERRO FUNDIDO DN=300 X 200 MM * (51,00 KG) PINTURA BETUMINOSA, ACESSÓRIOS NÃO INCLUSOS NBR 7675 ÁGUA</v>
          </cell>
          <cell r="C2539" t="str">
            <v>un</v>
          </cell>
          <cell r="D2539">
            <v>1794.95</v>
          </cell>
        </row>
        <row r="2540">
          <cell r="A2540" t="str">
            <v>HM03340</v>
          </cell>
          <cell r="B2540" t="str">
            <v>REDUÇÃO EXCÊNTRICA COM FLANGES PN10 FERRO FUNDIDO DN=300 X 250 MM * (40,00 KG) PINTURA BETUMINOSA, ACESSÓRIOS NÃO INCLUSOS NBR 7675 ÁGUA</v>
          </cell>
          <cell r="C2540" t="str">
            <v>un</v>
          </cell>
          <cell r="D2540">
            <v>1604.13</v>
          </cell>
        </row>
        <row r="2541">
          <cell r="A2541" t="str">
            <v>HM03295</v>
          </cell>
          <cell r="B2541" t="str">
            <v>REDUÇÃO EXCÊNTRICA COM FLANGES PN10 FERRO FUNDIDO DN=400 X 250 MM * (72,00 KG) PINTURA BETUMINOSA, ACESSÓRIOS NÃO INCLUSOS NBR 7675 ÁGUA</v>
          </cell>
          <cell r="C2541" t="str">
            <v>un</v>
          </cell>
          <cell r="D2541">
            <v>3229.99</v>
          </cell>
        </row>
        <row r="2542">
          <cell r="A2542" t="str">
            <v>HM03296</v>
          </cell>
          <cell r="B2542" t="str">
            <v>REDUÇÃO EXCÊNTRICA COM FLANGES PN10 FERRO FUNDIDO DN=400 X 300 MM * (79,00 KG) PINTURA BETUMINOSA, ACESSÓRIOS NÃO INCLUSOS NBR 7675 ÁGUA</v>
          </cell>
          <cell r="C2542" t="str">
            <v>un</v>
          </cell>
          <cell r="D2542">
            <v>3922.79</v>
          </cell>
        </row>
        <row r="2543">
          <cell r="A2543" t="str">
            <v>HM03363</v>
          </cell>
          <cell r="B2543" t="str">
            <v>REDUÇÃO PONTA BOLSA JE2GS FERRO FUNDIDO DN=100 X 80 MM * (7,80 KG) PINTURA BETUMINOSA, ANEL DE BORRACHA INCLUSO NBR 7675 ÁGUA</v>
          </cell>
          <cell r="C2543" t="str">
            <v>un</v>
          </cell>
          <cell r="D2543">
            <v>232.64</v>
          </cell>
        </row>
        <row r="2544">
          <cell r="A2544" t="str">
            <v>HM06485</v>
          </cell>
          <cell r="B2544" t="str">
            <v>REDUÇÃO PONTA BOLSA JE2GS FERRO FUNDIDO DN=150 X 100 MM (12,50 KG) PINTURA BETUMINOSA NBR 7675 ÁGUA</v>
          </cell>
          <cell r="C2544" t="str">
            <v>un</v>
          </cell>
          <cell r="D2544">
            <v>383.03</v>
          </cell>
        </row>
        <row r="2545">
          <cell r="A2545" t="str">
            <v>HM03364</v>
          </cell>
          <cell r="B2545" t="str">
            <v>REDUÇÃO PONTA BOLSA JE2GS FERRO FUNDIDO DN=150 X 80 MM * (11,50 KG) PINTURA BETUMINOSA, ANEL DE BORRACHA INCLUSO NBR 7675 ÁGUA</v>
          </cell>
          <cell r="C2545" t="str">
            <v>un</v>
          </cell>
          <cell r="D2545">
            <v>338.61</v>
          </cell>
        </row>
        <row r="2546">
          <cell r="A2546" t="str">
            <v>HM03367</v>
          </cell>
          <cell r="B2546" t="str">
            <v>REDUÇÃO PONTA BOLSA JE2GS FERRO FUNDIDO DN=200 X 80 MM * (12,30 KG) PINTURA BETUMINOSA, ANEL DE BORRACHA INCLUSO NBR 7675 ÁGUA</v>
          </cell>
          <cell r="C2546" t="str">
            <v>un</v>
          </cell>
          <cell r="D2546">
            <v>422.86</v>
          </cell>
        </row>
        <row r="2547">
          <cell r="A2547" t="str">
            <v>HM03365</v>
          </cell>
          <cell r="B2547" t="str">
            <v>REDUÇÃO PONTA BOLSA JE2GS FERRO FUNDIDO DN=200 X 100 MM * (14,60 KG) PINTURA BETUMINOSA, ANEL DE BORRACHA INCLUSO NBR 7675 ÁGUA</v>
          </cell>
          <cell r="C2547" t="str">
            <v>un</v>
          </cell>
          <cell r="D2547">
            <v>441.8</v>
          </cell>
        </row>
        <row r="2548">
          <cell r="A2548" t="str">
            <v>HM03366</v>
          </cell>
          <cell r="B2548" t="str">
            <v>REDUÇÃO PONTA BOLSA JE2GS FERRO FUNDIDO DN=200 X 150 MM * (17,00 KG) PINTURA BETUMINOSA, ANEL DE BORRACHA INCLUSO NBR 7675 ÁGUA</v>
          </cell>
          <cell r="C2548" t="str">
            <v>un</v>
          </cell>
          <cell r="D2548">
            <v>603.87</v>
          </cell>
        </row>
        <row r="2549">
          <cell r="A2549" t="str">
            <v>HM03368</v>
          </cell>
          <cell r="B2549" t="str">
            <v>REDUÇÃO PONTA BOLSA JE2GS FERRO FUNDIDO DN=250 X 150 MM * (22,10 KG) PINTURA BETUMINOSA, ANEL DE BORRACHA INCLUSO NBR 7675 ÁGUA</v>
          </cell>
          <cell r="C2549" t="str">
            <v>un</v>
          </cell>
          <cell r="D2549">
            <v>848.03</v>
          </cell>
        </row>
        <row r="2550">
          <cell r="A2550" t="str">
            <v>HM03369</v>
          </cell>
          <cell r="B2550" t="str">
            <v>REDUÇÃO PONTA BOLSA JE2GS FERRO FUNDIDO DN=250 X 200 MM * (22,30 KG) PINTURA BETUMINOSA, ANEL DE BORRACHA INCLUSO NBR 7675 ÁGUA</v>
          </cell>
          <cell r="C2550" t="str">
            <v>un</v>
          </cell>
          <cell r="D2550">
            <v>806.71</v>
          </cell>
        </row>
        <row r="2551">
          <cell r="A2551" t="str">
            <v>HM03370</v>
          </cell>
          <cell r="B2551" t="str">
            <v>REDUÇÃO PONTA BOLSA JE2GS FERRO FUNDIDO DN=300 X 150 MM * (28,80 KG) PINTURA BETUMINOSA, ANEL DE BORRACHA INCLUSO NBR 7675 ÁGUA</v>
          </cell>
          <cell r="C2551" t="str">
            <v>un</v>
          </cell>
          <cell r="D2551">
            <v>1132.4000000000001</v>
          </cell>
        </row>
        <row r="2552">
          <cell r="A2552" t="str">
            <v>HM03371</v>
          </cell>
          <cell r="B2552" t="str">
            <v>REDUÇÃO PONTA BOLSA JE2GS FERRO FUNDIDO DN=300 X 200 MM * (28,85 KG) PINTURA BETUMINOSA, ANEL DE BORRACHA INCLUSO NBR 7675 ÁGUA</v>
          </cell>
          <cell r="C2552" t="str">
            <v>un</v>
          </cell>
          <cell r="D2552">
            <v>1097.98</v>
          </cell>
        </row>
        <row r="2553">
          <cell r="A2553" t="str">
            <v>HM03372</v>
          </cell>
          <cell r="B2553" t="str">
            <v>REDUÇÃO PONTA BOLSA JE2GS FERRO FUNDIDO DN=300 X 250 MM * (30,50 KG) PINTURA BETUMINOSA, ANEL DE BORRACHA INCLUSO NBR 7675 ÁGUA</v>
          </cell>
          <cell r="C2553" t="str">
            <v>un</v>
          </cell>
          <cell r="D2553">
            <v>798.42</v>
          </cell>
        </row>
        <row r="2554">
          <cell r="A2554" t="str">
            <v>HM03373</v>
          </cell>
          <cell r="B2554" t="str">
            <v>REDUÇÃO PONTA BOLSA JE2GS FERRO FUNDIDO DN=350 X 200 MM * (38,00 KG) PINTURA BETUMINOSA, ANEL DE BORRACHA INCLUSO NBR 7675 ÁGUA</v>
          </cell>
          <cell r="C2554" t="str">
            <v>un</v>
          </cell>
          <cell r="D2554">
            <v>1349.78</v>
          </cell>
        </row>
        <row r="2555">
          <cell r="A2555" t="str">
            <v>HM03374</v>
          </cell>
          <cell r="B2555" t="str">
            <v>REDUÇÃO PONTA BOLSA JE2GS FERRO FUNDIDO DN=350 X 250 MM * (36,50 KG) PINTURA BETUMINOSA, ANEL DE BORRACHA INCLUSO NBR 7675 ÁGUA</v>
          </cell>
          <cell r="C2555" t="str">
            <v>un</v>
          </cell>
          <cell r="D2555">
            <v>1215.31</v>
          </cell>
        </row>
        <row r="2556">
          <cell r="A2556" t="str">
            <v>HM03375</v>
          </cell>
          <cell r="B2556" t="str">
            <v>REDUÇÃO PONTA BOLSA JE2GS FERRO FUNDIDO DN=350 X 300 MM * (39,60 KG) PINTURA BETUMINOSA, ANEL DE BORRACHA INCLUSO NBR 7675 ÁGUA</v>
          </cell>
          <cell r="C2556" t="str">
            <v>un</v>
          </cell>
          <cell r="D2556">
            <v>1201.52</v>
          </cell>
        </row>
        <row r="2557">
          <cell r="A2557" t="str">
            <v>HM03376</v>
          </cell>
          <cell r="B2557" t="str">
            <v>REDUÇÃO PONTA BOLSA JE2GS FERRO FUNDIDO DN=400 X 250 MM * (48,20 KG) PINTURA BETUMINOSA, ANEL DE BORRACHA INCLUSO NBR 7675 ÁGUA</v>
          </cell>
          <cell r="C2557" t="str">
            <v>un</v>
          </cell>
          <cell r="D2557">
            <v>1735.89</v>
          </cell>
        </row>
        <row r="2558">
          <cell r="A2558" t="str">
            <v>HM03377</v>
          </cell>
          <cell r="B2558" t="str">
            <v>REDUÇÃO PONTA BOLSA JE2GS FERRO FUNDIDO DN=400 X 300 MM * (44,80 KG) PINTURA BETUMINOSA, ANEL DE BORRACHA INCLUSO NBR 7675 ÁGUA</v>
          </cell>
          <cell r="C2558" t="str">
            <v>un</v>
          </cell>
          <cell r="D2558">
            <v>1862.55</v>
          </cell>
        </row>
        <row r="2559">
          <cell r="A2559" t="str">
            <v>HM03378</v>
          </cell>
          <cell r="B2559" t="str">
            <v>REDUÇÃO PONTA BOLSA JE2GS FERRO FUNDIDO DN=400 X 350 MM * (42,40 KG) PINTURA BETUMINOSA, ANEL DE BORRACHA INCLUSO NBR 7675 ÁGUA</v>
          </cell>
          <cell r="C2559" t="str">
            <v>un</v>
          </cell>
          <cell r="D2559">
            <v>1527.14</v>
          </cell>
        </row>
        <row r="2560">
          <cell r="A2560" t="str">
            <v>HM03379</v>
          </cell>
          <cell r="B2560" t="str">
            <v>REDUÇÃO PONTA BOLSA JE2GS FERRO FUNDIDO DN=500 X 350 MM * (78,70 KG) PINTURA BETUMINOSA, ANEL DE BORRACHA INCLUSO NBR 7675 ÁGUA</v>
          </cell>
          <cell r="C2560" t="str">
            <v>un</v>
          </cell>
          <cell r="D2560">
            <v>2943.8</v>
          </cell>
        </row>
        <row r="2561">
          <cell r="A2561" t="str">
            <v>HM03380</v>
          </cell>
          <cell r="B2561" t="str">
            <v>REDUÇÃO PONTA BOLSA JE2GS FERRO FUNDIDO DN=500 X 400 MM * (62,40 KG) PINTURA BETUMINOSA, ANEL DE BORRACHA INCLUSO NBR 7675 ÁGUA</v>
          </cell>
          <cell r="C2561" t="str">
            <v>un</v>
          </cell>
          <cell r="D2561">
            <v>2839.24</v>
          </cell>
        </row>
        <row r="2562">
          <cell r="A2562" t="str">
            <v>HM03446</v>
          </cell>
          <cell r="B2562" t="str">
            <v>TÊ COM BOLSAS JE2GS FERRO FUNDIDO DN=80 X 80 MM * (11,00 KG) PINTURA BETUMINOSA, ANÉIS DE BORRACHA INCLUSOS NBR 7675 ÁGUA</v>
          </cell>
          <cell r="C2562" t="str">
            <v>un</v>
          </cell>
          <cell r="D2562">
            <v>355</v>
          </cell>
        </row>
        <row r="2563">
          <cell r="A2563" t="str">
            <v>HM03418</v>
          </cell>
          <cell r="B2563" t="str">
            <v>TÊ COM BOLSAS JE2GS FERRO FUNDIDO DN=100 X 80 MM * (17,10 KG) PINTURA BETUMINOSA, ANÉIS DE BORRACHA INCLUSOS NBR 7675 ÁGUA</v>
          </cell>
          <cell r="C2563" t="str">
            <v>un</v>
          </cell>
          <cell r="D2563">
            <v>516.01</v>
          </cell>
        </row>
        <row r="2564">
          <cell r="A2564" t="str">
            <v>HM03417</v>
          </cell>
          <cell r="B2564" t="str">
            <v>TÊ COM BOLSAS JE2GS FERRO FUNDIDO DN=100 X 100 MM * (18,40 KG) PINTURA BETUMINOSA, ANÉIS DE BORRACHA INCLUSOS NBR 7675 ÁGUA</v>
          </cell>
          <cell r="C2564" t="str">
            <v>un</v>
          </cell>
          <cell r="D2564">
            <v>423.53</v>
          </cell>
        </row>
        <row r="2565">
          <cell r="A2565" t="str">
            <v>HM03421</v>
          </cell>
          <cell r="B2565" t="str">
            <v>TÊ COM BOLSAS JE2GS FERRO FUNDIDO DN=150 X 80 MM * (22,90 KG) PINTURA BETUMINOSA, ANÉIS DE BORRACHA INCLUSOS NBR 7675 ÁGUA</v>
          </cell>
          <cell r="C2565" t="str">
            <v>un</v>
          </cell>
          <cell r="D2565">
            <v>663.28</v>
          </cell>
        </row>
        <row r="2566">
          <cell r="A2566" t="str">
            <v>HM03419</v>
          </cell>
          <cell r="B2566" t="str">
            <v>TÊ COM BOLSAS JE2GS FERRO FUNDIDO DN=150 X 100 MM * (25,00 KG) PINTURA BETUMINOSA, ANÉIS DE BORRACHA INCLUSOS NBR 7675 ÁGUA</v>
          </cell>
          <cell r="C2566" t="str">
            <v>un</v>
          </cell>
          <cell r="D2566">
            <v>584.22</v>
          </cell>
        </row>
        <row r="2567">
          <cell r="A2567" t="str">
            <v>HM03420</v>
          </cell>
          <cell r="B2567" t="str">
            <v>TÊ COM BOLSAS JE2GS FERRO FUNDIDO DN=150 X 150 MM * (29,70 KG) PINTURA BETUMINOSA, ANÉIS DE BORRACHA INCLUSOS NBR 7675 ÁGUA</v>
          </cell>
          <cell r="C2567" t="str">
            <v>un</v>
          </cell>
          <cell r="D2567">
            <v>620.64</v>
          </cell>
        </row>
        <row r="2568">
          <cell r="A2568" t="str">
            <v>HM03425</v>
          </cell>
          <cell r="B2568" t="str">
            <v>TÊ COM BOLSAS JE2GS FERRO FUNDIDO DN=200 X 80 MM * (32,30 KG) PINTURA BETUMINOSA, ANÉIS DE BORRACHA INCLUSOS NBR 7675 ÁGUA</v>
          </cell>
          <cell r="C2568" t="str">
            <v>un</v>
          </cell>
          <cell r="D2568">
            <v>935.42</v>
          </cell>
        </row>
        <row r="2569">
          <cell r="A2569" t="str">
            <v>HM03422</v>
          </cell>
          <cell r="B2569" t="str">
            <v>TÊ COM BOLSAS JE2GS FERRO FUNDIDO DN=200 X 100 MM * (32,80 KG) PINTURA BETUMINOSA, ANÉIS DE BORRACHA INCLUSOS NBR 7675 ÁGUA</v>
          </cell>
          <cell r="C2569" t="str">
            <v>un</v>
          </cell>
          <cell r="D2569">
            <v>989.09</v>
          </cell>
        </row>
        <row r="2570">
          <cell r="A2570" t="str">
            <v>HM03423</v>
          </cell>
          <cell r="B2570" t="str">
            <v>TÊ COM BOLSAS JE2GS FERRO FUNDIDO DN=200 X 150 MM * (38,90 KG) PINTURA BETUMINOSA, ANÉIS DE BORRACHA INCLUSOS NBR 7675 ÁGUA</v>
          </cell>
          <cell r="C2570" t="str">
            <v>un</v>
          </cell>
          <cell r="D2570">
            <v>1086.28</v>
          </cell>
        </row>
        <row r="2571">
          <cell r="A2571" t="str">
            <v>HM03424</v>
          </cell>
          <cell r="B2571" t="str">
            <v>TÊ COM BOLSAS JE2GS FERRO FUNDIDO DN=200 X 200 MM * (45,50 KG) PINTURA BETUMINOSA, ANÉIS DE BORRACHA INCLUSOS NBR 7675 ÁGUA</v>
          </cell>
          <cell r="C2571" t="str">
            <v>un</v>
          </cell>
          <cell r="D2571">
            <v>860.24</v>
          </cell>
        </row>
        <row r="2572">
          <cell r="A2572" t="str">
            <v>HM03428</v>
          </cell>
          <cell r="B2572" t="str">
            <v>TÊ COM BOLSAS JE2GS FERRO FUNDIDO DN=250 X 80 MM * (39,00 KG) PINTURA BETUMINOSA, ANÉIS DE BORRACHA INCLUSOS NBR 7675 ÁGUA</v>
          </cell>
          <cell r="C2572" t="str">
            <v>un</v>
          </cell>
          <cell r="D2572">
            <v>1247.0899999999999</v>
          </cell>
        </row>
        <row r="2573">
          <cell r="A2573" t="str">
            <v>HM03426</v>
          </cell>
          <cell r="B2573" t="str">
            <v>TÊ COM BOLSAS JE2GS FERRO FUNDIDO DN=250 X 100 MM * (39,50 KG) PINTURA BETUMINOSA, ANÉIS DE BORRACHA INCLUSOS NBR 7675 ÁGUA</v>
          </cell>
          <cell r="C2573" t="str">
            <v>un</v>
          </cell>
          <cell r="D2573">
            <v>1342.09</v>
          </cell>
        </row>
        <row r="2574">
          <cell r="A2574" t="str">
            <v>HM03427</v>
          </cell>
          <cell r="B2574" t="str">
            <v>TÊ COM BOLSAS JE2GS FERRO FUNDIDO DN= 250 X 250 MM * (58,90 KG) PINTURA BETUMINOSA, ANÉIS DE BORRACHA INCLUSOS NBR 7675 ÁGUA</v>
          </cell>
          <cell r="C2574" t="str">
            <v>un</v>
          </cell>
          <cell r="D2574">
            <v>1998.55</v>
          </cell>
        </row>
        <row r="2575">
          <cell r="A2575" t="str">
            <v>HM03434</v>
          </cell>
          <cell r="B2575" t="str">
            <v>TÊ COM BOLSAS JE2GS FERRO FUNDIDO DN=300 X 80 MM * (50,00 KG) PINTURA BETUMINOSA, ANÉIS DE BORRACHA INCLUSOS NBR 7675 ÁGUA</v>
          </cell>
          <cell r="C2575" t="str">
            <v>un</v>
          </cell>
          <cell r="D2575">
            <v>1787.73</v>
          </cell>
        </row>
        <row r="2576">
          <cell r="A2576" t="str">
            <v>HM03429</v>
          </cell>
          <cell r="B2576" t="str">
            <v>TÊ COM BOLSAS JE2GS FERRO FUNDIDO DN=300 X 100 MM * (54,70 KG) PINTURA BETUMINOSA, ANÉIS DE BORRACHA INCLUSOS NBR 7675 ÁGUA</v>
          </cell>
          <cell r="C2576" t="str">
            <v>un</v>
          </cell>
          <cell r="D2576">
            <v>1732.84</v>
          </cell>
        </row>
        <row r="2577">
          <cell r="A2577" t="str">
            <v>HM03430</v>
          </cell>
          <cell r="B2577" t="str">
            <v>TÊ COM BOLSAS JE2GS FERRO FUNDIDO DN=300 X 150 MM * (57,50 KG) PINTURA BETUMINOSA, ANÉIS DE BORRACHA INCLUSOS NBR 7675 ÁGUA</v>
          </cell>
          <cell r="C2577" t="str">
            <v>un</v>
          </cell>
          <cell r="D2577">
            <v>1876.68</v>
          </cell>
        </row>
        <row r="2578">
          <cell r="A2578" t="str">
            <v>HM03431</v>
          </cell>
          <cell r="B2578" t="str">
            <v>TÊ COM BOLSAS JE2GS FERRO FUNDIDO DN=300 X 200 MM * (67,60 KG) PINTURA BETUMINOSA, ANÉIS DE BORRACHA INCLUSOS NBR 7675 ÁGUA</v>
          </cell>
          <cell r="C2578" t="str">
            <v>un</v>
          </cell>
          <cell r="D2578">
            <v>2325.31</v>
          </cell>
        </row>
        <row r="2579">
          <cell r="A2579" t="str">
            <v>HM03432</v>
          </cell>
          <cell r="B2579" t="str">
            <v>TÊ COM BOLSAS JE2GS FERRO FUNDIDO DN=300 X 250 MM * (77,60 KG) PINTURA BETUMINOSA, ANÉIS DE BORRACHA INCLUSOS NBR 7675 ÁGUA</v>
          </cell>
          <cell r="C2579" t="str">
            <v>un</v>
          </cell>
          <cell r="D2579">
            <v>2733.31</v>
          </cell>
        </row>
        <row r="2580">
          <cell r="A2580" t="str">
            <v>HM03433</v>
          </cell>
          <cell r="B2580" t="str">
            <v>TÊ COM BOLSAS JE2GS FERRO FUNDIDO DN=300 X 300 MM * (83,00 KG) PINTURA BETUMINOSA, ANÉIS DE BORRACHA INCLUSOS NBR 7675 ÁGUA</v>
          </cell>
          <cell r="C2580" t="str">
            <v>un</v>
          </cell>
          <cell r="D2580">
            <v>2397.02</v>
          </cell>
        </row>
        <row r="2581">
          <cell r="A2581" t="str">
            <v>HM03435</v>
          </cell>
          <cell r="B2581" t="str">
            <v>TÊ COM BOLSAS JE2GS FERRO FUNDIDO DN=350 X 100 MM * (65,00 KG) PINTURA BETUMINOSA, ANÉIS DE BORRACHA INCLUSOS NBR 7675 ÁGUA</v>
          </cell>
          <cell r="C2581" t="str">
            <v>un</v>
          </cell>
          <cell r="D2581">
            <v>2263.94</v>
          </cell>
        </row>
        <row r="2582">
          <cell r="A2582" t="str">
            <v>HM03436</v>
          </cell>
          <cell r="B2582" t="str">
            <v>TÊ COM BOLSAS JE2GS FERRO FUNDIDO DN=350 X 250 MM * (77,00 KG) PINTURA BETUMINOSA, ANÉIS DE BORRACHA INCLUSOS NBR 7675 ÁGUA</v>
          </cell>
          <cell r="C2582" t="str">
            <v>un</v>
          </cell>
          <cell r="D2582">
            <v>3022.78</v>
          </cell>
        </row>
        <row r="2583">
          <cell r="A2583" t="str">
            <v>HM06530</v>
          </cell>
          <cell r="B2583" t="str">
            <v>TÊ COM BOLSAS JE2GS FERRO FUNDIDO DN=350X200 MM (76,20 KG) PINTURA BETUMINOSA NBR 7675 ÁGUA</v>
          </cell>
          <cell r="C2583" t="str">
            <v>un</v>
          </cell>
          <cell r="D2583">
            <v>3934.9</v>
          </cell>
        </row>
        <row r="2584">
          <cell r="A2584" t="str">
            <v>HM06532</v>
          </cell>
          <cell r="B2584" t="str">
            <v>TÊ COM BOLSAS JE2GS FERRO FUNDIDO DN=350X350 MM (105,00 KG) PINTURA BETUMINOSA NBR 7675 ÁGUA</v>
          </cell>
          <cell r="C2584" t="str">
            <v>un</v>
          </cell>
          <cell r="D2584">
            <v>5048.82</v>
          </cell>
        </row>
        <row r="2585">
          <cell r="A2585" t="str">
            <v>HM03441</v>
          </cell>
          <cell r="B2585" t="str">
            <v>TÊ COM BOLSAS JE2GS FERRO FUNDIDO DN=400 X 80 MM * (74,50 KG) PINTURA BETUMINOSA, ANÉIS DE BORRACHA INCLUSOS NBR 7675 ÁGUA</v>
          </cell>
          <cell r="C2585" t="str">
            <v>un</v>
          </cell>
          <cell r="D2585">
            <v>2764.8</v>
          </cell>
        </row>
        <row r="2586">
          <cell r="A2586" t="str">
            <v>HM03437</v>
          </cell>
          <cell r="B2586" t="str">
            <v>TÊ COM BOLSAS JE2GS FERRO FUNDIDO DN=400 X 100 MM * (73,90 KG) PINTURA BETUMINOSA, ANÉIS DE BORRACHA INCLUSOS NBR 7675 ÁGUA</v>
          </cell>
          <cell r="C2586" t="str">
            <v>un</v>
          </cell>
          <cell r="D2586">
            <v>2705.77</v>
          </cell>
        </row>
        <row r="2587">
          <cell r="A2587" t="str">
            <v>HM03438</v>
          </cell>
          <cell r="B2587" t="str">
            <v>TÊ COM BOLSAS JE2GS FERRO FUNDIDO DN=400 X 200 MM * (92,20 KG) PINTURA BETUMINOSA, ANÉIS DE BORRACHA INCLUSOS NBR 7675 ÁGUA</v>
          </cell>
          <cell r="C2587" t="str">
            <v>un</v>
          </cell>
          <cell r="D2587">
            <v>3250.61</v>
          </cell>
        </row>
        <row r="2588">
          <cell r="A2588" t="str">
            <v>HM03439</v>
          </cell>
          <cell r="B2588" t="str">
            <v>TÊ COM BOLSAS JE2GS FERRO FUNDIDO DN=400 X 300 MM * (114,60 KG) PINTURA BETUMINOSA, ANÉIS DE BORRACHA INCLUSOS NBR 7675 ÁGUA</v>
          </cell>
          <cell r="C2588" t="str">
            <v>un</v>
          </cell>
          <cell r="D2588">
            <v>3813.55</v>
          </cell>
        </row>
        <row r="2589">
          <cell r="A2589" t="str">
            <v>HM03440</v>
          </cell>
          <cell r="B2589" t="str">
            <v>TÊ COM BOLSAS JE2GS FERRO FUNDIDO DN=400 X 400 MM * (132,90 KG) PINTURA BETUMINOSA, ANÉIS DE BORRACHA INCLUSOS NBR 7675 ÁGUA</v>
          </cell>
          <cell r="C2589" t="str">
            <v>un</v>
          </cell>
          <cell r="D2589">
            <v>4552.47</v>
          </cell>
        </row>
        <row r="2590">
          <cell r="A2590" t="str">
            <v>HM03442</v>
          </cell>
          <cell r="B2590" t="str">
            <v>TÊ COM BOLSAS JE2GS FERRO FUNDIDO DN=500 X 100 MM * (103,00 KG) PINTURA BETUMINOSA, ANÉIS DE BORRACHA INCLUSOS NBR 7675 ÁGUA</v>
          </cell>
          <cell r="C2590" t="str">
            <v>un</v>
          </cell>
          <cell r="D2590">
            <v>3830.4</v>
          </cell>
        </row>
        <row r="2591">
          <cell r="A2591" t="str">
            <v>HM03443</v>
          </cell>
          <cell r="B2591" t="str">
            <v>TÊ COM BOLSAS JE2GS FERRO FUNDIDO DN=500 X 200 MM * (118,10 KG) PINTURA BETUMINOSA, ANÉIS DE BORRACHA INCLUSOS NBR 7675 ÁGUA</v>
          </cell>
          <cell r="C2591" t="str">
            <v>un</v>
          </cell>
          <cell r="D2591">
            <v>4075.92</v>
          </cell>
        </row>
        <row r="2592">
          <cell r="A2592" t="str">
            <v>HM03444</v>
          </cell>
          <cell r="B2592" t="str">
            <v>TÊ COM BOLSAS JE2GS FERRO FUNDIDO DN=500 X 300 MM * (157,40 KG) PINTURA BETUMINOSA, ANÉIS DE BORRACHA INCLUSOS NBR 7675 ÁGUA</v>
          </cell>
          <cell r="C2592" t="str">
            <v>un</v>
          </cell>
          <cell r="D2592">
            <v>7767.34</v>
          </cell>
        </row>
        <row r="2593">
          <cell r="A2593" t="str">
            <v>HM03445</v>
          </cell>
          <cell r="B2593" t="str">
            <v>TÊ COM BOLSAS JE2GS FERRO FUNDIDO DN=500 X 500 MM * (198,00 KG) PINTURA BETUMINOSA, ANÉIS DE BORRACHA INCLUSOS NBR 7675 ÁGUA</v>
          </cell>
          <cell r="C2593" t="str">
            <v>un</v>
          </cell>
          <cell r="D2593">
            <v>9803.07</v>
          </cell>
        </row>
        <row r="2594">
          <cell r="A2594" t="str">
            <v>HM06587</v>
          </cell>
          <cell r="B2594" t="str">
            <v>TÊ C/BOLSAS JE2GS E FLANGE PN10/16/25 FERRO FUNDIDO DN=80X50 MM (11,00 KG) PINTURA BETUMINOSA, ACESSÓRIOS NÃO INCLUSOS NBR 7675 ÁGUA</v>
          </cell>
          <cell r="C2594" t="str">
            <v>un</v>
          </cell>
          <cell r="D2594">
            <v>366.97</v>
          </cell>
        </row>
        <row r="2595">
          <cell r="A2595" t="str">
            <v>HM03472</v>
          </cell>
          <cell r="B2595" t="str">
            <v>TÊ C/BOLSAS JE2GS E FLANGE PN10/16/25 FERRO FUNDIDO DN=80X80 MM * (14,70 KG) PINTURA BETUMINOSA, ACESSÓRIOS NÃO INCLUSOS NBR 7675 ÁGUA</v>
          </cell>
          <cell r="C2595" t="str">
            <v>un</v>
          </cell>
          <cell r="D2595">
            <v>374.39</v>
          </cell>
        </row>
        <row r="2596">
          <cell r="A2596" t="str">
            <v>HM06576</v>
          </cell>
          <cell r="B2596" t="str">
            <v>TÊ C/BOLSAS JE2GS E FLANGE PN10/16/25 FERRO FUNDIDO DN=100X50 MM (13,00 KG) PINTURA BETUMINOSA, ACESSÓRIOS NÃO INCLUSOS NBR 7675 ÁGUA</v>
          </cell>
          <cell r="C2596" t="str">
            <v>un</v>
          </cell>
          <cell r="D2596">
            <v>443.91</v>
          </cell>
        </row>
        <row r="2597">
          <cell r="A2597" t="str">
            <v>HM06563</v>
          </cell>
          <cell r="B2597" t="str">
            <v>TÊ C/BOLSAS JE2GS E FLANGE PN10/16 FERRO FUNDIDO DN=100X80 MM (17,70 KG) PINTURA BETUMINOSA, ACESSÓRIOS NÃO INCLUSOS NBR 7675 ÁGUA</v>
          </cell>
          <cell r="C2597" t="str">
            <v>un</v>
          </cell>
          <cell r="D2597">
            <v>493.04</v>
          </cell>
        </row>
        <row r="2598">
          <cell r="A2598" t="str">
            <v>HM03468</v>
          </cell>
          <cell r="B2598" t="str">
            <v>TÊ C/BOLSAS JE2GS E FLANGE PN10/16 FERRO FUNDIDO DN=100X100 MM * (19,30 KG) PINTURA BETUMINOSA, ACESSÓRIOS NÃO INCLUSOS NBR 7675 ÁGUA</v>
          </cell>
          <cell r="C2598" t="str">
            <v>un</v>
          </cell>
          <cell r="D2598">
            <v>519.24</v>
          </cell>
        </row>
        <row r="2599">
          <cell r="A2599" t="str">
            <v>HM06578</v>
          </cell>
          <cell r="B2599" t="str">
            <v>TÊ C/BOLSAS JE2GS E FLANGE PN10/16/25 FERRO FUNDIDO DN=150X50 MM (19,20 KG) PINTURA BETUMINOSA, ACESSÓRIOS NÃO INCLUSOS NBR 7675 ÁGUA</v>
          </cell>
          <cell r="C2599" t="str">
            <v>un</v>
          </cell>
          <cell r="D2599">
            <v>675.08</v>
          </cell>
        </row>
        <row r="2600">
          <cell r="A2600" t="str">
            <v>HM03469</v>
          </cell>
          <cell r="B2600" t="str">
            <v>TÊ C/BOLSAS JE2GS E FLANGE PN10/16/25 FERRO FUNDIDO DN=150X80 MM * (23,30 KG) PINTURA BETUMINOSA, ACESSÓRIOS NÃO INCLUSOS NBR 7675 ÁGUA</v>
          </cell>
          <cell r="C2600" t="str">
            <v>un</v>
          </cell>
          <cell r="D2600">
            <v>818.01</v>
          </cell>
        </row>
        <row r="2601">
          <cell r="A2601" t="str">
            <v>HM03458</v>
          </cell>
          <cell r="B2601" t="str">
            <v>TÊ C/BOLSAS JE2GS E FLANGE PN10/16 FERRO FUNDIDO DN=150X100 MM * (25,20 KG) PINTURA BETUMINOSA, ACESSÓRIOS NÃO INCLUSOS NBR 7675 ÁGUA</v>
          </cell>
          <cell r="C2601" t="str">
            <v>un</v>
          </cell>
          <cell r="D2601">
            <v>924.71</v>
          </cell>
        </row>
        <row r="2602">
          <cell r="A2602" t="str">
            <v>HM03459</v>
          </cell>
          <cell r="B2602" t="str">
            <v>TÊ C/BOLSAS JE2GS E FLANGE PN10/16 FERRO FUNDIDO DN=150X150 MM * (31,00 KG) PINTURA BETUMINOSA, ACESSÓRIOS NÃO INCLUSOS NBR 7675 ÁGUA</v>
          </cell>
          <cell r="C2602" t="str">
            <v>un</v>
          </cell>
          <cell r="D2602">
            <v>660.31</v>
          </cell>
        </row>
        <row r="2603">
          <cell r="A2603" t="str">
            <v>HM06581</v>
          </cell>
          <cell r="B2603" t="str">
            <v>TÊ C/BOLSAS JE2GS E FLANGE PN10/16/25 FERRO FUNDIDO DN=200X50 MM (25,60 KG) PINTURA BETUMINOSA, ACESSÓRIOS NÃO INCLUSOS NBR 7675 ÁGUA</v>
          </cell>
          <cell r="C2603" t="str">
            <v>un</v>
          </cell>
          <cell r="D2603">
            <v>953.91</v>
          </cell>
        </row>
        <row r="2604">
          <cell r="A2604" t="str">
            <v>HM03470</v>
          </cell>
          <cell r="B2604" t="str">
            <v>TÊ C/BOLSAS JE2GS E FLANGE PN10/16/25 FERRO FUNDIDO DN=200X80 MM * (33,60 KG) PINTURA BETUMINOSA, ACESSÓRIOS NÃO INCLUSOS NBR 7675 ÁGUA</v>
          </cell>
          <cell r="C2604" t="str">
            <v>un</v>
          </cell>
          <cell r="D2604">
            <v>965.53</v>
          </cell>
        </row>
        <row r="2605">
          <cell r="A2605" t="str">
            <v>HM03460</v>
          </cell>
          <cell r="B2605" t="str">
            <v>TÊ C/BOLSAS JE2GS E FLANGE PN10/16 FERRO FUNDIDO DN=200X100 MM * (34,50 KG) PINTURA BETUMINOSA, ACESSÓRIOS NÃO INCLUSOS NBR 7675 ÁGUA</v>
          </cell>
          <cell r="C2605" t="str">
            <v>un</v>
          </cell>
          <cell r="D2605">
            <v>1175.57</v>
          </cell>
        </row>
        <row r="2606">
          <cell r="A2606" t="str">
            <v>HM03461</v>
          </cell>
          <cell r="B2606" t="str">
            <v>TÊ C/BOLSAS JE2GS E FLANGE PN10/16 FERRO FUNDIDO DN=200X150 MM * (39,80 KG) PINTURA BETUMINOSA, ACESSÓRIOS NÃO INCLUSOS NBR 7675 ÁGUA</v>
          </cell>
          <cell r="C2606" t="str">
            <v>un</v>
          </cell>
          <cell r="D2606">
            <v>1216.52</v>
          </cell>
        </row>
        <row r="2607">
          <cell r="A2607" t="str">
            <v>HM03462</v>
          </cell>
          <cell r="B2607" t="str">
            <v>TÊ C/BOLSAS JE2GS E FLANGE PN10 FERRO FUNDIDO DN=200X200 MM * (41,50 KG) PINTURA BETUMINOSA, ACESSÓRIOS NÃO INCLUSOS NBR 7675 ÁGUA</v>
          </cell>
          <cell r="C2607" t="str">
            <v>un</v>
          </cell>
          <cell r="D2607">
            <v>1448.16</v>
          </cell>
        </row>
        <row r="2608">
          <cell r="A2608" t="str">
            <v>HM06584</v>
          </cell>
          <cell r="B2608" t="str">
            <v>TÊ C/BOLSAS JE2GS E FLANGE PN10/16/25 FERRO FUNDIDO DN=250X50 MM (35,50 KG) PINTURA BETUMINOSA, ACESSÓRIOS NÃO INCLUSOS NBR 7675 ÁGUA</v>
          </cell>
          <cell r="C2608" t="str">
            <v>un</v>
          </cell>
          <cell r="D2608">
            <v>1165.51</v>
          </cell>
        </row>
        <row r="2609">
          <cell r="A2609" t="str">
            <v>HM03471</v>
          </cell>
          <cell r="B2609" t="str">
            <v>TÊ C/BOLSAS JE2GS E FLANGE PN10/16/25 FERRO FUNDIDO DN=250X80 MM * (39,70 KG) PINTURA BETUMINOSA, ACESSÓRIOS NÃO INCLUSOS NBR 7675 ÁGUA</v>
          </cell>
          <cell r="C2609" t="str">
            <v>un</v>
          </cell>
          <cell r="D2609">
            <v>1328</v>
          </cell>
        </row>
        <row r="2610">
          <cell r="A2610" t="str">
            <v>HM03463</v>
          </cell>
          <cell r="B2610" t="str">
            <v>TÊ C/BOLSAS JE2GS E FLANGE PN10/16 FERRO FUNDIDO DN=250X100 MM * (41,00 KG) PINTURA BETUMINOSA, ACESSÓRIOS NÃO INCLUSOS NBR 7675 ÁGUA</v>
          </cell>
          <cell r="C2610" t="str">
            <v>un</v>
          </cell>
          <cell r="D2610">
            <v>1480.73</v>
          </cell>
        </row>
        <row r="2611">
          <cell r="A2611" t="str">
            <v>HM06545</v>
          </cell>
          <cell r="B2611" t="str">
            <v>TÊ C/BOLSAS JE2GS E FLANGE PN10 FERRO FUNDIDO DN=250X250 MM (62,80 KG) PINTURA BETUMINOSA, ACESSÓRIOS NÃO INCLUSOS NBR 7675 ÁGUA</v>
          </cell>
          <cell r="C2611" t="str">
            <v>un</v>
          </cell>
          <cell r="D2611">
            <v>2136.23</v>
          </cell>
        </row>
        <row r="2612">
          <cell r="A2612" t="str">
            <v>HM03464</v>
          </cell>
          <cell r="B2612" t="str">
            <v>TÊ C/BOLSAS JE2GS E FLANGE PN10/16 FERRO FUNDIDO DN=300X100 MM * (59,00 KG) PINTURA BETUMINOSA, ACESSÓRIOS NÃO INCLUSOS NBR 7675 ÁGUA</v>
          </cell>
          <cell r="C2612" t="str">
            <v>un</v>
          </cell>
          <cell r="D2612">
            <v>1732.84</v>
          </cell>
        </row>
        <row r="2613">
          <cell r="A2613" t="str">
            <v>HM06571</v>
          </cell>
          <cell r="B2613" t="str">
            <v>TÊ C/BOLSAS JE2GS E FLANGE PN10/16 FERRO FUNDIDO DN=300X150 MM (60,00 KG) PINTURA BETUMINOSA, ACESSÓRIOS NÃO INCLUSOS NBR 7675 ÁGUA</v>
          </cell>
          <cell r="C2613" t="str">
            <v>un</v>
          </cell>
          <cell r="D2613">
            <v>2258.16</v>
          </cell>
        </row>
        <row r="2614">
          <cell r="A2614" t="str">
            <v>HM03447</v>
          </cell>
          <cell r="B2614" t="str">
            <v>TÊ C/BOLSAS JE2GS E FLANGE PN10 FERRO FUNDIDO DN=300X200 MM * (70,00 KG) PINTURA BETUMINOSA, ACESSÓRIOS NÃO INCLUSOS NBR 7675 ÁGUA</v>
          </cell>
          <cell r="C2614" t="str">
            <v>un</v>
          </cell>
          <cell r="D2614">
            <v>2518.48</v>
          </cell>
        </row>
        <row r="2615">
          <cell r="A2615" t="str">
            <v>HM06548</v>
          </cell>
          <cell r="B2615" t="str">
            <v>TÊ C/BOLSAS JE2GS E FLANGE PN10 FERRO FUNDIDO DN=300X250 MM (82,30 KG) PINTURA BETUMINOSA, ACESSÓRIOS NÃO INCLUSOS NBR 7675 ÁGUA</v>
          </cell>
          <cell r="C2615" t="str">
            <v>un</v>
          </cell>
          <cell r="D2615">
            <v>2930.9</v>
          </cell>
        </row>
        <row r="2616">
          <cell r="A2616" t="str">
            <v>HM03448</v>
          </cell>
          <cell r="B2616" t="str">
            <v>TÊ C/BOLSAS JE2GS E FLANGE PN10 FERRO FUNDIDO DN=300X300 MM * (87,30 KG) PINTURA BETUMINOSA, ACESSÓRIOS NÃO INCLUSOS NBR 7675 ÁGUA</v>
          </cell>
          <cell r="C2616" t="str">
            <v>un</v>
          </cell>
          <cell r="D2616">
            <v>2803.54</v>
          </cell>
        </row>
        <row r="2617">
          <cell r="A2617" t="str">
            <v>HM03465</v>
          </cell>
          <cell r="B2617" t="str">
            <v>TÊ C/BOLSAS JE2GS E FLANGE PN10/16 FERRO FUNDIDO DN=350X100 MM * (53,80 KG) PINTURA BETUMINOSA, ACESSÓRIOS NÃO INCLUSOS NBR 7675 ÁGUA</v>
          </cell>
          <cell r="C2617" t="str">
            <v>un</v>
          </cell>
          <cell r="D2617">
            <v>2176.7199999999998</v>
          </cell>
        </row>
        <row r="2618">
          <cell r="A2618" t="str">
            <v>HM03449</v>
          </cell>
          <cell r="B2618" t="str">
            <v>TÊ C/BOLSAS JE2GS E FLANGE PN10 FERRO FUNDIDO DN=350X200 MM * (82,00 KG) PINTURA BETUMINOSA, ACESSÓRIOS NÃO INCLUSOS NBR 7675 ÁGUA</v>
          </cell>
          <cell r="C2618" t="str">
            <v>un</v>
          </cell>
          <cell r="D2618">
            <v>2679.29</v>
          </cell>
        </row>
        <row r="2619">
          <cell r="A2619" t="str">
            <v>HM06552</v>
          </cell>
          <cell r="B2619" t="str">
            <v>TÊ C/BOLSAS JE2GS E FLANGE PN10 FERRO FUNDIDO DN=350X250 MM (85,10 KG) PINTURA BETUMINOSA, ACESSÓRIOS NÃO INCLUSOS NBR 7675 ÁGUA</v>
          </cell>
          <cell r="C2619" t="str">
            <v>un</v>
          </cell>
          <cell r="D2619">
            <v>1728.29</v>
          </cell>
        </row>
        <row r="2620">
          <cell r="A2620" t="str">
            <v>HM03450</v>
          </cell>
          <cell r="B2620" t="str">
            <v>TÊ C/BOLSAS JE2GS E FLANGE PN10 FERRO FUNDIDO DN=350X350 MM * (112,00 KG) PINTURA BETUMINOSA, ACESSÓRIOS NÃO INCLUSOS NBR 7675 ÁGUA</v>
          </cell>
          <cell r="C2620" t="str">
            <v>un</v>
          </cell>
          <cell r="D2620">
            <v>5813.17</v>
          </cell>
        </row>
        <row r="2621">
          <cell r="A2621" t="str">
            <v>HM03466</v>
          </cell>
          <cell r="B2621" t="str">
            <v>TÊ C/BOLSAS JE2GS E FLANGE PN10/16 FERRO FUNDIDO DN=400X100 MM * (75,20 KG) PINTURA BETUMINOSA, ACESSÓRIOS NÃO INCLUSOS NBR 7675 ÁGUA</v>
          </cell>
          <cell r="C2621" t="str">
            <v>un</v>
          </cell>
          <cell r="D2621">
            <v>2822.7</v>
          </cell>
        </row>
        <row r="2622">
          <cell r="A2622" t="str">
            <v>HM03451</v>
          </cell>
          <cell r="B2622" t="str">
            <v>TÊ C/BOLSAS JE2GS E FLANGE PN10 FERRO FUNDIDO DN=400X200 MM * (93,80 KG) PINTURA BETUMINOSA, ACESSÓRIOS NÃO INCLUSOS NBR 7675 ÁGUA</v>
          </cell>
          <cell r="C2622" t="str">
            <v>un</v>
          </cell>
          <cell r="D2622">
            <v>3108.39</v>
          </cell>
        </row>
        <row r="2623">
          <cell r="A2623" t="str">
            <v>HM03452</v>
          </cell>
          <cell r="B2623" t="str">
            <v>TÊ C/BOLSAS JE2GS E FLANGE PN10 FERRO FUNDIDO DN=400X300 MM * (115,70 KG) PINTURA BETUMINOSA, ACESSÓRIOS NÃO INCLUSOS NBR 7675 ÁGUA</v>
          </cell>
          <cell r="C2623" t="str">
            <v>un</v>
          </cell>
          <cell r="D2623">
            <v>3567.13</v>
          </cell>
        </row>
        <row r="2624">
          <cell r="A2624" t="str">
            <v>HM03453</v>
          </cell>
          <cell r="B2624" t="str">
            <v>TÊ C/BOLSAS JE2GS E FLANGE PN10 FERRO FUNDIDO DN=400X400 MM * (139,00 KG) PINTURA BETUMINOSA, ACESSÓRIOS NÃO INCLUSOS NBR 7675 ÁGUA</v>
          </cell>
          <cell r="C2624" t="str">
            <v>un</v>
          </cell>
          <cell r="D2624">
            <v>7239.04</v>
          </cell>
        </row>
        <row r="2625">
          <cell r="A2625" t="str">
            <v>HM03467</v>
          </cell>
          <cell r="B2625" t="str">
            <v>TÊ C/BOLSAS JE2GS E FLANGE PN10/16 FERRO FUNDIDO DN=500X100 MM * (106,80 KG) PINTURA BETUMINOSA, ACESSÓRIOS NÃO INCLUSOS NBR 7675 ÁGUA</v>
          </cell>
          <cell r="C2625" t="str">
            <v>un</v>
          </cell>
          <cell r="D2625">
            <v>3817.84</v>
          </cell>
        </row>
        <row r="2626">
          <cell r="A2626" t="str">
            <v>HM03454</v>
          </cell>
          <cell r="B2626" t="str">
            <v>TÊ C/BOLSAS JE2GS E FLANGE PN10 FERRO FUNDIDO DN=500X200 MM * (126,00 KG) PINTURA BETUMINOSA, ACESSÓRIOS NÃO INCLUSOS NBR 7675 ÁGUA</v>
          </cell>
          <cell r="C2626" t="str">
            <v>un</v>
          </cell>
          <cell r="D2626">
            <v>4551.6099999999997</v>
          </cell>
        </row>
        <row r="2627">
          <cell r="A2627" t="str">
            <v>HM03455</v>
          </cell>
          <cell r="B2627" t="str">
            <v>TÊ C/BOLSAS JE2GS E FLANGE PN10 FERRO FUNDIDO DN=500X300 MM * (163,00 KG) PINTURA BETUMINOSA, ACESSÓRIOS NÃO INCLUSOS NBR 7675 ÁGUA</v>
          </cell>
          <cell r="C2627" t="str">
            <v>un</v>
          </cell>
          <cell r="D2627">
            <v>5636.66</v>
          </cell>
        </row>
        <row r="2628">
          <cell r="A2628" t="str">
            <v>HM03456</v>
          </cell>
          <cell r="B2628" t="str">
            <v>TÊ C/BOLSAS JE2GS E FLANGE PN10 FERRO FUNDIDO DN=500X400 MM * (192,00 KG) PINTURA BETUMINOSA, ACESSÓRIOS NÃO INCLUSOS NBR 7675 ÁGUA</v>
          </cell>
          <cell r="C2628" t="str">
            <v>un</v>
          </cell>
          <cell r="D2628">
            <v>9967.9699999999993</v>
          </cell>
        </row>
        <row r="2629">
          <cell r="A2629" t="str">
            <v>HM03457</v>
          </cell>
          <cell r="B2629" t="str">
            <v>TÊ C/BOLSAS JE2GS E FLANGE PN10 FERRO FUNDIDO DN=500X500 MM * (223,00 KG) PINTURA BETUMINOSA, ACESSÓRIOS NÃO INCLUSOS NBR 7675 ÁGUA</v>
          </cell>
          <cell r="C2629" t="str">
            <v>un</v>
          </cell>
          <cell r="D2629">
            <v>10698.98</v>
          </cell>
        </row>
        <row r="2630">
          <cell r="A2630" t="str">
            <v>HM03415</v>
          </cell>
          <cell r="B2630" t="str">
            <v>TÊ COM FLANGES PN10/16/25 FERRO FUNDIDO DN=80 X 50 MM * (19,00 KG) PINTURA BETUMINOSA, ACESSÓRIOS NÃO INCLUSOS NBR 7675 ÁGUA</v>
          </cell>
          <cell r="C2630" t="str">
            <v>un</v>
          </cell>
          <cell r="D2630">
            <v>436.65</v>
          </cell>
        </row>
        <row r="2631">
          <cell r="A2631" t="str">
            <v>HM03416</v>
          </cell>
          <cell r="B2631" t="str">
            <v>TÊ COM FLANGES PN10/16/25 FERRO FUNDIDO DN=80 X 80 MM * (15,30 KG) PINTURA BETUMINOSA, ACESSÓRIOS NÃO INCLUSOS NBR 7675 ÁGUA</v>
          </cell>
          <cell r="C2631" t="str">
            <v>un</v>
          </cell>
          <cell r="D2631">
            <v>483.37</v>
          </cell>
        </row>
        <row r="2632">
          <cell r="A2632" t="str">
            <v>HM03413</v>
          </cell>
          <cell r="B2632" t="str">
            <v>TÊ COM FLANGES PN10/16 FERRO FUNDIDO DN=100 X 50 MM * (16,00 KG) PINTURA BETUMINOSA, ACESSÓRIOS NÃO INCLUSOS NBR 7675 ÁGUA</v>
          </cell>
          <cell r="C2632" t="str">
            <v>un</v>
          </cell>
          <cell r="D2632">
            <v>525.66999999999996</v>
          </cell>
        </row>
        <row r="2633">
          <cell r="A2633" t="str">
            <v>HM03400</v>
          </cell>
          <cell r="B2633" t="str">
            <v>TÊ COM FLANGES PN10/16 FERRO FUNDIDO DN=100 X 80 MM * (18,10 KG) PINTURA BETUMINOSA, ACESSÓRIOS NÃO INCLUSOS NBR 7675 ÁGUA</v>
          </cell>
          <cell r="C2633" t="str">
            <v>un</v>
          </cell>
          <cell r="D2633">
            <v>603.11</v>
          </cell>
        </row>
        <row r="2634">
          <cell r="A2634" t="str">
            <v>HM03399</v>
          </cell>
          <cell r="B2634" t="str">
            <v>TÊ COM FLANGES PN10/16 FERRO FUNDIDO DN=100 X 100 MM * (18,50 KG) PINTURA BETUMINOSA, ACESSÓRIOS NÃO INCLUSOS NBR 7675 ÁGUA</v>
          </cell>
          <cell r="C2634" t="str">
            <v>un</v>
          </cell>
          <cell r="D2634">
            <v>601.85</v>
          </cell>
        </row>
        <row r="2635">
          <cell r="A2635" t="str">
            <v>HM03414</v>
          </cell>
          <cell r="B2635" t="str">
            <v>TÊ COM FLANGES PN10/16 FERRO FUNDIDO DN=150 X 50 MM * (26,00 KG) PINTURA BETUMINOSA, ACESSÓRIOS NÃO INCLUSOS NBR 7675 ÁGUA</v>
          </cell>
          <cell r="C2635" t="str">
            <v>un</v>
          </cell>
          <cell r="D2635">
            <v>952</v>
          </cell>
        </row>
        <row r="2636">
          <cell r="A2636" t="str">
            <v>HM03403</v>
          </cell>
          <cell r="B2636" t="str">
            <v>TÊ COM FLANGES PN10/16 FERRO FUNDIDO DN=150 X 80 MM * (30,00 KG) PINTURA BETUMINOSA, ACESSÓRIOS NÃO INCLUSOS NBR 7675 ÁGUA</v>
          </cell>
          <cell r="C2636" t="str">
            <v>un</v>
          </cell>
          <cell r="D2636">
            <v>743.32</v>
          </cell>
        </row>
        <row r="2637">
          <cell r="A2637" t="str">
            <v>HM03401</v>
          </cell>
          <cell r="B2637" t="str">
            <v>TÊ COM FLANGES PN10/16 FERRO FUNDIDO DN=150 X 100 MM * (28,50 KG) PINTURA BETUMINOSA, ACESSÓRIOS NÃO INCLUSOS NBR 7675 ÁGUA</v>
          </cell>
          <cell r="C2637" t="str">
            <v>un</v>
          </cell>
          <cell r="D2637">
            <v>782.16</v>
          </cell>
        </row>
        <row r="2638">
          <cell r="A2638" t="str">
            <v>HM03402</v>
          </cell>
          <cell r="B2638" t="str">
            <v>TÊ COM FLANGES PN10/16 FERRO FUNDIDO DN=150 X 150 MM * (32,00 KG) PINTURA BETUMINOSA, ACESSÓRIOS NÃO INCLUSOS NBR 7675 ÁGUA</v>
          </cell>
          <cell r="C2638" t="str">
            <v>un</v>
          </cell>
          <cell r="D2638">
            <v>826.79</v>
          </cell>
        </row>
        <row r="2639">
          <cell r="A2639" t="str">
            <v>HM06605</v>
          </cell>
          <cell r="B2639" t="str">
            <v>TÊ COM FLANGES PN10 FERRO FUNDIDO DN=200X50 MM (48,00 KG) PINTURA BETUMINOSA, ACESSÓRIOS NÃO INCLUSOS NBR 7675 ÁGUA</v>
          </cell>
          <cell r="C2639" t="str">
            <v>un</v>
          </cell>
          <cell r="D2639">
            <v>1259.8900000000001</v>
          </cell>
        </row>
        <row r="2640">
          <cell r="A2640" t="str">
            <v>HM06607</v>
          </cell>
          <cell r="B2640" t="str">
            <v>TÊ COM FLANGES PN10 FERRO FUNDIDO DN=200X80 MM (43,50 KG) PINTURA BETUMINOSA, ACESSÓRIOS NÃO INCLUSOS NBR 7675 ÁGUA</v>
          </cell>
          <cell r="C2640" t="str">
            <v>un</v>
          </cell>
          <cell r="D2640">
            <v>1206.57</v>
          </cell>
        </row>
        <row r="2641">
          <cell r="A2641" t="str">
            <v>HM03404</v>
          </cell>
          <cell r="B2641" t="str">
            <v>TÊ COM FLANGES PN10 FERRO FUNDIDO DN=200 X 100 MM * (41,00 KG) PINTURA BETUMINOSA, ACESSÓRIOS NÃO INCLUSOS NBR 7675 ÁGUA</v>
          </cell>
          <cell r="C2641" t="str">
            <v>un</v>
          </cell>
          <cell r="D2641">
            <v>1222.33</v>
          </cell>
        </row>
        <row r="2642">
          <cell r="A2642" t="str">
            <v>HM03405</v>
          </cell>
          <cell r="B2642" t="str">
            <v>TÊ COM FLANGES PN10 FERRO FUNDIDO DN=200 X 150 MM * (44,00 KG) PINTURA BETUMINOSA, ACESSÓRIOS NÃO INCLUSOS NBR 7675 ÁGUA</v>
          </cell>
          <cell r="C2642" t="str">
            <v>un</v>
          </cell>
          <cell r="D2642">
            <v>1188.68</v>
          </cell>
        </row>
        <row r="2643">
          <cell r="A2643" t="str">
            <v>HM03406</v>
          </cell>
          <cell r="B2643" t="str">
            <v>TÊ COM FLANGES PN10 FERRO FUNDIDO DN=200 X 200 MM * (47,00 KG) PINTURA BETUMINOSA, ACESSÓRIOS NÃO INCLUSOS NBR 7675 ÁGUA</v>
          </cell>
          <cell r="C2643" t="str">
            <v>un</v>
          </cell>
          <cell r="D2643">
            <v>1354.39</v>
          </cell>
        </row>
        <row r="2644">
          <cell r="A2644" t="str">
            <v>HM06611</v>
          </cell>
          <cell r="B2644" t="str">
            <v>TÊ COM FLANGES PN10 FERRO FUNDIDO DN=250X50 MM (67,00 KG) PINTURA BETUMINOSA, ACESSÓRIOS NÃO INCLUSOS NBR 7675 ÁGUA</v>
          </cell>
          <cell r="C2644" t="str">
            <v>un</v>
          </cell>
          <cell r="D2644">
            <v>2829.31</v>
          </cell>
        </row>
        <row r="2645">
          <cell r="A2645" t="str">
            <v>HM06613</v>
          </cell>
          <cell r="B2645" t="str">
            <v>TÊ COM FLANGES PN10 FERRO FUNDIDO DN=250X80 MM (69,00 KG) PINTURA BETUMINOSA, ACESSÓRIOS NÃO INCLUSOS NBR 7675 ÁGUA</v>
          </cell>
          <cell r="C2645" t="str">
            <v>un</v>
          </cell>
          <cell r="D2645">
            <v>2845.99</v>
          </cell>
        </row>
        <row r="2646">
          <cell r="A2646" t="str">
            <v>HM03407</v>
          </cell>
          <cell r="B2646" t="str">
            <v>TÊ COM FLANGES PN10 FERRO FUNDIDO DN=250 X 100 MM * (67,00 KG) PINTURA BETUMINOSA, ACESSÓRIOS NÃO INCLUSOS NBR 7675 ÁGUA</v>
          </cell>
          <cell r="C2646" t="str">
            <v>un</v>
          </cell>
          <cell r="D2646">
            <v>2127.77</v>
          </cell>
        </row>
        <row r="2647">
          <cell r="A2647" t="str">
            <v>HM06609</v>
          </cell>
          <cell r="B2647" t="str">
            <v>TÊ COM FLANGES PN10 FERRO FUNDIDO DN=250X150 MM (71,00 KG) PINTURA BETUMINOSA, ACESSÓRIOS NÃO INCLUSOS NBR 7675 ÁGUA</v>
          </cell>
          <cell r="C2647" t="str">
            <v>un</v>
          </cell>
          <cell r="D2647">
            <v>2269.86</v>
          </cell>
        </row>
        <row r="2648">
          <cell r="A2648" t="str">
            <v>HM03408</v>
          </cell>
          <cell r="B2648" t="str">
            <v>TÊ COM FLANGES PN10 FERRO FUNDIDO DN=250 X 200 MM * (73,00 KG) PINTURA BETUMINOSA, ACESSÓRIOS NÃO INCLUSOS NBR 7675 ÁGUA</v>
          </cell>
          <cell r="C2648" t="str">
            <v>un</v>
          </cell>
          <cell r="D2648">
            <v>2177.17</v>
          </cell>
        </row>
        <row r="2649">
          <cell r="A2649" t="str">
            <v>HM03409</v>
          </cell>
          <cell r="B2649" t="str">
            <v>TÊ COM FLANGES PN10 FERRO FUNDIDO DN=250 X 250 MM * (80,00 KG) PINTURA BETUMINOSA, ACESSÓRIOS NÃO INCLUSOS NBR 7675 ÁGUA</v>
          </cell>
          <cell r="C2649" t="str">
            <v>un</v>
          </cell>
          <cell r="D2649">
            <v>2285.9499999999998</v>
          </cell>
        </row>
        <row r="2650">
          <cell r="A2650" t="str">
            <v>HM03410</v>
          </cell>
          <cell r="B2650" t="str">
            <v>TÊ COM FLANGES PN10 FERRO FUNDIDO DN=300 X 100 MM * (92,00 KG) PINTURA BETUMINOSA, ACESSÓRIOS NÃO INCLUSOS NBR 7675 ÁGUA</v>
          </cell>
          <cell r="C2650" t="str">
            <v>un</v>
          </cell>
          <cell r="D2650">
            <v>3291.92</v>
          </cell>
        </row>
        <row r="2651">
          <cell r="A2651" t="str">
            <v>HM03411</v>
          </cell>
          <cell r="B2651" t="str">
            <v>TÊ COM FLANGES PN10 FERRO FUNDIDO DN=300 X 200 MM * (100,00 KG) PINTURA BETUMINOSA, ACESSÓRIOS NÃO INCLUSOS NBR 7675 ÁGUA</v>
          </cell>
          <cell r="C2651" t="str">
            <v>un</v>
          </cell>
          <cell r="D2651">
            <v>3902.9</v>
          </cell>
        </row>
        <row r="2652">
          <cell r="A2652" t="str">
            <v>HM03412</v>
          </cell>
          <cell r="B2652" t="str">
            <v>TÊ COM FLANGES PN10 FERRO FUNDIDO DN=300 X 300 MM * (119,00 KG) PINTURA BETUMINOSA, ACESSÓRIOS NÃO INCLUSOS NBR 7675 ÁGUA</v>
          </cell>
          <cell r="C2652" t="str">
            <v>un</v>
          </cell>
          <cell r="D2652">
            <v>4633.8</v>
          </cell>
        </row>
        <row r="2653">
          <cell r="A2653" t="str">
            <v>HM03381</v>
          </cell>
          <cell r="B2653" t="str">
            <v>TÊ COM FLANGES PN10 FERRO FUNDIDO DN=350X100 MM * (112,00 KG) PINTURA BETUMINOSA, ACESSÓRIOS NÃO INCLUSOS NBR 7675 ÁGUA</v>
          </cell>
          <cell r="C2653" t="str">
            <v>un</v>
          </cell>
          <cell r="D2653">
            <v>4769.8900000000003</v>
          </cell>
        </row>
        <row r="2654">
          <cell r="A2654" t="str">
            <v>HM03382</v>
          </cell>
          <cell r="B2654" t="str">
            <v>TÊ COM FLANGES PN10 FERRO FUNDIDO DN=350X200 MM * (117,00 KG) PINTURA BETUMINOSA, ACESSÓRIOS NÃO INCLUSOS NBR 7675 ÁGUA</v>
          </cell>
          <cell r="C2654" t="str">
            <v>un</v>
          </cell>
          <cell r="D2654">
            <v>5125.32</v>
          </cell>
        </row>
        <row r="2655">
          <cell r="A2655" t="str">
            <v>HM03383</v>
          </cell>
          <cell r="B2655" t="str">
            <v>TÊ COM FLANGES PN10 FERRO FUNDIDO DN=350X300 MM * (133,00 KG) PINTURA BETUMINOSA, ACESSÓRIOS NÃO INCLUSOS NBR 7675 ÁGUA</v>
          </cell>
          <cell r="C2655" t="str">
            <v>un</v>
          </cell>
          <cell r="D2655">
            <v>5497.64</v>
          </cell>
        </row>
        <row r="2656">
          <cell r="A2656" t="str">
            <v>HM03384</v>
          </cell>
          <cell r="B2656" t="str">
            <v>TÊ COM FLANGES PN10 FERRO FUNDIDO DN=350X350 MM * (139,00 KG) PINTURA BETUMINOSA, ACESSÓRIOS NÃO INCLUSOS NBR 7675 ÁGUA</v>
          </cell>
          <cell r="C2656" t="str">
            <v>un</v>
          </cell>
          <cell r="D2656">
            <v>5999.96</v>
          </cell>
        </row>
        <row r="2657">
          <cell r="A2657" t="str">
            <v>HM03385</v>
          </cell>
          <cell r="B2657" t="str">
            <v>TÊ COM FLANGES PN10 FERRO FUNDIDO DN=400X100 MM * (138,00 KG) PINTURA BETUMINOSA, ACESSÓRIOS NÃO INCLUSOS NBR 7675 ÁGUA</v>
          </cell>
          <cell r="C2657" t="str">
            <v>un</v>
          </cell>
          <cell r="D2657">
            <v>8595.1299999999992</v>
          </cell>
        </row>
        <row r="2658">
          <cell r="A2658" t="str">
            <v>HM06621</v>
          </cell>
          <cell r="B2658" t="str">
            <v>TÊ COM FLANGES PN10 FERRO FUNDIDO DN=400X150 MM (142,00 KG) PINTURA BETUMINOSA, ACESSÓRIOS NÃO INCLUSOS NBR 7675 ÁGUA</v>
          </cell>
          <cell r="C2658" t="str">
            <v>un</v>
          </cell>
          <cell r="D2658">
            <v>8734.66</v>
          </cell>
        </row>
        <row r="2659">
          <cell r="A2659" t="str">
            <v>HM03386</v>
          </cell>
          <cell r="B2659" t="str">
            <v>TÊ COM FLANGES PN10 FERRO FUNDIDO DN=400X200 MM * (142,00 KG) PINTURA BETUMINOSA, ACESSÓRIOS NÃO INCLUSOS NBR 7675 ÁGUA</v>
          </cell>
          <cell r="C2659" t="str">
            <v>un</v>
          </cell>
          <cell r="D2659">
            <v>9462.11</v>
          </cell>
        </row>
        <row r="2660">
          <cell r="A2660" t="str">
            <v>HM03387</v>
          </cell>
          <cell r="B2660" t="str">
            <v>TÊ COM FLANGES PN10 FERRO FUNDIDO DN=400X300 MM * (159,00 KG) PINTURA BETUMINOSA, ACESSÓRIOS NÃO INCLUSOS NBR 7675 ÁGUA</v>
          </cell>
          <cell r="C2660" t="str">
            <v>un</v>
          </cell>
          <cell r="D2660">
            <v>9696.56</v>
          </cell>
        </row>
        <row r="2661">
          <cell r="A2661" t="str">
            <v>HM03388</v>
          </cell>
          <cell r="B2661" t="str">
            <v>TÊ COM FLANGES PN10 FERRO FUNDIDO DN=400X400 MM * (172,00 KG) PINTURA BETUMINOSA, ACESSÓRIOS NÃO INCLUSOS NBR 7675 ÁGUA</v>
          </cell>
          <cell r="C2661" t="str">
            <v>un</v>
          </cell>
          <cell r="D2661">
            <v>10372.81</v>
          </cell>
        </row>
        <row r="2662">
          <cell r="A2662" t="str">
            <v>HM03389</v>
          </cell>
          <cell r="B2662" t="str">
            <v>TÊ COM FLANGES PN10 FERRO FUNDIDO DN=450X100 MM * (173,00 KG) PINTURA BETUMINOSA, ACESSÓRIOS NÃO INCLUSOS NBR 7675 ÁGUA</v>
          </cell>
          <cell r="C2662" t="str">
            <v>un</v>
          </cell>
          <cell r="D2662">
            <v>10306.129999999999</v>
          </cell>
        </row>
        <row r="2663">
          <cell r="A2663" t="str">
            <v>HM03390</v>
          </cell>
          <cell r="B2663" t="str">
            <v>TÊ COM FLANGES PN10 FERRO FUNDIDO DN=450X200 MM * (180,00 KG) PINTURA BETUMINOSA, ACESSÓRIOS NÃO INCLUSOS NBR 7675 ÁGUA</v>
          </cell>
          <cell r="C2663" t="str">
            <v>un</v>
          </cell>
          <cell r="D2663">
            <v>11352.59</v>
          </cell>
        </row>
        <row r="2664">
          <cell r="A2664" t="str">
            <v>HM03393</v>
          </cell>
          <cell r="B2664" t="str">
            <v>TÊ COM FLANGES PN10 FERRO FUNDIDO DN=450X450 MM * (207,00 KG) PINTURA BETUMINOSA, ACESSÓRIOS NÃO INCLUSOS NBR 7675 ÁGUA</v>
          </cell>
          <cell r="C2664" t="str">
            <v>un</v>
          </cell>
          <cell r="D2664">
            <v>11446.07</v>
          </cell>
        </row>
        <row r="2665">
          <cell r="A2665" t="str">
            <v>HM03394</v>
          </cell>
          <cell r="B2665" t="str">
            <v>TÊ COM FLANGES PN10 FERRO FUNDIDO DN=500X100 MM * (205,00 KG) PINTURA BETUMINOSA, ACESSÓRIOS NÃO INCLUSOS NBR 7675 ÁGUA</v>
          </cell>
          <cell r="C2665" t="str">
            <v>un</v>
          </cell>
          <cell r="D2665">
            <v>11516.41</v>
          </cell>
        </row>
        <row r="2666">
          <cell r="A2666" t="str">
            <v>HM03395</v>
          </cell>
          <cell r="B2666" t="str">
            <v>TÊ COM FLANGES PN10 FERRO FUNDIDO DN=500X200 MM * (209,00 KG) PINTURA BETUMINOSA, ACESSÓRIOS NÃO INCLUSOS NBR 7675 ÁGUA</v>
          </cell>
          <cell r="C2666" t="str">
            <v>un</v>
          </cell>
          <cell r="D2666">
            <v>11354.48</v>
          </cell>
        </row>
        <row r="2667">
          <cell r="A2667" t="str">
            <v>HM03396</v>
          </cell>
          <cell r="B2667" t="str">
            <v>TÊ COM FLANGES PN10 FERRO FUNDIDO DN=500X300 MM * (219,00 KG) PINTURA BETUMINOSA, ACESSÓRIOS NÃO INCLUSOS NBR 7675 ÁGUA</v>
          </cell>
          <cell r="C2667" t="str">
            <v>un</v>
          </cell>
          <cell r="D2667">
            <v>13050.84</v>
          </cell>
        </row>
        <row r="2668">
          <cell r="A2668" t="str">
            <v>HM03397</v>
          </cell>
          <cell r="B2668" t="str">
            <v>TÊ COM FLANGES PN10 FERRO FUNDIDO DN=500X400 MM * (234,00 KG) PINTURA BETUMINOSA, ACESSÓRIOS NÃO INCLUSOS NBR 7675 ÁGUA</v>
          </cell>
          <cell r="C2668" t="str">
            <v>un</v>
          </cell>
          <cell r="D2668">
            <v>13557.96</v>
          </cell>
        </row>
        <row r="2669">
          <cell r="A2669" t="str">
            <v>HM03398</v>
          </cell>
          <cell r="B2669" t="str">
            <v>TÊ COM FLANGES PN10 FERRO FUNDIDO DN=500X500 MM * (243,00 KG) PINTURA BETUMINOSA, ACESSÓRIOS NÃO INCLUSOS NBR 7675 ÁGUA</v>
          </cell>
          <cell r="C2669" t="str">
            <v>un</v>
          </cell>
          <cell r="D2669">
            <v>13645.38</v>
          </cell>
        </row>
        <row r="2670">
          <cell r="A2670" t="str">
            <v>HM03529</v>
          </cell>
          <cell r="B2670" t="str">
            <v>TOCO C/FLANGES PN10/16/25 E ABA DE VEDAÇÃO FERRO FUNDIDO DN=80 MM L=700MM * (20,00 KG) PINTURA BETUMINOSA, ACESSÓRIOS NÃO INCLUSOS NBR 7675 ÁGUA</v>
          </cell>
          <cell r="C2670" t="str">
            <v>un</v>
          </cell>
          <cell r="D2670">
            <v>463.22</v>
          </cell>
        </row>
        <row r="2671">
          <cell r="A2671" t="str">
            <v>HM03528</v>
          </cell>
          <cell r="B2671" t="str">
            <v>TOCO C/FLANGES PN10/16 E ABA DE VEDAÇÃO FERRO FUNDIDO DN=100 MM L=700MM * (25,50 KG) PINTURA BETUMINOSA, ACESSÓRIOS NÃO INCLUSOS NBR 7675 ÁGUA</v>
          </cell>
          <cell r="C2671" t="str">
            <v>un</v>
          </cell>
          <cell r="D2671">
            <v>535.22</v>
          </cell>
        </row>
        <row r="2672">
          <cell r="A2672" t="str">
            <v>HM03524</v>
          </cell>
          <cell r="B2672" t="str">
            <v>TOCO C/FLANGES PN10/16 E ABA DE VEDAÇÃO FERRO FUNDIDO DN=150 MM L=700MM * (40,00 KG) PINTURA BETUMINOSA, ACESSÓRIOS NÃO INCLUSOS NBR 7675 ÁGUA</v>
          </cell>
          <cell r="C2672" t="str">
            <v>un</v>
          </cell>
          <cell r="D2672">
            <v>702.37</v>
          </cell>
        </row>
        <row r="2673">
          <cell r="A2673" t="str">
            <v>HM03525</v>
          </cell>
          <cell r="B2673" t="str">
            <v>TOCO C/FLANGES PN10 E ABA DE VEDAÇÃO FERRO FUNDIDO DN=200 MM L=700MM * (56,00 KG) PINTURA BETUMINOSA, ACESSÓRIOS NÃO INCLUSOS NBR 7675 ÁGUA</v>
          </cell>
          <cell r="C2673" t="str">
            <v>un</v>
          </cell>
          <cell r="D2673">
            <v>1012.48</v>
          </cell>
        </row>
        <row r="2674">
          <cell r="A2674" t="str">
            <v>HM03526</v>
          </cell>
          <cell r="B2674" t="str">
            <v>TOCO C/FLANGES PN10 E ABA DE VEDAÇÃO FERRO FUNDIDO DN=250 MM L=700MM * (72,50 KG) PINTURA BETUMINOSA, ACESSÓRIOS NÃO INCLUSOS NBR 7675 ÁGUA</v>
          </cell>
          <cell r="C2674" t="str">
            <v>un</v>
          </cell>
          <cell r="D2674">
            <v>1517.23</v>
          </cell>
        </row>
        <row r="2675">
          <cell r="A2675" t="str">
            <v>HM03527</v>
          </cell>
          <cell r="B2675" t="str">
            <v>TOCO C/FLANGES PN10 E ABA DE VEDAÇÃO FERRO FUNDIDO DN=300 MM L=700MM * (93,00 KG) PINTURA BETUMINOSA, ACESSÓRIOS NÃO INCLUSOS NBR 7675 ÁGUA</v>
          </cell>
          <cell r="C2675" t="str">
            <v>un</v>
          </cell>
          <cell r="D2675">
            <v>2573.65</v>
          </cell>
        </row>
        <row r="2676">
          <cell r="A2676" t="str">
            <v>HM03520</v>
          </cell>
          <cell r="B2676" t="str">
            <v>TOCO C/FLANGES PN10 E ABA DE VEDAÇÃO FERRO FUNDIDO DN=350 MM L=700MM * (112,00 KG) PINTURA BETUMINOSA, ACESSÓRIOS NÃO INCLUSOS NBR 7675 ÁGUA</v>
          </cell>
          <cell r="C2676" t="str">
            <v>un</v>
          </cell>
          <cell r="D2676">
            <v>3016.04</v>
          </cell>
        </row>
        <row r="2677">
          <cell r="A2677" t="str">
            <v>HM03521</v>
          </cell>
          <cell r="B2677" t="str">
            <v>TOCO C/FLANGES PN10 E ABA DE VEDAÇÃO FERRO FUNDIDO DN=400 MM L=700MM * (136,00 KG) PINTURA BETUMINOSA, ACESSÓRIOS NÃO INCLUSOS NBR 7675 ÁGUA</v>
          </cell>
          <cell r="C2677" t="str">
            <v>un</v>
          </cell>
          <cell r="D2677">
            <v>3609.34</v>
          </cell>
        </row>
        <row r="2678">
          <cell r="A2678" t="str">
            <v>HM03522</v>
          </cell>
          <cell r="B2678" t="str">
            <v>TOCO C/FLANGES PN10 E ABA DE VEDAÇÃO FERRO FUNDIDO DN=450 MM L=700MM * (165,00 KG) PINTURA BETUMINOSA, ACESSÓRIOS NÃO INCLUSOS NBR 7675 ÁGUA</v>
          </cell>
          <cell r="C2678" t="str">
            <v>un</v>
          </cell>
          <cell r="D2678">
            <v>8743.36</v>
          </cell>
        </row>
        <row r="2679">
          <cell r="A2679" t="str">
            <v>HM03523</v>
          </cell>
          <cell r="B2679" t="str">
            <v>TOCO C/FLANGES PN10 E ABA DE VEDAÇÃO FERRO FUNDIDO DN=500 MM L=700MM * (197,00 KG) PINTURA BETUMINOSA, ACESSÓRIOS NÃO INCLUSOS NBR 7675 ÁGUA</v>
          </cell>
          <cell r="C2679" t="str">
            <v>un</v>
          </cell>
          <cell r="D2679">
            <v>10524.46</v>
          </cell>
        </row>
        <row r="2680">
          <cell r="A2680" t="str">
            <v>HM06673</v>
          </cell>
          <cell r="B2680" t="str">
            <v>TOCO COM FLANGES PN10/16/25 FERRO FUNDIDO DN=80 MM L=250 MM (11,50 KG) PINTURA BETUMINOSA, ACESSÓRIOS NÃO INCLUSOS NBR 7675 ÁGUA</v>
          </cell>
          <cell r="C2680" t="str">
            <v>un</v>
          </cell>
          <cell r="D2680">
            <v>306.58999999999997</v>
          </cell>
        </row>
        <row r="2681">
          <cell r="A2681" t="str">
            <v>HM03509</v>
          </cell>
          <cell r="B2681" t="str">
            <v>TOCO COM FLANGES PN10/16 FERRO FUNDIDO DN=100 MM L=250 MM * (14,00 KG) PINTURA BETUMINOSA, ACESSÓRIOS NÃO INCLUSOS NBR 7675 ÁGUA</v>
          </cell>
          <cell r="C2681" t="str">
            <v>un</v>
          </cell>
          <cell r="D2681">
            <v>341.96</v>
          </cell>
        </row>
        <row r="2682">
          <cell r="A2682" t="str">
            <v>HM03510</v>
          </cell>
          <cell r="B2682" t="str">
            <v>TOCO COM FLANGES PN10/16 FERRO FUNDIDO DN=150 MM L=250 MM * (24,00 KG) PINTURA BETUMINOSA, ACESSÓRIOS NÃO INCLUSOS NBR 7675 ÁGUA</v>
          </cell>
          <cell r="C2682" t="str">
            <v>un</v>
          </cell>
          <cell r="D2682">
            <v>502.61</v>
          </cell>
        </row>
        <row r="2683">
          <cell r="A2683" t="str">
            <v>HM03512</v>
          </cell>
          <cell r="B2683" t="str">
            <v>TOCO COM FLANGES PN10 FERRO FUNDIDO DN=200 MM L=250 MM * (32,00 KG) PINTURA BETUMINOSA, ACESSÓRIOS NÃO INCLUSOS NBR 7675 ÁGUA</v>
          </cell>
          <cell r="C2683" t="str">
            <v>un</v>
          </cell>
          <cell r="D2683">
            <v>694.63</v>
          </cell>
        </row>
        <row r="2684">
          <cell r="A2684" t="str">
            <v>HM03514</v>
          </cell>
          <cell r="B2684" t="str">
            <v>TOCO COM FLANGES PN10 FERRO FUNDIDO DN=250 MM L=250 MM * (44,00 KG) PINTURA BETUMINOSA, ACESSÓRIOS NÃO INCLUSOS NBR 7675 ÁGUA</v>
          </cell>
          <cell r="C2684" t="str">
            <v>un</v>
          </cell>
          <cell r="D2684">
            <v>797.58</v>
          </cell>
        </row>
        <row r="2685">
          <cell r="A2685" t="str">
            <v>HM03516</v>
          </cell>
          <cell r="B2685" t="str">
            <v>TOCO COM FLANGES PN10 FERRO FUNDIDO DN=300 MM L=250 MM * (56,00 KG) PINTURA BETUMINOSA, ACESSÓRIOS NÃO INCLUSOS NBR 7675 ÁGUA</v>
          </cell>
          <cell r="C2685" t="str">
            <v>un</v>
          </cell>
          <cell r="D2685">
            <v>1263.26</v>
          </cell>
        </row>
        <row r="2686">
          <cell r="A2686" t="str">
            <v>HM03501</v>
          </cell>
          <cell r="B2686" t="str">
            <v>TOCO COM FLANGES PN10 FERRO FUNDIDO DN=350 MM L=250 MM * (70,00 KG) PINTURA BETUMINOSA, ACESSÓRIOS NÃO INCLUSOS NBR 7675 ÁGUA</v>
          </cell>
          <cell r="C2686" t="str">
            <v>un</v>
          </cell>
          <cell r="D2686">
            <v>2018.95</v>
          </cell>
        </row>
        <row r="2687">
          <cell r="A2687" t="str">
            <v>HM03503</v>
          </cell>
          <cell r="B2687" t="str">
            <v>TOCO COM FLANGES PN10 FERRO FUNDIDO DN=400 MM L=250 MM * (85,00 KG) PINTURA BETUMINOSA, ACESSÓRIOS NÃO INCLUSOS NBR 7675 ÁGUA</v>
          </cell>
          <cell r="C2687" t="str">
            <v>un</v>
          </cell>
          <cell r="D2687">
            <v>1943.82</v>
          </cell>
        </row>
        <row r="2688">
          <cell r="A2688" t="str">
            <v>HM03505</v>
          </cell>
          <cell r="B2688" t="str">
            <v>TOCO COM FLANGES PN10 FERRO FUNDIDO DN=450 MM L=250 MM * (95,00 KG) PINTURA BETUMINOSA, ACESSÓRIOS NÃO INCLUSOS NBR 7675 ÁGUA</v>
          </cell>
          <cell r="C2688" t="str">
            <v>un</v>
          </cell>
          <cell r="D2688">
            <v>6034.3</v>
          </cell>
        </row>
        <row r="2689">
          <cell r="A2689" t="str">
            <v>HM03507</v>
          </cell>
          <cell r="B2689" t="str">
            <v>TOCO COM FLANGES PN10 FERRO FUNDIDO DN=500 MM L=250 MM * (116,00 KG) PINTURA BETUMINOSA, ACESSÓRIOS NÃO INCLUSOS NBR 7675 ÁGUA</v>
          </cell>
          <cell r="C2689" t="str">
            <v>un</v>
          </cell>
          <cell r="D2689">
            <v>2654.89</v>
          </cell>
        </row>
        <row r="2690">
          <cell r="A2690" t="str">
            <v>HM03519</v>
          </cell>
          <cell r="B2690" t="str">
            <v>TOCO COM FLANGES PN10/16/25 FERRO FUNDIDO DN=80 MM L=500 MM * (15,00 KG) PINTURA BETUMINOSA, ACESSÓRIOS NÃO INCLUSOS NBR 7675 ÁGUA</v>
          </cell>
          <cell r="C2690" t="str">
            <v>un</v>
          </cell>
          <cell r="D2690">
            <v>362.66</v>
          </cell>
        </row>
        <row r="2691">
          <cell r="A2691" t="str">
            <v>HM03518</v>
          </cell>
          <cell r="B2691" t="str">
            <v>TOCO COM FLANGES PN10/16 FERRO FUNDIDO DN=100 MM L=500 MM * (19,00 KG) PINTURA BETUMINOSA, ACESSÓRIOS NÃO INCLUSOS NBR 7675 ÁGUA</v>
          </cell>
          <cell r="C2691" t="str">
            <v>un</v>
          </cell>
          <cell r="D2691">
            <v>413.46</v>
          </cell>
        </row>
        <row r="2692">
          <cell r="A2692" t="str">
            <v>HM03511</v>
          </cell>
          <cell r="B2692" t="str">
            <v>TOCO COM FLANGES PN10/16 FERRO FUNDIDO DN=150 MM L=500 MM * (32,00 KG) PINTURA BETUMINOSA, ACESSÓRIOS NÃO INCLUSOS NBR 7675 ÁGUA</v>
          </cell>
          <cell r="C2692" t="str">
            <v>un</v>
          </cell>
          <cell r="D2692">
            <v>588.63</v>
          </cell>
        </row>
        <row r="2693">
          <cell r="A2693" t="str">
            <v>HM03513</v>
          </cell>
          <cell r="B2693" t="str">
            <v>TOCO COM FLANGES PN10 FERRO FUNDIDO DN=200 MM L=500 MM * (43,00 KG) PINTURA BETUMINOSA, ACESSÓRIOS NÃO INCLUSOS NBR 7675 ÁGUA</v>
          </cell>
          <cell r="C2693" t="str">
            <v>un</v>
          </cell>
          <cell r="D2693">
            <v>795.17</v>
          </cell>
        </row>
        <row r="2694">
          <cell r="A2694" t="str">
            <v>HM03515</v>
          </cell>
          <cell r="B2694" t="str">
            <v>TOCO COM FLANGES PN10 FERRO FUNDIDO DN=250 MM L=500 MM * (60,00 KG) PINTURA BETUMINOSA, ACESSÓRIOS NÃO INCLUSOS NBR 7675 ÁGUA</v>
          </cell>
          <cell r="C2694" t="str">
            <v>un</v>
          </cell>
          <cell r="D2694">
            <v>1129.77</v>
          </cell>
        </row>
        <row r="2695">
          <cell r="A2695" t="str">
            <v>HM03517</v>
          </cell>
          <cell r="B2695" t="str">
            <v>TOCO COM FLANGES PN10 FERRO FUNDIDO DN=300 MM L=500 MM * (76,00 KG) PINTURA BETUMINOSA, ACESSÓRIOS NÃO INCLUSOS NBR 7675 ÁGUA</v>
          </cell>
          <cell r="C2695" t="str">
            <v>un</v>
          </cell>
          <cell r="D2695">
            <v>1415.82</v>
          </cell>
        </row>
        <row r="2696">
          <cell r="A2696" t="str">
            <v>HM03502</v>
          </cell>
          <cell r="B2696" t="str">
            <v>TOCO COM FLANGES PN10 FERRO FUNDIDO DN=350 MM L=500 MM * (88,00 KG) PINTURA BETUMINOSA, ACESSÓRIOS NÃO INCLUSOS NBR 7675 ÁGUA</v>
          </cell>
          <cell r="C2696" t="str">
            <v>un</v>
          </cell>
          <cell r="D2696">
            <v>2465.84</v>
          </cell>
        </row>
        <row r="2697">
          <cell r="A2697" t="str">
            <v>HM03504</v>
          </cell>
          <cell r="B2697" t="str">
            <v>TOCO COM FLANGES PN10 FERRO FUNDIDO DN=400 MM L=500 MM * (114,00 KG) PINTURA BETUMINOSA, ACESSÓRIOS NÃO INCLUSOS NBR 7675 ÁGUA</v>
          </cell>
          <cell r="C2697" t="str">
            <v>un</v>
          </cell>
          <cell r="D2697">
            <v>2739</v>
          </cell>
        </row>
        <row r="2698">
          <cell r="A2698" t="str">
            <v>HM03506</v>
          </cell>
          <cell r="B2698" t="str">
            <v>TOCO COM FLANGES PN10 FERRO FUNDIDO DN=450 MM L=500 MM * (137,00 KG) PINTURA BETUMINOSA, ACESSÓRIOS NÃO INCLUSOS NBR 7675 ÁGUA</v>
          </cell>
          <cell r="C2698" t="str">
            <v>un</v>
          </cell>
          <cell r="D2698">
            <v>6945.91</v>
          </cell>
        </row>
        <row r="2699">
          <cell r="A2699" t="str">
            <v>HM03508</v>
          </cell>
          <cell r="B2699" t="str">
            <v>TOCO COM FLANGES PN10 FERRO FUNDIDO DN=500 MM L=500 MM * (156,00 KG) PINTURA BETUMINOSA, ACESSÓRIOS NÃO INCLUSOS NBR 7675 ÁGUA</v>
          </cell>
          <cell r="C2699" t="str">
            <v>un</v>
          </cell>
          <cell r="D2699">
            <v>4187.79</v>
          </cell>
        </row>
        <row r="2700">
          <cell r="A2700" t="str">
            <v>HM06154</v>
          </cell>
          <cell r="B2700" t="str">
            <v>CAP JUNTA ELÁSTICA JE2GS FERRO FUNDIDO DN=80 MM (3,20 KG) PINTURA EPÓXI VERMELHA E ANEL DE BORRACHA INCLUSO NBR 15420 ESGOTO</v>
          </cell>
          <cell r="C2700" t="str">
            <v>un</v>
          </cell>
          <cell r="D2700">
            <v>138.86000000000001</v>
          </cell>
        </row>
        <row r="2701">
          <cell r="A2701" t="str">
            <v>HM06146</v>
          </cell>
          <cell r="B2701" t="str">
            <v>CAP JUNTA ELÁSTICA JE2GS FERRO FUNDIDO DN=100 MM (4,70 KG) PINTURA EPÓXI VERMELHA E ANEL DE BORRACHA INCLUSO NBR 15420 ESGOTO</v>
          </cell>
          <cell r="C2701" t="str">
            <v>un</v>
          </cell>
          <cell r="D2701">
            <v>171.18</v>
          </cell>
        </row>
        <row r="2702">
          <cell r="A2702" t="str">
            <v>HM06147</v>
          </cell>
          <cell r="B2702" t="str">
            <v>CAP JUNTA ELÁSTICA JE2GS FERRO FUNDIDO DN=150 MM (9,40 KG) PINTURA EPÓXI VERMELHA E ANEL DE BORRACHA INCLUSO NBR 15420 ESGOTO</v>
          </cell>
          <cell r="C2702" t="str">
            <v>un</v>
          </cell>
          <cell r="D2702">
            <v>299.04000000000002</v>
          </cell>
        </row>
        <row r="2703">
          <cell r="A2703" t="str">
            <v>HM06148</v>
          </cell>
          <cell r="B2703" t="str">
            <v>CAP JUNTA ELÁSTICA JE2GS FERRO FUNDIDO DN=200 MM (13,60 KG) PINTURA EPÓXI VERMELHA E ANEL DE BORRACHA INCLUSO NBR 15420 ESGOTO</v>
          </cell>
          <cell r="C2703" t="str">
            <v>un</v>
          </cell>
          <cell r="D2703">
            <v>461.71</v>
          </cell>
        </row>
        <row r="2704">
          <cell r="A2704" t="str">
            <v>HM06149</v>
          </cell>
          <cell r="B2704" t="str">
            <v>CAP JUNTA ELÁSTICA JE2GS FERRO FUNDIDO DN=250 MM (18,70 KG) PINTURA EPÓXI VERMELHA E ANEL DE BORRACHA INCLUSO NBR 15420 ESGOTO</v>
          </cell>
          <cell r="C2704" t="str">
            <v>un</v>
          </cell>
          <cell r="D2704">
            <v>712.01</v>
          </cell>
        </row>
        <row r="2705">
          <cell r="A2705" t="str">
            <v>HM06150</v>
          </cell>
          <cell r="B2705" t="str">
            <v>CAP JUNTA ELÁSTICA JE2GS FERRO FUNDIDO DN=300 MM (32,10 KG) PINTURA EPÓXI VERMELHA E ANEL DE BORRACHA INCLUSO NBR 15420 ESGOTO</v>
          </cell>
          <cell r="C2705" t="str">
            <v>un</v>
          </cell>
          <cell r="D2705">
            <v>1040.95</v>
          </cell>
        </row>
        <row r="2706">
          <cell r="A2706" t="str">
            <v>HM06151</v>
          </cell>
          <cell r="B2706" t="str">
            <v>CAP JUNTA ELÁSTICA JE2GS FERRO FUNDIDO DN=350 MM (40,30 KG) PINTURA EPÓXI VERMELHA E ANEL DE BORRACHA INCLUSO NBR 15420 ESGOTO</v>
          </cell>
          <cell r="C2706" t="str">
            <v>un</v>
          </cell>
          <cell r="D2706">
            <v>1594.59</v>
          </cell>
        </row>
        <row r="2707">
          <cell r="A2707" t="str">
            <v>HM06152</v>
          </cell>
          <cell r="B2707" t="str">
            <v>CAP JUNTA ELÁSTICA JE2GS FERRO FUNDIDO DN=400 MM (51,50 KG) PINTURA EPÓXI VERMELHA E ANEL DE BORRACHA INCLUSO NBR 15420 ESGOTO</v>
          </cell>
          <cell r="C2707" t="str">
            <v>un</v>
          </cell>
          <cell r="D2707">
            <v>1818.3</v>
          </cell>
        </row>
        <row r="2708">
          <cell r="A2708" t="str">
            <v>HM06153</v>
          </cell>
          <cell r="B2708" t="str">
            <v>CAP JUNTA ELÁSTICA JE2GS FERRO FUNDIDO DN=500 MM (78,50 KG) PINTURA EPÓXI VERMELHA E ANEL DE BORRACHA INCLUSO NBR 15420 ESGOTO</v>
          </cell>
          <cell r="C2708" t="str">
            <v>un</v>
          </cell>
          <cell r="D2708">
            <v>2793.14</v>
          </cell>
        </row>
        <row r="2709">
          <cell r="A2709" t="str">
            <v>HM06157</v>
          </cell>
          <cell r="B2709" t="str">
            <v>CARRETEL COM TIRANTES FERRO FUNDIDO DN= 80 MM (20,50 KG) PINTURA EPÓXI VERMELHA NBR 15420 ESGOTO</v>
          </cell>
          <cell r="C2709" t="str">
            <v>un</v>
          </cell>
          <cell r="D2709">
            <v>799.94</v>
          </cell>
        </row>
        <row r="2710">
          <cell r="A2710" t="str">
            <v>HM06159</v>
          </cell>
          <cell r="B2710" t="str">
            <v>CARRETEL COM TIRANTES FERRO FUNDIDO DN=100 MM (24,00 KG) PINTURA EPÓXI VERMELHA NBR 15421 ESGOTO</v>
          </cell>
          <cell r="C2710" t="str">
            <v>un</v>
          </cell>
          <cell r="D2710">
            <v>877.57</v>
          </cell>
        </row>
        <row r="2711">
          <cell r="A2711" t="str">
            <v>HM06161</v>
          </cell>
          <cell r="B2711" t="str">
            <v>CARRETEL COM TIRANTES FERRO FUNDIDO DN=150 MM (37,00 KG) PINTURA EPÓXI VERMELHA NBR 15422 ESGOTO</v>
          </cell>
          <cell r="C2711" t="str">
            <v>un</v>
          </cell>
          <cell r="D2711">
            <v>1460.44</v>
          </cell>
        </row>
        <row r="2712">
          <cell r="A2712" t="str">
            <v>HM06163</v>
          </cell>
          <cell r="B2712" t="str">
            <v>CARRETEL COM TIRANTES FERRO FUNDIDO DN=200 MM (49,00 KG) PINTURA EPÓXI VERMELHA NBR 15423 ESGOTO</v>
          </cell>
          <cell r="C2712" t="str">
            <v>un</v>
          </cell>
          <cell r="D2712">
            <v>1750.53</v>
          </cell>
        </row>
        <row r="2713">
          <cell r="A2713" t="str">
            <v>HM06165</v>
          </cell>
          <cell r="B2713" t="str">
            <v>CARRETEL COM TIRANTES FERRO FUNDIDO DN=250 MM (65,00 KG) PINTURA EPÓXI VERMELHA NBR 15424 ESGOTO</v>
          </cell>
          <cell r="C2713" t="str">
            <v>un</v>
          </cell>
          <cell r="D2713">
            <v>2880.23</v>
          </cell>
        </row>
        <row r="2714">
          <cell r="A2714" t="str">
            <v>HM06167</v>
          </cell>
          <cell r="B2714" t="str">
            <v>CARRETEL COM TIRANTES FERRO FUNDIDO DN=300 MM (72,60 KG) PINTURA EPÓXI VERMELHA NBR 15425 ESGOTO</v>
          </cell>
          <cell r="C2714" t="str">
            <v>un</v>
          </cell>
          <cell r="D2714">
            <v>3448.71</v>
          </cell>
        </row>
        <row r="2715">
          <cell r="A2715" t="str">
            <v>HM06169</v>
          </cell>
          <cell r="B2715" t="str">
            <v>CARRETEL COM TIRANTES FERRO FUNDIDO DN=350 MM (98,10 KG) PINTURA EPÓXI VERMELHA NBR 15426 ESGOTO</v>
          </cell>
          <cell r="C2715" t="str">
            <v>un</v>
          </cell>
          <cell r="D2715">
            <v>4910.13</v>
          </cell>
        </row>
        <row r="2716">
          <cell r="A2716" t="str">
            <v>HM06171</v>
          </cell>
          <cell r="B2716" t="str">
            <v>CARRETEL COM TIRANTES FERRO FUNDIDO DN=400 MM (114,20 KG) PINTURA EPÓXI VERMELHA NBR 15427 ESGOTO</v>
          </cell>
          <cell r="C2716" t="str">
            <v>un</v>
          </cell>
          <cell r="D2716">
            <v>5773.81</v>
          </cell>
        </row>
        <row r="2717">
          <cell r="A2717" t="str">
            <v>HM06173</v>
          </cell>
          <cell r="B2717" t="str">
            <v>CARRETEL COM TIRANTES FERRO FUNDIDO DN=500 MM (189,00 KG) PINTURA EPÓXI VERMELHA NBR 15428 ESGOTO</v>
          </cell>
          <cell r="C2717" t="str">
            <v>un</v>
          </cell>
          <cell r="D2717">
            <v>6349.37</v>
          </cell>
        </row>
        <row r="2718">
          <cell r="A2718" t="str">
            <v>HM06212</v>
          </cell>
          <cell r="B2718" t="str">
            <v>CURVA 11º15' COM BOLSAS JE2GS FERRO FUNDIDO DN=80 MM (8,80 KG) PINTURA EPÓXI VERMELHA E ANÉIS DE BORRACHA INCLUSOS NBR 15420 ESGOTO</v>
          </cell>
          <cell r="C2718" t="str">
            <v>un</v>
          </cell>
          <cell r="D2718">
            <v>270.67</v>
          </cell>
        </row>
        <row r="2719">
          <cell r="A2719" t="str">
            <v>HM06203</v>
          </cell>
          <cell r="B2719" t="str">
            <v>CURVA 11º15' COM BOLSAS JE2GS FERRO FUNDIDO DN=100 MM (10,80 KG) PINTURA EPÓXI VERMELHA E ANÉIS DE BORRACHA INCLUSOS NBR 15420 ESGOTO</v>
          </cell>
          <cell r="C2719" t="str">
            <v>un</v>
          </cell>
          <cell r="D2719">
            <v>296.23</v>
          </cell>
        </row>
        <row r="2720">
          <cell r="A2720" t="str">
            <v>HM06204</v>
          </cell>
          <cell r="B2720" t="str">
            <v>CURVA 11º15' COM BOLSAS JE2GS FERRO FUNDIDO DN=150 MM (16,80 KG) PINTURA EPÓXI VERMELHA E ANÉIS DE BORRACHA INCLUSOS NBR 15420 ESGOTO</v>
          </cell>
          <cell r="C2720" t="str">
            <v>un</v>
          </cell>
          <cell r="D2720">
            <v>498.28</v>
          </cell>
        </row>
        <row r="2721">
          <cell r="A2721" t="str">
            <v>HM06205</v>
          </cell>
          <cell r="B2721" t="str">
            <v>CURVA 11º15' COM BOLSAS JE2GS FERRO FUNDIDO DN=200 MM (27,60 KG) PINTURA EPÓXI VERMELHA E ANÉIS DE BORRACHA INCLUSOS NBR 15420 ESGOTO</v>
          </cell>
          <cell r="C2721" t="str">
            <v>un</v>
          </cell>
          <cell r="D2721">
            <v>641.51</v>
          </cell>
        </row>
        <row r="2722">
          <cell r="A2722" t="str">
            <v>HM06206</v>
          </cell>
          <cell r="B2722" t="str">
            <v>CURVA 11º15' COM BOLSAS JE2GS FERRO FUNDIDO DN=250 MM (34,20 KG) PINTURA EPÓXI VERMELHA E ANÉIS DE BORRACHA INCLUSOS NBR 15420 ESGOTO</v>
          </cell>
          <cell r="C2722" t="str">
            <v>un</v>
          </cell>
          <cell r="D2722">
            <v>972.19</v>
          </cell>
        </row>
        <row r="2723">
          <cell r="A2723" t="str">
            <v>HM06207</v>
          </cell>
          <cell r="B2723" t="str">
            <v>CURVA 11º15' COM BOLSAS JE2GS FERRO FUNDIDO DN=300 MM (44,60 KG) PINTURA EPÓXI VERMELHA E ANÉIS DE BORRACHA INCLUSOS NBR 15420 ESGOTO</v>
          </cell>
          <cell r="C2723" t="str">
            <v>un</v>
          </cell>
          <cell r="D2723">
            <v>990.18</v>
          </cell>
        </row>
        <row r="2724">
          <cell r="A2724" t="str">
            <v>HM06208</v>
          </cell>
          <cell r="B2724" t="str">
            <v>CURVA 11º15' COM BOLSAS JE2GS FERRO FUNDIDO DN=350 MM (48,00 KG) PINTURA EPÓXI VERMELHA E ANÉIS DE BORRACHA INCLUSOS NBR 15420 ESGOTO</v>
          </cell>
          <cell r="C2724" t="str">
            <v>un</v>
          </cell>
          <cell r="D2724">
            <v>1919.65</v>
          </cell>
        </row>
        <row r="2725">
          <cell r="A2725" t="str">
            <v>HM06209</v>
          </cell>
          <cell r="B2725" t="str">
            <v>CURVA 11º15' COM BOLSAS JE2GS FERRO FUNDIDO DN=400 MM (56,10 KG) PINTURA EPÓXI VERMELHA E ANÉIS DE BORRACHA INCLUSOS NBR 15420 ESGOTO</v>
          </cell>
          <cell r="C2725" t="str">
            <v>un</v>
          </cell>
          <cell r="D2725">
            <v>1850.27</v>
          </cell>
        </row>
        <row r="2726">
          <cell r="A2726" t="str">
            <v>HM06210</v>
          </cell>
          <cell r="B2726" t="str">
            <v>CURVA 11º15' COM BOLSAS JE2GS FERRO FUNDIDO DN=450 MM (71,00 KG) PINTURA EPÓXI VERMELHA E ANÉIS DE BORRACHA INCLUSOS NBR 15420 ESGOTO</v>
          </cell>
          <cell r="C2726" t="str">
            <v>un</v>
          </cell>
          <cell r="D2726">
            <v>2804.15</v>
          </cell>
        </row>
        <row r="2727">
          <cell r="A2727" t="str">
            <v>HM06211</v>
          </cell>
          <cell r="B2727" t="str">
            <v>CURVA 11º15' COM BOLSAS JE2GS FERRO FUNDIDO DN=500 MM (81,60 KG) PINTURA EPÓXI VERMELHA E ANÉIS DE BORRACHA INCLUSOS NBR 15420 ESGOTO</v>
          </cell>
          <cell r="C2727" t="str">
            <v>un</v>
          </cell>
          <cell r="D2727">
            <v>3184.87</v>
          </cell>
        </row>
        <row r="2728">
          <cell r="A2728" t="str">
            <v>HM06233</v>
          </cell>
          <cell r="B2728" t="str">
            <v>CURVA 22º30' COM BOLSAS JE2GS FERRO FUNDIDO DN=80 MM (8,50 KG) PINTURA EPÓXI VERMELHA E ANÉIS DE BORRACHA INCLUSOS NBR 15420 ESGOTO</v>
          </cell>
          <cell r="C2728" t="str">
            <v>un</v>
          </cell>
          <cell r="D2728">
            <v>221.84</v>
          </cell>
        </row>
        <row r="2729">
          <cell r="A2729" t="str">
            <v>HM06224</v>
          </cell>
          <cell r="B2729" t="str">
            <v>CURVA 22º30' COM BOLSAS JE2GS FERRO FUNDIDO DN=100 MM (11,40 KG) PINTURA EPÓXI VERMELHA E ANÉIS DE BORRACHA INCLUSOS NBR 15420 ESGOTO</v>
          </cell>
          <cell r="C2729" t="str">
            <v>un</v>
          </cell>
          <cell r="D2729">
            <v>294.76</v>
          </cell>
        </row>
        <row r="2730">
          <cell r="A2730" t="str">
            <v>HM06225</v>
          </cell>
          <cell r="B2730" t="str">
            <v>CURVA 22º30' COM BOLSAS JE2GS FERRO FUNDIDO DN=150 MM (17,60 KG) PINTURA EPÓXI VERMELHA E ANÉIS DE BORRACHA INCLUSOS NBR 15420 ESGOTO</v>
          </cell>
          <cell r="C2730" t="str">
            <v>un</v>
          </cell>
          <cell r="D2730">
            <v>469.98</v>
          </cell>
        </row>
        <row r="2731">
          <cell r="A2731" t="str">
            <v>HM06226</v>
          </cell>
          <cell r="B2731" t="str">
            <v>CURVA 22º30' COM BOLSAS JE2GS FERRO FUNDIDO DN=200 MM (26,20 KG) PINTURA EPÓXI VERMELHA E ANÉIS DE BORRACHA INCLUSOS NBR 15420 ESGOTO</v>
          </cell>
          <cell r="C2731" t="str">
            <v>un</v>
          </cell>
          <cell r="D2731">
            <v>672.8</v>
          </cell>
        </row>
        <row r="2732">
          <cell r="A2732" t="str">
            <v>HM06227</v>
          </cell>
          <cell r="B2732" t="str">
            <v>CURVA 22º30' COM BOLSAS JE2GS FERRO FUNDIDO DN=250 MM 33,80 KG) PINTURA EPÓXI VERMELHA E ANÉIS DE BORRACHA INCLUSOS NBR 15420 ESGOTO</v>
          </cell>
          <cell r="C2732" t="str">
            <v>un</v>
          </cell>
          <cell r="D2732">
            <v>916.5</v>
          </cell>
        </row>
        <row r="2733">
          <cell r="A2733" t="str">
            <v>HM06228</v>
          </cell>
          <cell r="B2733" t="str">
            <v>CURVA 22º30' COM BOLSAS JE2GS FERRO FUNDIDO DN=300 MM (45,20 KG) PINTURA EPÓXI VERMELHA E ANÉIS DE BORRACHA INCLUSOS NBR 15420 ESGOTO</v>
          </cell>
          <cell r="C2733" t="str">
            <v>un</v>
          </cell>
          <cell r="D2733">
            <v>1132.8499999999999</v>
          </cell>
        </row>
        <row r="2734">
          <cell r="A2734" t="str">
            <v>HM06229</v>
          </cell>
          <cell r="B2734" t="str">
            <v>CURVA 22º30' COM BOLSAS JE2GS FERRO FUNDIDO DN=350 MM (50,10 KG) PINTURA EPÓXI VERMELHA E ANÉIS DE BORRACHA INCLUSOS NBR 15420 ESGOTO</v>
          </cell>
          <cell r="C2734" t="str">
            <v>un</v>
          </cell>
          <cell r="D2734">
            <v>2131.58</v>
          </cell>
        </row>
        <row r="2735">
          <cell r="A2735" t="str">
            <v>HM06230</v>
          </cell>
          <cell r="B2735" t="str">
            <v>CURVA 22º30' COM BOLSAS JE2GS FERRO FUNDIDO DN=400 MM (63,10 KG) PINTURA EPÓXI VERMELHA E ANÉIS DE BORRACHA INCLUSOS NBR 15420 ESGOTO</v>
          </cell>
          <cell r="C2735" t="str">
            <v>un</v>
          </cell>
          <cell r="D2735">
            <v>2422.37</v>
          </cell>
        </row>
        <row r="2736">
          <cell r="A2736" t="str">
            <v>HM06231</v>
          </cell>
          <cell r="B2736" t="str">
            <v>CURVA 22º30' COM BOLSAS JE2GS FERRO FUNDIDO DN=450 MM (81,00 KG) PINTURA EPÓXI VERMELHA E ANÉIS DE BORRACHA INCLUSOS NBR 15420 ESGOTO</v>
          </cell>
          <cell r="C2736" t="str">
            <v>un</v>
          </cell>
          <cell r="D2736">
            <v>3181.33</v>
          </cell>
        </row>
        <row r="2737">
          <cell r="A2737" t="str">
            <v>HM06232</v>
          </cell>
          <cell r="B2737" t="str">
            <v>CURVA 22º30' COM BOLSAS JE2GS FERRO FUNDIDO DN=500 MM (97,40 KG) PINTURA EPÓXI VERMELHA E ANÉIS DE BORRACHA INCLUSOS NBR 15420 ESGOTO</v>
          </cell>
          <cell r="C2737" t="str">
            <v>un</v>
          </cell>
          <cell r="D2737">
            <v>3499.54</v>
          </cell>
        </row>
        <row r="2738">
          <cell r="A2738" t="str">
            <v>HM06199</v>
          </cell>
          <cell r="B2738" t="str">
            <v>CURVA 45º COM BOLSAS JE2GS FERRO FUNDIDO DN=80 MM (9,10 KG) PINTURA EPÓXI VERMELHA E ANÉIS DE BORRACHA INCLUSOS NBR 15420 ESGOTO</v>
          </cell>
          <cell r="C2738" t="str">
            <v>un</v>
          </cell>
          <cell r="D2738">
            <v>247.79</v>
          </cell>
        </row>
        <row r="2739">
          <cell r="A2739" t="str">
            <v>HM06190</v>
          </cell>
          <cell r="B2739" t="str">
            <v>CURVA 45º COM BOLSAS JE2GS FERRO FUNDIDO DN=100 MM (12,90 KG) PINTURA EPÓXI VERMELHA E ANÉIS DE BORRACHA INCLUSOS NBR 15420 ESGOTO</v>
          </cell>
          <cell r="C2739" t="str">
            <v>un</v>
          </cell>
          <cell r="D2739">
            <v>293.76</v>
          </cell>
        </row>
        <row r="2740">
          <cell r="A2740" t="str">
            <v>HM06191</v>
          </cell>
          <cell r="B2740" t="str">
            <v>CURVA 45º COM BOLSAS JE2GS FERRO FUNDIDO DN=150 MM (18,70 KG) PINTURA EPÓXI VERMELHA E ANÉIS DE BORRACHA INCLUSOS NBR 15420 ESGOTO</v>
          </cell>
          <cell r="C2740" t="str">
            <v>un</v>
          </cell>
          <cell r="D2740">
            <v>448.76</v>
          </cell>
        </row>
        <row r="2741">
          <cell r="A2741" t="str">
            <v>HM06192</v>
          </cell>
          <cell r="B2741" t="str">
            <v>CURVA 45º COM BOLSAS JE2GS FERRO FUNDIDO DN=200 MM (29,00 KG) PINTURA EPÓXI VERMELHA E ANÉIS DE BORRACHA INCLUSOS NBR 15420 ESGOTO</v>
          </cell>
          <cell r="C2741" t="str">
            <v>un</v>
          </cell>
          <cell r="D2741">
            <v>650.27</v>
          </cell>
        </row>
        <row r="2742">
          <cell r="A2742" t="str">
            <v>HM06193</v>
          </cell>
          <cell r="B2742" t="str">
            <v>CURVA 45º COM BOLSAS JE2GS FERRO FUNDIDO DN=250 MM (39,20 KG) PINTURA EPÓXI VERMELHA E ANÉIS DE BORRACHA INCLUSOS NBR 15420 ESGOTO</v>
          </cell>
          <cell r="C2742" t="str">
            <v>un</v>
          </cell>
          <cell r="D2742">
            <v>1062.8399999999999</v>
          </cell>
        </row>
        <row r="2743">
          <cell r="A2743" t="str">
            <v>HM06194</v>
          </cell>
          <cell r="B2743" t="str">
            <v>CURVA 45º COM BOLSAS JE2GS FERRO FUNDIDO DN=300 MM (53,40 KG) PINTURA EPÓXI VERMELHA E ANÉIS DE BORRACHA INCLUSOS NBR 15420 ESGOTO</v>
          </cell>
          <cell r="C2743" t="str">
            <v>un</v>
          </cell>
          <cell r="D2743">
            <v>1447.45</v>
          </cell>
        </row>
        <row r="2744">
          <cell r="A2744" t="str">
            <v>HM06195</v>
          </cell>
          <cell r="B2744" t="str">
            <v>CURVA 45º COM BOLSAS JE2GS FERRO FUNDIDO DN=350 MM (61,30 KG) PINTURA EPÓXI VERMELHA E ANÉIS DE BORRACHA INCLUSOS NBR 15420 ESGOTO</v>
          </cell>
          <cell r="C2744" t="str">
            <v>un</v>
          </cell>
          <cell r="D2744">
            <v>2580.1</v>
          </cell>
        </row>
        <row r="2745">
          <cell r="A2745" t="str">
            <v>HM06196</v>
          </cell>
          <cell r="B2745" t="str">
            <v>CURVA 45º COM BOLSAS JE2GS FERRO FUNDIDO DN=400 MM (83,00 KG) PINTURA EPÓXI VERMELHA E ANÉIS DE BORRACHA INCLUSOS NBR 15420 ESGOTO</v>
          </cell>
          <cell r="C2745" t="str">
            <v>un</v>
          </cell>
          <cell r="D2745">
            <v>2777.9</v>
          </cell>
        </row>
        <row r="2746">
          <cell r="A2746" t="str">
            <v>HM06197</v>
          </cell>
          <cell r="B2746" t="str">
            <v>CURVA 45º COM BOLSAS JE2GS FERRO FUNDIDO DN=450 MM (105,50 KG) PINTURA EPÓXI VERMELHA E ANÉIS DE BORRACHA INCLUSOS NBR 15420 ESGOTO</v>
          </cell>
          <cell r="C2746" t="str">
            <v>un</v>
          </cell>
          <cell r="D2746">
            <v>5731.38</v>
          </cell>
        </row>
        <row r="2747">
          <cell r="A2747" t="str">
            <v>HM06198</v>
          </cell>
          <cell r="B2747" t="str">
            <v>CURVA 45º COM BOLSAS JE2GS FERRO FUNDIDO DN=500 MM (128,00 KG) PINTURA EPÓXI VERMELHA E ANÉIS DE BORRACHA INCLUSOS NBR 15420 ESGOTO</v>
          </cell>
          <cell r="C2747" t="str">
            <v>un</v>
          </cell>
          <cell r="D2747">
            <v>4578.7299999999996</v>
          </cell>
        </row>
        <row r="2748">
          <cell r="A2748" t="str">
            <v>HM06275</v>
          </cell>
          <cell r="B2748" t="str">
            <v>CURVA 90º COM BOLSAS JE2GS FERRO FUNDIDO DN=80 MM (10,00 KG) PINTURA EPÓXI VERMELHA E ANÉIS DE BORRACHA INCLUSOS NBR 15420 ESGOTO</v>
          </cell>
          <cell r="C2748" t="str">
            <v>un</v>
          </cell>
          <cell r="D2748">
            <v>233.57</v>
          </cell>
        </row>
        <row r="2749">
          <cell r="A2749" t="str">
            <v>HM06266</v>
          </cell>
          <cell r="B2749" t="str">
            <v>CURVA 90º COM BOLSAS JE2GS FERRO FUNDIDO DN=100 MM (13,20 KG) PINTURA EPÓXI VERMELHA E ANÉIS DE BORRACHA INCLUSOS NBR 15420 ESGOTO</v>
          </cell>
          <cell r="C2749" t="str">
            <v>un</v>
          </cell>
          <cell r="D2749">
            <v>299.62</v>
          </cell>
        </row>
        <row r="2750">
          <cell r="A2750" t="str">
            <v>HM06267</v>
          </cell>
          <cell r="B2750" t="str">
            <v>CURVA 90º COM BOLSAS JE2GS FERRO FUNDIDO DN=150 MM (21,60 KG) PINTURA EPÓXI VERMELHA E ANÉIS DE BORRACHA INCLUSOS NBR 15420 ESGOTO</v>
          </cell>
          <cell r="C2750" t="str">
            <v>un</v>
          </cell>
          <cell r="D2750">
            <v>578.70000000000005</v>
          </cell>
        </row>
        <row r="2751">
          <cell r="A2751" t="str">
            <v>HM06268</v>
          </cell>
          <cell r="B2751" t="str">
            <v>CURVA 90º COM BOLSAS JE2GS FERRO FUNDIDO DN=200 MM (33,90 KG) PINTURA EPÓXI VERMELHA E ANÉIS DE BORRACHA INCLUSOS NBR 15420 ESGOTO</v>
          </cell>
          <cell r="C2751" t="str">
            <v>un</v>
          </cell>
          <cell r="D2751">
            <v>790.24</v>
          </cell>
        </row>
        <row r="2752">
          <cell r="A2752" t="str">
            <v>HM06269</v>
          </cell>
          <cell r="B2752" t="str">
            <v>CURVA 90º COM BOLSAS JE2GS FERRO FUNDIDO DN=250 MM (47,90 KG) PINTURA EPÓXI VERMELHA E ANÉIS DE BORRACHA INCLUSOS NBR 15420 ESGOTO</v>
          </cell>
          <cell r="C2752" t="str">
            <v>un</v>
          </cell>
          <cell r="D2752">
            <v>1314.61</v>
          </cell>
        </row>
        <row r="2753">
          <cell r="A2753" t="str">
            <v>HM06270</v>
          </cell>
          <cell r="B2753" t="str">
            <v>CURVA 90º COM BOLSAS JE2GS FERRO FUNDIDO DN=300 MM (70,40 KG) PINTURA EPÓXI VERMELHA E ANÉIS DE BORRACHA INCLUSOS NBR 15420 ESGOTO</v>
          </cell>
          <cell r="C2753" t="str">
            <v>un</v>
          </cell>
          <cell r="D2753">
            <v>1971.11</v>
          </cell>
        </row>
        <row r="2754">
          <cell r="A2754" t="str">
            <v>HM06271</v>
          </cell>
          <cell r="B2754" t="str">
            <v>CURVA 90º COM BOLSAS JE2GS FERRO FUNDIDO DN=350 MM (96,00 KG) PINTURA EPÓXI VERMELHA E ANÉIS DE BORRACHA INCLUSOS NBR 15420 ESGOTO</v>
          </cell>
          <cell r="C2754" t="str">
            <v>un</v>
          </cell>
          <cell r="D2754">
            <v>4931.6000000000004</v>
          </cell>
        </row>
        <row r="2755">
          <cell r="A2755" t="str">
            <v>HM06272</v>
          </cell>
          <cell r="B2755" t="str">
            <v>CURVA 90º COM BOLSAS JE2GS FERRO FUNDIDO DN=400 MM (105,00 KG) PINTURA EPÓXI VERMELHA E ANÉIS DE BORRACHA INCLUSOS NBR 15420 ESGOTO</v>
          </cell>
          <cell r="C2755" t="str">
            <v>un</v>
          </cell>
          <cell r="D2755">
            <v>5406.56</v>
          </cell>
        </row>
        <row r="2756">
          <cell r="A2756" t="str">
            <v>HM06273</v>
          </cell>
          <cell r="B2756" t="str">
            <v>CURVA 90º COM BOLSAS JE2GS FERRO FUNDIDO DN=450 MM (163,00 KG) PINTURA EPÓXI VERMELHA E ANÉIS DE BORRACHA INCLUSOS NBR 15420 ESGOTO</v>
          </cell>
          <cell r="C2756" t="str">
            <v>un</v>
          </cell>
          <cell r="D2756">
            <v>6996</v>
          </cell>
        </row>
        <row r="2757">
          <cell r="A2757" t="str">
            <v>HM06274</v>
          </cell>
          <cell r="B2757" t="str">
            <v>CURVA 90º COM BOLSAS JE2GS FERRO FUNDIDO DN=500 MM (178,00 KG) PINTURA EPÓXI VERMELHA E ANÉIS DE BORRACHA INCLUSOS NBR 15420 ESGOTO</v>
          </cell>
          <cell r="C2757" t="str">
            <v>un</v>
          </cell>
          <cell r="D2757">
            <v>9812.86</v>
          </cell>
        </row>
        <row r="2758">
          <cell r="A2758" t="str">
            <v>HM06220</v>
          </cell>
          <cell r="B2758" t="str">
            <v>CURVA 11º15' COM FLANGES PN10/16/25 FERRO FUNDIDO DN=80 MM (11,00 KG) PINTURA EPÓXI VERMELHA, ACESSÓRIOS NÃO INCLUSOS NBR 15420 ESGOTO</v>
          </cell>
          <cell r="C2758" t="str">
            <v>un</v>
          </cell>
          <cell r="D2758">
            <v>322.60000000000002</v>
          </cell>
        </row>
        <row r="2759">
          <cell r="A2759" t="str">
            <v>HM06218</v>
          </cell>
          <cell r="B2759" t="str">
            <v>CURVA 11º15' COM FLANGES PN10/16 FERRO FUNDIDO DN=100 MM (16,00 KG) PINTURA EPÓXI VERMELHA, ACESSÓRIOS NÃO INCLUSOS NBR 15420 ESGOTO</v>
          </cell>
          <cell r="C2759" t="str">
            <v>un</v>
          </cell>
          <cell r="D2759">
            <v>372.09</v>
          </cell>
        </row>
        <row r="2760">
          <cell r="A2760" t="str">
            <v>HM06219</v>
          </cell>
          <cell r="B2760" t="str">
            <v>CURVA 11º15' COM FLANGES PN10/16 FERRO FUNDIDO DN=150 MM (25,00 KG) PINTURA EPÓXI VERMELHA, ACESSÓRIOS NÃO INCLUSOS NBR 15420 ESGOTO</v>
          </cell>
          <cell r="C2760" t="str">
            <v>un</v>
          </cell>
          <cell r="D2760">
            <v>612.28</v>
          </cell>
        </row>
        <row r="2761">
          <cell r="A2761" t="str">
            <v>HM06213</v>
          </cell>
          <cell r="B2761" t="str">
            <v>CURVA 11º15' COM FLANGES PN10 FERRO FUNDIDO DN=200 MM (36,00 KG) PINTURA EPÓXI VERMELHA, ACESSÓRIOS NÃO INCLUSOS NBR 15420 ESGOTO</v>
          </cell>
          <cell r="C2761" t="str">
            <v>un</v>
          </cell>
          <cell r="D2761">
            <v>946.18</v>
          </cell>
        </row>
        <row r="2762">
          <cell r="A2762" t="str">
            <v>HM06214</v>
          </cell>
          <cell r="B2762" t="str">
            <v>CURVA 11º15' COM FLANGES PN10 FERRO FUNDIDO DN=250 MM (49,00 KG) PINTURA EPÓXI VERMELHA, ACESSÓRIOS NÃO INCLUSOS NBR 15420 ESGOTO</v>
          </cell>
          <cell r="C2762" t="str">
            <v>un</v>
          </cell>
          <cell r="D2762">
            <v>1272.71</v>
          </cell>
        </row>
        <row r="2763">
          <cell r="A2763" t="str">
            <v>HM06215</v>
          </cell>
          <cell r="B2763" t="str">
            <v>CURVA 11º15' COM FLANGES PN10 FERRO FUNDIDO DN=300 MM (62,00 KG) PINTURA EPÓXI VERMELHA, ACESSÓRIOS NÃO INCLUSOS NBR 15420 ESGOTO</v>
          </cell>
          <cell r="C2763" t="str">
            <v>un</v>
          </cell>
          <cell r="D2763">
            <v>1396.81</v>
          </cell>
        </row>
        <row r="2764">
          <cell r="A2764" t="str">
            <v>HM06216</v>
          </cell>
          <cell r="B2764" t="str">
            <v>CURVA 11º15' COM FLANGES PN10 FERRO FUNDIDO DN=400 MM (104,00 KG) PINTURA EPÓXI VERMELHA, ACESSÓRIOS NÃO INCLUSOS NBR 15420 ESGOTO</v>
          </cell>
          <cell r="C2764" t="str">
            <v>un</v>
          </cell>
          <cell r="D2764">
            <v>3945.01</v>
          </cell>
        </row>
        <row r="2765">
          <cell r="A2765" t="str">
            <v>HM06217</v>
          </cell>
          <cell r="B2765" t="str">
            <v>CURVA 11º15' COM FLANGES PN10 FERRO FUNDIDO DN=500 MM (149,00 KG) PINTURA EPÓXI VERMELHA, ACESSÓRIOS NÃO INCLUSOS NBR 15420 ESGOTO</v>
          </cell>
          <cell r="C2765" t="str">
            <v>un</v>
          </cell>
          <cell r="D2765">
            <v>6207.38</v>
          </cell>
        </row>
        <row r="2766">
          <cell r="A2766" t="str">
            <v>HM06243</v>
          </cell>
          <cell r="B2766" t="str">
            <v>CURVA 22º30' COM FLANGES PN10/16/25 FERRO FUNDIDO DN=80 MM (13,00 KG) PINTURA EPÓXI VERMELHA, ACESSÓRIOS NÃO INCLUSOS NBR 15420 ESGOTO</v>
          </cell>
          <cell r="C2766" t="str">
            <v>un</v>
          </cell>
          <cell r="D2766">
            <v>310.42</v>
          </cell>
        </row>
        <row r="2767">
          <cell r="A2767" t="str">
            <v>HM06241</v>
          </cell>
          <cell r="B2767" t="str">
            <v>CURVA 22º30' COM FLANGES PN10/16 FERRO FUNDIDO DN=100 MM (17,00 KG) PINTURA EPÓXI VERMELHA, ACESSÓRIOS NÃO INCLUSOS NBR 15420 ESGOTO</v>
          </cell>
          <cell r="C2767" t="str">
            <v>un</v>
          </cell>
          <cell r="D2767">
            <v>384.06</v>
          </cell>
        </row>
        <row r="2768">
          <cell r="A2768" t="str">
            <v>HM06242</v>
          </cell>
          <cell r="B2768" t="str">
            <v>CURVA 22º30' COM FLANGES PN10/16 FERRO FUNDIDO DN=150 MM (28,00 KG) PINTURA EPÓXI VERMELHA, ACESSÓRIOS NÃO INCLUSOS NBR 15420 ESGOTO</v>
          </cell>
          <cell r="C2768" t="str">
            <v>un</v>
          </cell>
          <cell r="D2768">
            <v>666.9</v>
          </cell>
        </row>
        <row r="2769">
          <cell r="A2769" t="str">
            <v>HM06234</v>
          </cell>
          <cell r="B2769" t="str">
            <v>CURVA 22º30' COM FLANGES PN10 FERRO FUNDIDO DN=200 MM (41,00 KG) PINTURA EPÓXI VERMELHA, ACESSÓRIOS NÃO INCLUSOS NBR 15420 ESGOTO</v>
          </cell>
          <cell r="C2769" t="str">
            <v>un</v>
          </cell>
          <cell r="D2769">
            <v>1040.44</v>
          </cell>
        </row>
        <row r="2770">
          <cell r="A2770" t="str">
            <v>HM06235</v>
          </cell>
          <cell r="B2770" t="str">
            <v>CURVA 22º30' COM FLANGES PN10 FERRO FUNDIDO DN=250 MM (56,00 KG) PINTURA EPÓXI VERMELHA, ACESSÓRIOS NÃO INCLUSOS NBR 15420 ESGOTO</v>
          </cell>
          <cell r="C2770" t="str">
            <v>un</v>
          </cell>
          <cell r="D2770">
            <v>1470.86</v>
          </cell>
        </row>
        <row r="2771">
          <cell r="A2771" t="str">
            <v>HM06236</v>
          </cell>
          <cell r="B2771" t="str">
            <v>CURVA 22º30' COM FLANGES PN10 FERRO FUNDIDO DN=300 MM (73,00 KG) PINTURA EPÓXI VERMELHA, ACESSÓRIOS NÃO INCLUSOS NBR 15420 ESGOTO</v>
          </cell>
          <cell r="C2771" t="str">
            <v>un</v>
          </cell>
          <cell r="D2771">
            <v>1933.93</v>
          </cell>
        </row>
        <row r="2772">
          <cell r="A2772" t="str">
            <v>HM06237</v>
          </cell>
          <cell r="B2772" t="str">
            <v>CURVA 22º30' COM FLANGES PN10 FERRO FUNDIDO DN=350 MM (99,00 KG) PINTURA EPÓXI VERMELHA, ACESSÓRIOS NÃO INCLUSOS NBR 15420 ESGOTO</v>
          </cell>
          <cell r="C2772" t="str">
            <v>un</v>
          </cell>
          <cell r="D2772">
            <v>3861.07</v>
          </cell>
        </row>
        <row r="2773">
          <cell r="A2773" t="str">
            <v>HM06238</v>
          </cell>
          <cell r="B2773" t="str">
            <v>CURVA 22º30' COM FLANGES PN10 FERRO FUNDIDO DN=400 MM (124,00 KG) PINTURA EPÓXI VERMELHA, ACESSÓRIOS NÃO INCLUSOS NBR 15420 ESGOTO</v>
          </cell>
          <cell r="C2773" t="str">
            <v>un</v>
          </cell>
          <cell r="D2773">
            <v>4476.6099999999997</v>
          </cell>
        </row>
        <row r="2774">
          <cell r="A2774" t="str">
            <v>HM06239</v>
          </cell>
          <cell r="B2774" t="str">
            <v>CURVA 22º30' COM FLANGES PN10 FERRO FUNDIDO DN=450 MM (156,00 KG) PINTURA EPÓXI VERMELHA, ACESSÓRIOS NÃO INCLUSOS NBR 15420 ESGOTO</v>
          </cell>
          <cell r="C2774" t="str">
            <v>un</v>
          </cell>
          <cell r="D2774">
            <v>8298.14</v>
          </cell>
        </row>
        <row r="2775">
          <cell r="A2775" t="str">
            <v>HM06240</v>
          </cell>
          <cell r="B2775" t="str">
            <v>CURVA 22º30' COM FLANGES PN10 FERRO FUNDIDO DN=500 MM (180,00 KG) PINTURA EPÓXI VERMELHA, ACESSÓRIOS NÃO INCLUSOS NBR 15420 ESGOTO</v>
          </cell>
          <cell r="C2775" t="str">
            <v>un</v>
          </cell>
          <cell r="D2775">
            <v>8679.5499999999993</v>
          </cell>
        </row>
        <row r="2776">
          <cell r="A2776" t="str">
            <v>HM06259</v>
          </cell>
          <cell r="B2776" t="str">
            <v>CURVA 45º COM FLANGES PN10/16/25 FERRO FUNDIDO DN=80 MM (9,50 KG) PINTURA EPÓXI VERMELHA, ACESSÓRIOS NÃO INCLUSOS NBR 15420 ESGOTO</v>
          </cell>
          <cell r="C2776" t="str">
            <v>un</v>
          </cell>
          <cell r="D2776">
            <v>355.76</v>
          </cell>
        </row>
        <row r="2777">
          <cell r="A2777" t="str">
            <v>HM06257</v>
          </cell>
          <cell r="B2777" t="str">
            <v>CURVA 45º COM FLANGES PN10/16 FERRO FUNDIDO DN=100 MM (10,50 KG) PINTURA EPÓXI VERMELHA, ACESSÓRIOS NÃO INCLUSOS NBR 15420 ESGOTO</v>
          </cell>
          <cell r="C2777" t="str">
            <v>un</v>
          </cell>
          <cell r="D2777">
            <v>439.21</v>
          </cell>
        </row>
        <row r="2778">
          <cell r="A2778" t="str">
            <v>HM06258</v>
          </cell>
          <cell r="B2778" t="str">
            <v>CURVA 45º COM FLANGES PN10/16 FERRO FUNDIDO DN=150 MM (17,00 KG) PINTURA EPÓXI VERMELHA, ACESSÓRIOS NÃO INCLUSOS NBR 15420 ESGOTO</v>
          </cell>
          <cell r="C2778" t="str">
            <v>un</v>
          </cell>
          <cell r="D2778">
            <v>889.11</v>
          </cell>
        </row>
        <row r="2779">
          <cell r="A2779" t="str">
            <v>HM06250</v>
          </cell>
          <cell r="B2779" t="str">
            <v>CURVA 45º COM FLANGES PN10 FERRO FUNDIDO DN=200 MM (26,00 KG) PINTURA EPÓXI VERMELHA, ACESSÓRIOS NÃO INCLUSOS NBR 15420 ESGOTO</v>
          </cell>
          <cell r="C2779" t="str">
            <v>un</v>
          </cell>
          <cell r="D2779">
            <v>1257.77</v>
          </cell>
        </row>
        <row r="2780">
          <cell r="A2780" t="str">
            <v>HM06251</v>
          </cell>
          <cell r="B2780" t="str">
            <v>CURVA 45º COM FLANGES PN10 FERRO FUNDIDO DN=250 MM (52,00 KG) PINTURA EPÓXI VERMELHA, ACESSÓRIOS NÃO INCLUSOS NBR 15420 ESGOTO</v>
          </cell>
          <cell r="C2780" t="str">
            <v>un</v>
          </cell>
          <cell r="D2780">
            <v>2134.48</v>
          </cell>
        </row>
        <row r="2781">
          <cell r="A2781" t="str">
            <v>HM06252</v>
          </cell>
          <cell r="B2781" t="str">
            <v>CURVA 45º COM FLANGES PN10 FERRO FUNDIDO DN=300 MM (74,00 KG) PINTURA EPÓXI VERMELHA, ACESSÓRIOS NÃO INCLUSOS NBR 15420 ESGOTO</v>
          </cell>
          <cell r="C2781" t="str">
            <v>un</v>
          </cell>
          <cell r="D2781">
            <v>3004.87</v>
          </cell>
        </row>
        <row r="2782">
          <cell r="A2782" t="str">
            <v>HM06253</v>
          </cell>
          <cell r="B2782" t="str">
            <v>CURVA 45º COM FLANGES PN10 FERRO FUNDIDO DN=350 MM (74,00 KG) PINTURA EPÓXI VERMELHA, ACESSÓRIOS NÃO INCLUSOS NBR 15420 ESGOTO</v>
          </cell>
          <cell r="C2782" t="str">
            <v>un</v>
          </cell>
          <cell r="D2782">
            <v>4677.74</v>
          </cell>
        </row>
        <row r="2783">
          <cell r="A2783" t="str">
            <v>HM06254</v>
          </cell>
          <cell r="B2783" t="str">
            <v>CURVA 45º COM FLANGES PN10 FERRO FUNDIDO DN=400 MM (91,00 KG) PINTURA EPÓXI VERMELHA, ACESSÓRIOS NÃO INCLUSOS NBR 15420 ESGOTO</v>
          </cell>
          <cell r="C2783" t="str">
            <v>un</v>
          </cell>
          <cell r="D2783">
            <v>5600.97</v>
          </cell>
        </row>
        <row r="2784">
          <cell r="A2784" t="str">
            <v>HM06255</v>
          </cell>
          <cell r="B2784" t="str">
            <v>CURVA 45º COM FLANGES PN10 FERRO FUNDIDO DN=450 MM (158,00 KG) PINTURA EPÓXI VERMELHA, ACESSÓRIOS NÃO INCLUSOS NBR 15420 ESGOTO</v>
          </cell>
          <cell r="C2784" t="str">
            <v>un</v>
          </cell>
          <cell r="D2784">
            <v>8502.3700000000008</v>
          </cell>
        </row>
        <row r="2785">
          <cell r="A2785" t="str">
            <v>HM06256</v>
          </cell>
          <cell r="B2785" t="str">
            <v>CURVA 45º COM FLANGES PN10 FERRO FUNDIDO DN=500 MM (138,00 KG) PINTURA EPÓXI VERMELHA, ACESSÓRIOS NÃO INCLUSOS NBR 15420 ESGOTO</v>
          </cell>
          <cell r="C2785" t="str">
            <v>un</v>
          </cell>
          <cell r="D2785">
            <v>8579.67</v>
          </cell>
        </row>
        <row r="2786">
          <cell r="A2786" t="str">
            <v>HM06294</v>
          </cell>
          <cell r="B2786" t="str">
            <v>CURVA 90º COM FLANGES PN10/16/25 FERRO FUNDIDO DN=80 MM (9,50 KG) PINTURA EPÓXI VERMELHA, ACESSÓRIOS NÃO INCLUSOS NBR 15420 ESGOTO</v>
          </cell>
          <cell r="C2786" t="str">
            <v>un</v>
          </cell>
          <cell r="D2786">
            <v>311.45</v>
          </cell>
        </row>
        <row r="2787">
          <cell r="A2787" t="str">
            <v>HM06292</v>
          </cell>
          <cell r="B2787" t="str">
            <v>CURVA 90º COM FLANGES PN10/16 FERRO FUNDIDO DN=100 MM (11,00 KG) PINTURA EPÓXI VERMELHA, ACESSÓRIOS NÃO INCLUSOS NBR 15420 ESGOTO</v>
          </cell>
          <cell r="C2787" t="str">
            <v>un</v>
          </cell>
          <cell r="D2787">
            <v>478.15</v>
          </cell>
        </row>
        <row r="2788">
          <cell r="A2788" t="str">
            <v>HM06293</v>
          </cell>
          <cell r="B2788" t="str">
            <v>CURVA 90º COM FLANGES PN10/16 FERRO FUNDIDO DN=150 MM (18,00 KG) PINTURA EPÓXI VERMELHA, ACESSÓRIOS NÃO INCLUSOS NBR 15420 ESGOTO</v>
          </cell>
          <cell r="C2788" t="str">
            <v>un</v>
          </cell>
          <cell r="D2788">
            <v>744.43</v>
          </cell>
        </row>
        <row r="2789">
          <cell r="A2789" t="str">
            <v>HM06285</v>
          </cell>
          <cell r="B2789" t="str">
            <v>CURVA 90º COM FLANGES PN10 FERRO FUNDIDO DN=200 MM (28,00 KG) PINTURA EPÓXI VERMELHA, ACESSÓRIOS NÃO INCLUSOS NBR 15420 ESGOTO</v>
          </cell>
          <cell r="C2789" t="str">
            <v>un</v>
          </cell>
          <cell r="D2789">
            <v>1057.56</v>
          </cell>
        </row>
        <row r="2790">
          <cell r="A2790" t="str">
            <v>HM06286</v>
          </cell>
          <cell r="B2790" t="str">
            <v>CURVA 90º COM FLANGES PN10 FERRO FUNDIDO DN=250 MM (46,00 KG) PINTURA EPÓXI VERMELHA, ACESSÓRIOS NÃO INCLUSOS NBR 15420 ESGOTO</v>
          </cell>
          <cell r="C2790" t="str">
            <v>un</v>
          </cell>
          <cell r="D2790">
            <v>1835.2</v>
          </cell>
        </row>
        <row r="2791">
          <cell r="A2791" t="str">
            <v>HM06287</v>
          </cell>
          <cell r="B2791" t="str">
            <v>CURVA 90º COM FLANGES PN10 FERRO FUNDIDO DN=300 MM (66,00 KG) PINTURA EPÓXI VERMELHA, ACESSÓRIOS NÃO INCLUSOS NBR 15420 ESGOTO</v>
          </cell>
          <cell r="C2791" t="str">
            <v>un</v>
          </cell>
          <cell r="D2791">
            <v>2649.39</v>
          </cell>
        </row>
        <row r="2792">
          <cell r="A2792" t="str">
            <v>HM06288</v>
          </cell>
          <cell r="B2792" t="str">
            <v>CURVA 90º COM FLANGES PN10 FERRO FUNDIDO DN=350 MM (87,00 KG) PINTURA EPÓXI VERMELHA, ACESSÓRIOS NÃO INCLUSOS NBR 15420 ESGOTO</v>
          </cell>
          <cell r="C2792" t="str">
            <v>un</v>
          </cell>
          <cell r="D2792">
            <v>5360.6</v>
          </cell>
        </row>
        <row r="2793">
          <cell r="A2793" t="str">
            <v>HM06289</v>
          </cell>
          <cell r="B2793" t="str">
            <v>CURVA 90º COM FLANGES PN10 FERRO FUNDIDO DN=400 MM (110,00 KG) PINTURA EPÓXI VERMELHA, ACESSÓRIOS NÃO INCLUSOS NBR 15420 ESGOTO</v>
          </cell>
          <cell r="C2793" t="str">
            <v>un</v>
          </cell>
          <cell r="D2793">
            <v>7364.96</v>
          </cell>
        </row>
        <row r="2794">
          <cell r="A2794" t="str">
            <v>HM06290</v>
          </cell>
          <cell r="B2794" t="str">
            <v>CURVA 90º COM FLANGES PN10 FERRO FUNDIDO DN=450 MM (195,00 KG) PINTURA EPÓXI VERMELHA, ACESSÓRIOS NÃO INCLUSOS NBR 15420 ESGOTO</v>
          </cell>
          <cell r="C2794" t="str">
            <v>un</v>
          </cell>
          <cell r="D2794">
            <v>8754.7000000000007</v>
          </cell>
        </row>
        <row r="2795">
          <cell r="A2795" t="str">
            <v>HM06291</v>
          </cell>
          <cell r="B2795" t="str">
            <v>CURVA 90º COM FLANGES PN10 FERRO FUNDIDO DN=500 MM (174,00 KG) PINTURA EPÓXI VERMELHA, ACESSÓRIOS NÃO INCLUSOS NBR 15420 ESGOTO</v>
          </cell>
          <cell r="C2795" t="str">
            <v>un</v>
          </cell>
          <cell r="D2795">
            <v>11682.51</v>
          </cell>
        </row>
        <row r="2796">
          <cell r="A2796" t="str">
            <v>HM06283</v>
          </cell>
          <cell r="B2796" t="str">
            <v>CURVA 90º COM FLANGES E PÉ PN10/16 FERRO FUNDIDO DN=100 MM (17,00 KG) PINTURA EPÓXI VERMELHA, ACESSÓRIOS NÃO INCLUSOS NBR 15420 ESGOTO</v>
          </cell>
          <cell r="C2796" t="str">
            <v>un</v>
          </cell>
          <cell r="D2796">
            <v>598.78</v>
          </cell>
        </row>
        <row r="2797">
          <cell r="A2797" t="str">
            <v>HM06284</v>
          </cell>
          <cell r="B2797" t="str">
            <v>CURVA 90º COM FLANGES E PÉ PN10/16 FERRO FUNDIDO DN=150 MM (28,00 KG) PINTURA EPÓXI VERMELHA, ACESSÓRIOS NÃO INCLUSOS NBR 15420 ESGOTO</v>
          </cell>
          <cell r="C2797" t="str">
            <v>un</v>
          </cell>
          <cell r="D2797">
            <v>1085.8800000000001</v>
          </cell>
        </row>
        <row r="2798">
          <cell r="A2798" t="str">
            <v>HM06276</v>
          </cell>
          <cell r="B2798" t="str">
            <v>CURVA 90º COM FLANGES E PÉ PN10 FERRO FUNDIDO DN=200 MM (43,50 KG) PINTURA EPÓXI VERMELHA, ACESSÓRIOS NÃO INCLUSOS NBR 15420 ESGOTO</v>
          </cell>
          <cell r="C2798" t="str">
            <v>un</v>
          </cell>
          <cell r="D2798">
            <v>1585.87</v>
          </cell>
        </row>
        <row r="2799">
          <cell r="A2799" t="str">
            <v>HM06277</v>
          </cell>
          <cell r="B2799" t="str">
            <v>CURVA 90º COM FLANGES E PÉ PN10 FERRO FUNDIDO DN=250 MM (71,00 KG) PINTURA EPÓXI VERMELHA, ACESSÓRIOS NÃO INCLUSOS NBR 15420 ESGOTO</v>
          </cell>
          <cell r="C2799" t="str">
            <v>un</v>
          </cell>
          <cell r="D2799">
            <v>2698.88</v>
          </cell>
        </row>
        <row r="2800">
          <cell r="A2800" t="str">
            <v>HM06278</v>
          </cell>
          <cell r="B2800" t="str">
            <v>CURVA 90º COM FLANGES E PÉ PN10 FERRO FUNDIDO DN=300 MM (102,00 KG) PINTURA EPÓXI VERMELHA, ACESSÓRIOS NÃO INCLUSOS NBR 15420 ESGOTO</v>
          </cell>
          <cell r="C2800" t="str">
            <v>un</v>
          </cell>
          <cell r="D2800">
            <v>3469.94</v>
          </cell>
        </row>
        <row r="2801">
          <cell r="A2801" t="str">
            <v>HM06279</v>
          </cell>
          <cell r="B2801" t="str">
            <v>CURVA 90º COM FLANGES E PÉ PN10 FERRO FUNDIDO DN=350 MM (136,00 KG) PINTURA EPÓXI VERMELHA, ACESSÓRIOS NÃO INCLUSOS NBR 15420 ESGOTO</v>
          </cell>
          <cell r="C2801" t="str">
            <v>un</v>
          </cell>
          <cell r="D2801">
            <v>6484.68</v>
          </cell>
        </row>
        <row r="2802">
          <cell r="A2802" t="str">
            <v>HM06280</v>
          </cell>
          <cell r="B2802" t="str">
            <v>CURVA 90º COM FLANGES E PÉ PN10 FERRO FUNDIDO DN=400 MM (172,00 KG) PINTURA EPÓXI VERMELHA, ACESSÓRIOS NÃO INCLUSOS NBR 15420 ESGOTO</v>
          </cell>
          <cell r="C2802" t="str">
            <v>un</v>
          </cell>
          <cell r="D2802">
            <v>9972.23</v>
          </cell>
        </row>
        <row r="2803">
          <cell r="A2803" t="str">
            <v>HM06281</v>
          </cell>
          <cell r="B2803" t="str">
            <v>CURVA 90º COM FLANGES E PÉ PN10 FERRO FUNDIDO DN=450 MM (231,00 KG) PINTURA EPÓXI VERMELHA, ACESSÓRIOS NÃO INCLUSOS NBR 15420 ESGOTO</v>
          </cell>
          <cell r="C2803" t="str">
            <v>un</v>
          </cell>
          <cell r="D2803">
            <v>14019.77</v>
          </cell>
        </row>
        <row r="2804">
          <cell r="A2804" t="str">
            <v>HM06282</v>
          </cell>
          <cell r="B2804" t="str">
            <v>CURVA 90º COM FLANGES E PÉ PN10 FERRO FUNDIDO DN=500 MM (276,00 KG) PINTURA EPÓXI VERMELHA, ACESSÓRIOS NÃO INCLUSOS NBR 15420 ESGOTO</v>
          </cell>
          <cell r="C2804" t="str">
            <v>un</v>
          </cell>
          <cell r="D2804">
            <v>18081.48</v>
          </cell>
        </row>
        <row r="2805">
          <cell r="A2805" t="str">
            <v>HM06304</v>
          </cell>
          <cell r="B2805" t="str">
            <v>EXTREMIDADE BOLSA JE2GS - FLANGE PN10/16/25 FERRO FUNDIDO DN=80 MM L=130 MM (8,10 KG) PINTURA EPÓXI VERMELHA E ANEL DE BORRACHA INCLUSO NBR 15420 ESGOTO</v>
          </cell>
          <cell r="C2805" t="str">
            <v>un</v>
          </cell>
          <cell r="D2805">
            <v>241.45</v>
          </cell>
        </row>
        <row r="2806">
          <cell r="A2806" t="str">
            <v>HM06302</v>
          </cell>
          <cell r="B2806" t="str">
            <v>EXTREMIDADE BOLSA JE2GS - FLANGE PN10/16 FERRO FUNDIDO DN=100 MM L=130 MM (9,80 KG) PINTURA EPÓXI VERMELHA E ANEL DE BORRACHA INCLUSO NBR 15420 ESGOTO</v>
          </cell>
          <cell r="C2806" t="str">
            <v>un</v>
          </cell>
          <cell r="D2806">
            <v>320.02999999999997</v>
          </cell>
        </row>
        <row r="2807">
          <cell r="A2807" t="str">
            <v>HM06303</v>
          </cell>
          <cell r="B2807" t="str">
            <v>EXTREMIDADE BOLSA JE2GS - FLANGE PN10/16 FERRO FUNDIDO DN=150 MM L=135 MM (15,70 KG) PINTURA EPÓXI VERMELHA E ANEL DE BORRACHA INCLUSO NBR 15420 ESGOTO</v>
          </cell>
          <cell r="C2807" t="str">
            <v>un</v>
          </cell>
          <cell r="D2807">
            <v>489.9</v>
          </cell>
        </row>
        <row r="2808">
          <cell r="A2808" t="str">
            <v>HM06295</v>
          </cell>
          <cell r="B2808" t="str">
            <v>EXTREMIDADE BOLSA JE2GS - FLANGE PN10 FERRO FUNDIDO DN=200 MM L=140 MM (20,90 KG) PINTURA EPÓXI VERMELHA E ANEL DE BORRACHA INCLUSO NBR 15420 ESGOTO</v>
          </cell>
          <cell r="C2808" t="str">
            <v>un</v>
          </cell>
          <cell r="D2808">
            <v>753.63</v>
          </cell>
        </row>
        <row r="2809">
          <cell r="A2809" t="str">
            <v>HM06296</v>
          </cell>
          <cell r="B2809" t="str">
            <v>EXTREMIDADE BOLSA JE2GS - FLANGE PN10 FERRO FUNDIDO DN=250 MM L=145 MM (28,80 KG) PINTURA EPÓXI VERMELHA E ANEL DE BORRACHA INCLUSO NBR 15420 ESGOTO</v>
          </cell>
          <cell r="C2809" t="str">
            <v>un</v>
          </cell>
          <cell r="D2809">
            <v>889.8</v>
          </cell>
        </row>
        <row r="2810">
          <cell r="A2810" t="str">
            <v>HM06297</v>
          </cell>
          <cell r="B2810" t="str">
            <v>EXTREMIDADE BOLSA JE2GS - FLANGE PN10 FERRO FUNDIDO DN=300 MM L=150 MM (37,60 KG) PINTURA EPÓXI VERMELHA E ANEL DE BORRACHA INCLUSO NBR 15420 ESGOTO</v>
          </cell>
          <cell r="C2810" t="str">
            <v>un</v>
          </cell>
          <cell r="D2810">
            <v>1081.72</v>
          </cell>
        </row>
        <row r="2811">
          <cell r="A2811" t="str">
            <v>HM06298</v>
          </cell>
          <cell r="B2811" t="str">
            <v>EXTREMIDADE BOLSA JE2GS - FLANGE PN10 FERRO FUNDIDO DN=350 MM L=155 MM (44,00 KG) PINTURA EPÓXI VERMELHA E ANEL DE BORRACHA INCLUSO NBR 15420 ESGOTO</v>
          </cell>
          <cell r="C2811" t="str">
            <v>un</v>
          </cell>
          <cell r="D2811">
            <v>1965.45</v>
          </cell>
        </row>
        <row r="2812">
          <cell r="A2812" t="str">
            <v>HM06299</v>
          </cell>
          <cell r="B2812" t="str">
            <v>EXTREMIDADE BOLSA JE2GS - FLANGE PN10 FERRO FUNDIDO DN=400 MM L=160 MM (53,10 KG) PINTURA EPÓXI VERMELHA E ANEL DE BORRACHA INCLUSO NBR 15420 ESGOTO</v>
          </cell>
          <cell r="C2812" t="str">
            <v>un</v>
          </cell>
          <cell r="D2812">
            <v>2359.6999999999998</v>
          </cell>
        </row>
        <row r="2813">
          <cell r="A2813" t="str">
            <v>HM06300</v>
          </cell>
          <cell r="B2813" t="str">
            <v>EXTREMIDADE BOLSA JE2GS - FLANGE PN10 FERRO FUNDIDO DN=450 MM L=165 MM (69,60 KG) PINTURA EPÓXI VERMELHA E ANEL DE BORRACHA INCLUSO NBR 15420 ESGOTO</v>
          </cell>
          <cell r="C2813" t="str">
            <v>un</v>
          </cell>
          <cell r="D2813">
            <v>3447.83</v>
          </cell>
        </row>
        <row r="2814">
          <cell r="A2814" t="str">
            <v>HM06301</v>
          </cell>
          <cell r="B2814" t="str">
            <v>EXTREMIDADE BOLSA JE2GS - FLANGE PN10 FERRO FUNDIDO DN=500 MM L=170 MM (81,60 KG) PINTURA EPÓXI VERMELHA E ANEL DE BORRACHA INCLUSO NBR 15420 ESGOTO</v>
          </cell>
          <cell r="C2814" t="str">
            <v>un</v>
          </cell>
          <cell r="D2814">
            <v>3895.12</v>
          </cell>
        </row>
        <row r="2815">
          <cell r="A2815" t="str">
            <v>HM06323</v>
          </cell>
          <cell r="B2815" t="str">
            <v>EXTREMIDADE PONTA - FLANGE PN10/16/25 FERRO FUNDIDO DN=80 MM L=350 MM (8,50 KG) PINTURA EPÓXI VERMELHA - ACESSÓRIOS NÃO INCLUSOS NBR 15420 ESGOTO</v>
          </cell>
          <cell r="C2815" t="str">
            <v>un</v>
          </cell>
          <cell r="D2815">
            <v>426.24</v>
          </cell>
        </row>
        <row r="2816">
          <cell r="A2816" t="str">
            <v>HM06320</v>
          </cell>
          <cell r="B2816" t="str">
            <v>EXTREMIDADE PONTA - FLANGE PN10/16 FERRO FUNDIDO DN=100 MM L=360 MM (10,90 KG) PINTURA EPÓXI VERMELHA - ACESSÓRIOS NÃO INCLUSOS NBR 15420 ESGOTO</v>
          </cell>
          <cell r="C2816" t="str">
            <v>un</v>
          </cell>
          <cell r="D2816">
            <v>565.16999999999996</v>
          </cell>
        </row>
        <row r="2817">
          <cell r="A2817" t="str">
            <v>HM06321</v>
          </cell>
          <cell r="B2817" t="str">
            <v>EXTREMIDADE PONTA - FLANGE PN10/16 FERRO FUNDIDO DN=150 MM L=380 MM (17,70 KG) PINTURA EPÓXI VERMELHA - ACESSÓRIOS NÃO INCLUSOS NBR 15420 ESGOTO</v>
          </cell>
          <cell r="C2817" t="str">
            <v>un</v>
          </cell>
          <cell r="D2817">
            <v>1216.27</v>
          </cell>
        </row>
        <row r="2818">
          <cell r="A2818" t="str">
            <v>HM06311</v>
          </cell>
          <cell r="B2818" t="str">
            <v>EXTREMIDADE PONTA - FLANGE PN10 FERRO FUNDIDO DN=200 MM L=400 MM (23,20 KG) PINTURA EPÓXI VERMELHA - ACESSÓRIOS NÃO INCLUSOS NBR 15420 ESGOTO</v>
          </cell>
          <cell r="C2818" t="str">
            <v>un</v>
          </cell>
          <cell r="D2818">
            <v>1345.21</v>
          </cell>
        </row>
        <row r="2819">
          <cell r="A2819" t="str">
            <v>HM06312</v>
          </cell>
          <cell r="B2819" t="str">
            <v>EXTREMIDADE PONTA - FLANGE PN10 FERRO FUNDIDO DN=250 MM L=420 MM (32,00 KG) PINTURA EPÓXI VERMELHA - ACESSÓRIOS NÃO INCLUSOS NBR 15420 ESGOTO</v>
          </cell>
          <cell r="C2819" t="str">
            <v>un</v>
          </cell>
          <cell r="D2819">
            <v>1974.14</v>
          </cell>
        </row>
        <row r="2820">
          <cell r="A2820" t="str">
            <v>HM06313</v>
          </cell>
          <cell r="B2820" t="str">
            <v>EXTREMIDADE PONTA - FLANGE PN10 FERRO FUNDIDO DN=300 MM L=440 MM (42,00 KG) PINTURA EPÓXI VERMELHA - ACESSÓRIOS NÃO INCLUSOS NBR 15420 ESGOTO</v>
          </cell>
          <cell r="C2820" t="str">
            <v>un</v>
          </cell>
          <cell r="D2820">
            <v>2308.5700000000002</v>
          </cell>
        </row>
        <row r="2821">
          <cell r="A2821" t="str">
            <v>HM06314</v>
          </cell>
          <cell r="B2821" t="str">
            <v>EXTREMIDADE PONTA - FLANGE PN10 FERRO FUNDIDO DN=350 MM L=460 MM (52,00 KG) PINTURA EPÓXI VERMELHA - ACESSÓRIOS NÃO INCLUSOS NBR 15420 ESGOTO</v>
          </cell>
          <cell r="C2821" t="str">
            <v>un</v>
          </cell>
          <cell r="D2821">
            <v>4197.95</v>
          </cell>
        </row>
        <row r="2822">
          <cell r="A2822" t="str">
            <v>HM06315</v>
          </cell>
          <cell r="B2822" t="str">
            <v>EXTREMIDADE PONTA - FLANGE PN10 FERRO FUNDIDO DN=400 MM L=480 MM (73,50 KG) PINTURA EPÓXI VERMELHA - ACESSÓRIOS NÃO INCLUSOS NBR 15420 ESGOTO</v>
          </cell>
          <cell r="C2822" t="str">
            <v>un</v>
          </cell>
          <cell r="D2822">
            <v>4954.9799999999996</v>
          </cell>
        </row>
        <row r="2823">
          <cell r="A2823" t="str">
            <v>HM06316</v>
          </cell>
          <cell r="B2823" t="str">
            <v>EXTREMIDADE PONTA - FLANGE PN10 FERRO FUNDIDO DN=450 MM L=500 MM (78,00 KG) PINTURA EPÓXI VERMELHA - ACESSÓRIOS NÃO INCLUSOS NBR 15420 ESGOTO</v>
          </cell>
          <cell r="C2823" t="str">
            <v>un</v>
          </cell>
          <cell r="D2823">
            <v>7374.77</v>
          </cell>
        </row>
        <row r="2824">
          <cell r="A2824" t="str">
            <v>HM06317</v>
          </cell>
          <cell r="B2824" t="str">
            <v>EXTREMIDADE PONTA - FLANGE PN10 FERRO FUNDIDO DN=500 MM L=520 MM (114,00 KG) PINTURA EPÓXI VERMELHA - ACESSÓRIOS NÃO INCLUSOS NBR 15420 ESGOTO</v>
          </cell>
          <cell r="C2824" t="str">
            <v>un</v>
          </cell>
          <cell r="D2824">
            <v>5387.54</v>
          </cell>
        </row>
        <row r="2825">
          <cell r="A2825" t="str">
            <v>HM06322</v>
          </cell>
          <cell r="B2825" t="str">
            <v>EXTREMIDADE PONTA - FLANGE PN10/16/25 E ABA DE VEDAÇÃO FERRO FUNDIDO DN=80 MM
L=700 MM (17,00 KG) PINTURA EPÓXI VERMELHA - ACESSÓRIOS NÃO INCLUSOS NBR 15420 ESGOTO</v>
          </cell>
          <cell r="C2825" t="str">
            <v>un</v>
          </cell>
          <cell r="D2825">
            <v>599.45000000000005</v>
          </cell>
        </row>
        <row r="2826">
          <cell r="A2826" t="str">
            <v>HM06318</v>
          </cell>
          <cell r="B2826" t="str">
            <v>EXTREMIDADE PONTA - FLANGE PN10/16 E ABA DE VEDAÇÃO FERRO FUNDIDO DN=100 MM L=700 MM (21,00 KG) PINTURA EPÓXI VERMELHA - ACESSÓRIOS NÃO INCLUSOS NBR 15420 ESGOTO</v>
          </cell>
          <cell r="C2826" t="str">
            <v>un</v>
          </cell>
          <cell r="D2826">
            <v>759.23</v>
          </cell>
        </row>
        <row r="2827">
          <cell r="A2827" t="str">
            <v>HM06319</v>
          </cell>
          <cell r="B2827" t="str">
            <v>EXTREMIDADE PONTA - FLANGE PN10/16 E ABA DE VEDAÇÃO FERRO FUNDIDO DN=150 MM L=700 MM (32,00 KG) PINTURA EPÓXI VERMELHA - ACESSÓRIOS NÃO INCLUSOS NBR 15420 ESGOTO</v>
          </cell>
          <cell r="C2827" t="str">
            <v>un</v>
          </cell>
          <cell r="D2827">
            <v>1235.3900000000001</v>
          </cell>
        </row>
        <row r="2828">
          <cell r="A2828" t="str">
            <v>HM06305</v>
          </cell>
          <cell r="B2828" t="str">
            <v>EXTREMIDADE PONTA - FLANGE PN10 E ABA DE VEDAÇÃO FERRO FUNDIDO DN=200 MM L=700 MM (46,00 KG) PINTURA EPÓXI VERMELHA - ACESSÓRIOS NÃO INCLUSOS NBR 15420 ESGOTO</v>
          </cell>
          <cell r="C2828" t="str">
            <v>un</v>
          </cell>
          <cell r="D2828">
            <v>1603.39</v>
          </cell>
        </row>
        <row r="2829">
          <cell r="A2829" t="str">
            <v>HM06306</v>
          </cell>
          <cell r="B2829" t="str">
            <v>EXTREMIDADE PONTA - FLANGE PN10 E ABA DE VEDAÇÃO FERRO FUNDIDO DN=250 MM L=700 MM (58,00 KG) PINTURA EPÓXI VERMELHA - ACESSÓRIOS NÃO INCLUSOS NBR 15420 ESGOTO</v>
          </cell>
          <cell r="C2829" t="str">
            <v>un</v>
          </cell>
          <cell r="D2829">
            <v>2486.7800000000002</v>
          </cell>
        </row>
        <row r="2830">
          <cell r="A2830" t="str">
            <v>HM06307</v>
          </cell>
          <cell r="B2830" t="str">
            <v>EXTREMIDADE PONTA - FLANGE PN10 E ABA DE VEDAÇÃO FERRO FUNDIDO DN=300 MM L=700 MM (75,00 KG) PINTURA EPÓXI VERMELHA - ACESSÓRIOS NÃO INCLUSOS NBR 15420 ESGOTO</v>
          </cell>
          <cell r="C2830" t="str">
            <v>un</v>
          </cell>
          <cell r="D2830">
            <v>3749.94</v>
          </cell>
        </row>
        <row r="2831">
          <cell r="A2831" t="str">
            <v>HM06308</v>
          </cell>
          <cell r="B2831" t="str">
            <v>EXTREMIDADE PONTA - FLANGE PN10 E ABA DE VEDAÇÃO FERRO FUNDIDO DN=350 MM L=700 MM (89,00 KG) PINTURA EPÓXI VERMELHA - ACESSÓRIOS NÃO INCLUSOS NBR 15420 ESGOTO</v>
          </cell>
          <cell r="C2831" t="str">
            <v>un</v>
          </cell>
          <cell r="D2831">
            <v>3681.17</v>
          </cell>
        </row>
        <row r="2832">
          <cell r="A2832" t="str">
            <v>HM06309</v>
          </cell>
          <cell r="B2832" t="str">
            <v>EXTREMIDADE PONTA - FLANGE PN10 E ABA DE VEDAÇÃO FERRO FUNDIDO DN=400 MM L=700 MM (108,00 KG) PINTURA EPÓXI VERMELHA - ACESSÓRIOS NÃO INCLUSOS NBR 15420 ESGOTO</v>
          </cell>
          <cell r="C2832" t="str">
            <v>un</v>
          </cell>
          <cell r="D2832">
            <v>4632.6899999999996</v>
          </cell>
        </row>
        <row r="2833">
          <cell r="A2833" t="str">
            <v>HM06310</v>
          </cell>
          <cell r="B2833" t="str">
            <v>EXTREMIDADE PONTA - FLANGE PN10 E ABA DE VEDAÇÃO FERRO FUNDIDO DN=500 MM L=700 MM (147,00 KG) PINTURA EPÓXI VERMELHA - ACESSÓRIOS NÃO INCLUSOS NBR 15420 ESGOTO</v>
          </cell>
          <cell r="C2833" t="str">
            <v>un</v>
          </cell>
          <cell r="D2833">
            <v>8915.2800000000007</v>
          </cell>
        </row>
        <row r="2834">
          <cell r="A2834" t="str">
            <v>HM06347</v>
          </cell>
          <cell r="B2834" t="str">
            <v>FLANGE AVULSO PN10/16/25 FERRO FUNDIDO DN=80 MM (3,50 KG) PINTURA EPÓXI VERMELHA - ACESSÓRIOS NÃO INCLUSOS NBR 15420 ESGOTO</v>
          </cell>
          <cell r="C2834" t="str">
            <v>un</v>
          </cell>
          <cell r="D2834">
            <v>177.87</v>
          </cell>
        </row>
        <row r="2835">
          <cell r="A2835" t="str">
            <v>HM06345</v>
          </cell>
          <cell r="B2835" t="str">
            <v>FLANGE AVULSO PN10/16 FERRO FUNDIDO DN=100 MM (4,50 KG) PINTURA EPÓXI VERMELHA - ACESSÓRIOS NÃO INCLUSOS NBR 15420 ESGOTO</v>
          </cell>
          <cell r="C2835" t="str">
            <v>un</v>
          </cell>
          <cell r="D2835">
            <v>222.56</v>
          </cell>
        </row>
        <row r="2836">
          <cell r="A2836" t="str">
            <v>HM06346</v>
          </cell>
          <cell r="B2836" t="str">
            <v>FLANGE AVULSO PN10/16 FERRO FUNDIDO DN=150 MM (8,00 KG) PINTURA EPÓXI VERMELHA - ACESSÓRIOS NÃO INCLUSOS NBR 15420 ESGOTO</v>
          </cell>
          <cell r="C2836" t="str">
            <v>un</v>
          </cell>
          <cell r="D2836">
            <v>298.39999999999998</v>
          </cell>
        </row>
        <row r="2837">
          <cell r="A2837" t="str">
            <v>HM06338</v>
          </cell>
          <cell r="B2837" t="str">
            <v>FLANGE AVULSO PN10 FERRO FUNDIDO DN=200 MM (10,00 KG) PINTURA EPÓXI VERMELHA - ACESSÓRIOS NÃO INCLUSOS NBR 15420 ESGOTO</v>
          </cell>
          <cell r="C2837" t="str">
            <v>un</v>
          </cell>
          <cell r="D2837">
            <v>421.28</v>
          </cell>
        </row>
        <row r="2838">
          <cell r="A2838" t="str">
            <v>HM06339</v>
          </cell>
          <cell r="B2838" t="str">
            <v>FLANGE AVULSO PN10 FERRO FUNDIDO DN=250 MM (14,00 KG) PINTURA EPÓXI VERMELHA - ACESSÓRIOS NÃO INCLUSOS NBR 15420 ESGOTO</v>
          </cell>
          <cell r="C2838" t="str">
            <v>un</v>
          </cell>
          <cell r="D2838">
            <v>720.68</v>
          </cell>
        </row>
        <row r="2839">
          <cell r="A2839" t="str">
            <v>HM06340</v>
          </cell>
          <cell r="B2839" t="str">
            <v>FLANGE AVULSO PN10 FERRO FUNDIDO DN=300 MM (18,00 KG) PINTURA EPÓXI VERMELHA - ACESSÓRIOS NÃO INCLUSOS NBR 15420 ESGOTO</v>
          </cell>
          <cell r="C2839" t="str">
            <v>un</v>
          </cell>
          <cell r="D2839">
            <v>1045.49</v>
          </cell>
        </row>
        <row r="2840">
          <cell r="A2840" t="str">
            <v>HM06341</v>
          </cell>
          <cell r="B2840" t="str">
            <v>FLANGE AVULSO PN10 FERRO FUNDIDO DN=350 MM (23,00 KG) PINTURA EPÓXI VERMELHA - ACESSÓRIOS NÃO INCLUSOS NBR 15420 ESGOTO</v>
          </cell>
          <cell r="C2840" t="str">
            <v>un</v>
          </cell>
          <cell r="D2840">
            <v>1342.98</v>
          </cell>
        </row>
        <row r="2841">
          <cell r="A2841" t="str">
            <v>HM06342</v>
          </cell>
          <cell r="B2841" t="str">
            <v>FLANGE AVULSO PN10 FERRO FUNDIDO DN=400 MM (28,00 KG) PINTURA EPÓXI VERMELHA - ACESSÓRIOS NÃO INCLUSOS NBR 15420 ESGOTO</v>
          </cell>
          <cell r="C2841" t="str">
            <v>un</v>
          </cell>
          <cell r="D2841">
            <v>1612.54</v>
          </cell>
        </row>
        <row r="2842">
          <cell r="A2842" t="str">
            <v>HM06343</v>
          </cell>
          <cell r="B2842" t="str">
            <v>FLANGE AVULSO PN10 FERRO FUNDIDO DN=450 MM (34,00 KG) PINTURA EPÓXI VERMELHA - ACESSÓRIOS NÃO INCLUSOS NBR 15420 ESGOTO</v>
          </cell>
          <cell r="C2842" t="str">
            <v>un</v>
          </cell>
          <cell r="D2842">
            <v>2018.4</v>
          </cell>
        </row>
        <row r="2843">
          <cell r="A2843" t="str">
            <v>HM06344</v>
          </cell>
          <cell r="B2843" t="str">
            <v>FLANGE AVULSO PN10 FERRO FUNDIDO DN=500 MM (38,00 KG) PINTURA EPÓXI VERMELHA - ACESSÓRIOS NÃO INCLUSOS NBR 15420 ESGOTO</v>
          </cell>
          <cell r="C2843" t="str">
            <v>un</v>
          </cell>
          <cell r="D2843">
            <v>2279.21</v>
          </cell>
        </row>
        <row r="2844">
          <cell r="A2844" t="str">
            <v>HM06333</v>
          </cell>
          <cell r="B2844" t="str">
            <v>FLANGE CEGO PN10 FERRO FUNDIDO DN=50 MM (2,40 KG) PINTURA EPÓXI VERMELHA - ACESSÓRIOS NÃO INCLUSOS NBR 15420 ESGOTO</v>
          </cell>
          <cell r="C2844" t="str">
            <v>un</v>
          </cell>
          <cell r="D2844">
            <v>117.7</v>
          </cell>
        </row>
        <row r="2845">
          <cell r="A2845" t="str">
            <v>HM06337</v>
          </cell>
          <cell r="B2845" t="str">
            <v>FLANGE CEGO PN10/16/25 FERRO FUNDIDO DN=80 MM (3,60 KG) PINTURA EPÓXI VERMELHA - ACESSÓRIOS NÃO INCLUSOS NBR 15420 ESGOTO</v>
          </cell>
          <cell r="C2845" t="str">
            <v>un</v>
          </cell>
          <cell r="D2845">
            <v>162.28</v>
          </cell>
        </row>
        <row r="2846">
          <cell r="A2846" t="str">
            <v>HM06335</v>
          </cell>
          <cell r="B2846" t="str">
            <v>FLANGE CEGO PN10/16 FERRO FUNDIDO DN=100 MM (4,30 KG) PINTURA EPÓXI VERMELHA - ACESSÓRIOS NÃO INCLUSOS NBR 15420 ESGOTO</v>
          </cell>
          <cell r="C2846" t="str">
            <v>un</v>
          </cell>
          <cell r="D2846">
            <v>204.73</v>
          </cell>
        </row>
        <row r="2847">
          <cell r="A2847" t="str">
            <v>HM06336</v>
          </cell>
          <cell r="B2847" t="str">
            <v>FLANGE CEGO PN10/16 FERRO FUNDIDO DN=150 MM (7,20 KG) PINTURA EPÓXI VERMELHA - ACESSÓRIOS NÃO INCLUSOS NBR 15420 ESGOTO</v>
          </cell>
          <cell r="C2847" t="str">
            <v>un</v>
          </cell>
          <cell r="D2847">
            <v>310.7</v>
          </cell>
        </row>
        <row r="2848">
          <cell r="A2848" t="str">
            <v>HM06327</v>
          </cell>
          <cell r="B2848" t="str">
            <v>FLANGE CEGO PN10 FERRO FUNDIDO DN=200 MM (11,00 KG) PINTURA EPÓXI VERMELHA - ACESSÓRIOS NÃO INCLUSOS NBR 15420 ESGOTO</v>
          </cell>
          <cell r="C2848" t="str">
            <v>un</v>
          </cell>
          <cell r="D2848">
            <v>412.73</v>
          </cell>
        </row>
        <row r="2849">
          <cell r="A2849" t="str">
            <v>HM06328</v>
          </cell>
          <cell r="B2849" t="str">
            <v>FLANGE CEGO PN10 FERRO FUNDIDO DN=250 MM (17,00 KG) PINTURA EPÓXI VERMELHA - ACESSÓRIOS NÃO INCLUSOS NBR 15420 ESGOTO</v>
          </cell>
          <cell r="C2849" t="str">
            <v>un</v>
          </cell>
          <cell r="D2849">
            <v>704.47</v>
          </cell>
        </row>
        <row r="2850">
          <cell r="A2850" t="str">
            <v>HM06329</v>
          </cell>
          <cell r="B2850" t="str">
            <v>FLANGE CEGO PN10 FERRO FUNDIDO DN=300 MM (24,00 KG) PINTURA EPÓXI VERMELHA - ACESSÓRIOS NÃO INCLUSOS NBR 15420 ESGOTO</v>
          </cell>
          <cell r="C2850" t="str">
            <v>un</v>
          </cell>
          <cell r="D2850">
            <v>1102.6600000000001</v>
          </cell>
        </row>
        <row r="2851">
          <cell r="A2851" t="str">
            <v>HM06330</v>
          </cell>
          <cell r="B2851" t="str">
            <v>FLANGE CEGO PN10 FERRO FUNDIDO DN=350 MM (30,00 KG) PINTURA EPÓXI VERMELHA - ACESSÓRIOS NÃO INCLUSOS NBR 15420 ESGOTO</v>
          </cell>
          <cell r="C2851" t="str">
            <v>un</v>
          </cell>
          <cell r="D2851">
            <v>1300.18</v>
          </cell>
        </row>
        <row r="2852">
          <cell r="A2852" t="str">
            <v>HM06331</v>
          </cell>
          <cell r="B2852" t="str">
            <v>FLANGE CEGO PN10 FERRO FUNDIDO DN=400 MM (36,00 KG) PINTURA EPÓXI VERMELHA - ACESSÓRIOS NÃO INCLUSOS NBR 15420 ESGOTO</v>
          </cell>
          <cell r="C2852" t="str">
            <v>un</v>
          </cell>
          <cell r="D2852">
            <v>1634.01</v>
          </cell>
        </row>
        <row r="2853">
          <cell r="A2853" t="str">
            <v>HM06332</v>
          </cell>
          <cell r="B2853" t="str">
            <v>FLANGE CEGO PN10 FERRO FUNDIDO DN=450 MM (56,00 KG) PINTURA EPÓXI VERMELHA - ACESSÓRIOS NÃO INCLUSOS NBR 15420 ESGOTO</v>
          </cell>
          <cell r="C2853" t="str">
            <v>un</v>
          </cell>
          <cell r="D2853">
            <v>2723.5</v>
          </cell>
        </row>
        <row r="2854">
          <cell r="A2854" t="str">
            <v>HM06334</v>
          </cell>
          <cell r="B2854" t="str">
            <v>FLANGE CEGO PN10 FERRO FUNDIDO DN=500 MM (68,00 KG) PINTURA EPÓXI VERMELHA - ACESSÓRIOS NÃO INCLUSOS NBR 15420 ESGOTO</v>
          </cell>
          <cell r="C2854" t="str">
            <v>un</v>
          </cell>
          <cell r="D2854">
            <v>2733.14</v>
          </cell>
        </row>
        <row r="2855">
          <cell r="A2855" t="str">
            <v>HM06380</v>
          </cell>
          <cell r="B2855" t="str">
            <v>JUNÇÃO 45º COM FLANGES PN10/16/25 FERRO FUNDIDO DN=80 X 80 MM (17,20 KG) PINTURA EPÓXI VERMELHA - ACESSÓRIOS NÃO INCLUSOS NBR 15420 ESGOTO</v>
          </cell>
          <cell r="C2855" t="str">
            <v>un</v>
          </cell>
          <cell r="D2855">
            <v>610.97</v>
          </cell>
        </row>
        <row r="2856">
          <cell r="A2856" t="str">
            <v>HM06377</v>
          </cell>
          <cell r="B2856" t="str">
            <v>JUNÇÃO 45º COM FLANGES PN10/16 FERRO FUNDIDO DN=100 X 80 MM (20,80 KG) PINTURA EPÓXI VERMELHA - ACESSÓRIOS NÃO INCLUSOS NBR 15420 ESGOTO</v>
          </cell>
          <cell r="C2856" t="str">
            <v>un</v>
          </cell>
          <cell r="D2856">
            <v>827.09</v>
          </cell>
        </row>
        <row r="2857">
          <cell r="A2857" t="str">
            <v>HM06376</v>
          </cell>
          <cell r="B2857" t="str">
            <v>JUNÇÃO 45º COM FLANGES PN10/16 FERRO FUNDIDO DN=100 X 100 MM (21,00 KG) PINTURA EPÓXI VERMELHA - ACESSÓRIOS NÃO INCLUSOS NBR 15420 ESGOTO</v>
          </cell>
          <cell r="C2857" t="str">
            <v>un</v>
          </cell>
          <cell r="D2857">
            <v>777.97</v>
          </cell>
        </row>
        <row r="2858">
          <cell r="A2858" t="str">
            <v>HM06378</v>
          </cell>
          <cell r="B2858" t="str">
            <v>JUNÇÃO 45º COM FLANGES PN10/16 FERRO FUNDIDO DN=150 X 100 MM (33,00 KG) PINTURA EPÓXI VERMELHA - ACESSÓRIOS NÃO INCLUSOS NBR 15420 ESGOTO</v>
          </cell>
          <cell r="C2858" t="str">
            <v>un</v>
          </cell>
          <cell r="D2858">
            <v>1283.31</v>
          </cell>
        </row>
        <row r="2859">
          <cell r="A2859" t="str">
            <v>HM06379</v>
          </cell>
          <cell r="B2859" t="str">
            <v>JUNÇÃO 45º COM FLANGES PN10/16 FERRO FUNDIDO DN=150 X 150 MM (36,00 KG) PINTURA EPÓXI VERMELHA - ACESSÓRIOS NÃO INCLUSOS NBR 15420 ESGOTO</v>
          </cell>
          <cell r="C2859" t="str">
            <v>un</v>
          </cell>
          <cell r="D2859">
            <v>1609.92</v>
          </cell>
        </row>
        <row r="2860">
          <cell r="A2860" t="str">
            <v>HM06365</v>
          </cell>
          <cell r="B2860" t="str">
            <v>JUNÇÃO 45º COM FLANGES PN10 FERRO FUNDIDO DN=200 X 100 MM (47,00 KG) PINTURA EPÓXI VERMELHA - ACESSÓRIOS NÃO INCLUSOS NBR 15420 ESGOTO</v>
          </cell>
          <cell r="C2860" t="str">
            <v>un</v>
          </cell>
          <cell r="D2860">
            <v>1782.15</v>
          </cell>
        </row>
        <row r="2861">
          <cell r="A2861" t="str">
            <v>HM06366</v>
          </cell>
          <cell r="B2861" t="str">
            <v>JUNÇÃO 45º COM FLANGES PN10 FERRO FUNDIDO DN=200 X 150 MM (51,00 KG) PINTURA EPÓXI VERMELHA - ACESSÓRIOS NÃO INCLUSOS NBR 15420 ESGOTO</v>
          </cell>
          <cell r="C2861" t="str">
            <v>un</v>
          </cell>
          <cell r="D2861">
            <v>2095.5100000000002</v>
          </cell>
        </row>
        <row r="2862">
          <cell r="A2862" t="str">
            <v>HM06367</v>
          </cell>
          <cell r="B2862" t="str">
            <v>JUNÇÃO 45º COM FLANGES PN10 FERRO FUNDIDO DN=200 X 200 MM (55,00 KG) PINTURA EPÓXI VERMELHA - ACESSÓRIOS NÃO INCLUSOS NBR 15420 ESGOTO</v>
          </cell>
          <cell r="C2862" t="str">
            <v>un</v>
          </cell>
          <cell r="D2862">
            <v>2484.0100000000002</v>
          </cell>
        </row>
        <row r="2863">
          <cell r="A2863" t="str">
            <v>HM06368</v>
          </cell>
          <cell r="B2863" t="str">
            <v>JUNÇÃO 45º COM FLANGES PN10 FERRO FUNDIDO DN=250 X 150 MM (72,00 KG) PINTURA EPÓXI VERMELHA - ACESSÓRIOS NÃO INCLUSOS NBR 15420 ESGOTO</v>
          </cell>
          <cell r="C2863" t="str">
            <v>un</v>
          </cell>
          <cell r="D2863">
            <v>3317.99</v>
          </cell>
        </row>
        <row r="2864">
          <cell r="A2864" t="str">
            <v>HM06369</v>
          </cell>
          <cell r="B2864" t="str">
            <v>JUNÇÃO 45º COM FLANGES PN10 FERRO FUNDIDO DN=250 X 200 MM (76,00 KG) PINTURA EPÓXI VERMELHA - ACESSÓRIOS NÃO INCLUSOS NBR 15420 ESGOTO</v>
          </cell>
          <cell r="C2864" t="str">
            <v>un</v>
          </cell>
          <cell r="D2864">
            <v>3165.27</v>
          </cell>
        </row>
        <row r="2865">
          <cell r="A2865" t="str">
            <v>HM06370</v>
          </cell>
          <cell r="B2865" t="str">
            <v>JUNÇÃO 45º COM FLANGES PN10 FERRO FUNDIDO DN=250 X 250 MM (80,00 KG) PINTURA EPÓXI VERMELHA - ACESSÓRIOS NÃO INCLUSOS NBR 15420 ESGOTO</v>
          </cell>
          <cell r="C2865" t="str">
            <v>un</v>
          </cell>
          <cell r="D2865">
            <v>3559.68</v>
          </cell>
        </row>
        <row r="2866">
          <cell r="A2866" t="str">
            <v>HM06371</v>
          </cell>
          <cell r="B2866" t="str">
            <v>JUNÇÃO 45º COM FLANGES PN10 FERRO FUNDIDO DN=300 X 200 MM (103,00 KG) PINTURA EPÓXI VERMELHA - ACESSÓRIOS NÃO INCLUSOS NBR 15420 ESGOTO</v>
          </cell>
          <cell r="C2866" t="str">
            <v>un</v>
          </cell>
          <cell r="D2866">
            <v>4696.8999999999996</v>
          </cell>
        </row>
        <row r="2867">
          <cell r="A2867" t="str">
            <v>HM06372</v>
          </cell>
          <cell r="B2867" t="str">
            <v>JUNÇÃO 45º COM FLANGES PN10 FERRO FUNDIDO DN=300 X 250 MM (140,40 KG) PINTURA EPÓXI VERMELHA - ACESSÓRIOS NÃO INCLUSOS NBR 15420 ESGOTO</v>
          </cell>
          <cell r="C2867" t="str">
            <v>un</v>
          </cell>
          <cell r="D2867">
            <v>5169.74</v>
          </cell>
        </row>
        <row r="2868">
          <cell r="A2868" t="str">
            <v>HM06373</v>
          </cell>
          <cell r="B2868" t="str">
            <v>JUNÇÃO 45º COM FLANGES PN10 FERRO FUNDIDO DN=300 X 300 MM (111,00 KG) PINTURA EPÓXI VERMELHA - ACESSÓRIOS NÃO INCLUSOS NBR 15420 ESGOTO</v>
          </cell>
          <cell r="C2868" t="str">
            <v>un</v>
          </cell>
          <cell r="D2868">
            <v>5116.88</v>
          </cell>
        </row>
        <row r="2869">
          <cell r="A2869" t="str">
            <v>HM06374</v>
          </cell>
          <cell r="B2869" t="str">
            <v>JUNÇÃO 45º COM FLANGES PN10 FERRO FUNDIDO DN=400 X 300 MM (168,00 KG) PINTURA EPÓXI VERMELHA - ACESSÓRIOS NÃO INCLUSOS NBR 15420 ESGOTO</v>
          </cell>
          <cell r="C2869" t="str">
            <v>un</v>
          </cell>
          <cell r="D2869">
            <v>12749.76</v>
          </cell>
        </row>
        <row r="2870">
          <cell r="A2870" t="str">
            <v>HM06375</v>
          </cell>
          <cell r="B2870" t="str">
            <v>JUNÇÃO 45º COM FLANGES PN10 FERRO FUNDIDO DN=400 X 400 MM (173,00 KG) PINTURA EPÓXI VERMELHA - ACESSÓRIOS NÃO INCLUSOS NBR 15420 ESGOTO</v>
          </cell>
          <cell r="C2870" t="str">
            <v>un</v>
          </cell>
          <cell r="D2870">
            <v>13082.38</v>
          </cell>
        </row>
        <row r="2871">
          <cell r="A2871" t="str">
            <v>HM06397</v>
          </cell>
          <cell r="B2871" t="str">
            <v>JUNTA GIBAULT FERRO FUNDIDO DN=80 MM (7,0 KG) PINTURA EPÓXI VERMELHA - ACESSÓRIOS INCLUSOS NBR 15420 ESGOTO</v>
          </cell>
          <cell r="C2871" t="str">
            <v>un</v>
          </cell>
          <cell r="D2871">
            <v>337.12</v>
          </cell>
        </row>
        <row r="2872">
          <cell r="A2872" t="str">
            <v>HM06388</v>
          </cell>
          <cell r="B2872" t="str">
            <v>JUNTA GIBAULT FERRO FUNDIDO DN=100 MM (5,20 KG) PINTURA EPÓXI VERMELHA - ACESSÓRIOS INCLUSOS NBR 15420 ESGOTO</v>
          </cell>
          <cell r="C2872" t="str">
            <v>un</v>
          </cell>
          <cell r="D2872">
            <v>412.92</v>
          </cell>
        </row>
        <row r="2873">
          <cell r="A2873" t="str">
            <v>HM06389</v>
          </cell>
          <cell r="B2873" t="str">
            <v>JUNTA GIBAULT FERRO FUNDIDO DN=150 MM (9,20 KG) PINTURA EPÓXI VERMELHA - ACESSÓRIOS INCLUSOS NBR 15420 ESGOTO</v>
          </cell>
          <cell r="C2873" t="str">
            <v>un</v>
          </cell>
          <cell r="D2873">
            <v>604.88</v>
          </cell>
        </row>
        <row r="2874">
          <cell r="A2874" t="str">
            <v>HM06390</v>
          </cell>
          <cell r="B2874" t="str">
            <v>JUNTA GIBAULT FERRO FUNDIDO DN=200 MM (17,50 KG) PINTURA EPÓXI VERMELHA - ACESSÓRIOS INCLUSOS NBR 15420 ESGOTO</v>
          </cell>
          <cell r="C2874" t="str">
            <v>un</v>
          </cell>
          <cell r="D2874">
            <v>866</v>
          </cell>
        </row>
        <row r="2875">
          <cell r="A2875" t="str">
            <v>HM06391</v>
          </cell>
          <cell r="B2875" t="str">
            <v>JUNTA GIBAULT FERRO FUNDIDO DN=250 MM (29,40 KG) PINTURA EPÓXI VERMELHA - ACESSÓRIOS INCLUSOS NBR 15420 ESGOTO</v>
          </cell>
          <cell r="C2875" t="str">
            <v>un</v>
          </cell>
          <cell r="D2875">
            <v>1044.42</v>
          </cell>
        </row>
        <row r="2876">
          <cell r="A2876" t="str">
            <v>HM06392</v>
          </cell>
          <cell r="B2876" t="str">
            <v>JUNTA GIBAULT FERRO FUNDIDO DN=300 MM (34,00 KG) PINTURA EPÓXI VERMELHA - ACESSÓRIOS INCLUSOS NBR 15420 ESGOTO</v>
          </cell>
          <cell r="C2876" t="str">
            <v>un</v>
          </cell>
          <cell r="D2876">
            <v>1309.95</v>
          </cell>
        </row>
        <row r="2877">
          <cell r="A2877" t="str">
            <v>HM06393</v>
          </cell>
          <cell r="B2877" t="str">
            <v>JUNTA GIBAULT FERRO FUNDIDO DN=350 MM (46,30 KG) PINTURA EPÓXI VERMELHA - ACESSÓRIOS INCLUSOS NBR 15420 ESGOTO</v>
          </cell>
          <cell r="C2877" t="str">
            <v>un</v>
          </cell>
          <cell r="D2877">
            <v>1938.25</v>
          </cell>
        </row>
        <row r="2878">
          <cell r="A2878" t="str">
            <v>HM06394</v>
          </cell>
          <cell r="B2878" t="str">
            <v>JUNTA GIBAULT FERRO FUNDIDO DN=400 MM (54,30 KG) PINTURA EPÓXI VERMELHA - ACESSÓRIOS INCLUSOS NBR 15420 ESGOTO</v>
          </cell>
          <cell r="C2878" t="str">
            <v>un</v>
          </cell>
          <cell r="D2878">
            <v>2489.9</v>
          </cell>
        </row>
        <row r="2879">
          <cell r="A2879" t="str">
            <v>HM06395</v>
          </cell>
          <cell r="B2879" t="str">
            <v>JUNTA GIBAULT FERRO FUNDIDO DN=450 MM (59,20 KG) PINTURA EPÓXI VERMELHA - ACESSÓRIOS INCLUSOS NBR 15420 ESGOTO</v>
          </cell>
          <cell r="C2879" t="str">
            <v>un</v>
          </cell>
          <cell r="D2879">
            <v>3337.68</v>
          </cell>
        </row>
        <row r="2880">
          <cell r="A2880" t="str">
            <v>HM06396</v>
          </cell>
          <cell r="B2880" t="str">
            <v>JUNTA GIBAULT FERRO FUNDIDO DN=500 MM (68,50 KG) PINTURA EPÓXI VERMELHA - ACESSÓRIOS INCLUSOS NBR 15420 ESGOTO</v>
          </cell>
          <cell r="C2880" t="str">
            <v>un</v>
          </cell>
          <cell r="D2880">
            <v>3651.51</v>
          </cell>
        </row>
        <row r="2881">
          <cell r="A2881" t="str">
            <v>HM06420</v>
          </cell>
          <cell r="B2881" t="str">
            <v>LUVA DE CORRER COM BOLSAS JUNTA MECÂNICA FERRO FUNDIDO DN=80 MM (16,34 KG) PINTURA EPÓXI VERMELHA - ACESSÓRIOS INCLUSOS NBR 15420 ESGOTO</v>
          </cell>
          <cell r="C2881" t="str">
            <v>un</v>
          </cell>
          <cell r="D2881">
            <v>849.58</v>
          </cell>
        </row>
        <row r="2882">
          <cell r="A2882" t="str">
            <v>HM06411</v>
          </cell>
          <cell r="B2882" t="str">
            <v>LUVA DE CORRER COM BOLSAS JUNTA MECÂNICA FERRO FUNDIDO DN=100 MM (19,14 KG) PINTURA EPÓXI VERMELHA - ACESSÓRIOS INCLUSOS NBR 15420 ESGOTO</v>
          </cell>
          <cell r="C2882" t="str">
            <v>un</v>
          </cell>
          <cell r="D2882">
            <v>854.87</v>
          </cell>
        </row>
        <row r="2883">
          <cell r="A2883" t="str">
            <v>HM06412</v>
          </cell>
          <cell r="B2883" t="str">
            <v>LUVA DE CORRER COM BOLSAS JUNTA MECÂNICA FERRO FUNDIDO DN=150 MM (27,56 KG) PINTURA EPÓXI VERMELHA - ACESSÓRIOS INCLUSOS NBR 15420 ESGOTO</v>
          </cell>
          <cell r="C2883" t="str">
            <v>un</v>
          </cell>
          <cell r="D2883">
            <v>1330.37</v>
          </cell>
        </row>
        <row r="2884">
          <cell r="A2884" t="str">
            <v>HM06413</v>
          </cell>
          <cell r="B2884" t="str">
            <v>LUVA DE CORRER COM BOLSAS JUNTA MECÂNICA FERRO FUNDIDO DN=200 MM (41,36 KG) PINTURA EPÓXI VERMELHA - ACESSÓRIOS INCLUSOS NBR 15420 ESGOTO</v>
          </cell>
          <cell r="C2884" t="str">
            <v>un</v>
          </cell>
          <cell r="D2884">
            <v>1812.48</v>
          </cell>
        </row>
        <row r="2885">
          <cell r="A2885" t="str">
            <v>HM06414</v>
          </cell>
          <cell r="B2885" t="str">
            <v>LUVA DE CORRER COM BOLSAS JUNTA MECÂNICA FERRO FUNDIDO DN=250 MM (64,48 KG) PINTURA EPÓXI VERMELHA - ACESSÓRIOS INCLUSOS NBR 15420 ESGOTO</v>
          </cell>
          <cell r="C2885" t="str">
            <v>un</v>
          </cell>
          <cell r="D2885">
            <v>2532.36</v>
          </cell>
        </row>
        <row r="2886">
          <cell r="A2886" t="str">
            <v>HM06415</v>
          </cell>
          <cell r="B2886" t="str">
            <v>LUVA DE CORRER COM BOLSAS JUNTA MECÂNICA FERRO FUNDIDO DN=300 MM (76,68 KG) PINTURA EPÓXI VERMELHA - ACESSÓRIOS INCLUSOS NBR 15420 ESGOTO</v>
          </cell>
          <cell r="C2886" t="str">
            <v>un</v>
          </cell>
          <cell r="D2886">
            <v>3067.58</v>
          </cell>
        </row>
        <row r="2887">
          <cell r="A2887" t="str">
            <v>HM06416</v>
          </cell>
          <cell r="B2887" t="str">
            <v>LUVA DE CORRER COM BOLSAS JUNTA MECÂNICA FERRO FUNDIDO DN=350 MM (111,43 KG) PINTURA EPÓXI VERMELHA - ACESSÓRIOS INCLUSOS NBR 15420 ESGOTO</v>
          </cell>
          <cell r="C2887" t="str">
            <v>un</v>
          </cell>
          <cell r="D2887">
            <v>4878.54</v>
          </cell>
        </row>
        <row r="2888">
          <cell r="A2888" t="str">
            <v>HM06417</v>
          </cell>
          <cell r="B2888" t="str">
            <v>LUVA DE CORRER COM BOLSAS JUNTA MECÂNICA FERRO FUNDIDO DN=400 MM (133,50 KG) PINTURA EPÓXI VERMELHA - ACESSÓRIOS INCLUSOS NBR 15420 ESGOTO</v>
          </cell>
          <cell r="C2888" t="str">
            <v>un</v>
          </cell>
          <cell r="D2888">
            <v>5106.67</v>
          </cell>
        </row>
        <row r="2889">
          <cell r="A2889" t="str">
            <v>HM06418</v>
          </cell>
          <cell r="B2889" t="str">
            <v>LUVA DE CORRER COM BOLSAS JUNTA MECÂNICA FERRO FUNDIDO DN=450 MM (159,30 KG) PINTURA EPÓXI VERMELHA - ACESSÓRIOS INCLUSOS NBR 15420 ESGOTO</v>
          </cell>
          <cell r="C2889" t="str">
            <v>un</v>
          </cell>
          <cell r="D2889">
            <v>6767.16</v>
          </cell>
        </row>
        <row r="2890">
          <cell r="A2890" t="str">
            <v>HM06419</v>
          </cell>
          <cell r="B2890" t="str">
            <v>LUVA DE CORRER COM BOLSAS JUNTA MECÂNICA FERRO FUNDIDO DN=500 MM (194,00 KG) PINTURA EPÓXI VERMELHA - ACESSÓRIOS INCLUSOS NBR 15420 ESGOTO</v>
          </cell>
          <cell r="C2890" t="str">
            <v>un</v>
          </cell>
          <cell r="D2890">
            <v>7192.57</v>
          </cell>
        </row>
        <row r="2891">
          <cell r="A2891" t="str">
            <v>HM06398</v>
          </cell>
          <cell r="B2891" t="str">
            <v>LUVA COM BOLSAS JE2GS FERRO FUNDIDO DN=80 MM (10,00 KG) PINTURA EPÓXI VERMELHA - ANÉIS DE BORRACHA INCLUSOS NBR 15420 ESGOTO</v>
          </cell>
          <cell r="C2891" t="str">
            <v>un</v>
          </cell>
          <cell r="D2891">
            <v>262.2</v>
          </cell>
        </row>
        <row r="2892">
          <cell r="A2892" t="str">
            <v>HM06399</v>
          </cell>
          <cell r="B2892" t="str">
            <v>LUVA COM BOLSAS JE2GS FERRO FUNDIDODN=100 MM (11,70 KG) PINTURA EPÓXI VERMELHA - ANÉIS DE BORRACHA INCLUSOS NBR 15420 ESGOTO</v>
          </cell>
          <cell r="C2892" t="str">
            <v>un</v>
          </cell>
          <cell r="D2892">
            <v>312.87</v>
          </cell>
        </row>
        <row r="2893">
          <cell r="A2893" t="str">
            <v>HM06400</v>
          </cell>
          <cell r="B2893" t="str">
            <v>LUVA COM BOLSAS JE2GS FERRO FUNDIDO DN=150 MM (16,70 KG) PINTURA EPÓXI VERMELHA - ANÉIS DE BORRACHA INCLUSOS NBR 15420 ESGOTO</v>
          </cell>
          <cell r="C2893" t="str">
            <v>un</v>
          </cell>
          <cell r="D2893">
            <v>462.6</v>
          </cell>
        </row>
        <row r="2894">
          <cell r="A2894" t="str">
            <v>HM06401</v>
          </cell>
          <cell r="B2894" t="str">
            <v>LUVA COM BOLSAS JE2GS FERRO FUNDIDO DN=200 MM (24,20 KG) PINTURA EPÓXI VERMELHA - ANÉIS DE BORRACHA INCLUSOS NBR 15420 ESGOTO</v>
          </cell>
          <cell r="C2894" t="str">
            <v>un</v>
          </cell>
          <cell r="D2894">
            <v>763.72</v>
          </cell>
        </row>
        <row r="2895">
          <cell r="A2895" t="str">
            <v>HM06402</v>
          </cell>
          <cell r="B2895" t="str">
            <v>LUVA COM BOLSAS JE2GS FERRO FUNDIDO DN=250 MM (30,20 KG) PINTURA EPÓXI VERMELHA - ANÉIS DE BORRACHA INCLUSOS NBR 15420 ESGOTO</v>
          </cell>
          <cell r="C2895" t="str">
            <v>un</v>
          </cell>
          <cell r="D2895">
            <v>1012.96</v>
          </cell>
        </row>
        <row r="2896">
          <cell r="A2896" t="str">
            <v>HM06403</v>
          </cell>
          <cell r="B2896" t="str">
            <v>LUVA COM BOLSAS JE2GS FERRO FUNDIDO DN=300 MM (38,90 KG) PINTURA EPÓXI VERMELHA - ANÉIS DE BORRACHA INCLUSOS NBR 15420 ESGOTO</v>
          </cell>
          <cell r="C2896" t="str">
            <v>un</v>
          </cell>
          <cell r="D2896">
            <v>1370.84</v>
          </cell>
        </row>
        <row r="2897">
          <cell r="A2897" t="str">
            <v>HM06404</v>
          </cell>
          <cell r="B2897" t="str">
            <v>LUVA COM BOLSAS JE2GS FERRO FUNDIDO DN=350 MM (48,20 KG) PINTURA EPÓXI VERMELHA - ANÉIS DE BORRACHA INCLUSOS NBR 15420 ESGOTO</v>
          </cell>
          <cell r="C2897" t="str">
            <v>un</v>
          </cell>
          <cell r="D2897">
            <v>1895.69</v>
          </cell>
        </row>
        <row r="2898">
          <cell r="A2898" t="str">
            <v>HM06405</v>
          </cell>
          <cell r="B2898" t="str">
            <v>LUVA COM BOLSAS JE2GS FERRO FUNDIDO DN=400 MM (52,20 KG) PINTURA EPÓXI VERMELHA - ANÉIS DE BORRACHA INCLUSOS NBR 15420 ESGOTO</v>
          </cell>
          <cell r="C2898" t="str">
            <v>un</v>
          </cell>
          <cell r="D2898">
            <v>2306.14</v>
          </cell>
        </row>
        <row r="2899">
          <cell r="A2899" t="str">
            <v>HM06406</v>
          </cell>
          <cell r="B2899" t="str">
            <v>LUVA COM BOLSAS JE2GS FERRO FUNDIDO DN=450 MM (69,20 KG) PINTURA EPÓXI VERMELHA - ANÉIS DE BORRACHA INCLUSOS NBR 15420 ESGOTO</v>
          </cell>
          <cell r="C2899" t="str">
            <v>un</v>
          </cell>
          <cell r="D2899">
            <v>3142.06</v>
          </cell>
        </row>
        <row r="2900">
          <cell r="A2900" t="str">
            <v>HM06407</v>
          </cell>
          <cell r="B2900" t="str">
            <v>LUVA COM BOLSAS JE2GS FERRO FUNDIDO DN=500 MM (81,00 KG) PINTURA EPÓXI VERMELHA - ANÉIS DE BORRACHA INCLUSOS NBR 15420 ESGOTO</v>
          </cell>
          <cell r="C2900" t="str">
            <v>un</v>
          </cell>
          <cell r="D2900">
            <v>3623.74</v>
          </cell>
        </row>
        <row r="2901">
          <cell r="A2901" t="str">
            <v>HM06428</v>
          </cell>
          <cell r="B2901" t="str">
            <v>PLACA DE REDUÇÃO FERRO FUNDIDO DN=100 X 50 MM PN10/16 (5,00 KG) PINTURA EPÓXI VERMELHA, ACESSÓRIOS NÃO INCLUSOS NBR 15420 ESGOTO</v>
          </cell>
          <cell r="C2901" t="str">
            <v>un</v>
          </cell>
          <cell r="D2901">
            <v>264.88</v>
          </cell>
        </row>
        <row r="2902">
          <cell r="A2902" t="str">
            <v>HM06430</v>
          </cell>
          <cell r="B2902" t="str">
            <v>PLACA DE REDUÇÃO FERRO FUNDIDO DN=200 X 80 MM PN10 (13,00 KG) PINTURA EPÓXI VERMELHA, ACESSÓRIOS NÃO INCLUSOS NBR 15420 ESGOTO</v>
          </cell>
          <cell r="C2902" t="str">
            <v>un</v>
          </cell>
          <cell r="D2902">
            <v>581.53</v>
          </cell>
        </row>
        <row r="2903">
          <cell r="A2903" t="str">
            <v>HM06429</v>
          </cell>
          <cell r="B2903" t="str">
            <v>PLACA DE REDUÇÃO FERRO FUNDIDO DN=200 X 100 MM PN10 (13,00 KG) PINTURA EPÓXI VERMELHA, ACESSÓRIOS NÃO INCLUSOS NBR 15420 ESGOTO</v>
          </cell>
          <cell r="C2903" t="str">
            <v>un</v>
          </cell>
          <cell r="D2903">
            <v>519.97</v>
          </cell>
        </row>
        <row r="2904">
          <cell r="A2904" t="str">
            <v>HM06431</v>
          </cell>
          <cell r="B2904" t="str">
            <v>PLACA DE REDUÇÃO FERRO FUNDIDO DN=250 X 200 MM PN10 (32,00 KG) PINTURA EPÓXI VERMELHA, ACESSÓRIOS NÃO INCLUSOS NBR 15420 ESGOTO</v>
          </cell>
          <cell r="C2904" t="str">
            <v>un</v>
          </cell>
          <cell r="D2904">
            <v>984.12</v>
          </cell>
        </row>
        <row r="2905">
          <cell r="A2905" t="str">
            <v>HM06432</v>
          </cell>
          <cell r="B2905" t="str">
            <v>PLACA DE REDUÇÃO FERRO FUNDIDO DN=350 X 150 MM PN10 (38,00 KG) PINTURA BETUMINOSA, ACESSÓRIOS NÃO INCLUSOS NBR 15420 ESGOTO</v>
          </cell>
          <cell r="C2905" t="str">
            <v>un</v>
          </cell>
          <cell r="D2905">
            <v>1774.49</v>
          </cell>
        </row>
        <row r="2906">
          <cell r="A2906" t="str">
            <v>HM06433</v>
          </cell>
          <cell r="B2906" t="str">
            <v>PLACA DE REDUÇÃO FERRO FUNDIDO DN=350 X 250 MM PN10 (32,00 KG) PINTURA EPÓXI VERMELHA, ACESSÓRIOS NÃO INCLUSOS NBR 15420 ESGOTO</v>
          </cell>
          <cell r="C2906" t="str">
            <v>un</v>
          </cell>
          <cell r="D2906">
            <v>1599.3</v>
          </cell>
        </row>
        <row r="2907">
          <cell r="A2907" t="str">
            <v>HM06434</v>
          </cell>
          <cell r="B2907" t="str">
            <v>PLACA DE REDUÇÃO FERRO FUNDIDO DN=400 X 150 MM PN10 (38,00 KG) PINTURA EPÓXI VERMELHA, ACESSÓRIOS NÃO INCLUSOS NBR 15420 ESGOTO</v>
          </cell>
          <cell r="C2907" t="str">
            <v>un</v>
          </cell>
          <cell r="D2907">
            <v>2159.64</v>
          </cell>
        </row>
        <row r="2908">
          <cell r="A2908" t="str">
            <v>HM06435</v>
          </cell>
          <cell r="B2908" t="str">
            <v>PLACA DE REDUÇÃO FERRO FUNDIDO DN=400 X 200 MM PN10 (39,50 KG) PINTURA EPÓXI VERMELHA, ACESSÓRIOS NÃO INCLUSOS NBR 15420 ESGOTO</v>
          </cell>
          <cell r="C2908" t="str">
            <v>un</v>
          </cell>
          <cell r="D2908">
            <v>2249.9</v>
          </cell>
        </row>
        <row r="2909">
          <cell r="A2909" t="str">
            <v>HM06436</v>
          </cell>
          <cell r="B2909" t="str">
            <v>PLACA DE REDUÇÃO FERRO FUNDIDO DN=400 X 250 MM PN10 (39,00 KG) PINTURA EPÓXI VERMELHA, ACESSÓRIOS NÃO INCLUSOS NBR 15420 ESGOTO</v>
          </cell>
          <cell r="C2909" t="str">
            <v>un</v>
          </cell>
          <cell r="D2909">
            <v>2161.35</v>
          </cell>
        </row>
        <row r="2910">
          <cell r="A2910" t="str">
            <v>HM06437</v>
          </cell>
          <cell r="B2910" t="str">
            <v>PLACA DE REDUÇÃO FERRO FUNDIDO DN=400 X 300 MM PN10 (38,00 KG) PINTURA EPÓXI VERMELHA, ACESSÓRIOS NÃO INCLUSOS NBR 15420 ESGOTO</v>
          </cell>
          <cell r="C2910" t="str">
            <v>un</v>
          </cell>
          <cell r="D2910">
            <v>2282.92</v>
          </cell>
        </row>
        <row r="2911">
          <cell r="A2911" t="str">
            <v>HM06438</v>
          </cell>
          <cell r="B2911" t="str">
            <v>PLACA DE REDUÇÃO FERRO FUNDIDO DN=500 X 350 MM PN10 (56,00 KG) PINTURA EPÓXI VERMELHA, ACESSÓRIOS NÃO INCLUSOS NBR 15420 ESGOTO</v>
          </cell>
          <cell r="C2911" t="str">
            <v>un</v>
          </cell>
          <cell r="D2911">
            <v>2876.1</v>
          </cell>
        </row>
        <row r="2912">
          <cell r="A2912" t="str">
            <v>HM06439</v>
          </cell>
          <cell r="B2912" t="str">
            <v>PLACA DE REDUÇÃO FERRO FUNDIDO DN=500 X 400 MM PN10 (53,00 KG) PINTURA EPÓXI VERMELHA, ACESSÓRIOS NÃO INCLUSOS NBR 15420 ESGOTO</v>
          </cell>
          <cell r="C2912" t="str">
            <v>un</v>
          </cell>
          <cell r="D2912">
            <v>2854.5</v>
          </cell>
        </row>
        <row r="2913">
          <cell r="A2913" t="str">
            <v>HM06483</v>
          </cell>
          <cell r="B2913" t="str">
            <v>REDUÇÃO EXCÊNTRICA COM FLANGES PN10/16/25 FERRO FUNDIDO DN=80 X 50 MM (8,00 KG) PINTURA EPÓXI VERMELHA, ACESSÓRIOS NÃO INCLUSOS NBR 15420 ESGOTO</v>
          </cell>
          <cell r="C2913" t="str">
            <v>un</v>
          </cell>
          <cell r="D2913">
            <v>300.99</v>
          </cell>
        </row>
        <row r="2914">
          <cell r="A2914" t="str">
            <v>HM06480</v>
          </cell>
          <cell r="B2914" t="str">
            <v>REDUÇÃO EXCÊNTRICA COM FLANGES PN10/16 FERRO FUNDIDO DN=100 X 80 MM (9,50 KG) PINTURA EPÓXI VERMELHA, ACESSÓRIOS NÃO INCLUSOS NBR 15420 ESGOTO</v>
          </cell>
          <cell r="C2914" t="str">
            <v>un</v>
          </cell>
          <cell r="D2914">
            <v>440.35</v>
          </cell>
        </row>
        <row r="2915">
          <cell r="A2915" t="str">
            <v>HM06482</v>
          </cell>
          <cell r="B2915" t="str">
            <v>REDUÇÃO EXCÊNTRICA COM FLANGES PN10/16 FERRO FUNDIDO DN=150 X 80 MM (17,20 KG) PINTURA EPÓXI VERMELHA, ACESSÓRIOS NÃO INCLUSOS NBR 15420 ESGOTO</v>
          </cell>
          <cell r="C2915" t="str">
            <v>un</v>
          </cell>
          <cell r="D2915">
            <v>787.29</v>
          </cell>
        </row>
        <row r="2916">
          <cell r="A2916" t="str">
            <v>HM06481</v>
          </cell>
          <cell r="B2916" t="str">
            <v>REDUÇÃO EXCÊNTRICA COM FLANGES PN10/16 FERRO FUNDIDO DN=150 X 100 MM (15,00 KG) PINTURA EPÓXI VERMELHA, ACESSÓRIOS NÃO INCLUSOS NBR 15420 ESGOTO</v>
          </cell>
          <cell r="C2916" t="str">
            <v>un</v>
          </cell>
          <cell r="D2916">
            <v>799.98</v>
          </cell>
        </row>
        <row r="2917">
          <cell r="A2917" t="str">
            <v>HM06471</v>
          </cell>
          <cell r="B2917" t="str">
            <v>REDUÇÃO EXCÊNTRICA COM FLANGES PN10 FERRO FUNDIDO DN=200 X 100 MM (27,50 KG) PINTURA EPÓXI VERMELHA, ACESSÓRIOS NÃO INCLUSOS NBR 15420 ESGOTO</v>
          </cell>
          <cell r="C2917" t="str">
            <v>un</v>
          </cell>
          <cell r="D2917">
            <v>1142.82</v>
          </cell>
        </row>
        <row r="2918">
          <cell r="A2918" t="str">
            <v>HM06472</v>
          </cell>
          <cell r="B2918" t="str">
            <v>REDUÇÃO EXCÊNTRICA COM FLANGES PN10 FERRO FUNDIDO DN=200 X 150 MM (22,00 KG) PINTURA EPÓXI VERMELHA, ACESSÓRIOS NÃO INCLUSOS NBR 15420 ESGOTO</v>
          </cell>
          <cell r="C2918" t="str">
            <v>un</v>
          </cell>
          <cell r="D2918">
            <v>1197.07</v>
          </cell>
        </row>
        <row r="2919">
          <cell r="A2919" t="str">
            <v>HM06473</v>
          </cell>
          <cell r="B2919" t="str">
            <v>REDUÇÃO EXCÊNTRICA COM FLANGES PN10 FERRO FUNDIDO DN=250 X 150 MM (39,00 KG) PINTURA EPÓXI VERMELHA, ACESSÓRIOS NÃO INCLUSOS NBR 15420 ESGOTO</v>
          </cell>
          <cell r="C2919" t="str">
            <v>un</v>
          </cell>
          <cell r="D2919">
            <v>1999.63</v>
          </cell>
        </row>
        <row r="2920">
          <cell r="A2920" t="str">
            <v>HM06474</v>
          </cell>
          <cell r="B2920" t="str">
            <v>REDUÇÃO EXCÊNTRICA COM FLANGES PN10 FERRO FUNDIDO DN=250 X 200 MM (30,00 KG) PINTURA EPÓXI VERMELHA, ACESSÓRIOS NÃO INCLUSOS NBR 15420 ESGOTO</v>
          </cell>
          <cell r="C2920" t="str">
            <v>un</v>
          </cell>
          <cell r="D2920">
            <v>1638.25</v>
          </cell>
        </row>
        <row r="2921">
          <cell r="A2921" t="str">
            <v>HM06475</v>
          </cell>
          <cell r="B2921" t="str">
            <v>REDUÇÃO EXCÊNTRICA COM FLANGES PN10 FERRO FUNDIDO DN=300 X 150 MM (46,00 KG) PINTURA EPÓXI VERMELHA, ACESSÓRIOS NÃO INCLUSOS NBR 15420 ESGOTO</v>
          </cell>
          <cell r="C2921" t="str">
            <v>un</v>
          </cell>
          <cell r="D2921">
            <v>2240.5500000000002</v>
          </cell>
        </row>
        <row r="2922">
          <cell r="A2922" t="str">
            <v>HM06476</v>
          </cell>
          <cell r="B2922" t="str">
            <v>REDUÇÃO EXCÊNTRICA COM FLANGES PN10 FERRO FUNDIDO DN=300 X 200 MM (51,00 KG) PINTURA EPÓXI VERMELHA, ACESSÓRIOS NÃO INCLUSOS NBR 15420 ESGOTO</v>
          </cell>
          <cell r="C2922" t="str">
            <v>un</v>
          </cell>
          <cell r="D2922">
            <v>2179.69</v>
          </cell>
        </row>
        <row r="2923">
          <cell r="A2923" t="str">
            <v>HM06477</v>
          </cell>
          <cell r="B2923" t="str">
            <v>REDUÇÃO EXCÊNTRICA COM FLANGES PN10 FERRO FUNDIDO DN=300 X 250 MM (40,00 KG) PINTURA EPÓXI VERMELHA, ACESSÓRIOS NÃO INCLUSOS NBR 15420 ESGOTO</v>
          </cell>
          <cell r="C2923" t="str">
            <v>un</v>
          </cell>
          <cell r="D2923">
            <v>1752.14</v>
          </cell>
        </row>
        <row r="2924">
          <cell r="A2924" t="str">
            <v>HM06478</v>
          </cell>
          <cell r="B2924" t="str">
            <v>REDUÇÃO EXCÊNTRICA COM FLANGES PN10 FERRO FUNDIDO DN=400 X 250 MM (72,00 KG) PINTURA EPÓXI VERMELHA, ACESSÓRIOS NÃO INCLUSOS NBR 15420 ESGOTO</v>
          </cell>
          <cell r="C2924" t="str">
            <v>un</v>
          </cell>
          <cell r="D2924">
            <v>3420.02</v>
          </cell>
        </row>
        <row r="2925">
          <cell r="A2925" t="str">
            <v>HM06479</v>
          </cell>
          <cell r="B2925" t="str">
            <v>REDUÇÃO EXCÊNTRICA COM FLANGES PN10 FERRO FUNDIDO DN=400 X 300 MM (79,00 KG) PINTURA EPÓXI VERMELHA, ACESSÓRIOS NÃO INCLUSOS NBR 15420 ESGOTO</v>
          </cell>
          <cell r="C2925" t="str">
            <v>un</v>
          </cell>
          <cell r="D2925">
            <v>3873.92</v>
          </cell>
        </row>
        <row r="2926">
          <cell r="A2926" t="str">
            <v>HM06470</v>
          </cell>
          <cell r="B2926" t="str">
            <v>REDUÇÃO CONCÊNTRICA COM FLANGES PN10/16/25 FERRO FUNDIDO DN=80 X 50 MM (8,40 KG) PINTURA EPÓXI VERMELHA, ACESSÓRIOS NÃO INCLUSOS NBR 15420 ESGOTO</v>
          </cell>
          <cell r="C2926" t="str">
            <v>un</v>
          </cell>
          <cell r="D2926">
            <v>309.97000000000003</v>
          </cell>
        </row>
        <row r="2927">
          <cell r="A2927" t="str">
            <v>HM06466</v>
          </cell>
          <cell r="B2927" t="str">
            <v>REDUÇÃO CONCÊNTRICA COM FLANGES PN10/16 FERRO FUNDIDO DN=100 X 50 MM (15,50 KG) PINTURA EPÓXI VERMELHA, ACESSÓRIOS NÃO INCLUSOS NBR 15420 ESGOTO</v>
          </cell>
          <cell r="C2927" t="str">
            <v>un</v>
          </cell>
          <cell r="D2927">
            <v>432.92</v>
          </cell>
        </row>
        <row r="2928">
          <cell r="A2928" t="str">
            <v>HM06467</v>
          </cell>
          <cell r="B2928" t="str">
            <v>REDUÇÃO CONCÊNTRICA COM FLANGES PN10/16 FERRO FUNDIDO DN=100 X 80 MM (9,50 KG) PINTURA EPÓXI VERMELHA, ACESSÓRIOS NÃO INCLUSOS NBR 15420 ESGOTO</v>
          </cell>
          <cell r="C2928" t="str">
            <v>un</v>
          </cell>
          <cell r="D2928">
            <v>420.23</v>
          </cell>
        </row>
        <row r="2929">
          <cell r="A2929" t="str">
            <v>HM06469</v>
          </cell>
          <cell r="B2929" t="str">
            <v>REDUÇÃO CONCÊNTRICA COM FLANGES PN10/16 FERRO FUNDIDO DN=150 X 80 MM (25,60 KG) PINTURA EPÓXI VERMELHA, ACESSÓRIOS NÃO INCLUSOS NBR 15420 ESGOTO</v>
          </cell>
          <cell r="C2929" t="str">
            <v>un</v>
          </cell>
          <cell r="D2929">
            <v>613.52</v>
          </cell>
        </row>
        <row r="2930">
          <cell r="A2930" t="str">
            <v>HM06468</v>
          </cell>
          <cell r="B2930" t="str">
            <v>REDUÇÃO CONCÊNTRICA COM FLANGES PN10/16 FERRO FUNDIDO DN=150 X 100 MM (15,50 KG) PINTURA EPÓXI VERMELHA, ACESSÓRIOS NÃO INCLUSOS NBR 15420 ESGOTO</v>
          </cell>
          <cell r="C2930" t="str">
            <v>un</v>
          </cell>
          <cell r="D2930">
            <v>701.71</v>
          </cell>
        </row>
        <row r="2931">
          <cell r="A2931" t="str">
            <v>HM07134</v>
          </cell>
          <cell r="B2931" t="str">
            <v>REDUÇÃO CONCÊNTRICA COM FLANGES PN10 FERRO FUNDIDO DN=200 X 80 MM (27,00 KG) PINTURA EPÓXI VERMELHA, ACESSÓRIOS NÃO INCLUSOS NBR 7675 ESGOTO</v>
          </cell>
          <cell r="C2931" t="str">
            <v>un</v>
          </cell>
          <cell r="D2931">
            <v>1189.3399999999999</v>
          </cell>
        </row>
        <row r="2932">
          <cell r="A2932" t="str">
            <v>HM06458</v>
          </cell>
          <cell r="B2932" t="str">
            <v>REDUÇÃO CONCÊNTRICA COM FLANGES PN10 FERRO FUNDIDO DN=200 X 100 MM (30,50 KG) PINTURA EPÓXI VERMELHA, ACESSÓRIOS NÃO INCLUSOS NBR 15420 ESGOTO</v>
          </cell>
          <cell r="C2932" t="str">
            <v>un</v>
          </cell>
          <cell r="D2932">
            <v>1110.05</v>
          </cell>
        </row>
        <row r="2933">
          <cell r="A2933" t="str">
            <v>HM06444</v>
          </cell>
          <cell r="B2933" t="str">
            <v>REDUÇÃO CONCÊNTRICA COM FLANGES PN10 FERRO FUNDIDO DN=250 X 100 MM (40,00 KG) PINTURA EPÓXI VERMELHA, ACESSÓRIOS NÃO INCLUSOS NBR 15420 ESGOTO</v>
          </cell>
          <cell r="C2933" t="str">
            <v>un</v>
          </cell>
          <cell r="D2933">
            <v>1253.6300000000001</v>
          </cell>
        </row>
        <row r="2934">
          <cell r="A2934" t="str">
            <v>HM06459</v>
          </cell>
          <cell r="B2934" t="str">
            <v>REDUÇÃO CONCÊNTRICA COM FLANGES PN10 FERRO FUNDIDO DN=250 X 150 MM (45,00 KG) PINTURA EPÓXI VERMELHA, ACESSÓRIOS NÃO INCLUSOS NBR 15420 ESGOTO</v>
          </cell>
          <cell r="C2934" t="str">
            <v>un</v>
          </cell>
          <cell r="D2934">
            <v>1734.18</v>
          </cell>
        </row>
        <row r="2935">
          <cell r="A2935" t="str">
            <v>HM06460</v>
          </cell>
          <cell r="B2935" t="str">
            <v>REDUÇÃO CONCÊNTRICA COM FLANGES PN10 FERRO FUNDIDO DN=250 X 200 MM (30,00 KG) PINTURA EPÓXI VERMELHA, ACESSÓRIOS NÃO INCLUSOS NBR 15420 ESGOTO</v>
          </cell>
          <cell r="C2935" t="str">
            <v>un</v>
          </cell>
          <cell r="D2935">
            <v>1337.2</v>
          </cell>
        </row>
        <row r="2936">
          <cell r="A2936" t="str">
            <v>HM06461</v>
          </cell>
          <cell r="B2936" t="str">
            <v>REDUÇÃO CONCÊNTRICA COM FLANGES PN10 FERRO FUNDIDO DN=300 X 150 MM (52,00 KG) PINTURA EPÓXI VERMELHA, ACESSÓRIOS NÃO INCLUSOS NBR 15420 ESGOTO</v>
          </cell>
          <cell r="C2936" t="str">
            <v>un</v>
          </cell>
          <cell r="D2936">
            <v>2026.7</v>
          </cell>
        </row>
        <row r="2937">
          <cell r="A2937" t="str">
            <v>HM06462</v>
          </cell>
          <cell r="B2937" t="str">
            <v>REDUÇÃO CONCÊNTRICA COM FLANGES PN10 FERRO FUNDIDO DN=300 X 200 MM (58,00 KG) PINTURA EPÓXI VERMELHA, ACESSÓRIOS NÃO INCLUSOS NBR 15420 ESGOTO</v>
          </cell>
          <cell r="C2937" t="str">
            <v>un</v>
          </cell>
          <cell r="D2937">
            <v>2842.13</v>
          </cell>
        </row>
        <row r="2938">
          <cell r="A2938" t="str">
            <v>HM06463</v>
          </cell>
          <cell r="B2938" t="str">
            <v>REDUÇÃO CONCÊNTRICA COM FLANGES PN10 FERRO FUNDIDO DN=300 X 250 MM (40,00 KG) PINTURA EPÓXI VERMELHA, ACESSÓRIOS NÃO INCLUSOS NBR 15420 ESGOTO</v>
          </cell>
          <cell r="C2938" t="str">
            <v>un</v>
          </cell>
          <cell r="D2938">
            <v>2182.34</v>
          </cell>
        </row>
        <row r="2939">
          <cell r="A2939" t="str">
            <v>HM06464</v>
          </cell>
          <cell r="B2939" t="str">
            <v>REDUÇÃO CONCÊNTRICA COM FLANGES PN10 FERRO FUNDIDO DN=350 X 200 MM (46,00 KG) PINTURA EPÓXI VERMELHA, ACESSÓRIOS NÃO INCLUSOS NBR 15420 ESGOTO</v>
          </cell>
          <cell r="C2939" t="str">
            <v>un</v>
          </cell>
          <cell r="D2939">
            <v>3357.46</v>
          </cell>
        </row>
        <row r="2940">
          <cell r="A2940" t="str">
            <v>HM06465</v>
          </cell>
          <cell r="B2940" t="str">
            <v>REDUÇÃO CONCÊNTRICA COM FLANGES PN10 FERRO FUNDIDO DN=350 X 250 MM (85,15 KG) PINTURA EPÓXI VERMELHA, ACESSÓRIOS NÃO INCLUSOS NBR 15420 ESGOTO</v>
          </cell>
          <cell r="C2940" t="str">
            <v>un</v>
          </cell>
          <cell r="D2940">
            <v>4295.92</v>
          </cell>
        </row>
        <row r="2941">
          <cell r="A2941" t="str">
            <v>HM06446</v>
          </cell>
          <cell r="B2941" t="str">
            <v>REDUÇÃO CONCÊNTRICA COM FLANGES PN10 FERRO FUNDIDO DN=350 X 300 MM (49,50 KG) PINTURA EPÓXI VERMELHA, ACESSÓRIOS NÃO INCLUSOS NBR 15420 ESGOTO</v>
          </cell>
          <cell r="C2941" t="str">
            <v>un</v>
          </cell>
          <cell r="D2941">
            <v>3245.54</v>
          </cell>
        </row>
        <row r="2942">
          <cell r="A2942" t="str">
            <v>HM07135</v>
          </cell>
          <cell r="B2942" t="str">
            <v>REDUÇÃO CONCÊNTRICA COM FLANGES PN10 FERRO FUNDIDO DN=400 X 200 MM (68,00 KG) PINTURA EPÓXI VERMELHA, ACESSÓRIOS NÃO INCLUSOS NBR 7675 ESGOTO</v>
          </cell>
          <cell r="C2942" t="str">
            <v>un</v>
          </cell>
          <cell r="D2942">
            <v>4883.8</v>
          </cell>
        </row>
        <row r="2943">
          <cell r="A2943" t="str">
            <v>HM06448</v>
          </cell>
          <cell r="B2943" t="str">
            <v>REDUÇÃO CONCÊNTRICA COM FLANGES PN10 FERRO FUNDIDO DN=400 X 250 MM (78,00 KG) PINTURA EPÓXI VERMELHA, ACESSÓRIOS NÃO INCLUSOS NBR 15420 ESGOTO</v>
          </cell>
          <cell r="C2943" t="str">
            <v>un</v>
          </cell>
          <cell r="D2943">
            <v>4168.84</v>
          </cell>
        </row>
        <row r="2944">
          <cell r="A2944" t="str">
            <v>HM06449</v>
          </cell>
          <cell r="B2944" t="str">
            <v>REDUÇÃO CONCÊNTRICA COM FLANGES PN10 FERRO FUNDIDO DN=400 X 300 MM (76,00 KG) PINTURA EPÓXI VERMELHA, ACESSÓRIOS NÃO INCLUSOS NBR 15420 ESGOTO</v>
          </cell>
          <cell r="C2944" t="str">
            <v>un</v>
          </cell>
          <cell r="D2944">
            <v>4252.78</v>
          </cell>
        </row>
        <row r="2945">
          <cell r="A2945" t="str">
            <v>HM06450</v>
          </cell>
          <cell r="B2945" t="str">
            <v>REDUÇÃO CONCÊNTRICA COM FLANGES PN10 FERRO FUNDIDO DN=400 X 350 MM (58,00 KG) PINTURA EPÓXI VERMELHA, ACESSÓRIOS NÃO INCLUSOS NBR 15420 ESGOTO</v>
          </cell>
          <cell r="C2945" t="str">
            <v>un</v>
          </cell>
          <cell r="D2945">
            <v>4580.3900000000003</v>
          </cell>
        </row>
        <row r="2946">
          <cell r="A2946" t="str">
            <v>HM06451</v>
          </cell>
          <cell r="B2946" t="str">
            <v>REDUÇÃO CONCÊNTRICA COM FLANGES PN10 FERRO FUNDIDO DN=450 X 300 MM (94,00 KG) PINTURA EPÓXI VERMELHA, ACESSÓRIOS NÃO INCLUSOS NBR 15420 ESGOTO</v>
          </cell>
          <cell r="C2946" t="str">
            <v>un</v>
          </cell>
          <cell r="D2946">
            <v>5270.42</v>
          </cell>
        </row>
        <row r="2947">
          <cell r="A2947" t="str">
            <v>HM06452</v>
          </cell>
          <cell r="B2947" t="str">
            <v>REDUÇÃO CONCÊNTRICA COM FLANGES PN10 FERRO FUNDIDO DN=450 X 350 MM (97,00 KG) PINTURA EPÓXI VERMELHA, ACESSÓRIOS NÃO INCLUSOS NBR 15420 ESGOTO</v>
          </cell>
          <cell r="C2947" t="str">
            <v>un</v>
          </cell>
          <cell r="D2947">
            <v>6148.82</v>
          </cell>
        </row>
        <row r="2948">
          <cell r="A2948" t="str">
            <v>HM06453</v>
          </cell>
          <cell r="B2948" t="str">
            <v>REDUÇÃO CONCÊNTRICA COM FLANGES PN10 FERRO FUNDIDO DN=450 X 400 MM (105,00 KG) PINTURA EPÓXI VERMELHA, ACESSÓRIOS NÃO INCLUSOS NBR 15420 ESGOTO</v>
          </cell>
          <cell r="C2948" t="str">
            <v>un</v>
          </cell>
          <cell r="D2948">
            <v>5006.62</v>
          </cell>
        </row>
        <row r="2949">
          <cell r="A2949" t="str">
            <v>HM07136</v>
          </cell>
          <cell r="B2949" t="str">
            <v>REDUÇÃO CONCÊNTRICA COM FLANGES PN10 FERRO FUNDIDO DN=500 X 300 MM (120,00 KG) PINTURA EPÓXI VERMELHA, ACESSÓRIOS NÃO INCLUSOS NBR 7675 ESGOTO</v>
          </cell>
          <cell r="C2949" t="str">
            <v>un</v>
          </cell>
          <cell r="D2949">
            <v>6471.13</v>
          </cell>
        </row>
        <row r="2950">
          <cell r="A2950" t="str">
            <v>HM06454</v>
          </cell>
          <cell r="B2950" t="str">
            <v>REDUÇÃO CONCÊNTRICA COM FLANGES PN10 FERRO FUNDIDO DN=500 X 350 MM (132,90 KG) PINTURA EPÓXI VERMELHA, ACESSÓRIOS NÃO INCLUSOS NBR 15420 ESGOTO</v>
          </cell>
          <cell r="C2950" t="str">
            <v>un</v>
          </cell>
          <cell r="D2950">
            <v>5198.84</v>
          </cell>
        </row>
        <row r="2951">
          <cell r="A2951" t="str">
            <v>HM06455</v>
          </cell>
          <cell r="B2951" t="str">
            <v>REDUÇÃO CONCÊNTRICA COM FLANGES PN10 FERRO FUNDIDO DN=500 X 400 MM (110,00 KG) PINTURA EPÓXI VERMELHA, ACESSÓRIOS NÃO INCLUSOS NBR 15420 ESGOTO</v>
          </cell>
          <cell r="C2951" t="str">
            <v>un</v>
          </cell>
          <cell r="D2951">
            <v>6771.44</v>
          </cell>
        </row>
        <row r="2952">
          <cell r="A2952" t="str">
            <v>HM06456</v>
          </cell>
          <cell r="B2952" t="str">
            <v>REDUÇÃO CONCÊNTRICA COM FLANGES PN10 FERRO FUNDIDO DN=500 X 450 MM (125,00 KG) PINTURA EPÓXI VERMELHA, ACESSÓRIOS NÃO INCLUSOS NBR 15420 ESGOTO</v>
          </cell>
          <cell r="C2952" t="str">
            <v>un</v>
          </cell>
          <cell r="D2952">
            <v>5512.28</v>
          </cell>
        </row>
        <row r="2953">
          <cell r="A2953" t="str">
            <v>HM06484</v>
          </cell>
          <cell r="B2953" t="str">
            <v>REDUÇÃO PONTA BOLSA JE2GS FERRO FUNDIDO DN=100 X 80 MM (7,80 KG) PINTURA EPÓXI VERMELHA, ANEL DE BORRACHA INCLUSO NBR 15420 ESGOTO</v>
          </cell>
          <cell r="C2953" t="str">
            <v>un</v>
          </cell>
          <cell r="D2953">
            <v>261.29000000000002</v>
          </cell>
        </row>
        <row r="2954">
          <cell r="A2954" t="str">
            <v>HM06487</v>
          </cell>
          <cell r="B2954" t="str">
            <v>REDUÇÃO PONTA BOLSA JE2GS FERRO FUNDIDO DN=150 X 80 MM (11,50 KG) PINTURA EPÓXI VERMELHA, ANEL DE BORRACHA INCLUSO NBR 15420 ESGOTO</v>
          </cell>
          <cell r="C2954" t="str">
            <v>un</v>
          </cell>
          <cell r="D2954">
            <v>406.02</v>
          </cell>
        </row>
        <row r="2955">
          <cell r="A2955" t="str">
            <v>HM06486</v>
          </cell>
          <cell r="B2955" t="str">
            <v>REDUÇÃO PONTA BOLSA JE2GS FERRO FUNDIDO DN=150 X 100 MM (12,50 KG) PINTURA EPÓXI VERMELHA, ANEL DE BORRACHA INCLUSO NBR 15420 ESGOTO</v>
          </cell>
          <cell r="C2955" t="str">
            <v>un</v>
          </cell>
          <cell r="D2955">
            <v>450.37</v>
          </cell>
        </row>
        <row r="2956">
          <cell r="A2956" t="str">
            <v>HM06490</v>
          </cell>
          <cell r="B2956" t="str">
            <v>REDUÇÃO PONTA BOLSA JE2GS FERRO FUNDIDO DN=200 X 80 MM (12,30 KG) PINTURA EPÓXI VERMELHA, ANEL DE BORRACHA INCLUSO NBR 15420 ESGOTO</v>
          </cell>
          <cell r="C2956" t="str">
            <v>un</v>
          </cell>
          <cell r="D2956">
            <v>503.4</v>
          </cell>
        </row>
        <row r="2957">
          <cell r="A2957" t="str">
            <v>HM06488</v>
          </cell>
          <cell r="B2957" t="str">
            <v>REDUÇÃO PONTA BOLSA JE2GS FERRO FUNDIDO DN=200 X 100 MM (14,60 KG) PINTURA EPÓXI VERMELHA, ANEL DE BORRACHA INCLUSO NBR 15420 ESGOTO</v>
          </cell>
          <cell r="C2957" t="str">
            <v>un</v>
          </cell>
          <cell r="D2957">
            <v>495.71</v>
          </cell>
        </row>
        <row r="2958">
          <cell r="A2958" t="str">
            <v>HM06489</v>
          </cell>
          <cell r="B2958" t="str">
            <v>REDUÇÃO PONTA BOLSA JE2GS FERRO FUNDIDO DN=200 X 150 MM (17,00 KG) PINTURA EPÓXI VERMELHA, ANEL DE BORRACHA INCLUSO NBR 15420 ESGOTO</v>
          </cell>
          <cell r="C2958" t="str">
            <v>un</v>
          </cell>
          <cell r="D2958">
            <v>598.39</v>
          </cell>
        </row>
        <row r="2959">
          <cell r="A2959" t="str">
            <v>HM06491</v>
          </cell>
          <cell r="B2959" t="str">
            <v>REDUÇÃO PONTA BOLSA JE2GS FERRO FUNDIDO DN=250 X 150 MM (22,10 KG) PINTURA EPÓXI VERMELHA, ANEL DE BORRACHA INCLUSO NBR 15420 ESGOTO</v>
          </cell>
          <cell r="C2959" t="str">
            <v>un</v>
          </cell>
          <cell r="D2959">
            <v>928.79</v>
          </cell>
        </row>
        <row r="2960">
          <cell r="A2960" t="str">
            <v>HM06492</v>
          </cell>
          <cell r="B2960" t="str">
            <v>REDUÇÃO PONTA BOLSA JE2GS FERRO FUNDIDO DN=250 X 200 MM (22,30 KG) PINTURA EPÓXI VERMELHA, ANEL DE BORRACHA INCLUSO NBR 15420 ESGOTO</v>
          </cell>
          <cell r="C2960" t="str">
            <v>un</v>
          </cell>
          <cell r="D2960">
            <v>890.09</v>
          </cell>
        </row>
        <row r="2961">
          <cell r="A2961" t="str">
            <v>HM06493</v>
          </cell>
          <cell r="B2961" t="str">
            <v>REDUÇÃO PONTA BOLSA JE2GS FERRO FUNDIDO DN=300 X 150 MM (28,80 KG) PINTURA EPÓXI VERMELHA, ANEL DE BORRACHA INCLUSO NBR 15420 ESGOTO</v>
          </cell>
          <cell r="C2961" t="str">
            <v>un</v>
          </cell>
          <cell r="D2961">
            <v>1315.79</v>
          </cell>
        </row>
        <row r="2962">
          <cell r="A2962" t="str">
            <v>HM06494</v>
          </cell>
          <cell r="B2962" t="str">
            <v>REDUÇÃO PONTA BOLSA JE2GS FERRO FUNDIDO DN=300 X 200 MM (28,85 KG) PINTURA EPÓXI VERMELHA, ANEL DE BORRACHA INCLUSO NBR 15420 ESGOTO</v>
          </cell>
          <cell r="C2962" t="str">
            <v>un</v>
          </cell>
          <cell r="D2962">
            <v>1238.4000000000001</v>
          </cell>
        </row>
        <row r="2963">
          <cell r="A2963" t="str">
            <v>HM06495</v>
          </cell>
          <cell r="B2963" t="str">
            <v>REDUÇÃO PONTA BOLSA JE2GS FERRO FUNDIDO DN=300 X 250 MM (30,50 KG) PINTURA EPÓXI VERMELHA, ANEL DE BORRACHA INCLUSO NBR 15420 ESGOTO</v>
          </cell>
          <cell r="C2963" t="str">
            <v>un</v>
          </cell>
          <cell r="D2963">
            <v>1184.22</v>
          </cell>
        </row>
        <row r="2964">
          <cell r="A2964" t="str">
            <v>HM06496</v>
          </cell>
          <cell r="B2964" t="str">
            <v>REDUÇÃO PONTA BOLSA JE2GS FERRO FUNDIDO DN=350 X 200 MM (38,00 KG) PINTURA EPÓXI VERMELHA, ANEL DE BORRACHA INCLUSO NBR 15420 ESGOTO</v>
          </cell>
          <cell r="C2964" t="str">
            <v>un</v>
          </cell>
          <cell r="D2964">
            <v>1252.33</v>
          </cell>
        </row>
        <row r="2965">
          <cell r="A2965" t="str">
            <v>HM06497</v>
          </cell>
          <cell r="B2965" t="str">
            <v>REDUÇÃO PONTA BOLSA JE2GS FERRO FUNDIDO DN=350 X 250 MM (36,50 KG) PINTURA EPÓXI VERMELHA, ANEL DE BORRACHA INCLUSO NBR 15420 ESGOTO</v>
          </cell>
          <cell r="C2965" t="str">
            <v>un</v>
          </cell>
          <cell r="D2965">
            <v>1384.15</v>
          </cell>
        </row>
        <row r="2966">
          <cell r="A2966" t="str">
            <v>HM06498</v>
          </cell>
          <cell r="B2966" t="str">
            <v>REDUÇÃO PONTA BOLSA JE2GS FERRO FUNDIDO DN=350 X 300 MM (39,60 KG) PINTURA EPÓXI VERMELHA, ANEL DE BORRACHA INCLUSO NBR 15420 ESGOTO</v>
          </cell>
          <cell r="C2966" t="str">
            <v>un</v>
          </cell>
          <cell r="D2966">
            <v>1207.69</v>
          </cell>
        </row>
        <row r="2967">
          <cell r="A2967" t="str">
            <v>HM06499</v>
          </cell>
          <cell r="B2967" t="str">
            <v>REDUÇÃO PONTA BOLSA JE2GS FERRO FUNDIDO DN=400 X 250 MM (48,20 KG) PINTURA EPÓXI VERMELHA, ANEL DE BORRACHA INCLUSO NBR 15420 ESGOTO</v>
          </cell>
          <cell r="C2967" t="str">
            <v>un</v>
          </cell>
          <cell r="D2967">
            <v>1841.72</v>
          </cell>
        </row>
        <row r="2968">
          <cell r="A2968" t="str">
            <v>HM06500</v>
          </cell>
          <cell r="B2968" t="str">
            <v>REDUÇÃO PONTA BOLSA JE2GS FERRO FUNDIDO DN=400 X 300 MM (44,80 KG) PINTURA EPÓXI VERMELHA, ANEL DE BORRACHA INCLUSO NBR 15420 ESGOTO</v>
          </cell>
          <cell r="C2968" t="str">
            <v>un</v>
          </cell>
          <cell r="D2968">
            <v>1712.97</v>
          </cell>
        </row>
        <row r="2969">
          <cell r="A2969" t="str">
            <v>HM06501</v>
          </cell>
          <cell r="B2969" t="str">
            <v>REDUÇÃO PONTA BOLSA JE2GS FERRO FUNDIDO DN=400 X 350 MM (42,40 KG) PINTURA EPÓXI VERMELHA, ANEL DE BORRACHA INCLUSO NBR 15420 ESGOTO</v>
          </cell>
          <cell r="C2969" t="str">
            <v>un</v>
          </cell>
          <cell r="D2969">
            <v>1370.2</v>
          </cell>
        </row>
        <row r="2970">
          <cell r="A2970" t="str">
            <v>HM06502</v>
          </cell>
          <cell r="B2970" t="str">
            <v>REDUÇÃO PONTA BOLSA JE2GS FERRO FUNDIDO DN=500 X 350 MM (78,70 KG) PINTURA EPÓXI VERMELHA, ANEL DE BORRACHA INCLUSO NBR 15420 ESGOTO</v>
          </cell>
          <cell r="C2970" t="str">
            <v>un</v>
          </cell>
          <cell r="D2970">
            <v>2662.43</v>
          </cell>
        </row>
        <row r="2971">
          <cell r="A2971" t="str">
            <v>HM06503</v>
          </cell>
          <cell r="B2971" t="str">
            <v>REDUÇÃO PONTA BOLSA JE2GS FERRO FUNDIDO DN=500 X 400 MM (62,40 KG) PINTURA EPÓXI VERMELHA, ANEL DE BORRACHA INCLUSO NBR 15420 ESGOTO</v>
          </cell>
          <cell r="C2971" t="str">
            <v>un</v>
          </cell>
          <cell r="D2971">
            <v>2431.36</v>
          </cell>
        </row>
        <row r="2972">
          <cell r="A2972" t="str">
            <v>HM06543</v>
          </cell>
          <cell r="B2972" t="str">
            <v>TÊ COM BOLSAS JE2GS FERRO FUNDIDO DN=80 X 80 MM (11,00 KG) PINTURA EPÓXI VERMELHA, ANÉIS DE BORRACHA INCLUSOS NBR 15420 ESGOTO</v>
          </cell>
          <cell r="C2972" t="str">
            <v>un</v>
          </cell>
          <cell r="D2972">
            <v>398.9</v>
          </cell>
        </row>
        <row r="2973">
          <cell r="A2973" t="str">
            <v>HM06511</v>
          </cell>
          <cell r="B2973" t="str">
            <v>TÊ COM BOLSAS JE2GS FERRO FUNDIDO DN=100 X 100 MM (18,40 KG) PINTURA EPÓXI VERMELHA, ANÉIS DE BORRACHA INCLUSOS NBR 15420 ESGOTO</v>
          </cell>
          <cell r="C2973" t="str">
            <v>un</v>
          </cell>
          <cell r="D2973">
            <v>623.76</v>
          </cell>
        </row>
        <row r="2974">
          <cell r="A2974" t="str">
            <v>HM06512</v>
          </cell>
          <cell r="B2974" t="str">
            <v>TÊ COM BOLSAS JE2GS FERRO FUNDIDO DN=100 X 80 MM (17,10 KG) PINTURA EPÓXI VERMELHA, ANÉIS DE BORRACHA INCLUSOS NBR 15420 ESGOTO</v>
          </cell>
          <cell r="C2974" t="str">
            <v>un</v>
          </cell>
          <cell r="D2974">
            <v>619.44000000000005</v>
          </cell>
        </row>
        <row r="2975">
          <cell r="A2975" t="str">
            <v>HM06515</v>
          </cell>
          <cell r="B2975" t="str">
            <v>TÊ COM BOLSAS JE2GS FERRO FUNDIDO DN=150 X 80 MM (22,90 KG) PINTURA EPÓXI VERMELHA, ANÉIS DE BORRACHA INCLUSOS NBR 15420 ESGOTO</v>
          </cell>
          <cell r="C2975" t="str">
            <v>un</v>
          </cell>
          <cell r="D2975">
            <v>862.79</v>
          </cell>
        </row>
        <row r="2976">
          <cell r="A2976" t="str">
            <v>HM06513</v>
          </cell>
          <cell r="B2976" t="str">
            <v>TÊ COM BOLSAS JE2GS FERRO FUNDIDO DN=150 X 100 MM (25,00 KG) PINTURA EPÓXI VERMELHA, ANÉIS DE BORRACHA INCLUSOS NBR 15420 ESGOTO</v>
          </cell>
          <cell r="C2976" t="str">
            <v>un</v>
          </cell>
          <cell r="D2976">
            <v>685.8</v>
          </cell>
        </row>
        <row r="2977">
          <cell r="A2977" t="str">
            <v>HM06514</v>
          </cell>
          <cell r="B2977" t="str">
            <v>TÊ COM BOLSAS JE2GS FERRO FUNDIDO DN=150 X 150 MM (29,70 KG) PINTURA EPÓXI VERMELHA, ANÉIS DE BORRACHA INCLUSOS NBR 15420 ESGOTO</v>
          </cell>
          <cell r="C2977" t="str">
            <v>un</v>
          </cell>
          <cell r="D2977">
            <v>714.54</v>
          </cell>
        </row>
        <row r="2978">
          <cell r="A2978" t="str">
            <v>HM06519</v>
          </cell>
          <cell r="B2978" t="str">
            <v>TÊ COM BOLSAS JE2GS FERRO FUNDIDO DN=200 X 80 MM (32,30 KG) PINTURA EPÓXI VERMELHA, ANÉIS DE BORRACHA INCLUSOS NBR 15420 ESGOTO</v>
          </cell>
          <cell r="C2978" t="str">
            <v>un</v>
          </cell>
          <cell r="D2978">
            <v>1119.4100000000001</v>
          </cell>
        </row>
        <row r="2979">
          <cell r="A2979" t="str">
            <v>HM06516</v>
          </cell>
          <cell r="B2979" t="str">
            <v>TÊ COM BOLSAS JE2GS FERRO FUNDIDO DN=200 X 100 MM (32,80 KG) PINTURA EPÓXI VERMELHA, ANÉIS DE BORRACHA INCLUSOS NBR 15420 ESGOTO</v>
          </cell>
          <cell r="C2979" t="str">
            <v>un</v>
          </cell>
          <cell r="D2979">
            <v>1261</v>
          </cell>
        </row>
        <row r="2980">
          <cell r="A2980" t="str">
            <v>HM06517</v>
          </cell>
          <cell r="B2980" t="str">
            <v>TÊ COM BOLSAS JE2GS FERRO FUNDIDO DN=200 X 150 MM (38,90 KG) PINTURA EPÓXI VERMELHA, ANÉIS DE BORRACHA INCLUSOS NBR 15420 ESGOTO</v>
          </cell>
          <cell r="C2980" t="str">
            <v>un</v>
          </cell>
          <cell r="D2980">
            <v>1261</v>
          </cell>
        </row>
        <row r="2981">
          <cell r="A2981" t="str">
            <v>HM06518</v>
          </cell>
          <cell r="B2981" t="str">
            <v>TÊ COM BOLSAS JE2GS FERRO FUNDIDO DN=200 X 200 MM (45,50 KG) PINTURA EPÓXI VERMELHA, ANÉIS DE BORRACHA INCLUSOS NBR 15420 ESGOTO</v>
          </cell>
          <cell r="C2981" t="str">
            <v>un</v>
          </cell>
          <cell r="D2981">
            <v>1004.38</v>
          </cell>
        </row>
        <row r="2982">
          <cell r="A2982" t="str">
            <v>HM06521</v>
          </cell>
          <cell r="B2982" t="str">
            <v>TÊ COM BOLSAS JE2GS FERRO FUNDIDO DN=250 X 80 MM (39,00 KG) PINTURA EPÓXI VERMELHA, ANÉIS DE BORRACHA INCLUSOS NBR 15420 ESGOTO</v>
          </cell>
          <cell r="C2982" t="str">
            <v>un</v>
          </cell>
          <cell r="D2982">
            <v>1522.57</v>
          </cell>
        </row>
        <row r="2983">
          <cell r="A2983" t="str">
            <v>HM06520</v>
          </cell>
          <cell r="B2983" t="str">
            <v>TÊ COM BOLSAS JE2GS FERRO FUNDIDO DN=250 X 100 MM (39,50 KG) PINTURA EPÓXI VERMELHA, ANÉIS DE BORRACHA INCLUSOS NBR 15420 ESGOTO</v>
          </cell>
          <cell r="C2983" t="str">
            <v>un</v>
          </cell>
          <cell r="D2983">
            <v>1686.54</v>
          </cell>
        </row>
        <row r="2984">
          <cell r="A2984" t="str">
            <v>HM06510</v>
          </cell>
          <cell r="B2984" t="str">
            <v>TÊ COM BOLSAS JE2GS FERRO FUNDIDO DN= 250 X 250 MM (58,90 KG) PINTURA EPÓXI VERMELHA, ANÉIS DE BORRACHA INCLUSOS NBR 15420 ESGOTO</v>
          </cell>
          <cell r="C2984" t="str">
            <v>un</v>
          </cell>
          <cell r="D2984">
            <v>2576.65</v>
          </cell>
        </row>
        <row r="2985">
          <cell r="A2985" t="str">
            <v>HM06527</v>
          </cell>
          <cell r="B2985" t="str">
            <v>TÊ COM BOLSAS JE2GS FERRO FUNDIDO DN=300 X 80 MM (50,00 KG) PINTURA EPÓXI VERMELHA, ANÉIS DE BORRACHA INCLUSOS NBR 15420 ESGOTO</v>
          </cell>
          <cell r="C2985" t="str">
            <v>un</v>
          </cell>
          <cell r="D2985">
            <v>2155.02</v>
          </cell>
        </row>
        <row r="2986">
          <cell r="A2986" t="str">
            <v>HM06522</v>
          </cell>
          <cell r="B2986" t="str">
            <v>TÊ COM BOLSAS JE2GS FERRO FUNDIDO DN=300 X 100 MM (54,70 KG) PINTURA EPÓXI VERMELHA, ANÉIS DE BORRACHA INCLUSOS NBR 15420 ESGOTO</v>
          </cell>
          <cell r="C2986" t="str">
            <v>un</v>
          </cell>
          <cell r="D2986">
            <v>2108.17</v>
          </cell>
        </row>
        <row r="2987">
          <cell r="A2987" t="str">
            <v>HM06523</v>
          </cell>
          <cell r="B2987" t="str">
            <v>TÊ COM BOLSAS JE2GS FERRO FUNDIDO DN=300 X 150 MM (57,50 KG) PINTURA EPÓXI VERMELHA, ANÉIS DE BORRACHA INCLUSOS NBR 15420 ESGOTO</v>
          </cell>
          <cell r="C2987" t="str">
            <v>un</v>
          </cell>
          <cell r="D2987">
            <v>2436.11</v>
          </cell>
        </row>
        <row r="2988">
          <cell r="A2988" t="str">
            <v>HM06524</v>
          </cell>
          <cell r="B2988" t="str">
            <v>TÊ COM BOLSAS JE2GS FERRO FUNDIDO DN=300 X 200 MM (67,60 KG) PINTURA EPÓXI VERMELHA, ANÉIS DE BORRACHA INCLUSOS NBR 15420 ESGOTO</v>
          </cell>
          <cell r="C2988" t="str">
            <v>un</v>
          </cell>
          <cell r="D2988">
            <v>3052.5</v>
          </cell>
        </row>
        <row r="2989">
          <cell r="A2989" t="str">
            <v>HM06525</v>
          </cell>
          <cell r="B2989" t="str">
            <v>TÊ COM BOLSAS JE2GS FERRO FUNDIDO DN=300 X 250 MM (77,60 KG) PINTURA EPÓXI VERMELHA, ANÉIS DE BORRACHA INCLUSOS NBR 15420 ESGOTO</v>
          </cell>
          <cell r="C2989" t="str">
            <v>un</v>
          </cell>
          <cell r="D2989">
            <v>3185.68</v>
          </cell>
        </row>
        <row r="2990">
          <cell r="A2990" t="str">
            <v>HM06526</v>
          </cell>
          <cell r="B2990" t="str">
            <v>TÊ COM BOLSAS JE2GS FERRO FUNDIDO DN=300 X 300 MM (83,00 KG) PINTURA EPÓXI VERMELHA, ANÉIS DE BORRACHA INCLUSOS NBR 15420 ESGOTO</v>
          </cell>
          <cell r="C2990" t="str">
            <v>un</v>
          </cell>
          <cell r="D2990">
            <v>2287.4699999999998</v>
          </cell>
        </row>
        <row r="2991">
          <cell r="A2991" t="str">
            <v>HM06528</v>
          </cell>
          <cell r="B2991" t="str">
            <v>TÊ COM BOLSAS JE2GS FERRO FUNDIDO DN=350 X 100 MM (65,00 KG) PINTURA EPÓXI VERMELHA, ANÉIS DE BORRACHA INCLUSOS NBR 15420 ESGOTO</v>
          </cell>
          <cell r="C2991" t="str">
            <v>un</v>
          </cell>
          <cell r="D2991">
            <v>2203.1799999999998</v>
          </cell>
        </row>
        <row r="2992">
          <cell r="A2992" t="str">
            <v>HM06529</v>
          </cell>
          <cell r="B2992" t="str">
            <v>TÊ COM BOLSAS JE2GS FERRO FUNDIDO DN=350 X 250 MM (77,00 KG) PINTURA EPÓXI VERMELHA, ANÉIS DE BORRACHA INCLUSOS NBR 15420 ESGOTO</v>
          </cell>
          <cell r="C2992" t="str">
            <v>un</v>
          </cell>
          <cell r="D2992">
            <v>3232.98</v>
          </cell>
        </row>
        <row r="2993">
          <cell r="A2993" t="str">
            <v>HM06538</v>
          </cell>
          <cell r="B2993" t="str">
            <v>TÊ COM BOLSAS JE2GS FERRO FUNDIDO DN=400 X 80 MM (74,50 KG) PINTURA EPÓXI VERMELHA, ANÉIS DE BORRACHA INCLUSOS NBR 15420 ESGOTO</v>
          </cell>
          <cell r="C2993" t="str">
            <v>un</v>
          </cell>
          <cell r="D2993">
            <v>2981.33</v>
          </cell>
        </row>
        <row r="2994">
          <cell r="A2994" t="str">
            <v>HM06534</v>
          </cell>
          <cell r="B2994" t="str">
            <v>TÊ COM BOLSAS JE2GS FERRO FUNDIDO DN=400 X 100 MM (73,90 KG) PINTURA EPÓXI VERMELHA, ANÉIS DE BORRACHA INCLUSOS NBR 15420 ESGOTO</v>
          </cell>
          <cell r="C2994" t="str">
            <v>un</v>
          </cell>
          <cell r="D2994">
            <v>3599.32</v>
          </cell>
        </row>
        <row r="2995">
          <cell r="A2995" t="str">
            <v>HM06535</v>
          </cell>
          <cell r="B2995" t="str">
            <v>TÊ COM BOLSAS JE2GS FERRO FUNDIDO DN=400 X 200 MM (92,20 KG) PINTURA EPÓXI VERMELHA, ANÉIS DE BORRACHA INCLUSOS NBR 15420 ESGOTO</v>
          </cell>
          <cell r="C2995" t="str">
            <v>un</v>
          </cell>
          <cell r="D2995">
            <v>3168.75</v>
          </cell>
        </row>
        <row r="2996">
          <cell r="A2996" t="str">
            <v>HM06536</v>
          </cell>
          <cell r="B2996" t="str">
            <v>TÊ COM BOLSAS JE2GS FERRO FUNDIDO DN=400 X 300 MM (114,60 KG) PINTURA EPÓXI VERMELHA, ANÉIS DE BORRACHA INCLUSOS NBR 15420 ESGOTO</v>
          </cell>
          <cell r="C2996" t="str">
            <v>un</v>
          </cell>
          <cell r="D2996">
            <v>3515.15</v>
          </cell>
        </row>
        <row r="2997">
          <cell r="A2997" t="str">
            <v>HM06537</v>
          </cell>
          <cell r="B2997" t="str">
            <v>TÊ COM BOLSAS JE2GS FERRO FUNDIDO DN=400 X 400 MM (132,90 KG) PINTURA EPÓXI VERMELHA, ANÉIS DE BORRACHA INCLUSOS NBR 15420 ESGOTO</v>
          </cell>
          <cell r="C2997" t="str">
            <v>un</v>
          </cell>
          <cell r="D2997">
            <v>4157.7299999999996</v>
          </cell>
        </row>
        <row r="2998">
          <cell r="A2998" t="str">
            <v>HM06539</v>
          </cell>
          <cell r="B2998" t="str">
            <v>TÊ COM BOLSAS JE2GS FERRO FUNDIDO DN=500 X 100 MM (103,00 KG) PINTURA EPÓXI VERMELHA, ANÉIS DE BORRACHA INCLUSOS NBR 15420 ESGOTO</v>
          </cell>
          <cell r="C2998" t="str">
            <v>un</v>
          </cell>
          <cell r="D2998">
            <v>4357.59</v>
          </cell>
        </row>
        <row r="2999">
          <cell r="A2999" t="str">
            <v>HM06540</v>
          </cell>
          <cell r="B2999" t="str">
            <v>TÊ COM BOLSAS JE2GS FERRO FUNDIDO DN=500 X 200 MM (118,10 KG) PINTURA EPÓXI VERMELHA, ANÉIS DE BORRACHA INCLUSOS NBR 15420 ESGOTO</v>
          </cell>
          <cell r="C2999" t="str">
            <v>un</v>
          </cell>
          <cell r="D2999">
            <v>4954.87</v>
          </cell>
        </row>
        <row r="3000">
          <cell r="A3000" t="str">
            <v>HM06541</v>
          </cell>
          <cell r="B3000" t="str">
            <v>TÊ COM BOLSAS JE2GS FERRO FUNDIDO DN=500 X 300 MM (157,40 KG) PINTURA EPÓXI VERMELHA, ANÉIS DE BORRACHA INCLUSOS NBR 15420 ESGOTO</v>
          </cell>
          <cell r="C3000" t="str">
            <v>un</v>
          </cell>
          <cell r="D3000">
            <v>4830.7700000000004</v>
          </cell>
        </row>
        <row r="3001">
          <cell r="A3001" t="str">
            <v>HM06542</v>
          </cell>
          <cell r="B3001" t="str">
            <v>TÊ COM BOLSAS JE2GS FERRO FUNDIDO DN=500 X 500 MM (198,00 KG) PINTURA EPÓXI VERMELHA, ANÉIS DE BORRACHA INCLUSOS NBR 15420 ESGOTO</v>
          </cell>
          <cell r="C3001" t="str">
            <v>un</v>
          </cell>
          <cell r="D3001">
            <v>10401.129999999999</v>
          </cell>
        </row>
        <row r="3002">
          <cell r="A3002" t="str">
            <v>HM06589</v>
          </cell>
          <cell r="B3002" t="str">
            <v>TÊ C/BOLSAS JE2GS E FLANGE PN10/16/25 FERRO FUNDIDO DN=80X80 MM (14,70 KG) PINTURA EPÓXI VERMELHA, ACESSÓRIOS NÃO INCLUSOS NBR 15420 ESGOTO</v>
          </cell>
          <cell r="C3002" t="str">
            <v>un</v>
          </cell>
          <cell r="D3002">
            <v>569.91</v>
          </cell>
        </row>
        <row r="3003">
          <cell r="A3003" t="str">
            <v>HM06562</v>
          </cell>
          <cell r="B3003" t="str">
            <v>TÊ C/BOLSAS JE2GS E FLANGE PN10/16 FERRO FUNDIDO DN=100X100 MM (19,30 KG) PINTURA EPÓXI VERMELHA, ACESSÓRIOS NÃO INCLUSOS NBR 15420 ESGOTO</v>
          </cell>
          <cell r="C3003" t="str">
            <v>un</v>
          </cell>
          <cell r="D3003">
            <v>690.47</v>
          </cell>
        </row>
        <row r="3004">
          <cell r="A3004" t="str">
            <v>HM06580</v>
          </cell>
          <cell r="B3004" t="str">
            <v>TÊ C/BOLSAS JE2GS E FLANGE PN10/16/25 FERRO FUNDIDO DN=150X80 MM (23,30 KG) PINTURA EPÓXI VERMELHA, ACESSÓRIOS NÃO INCLUSOS NBR 15420 ESGOTO</v>
          </cell>
          <cell r="C3004" t="str">
            <v>un</v>
          </cell>
          <cell r="D3004">
            <v>1203.3599999999999</v>
          </cell>
        </row>
        <row r="3005">
          <cell r="A3005" t="str">
            <v>HM06565</v>
          </cell>
          <cell r="B3005" t="str">
            <v>TÊ C/BOLSAS JE2GS E FLANGE PN10/16 FERRO FUNDIDO DN=150X100 MM (25,20 KG) PINTURA EPÓXI VERMELHA, ACESSÓRIOS NÃO INCLUSOS NBR 15420 ESGOTO</v>
          </cell>
          <cell r="C3005" t="str">
            <v>un</v>
          </cell>
          <cell r="D3005">
            <v>1073.75</v>
          </cell>
        </row>
        <row r="3006">
          <cell r="A3006" t="str">
            <v>HM06566</v>
          </cell>
          <cell r="B3006" t="str">
            <v>TÊ C/BOLSAS JE2GS E FLANGE PN10/16 FERRO FUNDIDO DN=150X150 MM (31,00 KG) PINTURA EPÓXI VERMELHA, ACESSÓRIOS NÃO INCLUSOS NBR 15420 ESGOTO</v>
          </cell>
          <cell r="C3006" t="str">
            <v>un</v>
          </cell>
          <cell r="D3006">
            <v>1157.77</v>
          </cell>
        </row>
        <row r="3007">
          <cell r="A3007" t="str">
            <v>HM06583</v>
          </cell>
          <cell r="B3007" t="str">
            <v>TÊ C/BOLSAS JE2GS E FLANGE PN10/16/25 FERRO FUNDIDO DN=200X80 MM (33,60 KG) PINTURA EPÓXI VERMELHA, ACESSÓRIOS NÃO INCLUSOS NBR 15420 ESGOTO</v>
          </cell>
          <cell r="C3007" t="str">
            <v>un</v>
          </cell>
          <cell r="D3007">
            <v>1464.93</v>
          </cell>
        </row>
        <row r="3008">
          <cell r="A3008" t="str">
            <v>HM06567</v>
          </cell>
          <cell r="B3008" t="str">
            <v>TÊ C/BOLSAS JE2GS E FLANGE PN10/16 FERRO FUNDIDO DN=200X100 MM (34,50 KG) PINTURA EPÓXI VERMELHA, ACESSÓRIOS NÃO INCLUSOS NBR 15420 ESGOTO</v>
          </cell>
          <cell r="C3008" t="str">
            <v>un</v>
          </cell>
          <cell r="D3008">
            <v>1309.58</v>
          </cell>
        </row>
        <row r="3009">
          <cell r="A3009" t="str">
            <v>HM06568</v>
          </cell>
          <cell r="B3009" t="str">
            <v>TÊ C/BOLSAS JE2GS E FLANGE PN10/16 FERRO FUNDIDO DN=200X150 MM (39,80 KG) PINTURA EPÓXI VERMELHA, ACESSÓRIOS NÃO INCLUSOS NBR 15420 ESGOTO</v>
          </cell>
          <cell r="C3009" t="str">
            <v>un</v>
          </cell>
          <cell r="D3009">
            <v>1762.79</v>
          </cell>
        </row>
        <row r="3010">
          <cell r="A3010" t="str">
            <v>HM06544</v>
          </cell>
          <cell r="B3010" t="str">
            <v>TÊ C/BOLSAS JE2GS E FLANGE PN10 FERRO FUNDIDO DN=200X200 MM (41,50 KG) PINTURA EPÓXI VERMELHA, ACESSÓRIOS NÃO INCLUSOS NBR 15420 ESGOTO</v>
          </cell>
          <cell r="C3010" t="str">
            <v>un</v>
          </cell>
          <cell r="D3010">
            <v>1508.89</v>
          </cell>
        </row>
        <row r="3011">
          <cell r="A3011" t="str">
            <v>HM06586</v>
          </cell>
          <cell r="B3011" t="str">
            <v>TÊ C/BOLSAS JE2GS E FLANGE PN10/16/25 FERRO FUNDIDO DN=250X80 MM (39,70 KG) PINTURA EPÓXI VERMELHA, ACESSÓRIOS NÃO INCLUSOS NBR 15420 ESGOTO</v>
          </cell>
          <cell r="C3011" t="str">
            <v>un</v>
          </cell>
          <cell r="D3011">
            <v>1529.22</v>
          </cell>
        </row>
        <row r="3012">
          <cell r="A3012" t="str">
            <v>HM06569</v>
          </cell>
          <cell r="B3012" t="str">
            <v>TÊ C/BOLSAS JE2GS E FLANGE PN10/16 FERRO FUNDIDO DN=250X100 MM (41,00 KG) PINTURA EPÓXI VERMELHA, ACESSÓRIOS NÃO INCLUSOS NBR 15420 ESGOTO</v>
          </cell>
          <cell r="C3012" t="str">
            <v>un</v>
          </cell>
          <cell r="D3012">
            <v>1719.56</v>
          </cell>
        </row>
        <row r="3013">
          <cell r="A3013" t="str">
            <v>HM06570</v>
          </cell>
          <cell r="B3013" t="str">
            <v>TÊ C/BOLSAS JE2GS E FLANGE PN10/16 FERRO FUNDIDO DN=300X100 MM (59,00 KG) PINTURA EPÓXI VERMELHA, ACESSÓRIOS NÃO INCLUSOS NBR 15420 ESGOTO</v>
          </cell>
          <cell r="C3013" t="str">
            <v>un</v>
          </cell>
          <cell r="D3013">
            <v>2597.73</v>
          </cell>
        </row>
        <row r="3014">
          <cell r="A3014" t="str">
            <v>HM06547</v>
          </cell>
          <cell r="B3014" t="str">
            <v>TÊ C/BOLSAS JE2GS E FLANGE PN10 FERRO FUNDIDO DN=300X200 MM (70,00 KG) PINTURA EPÓXI VERMELHA, ACESSÓRIOS NÃO INCLUSOS NBR 15420 ESGOTO</v>
          </cell>
          <cell r="C3014" t="str">
            <v>un</v>
          </cell>
          <cell r="D3014">
            <v>2470.06</v>
          </cell>
        </row>
        <row r="3015">
          <cell r="A3015" t="str">
            <v>HM06550</v>
          </cell>
          <cell r="B3015" t="str">
            <v>TÊ C/BOLSAS JE2GS E FLANGE PN10 FERRO FUNDIDO DN=300X300 MM (87,30 KG) PINTURA EPÓXI VERMELHA, ACESSÓRIOS NÃO INCLUSOS NBR 15420 ESGOTO</v>
          </cell>
          <cell r="C3015" t="str">
            <v>un</v>
          </cell>
          <cell r="D3015">
            <v>2615.12</v>
          </cell>
        </row>
        <row r="3016">
          <cell r="A3016" t="str">
            <v>HM06573</v>
          </cell>
          <cell r="B3016" t="str">
            <v>TÊ C/BOLSAS JE2GS E FLANGE PN10/16 FERRO FUNDIDO DN=350X100 MM (53,80 KG) PINTURA EPÓXI VERMELHA, ACESSÓRIOS NÃO INCLUSOS NBR 15420 ESGOTO</v>
          </cell>
          <cell r="C3016" t="str">
            <v>un</v>
          </cell>
          <cell r="D3016">
            <v>4203.18</v>
          </cell>
        </row>
        <row r="3017">
          <cell r="A3017" t="str">
            <v>HM06551</v>
          </cell>
          <cell r="B3017" t="str">
            <v>TÊ C/BOLSAS JE2GS E FLANGE PN10 FERRO FUNDIDO DN=350X200 MM (82,00 KG) PINTURA EPÓXI VERMELHA, ACESSÓRIOS NÃO INCLUSOS NBR 15420 ESGOTO</v>
          </cell>
          <cell r="C3017" t="str">
            <v>un</v>
          </cell>
          <cell r="D3017">
            <v>4727.05</v>
          </cell>
        </row>
        <row r="3018">
          <cell r="A3018" t="str">
            <v>HM06554</v>
          </cell>
          <cell r="B3018" t="str">
            <v>TÊ C/BOLSAS JE2GS E FLANGE PN10 FERRO FUNDIDO DN=350X350 MM (112,00 KG) PINTURA EPÓXI VERMELHA, ACESSÓRIOS NÃO INCLUSOS NBR 15420 ESGOTO</v>
          </cell>
          <cell r="C3018" t="str">
            <v>un</v>
          </cell>
          <cell r="D3018">
            <v>7270.49</v>
          </cell>
        </row>
        <row r="3019">
          <cell r="A3019" t="str">
            <v>HM06574</v>
          </cell>
          <cell r="B3019" t="str">
            <v>TÊ C/BOLSAS JE2GS E FLANGE PN10/16 FERRO FUNDIDO DN=400X100 MM (75,20 KG) PINTURA EPÓXI VERMELHA, ACESSÓRIOS NÃO INCLUSOS NBR 15420 ESGOTO</v>
          </cell>
          <cell r="C3019" t="str">
            <v>un</v>
          </cell>
          <cell r="D3019">
            <v>5156.45</v>
          </cell>
        </row>
        <row r="3020">
          <cell r="A3020" t="str">
            <v>HM06555</v>
          </cell>
          <cell r="B3020" t="str">
            <v>TÊ C/BOLSAS JE2GS E FLANGE PN10 FERRO FUNDIDO DN=400X200 MM (93,80 KG) PINTURA EPÓXI VERMELHA, ACESSÓRIOS NÃO INCLUSOS NBR 15420 ESGOTO</v>
          </cell>
          <cell r="C3020" t="str">
            <v>un</v>
          </cell>
          <cell r="D3020">
            <v>6659.13</v>
          </cell>
        </row>
        <row r="3021">
          <cell r="A3021" t="str">
            <v>HM06556</v>
          </cell>
          <cell r="B3021" t="str">
            <v>TÊ C/BOLSAS JE2GS E FLANGE PN10 FERRO FUNDIDO DN=400X300 MM (115,70 KG) PINTURA EPÓXI VERMELHA, ACESSÓRIOS NÃO INCLUSOS NBR 15420 ESGOTO</v>
          </cell>
          <cell r="C3021" t="str">
            <v>un</v>
          </cell>
          <cell r="D3021">
            <v>7083.89</v>
          </cell>
        </row>
        <row r="3022">
          <cell r="A3022" t="str">
            <v>HM06557</v>
          </cell>
          <cell r="B3022" t="str">
            <v>TÊ C/BOLSAS JE2GS E FLANGE PN10 FERRO FUNDIDO DN=400X400 MM (139,00 KG) PINTURA EPÓXI VERMELHA, ACESSÓRIOS NÃO INCLUSOS NBR 15420 ESGOTO</v>
          </cell>
          <cell r="C3022" t="str">
            <v>un</v>
          </cell>
          <cell r="D3022">
            <v>9710.5499999999993</v>
          </cell>
        </row>
        <row r="3023">
          <cell r="A3023" t="str">
            <v>HM06575</v>
          </cell>
          <cell r="B3023" t="str">
            <v>TÊ C/BOLSAS JE2GS E FLANGE PN10/16 FERRO FUNDIDO DN=500X100 MM (106,80 KG) PINTURA EPÓXI VERMELHA, ACESSÓRIOS NÃO INCLUSOS NBR 15420 ESGOTO</v>
          </cell>
          <cell r="C3023" t="str">
            <v>un</v>
          </cell>
          <cell r="D3023">
            <v>7812.3</v>
          </cell>
        </row>
        <row r="3024">
          <cell r="A3024" t="str">
            <v>HM06558</v>
          </cell>
          <cell r="B3024" t="str">
            <v>TÊ C/BOLSAS JE2GS E FLANGE PN10 FERRO FUNDIDO DN=500X200 MM (126,00 KG) PINTURA EPÓXI VERMELHA, ACESSÓRIOS NÃO INCLUSOS NBR 15420 ESGOTO</v>
          </cell>
          <cell r="C3024" t="str">
            <v>un</v>
          </cell>
          <cell r="D3024">
            <v>7660.91</v>
          </cell>
        </row>
        <row r="3025">
          <cell r="A3025" t="str">
            <v>HM06559</v>
          </cell>
          <cell r="B3025" t="str">
            <v>TÊ C/BOLSAS JE2GS E FLANGE PN10 FERRO FUNDIDO DN=500X300 MM (163,00 KG) PINTURA EPÓXI VERMELHA, ACESSÓRIOS NÃO INCLUSOS NBR 15420 ESGOTO</v>
          </cell>
          <cell r="C3025" t="str">
            <v>un</v>
          </cell>
          <cell r="D3025">
            <v>9554.23</v>
          </cell>
        </row>
        <row r="3026">
          <cell r="A3026" t="str">
            <v>HM06560</v>
          </cell>
          <cell r="B3026" t="str">
            <v>TÊ C/BOLSAS JE2GS E FLANGE PN10 FERRO FUNDIDO DN=500X400 MM (192,00 KG) PINTURA EPÓXI VERMELHA, ACESSÓRIOS NÃO INCLUSOS NBR 15420 ESGOTO</v>
          </cell>
          <cell r="C3026" t="str">
            <v>un</v>
          </cell>
          <cell r="D3026">
            <v>12504.21</v>
          </cell>
        </row>
        <row r="3027">
          <cell r="A3027" t="str">
            <v>HM06561</v>
          </cell>
          <cell r="B3027" t="str">
            <v>TÊ C/BOLSAS JE2GS E FLANGE PN10 FERRO FUNDIDO DN=500X500 MM (223,00 KG) PINTURA EPÓXI VERMELHA, ACESSÓRIOS NÃO INCLUSOS NBR 15420 ESGOTO</v>
          </cell>
          <cell r="C3027" t="str">
            <v>un</v>
          </cell>
          <cell r="D3027">
            <v>12491.82</v>
          </cell>
        </row>
        <row r="3028">
          <cell r="A3028" t="str">
            <v>HM06640</v>
          </cell>
          <cell r="B3028" t="str">
            <v>TÊ COM FLANGES PN10/16/25 FERRO FUNDIDO DN=80 X 50 MM (19,00 KG) PINTURA EPÓXI VERMELHA, ACESSÓRIOS NÃO INCLUSOS NBR 15420 ESGOTO</v>
          </cell>
          <cell r="C3028" t="str">
            <v>un</v>
          </cell>
          <cell r="D3028">
            <v>448.29</v>
          </cell>
        </row>
        <row r="3029">
          <cell r="A3029" t="str">
            <v>HM06641</v>
          </cell>
          <cell r="B3029" t="str">
            <v>TÊ COM FLANGES PN10/16/25 FERRO FUNDIDO DN=80 X 80 MM (15,30 KG) PINTURA EPÓXI VERMELHA, ACESSÓRIOS NÃO INCLUSOS NBR 15420 ESGOTO</v>
          </cell>
          <cell r="C3029" t="str">
            <v>un</v>
          </cell>
          <cell r="D3029">
            <v>515.52</v>
          </cell>
        </row>
        <row r="3030">
          <cell r="A3030" t="str">
            <v>HM06634</v>
          </cell>
          <cell r="B3030" t="str">
            <v>TÊ COM FLANGES PN10/16 FERRO FUNDIDO DN=100 X 50 MM (16,00 KG) PINTURA EPÓXI VERMELHA, ACESSÓRIOS NÃO INCLUSOS NBR 15420 ESGOTO</v>
          </cell>
          <cell r="C3030" t="str">
            <v>un</v>
          </cell>
          <cell r="D3030">
            <v>555.27</v>
          </cell>
        </row>
        <row r="3031">
          <cell r="A3031" t="str">
            <v>HM06639</v>
          </cell>
          <cell r="B3031" t="str">
            <v>TÊ COM FLANGES PN10/16 FERRO FUNDIDO DN=100 X 80 MM (18,10 KG) PINTURA EPÓXI VERMELHA, ACESSÓRIOS NÃO INCLUSOS NBR 15420 ESGOTO</v>
          </cell>
          <cell r="C3031" t="str">
            <v>un</v>
          </cell>
          <cell r="D3031">
            <v>654.11</v>
          </cell>
        </row>
        <row r="3032">
          <cell r="A3032" t="str">
            <v>HM06633</v>
          </cell>
          <cell r="B3032" t="str">
            <v>TÊ COM FLANGES PN10/16 FERRO FUNDIDO DN=100 X 100 MM (18,50 KG) PINTURA EPÓXI VERMELHA, ACESSÓRIOS NÃO INCLUSOS NBR 15420 ESGOTO</v>
          </cell>
          <cell r="C3032" t="str">
            <v>un</v>
          </cell>
          <cell r="D3032">
            <v>646.72</v>
          </cell>
        </row>
        <row r="3033">
          <cell r="A3033" t="str">
            <v>HM06637</v>
          </cell>
          <cell r="B3033" t="str">
            <v>TÊ COM FLANGES PN10/16 FERRO FUNDIDO DN=150 X 50 MM (26,00 KG) PINTURA EPÓXI VERMELHA, ACESSÓRIOS NÃO INCLUSOS NBR 15420 ESGOTO</v>
          </cell>
          <cell r="C3033" t="str">
            <v>un</v>
          </cell>
          <cell r="D3033">
            <v>1007</v>
          </cell>
        </row>
        <row r="3034">
          <cell r="A3034" t="str">
            <v>HM06638</v>
          </cell>
          <cell r="B3034" t="str">
            <v>TÊ COM FLANGES PN10/16 FERRO FUNDIDO DN=150 X 80 MM (30,00 KG) PINTURA EPÓXI VERMELHA, ACESSÓRIOS NÃO INCLUSOS NBR 15420 ESGOTO</v>
          </cell>
          <cell r="C3034" t="str">
            <v>un</v>
          </cell>
          <cell r="D3034">
            <v>1182.3499999999999</v>
          </cell>
        </row>
        <row r="3035">
          <cell r="A3035" t="str">
            <v>HM06635</v>
          </cell>
          <cell r="B3035" t="str">
            <v>TÊ COM FLANGES PN10/16 FERRO FUNDIDO DN=150 X 100 MM (28,50 KG) PINTURA EPÓXI VERMELHA, ACESSÓRIOS NÃO INCLUSOS NBR 15420 ESGOTO</v>
          </cell>
          <cell r="C3035" t="str">
            <v>un</v>
          </cell>
          <cell r="D3035">
            <v>1296.6600000000001</v>
          </cell>
        </row>
        <row r="3036">
          <cell r="A3036" t="str">
            <v>HM06636</v>
          </cell>
          <cell r="B3036" t="str">
            <v>TÊ COM FLANGES PN10/16 FERRO FUNDIDO DN=150 X 150 MM (32,00 KG) PINTURA EPÓXI VERMELHA, ACESSÓRIOS NÃO INCLUSOS NBR 15420 ESGOTO</v>
          </cell>
          <cell r="C3036" t="str">
            <v>un</v>
          </cell>
          <cell r="D3036">
            <v>1359.7</v>
          </cell>
        </row>
        <row r="3037">
          <cell r="A3037" t="str">
            <v>HM06602</v>
          </cell>
          <cell r="B3037" t="str">
            <v>TÊ COM FLANGES PN10 FERRO FUNDIDO DN=200 X 100 MM (41,00 KG) PINTURA EPÓXI VERMELHA, ACESSÓRIOS NÃO INCLUSOS NBR 15420 ESGOTO</v>
          </cell>
          <cell r="C3037" t="str">
            <v>un</v>
          </cell>
          <cell r="D3037">
            <v>1655.29</v>
          </cell>
        </row>
        <row r="3038">
          <cell r="A3038" t="str">
            <v>HM06603</v>
          </cell>
          <cell r="B3038" t="str">
            <v>TÊ COM FLANGES PN10 FERRO FUNDIDO DN=200 X 150 MM (44,00 KG) PINTURA EPÓXI VERMELHA, ACESSÓRIOS NÃO INCLUSOS NBR 15420 ESGOTO</v>
          </cell>
          <cell r="C3038" t="str">
            <v>un</v>
          </cell>
          <cell r="D3038">
            <v>1931.17</v>
          </cell>
        </row>
        <row r="3039">
          <cell r="A3039" t="str">
            <v>HM06604</v>
          </cell>
          <cell r="B3039" t="str">
            <v>TÊ COM FLANGES PN10 FERRO FUNDIDO DN=200 X 200 MM (47,00 KG) PINTURA EPÓXI VERMELHA, ACESSÓRIOS NÃO INCLUSOS NBR 15420 ESGOTO</v>
          </cell>
          <cell r="C3039" t="str">
            <v>un</v>
          </cell>
          <cell r="D3039">
            <v>1480.26</v>
          </cell>
        </row>
        <row r="3040">
          <cell r="A3040" t="str">
            <v>HM06596</v>
          </cell>
          <cell r="B3040" t="str">
            <v>TÊ COM FLANGES PN10 FERRO FUNDIDO DN=250 X 100 MM (67,00 KG) PINTURA EPÓXI VERMELHA, ACESSÓRIOS NÃO INCLUSOS NBR 15420 ESGOTO</v>
          </cell>
          <cell r="C3040" t="str">
            <v>un</v>
          </cell>
          <cell r="D3040">
            <v>2949.48</v>
          </cell>
        </row>
        <row r="3041">
          <cell r="A3041" t="str">
            <v>HM06597</v>
          </cell>
          <cell r="B3041" t="str">
            <v>TÊ COM FLANGES PN10 FERRO FUNDIDO DN=250 X 200 MM (73,00 KG) PINTURA EPÓXI VERMELHA, ACESSÓRIOS NÃO INCLUSOS NBR 15420 ESGOTO</v>
          </cell>
          <cell r="C3041" t="str">
            <v>un</v>
          </cell>
          <cell r="D3041">
            <v>2991.02</v>
          </cell>
        </row>
        <row r="3042">
          <cell r="A3042" t="str">
            <v>HM06598</v>
          </cell>
          <cell r="B3042" t="str">
            <v>TÊ COM FLANGES PN10 FERRO FUNDIDO DN=250 X 250 MM (80,00 KG) PINTURA EPÓXI VERMELHA, ACESSÓRIOS NÃO INCLUSOS NBR 15420 ESGOTO</v>
          </cell>
          <cell r="C3042" t="str">
            <v>un</v>
          </cell>
          <cell r="D3042">
            <v>3780.32</v>
          </cell>
        </row>
        <row r="3043">
          <cell r="A3043" t="str">
            <v>HM06599</v>
          </cell>
          <cell r="B3043" t="str">
            <v>TÊ COM FLANGES PN10 FERRO FUNDIDO DN=300 X 100 MM (92,00 KG) PINTURA EPÓXI VERMELHA, ACESSÓRIOS NÃO INCLUSOS NBR 15420 ESGOTO</v>
          </cell>
          <cell r="C3043" t="str">
            <v>un</v>
          </cell>
          <cell r="D3043">
            <v>3007.33</v>
          </cell>
        </row>
        <row r="3044">
          <cell r="A3044" t="str">
            <v>HM06600</v>
          </cell>
          <cell r="B3044" t="str">
            <v>TÊ COM FLANGES PN10 FERRO FUNDIDO DN=300 X 200 MM (100,00 KG) PINTURA EPÓXI VERMELHA, ACESSÓRIOS NÃO INCLUSOS NBR 15420 ESGOTO</v>
          </cell>
          <cell r="C3044" t="str">
            <v>un</v>
          </cell>
          <cell r="D3044">
            <v>3759.74</v>
          </cell>
        </row>
        <row r="3045">
          <cell r="A3045" t="str">
            <v>HM06601</v>
          </cell>
          <cell r="B3045" t="str">
            <v>TÊ COM FLANGES PN10 FERRO FUNDIDO DN=300 X 300 MM (119,00 KG) PINTURA EPÓXI VERMELHA, ACESSÓRIOS NÃO INCLUSOS NBR 15420 ESGOTO</v>
          </cell>
          <cell r="C3045" t="str">
            <v>un</v>
          </cell>
          <cell r="D3045">
            <v>4194.29</v>
          </cell>
        </row>
        <row r="3046">
          <cell r="A3046" t="str">
            <v>HM06615</v>
          </cell>
          <cell r="B3046" t="str">
            <v>TÊ COM FLANGES PN10 FERRO FUNDIDO DN=350 X 100 MM (112,00 KG) PINTURA EPÓXI VERMELHA, ACESSÓRIOS NÃO INCLUSOS NBR 15420 ESGOTO</v>
          </cell>
          <cell r="C3046" t="str">
            <v>un</v>
          </cell>
          <cell r="D3046">
            <v>5726.09</v>
          </cell>
        </row>
        <row r="3047">
          <cell r="A3047" t="str">
            <v>HM06616</v>
          </cell>
          <cell r="B3047" t="str">
            <v>TÊ COM FLANGES PN10 FERRO FUNDIDO DN=350 X 200 MM (117,00 KG) PINTURA EPÓXI VERMELHA, ACESSÓRIOS NÃO INCLUSOS NBR 15420 ESGOTO</v>
          </cell>
          <cell r="C3047" t="str">
            <v>un</v>
          </cell>
          <cell r="D3047">
            <v>6129.6</v>
          </cell>
        </row>
        <row r="3048">
          <cell r="A3048" t="str">
            <v>HM06617</v>
          </cell>
          <cell r="B3048" t="str">
            <v>TÊ COM FLANGES PN10 FERRO FUNDIDO DN=350 X 300 MM (133,00 KG) PINTURA EPÓXI VERMELHA, ACESSÓRIOS NÃO INCLUSOS NBR 15420 ESGOTO</v>
          </cell>
          <cell r="C3048" t="str">
            <v>un</v>
          </cell>
          <cell r="D3048">
            <v>6622.92</v>
          </cell>
        </row>
        <row r="3049">
          <cell r="A3049" t="str">
            <v>HM06618</v>
          </cell>
          <cell r="B3049" t="str">
            <v>TÊ COM FLANGES PN10 FERRO FUNDIDO DN=350 X 350 MM (139,00 KG) PINTURA EPÓXI VERMELHA, ACESSÓRIOS NÃO INCLUSOS NBR 15420 ESGOTO</v>
          </cell>
          <cell r="C3049" t="str">
            <v>un</v>
          </cell>
          <cell r="D3049">
            <v>7101.6</v>
          </cell>
        </row>
        <row r="3050">
          <cell r="A3050" t="str">
            <v>HM06619</v>
          </cell>
          <cell r="B3050" t="str">
            <v>TÊ COM FLANGES PN10 FERRO FUNDIDO DN=400 X 100 MM (138,00 KG) PINTURA EPÓXI VERMELHA, ACESSÓRIOS NÃO INCLUSOS NBR 15420 ESGOTO</v>
          </cell>
          <cell r="C3050" t="str">
            <v>un</v>
          </cell>
          <cell r="D3050">
            <v>8212.86</v>
          </cell>
        </row>
        <row r="3051">
          <cell r="A3051" t="str">
            <v>HM06620</v>
          </cell>
          <cell r="B3051" t="str">
            <v>TÊ COM FLANGES PN10 FERRO FUNDIDO DN=400 X 150 MM (142,00 KG) PINTURA EPÓXI VERMELHA, ACESSÓRIOS NÃO INCLUSOS NBR 15420 ESGOTO</v>
          </cell>
          <cell r="C3051" t="str">
            <v>un</v>
          </cell>
          <cell r="D3051">
            <v>8470.01</v>
          </cell>
        </row>
        <row r="3052">
          <cell r="A3052" t="str">
            <v>HM06622</v>
          </cell>
          <cell r="B3052" t="str">
            <v>TÊ COM FLANGES PN10 FERRO FUNDIDO DN=400 X 200 MM (142,00 KG) PINTURA EPÓXI VERMELHA, ACESSÓRIOS NÃO INCLUSOS NBR 15420 ESGOTO</v>
          </cell>
          <cell r="C3052" t="str">
            <v>un</v>
          </cell>
          <cell r="D3052">
            <v>10670.23</v>
          </cell>
        </row>
        <row r="3053">
          <cell r="A3053" t="str">
            <v>HM06623</v>
          </cell>
          <cell r="B3053" t="str">
            <v>TÊ COM FLANGES PN10 FERRO FUNDIDO DN=400 X 300 MM (159,00 KG) PINTURA EPÓXI VERMELHA, ACESSÓRIOS NÃO INCLUSOS NBR 15420 ESGOTO</v>
          </cell>
          <cell r="C3053" t="str">
            <v>un</v>
          </cell>
          <cell r="D3053">
            <v>10975.09</v>
          </cell>
        </row>
        <row r="3054">
          <cell r="A3054" t="str">
            <v>HM06624</v>
          </cell>
          <cell r="B3054" t="str">
            <v>TÊ COM FLANGES PN10 FERRO FUNDIDO DN=400 X 400 MM (172,00 KG) PINTURA EPÓXI VERMELHA, ACESSÓRIOS NÃO INCLUSOS NBR 15420 ESGOTO</v>
          </cell>
          <cell r="C3054" t="str">
            <v>un</v>
          </cell>
          <cell r="D3054">
            <v>11950.65</v>
          </cell>
        </row>
        <row r="3055">
          <cell r="A3055" t="str">
            <v>HM06625</v>
          </cell>
          <cell r="B3055" t="str">
            <v>TÊ COM FLANGES PN10 FERRO FUNDIDO DN=450X100 MM (173,00 KG) PINTURA EPÓXI VERMELHA, ACESSÓRIOS NÃO INCLUSOS NBR 15420 ESGOTO</v>
          </cell>
          <cell r="C3055" t="str">
            <v>un</v>
          </cell>
          <cell r="D3055">
            <v>11804.6</v>
          </cell>
        </row>
        <row r="3056">
          <cell r="A3056" t="str">
            <v>HM06626</v>
          </cell>
          <cell r="B3056" t="str">
            <v>TÊ COM FLANGES PN10 FERRO FUNDIDO DN=450 X 200 MM (180,00 KG) PINTURA EPÓXI VERMELHA, ACESSÓRIOS NÃO INCLUSOS NBR 15420 ESGOTO</v>
          </cell>
          <cell r="C3056" t="str">
            <v>un</v>
          </cell>
          <cell r="D3056">
            <v>10960.62</v>
          </cell>
        </row>
        <row r="3057">
          <cell r="A3057" t="str">
            <v>HM06627</v>
          </cell>
          <cell r="B3057" t="str">
            <v>TÊ COM FLANGES PN10 FERRO FUNDIDO DN=450 X 450 MM (207,00 KG) PINTURA EPÓXI VERMELHA, ACESSÓRIOS NÃO INCLUSOS NBR 15420 ESGOTO</v>
          </cell>
          <cell r="C3057" t="str">
            <v>un</v>
          </cell>
          <cell r="D3057">
            <v>13208.39</v>
          </cell>
        </row>
        <row r="3058">
          <cell r="A3058" t="str">
            <v>HM06628</v>
          </cell>
          <cell r="B3058" t="str">
            <v>TÊ COM FLANGES PN10 FERRO FUNDIDO DN=500 X 100 MM (205,00 KG) PINTURA EPÓXI VERMELHA, ACESSÓRIOS NÃO INCLUSOS NBR 15420 ESGOTO</v>
          </cell>
          <cell r="C3058" t="str">
            <v>un</v>
          </cell>
          <cell r="D3058">
            <v>11989.47</v>
          </cell>
        </row>
        <row r="3059">
          <cell r="A3059" t="str">
            <v>HM06629</v>
          </cell>
          <cell r="B3059" t="str">
            <v>TÊ COM FLANGES PN10 FERRO FUNDIDO DN=500 X 200 MM (209,00 KG) PINTURA EPÓXI VERMELHA, ACESSÓRIOS NÃO INCLUSOS NBR 15420 ESGOTO</v>
          </cell>
          <cell r="C3059" t="str">
            <v>un</v>
          </cell>
          <cell r="D3059">
            <v>11513.01</v>
          </cell>
        </row>
        <row r="3060">
          <cell r="A3060" t="str">
            <v>HM06630</v>
          </cell>
          <cell r="B3060" t="str">
            <v>TÊ COM FLANGES PN10 FERRO FUNDIDO DN=500 X 300 MM (219,00 KG) PINTURA EPÓXI VERMELHA, ACESSÓRIOS NÃO INCLUSOS NBR 15420 ESGOTO</v>
          </cell>
          <cell r="C3060" t="str">
            <v>un</v>
          </cell>
          <cell r="D3060">
            <v>14803.6</v>
          </cell>
        </row>
        <row r="3061">
          <cell r="A3061" t="str">
            <v>HM06631</v>
          </cell>
          <cell r="B3061" t="str">
            <v>TÊ COM FLANGES PN10 FERRO FUNDIDO DN=500 X 400 MM (234,00 KG) PINTURA EPÓXI VERMELHA, ACESSÓRIOS NÃO INCLUSOS NBR 15420 ESGOTO</v>
          </cell>
          <cell r="C3061" t="str">
            <v>un</v>
          </cell>
          <cell r="D3061">
            <v>15422.54</v>
          </cell>
        </row>
        <row r="3062">
          <cell r="A3062" t="str">
            <v>HM06632</v>
          </cell>
          <cell r="B3062" t="str">
            <v>TÊ COM FLANGES PN10 FERRO FUNDIDO DN=500 X 500 MM (243,00 KG) PINTURA EPÓXI VERMELHA, ACESSÓRIOS NÃO INCLUSOS NBR 15420 ESGOTO</v>
          </cell>
          <cell r="C3062" t="str">
            <v>un</v>
          </cell>
          <cell r="D3062">
            <v>13793.39</v>
          </cell>
        </row>
        <row r="3063">
          <cell r="A3063" t="str">
            <v>HM06674</v>
          </cell>
          <cell r="B3063" t="str">
            <v>TOCO COM FLANGES PN10/16/25 FERRO FUNDIDO DN=80 MM L=250 MM (11,50 KG) PINTURA EPÓXI VERMELHA, ACESSÓRIOS NÃO INCLUSOS NBR 15420 ESGOTO</v>
          </cell>
          <cell r="C3063" t="str">
            <v>un</v>
          </cell>
          <cell r="D3063">
            <v>370.2</v>
          </cell>
        </row>
        <row r="3064">
          <cell r="A3064" t="str">
            <v>HM06669</v>
          </cell>
          <cell r="B3064" t="str">
            <v>TOCO COM FLANGES PN10/16 FERRO FUNDIDO DN=100 MM L=250 MM (14,00 KG) PINTURA EPÓXI VERMELHA, ACESSÓRIOS NÃO INCLUSOS NBR 15420 ESGOTO</v>
          </cell>
          <cell r="C3064" t="str">
            <v>un</v>
          </cell>
          <cell r="D3064">
            <v>474.63</v>
          </cell>
        </row>
        <row r="3065">
          <cell r="A3065" t="str">
            <v>HM06671</v>
          </cell>
          <cell r="B3065" t="str">
            <v>TOCO COM FLANGES PN10/16 FERRO FUNDIDO DN=150 MM L=250 MM (24,00 KG) PINTURA EPÓXI VERMELHA, ACESSÓRIOS NÃO INCLUSOS NBR 15420 ESGOTO</v>
          </cell>
          <cell r="C3065" t="str">
            <v>un</v>
          </cell>
          <cell r="D3065">
            <v>682.96</v>
          </cell>
        </row>
        <row r="3066">
          <cell r="A3066" t="str">
            <v>HM06658</v>
          </cell>
          <cell r="B3066" t="str">
            <v>TOCO COM FLANGES PN10 FERRO FUNDIDO DN=200 MM L=250 MM (32,00 KG) PINTURA EPÓXI VERMELHA, ACESSÓRIOS NÃO INCLUSOS NBR 15420 ESGOTO</v>
          </cell>
          <cell r="C3066" t="str">
            <v>un</v>
          </cell>
          <cell r="D3066">
            <v>1003.81</v>
          </cell>
        </row>
        <row r="3067">
          <cell r="A3067" t="str">
            <v>HM06660</v>
          </cell>
          <cell r="B3067" t="str">
            <v>TOCO COM FLANGES PN10 FERRO FUNDIDO DN=250 MM L=250 MM (44,00 KG) PINTURA EPÓXI VERMELHA, ACESSÓRIOS NÃO INCLUSOS NBR 15420 ESGOTO</v>
          </cell>
          <cell r="C3067" t="str">
            <v>un</v>
          </cell>
          <cell r="D3067">
            <v>1646.91</v>
          </cell>
        </row>
        <row r="3068">
          <cell r="A3068" t="str">
            <v>HM06662</v>
          </cell>
          <cell r="B3068" t="str">
            <v>TOCO COM FLANGES PN10 FERRO FUNDIDO DN=300 MM L=250 MM (56,00 KG) PINTURA EPÓXI VERMELHA, ACESSÓRIOS NÃO INCLUSOS NBR 15420 ESGOTO</v>
          </cell>
          <cell r="C3068" t="str">
            <v>un</v>
          </cell>
          <cell r="D3068">
            <v>1667.45</v>
          </cell>
        </row>
        <row r="3069">
          <cell r="A3069" t="str">
            <v>HM06664</v>
          </cell>
          <cell r="B3069" t="str">
            <v>TOCO COM FLANGES PN10 FERRO FUNDIDO DN=350 MM L=250 MM (70,00 KG) PINTURA EPÓXI VERMELHA, ACESSÓRIOS NÃO INCLUSOS NBR 15420 ESGOTO</v>
          </cell>
          <cell r="C3069" t="str">
            <v>un</v>
          </cell>
          <cell r="D3069">
            <v>2419.91</v>
          </cell>
        </row>
        <row r="3070">
          <cell r="A3070" t="str">
            <v>HM06666</v>
          </cell>
          <cell r="B3070" t="str">
            <v>TOCO COM FLANGES PN10 FERRO FUNDIDO DN=400 MM L=250 MM (85,00 KG) PINTURA EPÓXI VERMELHA, ACESSÓRIOS NÃO INCLUSOS NBR 15420 ESGOTO</v>
          </cell>
          <cell r="C3070" t="str">
            <v>un</v>
          </cell>
          <cell r="D3070">
            <v>2678.14</v>
          </cell>
        </row>
        <row r="3071">
          <cell r="A3071" t="str">
            <v>HM06667</v>
          </cell>
          <cell r="B3071" t="str">
            <v>TOCO COM FLANGES PN10 FERRO FUNDIDO DN=450 MM L=250 MM (95,00 KG) PINTURA EPÓXI VERMELHA, ACESSÓRIOS NÃO INCLUSOS NBR 15420 ESGOTO</v>
          </cell>
          <cell r="C3071" t="str">
            <v>un</v>
          </cell>
          <cell r="D3071">
            <v>5454.06</v>
          </cell>
        </row>
        <row r="3072">
          <cell r="A3072" t="str">
            <v>HM06656</v>
          </cell>
          <cell r="B3072" t="str">
            <v>TOCO COM FLANGES PN10 FERRO FUNDIDO DN=500 MM L=250 MM (116,00 KG) PINTURA EPÓXI VERMELHA, ACESSÓRIOS NÃO INCLUSOS NBR 15420 ESGOTO</v>
          </cell>
          <cell r="C3072" t="str">
            <v>un</v>
          </cell>
          <cell r="D3072">
            <v>3177.79</v>
          </cell>
        </row>
        <row r="3073">
          <cell r="A3073" t="str">
            <v>HM06675</v>
          </cell>
          <cell r="B3073" t="str">
            <v>TOCO COM FLANGES PN10/16/25 FERRO FUNDIDO DN=80 MM L=500 MM (15,00 KG) PINTURA EPÓXI VERMELHA, ACESSÓRIOS NÃO INCLUSOS NBR 15420 ESGOTO</v>
          </cell>
          <cell r="C3073" t="str">
            <v>un</v>
          </cell>
          <cell r="D3073">
            <v>490.57</v>
          </cell>
        </row>
        <row r="3074">
          <cell r="A3074" t="str">
            <v>HM06670</v>
          </cell>
          <cell r="B3074" t="str">
            <v>TOCO COM FLANGES PN10/16 FERRO FUNDIDO DN=100 MM L=500 MM (19,00 KG) PINTURA EPÓXI VERMELHA, ACESSÓRIOS NÃO INCLUSOS NBR 15420 ESGOTO</v>
          </cell>
          <cell r="C3074" t="str">
            <v>un</v>
          </cell>
          <cell r="D3074">
            <v>618.15</v>
          </cell>
        </row>
        <row r="3075">
          <cell r="A3075" t="str">
            <v>HM06672</v>
          </cell>
          <cell r="B3075" t="str">
            <v>TOCO COM FLANGES PN10/16 FERRO FUNDIDO DN=150 MM L=500 MM (32,00 KG) PINTURA EPÓXI VERMELHA, ACESSÓRIOS NÃO INCLUSOS NBR 15420 ESGOTO</v>
          </cell>
          <cell r="C3075" t="str">
            <v>un</v>
          </cell>
          <cell r="D3075">
            <v>979.83</v>
          </cell>
        </row>
        <row r="3076">
          <cell r="A3076" t="str">
            <v>HM06659</v>
          </cell>
          <cell r="B3076" t="str">
            <v>TOCO COM FLANGES PN10 FERRO FUNDIDO DN=200 MM L=500 MM (43,00 KG) PINTURA EPÓXI VERMELHA, ACESSÓRIOS NÃO INCLUSOS NBR 15420 ESGOTO</v>
          </cell>
          <cell r="C3076" t="str">
            <v>un</v>
          </cell>
          <cell r="D3076">
            <v>1305.9100000000001</v>
          </cell>
        </row>
        <row r="3077">
          <cell r="A3077" t="str">
            <v>HM06661</v>
          </cell>
          <cell r="B3077" t="str">
            <v>TOCO COM FLANGES PN10 FERRO FUNDIDO DN=250 MM L=500 MM (60,00 KG) PINTURA EPÓXI VERMELHA, ACESSÓRIOS NÃO INCLUSOS NBR 15420 ESGOTO</v>
          </cell>
          <cell r="C3077" t="str">
            <v>un</v>
          </cell>
          <cell r="D3077">
            <v>2142.0700000000002</v>
          </cell>
        </row>
        <row r="3078">
          <cell r="A3078" t="str">
            <v>HM06663</v>
          </cell>
          <cell r="B3078" t="str">
            <v>TOCO COM FLANGES PN10 FERRO FUNDIDO DN=300 MM L=500 MM (76,00 KG) PINTURA EPÓXI VERMELHA, ACESSÓRIOS NÃO INCLUSOS NBR 15420 ESGOTO</v>
          </cell>
          <cell r="C3078" t="str">
            <v>un</v>
          </cell>
          <cell r="D3078">
            <v>2543.4299999999998</v>
          </cell>
        </row>
        <row r="3079">
          <cell r="A3079" t="str">
            <v>HM06665</v>
          </cell>
          <cell r="B3079" t="str">
            <v>TOCO COM FLANGES PN10 FERRO FUNDIDO DN=350 MM L=500 MM (88,00 KG) PINTURA EPÓXI VERMELHA, ACESSÓRIOS NÃO INCLUSOS NBR 15420 ESGOTO</v>
          </cell>
          <cell r="C3079" t="str">
            <v>un</v>
          </cell>
          <cell r="D3079">
            <v>4399.16</v>
          </cell>
        </row>
        <row r="3080">
          <cell r="A3080" t="str">
            <v>HM06655</v>
          </cell>
          <cell r="B3080" t="str">
            <v>TOCO COM FLANGES PN10 FERRO FUNDIDO DN=400 MM L=500 MM (114,00 KG) PINTURA EPÓXI VERMELHA, ACESSÓRIOS NÃO INCLUSOS NBR 15420 ESGOTO</v>
          </cell>
          <cell r="C3080" t="str">
            <v>un</v>
          </cell>
          <cell r="D3080">
            <v>5365.48</v>
          </cell>
        </row>
        <row r="3081">
          <cell r="A3081" t="str">
            <v>HM06668</v>
          </cell>
          <cell r="B3081" t="str">
            <v>TOCO COM FLANGES PN10 FERRO FUNDIDO DN=450 MM L=500 MM (137,00 KG) PINTURA EPÓXI VERMELHA, ACESSÓRIOS NÃO INCLUSOS NBR 15420 ESGOTO</v>
          </cell>
          <cell r="C3081" t="str">
            <v>un</v>
          </cell>
          <cell r="D3081">
            <v>6887.79</v>
          </cell>
        </row>
        <row r="3082">
          <cell r="A3082" t="str">
            <v>HM06657</v>
          </cell>
          <cell r="B3082" t="str">
            <v>TOCO COM FLANGES PN10 FERRO FUNDIDO DN=500 MM L=500 MM (156,00 KG) PINTURA EPÓXI VERMELHA, ACESSÓRIOS NÃO INCLUSOS NBR 15420 ESGOTO</v>
          </cell>
          <cell r="C3082" t="str">
            <v>un</v>
          </cell>
          <cell r="D3082">
            <v>6701.84</v>
          </cell>
        </row>
        <row r="3083">
          <cell r="A3083" t="str">
            <v>HM06654</v>
          </cell>
          <cell r="B3083" t="str">
            <v>TOCO COM FLANGES PN10/16/25 E ABA DE VEDAÇÃO FERRO FUNDIDO DN=80 MM L=700MM (20,00 KG) PINTURA EPÓXI VERMELHA, ACESSÓRIOS NÃO INCLUSOS NBR 15420 ESGOTO</v>
          </cell>
          <cell r="C3083" t="str">
            <v>un</v>
          </cell>
          <cell r="D3083">
            <v>734.43</v>
          </cell>
        </row>
        <row r="3084">
          <cell r="A3084" t="str">
            <v>HM06652</v>
          </cell>
          <cell r="B3084" t="str">
            <v>TOCO COM FLANGES PN10/16 E ABA DE VEDAÇÃO FERRO FUNDIDO DN=100 MM L=700MM (25,50 KG) PINTURA EPÓXI VERMELHA, ACESSÓRIOS NÃO INCLUSOS NBR 15420 ESGOTO</v>
          </cell>
          <cell r="C3084" t="str">
            <v>un</v>
          </cell>
          <cell r="D3084">
            <v>833.35</v>
          </cell>
        </row>
        <row r="3085">
          <cell r="A3085" t="str">
            <v>HM06653</v>
          </cell>
          <cell r="B3085" t="str">
            <v>TOCO COM FLANGES PN10/16 E ABA DE VEDAÇÃO FERRO FUNDIDO DN=150 MM L=700MM (40,00 KG) PINTURA EPÓXI VERMELHA, ACESSÓRIOS NÃO INCLUSOS NBR 15420 ESGOTO</v>
          </cell>
          <cell r="C3085" t="str">
            <v>un</v>
          </cell>
          <cell r="D3085">
            <v>1392.98</v>
          </cell>
        </row>
        <row r="3086">
          <cell r="A3086" t="str">
            <v>HM06645</v>
          </cell>
          <cell r="B3086" t="str">
            <v>TOCO COM FLANGES PN10 E ABA DE VEDAÇÃO FERRO FUNDIDO DN=200 MM L=700MM (56,00 KG) PINTURA EPÓXI VERMELHA, ACESSÓRIOS NÃO INCLUSOS NBR 15420 ESGOTO</v>
          </cell>
          <cell r="C3086" t="str">
            <v>un</v>
          </cell>
          <cell r="D3086">
            <v>1903.73</v>
          </cell>
        </row>
        <row r="3087">
          <cell r="A3087" t="str">
            <v>HM06646</v>
          </cell>
          <cell r="B3087" t="str">
            <v>TOCO COM FLANGES PN10 E ABA DE VEDAÇÃO FERRO FUNDIDO DN=250 MM L=700MM (72,50 KG) PINTURA EPÓXI VERMELHA, ACESSÓRIOS NÃO INCLUSOS NBR 15420 ESGOTO</v>
          </cell>
          <cell r="C3087" t="str">
            <v>un</v>
          </cell>
          <cell r="D3087">
            <v>2942.93</v>
          </cell>
        </row>
        <row r="3088">
          <cell r="A3088" t="str">
            <v>HM06647</v>
          </cell>
          <cell r="B3088" t="str">
            <v>TOCO COM FLANGES PN10 E ABA DE VEDAÇÃO FERRO FUNDIDO DN=300 MM L=700MM (93,00 KG) PINTURA EPÓXI VERMELHA, ACESSÓRIOS NÃO INCLUSOS NBR 15420 ESGOTO</v>
          </cell>
          <cell r="C3088" t="str">
            <v>un</v>
          </cell>
          <cell r="D3088">
            <v>3530.86</v>
          </cell>
        </row>
        <row r="3089">
          <cell r="A3089" t="str">
            <v>HM06648</v>
          </cell>
          <cell r="B3089" t="str">
            <v>TOCO COM FLANGES PN10 E ABA DE VEDAÇÃO FERRO FUNDIDO DN=350 MM L=700MM (112,00 KG) PINTURA EPÓXI VERMELHA, ACESSÓRIOS NÃO INCLUSOS NBR 15420 ESGOTO</v>
          </cell>
          <cell r="C3089" t="str">
            <v>un</v>
          </cell>
          <cell r="D3089">
            <v>4089.52</v>
          </cell>
        </row>
        <row r="3090">
          <cell r="A3090" t="str">
            <v>HM06649</v>
          </cell>
          <cell r="B3090" t="str">
            <v>TOCO COM FLANGES PN10 E ABA DE VEDAÇÃO FERRO FUNDIDO DN=400 MM L=700MM (136,00 KG) PINTURA EPÓXI VERMELHA, ACESSÓRIOS NÃO INCLUSOS NBR 15420 ESGOTO</v>
          </cell>
          <cell r="C3090" t="str">
            <v>un</v>
          </cell>
          <cell r="D3090">
            <v>4900.51</v>
          </cell>
        </row>
        <row r="3091">
          <cell r="A3091" t="str">
            <v>HM06650</v>
          </cell>
          <cell r="B3091" t="str">
            <v>TOCO COM FLANGES PN10 E ABA DE VEDAÇÃO FERRO FUNDIDO DN=450 MM L=700MM (165,00 KG) PINTURA EPÓXI VERMELHA, ACESSÓRIOS NÃO INCLUSOS NBR 15420 ESGOTO</v>
          </cell>
          <cell r="C3091" t="str">
            <v>un</v>
          </cell>
          <cell r="D3091">
            <v>9128.39</v>
          </cell>
        </row>
        <row r="3092">
          <cell r="A3092" t="str">
            <v>HM06651</v>
          </cell>
          <cell r="B3092" t="str">
            <v>TOCO COM FLANGES PN10 E ABA DE VEDAÇÃO FERRO FUNDIDO DN=500 MM L=700MM (197,00 KG) PINTURA EPÓXI VERMELHA, ACESSÓRIOS NÃO INCLUSOS NBR 15420 ESGOTO</v>
          </cell>
          <cell r="C3092" t="str">
            <v>un</v>
          </cell>
          <cell r="D3092">
            <v>11149.94</v>
          </cell>
        </row>
        <row r="3093">
          <cell r="A3093" t="str">
            <v>HM06137</v>
          </cell>
          <cell r="B3093" t="str">
            <v>CAP COM BOLSA FERRO FUNDIDO DE=60 MM (1,20 KG) PINTURA EPÓXI - ANEL DE BORRACHA INCLUSO - PARA PVC/PBA NBR 15880 ÁGUA</v>
          </cell>
          <cell r="C3093" t="str">
            <v>un</v>
          </cell>
          <cell r="D3093">
            <v>90.2</v>
          </cell>
        </row>
        <row r="3094">
          <cell r="A3094" t="str">
            <v>HM06138</v>
          </cell>
          <cell r="B3094" t="str">
            <v>CAP COM BOLSA FERRO FUNDIDO DE=85 MM (2,00 KG) PINTURA EPÓXI - ANEL DE BORRACHA INCLUSO - PARA PVC/PBA NBR 15880 ÁGUA</v>
          </cell>
          <cell r="C3094" t="str">
            <v>un</v>
          </cell>
          <cell r="D3094">
            <v>112.72</v>
          </cell>
        </row>
        <row r="3095">
          <cell r="A3095" t="str">
            <v>HM06136</v>
          </cell>
          <cell r="B3095" t="str">
            <v>CAP COM BOLSA FERRO FUNDIDO DE=110 MM (2,60 KG) PINTURA EPÓXI - PARA PVC/PBA NBR 15880 ÁGUA</v>
          </cell>
          <cell r="C3095" t="str">
            <v>un</v>
          </cell>
          <cell r="D3095">
            <v>140.94</v>
          </cell>
        </row>
        <row r="3096">
          <cell r="A3096" t="str">
            <v>HM07186</v>
          </cell>
          <cell r="B3096" t="str">
            <v>CRUZETA COM BOLSAS FERRO FUNDIDO DE=60 MM (4,70 KG) PINTURA EPÓXI - ANEL DE BORRACHA INCLUSO - PARA PVC/PBA NBR 15880 ÁGUA</v>
          </cell>
          <cell r="C3096" t="str">
            <v>un</v>
          </cell>
          <cell r="D3096">
            <v>315.58999999999997</v>
          </cell>
        </row>
        <row r="3097">
          <cell r="A3097" t="str">
            <v>HM07187</v>
          </cell>
          <cell r="B3097" t="str">
            <v>CRUZETA COM BOLSAS FERRO FUNDIDO DE=85 MM (7,10 KG) PINTURA EPÓXI - ANEL DE BORRACHA INCLUSO - PARA PVC/PBA NBR 15880 ÁGUA</v>
          </cell>
          <cell r="C3097" t="str">
            <v>un</v>
          </cell>
          <cell r="D3097">
            <v>406.48</v>
          </cell>
        </row>
        <row r="3098">
          <cell r="A3098" t="str">
            <v>HM07185</v>
          </cell>
          <cell r="B3098" t="str">
            <v>CRUZETA COM BOLSAS FERRO FUNDIDO DE=110 MM (10,20 KG) PINTURA EPÓXI - ANEL DE BORRACHA INCLUSO - PARA PVC/PBA NBR 15880 ÁGUA</v>
          </cell>
          <cell r="C3098" t="str">
            <v>un</v>
          </cell>
          <cell r="D3098">
            <v>661.03</v>
          </cell>
        </row>
        <row r="3099">
          <cell r="A3099" t="str">
            <v>HM06201</v>
          </cell>
          <cell r="B3099" t="str">
            <v>CURVA 11º15' COM BOLSAS FERRO FUNDIDO DE=60 MM (3,00 KG) PINTURA EPÓXI - ANEL DE BORRACHA INCLUSO - PARA PVC/PBA NBR 15880 ÁGUA</v>
          </cell>
          <cell r="C3099" t="str">
            <v>un</v>
          </cell>
          <cell r="D3099">
            <v>249.86</v>
          </cell>
        </row>
        <row r="3100">
          <cell r="A3100" t="str">
            <v>HM06202</v>
          </cell>
          <cell r="B3100" t="str">
            <v>CURVA 11º15' COM BOLSAS FERRO FUNDIDO DE=85 MM (4,00 KG) PINTURA EPÓXI - ANEL DE BORRACHA INCLUSO - PARA PVC/PBA NBR 15880 ÁGUA</v>
          </cell>
          <cell r="C3100" t="str">
            <v>un</v>
          </cell>
          <cell r="D3100">
            <v>333.14</v>
          </cell>
        </row>
        <row r="3101">
          <cell r="A3101" t="str">
            <v>HM06200</v>
          </cell>
          <cell r="B3101" t="str">
            <v>CURVA 11º15' COM BOLSAS FERRO FUNDIDO DE=110 MM (7,00 KG) PINTURA EPÓXI - ANEL DE BORRACHA INCLUSO - PARA PVC/PBA NBR 15880 ÁGUA</v>
          </cell>
          <cell r="C3101" t="str">
            <v>un</v>
          </cell>
          <cell r="D3101">
            <v>619.44000000000005</v>
          </cell>
        </row>
        <row r="3102">
          <cell r="A3102" t="str">
            <v>HM06222</v>
          </cell>
          <cell r="B3102" t="str">
            <v>CURVA 22º30' COM BOLSAS FERRO FUNDIDO DE=60 MM (3,00 KG) PINTURA EPÓXI - ANEL DE BORRACHA INCLUSO - PARA PVC/PBA NBR 15880 ÁGUA</v>
          </cell>
          <cell r="C3102" t="str">
            <v>un</v>
          </cell>
          <cell r="D3102">
            <v>172.39</v>
          </cell>
        </row>
        <row r="3103">
          <cell r="A3103" t="str">
            <v>HM06223</v>
          </cell>
          <cell r="B3103" t="str">
            <v>CURVA 22º30' COM BOLSAS FERRO FUNDIDO DE=85 MM (4,20 KG) PINTURA EPÓXI - ANEL DE BORRACHA INCLUSO - PARA PVC/PBA NBR 15880 ÁGUA</v>
          </cell>
          <cell r="C3103" t="str">
            <v>un</v>
          </cell>
          <cell r="D3103">
            <v>276.52</v>
          </cell>
        </row>
        <row r="3104">
          <cell r="A3104" t="str">
            <v>HM06221</v>
          </cell>
          <cell r="B3104" t="str">
            <v>CURVA 22º30' COM BOLSAS FERRO FUNDIDO DE=110 MM (7,00 KG) PINTURA EPÓXI - ANEL DE BORRACHA INCLUSO - PARA PVC/PBA NBR 15880 ÁGUA</v>
          </cell>
          <cell r="C3104" t="str">
            <v>un</v>
          </cell>
          <cell r="D3104">
            <v>386.95</v>
          </cell>
        </row>
        <row r="3105">
          <cell r="A3105" t="str">
            <v>HM06248</v>
          </cell>
          <cell r="B3105" t="str">
            <v>CURVA 45º COM BOLSAS FERRO FUNDIDO DE=60 MM (3,50 KG) PINTURA EPÓXI - ANEL DE BORRACHA INCLUSO - PARA PVC/PBA NBR 15880 ÁGUA</v>
          </cell>
          <cell r="C3105" t="str">
            <v>un</v>
          </cell>
          <cell r="D3105">
            <v>185.33</v>
          </cell>
        </row>
        <row r="3106">
          <cell r="A3106" t="str">
            <v>HM06249</v>
          </cell>
          <cell r="B3106" t="str">
            <v>CURVA 45º COM BOLSAS FERRO FUNDIDO DE=85 MM (5,00 KG) PINTURA EPÓXI - ANEL DE BORRACHA INCLUSO - PARA PVC/PBA NBR 15880 ÁGUA</v>
          </cell>
          <cell r="C3106" t="str">
            <v>un</v>
          </cell>
          <cell r="D3106">
            <v>313.14999999999998</v>
          </cell>
        </row>
        <row r="3107">
          <cell r="A3107" t="str">
            <v>HM06247</v>
          </cell>
          <cell r="B3107" t="str">
            <v>CURVA 45º COM BOLSAS FERRO FUNDIDO DE=110 MM (7,50 KG) PINTURA EPÓXI - ANEL DE BORRACHA INCLUSO - PARA PVC/PBA NBR 15880 ÁGUA</v>
          </cell>
          <cell r="C3107" t="str">
            <v>un</v>
          </cell>
          <cell r="D3107">
            <v>462.43</v>
          </cell>
        </row>
        <row r="3108">
          <cell r="A3108" t="str">
            <v>HM06264</v>
          </cell>
          <cell r="B3108" t="str">
            <v>CURVA 90º COM BOLSAS FERRO FUNDIDO DE=60 MM (3,80 KG) PINTURA EPÓXI - ANEL DE BORRACHA INCLUSO - PARA PVC/PBA NBR 15880 ÁGUA</v>
          </cell>
          <cell r="C3108" t="str">
            <v>un</v>
          </cell>
          <cell r="D3108">
            <v>216.55</v>
          </cell>
        </row>
        <row r="3109">
          <cell r="A3109" t="str">
            <v>HM06265</v>
          </cell>
          <cell r="B3109" t="str">
            <v>CURVA 90º COM BOLSAS FERRO FUNDIDO DE=85 MM (3,80 KG) PINTURA EPÓXI - ANEL DE BORRACHA INCLUSO - PARA PVC/PBA NBR 15880 ÁGUA</v>
          </cell>
          <cell r="C3109" t="str">
            <v>un</v>
          </cell>
          <cell r="D3109">
            <v>329.81</v>
          </cell>
        </row>
        <row r="3110">
          <cell r="A3110" t="str">
            <v>HM06263</v>
          </cell>
          <cell r="B3110" t="str">
            <v>CURVA 90º COM BOLSAS FERRO FUNDIDO DE=110 MM (3,80 KG) PINTURA EPÓXI - ANEL DE BORRACHA INCLUSO - PARA PVC/PBA NBR 15880 ÁGUA</v>
          </cell>
          <cell r="C3110" t="str">
            <v>un</v>
          </cell>
          <cell r="D3110">
            <v>507.56</v>
          </cell>
        </row>
        <row r="3111">
          <cell r="A3111" t="str">
            <v>HM06409</v>
          </cell>
          <cell r="B3111" t="str">
            <v>LUVA DE CORRER COM BOLSAS FERRO FUNDIDO DE=60 MM (5,70 KG) PINTURA EPÓXI - ANEL DE BORRACHA INCLUSO - PARA PVC/PBA NBR 15880 ÁGUA</v>
          </cell>
          <cell r="C3111" t="str">
            <v>un</v>
          </cell>
          <cell r="D3111">
            <v>191.89</v>
          </cell>
        </row>
        <row r="3112">
          <cell r="A3112" t="str">
            <v>HM06410</v>
          </cell>
          <cell r="B3112" t="str">
            <v>LUVA DE CORRER COM BOLSAS FERRO FUNDIDO DE=85 MM (6,50 KG) PINTURA EPÓXI - ANEL DE BORRACHA INCLUSO - PARA PVC/PBA NBR 15880 ÁGUA</v>
          </cell>
          <cell r="C3112" t="str">
            <v>un</v>
          </cell>
          <cell r="D3112">
            <v>269.22000000000003</v>
          </cell>
        </row>
        <row r="3113">
          <cell r="A3113" t="str">
            <v>HM06408</v>
          </cell>
          <cell r="B3113" t="str">
            <v>LUVA DE CORRER COM BOLSAS FERRO FUNDIDO DE=110 MM (7,50 KG) PINTURA EPÓXI - ANEL DE BORRACHA INCLUSO - PARA PVC/PBA NBR 15880 ÁGUA</v>
          </cell>
          <cell r="C3113" t="str">
            <v>un</v>
          </cell>
          <cell r="D3113">
            <v>336.75</v>
          </cell>
        </row>
        <row r="3114">
          <cell r="A3114" t="str">
            <v>HM06506</v>
          </cell>
          <cell r="B3114" t="str">
            <v>REDUÇÃO PONTA E BOLSA FERRO FUNDIDO DE=85X60 MM (2,10 KG) PINTURA EPÓXI - ANEL DE BORRACHA INCLUSO - PARA PVC/PBA NBR 15880 ÁGUA</v>
          </cell>
          <cell r="C3114" t="str">
            <v>un</v>
          </cell>
          <cell r="D3114">
            <v>215.24</v>
          </cell>
        </row>
        <row r="3115">
          <cell r="A3115" t="str">
            <v>HM06504</v>
          </cell>
          <cell r="B3115" t="str">
            <v>REDUÇÃO PONTA E BOLSA FERRO FUNDIDO DE=110X60 MM (3,10 KG) PINTURA EPÓXI - ANEL DE BORRACHA INCLUSO - PARA PVC/PBA NBR 15880 ÁGUA</v>
          </cell>
          <cell r="C3115" t="str">
            <v>un</v>
          </cell>
          <cell r="D3115">
            <v>264.43</v>
          </cell>
        </row>
        <row r="3116">
          <cell r="A3116" t="str">
            <v>HM06505</v>
          </cell>
          <cell r="B3116" t="str">
            <v>REDUÇÃO PONTA E BOLSA FERRO FUNDIDO DE=110X85 MM (3,40 KG) PINTURA EPÓXI - ANEL DE BORRACHA INCLUSO - PARA PVC/PBA NBR 15880 ÁGUA</v>
          </cell>
          <cell r="C3116" t="str">
            <v>un</v>
          </cell>
          <cell r="D3116">
            <v>290.2</v>
          </cell>
        </row>
        <row r="3117">
          <cell r="A3117" t="str">
            <v>HM06593</v>
          </cell>
          <cell r="B3117" t="str">
            <v>TÊ COM BOLSAS FERRO FUNDIDO DE=110 MM (8,50 KG) PINTURA EPÓXI - ANEL DE BORRACHA INCLUSO - PARA PVC/PBA NBR 15880 ÁGUA</v>
          </cell>
          <cell r="C3117" t="str">
            <v>un</v>
          </cell>
          <cell r="D3117">
            <v>493.57</v>
          </cell>
        </row>
        <row r="3118">
          <cell r="A3118" t="str">
            <v>HM06594</v>
          </cell>
          <cell r="B3118" t="str">
            <v>TÊ COM BOLSAS FERRO FUNDIDO DE=60 MM (4,00 KG) PINTURA EPÓXI - ANEL DE BORRACHA INCLUSO - PARA PVC/PBA NBR 15880 ÁGUA</v>
          </cell>
          <cell r="C3118" t="str">
            <v>un</v>
          </cell>
          <cell r="D3118">
            <v>207.22</v>
          </cell>
        </row>
        <row r="3119">
          <cell r="A3119" t="str">
            <v>HM06595</v>
          </cell>
          <cell r="B3119" t="str">
            <v>TÊ COM BOLSAS FERRO FUNDIDO DE=85 MM (6,20 KG) PINTURA EPÓXI - ANEL DE BORRACHA INCLUSO - PARA PVC/PBA NBR 15880 ÁGUA</v>
          </cell>
          <cell r="C3119" t="str">
            <v>un</v>
          </cell>
          <cell r="D3119">
            <v>407.46</v>
          </cell>
        </row>
        <row r="3120">
          <cell r="A3120" t="str">
            <v>HM03158</v>
          </cell>
          <cell r="B3120" t="str">
            <v>HIDRANTE DE COLUNA SIMPLES FERRO FUNDIDO DN=100 MM * (69,00 KG) COM BASE FLANGEADA NBR 5667-1 COMBATE A INCÊNDIOS</v>
          </cell>
          <cell r="C3120" t="str">
            <v>un</v>
          </cell>
          <cell r="D3120">
            <v>3649.95</v>
          </cell>
        </row>
        <row r="3121">
          <cell r="A3121" t="str">
            <v>HM01366</v>
          </cell>
          <cell r="B3121" t="str">
            <v>CAIXA TIPO T-5 FERRO FUNDIDO DN 100 MM COM TAMPA ARTICULADA PARA VÁLVULA NTS 033</v>
          </cell>
          <cell r="C3121" t="str">
            <v>un</v>
          </cell>
          <cell r="D3121">
            <v>97.43</v>
          </cell>
        </row>
        <row r="3122">
          <cell r="A3122" t="str">
            <v>HM01428</v>
          </cell>
          <cell r="B3122" t="str">
            <v>TAMPÃO ARTICULADO FERRO FUNDIDO DN 600 MM COM ARO NTS 033</v>
          </cell>
          <cell r="C3122" t="str">
            <v>un</v>
          </cell>
          <cell r="D3122">
            <v>610</v>
          </cell>
        </row>
        <row r="3123">
          <cell r="A3123" t="str">
            <v>HM01429</v>
          </cell>
          <cell r="B3123" t="str">
            <v>TAMPÃO FERRO FUNDIDO DN 200 MM COM ARO NTS 033</v>
          </cell>
          <cell r="C3123" t="str">
            <v>un</v>
          </cell>
          <cell r="D3123">
            <v>264.5</v>
          </cell>
        </row>
        <row r="3124">
          <cell r="A3124" t="str">
            <v>HM01430</v>
          </cell>
          <cell r="B3124" t="str">
            <v>TAMPÃO FERRO FUNDIDO DN 900 MM COM ARO NTS 033</v>
          </cell>
          <cell r="C3124" t="str">
            <v>un</v>
          </cell>
          <cell r="D3124">
            <v>1697.23</v>
          </cell>
        </row>
        <row r="3125">
          <cell r="A3125" t="str">
            <v>HM07287</v>
          </cell>
          <cell r="B3125" t="str">
            <v>GRELHA FERRO FUNDIDO LARG=10 A 20 CM E L=80 A 100 CM PARA CANALETA - M2</v>
          </cell>
          <cell r="C3125" t="str">
            <v>M2</v>
          </cell>
          <cell r="D3125">
            <v>577.98</v>
          </cell>
        </row>
        <row r="3126">
          <cell r="A3126" t="str">
            <v>HM03813</v>
          </cell>
          <cell r="B3126" t="str">
            <v>TUBO C/FLANGE PN10/16/25 E BOLSA JE FERRO FUNDIDO DN=80 MM L=1.000 MM * (21,30 KG) PINTURA BETUMINOSA, ACESSÓRIOS NÃO INCLUSOS NBR 7675 ÁGUA</v>
          </cell>
          <cell r="C3126" t="str">
            <v>un</v>
          </cell>
          <cell r="D3126">
            <v>1177.1500000000001</v>
          </cell>
        </row>
        <row r="3127">
          <cell r="A3127" t="str">
            <v>HM03802</v>
          </cell>
          <cell r="B3127" t="str">
            <v>TUBO C/FLANGE PN10/16/25 E BOLSA JE FERRO FUNDIDO DN=80 MM L=1.500 MM * (28,25 KG) PINTURA BETUMINOSA, ACESSÓRIOS NÃO INCLUSOS NBR 7675 ÁGUA</v>
          </cell>
          <cell r="C3127" t="str">
            <v>un</v>
          </cell>
          <cell r="D3127">
            <v>1365.36</v>
          </cell>
        </row>
        <row r="3128">
          <cell r="A3128" t="str">
            <v>HM03803</v>
          </cell>
          <cell r="B3128" t="str">
            <v>TUBO C/FLANGE PN10/16/25 E BOLSA JE FERRO FUNDIDO DN=80 MM L=2.000 MM * (35,20 KG) PINTURA BETUMINOSA, ACESSÓRIOS NÃO INCLUSOS NBR 7675 ÁGUA</v>
          </cell>
          <cell r="C3128" t="str">
            <v>un</v>
          </cell>
          <cell r="D3128">
            <v>1588.92</v>
          </cell>
        </row>
        <row r="3129">
          <cell r="A3129" t="str">
            <v>HM03804</v>
          </cell>
          <cell r="B3129" t="str">
            <v>TUBO C/FLANGE PN10/16/25 E BOLSA JE FERRO FUNDIDO DN=80 MM L=2.500 MM * (42,15 KG) PINTURA BETUMINOSA, ACESSÓRIOS NÃO INCLUSOS NBR 7675 ÁGUA</v>
          </cell>
          <cell r="C3129" t="str">
            <v>un</v>
          </cell>
          <cell r="D3129">
            <v>1777.2</v>
          </cell>
        </row>
        <row r="3130">
          <cell r="A3130" t="str">
            <v>HM03805</v>
          </cell>
          <cell r="B3130" t="str">
            <v>TUBO C/FLANGE PN10/16/25 E BOLSA JE FERRO FUNDIDO DN=80 MM L=3.000 MM * (49,10 KG) PINTURA BETUMINOSA, ACESSÓRIOS NÃO INCLUSOS NBR 7675 ÁGUA</v>
          </cell>
          <cell r="C3130" t="str">
            <v>un</v>
          </cell>
          <cell r="D3130">
            <v>2023.42</v>
          </cell>
        </row>
        <row r="3131">
          <cell r="A3131" t="str">
            <v>HM03806</v>
          </cell>
          <cell r="B3131" t="str">
            <v>TUBO C/FLANGE PN10/16/25 E BOLSA JE FERRO FUNDIDO DN=80 MM L=3.500 MM * (56,05 KG) PINTURA BETUMINOSA, ACESSÓRIOS NÃO INCLUSOS NBR 7675 ÁGUA</v>
          </cell>
          <cell r="C3131" t="str">
            <v>un</v>
          </cell>
          <cell r="D3131">
            <v>2218.9499999999998</v>
          </cell>
        </row>
        <row r="3132">
          <cell r="A3132" t="str">
            <v>HM03807</v>
          </cell>
          <cell r="B3132" t="str">
            <v>TUBO C/FLANGE PN10/16/25 E BOLSA JE FERRO FUNDIDO DN=80 MM L=4.000 MM * (63,00 KG) PINTURA BETUMINOSA, ACESSÓRIOS NÃO INCLUSOS NBR 7675 ÁGUA</v>
          </cell>
          <cell r="C3132" t="str">
            <v>un</v>
          </cell>
          <cell r="D3132">
            <v>2440.88</v>
          </cell>
        </row>
        <row r="3133">
          <cell r="A3133" t="str">
            <v>HM03808</v>
          </cell>
          <cell r="B3133" t="str">
            <v>TUBO C/FLANGE PN10/16/25 E BOLSA JE FERRO FUNDIDO DN=80 MM L=4.500 MM * (69,95 KG) PINTURA BETUMINOSA, ACESSÓRIOS NÃO INCLUSOS NBR 7675 ÁGUA</v>
          </cell>
          <cell r="C3133" t="str">
            <v>un</v>
          </cell>
          <cell r="D3133">
            <v>2631.73</v>
          </cell>
        </row>
        <row r="3134">
          <cell r="A3134" t="str">
            <v>HM03809</v>
          </cell>
          <cell r="B3134" t="str">
            <v>TUBO C/FLANGE PN10/16/25 E BOLSA JE FERRO FUNDIDO DN=80 MM L=5.000 MM * (76,90 KG) PINTURA BETUMINOSA, ACESSÓRIOS NÃO INCLUSOS NBR 7675 ÁGUA</v>
          </cell>
          <cell r="C3134" t="str">
            <v>un</v>
          </cell>
          <cell r="D3134">
            <v>3009.12</v>
          </cell>
        </row>
        <row r="3135">
          <cell r="A3135" t="str">
            <v>HM03810</v>
          </cell>
          <cell r="B3135" t="str">
            <v>TUBO C/FLANGE PN10/16/25 E BOLSA JE FERRO FUNDIDO DN=80 MM L=5.500 MM * (83,85 KG) PINTURA BETUMINOSA, ACESSÓRIOS NÃO INCLUSOS NBR 7675 ÁGUA</v>
          </cell>
          <cell r="C3135" t="str">
            <v>un</v>
          </cell>
          <cell r="D3135">
            <v>3064.88</v>
          </cell>
        </row>
        <row r="3136">
          <cell r="A3136" t="str">
            <v>HM03811</v>
          </cell>
          <cell r="B3136" t="str">
            <v>TUBO C/FLANGE PN10/16/25 E BOLSA JE FERRO FUNDIDO DN=80 MM L=5.800 MM * (88,02 KG) PINTURA BETUMINOSA, ACESSÓRIOS NÃO INCLUSOS NBR 7675 ÁGUA</v>
          </cell>
          <cell r="C3136" t="str">
            <v>un</v>
          </cell>
          <cell r="D3136">
            <v>3085.16</v>
          </cell>
        </row>
        <row r="3137">
          <cell r="A3137" t="str">
            <v>HM03748</v>
          </cell>
          <cell r="B3137" t="str">
            <v>TUBO C/FLANGE PN10/16 E BOLSA JE FERRO FUNDIDO DN=100 MM L=1.000 MM * (26,00 KG) PINTURA BETUMINOSA, ACESSÓRIOS NÃO INCLUSOS NBR 7675 ÁGUA</v>
          </cell>
          <cell r="C3137" t="str">
            <v>un</v>
          </cell>
          <cell r="D3137">
            <v>1335.69</v>
          </cell>
        </row>
        <row r="3138">
          <cell r="A3138" t="str">
            <v>HM03749</v>
          </cell>
          <cell r="B3138" t="str">
            <v>TUBO C/FLANGE PN10/16 E BOLSA JE FERRO FUNDIDO DN=100 MM L=1.500 MM * (34,60 KG) PINTURA BETUMINOSA, ACESSÓRIOS NÃO INCLUSOS NBR 7675 ÁGUA</v>
          </cell>
          <cell r="C3138" t="str">
            <v>un</v>
          </cell>
          <cell r="D3138">
            <v>1541.7</v>
          </cell>
        </row>
        <row r="3139">
          <cell r="A3139" t="str">
            <v>HM03750</v>
          </cell>
          <cell r="B3139" t="str">
            <v>TUBO C/FLANGE PN10/16 E BOLSA JE FERRO FUNDIDO DN=100 MM L=2.000 MM * (43,20 KG) PINTURA BETUMINOSA, ACESSÓRIOS NÃO INCLUSOS NBR 7675 ÁGUA</v>
          </cell>
          <cell r="C3139" t="str">
            <v>un</v>
          </cell>
          <cell r="D3139">
            <v>1779.88</v>
          </cell>
        </row>
        <row r="3140">
          <cell r="A3140" t="str">
            <v>HM03751</v>
          </cell>
          <cell r="B3140" t="str">
            <v>TUBO C/FLANGE PN10/16 E BOLSA JE FERRO FUNDIDO DN=100 MM L=2.500 MM * (51,80 KG) PINTURA BETUMINOSA, ACESSÓRIOS NÃO INCLUSOS NBR 7675 ÁGUA</v>
          </cell>
          <cell r="C3140" t="str">
            <v>un</v>
          </cell>
          <cell r="D3140">
            <v>1985.96</v>
          </cell>
        </row>
        <row r="3141">
          <cell r="A3141" t="str">
            <v>HM03752</v>
          </cell>
          <cell r="B3141" t="str">
            <v>TUBO C/FLANGE PN10/16 E BOLSA JE FERRO FUNDIDO DN=100 MM L=3.000 MM * (60,40 KG) PINTURA BETUMINOSA, ACESSÓRIOS NÃO INCLUSOS NBR 7675 ÁGUA</v>
          </cell>
          <cell r="C3141" t="str">
            <v>un</v>
          </cell>
          <cell r="D3141">
            <v>2222.63</v>
          </cell>
        </row>
        <row r="3142">
          <cell r="A3142" t="str">
            <v>HM03753</v>
          </cell>
          <cell r="B3142" t="str">
            <v>TUBO C/FLANGE PN10/16 E BOLSA JE FERRO FUNDIDO DN=100 MM L=3.500 MM * (69,00 KG) PINTURA BETUMINOSA, ACESSÓRIOS NÃO INCLUSOS NBR 7675 ÁGUA</v>
          </cell>
          <cell r="C3142" t="str">
            <v>un</v>
          </cell>
          <cell r="D3142">
            <v>2428.4499999999998</v>
          </cell>
        </row>
        <row r="3143">
          <cell r="A3143" t="str">
            <v>HM03754</v>
          </cell>
          <cell r="B3143" t="str">
            <v>TUBO C/FLANGE PN10/16 E BOLSA JE FERRO FUNDIDO DN=100 MM L=4.000 MM * (77,60 KG) PINTURA BETUMINOSA, ACESSÓRIOS NÃO INCLUSOS NBR 7675 ÁGUA</v>
          </cell>
          <cell r="C3143" t="str">
            <v>un</v>
          </cell>
          <cell r="D3143">
            <v>2666.53</v>
          </cell>
        </row>
        <row r="3144">
          <cell r="A3144" t="str">
            <v>HM03755</v>
          </cell>
          <cell r="B3144" t="str">
            <v>TUBO C/FLANGE PN10/16 E BOLSA JE FERRO FUNDIDO DN=100 MM L=4.500 MM * (86,20 KG) PINTURA BETUMINOSA, ACESSÓRIOS NÃO INCLUSOS NBR 7675 ÁGUA</v>
          </cell>
          <cell r="C3144" t="str">
            <v>un</v>
          </cell>
          <cell r="D3144">
            <v>2872.41</v>
          </cell>
        </row>
        <row r="3145">
          <cell r="A3145" t="str">
            <v>HM03756</v>
          </cell>
          <cell r="B3145" t="str">
            <v>TUBO C/FLANGE PN10/16 E BOLSA JE FERRO FUNDIDO DN=100 MM L=5.000 MM * (94,80 KG) PINTURA BETUMINOSA, ACESSÓRIOS NÃO INCLUSOS NBR 7675 ÁGUA</v>
          </cell>
          <cell r="C3145" t="str">
            <v>un</v>
          </cell>
          <cell r="D3145">
            <v>3281.4</v>
          </cell>
        </row>
        <row r="3146">
          <cell r="A3146" t="str">
            <v>HM03812</v>
          </cell>
          <cell r="B3146" t="str">
            <v>TUBO C/FLANGE PN10/16 E BOLSA JE FERRO FUNDIDO DN=100 MM L=5.500 MM * (103,40 KG) PINTURA BETUMINOSA, ACESSÓRIOS NÃO INCLUSOS NBR 7675 ÁGUA</v>
          </cell>
          <cell r="C3146" t="str">
            <v>un</v>
          </cell>
          <cell r="D3146">
            <v>3326.17</v>
          </cell>
        </row>
        <row r="3147">
          <cell r="A3147" t="str">
            <v>HM03757</v>
          </cell>
          <cell r="B3147" t="str">
            <v>TUBO C/FLANGE PN10/16 E BOLSA JE FERRO FUNDIDO DN=100 MM L=5.800 MM * (108,56 KG) PINTURA BETUMINOSA, ACESSÓRIOS NÃO INCLUSOS NBR 7675 ÁGUA</v>
          </cell>
          <cell r="C3147" t="str">
            <v>un</v>
          </cell>
          <cell r="D3147">
            <v>3355.7</v>
          </cell>
        </row>
        <row r="3148">
          <cell r="A3148" t="str">
            <v>HM03758</v>
          </cell>
          <cell r="B3148" t="str">
            <v>TUBO C/FLANGE PN10/16 E BOLSA JE FERRO FUNDIDO DN=150 MM L=1.000 MM * (41,10 KG) PINTURA BETUMINOSA, ACESSÓRIOS NÃO INCLUSOS NBR 7675 ÁGUA</v>
          </cell>
          <cell r="C3148" t="str">
            <v>un</v>
          </cell>
          <cell r="D3148">
            <v>1615.09</v>
          </cell>
        </row>
        <row r="3149">
          <cell r="A3149" t="str">
            <v>HM03759</v>
          </cell>
          <cell r="B3149" t="str">
            <v>TUBO C/FLANGE PN10/16 E BOLSA JE FERRO FUNDIDO DN=150 MM L=1.500 MM * (54,10 KG) PINTURA BETUMINOSA, ACESSÓRIOS NÃO INCLUSOS NBR 7675 ÁGUA</v>
          </cell>
          <cell r="C3149" t="str">
            <v>un</v>
          </cell>
          <cell r="D3149">
            <v>1871.83</v>
          </cell>
        </row>
        <row r="3150">
          <cell r="A3150" t="str">
            <v>HM03760</v>
          </cell>
          <cell r="B3150" t="str">
            <v>TUBO C/FLANGE PN10/16 E BOLSA JE FERRO FUNDIDO DN=150 MM L=2.000 MM * (67,10 KG) PINTURA BETUMINOSA, ACESSÓRIOS NÃO INCLUSOS NBR 7675 ÁGUA</v>
          </cell>
          <cell r="C3150" t="str">
            <v>un</v>
          </cell>
          <cell r="D3150">
            <v>2171.69</v>
          </cell>
        </row>
        <row r="3151">
          <cell r="A3151" t="str">
            <v>HM03761</v>
          </cell>
          <cell r="B3151" t="str">
            <v>TUBO C/FLANGE PN10/16 E BOLSA JE FERRO FUNDIDO DN=150 MM L=2.500 MM * (80,10 KG) PINTURA BETUMINOSA, ACESSÓRIOS NÃO INCLUSOS NBR 7675 ÁGUA</v>
          </cell>
          <cell r="C3151" t="str">
            <v>un</v>
          </cell>
          <cell r="D3151">
            <v>2432.84</v>
          </cell>
        </row>
        <row r="3152">
          <cell r="A3152" t="str">
            <v>HM03762</v>
          </cell>
          <cell r="B3152" t="str">
            <v>TUBO C/FLANGE PN10/16 E BOLSA JE FERRO FUNDIDO DN=150 MM L=3.000 MM * (93,10 KG) PINTURA BETUMINOSA, ACESSÓRIOS NÃO INCLUSOS NBR 7675 ÁGUA</v>
          </cell>
          <cell r="C3152" t="str">
            <v>un</v>
          </cell>
          <cell r="D3152">
            <v>2720.22</v>
          </cell>
        </row>
        <row r="3153">
          <cell r="A3153" t="str">
            <v>HM03763</v>
          </cell>
          <cell r="B3153" t="str">
            <v>TUBO C/FLANGE PN10/16 E BOLSA JE FERRO FUNDIDO DN=150 MM L=3.500 MM * (106,10 KG) PINTURA BETUMINOSA, ACESSÓRIOS NÃO INCLUSOS NBR 7675 ÁGUA</v>
          </cell>
          <cell r="C3153" t="str">
            <v>un</v>
          </cell>
          <cell r="D3153">
            <v>2980.77</v>
          </cell>
        </row>
        <row r="3154">
          <cell r="A3154" t="str">
            <v>HM03764</v>
          </cell>
          <cell r="B3154" t="str">
            <v>TUBO C/FLANGE PN10/16 E BOLSA JE FERRO FUNDIDO DN=150 MM L=4.000 MM * (119,10 KG) PINTURA BETUMINOSA, ACESSÓRIOS NÃO INCLUSOS NBR 7675 ÁGUA</v>
          </cell>
          <cell r="C3154" t="str">
            <v>un</v>
          </cell>
          <cell r="D3154">
            <v>3275.12</v>
          </cell>
        </row>
        <row r="3155">
          <cell r="A3155" t="str">
            <v>HM03765</v>
          </cell>
          <cell r="B3155" t="str">
            <v>TUBO C/FLANGE PN10/16 E BOLSA JE FERRO FUNDIDO DN=150 MM L=4.500 MM * (132,10 KG) PINTURA BETUMINOSA, ACESSÓRIOS NÃO INCLUSOS NBR 7675 ÁGUA</v>
          </cell>
          <cell r="C3155" t="str">
            <v>un</v>
          </cell>
          <cell r="D3155">
            <v>3535.62</v>
          </cell>
        </row>
        <row r="3156">
          <cell r="A3156" t="str">
            <v>HM03766</v>
          </cell>
          <cell r="B3156" t="str">
            <v>TUBO C/FLANGE PN10/16 E BOLSA JE FERRO FUNDIDO DN=150 MM L=5.000 MM * (145,10 KG) PINTURA BETUMINOSA, ACESSÓRIOS NÃO INCLUSOS NBR 7675 ÁGUA</v>
          </cell>
          <cell r="C3156" t="str">
            <v>un</v>
          </cell>
          <cell r="D3156">
            <v>4026.65</v>
          </cell>
        </row>
        <row r="3157">
          <cell r="A3157" t="str">
            <v>HM03767</v>
          </cell>
          <cell r="B3157" t="str">
            <v>TUBO C/FLANGE PN10/16 E BOLSA JE FERRO FUNDIDO DN=150 MM L=5.500 MM * (158,10 KG) PINTURA BETUMINOSA, ACESSÓRIOS NÃO INCLUSOS NBR 7675 ÁGUA</v>
          </cell>
          <cell r="C3157" t="str">
            <v>un</v>
          </cell>
          <cell r="D3157">
            <v>4130.67</v>
          </cell>
        </row>
        <row r="3158">
          <cell r="A3158" t="str">
            <v>HM03768</v>
          </cell>
          <cell r="B3158" t="str">
            <v>TUBO C/FLANGE PN10/16 E BOLSA JE FERRO FUNDIDO DN=150 MM L=5.800 MM * (165,10 KG) PINTURA BETUMINOSA, ACESSÓRIOS NÃO INCLUSOS NBR 7675 ÁGUA</v>
          </cell>
          <cell r="C3158" t="str">
            <v>un</v>
          </cell>
          <cell r="D3158">
            <v>4170.25</v>
          </cell>
        </row>
        <row r="3159">
          <cell r="A3159" t="str">
            <v>HM03769</v>
          </cell>
          <cell r="B3159" t="str">
            <v>TUBO C/FLANGE PN10 E BOLSA JE FERRO FUNDIDO DN=200 MM L=1.000 MM * (55,10 KG) PINTURA BETUMINOSA, ACESSÓRIOS NÃO INCLUSOS NBR 7675 ÁGUA</v>
          </cell>
          <cell r="C3159" t="str">
            <v>un</v>
          </cell>
          <cell r="D3159">
            <v>1983.15</v>
          </cell>
        </row>
        <row r="3160">
          <cell r="A3160" t="str">
            <v>HM03770</v>
          </cell>
          <cell r="B3160" t="str">
            <v>TUBO C/FLANGE PN10 E BOLSA JE FERRO FUNDIDO DN=200 MM L=1.500 MM * (72,50 KG) PINTURA BETUMINOSA, ACESSÓRIOS NÃO INCLUSOS NBR 7675 ÁGUA</v>
          </cell>
          <cell r="C3160" t="str">
            <v>un</v>
          </cell>
          <cell r="D3160">
            <v>2321.65</v>
          </cell>
        </row>
        <row r="3161">
          <cell r="A3161" t="str">
            <v>HM03771</v>
          </cell>
          <cell r="B3161" t="str">
            <v>TUBO C/FLANGE PN10 E BOLSA JE FERRO FUNDIDO DN=200 MM L=2.000 MM * (89,90 KG) PINTURA BETUMINOSA, ACESSÓRIOS NÃO INCLUSOS NBR 7675 ÁGUA</v>
          </cell>
          <cell r="C3161" t="str">
            <v>un</v>
          </cell>
          <cell r="D3161">
            <v>2709.39</v>
          </cell>
        </row>
        <row r="3162">
          <cell r="A3162" t="str">
            <v>HM03772</v>
          </cell>
          <cell r="B3162" t="str">
            <v>TUBO C/FLANGE PN10 E BOLSA JE FERRO FUNDIDO DN=200 MM L=2.500 MM * (107,30 KG) PINTURA BETUMINOSA, ACESSÓRIOS NÃO INCLUSOS NBR 7675 ÁGUA</v>
          </cell>
          <cell r="C3162" t="str">
            <v>un</v>
          </cell>
          <cell r="D3162">
            <v>3047.89</v>
          </cell>
        </row>
        <row r="3163">
          <cell r="A3163" t="str">
            <v>HM03773</v>
          </cell>
          <cell r="B3163" t="str">
            <v>TUBO C/FLANGE PN10 E BOLSA JE FERRO FUNDIDO DN=200 MM L=3.000 MM * (124,70 KG) PINTURA BETUMINOSA, ACESSÓRIOS NÃO INCLUSOS NBR 7675 ÁGUA</v>
          </cell>
          <cell r="C3163" t="str">
            <v>un</v>
          </cell>
          <cell r="D3163">
            <v>3424.77</v>
          </cell>
        </row>
        <row r="3164">
          <cell r="A3164" t="str">
            <v>HM03774</v>
          </cell>
          <cell r="B3164" t="str">
            <v>TUBO C/FLANGE PN10 E BOLSA JE FERRO FUNDIDO DN=200 MM L=3.500 MM * (142,10 KG) PINTURA BETUMINOSA, ACESSÓRIOS NÃO INCLUSOS NBR 7675 ÁGUA</v>
          </cell>
          <cell r="C3164" t="str">
            <v>un</v>
          </cell>
          <cell r="D3164">
            <v>3762.23</v>
          </cell>
        </row>
        <row r="3165">
          <cell r="A3165" t="str">
            <v>HM03775</v>
          </cell>
          <cell r="B3165" t="str">
            <v>TUBO C/FLANGE PN10 E BOLSA JE FERRO FUNDIDO DN=200 MM L=4.000 MM * (159,50 KG) PINTURA BETUMINOSA, ACESSÓRIOS NÃO INCLUSOS NBR 7675 ÁGUA</v>
          </cell>
          <cell r="C3165" t="str">
            <v>un</v>
          </cell>
          <cell r="D3165">
            <v>4153.2700000000004</v>
          </cell>
        </row>
        <row r="3166">
          <cell r="A3166" t="str">
            <v>HM03776</v>
          </cell>
          <cell r="B3166" t="str">
            <v>TUBO C/FLANGE PN10 E BOLSA JE FERRO FUNDIDO DN=200 MM L=4.500 MM * (176,90 KG) PINTURA BETUMINOSA, ACESSÓRIOS NÃO INCLUSOS NBR 7675 ÁGUA</v>
          </cell>
          <cell r="C3166" t="str">
            <v>un</v>
          </cell>
          <cell r="D3166">
            <v>4518.5</v>
          </cell>
        </row>
        <row r="3167">
          <cell r="A3167" t="str">
            <v>HM03777</v>
          </cell>
          <cell r="B3167" t="str">
            <v>TUBO C/FLANGE PN10 E BOLSA JE FERRO FUNDIDO DN=200 MM L=5.000 MM * (194,30 KG) PINTURA BETUMINOSA, ACESSÓRIOS NÃO INCLUSOS NBR 7675 ÁGUA</v>
          </cell>
          <cell r="C3167" t="str">
            <v>un</v>
          </cell>
          <cell r="D3167">
            <v>5122.46</v>
          </cell>
        </row>
        <row r="3168">
          <cell r="A3168" t="str">
            <v>HM03778</v>
          </cell>
          <cell r="B3168" t="str">
            <v>TUBO C/FLANGE PN10 E BOLSA JE FERRO FUNDIDO DN=200 MM L=5.500 MM * (211,70 KG) PINTURA BETUMINOSA, ACESSÓRIOS NÃO INCLUSOS NBR 7675 ÁGUA</v>
          </cell>
          <cell r="C3168" t="str">
            <v>un</v>
          </cell>
          <cell r="D3168">
            <v>5291.76</v>
          </cell>
        </row>
        <row r="3169">
          <cell r="A3169" t="str">
            <v>HM03779</v>
          </cell>
          <cell r="B3169" t="str">
            <v>TUBO C/FLANGE PN10 E BOLSA JE FERRO FUNDIDO DN=200 MM L=5.800 MM * (222,14 KG) PINTURA BETUMINOSA, ACESSÓRIOS NÃO INCLUSOS NBR 7675 ÁGUA</v>
          </cell>
          <cell r="C3169" t="str">
            <v>un</v>
          </cell>
          <cell r="D3169">
            <v>5345.99</v>
          </cell>
        </row>
        <row r="3170">
          <cell r="A3170" t="str">
            <v>HM03780</v>
          </cell>
          <cell r="B3170" t="str">
            <v>TUBO C/FLANGE PN10 E BOLSA JE FERRO FUNDIDO DN=250 MM L=1.000 MM * (74,10 KG) PINTURA BETUMINOSA, ACESSÓRIOS NÃO INCLUSOS NBR 7675 ÁGUA</v>
          </cell>
          <cell r="C3170" t="str">
            <v>un</v>
          </cell>
          <cell r="D3170">
            <v>2348.67</v>
          </cell>
        </row>
        <row r="3171">
          <cell r="A3171" t="str">
            <v>HM03781</v>
          </cell>
          <cell r="B3171" t="str">
            <v>TUBO C/FLANGE PN10 E BOLSA JE FERRO FUNDIDO DN=250 MM L=1.500 MM * (96,80 KG) PINTURA BETUMINOSA, ACESSÓRIOS NÃO INCLUSOS NBR 7676 ÁGUA</v>
          </cell>
          <cell r="C3171" t="str">
            <v>un</v>
          </cell>
          <cell r="D3171">
            <v>2744.66</v>
          </cell>
        </row>
        <row r="3172">
          <cell r="A3172" t="str">
            <v>HM03782</v>
          </cell>
          <cell r="B3172" t="str">
            <v>TUBO C/FLANGE PN10 E BOLSA JE FERRO FUNDIDO DN=250 MM L=2.000 MM * (119,50 KG) PINTURA BETUMINOSA, ACESSÓRIOS NÃO INCLUSOS NBR 7677 ÁGUA</v>
          </cell>
          <cell r="C3172" t="str">
            <v>un</v>
          </cell>
          <cell r="D3172">
            <v>3214.87</v>
          </cell>
        </row>
        <row r="3173">
          <cell r="A3173" t="str">
            <v>HM03783</v>
          </cell>
          <cell r="B3173" t="str">
            <v>TUBO C/FLANGE PN10 E BOLSA JE FERRO FUNDIDO DN=250 MM L=2.500 MM * (142,20 KG) PINTURA BETUMINOSA, ACESSÓRIOS NÃO INCLUSOS NBR 7678 ÁGUA</v>
          </cell>
          <cell r="C3173" t="str">
            <v>un</v>
          </cell>
          <cell r="D3173">
            <v>3626.75</v>
          </cell>
        </row>
        <row r="3174">
          <cell r="A3174" t="str">
            <v>HM03784</v>
          </cell>
          <cell r="B3174" t="str">
            <v>TUBO C/FLANGE PN10 E BOLSA JE FERRO FUNDIDO DN=250 MM L=3.000 MM * (164,90 KG) PINTURA BETUMINOSA, ACESSÓRIOS NÃO INCLUSOS NBR 7679 ÁGUA</v>
          </cell>
          <cell r="C3174" t="str">
            <v>un</v>
          </cell>
          <cell r="D3174">
            <v>4160.57</v>
          </cell>
        </row>
        <row r="3175">
          <cell r="A3175" t="str">
            <v>HM03785</v>
          </cell>
          <cell r="B3175" t="str">
            <v>TUBO C/FLANGE PN10 E BOLSA JE FERRO FUNDIDO DN=250 MM L=3.500 MM (187,60 KG) PINTURA BETUMINOSA, ACESSÓRIOS NÃO INCLUSOS NBR 7680 ÁGUA</v>
          </cell>
          <cell r="C3175" t="str">
            <v>un</v>
          </cell>
          <cell r="D3175">
            <v>4583.42</v>
          </cell>
        </row>
        <row r="3176">
          <cell r="A3176" t="str">
            <v>HM03786</v>
          </cell>
          <cell r="B3176" t="str">
            <v>TUBO C/FLANGE PN10 E BOLSA JE FERRO FUNDIDO DN=250 MM L=4.000 MM * (210,30 KG) PINTURA BETUMINOSA, ACESSÓRIOS NÃO INCLUSOS NBR 7681 ÁGUA</v>
          </cell>
          <cell r="C3176" t="str">
            <v>un</v>
          </cell>
          <cell r="D3176">
            <v>5060.95</v>
          </cell>
        </row>
        <row r="3177">
          <cell r="A3177" t="str">
            <v>HM03787</v>
          </cell>
          <cell r="B3177" t="str">
            <v>TUBO C/FLANGE PN10 E BOLSA JE FERRO FUNDIDO DN=250 MM L=4.500 MM * (233,00 KG) PINTURA BETUMINOSA, ACESSÓRIOS NÃO INCLUSOS NBR 7682 ÁGUA</v>
          </cell>
          <cell r="C3177" t="str">
            <v>un</v>
          </cell>
          <cell r="D3177">
            <v>5479.2</v>
          </cell>
        </row>
        <row r="3178">
          <cell r="A3178" t="str">
            <v>HM03788</v>
          </cell>
          <cell r="B3178" t="str">
            <v>TUBO C/FLANGE PN10 E BOLSA JE FERRO FUNDIDO DN=250 MM L=5.000 MM * (255,70 KG) PINTURA BETUMINOSA, ACESSÓRIOS NÃO INCLUSOS NBR 7683 ÁGUA</v>
          </cell>
          <cell r="C3178" t="str">
            <v>un</v>
          </cell>
          <cell r="D3178">
            <v>6253.26</v>
          </cell>
        </row>
        <row r="3179">
          <cell r="A3179" t="str">
            <v>HM03789</v>
          </cell>
          <cell r="B3179" t="str">
            <v>TUBO C/FLANGE PN10 E BOLSA JE FERRO FUNDIDO DN=250 MM L=5.500 MM * (278,40 KG) PINTURA BETUMINOSA, ACESSÓRIOS NÃO INCLUSOS NBR 7684 ÁGUA</v>
          </cell>
          <cell r="C3179" t="str">
            <v>un</v>
          </cell>
          <cell r="D3179">
            <v>6525.21</v>
          </cell>
        </row>
        <row r="3180">
          <cell r="A3180" t="str">
            <v>HM03790</v>
          </cell>
          <cell r="B3180" t="str">
            <v>TUBO C/FLANGE PN10 E BOLSA JE FERRO FUNDIDO DN=250 MM L=5.800 MM * (292,02 KG) PINTURA BETUMINOSA, ACESSÓRIOS NÃO INCLUSOS NBR 7685 ÁGUA</v>
          </cell>
          <cell r="C3180" t="str">
            <v>un</v>
          </cell>
          <cell r="D3180">
            <v>6601.81</v>
          </cell>
        </row>
        <row r="3181">
          <cell r="A3181" t="str">
            <v>HM03791</v>
          </cell>
          <cell r="B3181" t="str">
            <v>TUBO C/FLANGE PN10 E BOLSA JE FERRO FUNDIDO DN=300 MM L=1.000 MM * (93,70 KG) PINTURA BETUMINOSA, ACESSÓRIOS NÃO INCLUSOS NBR 7685 ÁGUA</v>
          </cell>
          <cell r="C3181" t="str">
            <v>un</v>
          </cell>
          <cell r="D3181">
            <v>2809.4</v>
          </cell>
        </row>
        <row r="3182">
          <cell r="A3182" t="str">
            <v>HM03792</v>
          </cell>
          <cell r="B3182" t="str">
            <v>TUBO C/FLANGE PN10 E BOLSA JE FERRO FUNDIDO DN=300 MM L=1.500 MM * (122,25 KG) PINTURA BETUMINOSA, ACESSÓRIOS NÃO INCLUSOS NBR 7685 ÁGUA</v>
          </cell>
          <cell r="C3182" t="str">
            <v>un</v>
          </cell>
          <cell r="D3182">
            <v>3321.55</v>
          </cell>
        </row>
        <row r="3183">
          <cell r="A3183" t="str">
            <v>HM03793</v>
          </cell>
          <cell r="B3183" t="str">
            <v>TUBO C/FLANGE PN10 E BOLSA JE FERRO FUNDIDO DN=300 MM L=2.000 MM * (150,80 KG) PINTURA BETUMINOSA, ACESSÓRIOS NÃO INCLUSOS NBR 7685 ÁGUA</v>
          </cell>
          <cell r="C3183" t="str">
            <v>un</v>
          </cell>
          <cell r="D3183">
            <v>3906.46</v>
          </cell>
        </row>
        <row r="3184">
          <cell r="A3184" t="str">
            <v>HM03794</v>
          </cell>
          <cell r="B3184" t="str">
            <v>TUBO C/FLANGE PN10 E BOLSA JE FERRO FUNDIDO DN=300 MM L=2.500 MM * (179,35 KG) PINTURA BETUMINOSA, ACESSÓRIOS NÃO INCLUSOS NBR 7685 ÁGUA</v>
          </cell>
          <cell r="C3184" t="str">
            <v>un</v>
          </cell>
          <cell r="D3184">
            <v>4415.38</v>
          </cell>
        </row>
        <row r="3185">
          <cell r="A3185" t="str">
            <v>HM03795</v>
          </cell>
          <cell r="B3185" t="str">
            <v>TUBO C/FLANGE PN10 E BOLSA JE FERRO FUNDIDO DN=300 MM L=3.000 MM * (207,90 KG) PINTURA BETUMINOSA, ACESSÓRIOS NÃO INCLUSOS NBR 7685 ÁGUA</v>
          </cell>
          <cell r="C3185" t="str">
            <v>un</v>
          </cell>
          <cell r="D3185">
            <v>5045.6000000000004</v>
          </cell>
        </row>
        <row r="3186">
          <cell r="A3186" t="str">
            <v>HM03796</v>
          </cell>
          <cell r="B3186" t="str">
            <v>TUBO C/FLANGE PN10 E BOLSA JE FERRO FUNDIDO DN=300 MM L=3.500 MM * (236,45 KG) PINTURA BETUMINOSA, ACESSÓRIOS NÃO INCLUSOS NBR 7685 ÁGUA</v>
          </cell>
          <cell r="C3186" t="str">
            <v>un</v>
          </cell>
          <cell r="D3186">
            <v>5558.65</v>
          </cell>
        </row>
        <row r="3187">
          <cell r="A3187" t="str">
            <v>HM03797</v>
          </cell>
          <cell r="B3187" t="str">
            <v>TUBO C/FLANGE PN10 E BOLSA JE FERRO FUNDIDO DN=300 MM L=4.000 MM * (265,00 KG) PINTURA BETUMINOSA, ACESSÓRIOS NÃO INCLUSOS NBR 7685 ÁGUA</v>
          </cell>
          <cell r="C3187" t="str">
            <v>un</v>
          </cell>
          <cell r="D3187">
            <v>6148.83</v>
          </cell>
        </row>
        <row r="3188">
          <cell r="A3188" t="str">
            <v>HM03798</v>
          </cell>
          <cell r="B3188" t="str">
            <v>TUBO C/FLANGE PN10 E BOLSA JE FERRO FUNDIDO DN=300 MM L=4.500 MM * (293,55 KG) PINTURA BETUMINOSA, ACESSÓRIOS NÃO INCLUSOS NBR 7685 ÁGUA</v>
          </cell>
          <cell r="C3188" t="str">
            <v>un</v>
          </cell>
          <cell r="D3188">
            <v>6666.67</v>
          </cell>
        </row>
        <row r="3189">
          <cell r="A3189" t="str">
            <v>HM03799</v>
          </cell>
          <cell r="B3189" t="str">
            <v>TUBO C/FLANGE PN10 E BOLSA JE FERRO FUNDIDO DN=300 MM L=5.000 MM * (322,10 KG) PINTURA BETUMINOSA, ACESSÓRIOS NÃO INCLUSOS NBR 7685 ÁGUA</v>
          </cell>
          <cell r="C3189" t="str">
            <v>un</v>
          </cell>
          <cell r="D3189">
            <v>7614.63</v>
          </cell>
        </row>
        <row r="3190">
          <cell r="A3190" t="str">
            <v>HM03800</v>
          </cell>
          <cell r="B3190" t="str">
            <v>TUBO C/FLANGE PN10 E BOLSA JE FERRO FUNDIDO DN=300 MM L=5.500 MM (350,65 KG) PINTURA BETUMINOSA, ACESSÓRIOS NÃO INCLUSOS NBR 7685 ÁGUA</v>
          </cell>
          <cell r="C3190" t="str">
            <v>un</v>
          </cell>
          <cell r="D3190">
            <v>7915.94</v>
          </cell>
        </row>
        <row r="3191">
          <cell r="A3191" t="str">
            <v>HM03801</v>
          </cell>
          <cell r="B3191" t="str">
            <v>TUBO C/FLANGE PN10 E BOLSA JE FERRO FUNDIDO DN=300 MM L=5.800 MM * (367,78 KG) PINTURA BETUMINOSA, ACESSÓRIOS NÃO INCLUSOS NBR 7685 ÁGUA</v>
          </cell>
          <cell r="C3191" t="str">
            <v>un</v>
          </cell>
          <cell r="D3191">
            <v>8010.78</v>
          </cell>
        </row>
        <row r="3192">
          <cell r="A3192" t="str">
            <v>HM03715</v>
          </cell>
          <cell r="B3192" t="str">
            <v>TUBO C/FLANGE PN10 E BOLSA JE FERRO FUNDIDO DN=350 MM L=1.000 MM * (122,20 KG) PINTURA BETUMINOSA, ACESSÓRIOS NÃO INCLUSOS NBR 7675 ÁGUA</v>
          </cell>
          <cell r="C3192" t="str">
            <v>un</v>
          </cell>
          <cell r="D3192">
            <v>3205.13</v>
          </cell>
        </row>
        <row r="3193">
          <cell r="A3193" t="str">
            <v>HM03716</v>
          </cell>
          <cell r="B3193" t="str">
            <v>TUBO C/FLANGE PN10 E BOLSA JE FERRO FUNDIDO DN=350 MM L=1.500 MM * (159,95 KG) PINTURA BETUMINOSA, ACESSÓRIOS NÃO INCLUSOS NBR 7675 ÁGUA</v>
          </cell>
          <cell r="C3193" t="str">
            <v>un</v>
          </cell>
          <cell r="D3193">
            <v>3761.67</v>
          </cell>
        </row>
        <row r="3194">
          <cell r="A3194" t="str">
            <v>HM03717</v>
          </cell>
          <cell r="B3194" t="str">
            <v>TUBO C/FLANGE PN10 E BOLSA JE FERRO FUNDIDO DN=350 MM L=2.000 MM * (197,70 KG) PINTURA BETUMINOSA, ACESSÓRIOS NÃO INCLUSOS NBR 7675 ÁGUA</v>
          </cell>
          <cell r="C3194" t="str">
            <v>un</v>
          </cell>
          <cell r="D3194">
            <v>4393.12</v>
          </cell>
        </row>
        <row r="3195">
          <cell r="A3195" t="str">
            <v>HM03718</v>
          </cell>
          <cell r="B3195" t="str">
            <v>TUBO C/FLANGE PN10 E BOLSA JE FERRO FUNDIDO DN=350 MM L=2.500 MM * (235,45 KG) PINTURA BETUMINOSA, ACESSÓRIOS NÃO INCLUSOS NBR 7675 ÁGUA</v>
          </cell>
          <cell r="C3195" t="str">
            <v>un</v>
          </cell>
          <cell r="D3195">
            <v>4949.71</v>
          </cell>
        </row>
        <row r="3196">
          <cell r="A3196" t="str">
            <v>HM03719</v>
          </cell>
          <cell r="B3196" t="str">
            <v>TUBO C/FLANGE PN10 E BOLSA JE FERRO FUNDIDO DN=350 MM L=3.000 MM * (273,20 KG) PINTURA BETUMINOSA, ACESSÓRIOS NÃO INCLUSOS NBR 7675 ÁGUA</v>
          </cell>
          <cell r="C3196" t="str">
            <v>un</v>
          </cell>
          <cell r="D3196">
            <v>5716.4</v>
          </cell>
        </row>
        <row r="3197">
          <cell r="A3197" t="str">
            <v>HM03720</v>
          </cell>
          <cell r="B3197" t="str">
            <v>TUBO C/FLANGE PN10 E BOLSA JE FERRO FUNDIDO DN=350 MM L=3.500 MM * (310,95 KG) PINTURA BETUMINOSA, ACESSÓRIOS NÃO INCLUSOS NBR 7675 ÁGUA</v>
          </cell>
          <cell r="C3197" t="str">
            <v>un</v>
          </cell>
          <cell r="D3197">
            <v>6286.48</v>
          </cell>
        </row>
        <row r="3198">
          <cell r="A3198" t="str">
            <v>HM03721</v>
          </cell>
          <cell r="B3198" t="str">
            <v>TUBO C/FLANGE PN10 E BOLSA JE FERRO FUNDIDO DN=350 MM L=4.000 MM * (348,70 KG) PINTURA BETUMINOSA, ACESSÓRIOS NÃO INCLUSOS NBR 7675 ÁGUA</v>
          </cell>
          <cell r="C3198" t="str">
            <v>un</v>
          </cell>
          <cell r="D3198">
            <v>6933.24</v>
          </cell>
        </row>
        <row r="3199">
          <cell r="A3199" t="str">
            <v>HM03722</v>
          </cell>
          <cell r="B3199" t="str">
            <v>TUBO C/FLANGE PN10 E BOLSA JE FERRO FUNDIDO DN=350 MM L=4.500 MM * (386,45 KG) PINTURA BETUMINOSA, ACESSÓRIOS NÃO INCLUSOS NBR 7675 ÁGUA</v>
          </cell>
          <cell r="C3199" t="str">
            <v>un</v>
          </cell>
          <cell r="D3199">
            <v>7503.39</v>
          </cell>
        </row>
        <row r="3200">
          <cell r="A3200" t="str">
            <v>HM03723</v>
          </cell>
          <cell r="B3200" t="str">
            <v>TUBO C/FLANGE PN10 E BOLSA JE FERRO FUNDIDO DN=350 MM L=5.000 MM * (424,20 KG) PINTURA BETUMINOSA, ACESSÓRIOS NÃO INCLUSOS NBR 7675 ÁGUA</v>
          </cell>
          <cell r="C3200" t="str">
            <v>un</v>
          </cell>
          <cell r="D3200">
            <v>8533.2000000000007</v>
          </cell>
        </row>
        <row r="3201">
          <cell r="A3201" t="str">
            <v>HM03724</v>
          </cell>
          <cell r="B3201" t="str">
            <v>TUBO C/FLANGE PN10 E BOLSA JE FERRO FUNDIDO DN=350 MM L=5.500 MM * (461,95 KG) PINTURA BETUMINOSA, ACESSÓRIOS NÃO INCLUSOS NBR 7675 ÁGUA</v>
          </cell>
          <cell r="C3201" t="str">
            <v>un</v>
          </cell>
          <cell r="D3201">
            <v>8915.89</v>
          </cell>
        </row>
        <row r="3202">
          <cell r="A3202" t="str">
            <v>HM03725</v>
          </cell>
          <cell r="B3202" t="str">
            <v>TUBO C/FLANGE PN10 E BOLSA JE FERRO FUNDIDO DN=350 MM L=5.800 MM * (484,60 KG) PINTURA BETUMINOSA, ACESSÓRIOS NÃO INCLUSOS NBR 7675 ÁGUA</v>
          </cell>
          <cell r="C3202" t="str">
            <v>un</v>
          </cell>
          <cell r="D3202">
            <v>9031.4699999999993</v>
          </cell>
        </row>
        <row r="3203">
          <cell r="A3203" t="str">
            <v>HM03726</v>
          </cell>
          <cell r="B3203" t="str">
            <v>TUBO C/FLANGE PN10 E BOLSA JE FERRO FUNDIDO DN=400 MM L=1.000 MM * (146,80 KG) PINTURA BETUMINOSA, ACESSÓRIOS NÃO INCLUSOS NBR 7675 ÁGUA</v>
          </cell>
          <cell r="C3203" t="str">
            <v>un</v>
          </cell>
          <cell r="D3203">
            <v>3675.75</v>
          </cell>
        </row>
        <row r="3204">
          <cell r="A3204" t="str">
            <v>HM03727</v>
          </cell>
          <cell r="B3204" t="str">
            <v>TUBO C/FLANGE PN10 E BOLSA JE FERRO FUNDIDO DN=400 MM L=1.500 MM * (191,55 KG) PINTURA BETUMINOSA, ACESSÓRIOS NÃO INCLUSOS NBR 7675 ÁGUA</v>
          </cell>
          <cell r="C3204" t="str">
            <v>un</v>
          </cell>
          <cell r="D3204">
            <v>4312.55</v>
          </cell>
        </row>
        <row r="3205">
          <cell r="A3205" t="str">
            <v>HM03728</v>
          </cell>
          <cell r="B3205" t="str">
            <v>TUBO C/FLANGE PN10 E BOLSA JE FERRO FUNDIDO DN=400 MM L=2.000 MM * (236,30 KG) PINTURA BETUMINOSA, ACESSÓRIOS NÃO INCLUSOS NBR 7675 ÁGUA</v>
          </cell>
          <cell r="C3205" t="str">
            <v>un</v>
          </cell>
          <cell r="D3205">
            <v>5034.22</v>
          </cell>
        </row>
        <row r="3206">
          <cell r="A3206" t="str">
            <v>HM03729</v>
          </cell>
          <cell r="B3206" t="str">
            <v>TUBO C/FLANGE PN10 E BOLSA JE FERRO FUNDIDO DN=400 MM L=2.500 MM * (281,05 KG) PINTURA BETUMINOSA, ACESSÓRIOS NÃO INCLUSOS NBR 7675 ÁGUA</v>
          </cell>
          <cell r="C3206" t="str">
            <v>un</v>
          </cell>
          <cell r="D3206">
            <v>5671.13</v>
          </cell>
        </row>
        <row r="3207">
          <cell r="A3207" t="str">
            <v>HM03730</v>
          </cell>
          <cell r="B3207" t="str">
            <v>TUBO C/FLANGE PN10 E BOLSA JE FERRO FUNDIDO DN=400 MM L=3.000 MM * (325,80 KG) PINTURA BETUMINOSA, ACESSÓRIOS NÃO INCLUSOS NBR 7675 ÁGUA</v>
          </cell>
          <cell r="C3207" t="str">
            <v>un</v>
          </cell>
          <cell r="D3207">
            <v>6511</v>
          </cell>
        </row>
        <row r="3208">
          <cell r="A3208" t="str">
            <v>HM03731</v>
          </cell>
          <cell r="B3208" t="str">
            <v>TUBO C/FLANGE PN10 E BOLSA JE FERRO FUNDIDO DN=400 MM L=3.500 MM * (370,55 KG) PINTURA BETUMINOSA, ACESSÓRIOS NÃO INCLUSOS NBR 7675 ÁGUA</v>
          </cell>
          <cell r="C3208" t="str">
            <v>un</v>
          </cell>
          <cell r="D3208">
            <v>7159.7</v>
          </cell>
        </row>
        <row r="3209">
          <cell r="A3209" t="str">
            <v>HM03732</v>
          </cell>
          <cell r="B3209" t="str">
            <v>TUBO C/FLANGE PN10 E BOLSA JE FERRO FUNDIDO DN=400 MM L=4.000 MM * (415,30 KG) PINTURA BETUMINOSA, ACESSÓRIOS NÃO INCLUSOS NBR 7675 ÁGUA</v>
          </cell>
          <cell r="C3209" t="str">
            <v>un</v>
          </cell>
          <cell r="D3209">
            <v>7894.72</v>
          </cell>
        </row>
        <row r="3210">
          <cell r="A3210" t="str">
            <v>HM03733</v>
          </cell>
          <cell r="B3210" t="str">
            <v>TUBO C/FLANGE PN10 E BOLSA JE FERRO FUNDIDO DN=400 MM L=4.500 MM * (460,05 KG) PINTURA BETUMINOSA, ACESSÓRIOS NÃO INCLUSOS NBR 7675 ÁGUA</v>
          </cell>
          <cell r="C3210" t="str">
            <v>un</v>
          </cell>
          <cell r="D3210">
            <v>8541.66</v>
          </cell>
        </row>
        <row r="3211">
          <cell r="A3211" t="str">
            <v>HM03734</v>
          </cell>
          <cell r="B3211" t="str">
            <v>TUBO C/FLANGE PN10 E BOLSA JE FERRO FUNDIDO DN=400 MM L=5.000 MM * (504,80 KG) PINTURA BETUMINOSA, ACESSÓRIOS NÃO INCLUSOS NBR 7675 ÁGUA</v>
          </cell>
          <cell r="C3211" t="str">
            <v>un</v>
          </cell>
          <cell r="D3211">
            <v>9710.2099999999991</v>
          </cell>
        </row>
        <row r="3212">
          <cell r="A3212" t="str">
            <v>HM03735</v>
          </cell>
          <cell r="B3212" t="str">
            <v>TUBO C/FLANGE PN10 E BOLSA JE FERRO FUNDIDO DN=400 MM L=5.500 MM * (549,55 KG) PINTURA BETUMINOSA, ACESSÓRIOS NÃO INCLUSOS NBR 7675 ÁGUA</v>
          </cell>
          <cell r="C3212" t="str">
            <v>un</v>
          </cell>
          <cell r="D3212">
            <v>10161.200000000001</v>
          </cell>
        </row>
        <row r="3213">
          <cell r="A3213" t="str">
            <v>HM03736</v>
          </cell>
          <cell r="B3213" t="str">
            <v>TUBO C/FLANGE PN10 E BOLSA JE FERRO FUNDIDO DN=400 MM L=5.800 MM * (576,40 KG) PINTURA BETUMINOSA, ACESSÓRIOS NÃO INCLUSOS NBR 7675 ÁGUA</v>
          </cell>
          <cell r="C3213" t="str">
            <v>un</v>
          </cell>
          <cell r="D3213">
            <v>10294.290000000001</v>
          </cell>
        </row>
        <row r="3214">
          <cell r="A3214" t="str">
            <v>HM03737</v>
          </cell>
          <cell r="B3214" t="str">
            <v>TUBO C/FLANGE PN10 E BOLSA JE FERRO FUNDIDO DN=450 MM L=1.000 MM * (175,20 KG) PINTURA BETUMINOSA, ACESSÓRIOS NÃO INCLUSOS NBR 7675 ÁGUA</v>
          </cell>
          <cell r="C3214" t="str">
            <v>un</v>
          </cell>
          <cell r="D3214">
            <v>4449.84</v>
          </cell>
        </row>
        <row r="3215">
          <cell r="A3215" t="str">
            <v>HM03738</v>
          </cell>
          <cell r="B3215" t="str">
            <v>TUBO C/FLANGE PN10 E BOLSA JE FERRO FUNDIDO DN=450 MM L=1.500 MM * (227,75 KG) PINTURA BETUMINOSA, ACESSÓRIOS NÃO INCLUSOS NBR 7675 ÁGUA</v>
          </cell>
          <cell r="C3215" t="str">
            <v>un</v>
          </cell>
          <cell r="D3215">
            <v>5158.46</v>
          </cell>
        </row>
        <row r="3216">
          <cell r="A3216" t="str">
            <v>HM03739</v>
          </cell>
          <cell r="B3216" t="str">
            <v>TUBO C/FLANGE PN10 E BOLSA JE FERRO FUNDIDO DN=450 MM L=2.000 MM * (280,30 KG) PINTURA BETUMINOSA, ACESSÓRIOS NÃO INCLUSOS NBR 7675 ÁGUA</v>
          </cell>
          <cell r="C3216" t="str">
            <v>un</v>
          </cell>
          <cell r="D3216">
            <v>6050.71</v>
          </cell>
        </row>
        <row r="3217">
          <cell r="A3217" t="str">
            <v>HM03740</v>
          </cell>
          <cell r="B3217" t="str">
            <v>TUBO C/FLANGE PN10 E BOLSA JE FERRO FUNDIDO DN=450 MM L=2.500 MM (332,85 KG) PINTURA BETUMINOSA, ACESSÓRIOS NÃO INCLUSOS NBR 7675 ÁGUA</v>
          </cell>
          <cell r="C3217" t="str">
            <v>un</v>
          </cell>
          <cell r="D3217">
            <v>6801.46</v>
          </cell>
        </row>
        <row r="3218">
          <cell r="A3218" t="str">
            <v>HM03741</v>
          </cell>
          <cell r="B3218" t="str">
            <v>TUBO C/FLANGE PN10 E BOLSA JE FERRO FUNDIDO DN=450 MM L=3.000 MM * (385,40 KG) PINTURA BETUMINOSA, ACESSÓRIOS NÃO INCLUSOS NBR 7675 ÁGUA</v>
          </cell>
          <cell r="C3218" t="str">
            <v>un</v>
          </cell>
          <cell r="D3218">
            <v>7740.06</v>
          </cell>
        </row>
        <row r="3219">
          <cell r="A3219" t="str">
            <v>HM03742</v>
          </cell>
          <cell r="B3219" t="str">
            <v>TUBO C/FLANGE PN10 E BOLSA JE FERRO FUNDIDO DN=450 MM L=3.500 MM * (437,95 KG) PINTURA BETUMINOSA, ACESSÓRIOS NÃO INCLUSOS NBR 7675 ÁGUA</v>
          </cell>
          <cell r="C3219" t="str">
            <v>un</v>
          </cell>
          <cell r="D3219">
            <v>8503.9500000000007</v>
          </cell>
        </row>
        <row r="3220">
          <cell r="A3220" t="str">
            <v>HM03743</v>
          </cell>
          <cell r="B3220" t="str">
            <v>TUBO C/FLANGE PN10 E BOLSA JE FERRO FUNDIDO DN=450 MM L=4.000 MM * (490,50 KG) PINTURA BETUMINOSA, ACESSÓRIOS NÃO INCLUSOS NBR 7675 ÁGUA</v>
          </cell>
          <cell r="C3220" t="str">
            <v>un</v>
          </cell>
          <cell r="D3220">
            <v>9364.01</v>
          </cell>
        </row>
        <row r="3221">
          <cell r="A3221" t="str">
            <v>HM03744</v>
          </cell>
          <cell r="B3221" t="str">
            <v>TUBO C/FLANGE PN10 E BOLSA JE FERRO FUNDIDO DN=450 MM L=4.500 MM * (543,05 KG) PINTURA BETUMINOSA, ACESSÓRIOS NÃO INCLUSOS NBR 7675 ÁGUA</v>
          </cell>
          <cell r="C3221" t="str">
            <v>un</v>
          </cell>
          <cell r="D3221">
            <v>10123.34</v>
          </cell>
        </row>
        <row r="3222">
          <cell r="A3222" t="str">
            <v>HM03745</v>
          </cell>
          <cell r="B3222" t="str">
            <v>TUBO C/FLANGE PN10 E BOLSA JE FERRO FUNDIDO DN=450 MM L=5.000 MM * (595,60 KG) PINTURA BETUMINOSA, ACESSÓRIOS NÃO INCLUSOS NBR 7675 ÁGUA</v>
          </cell>
          <cell r="C3222" t="str">
            <v>un</v>
          </cell>
          <cell r="D3222">
            <v>11486.79</v>
          </cell>
        </row>
        <row r="3223">
          <cell r="A3223" t="str">
            <v>HM03746</v>
          </cell>
          <cell r="B3223" t="str">
            <v>TUBO C/FLANGE PN10 E BOLSA JE FERRO FUNDIDO DN=450 MM L=5.500 MM * (648,15 KG) PINTURA BETUMINOSA, ACESSÓRIOS NÃO INCLUSOS NBR 7675 ÁGUA</v>
          </cell>
          <cell r="C3223" t="str">
            <v>un</v>
          </cell>
          <cell r="D3223">
            <v>11998.43</v>
          </cell>
        </row>
        <row r="3224">
          <cell r="A3224" t="str">
            <v>HM03747</v>
          </cell>
          <cell r="B3224" t="str">
            <v>TUBO C/FLANGE PN10 E BOLSA JE FERRO FUNDIDO DN=450 MM L=5.800 MM * (679,68 KG) PINTURA BETUMINOSA, ACESSÓRIOS NÃO INCLUSOS NBR 7675 ÁGUA</v>
          </cell>
          <cell r="C3224" t="str">
            <v>un</v>
          </cell>
          <cell r="D3224">
            <v>12156.25</v>
          </cell>
        </row>
        <row r="3225">
          <cell r="A3225" t="str">
            <v>HM03840</v>
          </cell>
          <cell r="B3225" t="str">
            <v>TUBO C/FLANGE PN10 E BOLSA JE FERRO FUNDIDO DN=500 MM L=1.000 MM * (202,60 KG) PINTURA BETUMINOSA, ACESSÓRIOS NÃO INCLUSOS NBR 7675 ÁGUA</v>
          </cell>
          <cell r="C3225" t="str">
            <v>un</v>
          </cell>
          <cell r="D3225">
            <v>4852.58</v>
          </cell>
        </row>
        <row r="3226">
          <cell r="A3226" t="str">
            <v>HM03841</v>
          </cell>
          <cell r="B3226" t="str">
            <v>TUBO C/FLANGE PN10 E BOLSA JE FERRO FUNDIDO DN=500 MM L=1.500 MM * (263,50 KG) PINTURA BETUMINOSA, ACESSÓRIOS NÃO INCLUSOS NBR 7675 ÁGUA</v>
          </cell>
          <cell r="C3226" t="str">
            <v>un</v>
          </cell>
          <cell r="D3226">
            <v>5708.08</v>
          </cell>
        </row>
        <row r="3227">
          <cell r="A3227" t="str">
            <v>HM03842</v>
          </cell>
          <cell r="B3227" t="str">
            <v>TUBO C/FLANGE PN10 E BOLSA JE FERRO FUNDIDO DN=500 MM L=2.000 MM * (324,40 KG) PINTURA BETUMINOSA, ACESSÓRIOS NÃO INCLUSOS NBR 7675 ÁGUA</v>
          </cell>
          <cell r="C3227" t="str">
            <v>un</v>
          </cell>
          <cell r="D3227">
            <v>6677.56</v>
          </cell>
        </row>
        <row r="3228">
          <cell r="A3228" t="str">
            <v>HM03843</v>
          </cell>
          <cell r="B3228" t="str">
            <v>TUBO C/FLANGE PN10 E BOLSA JE FERRO FUNDIDO DN=500 MM L=2.500 MM * (385,30 KG) PINTURA BETUMINOSA, ACESSÓRIOS NÃO INCLUSOS NBR 7675 ÁGUA</v>
          </cell>
          <cell r="C3228" t="str">
            <v>un</v>
          </cell>
          <cell r="D3228">
            <v>7537.99</v>
          </cell>
        </row>
        <row r="3229">
          <cell r="A3229" t="str">
            <v>HM03844</v>
          </cell>
          <cell r="B3229" t="str">
            <v>TUBO C/FLANGE PN10 E BOLSA JE FERRO FUNDIDO DN=500 MM L=3.000 MM * (446,20 KG) PINTURA BETUMINOSA, ACESSÓRIOS NÃO INCLUSOS NBR 7675 ÁGUA</v>
          </cell>
          <cell r="C3229" t="str">
            <v>un</v>
          </cell>
          <cell r="D3229">
            <v>8627.5499999999993</v>
          </cell>
        </row>
        <row r="3230">
          <cell r="A3230" t="str">
            <v>HM03845</v>
          </cell>
          <cell r="B3230" t="str">
            <v>TUBO C/FLANGE PN10 E BOLSA JE FERRO FUNDIDO DN=500 MM L=3.500 MM * (507,10 KG) PINTURA BETUMINOSA, ACESSÓRIOS NÃO INCLUSOS NBR 7675 ÁGUA</v>
          </cell>
          <cell r="C3230" t="str">
            <v>un</v>
          </cell>
          <cell r="D3230">
            <v>9495.59</v>
          </cell>
        </row>
        <row r="3231">
          <cell r="A3231" t="str">
            <v>HM03846</v>
          </cell>
          <cell r="B3231" t="str">
            <v>TUBO C/FLANGE PN10 E BOLSA JE FERRO FUNDIDO DN=500 MM L=4.000 MM * (568,00 KG) PINTURA BETUMINOSA, ACESSÓRIOS NÃO INCLUSOS NBR 7675 ÁGUA</v>
          </cell>
          <cell r="C3231" t="str">
            <v>un</v>
          </cell>
          <cell r="D3231">
            <v>10478.67</v>
          </cell>
        </row>
        <row r="3232">
          <cell r="A3232" t="str">
            <v>HM03847</v>
          </cell>
          <cell r="B3232" t="str">
            <v>TUBO C/FLANGE PN10 E BOLSA JE FERRO FUNDIDO DN=500 MM L=4.500 MM * (628,90 KG) PINTURA BETUMINOSA, ACESSÓRIOS NÃO INCLUSOS NBR 7675 ÁGUA</v>
          </cell>
          <cell r="C3232" t="str">
            <v>un</v>
          </cell>
          <cell r="D3232">
            <v>11351.23</v>
          </cell>
        </row>
        <row r="3233">
          <cell r="A3233" t="str">
            <v>HM03848</v>
          </cell>
          <cell r="B3233" t="str">
            <v>TUBO C/FLANGE PN10 E BOLSA JE FERRO FUNDIDO DN=500 MM L=5.000 MM * (689,80 KG) PINTURA BETUMINOSA, ACESSÓRIOS NÃO INCLUSOS NBR 7675 ÁGUA</v>
          </cell>
          <cell r="C3233" t="str">
            <v>un</v>
          </cell>
          <cell r="D3233">
            <v>12909.78</v>
          </cell>
        </row>
        <row r="3234">
          <cell r="A3234" t="str">
            <v>HM03849</v>
          </cell>
          <cell r="B3234" t="str">
            <v>TUBO C/FLANGE PN10 E BOLSA JE FERRO FUNDIDO DN=500 MM L=5.500 MM * (750,70 KG) PINTURA BETUMINOSA, ACESSÓRIOS NÃO INCLUSOS NBR 7675 ÁGUA</v>
          </cell>
          <cell r="C3234" t="str">
            <v>un</v>
          </cell>
          <cell r="D3234">
            <v>13471.9</v>
          </cell>
        </row>
        <row r="3235">
          <cell r="A3235" t="str">
            <v>HM03850</v>
          </cell>
          <cell r="B3235" t="str">
            <v>TUBO C/FLANGE PN10 E BOLSA JE FERRO FUNDIDO DN=500 MM L=5.800 MM * (787,24 KG) PINTURA BETUMINOSA, ACESSÓRIOS NÃO INCLUSOS NBR 7675 ÁGUA</v>
          </cell>
          <cell r="C3235" t="str">
            <v>un</v>
          </cell>
          <cell r="D3235">
            <v>13652.93</v>
          </cell>
        </row>
        <row r="3236">
          <cell r="A3236" t="str">
            <v>HM03988</v>
          </cell>
          <cell r="B3236" t="str">
            <v>TUBO C/FLANGE PN10/16/25 E PONTA FERRO FUNDIDO DN=80 MM L=1.000 MM * (17,90 KG) PINTURA BETUMINOSA, ACESSÓRIOS NÃO INCLUSOS NBR 7675 ÁGUA</v>
          </cell>
          <cell r="C3236" t="str">
            <v>un</v>
          </cell>
          <cell r="D3236">
            <v>1147.48</v>
          </cell>
        </row>
        <row r="3237">
          <cell r="A3237" t="str">
            <v>HM03989</v>
          </cell>
          <cell r="B3237" t="str">
            <v>TUBO C/FLANGE PN10/16/25 E PONTA FERRO FUNDIDO DN=80 MM L=1.500 MM * (24,85 KG) PINTURA BETUMINOSA, ACESSÓRIOS NÃO INCLUSOS NBR 7675 ÁGUA</v>
          </cell>
          <cell r="C3237" t="str">
            <v>un</v>
          </cell>
          <cell r="D3237">
            <v>1335.36</v>
          </cell>
        </row>
        <row r="3238">
          <cell r="A3238" t="str">
            <v>HM03990</v>
          </cell>
          <cell r="B3238" t="str">
            <v>TUBO C/FLANGE PN10/16/25 E PONTA FERRO FUNDIDO DN=80 MM L=2.000 MM * (31,80 KG) PINTURA BETUMINOSA, ACESSÓRIOS NÃO INCLUSOS NBR 7675 ÁGUA</v>
          </cell>
          <cell r="C3238" t="str">
            <v>un</v>
          </cell>
          <cell r="D3238">
            <v>1553.95</v>
          </cell>
        </row>
        <row r="3239">
          <cell r="A3239" t="str">
            <v>HM03991</v>
          </cell>
          <cell r="B3239" t="str">
            <v>TUBO C/FLANGE PN10/16/25 E PONTA FERRO FUNDIDO DN=80 MM L=2.500 MM * (38,75 KG) PINTURA BETUMINOSA, ACESSÓRIOS NÃO INCLUSOS NBR 7675 ÁGUA</v>
          </cell>
          <cell r="C3239" t="str">
            <v>un</v>
          </cell>
          <cell r="D3239">
            <v>1746.52</v>
          </cell>
        </row>
        <row r="3240">
          <cell r="A3240" t="str">
            <v>HM03992</v>
          </cell>
          <cell r="B3240" t="str">
            <v>TUBO C/FLANGE PN10/16/25 E PONTA FERRO FUNDIDO DN=80 MM L=3.000 MM * (45,70 KG) PINTURA BETUMINOSA, ACESSÓRIOS NÃO INCLUSOS NBR 7675 ÁGUA</v>
          </cell>
          <cell r="C3240" t="str">
            <v>un</v>
          </cell>
          <cell r="D3240">
            <v>1996</v>
          </cell>
        </row>
        <row r="3241">
          <cell r="A3241" t="str">
            <v>HM03993</v>
          </cell>
          <cell r="B3241" t="str">
            <v>TUBO C/FLANGE PN10/16/25 E PONTA FERRO FUNDIDO DN=80 MM L=3.500 MM * (52,65 KG) PINTURA BETUMINOSA, ACESSÓRIOS NÃO INCLUSOS NBR 7675 ÁGUA</v>
          </cell>
          <cell r="C3241" t="str">
            <v>un</v>
          </cell>
          <cell r="D3241">
            <v>2186.86</v>
          </cell>
        </row>
        <row r="3242">
          <cell r="A3242" t="str">
            <v>HM03994</v>
          </cell>
          <cell r="B3242" t="str">
            <v>TUBO C/FLANGE PN10/16/25 E PONTA FERRO FUNDIDO DN=80 MM L=4.000 MM * (59,60 KG) PINTURA BETUMINOSA, ACESSÓRIOS NÃO INCLUSOS NBR 7675 ÁGUA</v>
          </cell>
          <cell r="C3242" t="str">
            <v>un</v>
          </cell>
          <cell r="D3242">
            <v>2408.86</v>
          </cell>
        </row>
        <row r="3243">
          <cell r="A3243" t="str">
            <v>HM03995</v>
          </cell>
          <cell r="B3243" t="str">
            <v>TUBO C/FLANGE PN10/16/25 E PONTA FERRO FUNDIDO DN=80 MM L=4.500 MM * (66,55 KG) PINTURA BETUMINOSA, ACESSÓRIOS NÃO INCLUSOS NBR 7675 ÁGUA</v>
          </cell>
          <cell r="C3243" t="str">
            <v>un</v>
          </cell>
          <cell r="D3243">
            <v>2604.46</v>
          </cell>
        </row>
        <row r="3244">
          <cell r="A3244" t="str">
            <v>HM03996</v>
          </cell>
          <cell r="B3244" t="str">
            <v>TUBO C/FLANGE PN10/16/25 E PONTA FERRO FUNDIDO DN=80 MM L=5.000 MM * (73,50 KG) PINTURA BETUMINOSA, ACESSÓRIOS NÃO INCLUSOS NBR 7675 ÁGUA</v>
          </cell>
          <cell r="C3244" t="str">
            <v>un</v>
          </cell>
          <cell r="D3244">
            <v>2982.05</v>
          </cell>
        </row>
        <row r="3245">
          <cell r="A3245" t="str">
            <v>HM03997</v>
          </cell>
          <cell r="B3245" t="str">
            <v>TUBO C/FLANGE PN10/16/25 E PONTA FERRO FUNDIDO DN=80 MM L=5.500 MM * (80,45 KG) PINTURA BETUMINOSA, ACESSÓRIOS NÃO INCLUSOS NBR 7675 ÁGUA</v>
          </cell>
          <cell r="C3245" t="str">
            <v>un</v>
          </cell>
          <cell r="D3245">
            <v>3048.7</v>
          </cell>
        </row>
        <row r="3246">
          <cell r="A3246" t="str">
            <v>HM03998</v>
          </cell>
          <cell r="B3246" t="str">
            <v>TUBO C/FLANGE PN10/16/25 E PONTA FERRO FUNDIDO DN=80 MM L=5.800 MM * (84,62 KG) PINTURA BETUMINOSA, ACESSÓRIOS NÃO INCLUSOS NBR 7675 ÁGUA</v>
          </cell>
          <cell r="C3246" t="str">
            <v>un</v>
          </cell>
          <cell r="D3246">
            <v>3073.94</v>
          </cell>
        </row>
        <row r="3247">
          <cell r="A3247" t="str">
            <v>HM03933</v>
          </cell>
          <cell r="B3247" t="str">
            <v>TUBO C/FLANGE PN10/16 E PONTA FERRO FUNDIDO DN=100 MM L=1.000 MM * (21,70 KG) PINTURA BETUMINOSA, ACESSÓRIOS NÃO INCLUSOS NBR 7675 ÁGUA</v>
          </cell>
          <cell r="C3247" t="str">
            <v>un</v>
          </cell>
          <cell r="D3247">
            <v>1296.2</v>
          </cell>
        </row>
        <row r="3248">
          <cell r="A3248" t="str">
            <v>HM03934</v>
          </cell>
          <cell r="B3248" t="str">
            <v>TUBO C/FLANGE PN10/16 E PONTA FERRO FUNDIDO DN=100 MM L=1.500 MM * (30,30 KG) PINTURA BETUMINOSA, ACESSÓRIOS NÃO INCLUSOS NBR 7675 ÁGUA</v>
          </cell>
          <cell r="C3248" t="str">
            <v>un</v>
          </cell>
          <cell r="D3248">
            <v>1501.83</v>
          </cell>
        </row>
        <row r="3249">
          <cell r="A3249" t="str">
            <v>HM03935</v>
          </cell>
          <cell r="B3249" t="str">
            <v>TUBO C/FLANGE PN10/16 E PONTA FERRO FUNDIDO DN=100 MM L=2.000 MM * (38,90 KG) PINTURA BETUMINOSA, ACESSÓRIOS NÃO INCLUSOS NBR 7675 ÁGUA</v>
          </cell>
          <cell r="C3249" t="str">
            <v>un</v>
          </cell>
          <cell r="D3249">
            <v>1739.59</v>
          </cell>
        </row>
        <row r="3250">
          <cell r="A3250" t="str">
            <v>HM03936</v>
          </cell>
          <cell r="B3250" t="str">
            <v>TUBO C/FLANGE PN10/16 E PONTA FERRO FUNDIDO DN=100 MM L=2.500 MM * (47,50 KG) PINTURA BETUMINOSA, ACESSÓRIOS NÃO INCLUSOS NBR 7675 ÁGUA</v>
          </cell>
          <cell r="C3250" t="str">
            <v>un</v>
          </cell>
          <cell r="D3250">
            <v>1945.18</v>
          </cell>
        </row>
        <row r="3251">
          <cell r="A3251" t="str">
            <v>HM03937</v>
          </cell>
          <cell r="B3251" t="str">
            <v>TUBO C/FLANGE PN10/16 E PONTA FERRO FUNDIDO DN=100 MM L=3.000 MM * (56,10 KG) PINTURA BETUMINOSA, ACESSÓRIOS NÃO INCLUSOS NBR 7675 ÁGUA</v>
          </cell>
          <cell r="C3251" t="str">
            <v>un</v>
          </cell>
          <cell r="D3251">
            <v>2185.64</v>
          </cell>
        </row>
        <row r="3252">
          <cell r="A3252" t="str">
            <v>HM03938</v>
          </cell>
          <cell r="B3252" t="str">
            <v>TUBO C/FLANGE PN10/16 E PONTA FERRO FUNDIDO DN=100 MM L=3.500 MM * (64,70 KG) PINTURA BETUMINOSA, ACESSÓRIOS NÃO INCLUSOS NBR 7675 ÁGUA</v>
          </cell>
          <cell r="C3252" t="str">
            <v>un</v>
          </cell>
          <cell r="D3252">
            <v>2390.88</v>
          </cell>
        </row>
        <row r="3253">
          <cell r="A3253" t="str">
            <v>HM03939</v>
          </cell>
          <cell r="B3253" t="str">
            <v>TUBO C/FLANGE PN10/16 E PONTA FERRO FUNDIDO DN=100 MM L=4.000 MM * (73,30 KG) PINTURA BETUMINOSA, ACESSÓRIOS NÃO INCLUSOS NBR 7675 ÁGUA</v>
          </cell>
          <cell r="C3253" t="str">
            <v>un</v>
          </cell>
          <cell r="D3253">
            <v>2628.91</v>
          </cell>
        </row>
        <row r="3254">
          <cell r="A3254" t="str">
            <v>HM03940</v>
          </cell>
          <cell r="B3254" t="str">
            <v>TUBO C/FLANGE PN10/16 E PONTA FERRO FUNDIDO DN=100 MM L=4.500 MM * (81,90 KG) PINTURA BETUMINOSA, ACESSÓRIOS NÃO INCLUSOS NBR 7675 ÁGUA</v>
          </cell>
          <cell r="C3254" t="str">
            <v>un</v>
          </cell>
          <cell r="D3254">
            <v>2834.73</v>
          </cell>
        </row>
        <row r="3255">
          <cell r="A3255" t="str">
            <v>HM03941</v>
          </cell>
          <cell r="B3255" t="str">
            <v>TUBO C/FLANGE PN10/16 E PONTA FERRO FUNDIDO DN=100 MM L=5.000 MM * (90,50 KG) PINTURA BETUMINOSA, ACESSÓRIOS NÃO INCLUSOS NBR 7675 ÁGUA</v>
          </cell>
          <cell r="C3255" t="str">
            <v>un</v>
          </cell>
          <cell r="D3255">
            <v>3234.03</v>
          </cell>
        </row>
        <row r="3256">
          <cell r="A3256" t="str">
            <v>HM03942</v>
          </cell>
          <cell r="B3256" t="str">
            <v>TUBO C/FLANGE PN10/16 E PONTA FERRO FUNDIDO DN=100 MM L=5.500 MM * (99,10 KG) PINTURA BETUMINOSA, ACESSÓRIOS NÃO INCLUSOS NBR 7675 ÁGUA</v>
          </cell>
          <cell r="C3256" t="str">
            <v>un</v>
          </cell>
          <cell r="D3256">
            <v>3288.21</v>
          </cell>
        </row>
        <row r="3257">
          <cell r="A3257" t="str">
            <v>HM03943</v>
          </cell>
          <cell r="B3257" t="str">
            <v>TUBO C/FLANGE PN10/16 E PONTA FERRO FUNDIDO DN=100 MM L=5.800 MM * (104,26 KG) PINTURA BETUMINOSA, ACESSÓRIOS NÃO INCLUSOS NBR 7675 ÁGUA</v>
          </cell>
          <cell r="C3257" t="str">
            <v>un</v>
          </cell>
          <cell r="D3257">
            <v>3317.8</v>
          </cell>
        </row>
        <row r="3258">
          <cell r="A3258" t="str">
            <v>HM03944</v>
          </cell>
          <cell r="B3258" t="str">
            <v>TUBO C/FLANGE PN10/16 E PONTA FERRO FUNDIDO DN=150 MM L=1.000 MM * (34,00 KG) PINTURA BETUMINOSA, ACESSÓRIOS NÃO INCLUSOS NBR 7675 ÁGUA</v>
          </cell>
          <cell r="C3258" t="str">
            <v>un</v>
          </cell>
          <cell r="D3258">
            <v>1728.45</v>
          </cell>
        </row>
        <row r="3259">
          <cell r="A3259" t="str">
            <v>HM03945</v>
          </cell>
          <cell r="B3259" t="str">
            <v>TUBO C/FLANGE PN10/16 E PONTA FERRO FUNDIDO DN=150 MM L=1.500 MM * (47,00 KG) PINTURA BETUMINOSA, ACESSÓRIOS NÃO INCLUSOS NBR 7675 ÁGUA</v>
          </cell>
          <cell r="C3259" t="str">
            <v>un</v>
          </cell>
          <cell r="D3259">
            <v>2013.56</v>
          </cell>
        </row>
        <row r="3260">
          <cell r="A3260" t="str">
            <v>HM03946</v>
          </cell>
          <cell r="B3260" t="str">
            <v>TUBO C/FLANGE PN10/16 E PONTA FERRO FUNDIDO DN=150 MM L=2.000 MM * (60,00 KG) PINTURA BETUMINOSA, ACESSÓRIOS NÃO INCLUSOS NBR 7675 ÁGUA</v>
          </cell>
          <cell r="C3260" t="str">
            <v>un</v>
          </cell>
          <cell r="D3260">
            <v>2346.61</v>
          </cell>
        </row>
        <row r="3261">
          <cell r="A3261" t="str">
            <v>HM03947</v>
          </cell>
          <cell r="B3261" t="str">
            <v>TUBO C/FLANGE PN10/16 E PONTA FERRO FUNDIDO DN=150 MM L=2.500 MM * (73,00 KG) PINTURA BETUMINOSA, ACESSÓRIOS NÃO INCLUSOS NBR 7675 ÁGUA</v>
          </cell>
          <cell r="C3261" t="str">
            <v>un</v>
          </cell>
          <cell r="D3261">
            <v>2443.85</v>
          </cell>
        </row>
        <row r="3262">
          <cell r="A3262" t="str">
            <v>HM03948</v>
          </cell>
          <cell r="B3262" t="str">
            <v>TUBO C/FLANGE PN10/16 E PONTA FERRO FUNDIDO DN=150 MM L=3.000 MM * (86,00 KG) PINTURA BETUMINOSA, ACESSÓRIOS NÃO INCLUSOS NBR 7675 ÁGUA</v>
          </cell>
          <cell r="C3262" t="str">
            <v>un</v>
          </cell>
          <cell r="D3262">
            <v>2661.52</v>
          </cell>
        </row>
        <row r="3263">
          <cell r="A3263" t="str">
            <v>HM03949</v>
          </cell>
          <cell r="B3263" t="str">
            <v>TUBO C/FLANGE PN10/16 E PONTA FERRO FUNDIDO DN=150 MM L=3.500 MM * (99,00 KG) PINTURA BETUMINOSA, ACESSÓRIOS NÃO INCLUSOS NBR 7675 ÁGUA</v>
          </cell>
          <cell r="C3263" t="str">
            <v>un</v>
          </cell>
          <cell r="D3263">
            <v>2922.04</v>
          </cell>
        </row>
        <row r="3264">
          <cell r="A3264" t="str">
            <v>HM03950</v>
          </cell>
          <cell r="B3264" t="str">
            <v>TUBO C/FLANGE PN10/16 E PONTA FERRO FUNDIDO DN=150 MM L=4.000 MM * (112,00 KG) PINTURA BETUMINOSA, ACESSÓRIOS NÃO INCLUSOS NBR 7675 ÁGUA</v>
          </cell>
          <cell r="C3264" t="str">
            <v>un</v>
          </cell>
          <cell r="D3264">
            <v>3216.38</v>
          </cell>
        </row>
        <row r="3265">
          <cell r="A3265" t="str">
            <v>HM03951</v>
          </cell>
          <cell r="B3265" t="str">
            <v>TUBO C/FLANGE PN10/16 E PONTA FERRO FUNDIDO DN=150 MM L=4.500 MM * (125,00 KG) PINTURA BETUMINOSA, ACESSÓRIOS NÃO INCLUSOS NBR 7675 ÁGUA</v>
          </cell>
          <cell r="C3265" t="str">
            <v>un</v>
          </cell>
          <cell r="D3265">
            <v>3476.9</v>
          </cell>
        </row>
        <row r="3266">
          <cell r="A3266" t="str">
            <v>HM03952</v>
          </cell>
          <cell r="B3266" t="str">
            <v>TUBO C/FLANGE PN10/16 E PONTA FERRO FUNDIDO DN=150 MM L=5.000 MM * (138,00 KG) PINTURA BETUMINOSA, ACESSÓRIOS NÃO INCLUSOS NBR 7675 ÁGUA</v>
          </cell>
          <cell r="C3266" t="str">
            <v>un</v>
          </cell>
          <cell r="D3266">
            <v>3967.98</v>
          </cell>
        </row>
        <row r="3267">
          <cell r="A3267" t="str">
            <v>HM03953</v>
          </cell>
          <cell r="B3267" t="str">
            <v>TUBO C/FLANGE PN10/16 E PONTA FERRO FUNDIDO DN=150 MM L=5.500 MM * (151,00 KG) PINTURA BETUMINOSA, ACESSÓRIOS NÃO INCLUSOS NBR 7675 ÁGUA</v>
          </cell>
          <cell r="C3267" t="str">
            <v>un</v>
          </cell>
          <cell r="D3267">
            <v>4063.95</v>
          </cell>
        </row>
        <row r="3268">
          <cell r="A3268" t="str">
            <v>HM03954</v>
          </cell>
          <cell r="B3268" t="str">
            <v>TUBO C/FLANGE PN10/16 E PONTA FERRO FUNDIDO DN=150 MM L=5.800 MM * (158,80 KG) PINTURA BETUMINOSA, ACESSÓRIOS NÃO INCLUSOS NBR 7675 ÁGUA</v>
          </cell>
          <cell r="C3268" t="str">
            <v>un</v>
          </cell>
          <cell r="D3268">
            <v>4103.47</v>
          </cell>
        </row>
        <row r="3269">
          <cell r="A3269" t="str">
            <v>HM03955</v>
          </cell>
          <cell r="B3269" t="str">
            <v>TUBO C/FLANGE PN10 E PONTA FERRO FUNDIDO DN=200 MM L=1.000 MM * (44,80 KG) PINTURA BETUMINOSA, ACESSÓRIOS NÃO INCLUSOS NBR 7675 ÁGUA</v>
          </cell>
          <cell r="C3269" t="str">
            <v>un</v>
          </cell>
          <cell r="D3269">
            <v>1973.17</v>
          </cell>
        </row>
        <row r="3270">
          <cell r="A3270" t="str">
            <v>HM03956</v>
          </cell>
          <cell r="B3270" t="str">
            <v>TUBO C/FLANGE PN10 E PONTA FERRO FUNDIDO DN=200 MM L=1.500 MM * (62,20 KG) PINTURA BETUMINOSA, ACESSÓRIOS NÃO INCLUSOS NBR 7675 ÁGUA</v>
          </cell>
          <cell r="C3270" t="str">
            <v>un</v>
          </cell>
          <cell r="D3270">
            <v>2323.92</v>
          </cell>
        </row>
        <row r="3271">
          <cell r="A3271" t="str">
            <v>HM03957</v>
          </cell>
          <cell r="B3271" t="str">
            <v>TUBO C/FLANGE PN10 E PONTA FERRO FUNDIDO DN=200 MM L=2.000 MM * (79,60 KG) PINTURA BETUMINOSA, ACESSÓRIOS NÃO INCLUSOS NBR 7675 ÁGUA</v>
          </cell>
          <cell r="C3271" t="str">
            <v>un</v>
          </cell>
          <cell r="D3271">
            <v>2725.61</v>
          </cell>
        </row>
        <row r="3272">
          <cell r="A3272" t="str">
            <v>HM03958</v>
          </cell>
          <cell r="B3272" t="str">
            <v>TUBO C/FLANGE PN10 E PONTA FERRO FUNDIDO DN=200 MM L=2.500 MM * (97,00 KG) PINTURA BETUMINOSA, ACESSÓRIOS NÃO INCLUSOS NBR 7675 ÁGUA</v>
          </cell>
          <cell r="C3272" t="str">
            <v>un</v>
          </cell>
          <cell r="D3272">
            <v>3076.32</v>
          </cell>
        </row>
        <row r="3273">
          <cell r="A3273" t="str">
            <v>HM03959</v>
          </cell>
          <cell r="B3273" t="str">
            <v>TUBO C/FLANGE PN10 E PONTA FERRO FUNDIDO DN=200 MM L=3.000 MM * (114,40 KG) PINTURA BETUMINOSA, ACESSÓRIOS NÃO INCLUSOS NBR 7675 ÁGUA</v>
          </cell>
          <cell r="C3273" t="str">
            <v>un</v>
          </cell>
          <cell r="D3273">
            <v>3348.38</v>
          </cell>
        </row>
        <row r="3274">
          <cell r="A3274" t="str">
            <v>HM03960</v>
          </cell>
          <cell r="B3274" t="str">
            <v>TUBO C/FLANGE PN10 E PONTA FERRO FUNDIDO DN=200 MM L=3.500 MM * (131,80 KG) PINTURA BETUMINOSA, ACESSÓRIOS NÃO INCLUSOS NBR 7675 ÁGUA</v>
          </cell>
          <cell r="C3274" t="str">
            <v>un</v>
          </cell>
          <cell r="D3274">
            <v>3686.03</v>
          </cell>
        </row>
        <row r="3275">
          <cell r="A3275" t="str">
            <v>HM03961</v>
          </cell>
          <cell r="B3275" t="str">
            <v>TUBO C/FLANGE PN10 E PONTA FERRO FUNDIDO DN=200 MM L=4.000 MM * (149,20 KG) PINTURA BETUMINOSA, ACESSÓRIOS NÃO INCLUSOS NBR 7675 ÁGUA</v>
          </cell>
          <cell r="C3275" t="str">
            <v>un</v>
          </cell>
          <cell r="D3275">
            <v>4072.73</v>
          </cell>
        </row>
        <row r="3276">
          <cell r="A3276" t="str">
            <v>HM03962</v>
          </cell>
          <cell r="B3276" t="str">
            <v>TUBO C/FLANGE PN10 E PONTA FERRO FUNDIDO DN=200 MM L=4.500 MM * (166,60 KG) PINTURA BETUMINOSA, ACESSÓRIOS NÃO INCLUSOS NBR 7675 ÁGUA</v>
          </cell>
          <cell r="C3276" t="str">
            <v>un</v>
          </cell>
          <cell r="D3276">
            <v>4410.4399999999996</v>
          </cell>
        </row>
        <row r="3277">
          <cell r="A3277" t="str">
            <v>HM03963</v>
          </cell>
          <cell r="B3277" t="str">
            <v>TUBO C/FLANGE PN10 E PONTA FERRO FUNDIDO DN=200 MM L=5.000 MM * (184,00 KG) PINTURA BETUMINOSA, ACESSÓRIOS NÃO INCLUSOS NBR 7675 ÁGUA</v>
          </cell>
          <cell r="C3277" t="str">
            <v>un</v>
          </cell>
          <cell r="D3277">
            <v>5042.43</v>
          </cell>
        </row>
        <row r="3278">
          <cell r="A3278" t="str">
            <v>HM03964</v>
          </cell>
          <cell r="B3278" t="str">
            <v>TUBO C/FLANGE PN10 E PONTA FERRO FUNDIDO DN=200 MM L=5.500 MM * (201,40 KG) PINTURA BETUMINOSA, ACESSÓRIOS NÃO INCLUSOS NBR 7675 ÁGUA</v>
          </cell>
          <cell r="C3278" t="str">
            <v>un</v>
          </cell>
          <cell r="D3278">
            <v>5197.8</v>
          </cell>
        </row>
        <row r="3279">
          <cell r="A3279" t="str">
            <v>HM03965</v>
          </cell>
          <cell r="B3279" t="str">
            <v>TUBO C/FLANGE PN10 E PONTA FERRO FUNDIDO DN=200 MM L=5.800 MM * (211,84 KG) PINTURA BETUMINOSA, ACESSÓRIOS NÃO INCLUSOS NBR 7675 ÁGUA</v>
          </cell>
          <cell r="C3279" t="str">
            <v>un</v>
          </cell>
          <cell r="D3279">
            <v>5256.68</v>
          </cell>
        </row>
        <row r="3280">
          <cell r="A3280" t="str">
            <v>HM03966</v>
          </cell>
          <cell r="B3280" t="str">
            <v>TUBO C/FLANGE PN10 E PONTA FERRO FUNDIDO DN=250 MM L=1.000 MM * (59,60 KG) PINTURA BETUMINOSA, ACESSÓRIOS NÃO INCLUSOS NBR 7675 ÁGUA</v>
          </cell>
          <cell r="C3280" t="str">
            <v>un</v>
          </cell>
          <cell r="D3280">
            <v>2228.73</v>
          </cell>
        </row>
        <row r="3281">
          <cell r="A3281" t="str">
            <v>HM03967</v>
          </cell>
          <cell r="B3281" t="str">
            <v>TUBO C/FLANGE PN10 E PONTA FERRO FUNDIDO DN=250 MM L=1.500 MM * (82,60 KG) PINTURA BETUMINOSA, ACESSÓRIOS NÃO INCLUSOS NBR 7675 ÁGUA</v>
          </cell>
          <cell r="C3281" t="str">
            <v>un</v>
          </cell>
          <cell r="D3281">
            <v>2643.4</v>
          </cell>
        </row>
        <row r="3282">
          <cell r="A3282" t="str">
            <v>HM03968</v>
          </cell>
          <cell r="B3282" t="str">
            <v>TUBO C/FLANGE PN10 E PONTA FERRO FUNDIDO DN=250 MM L=2.000 MM * (105,30 KG) PINTURA BETUMINOSA, ACESSÓRIOS NÃO INCLUSOS NBR 7675 ÁGUA</v>
          </cell>
          <cell r="C3282" t="str">
            <v>un</v>
          </cell>
          <cell r="D3282">
            <v>3116.84</v>
          </cell>
        </row>
        <row r="3283">
          <cell r="A3283" t="str">
            <v>HM03969</v>
          </cell>
          <cell r="B3283" t="str">
            <v>TUBO C/FLANGE PN10 E PONTA FERRO FUNDIDO DN=250 MM L=2.500 MM * (128,00 KG) PINTURA BETUMINOSA, ACESSÓRIOS NÃO INCLUSOS NBR 7675 ÁGUA</v>
          </cell>
          <cell r="C3283" t="str">
            <v>un</v>
          </cell>
          <cell r="D3283">
            <v>3531.53</v>
          </cell>
        </row>
        <row r="3284">
          <cell r="A3284" t="str">
            <v>HM03970</v>
          </cell>
          <cell r="B3284" t="str">
            <v>TUBO C/FLANGE PN10 E PONTA FERRO FUNDIDO DN=250 MM L=3.000 MM * (150,70 KG) PINTURA BETUMINOSA, ACESSÓRIOS NÃO INCLUSOS NBR 7675 ÁGUA</v>
          </cell>
          <cell r="C3284" t="str">
            <v>un</v>
          </cell>
          <cell r="D3284">
            <v>4004.97</v>
          </cell>
        </row>
        <row r="3285">
          <cell r="A3285" t="str">
            <v>HM03971</v>
          </cell>
          <cell r="B3285" t="str">
            <v>TUBO C/FLANGE PN10 E PONTA FERRO FUNDIDO DN=250 MM L=3.500 MM * (173,40 KG) PINTURA BETUMINOSA, ACESSÓRIOS NÃO INCLUSOS NBR 7675 ÁGUA</v>
          </cell>
          <cell r="C3285" t="str">
            <v>un</v>
          </cell>
          <cell r="D3285">
            <v>4419.6899999999996</v>
          </cell>
        </row>
        <row r="3286">
          <cell r="A3286" t="str">
            <v>HM03972</v>
          </cell>
          <cell r="B3286" t="str">
            <v>TUBO C/FLANGE PN10 E PONTA FERRO FUNDIDO DN=250 MM L=4.000 MM * (196,10 KG) PINTURA BETUMINOSA, ACESSÓRIOS NÃO INCLUSOS NBR 7675 ÁGUA</v>
          </cell>
          <cell r="C3286" t="str">
            <v>un</v>
          </cell>
          <cell r="D3286">
            <v>4893.1400000000003</v>
          </cell>
        </row>
        <row r="3287">
          <cell r="A3287" t="str">
            <v>HM03973</v>
          </cell>
          <cell r="B3287" t="str">
            <v>TUBO C/FLANGE PN10 E PONTA FERRO FUNDIDO DN=250 MM L=4.500 MM * (218,80 KG) PINTURA BETUMINOSA, ACESSÓRIOS NÃO INCLUSOS NBR 7675 ÁGUA</v>
          </cell>
          <cell r="C3287" t="str">
            <v>un</v>
          </cell>
          <cell r="D3287">
            <v>5312.31</v>
          </cell>
        </row>
        <row r="3288">
          <cell r="A3288" t="str">
            <v>HM03974</v>
          </cell>
          <cell r="B3288" t="str">
            <v>TUBO C/FLANGE PN10 E PONTA FERRO FUNDIDO DN=250 MM L=5.000 MM * (241,50 KG) PINTURA BETUMINOSA, ACESSÓRIOS NÃO INCLUSOS NBR 7675 ÁGUA</v>
          </cell>
          <cell r="C3288" t="str">
            <v>un</v>
          </cell>
          <cell r="D3288">
            <v>6079.8</v>
          </cell>
        </row>
        <row r="3289">
          <cell r="A3289" t="str">
            <v>HM03975</v>
          </cell>
          <cell r="B3289" t="str">
            <v>TUBO C/FLANGE PN10 E PONTA FERRO FUNDIDO DN=250 MM L=5.500 MM * (264,20 KG) PINTURA BETUMINOSA, ACESSÓRIOS NÃO INCLUSOS NBR 7675 ÁGUA</v>
          </cell>
          <cell r="C3289" t="str">
            <v>un</v>
          </cell>
          <cell r="D3289">
            <v>6389.91</v>
          </cell>
        </row>
        <row r="3290">
          <cell r="A3290" t="str">
            <v>HM03976</v>
          </cell>
          <cell r="B3290" t="str">
            <v>TUBO C/FLANGE PN10 E PONTA FERRO FUNDIDO DN=250 MM L=5.800 MM * (277,82 KG) PINTURA BETUMINOSA, ACESSÓRIOS NÃO INCLUSOS NBR 7675 ÁGUA</v>
          </cell>
          <cell r="C3290" t="str">
            <v>un</v>
          </cell>
          <cell r="D3290">
            <v>6464.53</v>
          </cell>
        </row>
        <row r="3291">
          <cell r="A3291" t="str">
            <v>HM03977</v>
          </cell>
          <cell r="B3291" t="str">
            <v>TUBO C/FLANGE PN10 E PONTA FERRO FUNDIDO DN=300 MM L=1.000 MM * (75,10 KG) PINTURA BETUMINOSA, ACESSÓRIOS NÃO INCLUSOS NBR 7675 ÁGUA</v>
          </cell>
          <cell r="C3291" t="str">
            <v>un</v>
          </cell>
          <cell r="D3291">
            <v>2667.89</v>
          </cell>
        </row>
        <row r="3292">
          <cell r="A3292" t="str">
            <v>HM03978</v>
          </cell>
          <cell r="B3292" t="str">
            <v>TUBO C/FLANGE PN10 E PONTA FERRO FUNDIDO DN=300 MM L=1.500 MM * (103,65 KG) PINTURA BETUMINOSA, ACESSÓRIOS NÃO INCLUSOS NBR 7675 ÁGUA</v>
          </cell>
          <cell r="C3292" t="str">
            <v>un</v>
          </cell>
          <cell r="D3292">
            <v>3176.05</v>
          </cell>
        </row>
        <row r="3293">
          <cell r="A3293" t="str">
            <v>HM03979</v>
          </cell>
          <cell r="B3293" t="str">
            <v>TUBO C/FLANGE PN10 E PONTA FERRO FUNDIDO DN=300 MM L=2.000 MM * (132,20 KG) PINTURA BETUMINOSA, ACESSÓRIOS NÃO INCLUSOS NBR 7675 ÁGUA</v>
          </cell>
          <cell r="C3293" t="str">
            <v>un</v>
          </cell>
          <cell r="D3293">
            <v>3760.62</v>
          </cell>
        </row>
        <row r="3294">
          <cell r="A3294" t="str">
            <v>HM03980</v>
          </cell>
          <cell r="B3294" t="str">
            <v>TUBO C/FLANGE PN10 E PONTA FERRO FUNDIDO DN=300 MM L=2.500 MM * (160,75 KG) PINTURA BETUMINOSA, ACESSÓRIOS NÃO INCLUSOS NBR 7675 ÁGUA</v>
          </cell>
          <cell r="C3294" t="str">
            <v>un</v>
          </cell>
          <cell r="D3294">
            <v>4273.26</v>
          </cell>
        </row>
        <row r="3295">
          <cell r="A3295" t="str">
            <v>HM03981</v>
          </cell>
          <cell r="B3295" t="str">
            <v>TUBO C/FLANGE PN10 E PONTA FERRO FUNDIDO DN=300 MM L=3.000 MM * (189,30 KG) PINTURA BETUMINOSA, ACESSÓRIOS NÃO INCLUSOS NBR 7675 ÁGUA</v>
          </cell>
          <cell r="C3295" t="str">
            <v>un</v>
          </cell>
          <cell r="D3295">
            <v>4898.9799999999996</v>
          </cell>
        </row>
        <row r="3296">
          <cell r="A3296" t="str">
            <v>HM03982</v>
          </cell>
          <cell r="B3296" t="str">
            <v>TUBO C/FLANGE PN10 E PONTA FERRO FUNDIDO DN=300 MM L=3.500 MM * (217,85 KG) PINTURA BETUMINOSA, ACESSÓRIOS NÃO INCLUSOS NBR 7675 ÁGUA</v>
          </cell>
          <cell r="C3296" t="str">
            <v>un</v>
          </cell>
          <cell r="D3296">
            <v>5416.41</v>
          </cell>
        </row>
        <row r="3297">
          <cell r="A3297" t="str">
            <v>HM03983</v>
          </cell>
          <cell r="B3297" t="str">
            <v>TUBO C/FLANGE PN10 E PONTA FERRO FUNDIDO DN=300 MM L=4.000 MM * (246,40 KG) PINTURA BETUMINOSA, ACESSÓRIOS NÃO INCLUSOS NBR 7675 ÁGUA</v>
          </cell>
          <cell r="C3297" t="str">
            <v>un</v>
          </cell>
          <cell r="D3297">
            <v>6006.39</v>
          </cell>
        </row>
        <row r="3298">
          <cell r="A3298" t="str">
            <v>HM03984</v>
          </cell>
          <cell r="B3298" t="str">
            <v>TUBO C/FLANGE PN10 E PONTA FERRO FUNDIDO DN=300 MM L=4.500 MM * (274,95 KG) PINTURA BETUMINOSA, ACESSÓRIOS NÃO INCLUSOS NBR 7675 ÁGUA</v>
          </cell>
          <cell r="C3298" t="str">
            <v>un</v>
          </cell>
          <cell r="D3298">
            <v>6519.48</v>
          </cell>
        </row>
        <row r="3299">
          <cell r="A3299" t="str">
            <v>HM03985</v>
          </cell>
          <cell r="B3299" t="str">
            <v>TUBO C/FLANGE PN10 E PONTA FERRO FUNDIDO DN=300 MM L=5.000 MM * (303,50 KG) PINTURA BETUMINOSA, ACESSÓRIOS NÃO INCLUSOS NBR 7675 ÁGUA</v>
          </cell>
          <cell r="C3299" t="str">
            <v>un</v>
          </cell>
          <cell r="D3299">
            <v>7471.68</v>
          </cell>
        </row>
        <row r="3300">
          <cell r="A3300" t="str">
            <v>HM03986</v>
          </cell>
          <cell r="B3300" t="str">
            <v>TUBO C/FLANGE PN10 E PONTA FERRO FUNDIDO DN=300 MM L=5.500 MM * (332,05 KG) PINTURA BETUMINOSA, ACESSÓRIOS NÃO INCLUSOS NBR 7675 ÁGUA</v>
          </cell>
          <cell r="C3300" t="str">
            <v>un</v>
          </cell>
          <cell r="D3300">
            <v>7747.71</v>
          </cell>
        </row>
        <row r="3301">
          <cell r="A3301" t="str">
            <v>HM03987</v>
          </cell>
          <cell r="B3301" t="str">
            <v>TUBO C/FLANGE PN10 E PONTA FERRO FUNDIDO DN=300 MM L=5.800 MM * (349,18 KG) PINTURA BETUMINOSA, ACESSÓRIOS NÃO INCLUSOS NBR 7675 ÁGUA</v>
          </cell>
          <cell r="C3301" t="str">
            <v>un</v>
          </cell>
          <cell r="D3301">
            <v>7841.37</v>
          </cell>
        </row>
        <row r="3302">
          <cell r="A3302" t="str">
            <v>HM03900</v>
          </cell>
          <cell r="B3302" t="str">
            <v>TUBO C/FLANGE PN10 E PONTA FERRO FUNDIDO DN=350 MM L=1.000 MM * (98,50 KG) PINTURA BETUMINOSA, ACESSÓRIOS NÃO INCLUSOS NBR 7675 ÁGUA</v>
          </cell>
          <cell r="C3302" t="str">
            <v>un</v>
          </cell>
          <cell r="D3302">
            <v>3018</v>
          </cell>
        </row>
        <row r="3303">
          <cell r="A3303" t="str">
            <v>HM03901</v>
          </cell>
          <cell r="B3303" t="str">
            <v>TUBO C/FLANGE PN10 E PONTA FERRO FUNDIDO DN=350 MM L=1.500 MM * (136,25 KG) PINTURA BETUMINOSA, ACESSÓRIOS NÃO INCLUSOS NBR 7675 ÁGUA</v>
          </cell>
          <cell r="C3303" t="str">
            <v>un</v>
          </cell>
          <cell r="D3303">
            <v>3573.97</v>
          </cell>
        </row>
        <row r="3304">
          <cell r="A3304" t="str">
            <v>HM03902</v>
          </cell>
          <cell r="B3304" t="str">
            <v>TUBO C/FLANGE PN10 E PONTA FERRO FUNDIDO DN=350 MM L=2.000 MM * (174,00 KG) PINTURA BETUMINOSA, ACESSÓRIOS NÃO INCLUSOS NBR 7675 ÁGUA</v>
          </cell>
          <cell r="C3304" t="str">
            <v>un</v>
          </cell>
          <cell r="D3304">
            <v>4204.76</v>
          </cell>
        </row>
        <row r="3305">
          <cell r="A3305" t="str">
            <v>HM03903</v>
          </cell>
          <cell r="B3305" t="str">
            <v>TUBO C/FLANGE PN10 E PONTA FERRO FUNDIDO DN=350 MM L=2.500 MM * (211,75 KG) PINTURA BETUMINOSA, ACESSÓRIOS NÃO INCLUSOS NBR 7675 ÁGUA</v>
          </cell>
          <cell r="C3305" t="str">
            <v>un</v>
          </cell>
          <cell r="D3305">
            <v>4760.7700000000004</v>
          </cell>
        </row>
        <row r="3306">
          <cell r="A3306" t="str">
            <v>HM03904</v>
          </cell>
          <cell r="B3306" t="str">
            <v>TUBO C/FLANGE PN10 E PONTA FERRO FUNDIDO DN=350 MM L=3.000 MM * (249,50 KG) PINTURA BETUMINOSA, ACESSÓRIOS NÃO INCLUSOS NBR 7675 ÁGUA</v>
          </cell>
          <cell r="C3306" t="str">
            <v>un</v>
          </cell>
          <cell r="D3306">
            <v>5497.42</v>
          </cell>
        </row>
        <row r="3307">
          <cell r="A3307" t="str">
            <v>HM03905</v>
          </cell>
          <cell r="B3307" t="str">
            <v>TUBO C/FLANGE PN10 E PONTA FERRO FUNDIDO DN=350 MM L=3.500 MM * (287,25 KG) PINTURA BETUMINOSA, ACESSÓRIOS NÃO INCLUSOS NBR 7675 ÁGUA</v>
          </cell>
          <cell r="C3307" t="str">
            <v>un</v>
          </cell>
          <cell r="D3307">
            <v>6064.25</v>
          </cell>
        </row>
        <row r="3308">
          <cell r="A3308" t="str">
            <v>HM03906</v>
          </cell>
          <cell r="B3308" t="str">
            <v>TUBO C/FLANGE PN10 E PONTA FERRO FUNDIDO DN=350 MM L=4.000 MM * (325,00 KG) PINTURA BETUMINOSA, ACESSÓRIOS NÃO INCLUSOS NBR 7675 ÁGUA</v>
          </cell>
          <cell r="C3308" t="str">
            <v>un</v>
          </cell>
          <cell r="D3308">
            <v>6707.43</v>
          </cell>
        </row>
        <row r="3309">
          <cell r="A3309" t="str">
            <v>HM03907</v>
          </cell>
          <cell r="B3309" t="str">
            <v>TUBO C/FLANGE PN10 E PONTA FERRO FUNDIDO DN=350 MM L=4.500 MM * (362,75 KG) PINTURA BETUMINOSA, ACESSÓRIOS NÃO INCLUSOS NBR 7675 ÁGUA</v>
          </cell>
          <cell r="C3309" t="str">
            <v>un</v>
          </cell>
          <cell r="D3309">
            <v>7274.43</v>
          </cell>
        </row>
        <row r="3310">
          <cell r="A3310" t="str">
            <v>HM03908</v>
          </cell>
          <cell r="B3310" t="str">
            <v>TUBO C/FLANGE PN10 E PONTA FERRO FUNDIDO DN=350 MM L=5.000 MM * (400,50 KG) PINTURA BETUMINOSA, ACESSÓRIOS NÃO INCLUSOS NBR 7675 ÁGUA</v>
          </cell>
          <cell r="C3310" t="str">
            <v>un</v>
          </cell>
          <cell r="D3310">
            <v>8298.6200000000008</v>
          </cell>
        </row>
        <row r="3311">
          <cell r="A3311" t="str">
            <v>HM03909</v>
          </cell>
          <cell r="B3311" t="str">
            <v>TUBO C/FLANGE PN10 E PONTA FERRO FUNDIDO DN=350 MM L=5.500 MM * (438,25 KG) PINTURA BETUMINOSA, ACESSÓRIOS NÃO INCLUSOS NBR 7675 ÁGUA</v>
          </cell>
          <cell r="C3311" t="str">
            <v>un</v>
          </cell>
          <cell r="D3311">
            <v>8698.2999999999993</v>
          </cell>
        </row>
        <row r="3312">
          <cell r="A3312" t="str">
            <v>HM03910</v>
          </cell>
          <cell r="B3312" t="str">
            <v>TUBO C/FLANGE PN10 E PONTA FERRO FUNDIDO DN=350 MM L=5.800 MM * (460,90 KG) PINTURA BETUMINOSA, ACESSÓRIOS NÃO INCLUSOS NBR 7675 ÁGUA</v>
          </cell>
          <cell r="C3312" t="str">
            <v>un</v>
          </cell>
          <cell r="D3312">
            <v>8813.61</v>
          </cell>
        </row>
        <row r="3313">
          <cell r="A3313" t="str">
            <v>HM03911</v>
          </cell>
          <cell r="B3313" t="str">
            <v>TUBO C/FLANGE PN10 E PONTA FERRO FUNDIDO DN=400 MM L=1.000 MM * (117,50 KG) PINTURA BETUMINOSA, ACESSÓRIOS NÃO INCLUSOS NBR 7675 ÁGUA</v>
          </cell>
          <cell r="C3313" t="str">
            <v>un</v>
          </cell>
          <cell r="D3313">
            <v>3454.4</v>
          </cell>
        </row>
        <row r="3314">
          <cell r="A3314" t="str">
            <v>HM03912</v>
          </cell>
          <cell r="B3314" t="str">
            <v>TUBO C/FLANGE PN10 E PONTA FERRO FUNDIDO DN=400 MM L=1.500 MM * (162,25 KG) PINTURA BETUMINOSA, ACESSÓRIOS NÃO INCLUSOS NBR 7675 ÁGUA</v>
          </cell>
          <cell r="C3314" t="str">
            <v>un</v>
          </cell>
          <cell r="D3314">
            <v>4088.06</v>
          </cell>
        </row>
        <row r="3315">
          <cell r="A3315" t="str">
            <v>HM03913</v>
          </cell>
          <cell r="B3315" t="str">
            <v>TUBO C/FLANGE PN10 E PONTA FERRO FUNDIDO DN=400 MM L=2.000 MM * (207,00 KG) PINTURA BETUMINOSA, ACESSÓRIOS NÃO INCLUSOS NBR 7675 ÁGUA</v>
          </cell>
          <cell r="C3315" t="str">
            <v>un</v>
          </cell>
          <cell r="D3315">
            <v>4806.18</v>
          </cell>
        </row>
        <row r="3316">
          <cell r="A3316" t="str">
            <v>HM03914</v>
          </cell>
          <cell r="B3316" t="str">
            <v>TUBO C/FLANGE PN10 E PONTA FERRO FUNDIDO DN=400 MM L=2.500 MM * (251,75 KG) PINTURA BETUMINOSA, ACESSÓRIOS NÃO INCLUSOS NBR 7675 ÁGUA</v>
          </cell>
          <cell r="C3316" t="str">
            <v>un</v>
          </cell>
          <cell r="D3316">
            <v>5444.35</v>
          </cell>
        </row>
        <row r="3317">
          <cell r="A3317" t="str">
            <v>HM03915</v>
          </cell>
          <cell r="B3317" t="str">
            <v>TUBO C/FLANGE PN10 E PONTA FERRO FUNDIDO DN=400 MM L=3.000 MM * (296,50 KG) PINTURA BETUMINOSA, ACESSÓRIOS NÃO INCLUSOS NBR 7675 ÁGUA</v>
          </cell>
          <cell r="C3317" t="str">
            <v>un</v>
          </cell>
          <cell r="D3317">
            <v>6203.07</v>
          </cell>
        </row>
        <row r="3318">
          <cell r="A3318" t="str">
            <v>HM03916</v>
          </cell>
          <cell r="B3318" t="str">
            <v>TUBO C/FLANGE PN10 E PONTA FERRO FUNDIDO DN=400 MM L=3.500 MM * (341,25 KG) PINTURA BETUMINOSA, ACESSÓRIOS NÃO INCLUSOS NBR 7675 ÁGUA</v>
          </cell>
          <cell r="C3318" t="str">
            <v>un</v>
          </cell>
          <cell r="D3318">
            <v>6841.47</v>
          </cell>
        </row>
        <row r="3319">
          <cell r="A3319" t="str">
            <v>HM03917</v>
          </cell>
          <cell r="B3319" t="str">
            <v>TUBO C/FLANGE PN10 E PONTA FERRO FUNDIDO DN=400 MM L=4.000 MM * (386,00 KG) PINTURA BETUMINOSA, ACESSÓRIOS NÃO INCLUSOS NBR 7675 ÁGUA</v>
          </cell>
          <cell r="C3319" t="str">
            <v>un</v>
          </cell>
          <cell r="D3319">
            <v>7564.84</v>
          </cell>
        </row>
        <row r="3320">
          <cell r="A3320" t="str">
            <v>HM03918</v>
          </cell>
          <cell r="B3320" t="str">
            <v>TUBO C/FLANGE PN10 E PONTA FERRO FUNDIDO DN=400 MM L=4.500 MM * (430,75 KG) PINTURA BETUMINOSA, ACESSÓRIOS NÃO INCLUSOS NBR 7675 ÁGUA</v>
          </cell>
          <cell r="C3320" t="str">
            <v>un</v>
          </cell>
          <cell r="D3320">
            <v>8203.1200000000008</v>
          </cell>
        </row>
        <row r="3321">
          <cell r="A3321" t="str">
            <v>HM03919</v>
          </cell>
          <cell r="B3321" t="str">
            <v>TUBO C/FLANGE PN10 E PONTA FERRO FUNDIDO DN=400 MM L=5.000 MM * (475,00 KG) PINTURA BETUMINOSA, ACESSÓRIOS NÃO INCLUSOS NBR 7675 ÁGUA</v>
          </cell>
          <cell r="C3321" t="str">
            <v>un</v>
          </cell>
          <cell r="D3321">
            <v>9351.57</v>
          </cell>
        </row>
        <row r="3322">
          <cell r="A3322" t="str">
            <v>HM03920</v>
          </cell>
          <cell r="B3322" t="str">
            <v>TUBO C/FLANGE PN10 E PONTA FERRO FUNDIDO DN=400 MM L=5.500 MM * (520,25 KG) PINTURA BETUMINOSA, ACESSÓRIOS NÃO INCLUSOS NBR 7675 ÁGUA</v>
          </cell>
          <cell r="C3322" t="str">
            <v>un</v>
          </cell>
          <cell r="D3322">
            <v>9821.0400000000009</v>
          </cell>
        </row>
        <row r="3323">
          <cell r="A3323" t="str">
            <v>HM03921</v>
          </cell>
          <cell r="B3323" t="str">
            <v>TUBO C/FLANGE PN10 E PONTA FERRO FUNDIDO DN=400 MM L=5.800 MM * (547,10 KG) PINTURA BETUMINOSA, ACESSÓRIOS NÃO INCLUSOS NBR 7675 ÁGUA</v>
          </cell>
          <cell r="C3323" t="str">
            <v>un</v>
          </cell>
          <cell r="D3323">
            <v>9952.43</v>
          </cell>
        </row>
        <row r="3324">
          <cell r="A3324" t="str">
            <v>HM03922</v>
          </cell>
          <cell r="B3324" t="str">
            <v>TUBO C/FLANGE PN10 E PONTA FERRO FUNDIDO DN=450 MM L=1.000 MM * (139,60 KG) PINTURA BETUMINOSA, ACESSÓRIOS NÃO INCLUSOS NBR 7675 ÁGUA</v>
          </cell>
          <cell r="C3324" t="str">
            <v>un</v>
          </cell>
          <cell r="D3324">
            <v>4478.47</v>
          </cell>
        </row>
        <row r="3325">
          <cell r="A3325" t="str">
            <v>HM03923</v>
          </cell>
          <cell r="B3325" t="str">
            <v>TUBO C/FLANGE PN10 E PONTA FERRO FUNDIDO DN=450 MM L=1.500 MM * (192,15 KG) PINTURA BETUMINOSA, ACESSÓRIOS NÃO INCLUSOS NBR 7675 ÁGUA</v>
          </cell>
          <cell r="C3325" t="str">
            <v>un</v>
          </cell>
          <cell r="D3325">
            <v>5290.08</v>
          </cell>
        </row>
        <row r="3326">
          <cell r="A3326" t="str">
            <v>HM03924</v>
          </cell>
          <cell r="B3326" t="str">
            <v>TUBO C/FLANGE PN10 E PONTA FERRO FUNDIDO DN=450 MM L=2.000 MM * (244,70 KG) PINTURA BETUMINOSA, ACESSÓRIOS NÃO INCLUSOS NBR 7675 ÁGUA</v>
          </cell>
          <cell r="C3326" t="str">
            <v>un</v>
          </cell>
          <cell r="D3326">
            <v>6209.34</v>
          </cell>
        </row>
        <row r="3327">
          <cell r="A3327" t="str">
            <v>HM03925</v>
          </cell>
          <cell r="B3327" t="str">
            <v>TUBO C/FLANGE PN10 E PONTA FERRO FUNDIDO DN=450 MM L=2.500 MM * (297,25 KG) PINTURA BETUMINOSA, ACESSÓRIOS NÃO INCLUSOS NBR 7675 ÁGUA</v>
          </cell>
          <cell r="C3327" t="str">
            <v>un</v>
          </cell>
          <cell r="D3327">
            <v>6745.51</v>
          </cell>
        </row>
        <row r="3328">
          <cell r="A3328" t="str">
            <v>HM03926</v>
          </cell>
          <cell r="B3328" t="str">
            <v>TUBO C/FLANGE PN10 E PONTA FERRO FUNDIDO DN=450 MM L=3.000 MM * (349,80 KG) PINTURA BETUMINOSA, ACESSÓRIOS NÃO INCLUSOS NBR 7675 ÁGUA</v>
          </cell>
          <cell r="C3328" t="str">
            <v>un</v>
          </cell>
          <cell r="D3328">
            <v>7332.68</v>
          </cell>
        </row>
        <row r="3329">
          <cell r="A3329" t="str">
            <v>HM03927</v>
          </cell>
          <cell r="B3329" t="str">
            <v>TUBO C/FLANGE PN10 E PONTA FERRO FUNDIDO DN=450 MM L=3.500 MM * (402,35 KG) PINTURA BETUMINOSA, ACESSÓRIOS NÃO INCLUSOS NBR 7675 ÁGUA</v>
          </cell>
          <cell r="C3329" t="str">
            <v>un</v>
          </cell>
          <cell r="D3329">
            <v>8082.2</v>
          </cell>
        </row>
        <row r="3330">
          <cell r="A3330" t="str">
            <v>HM03928</v>
          </cell>
          <cell r="B3330" t="str">
            <v>TUBO C/FLANGE PN10 E PONTA FERRO FUNDIDO DN=450 MM L=4.000 MM * (454,90 KG) PINTURA BETUMINOSA, ACESSÓRIOS NÃO INCLUSOS NBR 7675 ÁGUA</v>
          </cell>
          <cell r="C3330" t="str">
            <v>un</v>
          </cell>
          <cell r="D3330">
            <v>8931.1200000000008</v>
          </cell>
        </row>
        <row r="3331">
          <cell r="A3331" t="str">
            <v>HM03929</v>
          </cell>
          <cell r="B3331" t="str">
            <v>TUBO C/FLANGE PN10 E PONTA FERRO FUNDIDO DN=450 MM L=4.500 MM * (507,45 KG) PINTURA BETUMINOSA, ACESSÓRIOS NÃO INCLUSOS NBR 7675 ÁGUA</v>
          </cell>
          <cell r="C3331" t="str">
            <v>un</v>
          </cell>
          <cell r="D3331">
            <v>9680.6299999999992</v>
          </cell>
        </row>
        <row r="3332">
          <cell r="A3332" t="str">
            <v>HM03930</v>
          </cell>
          <cell r="B3332" t="str">
            <v>TUBO C/FLANGE PN10 E PONTA FERRO FUNDIDO DN=450 MM L=5.000 MM * (560,00 KG) PINTURA BETUMINOSA, ACESSÓRIOS NÃO INCLUSOS NBR 7675 ÁGUA</v>
          </cell>
          <cell r="C3332" t="str">
            <v>un</v>
          </cell>
          <cell r="D3332">
            <v>11026.47</v>
          </cell>
        </row>
        <row r="3333">
          <cell r="A3333" t="str">
            <v>HM03931</v>
          </cell>
          <cell r="B3333" t="str">
            <v>TUBO C/FLANGE PN10 E PONTA FERRO FUNDIDO DN=450 MM L=5.500 MM * (612,55 KG) PINTURA BETUMINOSA, ACESSÓRIOS NÃO INCLUSOS NBR 7675 ÁGUA</v>
          </cell>
          <cell r="C3333" t="str">
            <v>un</v>
          </cell>
          <cell r="D3333">
            <v>11546.73</v>
          </cell>
        </row>
        <row r="3334">
          <cell r="A3334" t="str">
            <v>HM03932</v>
          </cell>
          <cell r="B3334" t="str">
            <v>TUBO C/FLANGE PN10 E PONTA FERRO FUNDIDO DN=450 MM L=5.800 MM * (644,08 KG) PINTURA BETUMINOSA, ACESSÓRIOS NÃO INCLUSOS NBR 7675 ÁGUA</v>
          </cell>
          <cell r="C3334" t="str">
            <v>un</v>
          </cell>
          <cell r="D3334">
            <v>12021.97</v>
          </cell>
        </row>
        <row r="3335">
          <cell r="A3335" t="str">
            <v>HM04025</v>
          </cell>
          <cell r="B3335" t="str">
            <v>TUBO C/FLANGE PN10 E PONTA FERRO FUNDIDO DN=500 MM L=1.000 MM * (159,80 KG) PINTURA BETUMINOSA, ACESSÓRIOS NÃO INCLUSOS NBR 7675 ÁGUA</v>
          </cell>
          <cell r="C3335" t="str">
            <v>un</v>
          </cell>
          <cell r="D3335">
            <v>4482.62</v>
          </cell>
        </row>
        <row r="3336">
          <cell r="A3336" t="str">
            <v>HM04026</v>
          </cell>
          <cell r="B3336" t="str">
            <v>TUBO C/FLANGE PN10 E PONTA FERRO FUNDIDO DN=500 MM L=1.500 MM * (220,70 KG) PINTURA BETUMINOSA, ACESSÓRIOS NÃO INCLUSOS NBR 7675 ÁGUA</v>
          </cell>
          <cell r="C3336" t="str">
            <v>un</v>
          </cell>
          <cell r="D3336">
            <v>5325.31</v>
          </cell>
        </row>
        <row r="3337">
          <cell r="A3337" t="str">
            <v>HM04027</v>
          </cell>
          <cell r="B3337" t="str">
            <v>TUBO C/FLANGE PN10 E PONTA FERRO FUNDIDO DN=500 MM L=2.000 MM * (281,60 KG) PINTURA BETUMINOSA, ACESSÓRIOS NÃO INCLUSOS NBR 7675 ÁGUA</v>
          </cell>
          <cell r="C3337" t="str">
            <v>un</v>
          </cell>
          <cell r="D3337">
            <v>6284.21</v>
          </cell>
        </row>
        <row r="3338">
          <cell r="A3338" t="str">
            <v>HM04028</v>
          </cell>
          <cell r="B3338" t="str">
            <v>TUBO C/FLANGE PN10 E PONTA FERRO FUNDIDO DN=500 MM L=2.500 MM * (342,50 KG) PINTURA BETUMINOSA, ACESSÓRIOS NÃO INCLUSOS NBR 7675 ÁGUA</v>
          </cell>
          <cell r="C3338" t="str">
            <v>un</v>
          </cell>
          <cell r="D3338">
            <v>7126.93</v>
          </cell>
        </row>
        <row r="3339">
          <cell r="A3339" t="str">
            <v>HM04029</v>
          </cell>
          <cell r="B3339" t="str">
            <v>TUBO C/FLANGE PN10 E PONTA FERRO FUNDIDO DN=500 MM L=3.000 MM * (403,40 KG) PINTURA BETUMINOSA, ACESSÓRIOS NÃO INCLUSOS NBR 7675 ÁGUA</v>
          </cell>
          <cell r="C3339" t="str">
            <v>un</v>
          </cell>
          <cell r="D3339">
            <v>8188.62</v>
          </cell>
        </row>
        <row r="3340">
          <cell r="A3340" t="str">
            <v>HM04030</v>
          </cell>
          <cell r="B3340" t="str">
            <v>TUBO C/FLANGE PN10 E PONTA FERRO FUNDIDO DN=500 MM L=3.500 MM * (464,30 KG) PINTURA BETUMINOSA, ACESSÓRIOS NÃO INCLUSOS NBR 7675 ÁGUA</v>
          </cell>
          <cell r="C3340" t="str">
            <v>un</v>
          </cell>
          <cell r="D3340">
            <v>9060.31</v>
          </cell>
        </row>
        <row r="3341">
          <cell r="A3341" t="str">
            <v>HM04031</v>
          </cell>
          <cell r="B3341" t="str">
            <v>TUBO C/FLANGE PN10 E PONTA FERRO FUNDIDO DN=500 MM L=4.000 MM * (525,20 KG) PINTURA BETUMINOSA, ACESSÓRIOS NÃO INCLUSOS NBR 7675 ÁGUA</v>
          </cell>
          <cell r="C3341" t="str">
            <v>un</v>
          </cell>
          <cell r="D3341">
            <v>10014.049999999999</v>
          </cell>
        </row>
        <row r="3342">
          <cell r="A3342" t="str">
            <v>HM04032</v>
          </cell>
          <cell r="B3342" t="str">
            <v>TUBO C/FLANGE PN10 E PONTA FERRO FUNDIDO DN=500 MM L=4.500 MM * (586,10 KG) PINTURA BETUMINOSA, ACESSÓRIOS NÃO INCLUSOS NBR 7675 ÁGUA</v>
          </cell>
          <cell r="C3342" t="str">
            <v>un</v>
          </cell>
          <cell r="D3342">
            <v>10867.95</v>
          </cell>
        </row>
        <row r="3343">
          <cell r="A3343" t="str">
            <v>HM04033</v>
          </cell>
          <cell r="B3343" t="str">
            <v>TUBO C/FLANGE PN10 E PONTA FERRO FUNDIDO DN=500 MM L=5.000 MM * (647,00 KG) PINTURA BETUMINOSA, ACESSÓRIOS NÃO INCLUSOS NBR 7675 ÁGUA</v>
          </cell>
          <cell r="C3343" t="str">
            <v>un</v>
          </cell>
          <cell r="D3343">
            <v>12401.12</v>
          </cell>
        </row>
        <row r="3344">
          <cell r="A3344" t="str">
            <v>HM04034</v>
          </cell>
          <cell r="B3344" t="str">
            <v>TUBO C/FLANGE PN10 E PONTA FERRO FUNDIDO DN=500 MM L=5.500 MM * (707,90 KG) PINTURA BETUMINOSA, ACESSÓRIOS NÃO INCLUSOS NBR 7675 ÁGUA</v>
          </cell>
          <cell r="C3344" t="str">
            <v>un</v>
          </cell>
          <cell r="D3344">
            <v>13140.62</v>
          </cell>
        </row>
        <row r="3345">
          <cell r="A3345" t="str">
            <v>HM04035</v>
          </cell>
          <cell r="B3345" t="str">
            <v>TUBO C/FLANGE PN10 E PONTA FERRO FUNDIDO DN=500 MM L=5.800 MM * (744,44 KG) PINTURA BETUMINOSA, ACESSÓRIOS NÃO INCLUSOS NBR 7675 ÁGUA</v>
          </cell>
          <cell r="C3345" t="str">
            <v>un</v>
          </cell>
          <cell r="D3345">
            <v>13317.2</v>
          </cell>
        </row>
        <row r="3346">
          <cell r="A3346" t="str">
            <v>HM03618</v>
          </cell>
          <cell r="B3346" t="str">
            <v>TUBO C/FLANGES PN10/16/25 FERRO FUNDIDO DN=80 MM L=1.000 MM * (21,90 KG) PINTURA BETUMINOSA, ACESSÓRIOS NÃO INCLUSOS NBR 7675 ÁGUA</v>
          </cell>
          <cell r="C3346" t="str">
            <v>un</v>
          </cell>
          <cell r="D3346">
            <v>1600.77</v>
          </cell>
        </row>
        <row r="3347">
          <cell r="A3347" t="str">
            <v>HM03619</v>
          </cell>
          <cell r="B3347" t="str">
            <v>TUBO C/FLANGES PN10/16/25 FERRO FUNDIDO DN=80 MM L=1.500 MM * (28,85 KG) PINTURA BETUMINOSA, ACESSÓRIOS NÃO INCLUSOS NBR 7675 ÁGUA</v>
          </cell>
          <cell r="C3347" t="str">
            <v>un</v>
          </cell>
          <cell r="D3347">
            <v>1787.95</v>
          </cell>
        </row>
        <row r="3348">
          <cell r="A3348" t="str">
            <v>HM03620</v>
          </cell>
          <cell r="B3348" t="str">
            <v>TUBO C/FLANGES PN10/16/25 FERRO FUNDIDO DN=80 MM L=2.000 MM * (35,80 KG) PINTURA BETUMINOSA, ACESSÓRIOS NÃO INCLUSOS NBR 7675 ÁGUA</v>
          </cell>
          <cell r="C3348" t="str">
            <v>un</v>
          </cell>
          <cell r="D3348">
            <v>2005.71</v>
          </cell>
        </row>
        <row r="3349">
          <cell r="A3349" t="str">
            <v>HM03621</v>
          </cell>
          <cell r="B3349" t="str">
            <v>TUBO C/FLANGES PN10/16/25 FERRO FUNDIDO DN=80 MM L=2.500 MM * (42,75 KG) PINTURA BETUMINOSA, ACESSÓRIOS NÃO INCLUSOS NBR 7675 ÁGUA</v>
          </cell>
          <cell r="C3349" t="str">
            <v>un</v>
          </cell>
          <cell r="D3349">
            <v>2197.56</v>
          </cell>
        </row>
        <row r="3350">
          <cell r="A3350" t="str">
            <v>HM03622</v>
          </cell>
          <cell r="B3350" t="str">
            <v>TUBO C/FLANGES PN10/16/25 FERRO FUNDIDO DN=80 MM L=3.000 MM * (49,70 KG) PINTURA BETUMINOSA, ACESSÓRIOS NÃO INCLUSOS NBR 7675 ÁGUA</v>
          </cell>
          <cell r="C3350" t="str">
            <v>un</v>
          </cell>
          <cell r="D3350">
            <v>2449.5</v>
          </cell>
        </row>
        <row r="3351">
          <cell r="A3351" t="str">
            <v>HM03623</v>
          </cell>
          <cell r="B3351" t="str">
            <v>TUBO C/FLANGES PN10/16/25 FERRO FUNDIDO DN=80 MM L=3.500 MM * (56,65 KG) PINTURA BETUMINOSA, ACESSÓRIOS NÃO INCLUSOS NBR 7675 ÁGUA</v>
          </cell>
          <cell r="C3351" t="str">
            <v>un</v>
          </cell>
          <cell r="D3351">
            <v>2639.34</v>
          </cell>
        </row>
        <row r="3352">
          <cell r="A3352" t="str">
            <v>HM03624</v>
          </cell>
          <cell r="B3352" t="str">
            <v>TUBO C/FLANGES PN10/16/25 FERRO FUNDIDO DN=80 MM L=4.000 MM * (63,60 KG) PINTURA BETUMINOSA, ACESSÓRIOS NÃO INCLUSOS NBR 7675 ÁGUA</v>
          </cell>
          <cell r="C3352" t="str">
            <v>un</v>
          </cell>
          <cell r="D3352">
            <v>2860.16</v>
          </cell>
        </row>
        <row r="3353">
          <cell r="A3353" t="str">
            <v>HM03625</v>
          </cell>
          <cell r="B3353" t="str">
            <v>TUBO C/FLANGES PN10/16/25 FERRO FUNDIDO DN=80 MM L=4.500 MM * (70,55 KG) PINTURA BETUMINOSA, ACESSÓRIOS NÃO INCLUSOS NBR 7675 ÁGUA</v>
          </cell>
          <cell r="C3353" t="str">
            <v>un</v>
          </cell>
          <cell r="D3353">
            <v>3054.73</v>
          </cell>
        </row>
        <row r="3354">
          <cell r="A3354" t="str">
            <v>HM03626</v>
          </cell>
          <cell r="B3354" t="str">
            <v>TUBO C/FLANGES PN10/16/25 FERRO FUNDIDO DN=80 MM L=5.000 MM * (77,50 KG) PINTURA BETUMINOSA, ACESSÓRIOS NÃO INCLUSOS NBR 7675 ÁGUA</v>
          </cell>
          <cell r="C3354" t="str">
            <v>un</v>
          </cell>
          <cell r="D3354">
            <v>3430.32</v>
          </cell>
        </row>
        <row r="3355">
          <cell r="A3355" t="str">
            <v>HM03627</v>
          </cell>
          <cell r="B3355" t="str">
            <v>TUBO C/FLANGES PN10/16/25 FERRO FUNDIDO DN=80 MM L=5.500 MM * (84,45 KG) PINTURA BETUMINOSA, ACESSÓRIOS NÃO INCLUSOS NBR 7675 ÁGUA</v>
          </cell>
          <cell r="C3355" t="str">
            <v>un</v>
          </cell>
          <cell r="D3355">
            <v>3502.19</v>
          </cell>
        </row>
        <row r="3356">
          <cell r="A3356" t="str">
            <v>HM03628</v>
          </cell>
          <cell r="B3356" t="str">
            <v>TUBO C/FLANGES PN10/16/25 FERRO FUNDIDO DN=80 MM L=5.800 MM * (88,62 KG) PINTURA BETUMINOSA, ACESSÓRIOS NÃO INCLUSOS NBR 7675 ÁGUA</v>
          </cell>
          <cell r="C3356" t="str">
            <v>un</v>
          </cell>
          <cell r="D3356">
            <v>3527.3</v>
          </cell>
        </row>
        <row r="3357">
          <cell r="A3357" t="str">
            <v>HM03563</v>
          </cell>
          <cell r="B3357" t="str">
            <v>TUBO C/FLANGES PN10/16 FERRO FUNDIDO DN=100 MM L=1.000 MM * (26,20 KG) PINTURA BETUMINOSA, ACESSÓRIOS NÃO INCLUSOS NBR 7675 ÁGUA</v>
          </cell>
          <cell r="C3357" t="str">
            <v>un</v>
          </cell>
          <cell r="D3357">
            <v>1870.25</v>
          </cell>
        </row>
        <row r="3358">
          <cell r="A3358" t="str">
            <v>HM03564</v>
          </cell>
          <cell r="B3358" t="str">
            <v>TUBO C/FLANGES PN10/16 FERRO FUNDIDO DN=100 MM L=1.500 MM * (34,80 KG) PINTURA BETUMINOSA, ACESSÓRIOS NÃO INCLUSOS NBR 7675 ÁGUA</v>
          </cell>
          <cell r="C3358" t="str">
            <v>un</v>
          </cell>
          <cell r="D3358">
            <v>2076.63</v>
          </cell>
        </row>
        <row r="3359">
          <cell r="A3359" t="str">
            <v>HM03565</v>
          </cell>
          <cell r="B3359" t="str">
            <v>TUBO C/FLANGES PN10/16 FERRO FUNDIDO DN=100 MM L=2.000 MM * (43,40 KG) PINTURA BETUMINOSA, ACESSÓRIOS NÃO INCLUSOS NBR 7675 ÁGUA</v>
          </cell>
          <cell r="C3359" t="str">
            <v>un</v>
          </cell>
          <cell r="D3359">
            <v>2315.2800000000002</v>
          </cell>
        </row>
        <row r="3360">
          <cell r="A3360" t="str">
            <v>HM03566</v>
          </cell>
          <cell r="B3360" t="str">
            <v>TUBO C/FLANGES PN10/16 FERRO FUNDIDO DN=100 MM L=2.500 MM * (52,00 KG) PINTURA BETUMINOSA, ACESSÓRIOS NÃO INCLUSOS NBR 7675 ÁGUA</v>
          </cell>
          <cell r="C3360" t="str">
            <v>un</v>
          </cell>
          <cell r="D3360">
            <v>2521.62</v>
          </cell>
        </row>
        <row r="3361">
          <cell r="A3361" t="str">
            <v>HM03567</v>
          </cell>
          <cell r="B3361" t="str">
            <v>TUBO C/FLANGES PN10/16 FERRO FUNDIDO DN=100 MM L=3.000 MM * (60,60 KG) PINTURA BETUMINOSA, ACESSÓRIOS NÃO INCLUSOS NBR 7675 ÁGUA</v>
          </cell>
          <cell r="C3361" t="str">
            <v>un</v>
          </cell>
          <cell r="D3361">
            <v>2759.17</v>
          </cell>
        </row>
        <row r="3362">
          <cell r="A3362" t="str">
            <v>HM03568</v>
          </cell>
          <cell r="B3362" t="str">
            <v>TUBO C/FLANGES PN10/16 FERRO FUNDIDO DN=100 MM L=3.500 MM * (69,20 KG) PINTURA BETUMINOSA, ACESSÓRIOS NÃO INCLUSOS NBR 7675 ÁGUA</v>
          </cell>
          <cell r="C3362" t="str">
            <v>un</v>
          </cell>
          <cell r="D3362">
            <v>2965.42</v>
          </cell>
        </row>
        <row r="3363">
          <cell r="A3363" t="str">
            <v>HM03569</v>
          </cell>
          <cell r="B3363" t="str">
            <v>TUBO C/FLANGES PN10/16 FERRO FUNDIDO DN=100 MM L=4.000 MM * (77,80 KG) PINTURA BETUMINOSA, ACESSÓRIOS NÃO INCLUSOS NBR 7675 ÁGUA</v>
          </cell>
          <cell r="C3363" t="str">
            <v>un</v>
          </cell>
          <cell r="D3363">
            <v>3203.99</v>
          </cell>
        </row>
        <row r="3364">
          <cell r="A3364" t="str">
            <v>HM03570</v>
          </cell>
          <cell r="B3364" t="str">
            <v>TUBO C/FLANGES PN10/16 FERRO FUNDIDO DN=100 MM L=4.500 MM * (86,40 KG) PINTURA BETUMINOSA, ACESSÓRIOS NÃO INCLUSOS NBR 7675 ÁGUA</v>
          </cell>
          <cell r="C3364" t="str">
            <v>un</v>
          </cell>
          <cell r="D3364">
            <v>3410.29</v>
          </cell>
        </row>
        <row r="3365">
          <cell r="A3365" t="str">
            <v>HM03571</v>
          </cell>
          <cell r="B3365" t="str">
            <v>TUBO C/FLANGES PN10/16 FERRO FUNDIDO DN=100 MM L=5.000 MM * (95,00 KG) PINTURA BETUMINOSA, ACESSÓRIOS NÃO INCLUSOS NBR 7675 ÁGUA</v>
          </cell>
          <cell r="C3365" t="str">
            <v>un</v>
          </cell>
          <cell r="D3365">
            <v>3810.5</v>
          </cell>
        </row>
        <row r="3366">
          <cell r="A3366" t="str">
            <v>HM03572</v>
          </cell>
          <cell r="B3366" t="str">
            <v>TUBO C/FLANGES PN10/16 FERRO FUNDIDO DN=100 MM L=5.500 MM * (103,00 KG) PINTURA BETUMINOSA, ACESSÓRIOS NÃO INCLUSOS NBR 7675 ÁGUA</v>
          </cell>
          <cell r="C3366" t="str">
            <v>un</v>
          </cell>
          <cell r="D3366">
            <v>3861.49</v>
          </cell>
        </row>
        <row r="3367">
          <cell r="A3367" t="str">
            <v>HM03573</v>
          </cell>
          <cell r="B3367" t="str">
            <v>TUBO C/FLANGES PN10/16 FERRO FUNDIDO DN=100 MM L=5.800 MM * (108,76 KG) PINTURA BETUMINOSA, ACESSÓRIOS NÃO INCLUSOS NBR 7675 ÁGUA</v>
          </cell>
          <cell r="C3367" t="str">
            <v>un</v>
          </cell>
          <cell r="D3367">
            <v>3886.51</v>
          </cell>
        </row>
        <row r="3368">
          <cell r="A3368" t="str">
            <v>HM03574</v>
          </cell>
          <cell r="B3368" t="str">
            <v>TUBO C/FLANGES PN10/16 FERRO FUNDIDO DN=150 MM L=1.000 MM * (42,00 KG) PINTURA BETUMINOSA, ACESSÓRIOS NÃO INCLUSOS NBR 7675 ÁGUA</v>
          </cell>
          <cell r="C3368" t="str">
            <v>un</v>
          </cell>
          <cell r="D3368">
            <v>2276.69</v>
          </cell>
        </row>
        <row r="3369">
          <cell r="A3369" t="str">
            <v>HM03575</v>
          </cell>
          <cell r="B3369" t="str">
            <v>TUBO C/FLANGES PN10/16 FERRO FUNDIDO DN=150 MM L=1.500 MM * (55,00 KG) PINTURA BETUMINOSA, ACESSÓRIOS NÃO INCLUSOS NBR 7675 ÁGUA</v>
          </cell>
          <cell r="C3369" t="str">
            <v>un</v>
          </cell>
          <cell r="D3369">
            <v>2540.02</v>
          </cell>
        </row>
        <row r="3370">
          <cell r="A3370" t="str">
            <v>HM03576</v>
          </cell>
          <cell r="B3370" t="str">
            <v>TUBO C/FLANGES PN10/16 FERRO FUNDIDO DN=150 MM L=2.000 MM * (68,00 KG) PINTURA BETUMINOSA, ACESSÓRIOS NÃO INCLUSOS NBR 7675 ÁGUA</v>
          </cell>
          <cell r="C3370" t="str">
            <v>un</v>
          </cell>
          <cell r="D3370">
            <v>2837.69</v>
          </cell>
        </row>
        <row r="3371">
          <cell r="A3371" t="str">
            <v>HM03577</v>
          </cell>
          <cell r="B3371" t="str">
            <v>TUBO C/FLANGES PN10/16 FERRO FUNDIDO DN=150 MM L=2.500 MM * (81,00 KG) PINTURA BETUMINOSA, ACESSÓRIOS NÃO INCLUSOS NBR 7675 ÁGUA</v>
          </cell>
          <cell r="C3371" t="str">
            <v>un</v>
          </cell>
          <cell r="D3371">
            <v>3101.02</v>
          </cell>
        </row>
        <row r="3372">
          <cell r="A3372" t="str">
            <v>HM03578</v>
          </cell>
          <cell r="B3372" t="str">
            <v>TUBO C/FLANGES PN10/16 FERRO FUNDIDO DN=150 MM L=3.000 MM * (94,00 KG) PINTURA BETUMINOSA, ACESSÓRIOS NÃO INCLUSOS NBR 7675 ÁGUA</v>
          </cell>
          <cell r="C3372" t="str">
            <v>un</v>
          </cell>
          <cell r="D3372">
            <v>3381.86</v>
          </cell>
        </row>
        <row r="3373">
          <cell r="A3373" t="str">
            <v>HM03579</v>
          </cell>
          <cell r="B3373" t="str">
            <v>TUBO C/FLANGES PN10/16 FERRO FUNDIDO DN=150 MM L=3.500 MM * (107,00 KG) PINTURA BETUMINOSA, ACESSÓRIOS NÃO INCLUSOS NBR 7675 ÁGUA</v>
          </cell>
          <cell r="C3373" t="str">
            <v>un</v>
          </cell>
          <cell r="D3373">
            <v>3639</v>
          </cell>
        </row>
        <row r="3374">
          <cell r="A3374" t="str">
            <v>HM03580</v>
          </cell>
          <cell r="B3374" t="str">
            <v>TUBO C/FLANGES PN10/16 FERRO FUNDIDO DN=150 MM L=4.000 MM * (120,00 KG) PINTURA BETUMINOSA, ACESSÓRIOS NÃO INCLUSOS NBR 7675 ÁGUA</v>
          </cell>
          <cell r="C3374" t="str">
            <v>un</v>
          </cell>
          <cell r="D3374">
            <v>3939.25</v>
          </cell>
        </row>
        <row r="3375">
          <cell r="A3375" t="str">
            <v>HM03581</v>
          </cell>
          <cell r="B3375" t="str">
            <v>TUBO C/FLANGES PN10/16 FERRO FUNDIDO DN=150 MM L=4.500 MM * (133,00 KG) PINTURA BETUMINOSA, ACESSÓRIOS NÃO INCLUSOS NBR 7675 ÁGUA</v>
          </cell>
          <cell r="C3375" t="str">
            <v>un</v>
          </cell>
          <cell r="D3375">
            <v>4200.92</v>
          </cell>
        </row>
        <row r="3376">
          <cell r="A3376" t="str">
            <v>HM03582</v>
          </cell>
          <cell r="B3376" t="str">
            <v>TUBO C/FLANGES PN10/16 FERRO FUNDIDO DN=150 MM L=5.000 MM * (146,00 KG) PINTURA BETUMINOSA, ACESSÓRIOS NÃO INCLUSOS NBR 7675 ÁGUA</v>
          </cell>
          <cell r="C3376" t="str">
            <v>un</v>
          </cell>
          <cell r="D3376">
            <v>4689.68</v>
          </cell>
        </row>
        <row r="3377">
          <cell r="A3377" t="str">
            <v>HM03583</v>
          </cell>
          <cell r="B3377" t="str">
            <v>TUBO C/FLANGES PN10/16 FERRO FUNDIDO DN=150 MM L=5.500 MM * (159,00 KG) PINTURA BETUMINOSA, ACESSÓRIOS NÃO INCLUSOS NBR 7675 ÁGUA</v>
          </cell>
          <cell r="C3377" t="str">
            <v>un</v>
          </cell>
          <cell r="D3377">
            <v>4754.46</v>
          </cell>
        </row>
        <row r="3378">
          <cell r="A3378" t="str">
            <v>HM03584</v>
          </cell>
          <cell r="B3378" t="str">
            <v>TUBO C/FLANGES PN10/16 FERRO FUNDIDO DN=150 MM L=5.800 MM * (166,80 KG) PINTURA BETUMINOSA, ACESSÓRIOS NÃO INCLUSOS NBR 7675 ÁGUA</v>
          </cell>
          <cell r="C3378" t="str">
            <v>un</v>
          </cell>
          <cell r="D3378">
            <v>4793.8100000000004</v>
          </cell>
        </row>
        <row r="3379">
          <cell r="A3379" t="str">
            <v>HM03585</v>
          </cell>
          <cell r="B3379" t="str">
            <v>TUBO C/FLANGES PN10 FERRO FUNDIDO DN=200 MM L=1.000 MM * (54,80 KG) PINTURA BETUMINOSA, ACESSÓRIOS NÃO INCLUSOS NBR 7675 ÁGUA</v>
          </cell>
          <cell r="C3379" t="str">
            <v>un</v>
          </cell>
          <cell r="D3379">
            <v>2768.29</v>
          </cell>
        </row>
        <row r="3380">
          <cell r="A3380" t="str">
            <v>HM03586</v>
          </cell>
          <cell r="B3380" t="str">
            <v>TUBO C/FLANGES PN10 FERRO FUNDIDO DN=200 MM L=1.500 MM * (72,20 KG) PINTURA BETUMINOSA, ACESSÓRIOS NÃO INCLUSOS NBR 7675 ÁGUA</v>
          </cell>
          <cell r="C3380" t="str">
            <v>un</v>
          </cell>
          <cell r="D3380">
            <v>3108.94</v>
          </cell>
        </row>
        <row r="3381">
          <cell r="A3381" t="str">
            <v>HM03587</v>
          </cell>
          <cell r="B3381" t="str">
            <v>TUBO C/FLANGES PN10 FERRO FUNDIDO DN=200 MM L=2.000 MM * (89,60 KG) PINTURA BETUMINOSA, ACESSÓRIOS NÃO INCLUSOS NBR 7675 ÁGUA</v>
          </cell>
          <cell r="C3381" t="str">
            <v>un</v>
          </cell>
          <cell r="D3381">
            <v>3503.65</v>
          </cell>
        </row>
        <row r="3382">
          <cell r="A3382" t="str">
            <v>HM03588</v>
          </cell>
          <cell r="B3382" t="str">
            <v>TUBO C/FLANGES PN10 FERRO FUNDIDO DN=200 MM L=2.500 MM * (107,00 KG) PINTURA BETUMINOSA, ACESSÓRIOS NÃO INCLUSOS NBR 7675 ÁGUA</v>
          </cell>
          <cell r="C3382" t="str">
            <v>un</v>
          </cell>
          <cell r="D3382">
            <v>3844.24</v>
          </cell>
        </row>
        <row r="3383">
          <cell r="A3383" t="str">
            <v>HM03589</v>
          </cell>
          <cell r="B3383" t="str">
            <v>TUBO C/FLANGES PN10 FERRO FUNDIDO DN=200 MM L=3.000 MM * (124,40 KG) PINTURA BETUMINOSA, ACESSÓRIOS NÃO INCLUSOS NBR 7675 ÁGUA</v>
          </cell>
          <cell r="C3383" t="str">
            <v>un</v>
          </cell>
          <cell r="D3383">
            <v>4210.03</v>
          </cell>
        </row>
        <row r="3384">
          <cell r="A3384" t="str">
            <v>HM03590</v>
          </cell>
          <cell r="B3384" t="str">
            <v>TUBO C/FLANGES PN10 FERRO FUNDIDO DN=200 MM L=3.500 MM * (141,80 KG) PINTURA BETUMINOSA, ACESSÓRIOS NÃO INCLUSOS NBR 7675 ÁGUA</v>
          </cell>
          <cell r="C3384" t="str">
            <v>un</v>
          </cell>
          <cell r="D3384">
            <v>4548.67</v>
          </cell>
        </row>
        <row r="3385">
          <cell r="A3385" t="str">
            <v>HM03591</v>
          </cell>
          <cell r="B3385" t="str">
            <v>TUBO C/FLANGES PN10 FERRO FUNDIDO DN=200 MM L=4.000 MM * (159,20 KG) PINTURA BETUMINOSA, ACESSÓRIOS NÃO INCLUSOS NBR 7675 ÁGUA</v>
          </cell>
          <cell r="C3385" t="str">
            <v>un</v>
          </cell>
          <cell r="D3385">
            <v>4936.55</v>
          </cell>
        </row>
        <row r="3386">
          <cell r="A3386" t="str">
            <v>HM03592</v>
          </cell>
          <cell r="B3386" t="str">
            <v>TUBO C/FLANGES PN10 FERRO FUNDIDO DN=200 MM L=4.500 MM * (176,60 KG) PINTURA BETUMINOSA, ACESSÓRIOS NÃO INCLUSOS NBR 7675 ÁGUA</v>
          </cell>
          <cell r="C3386" t="str">
            <v>un</v>
          </cell>
          <cell r="D3386">
            <v>5275.25</v>
          </cell>
        </row>
        <row r="3387">
          <cell r="A3387" t="str">
            <v>HM03593</v>
          </cell>
          <cell r="B3387" t="str">
            <v>TUBO C/FLANGES PN10 FERRO FUNDIDO DN=200 MM L=5.000 MM * (194,00 KG) PINTURA BETUMINOSA, ACESSÓRIOS NÃO INCLUSOS NBR 7675 ÁGUA</v>
          </cell>
          <cell r="C3387" t="str">
            <v>un</v>
          </cell>
          <cell r="D3387">
            <v>5909.16</v>
          </cell>
        </row>
        <row r="3388">
          <cell r="A3388" t="str">
            <v>HM03594</v>
          </cell>
          <cell r="B3388" t="str">
            <v>TUBO C/FLANGES PN10 FERRO FUNDIDO DN=200 MM L=5.500 MM * (211,40 KG) PINTURA BETUMINOSA, ACESSÓRIOS NÃO INCLUSOS NBR 7675 ÁGUA</v>
          </cell>
          <cell r="C3388" t="str">
            <v>un</v>
          </cell>
          <cell r="D3388">
            <v>6005.86</v>
          </cell>
        </row>
        <row r="3389">
          <cell r="A3389" t="str">
            <v>HM03595</v>
          </cell>
          <cell r="B3389" t="str">
            <v>TUBO C/FLANGES PN10 FERRO FUNDIDO DN=200 MM L=5.800 MM * (221,84 KG) PINTURA BETUMINOSA, ACESSÓRIOS NÃO INCLUSOS NBR 7675 ÁGUA</v>
          </cell>
          <cell r="C3389" t="str">
            <v>un</v>
          </cell>
          <cell r="D3389">
            <v>6064.25</v>
          </cell>
        </row>
        <row r="3390">
          <cell r="A3390" t="str">
            <v>HM03596</v>
          </cell>
          <cell r="B3390" t="str">
            <v>TUBO C/FLANGES PN10 FERRO FUNDIDO DN=250 MM L=1.000 MM * (74,40 KG) PINTURA BETUMINOSA, ACESSÓRIOS NÃO INCLUSOS NBR 7675 ÁGUA</v>
          </cell>
          <cell r="C3390" t="str">
            <v>un</v>
          </cell>
          <cell r="D3390">
            <v>3232.16</v>
          </cell>
        </row>
        <row r="3391">
          <cell r="A3391" t="str">
            <v>HM03597</v>
          </cell>
          <cell r="B3391" t="str">
            <v>TUBO C/FLANGES PN10 FERRO FUNDIDO DN=250 MM L=1.500 MM * (97,10 KG) PINTURA BETUMINOSA, ACESSÓRIOS NÃO INCLUSOS NBR 7675 ÁGUA</v>
          </cell>
          <cell r="C3391" t="str">
            <v>un</v>
          </cell>
          <cell r="D3391">
            <v>3651.3</v>
          </cell>
        </row>
        <row r="3392">
          <cell r="A3392" t="str">
            <v>HM03598</v>
          </cell>
          <cell r="B3392" t="str">
            <v>TUBO C/FLANGES PN10 FERRO FUNDIDO DN=250 MM L=2.000 MM * (119,80 KG) PINTURA BETUMINOSA, ACESSÓRIOS NÃO INCLUSOS NBR 7675 ÁGUA</v>
          </cell>
          <cell r="C3392" t="str">
            <v>un</v>
          </cell>
          <cell r="D3392">
            <v>4124.66</v>
          </cell>
        </row>
        <row r="3393">
          <cell r="A3393" t="str">
            <v>HM03599</v>
          </cell>
          <cell r="B3393" t="str">
            <v>TUBO C/FLANGES PN10 FERRO FUNDIDO DN=250 MM L=2.500 MM * (142,50 KG) PINTURA BETUMINOSA, ACESSÓRIOS NÃO INCLUSOS NBR 7675 ÁGUA</v>
          </cell>
          <cell r="C3393" t="str">
            <v>un</v>
          </cell>
          <cell r="D3393">
            <v>4539.29</v>
          </cell>
        </row>
        <row r="3394">
          <cell r="A3394" t="str">
            <v>HM03600</v>
          </cell>
          <cell r="B3394" t="str">
            <v>TUBO C/FLANGES PN10 FERRO FUNDIDO DN=250 MM L=3.000 MM * (165,20 KG) PINTURA BETUMINOSA, ACESSÓRIOS NÃO INCLUSOS NBR 7675 ÁGUA</v>
          </cell>
          <cell r="C3394" t="str">
            <v>un</v>
          </cell>
          <cell r="D3394">
            <v>5018.93</v>
          </cell>
        </row>
        <row r="3395">
          <cell r="A3395" t="str">
            <v>HM03601</v>
          </cell>
          <cell r="B3395" t="str">
            <v>TUBO C/FLANGES PN10 FERRO FUNDIDO DN=250 MM L=3.500 MM * (187,90 KG) PINTURA BETUMINOSA, ACESSÓRIOS NÃO INCLUSOS NBR 7675 ÁGUA</v>
          </cell>
          <cell r="C3395" t="str">
            <v>un</v>
          </cell>
          <cell r="D3395">
            <v>5434.08</v>
          </cell>
        </row>
        <row r="3396">
          <cell r="A3396" t="str">
            <v>HM03602</v>
          </cell>
          <cell r="B3396" t="str">
            <v>TUBO C/FLANGES PN10 FERRO FUNDIDO DN=250 MM L=4.000 MM * (210,60 KG) PINTURA BETUMINOSA, ACESSÓRIOS NÃO INCLUSOS NBR 7675 ÁGUA</v>
          </cell>
          <cell r="C3396" t="str">
            <v>un</v>
          </cell>
          <cell r="D3396">
            <v>5908.09</v>
          </cell>
        </row>
        <row r="3397">
          <cell r="A3397" t="str">
            <v>HM03603</v>
          </cell>
          <cell r="B3397" t="str">
            <v>TUBO C/FLANGES PN10 FERRO FUNDIDO DN=250 MM L=4.500 MM * (233,30 KG) PINTURA BETUMINOSA, ACESSÓRIOS NÃO INCLUSOS NBR 7675 ÁGUA</v>
          </cell>
          <cell r="C3397" t="str">
            <v>un</v>
          </cell>
          <cell r="D3397">
            <v>6323.21</v>
          </cell>
        </row>
        <row r="3398">
          <cell r="A3398" t="str">
            <v>HM03604</v>
          </cell>
          <cell r="B3398" t="str">
            <v>TUBO C/FLANGES PN10 FERRO FUNDIDO DN=250 MM L=5.000 MM * (256,00 KG) PINTURA BETUMINOSA, ACESSÓRIOS NÃO INCLUSOS NBR 7675 ÁGUA</v>
          </cell>
          <cell r="C3398" t="str">
            <v>un</v>
          </cell>
          <cell r="D3398">
            <v>7091.51</v>
          </cell>
        </row>
        <row r="3399">
          <cell r="A3399" t="str">
            <v>HM03605</v>
          </cell>
          <cell r="B3399" t="str">
            <v>TUBO C/FLANGES PN10 FERRO FUNDIDO DN=250 MM L=5.500 MM * (278,70 KG) PINTURA BETUMINOSA, ACESSÓRIOS NÃO INCLUSOS NBR 7675 ÁGUA</v>
          </cell>
          <cell r="C3399" t="str">
            <v>un</v>
          </cell>
          <cell r="D3399">
            <v>7283.71</v>
          </cell>
        </row>
        <row r="3400">
          <cell r="A3400" t="str">
            <v>HM03606</v>
          </cell>
          <cell r="B3400" t="str">
            <v>TUBO C/FLANGES PN10 FERRO FUNDIDO DN=250 MM L=5.800 MM * (292,32 KG) PINTURA BETUMINOSA, ACESSÓRIOS NÃO INCLUSOS NBR 7675 ÁGUA</v>
          </cell>
          <cell r="C3400" t="str">
            <v>un</v>
          </cell>
          <cell r="D3400">
            <v>7356.92</v>
          </cell>
        </row>
        <row r="3401">
          <cell r="A3401" t="str">
            <v>HM03607</v>
          </cell>
          <cell r="B3401" t="str">
            <v>TUBO C/FLANGES PN10 FERRO FUNDIDO DN=300 MM L=1.000 MM * (93,10 KG) PINTURA BETUMINOSA, ACESSÓRIOS NÃO INCLUSOS NBR 7675 ÁGUA</v>
          </cell>
          <cell r="C3401" t="str">
            <v>un</v>
          </cell>
          <cell r="D3401">
            <v>3899.31</v>
          </cell>
        </row>
        <row r="3402">
          <cell r="A3402" t="str">
            <v>HM03608</v>
          </cell>
          <cell r="B3402" t="str">
            <v>TUBO C/FLANGES PN10 FERRO FUNDIDO DN=300 MM L=1.500 MM * (121,65 KG) PINTURA BETUMINOSA, ACESSÓRIOS NÃO INCLUSOS NBR 7675 ÁGUA</v>
          </cell>
          <cell r="C3402" t="str">
            <v>un</v>
          </cell>
          <cell r="D3402">
            <v>4412.78</v>
          </cell>
        </row>
        <row r="3403">
          <cell r="A3403" t="str">
            <v>HM03609</v>
          </cell>
          <cell r="B3403" t="str">
            <v>TUBO C/FLANGES PN10 FERRO FUNDIDO DN=300 MM L=2.000 MM * (150,20 KG) PINTURA BETUMINOSA, ACESSÓRIOS NÃO INCLUSOS NBR 7675 ÁGUA</v>
          </cell>
          <cell r="C3403" t="str">
            <v>un</v>
          </cell>
          <cell r="D3403">
            <v>4993.6899999999996</v>
          </cell>
        </row>
        <row r="3404">
          <cell r="A3404" t="str">
            <v>HM03610</v>
          </cell>
          <cell r="B3404" t="str">
            <v>TUBO C/FLANGES PN10 FERRO FUNDIDO DN=300 MM L=2.500 MM * (178,75 KG) PINTURA BETUMINOSA, ACESSÓRIOS NÃO INCLUSOS NBR 7675 ÁGUA</v>
          </cell>
          <cell r="C3404" t="str">
            <v>un</v>
          </cell>
          <cell r="D3404">
            <v>5507.12</v>
          </cell>
        </row>
        <row r="3405">
          <cell r="A3405" t="str">
            <v>HM03611</v>
          </cell>
          <cell r="B3405" t="str">
            <v>TUBO C/FLANGES PN10 FERRO FUNDIDO DN=300 MM L=3.000 MM * (207,30 KG) PINTURA BETUMINOSA, ACESSÓRIOS NÃO INCLUSOS NBR 7675 ÁGUA</v>
          </cell>
          <cell r="C3405" t="str">
            <v>un</v>
          </cell>
          <cell r="D3405">
            <v>6104.77</v>
          </cell>
        </row>
        <row r="3406">
          <cell r="A3406" t="str">
            <v>HM03612</v>
          </cell>
          <cell r="B3406" t="str">
            <v>TUBO C/FLANGES PN10 FERRO FUNDIDO DN=300 MM L=3.500 MM * (235,85 KG) PINTURA BETUMINOSA, ACESSÓRIOS NÃO INCLUSOS NBR 7675 ÁGUA</v>
          </cell>
          <cell r="C3406" t="str">
            <v>un</v>
          </cell>
          <cell r="D3406">
            <v>6614.66</v>
          </cell>
        </row>
        <row r="3407">
          <cell r="A3407" t="str">
            <v>HM03613</v>
          </cell>
          <cell r="B3407" t="str">
            <v>TUBO C/FLANGES PN10 FERRO FUNDIDO DN=300 MM L=4.000 MM * (264,40 KG) PINTURA BETUMINOSA, ACESSÓRIOS NÃO INCLUSOS NBR 7675 ÁGUA</v>
          </cell>
          <cell r="C3407" t="str">
            <v>un</v>
          </cell>
          <cell r="D3407">
            <v>7201.2</v>
          </cell>
        </row>
        <row r="3408">
          <cell r="A3408" t="str">
            <v>HM03614</v>
          </cell>
          <cell r="B3408" t="str">
            <v>TUBO C/FLANGES PN10 FERRO FUNDIDO DN=300 MM L=4.500 MM * (292,95 KG) PINTURA BETUMINOSA, ACESSÓRIOS NÃO INCLUSOS NBR 7675 ÁGUA</v>
          </cell>
          <cell r="C3408" t="str">
            <v>un</v>
          </cell>
          <cell r="D3408">
            <v>7715.85</v>
          </cell>
        </row>
        <row r="3409">
          <cell r="A3409" t="str">
            <v>HM03615</v>
          </cell>
          <cell r="B3409" t="str">
            <v>TUBO C/FLANGES PN10 FERRO FUNDIDO DN=300 MM L=5.000 MM * (321,50 KG) PINTURA BETUMINOSA, ACESSÓRIOS NÃO INCLUSOS NBR 7675 ÁGUA</v>
          </cell>
          <cell r="C3409" t="str">
            <v>un</v>
          </cell>
          <cell r="D3409">
            <v>8657.9599999999991</v>
          </cell>
        </row>
        <row r="3410">
          <cell r="A3410" t="str">
            <v>HM03616</v>
          </cell>
          <cell r="B3410" t="str">
            <v>TUBO C/FLANGES PN10 FERRO FUNDIDO DN=300 MM L=5.500 MM * (350,05 KG) PINTURA BETUMINOSA, ACESSÓRIOS NÃO INCLUSOS NBR 7675 ÁGUA</v>
          </cell>
          <cell r="C3410" t="str">
            <v>un</v>
          </cell>
          <cell r="D3410">
            <v>8917.65</v>
          </cell>
        </row>
        <row r="3411">
          <cell r="A3411" t="str">
            <v>HM03617</v>
          </cell>
          <cell r="B3411" t="str">
            <v>TUBO C/FLANGES PN10 FERRO FUNDIDO DN=300 MM L=5.800 MM * (367,18 KG) PINTURA BETUMINOSA, ACESSÓRIOS NÃO INCLUSOS NBR 7675 ÁGUA</v>
          </cell>
          <cell r="C3411" t="str">
            <v>un</v>
          </cell>
          <cell r="D3411">
            <v>9010.39</v>
          </cell>
        </row>
        <row r="3412">
          <cell r="A3412" t="str">
            <v>HM03530</v>
          </cell>
          <cell r="B3412" t="str">
            <v>TUBO C/FLANGES PN10 FERRO FUNDIDO DN=350 MM L=1.000 MM * (121,50 KG) PINTURA BETUMINOSA, ACESSÓRIOS NÃO INCLUSOS NBR 7675 ÁGUA</v>
          </cell>
          <cell r="C3412" t="str">
            <v>un</v>
          </cell>
          <cell r="D3412">
            <v>4503.4799999999996</v>
          </cell>
        </row>
        <row r="3413">
          <cell r="A3413" t="str">
            <v>HM03531</v>
          </cell>
          <cell r="B3413" t="str">
            <v>TUBO C/FLANGES PN10 FERRO FUNDIDO DN=350 MM L=1.500 MM * (159,25 KG) PINTURA BETUMINOSA, ACESSÓRIOS NÃO INCLUSOS NBR 7675 ÁGUA</v>
          </cell>
          <cell r="C3413" t="str">
            <v>un</v>
          </cell>
          <cell r="D3413">
            <v>5059.9399999999996</v>
          </cell>
        </row>
        <row r="3414">
          <cell r="A3414" t="str">
            <v>HM03532</v>
          </cell>
          <cell r="B3414" t="str">
            <v>TUBO C/FLANGES PN10 FERRO FUNDIDO DN=350 MM L=2.000 MM * (197,00 KG) PINTURA BETUMINOSA, ACESSÓRIOS NÃO INCLUSOS NBR 7675 ÁGUA</v>
          </cell>
          <cell r="C3414" t="str">
            <v>un</v>
          </cell>
          <cell r="D3414">
            <v>5691.27</v>
          </cell>
        </row>
        <row r="3415">
          <cell r="A3415" t="str">
            <v>HM03533</v>
          </cell>
          <cell r="B3415" t="str">
            <v>TUBO C/FLANGES PN10 FERRO FUNDIDO DN=350 MM L=2.500 MM * (234,75 KG) PINTURA BETUMINOSA, ACESSÓRIOS NÃO INCLUSOS NBR 7675 ÁGUA</v>
          </cell>
          <cell r="C3415" t="str">
            <v>un</v>
          </cell>
          <cell r="D3415">
            <v>6247.75</v>
          </cell>
        </row>
        <row r="3416">
          <cell r="A3416" t="str">
            <v>HM03534</v>
          </cell>
          <cell r="B3416" t="str">
            <v>TUBO C/FLANGES PN10 FERRO FUNDIDO DN=350 MM L=3.000 MM * (272,50 KG) PINTURA BETUMINOSA, ACESSÓRIOS NÃO INCLUSOS NBR 7675 ÁGUA</v>
          </cell>
          <cell r="C3416" t="str">
            <v>un</v>
          </cell>
          <cell r="D3416">
            <v>6894.89</v>
          </cell>
        </row>
        <row r="3417">
          <cell r="A3417" t="str">
            <v>HM03535</v>
          </cell>
          <cell r="B3417" t="str">
            <v>TUBO C/FLANGES PN10 FERRO FUNDIDO DN=350 MM L=3.500 MM * (310,25 KG) PINTURA BETUMINOSA, ACESSÓRIOS NÃO INCLUSOS NBR 7675 ÁGUA</v>
          </cell>
          <cell r="C3417" t="str">
            <v>un</v>
          </cell>
          <cell r="D3417">
            <v>7452.55</v>
          </cell>
        </row>
        <row r="3418">
          <cell r="A3418" t="str">
            <v>HM03536</v>
          </cell>
          <cell r="B3418" t="str">
            <v>TUBO C/FLANGES PN10 FERRO FUNDIDO DN=350 MM L=4.000 MM * (348,00 KG) PINTURA BETUMINOSA, ACESSÓRIOS NÃO INCLUSOS NBR 7675 ÁGUA</v>
          </cell>
          <cell r="C3418" t="str">
            <v>un</v>
          </cell>
          <cell r="D3418">
            <v>8085.33</v>
          </cell>
        </row>
        <row r="3419">
          <cell r="A3419" t="str">
            <v>HM03537</v>
          </cell>
          <cell r="B3419" t="str">
            <v>TUBO C/FLANGES PN10 FERRO FUNDIDO DN=350 MM L=4.500 MM * (385,75 KG) PINTURA BETUMINOSA, ACESSÓRIOS NÃO INCLUSOS NBR 7675 ÁGUA</v>
          </cell>
          <cell r="C3419" t="str">
            <v>un</v>
          </cell>
          <cell r="D3419">
            <v>8643.17</v>
          </cell>
        </row>
        <row r="3420">
          <cell r="A3420" t="str">
            <v>HM03538</v>
          </cell>
          <cell r="B3420" t="str">
            <v>TUBO C/FLANGES PN10 FERRO FUNDIDO DN=350 MM L=5.000 MM * (423,50 KG) PINTURA BETUMINOSA, ACESSÓRIOS NÃO INCLUSOS NBR 7675 ÁGUA</v>
          </cell>
          <cell r="C3420" t="str">
            <v>un</v>
          </cell>
          <cell r="D3420">
            <v>9650.82</v>
          </cell>
        </row>
        <row r="3421">
          <cell r="A3421" t="str">
            <v>HM03539</v>
          </cell>
          <cell r="B3421" t="str">
            <v>TUBO C/FLANGES PN10 FERRO FUNDIDO DN=350 MM L=5.500 MM * (461,25 KG) PINTURA BETUMINOSA, ACESSÓRIOS NÃO INCLUSOS NBR 7675 ÁGUA</v>
          </cell>
          <cell r="C3421" t="str">
            <v>un</v>
          </cell>
          <cell r="D3421">
            <v>10045.11</v>
          </cell>
        </row>
        <row r="3422">
          <cell r="A3422" t="str">
            <v>HM03540</v>
          </cell>
          <cell r="B3422" t="str">
            <v>TUBO C/FLANGES PN10 FERRO FUNDIDO DN=350 MM L=5.800 MM * (483,90 KG) PINTURA BETUMINOSA, ACESSÓRIOS NÃO INCLUSOS NBR 7675 ÁGUA</v>
          </cell>
          <cell r="C3422" t="str">
            <v>un</v>
          </cell>
          <cell r="D3422">
            <v>10158.08</v>
          </cell>
        </row>
        <row r="3423">
          <cell r="A3423" t="str">
            <v>HM03541</v>
          </cell>
          <cell r="B3423" t="str">
            <v>TUBO C/FLANGES PN10 FERRO FUNDIDO DN=400 MM L=1.000 MM * (145,50 KG) PINTURA BETUMINOSA, ACESSÓRIOS NÃO INCLUSOS NBR 7675 ÁGUA</v>
          </cell>
          <cell r="C3423" t="str">
            <v>un</v>
          </cell>
          <cell r="D3423">
            <v>5048.4399999999996</v>
          </cell>
        </row>
        <row r="3424">
          <cell r="A3424" t="str">
            <v>HM03542</v>
          </cell>
          <cell r="B3424" t="str">
            <v>TUBO C/FLANGES PN10 FERRO FUNDIDO DN=400 MM L=1.500 MM * (190,25 KG) PINTURA BETUMINOSA, ACESSÓRIOS NÃO INCLUSOS NBR 7675 ÁGUA</v>
          </cell>
          <cell r="C3424" t="str">
            <v>un</v>
          </cell>
          <cell r="D3424">
            <v>5676.09</v>
          </cell>
        </row>
        <row r="3425">
          <cell r="A3425" t="str">
            <v>HM03543</v>
          </cell>
          <cell r="B3425" t="str">
            <v>TUBO C/FLANGES PN10 FERRO FUNDIDO DN=400 MM L=2.000 MM * (235,00 KG) PINTURA BETUMINOSA, ACESSÓRIOS NÃO INCLUSOS NBR 7675 ÁGUA</v>
          </cell>
          <cell r="C3425" t="str">
            <v>un</v>
          </cell>
          <cell r="D3425">
            <v>6387.43</v>
          </cell>
        </row>
        <row r="3426">
          <cell r="A3426" t="str">
            <v>HM03544</v>
          </cell>
          <cell r="B3426" t="str">
            <v>TUBO C/FLANGES PN10 FERRO FUNDIDO DN=400 MM L=2.500 MM * (279,75 KG) PINTURA BETUMINOSA, ACESSÓRIOS NÃO INCLUSOS NBR 7675 ÁGUA</v>
          </cell>
          <cell r="C3426" t="str">
            <v>un</v>
          </cell>
          <cell r="D3426">
            <v>7128.96</v>
          </cell>
        </row>
        <row r="3427">
          <cell r="A3427" t="str">
            <v>HM03545</v>
          </cell>
          <cell r="B3427" t="str">
            <v>TUBO C/FLANGES PN10 FERRO FUNDIDO DN=400 MM L=3.000 MM * (324,50 KG) PINTURA BETUMINOSA, ACESSÓRIOS NÃO INCLUSOS NBR 7675 ÁGUA</v>
          </cell>
          <cell r="C3427" t="str">
            <v>un</v>
          </cell>
          <cell r="D3427">
            <v>7758.22</v>
          </cell>
        </row>
        <row r="3428">
          <cell r="A3428" t="str">
            <v>HM03546</v>
          </cell>
          <cell r="B3428" t="str">
            <v>TUBO C/FLANGES PN10 FERRO FUNDIDO DN=400 MM L=3.500 MM * (369,25 KG) PINTURA BETUMINOSA, ACESSÓRIOS NÃO INCLUSOS NBR 7675 ÁGUA</v>
          </cell>
          <cell r="C3428" t="str">
            <v>un</v>
          </cell>
          <cell r="D3428">
            <v>8388.6</v>
          </cell>
        </row>
        <row r="3429">
          <cell r="A3429" t="str">
            <v>HM03547</v>
          </cell>
          <cell r="B3429" t="str">
            <v>TUBO C/FLANGES PN10 FERRO FUNDIDO DN=400 MM L=4.000 MM * (414,00 KG) PINTURA BETUMINOSA, ACESSÓRIOS NÃO INCLUSOS NBR 7675 ÁGUA</v>
          </cell>
          <cell r="C3429" t="str">
            <v>un</v>
          </cell>
          <cell r="D3429">
            <v>9102.83</v>
          </cell>
        </row>
        <row r="3430">
          <cell r="A3430" t="str">
            <v>HM03548</v>
          </cell>
          <cell r="B3430" t="str">
            <v>TUBO C/FLANGES PN10 FERRO FUNDIDO DN=400 MM L=4.500 MM * (458,75 KG) PINTURA BETUMINOSA, ACESSÓRIOS NÃO INCLUSOS NBR 7675 ÁGUA</v>
          </cell>
          <cell r="C3430" t="str">
            <v>un</v>
          </cell>
          <cell r="D3430">
            <v>9847.33</v>
          </cell>
        </row>
        <row r="3431">
          <cell r="A3431" t="str">
            <v>HM03549</v>
          </cell>
          <cell r="B3431" t="str">
            <v>TUBO C/FLANGES PN10 FERRO FUNDIDO DN=400 MM L=5.000 MM * (503,50 KG) PINTURA BETUMINOSA, ACESSÓRIOS NÃO INCLUSOS NBR 7675 ÁGUA</v>
          </cell>
          <cell r="C3431" t="str">
            <v>un</v>
          </cell>
          <cell r="D3431">
            <v>10867.01</v>
          </cell>
        </row>
        <row r="3432">
          <cell r="A3432" t="str">
            <v>HM03550</v>
          </cell>
          <cell r="B3432" t="str">
            <v>TUBO C/FLANGES PN10 FERRO FUNDIDO DN=400 MM L=5.500 MM * (548,25 KG) PINTURA BETUMINOSA, ACESSÓRIOS NÃO INCLUSOS NBR 7675 ÁGUA</v>
          </cell>
          <cell r="C3432" t="str">
            <v>un</v>
          </cell>
          <cell r="D3432">
            <v>11335.13</v>
          </cell>
        </row>
        <row r="3433">
          <cell r="A3433" t="str">
            <v>HM03551</v>
          </cell>
          <cell r="B3433" t="str">
            <v>TUBO C/FLANGES PN10 FERRO FUNDIDO DN=400 MM L=5.800 MM * (575,10 KG) PINTURA BETUMINOSA, ACESSÓRIOS NÃO INCLUSOS NBR 7675 ÁGUA</v>
          </cell>
          <cell r="C3433" t="str">
            <v>un</v>
          </cell>
          <cell r="D3433">
            <v>11347.36</v>
          </cell>
        </row>
        <row r="3434">
          <cell r="A3434" t="str">
            <v>HM03552</v>
          </cell>
          <cell r="B3434" t="str">
            <v>TUBO C/FLANGES PN10 FERRO FUNDIDO DN=450 MM L=1.000 MM * (174,10 KG) PINTURA BETUMINOSA, ACESSÓRIOS NÃO INCLUSOS NBR 7675 ÁGUA</v>
          </cell>
          <cell r="C3434" t="str">
            <v>un</v>
          </cell>
          <cell r="D3434">
            <v>6103.9</v>
          </cell>
        </row>
        <row r="3435">
          <cell r="A3435" t="str">
            <v>HM03553</v>
          </cell>
          <cell r="B3435" t="str">
            <v>TUBO C/FLANGES PN10 FERRO FUNDIDO DN=450 MM L=1.500 MM * (226,65 KG) PINTURA BETUMINOSA, ACESSÓRIOS NÃO INCLUSOS NBR 7675 ÁGUA</v>
          </cell>
          <cell r="C3435" t="str">
            <v>un</v>
          </cell>
          <cell r="D3435">
            <v>6843.01</v>
          </cell>
        </row>
        <row r="3436">
          <cell r="A3436" t="str">
            <v>HM03554</v>
          </cell>
          <cell r="B3436" t="str">
            <v>TUBO C/FLANGES PN10 FERRO FUNDIDO DN=450 MM L=2.000 MM * (279,20 KG) PINTURA BETUMINOSA, ACESSÓRIOS NÃO INCLUSOS NBR 7675 ÁGUA</v>
          </cell>
          <cell r="C3436" t="str">
            <v>un</v>
          </cell>
          <cell r="D3436">
            <v>7680.13</v>
          </cell>
        </row>
        <row r="3437">
          <cell r="A3437" t="str">
            <v>HM03555</v>
          </cell>
          <cell r="B3437" t="str">
            <v>TUBO C/FLANGES PN10 FERRO FUNDIDO DN=450 MM L=2.500 MM * (331,75 KG) PINTURA BETUMINOSA, ACESSÓRIOS NÃO INCLUSOS NBR 7675 ÁGUA</v>
          </cell>
          <cell r="C3437" t="str">
            <v>un</v>
          </cell>
          <cell r="D3437">
            <v>8419.24</v>
          </cell>
        </row>
        <row r="3438">
          <cell r="A3438" t="str">
            <v>HM03556</v>
          </cell>
          <cell r="B3438" t="str">
            <v>TUBO C/FLANGES PN10 FERRO FUNDIDO DN=450 MM L=3.000 MM * (384,30 KG) PINTURA BETUMINOSA, ACESSÓRIOS NÃO INCLUSOS NBR 7675 ÁGUA</v>
          </cell>
          <cell r="C3438" t="str">
            <v>un</v>
          </cell>
          <cell r="D3438">
            <v>9263.9500000000007</v>
          </cell>
        </row>
        <row r="3439">
          <cell r="A3439" t="str">
            <v>HM03557</v>
          </cell>
          <cell r="B3439" t="str">
            <v>TUBO C/FLANGES PN10 FERRO FUNDIDO DN=450 MM L=3.500 MM * (436,85 KG) PINTURA BETUMINOSA, ACESSÓRIOS NÃO INCLUSOS NBR 7675 ÁGUA</v>
          </cell>
          <cell r="C3439" t="str">
            <v>un</v>
          </cell>
          <cell r="D3439">
            <v>10003.68</v>
          </cell>
        </row>
        <row r="3440">
          <cell r="A3440" t="str">
            <v>HM03558</v>
          </cell>
          <cell r="B3440" t="str">
            <v>TUBO C/FLANGES PN10 FERRO FUNDIDO DN=450 MM L=4.000 MM * (489,40 KG) PINTURA BETUMINOSA, ACESSÓRIOS NÃO INCLUSOS NBR 7675 ÁGUA</v>
          </cell>
          <cell r="C3440" t="str">
            <v>un</v>
          </cell>
          <cell r="D3440">
            <v>10841.51</v>
          </cell>
        </row>
        <row r="3441">
          <cell r="A3441" t="str">
            <v>HM03559</v>
          </cell>
          <cell r="B3441" t="str">
            <v>TUBO C/FLANGES PN10 FERRO FUNDIDO DN=450 MM L=4.500 MM * (541,95 KG) PINTURA BETUMINOSA, ACESSÓRIOS NÃO INCLUSOS NBR 7675 ÁGUA</v>
          </cell>
          <cell r="C3441" t="str">
            <v>un</v>
          </cell>
          <cell r="D3441">
            <v>11585.62</v>
          </cell>
        </row>
        <row r="3442">
          <cell r="A3442" t="str">
            <v>HM03560</v>
          </cell>
          <cell r="B3442" t="str">
            <v>TUBO C/FLANGES PN10 FERRO FUNDIDO DN=450 MM L=5.000 MM * (594,50 KG) PINTURA BETUMINOSA, ACESSÓRIOS NÃO INCLUSOS NBR 7675 ÁGUA</v>
          </cell>
          <cell r="C3442" t="str">
            <v>un</v>
          </cell>
          <cell r="D3442">
            <v>12913.87</v>
          </cell>
        </row>
        <row r="3443">
          <cell r="A3443" t="str">
            <v>HM03561</v>
          </cell>
          <cell r="B3443" t="str">
            <v>TUBO C/FLANGES PN10 FERRO FUNDIDO DN=450 MM L=5.500 MM * (647,05 KG) PINTURA BETUMINOSA, ACESSÓRIOS NÃO INCLUSOS NBR 7675 ÁGUA</v>
          </cell>
          <cell r="C3443" t="str">
            <v>un</v>
          </cell>
          <cell r="D3443">
            <v>13398.6</v>
          </cell>
        </row>
        <row r="3444">
          <cell r="A3444" t="str">
            <v>HM03562</v>
          </cell>
          <cell r="B3444" t="str">
            <v>TUBO C/FLANGES PN10 FERRO FUNDIDO DN=450 MM L=5.800 MM * (678,58 KG) PINTURA BETUMINOSA, ACESSÓRIOS NÃO INCLUSOS NBR 7675 ÁGUA</v>
          </cell>
          <cell r="C3444" t="str">
            <v>un</v>
          </cell>
          <cell r="D3444">
            <v>13551.76</v>
          </cell>
        </row>
        <row r="3445">
          <cell r="A3445" t="str">
            <v>HM03655</v>
          </cell>
          <cell r="B3445" t="str">
            <v>TUBO C/FLANGES PN10 FERRO FUNDIDO DN=500 MM L=1.000 MM * (197,80 KG) PINTURA BETUMINOSA, ACESSÓRIOS NÃO INCLUSOS NBR 7675 ÁGUA</v>
          </cell>
          <cell r="C3445" t="str">
            <v>un</v>
          </cell>
          <cell r="D3445">
            <v>6651.26</v>
          </cell>
        </row>
        <row r="3446">
          <cell r="A3446" t="str">
            <v>HM03656</v>
          </cell>
          <cell r="B3446" t="str">
            <v>TUBO C/FLANGES PN10 FERRO FUNDIDO DN=500 MM L=1.500 MM * (258,70 KG) PINTURA BETUMINOSA, ACESSÓRIOS NÃO INCLUSOS NBR 7675 ÁGUA</v>
          </cell>
          <cell r="C3446" t="str">
            <v>un</v>
          </cell>
          <cell r="D3446">
            <v>7491.71</v>
          </cell>
        </row>
        <row r="3447">
          <cell r="A3447" t="str">
            <v>HM03657</v>
          </cell>
          <cell r="B3447" t="str">
            <v>TUBO C/FLANGES PN10 FERRO FUNDIDO DN=500 MM L=2.000 MM * (319,60 KG) PINTURA BETUMINOSA, ACESSÓRIOS NÃO INCLUSOS NBR 7675 ÁGUA</v>
          </cell>
          <cell r="C3447" t="str">
            <v>un</v>
          </cell>
          <cell r="D3447">
            <v>8443.67</v>
          </cell>
        </row>
        <row r="3448">
          <cell r="A3448" t="str">
            <v>HM03658</v>
          </cell>
          <cell r="B3448" t="str">
            <v>TUBO C/FLANGES PN10 FERRO FUNDIDO DN=500 MM L=2.500 MM * (380,50 KG) PINTURA BETUMINOSA, ACESSÓRIOS NÃO INCLUSOS NBR 7675 ÁGUA</v>
          </cell>
          <cell r="C3448" t="str">
            <v>un</v>
          </cell>
          <cell r="D3448">
            <v>9288.5400000000009</v>
          </cell>
        </row>
        <row r="3449">
          <cell r="A3449" t="str">
            <v>HM03659</v>
          </cell>
          <cell r="B3449" t="str">
            <v>TUBO C/FLANGES PN10 FERRO FUNDIDO DN=500 MM L=3.000 MM * (441,40 KG) PINTURA BETUMINOSA, ACESSÓRIOS NÃO INCLUSOS NBR 7675 ÁGUA</v>
          </cell>
          <cell r="C3449" t="str">
            <v>un</v>
          </cell>
          <cell r="D3449">
            <v>10265.290000000001</v>
          </cell>
        </row>
        <row r="3450">
          <cell r="A3450" t="str">
            <v>HM03660</v>
          </cell>
          <cell r="B3450" t="str">
            <v>TUBO C/FLANGES PN10 FERRO FUNDIDO DN=500 MM L=3.500 MM * (502,30 KG) PINTURA BETUMINOSA, ACESSÓRIOS NÃO INCLUSOS NBR 7675 ÁGUA</v>
          </cell>
          <cell r="C3450" t="str">
            <v>un</v>
          </cell>
          <cell r="D3450">
            <v>11107.81</v>
          </cell>
        </row>
        <row r="3451">
          <cell r="A3451" t="str">
            <v>HM03661</v>
          </cell>
          <cell r="B3451" t="str">
            <v>TUBO C/FLANGES PN10 FERRO FUNDIDO DN=500 MM L=4.000 MM * (563,20 KG) PINTURA BETUMINOSA, ACESSÓRIOS NÃO INCLUSOS NBR 7675 ÁGUA</v>
          </cell>
          <cell r="C3451" t="str">
            <v>un</v>
          </cell>
          <cell r="D3451">
            <v>12061.99</v>
          </cell>
        </row>
        <row r="3452">
          <cell r="A3452" t="str">
            <v>HM03662</v>
          </cell>
          <cell r="B3452" t="str">
            <v>TUBO C/FLANGES PN10 FERRO FUNDIDO DN=500 MM L=4.500 MM * (624,10 KG) PINTURA BETUMINOSA, ACESSÓRIOS NÃO INCLUSOS NBR 7675 ÁGUA</v>
          </cell>
          <cell r="C3452" t="str">
            <v>un</v>
          </cell>
          <cell r="D3452">
            <v>12908.9</v>
          </cell>
        </row>
        <row r="3453">
          <cell r="A3453" t="str">
            <v>HM03663</v>
          </cell>
          <cell r="B3453" t="str">
            <v>TUBO C/FLANGES PN10 FERRO FUNDIDO DN=500 MM L=5.000 MM * (685,00 KG) PINTURA BETUMINOSA, ACESSÓRIOS NÃO INCLUSOS NBR 7675 ÁGUA</v>
          </cell>
          <cell r="C3453" t="str">
            <v>un</v>
          </cell>
          <cell r="D3453">
            <v>14421.65</v>
          </cell>
        </row>
        <row r="3454">
          <cell r="A3454" t="str">
            <v>HM03664</v>
          </cell>
          <cell r="B3454" t="str">
            <v>TUBO C/FLANGES PN10 FERRO FUNDIDO DN=500 MM L=5.500 MM * (745,90 KG) PINTURA BETUMINOSA, ACESSÓRIOS NÃO INCLUSOS NBR 7675 ÁGUA</v>
          </cell>
          <cell r="C3454" t="str">
            <v>un</v>
          </cell>
          <cell r="D3454">
            <v>14968.3</v>
          </cell>
        </row>
        <row r="3455">
          <cell r="A3455" t="str">
            <v>HM03665</v>
          </cell>
          <cell r="B3455" t="str">
            <v>TUBO C/FLANGES PN10 FERRO FUNDIDO DN=500 MM L=5.800 MM * (782,40 KG) PINTURA BETUMINOSA, ACESSÓRIOS NÃO INCLUSOS NBR 7675 ÁGUA</v>
          </cell>
          <cell r="C3455" t="str">
            <v>un</v>
          </cell>
          <cell r="D3455">
            <v>15143.57</v>
          </cell>
        </row>
        <row r="3456">
          <cell r="A3456" t="str">
            <v>HM04104</v>
          </cell>
          <cell r="B3456" t="str">
            <v>TUBO C/PONTA E BOLSA JGS K7 FERRO FUNDIDO DN=150 MM * (23,30 KG/M) PINTURA BETUMINOSA, ANEL DE BORRACHA INCLUSO NBR 7675 ÁGUA</v>
          </cell>
          <cell r="C3456" t="str">
            <v>M</v>
          </cell>
          <cell r="D3456">
            <v>460.68</v>
          </cell>
        </row>
        <row r="3457">
          <cell r="A3457" t="str">
            <v>HM04105</v>
          </cell>
          <cell r="B3457" t="str">
            <v>TUBO C/PONTA E BOLSA JGS K7 FERRO FUNDIDO DN=200 MM * (31,90 KG/M) PINTURA BETUMINOSA, ANEL DE BORRACHA INCLUSO NBR 7675 ÁGUA</v>
          </cell>
          <cell r="C3457" t="str">
            <v>M</v>
          </cell>
          <cell r="D3457">
            <v>560.61</v>
          </cell>
        </row>
        <row r="3458">
          <cell r="A3458" t="str">
            <v>HM04106</v>
          </cell>
          <cell r="B3458" t="str">
            <v>TUBO C/PONTA E BOLSA JGS K7 FERRO FUNDIDO DN=250 MM * (40,30 KG/M) PINTURA BETUMINOSA, ANEL DE BORRACHA INCLUSO NBR 7675 ÁGUA</v>
          </cell>
          <cell r="C3458" t="str">
            <v>M</v>
          </cell>
          <cell r="D3458">
            <v>671.44</v>
          </cell>
        </row>
        <row r="3459">
          <cell r="A3459" t="str">
            <v>HM04107</v>
          </cell>
          <cell r="B3459" t="str">
            <v>TUBO C/PONTA E BOLSA JGS K7 FERRO FUNDIDO DN=300 MM * (49,80 KG/M) PINTURA BETUMINOSA, ANEL DE BORRACHA INCLUSO NBR 7675 ÁGUA</v>
          </cell>
          <cell r="C3459" t="str">
            <v>M</v>
          </cell>
          <cell r="D3459">
            <v>798.94</v>
          </cell>
        </row>
        <row r="3460">
          <cell r="A3460" t="str">
            <v>HM04108</v>
          </cell>
          <cell r="B3460" t="str">
            <v>TUBO C/PONTA E BOLSA JGS K7 FERRO FUNDIDO DN=350 MM * (64,90 KG/M) PINTURA BETUMINOSA, ANEL DE BORRACHA INCLUSO NBR 7675 ÁGUA</v>
          </cell>
          <cell r="C3460" t="str">
            <v>M</v>
          </cell>
          <cell r="D3460">
            <v>923.43</v>
          </cell>
        </row>
        <row r="3461">
          <cell r="A3461" t="str">
            <v>HM04109</v>
          </cell>
          <cell r="B3461" t="str">
            <v>TUBO C/PONTA E BOLSA JGS K7 FERRO FUNDIDO DN=400 MM * (77,90 KG/M) PINTURA BETUMINOSA, ANEL DE BORRACHA INCLUSO NBR 7675 ÁGUA</v>
          </cell>
          <cell r="C3461" t="str">
            <v>M</v>
          </cell>
          <cell r="D3461">
            <v>1046.4100000000001</v>
          </cell>
        </row>
        <row r="3462">
          <cell r="A3462" t="str">
            <v>HM04110</v>
          </cell>
          <cell r="B3462" t="str">
            <v>TUBO C/PONTA E BOLSA JGS K7 FERRO FUNDIDO DN=450 MM * (91,70 KG/M) PINTURA BETUMINOSA, ANEL DE BORRACHA INCLUSO NBR 7675 ÁGUA</v>
          </cell>
          <cell r="C3462" t="str">
            <v>M</v>
          </cell>
          <cell r="D3462">
            <v>1225.3900000000001</v>
          </cell>
        </row>
        <row r="3463">
          <cell r="A3463" t="str">
            <v>HM04111</v>
          </cell>
          <cell r="B3463" t="str">
            <v>TUBO C/PONTA E BOLSA JGS K7 FERRO FUNDIDO DN=500 MM * (106,10 KG/M) PINTURA BETUMINOSA, ANEL DE BORRACHA INCLUSO NBR 7675 ÁGUA</v>
          </cell>
          <cell r="C3463" t="str">
            <v>M</v>
          </cell>
          <cell r="D3463">
            <v>1372.26</v>
          </cell>
        </row>
        <row r="3464">
          <cell r="A3464" t="str">
            <v>HM04129</v>
          </cell>
          <cell r="B3464" t="str">
            <v>TUBO C/PONTA E BOLSA JGS K9 FERRO FUNDIDO DN=80 MM * (14,50 KG/M) PINTURA BETUMINOSA, ANEL DE BORRACHA INCLUSO NBR 7675 ÁGUA</v>
          </cell>
          <cell r="C3464" t="str">
            <v>M</v>
          </cell>
          <cell r="D3464">
            <v>425.3</v>
          </cell>
        </row>
        <row r="3465">
          <cell r="A3465" t="str">
            <v>HM04118</v>
          </cell>
          <cell r="B3465" t="str">
            <v>TUBO C/PONTA E BOLSA JGS K9 FERRO FUNDIDO DN=100 MM * (18,10 KG/M) PINTURA BETUMINOSA, ANEL DE BORRACHA INCLUSO NBR 7675 ÁGUA</v>
          </cell>
          <cell r="C3465" t="str">
            <v>M</v>
          </cell>
          <cell r="D3465">
            <v>432.84</v>
          </cell>
        </row>
        <row r="3466">
          <cell r="A3466" t="str">
            <v>HM04119</v>
          </cell>
          <cell r="B3466" t="str">
            <v>TUBO C/PONTA E BOLSA JGS K9 FERRO FUNDIDO DN=150 MM * (27,30 KG/M) PINTURA BETUMINOSA, ANEL DE BORRACHA INCLUSO NBR 7675 ÁGUA</v>
          </cell>
          <cell r="C3466" t="str">
            <v>M</v>
          </cell>
          <cell r="D3466">
            <v>499.79</v>
          </cell>
        </row>
        <row r="3467">
          <cell r="A3467" t="str">
            <v>HM04120</v>
          </cell>
          <cell r="B3467" t="str">
            <v>TUBO C/PONTA E BOLSA JGS K9 FERRO FUNDIDO DN=200 MM * (36,70 KG/M) PINTURA BETUMINOSA, ANEL DE BORRACHA INCLUSO NBR 7675 ÁGUA</v>
          </cell>
          <cell r="C3467" t="str">
            <v>M</v>
          </cell>
          <cell r="D3467">
            <v>626.20000000000005</v>
          </cell>
        </row>
        <row r="3468">
          <cell r="A3468" t="str">
            <v>HM04121</v>
          </cell>
          <cell r="B3468" t="str">
            <v>TUBO C/PONTA E BOLSA JGS K9 FERRO FUNDIDO DN=250 MM * (48,00 KG/M) PINTURA BETUMINOSA, ANEL DE BORRACHA INCLUSO NBR 7675 ÁGUA</v>
          </cell>
          <cell r="C3468" t="str">
            <v>M</v>
          </cell>
          <cell r="D3468">
            <v>763.96</v>
          </cell>
        </row>
        <row r="3469">
          <cell r="A3469" t="str">
            <v>HM04122</v>
          </cell>
          <cell r="B3469" t="str">
            <v>TUBO C/PONTA E BOLSA JGS K9 FERRO FUNDIDO DN=300 MM * (60,40 KG/M) PINTURA BETUMINOSA, ANEL DE BORRACHA INCLUSO NBR 7675 ÁGUA</v>
          </cell>
          <cell r="C3469" t="str">
            <v>M</v>
          </cell>
          <cell r="D3469">
            <v>918.41</v>
          </cell>
        </row>
        <row r="3470">
          <cell r="A3470" t="str">
            <v>HM04123</v>
          </cell>
          <cell r="B3470" t="str">
            <v>TUBO C/PONTA E BOLSA JGS K9 FERRO FUNDIDO DN=350 MM * (79,70 KG/M) PINTURA BETUMINOSA, ANEL DE BORRACHA INCLUSO NBR 7675 ÁGUA</v>
          </cell>
          <cell r="C3470" t="str">
            <v>M</v>
          </cell>
          <cell r="D3470">
            <v>1086.58</v>
          </cell>
        </row>
        <row r="3471">
          <cell r="A3471" t="str">
            <v>HM04124</v>
          </cell>
          <cell r="B3471" t="str">
            <v>TUBO C/PONTA E BOLSA JGS K9 FERRO FUNDIDO DN=400 MM * (94,70 KG/M) PINTURA BETUMINOSA, ANEL DE BORRACHA INCLUSO NBR 7675 ÁGUA</v>
          </cell>
          <cell r="C3471" t="str">
            <v>M</v>
          </cell>
          <cell r="D3471">
            <v>1218.71</v>
          </cell>
        </row>
        <row r="3472">
          <cell r="A3472" t="str">
            <v>HM04125</v>
          </cell>
          <cell r="B3472" t="str">
            <v>TUBO C/PONTA E BOLSA JGS K9 FERRO FUNDIDO DN=450 MM * (111,80 KG/M) PINTURA BETUMINOSA, ANEL DE BORRACHA INCLUSO NBR 7675 ÁGUA</v>
          </cell>
          <cell r="C3472" t="str">
            <v>M</v>
          </cell>
          <cell r="D3472">
            <v>1423.78</v>
          </cell>
        </row>
        <row r="3473">
          <cell r="A3473" t="str">
            <v>HM04126</v>
          </cell>
          <cell r="B3473" t="str">
            <v>TUBO C/PONTA E BOLSA JGS K9 FERRO FUNDIDO DN=500 MM * (129,30 KG/M) PINTURA BETUMINOSA, ANEL DE BORRACHA INCLUSO NBR 7675 ÁGUA</v>
          </cell>
          <cell r="C3473" t="str">
            <v>M</v>
          </cell>
          <cell r="D3473">
            <v>1633.12</v>
          </cell>
        </row>
        <row r="3474">
          <cell r="A3474" t="str">
            <v>HM06900</v>
          </cell>
          <cell r="B3474" t="str">
            <v>TUBO C/FLANGE PN10/16/25 E BOLSA JE FERRO FUNDIDO DN=80 MM L=1.000 MM (21,30 KG) PINTURA EPÓXI VERMELHA, ACESSÓRIOS NÃO INCLUSOS NBR 15420 ESGOTO</v>
          </cell>
          <cell r="C3474" t="str">
            <v>un</v>
          </cell>
          <cell r="D3474">
            <v>1341.41</v>
          </cell>
        </row>
        <row r="3475">
          <cell r="A3475" t="str">
            <v>HM06901</v>
          </cell>
          <cell r="B3475" t="str">
            <v>TUBO C/FLANGE PN10/16/25 E BOLSA JE FERRO FUNDIDO DN=80 MM L=1.500 MM (28,25 KG) PINTURA EPÓXI VERMELHA, ACESSÓRIOS NÃO INCLUSOS NBR 15420 ESGOTO</v>
          </cell>
          <cell r="C3475" t="str">
            <v>un</v>
          </cell>
          <cell r="D3475">
            <v>1702.67</v>
          </cell>
        </row>
        <row r="3476">
          <cell r="A3476" t="str">
            <v>HM06902</v>
          </cell>
          <cell r="B3476" t="str">
            <v>TUBO C/FLANGE PN10/16/25 E BOLSA JE FERRO FUNDIDO DN=80 MM L=2.000 MM (35,20 KG) PINTURA EPÓXI VERMELHA, ACESSÓRIOS NÃO INCLUSOS NBR 15420 ESGOTO</v>
          </cell>
          <cell r="C3476" t="str">
            <v>un</v>
          </cell>
          <cell r="D3476">
            <v>2027.9</v>
          </cell>
        </row>
        <row r="3477">
          <cell r="A3477" t="str">
            <v>HM06903</v>
          </cell>
          <cell r="B3477" t="str">
            <v>TUBO C/FLANGE PN10/16/25 E BOLSA JE FERRO FUNDIDO DN=80 MM L=2.500 MM (42,15 KG) PINTURA EPÓXI VERMELHA, ACESSÓRIOS NÃO INCLUSOS NBR 15420 ESGOTO</v>
          </cell>
          <cell r="C3477" t="str">
            <v>un</v>
          </cell>
          <cell r="D3477">
            <v>2122.73</v>
          </cell>
        </row>
        <row r="3478">
          <cell r="A3478" t="str">
            <v>HM06904</v>
          </cell>
          <cell r="B3478" t="str">
            <v>TUBO C/FLANGE PN10/16/25 E BOLSA JE FERRO FUNDIDO DN=80 MM L=3.000 MM (49,10 KG) PINTURA EPÓXI VERMELHA, ACESSÓRIOS NÃO INCLUSOS NBR 15420 ESGOTO</v>
          </cell>
          <cell r="C3478" t="str">
            <v>un</v>
          </cell>
          <cell r="D3478">
            <v>2363.31</v>
          </cell>
        </row>
        <row r="3479">
          <cell r="A3479" t="str">
            <v>HM06905</v>
          </cell>
          <cell r="B3479" t="str">
            <v>TUBO C/FLANGE PN10/16/25 E BOLSA JE FERRO FUNDIDO DN=80 MM L=3.500 MM (56,05 KG) PINTURA EPÓXI VERMELHA, ACESSÓRIOS NÃO INCLUSOS NBR 15420 ESGOTO</v>
          </cell>
          <cell r="C3479" t="str">
            <v>un</v>
          </cell>
          <cell r="D3479">
            <v>2510.8000000000002</v>
          </cell>
        </row>
        <row r="3480">
          <cell r="A3480" t="str">
            <v>HM06906</v>
          </cell>
          <cell r="B3480" t="str">
            <v>TUBO C/FLANGE PN10/16/25 E BOLSA JE FERRO FUNDIDO DN=80 MM L=4.000 MM (63,00 KG) PINTURA EPÓXI VERMELHA, ACESSÓRIOS NÃO INCLUSOS NBR 15420 ESGOTO</v>
          </cell>
          <cell r="C3480" t="str">
            <v>un</v>
          </cell>
          <cell r="D3480">
            <v>2760.08</v>
          </cell>
        </row>
        <row r="3481">
          <cell r="A3481" t="str">
            <v>HM06907</v>
          </cell>
          <cell r="B3481" t="str">
            <v>TUBO C/FLANGE PN10/16/25 E BOLSA JE FERRO FUNDIDO DN=80 MM L=4.500 MM (69,95 KG) PINTURA EPÓXI VERMELHA, ACESSÓRIOS NÃO INCLUSOS NBR 15420 ESGOTO</v>
          </cell>
          <cell r="C3481" t="str">
            <v>un</v>
          </cell>
          <cell r="D3481">
            <v>2994.02</v>
          </cell>
        </row>
        <row r="3482">
          <cell r="A3482" t="str">
            <v>HM06908</v>
          </cell>
          <cell r="B3482" t="str">
            <v>TUBO C/FLANGE PN10/16/25 E BOLSA JE FERRO FUNDIDO DN=80 MM L=5.000 MM (76,90 KG) PINTURA EPÓXI VERMELHA, ACESSÓRIOS NÃO INCLUSOS NBR 15420 ESGOTO</v>
          </cell>
          <cell r="C3482" t="str">
            <v>un</v>
          </cell>
          <cell r="D3482">
            <v>3442.2</v>
          </cell>
        </row>
        <row r="3483">
          <cell r="A3483" t="str">
            <v>HM06909</v>
          </cell>
          <cell r="B3483" t="str">
            <v>TUBO C/FLANGE PN10/16/25 E BOLSA JE FERRO FUNDIDO DN=80 MM L=5.500 MM (83,85 KG) PINTURA EPÓXI VERMELHA, ACESSÓRIOS NÃO INCLUSOS NBR 15420 ESGOTO</v>
          </cell>
          <cell r="C3483" t="str">
            <v>un</v>
          </cell>
          <cell r="D3483">
            <v>3483.23</v>
          </cell>
        </row>
        <row r="3484">
          <cell r="A3484" t="str">
            <v>HM06910</v>
          </cell>
          <cell r="B3484" t="str">
            <v>TUBO C/FLANGE PN10/16/25 E BOLSA JE FERRO FUNDIDO DN=80 MM L=5.800 MM (88,02 KG) PINTURA EPÓXI VERMELHA, ACESSÓRIOS NÃO INCLUSOS NBR 15420 ESGOTO</v>
          </cell>
          <cell r="C3484" t="str">
            <v>un</v>
          </cell>
          <cell r="D3484">
            <v>3503.86</v>
          </cell>
        </row>
        <row r="3485">
          <cell r="A3485" t="str">
            <v>HM06856</v>
          </cell>
          <cell r="B3485" t="str">
            <v>TUBO C/FLANGE PN10/16 E BOLSA JE FERRO FUNDIDO DN=100 MM L=1.000 MM (26,00 KG) PINTURA EPÓXI VERMELHA, ACESSÓRIOS NÃO INCLUSOS NBR 15420 ESGOTO</v>
          </cell>
          <cell r="C3485" t="str">
            <v>un</v>
          </cell>
          <cell r="D3485">
            <v>1519.95</v>
          </cell>
        </row>
        <row r="3486">
          <cell r="A3486" t="str">
            <v>HM06857</v>
          </cell>
          <cell r="B3486" t="str">
            <v>TUBO C/FLANGE PN10/16 E BOLSA JE FERRO FUNDIDO DN=100 MM L=1.500 MM (34,60 KG) PINTURA EPÓXI VERMELHA, ACESSÓRIOS NÃO INCLUSOS NBR 15420 ESGOTO</v>
          </cell>
          <cell r="C3486" t="str">
            <v>un</v>
          </cell>
          <cell r="D3486">
            <v>1895.15</v>
          </cell>
        </row>
        <row r="3487">
          <cell r="A3487" t="str">
            <v>HM06858</v>
          </cell>
          <cell r="B3487" t="str">
            <v>TUBO C/FLANGE PN10/16 E BOLSA JE FERRO FUNDIDO DN=100 MM L=2.000 MM (43,20 KG) PINTURA EPÓXI VERMELHA, ACESSÓRIOS NÃO INCLUSOS NBR 15420 ESGOTO</v>
          </cell>
          <cell r="C3487" t="str">
            <v>un</v>
          </cell>
          <cell r="D3487">
            <v>2182.06</v>
          </cell>
        </row>
        <row r="3488">
          <cell r="A3488" t="str">
            <v>HM06859</v>
          </cell>
          <cell r="B3488" t="str">
            <v>TUBO C/FLANGE PN10/16 E BOLSA JE FERRO FUNDIDO DN=100 MM L=2.500 MM (51,80 KG) PINTURA EPÓXI VERMELHA, ACESSÓRIOS NÃO INCLUSOS NBR 15420 ESGOTO</v>
          </cell>
          <cell r="C3488" t="str">
            <v>un</v>
          </cell>
          <cell r="D3488">
            <v>2469.6</v>
          </cell>
        </row>
        <row r="3489">
          <cell r="A3489" t="str">
            <v>HM06860</v>
          </cell>
          <cell r="B3489" t="str">
            <v>TUBO C/FLANGE PN10/16 E BOLSA JE FERRO FUNDIDO DN=100 MM L=3.000 MM (60,40 KG) PINTURA EPÓXI VERMELHA, ACESSÓRIOS NÃO INCLUSOS NBR 15420 ESGOTO</v>
          </cell>
          <cell r="C3489" t="str">
            <v>un</v>
          </cell>
          <cell r="D3489">
            <v>2583.4499999999998</v>
          </cell>
        </row>
        <row r="3490">
          <cell r="A3490" t="str">
            <v>HM06861</v>
          </cell>
          <cell r="B3490" t="str">
            <v>TUBO C/FLANGE PN10/16 E BOLSA JE FERRO FUNDIDO DN=100 MM L=3.500 MM (69,00 KG) PINTURA EPÓXI VERMELHA, ACESSÓRIOS NÃO INCLUSOS NBR 15420 ESGOTO</v>
          </cell>
          <cell r="C3490" t="str">
            <v>un</v>
          </cell>
          <cell r="D3490">
            <v>2744.15</v>
          </cell>
        </row>
        <row r="3491">
          <cell r="A3491" t="str">
            <v>HM06862</v>
          </cell>
          <cell r="B3491" t="str">
            <v>TUBO C/FLANGE PN10/16 E BOLSA JE FERRO FUNDIDO DN=100 MM L=4.000 MM (77,60 KG) PINTURA EPÓXI VERMELHA, ACESSÓRIOS NÃO INCLUSOS NBR 15420 ESGOTO</v>
          </cell>
          <cell r="C3491" t="str">
            <v>un</v>
          </cell>
          <cell r="D3491">
            <v>3007.59</v>
          </cell>
        </row>
        <row r="3492">
          <cell r="A3492" t="str">
            <v>HM06863</v>
          </cell>
          <cell r="B3492" t="str">
            <v>TUBO C/FLANGE PN10/16 E BOLSA JE FERRO FUNDIDO DN=100 MM L=4.500 MM (86,20 KG) PINTURA EPÓXI VERMELHA, ACESSÓRIOS NÃO INCLUSOS NBR 15420 ESGOTO</v>
          </cell>
          <cell r="C3492" t="str">
            <v>un</v>
          </cell>
          <cell r="D3492">
            <v>3254.91</v>
          </cell>
        </row>
        <row r="3493">
          <cell r="A3493" t="str">
            <v>HM06864</v>
          </cell>
          <cell r="B3493" t="str">
            <v>TUBO C/FLANGE PN10/16 E BOLSA JE FERRO FUNDIDO DN=100 MM L=5.000 MM (94,80 KG) PINTURA EPÓXI VERMELHA, ACESSÓRIOS NÃO INCLUSOS NBR 15420 ESGOTO</v>
          </cell>
          <cell r="C3493" t="str">
            <v>un</v>
          </cell>
          <cell r="D3493">
            <v>3719.78</v>
          </cell>
        </row>
        <row r="3494">
          <cell r="A3494" t="str">
            <v>HM06865</v>
          </cell>
          <cell r="B3494" t="str">
            <v>TUBO C/FLANGE PN10/16 E BOLSA JE FERRO FUNDIDO DN=100 MM L=5.500 MM (103,40 KG) PINTURA EPÓXI VERMELHA, ACESSÓRIOS NÃO INCLUSOS NBR 15420 ESGOTO</v>
          </cell>
          <cell r="C3494" t="str">
            <v>un</v>
          </cell>
          <cell r="D3494">
            <v>3766.61</v>
          </cell>
        </row>
        <row r="3495">
          <cell r="A3495" t="str">
            <v>HM06866</v>
          </cell>
          <cell r="B3495" t="str">
            <v>TUBO C/FLANGE PN10/16 E BOLSA JE FERRO FUNDIDO DN=100 MM L=5.800 MM (108,56 KG) PINTURA EPÓXI VERMELHA, ACESSÓRIOS NÃO INCLUSOS NBR 15420 ESGOTO</v>
          </cell>
          <cell r="C3495" t="str">
            <v>un</v>
          </cell>
          <cell r="D3495">
            <v>3797.83</v>
          </cell>
        </row>
        <row r="3496">
          <cell r="A3496" t="str">
            <v>HM06867</v>
          </cell>
          <cell r="B3496" t="str">
            <v>TUBO C/FLANGE PN10/16 E BOLSA JE FERRO FUNDIDO DN=150 MM L=1.000 MM (41,10 KG) PINTURA EPÓXI VERMELHA, ACESSÓRIOS NÃO INCLUSOS NBR 15420 ESGOTO</v>
          </cell>
          <cell r="C3496" t="str">
            <v>un</v>
          </cell>
          <cell r="D3496">
            <v>1955.93</v>
          </cell>
        </row>
        <row r="3497">
          <cell r="A3497" t="str">
            <v>HM06868</v>
          </cell>
          <cell r="B3497" t="str">
            <v>TUBO C/FLANGE PN10/16 E BOLSA JE FERRO FUNDIDO DN=150 MM L=1.500 MM (54,10 KG) PINTURA EPÓXI VERMELHA, ACESSÓRIOS NÃO INCLUSOS NBR 15420 ESGOTO</v>
          </cell>
          <cell r="C3497" t="str">
            <v>un</v>
          </cell>
          <cell r="D3497">
            <v>2081.4</v>
          </cell>
        </row>
        <row r="3498">
          <cell r="A3498" t="str">
            <v>HM06869</v>
          </cell>
          <cell r="B3498" t="str">
            <v>TUBO C/FLANGE PN10/16 E BOLSA JE FERRO FUNDIDO DN=150 MM L=2.000 MM (67,10 KG) PINTURA EPÓXI VERMELHA, ACESSÓRIOS NÃO INCLUSOS NBR 15420 ESGOTO</v>
          </cell>
          <cell r="C3498" t="str">
            <v>un</v>
          </cell>
          <cell r="D3498">
            <v>2670.31</v>
          </cell>
        </row>
        <row r="3499">
          <cell r="A3499" t="str">
            <v>HM06870</v>
          </cell>
          <cell r="B3499" t="str">
            <v>TUBO C/FLANGE PN10/16 E BOLSA JE FERRO FUNDIDO DN=150 MM L=2.500 MM (80,10 KG) PINTURA EPÓXI VERMELHA, ACESSÓRIOS NÃO INCLUSOS NBR 15420 ESGOTO</v>
          </cell>
          <cell r="C3499" t="str">
            <v>un</v>
          </cell>
          <cell r="D3499">
            <v>3029.93</v>
          </cell>
        </row>
        <row r="3500">
          <cell r="A3500" t="str">
            <v>HM06871</v>
          </cell>
          <cell r="B3500" t="str">
            <v>TUBO C/FLANGE PN10/16 E BOLSA JE FERRO FUNDIDO DN=150 MM L=3.000 MM (93,10 KG) PINTURA EPÓXI VERMELHA, ACESSÓRIOS NÃO INCLUSOS NBR 15420 ESGOTO</v>
          </cell>
          <cell r="C3500" t="str">
            <v>un</v>
          </cell>
          <cell r="D3500">
            <v>3177.49</v>
          </cell>
        </row>
        <row r="3501">
          <cell r="A3501" t="str">
            <v>HM06872</v>
          </cell>
          <cell r="B3501" t="str">
            <v>TUBO C/FLANGE PN10/16 E BOLSA JE FERRO FUNDIDO DN=150 MM L=3.500 MM (106,10 KG) PINTURA EPÓXI VERMELHA, ACESSÓRIOS NÃO INCLUSOS NBR 15420 ESGOTO</v>
          </cell>
          <cell r="C3501" t="str">
            <v>un</v>
          </cell>
          <cell r="D3501">
            <v>3386.18</v>
          </cell>
        </row>
        <row r="3502">
          <cell r="A3502" t="str">
            <v>HM06873</v>
          </cell>
          <cell r="B3502" t="str">
            <v>TUBO C/FLANGE PN10/16 E BOLSA JE FERRO FUNDIDO DN=150 MM L=4.000 MM (119,10 KG) PINTURA EPÓXI VERMELHA, ACESSÓRIOS NÃO INCLUSOS NBR 15420 ESGOTO</v>
          </cell>
          <cell r="C3502" t="str">
            <v>un</v>
          </cell>
          <cell r="D3502">
            <v>3722.86</v>
          </cell>
        </row>
        <row r="3503">
          <cell r="A3503" t="str">
            <v>HM06874</v>
          </cell>
          <cell r="B3503" t="str">
            <v>TUBO C/FLANGE PN10/16 E BOLSA JE FERRO FUNDIDO DN=150 MM L=4.500 MM (132,10 KG) PINTURA EPÓXI VERMELHA, ACESSÓRIOS NÃO INCLUSOS NBR 15420 ESGOTO</v>
          </cell>
          <cell r="C3503" t="str">
            <v>un</v>
          </cell>
          <cell r="D3503">
            <v>4053.51</v>
          </cell>
        </row>
        <row r="3504">
          <cell r="A3504" t="str">
            <v>HM06875</v>
          </cell>
          <cell r="B3504" t="str">
            <v>TUBO C/FLANGE PN10/16 E BOLSA JE FERRO FUNDIDO DN=150 MM L=5.000 MM (145,10 KG) PINTURA EPÓXI VERMELHA, ACESSÓRIOS NÃO INCLUSOS NBR 15420 ESGOTO</v>
          </cell>
          <cell r="C3504" t="str">
            <v>un</v>
          </cell>
          <cell r="D3504">
            <v>4634.83</v>
          </cell>
        </row>
        <row r="3505">
          <cell r="A3505" t="str">
            <v>HM06876</v>
          </cell>
          <cell r="B3505" t="str">
            <v>TUBO C/FLANGE PN10/16 E BOLSA JE FERRO FUNDIDO DN=150 MM L=5.500 MM (158,10 KG) PINTURA EPÓXI VERMELHA, ACESSÓRIOS NÃO INCLUSOS NBR 15420 ESGOTO</v>
          </cell>
          <cell r="C3505" t="str">
            <v>un</v>
          </cell>
          <cell r="D3505">
            <v>4728.92</v>
          </cell>
        </row>
        <row r="3506">
          <cell r="A3506" t="str">
            <v>HM06877</v>
          </cell>
          <cell r="B3506" t="str">
            <v>TUBO C/FLANGE PN10/16 E BOLSA JE FERRO FUNDIDO DN=150 MM L=5.800 MM (165,10 KG) PINTURA EPÓXI VERMELHA, ACESSÓRIOS NÃO INCLUSOS NBR 15420 ESGOTO</v>
          </cell>
          <cell r="C3506" t="str">
            <v>un</v>
          </cell>
          <cell r="D3506">
            <v>4786.6899999999996</v>
          </cell>
        </row>
        <row r="3507">
          <cell r="A3507" t="str">
            <v>HM06702</v>
          </cell>
          <cell r="B3507" t="str">
            <v>TUBO C/FLANGE PN10 E BOLSA JE FERRO FUNDIDO DN=200 MM L=1.000 MM (55,10 KG) PINTURA EPÓXI VERMELHA, ACESSÓRIOS NÃO INCLUSOS NBR 15420 ESGOTO</v>
          </cell>
          <cell r="C3507" t="str">
            <v>un</v>
          </cell>
          <cell r="D3507">
            <v>2266.1799999999998</v>
          </cell>
        </row>
        <row r="3508">
          <cell r="A3508" t="str">
            <v>HM06703</v>
          </cell>
          <cell r="B3508" t="str">
            <v>TUBO C/FLANGE PN10 E BOLSA JE FERRO FUNDIDO DN=200 MM L=1.500 MM (72,50 KG) PINTURA EPÓXI VERMELHA, ACESSÓRIOS NÃO INCLUSOS NBR 15420 ESGOTO</v>
          </cell>
          <cell r="C3508" t="str">
            <v>un</v>
          </cell>
          <cell r="D3508">
            <v>2606.69</v>
          </cell>
        </row>
        <row r="3509">
          <cell r="A3509" t="str">
            <v>HM06704</v>
          </cell>
          <cell r="B3509" t="str">
            <v>TUBO C/FLANGE PN10 E BOLSA JE FERRO FUNDIDO DN=200 MM L=2.000 MM (89,90 KG) PINTURA EPÓXI VERMELHA, ACESSÓRIOS NÃO INCLUSOS NBR 15420 ESGOTO</v>
          </cell>
          <cell r="C3509" t="str">
            <v>un</v>
          </cell>
          <cell r="D3509">
            <v>3034.85</v>
          </cell>
        </row>
        <row r="3510">
          <cell r="A3510" t="str">
            <v>HM06705</v>
          </cell>
          <cell r="B3510" t="str">
            <v>TUBO C/FLANGE PN10 E BOLSA JE FERRO FUNDIDO DN=200 MM L=2.500 MM (107,30 KG) PINTURA EPÓXI VERMELHA, ACESSÓRIOS NÃO INCLUSOS NBR 15420 ESGOTO</v>
          </cell>
          <cell r="C3510" t="str">
            <v>un</v>
          </cell>
          <cell r="D3510">
            <v>3443.19</v>
          </cell>
        </row>
        <row r="3511">
          <cell r="A3511" t="str">
            <v>HM06706</v>
          </cell>
          <cell r="B3511" t="str">
            <v>TUBO C/FLANGE PN10 E BOLSA JE FERRO FUNDIDO DN=200 MM L=3.000 MM (124,70 KG) PINTURA EPÓXI VERMELHA, ACESSÓRIOS NÃO INCLUSOS NBR 15420 ESGOTO</v>
          </cell>
          <cell r="C3511" t="str">
            <v>un</v>
          </cell>
          <cell r="D3511">
            <v>4017.84</v>
          </cell>
        </row>
        <row r="3512">
          <cell r="A3512" t="str">
            <v>HM06707</v>
          </cell>
          <cell r="B3512" t="str">
            <v>TUBO C/FLANGE PN10 E BOLSA JE FERRO FUNDIDO DN=200 MM L=3.500 MM (142,10 KG) PINTURA EPÓXI VERMELHA, ACESSÓRIOS NÃO INCLUSOS NBR 15420 ESGOTO</v>
          </cell>
          <cell r="C3512" t="str">
            <v>un</v>
          </cell>
          <cell r="D3512">
            <v>4304.79</v>
          </cell>
        </row>
        <row r="3513">
          <cell r="A3513" t="str">
            <v>HM06708</v>
          </cell>
          <cell r="B3513" t="str">
            <v>TUBO C/FLANGE PN10 E BOLSA JE FERRO FUNDIDO DN=200 MM L=4.000 MM (159,50 KG) PINTURA EPÓXI VERMELHA, ACESSÓRIOS NÃO INCLUSOS NBR 15420 ESGOTO</v>
          </cell>
          <cell r="C3513" t="str">
            <v>un</v>
          </cell>
          <cell r="D3513">
            <v>4753.28</v>
          </cell>
        </row>
        <row r="3514">
          <cell r="A3514" t="str">
            <v>HM06709</v>
          </cell>
          <cell r="B3514" t="str">
            <v>TUBO C/FLANGE PN10 E BOLSA JE FERRO FUNDIDO DN=200 MM L=4.500 MM (176,90 KG) PINTURA EPÓXI VERMELHA, ACESSÓRIOS NÃO INCLUSOS NBR 15420 ESGOTO</v>
          </cell>
          <cell r="C3514" t="str">
            <v>un</v>
          </cell>
          <cell r="D3514">
            <v>5192.53</v>
          </cell>
        </row>
        <row r="3515">
          <cell r="A3515" t="str">
            <v>HM06710</v>
          </cell>
          <cell r="B3515" t="str">
            <v>TUBO C/FLANGE PN10 E BOLSA JE FERRO FUNDIDO DN=200 MM L=5.000 MM (194,30 KG) PINTURA EPÓXI VERMELHA, ACESSÓRIOS NÃO INCLUSOS NBR 15420 ESGOTO</v>
          </cell>
          <cell r="C3515" t="str">
            <v>un</v>
          </cell>
          <cell r="D3515">
            <v>5929.9</v>
          </cell>
        </row>
        <row r="3516">
          <cell r="A3516" t="str">
            <v>HM06711</v>
          </cell>
          <cell r="B3516" t="str">
            <v>TUBO C/FLANGE PN10 E BOLSA JE FERRO FUNDIDO DN=200 MM L=5.500 MM (211,70 KG) PINTURA EPÓXI VERMELHA, ACESSÓRIOS NÃO INCLUSOS NBR 15420 ESGOTO</v>
          </cell>
          <cell r="C3516" t="str">
            <v>un</v>
          </cell>
          <cell r="D3516">
            <v>6041.74</v>
          </cell>
        </row>
        <row r="3517">
          <cell r="A3517" t="str">
            <v>HM06712</v>
          </cell>
          <cell r="B3517" t="str">
            <v>TUBO C/FLANGE PN10 E BOLSA JE FERRO FUNDIDO DN=200 MM L=5.800 MM (222,14 KG) PINTURA EPÓXI VERMELHA, ACESSÓRIOS NÃO INCLUSOS NBR 15420 ESGOTO</v>
          </cell>
          <cell r="C3517" t="str">
            <v>un</v>
          </cell>
          <cell r="D3517">
            <v>6120.92</v>
          </cell>
        </row>
        <row r="3518">
          <cell r="A3518" t="str">
            <v>HM06713</v>
          </cell>
          <cell r="B3518" t="str">
            <v>TUBO C/FLANGE PN10 E BOLSA JE FERRO FUNDIDO DN=250 MM L=1.000 MM (74,10 KG) PINTURA EPÓXI VERMELHA, ACESSÓRIOS NÃO INCLUSOS NBR 15420 ESGOTO</v>
          </cell>
          <cell r="C3518" t="str">
            <v>un</v>
          </cell>
          <cell r="D3518">
            <v>2974.15</v>
          </cell>
        </row>
        <row r="3519">
          <cell r="A3519" t="str">
            <v>HM06714</v>
          </cell>
          <cell r="B3519" t="str">
            <v>TUBO C/FLANGE PN10 E BOLSA JE FERRO FUNDIDO DN=250 MM L=1.500 MM (96,80 KG) PINTURA EPÓXI VERMELHA, ACESSÓRIOS NÃO INCLUSOS NBR 15420 ESGOTO</v>
          </cell>
          <cell r="C3519" t="str">
            <v>un</v>
          </cell>
          <cell r="D3519">
            <v>3539.74</v>
          </cell>
        </row>
        <row r="3520">
          <cell r="A3520" t="str">
            <v>HM06715</v>
          </cell>
          <cell r="B3520" t="str">
            <v>TUBO C/FLANGE PN10 E BOLSA JE FERRO FUNDIDO DN=250 MM L=2.000 MM (119,50 KG) PINTURA EPÓXI VERMELHA, ACESSÓRIOS NÃO INCLUSOS NBR 15420 ESGOTO</v>
          </cell>
          <cell r="C3520" t="str">
            <v>un</v>
          </cell>
          <cell r="D3520">
            <v>4063.07</v>
          </cell>
        </row>
        <row r="3521">
          <cell r="A3521" t="str">
            <v>HM06716</v>
          </cell>
          <cell r="B3521" t="str">
            <v>TUBO C/FLANGE PN10 E BOLSA JE FERRO FUNDIDO DN=250 MM L=2.500 MM (142,20 KG) PINTURA EPÓXI VERMELHA, ACESSÓRIOS NÃO INCLUSOS NBR 15420 ESGOTO</v>
          </cell>
          <cell r="C3521" t="str">
            <v>un</v>
          </cell>
          <cell r="D3521">
            <v>4593.82</v>
          </cell>
        </row>
        <row r="3522">
          <cell r="A3522" t="str">
            <v>HM06717</v>
          </cell>
          <cell r="B3522" t="str">
            <v>TUBO C/FLANGE PN10 E BOLSA JE FERRO FUNDIDO DN=250 MM L=3.000 MM (164,90 KG) PINTURA EPÓXI VERMELHA, ACESSÓRIOS NÃO INCLUSOS NBR 15420 ESGOTO</v>
          </cell>
          <cell r="C3522" t="str">
            <v>un</v>
          </cell>
          <cell r="D3522">
            <v>5166</v>
          </cell>
        </row>
        <row r="3523">
          <cell r="A3523" t="str">
            <v>HM06718</v>
          </cell>
          <cell r="B3523" t="str">
            <v>TUBO C/FLANGE PN10 E BOLSA JE FERRO FUNDIDO DN=250 MM L=3.500 MM 187,60 KG) PINTURA EPÓXI VERMELHA, ACESSÓRIOS NÃO INCLUSOS NBR 15420 ESGOTO</v>
          </cell>
          <cell r="C3523" t="str">
            <v>un</v>
          </cell>
          <cell r="D3523">
            <v>5690.01</v>
          </cell>
        </row>
        <row r="3524">
          <cell r="A3524" t="str">
            <v>HM06719</v>
          </cell>
          <cell r="B3524" t="str">
            <v>TUBO C/FLANGE PN10 E BOLSA JE FERRO FUNDIDO DN=250 MM L=4.000 MM (210,30 KG) PINTURA EPÓXI VERMELHA, ACESSÓRIOS NÃO INCLUSOS NBR 15420 ESGOTO</v>
          </cell>
          <cell r="C3524" t="str">
            <v>un</v>
          </cell>
          <cell r="D3524">
            <v>6250.73</v>
          </cell>
        </row>
        <row r="3525">
          <cell r="A3525" t="str">
            <v>HM06720</v>
          </cell>
          <cell r="B3525" t="str">
            <v>TUBO C/FLANGE PN10 E BOLSA JE FERRO FUNDIDO DN=250 MM L=4.500 MM (233,00 KG) PINTURA EPÓXI VERMELHA, ACESSÓRIOS NÃO INCLUSOS NBR 15420 ESGOTO</v>
          </cell>
          <cell r="C3525" t="str">
            <v>un</v>
          </cell>
          <cell r="D3525">
            <v>6781.5</v>
          </cell>
        </row>
        <row r="3526">
          <cell r="A3526" t="str">
            <v>HM06721</v>
          </cell>
          <cell r="B3526" t="str">
            <v>TUBO C/FLANGE PN10 E BOLSA JE FERRO FUNDIDO DN=250 MM L=5.000 MM (255,70 KG) PINTURA EPÓXI VERMELHA, ACESSÓRIOS NÃO INCLUSOS NBR 15420 ESGOTO</v>
          </cell>
          <cell r="C3526" t="str">
            <v>un</v>
          </cell>
          <cell r="D3526">
            <v>7695.11</v>
          </cell>
        </row>
        <row r="3527">
          <cell r="A3527" t="str">
            <v>HM06722</v>
          </cell>
          <cell r="B3527" t="str">
            <v>TUBO C/FLANGE PN10 E BOLSA JE FERRO FUNDIDO DN=250 MM L=5.500 MM (278,40 KG) PINTURA EPÓXI VERMELHA, ACESSÓRIOS NÃO INCLUSOS NBR 15420 ESGOTO</v>
          </cell>
          <cell r="C3527" t="str">
            <v>un</v>
          </cell>
          <cell r="D3527">
            <v>7873.87</v>
          </cell>
        </row>
        <row r="3528">
          <cell r="A3528" t="str">
            <v>HM06723</v>
          </cell>
          <cell r="B3528" t="str">
            <v>TUBO C/FLANGE PN10 E BOLSA JE FERRO FUNDIDO DN=250 MM L=5.800 MM (292,02 KG) PINTURA EPÓXI VERMELHA, ACESSÓRIOS NÃO INCLUSOS NBR 15420 ESGOTO</v>
          </cell>
          <cell r="C3528" t="str">
            <v>un</v>
          </cell>
          <cell r="D3528">
            <v>7982.63</v>
          </cell>
        </row>
        <row r="3529">
          <cell r="A3529" t="str">
            <v>HM06724</v>
          </cell>
          <cell r="B3529" t="str">
            <v>TUBO C/FLANGE PN10 E BOLSA JE FERRO FUNDIDO DN=300 MM L=1.000 MM (93,70 KG) PINTURA EPÓXI VERMELHA, ACESSÓRIOS NÃO INCLUSOS NBR 15420 ESGOTO</v>
          </cell>
          <cell r="C3529" t="str">
            <v>un</v>
          </cell>
          <cell r="D3529">
            <v>3564.57</v>
          </cell>
        </row>
        <row r="3530">
          <cell r="A3530" t="str">
            <v>HM06725</v>
          </cell>
          <cell r="B3530" t="str">
            <v>TUBO C/FLANGE PN10 E BOLSA JE FERRO FUNDIDO DN=300 MM L=1.500 MM (122,25 KG) PINTURA EPÓXI VERMELHA, ACESSÓRIOS NÃO INCLUSOS NBR 15420 ESGOTO</v>
          </cell>
          <cell r="C3530" t="str">
            <v>un</v>
          </cell>
          <cell r="D3530">
            <v>4299.5</v>
          </cell>
        </row>
        <row r="3531">
          <cell r="A3531" t="str">
            <v>HM06726</v>
          </cell>
          <cell r="B3531" t="str">
            <v>TUBO C/FLANGE PN10 E BOLSA JE FERRO FUNDIDO DN=300 MM L=2.000 MM (150,80 KG) PINTURA EPÓXI VERMELHA, ACESSÓRIOS NÃO INCLUSOS NBR 15420 ESGOTO</v>
          </cell>
          <cell r="C3531" t="str">
            <v>un</v>
          </cell>
          <cell r="D3531">
            <v>4973.1499999999996</v>
          </cell>
        </row>
        <row r="3532">
          <cell r="A3532" t="str">
            <v>HM06727</v>
          </cell>
          <cell r="B3532" t="str">
            <v>TUBO C/FLANGE PN10 E BOLSA JE FERRO FUNDIDO DN=300 MM L=2.500 MM (179,35 KG) PINTURA EPÓXI VERMELHA, ACESSÓRIOS NÃO INCLUSOS NBR 15420 ESGOTO</v>
          </cell>
          <cell r="C3532" t="str">
            <v>un</v>
          </cell>
          <cell r="D3532">
            <v>5609.84</v>
          </cell>
        </row>
        <row r="3533">
          <cell r="A3533" t="str">
            <v>HM06728</v>
          </cell>
          <cell r="B3533" t="str">
            <v>TUBO C/FLANGE PN10 E BOLSA JE FERRO FUNDIDO DN=300 MM L=3.000 MM (207,90 KG) PINTURA EPÓXI VERMELHA, ACESSÓRIOS NÃO INCLUSOS NBR 15420 ESGOTO</v>
          </cell>
          <cell r="C3533" t="str">
            <v>un</v>
          </cell>
          <cell r="D3533">
            <v>6312.15</v>
          </cell>
        </row>
        <row r="3534">
          <cell r="A3534" t="str">
            <v>HM06729</v>
          </cell>
          <cell r="B3534" t="str">
            <v>TUBO C/FLANGE PN10 E BOLSA JE FERRO FUNDIDO DN=300 MM L=3.500 MM (236,45 KG) PINTURA BETUMINOSA, ACESSÓRIOS NÃO INCLUSOS NBR 15420 ESGOTO</v>
          </cell>
          <cell r="C3534" t="str">
            <v>un</v>
          </cell>
          <cell r="D3534">
            <v>6919.49</v>
          </cell>
        </row>
        <row r="3535">
          <cell r="A3535" t="str">
            <v>HM06730</v>
          </cell>
          <cell r="B3535" t="str">
            <v>TUBO C/FLANGE PN10 E BOLSA JE FERRO FUNDIDO DN=300 MM L=4.000 MM (265,00 KG) PINTURA EPÓXI VERMELHA, ACESSÓRIOS NÃO INCLUSOS NBR 15420 ESGOTO</v>
          </cell>
          <cell r="C3535" t="str">
            <v>un</v>
          </cell>
          <cell r="D3535">
            <v>7595.38</v>
          </cell>
        </row>
        <row r="3536">
          <cell r="A3536" t="str">
            <v>HM06731</v>
          </cell>
          <cell r="B3536" t="str">
            <v>TUBO C/FLANGE PN10 E BOLSA JE FERRO FUNDIDO DN=300 MM L=4.500 MM (293,55 KG) PINTURA EPÓXI VERMELHA, ACESSÓRIOS NÃO INCLUSOS NBR 15420 ESGOTO</v>
          </cell>
          <cell r="C3536" t="str">
            <v>un</v>
          </cell>
          <cell r="D3536">
            <v>8234.77</v>
          </cell>
        </row>
        <row r="3537">
          <cell r="A3537" t="str">
            <v>HM06732</v>
          </cell>
          <cell r="B3537" t="str">
            <v>TUBO C/FLANGE PN10 E BOLSA JE FERRO FUNDIDO DN=300 MM L=5.000 MM (322,10 KG) PINTURA EPÓXI VERMELHA, ACESSÓRIOS NÃO INCLUSOS NBR 15420 ESGOTO</v>
          </cell>
          <cell r="C3537" t="str">
            <v>un</v>
          </cell>
          <cell r="D3537">
            <v>9372.0499999999993</v>
          </cell>
        </row>
        <row r="3538">
          <cell r="A3538" t="str">
            <v>HM06733</v>
          </cell>
          <cell r="B3538" t="str">
            <v>TUBO C/FLANGE PN10 E BOLSA JE FERRO FUNDIDO DN=300 MM L=5.500 MM 350,65 KG) PINTURA EPÓXI VERMELHA, ACESSÓRIOS NÃO INCLUSOS NBR 15420 ESGOTO</v>
          </cell>
          <cell r="C3538" t="str">
            <v>un</v>
          </cell>
          <cell r="D3538">
            <v>9557.93</v>
          </cell>
        </row>
        <row r="3539">
          <cell r="A3539" t="str">
            <v>HM06734</v>
          </cell>
          <cell r="B3539" t="str">
            <v>TUBO C/FLANGE PN10 E BOLSA JE FERRO FUNDIDO DN=300 MM L=5.800 MM (367,78 KG) PINTURA EPÓXI VERMELHA, ACESSÓRIOS NÃO INCLUSOS NBR 15420 ESGOTO</v>
          </cell>
          <cell r="C3539" t="str">
            <v>un</v>
          </cell>
          <cell r="D3539">
            <v>9694.44</v>
          </cell>
        </row>
        <row r="3540">
          <cell r="A3540" t="str">
            <v>HM06735</v>
          </cell>
          <cell r="B3540" t="str">
            <v>TUBO C/FLANGE PN10 E BOLSA JE FERRO FUNDIDO DN=350 MM L=1.000 MM (122,20 KG) PINTURA EPÓXI VERMELHA, ACESSÓRIOS NÃO INCLUSOS NBR 15420 ESGOTO</v>
          </cell>
          <cell r="C3540" t="str">
            <v>un</v>
          </cell>
          <cell r="D3540">
            <v>4178.04</v>
          </cell>
        </row>
        <row r="3541">
          <cell r="A3541" t="str">
            <v>HM06736</v>
          </cell>
          <cell r="B3541" t="str">
            <v>TUBO C/FLANGE PN10 E BOLSA JE FERRO FUNDIDO DN=350 MM L=1.500 MM (159,95 KG) PINTURA EPÓXI VERMELHA, ACESSÓRIOS NÃO INCLUSOS NBR 15420 ESGOTO</v>
          </cell>
          <cell r="C3541" t="str">
            <v>un</v>
          </cell>
          <cell r="D3541">
            <v>4968.71</v>
          </cell>
        </row>
        <row r="3542">
          <cell r="A3542" t="str">
            <v>HM06737</v>
          </cell>
          <cell r="B3542" t="str">
            <v>TUBO C/FLANGE PN10 E BOLSA JE FERRO FUNDIDO DN=350 MM L=2.000 MM (197,70 KG) PINTURA EPÓXI VERMELHA, ACESSÓRIOS NÃO INCLUSOS NBR 15420 ESGOTO</v>
          </cell>
          <cell r="C3542" t="str">
            <v>un</v>
          </cell>
          <cell r="D3542">
            <v>5700.38</v>
          </cell>
        </row>
        <row r="3543">
          <cell r="A3543" t="str">
            <v>HM06738</v>
          </cell>
          <cell r="B3543" t="str">
            <v>TUBO C/FLANGE PN10 E BOLSA JE FERRO FUNDIDO DN=350 MM L=2.500 MM (235,45 KG) PINTURA EPÓXI VERMELHA, ACESSÓRIOS NÃO INCLUSOS NBR 15420 ESGOTO</v>
          </cell>
          <cell r="C3543" t="str">
            <v>un</v>
          </cell>
          <cell r="D3543">
            <v>6431.78</v>
          </cell>
        </row>
        <row r="3544">
          <cell r="A3544" t="str">
            <v>HM06739</v>
          </cell>
          <cell r="B3544" t="str">
            <v>TUBO C/FLANGE PN10 E BOLSA JE FERRO FUNDIDO DN=350 MM L=3.000 MM (273,20 KG) PINTURA EPÓXI VERMELHA, ACESSÓRIOS NÃO INCLUSOS NBR 15420 ESGOTO</v>
          </cell>
          <cell r="C3544" t="str">
            <v>un</v>
          </cell>
          <cell r="D3544">
            <v>7242.49</v>
          </cell>
        </row>
        <row r="3545">
          <cell r="A3545" t="str">
            <v>HM06740</v>
          </cell>
          <cell r="B3545" t="str">
            <v>TUBO C/FLANGE PN10 E BOLSA JE FERRO FUNDIDO DN=350 MM L=3.500 MM (310,95 KG) PINTURA EPÓXI VERMELHA, ACESSÓRIOS NÃO INCLUSOS NBR 15420 ESGOTO</v>
          </cell>
          <cell r="C3545" t="str">
            <v>un</v>
          </cell>
          <cell r="D3545">
            <v>7932.94</v>
          </cell>
        </row>
        <row r="3546">
          <cell r="A3546" t="str">
            <v>HM06741</v>
          </cell>
          <cell r="B3546" t="str">
            <v>TUBO C/FLANGE PN10 E BOLSA JE FERRO FUNDIDO DN=350 MM L=4.000 MM (348,70 KG) PINTURA EPÓXI VERMELHA, ACESSÓRIOS NÃO INCLUSOS NBR 15420 ESGOTO</v>
          </cell>
          <cell r="C3546" t="str">
            <v>un</v>
          </cell>
          <cell r="D3546">
            <v>8702.83</v>
          </cell>
        </row>
        <row r="3547">
          <cell r="A3547" t="str">
            <v>HM06742</v>
          </cell>
          <cell r="B3547" t="str">
            <v>TUBO C/FLANGE PN10 E BOLSA JE FERRO FUNDIDO DN=350 MM L=4.500 MM (386,45 KG) PINTURA EPÓXI VERMELHA, ACESSÓRIOS NÃO INCLUSOS NBR 15420 ESGOTO</v>
          </cell>
          <cell r="C3547" t="str">
            <v>un</v>
          </cell>
          <cell r="D3547">
            <v>9434.33</v>
          </cell>
        </row>
        <row r="3548">
          <cell r="A3548" t="str">
            <v>HM06743</v>
          </cell>
          <cell r="B3548" t="str">
            <v>TUBO C/FLANGE PN10 E BOLSA JE FERRO FUNDIDO DN=350 MM L=5.000 MM (424,20 KG) PINTURA EPÓXI VERMELHA, ACESSÓRIOS NÃO INCLUSOS NBR 15420 ESGOTO</v>
          </cell>
          <cell r="C3548" t="str">
            <v>un</v>
          </cell>
          <cell r="D3548">
            <v>10670.18</v>
          </cell>
        </row>
        <row r="3549">
          <cell r="A3549" t="str">
            <v>HM06744</v>
          </cell>
          <cell r="B3549" t="str">
            <v>TUBO C/FLANGE PN10 E BOLSA JE FERRO FUNDIDO DN=350 MM L=5.500 MM (461,95 KG) PINTURA EPÓXI VERMELHA, ACESSÓRIOS NÃO INCLUSOS NBR 15420 ESGOTO</v>
          </cell>
          <cell r="C3549" t="str">
            <v>un</v>
          </cell>
          <cell r="D3549">
            <v>10937.92</v>
          </cell>
        </row>
        <row r="3550">
          <cell r="A3550" t="str">
            <v>HM06745</v>
          </cell>
          <cell r="B3550" t="str">
            <v>TUBO C/FLANGE PN10 E BOLSA JE FERRO FUNDIDO DN=350 MM L=5.800 MM (484,60 KG) PINTURA EPÓXI VERMELHA, ACESSÓRIOS NÃO INCLUSOS NBR 15420 ESGOTO</v>
          </cell>
          <cell r="C3550" t="str">
            <v>un</v>
          </cell>
          <cell r="D3550">
            <v>11099.98</v>
          </cell>
        </row>
        <row r="3551">
          <cell r="A3551" t="str">
            <v>HM06746</v>
          </cell>
          <cell r="B3551" t="str">
            <v>TUBO C/FLANGE PN10 E BOLSA JE FERRO FUNDIDO DN=400 MM L=1.000 MM (146,80 KG) PINTURA EPÓXI VERMELHA, ACESSÓRIOS NÃO INCLUSOS NBR 15420 ESGOTO</v>
          </cell>
          <cell r="C3551" t="str">
            <v>un</v>
          </cell>
          <cell r="D3551">
            <v>4773.74</v>
          </cell>
        </row>
        <row r="3552">
          <cell r="A3552" t="str">
            <v>HM06747</v>
          </cell>
          <cell r="B3552" t="str">
            <v>TUBO C/FLANGE PN10 E BOLSA JE FERRO FUNDIDO DN=400 MM L=1.500 MM (191,55 KG) PINTURA EPÓXI VERMELHA, ACESSÓRIOS NÃO INCLUSOS NBR 15420 ESGOTO</v>
          </cell>
          <cell r="C3552" t="str">
            <v>un</v>
          </cell>
          <cell r="D3552">
            <v>5679.2</v>
          </cell>
        </row>
        <row r="3553">
          <cell r="A3553" t="str">
            <v>HM06748</v>
          </cell>
          <cell r="B3553" t="str">
            <v>TUBO C/FLANGE PN10 E BOLSA JE FERRO FUNDIDO DN=400 MM L=2.000 MM (236,30 KG) PINTURA EPÓXI VERMELHA, ACESSÓRIOS NÃO INCLUSOS NBR 15420 ESGOTO</v>
          </cell>
          <cell r="C3553" t="str">
            <v>un</v>
          </cell>
          <cell r="D3553">
            <v>6489.76</v>
          </cell>
        </row>
        <row r="3554">
          <cell r="A3554" t="str">
            <v>HM06749</v>
          </cell>
          <cell r="B3554" t="str">
            <v>TUBO C/FLANGE PN10 E BOLSA JE FERRO FUNDIDO DN=400 MM L=2.500 MM (281,05 KG) PINTURA EPÓXI VERMELHA, ACESSÓRIOS NÃO INCLUSOS NBR 15420 ESGOTO</v>
          </cell>
          <cell r="C3554" t="str">
            <v>un</v>
          </cell>
          <cell r="D3554">
            <v>7316.4</v>
          </cell>
        </row>
        <row r="3555">
          <cell r="A3555" t="str">
            <v>HM06750</v>
          </cell>
          <cell r="B3555" t="str">
            <v>TUBO C/FLANGE PN10 E BOLSA JE FERRO FUNDIDO DN=400 MM L=3.000 MM (325,80 KG) PINTURA EPÓXI VERMELHA, ACESSÓRIOS NÃO INCLUSOS NBR 15420 ESGOTO</v>
          </cell>
          <cell r="C3555" t="str">
            <v>un</v>
          </cell>
          <cell r="D3555">
            <v>8080.77</v>
          </cell>
        </row>
        <row r="3556">
          <cell r="A3556" t="str">
            <v>HM06751</v>
          </cell>
          <cell r="B3556" t="str">
            <v>TUBO C/FLANGE PN10 E BOLSA JE FERRO FUNDIDO DN=400 MM L=3.500 MM (370,55 KG) PINTURA EPÓXI VERMELHA, ACESSÓRIOS NÃO INCLUSOS NBR 15420 ESGOTO</v>
          </cell>
          <cell r="C3556" t="str">
            <v>un</v>
          </cell>
          <cell r="D3556">
            <v>8922.84</v>
          </cell>
        </row>
        <row r="3557">
          <cell r="A3557" t="str">
            <v>HM06752</v>
          </cell>
          <cell r="B3557" t="str">
            <v>TUBO C/FLANGE PN10 E BOLSA JE FERRO FUNDIDO DN=400 MM L=4.000 MM (415,30 KG) PINTURA EPÓXI VERMELHA, ACESSÓRIOS NÃO INCLUSOS NBR 15420 ESGOTO</v>
          </cell>
          <cell r="C3557" t="str">
            <v>un</v>
          </cell>
          <cell r="D3557">
            <v>9789.98</v>
          </cell>
        </row>
        <row r="3558">
          <cell r="A3558" t="str">
            <v>HM06753</v>
          </cell>
          <cell r="B3558" t="str">
            <v>TUBO C/FLANGE PN10 E BOLSA JE FERRO FUNDIDO DN=400 MM L=4.500 MM (460,05 KG) PINTURA EPÓXI VERMELHA, ACESSÓRIOS NÃO INCLUSOS NBR 15420 ESGOTO</v>
          </cell>
          <cell r="C3558" t="str">
            <v>un</v>
          </cell>
          <cell r="D3558">
            <v>10672.26</v>
          </cell>
        </row>
        <row r="3559">
          <cell r="A3559" t="str">
            <v>HM06754</v>
          </cell>
          <cell r="B3559" t="str">
            <v>TUBO C/FLANGE PN10 E BOLSA JE FERRO FUNDIDO DN=400 MM L=5.000 MM (504,80 KG) PINTURA EPÓXI VERMELHA, ACESSÓRIOS NÃO INCLUSOS NBR 15420 ESGOTO</v>
          </cell>
          <cell r="C3559" t="str">
            <v>un</v>
          </cell>
          <cell r="D3559">
            <v>11989.53</v>
          </cell>
        </row>
        <row r="3560">
          <cell r="A3560" t="str">
            <v>HM06755</v>
          </cell>
          <cell r="B3560" t="str">
            <v>TUBO C/FLANGE PN10 E BOLSA JE FERRO FUNDIDO DN=400 MM L=5.500 MM (549,55 KG) PINTURA EPÓXI VERMELHA, ACESSÓRIOS NÃO INCLUSOS NBR 15420 ESGOTO</v>
          </cell>
          <cell r="C3560" t="str">
            <v>un</v>
          </cell>
          <cell r="D3560">
            <v>12365.98</v>
          </cell>
        </row>
        <row r="3561">
          <cell r="A3561" t="str">
            <v>HM06756</v>
          </cell>
          <cell r="B3561" t="str">
            <v>TUBO C/FLANGE PN10 E BOLSA JE FERRO FUNDIDO DN=400 MM L=5.800 MM (576,40 KG) PINTURA EPÓXI VERMELHA, ACESSÓRIOS NÃO INCLUSOS NBR 15420 ESGOTO</v>
          </cell>
          <cell r="C3561" t="str">
            <v>un</v>
          </cell>
          <cell r="D3561">
            <v>12495.69</v>
          </cell>
        </row>
        <row r="3562">
          <cell r="A3562" t="str">
            <v>HM06757</v>
          </cell>
          <cell r="B3562" t="str">
            <v>TUBO C/FLANGE PN10 E BOLSA JE FERRO FUNDIDO DN=450 MM L=1.000 MM (175,20 KG) PINTURA EPÓXI VERMELHA, ACESSÓRIOS NÃO INCLUSOS NBR 15420 ESGOTO</v>
          </cell>
          <cell r="C3562" t="str">
            <v>un</v>
          </cell>
          <cell r="D3562">
            <v>5383.74</v>
          </cell>
        </row>
        <row r="3563">
          <cell r="A3563" t="str">
            <v>HM06758</v>
          </cell>
          <cell r="B3563" t="str">
            <v>TUBO C/FLANGE PN10 E BOLSA JE FERRO FUNDIDO DN=450 MM L=1.500 MM (227,75 KG) PINTURA EPÓXI VERMELHA, ACESSÓRIOS NÃO INCLUSOS NBR 15420 ESGOTO</v>
          </cell>
          <cell r="C3563" t="str">
            <v>un</v>
          </cell>
          <cell r="D3563">
            <v>6757.94</v>
          </cell>
        </row>
        <row r="3564">
          <cell r="A3564" t="str">
            <v>HM06759</v>
          </cell>
          <cell r="B3564" t="str">
            <v>TUBO C/FLANGE PN10 E BOLSA JE FERRO FUNDIDO DN=450 MM L=2.000 MM (280,30 KG) PINTURA EPÓXI VERMELHA, ACESSÓRIOS NÃO INCLUSOS NBR 15420 ESGOTO</v>
          </cell>
          <cell r="C3564" t="str">
            <v>un</v>
          </cell>
          <cell r="D3564">
            <v>7699.93</v>
          </cell>
        </row>
        <row r="3565">
          <cell r="A3565" t="str">
            <v>HM06760</v>
          </cell>
          <cell r="B3565" t="str">
            <v>TUBO C/FLANGE PN10 E BOLSA JE FERRO FUNDIDO DN=450 MM L=2.500 MM 332,85 KG) PINTURA EPÓXI VERMELHA, ACESSÓRIOS NÃO INCLUSOS NBR 15420 ESGOTO</v>
          </cell>
          <cell r="C3565" t="str">
            <v>un</v>
          </cell>
          <cell r="D3565">
            <v>8625.2800000000007</v>
          </cell>
        </row>
        <row r="3566">
          <cell r="A3566" t="str">
            <v>HM06761</v>
          </cell>
          <cell r="B3566" t="str">
            <v>TUBO C/FLANGE PN10 E BOLSA JE FERRO FUNDIDO DN=450 MM L=3.000 MM (385,40 KG) PINTURA EPÓXI VERMELHA, ACESSÓRIOS NÃO INCLUSOS NBR 15420 ESGOTO</v>
          </cell>
          <cell r="C3566" t="str">
            <v>un</v>
          </cell>
          <cell r="D3566">
            <v>9621.5499999999993</v>
          </cell>
        </row>
        <row r="3567">
          <cell r="A3567" t="str">
            <v>HM06762</v>
          </cell>
          <cell r="B3567" t="str">
            <v>TUBO C/FLANGE PN10 E BOLSA JE FERRO FUNDIDO DN=450 MM L=3.500 MM (437,95 KG) PINTURA EPÓXI VERMELHA, ACESSÓRIOS NÃO INCLUSOS NBR 15420 ESGOTO</v>
          </cell>
          <cell r="C3567" t="str">
            <v>un</v>
          </cell>
          <cell r="D3567">
            <v>10602.06</v>
          </cell>
        </row>
        <row r="3568">
          <cell r="A3568" t="str">
            <v>HM06763</v>
          </cell>
          <cell r="B3568" t="str">
            <v>TUBO C/FLANGE PN10 E BOLSA JE FERRO FUNDIDO DN=450 MM L=4.000 MM (490,50 KG) PINTURA EPÓXI VERMELHA, ACESSÓRIOS NÃO INCLUSOS NBR 15420 ESGOTO</v>
          </cell>
          <cell r="C3568" t="str">
            <v>un</v>
          </cell>
          <cell r="D3568">
            <v>11613.64</v>
          </cell>
        </row>
        <row r="3569">
          <cell r="A3569" t="str">
            <v>HM06764</v>
          </cell>
          <cell r="B3569" t="str">
            <v>TUBO C/FLANGE PN10 E BOLSA JE FERRO FUNDIDO DN=450 MM L=4.500 MM (543,05 KG) PINTURA EPÓXI VERMELHA, ACESSÓRIOS NÃO INCLUSOS NBR 15420 ESGOTO</v>
          </cell>
          <cell r="C3569" t="str">
            <v>un</v>
          </cell>
          <cell r="D3569">
            <v>12576.47</v>
          </cell>
        </row>
        <row r="3570">
          <cell r="A3570" t="str">
            <v>HM06765</v>
          </cell>
          <cell r="B3570" t="str">
            <v>TUBO C/FLANGE PN10 E BOLSA JE FERRO FUNDIDO DN=450 MM L=5.000 MM (595,60 KG) PINTURA EPÓXI VERMELHA, ACESSÓRIOS NÃO INCLUSOS NBR 15420 ESGOTO</v>
          </cell>
          <cell r="C3570" t="str">
            <v>un</v>
          </cell>
          <cell r="D3570">
            <v>14180.18</v>
          </cell>
        </row>
        <row r="3571">
          <cell r="A3571" t="str">
            <v>HM06766</v>
          </cell>
          <cell r="B3571" t="str">
            <v>TUBO C/FLANGE PN10 E BOLSA JE FERRO FUNDIDO DN=450 MM L=5.500 MM (648,15 KG) PINTURA EPÓXI VERMELHA, ACESSÓRIOS NÃO INCLUSOS NBR 15420 ESGOTO</v>
          </cell>
          <cell r="C3571" t="str">
            <v>un</v>
          </cell>
          <cell r="D3571">
            <v>14551.76</v>
          </cell>
        </row>
        <row r="3572">
          <cell r="A3572" t="str">
            <v>HM06767</v>
          </cell>
          <cell r="B3572" t="str">
            <v>TUBO C/FLANGE PN10 E BOLSA JE FERRO FUNDIDO DN=450 MM L=5.800 MM (679,68 KG) PINTURA EPÓXI VERMELHA, ACESSÓRIOS NÃO INCLUSOS NBR 15420 ESGOTO</v>
          </cell>
          <cell r="C3572" t="str">
            <v>un</v>
          </cell>
          <cell r="D3572">
            <v>14776.16</v>
          </cell>
        </row>
        <row r="3573">
          <cell r="A3573" t="str">
            <v>HM06768</v>
          </cell>
          <cell r="B3573" t="str">
            <v>TUBO C/FLANGE PN10 E BOLSA JE FERRO FUNDIDO DN=500 MM L=1.000 MM (202,60 KG) PINTURA EPÓXI VERMELHA, ACESSÓRIOS NÃO INCLUSOS NBR 15420 ESGOTO</v>
          </cell>
          <cell r="C3573" t="str">
            <v>un</v>
          </cell>
          <cell r="D3573">
            <v>6221.98</v>
          </cell>
        </row>
        <row r="3574">
          <cell r="A3574" t="str">
            <v>HM06769</v>
          </cell>
          <cell r="B3574" t="str">
            <v>TUBO C/FLANGE PN10 E BOLSA JE FERRO FUNDIDO DN=500 MM L=1.500 MM (263,50 KG) PINTURA EPÓXI VERMELHA, ACESSÓRIOS NÃO INCLUSOS NBR 15420 ESGOTO</v>
          </cell>
          <cell r="C3574" t="str">
            <v>un</v>
          </cell>
          <cell r="D3574">
            <v>7426.78</v>
          </cell>
        </row>
        <row r="3575">
          <cell r="A3575" t="str">
            <v>HM06770</v>
          </cell>
          <cell r="B3575" t="str">
            <v>TUBO C/FLANGE PN10 E BOLSA JE FERRO FUNDIDO DN=500 MM L=2.000 MM (324,40 KG) PINTURA EPÓXI VERMELHA, ACESSÓRIOS NÃO INCLUSOS NBR 15420 ESGOTO</v>
          </cell>
          <cell r="C3575" t="str">
            <v>un</v>
          </cell>
          <cell r="D3575">
            <v>8493.7800000000007</v>
          </cell>
        </row>
        <row r="3576">
          <cell r="A3576" t="str">
            <v>HM06771</v>
          </cell>
          <cell r="B3576" t="str">
            <v>TUBO C/FLANGE PN10 E BOLSA JE FERRO FUNDIDO DN=500 MM L=2.500 MM (385,30 KG) PINTURA EPÓXI VERMELHA, ACESSÓRIOS NÃO INCLUSOS NBR 15420 ESGOTO</v>
          </cell>
          <cell r="C3576" t="str">
            <v>un</v>
          </cell>
          <cell r="D3576">
            <v>9590.35</v>
          </cell>
        </row>
        <row r="3577">
          <cell r="A3577" t="str">
            <v>HM06772</v>
          </cell>
          <cell r="B3577" t="str">
            <v>TUBO C/FLANGE PN10 E BOLSA JE FERRO FUNDIDO DN=500 MM L=3.000 MM (446,20 KG) PINTURA EPÓXI VERMELHA, ACESSÓRIOS NÃO INCLUSOS NBR 15420 ESGOTO</v>
          </cell>
          <cell r="C3577" t="str">
            <v>un</v>
          </cell>
          <cell r="D3577">
            <v>10718.36</v>
          </cell>
        </row>
        <row r="3578">
          <cell r="A3578" t="str">
            <v>HM06773</v>
          </cell>
          <cell r="B3578" t="str">
            <v>TUBO C/FLANGE PN10 E BOLSA JE FERRO FUNDIDO DN=500 MM L=3.500 MM (507,10 KG) PINTURA EPÓXI VERMELHA, ACESSÓRIOS NÃO INCLUSOS NBR 15420 ESGOTO</v>
          </cell>
          <cell r="C3578" t="str">
            <v>un</v>
          </cell>
          <cell r="D3578">
            <v>11828.65</v>
          </cell>
        </row>
        <row r="3579">
          <cell r="A3579" t="str">
            <v>HM06774</v>
          </cell>
          <cell r="B3579" t="str">
            <v>TUBO C/FLANGE PN10 E BOLSA JE FERRO FUNDIDO DN=500 MM L=4.000 MM (568,00 KG) PINTURA EPÓXI VERMELHA, ACESSÓRIOS NÃO INCLUSOS NBR 15420 ESGOTO</v>
          </cell>
          <cell r="C3579" t="str">
            <v>un</v>
          </cell>
          <cell r="D3579">
            <v>12977.07</v>
          </cell>
        </row>
        <row r="3580">
          <cell r="A3580" t="str">
            <v>HM06775</v>
          </cell>
          <cell r="B3580" t="str">
            <v>TUBO C/FLANGE PN10 E BOLSA JE FERRO FUNDIDO DN=500 MM L=4.500 MM (628,90 KG) PINTURA EPÓXI VERMELHA, ACESSÓRIOS NÃO INCLUSOS NBR 15420 ESGOTO</v>
          </cell>
          <cell r="C3580" t="str">
            <v>un</v>
          </cell>
          <cell r="D3580">
            <v>14073.71</v>
          </cell>
        </row>
        <row r="3581">
          <cell r="A3581" t="str">
            <v>HM06776</v>
          </cell>
          <cell r="B3581" t="str">
            <v>TUBO C/FLANGE PN10 E BOLSA JE FERRO FUNDIDO DN=500 MM L=5.000 MM (689,80 KG) PINTURA EPÓXI VERMELHA, ACESSÓRIOS NÃO INCLUSOS NBR 15420 ESGOTO</v>
          </cell>
          <cell r="C3581" t="str">
            <v>un</v>
          </cell>
          <cell r="D3581">
            <v>15887.25</v>
          </cell>
        </row>
        <row r="3582">
          <cell r="A3582" t="str">
            <v>HM06777</v>
          </cell>
          <cell r="B3582" t="str">
            <v>TUBO C/FLANGE PN10 E BOLSA JE FERRO FUNDIDO DN=500 MM L=5.500 MM (750,70 KG) PINTURA EPÓXI VERMELHA, ACESSÓRIOS NÃO INCLUSOS NBR 15420 ESGOTO</v>
          </cell>
          <cell r="C3582" t="str">
            <v>un</v>
          </cell>
          <cell r="D3582">
            <v>16315.41</v>
          </cell>
        </row>
        <row r="3583">
          <cell r="A3583" t="str">
            <v>HM06778</v>
          </cell>
          <cell r="B3583" t="str">
            <v>TUBO C/FLANGE PN10 E BOLSA JE FERRO FUNDIDO DN=500 MM L=5.800 MM (787,24 KG) PINTURA EPÓXI VERMELHA, ACESSÓRIOS NÃO INCLUSOS NBR 15420 ESGOTO</v>
          </cell>
          <cell r="C3583" t="str">
            <v>un</v>
          </cell>
          <cell r="D3583">
            <v>16575.03</v>
          </cell>
        </row>
        <row r="3584">
          <cell r="A3584" t="str">
            <v>HM06911</v>
          </cell>
          <cell r="B3584" t="str">
            <v>TUBO C/FLANGE PN10/16/25 E PONTA FERRO FUNDIDO DN=80 MM L=1.000 MM (17,90 KG) PINTURA EPÓXI VERMELHA, ACESSÓRIOS NÃO INCLUSOS NBR 15420 ESGOTO</v>
          </cell>
          <cell r="C3584" t="str">
            <v>un</v>
          </cell>
          <cell r="D3584">
            <v>1387.92</v>
          </cell>
        </row>
        <row r="3585">
          <cell r="A3585" t="str">
            <v>HM06912</v>
          </cell>
          <cell r="B3585" t="str">
            <v>TUBO C/FLANGE PN10/16/25 E PONTA FERRO FUNDIDO DN=80 MM L=1.500 MM (24,85 KG) PINTURA EPÓXI VERMELHA, ACESSÓRIOS NÃO INCLUSOS NBR 15420 ESGOTO</v>
          </cell>
          <cell r="C3585" t="str">
            <v>un</v>
          </cell>
          <cell r="D3585">
            <v>1722.77</v>
          </cell>
        </row>
        <row r="3586">
          <cell r="A3586" t="str">
            <v>HM06913</v>
          </cell>
          <cell r="B3586" t="str">
            <v>TUBO C/FLANGE PN10/16/25 E PONTA FERRO FUNDIDO DN=80 MM L=2.000 MM (31,80 KG) PINTURA EPÓXI VERMELHA, ACESSÓRIOS NÃO INCLUSOS NBR 15420 ESGOTO</v>
          </cell>
          <cell r="C3586" t="str">
            <v>un</v>
          </cell>
          <cell r="D3586">
            <v>2007.96</v>
          </cell>
        </row>
        <row r="3587">
          <cell r="A3587" t="str">
            <v>HM06914</v>
          </cell>
          <cell r="B3587" t="str">
            <v>TUBO C/FLANGE PN10/16/25 E PONTA FERRO FUNDIDO DN=80 MM L=2.500 MM (38,75 KG) PINTURA EPÓXI VERMELHA, ACESSÓRIOS NÃO INCLUSOS NBR 15420 ESGOTO</v>
          </cell>
          <cell r="C3587" t="str">
            <v>un</v>
          </cell>
          <cell r="D3587">
            <v>2278.5500000000002</v>
          </cell>
        </row>
        <row r="3588">
          <cell r="A3588" t="str">
            <v>HM06915</v>
          </cell>
          <cell r="B3588" t="str">
            <v>TUBO C/FLANGE PN10/16/25 E PONTA FERRO FUNDIDO DN=80 MM L=3.000 MM (45,70 KG) PINTURA EPÓXI VERMELHA, ACESSÓRIOS NÃO INCLUSOS NBR 15420 ESGOTO</v>
          </cell>
          <cell r="C3588" t="str">
            <v>un</v>
          </cell>
          <cell r="D3588">
            <v>2511.11</v>
          </cell>
        </row>
        <row r="3589">
          <cell r="A3589" t="str">
            <v>HM06916</v>
          </cell>
          <cell r="B3589" t="str">
            <v>TUBO C/FLANGE PN10/16/25 E PONTA FERRO FUNDIDO DN=80 MM L=3.500 MM (52,65 KG) PINTURA EPÓXI VERMELHA, ACESSÓRIOS NÃO INCLUSOS NBR 15420 ESGOTO</v>
          </cell>
          <cell r="C3589" t="str">
            <v>un</v>
          </cell>
          <cell r="D3589">
            <v>2790.57</v>
          </cell>
        </row>
        <row r="3590">
          <cell r="A3590" t="str">
            <v>HM06917</v>
          </cell>
          <cell r="B3590" t="str">
            <v>TUBO C/FLANGE PN10/16/25 E PONTA FERRO FUNDIDO DN=80 MM L=4.000 MM (59,60 KG) PINTURA EPÓXI VERMELHA, ACESSÓRIOS NÃO INCLUSOS NBR 15420 ESGOTO</v>
          </cell>
          <cell r="C3590" t="str">
            <v>un</v>
          </cell>
          <cell r="D3590">
            <v>3070.2</v>
          </cell>
        </row>
        <row r="3591">
          <cell r="A3591" t="str">
            <v>HM06918</v>
          </cell>
          <cell r="B3591" t="str">
            <v>TUBO C/FLANGE PN10/16/25 E PONTA FERRO FUNDIDO DN=80 MM L=4.500 MM (66,55 KG) PINTURA EPÓXI VERMELHA, ACESSÓRIOS NÃO INCLUSOS NBR 15420 ESGOTO</v>
          </cell>
          <cell r="C3591" t="str">
            <v>un</v>
          </cell>
          <cell r="D3591">
            <v>3354.66</v>
          </cell>
        </row>
        <row r="3592">
          <cell r="A3592" t="str">
            <v>HM06919</v>
          </cell>
          <cell r="B3592" t="str">
            <v>TUBO C/FLANGE PN10/16/25 E PONTA FERRO FUNDIDO DN=80 MM L=5.000 MM (73,50 KG) PINTURA EPÓXI VERMELHA, ACESSÓRIOS NÃO INCLUSOS NBR 15420 ESGOTO</v>
          </cell>
          <cell r="C3592" t="str">
            <v>un</v>
          </cell>
          <cell r="D3592">
            <v>3878.66</v>
          </cell>
        </row>
        <row r="3593">
          <cell r="A3593" t="str">
            <v>HM06920</v>
          </cell>
          <cell r="B3593" t="str">
            <v>TUBO C/FLANGE PN10/16/25 E PONTA FERRO FUNDIDO DN=80 MM L=5.500 MM (80,45 KG) PINTURA EPÓXI VERMELHA, ACESSÓRIOS NÃO INCLUSOS NBR 15420 ESGOTO</v>
          </cell>
          <cell r="C3593" t="str">
            <v>un</v>
          </cell>
          <cell r="D3593">
            <v>3916</v>
          </cell>
        </row>
        <row r="3594">
          <cell r="A3594" t="str">
            <v>HM06921</v>
          </cell>
          <cell r="B3594" t="str">
            <v>TUBO C/FLANGE PN10/16/25 E PONTA FERRO FUNDIDO DN=80 MM L=5.800 MM (84,62 KG) PINTURA EPÓXI VERMELHA, ACESSÓRIOS NÃO INCLUSOS NBR 15420 ESGOTO</v>
          </cell>
          <cell r="C3594" t="str">
            <v>un</v>
          </cell>
          <cell r="D3594">
            <v>3942.77</v>
          </cell>
        </row>
        <row r="3595">
          <cell r="A3595" t="str">
            <v>HM06878</v>
          </cell>
          <cell r="B3595" t="str">
            <v>TUBO C/FLANGE PN10/16 E PONTA FERRO FUNDIDO DN=100 MM L=1.000 MM (21,70 KG) PINTURA EPÓXI VERMELHA, ACESSÓRIOS NÃO INCLUSOS NBR 15420 ESGOTO</v>
          </cell>
          <cell r="C3595" t="str">
            <v>un</v>
          </cell>
          <cell r="D3595">
            <v>1433.57</v>
          </cell>
        </row>
        <row r="3596">
          <cell r="A3596" t="str">
            <v>HM06879</v>
          </cell>
          <cell r="B3596" t="str">
            <v>TUBO C/FLANGE PN10/16 E PONTA FERRO FUNDIDO DN=100 MM L=1.500 MM (30,30 KG) PINTURA EPÓXI VERMELHA, ACESSÓRIOS NÃO INCLUSOS NBR 15420 ESGOTO</v>
          </cell>
          <cell r="C3596" t="str">
            <v>un</v>
          </cell>
          <cell r="D3596">
            <v>1510.48</v>
          </cell>
        </row>
        <row r="3597">
          <cell r="A3597" t="str">
            <v>HM06880</v>
          </cell>
          <cell r="B3597" t="str">
            <v>TUBO C/FLANGE PN10/16 E PONTA FERRO FUNDIDO DN=100 MM L=2.000 MM (38,90 KG) PINTURA EPÓXI VERMELHA, ACESSÓRIOS NÃO INCLUSOS NBR 15420 ESGOTO</v>
          </cell>
          <cell r="C3597" t="str">
            <v>un</v>
          </cell>
          <cell r="D3597">
            <v>1740.84</v>
          </cell>
        </row>
        <row r="3598">
          <cell r="A3598" t="str">
            <v>HM06881</v>
          </cell>
          <cell r="B3598" t="str">
            <v>TUBO C/FLANGE PN10/16 E PONTA FERRO FUNDIDO DN=100 MM L=2.500 MM (47,50 KG) PINTURA EPÓXI VERMELHA, ACESSÓRIOS NÃO INCLUSOS NBR 15420 ESGOTO</v>
          </cell>
          <cell r="C3598" t="str">
            <v>un</v>
          </cell>
          <cell r="D3598">
            <v>1955.07</v>
          </cell>
        </row>
        <row r="3599">
          <cell r="A3599" t="str">
            <v>HM06882</v>
          </cell>
          <cell r="B3599" t="str">
            <v>TUBO C/FLANGE PN10/16 E PONTA FERRO FUNDIDO DN=100 MM L=3.000 MM (56,10 KG) PINTURA EPÓXI VERMELHA, ACESSÓRIOS NÃO INCLUSOS NBR 15420 ESGOTO</v>
          </cell>
          <cell r="C3599" t="str">
            <v>un</v>
          </cell>
          <cell r="D3599">
            <v>2360.25</v>
          </cell>
        </row>
        <row r="3600">
          <cell r="A3600" t="str">
            <v>HM06883</v>
          </cell>
          <cell r="B3600" t="str">
            <v>TUBO C/FLANGE PN10/16 E PONTA FERRO FUNDIDO DN=100 MM L=3.500 MM (64,70 KG) PINTURA EPÓXI VERMELHA, ACESSÓRIOS NÃO INCLUSOS NBR 15420 ESGOTO</v>
          </cell>
          <cell r="C3600" t="str">
            <v>un</v>
          </cell>
          <cell r="D3600">
            <v>2399.63</v>
          </cell>
        </row>
        <row r="3601">
          <cell r="A3601" t="str">
            <v>HM06884</v>
          </cell>
          <cell r="B3601" t="str">
            <v>TUBO C/FLANGE PN10/16 E PONTA FERRO FUNDIDO DN=100 MM L=4.000 MM (73,30 KG) PINTURA EPÓXI VERMELHA, ACESSÓRIOS NÃO INCLUSOS NBR 15420 ESGOTO</v>
          </cell>
          <cell r="C3601" t="str">
            <v>un</v>
          </cell>
          <cell r="D3601">
            <v>2627.8</v>
          </cell>
        </row>
        <row r="3602">
          <cell r="A3602" t="str">
            <v>HM06885</v>
          </cell>
          <cell r="B3602" t="str">
            <v>TUBO C/FLANGE PN10/16 E PONTA FERRO FUNDIDO DN=100 MM L=4.500 MM (81,90 KG) PINTURA EPÓXI VERMELHA, ACESSÓRIOS NÃO INCLUSOS NBR 15420 ESGOTO</v>
          </cell>
          <cell r="C3602" t="str">
            <v>un</v>
          </cell>
          <cell r="D3602">
            <v>2842.01</v>
          </cell>
        </row>
        <row r="3603">
          <cell r="A3603" t="str">
            <v>HM06886</v>
          </cell>
          <cell r="B3603" t="str">
            <v>TUBO C/FLANGE PN10/16 E PONTA FERRO FUNDIDO DN=100 MM L=5.000 MM (90,50 KG) PINTURA EPÓXI VERMELHA, ACESSÓRIOS NÃO INCLUSOS NBR 15420 ESGOTO</v>
          </cell>
          <cell r="C3603" t="str">
            <v>un</v>
          </cell>
          <cell r="D3603">
            <v>3244.13</v>
          </cell>
        </row>
        <row r="3604">
          <cell r="A3604" t="str">
            <v>HM06887</v>
          </cell>
          <cell r="B3604" t="str">
            <v>TUBO C/FLANGE PN10/16 E PONTA FERRO FUNDIDO DN=100 MM L=5.500 MM (99,10 KG) PINTURA EPÓXI VERMELHA, ACESSÓRIOS NÃO INCLUSOS NBR 15420 ESGOTO</v>
          </cell>
          <cell r="C3604" t="str">
            <v>un</v>
          </cell>
          <cell r="D3604">
            <v>3288.2</v>
          </cell>
        </row>
        <row r="3605">
          <cell r="A3605" t="str">
            <v>HM06888</v>
          </cell>
          <cell r="B3605" t="str">
            <v>TUBO C/FLANGE PN10/16 E PONTA FERRO FUNDIDO DN=100 MM L=5.800 MM (104,26 KG) PINTURA EPÓXI VERMELHA, ACESSÓRIOS NÃO INCLUSOS NBR 15420 ESGOTO</v>
          </cell>
          <cell r="C3605" t="str">
            <v>un</v>
          </cell>
          <cell r="D3605">
            <v>3316.15</v>
          </cell>
        </row>
        <row r="3606">
          <cell r="A3606" t="str">
            <v>HM06889</v>
          </cell>
          <cell r="B3606" t="str">
            <v>TUBO C/FLANGE PN10/16 E PONTA FERRO FUNDIDO DN=150 MM L=1.000 MM (34,00 KG) PINTURA EPÓXI VERMELHA, ACESSÓRIOS NÃO INCLUSOS NBR 15420 ESGOTO</v>
          </cell>
          <cell r="C3606" t="str">
            <v>un</v>
          </cell>
          <cell r="D3606">
            <v>1881.91</v>
          </cell>
        </row>
        <row r="3607">
          <cell r="A3607" t="str">
            <v>HM06890</v>
          </cell>
          <cell r="B3607" t="str">
            <v>TUBO C/FLANGE PN10/16 E PONTA FERRO FUNDIDO DN=150 MM L=1.500 MM (47,00 KG) PINTURA EPÓXI VERMELHA, ACESSÓRIOS NÃO INCLUSOS NBR 15420 ESGOTO</v>
          </cell>
          <cell r="C3607" t="str">
            <v>un</v>
          </cell>
          <cell r="D3607">
            <v>2283.6999999999998</v>
          </cell>
        </row>
        <row r="3608">
          <cell r="A3608" t="str">
            <v>HM06891</v>
          </cell>
          <cell r="B3608" t="str">
            <v>TUBO C/FLANGE PN10/16 E PONTA FERRO FUNDIDO DN=150 MM L=2.000 MM (60,00 KG) PINTURA EPÓXI VERMELHA, ACESSÓRIOS NÃO INCLUSOS NBR 15420 ESGOTO</v>
          </cell>
          <cell r="C3608" t="str">
            <v>un</v>
          </cell>
          <cell r="D3608">
            <v>2656.4</v>
          </cell>
        </row>
        <row r="3609">
          <cell r="A3609" t="str">
            <v>HM06892</v>
          </cell>
          <cell r="B3609" t="str">
            <v>TUBO C/FLANGE PN10/16 E PONTA FERRO FUNDIDO DN=150 MM L=2.500 MM (73,00 KG) PINTURA EPÓXI VERMELHA, ACESSÓRIOS NÃO INCLUSOS NBR 15420 ESGOTO</v>
          </cell>
          <cell r="C3609" t="str">
            <v>un</v>
          </cell>
          <cell r="D3609">
            <v>3004.18</v>
          </cell>
        </row>
        <row r="3610">
          <cell r="A3610" t="str">
            <v>HM06893</v>
          </cell>
          <cell r="B3610" t="str">
            <v>TUBO C/FLANGE PN10/16 E PONTA FERRO FUNDIDO DN=150 MM L=3.000 MM (86,00 KG) PINTURA EPÓXI VERMELHA, ACESSÓRIOS NÃO INCLUSOS NBR 15420 ESGOTO</v>
          </cell>
          <cell r="C3610" t="str">
            <v>un</v>
          </cell>
          <cell r="D3610">
            <v>3310.62</v>
          </cell>
        </row>
        <row r="3611">
          <cell r="A3611" t="str">
            <v>HM06894</v>
          </cell>
          <cell r="B3611" t="str">
            <v>TUBO C/FLANGE PN10/16 E PONTA FERRO FUNDIDO DN=150 MM L=3.500 MM (99,00 KG) PINTURA EPÓXI VERMELHA, ACESSÓRIOS NÃO INCLUSOS NBR 15420 ESGOTO</v>
          </cell>
          <cell r="C3611" t="str">
            <v>un</v>
          </cell>
          <cell r="D3611">
            <v>3670.49</v>
          </cell>
        </row>
        <row r="3612">
          <cell r="A3612" t="str">
            <v>HM06895</v>
          </cell>
          <cell r="B3612" t="str">
            <v>TUBO C/FLANGE PN10/16 E PONTA FERRO FUNDIDO DN=150 MM L=4.000 MM (112,00 KG) PINTURA EPÓXI VERMELHA, ACESSÓRIOS NÃO INCLUSOS NBR 15420 ESGOTO</v>
          </cell>
          <cell r="C3612" t="str">
            <v>un</v>
          </cell>
          <cell r="D3612">
            <v>4034.61</v>
          </cell>
        </row>
        <row r="3613">
          <cell r="A3613" t="str">
            <v>HM06896</v>
          </cell>
          <cell r="B3613" t="str">
            <v>TUBO C/FLANGE PN10/16 E PONTA FERRO FUNDIDO DN=150 MM L=4.500 MM (125,00 KG) PINTURA EPÓXI VERMELHA, ACESSÓRIOS NÃO INCLUSOS NBR 15420 ESGOTO</v>
          </cell>
          <cell r="C3613" t="str">
            <v>un</v>
          </cell>
          <cell r="D3613">
            <v>4415.68</v>
          </cell>
        </row>
        <row r="3614">
          <cell r="A3614" t="str">
            <v>HM06897</v>
          </cell>
          <cell r="B3614" t="str">
            <v>TUBO C/FLANGE PN10/16 E PONTA FERRO FUNDIDO DN=150 MM L=5.000 MM (138,00 KG) PINTURA EPÓXI VERMELHA, ACESSÓRIOS NÃO INCLUSOS NBR 15420 ESGOTO</v>
          </cell>
          <cell r="C3614" t="str">
            <v>un</v>
          </cell>
          <cell r="D3614">
            <v>4708.45</v>
          </cell>
        </row>
        <row r="3615">
          <cell r="A3615" t="str">
            <v>HM06898</v>
          </cell>
          <cell r="B3615" t="str">
            <v>TUBO C/FLANGE PN10/16 E PONTA FERRO FUNDIDO DN=150 MM L=5.500 MM (151,00 KG) PINTURA EPÓXI VERMELHA, ACESSÓRIOS NÃO INCLUSOS NBR 15420 ESGOTO</v>
          </cell>
          <cell r="C3615" t="str">
            <v>un</v>
          </cell>
          <cell r="D3615">
            <v>5174.75</v>
          </cell>
        </row>
        <row r="3616">
          <cell r="A3616" t="str">
            <v>HM06899</v>
          </cell>
          <cell r="B3616" t="str">
            <v>TUBO C/FLANGE PN10/16 E PONTA FERRO FUNDIDO DN=150 MM L=5.800 MM (158,80 KG) PINTURA EPÓXI VERMELHA, ACESSÓRIOS NÃO INCLUSOS NBR 15420 ESGOTO</v>
          </cell>
          <cell r="C3616" t="str">
            <v>un</v>
          </cell>
          <cell r="D3616">
            <v>5223.95</v>
          </cell>
        </row>
        <row r="3617">
          <cell r="A3617" t="str">
            <v>HM06779</v>
          </cell>
          <cell r="B3617" t="str">
            <v>TUBO C/FLANGE PN10 E PONTA FERRO FUNDIDO DN=200 MM L=1.000 MM (44,80 KG) PINTURA EPÓXI VERMELHA, ACESSÓRIOS NÃO INCLUSOS NBR 15420 ESGOTO</v>
          </cell>
          <cell r="C3617" t="str">
            <v>un</v>
          </cell>
          <cell r="D3617">
            <v>2284.5700000000002</v>
          </cell>
        </row>
        <row r="3618">
          <cell r="A3618" t="str">
            <v>HM06780</v>
          </cell>
          <cell r="B3618" t="str">
            <v>TUBO C/FLANGE PN10 E PONTA FERRO FUNDIDO DN=200 MM L=1.500 MM (62,20 KG) PINTURA EPÓXI VERMELHA, ACESSÓRIOS NÃO INCLUSOS NBR 15420 ESGOTO</v>
          </cell>
          <cell r="C3618" t="str">
            <v>un</v>
          </cell>
          <cell r="D3618">
            <v>2717.95</v>
          </cell>
        </row>
        <row r="3619">
          <cell r="A3619" t="str">
            <v>HM06781</v>
          </cell>
          <cell r="B3619" t="str">
            <v>TUBO C/FLANGE PN10 E PONTA FERRO FUNDIDO DN=200 MM L=2.000 MM (79,60 KG) PINTURA EPÓXI VERMELHA, ACESSÓRIOS NÃO INCLUSOS NBR 15420 ESGOTO</v>
          </cell>
          <cell r="C3619" t="str">
            <v>un</v>
          </cell>
          <cell r="D3619">
            <v>3180.85</v>
          </cell>
        </row>
        <row r="3620">
          <cell r="A3620" t="str">
            <v>HM06782</v>
          </cell>
          <cell r="B3620" t="str">
            <v>TUBO C/FLANGE PN10 E PONTA FERRO FUNDIDO DN=200 MM L=2.500 MM (97,00 KG) PINTURA EPÓXI VERMELHA, ACESSÓRIOS NÃO INCLUSOS NBR 15420 ESGOTO</v>
          </cell>
          <cell r="C3620" t="str">
            <v>un</v>
          </cell>
          <cell r="D3620">
            <v>3614.26</v>
          </cell>
        </row>
        <row r="3621">
          <cell r="A3621" t="str">
            <v>HM06783</v>
          </cell>
          <cell r="B3621" t="str">
            <v>TUBO C/FLANGE PN10 E PONTA FERRO FUNDIDO DN=200 MM L=3.000 MM (114,40 KG) PINTURA EPÓXI VERMELHA, ACESSÓRIOS NÃO INCLUSOS NBR 15420 ESGOTO</v>
          </cell>
          <cell r="C3621" t="str">
            <v>un</v>
          </cell>
          <cell r="D3621">
            <v>4151.28</v>
          </cell>
        </row>
        <row r="3622">
          <cell r="A3622" t="str">
            <v>HM06784</v>
          </cell>
          <cell r="B3622" t="str">
            <v>TUBO C/FLANGE PN10 E PONTA FERRO FUNDIDO DN=200 MM L=3.500 MM (131,80 KG) PINTURA EPÓXI VERMELHA, ACESSÓRIOS NÃO INCLUSOS NBR 15420 ESGOTO</v>
          </cell>
          <cell r="C3622" t="str">
            <v>un</v>
          </cell>
          <cell r="D3622">
            <v>4569.8900000000003</v>
          </cell>
        </row>
        <row r="3623">
          <cell r="A3623" t="str">
            <v>HM06785</v>
          </cell>
          <cell r="B3623" t="str">
            <v>TUBO C/FLANGE PN10 E PONTA FERRO FUNDIDO DN=200 MM L=4.000 MM (149,20 KG) PINTURA EPÓXI VERMELHA, ACESSÓRIOS NÃO INCLUSOS NBR 15420 ESGOTO</v>
          </cell>
          <cell r="C3623" t="str">
            <v>un</v>
          </cell>
          <cell r="D3623">
            <v>5049.32</v>
          </cell>
        </row>
        <row r="3624">
          <cell r="A3624" t="str">
            <v>HM06786</v>
          </cell>
          <cell r="B3624" t="str">
            <v>TUBO C/FLANGE PN10 E PONTA FERRO FUNDIDO DN=200 MM L=4.500 MM (166,60 KG) PINTURA EPÓXI VERMELHA, ACESSÓRIOS NÃO INCLUSOS NBR 15420 ESGOTO</v>
          </cell>
          <cell r="C3624" t="str">
            <v>un</v>
          </cell>
          <cell r="D3624">
            <v>5468.01</v>
          </cell>
        </row>
        <row r="3625">
          <cell r="A3625" t="str">
            <v>HM06787</v>
          </cell>
          <cell r="B3625" t="str">
            <v>TUBO C/FLANGE PN10 E PONTA FERRO FUNDIDO DN=200 MM L=5.000 MM (184,00 KG) PINTURA EPÓXI VERMELHA, ACESSÓRIOS NÃO INCLUSOS NBR 15420 ESGOTO</v>
          </cell>
          <cell r="C3625" t="str">
            <v>un</v>
          </cell>
          <cell r="D3625">
            <v>6251.54</v>
          </cell>
        </row>
        <row r="3626">
          <cell r="A3626" t="str">
            <v>HM06788</v>
          </cell>
          <cell r="B3626" t="str">
            <v>TUBO C/FLANGE PN10 E PONTA FERRO FUNDIDO DN=200 MM L=5.500 MM (201,40 KG) PINTURA EPÓXI VERMELHA, ACESSÓRIOS NÃO INCLUSOS NBR 15420 ESGOTO</v>
          </cell>
          <cell r="C3626" t="str">
            <v>un</v>
          </cell>
          <cell r="D3626">
            <v>6617.41</v>
          </cell>
        </row>
        <row r="3627">
          <cell r="A3627" t="str">
            <v>HM06789</v>
          </cell>
          <cell r="B3627" t="str">
            <v>TUBO C/FLANGE PN10 E PONTA FERRO FUNDIDO DN=200 MM L=5.800 MM (211,84 KG) PINTURA EPÓXI VERMELHA, ACESSÓRIOS NÃO INCLUSOS NBR 15420 ESGOTO</v>
          </cell>
          <cell r="C3627" t="str">
            <v>un</v>
          </cell>
          <cell r="D3627">
            <v>6692.37</v>
          </cell>
        </row>
        <row r="3628">
          <cell r="A3628" t="str">
            <v>HM06790</v>
          </cell>
          <cell r="B3628" t="str">
            <v>TUBO C/FLANGE PN10 E PONTA FERRO FUNDIDO DN=250 MM L=1.000 MM (59,60 KG) PINTURA EPÓXI VERMELHA, ACESSÓRIOS NÃO INCLUSOS NBR 15420 ESGOTO</v>
          </cell>
          <cell r="C3628" t="str">
            <v>un</v>
          </cell>
          <cell r="D3628">
            <v>2638.04</v>
          </cell>
        </row>
        <row r="3629">
          <cell r="A3629" t="str">
            <v>HM06791</v>
          </cell>
          <cell r="B3629" t="str">
            <v>TUBO C/FLANGE PN10 E PONTA FERRO FUNDIDO DN=250 MM L=1.500 MM (82,60 KG) PINTURA EPÓXI VERMELHA, ACESSÓRIOS NÃO INCLUSOS NBR 15420 ESGOTO</v>
          </cell>
          <cell r="C3629" t="str">
            <v>un</v>
          </cell>
          <cell r="D3629">
            <v>3197.48</v>
          </cell>
        </row>
        <row r="3630">
          <cell r="A3630" t="str">
            <v>HM06792</v>
          </cell>
          <cell r="B3630" t="str">
            <v>TUBO C/FLANGE PN10 E PONTA FERRO FUNDIDO DN=250 MM L=2.000 MM (105,30 KG) PINTURA EPÓXI VERMELHA, ACESSÓRIOS NÃO INCLUSOS NBR 15420 ESGOTO</v>
          </cell>
          <cell r="C3630" t="str">
            <v>un</v>
          </cell>
          <cell r="D3630">
            <v>3757.01</v>
          </cell>
        </row>
        <row r="3631">
          <cell r="A3631" t="str">
            <v>HM06793</v>
          </cell>
          <cell r="B3631" t="str">
            <v>TUBO C/FLANGE PN10 E PONTA FERRO FUNDIDO DN=250 MM L=2.500 MM (128,00 KG) PINTURA EPÓXI VERMELHA, ACESSÓRIOS NÃO INCLUSOS NBR 15420 ESGOTO</v>
          </cell>
          <cell r="C3631" t="str">
            <v>un</v>
          </cell>
          <cell r="D3631">
            <v>4334.32</v>
          </cell>
        </row>
        <row r="3632">
          <cell r="A3632" t="str">
            <v>HM06794</v>
          </cell>
          <cell r="B3632" t="str">
            <v>TUBO C/FLANGE PN10 E PONTA FERRO FUNDIDO DN=250 MM L=3.000 MM (150,70 KG) PINTURA EPÓXI VERMELHA, ACESSÓRIOS NÃO INCLUSOS NBR 15420 ESGOTO</v>
          </cell>
          <cell r="C3632" t="str">
            <v>un</v>
          </cell>
          <cell r="D3632">
            <v>4932.05</v>
          </cell>
        </row>
        <row r="3633">
          <cell r="A3633" t="str">
            <v>HM06795</v>
          </cell>
          <cell r="B3633" t="str">
            <v>TUBO C/FLANGE PN10 E PONTA FERRO FUNDIDO DN=250 MM L=3.500 MM (173,40 KG) PINTURA EPÓXI VERMELHA, ACESSÓRIOS NÃO INCLUSOS NBR 15420 ESGOTO</v>
          </cell>
          <cell r="C3633" t="str">
            <v>un</v>
          </cell>
          <cell r="D3633">
            <v>5530.08</v>
          </cell>
        </row>
        <row r="3634">
          <cell r="A3634" t="str">
            <v>HM06796</v>
          </cell>
          <cell r="B3634" t="str">
            <v>TUBO C/FLANGE PN10 E PONTA FERRO FUNDIDO DN=250 MM L=4.000 MM (196,10 KG) PINTURA EPÓXI VERMELHA, ACESSÓRIOS NÃO INCLUSOS NBR 15420 ESGOTO</v>
          </cell>
          <cell r="C3634" t="str">
            <v>un</v>
          </cell>
          <cell r="D3634">
            <v>6146.68</v>
          </cell>
        </row>
        <row r="3635">
          <cell r="A3635" t="str">
            <v>HM06797</v>
          </cell>
          <cell r="B3635" t="str">
            <v>TUBO C/FLANGE PN10 E PONTA FERRO FUNDIDO DN=250 MM L=4.500 MM (218,80 KG) PINTURA EPÓXI VERMELHA, ACESSÓRIOS NÃO INCLUSOS NBR 15420 ESGOTO</v>
          </cell>
          <cell r="C3635" t="str">
            <v>un</v>
          </cell>
          <cell r="D3635">
            <v>6781.7</v>
          </cell>
        </row>
        <row r="3636">
          <cell r="A3636" t="str">
            <v>HM06798</v>
          </cell>
          <cell r="B3636" t="str">
            <v>TUBO C/FLANGE PN10 E PONTA FERRO FUNDIDO DN=250 MM L=5.000 MM (241,50 KG) PINTURA EPÓXI VERMELHA, ACESSÓRIOS NÃO INCLUSOS NBR 15420 ESGOTO</v>
          </cell>
          <cell r="C3636" t="str">
            <v>un</v>
          </cell>
          <cell r="D3636">
            <v>7805.5</v>
          </cell>
        </row>
        <row r="3637">
          <cell r="A3637" t="str">
            <v>HM06799</v>
          </cell>
          <cell r="B3637" t="str">
            <v>TUBO C/FLANGE PN10 E PONTA FERRO FUNDIDO DN=250 MM L=5.500 MM (264,20 KG) PINTURA EPÓXI VERMELHA, ACESSÓRIOS NÃO INCLUSOS NBR 15420 ESGOTO</v>
          </cell>
          <cell r="C3637" t="str">
            <v>un</v>
          </cell>
          <cell r="D3637">
            <v>8037.08</v>
          </cell>
        </row>
        <row r="3638">
          <cell r="A3638" t="str">
            <v>HM06800</v>
          </cell>
          <cell r="B3638" t="str">
            <v>TUBO C/FLANGE PN10 E PONTA FERRO FUNDIDO DN=250 MM L=5.800 MM (277,82 KG) PINTURA EPÓXI VERMELHA, ACESSÓRIOS NÃO INCLUSOS NBR 15420 ESGOTO</v>
          </cell>
          <cell r="C3638" t="str">
            <v>un</v>
          </cell>
          <cell r="D3638">
            <v>8176.2</v>
          </cell>
        </row>
        <row r="3639">
          <cell r="A3639" t="str">
            <v>HM06801</v>
          </cell>
          <cell r="B3639" t="str">
            <v>TUBO C/FLANGE PN10 E PONTA FERRO FUNDIDO DN=300 MM L=1.000 MM (75,10 KG) PINTURA EPÓXI VERMELHA, ACESSÓRIOS NÃO INCLUSOS NBR 15420 ESGOTO</v>
          </cell>
          <cell r="C3639" t="str">
            <v>un</v>
          </cell>
          <cell r="D3639">
            <v>3182.37</v>
          </cell>
        </row>
        <row r="3640">
          <cell r="A3640" t="str">
            <v>HM06802</v>
          </cell>
          <cell r="B3640" t="str">
            <v>TUBO C/FLANGE PN10 E PONTA FERRO FUNDIDO DN=300 MM L=1.500 MM (103,65 KG) PINTURA EPÓXI VERMELHA, ACESSÓRIOS NÃO INCLUSOS NBR 15420 ESGOTO</v>
          </cell>
          <cell r="C3640" t="str">
            <v>un</v>
          </cell>
          <cell r="D3640">
            <v>3887.43</v>
          </cell>
        </row>
        <row r="3641">
          <cell r="A3641" t="str">
            <v>HM06803</v>
          </cell>
          <cell r="B3641" t="str">
            <v>TUBO C/FLANGE PN10 E PONTA FERRO FUNDIDO DN=300 MM L=2.000 MM (132,20 KG) PINTURA EPÓXI VERMELHA, ACESSÓRIOS NÃO INCLUSOS NBR 15420 ESGOTO</v>
          </cell>
          <cell r="C3641" t="str">
            <v>un</v>
          </cell>
          <cell r="D3641">
            <v>4642.9399999999996</v>
          </cell>
        </row>
        <row r="3642">
          <cell r="A3642" t="str">
            <v>HM06804</v>
          </cell>
          <cell r="B3642" t="str">
            <v>TUBO C/FLANGE PN10 E PONTA FERRO FUNDIDO DN=300 MM L=2.500 MM (160,75 KG) PINTURA EPÓXI VERMELHA, ACESSÓRIOS NÃO INCLUSOS NBR 15420 ESGOTO</v>
          </cell>
          <cell r="C3642" t="str">
            <v>un</v>
          </cell>
          <cell r="D3642">
            <v>5398.68</v>
          </cell>
        </row>
        <row r="3643">
          <cell r="A3643" t="str">
            <v>HM06805</v>
          </cell>
          <cell r="B3643" t="str">
            <v>TUBO C/FLANGE PN10 E PONTA FERRO FUNDIDO DN=300 MM L=3.000 MM (189,30 KG) PINTURA EPÓXI VERMELHA, ACESSÓRIOS NÃO INCLUSOS NBR 15420 ESGOTO</v>
          </cell>
          <cell r="C3643" t="str">
            <v>un</v>
          </cell>
          <cell r="D3643">
            <v>6148.41</v>
          </cell>
        </row>
        <row r="3644">
          <cell r="A3644" t="str">
            <v>HM06806</v>
          </cell>
          <cell r="B3644" t="str">
            <v>TUBO C/FLANGE PN10 E PONTA FERRO FUNDIDO DN=300 MM L=3.500 MM (217,85 KG) PINTURA EPÓXI VERMELHA, ACESSÓRIOS NÃO INCLUSOS NBR 15420 ESGOTO</v>
          </cell>
          <cell r="C3644" t="str">
            <v>un</v>
          </cell>
          <cell r="D3644">
            <v>6903.92</v>
          </cell>
        </row>
        <row r="3645">
          <cell r="A3645" t="str">
            <v>HM06807</v>
          </cell>
          <cell r="B3645" t="str">
            <v>TUBO C/FLANGE PN10 E PONTA FERRO FUNDIDO DN=300 MM L=4.000 MM (246,40 KG) PINTURA EPÓXI VERMELHA, ACESSÓRIOS NÃO INCLUSOS NBR 15420 ESGOTO</v>
          </cell>
          <cell r="C3645" t="str">
            <v>un</v>
          </cell>
          <cell r="D3645">
            <v>7659.46</v>
          </cell>
        </row>
        <row r="3646">
          <cell r="A3646" t="str">
            <v>HM06808</v>
          </cell>
          <cell r="B3646" t="str">
            <v>TUBO C/FLANGE PN10 E PONTA FERRO FUNDIDO DN=300 MM L=4.500 MM (274,95 KG) PINTURA EPÓXI VERMELHA, ACESSÓRIOS NÃO INCLUSOS NBR 15420 ESGOTO</v>
          </cell>
          <cell r="C3646" t="str">
            <v>un</v>
          </cell>
          <cell r="D3646">
            <v>8409.44</v>
          </cell>
        </row>
        <row r="3647">
          <cell r="A3647" t="str">
            <v>HM06809</v>
          </cell>
          <cell r="B3647" t="str">
            <v>TUBO C/FLANGE PN10 E PONTA FERRO FUNDIDO DN=300 MM L=5.000 MM (303,50 KG) PINTURA EPÓXI VERMELHA, ACESSÓRIOS NÃO INCLUSOS NBR 15420 ESGOTO</v>
          </cell>
          <cell r="C3647" t="str">
            <v>un</v>
          </cell>
          <cell r="D3647">
            <v>9732.0499999999993</v>
          </cell>
        </row>
        <row r="3648">
          <cell r="A3648" t="str">
            <v>HM06810</v>
          </cell>
          <cell r="B3648" t="str">
            <v>TUBO C/FLANGE PN10 E PONTA FERRO FUNDIDO DN=300 MM L=5.500 MM (332,05 KG) PINTURA EPÓXI VERMELHA, ACESSÓRIOS NÃO INCLUSOS NBR 15420 ESGOTO</v>
          </cell>
          <cell r="C3648" t="str">
            <v>un</v>
          </cell>
          <cell r="D3648">
            <v>9925.77</v>
          </cell>
        </row>
        <row r="3649">
          <cell r="A3649" t="str">
            <v>HM06811</v>
          </cell>
          <cell r="B3649" t="str">
            <v>TUBO C/FLANGE PN10 E PONTA FERRO FUNDIDO DN=300 MM L=5.800 MM (349,18 KG) PINTURA EPÓXI VERMELHA, ACESSÓRIOS NÃO INCLUSOS NBR 15420 ESGOTO</v>
          </cell>
          <cell r="C3649" t="str">
            <v>un</v>
          </cell>
          <cell r="D3649">
            <v>10040.81</v>
          </cell>
        </row>
        <row r="3650">
          <cell r="A3650" t="str">
            <v>HM06812</v>
          </cell>
          <cell r="B3650" t="str">
            <v>TUBO C/FLANGE PN10 E PONTA FERRO FUNDIDO DN=350 MM L=1.000 MM (98,50 KG) PINTURA EPÓXI VERMELHA, ACESSÓRIOS NÃO INCLUSOS NBR 15420 ESGOTO</v>
          </cell>
          <cell r="C3650" t="str">
            <v>un</v>
          </cell>
          <cell r="D3650">
            <v>3371.03</v>
          </cell>
        </row>
        <row r="3651">
          <cell r="A3651" t="str">
            <v>HM06813</v>
          </cell>
          <cell r="B3651" t="str">
            <v>TUBO C/FLANGE PN10 E PONTA FERRO FUNDIDO DN=350 MM L=1.500 MM (136,25 KG) PINTURA EPÓXI VERMELHA, ACESSÓRIOS NÃO INCLUSOS NBR 15420 ESGOTO</v>
          </cell>
          <cell r="C3651" t="str">
            <v>un</v>
          </cell>
          <cell r="D3651">
            <v>4407.3500000000004</v>
          </cell>
        </row>
        <row r="3652">
          <cell r="A3652" t="str">
            <v>HM06814</v>
          </cell>
          <cell r="B3652" t="str">
            <v>TUBO C/FLANGE PN10 E PONTA FERRO FUNDIDO DN=350 MM L=2.000 MM (174,00 KG) PINTURA EPÓXI VERMELHA, ACESSÓRIOS NÃO INCLUSOS NBR 15420 ESGOTO</v>
          </cell>
          <cell r="C3652" t="str">
            <v>un</v>
          </cell>
          <cell r="D3652">
            <v>5185.59</v>
          </cell>
        </row>
        <row r="3653">
          <cell r="A3653" t="str">
            <v>HM06815</v>
          </cell>
          <cell r="B3653" t="str">
            <v>TUBO C/FLANGE PN10 E PONTA FERRO FUNDIDO DN=350 MM L=2.500 MM (211,75 KG) PINTURA EPÓXI VERMELHA, ACESSÓRIOS NÃO INCLUSOS NBR 15420 ESGOTO</v>
          </cell>
          <cell r="C3653" t="str">
            <v>un</v>
          </cell>
          <cell r="D3653">
            <v>6006.75</v>
          </cell>
        </row>
        <row r="3654">
          <cell r="A3654" t="str">
            <v>HM06816</v>
          </cell>
          <cell r="B3654" t="str">
            <v>TUBO C/FLANGE PN10 E PONTA FERRO FUNDIDO DN=350 MM L=3.000 MM (249,50 KG) PINTURA EPÓXI VERMELHA, ACESSÓRIOS NÃO INCLUSOS NBR 15420 ESGOTO</v>
          </cell>
          <cell r="C3654" t="str">
            <v>un</v>
          </cell>
          <cell r="D3654">
            <v>6216.45</v>
          </cell>
        </row>
        <row r="3655">
          <cell r="A3655" t="str">
            <v>HM06817</v>
          </cell>
          <cell r="B3655" t="str">
            <v>TUBO C/FLANGE PN10 E PONTA FERRO FUNDIDO DN=350 MM L=3.500 MM (287,25 KG) PINTURA EPÓXI VERMELHA, ACESSÓRIOS NÃO INCLUSOS NBR 15420 ESGOTO</v>
          </cell>
          <cell r="C3655" t="str">
            <v>un</v>
          </cell>
          <cell r="D3655">
            <v>7753.28</v>
          </cell>
        </row>
        <row r="3656">
          <cell r="A3656" t="str">
            <v>HM06818</v>
          </cell>
          <cell r="B3656" t="str">
            <v>TUBO C/FLANGE PN10 E PONTA FERRO FUNDIDO DN=350 MM L=4.000 MM (325,00 KG) PINTURA EPÓXI VERMELHA, ACESSÓRIOS NÃO INCLUSOS NBR 15420 ESGOTO</v>
          </cell>
          <cell r="C3656" t="str">
            <v>un</v>
          </cell>
          <cell r="D3656">
            <v>8626.5400000000009</v>
          </cell>
        </row>
        <row r="3657">
          <cell r="A3657" t="str">
            <v>HM06819</v>
          </cell>
          <cell r="B3657" t="str">
            <v>TUBO C/FLANGE PN10 E PONTA FERRO FUNDIDO DN=350 MM L=4.500 MM (362,75 KG) PINTURA EPÓXI VERMELHA, ACESSÓRIOS NÃO INCLUSOS NBR 15420 ESGOTO</v>
          </cell>
          <cell r="C3657" t="str">
            <v>un</v>
          </cell>
          <cell r="D3657">
            <v>9500.01</v>
          </cell>
        </row>
        <row r="3658">
          <cell r="A3658" t="str">
            <v>HM06820</v>
          </cell>
          <cell r="B3658" t="str">
            <v>TUBO C/FLANGE PN10 E PONTA FERRO FUNDIDO DN=350 MM L=5.000 MM (400,50 KG) PINTURA EPÓXI VERMELHA, ACESSÓRIOS NÃO INCLUSOS NBR 15420 ESGOTO</v>
          </cell>
          <cell r="C3658" t="str">
            <v>un</v>
          </cell>
          <cell r="D3658">
            <v>10910.1</v>
          </cell>
        </row>
        <row r="3659">
          <cell r="A3659" t="str">
            <v>HM06821</v>
          </cell>
          <cell r="B3659" t="str">
            <v>TUBO C/FLANGE PN10 E PONTA FERRO FUNDIDO DN=350 MM L=5.500 MM (438,25 KG) PINTURA EPÓXI VERMELHA, ACESSÓRIOS NÃO INCLUSOS NBR 15420 ESGOTO</v>
          </cell>
          <cell r="C3659" t="str">
            <v>un</v>
          </cell>
          <cell r="D3659">
            <v>11242.55</v>
          </cell>
        </row>
        <row r="3660">
          <cell r="A3660" t="str">
            <v>HM06822</v>
          </cell>
          <cell r="B3660" t="str">
            <v>TUBO C/FLANGE PN10 E PONTA FERRO FUNDIDO DN=350 MM L=5.800 MM (460,90 KG) PINTURA EPÓXI VERMELHA, ACESSÓRIOS NÃO INCLUSOS NBR 15420 ESGOTO</v>
          </cell>
          <cell r="C3660" t="str">
            <v>un</v>
          </cell>
          <cell r="D3660">
            <v>11449.09</v>
          </cell>
        </row>
        <row r="3661">
          <cell r="A3661" t="str">
            <v>HM06823</v>
          </cell>
          <cell r="B3661" t="str">
            <v>TUBO C/FLANGE PN10 E PONTA FERRO FUNDIDO DN=400 MM L=1.000 MM (117,50 KG) PINTURA EPÓXI VERMELHA, ACESSÓRIOS NÃO INCLUSOS NBR 15420 ESGOTO</v>
          </cell>
          <cell r="C3661" t="str">
            <v>un</v>
          </cell>
          <cell r="D3661">
            <v>3862.53</v>
          </cell>
        </row>
        <row r="3662">
          <cell r="A3662" t="str">
            <v>HM06824</v>
          </cell>
          <cell r="B3662" t="str">
            <v>TUBO C/FLANGE PN10 E PONTA FERRO FUNDIDO DN=400 MM L=1.500 MM (162,25 KG) PINTURA EPÓXI VERMELHA, ACESSÓRIOS NÃO INCLUSOS NBR 15420 ESGOTO</v>
          </cell>
          <cell r="C3662" t="str">
            <v>un</v>
          </cell>
          <cell r="D3662">
            <v>4620.79</v>
          </cell>
        </row>
        <row r="3663">
          <cell r="A3663" t="str">
            <v>HM06825</v>
          </cell>
          <cell r="B3663" t="str">
            <v>TUBO C/FLANGE PN10 E PONTA FERRO FUNDIDO DN=400 MM L=2.000 MM (207,00 KG) PINTURA EPÓXI VERMELHA, ACESSÓRIOS NÃO INCLUSOS NBR 15420 ESGOTO</v>
          </cell>
          <cell r="C3663" t="str">
            <v>un</v>
          </cell>
          <cell r="D3663">
            <v>5423.18</v>
          </cell>
        </row>
        <row r="3664">
          <cell r="A3664" t="str">
            <v>HM06826</v>
          </cell>
          <cell r="B3664" t="str">
            <v>TUBO C/FLANGE PN10 E PONTA FERRO FUNDIDO DN=400 MM L=2.500 MM (251,75 KG) PINTURA EPÓXI VERMELHA, ACESSÓRIOS NÃO INCLUSOS NBR 15420 ESGOTO</v>
          </cell>
          <cell r="C3664" t="str">
            <v>un</v>
          </cell>
          <cell r="D3664">
            <v>6187.57</v>
          </cell>
        </row>
        <row r="3665">
          <cell r="A3665" t="str">
            <v>HM06827</v>
          </cell>
          <cell r="B3665" t="str">
            <v>TUBO C/FLANGE PN10 E PONTA FERRO FUNDIDO DN=400 MM L=3.000 MM (296,50 KG) PINTURA EPÓXI VERMELHA, ACESSÓRIOS NÃO INCLUSOS NBR 15420 ESGOTO</v>
          </cell>
          <cell r="C3665" t="str">
            <v>un</v>
          </cell>
          <cell r="D3665">
            <v>7005.5</v>
          </cell>
        </row>
        <row r="3666">
          <cell r="A3666" t="str">
            <v>HM06828</v>
          </cell>
          <cell r="B3666" t="str">
            <v>TUBO C/FLANGE PN10 E PONTA FERRO FUNDIDO DN=400 MM L=3.500 MM (341,25 KG) PINTURA EPÓXI VERMELHA, ACESSÓRIOS NÃO INCLUSOS NBR 15420 ESGOTO</v>
          </cell>
          <cell r="C3666" t="str">
            <v>un</v>
          </cell>
          <cell r="D3666">
            <v>7805.48</v>
          </cell>
        </row>
        <row r="3667">
          <cell r="A3667" t="str">
            <v>HM06829</v>
          </cell>
          <cell r="B3667" t="str">
            <v>TUBO C/FLANGE PN10 E PONTA FERRO FUNDIDO DN=400 MM L=4.000 MM (386,00 KG) PINTURA EPÓXI VERMELHA, ACESSÓRIOS NÃO INCLUSOS NBR 15420 ESGOTO</v>
          </cell>
          <cell r="C3667" t="str">
            <v>un</v>
          </cell>
          <cell r="D3667">
            <v>8663.31</v>
          </cell>
        </row>
        <row r="3668">
          <cell r="A3668" t="str">
            <v>HM06830</v>
          </cell>
          <cell r="B3668" t="str">
            <v>TUBO C/FLANGE PN10 E PONTA FERRO FUNDIDO DN=400 MM L=4.500 MM (430,75 KG) PINTURA EPÓXI VERMELHA, ACESSÓRIOS NÃO INCLUSOS NBR 15420 ESGOTO</v>
          </cell>
          <cell r="C3668" t="str">
            <v>un</v>
          </cell>
          <cell r="D3668">
            <v>9477.07</v>
          </cell>
        </row>
        <row r="3669">
          <cell r="A3669" t="str">
            <v>HM06831</v>
          </cell>
          <cell r="B3669" t="str">
            <v>TUBO C/FLANGE PN10 E PONTA FERRO FUNDIDO DN=400 MM L=5.000 MM (475,00 KG) PINTURA EPÓXI VERMELHA, ACESSÓRIOS NÃO INCLUSOS NBR 15420 ESGOTO</v>
          </cell>
          <cell r="C3669" t="str">
            <v>un</v>
          </cell>
          <cell r="D3669">
            <v>11969.47</v>
          </cell>
        </row>
        <row r="3670">
          <cell r="A3670" t="str">
            <v>HM06832</v>
          </cell>
          <cell r="B3670" t="str">
            <v>TUBO C/FLANGE PN10 E PONTA FERRO FUNDIDO DN=400 MM L=5.500 MM (520,25 KG) PINTURA EPÓXI VERMELHA, ACESSÓRIOS NÃO INCLUSOS NBR 15420 ESGOTO</v>
          </cell>
          <cell r="C3670" t="str">
            <v>un</v>
          </cell>
          <cell r="D3670">
            <v>12373.17</v>
          </cell>
        </row>
        <row r="3671">
          <cell r="A3671" t="str">
            <v>HM06833</v>
          </cell>
          <cell r="B3671" t="str">
            <v>TUBO C/FLANGE PN10 E PONTA FERRO FUNDIDO DN=400 MM L=5.800 MM (547,10 KG) PINTURA EPÓXI VERMELHA, ACESSÓRIOS NÃO INCLUSOS NBR 15420 ESGOTO</v>
          </cell>
          <cell r="C3671" t="str">
            <v>un</v>
          </cell>
          <cell r="D3671">
            <v>13628.78</v>
          </cell>
        </row>
        <row r="3672">
          <cell r="A3672" t="str">
            <v>HM06834</v>
          </cell>
          <cell r="B3672" t="str">
            <v>TUBO C/FLANGE PN10 E PONTA FERRO FUNDIDO DN=450 MM L=1.000 MM (139,60 KG) PINTURA EPÓXI VERMELHA, ACESSÓRIOS NÃO INCLUSOS NBR 15420 ESGOTO</v>
          </cell>
          <cell r="C3672" t="str">
            <v>un</v>
          </cell>
          <cell r="D3672">
            <v>4576.63</v>
          </cell>
        </row>
        <row r="3673">
          <cell r="A3673" t="str">
            <v>HM06835</v>
          </cell>
          <cell r="B3673" t="str">
            <v>TUBO C/FLANGE PN10 E PONTA FERRO FUNDIDO DN=450 MM L=1.500 MM (192,15 KG) PINTURA EPÓXI VERMELHA, ACESSÓRIOS NÃO INCLUSOS NBR 15420 ESGOTO</v>
          </cell>
          <cell r="C3673" t="str">
            <v>un</v>
          </cell>
          <cell r="D3673">
            <v>5454.24</v>
          </cell>
        </row>
        <row r="3674">
          <cell r="A3674" t="str">
            <v>HM06836</v>
          </cell>
          <cell r="B3674" t="str">
            <v>TUBO C/FLANGE PN10 E PONTA FERRO FUNDIDO DN=450 MM L=2.000 MM (244,70 KG) PINTURA EPÓXI VERMELHA, ACESSÓRIOS NÃO INCLUSOS NBR 15420 ESGOTO</v>
          </cell>
          <cell r="C3674" t="str">
            <v>un</v>
          </cell>
          <cell r="D3674">
            <v>6394.42</v>
          </cell>
        </row>
        <row r="3675">
          <cell r="A3675" t="str">
            <v>HM06837</v>
          </cell>
          <cell r="B3675" t="str">
            <v>TUBO C/FLANGE PN10 E PONTA FERRO FUNDIDO DN=450 MM L=2.500 MM (297,25 KG) PINTURA EPÓXI VERMELHA, ACESSÓRIOS NÃO INCLUSOS NBR 15420 ESGOTO</v>
          </cell>
          <cell r="C3675" t="str">
            <v>un</v>
          </cell>
          <cell r="D3675">
            <v>7322.24</v>
          </cell>
        </row>
        <row r="3676">
          <cell r="A3676" t="str">
            <v>HM06838</v>
          </cell>
          <cell r="B3676" t="str">
            <v>TUBO C/FLANGE PN10 E PONTA FERRO FUNDIDO DN=450 MM L=3.000 MM (349,80 KG) PINTURA EPÓXI VERMELHA, ACESSÓRIOS NÃO INCLUSOS NBR 15420 ESGOTO</v>
          </cell>
          <cell r="C3676" t="str">
            <v>un</v>
          </cell>
          <cell r="D3676">
            <v>8300.8700000000008</v>
          </cell>
        </row>
        <row r="3677">
          <cell r="A3677" t="str">
            <v>HM06839</v>
          </cell>
          <cell r="B3677" t="str">
            <v>TUBO C/FLANGE PN10 E PONTA FERRO FUNDIDO DN=450 MM L=3.500 MM (402,35 KG) PINTURA EPÓXI VERMELHA, ACESSÓRIOS NÃO INCLUSOS NBR 15420 ESGOTO</v>
          </cell>
          <cell r="C3677" t="str">
            <v>un</v>
          </cell>
          <cell r="D3677">
            <v>9228.61</v>
          </cell>
        </row>
        <row r="3678">
          <cell r="A3678" t="str">
            <v>HM06840</v>
          </cell>
          <cell r="B3678" t="str">
            <v>TUBO C/FLANGE PN10 E PONTA FERRO FUNDIDO DN=450 MM L=4.000 MM (454,90 KG) PINTURA EPÓXI VERMELHA, ACESSÓRIOS NÃO INCLUSOS NBR 15420 ESGOTO</v>
          </cell>
          <cell r="C3678" t="str">
            <v>un</v>
          </cell>
          <cell r="D3678">
            <v>10226.76</v>
          </cell>
        </row>
        <row r="3679">
          <cell r="A3679" t="str">
            <v>HM06841</v>
          </cell>
          <cell r="B3679" t="str">
            <v>TUBO C/FLANGE PN10 E PONTA FERRO FUNDIDO DN=450 MM L=4.500 MM (507,45 KG) PINTURA EPÓXI VERMELHA, ACESSÓRIOS NÃO INCLUSOS NBR 15420 ESGOTO</v>
          </cell>
          <cell r="C3679" t="str">
            <v>un</v>
          </cell>
          <cell r="D3679">
            <v>11176.41</v>
          </cell>
        </row>
        <row r="3680">
          <cell r="A3680" t="str">
            <v>HM06842</v>
          </cell>
          <cell r="B3680" t="str">
            <v>TUBO C/FLANGE PN10 E PONTA FERRO FUNDIDO DN=450 MM L=5.000 MM (560,00 KG) PINTURA EPÓXI VERMELHA, ACESSÓRIOS NÃO INCLUSOS NBR 15420 ESGOTO</v>
          </cell>
          <cell r="C3680" t="str">
            <v>un</v>
          </cell>
          <cell r="D3680">
            <v>12762.88</v>
          </cell>
        </row>
        <row r="3681">
          <cell r="A3681" t="str">
            <v>HM06843</v>
          </cell>
          <cell r="B3681" t="str">
            <v>TUBO C/FLANGE PN10 E PONTA FERRO FUNDIDO DN=450 MM L=5.500 MM (612,55 KG) PINTURA EPÓXI VERMELHA, ACESSÓRIOS NÃO INCLUSOS NBR 15420 ESGOTO</v>
          </cell>
          <cell r="C3681" t="str">
            <v>un</v>
          </cell>
          <cell r="D3681">
            <v>13129.91</v>
          </cell>
        </row>
        <row r="3682">
          <cell r="A3682" t="str">
            <v>HM06844</v>
          </cell>
          <cell r="B3682" t="str">
            <v>TUBO C/FLANGE PN10 E PONTA FERRO FUNDIDO DN=450 MM L=5.800 MM (644,08 KG) PINTURA EPÓXI VERMELHA, ACESSÓRIOS NÃO INCLUSOS NBR 15420 ESGOTO</v>
          </cell>
          <cell r="C3682" t="str">
            <v>un</v>
          </cell>
          <cell r="D3682">
            <v>13351.51</v>
          </cell>
        </row>
        <row r="3683">
          <cell r="A3683" t="str">
            <v>HM06845</v>
          </cell>
          <cell r="B3683" t="str">
            <v>TUBO C/FLANGE PN10 E PONTA FERRO FUNDIDO DN=500 MM L=1.000 MM (159,80 KG) PINTURA EPÓXI VERMELHA, ACESSÓRIOS NÃO INCLUSOS NBR 15420 ESGOTO</v>
          </cell>
          <cell r="C3683" t="str">
            <v>un</v>
          </cell>
          <cell r="D3683">
            <v>4997.28</v>
          </cell>
        </row>
        <row r="3684">
          <cell r="A3684" t="str">
            <v>HM06846</v>
          </cell>
          <cell r="B3684" t="str">
            <v>TUBO C/FLANGE PN10 E PONTA FERRO FUNDIDO DN=500 MM L=1.500 MM (220,70 KG) PINTURA EPÓXI VERMELHA, ACESSÓRIOS NÃO INCLUSOS NBR 15420 ESGOTO</v>
          </cell>
          <cell r="C3684" t="str">
            <v>un</v>
          </cell>
          <cell r="D3684">
            <v>6006.43</v>
          </cell>
        </row>
        <row r="3685">
          <cell r="A3685" t="str">
            <v>HM06847</v>
          </cell>
          <cell r="B3685" t="str">
            <v>TUBO C/FLANGE PN10 E PONTA FERRO FUNDIDO DN=500 MM L=2.000 MM (281,60 KG) PINTURA EPÓXI VERMELHA, ACESSÓRIOS NÃO INCLUSOS NBR 15420 ESGOTO</v>
          </cell>
          <cell r="C3685" t="str">
            <v>un</v>
          </cell>
          <cell r="D3685">
            <v>7128.97</v>
          </cell>
        </row>
        <row r="3686">
          <cell r="A3686" t="str">
            <v>HM06848</v>
          </cell>
          <cell r="B3686" t="str">
            <v>TUBO C/FLANGE PN10 E PONTA FERRO FUNDIDO DN=500 MM L=2.500 MM (342,50 KG) PINTURA EPÓXI VERMELHA, ACESSÓRIOS NÃO INCLUSOS NBR 15420 ESGOTO</v>
          </cell>
          <cell r="C3686" t="str">
            <v>un</v>
          </cell>
          <cell r="D3686">
            <v>8187.69</v>
          </cell>
        </row>
        <row r="3687">
          <cell r="A3687" t="str">
            <v>HM06849</v>
          </cell>
          <cell r="B3687" t="str">
            <v>TUBO C/FLANGE PN10 E PONTA FERRO FUNDIDO DN=500 MM L=3.000 MM (403,40 KG) PINTURA EPÓXI VERMELHA, ACESSÓRIOS NÃO INCLUSOS NBR 15420 ESGOTO</v>
          </cell>
          <cell r="C3687" t="str">
            <v>un</v>
          </cell>
          <cell r="D3687">
            <v>9305.15</v>
          </cell>
        </row>
        <row r="3688">
          <cell r="A3688" t="str">
            <v>HM06850</v>
          </cell>
          <cell r="B3688" t="str">
            <v>TUBO C/FLANGE PN10 E PONTA FERRO FUNDIDO DN=500 MM L=3.500 MM (464,30 KG) PINTURA EPÓXI VERMELHA, ACESSÓRIOS NÃO INCLUSOS NBR 15420 ESGOTO</v>
          </cell>
          <cell r="C3688" t="str">
            <v>un</v>
          </cell>
          <cell r="D3688">
            <v>10384.16</v>
          </cell>
        </row>
        <row r="3689">
          <cell r="A3689" t="str">
            <v>HM06851</v>
          </cell>
          <cell r="B3689" t="str">
            <v>TUBO C/FLANGE PN10 E PONTA FERRO FUNDIDO DN=500 MM L=4.000 MM (525,20 KG) PINTURA EPÓXI VERMELHA, ACESSÓRIOS NÃO INCLUSOS NBR 15420 ESGOTO</v>
          </cell>
          <cell r="C3689" t="str">
            <v>un</v>
          </cell>
          <cell r="D3689">
            <v>11486.25</v>
          </cell>
        </row>
        <row r="3690">
          <cell r="A3690" t="str">
            <v>HM06852</v>
          </cell>
          <cell r="B3690" t="str">
            <v>TUBO C/FLANGE PN10 E PONTA FERRO FUNDIDO DN=500 MM L=4.500 MM (586,10 KG) PINTURA EPÓXI VERMELHA, ACESSÓRIOS NÃO INCLUSOS NBR 15420 ESGOTO</v>
          </cell>
          <cell r="C3690" t="str">
            <v>un</v>
          </cell>
          <cell r="D3690">
            <v>12544.95</v>
          </cell>
        </row>
        <row r="3691">
          <cell r="A3691" t="str">
            <v>HM06853</v>
          </cell>
          <cell r="B3691" t="str">
            <v>TUBO C/FLANGE PN10 E PONTA FERRO FUNDIDO DN=500 MM L=5.000 MM (647,00 KG) PINTURA EPÓXI VERMELHA, ACESSÓRIOS NÃO INCLUSOS NBR 15420 ESGOTO</v>
          </cell>
          <cell r="C3691" t="str">
            <v>un</v>
          </cell>
          <cell r="D3691">
            <v>14396.96</v>
          </cell>
        </row>
        <row r="3692">
          <cell r="A3692" t="str">
            <v>HM06854</v>
          </cell>
          <cell r="B3692" t="str">
            <v>TUBO C/FLANGE PN10 E PONTA FERRO FUNDIDO DN=500 MM L=5.500 MM (707,90 KG) PINTURA EPÓXI VERMELHA, ACESSÓRIOS NÃO INCLUSOS NBR 15420 ESGOTO</v>
          </cell>
          <cell r="C3692" t="str">
            <v>un</v>
          </cell>
          <cell r="D3692">
            <v>14749.91</v>
          </cell>
        </row>
        <row r="3693">
          <cell r="A3693" t="str">
            <v>HM06855</v>
          </cell>
          <cell r="B3693" t="str">
            <v>TUBO C/FLANGE PN10 E PONTA FERRO FUNDIDO DN=500 MM L=5.800 MM (744,44 KG) PINTURA EPÓXI VERMELHA, ACESSÓRIOS NÃO INCLUSOS NBR 15420 ESGOTO</v>
          </cell>
          <cell r="C3693" t="str">
            <v>un</v>
          </cell>
          <cell r="D3693">
            <v>15006.16</v>
          </cell>
        </row>
        <row r="3694">
          <cell r="A3694" t="str">
            <v>HM07021</v>
          </cell>
          <cell r="B3694" t="str">
            <v>TUBO C/FLANGES PN10/16/25 FERRO FUNDIDO DN=80 MM L=1.000 MM (21,90 KG) PINTURA EPÓXI VERMELHA, ACESSÓRIOS NÃO INCLUSOS NBR 15420 ESGOTO</v>
          </cell>
          <cell r="C3694" t="str">
            <v>un</v>
          </cell>
          <cell r="D3694">
            <v>1946.49</v>
          </cell>
        </row>
        <row r="3695">
          <cell r="A3695" t="str">
            <v>HM07022</v>
          </cell>
          <cell r="B3695" t="str">
            <v>TUBO C/FLANGES PN10/16/25 FERRO FUNDIDO DN=80 MM L=1.500 MM (28,85 KG) PINTURA EPÓXI VERMELHA, ACESSÓRIOS NÃO INCLUSOS NBR 15420 ESGOTO</v>
          </cell>
          <cell r="C3695" t="str">
            <v>un</v>
          </cell>
          <cell r="D3695">
            <v>2202.41</v>
          </cell>
        </row>
        <row r="3696">
          <cell r="A3696" t="str">
            <v>HM07023</v>
          </cell>
          <cell r="B3696" t="str">
            <v>TUBO C/FLANGES PN10/16/25 FERRO FUNDIDO DN=80 MM L=2.000 MM (35,80 KG) PINTURA EPÓXI VERMELHA, ACESSÓRIOS NÃO INCLUSOS NBR 15420 ESGOTO</v>
          </cell>
          <cell r="C3696" t="str">
            <v>un</v>
          </cell>
          <cell r="D3696">
            <v>2477.16</v>
          </cell>
        </row>
        <row r="3697">
          <cell r="A3697" t="str">
            <v>HM07024</v>
          </cell>
          <cell r="B3697" t="str">
            <v>TUBO C/FLANGES PN10/16/25 FERRO FUNDIDO DN=80 MM L=2.500 MM (42,75 KG) PINTURA EPÓXI VERMELHA, ACESSÓRIOS NÃO INCLUSOS NBR 15420 ESGOTO</v>
          </cell>
          <cell r="C3697" t="str">
            <v>un</v>
          </cell>
          <cell r="D3697">
            <v>2738.63</v>
          </cell>
        </row>
        <row r="3698">
          <cell r="A3698" t="str">
            <v>HM07025</v>
          </cell>
          <cell r="B3698" t="str">
            <v>TUBO C/FLANGES PN10/16/25 FERRO FUNDIDO DN=80 MM L=3.000 MM (49,70 KG) PINTURA EPÓXI VERMELHA, ACESSÓRIOS NÃO INCLUSOS NBR 15420 ESGOTO</v>
          </cell>
          <cell r="C3698" t="str">
            <v>un</v>
          </cell>
          <cell r="D3698">
            <v>3030.03</v>
          </cell>
        </row>
        <row r="3699">
          <cell r="A3699" t="str">
            <v>HM07026</v>
          </cell>
          <cell r="B3699" t="str">
            <v>TUBO C/FLANGES PN10/16/25 FERRO FUNDIDO DN=80 MM L=3.500 MM (56,65 KG) PINTURA EPÓXI VERMELHA, ACESSÓRIOS NÃO INCLUSOS NBR 15420 ESGOTO</v>
          </cell>
          <cell r="C3699" t="str">
            <v>un</v>
          </cell>
          <cell r="D3699">
            <v>3309.56</v>
          </cell>
        </row>
        <row r="3700">
          <cell r="A3700" t="str">
            <v>HM07027</v>
          </cell>
          <cell r="B3700" t="str">
            <v>TUBO C/FLANGES PN10/16/25 FERRO FUNDIDO DN=80 MM L=4.000 MM (63,60 KG) PINTURA EPÓXI VERMELHA, ACESSÓRIOS NÃO INCLUSOS NBR 15420 ESGOTO</v>
          </cell>
          <cell r="C3700" t="str">
            <v>un</v>
          </cell>
          <cell r="D3700">
            <v>3589.11</v>
          </cell>
        </row>
        <row r="3701">
          <cell r="A3701" t="str">
            <v>HM07028</v>
          </cell>
          <cell r="B3701" t="str">
            <v>TUBO C/FLANGES PN10/16/25 FERRO FUNDIDO DN=80 MM L=4.500 MM (70,55 KG) PINTURA EPÓXI VERMELHA, ACESSÓRIOS NÃO INCLUSOS NBR 15420 ESGOTO</v>
          </cell>
          <cell r="C3701" t="str">
            <v>un</v>
          </cell>
          <cell r="D3701">
            <v>3873.63</v>
          </cell>
        </row>
        <row r="3702">
          <cell r="A3702" t="str">
            <v>HM07029</v>
          </cell>
          <cell r="B3702" t="str">
            <v>TUBO C/FLANGES PN10/16/25 FERRO FUNDIDO DN=80 MM L=5.000 MM (77,50 KG) PINTURA EPÓXI VERMELHA, ACESSÓRIOS NÃO INCLUSOS NBR 15420 ESGOTO</v>
          </cell>
          <cell r="C3702" t="str">
            <v>un</v>
          </cell>
          <cell r="D3702">
            <v>4397.51</v>
          </cell>
        </row>
        <row r="3703">
          <cell r="A3703" t="str">
            <v>HM07030</v>
          </cell>
          <cell r="B3703" t="str">
            <v>TUBO C/FLANGES PN10/16/25 FERRO FUNDIDO DN=80 MM L=5.500 MM (84,45 KG) PINTURA EPÓXI VERMELHA, ACESSÓRIOS NÃO INCLUSOS NBR 15420 ESGOTO</v>
          </cell>
          <cell r="C3703" t="str">
            <v>un</v>
          </cell>
          <cell r="D3703">
            <v>4434.91</v>
          </cell>
        </row>
        <row r="3704">
          <cell r="A3704" t="str">
            <v>HM07031</v>
          </cell>
          <cell r="B3704" t="str">
            <v>TUBO C/FLANGES PN10/16/25 FERRO FUNDIDO DN=80 MM L=5.800 MM (88,62 KG) PINTURA EPÓXI VERMELHA, ACESSÓRIOS NÃO INCLUSOS NBR 15420 ESGOTO</v>
          </cell>
          <cell r="C3704" t="str">
            <v>un</v>
          </cell>
          <cell r="D3704">
            <v>4461.7</v>
          </cell>
        </row>
        <row r="3705">
          <cell r="A3705" t="str">
            <v>HM06999</v>
          </cell>
          <cell r="B3705" t="str">
            <v>TUBO C/FLANGES PN10/16 FERRO FUNDIDO DN=100 MM L=1.000 MM (26,20 KG) PINTURA EPÓXI VERMELHA, ACESSÓRIOS NÃO INCLUSOS NBR 15420 ESGOTO</v>
          </cell>
          <cell r="C3705" t="str">
            <v>un</v>
          </cell>
          <cell r="D3705">
            <v>2219.96</v>
          </cell>
        </row>
        <row r="3706">
          <cell r="A3706" t="str">
            <v>HM07000</v>
          </cell>
          <cell r="B3706" t="str">
            <v>TUBO C/FLANGES PN10/16 FERRO FUNDIDO DN=100 MM L=1.500 MM (34,80 KG) PINTURA EPÓXI VERMELHA, ACESSÓRIOS NÃO INCLUSOS NBR 15420 ESGOTO</v>
          </cell>
          <cell r="C3706" t="str">
            <v>un</v>
          </cell>
          <cell r="D3706">
            <v>2485.48</v>
          </cell>
        </row>
        <row r="3707">
          <cell r="A3707" t="str">
            <v>HM07001</v>
          </cell>
          <cell r="B3707" t="str">
            <v>TUBO C/FLANGES PN10/16 FERRO FUNDIDO DN=100 MM L=2.000 MM (43,40 KG) PINTURA EPÓXI VERMELHA, ACESSÓRIOS NÃO INCLUSOS NBR 15420 ESGOTO</v>
          </cell>
          <cell r="C3707" t="str">
            <v>un</v>
          </cell>
          <cell r="D3707">
            <v>2769.94</v>
          </cell>
        </row>
        <row r="3708">
          <cell r="A3708" t="str">
            <v>HM07002</v>
          </cell>
          <cell r="B3708" t="str">
            <v>TUBO C/FLANGES PN10/16 FERRO FUNDIDO DN=100 MM L=2.500 MM (52,00 KG) PINTURA EPÓXI VERMELHA, ACESSÓRIOS NÃO INCLUSOS NBR 15420 ESGOTO</v>
          </cell>
          <cell r="C3708" t="str">
            <v>un</v>
          </cell>
          <cell r="D3708">
            <v>3035.42</v>
          </cell>
        </row>
        <row r="3709">
          <cell r="A3709" t="str">
            <v>HM07003</v>
          </cell>
          <cell r="B3709" t="str">
            <v>TUBO C/FLANGES PN10/16 FERRO FUNDIDO DN=100 MM L=3.000 MM (60,60 KG) PINTURA EPÓXI VERMELHA, ACESSÓRIOS NÃO INCLUSOS NBR 15420 ESGOTO</v>
          </cell>
          <cell r="C3709" t="str">
            <v>un</v>
          </cell>
          <cell r="D3709">
            <v>3379.21</v>
          </cell>
        </row>
        <row r="3710">
          <cell r="A3710" t="str">
            <v>HM07004</v>
          </cell>
          <cell r="B3710" t="str">
            <v>TUBO C/FLANGES PN10/16 FERRO FUNDIDO DN=100 MM L=3.500 MM (69,20 KG) PINTURA EPÓXI VERMELHA, ACESSÓRIOS NÃO INCLUSOS NBR 15420 ESGOTO</v>
          </cell>
          <cell r="C3710" t="str">
            <v>un</v>
          </cell>
          <cell r="D3710">
            <v>3666.45</v>
          </cell>
        </row>
        <row r="3711">
          <cell r="A3711" t="str">
            <v>HM07005</v>
          </cell>
          <cell r="B3711" t="str">
            <v>TUBO C/FLANGES PN10/16 FERRO FUNDIDO DN=100 MM L=4.000 MM (77,80 KG) PINTURA EPÓXI VERMELHA, ACESSÓRIOS NÃO INCLUSOS NBR 15420 ESGOTO</v>
          </cell>
          <cell r="C3711" t="str">
            <v>un</v>
          </cell>
          <cell r="D3711">
            <v>3953.4</v>
          </cell>
        </row>
        <row r="3712">
          <cell r="A3712" t="str">
            <v>HM07006</v>
          </cell>
          <cell r="B3712" t="str">
            <v>TUBO C/FLANGES PN10/16 FERRO FUNDIDO DN=100 MM L=4.500 MM (86,40 KG) PINTURA EPÓXI VERMELHA, ACESSÓRIOS NÃO INCLUSOS NBR 15420 ESGOTO</v>
          </cell>
          <cell r="C3712" t="str">
            <v>un</v>
          </cell>
          <cell r="D3712">
            <v>4240.66</v>
          </cell>
        </row>
        <row r="3713">
          <cell r="A3713" t="str">
            <v>HM07007</v>
          </cell>
          <cell r="B3713" t="str">
            <v>TUBO C/FLANGES PN10/16 FERRO FUNDIDO DN=100 MM L=5.000 MM (95,00 KG) PINTURA EPÓXI VERMELHA, ACESSÓRIOS NÃO INCLUSOS NBR 15420 ESGOTO</v>
          </cell>
          <cell r="C3713" t="str">
            <v>un</v>
          </cell>
          <cell r="D3713">
            <v>4768.3999999999996</v>
          </cell>
        </row>
        <row r="3714">
          <cell r="A3714" t="str">
            <v>HM07008</v>
          </cell>
          <cell r="B3714" t="str">
            <v>TUBO C/FLANGES PN10/16 FERRO FUNDIDO DN=100 MM L=5.500 MM (103,00 KG) PINTURA EPÓXI VERMELHA, ACESSÓRIOS NÃO INCLUSOS NBR 15420 ESGOTO</v>
          </cell>
          <cell r="C3714" t="str">
            <v>un</v>
          </cell>
          <cell r="D3714">
            <v>4817</v>
          </cell>
        </row>
        <row r="3715">
          <cell r="A3715" t="str">
            <v>HM07009</v>
          </cell>
          <cell r="B3715" t="str">
            <v>TUBO C/FLANGES PN10/16 FERRO FUNDIDO DN=100 MM L=5.800 MM (108,76 KG) PINTURA EPÓXI VERMELHA, ACESSÓRIOS NÃO INCLUSOS NBR 15420 ESGOTO</v>
          </cell>
          <cell r="C3715" t="str">
            <v>un</v>
          </cell>
          <cell r="D3715">
            <v>4844.3</v>
          </cell>
        </row>
        <row r="3716">
          <cell r="A3716" t="str">
            <v>HM07010</v>
          </cell>
          <cell r="B3716" t="str">
            <v>TUBO C/FLANGES PN10/16 FERRO FUNDIDO DN=150 MM L=1.000 MM (42,00 KG) PINTURA EPÓXI VERMELHA, ACESSÓRIOS NÃO INCLUSOS NBR 15420 ESGOTO</v>
          </cell>
          <cell r="C3716" t="str">
            <v>un</v>
          </cell>
          <cell r="D3716">
            <v>2716.01</v>
          </cell>
        </row>
        <row r="3717">
          <cell r="A3717" t="str">
            <v>HM07011</v>
          </cell>
          <cell r="B3717" t="str">
            <v>TUBO C/FLANGES PN10/16 FERRO FUNDIDO DN=150 MM L=1.500 MM (55,00 KG) PINTURA EPÓXI VERMELHA, ACESSÓRIOS NÃO INCLUSOS NBR 15420 ESGOTO</v>
          </cell>
          <cell r="C3717" t="str">
            <v>un</v>
          </cell>
          <cell r="D3717">
            <v>3052.77</v>
          </cell>
        </row>
        <row r="3718">
          <cell r="A3718" t="str">
            <v>HM07012</v>
          </cell>
          <cell r="B3718" t="str">
            <v>TUBO C/FLANGES PN10/16 FERRO FUNDIDO DN=150 MM L=2.000 MM (68,00 KG) PINTURA EPÓXI VERMELHA, ACESSÓRIOS NÃO INCLUSOS NBR 15420 ESGOTO</v>
          </cell>
          <cell r="C3718" t="str">
            <v>un</v>
          </cell>
          <cell r="D3718">
            <v>3407.45</v>
          </cell>
        </row>
        <row r="3719">
          <cell r="A3719" t="str">
            <v>HM07013</v>
          </cell>
          <cell r="B3719" t="str">
            <v>TUBO C/FLANGES PN10/16 FERRO FUNDIDO DN=150 MM L=2.500 MM (81,00 KG) PINTURA EPÓXI VERMELHA, ACESSÓRIOS NÃO INCLUSOS NBR 15420 ESGOTO</v>
          </cell>
          <cell r="C3719" t="str">
            <v>un</v>
          </cell>
          <cell r="D3719">
            <v>3744.11</v>
          </cell>
        </row>
        <row r="3720">
          <cell r="A3720" t="str">
            <v>HM07014</v>
          </cell>
          <cell r="B3720" t="str">
            <v>TUBO C/FLANGES PN10/16 FERRO FUNDIDO DN=150 MM L=3.000 MM (94,00 KG) PINTURA EPÓXI VERMELHA, ACESSÓRIOS NÃO INCLUSOS NBR 15420 ESGOTO</v>
          </cell>
          <cell r="C3720" t="str">
            <v>un</v>
          </cell>
          <cell r="D3720">
            <v>4153.3900000000003</v>
          </cell>
        </row>
        <row r="3721">
          <cell r="A3721" t="str">
            <v>HM07015</v>
          </cell>
          <cell r="B3721" t="str">
            <v>TUBO C/FLANGES PN10/16 FERRO FUNDIDO DN=150 MM L=3.500 MM (107,00 KG) PINTURA EPÓXI VERMELHA, ACESSÓRIOS NÃO INCLUSOS NBR 15420 ESGOTO</v>
          </cell>
          <cell r="C3721" t="str">
            <v>un</v>
          </cell>
          <cell r="D3721">
            <v>4507.95</v>
          </cell>
        </row>
        <row r="3722">
          <cell r="A3722" t="str">
            <v>HM07016</v>
          </cell>
          <cell r="B3722" t="str">
            <v>TUBO C/FLANGES PN10/16 FERRO FUNDIDO DN=150 MM L=4.000 MM (120,00 KG) PINTURA EPÓXI VERMELHA, ACESSÓRIOS NÃO INCLUSOS NBR 15420 ESGOTO</v>
          </cell>
          <cell r="C3722" t="str">
            <v>un</v>
          </cell>
          <cell r="D3722">
            <v>4867.63</v>
          </cell>
        </row>
        <row r="3723">
          <cell r="A3723" t="str">
            <v>HM07017</v>
          </cell>
          <cell r="B3723" t="str">
            <v>TUBO C/FLANGES PN10/16 FERRO FUNDIDO DN=150 MM L=4.500 MM (133,00 KG) PINTURA EPÓXI VERMELHA, ACESSÓRIOS NÃO INCLUSOS NBR 15420 ESGOTO</v>
          </cell>
          <cell r="C3723" t="str">
            <v>un</v>
          </cell>
          <cell r="D3723">
            <v>5227.4799999999996</v>
          </cell>
        </row>
        <row r="3724">
          <cell r="A3724" t="str">
            <v>HM07018</v>
          </cell>
          <cell r="B3724" t="str">
            <v>TUBO C/FLANGES PN10/16 FERRO FUNDIDO DN=150 MM L=5.000 MM (146,00 KG) PINTURA EPÓXI VERMELHA, ACESSÓRIOS NÃO INCLUSOS NBR 15420 ESGOTO</v>
          </cell>
          <cell r="C3724" t="str">
            <v>un</v>
          </cell>
          <cell r="D3724">
            <v>5868.66</v>
          </cell>
        </row>
        <row r="3725">
          <cell r="A3725" t="str">
            <v>HM07019</v>
          </cell>
          <cell r="B3725" t="str">
            <v>TUBO C/FLANGES PN10/16 FERRO FUNDIDO DN=150 MM L=5.500 MM (159,00 KG) PINTURA EPÓXI VERMELHA, ACESSÓRIOS NÃO INCLUSOS NBR 15420 ESGOTO</v>
          </cell>
          <cell r="C3725" t="str">
            <v>un</v>
          </cell>
          <cell r="D3725">
            <v>5932.76</v>
          </cell>
        </row>
        <row r="3726">
          <cell r="A3726" t="str">
            <v>HM07020</v>
          </cell>
          <cell r="B3726" t="str">
            <v>TUBO C/FLANGES PN10/16 FERRO FUNDIDO DN=150 MM L=5.800 MM (166,80 KG) PINTURA EPÓXI VERMELHA, ACESSÓRIOS NÃO INCLUSOS NBR 15420 ESGOTO</v>
          </cell>
          <cell r="C3726" t="str">
            <v>un</v>
          </cell>
          <cell r="D3726">
            <v>5996.86</v>
          </cell>
        </row>
        <row r="3727">
          <cell r="A3727" t="str">
            <v>HM06922</v>
          </cell>
          <cell r="B3727" t="str">
            <v>TUBO C/FLANGES PN10 FERRO FUNDIDO DN=200 MM L=1.000 MM (54,80 KG) PINTURA EPÓXI VERMELHA, ACESSÓRIOS NÃO INCLUSOS NBR 15420 ESGOTO</v>
          </cell>
          <cell r="C3727" t="str">
            <v>un</v>
          </cell>
          <cell r="D3727">
            <v>3064.43</v>
          </cell>
        </row>
        <row r="3728">
          <cell r="A3728" t="str">
            <v>HM06923</v>
          </cell>
          <cell r="B3728" t="str">
            <v>TUBO C/FLANGES PN10 FERRO FUNDIDO DN=200 MM L=1.500 MM (72,20 KG) PINTURA EPÓXI VERMELHA, ACESSÓRIOS NÃO INCLUSOS NBR 15420 ESGOTO</v>
          </cell>
          <cell r="C3728" t="str">
            <v>un</v>
          </cell>
          <cell r="D3728">
            <v>3441.52</v>
          </cell>
        </row>
        <row r="3729">
          <cell r="A3729" t="str">
            <v>HM06924</v>
          </cell>
          <cell r="B3729" t="str">
            <v>TUBO C/FLANGES PN10 FERRO FUNDIDO DN=200 MM L=2.000 MM (89,60 KG) PINTURA EPÓXI VERMELHA, ACESSÓRIOS NÃO INCLUSOS NBR 15420 ESGOTO</v>
          </cell>
          <cell r="C3729" t="str">
            <v>un</v>
          </cell>
          <cell r="D3729">
            <v>3878.45</v>
          </cell>
        </row>
        <row r="3730">
          <cell r="A3730" t="str">
            <v>HM06925</v>
          </cell>
          <cell r="B3730" t="str">
            <v>TUBO C/FLANGES PN10 FERRO FUNDIDO DN=200 MM L=2.500 MM (107,00 KG) PINTURA EPÓXI VERMELHA, ACESSÓRIOS NÃO INCLUSOS NBR 15420 ESGOTO</v>
          </cell>
          <cell r="C3730" t="str">
            <v>un</v>
          </cell>
          <cell r="D3730">
            <v>4255.47</v>
          </cell>
        </row>
        <row r="3731">
          <cell r="A3731" t="str">
            <v>HM06926</v>
          </cell>
          <cell r="B3731" t="str">
            <v>TUBO C/FLANGES PN10 FERRO FUNDIDO DN=200 MM L=3.000 MM (124,40 KG) PINTURA EPÓXI VERMELHA, ACESSÓRIOS NÃO INCLUSOS NBR 15420 ESGOTO</v>
          </cell>
          <cell r="C3731" t="str">
            <v>un</v>
          </cell>
          <cell r="D3731">
            <v>5144.7299999999996</v>
          </cell>
        </row>
        <row r="3732">
          <cell r="A3732" t="str">
            <v>HM06927</v>
          </cell>
          <cell r="B3732" t="str">
            <v>TUBO C/FLANGES PN10 FERRO FUNDIDO DN=200 MM L=3.500 MM (141,80 KG) PINTURA EPÓXI VERMELHA, ACESSÓRIOS NÃO INCLUSOS NBR 15420 ESGOTO</v>
          </cell>
          <cell r="C3732" t="str">
            <v>un</v>
          </cell>
          <cell r="D3732">
            <v>5606.99</v>
          </cell>
        </row>
        <row r="3733">
          <cell r="A3733" t="str">
            <v>HM06928</v>
          </cell>
          <cell r="B3733" t="str">
            <v>TUBO C/FLANGES PN10 FERRO FUNDIDO DN=200 MM L=4.000 MM (159,20 KG) PINTURA EPÓXI VERMELHA, ACESSÓRIOS NÃO INCLUSOS NBR 15420 ESGOTO</v>
          </cell>
          <cell r="C3733" t="str">
            <v>un</v>
          </cell>
          <cell r="D3733">
            <v>6069.14</v>
          </cell>
        </row>
        <row r="3734">
          <cell r="A3734" t="str">
            <v>HM06929</v>
          </cell>
          <cell r="B3734" t="str">
            <v>TUBO C/FLANGES PN10 FERRO FUNDIDO DN=200 MM L=4.500 MM (176,60 KG) PINTURA EPÓXI VERMELHA, ACESSÓRIOS NÃO INCLUSOS NBR 15420 ESGOTO</v>
          </cell>
          <cell r="C3734" t="str">
            <v>un</v>
          </cell>
          <cell r="D3734">
            <v>6559.86</v>
          </cell>
        </row>
        <row r="3735">
          <cell r="A3735" t="str">
            <v>HM06930</v>
          </cell>
          <cell r="B3735" t="str">
            <v>TUBO C/FLANGES PN10 FERRO FUNDIDO DN=200 MM L=5.000 MM (194,00 KG) PINTURA EPÓXI VERMELHA, ACESSÓRIOS NÃO INCLUSOS NBR 15420 ESGOTO</v>
          </cell>
          <cell r="C3735" t="str">
            <v>un</v>
          </cell>
          <cell r="D3735">
            <v>7432.16</v>
          </cell>
        </row>
        <row r="3736">
          <cell r="A3736" t="str">
            <v>HM06931</v>
          </cell>
          <cell r="B3736" t="str">
            <v>TUBO C/FLANGES PN10 FERRO FUNDIDO DN=200 MM L=5.500 MM (211,40 KG) PINTURA EPÓXI VERMELHA, ACESSÓRIOS NÃO INCLUSOS NBR 15420 ESGOTO</v>
          </cell>
          <cell r="C3736" t="str">
            <v>un</v>
          </cell>
          <cell r="D3736">
            <v>7590.75</v>
          </cell>
        </row>
        <row r="3737">
          <cell r="A3737" t="str">
            <v>HM06932</v>
          </cell>
          <cell r="B3737" t="str">
            <v>TUBO C/FLANGES PN10 FERRO FUNDIDO DN=200 MM L=5.800 MM (221,84 KG) PINTURA EPÓXI VERMELHA, ACESSÓRIOS NÃO INCLUSOS NBR 15420 ESGOTO</v>
          </cell>
          <cell r="C3737" t="str">
            <v>un</v>
          </cell>
          <cell r="D3737">
            <v>7707.45</v>
          </cell>
        </row>
        <row r="3738">
          <cell r="A3738" t="str">
            <v>HM06933</v>
          </cell>
          <cell r="B3738" t="str">
            <v>TUBO C/FLANGES PN10 FERRO FUNDIDO DN=250 MM L=1.000 MM (74,40 KG) PINTURA EPÓXI VERMELHA, ACESSÓRIOS NÃO INCLUSOS NBR 15420 ESGOTO</v>
          </cell>
          <cell r="C3738" t="str">
            <v>un</v>
          </cell>
          <cell r="D3738">
            <v>3779.48</v>
          </cell>
        </row>
        <row r="3739">
          <cell r="A3739" t="str">
            <v>HM06934</v>
          </cell>
          <cell r="B3739" t="str">
            <v>TUBO C/FLANGES PN10 FERRO FUNDIDO DN=250 MM L=1.500 MM (97,10 KG) PINTURA EPÓXI VERMELHA, ACESSÓRIOS NÃO INCLUSOS NBR 15420 ESGOTO</v>
          </cell>
          <cell r="C3739" t="str">
            <v>un</v>
          </cell>
          <cell r="D3739">
            <v>4344.18</v>
          </cell>
        </row>
        <row r="3740">
          <cell r="A3740" t="str">
            <v>HM06935</v>
          </cell>
          <cell r="B3740" t="str">
            <v>TUBO C/FLANGES PN10 FERRO FUNDIDO DN=250 MM L=2.000 MM (119,80 KG) PINTURA EPÓXI VERMELHA, ACESSÓRIOS NÃO INCLUSOS NBR 15420 ESGOTO</v>
          </cell>
          <cell r="C3740" t="str">
            <v>un</v>
          </cell>
          <cell r="D3740">
            <v>4903.67</v>
          </cell>
        </row>
        <row r="3741">
          <cell r="A3741" t="str">
            <v>HM06936</v>
          </cell>
          <cell r="B3741" t="str">
            <v>TUBO C/FLANGES PN10 FERRO FUNDIDO DN=250 MM L=2.500 MM (142,50 KG) PINTURA EPÓXI VERMELHA, ACESSÓRIOS NÃO INCLUSOS NBR 15420 ESGOTO</v>
          </cell>
          <cell r="C3741" t="str">
            <v>un</v>
          </cell>
          <cell r="D3741">
            <v>5463.19</v>
          </cell>
        </row>
        <row r="3742">
          <cell r="A3742" t="str">
            <v>HM06937</v>
          </cell>
          <cell r="B3742" t="str">
            <v>TUBO C/FLANGES PN10 FERRO FUNDIDO DN=250 MM L=3.000 MM (165,20 KG) PINTURA EPÓXI VERMELHA, ACESSÓRIOS NÃO INCLUSOS NBR 15420 ESGOTO</v>
          </cell>
          <cell r="C3742" t="str">
            <v>un</v>
          </cell>
          <cell r="D3742">
            <v>6022.5</v>
          </cell>
        </row>
        <row r="3743">
          <cell r="A3743" t="str">
            <v>HM06938</v>
          </cell>
          <cell r="B3743" t="str">
            <v>TUBO C/FLANGES PN10 FERRO FUNDIDO DN=250 MM L=3.500 MM (187,90 KG) PINTURA EPÓXI VERMELHA, ACESSÓRIOS NÃO INCLUSOS NBR 15420 ESGOTO</v>
          </cell>
          <cell r="C3743" t="str">
            <v>un</v>
          </cell>
          <cell r="D3743">
            <v>6605.16</v>
          </cell>
        </row>
        <row r="3744">
          <cell r="A3744" t="str">
            <v>HM06939</v>
          </cell>
          <cell r="B3744" t="str">
            <v>TUBO C/FLANGES PN10 FERRO FUNDIDO DN=250 MM L=4.000 MM (210,60 KG) PINTURA EPÓXI VERMELHA, ACESSÓRIOS NÃO INCLUSOS NBR 15420 ESGOTO</v>
          </cell>
          <cell r="C3744" t="str">
            <v>un</v>
          </cell>
          <cell r="D3744">
            <v>7202.81</v>
          </cell>
        </row>
        <row r="3745">
          <cell r="A3745" t="str">
            <v>HM06940</v>
          </cell>
          <cell r="B3745" t="str">
            <v>TUBO C/FLANGES PN10 FERRO FUNDIDO DN=250 MM L=4.500 MM (233,30 KG) PINTURA EPÓXI VERMELHA, ACESSÓRIOS NÃO INCLUSOS NBR 15420 ESGOTO</v>
          </cell>
          <cell r="C3745" t="str">
            <v>un</v>
          </cell>
          <cell r="D3745">
            <v>7800.73</v>
          </cell>
        </row>
        <row r="3746">
          <cell r="A3746" t="str">
            <v>HM06941</v>
          </cell>
          <cell r="B3746" t="str">
            <v>TUBO C/FLANGES PN10 FERRO FUNDIDO DN=250 MM L=5.000 MM (256,00 KG) PINTURA EPÓXI VERMELHA, ACESSÓRIOS NÃO INCLUSOS NBR 15420 ESGOTO</v>
          </cell>
          <cell r="C3746" t="str">
            <v>un</v>
          </cell>
          <cell r="D3746">
            <v>7989.93</v>
          </cell>
        </row>
        <row r="3747">
          <cell r="A3747" t="str">
            <v>HM06942</v>
          </cell>
          <cell r="B3747" t="str">
            <v>TUBO C/FLANGES PN10 FERRO FUNDIDO DN=250 MM L=5.500 MM (278,70 KG) PINTURA EPÓXI VERMELHA, ACESSÓRIOS NÃO INCLUSOS NBR 15420 ESGOTO</v>
          </cell>
          <cell r="C3747" t="str">
            <v>un</v>
          </cell>
          <cell r="D3747">
            <v>8179.14</v>
          </cell>
        </row>
        <row r="3748">
          <cell r="A3748" t="str">
            <v>HM06943</v>
          </cell>
          <cell r="B3748" t="str">
            <v>TUBO C/FLANGES PN10 FERRO FUNDIDO DN=250 MM L=5.800 MM (292,32 KG) PINTURA EPÓXI VERMELHA, ACESSÓRIOS NÃO INCLUSOS NBR 15420 ESGOTO</v>
          </cell>
          <cell r="C3748" t="str">
            <v>un</v>
          </cell>
          <cell r="D3748">
            <v>8261.7800000000007</v>
          </cell>
        </row>
        <row r="3749">
          <cell r="A3749" t="str">
            <v>HM06944</v>
          </cell>
          <cell r="B3749" t="str">
            <v>TUBO C/FLANGES PN10 FERRO FUNDIDO DN=300 MM L=1.000 MM (93,10 KG) PINTURA EPÓXI VERMELHA, ACESSÓRIOS NÃO INCLUSOS NBR 15420 ESGOTO</v>
          </cell>
          <cell r="C3749" t="str">
            <v>un</v>
          </cell>
          <cell r="D3749">
            <v>4587.6400000000003</v>
          </cell>
        </row>
        <row r="3750">
          <cell r="A3750" t="str">
            <v>HM06945</v>
          </cell>
          <cell r="B3750" t="str">
            <v>TUBO C/FLANGES PN10 FERRO FUNDIDO DN=300 MM L=1.500 MM (121,65 KG) PINTURA EPÓXI VERMELHA, ACESSÓRIOS NÃO INCLUSOS NBR 15420 ESGOTO</v>
          </cell>
          <cell r="C3750" t="str">
            <v>un</v>
          </cell>
          <cell r="D3750">
            <v>5283.23</v>
          </cell>
        </row>
        <row r="3751">
          <cell r="A3751" t="str">
            <v>HM06946</v>
          </cell>
          <cell r="B3751" t="str">
            <v>TUBO C/FLANGES PN10 FERRO FUNDIDO DN=300 MM L=2.000 MM (150,20 KG) PINTURA EPÓXI VERMELHA, ACESSÓRIOS NÃO INCLUSOS NBR 15420 ESGOTO</v>
          </cell>
          <cell r="C3751" t="str">
            <v>un</v>
          </cell>
          <cell r="D3751">
            <v>5988.44</v>
          </cell>
        </row>
        <row r="3752">
          <cell r="A3752" t="str">
            <v>HM06947</v>
          </cell>
          <cell r="B3752" t="str">
            <v>TUBO C/FLANGES PN10 FERRO FUNDIDO DN=300 MM L=2.500 MM (178,75 KG) PINTURA EPÓXI VERMELHA, ACESSÓRIOS NÃO INCLUSOS NBR 15420 ESGOTO</v>
          </cell>
          <cell r="C3752" t="str">
            <v>un</v>
          </cell>
          <cell r="D3752">
            <v>6744.13</v>
          </cell>
        </row>
        <row r="3753">
          <cell r="A3753" t="str">
            <v>HM06948</v>
          </cell>
          <cell r="B3753" t="str">
            <v>TUBO C/FLANGES PN10 FERRO FUNDIDO DN=300 MM L=3.000 MM (207,30 KG) PINTURA EPÓXI VERMELHA, ACESSÓRIOS NÃO INCLUSOS NBR 15420 ESGOTO</v>
          </cell>
          <cell r="C3753" t="str">
            <v>un</v>
          </cell>
          <cell r="D3753">
            <v>7499.67</v>
          </cell>
        </row>
        <row r="3754">
          <cell r="A3754" t="str">
            <v>HM06949</v>
          </cell>
          <cell r="B3754" t="str">
            <v>TUBO C/FLANGES PN10 FERRO FUNDIDO DN=300 MM L=3.500 MM (235,85 KG) PINTURA EPÓXI VERMELHA, ACESSÓRIOS NÃO INCLUSOS NBR 15420 ESGOTO</v>
          </cell>
          <cell r="C3754" t="str">
            <v>un</v>
          </cell>
          <cell r="D3754">
            <v>8249.42</v>
          </cell>
        </row>
        <row r="3755">
          <cell r="A3755" t="str">
            <v>HM06950</v>
          </cell>
          <cell r="B3755" t="str">
            <v>TUBO C/FLANGES PN10 FERRO FUNDIDO DN=300 MM L=4.000 MM (264,40 KG) PINTURA EPÓXI VERMELHA, ACESSÓRIOS NÃO INCLUSOS NBR 15420 ESGOTO</v>
          </cell>
          <cell r="C3755" t="str">
            <v>un</v>
          </cell>
          <cell r="D3755">
            <v>9004.83</v>
          </cell>
        </row>
        <row r="3756">
          <cell r="A3756" t="str">
            <v>HM06951</v>
          </cell>
          <cell r="B3756" t="str">
            <v>TUBO C/FLANGES PN10 FERRO FUNDIDO DN=300 MM L=4.500 MM (292,95 KG) PINTURA EPÓXI VERMELHA, ACESSÓRIOS NÃO INCLUSOS NBR 15420 ESGOTO</v>
          </cell>
          <cell r="C3756" t="str">
            <v>un</v>
          </cell>
          <cell r="D3756">
            <v>9760.59</v>
          </cell>
        </row>
        <row r="3757">
          <cell r="A3757" t="str">
            <v>HM06952</v>
          </cell>
          <cell r="B3757" t="str">
            <v>TUBO C/FLANGES PN10 FERRO FUNDIDO DN=300 MM L=5.000 MM (321,50 KG) PINTURA EPÓXI VERMELHA, ACESSÓRIOS NÃO INCLUSOS NBR 15420 ESGOTO</v>
          </cell>
          <cell r="C3757" t="str">
            <v>un</v>
          </cell>
          <cell r="D3757">
            <v>11077.52</v>
          </cell>
        </row>
        <row r="3758">
          <cell r="A3758" t="str">
            <v>HM06953</v>
          </cell>
          <cell r="B3758" t="str">
            <v>TUBO C/FLANGES PN10 FERRO FUNDIDO DN=300 MM L=5.500 MM (350,05 KG) PINTURA EPÓXI VERMELHA, ACESSÓRIOS NÃO INCLUSOS NBR 15420 ESGOTO</v>
          </cell>
          <cell r="C3758" t="str">
            <v>un</v>
          </cell>
          <cell r="D3758">
            <v>11271.24</v>
          </cell>
        </row>
        <row r="3759">
          <cell r="A3759" t="str">
            <v>HM06954</v>
          </cell>
          <cell r="B3759" t="str">
            <v>TUBO C/FLANGES PN10 FERRO FUNDIDO DN=300 MM L=5.800 MM (367,18 KG) PINTURA EPÓXI VERMELHA, ACESSÓRIOS NÃO INCLUSOS NBR 15420 ESGOTO</v>
          </cell>
          <cell r="C3759" t="str">
            <v>un</v>
          </cell>
          <cell r="D3759">
            <v>11386.29</v>
          </cell>
        </row>
        <row r="3760">
          <cell r="A3760" t="str">
            <v>HM06955</v>
          </cell>
          <cell r="B3760" t="str">
            <v>TUBO C/FLANGES PN10 FERRO FUNDIDO DN=350 MM L=1.000 MM (121,50 KG) PINTURA EPÓXI VERMELHA, ACESSÓRIOS NÃO INCLUSOS NBR 15420 ESGOTO</v>
          </cell>
          <cell r="C3760" t="str">
            <v>un</v>
          </cell>
          <cell r="D3760">
            <v>4177.51</v>
          </cell>
        </row>
        <row r="3761">
          <cell r="A3761" t="str">
            <v>HM06956</v>
          </cell>
          <cell r="B3761" t="str">
            <v>TUBO C/FLANGES PN10 FERRO FUNDIDO DN=350 MM L=1.500 MM (159,25 KG) PINTURA EPÓXI VERMELHA, ACESSÓRIOS NÃO INCLUSOS NBR 15420 ESGOTO</v>
          </cell>
          <cell r="C3761" t="str">
            <v>un</v>
          </cell>
          <cell r="D3761">
            <v>6112.27</v>
          </cell>
        </row>
        <row r="3762">
          <cell r="A3762" t="str">
            <v>HM06957</v>
          </cell>
          <cell r="B3762" t="str">
            <v>TUBO C/FLANGES PN10 FERRO FUNDIDO DN=350 MM L=2.000 MM (197,00 KG) PINTURA EPÓXI VERMELHA, ACESSÓRIOS NÃO INCLUSOS NBR 15420 ESGOTO</v>
          </cell>
          <cell r="C3762" t="str">
            <v>un</v>
          </cell>
          <cell r="D3762">
            <v>6886.12</v>
          </cell>
        </row>
        <row r="3763">
          <cell r="A3763" t="str">
            <v>HM06958</v>
          </cell>
          <cell r="B3763" t="str">
            <v>TUBO C/FLANGES PN10 FERRO FUNDIDO DN=350 MM L=2.500 MM (234,75 KG) PINTURA EPÓXI VERMELHA, ACESSÓRIOS NÃO INCLUSOS NBR 15420 ESGOTO</v>
          </cell>
          <cell r="C3763" t="str">
            <v>un</v>
          </cell>
          <cell r="D3763">
            <v>7659.87</v>
          </cell>
        </row>
        <row r="3764">
          <cell r="A3764" t="str">
            <v>HM06959</v>
          </cell>
          <cell r="B3764" t="str">
            <v>TUBO C/FLANGES PN10 FERRO FUNDIDO DN=350 MM L=3.000 MM (272,50 KG) PINTURA EPÓXI VERMELHA, ACESSÓRIOS NÃO INCLUSOS NBR 15420 ESGOTO</v>
          </cell>
          <cell r="C3764" t="str">
            <v>un</v>
          </cell>
          <cell r="D3764">
            <v>7767.8</v>
          </cell>
        </row>
        <row r="3765">
          <cell r="A3765" t="str">
            <v>HM06960</v>
          </cell>
          <cell r="B3765" t="str">
            <v>TUBO C/FLANGES PN10 FERRO FUNDIDO DN=350 MM L=3.500 MM (310,25 KG) PINTURA EPÓXI VERMELHA, ACESSÓRIOS NÃO INCLUSOS NBR 15420 ESGOTO</v>
          </cell>
          <cell r="C3765" t="str">
            <v>un</v>
          </cell>
          <cell r="D3765">
            <v>8463.0499999999993</v>
          </cell>
        </row>
        <row r="3766">
          <cell r="A3766" t="str">
            <v>HM06961</v>
          </cell>
          <cell r="B3766" t="str">
            <v>TUBO C/FLANGES PN10 FERRO FUNDIDO DN=350 MM L=4.000 MM (348,00 KG) PINTURA EPÓXI VERMELHA, ACESSÓRIOS NÃO INCLUSOS NBR 15420 ESGOTO</v>
          </cell>
          <cell r="C3766" t="str">
            <v>un</v>
          </cell>
          <cell r="D3766">
            <v>9196.73</v>
          </cell>
        </row>
        <row r="3767">
          <cell r="A3767" t="str">
            <v>HM06962</v>
          </cell>
          <cell r="B3767" t="str">
            <v>TUBO C/FLANGES PN10 FERRO FUNDIDO DN=350 MM L=4.500 MM (385,75 KG) PINTURA EPÓXI VERMELHA, ACESSÓRIOS NÃO INCLUSOS NBR 15420 ESGOTO</v>
          </cell>
          <cell r="C3767" t="str">
            <v>un</v>
          </cell>
          <cell r="D3767">
            <v>9892.16</v>
          </cell>
        </row>
        <row r="3768">
          <cell r="A3768" t="str">
            <v>HM06963</v>
          </cell>
          <cell r="B3768" t="str">
            <v>TUBO C/FLANGES PN10 FERRO FUNDIDO DN=350 MM L=5.000 MM (423,50 KG) PINTURA EPÓXI VERMELHA, ACESSÓRIOS NÃO INCLUSOS NBR 15420 ESGOTO</v>
          </cell>
          <cell r="C3768" t="str">
            <v>un</v>
          </cell>
          <cell r="D3768">
            <v>12327.36</v>
          </cell>
        </row>
        <row r="3769">
          <cell r="A3769" t="str">
            <v>HM06964</v>
          </cell>
          <cell r="B3769" t="str">
            <v>TUBO C/FLANGES PN10 FERRO FUNDIDO DN=350 MM L=5.500 MM (461,25 KG) PINTURA EPÓXI VERMELHA, ACESSÓRIOS NÃO INCLUSOS NBR 15420 ESGOTO</v>
          </cell>
          <cell r="C3769" t="str">
            <v>un</v>
          </cell>
          <cell r="D3769">
            <v>12627.26</v>
          </cell>
        </row>
        <row r="3770">
          <cell r="A3770" t="str">
            <v>HM06965</v>
          </cell>
          <cell r="B3770" t="str">
            <v>TUBO C/FLANGES PN10 FERRO FUNDIDO DN=350 MM L=5.800 MM (483,90 KG) PINTURA EPÓXI VERMELHA, ACESSÓRIOS NÃO INCLUSOS NBR 15420 ESGOTO</v>
          </cell>
          <cell r="C3770" t="str">
            <v>un</v>
          </cell>
          <cell r="D3770">
            <v>12833.92</v>
          </cell>
        </row>
        <row r="3771">
          <cell r="A3771" t="str">
            <v>HM06966</v>
          </cell>
          <cell r="B3771" t="str">
            <v>TUBO C/FLANGES PN10 FERRO FUNDIDO DN=400 MM L=1.000 MM (145,50 KG) PINTURA EPÓXI VERMELHA, ACESSÓRIOS NÃO INCLUSOS NBR 15420 ESGOTO</v>
          </cell>
          <cell r="C3771" t="str">
            <v>un</v>
          </cell>
          <cell r="D3771">
            <v>5606.79</v>
          </cell>
        </row>
        <row r="3772">
          <cell r="A3772" t="str">
            <v>HM06967</v>
          </cell>
          <cell r="B3772" t="str">
            <v>TUBO C/FLANGES PN10 FERRO FUNDIDO DN=400 MM L=1.500 MM (190,25 KG) PINTURA EPÓXI VERMELHA, ACESSÓRIOS NÃO INCLUSOS NBR 15420 ESGOTO</v>
          </cell>
          <cell r="C3772" t="str">
            <v>un</v>
          </cell>
          <cell r="D3772">
            <v>6365.04</v>
          </cell>
        </row>
        <row r="3773">
          <cell r="A3773" t="str">
            <v>HM06968</v>
          </cell>
          <cell r="B3773" t="str">
            <v>TUBO C/FLANGES PN10 FERRO FUNDIDO DN=400 MM L=2.000 MM (235,00 KG) PINTURA EPÓXI VERMELHA, ACESSÓRIOS NÃO INCLUSOS NBR 15420 ESGOTO</v>
          </cell>
          <cell r="C3773" t="str">
            <v>un</v>
          </cell>
          <cell r="D3773">
            <v>7167.45</v>
          </cell>
        </row>
        <row r="3774">
          <cell r="A3774" t="str">
            <v>HM06969</v>
          </cell>
          <cell r="B3774" t="str">
            <v>TUBO C/FLANGES PN10 FERRO FUNDIDO DN=400 MM L=2.500 MM (279,75 KG) PINTURA EPÓXI VERMELHA, ACESSÓRIOS NÃO INCLUSOS NBR 15420 ESGOTO</v>
          </cell>
          <cell r="C3774" t="str">
            <v>un</v>
          </cell>
          <cell r="D3774">
            <v>8084.78</v>
          </cell>
        </row>
        <row r="3775">
          <cell r="A3775" t="str">
            <v>HM06970</v>
          </cell>
          <cell r="B3775" t="str">
            <v>TUBO C/FLANGES PN10 FERRO FUNDIDO DN=400 MM L=3.000 MM (324,50 KG) PINTURA EPÓXI VERMELHA, ACESSÓRIOS NÃO INCLUSOS NBR 15420 ESGOTO</v>
          </cell>
          <cell r="C3775" t="str">
            <v>un</v>
          </cell>
          <cell r="D3775">
            <v>8728.08</v>
          </cell>
        </row>
        <row r="3776">
          <cell r="A3776" t="str">
            <v>HM06971</v>
          </cell>
          <cell r="B3776" t="str">
            <v>TUBO C/FLANGES PN10 FERRO FUNDIDO DN=400 MM L=3.500 MM (369,25 KG) PINTURA EPÓXI VERMELHA, ACESSÓRIOS NÃO INCLUSOS NBR 15420 ESGOTO</v>
          </cell>
          <cell r="C3776" t="str">
            <v>un</v>
          </cell>
          <cell r="D3776">
            <v>9486.33</v>
          </cell>
        </row>
        <row r="3777">
          <cell r="A3777" t="str">
            <v>HM06972</v>
          </cell>
          <cell r="B3777" t="str">
            <v>TUBO C/FLANGES PN10 FERRO FUNDIDO DN=400 MM L=4.000 MM (414,00 KG) PINTURA EPÓXI VERMELHA, ACESSÓRIOS NÃO INCLUSOS NBR 15420 ESGOTO</v>
          </cell>
          <cell r="C3777" t="str">
            <v>un</v>
          </cell>
          <cell r="D3777">
            <v>10323.85</v>
          </cell>
        </row>
        <row r="3778">
          <cell r="A3778" t="str">
            <v>HM06973</v>
          </cell>
          <cell r="B3778" t="str">
            <v>TUBO C/FLANGES PN10 FERRO FUNDIDO DN=400 MM L=4.500 MM (458,75 KG) PINTURA EPÓXI VERMELHA, ACESSÓRIOS NÃO INCLUSOS NBR 15420 ESGOTO</v>
          </cell>
          <cell r="C3778" t="str">
            <v>un</v>
          </cell>
          <cell r="D3778">
            <v>11249.25</v>
          </cell>
        </row>
        <row r="3779">
          <cell r="A3779" t="str">
            <v>HM06974</v>
          </cell>
          <cell r="B3779" t="str">
            <v>TUBO C/FLANGES PN10 FERRO FUNDIDO DN=400 MM L=5.000 MM (503,50 KG) PINTURA EPÓXI VERMELHA, ACESSÓRIOS NÃO INCLUSOS NBR 15420 ESGOTO</v>
          </cell>
          <cell r="C3779" t="str">
            <v>un</v>
          </cell>
          <cell r="D3779">
            <v>12507.98</v>
          </cell>
        </row>
        <row r="3780">
          <cell r="A3780" t="str">
            <v>HM06975</v>
          </cell>
          <cell r="B3780" t="str">
            <v>TUBO C/FLANGES PN10 FERRO FUNDIDO DN=400 MM L=5.500 MM (548,25 KG) PINTURA EPÓXI VERMELHA, ACESSÓRIOS NÃO INCLUSOS NBR 15420 ESGOTO</v>
          </cell>
          <cell r="C3780" t="str">
            <v>un</v>
          </cell>
          <cell r="D3780">
            <v>12889.33</v>
          </cell>
        </row>
        <row r="3781">
          <cell r="A3781" t="str">
            <v>HM06976</v>
          </cell>
          <cell r="B3781" t="str">
            <v>TUBO C/FLANGES PN10 FERRO FUNDIDO DN=400 MM L=5.800 MM (575,10 KG) PINTURA EPÓXI VERMELHA, ACESSÓRIOS NÃO INCLUSOS NBR 15420 ESGOTO</v>
          </cell>
          <cell r="C3781" t="str">
            <v>un</v>
          </cell>
          <cell r="D3781">
            <v>12901.57</v>
          </cell>
        </row>
        <row r="3782">
          <cell r="A3782" t="str">
            <v>HM06977</v>
          </cell>
          <cell r="B3782" t="str">
            <v>TUBO C/FLANGES PN10 FERRO FUNDIDO DN=450 MM L=1.000 MM (174,10 KG) PINTURA EPÓXI VERMELHA, ACESSÓRIOS NÃO INCLUSOS NBR 15420 ESGOTO</v>
          </cell>
          <cell r="C3782" t="str">
            <v>un</v>
          </cell>
          <cell r="D3782">
            <v>6769.78</v>
          </cell>
        </row>
        <row r="3783">
          <cell r="A3783" t="str">
            <v>HM06978</v>
          </cell>
          <cell r="B3783" t="str">
            <v>TUBO C/FLANGES PN10 FERRO FUNDIDO DN=450 MM L=1.500 MM (226,65 KG) PINTURA EPÓXI VERMELHA, ACESSÓRIOS NÃO INCLUSOS NBR 15420 ESGOTO</v>
          </cell>
          <cell r="C3783" t="str">
            <v>un</v>
          </cell>
          <cell r="D3783">
            <v>7647.5</v>
          </cell>
        </row>
        <row r="3784">
          <cell r="A3784" t="str">
            <v>HM06979</v>
          </cell>
          <cell r="B3784" t="str">
            <v>TUBO C/FLANGES PN10 FERRO FUNDIDO DN=450 MM L=2.000 MM (279,20 KG) PINTURA EPÓXI VERMELHA, ACESSÓRIOS NÃO INCLUSOS NBR 15420 ESGOTO</v>
          </cell>
          <cell r="C3784" t="str">
            <v>un</v>
          </cell>
          <cell r="D3784">
            <v>8576.26</v>
          </cell>
        </row>
        <row r="3785">
          <cell r="A3785" t="str">
            <v>HM06980</v>
          </cell>
          <cell r="B3785" t="str">
            <v>TUBO C/FLANGES PN10 FERRO FUNDIDO DN=450 MM L=2.500 MM (331,75 KG) PINTURA EPÓXI VERMELHA, ACESSÓRIOS NÃO INCLUSOS NBR 15420 ESGOTO</v>
          </cell>
          <cell r="C3785" t="str">
            <v>un</v>
          </cell>
          <cell r="D3785">
            <v>9463.31</v>
          </cell>
        </row>
        <row r="3786">
          <cell r="A3786" t="str">
            <v>HM06981</v>
          </cell>
          <cell r="B3786" t="str">
            <v>TUBO C/FLANGES PN10 FERRO FUNDIDO DN=450 MM L=3.000 MM (384,30 KG) PINTURA EPÓXI VERMELHA, ACESSÓRIOS NÃO INCLUSOS NBR 15420 ESGOTO</v>
          </cell>
          <cell r="C3786" t="str">
            <v>un</v>
          </cell>
          <cell r="D3786">
            <v>10442.01</v>
          </cell>
        </row>
        <row r="3787">
          <cell r="A3787" t="str">
            <v>HM06982</v>
          </cell>
          <cell r="B3787" t="str">
            <v>TUBO C/FLANGES PN10 FERRO FUNDIDO DN=450 MM L=3.500 MM (436,85 KG) PINTURA EPÓXI VERMELHA, ACESSÓRIOS NÃO INCLUSOS NBR 15420 ESGOTO</v>
          </cell>
          <cell r="C3787" t="str">
            <v>un</v>
          </cell>
          <cell r="D3787">
            <v>11369.69</v>
          </cell>
        </row>
        <row r="3788">
          <cell r="A3788" t="str">
            <v>HM06983</v>
          </cell>
          <cell r="B3788" t="str">
            <v>TUBO C/FLANGES PN10 FERRO FUNDIDO DN=450 MM L=4.000 MM (489,40 KG) PINTURA EPÓXI VERMELHA, ACESSÓRIOS NÃO INCLUSOS NBR 15420 ESGOTO</v>
          </cell>
          <cell r="C3788" t="str">
            <v>un</v>
          </cell>
          <cell r="D3788">
            <v>12348.39</v>
          </cell>
        </row>
        <row r="3789">
          <cell r="A3789" t="str">
            <v>HM06984</v>
          </cell>
          <cell r="B3789" t="str">
            <v>TUBO C/FLANGES PN10 FERRO FUNDIDO DN=450 MM L=4.500 MM (541,95 KG) PINTURA EPÓXI VERMELHA, ACESSÓRIOS NÃO INCLUSOS NBR 15420 ESGOTO</v>
          </cell>
          <cell r="C3789" t="str">
            <v>un</v>
          </cell>
          <cell r="D3789">
            <v>13281.16</v>
          </cell>
        </row>
        <row r="3790">
          <cell r="A3790" t="str">
            <v>HM06985</v>
          </cell>
          <cell r="B3790" t="str">
            <v>TUBO C/FLANGES PN10 FERRO FUNDIDO DN=450 MM L=5.000 MM (594,50 KG) PINTURA EPÓXI VERMELHA, ACESSÓRIOS NÃO INCLUSOS NBR 15420 ESGOTO</v>
          </cell>
          <cell r="C3790" t="str">
            <v>un</v>
          </cell>
          <cell r="D3790">
            <v>14906.25</v>
          </cell>
        </row>
        <row r="3791">
          <cell r="A3791" t="str">
            <v>HM06986</v>
          </cell>
          <cell r="B3791" t="str">
            <v>TUBO C/FLANGES PN10 FERRO FUNDIDO DN=450 MM L=5.500 MM (647,05 KG) PINTURA EPÓXI VERMELHA, ACESSÓRIOS NÃO INCLUSOS NBR 15420 ESGOTO</v>
          </cell>
          <cell r="C3791" t="str">
            <v>un</v>
          </cell>
          <cell r="D3791">
            <v>15191.16</v>
          </cell>
        </row>
        <row r="3792">
          <cell r="A3792" t="str">
            <v>HM06987</v>
          </cell>
          <cell r="B3792" t="str">
            <v>TUBO C/FLANGES PN10 FERRO FUNDIDO DN=450 MM L=5.800 MM (678,58 KG) PINTURA EPÓXI VERMELHA, ACESSÓRIOS NÃO INCLUSOS NBR 15420 ESGOTO</v>
          </cell>
          <cell r="C3792" t="str">
            <v>un</v>
          </cell>
          <cell r="D3792">
            <v>15363.23</v>
          </cell>
        </row>
        <row r="3793">
          <cell r="A3793" t="str">
            <v>HM06988</v>
          </cell>
          <cell r="B3793" t="str">
            <v>TUBO C/FLANGES PN10 FERRO FUNDIDO DN=500 MM L=1.000 MM (197,80 KG) PINTURA EPÓXI VERMELHA, ACESSÓRIOS NÃO INCLUSOS NBR 15420 ESGOTO</v>
          </cell>
          <cell r="C3793" t="str">
            <v>un</v>
          </cell>
          <cell r="D3793">
            <v>7354.17</v>
          </cell>
        </row>
        <row r="3794">
          <cell r="A3794" t="str">
            <v>HM06989</v>
          </cell>
          <cell r="B3794" t="str">
            <v>TUBO C/FLANGES PN10 FERRO FUNDIDO DN=500 MM L=1.500 MM (258,70 KG) PINTURA EPÓXI VERMELHA, ACESSÓRIOS NÃO INCLUSOS NBR 15420 ESGOTO</v>
          </cell>
          <cell r="C3794" t="str">
            <v>un</v>
          </cell>
          <cell r="D3794">
            <v>8360.9699999999993</v>
          </cell>
        </row>
        <row r="3795">
          <cell r="A3795" t="str">
            <v>HM06990</v>
          </cell>
          <cell r="B3795" t="str">
            <v>TUBO C/FLANGES PN10 FERRO FUNDIDO DN=500 MM L=2.000 MM (319,60 KG) PINTURA EPÓXI VERMELHA, ACESSÓRIOS NÃO INCLUSOS NBR 15420 ESGOTO</v>
          </cell>
          <cell r="C3795" t="str">
            <v>un</v>
          </cell>
          <cell r="D3795">
            <v>9440.32</v>
          </cell>
        </row>
        <row r="3796">
          <cell r="A3796" t="str">
            <v>HM06991</v>
          </cell>
          <cell r="B3796" t="str">
            <v>TUBO C/FLANGES PN10 FERRO FUNDIDO DN=500 MM L=2.500 MM (380,50 KG) PINTURA EPÓXI VERMELHA, ACESSÓRIOS NÃO INCLUSOS NBR 15420 ESGOTO</v>
          </cell>
          <cell r="C3796" t="str">
            <v>un</v>
          </cell>
          <cell r="D3796">
            <v>10495.12</v>
          </cell>
        </row>
        <row r="3797">
          <cell r="A3797" t="str">
            <v>HM06992</v>
          </cell>
          <cell r="B3797" t="str">
            <v>TUBO C/FLANGES PN10 FERRO FUNDIDO DN=500 MM L=3.000 MM (441,40 KG) PINTURA EPÓXI VERMELHA, ACESSÓRIOS NÃO INCLUSOS NBR 15420 ESGOTO</v>
          </cell>
          <cell r="C3797" t="str">
            <v>un</v>
          </cell>
          <cell r="D3797">
            <v>11612.51</v>
          </cell>
        </row>
        <row r="3798">
          <cell r="A3798" t="str">
            <v>HM06993</v>
          </cell>
          <cell r="B3798" t="str">
            <v>TUBO C/FLANGES PN10 FERRO FUNDIDO DN=500 MM L=3.500 MM (502,30 KG) PINTURA EPÓXI VERMELHA, ACESSÓRIOS NÃO INCLUSOS NBR 15420 ESGOTO</v>
          </cell>
          <cell r="C3798" t="str">
            <v>un</v>
          </cell>
          <cell r="D3798">
            <v>12671.16</v>
          </cell>
        </row>
        <row r="3799">
          <cell r="A3799" t="str">
            <v>HM06994</v>
          </cell>
          <cell r="B3799" t="str">
            <v>TUBO C/FLANGES PN10 FERRO FUNDIDO DN=500 MM L=4.000 MM (563,20 KG) PINTURA EPÓXI VERMELHA, ACESSÓRIOS NÃO INCLUSOS NBR 15420 ESGOTO</v>
          </cell>
          <cell r="C3799" t="str">
            <v>un</v>
          </cell>
          <cell r="D3799">
            <v>13788.54</v>
          </cell>
        </row>
        <row r="3800">
          <cell r="A3800" t="str">
            <v>HM06995</v>
          </cell>
          <cell r="B3800" t="str">
            <v>TUBO C/FLANGES PN10 FERRO FUNDIDO DN=500 MM L=4.500 MM (624,10 KG) PINTURA EPÓXI VERMELHA, ACESSÓRIOS NÃO INCLUSOS NBR 15420 ESGOTO</v>
          </cell>
          <cell r="C3800" t="str">
            <v>un</v>
          </cell>
          <cell r="D3800">
            <v>14852.3</v>
          </cell>
        </row>
        <row r="3801">
          <cell r="A3801" t="str">
            <v>HM06996</v>
          </cell>
          <cell r="B3801" t="str">
            <v>TUBO C/FLANGES PN10 FERRO FUNDIDO DN=500 MM L=5.000 MM (685,00 KG) PINTURA EPÓXI VERMELHA, ACESSÓRIOS NÃO INCLUSOS NBR 15420 ESGOTO</v>
          </cell>
          <cell r="C3801" t="str">
            <v>un</v>
          </cell>
          <cell r="D3801">
            <v>16704.310000000001</v>
          </cell>
        </row>
        <row r="3802">
          <cell r="A3802" t="str">
            <v>HM06997</v>
          </cell>
          <cell r="B3802" t="str">
            <v>TUBO C/FLANGES PN10 FERRO FUNDIDO DN=500 MM L=5.500 MM (745,90 KG) PINTURA EPÓXI VERMELHA, ACESSÓRIOS NÃO INCLUSOS NBR 15420 ESGOTO</v>
          </cell>
          <cell r="C3802" t="str">
            <v>un</v>
          </cell>
          <cell r="D3802">
            <v>17032.490000000002</v>
          </cell>
        </row>
        <row r="3803">
          <cell r="A3803" t="str">
            <v>HM06998</v>
          </cell>
          <cell r="B3803" t="str">
            <v>TUBO C/FLANGES PN10 FERRO FUNDIDO DN=500 MM L=5.800 MM (782,40 KG) PINTURA EPÓXI VERMELHA, ACESSÓRIOS NÃO INCLUSOS NBR 15420 ESGOTO</v>
          </cell>
          <cell r="C3803" t="str">
            <v>un</v>
          </cell>
          <cell r="D3803">
            <v>17231.93</v>
          </cell>
        </row>
        <row r="3804">
          <cell r="A3804" t="str">
            <v>HM04099</v>
          </cell>
          <cell r="B3804" t="str">
            <v>TUBO C/PONTA E BOLSA JGS K9 FERRO FUNDIDO DN=80 MM * (14,50 KG/M) PINTURA EPÓXI VERMELHA, ANEL DE BORRACHA INCLUSO NBR 15420 ESGOTO</v>
          </cell>
          <cell r="C3804" t="str">
            <v>M</v>
          </cell>
          <cell r="D3804">
            <v>425.3</v>
          </cell>
        </row>
        <row r="3805">
          <cell r="A3805" t="str">
            <v>HM04088</v>
          </cell>
          <cell r="B3805" t="str">
            <v>TUBO C/PONTA E BOLSA JGS K9 FERRO FUNDIDO DN=100 MM * (18,40 KG/M) PINTURA EPÓXI VERMELHA, ANEL DE BORRACHA INCLUSO NBR 15420 ESGOTO</v>
          </cell>
          <cell r="C3805" t="str">
            <v>M</v>
          </cell>
          <cell r="D3805">
            <v>432.84</v>
          </cell>
        </row>
        <row r="3806">
          <cell r="A3806" t="str">
            <v>HM04089</v>
          </cell>
          <cell r="B3806" t="str">
            <v>TUBO C/PONTA E BOLSA JGS K7 FERRO FUNDIDO DN=150 MM * (23,80 KG/M) PINTURA EPÓXI VERMELHA, ANEL DE BORRACHA INCLUSO NBR 15420 ESGOTO</v>
          </cell>
          <cell r="C3806" t="str">
            <v>M</v>
          </cell>
          <cell r="D3806">
            <v>460.68</v>
          </cell>
        </row>
        <row r="3807">
          <cell r="A3807" t="str">
            <v>HM04090</v>
          </cell>
          <cell r="B3807" t="str">
            <v>TUBO C/PONTA E BOLSA JGS K7 FERRO FUNDIDO DN=200 MM * (32,60 KG/M) PINTURA EPÓXI VERMELHA, ANEL DE BORRACHA INCLUSO NBR 15420 ESGOTO</v>
          </cell>
          <cell r="C3807" t="str">
            <v>M</v>
          </cell>
          <cell r="D3807">
            <v>560.61</v>
          </cell>
        </row>
        <row r="3808">
          <cell r="A3808" t="str">
            <v>HM04091</v>
          </cell>
          <cell r="B3808" t="str">
            <v>TUBO C/PONTA E BOLSA JGS K7 FERRO FUNDIDO DN=250 MM * (41,30 KG/M) PINTURA EPÓXI VERMELHA, ANEL DE BORRACHA INCLUSO NBR 15420 ESGOTO</v>
          </cell>
          <cell r="C3808" t="str">
            <v>M</v>
          </cell>
          <cell r="D3808">
            <v>671.44</v>
          </cell>
        </row>
        <row r="3809">
          <cell r="A3809" t="str">
            <v>HM04092</v>
          </cell>
          <cell r="B3809" t="str">
            <v>TUBO C/PONTA E BOLSA JGS K7 FERRO FUNDIDO DN=300 MM * (51,00 KG/M) PINTURA EPÓXI VERMELHA, ANEL DE BORRACHA INCLUSO NBR 15420 ESGOTO</v>
          </cell>
          <cell r="C3809" t="str">
            <v>M</v>
          </cell>
          <cell r="D3809">
            <v>798.94</v>
          </cell>
        </row>
        <row r="3810">
          <cell r="A3810" t="str">
            <v>HM04093</v>
          </cell>
          <cell r="B3810" t="str">
            <v>TUBO C/PONTA E BOLSA JGS K7 FERRO FUNDIDO DN=350 MM * (64,90 KG/M) PINTURA EPÓXI VERMELHA, ANEL DE BORRACHA INCLUSO NBR 15420 ESGOTO</v>
          </cell>
          <cell r="C3810" t="str">
            <v>M</v>
          </cell>
          <cell r="D3810">
            <v>923.43</v>
          </cell>
        </row>
        <row r="3811">
          <cell r="A3811" t="str">
            <v>HM04094</v>
          </cell>
          <cell r="B3811" t="str">
            <v>TUBO C/PONTA E BOLSA JGS K7 FERRO FUNDIDO DN=400 MM * (77,90 KG/M) PINTURA EPÓXI VERMELHA, ANEL DE BORRACHA INCLUSO NBR 15420 ESGOTO</v>
          </cell>
          <cell r="C3811" t="str">
            <v>M</v>
          </cell>
          <cell r="D3811">
            <v>1046.4100000000001</v>
          </cell>
        </row>
        <row r="3812">
          <cell r="A3812" t="str">
            <v>HM04095</v>
          </cell>
          <cell r="B3812" t="str">
            <v>TUBO C/PONTA E BOLSA JGS K7 FERRO FUNDIDO DN=450 MM * (91,70 KG/M) PINTURA EPÓXI VERMELHA, ANEL DE BORRACHA INCLUSO NBR 15420 ESGOTO</v>
          </cell>
          <cell r="C3812" t="str">
            <v>M</v>
          </cell>
          <cell r="D3812">
            <v>1443.76</v>
          </cell>
        </row>
        <row r="3813">
          <cell r="A3813" t="str">
            <v>HM04096</v>
          </cell>
          <cell r="B3813" t="str">
            <v>TUBO C/PONTA E BOLSA JGS K7 FERRO FUNDIDO DN=500 MM * (106,10 KG/M) PINTURA EPÓXI VERMELHA, ANEL DE BORRACHA INCLUSO NBR 15420 ESGOTO</v>
          </cell>
          <cell r="C3813" t="str">
            <v>M</v>
          </cell>
          <cell r="D3813">
            <v>1619.96</v>
          </cell>
        </row>
        <row r="3814">
          <cell r="A3814" t="str">
            <v>HM07629</v>
          </cell>
          <cell r="B3814" t="str">
            <v>VÁLVULA BORBOLETA C/FLANGES PN10/16/25 FERRO FUNDIDO DN=75MM (40,00 KG) TIPO BIEXCÊNTRICA, ACION. MANUAL POR VOLANTE, PINTURA EPÓXI POLIAMIDA AWWA C504
ÁGUA/ESGOTO</v>
          </cell>
          <cell r="C3814" t="str">
            <v>un</v>
          </cell>
          <cell r="D3814">
            <v>6854.93</v>
          </cell>
        </row>
        <row r="3815">
          <cell r="A3815" t="str">
            <v>HM07630</v>
          </cell>
          <cell r="B3815" t="str">
            <v>VÁLVULA BORBOLETA C/FLANGES PN10/16 FERRO FUNDIDO DN=100MM * (47,00 KG) TIPO
BIEXCÊNTRICA, ACION. MANUAL POR VOLANTE, PINTURA EPÓXI POLIAMIDA AWWA C504 ÁGUA/ESGOTO</v>
          </cell>
          <cell r="C3815" t="str">
            <v>un</v>
          </cell>
          <cell r="D3815">
            <v>7446.48</v>
          </cell>
        </row>
        <row r="3816">
          <cell r="A3816" t="str">
            <v>HM07631</v>
          </cell>
          <cell r="B3816" t="str">
            <v>VÁLVULA BORBOLETA C/FLANGES PN10/16 FERRO FUNDIDO DN=150MM (60,00 KG) TIPO
BIEXCÊNTRICA, ACION. MANUAL POR VOLANTE, PINTURA EPÓXI POLIAMIDA AWWA C504 ÁGUA/ESGOTO</v>
          </cell>
          <cell r="C3816" t="str">
            <v>un</v>
          </cell>
          <cell r="D3816">
            <v>7878.37</v>
          </cell>
        </row>
        <row r="3817">
          <cell r="A3817" t="str">
            <v>HM07632</v>
          </cell>
          <cell r="B3817" t="str">
            <v>VÁLVULA BORBOLETA C/FLANGES PN10 FERRO FUNDIDO DN=200MM * (77,00 KG) TIPO
BIEXCÊNTRICA, ACION. MANUAL POR VOLANTE, PINTURA EPÓXI POLIAMIDA AWWA C504 ÁGUA/ESGOTO</v>
          </cell>
          <cell r="C3817" t="str">
            <v>un</v>
          </cell>
          <cell r="D3817">
            <v>11005.45</v>
          </cell>
        </row>
        <row r="3818">
          <cell r="A3818" t="str">
            <v>HM07633</v>
          </cell>
          <cell r="B3818" t="str">
            <v>VÁLVULA BORBOLETA C/FLANGES PN10 FERRO FUNDIDO DN=250MM (97,00 KG) TIPO BIEXCÊNTRICA, ACION. MANUAL POR VOLANTE, PINTURA EPÓXI POLIAMIDA AWWA C504 ÁGUA/ESGOTO</v>
          </cell>
          <cell r="C3818" t="str">
            <v>un</v>
          </cell>
          <cell r="D3818">
            <v>12409.83</v>
          </cell>
        </row>
        <row r="3819">
          <cell r="A3819" t="str">
            <v>HM07634</v>
          </cell>
          <cell r="B3819" t="str">
            <v>VÁLVULA BORBOLETA C/FLANGES PN10 FERRO FUNDIDO DN=300MM * (111,00 KG) TIPO BIEXCÊNTRICA, ACION. MANUAL POR VOLANTE, PINTURA EPÓXI POLIAMIDA AWWA C504
ÁGUA/ESGOTO</v>
          </cell>
          <cell r="C3819" t="str">
            <v>un</v>
          </cell>
          <cell r="D3819">
            <v>15939.2</v>
          </cell>
        </row>
        <row r="3820">
          <cell r="A3820" t="str">
            <v>HM07635</v>
          </cell>
          <cell r="B3820" t="str">
            <v>VÁLVULA BORBOLETA C/FLANGES PN10 FERRO FUNDIDO DN=350MM (131,00 KG) TIPO BIEXCÊNTRICA, ACION. MANUAL POR VOLANTE, PINTURA EPÓXI POLIAMIDA AWWA C504 ÁGUA/ESGOTO</v>
          </cell>
          <cell r="C3820" t="str">
            <v>un</v>
          </cell>
          <cell r="D3820">
            <v>19206</v>
          </cell>
        </row>
        <row r="3821">
          <cell r="A3821" t="str">
            <v>HM07636</v>
          </cell>
          <cell r="B3821" t="str">
            <v>VÁLVULA BORBOLETA C/FLANGES PN10 FERRO FUNDIDO DN=400MM * (168,00 KG) TIPO
BIEXCÊNTRICA, ACION. MANUAL POR VOLANTE, PINTURA EPÓXI POLIAMIDA AWWA C504 ÁGUA/ESGOTO</v>
          </cell>
          <cell r="C3821" t="str">
            <v>un</v>
          </cell>
          <cell r="D3821">
            <v>19869.919999999998</v>
          </cell>
        </row>
        <row r="3822">
          <cell r="A3822" t="str">
            <v>HM07637</v>
          </cell>
          <cell r="B3822" t="str">
            <v>VÁLVULA BORBOLETA C/FLANGES PN10 FERRO FUNDIDO DN=450MM (198,00 KG) TIPO
BIEXCÊNTRICA, ACION. MANUAL POR VOLANTE, PINTURA EPÓXI POLIAMIDA AWWA C504 ÁGUA/ESGOTO</v>
          </cell>
          <cell r="C3822" t="str">
            <v>un</v>
          </cell>
          <cell r="D3822">
            <v>23606.69</v>
          </cell>
        </row>
        <row r="3823">
          <cell r="A3823" t="str">
            <v>HM07638</v>
          </cell>
          <cell r="B3823" t="str">
            <v>VÁLVULA BORBOLETA C/FLANGES PN10 FERRO FUNDIDO DN=500MM * (308,00 KG) TIPO BIEXCÊNTRICA, ACION. MANUAL POR VOLANTE, PINTURA EPÓXI POLIAMIDA AWWA C504 ÁGUA/ESGOTO</v>
          </cell>
          <cell r="C3823" t="str">
            <v>un</v>
          </cell>
          <cell r="D3823">
            <v>29558.41</v>
          </cell>
        </row>
        <row r="3824">
          <cell r="A3824" t="str">
            <v>HM07639</v>
          </cell>
          <cell r="B3824" t="str">
            <v>VÁLVULA BORBOLETA C/FLANGES PN10 FERRO FUNDIDO DN=600MM * (458,00 KG) TIPO BIEXCÊNTRICA, ACION. MANUAL POR VOLANTE, PINTURA EPÓXI POLIAMIDA AWWA C504
ÁGUA/ESGOTO</v>
          </cell>
          <cell r="C3824" t="str">
            <v>un</v>
          </cell>
          <cell r="D3824">
            <v>41480</v>
          </cell>
        </row>
        <row r="3825">
          <cell r="A3825" t="str">
            <v>HM07640</v>
          </cell>
          <cell r="B3825" t="str">
            <v>VÁLVULA BORBOLETA C/FLANGES PN10 FERRO FUNDIDO DN=700MM * (548,00 KG) TIPO BIEXCÊNTRICA, ACION. MANUAL POR VOLANTE, PINTURA EPÓXI POLIAMIDA AWWA C504
ÁGUA/ESGOTO</v>
          </cell>
          <cell r="C3825" t="str">
            <v>un</v>
          </cell>
          <cell r="D3825">
            <v>62143</v>
          </cell>
        </row>
        <row r="3826">
          <cell r="A3826" t="str">
            <v>HM07641</v>
          </cell>
          <cell r="B3826" t="str">
            <v>VÁLVULA BORBOLETA C/FLANGES PN10 FERRO FUNDIDO DN=800MM * (743,00 KG) TIPO
BIEXCÊNTRICA, ACION. MANUAL POR VOLANTE, PINTURA EPÓXI POLIAMIDA AWWA C504 ÁGUA/ESGOTO</v>
          </cell>
          <cell r="C3826" t="str">
            <v>un</v>
          </cell>
          <cell r="D3826">
            <v>79745</v>
          </cell>
        </row>
        <row r="3827">
          <cell r="A3827" t="str">
            <v>HM07642</v>
          </cell>
          <cell r="B3827" t="str">
            <v>VÁLVULA BORBOLETA C/FLANGES PN10 FERRO FUNDIDO DN=900MM * (962,00 KG) TIPO
BIEXCÊNTRICA, ACION. MANUAL POR VOLANTE, PINTURA EPÓXI POLIAMIDA AWWA C504 ÁGUA/ESGOTO</v>
          </cell>
          <cell r="C3827" t="str">
            <v>un</v>
          </cell>
          <cell r="D3827">
            <v>80220.97</v>
          </cell>
        </row>
        <row r="3828">
          <cell r="A3828" t="str">
            <v>HM04207</v>
          </cell>
          <cell r="B3828" t="str">
            <v>VÁLVULA GAVETA C/FLANGES PN10/16 FERRO FUNDIDO DN=50 MM * (11,00 KG), ACION. VOLANTE, CUNHA DE BORRACHA, MÉTRICA CHATA, PINTURA EPÓXI EM PÓ NBR 14968 ÁGUA/ESGOTO</v>
          </cell>
          <cell r="C3828" t="str">
            <v>un</v>
          </cell>
          <cell r="D3828">
            <v>472.68</v>
          </cell>
        </row>
        <row r="3829">
          <cell r="A3829" t="str">
            <v>HM04206</v>
          </cell>
          <cell r="B3829" t="str">
            <v>VÁLVULA GAVETA C/FLANGES PN10/16 FERRO FUNDIDO DN=80 MM * (16,00 KG), ACION. VOLANTE, CUNHA DE BORRACHA, MÉTRICA CHATA, PINTURA EPÓXI EM PÓ NBR 14968
ÁGUA/ESGOTO</v>
          </cell>
          <cell r="C3829" t="str">
            <v>un</v>
          </cell>
          <cell r="D3829">
            <v>687.35</v>
          </cell>
        </row>
        <row r="3830">
          <cell r="A3830" t="str">
            <v>HM04203</v>
          </cell>
          <cell r="B3830" t="str">
            <v>VÁLVULA GAVETA C/FLANGES PN10/16 FERRO FUNDIDO DN=100 MM * (20,00 KG), ACION. VOLANTE, CUNHA DE BORRACHA, MÉTRICA CHATA, PINTURA EPÓXI EM PÓ NBR 14968
ÁGUA/ESGOTO</v>
          </cell>
          <cell r="C3830" t="str">
            <v>un</v>
          </cell>
          <cell r="D3830">
            <v>825.21</v>
          </cell>
        </row>
        <row r="3831">
          <cell r="A3831" t="str">
            <v>HM04204</v>
          </cell>
          <cell r="B3831" t="str">
            <v>VÁLVULA GAVETA C/FLANGES PN10/16 FERRO FUNDIDO DN=150 MM * (33,00 KG), ACION. VOLANTE, CUNHA DE BORRACHA, MÉTRICA CHATA, PINTURA EPÓXI EM PÓ NBR 14968 ÁGUA/ESGOTO</v>
          </cell>
          <cell r="C3831" t="str">
            <v>un</v>
          </cell>
          <cell r="D3831">
            <v>1244.78</v>
          </cell>
        </row>
        <row r="3832">
          <cell r="A3832" t="str">
            <v>HM04165</v>
          </cell>
          <cell r="B3832" t="str">
            <v>VÁLVULA GAVETA C/FLANGES PN10 FERRO FUNDIDO DN=200 MM * (66,00 KG), ACION. VOLANTE, CUNHA DE BORRACHA, MÉTRICA CHATA, PINTURA EPÓXI EM PÓ NBR 14968 ÁGUA/ESGOTO</v>
          </cell>
          <cell r="C3832" t="str">
            <v>un</v>
          </cell>
          <cell r="D3832">
            <v>2106.79</v>
          </cell>
        </row>
        <row r="3833">
          <cell r="A3833" t="str">
            <v>HM04166</v>
          </cell>
          <cell r="B3833" t="str">
            <v>VÁLVULA GAVETA C/FLANGES PN10 FERRO FUNDIDO DN=250 MM * (108,00 KG), ACION. VOLANTE, CUNHA DE BORRACHA, MÉTRICA CHATA, PINTURA EPÓXI EM PÓ NBR 14968 ÁGUA/ESGOTO</v>
          </cell>
          <cell r="C3833" t="str">
            <v>un</v>
          </cell>
          <cell r="D3833">
            <v>2052.37</v>
          </cell>
        </row>
        <row r="3834">
          <cell r="A3834" t="str">
            <v>HM04167</v>
          </cell>
          <cell r="B3834" t="str">
            <v>VÁLVULA GAVETA C/FLANGES PN10 FERRO FUNDIDO DN=300 MM * (155,00 KG), ACION. VOLANTE, CUNHA DE BORRACHA, MÉTRICA CHATA, PINTURA EPÓXI EM PÓ NBR 14968 ÁGUA/ESGOTO</v>
          </cell>
          <cell r="C3834" t="str">
            <v>un</v>
          </cell>
          <cell r="D3834">
            <v>5361.85</v>
          </cell>
        </row>
        <row r="3835">
          <cell r="A3835" t="str">
            <v>HM04168</v>
          </cell>
          <cell r="B3835" t="str">
            <v>VÁLVULA GAVETA C/FLANGES PN10 FERRO FUNDIDO DN=350 MM * (175,00 KG), ACION. VOLANTE, CUNHA DE BORRACHA, MÉTRICA CHATA, PINTURA EPÓXI EM PÓ NBR 14968 ÁGUA/ESGOTO</v>
          </cell>
          <cell r="C3835" t="str">
            <v>un</v>
          </cell>
          <cell r="D3835">
            <v>7353.73</v>
          </cell>
        </row>
        <row r="3836">
          <cell r="A3836" t="str">
            <v>HM04169</v>
          </cell>
          <cell r="B3836" t="str">
            <v>VÁLVULA GAVETA C/FLANGES PN10 FERRO FUNDIDO DN=400 MM * (290,00 KG), ACION. VOLANTE, CUNHA DE BORRACHA, MÉTRICA CHATA, PINTURA EPÓXI EM PÓ NBR 14968 ÁGUA/ESGOTO</v>
          </cell>
          <cell r="C3836" t="str">
            <v>un</v>
          </cell>
          <cell r="D3836">
            <v>17122.91</v>
          </cell>
        </row>
        <row r="3837">
          <cell r="A3837" t="str">
            <v>HM04196</v>
          </cell>
          <cell r="B3837" t="str">
            <v>VÁLVULA GAVETA C/FLANGES PN10 FERRO FUNDIDO DN=450 MM * (703,00 KG), ACION. VOLANTE, CUNHA METÁLICA, MÉTRICA OVAL, PINTURA EPÓXI EM PÓ NBR 12430 ÁGUA/ESGOTO</v>
          </cell>
          <cell r="C3837" t="str">
            <v>un</v>
          </cell>
          <cell r="D3837">
            <v>27975.27</v>
          </cell>
        </row>
        <row r="3838">
          <cell r="A3838" t="str">
            <v>HM04197</v>
          </cell>
          <cell r="B3838" t="str">
            <v>VÁLVULA GAVETA C/FLANGES PN10 FERRO FUNDIDO DN=500 MM * (768,00 KG), ACION. VOLANTE, CUNHA METÁLICA, MÉTRICA OVAL, PINTURA EPÓXI EM PÓ NBR 12430 ÁGUA/ESGOTO</v>
          </cell>
          <cell r="C3838" t="str">
            <v>un</v>
          </cell>
          <cell r="D3838">
            <v>31238.49</v>
          </cell>
        </row>
        <row r="3839">
          <cell r="A3839" t="str">
            <v>HM07081</v>
          </cell>
          <cell r="B3839" t="str">
            <v>VÁLVULA GAVETA C/FLANGES PN10/16 FERRO FUNDIDO DN=50 MM (11,00 KG), ACION.
CABEÇOTE, CUNHA DE BORRACHA, MÉTRICA CHATA, PINTURA EPÓXI EM PÓ NBR 14968 ÁGUA/ESGOTO</v>
          </cell>
          <cell r="C3839" t="str">
            <v>un</v>
          </cell>
          <cell r="D3839">
            <v>472.68</v>
          </cell>
        </row>
        <row r="3840">
          <cell r="A3840" t="str">
            <v>HM07082</v>
          </cell>
          <cell r="B3840" t="str">
            <v>VÁLVULA GAVETA C/FLANGES PN10/16 FERRO FUNDIDO DN=80 MM (16,00 KG), ACION.
CABEÇOTE, CUNHA DE BORRACHA, MÉTRICA CHATA, PINTURA EPÓXI EM PÓ NBR 14968 ÁGUA/ESGOTO</v>
          </cell>
          <cell r="C3840" t="str">
            <v>un</v>
          </cell>
          <cell r="D3840">
            <v>656.73</v>
          </cell>
        </row>
        <row r="3841">
          <cell r="A3841" t="str">
            <v>HM07079</v>
          </cell>
          <cell r="B3841" t="str">
            <v>VÁLVULA GAVETA C/FLANGES PN10/16 FERRO FUNDIDO DN=100 MM (20,00 KG), ACION. CABEÇOTE, CUNHA DE BORRACHA, MÉTRICA CHATA, PINTURA EPÓXI EM PÓ NBR 14968 ÁGUA/ESGOTO</v>
          </cell>
          <cell r="C3841" t="str">
            <v>un</v>
          </cell>
          <cell r="D3841">
            <v>790.67</v>
          </cell>
        </row>
        <row r="3842">
          <cell r="A3842" t="str">
            <v>HM07080</v>
          </cell>
          <cell r="B3842" t="str">
            <v>VÁLVULA GAVETA C/FLANGES PN10/16 FERRO FUNDIDO DN=150 MM (33,00 KG), ACION. CABEÇOTE, CUNHA DE BORRACHA, MÉTRICA CHATA, PINTURA EPÓXI EM PÓ NBR 14968
ÁGUA/ESGOTO</v>
          </cell>
          <cell r="C3842" t="str">
            <v>un</v>
          </cell>
          <cell r="D3842">
            <v>1210.24</v>
          </cell>
        </row>
        <row r="3843">
          <cell r="A3843" t="str">
            <v>HM07072</v>
          </cell>
          <cell r="B3843" t="str">
            <v>VÁLVULA GAVETA C/FLANGES PN10 FERRO FUNDIDO DN=200 MM (66,00 KG), ACION. CABEÇOTE, CUNHA DE BORRACHA, MÉTRICA CHATA, PINTURA EPÓXI EM PÓ NBR 14968 ÁGUA/ESGOTO</v>
          </cell>
          <cell r="C3843" t="str">
            <v>un</v>
          </cell>
          <cell r="D3843">
            <v>2106.63</v>
          </cell>
        </row>
        <row r="3844">
          <cell r="A3844" t="str">
            <v>HM07073</v>
          </cell>
          <cell r="B3844" t="str">
            <v>VÁLVULA GAVETA C/FLANGES PN10 FERRO FUNDIDO DN=250 MM (108,00 KG), ACION. CABEÇOTE, CUNHA DE BORRACHA, MÉTRICA CHATA, PINTURA EPÓXI EM PÓ NBR 14968
ÁGUA/ESGOTO</v>
          </cell>
          <cell r="C3844" t="str">
            <v>un</v>
          </cell>
          <cell r="D3844">
            <v>3279.44</v>
          </cell>
        </row>
        <row r="3845">
          <cell r="A3845" t="str">
            <v>HM07074</v>
          </cell>
          <cell r="B3845" t="str">
            <v>VÁLVULA GAVETA C/FLANGES PN10 FERRO FUNDIDO DN=300 MM (155,00 KG), ACION. CABEÇOTE, CUNHA DE BORRACHA, MÉTRICA CHATA, PINTURA EPÓXI EM PÓ NBR 14968 ÁGUA/ESGOTO</v>
          </cell>
          <cell r="C3845" t="str">
            <v>un</v>
          </cell>
          <cell r="D3845">
            <v>5261.72</v>
          </cell>
        </row>
        <row r="3846">
          <cell r="A3846" t="str">
            <v>HM07075</v>
          </cell>
          <cell r="B3846" t="str">
            <v>VÁLVULA GAVETA C/FLANGES PN10 FERRO FUNDIDO DN=350 MM (175,00 KG), ACION.
CABEÇOTE, CUNHA DE BORRACHA, MÉTRICA CHATA, PINTURA EPÓXI EM PÓ NBR 14968 ÁGUA/ESGOTO</v>
          </cell>
          <cell r="C3846" t="str">
            <v>un</v>
          </cell>
          <cell r="D3846">
            <v>7253.6</v>
          </cell>
        </row>
        <row r="3847">
          <cell r="A3847" t="str">
            <v>HM07076</v>
          </cell>
          <cell r="B3847" t="str">
            <v>VÁLVULA GAVETA C/FLANGES PN10 FERRO FUNDIDO DN=400 MM (290,00 KG), ACION.
CABEÇOTE, CUNHA DE BORRACHA, MÉTRICA CHATA, PINTURA EPÓXI EM PÓ NBR 14968 ÁGUA/ESGOTO</v>
          </cell>
          <cell r="C3847" t="str">
            <v>un</v>
          </cell>
          <cell r="D3847">
            <v>16424.32</v>
          </cell>
        </row>
        <row r="3848">
          <cell r="A3848" t="str">
            <v>HM07077</v>
          </cell>
          <cell r="B3848" t="str">
            <v>VÁLVULA GAVETA C/FLANGES PN10 FERRO FUNDIDO DN=450 MM (703,00 KG), ACION. CABEÇOTE, CUNHA METÁLICA, MÉTRICA OVAL, PINTURA EPÓXI EM PÓ NBR 12430 ÁGUA/ESGOTO</v>
          </cell>
          <cell r="C3848" t="str">
            <v>un</v>
          </cell>
          <cell r="D3848">
            <v>24907.26</v>
          </cell>
        </row>
        <row r="3849">
          <cell r="A3849" t="str">
            <v>HM07078</v>
          </cell>
          <cell r="B3849" t="str">
            <v>VÁLVULA GAVETA C/FLANGES PN10 FERRO FUNDIDO DN=500 MM (768,00 KG), ACION. CABEÇOTE, CUNHA METÁLICA, MÉTRICA OVAL, PINTURA EPÓXI EM PÓ NBR 12430
ÁGUA/ESGOTO</v>
          </cell>
          <cell r="C3849" t="str">
            <v>un</v>
          </cell>
          <cell r="D3849">
            <v>30742.36</v>
          </cell>
        </row>
        <row r="3850">
          <cell r="A3850" t="str">
            <v>HM07071</v>
          </cell>
          <cell r="B3850" t="str">
            <v>VÁLVULA GAVETA C/BOLSAS JGS FERRO FUNDIDO DN=80 MM (15,00 KG), ACION. VOLANTE, CUNHA DE BORRACHA, PINTURA EPÓXI EM PÓ NBR 14968 ÁGUA/ESGOTO</v>
          </cell>
          <cell r="C3850" t="str">
            <v>un</v>
          </cell>
          <cell r="D3850">
            <v>705.43</v>
          </cell>
        </row>
        <row r="3851">
          <cell r="A3851" t="str">
            <v>HM07061</v>
          </cell>
          <cell r="B3851" t="str">
            <v>VÁLVULA GAVETA C/BOLSAS JGS FERRO FUNDIDO DN=100 MM (19,00 KG), ACION. VOLANTE, CUNHA DE BORRACHA, PINTURA EPÓXI EM PÓ NBR 14968 ÁGUA/ESGOTO</v>
          </cell>
          <cell r="C3851" t="str">
            <v>un</v>
          </cell>
          <cell r="D3851">
            <v>816.63</v>
          </cell>
        </row>
        <row r="3852">
          <cell r="A3852" t="str">
            <v>HM07063</v>
          </cell>
          <cell r="B3852" t="str">
            <v>VÁLVULA GAVETA C/BOLSAS JGS FERRO FUNDIDO DN=150 MM (34,00 KG), ACION. VOLANTE, CUNHA DE BORRACHA, PINTURA EPÓXI EM PÓ NBR 14968 ÁGUA/ESGOTO</v>
          </cell>
          <cell r="C3852" t="str">
            <v>un</v>
          </cell>
          <cell r="D3852">
            <v>1339.68</v>
          </cell>
        </row>
        <row r="3853">
          <cell r="A3853" t="str">
            <v>HM07065</v>
          </cell>
          <cell r="B3853" t="str">
            <v>VÁLVULA GAVETA C/BOLSAS JGS FERRO FUNDIDO DN=200 MM (65,00 KG), ACION. VOLANTE, CUNHA DE BORRACHA, PINTURA EPÓXI EM PÓ NBR 14968 ÁGUA/ESGOTO</v>
          </cell>
          <cell r="C3853" t="str">
            <v>un</v>
          </cell>
          <cell r="D3853">
            <v>2225.91</v>
          </cell>
        </row>
        <row r="3854">
          <cell r="A3854" t="str">
            <v>HM07067</v>
          </cell>
          <cell r="B3854" t="str">
            <v>VÁLVULA GAVETA C/BOLSAS JGS FERRO FUNDIDO DN=250 MM (95,00 KG), ACION. VOLANTE, CUNHA DE BORRACHA, PINTURA EPÓXI EM PÓ NBR 14968 ÁGUA/ESGOTO</v>
          </cell>
          <cell r="C3854" t="str">
            <v>un</v>
          </cell>
          <cell r="D3854">
            <v>3427.61</v>
          </cell>
        </row>
        <row r="3855">
          <cell r="A3855" t="str">
            <v>HM07069</v>
          </cell>
          <cell r="B3855" t="str">
            <v>VÁLVULA GAVETA C/BOLSAS JGS FERRO FUNDIDO DN=300 MM (136,00 KG), ACION. VOLANTE, CUNHA DE BORRACHA, PINTURA EPÓXI EM PÓ NBR 14968 ÁGUA/ESGOTO</v>
          </cell>
          <cell r="C3855" t="str">
            <v>un</v>
          </cell>
          <cell r="D3855">
            <v>5613.05</v>
          </cell>
        </row>
        <row r="3856">
          <cell r="A3856" t="str">
            <v>HM04184</v>
          </cell>
          <cell r="B3856" t="str">
            <v>VÁLVULA GAVETA C/BOLSAS JGS FERRO FUNDIDO DN=350 MM * (390,00 KG), ACION. VOLANTE, CUNHA METÁLICA, MÉTRICA OVAL, PINTURA EPÓXI EM PÓ NBR 12430 ÁGUA/ESGOTO</v>
          </cell>
          <cell r="C3856" t="str">
            <v>un</v>
          </cell>
          <cell r="D3856">
            <v>21546.02</v>
          </cell>
        </row>
        <row r="3857">
          <cell r="A3857" t="str">
            <v>HM04185</v>
          </cell>
          <cell r="B3857" t="str">
            <v>VÁLVULA GAVETA C/BOLSAS JGS FERRO FUNDIDO DN=400 MM * (560,00 KG), ACION. VOLANTE, CUNHA METÁLICA, MÉTRICA OVAL, PINTURA EPÓXI EM PÓ NBR 12430 ÁGUA/ESGOTO</v>
          </cell>
          <cell r="C3857" t="str">
            <v>un</v>
          </cell>
          <cell r="D3857">
            <v>27165.09</v>
          </cell>
        </row>
        <row r="3858">
          <cell r="A3858" t="str">
            <v>HM04186</v>
          </cell>
          <cell r="B3858" t="str">
            <v>VÁLVULA GAVETA C/BOLSAS JGS FERRO FUNDIDO DN=450 MM * (681,00 KG), ACION. VOLANTE, CUNHA METÁLICA, MÉTRICA OVAL, PINTURA EPÓXI EM PÓ NBR 12430 ÁGUA/ESGOTO</v>
          </cell>
          <cell r="C3858" t="str">
            <v>un</v>
          </cell>
          <cell r="D3858">
            <v>32537.83</v>
          </cell>
        </row>
        <row r="3859">
          <cell r="A3859" t="str">
            <v>HM04187</v>
          </cell>
          <cell r="B3859" t="str">
            <v>VÁLVULA GAVETA C/BOLSAS JGS FERRO FUNDIDO DN=500 MM * (681,00 KG), ACION. VOLANTE, CUNHA METÁLICA, MÉTRICA OVAL, PINTURA EPÓXI EM PÓ NBR 12430 ÁGUA/ESGOTO</v>
          </cell>
          <cell r="C3859" t="str">
            <v>un</v>
          </cell>
          <cell r="D3859">
            <v>44015.82</v>
          </cell>
        </row>
        <row r="3860">
          <cell r="A3860" t="str">
            <v>HM07070</v>
          </cell>
          <cell r="B3860" t="str">
            <v>VÁLVULA GAVETA C/BOLSAS JGS FERRO FUNDIDO DN=80 MM (15,00 KG), ACION. CABEÇOTE, CUNHA DE BORRACHA, PINTURA EPÓXI EM PÓ NBR 14968 ÁGUA/ESGOTO</v>
          </cell>
          <cell r="C3860" t="str">
            <v>un</v>
          </cell>
          <cell r="D3860">
            <v>670.9</v>
          </cell>
        </row>
        <row r="3861">
          <cell r="A3861" t="str">
            <v>HM07060</v>
          </cell>
          <cell r="B3861" t="str">
            <v>VÁLVULA GAVETA C/BOLSAS JGS FERRO FUNDIDO DN=100 MM (19,00 KG), ACION. CABEÇOTE, CUNHA DE BORRACHA, PINTURA EPÓXI EM PÓ NBR 14968 ÁGUA/ESGOTO</v>
          </cell>
          <cell r="C3861" t="str">
            <v>un</v>
          </cell>
          <cell r="D3861">
            <v>782.1</v>
          </cell>
        </row>
        <row r="3862">
          <cell r="A3862" t="str">
            <v>HM07062</v>
          </cell>
          <cell r="B3862" t="str">
            <v>VÁLVULA GAVETA C/BOLSAS JGS FERRO FUNDIDO DN=150 MM (34,00 KG), ACION. CABEÇOTE, CUNHA DE BORRACHA, PINTURA EPÓXI EM PÓ NBR 14968 ÁGUA/ESGOTO</v>
          </cell>
          <cell r="C3862" t="str">
            <v>un</v>
          </cell>
          <cell r="D3862">
            <v>1305.1400000000001</v>
          </cell>
        </row>
        <row r="3863">
          <cell r="A3863" t="str">
            <v>HM07064</v>
          </cell>
          <cell r="B3863" t="str">
            <v>VÁLVULA GAVETA C/BOLSAS JGS FERRO FUNDIDO DN=200 MM (65,00 KG), ACION. CABEÇOTE, CUNHA DE BORRACHA, PINTURA EPÓXI EM PÓ NBR 14968 ÁGUA/ESGOTO</v>
          </cell>
          <cell r="C3863" t="str">
            <v>un</v>
          </cell>
          <cell r="D3863">
            <v>2140.7800000000002</v>
          </cell>
        </row>
        <row r="3864">
          <cell r="A3864" t="str">
            <v>HM07066</v>
          </cell>
          <cell r="B3864" t="str">
            <v>VÁLVULA GAVETA C/BOLSAS JGS FERRO FUNDIDO DN=250 MM (95,00 KG), ACION. CABEÇOTE, CUNHA DE BORRACHA, PINTURA EPÓXI EM PÓ NBR 14968 ÁGUA/ESGOTO</v>
          </cell>
          <cell r="C3864" t="str">
            <v>un</v>
          </cell>
          <cell r="D3864">
            <v>2964.48</v>
          </cell>
        </row>
        <row r="3865">
          <cell r="A3865" t="str">
            <v>HM07068</v>
          </cell>
          <cell r="B3865" t="str">
            <v>VÁLVULA GAVETA C/BOLSAS JGS FERRO FUNDIDO DN=300 MM (136,00 KG), ACION. CABEÇOTE, CUNHA DE BORRACHA, PINTURA EPÓXI EM PÓ NBR 14968 ÁGUA/ESGOTO</v>
          </cell>
          <cell r="C3865" t="str">
            <v>un</v>
          </cell>
          <cell r="D3865">
            <v>5197.92</v>
          </cell>
        </row>
        <row r="3866">
          <cell r="A3866" t="str">
            <v>HM07057</v>
          </cell>
          <cell r="B3866" t="str">
            <v>VÁLVULA GAVETA C/BOLSAS FERRO FUNDIDO DE=60 MM (8,50 KG) PARA PVC/PBA, ACION. VOLANTE, CUNHA DE BORRACHA, PINTURA EPÓXI EM PÓ NBR 14968 ÁGUA</v>
          </cell>
          <cell r="C3866" t="str">
            <v>un</v>
          </cell>
          <cell r="D3866">
            <v>557.25</v>
          </cell>
        </row>
        <row r="3867">
          <cell r="A3867" t="str">
            <v>HM07059</v>
          </cell>
          <cell r="B3867" t="str">
            <v>VÁLVULA GAVETA C/BOLSAS FERRO FUNDIDO DE=85 MM (13,00 KG) PARA PVC/PBA, ACION. VOLANTE, CUNHA DE BORRACHA, PINTURA EPÓXI EM PÓ NBR 14968 ÁGUA</v>
          </cell>
          <cell r="C3867" t="str">
            <v>un</v>
          </cell>
          <cell r="D3867">
            <v>700</v>
          </cell>
        </row>
        <row r="3868">
          <cell r="A3868" t="str">
            <v>HM07055</v>
          </cell>
          <cell r="B3868" t="str">
            <v>VÁLVULA GAVETA C/BOLSAS FERRO FUNDIDO DE=110 MM (18,00 KG) PARA PVC/PBA, ACION. VOLANTE, CUNHA DE BORRACHA, PINTURA EPÓXI EM PÓ NBR 14968 ÁGUA</v>
          </cell>
          <cell r="C3868" t="str">
            <v>un</v>
          </cell>
          <cell r="D3868">
            <v>812.26</v>
          </cell>
        </row>
        <row r="3869">
          <cell r="A3869" t="str">
            <v>HM07056</v>
          </cell>
          <cell r="B3869" t="str">
            <v>VÁLVULA GAVETA C/BOLSAS FERRO FUNDIDO DE=60 MM (8,50 KG) PARA PVC/PBA, ACION. CABEÇOTE, CUNHA DE BORRACHA, PINTURA EPÓXI EM PÓ NBR 14968 ÁGUA</v>
          </cell>
          <cell r="C3869" t="str">
            <v>un</v>
          </cell>
          <cell r="D3869">
            <v>590</v>
          </cell>
        </row>
        <row r="3870">
          <cell r="A3870" t="str">
            <v>HM07058</v>
          </cell>
          <cell r="B3870" t="str">
            <v>VÁLVULA GAVETA C/BOLSAS FERRO FUNDIDO DE=85 MM (13,00 KG) PARA PVC/PBA, ACION. CABEÇOTE, CUNHA DE BORRACHA, PINTURA EPÓXI EM PÓ NBR 14968 ÁGUA</v>
          </cell>
          <cell r="C3870" t="str">
            <v>un</v>
          </cell>
          <cell r="D3870">
            <v>700</v>
          </cell>
        </row>
        <row r="3871">
          <cell r="A3871" t="str">
            <v>HM07054</v>
          </cell>
          <cell r="B3871" t="str">
            <v>VÁLVULA GAVETA C/BOLSAS FERRO FUNDIDO DE=110 MM (18,00 KG) PARA PVC/PBA, ACION. CABEÇOTE, CUNHA DE BORRACHA, PINTURA EPÓXI EM PÓ NBR 14968 ÁGUA</v>
          </cell>
          <cell r="C3871" t="str">
            <v>un</v>
          </cell>
          <cell r="D3871">
            <v>777.72</v>
          </cell>
        </row>
        <row r="3872">
          <cell r="A3872" t="str">
            <v>HM07668</v>
          </cell>
          <cell r="B3872" t="str">
            <v>VÁLVULA GUILHOTINA WAFER PN10 FERRO FUNDIDO FACA INOX DN=80 MM ACIONAMENTO VOLANTE</v>
          </cell>
          <cell r="C3872" t="str">
            <v>un</v>
          </cell>
          <cell r="D3872">
            <v>2500</v>
          </cell>
        </row>
        <row r="3873">
          <cell r="A3873" t="str">
            <v>HM07669</v>
          </cell>
          <cell r="B3873" t="str">
            <v>VÁLVULA GUILHOTINA WAFER PN10 FERRO FUNDIDO FACA INOX DN=100 MM ACIONAMENTO VOLANTE</v>
          </cell>
          <cell r="C3873" t="str">
            <v>un</v>
          </cell>
          <cell r="D3873">
            <v>3000</v>
          </cell>
        </row>
        <row r="3874">
          <cell r="A3874" t="str">
            <v>HM07670</v>
          </cell>
          <cell r="B3874" t="str">
            <v>VÁLVULA GUILHOTINA WAFER PN10 FERRO FUNDIDO FACA INOX DN=150 MM ACIONAMENTO VOLANTE</v>
          </cell>
          <cell r="C3874" t="str">
            <v>un</v>
          </cell>
          <cell r="D3874">
            <v>4500</v>
          </cell>
        </row>
        <row r="3875">
          <cell r="A3875" t="str">
            <v>HM07671</v>
          </cell>
          <cell r="B3875" t="str">
            <v>VÁLVULA GUILHOTINA WAFER PN10 FERRO FUNDIDO FACA INOX DN=200 MM ACIONAMENTO VOLANTE</v>
          </cell>
          <cell r="C3875" t="str">
            <v>un</v>
          </cell>
          <cell r="D3875">
            <v>6853.25</v>
          </cell>
        </row>
        <row r="3876">
          <cell r="A3876" t="str">
            <v>HM07672</v>
          </cell>
          <cell r="B3876" t="str">
            <v>VÁLVULA GUILHOTINA WAFER PN10 FERRO FUNDIDO FACA INOX DN=250 MM ACIONAMENTO VOLANTE</v>
          </cell>
          <cell r="C3876" t="str">
            <v>un</v>
          </cell>
          <cell r="D3876">
            <v>8944.91</v>
          </cell>
        </row>
        <row r="3877">
          <cell r="A3877" t="str">
            <v>HM07673</v>
          </cell>
          <cell r="B3877" t="str">
            <v>VÁLVULA GUILHOTINA WAFER PN10 FERRO FUNDIDO FACA INOX DN=300 MM ACIONAMENTO VOLANTE</v>
          </cell>
          <cell r="C3877" t="str">
            <v>un</v>
          </cell>
          <cell r="D3877">
            <v>11564.21</v>
          </cell>
        </row>
        <row r="3878">
          <cell r="A3878" t="str">
            <v>HM07674</v>
          </cell>
          <cell r="B3878" t="str">
            <v>VÁLVULA GUILHOTINA WAFER PN10 FERRO FUNDIDO FACA INOX DN=350 MM ACIONAMENTO VOLANTE</v>
          </cell>
          <cell r="C3878" t="str">
            <v>un</v>
          </cell>
          <cell r="D3878">
            <v>23544.95</v>
          </cell>
        </row>
        <row r="3879">
          <cell r="A3879" t="str">
            <v>HM07675</v>
          </cell>
          <cell r="B3879" t="str">
            <v>VÁLVULA GUILHOTINA WAFER PN10 FERRO FUNDIDO FACA INOX DN=400 MM ACIONAMENTO VOLANTE</v>
          </cell>
          <cell r="C3879" t="str">
            <v>un</v>
          </cell>
          <cell r="D3879">
            <v>34237.47</v>
          </cell>
        </row>
        <row r="3880">
          <cell r="A3880" t="str">
            <v>HM07676</v>
          </cell>
          <cell r="B3880" t="str">
            <v>VÁLVULA GUILHOTINA WAFER PN10 FERRO FUNDIDO FACA INOX DN=500 MM ACIONAMENTO VOLANTE</v>
          </cell>
          <cell r="C3880" t="str">
            <v>un</v>
          </cell>
          <cell r="D3880">
            <v>39416.550000000003</v>
          </cell>
        </row>
        <row r="3881">
          <cell r="A3881" t="str">
            <v>HM07677</v>
          </cell>
          <cell r="B3881" t="str">
            <v>VÁLVULA GUILHOTINA WAFER PN10 FERRO FUNDIDO FACA INOX DN=600 MM ACIONAMENTO VOLANTE</v>
          </cell>
          <cell r="C3881" t="str">
            <v>un</v>
          </cell>
          <cell r="D3881">
            <v>51278.11</v>
          </cell>
        </row>
        <row r="3882">
          <cell r="A3882" t="str">
            <v>HM05223</v>
          </cell>
          <cell r="B3882" t="str">
            <v>VÁLVULA REDUTORA DE PRESSÃO (VRP) COM FLANGES PN16 FERRO FUNDIDO DN=50 MM TIPO GLOBO ÁGUA</v>
          </cell>
          <cell r="C3882" t="str">
            <v>un</v>
          </cell>
          <cell r="D3882">
            <v>2900</v>
          </cell>
        </row>
        <row r="3883">
          <cell r="A3883" t="str">
            <v>HM05224</v>
          </cell>
          <cell r="B3883" t="str">
            <v>VÁLVULA REDUTORA DE PRESSÃO (VRP) COM FLANGES PN16 FERRO FUNDIDO DN=80 MM TIPO GLOBO ÁGUA</v>
          </cell>
          <cell r="C3883" t="str">
            <v>un</v>
          </cell>
          <cell r="D3883">
            <v>4200</v>
          </cell>
        </row>
        <row r="3884">
          <cell r="A3884" t="str">
            <v>HM05225</v>
          </cell>
          <cell r="B3884" t="str">
            <v>VÁLVULA REDUTORA DE PRESSÃO (VRP) COM FLANGES PN16 FERRO FUNDIDO DN=100 MM TIPO GLOBO ÁGUA</v>
          </cell>
          <cell r="C3884" t="str">
            <v>un</v>
          </cell>
          <cell r="D3884">
            <v>4860</v>
          </cell>
        </row>
        <row r="3885">
          <cell r="A3885" t="str">
            <v>HM05226</v>
          </cell>
          <cell r="B3885" t="str">
            <v>VÁLVULA REDUTORA DE PRESSÃO (VRP) COM FLANGES PN16 FERRO FUNDIDO DN=150 MM TIPO GLOBO ÁGUA</v>
          </cell>
          <cell r="C3885" t="str">
            <v>un</v>
          </cell>
          <cell r="D3885">
            <v>9350</v>
          </cell>
        </row>
        <row r="3886">
          <cell r="A3886" t="str">
            <v>HM05227</v>
          </cell>
          <cell r="B3886" t="str">
            <v>VÁLVULA REDUTORA DE PRESSÃO (VRP) COM FLANGES PN16 FERRO FUNDIDO DN=200 MM TIPO GLOBO ÁGUA</v>
          </cell>
          <cell r="C3886" t="str">
            <v>un</v>
          </cell>
          <cell r="D3886">
            <v>15200</v>
          </cell>
        </row>
        <row r="3887">
          <cell r="A3887" t="str">
            <v>HM05228</v>
          </cell>
          <cell r="B3887" t="str">
            <v>VÁLVULA REDUTORA DE PRESSÃO (VRP) COM FLANGES PN16 FERRO FUNDIDO DN=250 MM TIPO GLOBO ÁGUA</v>
          </cell>
          <cell r="C3887" t="str">
            <v>un</v>
          </cell>
          <cell r="D3887">
            <v>19050</v>
          </cell>
        </row>
        <row r="3888">
          <cell r="A3888" t="str">
            <v>HM05229</v>
          </cell>
          <cell r="B3888" t="str">
            <v>VÁLVULA REDUTORA DE PRESSÃO (VRP) COM FLANGES PN16 FERRO FUNDIDO DN=300 MM TIPO GLOBO ÁGUA</v>
          </cell>
          <cell r="C3888" t="str">
            <v>un</v>
          </cell>
          <cell r="D3888">
            <v>25250</v>
          </cell>
        </row>
        <row r="3889">
          <cell r="A3889" t="str">
            <v>HM05230</v>
          </cell>
          <cell r="B3889" t="str">
            <v>VÁLVULA REDUTORA DE PRESSÃO (VRP) COM FLANGES PN16 FERRO FUNDIDO DN=400 MM TIPO GLOBO ÁGUA</v>
          </cell>
          <cell r="C3889" t="str">
            <v>un</v>
          </cell>
          <cell r="D3889">
            <v>66000</v>
          </cell>
        </row>
        <row r="3890">
          <cell r="A3890" t="str">
            <v>HM05902</v>
          </cell>
          <cell r="B3890" t="str">
            <v>VÁLVULA RETENÇÃO C/FLANGES PN10/16/25 FERRO FUNDIDO DN=80 MM FECH. RÁPIDO, PORT. ÚNICA, ÂNGULO 35º, OBT. REVEST. BORRACHA, PINTURA EPÓXI NBR 7675 ESGOTO</v>
          </cell>
          <cell r="C3890" t="str">
            <v>un</v>
          </cell>
          <cell r="D3890">
            <v>1260.5</v>
          </cell>
        </row>
        <row r="3891">
          <cell r="A3891" t="str">
            <v>HM05895</v>
          </cell>
          <cell r="B3891" t="str">
            <v>VÁLVULA RETENÇÃO C/FLANGES PN10/16 FERRO FUNDIDO DN=100 MM FECH. RÁPIDO, PORT. ÚNICA, ÂNGULO 35º, OBT. REVEST. BORRACHA, PINTURA EPÓXI NBR 7675 ESGOTO</v>
          </cell>
          <cell r="C3891" t="str">
            <v>un</v>
          </cell>
          <cell r="D3891">
            <v>1491</v>
          </cell>
        </row>
        <row r="3892">
          <cell r="A3892" t="str">
            <v>HM05896</v>
          </cell>
          <cell r="B3892" t="str">
            <v>VÁLVULA RETENÇÃO C/FLANGES PN10/16 FERRO FUNDIDO DN=150 MM FECH. RÁPIDO, PORT. ÚNICA, ÂNGULO 35º, OBT. REVEST. BORRACHA, PINTURA EPÓXI NBR 7675 ESGOTO</v>
          </cell>
          <cell r="C3892" t="str">
            <v>un</v>
          </cell>
          <cell r="D3892">
            <v>5641</v>
          </cell>
        </row>
        <row r="3893">
          <cell r="A3893" t="str">
            <v>HM05897</v>
          </cell>
          <cell r="B3893" t="str">
            <v>VÁLVULA RETENÇÃO C/FLANGES PN10 FERRO FUNDIDO DN=200 MM FECH. RÁPIDO, PORT. ÚNICA, ÂNGULO 35º, OBT. REVEST. BORRACHA, PINTURA EPÓXI NBR 7675 ESGOTO</v>
          </cell>
          <cell r="C3893" t="str">
            <v>un</v>
          </cell>
          <cell r="D3893">
            <v>10995.67</v>
          </cell>
        </row>
        <row r="3894">
          <cell r="A3894" t="str">
            <v>HM05898</v>
          </cell>
          <cell r="B3894" t="str">
            <v>VÁLVULA RETENÇÃO C/FLANGES PN10 FERRO FUNDIDO DN=250 MM FECH. RÁPIDO, PORT. ÚNICA, ÂNGULO 35º, OBT. REVEST. BORRACHA, PINTURA EPÓXI NBR 7675 ESGOTO</v>
          </cell>
          <cell r="C3894" t="str">
            <v>un</v>
          </cell>
          <cell r="D3894">
            <v>15645.67</v>
          </cell>
        </row>
        <row r="3895">
          <cell r="A3895" t="str">
            <v>HM05900</v>
          </cell>
          <cell r="B3895" t="str">
            <v>VÁLVULA RETENÇÃO C/FLANGES PN10 FERRO FUNDIDO DN=300 MM FECH. RÁPIDO, PORT. ÚNICA, ÂNGULO 35º, OBT. REVEST. BORRACHA, PINTURA EPÓXI NBR 7675 ESGOTO</v>
          </cell>
          <cell r="C3895" t="str">
            <v>un</v>
          </cell>
          <cell r="D3895">
            <v>21912.67</v>
          </cell>
        </row>
        <row r="3896">
          <cell r="A3896" t="str">
            <v>HM05899</v>
          </cell>
          <cell r="B3896" t="str">
            <v>VÁLVULA RETENÇÃO C/FLANGES PN10 FERRO FUNDIDO DN=400 MM FECH. RÁPIDO, PORT. ÚNICA, ÂNGULO 35º, OBT. REVEST. BORRACHA, PINTURA EPÓXI NBR 7675 ESGOTO</v>
          </cell>
          <cell r="C3896" t="str">
            <v>un</v>
          </cell>
          <cell r="D3896">
            <v>40988</v>
          </cell>
        </row>
        <row r="3897">
          <cell r="A3897" t="str">
            <v>HM05901</v>
          </cell>
          <cell r="B3897" t="str">
            <v>VÁLVULA RETENÇÃO C/FLANGES PN10 FERRO FUNDIDO DN=500 MM FECH. RÁPIDO, PORT. ÚNICA, ÂNGULO 35º, OBT. REVEST. BORRACHA, PINTURA EPÓXI NBR 7675 ESGOTO</v>
          </cell>
          <cell r="C3897" t="str">
            <v>un</v>
          </cell>
          <cell r="D3897">
            <v>55476</v>
          </cell>
        </row>
        <row r="3898">
          <cell r="A3898" t="str">
            <v>HM07705</v>
          </cell>
          <cell r="B3898" t="str">
            <v>VÁLVULA RETENÇÃO WAFER PN10/16 FERRO FUNDIDO DN=80 MM FECH. RÁPIDO AXIAL, OBT. POLIURETANO, PINTURA EPÓXI NBR 7675 ÁGUA</v>
          </cell>
          <cell r="C3898" t="str">
            <v>un</v>
          </cell>
          <cell r="D3898">
            <v>1195.5</v>
          </cell>
        </row>
        <row r="3899">
          <cell r="A3899" t="str">
            <v>HM07706</v>
          </cell>
          <cell r="B3899" t="str">
            <v>VÁLVULA RETENÇÃO WAFER PN10/16 FERRO FUNDIDO DN=100 MM FECH. RÁPIDO AXIAL, OBT. POLIURETANO, PINTURA EPÓXI NBR 7675 ÁGUA</v>
          </cell>
          <cell r="C3899" t="str">
            <v>un</v>
          </cell>
          <cell r="D3899">
            <v>1640.5</v>
          </cell>
        </row>
        <row r="3900">
          <cell r="A3900" t="str">
            <v>HM07707</v>
          </cell>
          <cell r="B3900" t="str">
            <v>VÁLVULA RETENÇÃO WAFER PN10/16 FERRO FUNDIDO DN=150 MM FECH. RÁPIDO AXIAL, OBT. POLIURETANO, PINTURA EPÓXI NBR 7675 ÁGUA</v>
          </cell>
          <cell r="C3900" t="str">
            <v>un</v>
          </cell>
          <cell r="D3900">
            <v>2450</v>
          </cell>
        </row>
        <row r="3901">
          <cell r="A3901" t="str">
            <v>HM07708</v>
          </cell>
          <cell r="B3901" t="str">
            <v>VÁLVULA RETENÇÃO WAFER PN10 FERRO FUNDIDO DN=200 MM FECH. RÁPIDO AXIAL, OBT. POLIURETANO, PINTURA EPÓXI NBR 7675 ÁGUA</v>
          </cell>
          <cell r="C3901" t="str">
            <v>un</v>
          </cell>
          <cell r="D3901">
            <v>3393.5</v>
          </cell>
        </row>
        <row r="3902">
          <cell r="A3902" t="str">
            <v>HM07709</v>
          </cell>
          <cell r="B3902" t="str">
            <v>VÁLVULA RETENÇÃO WAFER PN10 FERRO FUNDIDO DN=250 MM FECH. RÁPIDO AXIAL, OBT. POLIURETANO, PINTURA EPÓXI NBR 7675 ÁGUA</v>
          </cell>
          <cell r="C3902" t="str">
            <v>un</v>
          </cell>
          <cell r="D3902">
            <v>5000</v>
          </cell>
        </row>
        <row r="3903">
          <cell r="A3903" t="str">
            <v>HM07710</v>
          </cell>
          <cell r="B3903" t="str">
            <v>VÁLVULA RETENÇÃO WAFER PN10 FERRO FUNDIDO DN=300 MM FECH. RÁPIDO AXIAL, OBT. POLIURETANO, PINTURA EPÓXI NBR 7675 ÁGUA</v>
          </cell>
          <cell r="C3903" t="str">
            <v>un</v>
          </cell>
          <cell r="D3903">
            <v>6883</v>
          </cell>
        </row>
        <row r="3904">
          <cell r="A3904" t="str">
            <v>HM07711</v>
          </cell>
          <cell r="B3904" t="str">
            <v>VÁLVULA RETENÇÃO WAFER PN10 FERRO FUNDIDO DN=400 MM FECH. RÁPIDO AXIAL, OBT. POLIURETANO, PINTURA EPÓXI NBR 7675 ÁGUA</v>
          </cell>
          <cell r="C3904" t="str">
            <v>un</v>
          </cell>
          <cell r="D3904">
            <v>11422</v>
          </cell>
        </row>
        <row r="3905">
          <cell r="A3905" t="str">
            <v>HM07712</v>
          </cell>
          <cell r="B3905" t="str">
            <v>VÁLVULA RETENÇÃO WAFER PN10 FERRO FUNDIDO DN=500 MM FECH. RÁPIDO AXIAL, OBT. POLIURETANO, PINTURA EPÓXI NBR 7675 ÁGUA</v>
          </cell>
          <cell r="C3905" t="str">
            <v>un</v>
          </cell>
          <cell r="D3905">
            <v>19374</v>
          </cell>
        </row>
        <row r="3906">
          <cell r="A3906" t="str">
            <v>HM04208</v>
          </cell>
          <cell r="B3906" t="str">
            <v>VENTOSA SIMPLES C/FLANGES PN10/16/25 FERRO FUNDIDO DN=50MM PINTURA EPÓXI NTS 322 ÁGUA</v>
          </cell>
          <cell r="C3906" t="str">
            <v>un</v>
          </cell>
          <cell r="D3906">
            <v>889.72</v>
          </cell>
        </row>
        <row r="3907">
          <cell r="A3907" t="str">
            <v>HM04211</v>
          </cell>
          <cell r="B3907" t="str">
            <v>VENTOSA SIMPLES C/ROSCA BSP FERRO FUNDIDO DN=1" PINTURA EPÓXI NTS 322 ÁGUA</v>
          </cell>
          <cell r="C3907" t="str">
            <v>un</v>
          </cell>
          <cell r="D3907">
            <v>518.57000000000005</v>
          </cell>
        </row>
        <row r="3908">
          <cell r="A3908" t="str">
            <v>HM04212</v>
          </cell>
          <cell r="B3908" t="str">
            <v>VENTOSA SIMPLES C/ROSCA BSP FERRO FUNDIDO DN=2" PINTURA EPÓXI NTS 322 ÁGUA</v>
          </cell>
          <cell r="C3908" t="str">
            <v>un</v>
          </cell>
          <cell r="D3908">
            <v>813.15</v>
          </cell>
        </row>
        <row r="3909">
          <cell r="A3909" t="str">
            <v>HM04217</v>
          </cell>
          <cell r="B3909" t="str">
            <v>VENTOSA TRÍPLICE FUNÇÃO C/FLANGES PN10/16/25 FERRO FUNDIDO DN=50MM PINTURA EPÓXI NTS 322 ÁGUA</v>
          </cell>
          <cell r="C3909" t="str">
            <v>un</v>
          </cell>
          <cell r="D3909">
            <v>1314</v>
          </cell>
        </row>
        <row r="3910">
          <cell r="A3910" t="str">
            <v>HM04223</v>
          </cell>
          <cell r="B3910" t="str">
            <v>VENTOSA TRÍPLICE FUNÇÃO C/FLANGES PN10/16 FERRO FUNDIDO DN=80 MM PINTURA EPÓXI NTS 322 ÁGUA</v>
          </cell>
          <cell r="C3910" t="str">
            <v>un</v>
          </cell>
          <cell r="D3910">
            <v>1852</v>
          </cell>
        </row>
        <row r="3911">
          <cell r="A3911" t="str">
            <v>HM04220</v>
          </cell>
          <cell r="B3911" t="str">
            <v>VENTOSA TRÍPLICE FUNÇÃO C/FLANGES PN10/16 FERRO FUNDIDO DN=100 MM PINTURA EPÓXI NTS 322 ÁGUA</v>
          </cell>
          <cell r="C3911" t="str">
            <v>un</v>
          </cell>
          <cell r="D3911">
            <v>2381.5</v>
          </cell>
        </row>
        <row r="3912">
          <cell r="A3912" t="str">
            <v>HM04221</v>
          </cell>
          <cell r="B3912" t="str">
            <v>VENTOSA TRÍPLICE FUNÇÃO C/FLANGES PN10/16 FERRO FUNDIDO DN=150 MM PINTURA EPÓXI NTS 322 ÁGUA</v>
          </cell>
          <cell r="C3912" t="str">
            <v>un</v>
          </cell>
          <cell r="D3912">
            <v>5286.42</v>
          </cell>
        </row>
        <row r="3913">
          <cell r="A3913" t="str">
            <v>HM04219</v>
          </cell>
          <cell r="B3913" t="str">
            <v>VENTOSA TRÍPLICE FUNÇÃO C/FLANGES PN10 FERRO FUNDIDO DN=200 MM PINTURA EPÓXI NTS 322 ÁGUA</v>
          </cell>
          <cell r="C3913" t="str">
            <v>un</v>
          </cell>
          <cell r="D3913">
            <v>7252.3</v>
          </cell>
        </row>
        <row r="3914">
          <cell r="A3914" t="str">
            <v>EQ04342</v>
          </cell>
          <cell r="B3914" t="str">
            <v>CONJUNTO MOTO BOMBA SUBMERSA POTÊNCIA * 400HP, TENSÃO 440V, VAZÃO 40L/S, H=350 MCA PARA POÇOS PROFUNDOS TRIFÁSICO</v>
          </cell>
          <cell r="C3914" t="str">
            <v>H</v>
          </cell>
          <cell r="D3914">
            <v>170.79</v>
          </cell>
        </row>
        <row r="3915">
          <cell r="A3915" t="str">
            <v>EQ04521</v>
          </cell>
          <cell r="B3915" t="str">
            <v>CONJUNTO MOTO BOMBA SUBMERSA POTÊNCIA * 150HP, TENSÃO 440V, VAZÃO 18L/S, H=400 MCA PARA POÇOS PROFUNDOS TRIFÁSICO</v>
          </cell>
          <cell r="C3915" t="str">
            <v>H</v>
          </cell>
          <cell r="D3915">
            <v>101.66</v>
          </cell>
        </row>
        <row r="3916">
          <cell r="A3916" t="str">
            <v>EQ04523</v>
          </cell>
          <cell r="B3916" t="str">
            <v>CONJUNTO MOTO BOMBA SUBMERSA POTÊNCIA * 20HP, TENSÃO 440V, VAZÃO 10L/S, H=80 MCA PARA POÇOS PROFUNDOS TRIFÁSICO</v>
          </cell>
          <cell r="C3916" t="str">
            <v>H</v>
          </cell>
          <cell r="D3916">
            <v>11.08</v>
          </cell>
        </row>
        <row r="3917">
          <cell r="A3917" t="str">
            <v>EQ04524</v>
          </cell>
          <cell r="B3917" t="str">
            <v>CONJUNTO MOTO BOMBA SUBMERSA POTÊNCIA * 35HP, TENSÃO 440V, VAZÃO 10L/S, H=100 MCA PARA POÇOS PROFUNDOS TRIFÁSICO</v>
          </cell>
          <cell r="C3917" t="str">
            <v>H</v>
          </cell>
          <cell r="D3917">
            <v>16.43</v>
          </cell>
        </row>
        <row r="3918">
          <cell r="A3918" t="str">
            <v>EQ04525</v>
          </cell>
          <cell r="B3918" t="str">
            <v>CONJUNTO MOTO BOMBA SUBMERSA POTÊNCIA * 60HP, TENSÃO 440V, VAZÃO 10L/S, H=240 MCA PARA POÇOS PROFUNDOS TRIFÁSICO</v>
          </cell>
          <cell r="C3918" t="str">
            <v>H</v>
          </cell>
          <cell r="D3918">
            <v>36.53</v>
          </cell>
        </row>
        <row r="3919">
          <cell r="A3919" t="str">
            <v>EQ04526</v>
          </cell>
          <cell r="B3919" t="str">
            <v>CONJUNTO MOTO BOMBA SUBMERSA POTÊNCIA * 90HP, TENSÃO 440V, VAZÃO 15L/S, H=300 MCA PARA POÇOS PROFUNDOS TRIFÁSICO</v>
          </cell>
          <cell r="C3919" t="str">
            <v>H</v>
          </cell>
          <cell r="D3919">
            <v>49.26</v>
          </cell>
        </row>
        <row r="3920">
          <cell r="A3920" t="str">
            <v>EQ04527</v>
          </cell>
          <cell r="B3920" t="str">
            <v>CONJUNTO MOTO BOMBA SUBMERSA POTÊNCIA * 120HP, TENSÃO 440V, VAZÃO 16L/S, H=380 MCA PARA POÇOS PROFUNDOS TRIFÁSICO</v>
          </cell>
          <cell r="C3920" t="str">
            <v>H</v>
          </cell>
          <cell r="D3920">
            <v>85.85</v>
          </cell>
        </row>
        <row r="3921">
          <cell r="A3921" t="str">
            <v>EQ04343</v>
          </cell>
          <cell r="B3921" t="str">
            <v>CONJUNTO MOTO BOMBA SUBMERSA POTÊNCIA * 180HP, TENSÃO 440V, VAZÃO 20L/S, H=350 MCA PARA POÇOS PROFUNDOS TRIFÁSICO</v>
          </cell>
          <cell r="C3921" t="str">
            <v>H</v>
          </cell>
          <cell r="D3921">
            <v>71.59</v>
          </cell>
        </row>
        <row r="3922">
          <cell r="A3922" t="str">
            <v>EQ04344</v>
          </cell>
          <cell r="B3922" t="str">
            <v>CONJUNTO MOTO BOMBA SUBMERSA POTÊNCIA * 210HP, TENSÃO 440V, VAZÃO 25L/S, H=300 MCA PARA POÇOS PROFUNDOS TRIFÁSICO</v>
          </cell>
          <cell r="C3922" t="str">
            <v>H</v>
          </cell>
          <cell r="D3922">
            <v>75.19</v>
          </cell>
        </row>
        <row r="3923">
          <cell r="A3923" t="str">
            <v>EQ04345</v>
          </cell>
          <cell r="B3923" t="str">
            <v>CONJUNTO MOTO BOMBA SUBMERSA POTÊNCIA * 250HP, TENSÃO 440V, VAZÃO 25L/S, H=380 MCA PARA POÇOS PROFUNDOS TRIFÁSICO</v>
          </cell>
          <cell r="C3923" t="str">
            <v>H</v>
          </cell>
          <cell r="D3923">
            <v>76.69</v>
          </cell>
        </row>
        <row r="3924">
          <cell r="A3924" t="str">
            <v>EQ05272</v>
          </cell>
          <cell r="B3924" t="str">
            <v>COMPRESSOR DE AR PORTÁTIL 175 PCM-200 PSI À DIESEL - MOTOR SILENCIADO</v>
          </cell>
          <cell r="C3924" t="str">
            <v>H</v>
          </cell>
          <cell r="D3924">
            <v>167.59</v>
          </cell>
        </row>
        <row r="3925">
          <cell r="A3925" t="str">
            <v>EQ04513</v>
          </cell>
          <cell r="B3925" t="str">
            <v>COMPRESSOR DE AR PORTÁTIL 250 PCM-150 PSI À DIESEL - MOTOR SILENCIADO</v>
          </cell>
          <cell r="C3925" t="str">
            <v>H</v>
          </cell>
          <cell r="D3925">
            <v>96.57</v>
          </cell>
        </row>
        <row r="3926">
          <cell r="A3926" t="str">
            <v>EQ05162</v>
          </cell>
          <cell r="B3926" t="str">
            <v>COMPRESSOR DE AR PORTÁTIL 250 PCM-150 PSI À DIESEL - MOTOR SILENCIADO - À DISPOSIÇÃO</v>
          </cell>
          <cell r="C3926" t="str">
            <v>H</v>
          </cell>
          <cell r="D3926">
            <v>16.34</v>
          </cell>
        </row>
        <row r="3927">
          <cell r="A3927" t="str">
            <v>EQ05273</v>
          </cell>
          <cell r="B3927" t="str">
            <v>COMPRESSOR DE AR PORTÁTIL 250 PCM-200 PSI À DIESEL - MOTOR SILENCIADO</v>
          </cell>
          <cell r="C3927" t="str">
            <v>H</v>
          </cell>
          <cell r="D3927">
            <v>195.51</v>
          </cell>
        </row>
        <row r="3928">
          <cell r="A3928" t="str">
            <v>EQ04514</v>
          </cell>
          <cell r="B3928" t="str">
            <v>COMPRESSOR DE AR PORTÁTIL 600 PCM-150 PSI À DIESEL - MOTOR SILENCIADO</v>
          </cell>
          <cell r="C3928" t="str">
            <v>H</v>
          </cell>
          <cell r="D3928">
            <v>197.22</v>
          </cell>
        </row>
        <row r="3929">
          <cell r="A3929" t="str">
            <v>EQ05163</v>
          </cell>
          <cell r="B3929" t="str">
            <v>COMPRESSOR DE AR PORTÁTIL 600 PCM-150 PSI À DIESEL - MOTOR SILENCIADO - À DISPOSIÇÃO</v>
          </cell>
          <cell r="C3929" t="str">
            <v>H</v>
          </cell>
          <cell r="D3929">
            <v>31.26</v>
          </cell>
        </row>
        <row r="3930">
          <cell r="A3930" t="str">
            <v>EQ05274</v>
          </cell>
          <cell r="B3930" t="str">
            <v>COMPRESSOR DE AR PORTÁTIL 960 PCM-250 PSI À DIESEL - MOTOR SILENCIADO</v>
          </cell>
          <cell r="C3930" t="str">
            <v>H</v>
          </cell>
          <cell r="D3930">
            <v>440.63</v>
          </cell>
        </row>
        <row r="3931">
          <cell r="A3931" t="str">
            <v>EQ05271</v>
          </cell>
          <cell r="B3931" t="str">
            <v>COMPRESSOR DE AR PORTÁTIL 1200 PCM-360 PSI À DIESEL - MOTOR SILENCIADO</v>
          </cell>
          <cell r="C3931" t="str">
            <v>H</v>
          </cell>
          <cell r="D3931">
            <v>555.78</v>
          </cell>
        </row>
        <row r="3932">
          <cell r="A3932" t="str">
            <v>EQ04571</v>
          </cell>
          <cell r="B3932" t="str">
            <v>COMPRESSOR DE AR ESTACIONÁRIO 125 PCM-100 PSI ELÉTRICO - MOTOR SILENCIADO</v>
          </cell>
          <cell r="C3932" t="str">
            <v>H</v>
          </cell>
          <cell r="D3932">
            <v>26.46</v>
          </cell>
        </row>
        <row r="3933">
          <cell r="A3933" t="str">
            <v>EQ04515</v>
          </cell>
          <cell r="B3933" t="str">
            <v>COMPRESSOR DE AR ESTACIONÁRIO 170 PCM-100 PSI ELÉTRICO - MOTOR SILENCIADO</v>
          </cell>
          <cell r="C3933" t="str">
            <v>H</v>
          </cell>
          <cell r="D3933">
            <v>39.72</v>
          </cell>
        </row>
        <row r="3934">
          <cell r="A3934" t="str">
            <v>EQ05160</v>
          </cell>
          <cell r="B3934" t="str">
            <v>COMPRESSOR DE AR ESTACIONÁRIO 170 PCM-100 PSI ELÉTRICO - MOTOR SILENCIADO - À DISPOSIÇÃO</v>
          </cell>
          <cell r="C3934" t="str">
            <v>H</v>
          </cell>
          <cell r="D3934">
            <v>7.55</v>
          </cell>
        </row>
        <row r="3935">
          <cell r="A3935" t="str">
            <v>EQ04516</v>
          </cell>
          <cell r="B3935" t="str">
            <v>COMPRESSOR DE AR ESTACIONÁRIO 250 PCM-100 PSI ELÉTRICO - MOTOR SILENCIADO</v>
          </cell>
          <cell r="C3935" t="str">
            <v>H</v>
          </cell>
          <cell r="D3935">
            <v>48.63</v>
          </cell>
        </row>
        <row r="3936">
          <cell r="A3936" t="str">
            <v>EQ04518</v>
          </cell>
          <cell r="B3936" t="str">
            <v>COMPRESSOR DE AR ESTACIONÁRIO 700 PCM-100 PSI ELÉTRICO - MOTOR SILENCIADO</v>
          </cell>
          <cell r="C3936" t="str">
            <v>H</v>
          </cell>
          <cell r="D3936">
            <v>102.32</v>
          </cell>
        </row>
        <row r="3937">
          <cell r="A3937" t="str">
            <v>EQ05161</v>
          </cell>
          <cell r="B3937" t="str">
            <v>COMPRESSOR DE AR ESTACIONÁRIO 700 PCM-100 PSI ELÉTRICO - MOTOR SILENCIADO - À DISPOSIÇÃO</v>
          </cell>
          <cell r="C3937" t="str">
            <v>H</v>
          </cell>
          <cell r="D3937">
            <v>14.03</v>
          </cell>
        </row>
        <row r="3938">
          <cell r="A3938" t="str">
            <v>EQ05177</v>
          </cell>
          <cell r="B3938" t="str">
            <v>COMPRESSOR DE AR ESTACIONÁRIO 960 PCM-100 PSI ELÉTRICO - MOTOR SILENCIADO - À DISPOSIÇÃO</v>
          </cell>
          <cell r="C3938" t="str">
            <v>H</v>
          </cell>
          <cell r="D3938">
            <v>19.21</v>
          </cell>
        </row>
        <row r="3939">
          <cell r="A3939" t="str">
            <v>EQ05178</v>
          </cell>
          <cell r="B3939" t="str">
            <v>COMPRESSOR DE AR ESTACIONÁRIO 1200 PCM-100 PSI ELÉTRICO - MOTOR SILENCIADO - À DISPOSIÇÃO</v>
          </cell>
          <cell r="C3939" t="str">
            <v>H</v>
          </cell>
          <cell r="D3939">
            <v>32.81</v>
          </cell>
        </row>
        <row r="3940">
          <cell r="A3940" t="str">
            <v>EQ04487</v>
          </cell>
          <cell r="B3940" t="str">
            <v>BATE ESTACAS COMPLETO, MARTELO DE 2,2 TON, MOTOR DIESEL DE 60CV</v>
          </cell>
          <cell r="C3940" t="str">
            <v>H</v>
          </cell>
          <cell r="D3940">
            <v>376.61</v>
          </cell>
        </row>
        <row r="3941">
          <cell r="A3941" t="str">
            <v>EQ04488</v>
          </cell>
          <cell r="B3941" t="str">
            <v>BATE ESTACAS COMPLETO, MARTELO DE 4 TON, MOTOR DIESEL DE 90CV</v>
          </cell>
          <cell r="C3941" t="str">
            <v>H</v>
          </cell>
          <cell r="D3941">
            <v>492.02</v>
          </cell>
        </row>
        <row r="3942">
          <cell r="A3942" t="str">
            <v>EQ04485</v>
          </cell>
          <cell r="B3942" t="str">
            <v>ANDAIME TIPO FACHADEIRO MODULAR TUBOS DE AÇO CARBONO LARG=1,20 M COMPLETO COM SAPATAS AJUSTÁVEIS NR 18 LOCAÇÃO (MÊS)</v>
          </cell>
          <cell r="C3942" t="str">
            <v>M2</v>
          </cell>
          <cell r="D3942">
            <v>42.66</v>
          </cell>
        </row>
        <row r="3943">
          <cell r="A3943" t="str">
            <v>EQ04569</v>
          </cell>
          <cell r="B3943" t="str">
            <v>BALANCIM TIPO CADEIRINHA INDIVIDUAL NR 18 LOCAÇÃO (MÊS)</v>
          </cell>
          <cell r="C3943" t="str">
            <v>MES</v>
          </cell>
          <cell r="D3943">
            <v>509.38</v>
          </cell>
        </row>
        <row r="3944">
          <cell r="A3944" t="str">
            <v>EQ04486</v>
          </cell>
          <cell r="B3944" t="str">
            <v>BALANCIM LEVE PLATAFORMA 3,00 M COM GUINCHO MANUAL NR 18 LOCAÇÃO (MÊS) + TRANSP</v>
          </cell>
          <cell r="C3944" t="str">
            <v>un</v>
          </cell>
          <cell r="D3944">
            <v>700</v>
          </cell>
        </row>
        <row r="3945">
          <cell r="A3945" t="str">
            <v>EQ04489</v>
          </cell>
          <cell r="B3945" t="str">
            <v>BETONEIRA ELÉTRICA ROTATIVA, MOTOR 2CV - CAPACIDADE 400L</v>
          </cell>
          <cell r="C3945" t="str">
            <v>H</v>
          </cell>
          <cell r="D3945">
            <v>3.29</v>
          </cell>
        </row>
        <row r="3946">
          <cell r="A3946" t="str">
            <v>EQ07284</v>
          </cell>
          <cell r="B3946" t="str">
            <v>BOMBA/EQUIPAMENTO DE MISTURA BI-COMPONENTE AIR-LESS * 500 BAR</v>
          </cell>
          <cell r="C3946" t="str">
            <v>H</v>
          </cell>
          <cell r="D3946">
            <v>50.56</v>
          </cell>
        </row>
        <row r="3947">
          <cell r="A3947" t="str">
            <v>EQ04491</v>
          </cell>
          <cell r="B3947" t="str">
            <v>BOMBA (MÁQUINA DE PROJEÇÃO) DE CONCRETO/ARGAMASSA * 20CV VIA SECA/ÚMIDA</v>
          </cell>
          <cell r="C3947" t="str">
            <v>H</v>
          </cell>
          <cell r="D3947">
            <v>77.16</v>
          </cell>
        </row>
        <row r="3948">
          <cell r="A3948" t="str">
            <v>EQ05173</v>
          </cell>
          <cell r="B3948" t="str">
            <v>BOMBA (MÁQUINA DE PROJEÇÃO) DE CONCRETO/ARGAMASSA * 20CV VIA SECA/ÚMIDA - À DISPOSIÇÃO</v>
          </cell>
          <cell r="C3948" t="str">
            <v>H</v>
          </cell>
          <cell r="D3948">
            <v>36.72</v>
          </cell>
        </row>
        <row r="3949">
          <cell r="A3949" t="str">
            <v>EQ04792</v>
          </cell>
          <cell r="B3949" t="str">
            <v>BOMBA MANUAL PRESSÃO 0 A 60 BAR PARA TESTE HIDROSTÁTICO</v>
          </cell>
          <cell r="C3949" t="str">
            <v>H</v>
          </cell>
          <cell r="D3949">
            <v>0.74</v>
          </cell>
        </row>
        <row r="3950">
          <cell r="A3950" t="str">
            <v>EQ04492</v>
          </cell>
          <cell r="B3950" t="str">
            <v>BOMBA SUPERFICIAL AUTO ESCORVANTE, POTÊNCIA DO MOTOR 4HP MANGOTE 2"</v>
          </cell>
          <cell r="C3950" t="str">
            <v>H</v>
          </cell>
          <cell r="D3950">
            <v>8.85</v>
          </cell>
        </row>
        <row r="3951">
          <cell r="A3951" t="str">
            <v>EQ05966</v>
          </cell>
          <cell r="B3951" t="str">
            <v>BOMBA SUPERFICIAL AUTO ESCORVANTE, POTÊNCIA DO MOTOR 4HP MANGOTE 2" - À DISPOSIÇÃO</v>
          </cell>
          <cell r="C3951" t="str">
            <v>H</v>
          </cell>
          <cell r="D3951">
            <v>1.77</v>
          </cell>
        </row>
        <row r="3952">
          <cell r="A3952" t="str">
            <v>EQ04511</v>
          </cell>
          <cell r="B3952" t="str">
            <v>COMPACTADOR DE SOLO A PERCUSSÃO TIPO SAPO * 56KG A GASOLINA</v>
          </cell>
          <cell r="C3952" t="str">
            <v>H</v>
          </cell>
          <cell r="D3952">
            <v>11.21</v>
          </cell>
        </row>
        <row r="3953">
          <cell r="A3953" t="str">
            <v>EQ05254</v>
          </cell>
          <cell r="B3953" t="str">
            <v>COMPACTADOR DE SOLO A PERCUSSÃO TIPO SAPO * 56KG A GASOLINA - À DISPOSIÇÃO</v>
          </cell>
          <cell r="C3953" t="str">
            <v>H</v>
          </cell>
          <cell r="D3953">
            <v>2.4500000000000002</v>
          </cell>
        </row>
        <row r="3954">
          <cell r="A3954" t="str">
            <v>EQ04512</v>
          </cell>
          <cell r="B3954" t="str">
            <v>COMPACTADOR PLACA VIBRATÓRIA REVERSÍVEL MOTOR * 6,5CV</v>
          </cell>
          <cell r="C3954" t="str">
            <v>H</v>
          </cell>
          <cell r="D3954">
            <v>19.8</v>
          </cell>
        </row>
        <row r="3955">
          <cell r="A3955" t="str">
            <v>EQ04793</v>
          </cell>
          <cell r="B3955" t="str">
            <v>CONTAINER EM CHAPA GALVANIZADA *(6,00 X 2,30 X 2,20 M) 4 SANITÁRIOS/4 CHUVEIROS E 2 LAVATÓRIOS LOCAÇÃO (MÊS)</v>
          </cell>
          <cell r="C3955" t="str">
            <v>MES</v>
          </cell>
          <cell r="D3955">
            <v>1340</v>
          </cell>
        </row>
        <row r="3956">
          <cell r="A3956" t="str">
            <v>EQ05263</v>
          </cell>
          <cell r="B3956" t="str">
            <v>CORTADORA DE PISOS POTÊNCIA 13HP A GASOLINA</v>
          </cell>
          <cell r="C3956" t="str">
            <v>H</v>
          </cell>
          <cell r="D3956">
            <v>18.14</v>
          </cell>
        </row>
        <row r="3957">
          <cell r="A3957" t="str">
            <v>EQ05262</v>
          </cell>
          <cell r="B3957" t="str">
            <v>CORTADORA DE PISOS POTÊNCIA 13HP A GASOLINA - À DISPOSIÇÃO</v>
          </cell>
          <cell r="C3957" t="str">
            <v>H</v>
          </cell>
          <cell r="D3957">
            <v>1.7</v>
          </cell>
        </row>
        <row r="3958">
          <cell r="A3958" t="str">
            <v>EQ04529</v>
          </cell>
          <cell r="B3958" t="str">
            <v>CORTADORA/BISELADORA DE TUBOS, ELÉTRICA, ATÉ 20"</v>
          </cell>
          <cell r="C3958" t="str">
            <v>H</v>
          </cell>
          <cell r="D3958">
            <v>11.54</v>
          </cell>
        </row>
        <row r="3959">
          <cell r="A3959" t="str">
            <v>EQ07264</v>
          </cell>
          <cell r="B3959" t="str">
            <v>CORTADORA POLICORTE DISCO 14" POT=2000 A 2500W PARA METAIS</v>
          </cell>
          <cell r="C3959" t="str">
            <v>H</v>
          </cell>
          <cell r="D3959">
            <v>1.4</v>
          </cell>
        </row>
        <row r="3960">
          <cell r="A3960" t="str">
            <v>EQ05286</v>
          </cell>
          <cell r="B3960" t="str">
            <v>DISCO DE CORTE D=7", FURO=7/8", ESP=1,6 MM, PARA METAL</v>
          </cell>
          <cell r="C3960" t="str">
            <v>un</v>
          </cell>
          <cell r="D3960">
            <v>5.32</v>
          </cell>
        </row>
        <row r="3961">
          <cell r="A3961" t="str">
            <v>EQ04633</v>
          </cell>
          <cell r="B3961" t="str">
            <v>DISCO DE DESBASTE D=7", FURO=7/8", ESP * 6,4MM GRÃO 60 PARA METAL</v>
          </cell>
          <cell r="C3961" t="str">
            <v>un</v>
          </cell>
          <cell r="D3961">
            <v>15.36</v>
          </cell>
        </row>
        <row r="3962">
          <cell r="A3962" t="str">
            <v>EQ04575</v>
          </cell>
          <cell r="B3962" t="str">
            <v>DISTRIBUIDOR DE AGREGADO * VOL=1,9M3, * LARG=3,50M</v>
          </cell>
          <cell r="C3962" t="str">
            <v>H</v>
          </cell>
          <cell r="D3962">
            <v>12.91</v>
          </cell>
        </row>
        <row r="3963">
          <cell r="A3963" t="str">
            <v>EQ05938</v>
          </cell>
          <cell r="B3963" t="str">
            <v>EQUIPAMENTO GERADOR DE ESPUMA + MISTURADOR + BOMBA</v>
          </cell>
          <cell r="C3963" t="str">
            <v>H</v>
          </cell>
          <cell r="D3963">
            <v>75.78</v>
          </cell>
        </row>
        <row r="3964">
          <cell r="A3964" t="str">
            <v>EQ04577</v>
          </cell>
          <cell r="B3964" t="str">
            <v>EQUIPAMENTO AIRLESS PARA PINTURA, A GASOLINA MOTOR-200CC (6,5HP)</v>
          </cell>
          <cell r="C3964" t="str">
            <v>H</v>
          </cell>
          <cell r="D3964">
            <v>18.829999999999998</v>
          </cell>
        </row>
        <row r="3965">
          <cell r="A3965" t="str">
            <v>EQ04635</v>
          </cell>
          <cell r="B3965" t="str">
            <v>ESCOVA CIRCULAR AÇO CARBONO DE=6", ESP=3/4", DIÂM. FURO=1.1/4"</v>
          </cell>
          <cell r="C3965" t="str">
            <v>un</v>
          </cell>
          <cell r="D3965">
            <v>56.6</v>
          </cell>
        </row>
        <row r="3966">
          <cell r="A3966" t="str">
            <v>EQ04578</v>
          </cell>
          <cell r="B3966" t="str">
            <v>ESMERILHADEIRA ANGULAR POTÊNCIA=2.000 W, DISCO DE 7" (MANUAL)</v>
          </cell>
          <cell r="C3966" t="str">
            <v>H</v>
          </cell>
          <cell r="D3966">
            <v>2.17</v>
          </cell>
        </row>
        <row r="3967">
          <cell r="A3967" t="str">
            <v>EQ04534</v>
          </cell>
          <cell r="B3967" t="str">
            <v>ESPARGIDOR DE ASFALTO REBOCÁVEL TANQUE=*2.400L</v>
          </cell>
          <cell r="C3967" t="str">
            <v>H</v>
          </cell>
          <cell r="D3967">
            <v>19.71</v>
          </cell>
        </row>
        <row r="3968">
          <cell r="A3968" t="str">
            <v>EQ04579</v>
          </cell>
          <cell r="B3968" t="str">
            <v>FURADEIRA ELÉTRICA DE IMPACTO POTÊNCIA=1.000W</v>
          </cell>
          <cell r="C3968" t="str">
            <v>H</v>
          </cell>
          <cell r="D3968">
            <v>1.32</v>
          </cell>
        </row>
        <row r="3969">
          <cell r="A3969" t="str">
            <v>EQ04543</v>
          </cell>
          <cell r="B3969" t="str">
            <v>GUINCHO MANUAL DE ALAVANCA TIRFOR 3.200KG</v>
          </cell>
          <cell r="C3969" t="str">
            <v>H</v>
          </cell>
          <cell r="D3969">
            <v>0.74</v>
          </cell>
        </row>
        <row r="3970">
          <cell r="A3970" t="str">
            <v>EQ07289</v>
          </cell>
          <cell r="B3970" t="str">
            <v>INSUFLADOR DE FUMAÇA * 5 HP PARA DETECÇÃO DE VAZAMENTOS EM REDES DE ESGOTO</v>
          </cell>
          <cell r="C3970" t="str">
            <v>H</v>
          </cell>
          <cell r="D3970">
            <v>85.53</v>
          </cell>
        </row>
        <row r="3971">
          <cell r="A3971" t="str">
            <v>EQ07290</v>
          </cell>
          <cell r="B3971" t="str">
            <v>INSUFLADOR DE FUMAÇA * 5 HP PARA DETECÇÃO DE VAZAMENTOS EM REDES DE ESGOTO - À DISPOSIÇÃO</v>
          </cell>
          <cell r="C3971" t="str">
            <v>H</v>
          </cell>
          <cell r="D3971">
            <v>8.41</v>
          </cell>
        </row>
        <row r="3972">
          <cell r="A3972" t="str">
            <v>EQ04584</v>
          </cell>
          <cell r="B3972" t="str">
            <v>LIXADEIRA ANGULAR POTÊNCIA=1.200 W, DISCO DE 7"</v>
          </cell>
          <cell r="C3972" t="str">
            <v>H</v>
          </cell>
          <cell r="D3972">
            <v>1.33</v>
          </cell>
        </row>
        <row r="3973">
          <cell r="A3973" t="str">
            <v>EQ04586</v>
          </cell>
          <cell r="B3973" t="str">
            <v>MÁQUINA DE JATEAMENTO COM CÂMARA SIMPLES CAPACIDADE=280L</v>
          </cell>
          <cell r="C3973" t="str">
            <v>H</v>
          </cell>
          <cell r="D3973">
            <v>5.93</v>
          </cell>
        </row>
        <row r="3974">
          <cell r="A3974" t="str">
            <v>EQ05239</v>
          </cell>
          <cell r="B3974" t="str">
            <v>MÁQUINA DE SOLDA (TIG) CORRENTE=200A, TENSÃO=220V</v>
          </cell>
          <cell r="C3974" t="str">
            <v>H</v>
          </cell>
          <cell r="D3974">
            <v>2.69</v>
          </cell>
        </row>
        <row r="3975">
          <cell r="A3975" t="str">
            <v>EQ05185</v>
          </cell>
          <cell r="B3975" t="str">
            <v>EQUIPAMENTO MANUAL PARA TREPANAÇÃO C/FRESA E CARRETEL PARA FURAÇÃO ATÉ DN300</v>
          </cell>
          <cell r="C3975" t="str">
            <v>H</v>
          </cell>
          <cell r="D3975">
            <v>22.4</v>
          </cell>
        </row>
        <row r="3976">
          <cell r="A3976" t="str">
            <v>EQ04548</v>
          </cell>
          <cell r="B3976" t="str">
            <v>MARTELETE PNEUMÁTICO * 12KG</v>
          </cell>
          <cell r="C3976" t="str">
            <v>H</v>
          </cell>
          <cell r="D3976">
            <v>6.14</v>
          </cell>
        </row>
        <row r="3977">
          <cell r="A3977" t="str">
            <v>EQ07279</v>
          </cell>
          <cell r="B3977" t="str">
            <v>MARTELO DEMOLIDOR 30KG * 2000W ELÉTRICO PARA DEMOLIÇÃO DE CONCRETO</v>
          </cell>
          <cell r="C3977" t="str">
            <v>H</v>
          </cell>
          <cell r="D3977">
            <v>15.17</v>
          </cell>
        </row>
        <row r="3978">
          <cell r="A3978" t="str">
            <v>EQ07280</v>
          </cell>
          <cell r="B3978" t="str">
            <v>MARTELO DEMOLIDOR 30KG * 2000W ELÉTRICO PARA DEMOLIÇÃO DE CONCRETO - À DISPOSIÇÃO</v>
          </cell>
          <cell r="C3978" t="str">
            <v>H</v>
          </cell>
          <cell r="D3978">
            <v>1.98</v>
          </cell>
        </row>
        <row r="3979">
          <cell r="A3979" t="str">
            <v>EQ04549</v>
          </cell>
          <cell r="B3979" t="str">
            <v>MARTELETE ROMPEDOR 5KG * 950W ELÉTRICO PARA DEMOLIÇÃO DE CONCRETO</v>
          </cell>
          <cell r="C3979" t="str">
            <v>H</v>
          </cell>
          <cell r="D3979">
            <v>3.78</v>
          </cell>
        </row>
        <row r="3980">
          <cell r="A3980" t="str">
            <v>EQ07267</v>
          </cell>
          <cell r="B3980" t="str">
            <v>PENETRÔMETRO (SUL AFRICANO), CONE DE AÇO, D=20MM, ÂNGULO DE 60° (FIXADO NA PONTA DA BARRA DE AÇO) COM RÉGUA DE 1M</v>
          </cell>
          <cell r="C3980" t="str">
            <v>H</v>
          </cell>
          <cell r="D3980">
            <v>3.24</v>
          </cell>
        </row>
        <row r="3981">
          <cell r="A3981" t="str">
            <v>EQ04552</v>
          </cell>
          <cell r="B3981" t="str">
            <v>PERFURATRIZ PNEUMÁTICA PESO 24KG, COMPRIMENTO 565MM</v>
          </cell>
          <cell r="C3981" t="str">
            <v>H</v>
          </cell>
          <cell r="D3981">
            <v>7.92</v>
          </cell>
        </row>
        <row r="3982">
          <cell r="A3982" t="str">
            <v>EQ05179</v>
          </cell>
          <cell r="B3982" t="str">
            <v>PERFURATRIZ ROTATIVA * ATÉ 200MM - 56CV SOBRE ESTEIRAS</v>
          </cell>
          <cell r="C3982" t="str">
            <v>H</v>
          </cell>
          <cell r="D3982">
            <v>130.58000000000001</v>
          </cell>
        </row>
        <row r="3983">
          <cell r="A3983" t="str">
            <v>EQ05180</v>
          </cell>
          <cell r="B3983" t="str">
            <v>PERFURATRIZ ROTATIVA * ATÉ 200MM - 56CV SOBRE ESTEIRAS - À DISPOSIÇÃO</v>
          </cell>
          <cell r="C3983" t="str">
            <v>H</v>
          </cell>
          <cell r="D3983">
            <v>76.98</v>
          </cell>
        </row>
        <row r="3984">
          <cell r="A3984" t="str">
            <v>EQ04553</v>
          </cell>
          <cell r="B3984" t="str">
            <v>PULVERIZADOR COSTAL VOLUME DO RECIPIENTE 18L (MANUAL)</v>
          </cell>
          <cell r="C3984" t="str">
            <v>H</v>
          </cell>
          <cell r="D3984">
            <v>1.1000000000000001</v>
          </cell>
        </row>
        <row r="3985">
          <cell r="A3985" t="str">
            <v>EQ04601</v>
          </cell>
          <cell r="B3985" t="str">
            <v>REBARBADOR PNEUMÁTICO DE 6 KILOS COM PONTEIRO</v>
          </cell>
          <cell r="C3985" t="str">
            <v>H</v>
          </cell>
          <cell r="D3985">
            <v>1.94</v>
          </cell>
        </row>
        <row r="3986">
          <cell r="A3986" t="str">
            <v>EQ04556</v>
          </cell>
          <cell r="B3986" t="str">
            <v>ROÇADEIRA COSTAL POTÊNCIA* 1,7KW/2,3CV LATERAL, COM TRÊS PONTAS, A GASOLINA</v>
          </cell>
          <cell r="C3986" t="str">
            <v>H</v>
          </cell>
          <cell r="D3986">
            <v>4.9800000000000004</v>
          </cell>
        </row>
        <row r="3987">
          <cell r="A3987" t="str">
            <v>EQ04561</v>
          </cell>
          <cell r="B3987" t="str">
            <v>ROMPEDOR PNEUMÁTICO PESO 34KG, COMPRIMENTO 745MM</v>
          </cell>
          <cell r="C3987" t="str">
            <v>H</v>
          </cell>
          <cell r="D3987">
            <v>6.03</v>
          </cell>
        </row>
        <row r="3988">
          <cell r="A3988" t="str">
            <v>EQ05255</v>
          </cell>
          <cell r="B3988" t="str">
            <v>ROMPEDOR PNEUMÁTICO PESO 34KG, COMPRIMENTO 745MM - À DISPOSIÇÃO</v>
          </cell>
          <cell r="C3988" t="str">
            <v>H</v>
          </cell>
          <cell r="D3988">
            <v>1.35</v>
          </cell>
        </row>
        <row r="3989">
          <cell r="A3989" t="str">
            <v>EQ07293</v>
          </cell>
          <cell r="B3989" t="str">
            <v>SILO TÉRMICO PARA MASSA ASFÁLTICA - 3 M3</v>
          </cell>
          <cell r="C3989" t="str">
            <v>H</v>
          </cell>
          <cell r="D3989">
            <v>70.34</v>
          </cell>
        </row>
        <row r="3990">
          <cell r="A3990" t="str">
            <v>EQ07294</v>
          </cell>
          <cell r="B3990" t="str">
            <v>SILO TÉRMICO PARA MASSA ASFÁLTICA - 3 M3 - À DISPOSIÇÃO</v>
          </cell>
          <cell r="C3990" t="str">
            <v>H</v>
          </cell>
          <cell r="D3990">
            <v>34.659999999999997</v>
          </cell>
        </row>
        <row r="3991">
          <cell r="A3991" t="str">
            <v>EQ05183</v>
          </cell>
          <cell r="B3991" t="str">
            <v>SISTEMA VÍDEO INSPEÇÃO/SISTEMA DE TELEVISIONAMENTO ATÉ 300MM DE TUBULAÇÕES COM MONITOR</v>
          </cell>
          <cell r="C3991" t="str">
            <v>H</v>
          </cell>
          <cell r="D3991">
            <v>40.65</v>
          </cell>
        </row>
        <row r="3992">
          <cell r="A3992" t="str">
            <v>EQ07268</v>
          </cell>
          <cell r="B3992" t="str">
            <v>SOLDADORA INVERSORA 200A-220V TIG/ELETRODO</v>
          </cell>
          <cell r="C3992" t="str">
            <v>H</v>
          </cell>
          <cell r="D3992">
            <v>3.15</v>
          </cell>
        </row>
        <row r="3993">
          <cell r="A3993" t="str">
            <v>EQ04656</v>
          </cell>
          <cell r="B3993" t="str">
            <v>TROLE MECÂNICO, CAPACIDADE 1 TON, UTILIZADO PARA SUSTENTAÇÃO DE TALHAS</v>
          </cell>
          <cell r="C3993" t="str">
            <v>un</v>
          </cell>
          <cell r="D3993">
            <v>1397.33</v>
          </cell>
        </row>
        <row r="3994">
          <cell r="A3994" t="str">
            <v>EQ04611</v>
          </cell>
          <cell r="B3994" t="str">
            <v>TUBO METÁLICO D=1.1/2" EQUIPADO PARA CIMBRAMENTO LOCAÇÃO (MÊS)</v>
          </cell>
          <cell r="C3994" t="str">
            <v>M</v>
          </cell>
          <cell r="D3994">
            <v>5</v>
          </cell>
        </row>
        <row r="3995">
          <cell r="A3995" t="str">
            <v>EQ05967</v>
          </cell>
          <cell r="B3995" t="str">
            <v>TORRE DE ILUMINAÇÃO PORTÁTIL *1.600W COM GERADOR</v>
          </cell>
          <cell r="C3995" t="str">
            <v>H</v>
          </cell>
          <cell r="D3995">
            <v>18.809999999999999</v>
          </cell>
        </row>
        <row r="3996">
          <cell r="A3996" t="str">
            <v>EQ05968</v>
          </cell>
          <cell r="B3996" t="str">
            <v>TORRE DE ILUMINAÇÃO PORTÁTIL *1.600W COM GERADOR - À DISPOSIÇÃO</v>
          </cell>
          <cell r="C3996" t="str">
            <v>H</v>
          </cell>
          <cell r="D3996">
            <v>5.0599999999999996</v>
          </cell>
        </row>
        <row r="3997">
          <cell r="A3997" t="str">
            <v>EQ05275</v>
          </cell>
          <cell r="B3997" t="str">
            <v>USINA ASFALTO A QUENTE 80T/H</v>
          </cell>
          <cell r="C3997" t="str">
            <v>H</v>
          </cell>
          <cell r="D3997">
            <v>308.72000000000003</v>
          </cell>
        </row>
        <row r="3998">
          <cell r="A3998" t="str">
            <v>EQ04618</v>
          </cell>
          <cell r="B3998" t="str">
            <v>VIBRADOR DE IMERSÃO COM PONTEIRA DE 60MM COMPRIMENTO DO MANGOTE DE 5M PARA CONCRETO</v>
          </cell>
          <cell r="C3998" t="str">
            <v>H</v>
          </cell>
          <cell r="D3998">
            <v>3.8</v>
          </cell>
        </row>
        <row r="3999">
          <cell r="A3999" t="str">
            <v>EQ04619</v>
          </cell>
          <cell r="B3999" t="str">
            <v>VIBROACABADORA DE ASFALTO POTÊNCIA 82KW/110HP, CAPACIDADE ATÉ 300T/H SOBRE RODAS, LARGURA DE PAVIMENTAÇÃO 1,7M A 4,2M</v>
          </cell>
          <cell r="C3999" t="str">
            <v>H</v>
          </cell>
          <cell r="D3999">
            <v>293.02999999999997</v>
          </cell>
        </row>
        <row r="4000">
          <cell r="A4000" t="str">
            <v>EQ05175</v>
          </cell>
          <cell r="B4000" t="str">
            <v>VIBROACABADORA DE ASFALTO POTÊNCIA 82KW/110HP, CAPACIDADE ATÉ 300T/H SOBRE RODAS, LARGURA DE PAVIMENTAÇÃO 1,7M A 4,2M - À DISPOSIÇÃO</v>
          </cell>
          <cell r="C4000" t="str">
            <v>H</v>
          </cell>
          <cell r="D4000">
            <v>165.93</v>
          </cell>
        </row>
        <row r="4001">
          <cell r="A4001" t="str">
            <v>EQ07714</v>
          </cell>
          <cell r="B4001" t="str">
            <v>BOMBA SUBMERSÍVEL 3CV TRIFÁSICA, COM MANGUEIRA FLEXÍVEL EM PVC Ø2", COMP. 100 M E CORRENTE PARA IÇAMENTO, COMP. 10 M</v>
          </cell>
          <cell r="C4001" t="str">
            <v>H</v>
          </cell>
          <cell r="D4001">
            <v>2.15</v>
          </cell>
        </row>
        <row r="4002">
          <cell r="A4002" t="str">
            <v>EQ07715</v>
          </cell>
          <cell r="B4002" t="str">
            <v>BOMBA SUBMERSÍVEL 3CV TRIFÁSICA, COM MANGUEIRA FLEXÍVEL EM PVC Ø2", COMP. 100 M E CORRENTE PARA IÇAMENTO, COMP. 10 M - À DISPOSIÇÃO</v>
          </cell>
          <cell r="C4002" t="str">
            <v>H</v>
          </cell>
          <cell r="D4002">
            <v>1.46</v>
          </cell>
        </row>
        <row r="4003">
          <cell r="A4003" t="str">
            <v>EQ07742</v>
          </cell>
          <cell r="B4003" t="str">
            <v>SOPRADOR DE AR QUENTE MANUAL 1600W C/ ACESSÓRIOS</v>
          </cell>
          <cell r="C4003" t="str">
            <v>H</v>
          </cell>
          <cell r="D4003">
            <v>4.83</v>
          </cell>
        </row>
        <row r="4004">
          <cell r="A4004" t="str">
            <v>EQ07880</v>
          </cell>
          <cell r="B4004" t="str">
            <v>DISCO DE CORTE D=14", FURO=1", ESP=3 MM, PARA METAL</v>
          </cell>
          <cell r="C4004" t="str">
            <v>un</v>
          </cell>
          <cell r="D4004">
            <v>44.13</v>
          </cell>
        </row>
        <row r="4005">
          <cell r="A4005" t="str">
            <v>EQ04530</v>
          </cell>
          <cell r="B4005" t="str">
            <v>ESCAVADEIRA HIDRÁULICA *CAPACIDADE OPERACIONAL=17T, POTÊNCIA DO MOTOR=122HP A DIESEL SOBRE ESTEIRAS</v>
          </cell>
          <cell r="C4005" t="str">
            <v>H</v>
          </cell>
          <cell r="D4005">
            <v>221.79</v>
          </cell>
        </row>
        <row r="4006">
          <cell r="A4006" t="str">
            <v>EQ05156</v>
          </cell>
          <cell r="B4006" t="str">
            <v>ESCAVADEIRA HIDRÁULICA *CAPACIDADE OPERACIONAL=17T, POTÊNCIA DO MOTOR=122HP A DIESEL SOBRE ESTEIRAS - À DISPOSIÇÃO</v>
          </cell>
          <cell r="C4006" t="str">
            <v>H</v>
          </cell>
          <cell r="D4006">
            <v>117.82</v>
          </cell>
        </row>
        <row r="4007">
          <cell r="A4007" t="str">
            <v>EQ04531</v>
          </cell>
          <cell r="B4007" t="str">
            <v>ESCAVADEIRA HIDRÁULICA CAPACIDADE OPERACIONAL=20T, POTÊNCIA DO MOTOR=157HP A DIESEL SOBRE ESTEIRAS</v>
          </cell>
          <cell r="C4007" t="str">
            <v>H</v>
          </cell>
          <cell r="D4007">
            <v>267.17</v>
          </cell>
        </row>
        <row r="4008">
          <cell r="A4008" t="str">
            <v>EQ05157</v>
          </cell>
          <cell r="B4008" t="str">
            <v>ESCAVADEIRA HIDRÁULICA CAPACIDADE OPERACIONAL=20T, POTÊNCIA DO MOTOR=157HP A DIESEL SOBRE ESTEIRAS - À DISPOSIÇÃO</v>
          </cell>
          <cell r="C4008" t="str">
            <v>H</v>
          </cell>
          <cell r="D4008">
            <v>124</v>
          </cell>
        </row>
        <row r="4009">
          <cell r="A4009" t="str">
            <v>EQ04532</v>
          </cell>
          <cell r="B4009" t="str">
            <v>ESCAVADEIRA HIDRÁULICA COM CLAMSHELL *CAPACIDADE OPERACIONAL=17 T, POTÊNCIA DO MOTOR=122HP A DIESEL SOBRE ESTEIRAS</v>
          </cell>
          <cell r="C4009" t="str">
            <v>H</v>
          </cell>
          <cell r="D4009">
            <v>243.48</v>
          </cell>
        </row>
        <row r="4010">
          <cell r="A4010" t="str">
            <v>EQ04550</v>
          </cell>
          <cell r="B4010" t="str">
            <v>MOTONIVELADORA SOBRE PNEUS PESO OPERACIONAL * 15.800KG, POTÊNCIA * 195HP A DIESEL, COM LÂMINA RETA</v>
          </cell>
          <cell r="C4010" t="str">
            <v>H</v>
          </cell>
          <cell r="D4010">
            <v>285.7</v>
          </cell>
        </row>
        <row r="4011">
          <cell r="A4011" t="str">
            <v>EQ04551</v>
          </cell>
          <cell r="B4011" t="str">
            <v>PÁ CARREGADEIRA *CAÇAMBA DE 1,70M3 *PESO OPERACIONAL 12T * 150CV A DIESEL SOBRE PNEUS</v>
          </cell>
          <cell r="C4011" t="str">
            <v>H</v>
          </cell>
          <cell r="D4011">
            <v>247.05</v>
          </cell>
        </row>
        <row r="4012">
          <cell r="A4012" t="str">
            <v>EQ05174</v>
          </cell>
          <cell r="B4012" t="str">
            <v>PÁ CARREGADEIRA *CAÇAMBA DE 1,70M3 *PESO OPERACIONAL 12T * 150CV A DIESEL SOBRE PNEUS - À DISPOSIÇÃO</v>
          </cell>
          <cell r="C4012" t="str">
            <v>H</v>
          </cell>
          <cell r="D4012">
            <v>119.29</v>
          </cell>
        </row>
        <row r="4013">
          <cell r="A4013" t="str">
            <v>EQ04554</v>
          </cell>
          <cell r="B4013" t="str">
            <v>RETRO ESCAVADEIRA SOBRE PNEUS *PESO OPERACIONAL 7T, POTÊNCIA 93HP TRAÇÃO 4X4, CAÇAMBA PÁ CARREGADEIRA 0,96M3</v>
          </cell>
          <cell r="C4013" t="str">
            <v>H</v>
          </cell>
          <cell r="D4013">
            <v>183.62</v>
          </cell>
        </row>
        <row r="4014">
          <cell r="A4014" t="str">
            <v>EQ04555</v>
          </cell>
          <cell r="B4014" t="str">
            <v>RETRO ESCAVADEIRA SOBRE PNEUS *PESO OPERACIONAL 7T, POTÊNCIA 93HP TRAÇÃO 4X4, CAÇAMBA PÁ CARREGADEIRA 0,96M3 - À DISPOSIÇÃO</v>
          </cell>
          <cell r="C4014" t="str">
            <v>H</v>
          </cell>
          <cell r="D4014">
            <v>93.87</v>
          </cell>
        </row>
        <row r="4015">
          <cell r="A4015" t="str">
            <v>EQ04608</v>
          </cell>
          <cell r="B4015" t="str">
            <v>TRATOR DE PNEUS TRAÇÃO 4 X 2, POTÊNCIA NOMINAL * 85CV</v>
          </cell>
          <cell r="C4015" t="str">
            <v>H</v>
          </cell>
          <cell r="D4015">
            <v>146.43</v>
          </cell>
        </row>
        <row r="4016">
          <cell r="A4016" t="str">
            <v>EQ04609</v>
          </cell>
          <cell r="B4016" t="str">
            <v>TRATOR DE LÂMINA POTÊNCIA 150HP, PESO OPERACIONAL 18T SOBRE ESTEIRAS, COM LÂMINA DE ANGULAGEM E INCLINAÇÃO HIDRÁULICA VARIÁVEL, A DIESEL</v>
          </cell>
          <cell r="C4016" t="str">
            <v>H</v>
          </cell>
          <cell r="D4016">
            <v>290.82</v>
          </cell>
        </row>
        <row r="4017">
          <cell r="A4017" t="str">
            <v>EQ04610</v>
          </cell>
          <cell r="B4017" t="str">
            <v>TRATOR DE LÂMINA POTÊNCIA 84HP, PESO OPERACIONAL 8,0T SOBRE ESTEIRAS, COM LÂMINA DE ANGULAGEM E INCLINAÇÃO HIDRÁULICA VARIÁVEL, A DIESEL</v>
          </cell>
          <cell r="C4017" t="str">
            <v>H</v>
          </cell>
          <cell r="D4017">
            <v>230.6</v>
          </cell>
        </row>
        <row r="4018">
          <cell r="A4018" t="str">
            <v>EQ04545</v>
          </cell>
          <cell r="B4018" t="str">
            <v>GUINDASTE AUTOPROPELIDO * 5T SOBRE PNEUS COM LANÇA TELESCÓPICA</v>
          </cell>
          <cell r="C4018" t="str">
            <v>H</v>
          </cell>
          <cell r="D4018">
            <v>121.98</v>
          </cell>
        </row>
        <row r="4019">
          <cell r="A4019" t="str">
            <v>EQ05171</v>
          </cell>
          <cell r="B4019" t="str">
            <v>GUINDASTE AUTOPROPELIDO * 5T SOBRE PNEUS COM LANÇA TELESCÓPICA - À DISPOSIÇÃO</v>
          </cell>
          <cell r="C4019" t="str">
            <v>H</v>
          </cell>
          <cell r="D4019">
            <v>64.569999999999993</v>
          </cell>
        </row>
        <row r="4020">
          <cell r="A4020" t="str">
            <v>EQ04557</v>
          </cell>
          <cell r="B4020" t="str">
            <v>ROLO COMPACTADOR DE UM CILINDRO, TIPO PÉ DE CARNEIRO, *PESO OPERACIONAL 11,5T, POTÊNCIA 95HP, (AUTOPROPELIDO)</v>
          </cell>
          <cell r="C4020" t="str">
            <v>H</v>
          </cell>
          <cell r="D4020">
            <v>214.13</v>
          </cell>
        </row>
        <row r="4021">
          <cell r="A4021" t="str">
            <v>EQ04558</v>
          </cell>
          <cell r="B4021" t="str">
            <v>ROLO COMPACTADOR DE UM CILINDRO, TIPO PÉ DE CARNEIRO, *PESO OPERACIONAL 7,5T, POTÊNCIA 80HP , (AUTOPROPELIDO)</v>
          </cell>
          <cell r="C4021" t="str">
            <v>H</v>
          </cell>
          <cell r="D4021">
            <v>159.24</v>
          </cell>
        </row>
        <row r="4022">
          <cell r="A4022" t="str">
            <v>EQ04559</v>
          </cell>
          <cell r="B4022" t="str">
            <v>ROLO COMPACTADOR DE UM CILINDRO, LISO DE AÇO VIBRATÓRIO, *PESO OPERACIONAL 10T, (AUTOPROPELIDO)</v>
          </cell>
          <cell r="C4022" t="str">
            <v>H</v>
          </cell>
          <cell r="D4022">
            <v>215.71</v>
          </cell>
        </row>
        <row r="4023">
          <cell r="A4023" t="str">
            <v>EQ07759</v>
          </cell>
          <cell r="B4023" t="str">
            <v>PLATAFORMA DE ELEVAÇÃO, ALTURA MÁXIMA DE PLATAFORMA 10M COM LANÇA ARTICULADA LOCAÇÃO (MÊS)</v>
          </cell>
          <cell r="C4023" t="str">
            <v>MES</v>
          </cell>
          <cell r="D4023">
            <v>12866</v>
          </cell>
        </row>
        <row r="4024">
          <cell r="A4024" t="str">
            <v>EQ04599</v>
          </cell>
          <cell r="B4024" t="str">
            <v>PLATAFORMA DE ELEVAÇÃO, ALTURA MÁXIMA DE PLATAFORMA 25M COM LANÇA ARTICULADA LOCAÇÃO (MÊS)</v>
          </cell>
          <cell r="C4024" t="str">
            <v>MES</v>
          </cell>
          <cell r="D4024">
            <v>25196.7</v>
          </cell>
        </row>
        <row r="4025">
          <cell r="A4025" t="str">
            <v>EQ04600</v>
          </cell>
          <cell r="B4025" t="str">
            <v>PLATAFORMA DE ELEVAÇÃO, ALTURA MÁXIMA DE PLATAFORMA 40M COM LANÇA ARTICULADA LOCAÇÃO (MÊS)</v>
          </cell>
          <cell r="C4025" t="str">
            <v>MES</v>
          </cell>
          <cell r="D4025">
            <v>40743.599999999999</v>
          </cell>
        </row>
        <row r="4026">
          <cell r="A4026" t="str">
            <v>EQ04528</v>
          </cell>
          <cell r="B4026" t="str">
            <v>CONJUNTO PORTÁTIL PARA SOLDA OXIACETILENO PPU</v>
          </cell>
          <cell r="C4026" t="str">
            <v>H</v>
          </cell>
          <cell r="D4026">
            <v>1.22</v>
          </cell>
        </row>
        <row r="4027">
          <cell r="A4027" t="str">
            <v>EQ04562</v>
          </cell>
          <cell r="B4027" t="str">
            <v>EQUIPAMENTO PARA TESTE DE VAZÃO E DESENVOLVIMENTO DE POÇOS</v>
          </cell>
          <cell r="C4027" t="str">
            <v>H</v>
          </cell>
          <cell r="D4027">
            <v>197.43</v>
          </cell>
        </row>
        <row r="4028">
          <cell r="A4028" t="str">
            <v>EQ04604</v>
          </cell>
          <cell r="B4028" t="str">
            <v>SONDA ROTO-PNEUMÁTICA CAPACIDADE DE PERFURAÇÃO ACIMA DE 1000M PARA PERFURAÇÃO DE POÇOS</v>
          </cell>
          <cell r="C4028" t="str">
            <v>H</v>
          </cell>
          <cell r="D4028">
            <v>704.61</v>
          </cell>
        </row>
        <row r="4029">
          <cell r="A4029" t="str">
            <v>EQ04563</v>
          </cell>
          <cell r="B4029" t="str">
            <v>SONDA ROTO-PNEUMÁTICA CAPACIDADE DE PERFURAÇÃO ATÉ 250M PARA PERFURAÇÃO DE POÇOS</v>
          </cell>
          <cell r="C4029" t="str">
            <v>H</v>
          </cell>
          <cell r="D4029">
            <v>226.48</v>
          </cell>
        </row>
        <row r="4030">
          <cell r="A4030" t="str">
            <v>EQ04605</v>
          </cell>
          <cell r="B4030" t="str">
            <v>SONDA ROTO-PNEUMÁTICA CAPACIDADE DE PERFURAÇÃO DE 300 ATÉ 1000M PARA PERFURAÇÃO DE POÇOS</v>
          </cell>
          <cell r="C4030" t="str">
            <v>H</v>
          </cell>
          <cell r="D4030">
            <v>478.19</v>
          </cell>
        </row>
        <row r="4031">
          <cell r="A4031" t="str">
            <v>EQ04564</v>
          </cell>
          <cell r="B4031" t="str">
            <v>TALHA MANUAL CAPACIDADE 2T COM CORRENTE DE 5M</v>
          </cell>
          <cell r="C4031" t="str">
            <v>H</v>
          </cell>
          <cell r="D4031">
            <v>0.68</v>
          </cell>
        </row>
        <row r="4032">
          <cell r="A4032" t="str">
            <v>EQ04565</v>
          </cell>
          <cell r="B4032" t="str">
            <v>TALHA MANUAL CAPACIDADE 3T COM CORRENTE DE 5M</v>
          </cell>
          <cell r="C4032" t="str">
            <v>H</v>
          </cell>
          <cell r="D4032">
            <v>0.71</v>
          </cell>
        </row>
        <row r="4033">
          <cell r="A4033" t="str">
            <v>EQ04566</v>
          </cell>
          <cell r="B4033" t="str">
            <v>TALHA ELÉTRICA CAPACIDADE 3T COM CORRENTE DE 5M</v>
          </cell>
          <cell r="C4033" t="str">
            <v>H</v>
          </cell>
          <cell r="D4033">
            <v>5.91</v>
          </cell>
        </row>
        <row r="4034">
          <cell r="A4034" t="str">
            <v>EQ04567</v>
          </cell>
          <cell r="B4034" t="str">
            <v>TALHA ELÉTRICA CAPACIDADE 5T COM CORRENTE DE 6M</v>
          </cell>
          <cell r="C4034" t="str">
            <v>H</v>
          </cell>
          <cell r="D4034">
            <v>7.33</v>
          </cell>
        </row>
        <row r="4035">
          <cell r="A4035" t="str">
            <v>EQ04652</v>
          </cell>
          <cell r="B4035" t="str">
            <v>TALHA MANUAL CAPACIDADE=1T COM CORRENTE DE 5M</v>
          </cell>
          <cell r="C4035" t="str">
            <v>un</v>
          </cell>
          <cell r="D4035">
            <v>615</v>
          </cell>
        </row>
        <row r="4036">
          <cell r="A4036" t="str">
            <v>EQ07278</v>
          </cell>
          <cell r="B4036" t="str">
            <v>CILINDRO AÇO CARBONO VOLUME=3 M3 PARA GÁS ARGÔNIO</v>
          </cell>
          <cell r="C4036" t="str">
            <v>un</v>
          </cell>
          <cell r="D4036">
            <v>1699.5</v>
          </cell>
        </row>
        <row r="4037">
          <cell r="A4037" t="str">
            <v>EQ07271</v>
          </cell>
          <cell r="B4037" t="str">
            <v>GÁS ARGÔNIO 3 M3 / 20 L RECARGA PARA SOLDA TIG</v>
          </cell>
          <cell r="C4037" t="str">
            <v>M3</v>
          </cell>
          <cell r="D4037">
            <v>50</v>
          </cell>
        </row>
        <row r="4038">
          <cell r="A4038" t="str">
            <v>EQ04665</v>
          </cell>
          <cell r="B4038" t="str">
            <v>GASOLINA COMUM</v>
          </cell>
          <cell r="C4038" t="str">
            <v>L</v>
          </cell>
          <cell r="D4038">
            <v>5.65</v>
          </cell>
        </row>
        <row r="4039">
          <cell r="A4039" t="str">
            <v>EQ04667</v>
          </cell>
          <cell r="B4039" t="str">
            <v>ÓLEO DIESEL COMBUSTIVEL COMUM</v>
          </cell>
          <cell r="C4039" t="str">
            <v>L</v>
          </cell>
          <cell r="D4039">
            <v>6.06</v>
          </cell>
        </row>
        <row r="4040">
          <cell r="A4040" t="str">
            <v>EQ04663</v>
          </cell>
          <cell r="B4040" t="str">
            <v>RECARGA DE ACETILENO PARA CILINDRO DE 9 KG</v>
          </cell>
          <cell r="C4040" t="str">
            <v>KG</v>
          </cell>
          <cell r="D4040">
            <v>78</v>
          </cell>
        </row>
        <row r="4041">
          <cell r="A4041" t="str">
            <v>EQ04669</v>
          </cell>
          <cell r="B4041" t="str">
            <v>RECARGA DE OXIGÊNIO PARA CILINDRO DE 10 M3</v>
          </cell>
          <cell r="C4041" t="str">
            <v>M3</v>
          </cell>
          <cell r="D4041">
            <v>15.8</v>
          </cell>
        </row>
        <row r="4042">
          <cell r="A4042" t="str">
            <v>EQ04664</v>
          </cell>
          <cell r="B4042" t="str">
            <v>TARIFA DE ENERGIA ELÉTRICA DE BAIXA TENSÃO, GRUPO B3 DEMAIS CLASSES (TRIBUTOS INCLUSOS), RELATIVO AO CONSUMO DE ATÉ 200KWH</v>
          </cell>
          <cell r="C4042" t="str">
            <v>KWH</v>
          </cell>
          <cell r="D4042">
            <v>0.93</v>
          </cell>
        </row>
        <row r="4043">
          <cell r="A4043" t="str">
            <v>EQ04828</v>
          </cell>
          <cell r="B4043" t="str">
            <v>GERADOR PORTÁTIL A DIESEL POTÊNCIA=10KVA MONOFÁSICO BI-VOLT</v>
          </cell>
          <cell r="C4043" t="str">
            <v>H</v>
          </cell>
          <cell r="D4043">
            <v>15.95</v>
          </cell>
        </row>
        <row r="4044">
          <cell r="A4044" t="str">
            <v>EQ07295</v>
          </cell>
          <cell r="B4044" t="str">
            <v>GERADOR PORTÁTIL A DIESEL POTÊNCIA=10KVA MONOFÁSICO BI-VOLT - À DISPOSIÇÃO</v>
          </cell>
          <cell r="C4044" t="str">
            <v>H</v>
          </cell>
          <cell r="D4044">
            <v>3</v>
          </cell>
        </row>
        <row r="4045">
          <cell r="A4045" t="str">
            <v>EQ05186</v>
          </cell>
          <cell r="B4045" t="str">
            <v>GERADOR A DIESEL POTÊNCIA=*20KVA MONOFÁSICO BI-VOLT</v>
          </cell>
          <cell r="C4045" t="str">
            <v>H</v>
          </cell>
          <cell r="D4045">
            <v>37.270000000000003</v>
          </cell>
        </row>
        <row r="4046">
          <cell r="A4046" t="str">
            <v>EQ07296</v>
          </cell>
          <cell r="B4046" t="str">
            <v>GERADOR A DIESEL POTÊNCIA=*20KVA MONOFÁSICO BI-VOLT - À DISPOSIÇÃO</v>
          </cell>
          <cell r="C4046" t="str">
            <v>H</v>
          </cell>
          <cell r="D4046">
            <v>9.7799999999999994</v>
          </cell>
        </row>
        <row r="4047">
          <cell r="A4047" t="str">
            <v>EQ05240</v>
          </cell>
          <cell r="B4047" t="str">
            <v>GERADOR/MOTOSOLDADORA POTÊNCIA=5KVA A DIESEL MONOFÁSICO BI-VOLT</v>
          </cell>
          <cell r="C4047" t="str">
            <v>H</v>
          </cell>
          <cell r="D4047">
            <v>14.62</v>
          </cell>
        </row>
        <row r="4048">
          <cell r="A4048" t="str">
            <v>EQ04537</v>
          </cell>
          <cell r="B4048" t="str">
            <v>GERADOR A DIESEL POTÊNCIA * 130KVA TRIFÁSICO SILENCIADO</v>
          </cell>
          <cell r="C4048" t="str">
            <v>H</v>
          </cell>
          <cell r="D4048">
            <v>149.24</v>
          </cell>
        </row>
        <row r="4049">
          <cell r="A4049" t="str">
            <v>EQ05167</v>
          </cell>
          <cell r="B4049" t="str">
            <v>GERADOR A DIESEL POTÊNCIA * 130KVA TRIFÁSICO SILENCIADO - À DISPOSIÇÃO</v>
          </cell>
          <cell r="C4049" t="str">
            <v>H</v>
          </cell>
          <cell r="D4049">
            <v>8.0399999999999991</v>
          </cell>
        </row>
        <row r="4050">
          <cell r="A4050" t="str">
            <v>EQ04538</v>
          </cell>
          <cell r="B4050" t="str">
            <v>GERADOR A DIESEL POTÊNCIA * 180KVA TRIFÁSICO SILENCIADO</v>
          </cell>
          <cell r="C4050" t="str">
            <v>H</v>
          </cell>
          <cell r="D4050">
            <v>202.81</v>
          </cell>
        </row>
        <row r="4051">
          <cell r="A4051" t="str">
            <v>EQ05168</v>
          </cell>
          <cell r="B4051" t="str">
            <v>GERADOR A DIESEL POTÊNCIA * 180KVA TRIFÁSICO SILENCIADO - À DISPOSIÇÃO</v>
          </cell>
          <cell r="C4051" t="str">
            <v>H</v>
          </cell>
          <cell r="D4051">
            <v>13.02</v>
          </cell>
        </row>
        <row r="4052">
          <cell r="A4052" t="str">
            <v>EQ04539</v>
          </cell>
          <cell r="B4052" t="str">
            <v>GERADOR A DIESEL POTÊNCIA * 220KVA TRIFÁSICO SILENCIADO</v>
          </cell>
          <cell r="C4052" t="str">
            <v>H</v>
          </cell>
          <cell r="D4052">
            <v>240.04</v>
          </cell>
        </row>
        <row r="4053">
          <cell r="A4053" t="str">
            <v>EQ05169</v>
          </cell>
          <cell r="B4053" t="str">
            <v>GERADOR A DIESEL POTÊNCIA * 220KVA TRIFÁSICO SILENCIADO - À DISPOSIÇÃO</v>
          </cell>
          <cell r="C4053" t="str">
            <v>H</v>
          </cell>
          <cell r="D4053">
            <v>13.62</v>
          </cell>
        </row>
        <row r="4054">
          <cell r="A4054" t="str">
            <v>EQ04540</v>
          </cell>
          <cell r="B4054" t="str">
            <v>GERADOR A DIESEL POTÊNCIA * 330KVA TRIFÁSICO SILENCIADO</v>
          </cell>
          <cell r="C4054" t="str">
            <v>H</v>
          </cell>
          <cell r="D4054">
            <v>313.2</v>
          </cell>
        </row>
        <row r="4055">
          <cell r="A4055" t="str">
            <v>EQ05170</v>
          </cell>
          <cell r="B4055" t="str">
            <v>GERADOR A DIESEL POTÊNCIA * 330KVA TRIFÁSICO SILENCIADO - À DISPOSIÇÃO</v>
          </cell>
          <cell r="C4055" t="str">
            <v>H</v>
          </cell>
          <cell r="D4055">
            <v>22.42</v>
          </cell>
        </row>
        <row r="4056">
          <cell r="A4056" t="str">
            <v>EQ04686</v>
          </cell>
          <cell r="B4056" t="str">
            <v>GERADOR A DIESEL POTÊNCIA * 400KVA TRIFÁSICO SILENCIADO</v>
          </cell>
          <cell r="C4056" t="str">
            <v>H</v>
          </cell>
          <cell r="D4056">
            <v>378.82</v>
          </cell>
        </row>
        <row r="4057">
          <cell r="A4057" t="str">
            <v>EQ04687</v>
          </cell>
          <cell r="B4057" t="str">
            <v>GERADOR A DIESEL POTÊNCIA * 400KVA TRIFÁSICO SILENCIADO - À DISPOSIÇÃO</v>
          </cell>
          <cell r="C4057" t="str">
            <v>H</v>
          </cell>
          <cell r="D4057">
            <v>25.01</v>
          </cell>
        </row>
        <row r="4058">
          <cell r="A4058" t="str">
            <v>EQ04688</v>
          </cell>
          <cell r="B4058" t="str">
            <v>GERADOR A DIESEL POTÊNCIA * 500KVA TRIFÁSICO SILENCIADO</v>
          </cell>
          <cell r="C4058" t="str">
            <v>H</v>
          </cell>
          <cell r="D4058">
            <v>473.86</v>
          </cell>
        </row>
        <row r="4059">
          <cell r="A4059" t="str">
            <v>EQ04689</v>
          </cell>
          <cell r="B4059" t="str">
            <v>GERADOR A DIESEL POTÊNCIA * 500KVA TRIFÁSICO SILENCIADO - À DISPOSIÇÃO</v>
          </cell>
          <cell r="C4059" t="str">
            <v>H</v>
          </cell>
          <cell r="D4059">
            <v>31.46</v>
          </cell>
        </row>
        <row r="4060">
          <cell r="A4060" t="str">
            <v>EQ04541</v>
          </cell>
          <cell r="B4060" t="str">
            <v>GERADOR A DIESEL POTÊNCIA * 60KVA TRIFÁSICO SILENCIADO</v>
          </cell>
          <cell r="C4060" t="str">
            <v>H</v>
          </cell>
          <cell r="D4060">
            <v>71.760000000000005</v>
          </cell>
        </row>
        <row r="4061">
          <cell r="A4061" t="str">
            <v>EQ05164</v>
          </cell>
          <cell r="B4061" t="str">
            <v>GERADOR A DIESEL POTÊNCIA * 60KVA TRIFÁSICO SILENCIADO - À DISPOSIÇÃO</v>
          </cell>
          <cell r="C4061" t="str">
            <v>H</v>
          </cell>
          <cell r="D4061">
            <v>4.57</v>
          </cell>
        </row>
        <row r="4062">
          <cell r="A4062" t="str">
            <v>EQ04542</v>
          </cell>
          <cell r="B4062" t="str">
            <v>GERADOR A DIESEL POTÊNCIA * 80KVA TRIFÁSICO SILENCIADO</v>
          </cell>
          <cell r="C4062" t="str">
            <v>H</v>
          </cell>
          <cell r="D4062">
            <v>102.97</v>
          </cell>
        </row>
        <row r="4063">
          <cell r="A4063" t="str">
            <v>EQ05165</v>
          </cell>
          <cell r="B4063" t="str">
            <v>GERADOR A DIESEL POTÊNCIA * 80KVA TRIFÁSICO SILENCIADO - À DISPOSIÇÃO</v>
          </cell>
          <cell r="C4063" t="str">
            <v>H</v>
          </cell>
          <cell r="D4063">
            <v>7.45</v>
          </cell>
        </row>
        <row r="4064">
          <cell r="A4064" t="str">
            <v>EQ04678</v>
          </cell>
          <cell r="B4064" t="str">
            <v>EQUIPAMENTO PARA CRAVAÇÃO DE TUBOS DE CONCRETO - PIPE JACKING - D=300MM</v>
          </cell>
          <cell r="C4064" t="str">
            <v>H</v>
          </cell>
          <cell r="D4064">
            <v>500.66</v>
          </cell>
        </row>
        <row r="4065">
          <cell r="A4065" t="str">
            <v>EQ04679</v>
          </cell>
          <cell r="B4065" t="str">
            <v>EQUIPAMENTO PARA CRAVAÇÃO DE TUBOS DE CONCRETO - PIPE JACKING - D=300MM - À DISPOSIÇÃO</v>
          </cell>
          <cell r="C4065" t="str">
            <v>H</v>
          </cell>
          <cell r="D4065">
            <v>306.98</v>
          </cell>
        </row>
        <row r="4066">
          <cell r="A4066" t="str">
            <v>EQ04680</v>
          </cell>
          <cell r="B4066" t="str">
            <v>EQUIPAMENTO PARA CRAVAÇÃO DE TUBOS DE CONCRETO - PIPE JACKING - D=400MM</v>
          </cell>
          <cell r="C4066" t="str">
            <v>H</v>
          </cell>
          <cell r="D4066">
            <v>538.21</v>
          </cell>
        </row>
        <row r="4067">
          <cell r="A4067" t="str">
            <v>EQ04681</v>
          </cell>
          <cell r="B4067" t="str">
            <v>EQUIPAMENTO PARA CRAVAÇÃO DE TUBOS DE CONCRETO - PIPE JACKING - D=400MM - À DISPOSIÇÃO</v>
          </cell>
          <cell r="C4067" t="str">
            <v>H</v>
          </cell>
          <cell r="D4067">
            <v>330.01</v>
          </cell>
        </row>
        <row r="4068">
          <cell r="A4068" t="str">
            <v>EQ04682</v>
          </cell>
          <cell r="B4068" t="str">
            <v>EQUIPAMENTO PARA CRAVAÇÃO DE TUBOS DE CONCRETO - PIPE JACKING - D=600MM</v>
          </cell>
          <cell r="C4068" t="str">
            <v>H</v>
          </cell>
          <cell r="D4068">
            <v>913.2</v>
          </cell>
        </row>
        <row r="4069">
          <cell r="A4069" t="str">
            <v>EQ04683</v>
          </cell>
          <cell r="B4069" t="str">
            <v>EQUIPAMENTO PARA CRAVAÇÃO DE TUBOS DE CONCRETO - PIPE JACKING - D=600MM - À DISPOSIÇÃO</v>
          </cell>
          <cell r="C4069" t="str">
            <v>H</v>
          </cell>
          <cell r="D4069">
            <v>574.26</v>
          </cell>
        </row>
        <row r="4070">
          <cell r="A4070" t="str">
            <v>EQ04684</v>
          </cell>
          <cell r="B4070" t="str">
            <v>EQUIPAMENTO PARA CRAVAÇÃO DE TUBOS DE CONCRETO - PIPE JACKING - D=800MM</v>
          </cell>
          <cell r="C4070" t="str">
            <v>H</v>
          </cell>
          <cell r="D4070">
            <v>970.28</v>
          </cell>
        </row>
        <row r="4071">
          <cell r="A4071" t="str">
            <v>EQ04685</v>
          </cell>
          <cell r="B4071" t="str">
            <v>EQUIPAMENTO PARA CRAVAÇÃO DE TUBOS DE CONCRETO - PIPE JACKING - D=800MM - À DISPOSIÇÃO</v>
          </cell>
          <cell r="C4071" t="str">
            <v>H</v>
          </cell>
          <cell r="D4071">
            <v>610.15</v>
          </cell>
        </row>
        <row r="4072">
          <cell r="A4072" t="str">
            <v>EQ04672</v>
          </cell>
          <cell r="B4072" t="str">
            <v>EQUIPAMENTO PARA CRAVAÇÃO DE TUBOS DE CONCRETO - PIPE JACKING - D=1.000MM</v>
          </cell>
          <cell r="C4072" t="str">
            <v>H</v>
          </cell>
          <cell r="D4072">
            <v>1141.5</v>
          </cell>
        </row>
        <row r="4073">
          <cell r="A4073" t="str">
            <v>EQ04673</v>
          </cell>
          <cell r="B4073" t="str">
            <v>EQUIPAMENTO PARA CRAVAÇÃO DE TUBOS DE CONCRETO - PIPE JACKING - D=1.000MM - À DISPOSIÇÃO</v>
          </cell>
          <cell r="C4073" t="str">
            <v>H</v>
          </cell>
          <cell r="D4073">
            <v>717.83</v>
          </cell>
        </row>
        <row r="4074">
          <cell r="A4074" t="str">
            <v>EQ04674</v>
          </cell>
          <cell r="B4074" t="str">
            <v>EQUIPAMENTO PARA CRAVAÇÃO DE TUBOS DE CONCRETO - PIPE JACKING - D=1.200MM</v>
          </cell>
          <cell r="C4074" t="str">
            <v>H</v>
          </cell>
          <cell r="D4074">
            <v>1369.8</v>
          </cell>
        </row>
        <row r="4075">
          <cell r="A4075" t="str">
            <v>EQ04675</v>
          </cell>
          <cell r="B4075" t="str">
            <v>EQUIPAMENTO PARA CRAVAÇÃO DE TUBOS DE CONCRETO - PIPE JACKING - D=1.200MM - À DISPOSIÇÃO</v>
          </cell>
          <cell r="C4075" t="str">
            <v>H</v>
          </cell>
          <cell r="D4075">
            <v>861.39</v>
          </cell>
        </row>
        <row r="4076">
          <cell r="A4076" t="str">
            <v>EQ04676</v>
          </cell>
          <cell r="B4076" t="str">
            <v>EQUIPAMENTO PARA CRAVAÇÃO DE TUBOS DE CONCRETO - PIPE JACKING - D=1.500MM</v>
          </cell>
          <cell r="C4076" t="str">
            <v>H</v>
          </cell>
          <cell r="D4076">
            <v>1712.25</v>
          </cell>
        </row>
        <row r="4077">
          <cell r="A4077" t="str">
            <v>EQ04677</v>
          </cell>
          <cell r="B4077" t="str">
            <v>EQUIPAMENTO PARA CRAVAÇÃO DE TUBOS DE CONCRETO - PIPE JACKING - D=1.500MM - À DISPOSIÇÃO</v>
          </cell>
          <cell r="C4077" t="str">
            <v>H</v>
          </cell>
          <cell r="D4077">
            <v>1076.74</v>
          </cell>
        </row>
        <row r="4078">
          <cell r="A4078" t="str">
            <v>EQ05256</v>
          </cell>
          <cell r="B4078" t="str">
            <v>COLETOR DE DADOS GNSS, PORTATIL</v>
          </cell>
          <cell r="C4078" t="str">
            <v>H</v>
          </cell>
          <cell r="D4078">
            <v>4.22</v>
          </cell>
        </row>
        <row r="4079">
          <cell r="A4079" t="str">
            <v>EQ05257</v>
          </cell>
          <cell r="B4079" t="str">
            <v>COLETOR DE DADOS GNSS, PORTATIL - À DISPOSIÇÃO</v>
          </cell>
          <cell r="C4079" t="str">
            <v>H</v>
          </cell>
          <cell r="D4079">
            <v>3.04</v>
          </cell>
        </row>
        <row r="4080">
          <cell r="A4080" t="str">
            <v>EQ04714</v>
          </cell>
          <cell r="B4080" t="str">
            <v>CONTAINER ESCRITÓRIO *(6,00 X 2,30 X 2,20 M) COM BANHEIRO, LOCAÇÃO (MÊS)</v>
          </cell>
          <cell r="C4080" t="str">
            <v>MES</v>
          </cell>
          <cell r="D4080">
            <v>805</v>
          </cell>
        </row>
        <row r="4081">
          <cell r="A4081" t="str">
            <v>EQ04813</v>
          </cell>
          <cell r="B4081" t="str">
            <v>MICROCOMPUTADOR HD 1 TB + IMPRESSORA A LASER + PACOTE OFICCE</v>
          </cell>
          <cell r="C4081" t="str">
            <v>H</v>
          </cell>
          <cell r="D4081">
            <v>0.93</v>
          </cell>
        </row>
        <row r="4082">
          <cell r="A4082" t="str">
            <v>EQ07086</v>
          </cell>
          <cell r="B4082" t="str">
            <v>PLOTTER A1</v>
          </cell>
          <cell r="C4082" t="str">
            <v>H</v>
          </cell>
          <cell r="D4082">
            <v>1.47</v>
          </cell>
        </row>
        <row r="4083">
          <cell r="A4083" t="str">
            <v>EQ04774</v>
          </cell>
          <cell r="B4083" t="str">
            <v>SANITÁRIO PORTÁTIL QUÍMICO INDIVIDUAL LOCAÇÃO (MÊS)</v>
          </cell>
          <cell r="C4083" t="str">
            <v>MES</v>
          </cell>
          <cell r="D4083">
            <v>635</v>
          </cell>
        </row>
        <row r="4084">
          <cell r="A4084" t="str">
            <v>EQ07281</v>
          </cell>
          <cell r="B4084" t="str">
            <v>APARELHO SMARTPHONE COM ANDROID E GPS</v>
          </cell>
          <cell r="C4084" t="str">
            <v>H</v>
          </cell>
          <cell r="D4084">
            <v>0.59</v>
          </cell>
        </row>
        <row r="4085">
          <cell r="A4085" t="str">
            <v>EQ04814</v>
          </cell>
          <cell r="B4085" t="str">
            <v>COLETOR DE DADOS (PALMTOP)</v>
          </cell>
          <cell r="C4085" t="str">
            <v>H</v>
          </cell>
          <cell r="D4085">
            <v>1.7</v>
          </cell>
        </row>
        <row r="4086">
          <cell r="A4086" t="str">
            <v>EQ05258</v>
          </cell>
          <cell r="B4086" t="str">
            <v>COLETOR DE DADOS (PALMTOP) - À DISPOSIÇÃO</v>
          </cell>
          <cell r="C4086" t="str">
            <v>H</v>
          </cell>
          <cell r="D4086">
            <v>0.92</v>
          </cell>
        </row>
        <row r="4087">
          <cell r="A4087" t="str">
            <v>EQ05277</v>
          </cell>
          <cell r="B4087" t="str">
            <v>RECEPTOR E TRANSMISSOR GNSS (PAR) L1/L2 RTK</v>
          </cell>
          <cell r="C4087" t="str">
            <v>H</v>
          </cell>
          <cell r="D4087">
            <v>20.39</v>
          </cell>
        </row>
        <row r="4088">
          <cell r="A4088" t="str">
            <v>EQ05278</v>
          </cell>
          <cell r="B4088" t="str">
            <v>RECEPTOR GNSS L1/L2 RTK/NTRIP</v>
          </cell>
          <cell r="C4088" t="str">
            <v>H</v>
          </cell>
          <cell r="D4088">
            <v>11.8</v>
          </cell>
        </row>
        <row r="4089">
          <cell r="A4089" t="str">
            <v>EQ04794</v>
          </cell>
          <cell r="B4089" t="str">
            <v>DATA LOGGER DE RUÍDOS</v>
          </cell>
          <cell r="C4089" t="str">
            <v>DIA</v>
          </cell>
          <cell r="D4089">
            <v>28.71</v>
          </cell>
        </row>
        <row r="4090">
          <cell r="A4090" t="str">
            <v>EQ04824</v>
          </cell>
          <cell r="B4090" t="str">
            <v>EQUIPAMENTO DE GEORADAR (GPR) PARA INVESTIGAÇÃO DE SUBSOLOS E INTERFERÊNCIAS PARA EXECUÇÃO DE REDES ÁGUA/ESGOTO</v>
          </cell>
          <cell r="C4090" t="str">
            <v>H</v>
          </cell>
          <cell r="D4090">
            <v>54.4</v>
          </cell>
        </row>
        <row r="4091">
          <cell r="A4091" t="str">
            <v>EQ04802</v>
          </cell>
          <cell r="B4091" t="str">
            <v>HASTE DE PERFURAÇÃO COMP=1,00 M PARA DETECÇÃO DE VAZAMENTOS</v>
          </cell>
          <cell r="C4091" t="str">
            <v>H</v>
          </cell>
          <cell r="D4091">
            <v>0.35</v>
          </cell>
        </row>
        <row r="4092">
          <cell r="A4092" t="str">
            <v>EQ04585</v>
          </cell>
          <cell r="B4092" t="str">
            <v>LOCALIZADOR ELETROMAGNÉTICO (PARA DETECÇÃO DE TUBULAÇÕES METÁLICAS)</v>
          </cell>
          <cell r="C4092" t="str">
            <v>H</v>
          </cell>
          <cell r="D4092">
            <v>8.94</v>
          </cell>
        </row>
        <row r="4093">
          <cell r="A4093" t="str">
            <v>EQ04493</v>
          </cell>
          <cell r="B4093" t="str">
            <v>CAMINHÃO - CAÇAMBA BASCULANTE COM CAPACIDADE DE 4M3 *190CV</v>
          </cell>
          <cell r="C4093" t="str">
            <v>H</v>
          </cell>
          <cell r="D4093">
            <v>181.75</v>
          </cell>
        </row>
        <row r="4094">
          <cell r="A4094" t="str">
            <v>EQ04494</v>
          </cell>
          <cell r="B4094" t="str">
            <v>CAMINHÃO - CAÇAMBA BASCULANTE COM CAPACIDADE DE 4M3 *190CV  - À DISPOSIÇÃO</v>
          </cell>
          <cell r="C4094" t="str">
            <v>H</v>
          </cell>
          <cell r="D4094">
            <v>80.209999999999994</v>
          </cell>
        </row>
        <row r="4095">
          <cell r="A4095" t="str">
            <v>EQ04670</v>
          </cell>
          <cell r="B4095" t="str">
            <v>CAMINHÃO - CAÇAMBA BASCULANTE COM CAPACIDADE DE 8M3 *230CV</v>
          </cell>
          <cell r="C4095" t="str">
            <v>H</v>
          </cell>
          <cell r="D4095">
            <v>234.49</v>
          </cell>
        </row>
        <row r="4096">
          <cell r="A4096" t="str">
            <v>EQ04671</v>
          </cell>
          <cell r="B4096" t="str">
            <v>CAMINHÃO - CAÇAMBA BASCULANTE COM CAPACIDADE DE 8M3 *230CV - À DISPOSIÇÃO</v>
          </cell>
          <cell r="C4096" t="str">
            <v>H</v>
          </cell>
          <cell r="D4096">
            <v>98.73</v>
          </cell>
        </row>
        <row r="4097">
          <cell r="A4097" t="str">
            <v>EQ04495</v>
          </cell>
          <cell r="B4097" t="str">
            <v>CAMINHÃO - CARROCERIA FIXA ABERTA DE MADEIRA COM CAPACIDADE 5 T *160CV</v>
          </cell>
          <cell r="C4097" t="str">
            <v>H</v>
          </cell>
          <cell r="D4097">
            <v>174.83</v>
          </cell>
        </row>
        <row r="4098">
          <cell r="A4098" t="str">
            <v>EQ04496</v>
          </cell>
          <cell r="B4098" t="str">
            <v>CAMINHÃO - CARROCERIA FIXA ABERTA DE MADEIRA COM CAPACIDADE 5 T *160CV - À DISPOSIÇÃO</v>
          </cell>
          <cell r="C4098" t="str">
            <v>H</v>
          </cell>
          <cell r="D4098">
            <v>77.2</v>
          </cell>
        </row>
        <row r="4099">
          <cell r="A4099" t="str">
            <v>EQ04497</v>
          </cell>
          <cell r="B4099" t="str">
            <v>CAMINHÃO - CARROCERIA FIXA ABERTA DE MADEIRA COM CAPACIDADE 9 T *190CV</v>
          </cell>
          <cell r="C4099" t="str">
            <v>H</v>
          </cell>
          <cell r="D4099">
            <v>210.88</v>
          </cell>
        </row>
        <row r="4100">
          <cell r="A4100" t="str">
            <v>EQ04498</v>
          </cell>
          <cell r="B4100" t="str">
            <v>CAMINHÃO - CARROCERIA FIXA ABERTA DE MADEIRA COM CAPACIDADE 9 T *190CV -  À DISPOSIÇÃO</v>
          </cell>
          <cell r="C4100" t="str">
            <v>H</v>
          </cell>
          <cell r="D4100">
            <v>91.21</v>
          </cell>
        </row>
        <row r="4101">
          <cell r="A4101" t="str">
            <v>EQ04499</v>
          </cell>
          <cell r="B4101" t="str">
            <v>CAMINHÃO - CARROCERIA FIXA ABERTA DE MADEIRA COM CAPACIDADE 9 T *190CV - COM GUINDASTE MUNCK 5 T</v>
          </cell>
          <cell r="C4101" t="str">
            <v>H</v>
          </cell>
          <cell r="D4101">
            <v>242.73</v>
          </cell>
        </row>
        <row r="4102">
          <cell r="A4102" t="str">
            <v>EQ05158</v>
          </cell>
          <cell r="B4102" t="str">
            <v>CAMINHÃO - CARROCERIA FIXA ABERTA DE MADEIRA COM CAPACIDADE 9 T *190CV - COM GUINDASTE MUNCK 5 T - À DISPOSIÇÃO</v>
          </cell>
          <cell r="C4102" t="str">
            <v>H</v>
          </cell>
          <cell r="D4102">
            <v>112.41</v>
          </cell>
        </row>
        <row r="4103">
          <cell r="A4103" t="str">
            <v>EQ04500</v>
          </cell>
          <cell r="B4103" t="str">
            <v>CAMINHÃO - CARROCERIA FIXA ABERTA DE MADEIRA COM CAPACIDADE 9 T *190CV -  COM GUINDAUTO MUNCK 3.5 T</v>
          </cell>
          <cell r="C4103" t="str">
            <v>H</v>
          </cell>
          <cell r="D4103">
            <v>236.51</v>
          </cell>
        </row>
        <row r="4104">
          <cell r="A4104" t="str">
            <v>EQ07734</v>
          </cell>
          <cell r="B4104" t="str">
            <v>CAMINHÃO - COM PRANCHA CARREGA TUDO COM 3 EIXOS REBAIXADA - 6 MTS DE COMPRIMENTO ÚTIL C/CAPACIDADE DE *45T *330CV</v>
          </cell>
          <cell r="C4104" t="str">
            <v>H</v>
          </cell>
          <cell r="D4104">
            <v>306.56</v>
          </cell>
        </row>
        <row r="4105">
          <cell r="A4105" t="str">
            <v>EQ07735</v>
          </cell>
          <cell r="B4105" t="str">
            <v>CAMINHÃO - COM PRANCHA CARREGA TUDO COM 3 EIXOS REBAIXADA - 6 MTS DE COMPRIMENTO ÚTIL C/CAPACIDADE DE *45T *330CV - À DISPOSIÇÃO</v>
          </cell>
          <cell r="C4105" t="str">
            <v>H</v>
          </cell>
          <cell r="D4105">
            <v>122.88</v>
          </cell>
        </row>
        <row r="4106">
          <cell r="A4106" t="str">
            <v>EQ04502</v>
          </cell>
          <cell r="B4106" t="str">
            <v>CAMINHÃO - ESPARGIDOR DE ASFALTO TANQUE DE 6.000 L *190CV</v>
          </cell>
          <cell r="C4106" t="str">
            <v>H</v>
          </cell>
          <cell r="D4106">
            <v>235.5</v>
          </cell>
        </row>
        <row r="4107">
          <cell r="A4107" t="str">
            <v>EQ04544</v>
          </cell>
          <cell r="B4107" t="str">
            <v>CAMINHÃO - GUINDASTE COM LANÇA TELESCÓPICA MOMENTO MÁXIMO DE ELEVAÇÃO * 10T/M</v>
          </cell>
          <cell r="C4107" t="str">
            <v>H</v>
          </cell>
          <cell r="D4107">
            <v>202.3</v>
          </cell>
        </row>
        <row r="4108">
          <cell r="A4108" t="str">
            <v>EQ05172</v>
          </cell>
          <cell r="B4108" t="str">
            <v>CAMINHÃO - GUINDASTE COM LANÇA TELESCÓPICA MOMENTO MÁXIMO DE ELEVAÇÃO * 10T/M - À DISPOSIÇÃO</v>
          </cell>
          <cell r="C4108" t="str">
            <v>H</v>
          </cell>
          <cell r="D4108">
            <v>103.16</v>
          </cell>
        </row>
        <row r="4109">
          <cell r="A4109" t="str">
            <v>EQ04503</v>
          </cell>
          <cell r="B4109" t="str">
            <v>CAMINHÃO - GUINDASTE COM LANÇA TELESCÓPICA MOMENTO MÁXIMO DE ELEVAÇÃO*15 T/M</v>
          </cell>
          <cell r="C4109" t="str">
            <v>H</v>
          </cell>
          <cell r="D4109">
            <v>229.33</v>
          </cell>
        </row>
        <row r="4110">
          <cell r="A4110" t="str">
            <v>EQ04691</v>
          </cell>
          <cell r="B4110" t="str">
            <v>CAMINHÃO - GUINDASTE COM LANÇA TELESCÓPICA MOMENTO MÁXIMO DE ELEVAÇÃO*15 T/M - À DISPOSIÇÃO</v>
          </cell>
          <cell r="C4110" t="str">
            <v>H</v>
          </cell>
          <cell r="D4110">
            <v>109.75</v>
          </cell>
        </row>
        <row r="4111">
          <cell r="A4111" t="str">
            <v>EQ04504</v>
          </cell>
          <cell r="B4111" t="str">
            <v>CAMINHÃO - GUINDASTE COM LANÇA TELESCÓPICA MOMENTO MÁXIMO DE ELEVAÇÃO*25 T/M</v>
          </cell>
          <cell r="C4111" t="str">
            <v>H</v>
          </cell>
          <cell r="D4111">
            <v>318.70999999999998</v>
          </cell>
        </row>
        <row r="4112">
          <cell r="A4112" t="str">
            <v>EQ05283</v>
          </cell>
          <cell r="B4112" t="str">
            <v>CAMINHÃO - GUINDASTE COM LANÇA TELESCÓPICA MOMENTO MÁXIMO DE ELEVAÇÃO*25 T/M À DISPOSIÇÃO</v>
          </cell>
          <cell r="C4112" t="str">
            <v>H</v>
          </cell>
          <cell r="D4112">
            <v>153.32</v>
          </cell>
        </row>
        <row r="4113">
          <cell r="A4113" t="str">
            <v>EQ04505</v>
          </cell>
          <cell r="B4113" t="str">
            <v>CAMINHÃO - GUINDASTE COM LANÇA TELESCÓPICA MOMENTO MÁXIMO DE ELEVAÇÃO*35 T/M</v>
          </cell>
          <cell r="C4113" t="str">
            <v>H</v>
          </cell>
          <cell r="D4113">
            <v>334.14</v>
          </cell>
        </row>
        <row r="4114">
          <cell r="A4114" t="str">
            <v>EQ05284</v>
          </cell>
          <cell r="B4114" t="str">
            <v>CAMINHÃO - GUINDASTE COM LANÇA TELESCÓPICA MOMENTO MÁXIMO DE ELEVAÇÃO*35 T/M - À DISPOSIÇÃO</v>
          </cell>
          <cell r="C4114" t="str">
            <v>H</v>
          </cell>
          <cell r="D4114">
            <v>153.21</v>
          </cell>
        </row>
        <row r="4115">
          <cell r="A4115" t="str">
            <v>EQ04506</v>
          </cell>
          <cell r="B4115" t="str">
            <v>CAMINHÃO - GUINDASTE COM LANÇA TELESCÓPICA MOMENTO MÁXIMO DE ELEVAÇÃO*42 T/M</v>
          </cell>
          <cell r="C4115" t="str">
            <v>H</v>
          </cell>
          <cell r="D4115">
            <v>444.7</v>
          </cell>
        </row>
        <row r="4116">
          <cell r="A4116" t="str">
            <v>EQ05285</v>
          </cell>
          <cell r="B4116" t="str">
            <v>CAMINHÃO - GUINDASTE COM LANÇA TELESCÓPICA MOMENTO MÁXIMO DE ELEVAÇÃO*42 T/M - À DISPOSIÇÃO</v>
          </cell>
          <cell r="C4116" t="str">
            <v>H</v>
          </cell>
          <cell r="D4116">
            <v>217.52</v>
          </cell>
        </row>
        <row r="4117">
          <cell r="A4117" t="str">
            <v>EQ04507</v>
          </cell>
          <cell r="B4117" t="str">
            <v>CAMINHÃO - IRRIGADOR TANQUE DE 6.000 L *190CV</v>
          </cell>
          <cell r="C4117" t="str">
            <v>H</v>
          </cell>
          <cell r="D4117">
            <v>220.52</v>
          </cell>
        </row>
        <row r="4118">
          <cell r="A4118" t="str">
            <v>EQ04508</v>
          </cell>
          <cell r="B4118" t="str">
            <v>CAMINHÃO - PIPA TANQUE DE 6.000 L *190CV</v>
          </cell>
          <cell r="C4118" t="str">
            <v>H</v>
          </cell>
          <cell r="D4118">
            <v>221.1</v>
          </cell>
        </row>
        <row r="4119">
          <cell r="A4119" t="str">
            <v>EQ05159</v>
          </cell>
          <cell r="B4119" t="str">
            <v>CAMINHÃO - PIPA TANQUE DE 6.000 L *190CV - À DISPOSIÇÃO</v>
          </cell>
          <cell r="C4119" t="str">
            <v>H</v>
          </cell>
          <cell r="D4119">
            <v>98.01</v>
          </cell>
        </row>
        <row r="4120">
          <cell r="A4120" t="str">
            <v>EQ07607</v>
          </cell>
          <cell r="B4120" t="str">
            <v>CAMINHÃO - PIPA TANQUE DE 10.000 L *208CV</v>
          </cell>
          <cell r="C4120" t="str">
            <v>H</v>
          </cell>
          <cell r="D4120">
            <v>251.47</v>
          </cell>
        </row>
        <row r="4121">
          <cell r="A4121" t="str">
            <v>EQ07608</v>
          </cell>
          <cell r="B4121" t="str">
            <v>CAMINHÃO - PIPA TANQUE DE 10.000 L *208CV - À DISPOSIÇÃO</v>
          </cell>
          <cell r="C4121" t="str">
            <v>H</v>
          </cell>
          <cell r="D4121">
            <v>112.16</v>
          </cell>
        </row>
        <row r="4122">
          <cell r="A4122" t="str">
            <v>EQ04590</v>
          </cell>
          <cell r="B4122" t="str">
            <v>MOTOCICLETA 125 CILINDRADAS COM BAÚ - HONDA CG 125 CARGO OU SIMILAR</v>
          </cell>
          <cell r="C4122" t="str">
            <v>H</v>
          </cell>
          <cell r="D4122">
            <v>13.73</v>
          </cell>
        </row>
        <row r="4123">
          <cell r="A4123" t="str">
            <v>EQ04591</v>
          </cell>
          <cell r="B4123" t="str">
            <v>MOTOCICLETA 125 CILINDRADAS COM BAÚ - HONDA CG 125 CARGO OU SIMILAR - À DISPOSIÇÃO</v>
          </cell>
          <cell r="C4123" t="str">
            <v>H</v>
          </cell>
          <cell r="D4123">
            <v>2.95</v>
          </cell>
        </row>
        <row r="4124">
          <cell r="A4124" t="str">
            <v>EQ04614</v>
          </cell>
          <cell r="B4124" t="str">
            <v>VEÍCULO LEVE 4 PORTAS - 65 A 80CV - FIAT PALIO OU SIMILAR</v>
          </cell>
          <cell r="C4124" t="str">
            <v>H</v>
          </cell>
          <cell r="D4124">
            <v>37.159999999999997</v>
          </cell>
        </row>
        <row r="4125">
          <cell r="A4125" t="str">
            <v>EQ04615</v>
          </cell>
          <cell r="B4125" t="str">
            <v>VEÍCULO LEVE 4 PORTAS - 65 A 80CV - FIAT PALIO OU SIMILAR - À DISPOSIÇÃO</v>
          </cell>
          <cell r="C4125" t="str">
            <v>H</v>
          </cell>
          <cell r="D4125">
            <v>9.1300000000000008</v>
          </cell>
        </row>
        <row r="4126">
          <cell r="A4126" t="str">
            <v>EQ04616</v>
          </cell>
          <cell r="B4126" t="str">
            <v>VEÍCULO LEVE 4 PORTAS - 65 A 80CV - FIAT PALIO OU SIMILAR (KM)</v>
          </cell>
          <cell r="C4126" t="str">
            <v>KM</v>
          </cell>
          <cell r="D4126">
            <v>1.86</v>
          </cell>
        </row>
        <row r="4127">
          <cell r="A4127" t="str">
            <v>EQ04580</v>
          </cell>
          <cell r="B4127" t="str">
            <v>FURGÃO LEVE 85 A 122CV CARGA ÚTIL 650 a 850KG</v>
          </cell>
          <cell r="C4127" t="str">
            <v>H</v>
          </cell>
          <cell r="D4127">
            <v>39.75</v>
          </cell>
        </row>
        <row r="4128">
          <cell r="A4128" t="str">
            <v>EQ04581</v>
          </cell>
          <cell r="B4128" t="str">
            <v>FURGÃO LEVE 85 A 122CV CARGA ÚTIL 650 a 850KG - À DISPOSIÇÃO</v>
          </cell>
          <cell r="C4128" t="str">
            <v>H</v>
          </cell>
          <cell r="D4128">
            <v>10.65</v>
          </cell>
        </row>
        <row r="4129">
          <cell r="A4129" t="str">
            <v>EQ04594</v>
          </cell>
          <cell r="B4129" t="str">
            <v>PICAPE LEVE CABINE SIMPLES - CARGA ÚTIL 700KG - 85 A 95CV - STRADA WORKING OU SIMILAR</v>
          </cell>
          <cell r="C4129" t="str">
            <v>H</v>
          </cell>
          <cell r="D4129">
            <v>40.31</v>
          </cell>
        </row>
        <row r="4130">
          <cell r="A4130" t="str">
            <v>EQ04595</v>
          </cell>
          <cell r="B4130" t="str">
            <v>PICAPE LEVE CABINE SIMPLES - CARGA ÚTIL 700KG - 85 A 95CV - STRADA WORKING OU SIMILAR
- À DISPOSIÇÃO</v>
          </cell>
          <cell r="C4130" t="str">
            <v>H</v>
          </cell>
          <cell r="D4130">
            <v>9.73</v>
          </cell>
        </row>
        <row r="4131">
          <cell r="A4131" t="str">
            <v>EQ04596</v>
          </cell>
          <cell r="B4131" t="str">
            <v>PICAPE MÉDIA CABINE SIMPLES - CARGA ÚTIL 1.000KG - TRAÇÃO 4 X 2 - 120 A 150CV - S-10 CHEVROLET OU SIMILAR</v>
          </cell>
          <cell r="C4131" t="str">
            <v>H</v>
          </cell>
          <cell r="D4131">
            <v>66.290000000000006</v>
          </cell>
        </row>
        <row r="4132">
          <cell r="A4132" t="str">
            <v>EQ04597</v>
          </cell>
          <cell r="B4132" t="str">
            <v>PICAPE MÉDIA CABINE SIMPLES - CARGA ÚTIL 1.000KG - TRAÇÃO 4 X 2 - 120 A 150CV - S-10 CHEVROLET OU SIMILAR - À DISPOSIÇÃO</v>
          </cell>
          <cell r="C4132" t="str">
            <v>H</v>
          </cell>
          <cell r="D4132">
            <v>23.32</v>
          </cell>
        </row>
        <row r="4133">
          <cell r="A4133" t="str">
            <v>EQ04789</v>
          </cell>
          <cell r="B4133" t="str">
            <v>FURGÃO VAN *129CV DIESEL</v>
          </cell>
          <cell r="C4133" t="str">
            <v>H</v>
          </cell>
          <cell r="D4133">
            <v>78.61</v>
          </cell>
        </row>
        <row r="4134">
          <cell r="A4134" t="str">
            <v>EQ04818</v>
          </cell>
          <cell r="B4134" t="str">
            <v>FURGÃO VAN *129CV DIESEL - À DISPOSIÇÃO</v>
          </cell>
          <cell r="C4134" t="str">
            <v>H</v>
          </cell>
          <cell r="D4134">
            <v>33.89</v>
          </cell>
        </row>
        <row r="4135">
          <cell r="A4135" t="str">
            <v>SV00154</v>
          </cell>
          <cell r="B4135" t="str">
            <v>ESTACA STRAUSS DIÂMETRO DA SEÇÃO 250 MM, 200KN EQUIPAMENTO E MÃO-DE-OBRA</v>
          </cell>
          <cell r="C4135" t="str">
            <v>M</v>
          </cell>
          <cell r="D4135">
            <v>43</v>
          </cell>
        </row>
        <row r="4136">
          <cell r="A4136" t="str">
            <v>SV00155</v>
          </cell>
          <cell r="B4136" t="str">
            <v>ESTACA STRAUSS DIÂMETRO DA SEÇÃO 320 MM, 300KN EQUIPAMENTO E MÃO-DE-OBRA</v>
          </cell>
          <cell r="C4136" t="str">
            <v>M</v>
          </cell>
          <cell r="D4136">
            <v>62.5</v>
          </cell>
        </row>
        <row r="4137">
          <cell r="A4137" t="str">
            <v>SV00156</v>
          </cell>
          <cell r="B4137" t="str">
            <v>ESTACA STRAUSS DIÂMETRO DA SEÇÃO 380 MM, 400KN EQUIPAMENTO E MÃO-DE-OBRA</v>
          </cell>
          <cell r="C4137" t="str">
            <v>M</v>
          </cell>
          <cell r="D4137">
            <v>76</v>
          </cell>
        </row>
        <row r="4138">
          <cell r="A4138" t="str">
            <v>SV00157</v>
          </cell>
          <cell r="B4138" t="str">
            <v>ESTACA PRÉ-MOLDADA, MACIÇA DE CONCRETO 20T (FORNECIMENTO E CRAVAÇÃO)</v>
          </cell>
          <cell r="C4138" t="str">
            <v>M</v>
          </cell>
          <cell r="D4138">
            <v>65.069999999999993</v>
          </cell>
        </row>
        <row r="4139">
          <cell r="A4139" t="str">
            <v>SV00158</v>
          </cell>
          <cell r="B4139" t="str">
            <v>ESTACA PRÉ-MOLDADA, MACIÇA DE CONCRETO 30T (FORNECIMENTO E CRAVAÇÃO)</v>
          </cell>
          <cell r="C4139" t="str">
            <v>M</v>
          </cell>
          <cell r="D4139">
            <v>73.599999999999994</v>
          </cell>
        </row>
        <row r="4140">
          <cell r="A4140" t="str">
            <v>SV00160</v>
          </cell>
          <cell r="B4140" t="str">
            <v>ESTACA PRÉ-MOLDADA, MACIÇA DE CONCRETO 40T (FORNECIMENTO E CRAVAÇÃO)</v>
          </cell>
          <cell r="C4140" t="str">
            <v>M</v>
          </cell>
          <cell r="D4140">
            <v>93.1</v>
          </cell>
        </row>
        <row r="4141">
          <cell r="A4141" t="str">
            <v>SV00161</v>
          </cell>
          <cell r="B4141" t="str">
            <v>ESTACA PRÉ-MOLDADA, MACIÇA DE CONCRETO 60T (FORNECIMENTO E CRAVAÇÃO)</v>
          </cell>
          <cell r="C4141" t="str">
            <v>M</v>
          </cell>
          <cell r="D4141">
            <v>124.78</v>
          </cell>
        </row>
        <row r="4142">
          <cell r="A4142" t="str">
            <v>SV00162</v>
          </cell>
          <cell r="B4142" t="str">
            <v>ESTACA PRÉ-MOLDADA, MACIÇA DE CONCRETO 80T (FORNECIMENTO E CRAVAÇÃO)</v>
          </cell>
          <cell r="C4142" t="str">
            <v>M</v>
          </cell>
          <cell r="D4142">
            <v>147.1</v>
          </cell>
        </row>
        <row r="4143">
          <cell r="A4143" t="str">
            <v>SV00177</v>
          </cell>
          <cell r="B4143" t="str">
            <v>MOBILIZAÇÃO DE EQUIPAMENTOS ATÉ 50 KM PARA EXECUÇÃO DE ESTACAS STRAUSS</v>
          </cell>
          <cell r="C4143" t="str">
            <v>un</v>
          </cell>
          <cell r="D4143">
            <v>3933.33</v>
          </cell>
        </row>
        <row r="4144">
          <cell r="A4144" t="str">
            <v>SV00172</v>
          </cell>
          <cell r="B4144" t="str">
            <v>TAXA ADICIONAL PARA MOBILIZAÇÃO DE EQUIPAMENTOS PARA EXECUÇÃO DE ESTACAS STRAUSS - ACIMA DE 50 KM</v>
          </cell>
          <cell r="C4144" t="str">
            <v>KM</v>
          </cell>
          <cell r="D4144">
            <v>20.34</v>
          </cell>
        </row>
        <row r="4145">
          <cell r="A4145" t="str">
            <v>SV04391</v>
          </cell>
          <cell r="B4145" t="str">
            <v>PERFILAGEM ÓTICA ACIMA DE 1.000 M DE PROFUNDIDADE PARA POÇOS</v>
          </cell>
          <cell r="C4145" t="str">
            <v>M</v>
          </cell>
          <cell r="D4145">
            <v>25.5</v>
          </cell>
        </row>
        <row r="4146">
          <cell r="A4146" t="str">
            <v>SV04392</v>
          </cell>
          <cell r="B4146" t="str">
            <v>PERFILAGEM ÓTICA ATÉ 200 M DE PROFUNDIDADE PARA POÇOS</v>
          </cell>
          <cell r="C4146" t="str">
            <v>M</v>
          </cell>
          <cell r="D4146">
            <v>20.5</v>
          </cell>
        </row>
        <row r="4147">
          <cell r="A4147" t="str">
            <v>SV04393</v>
          </cell>
          <cell r="B4147" t="str">
            <v>PERFILAGEM ÓTICA DE 200,1 A 400 M DE PROFUNDIDADE PARA POÇOS</v>
          </cell>
          <cell r="C4147" t="str">
            <v>M</v>
          </cell>
          <cell r="D4147">
            <v>20.5</v>
          </cell>
        </row>
        <row r="4148">
          <cell r="A4148" t="str">
            <v>SV04394</v>
          </cell>
          <cell r="B4148" t="str">
            <v>PERFILAGEM ÓTICA DE 400,1 A 600 M DE PROFUNDIDADE PARA POÇOS</v>
          </cell>
          <cell r="C4148" t="str">
            <v>M</v>
          </cell>
          <cell r="D4148">
            <v>20.5</v>
          </cell>
        </row>
        <row r="4149">
          <cell r="A4149" t="str">
            <v>SV04395</v>
          </cell>
          <cell r="B4149" t="str">
            <v>PERFILAGEM ÓTICA DE 600,1 A 800 M DE PROFUNDIDADE PARA POÇOS</v>
          </cell>
          <cell r="C4149" t="str">
            <v>M</v>
          </cell>
          <cell r="D4149">
            <v>20.5</v>
          </cell>
        </row>
        <row r="4150">
          <cell r="A4150" t="str">
            <v>SV04396</v>
          </cell>
          <cell r="B4150" t="str">
            <v>PERFILAGEM ÓTICA DE 800,1 A 1.000 M DE PROFUNDIDADE PARA POÇOS</v>
          </cell>
          <cell r="C4150" t="str">
            <v>M</v>
          </cell>
          <cell r="D4150">
            <v>25.5</v>
          </cell>
        </row>
        <row r="4151">
          <cell r="A4151" t="str">
            <v>SV04399</v>
          </cell>
          <cell r="B4151" t="str">
            <v>TAXA BÁSICA OU DE SERVIÇO PARA PERFILAGEM ELÉTRICA DE POÇOS</v>
          </cell>
          <cell r="C4151" t="str">
            <v>GB</v>
          </cell>
          <cell r="D4151">
            <v>3000</v>
          </cell>
        </row>
        <row r="4152">
          <cell r="A4152" t="str">
            <v>SV04400</v>
          </cell>
          <cell r="B4152" t="str">
            <v>TAXA DE INTEGRAÇÃO CÁLCULO DO VOLUME DO POÇO</v>
          </cell>
          <cell r="C4152" t="str">
            <v>M</v>
          </cell>
          <cell r="D4152">
            <v>3.2</v>
          </cell>
        </row>
        <row r="4153">
          <cell r="A4153" t="str">
            <v>SV04401</v>
          </cell>
          <cell r="B4153" t="str">
            <v>TAXA DE INTEGRAÇÃO TEMPO DE TRÂNSITO DO PERFIL SONICO</v>
          </cell>
          <cell r="C4153" t="str">
            <v>M</v>
          </cell>
          <cell r="D4153">
            <v>3.06</v>
          </cell>
        </row>
        <row r="4154">
          <cell r="A4154" t="str">
            <v>SV04402</v>
          </cell>
          <cell r="B4154" t="str">
            <v>TAXA DE PESQUISA PERFIL COM CALIBRADOR DE 4 BRAÇOS - XYC</v>
          </cell>
          <cell r="C4154" t="str">
            <v>M</v>
          </cell>
          <cell r="D4154">
            <v>4.5</v>
          </cell>
        </row>
        <row r="4155">
          <cell r="A4155" t="str">
            <v>SV04404</v>
          </cell>
          <cell r="B4155" t="str">
            <v>TAXA DE PESQUISA PERFIL DE RADIOATIVIDADE - RAIOS GAMA EM COMBINAÇÃO - GR</v>
          </cell>
          <cell r="C4155" t="str">
            <v>M</v>
          </cell>
          <cell r="D4155">
            <v>6</v>
          </cell>
        </row>
        <row r="4156">
          <cell r="A4156" t="str">
            <v>SV04405</v>
          </cell>
          <cell r="B4156" t="str">
            <v>TAXA DE PESQUISA PERFIL DE RADIOATIVIDADE - RAIOS GAMA GR</v>
          </cell>
          <cell r="C4156" t="str">
            <v>M</v>
          </cell>
          <cell r="D4156">
            <v>5.65</v>
          </cell>
        </row>
        <row r="4157">
          <cell r="A4157" t="str">
            <v>SV04406</v>
          </cell>
          <cell r="B4157" t="str">
            <v>TAXA DE PESQUISA PERFIL DE RESISTIVIDADE ELÉTRICA - INDUÇÃO IEL</v>
          </cell>
          <cell r="C4157" t="str">
            <v>M</v>
          </cell>
          <cell r="D4157">
            <v>3.5</v>
          </cell>
        </row>
        <row r="4158">
          <cell r="A4158" t="str">
            <v>SV04407</v>
          </cell>
          <cell r="B4158" t="str">
            <v>TAXA DE PESQUISA PERFIL DE TEMPERATURA</v>
          </cell>
          <cell r="C4158" t="str">
            <v>M</v>
          </cell>
          <cell r="D4158">
            <v>4.2</v>
          </cell>
        </row>
        <row r="4159">
          <cell r="A4159" t="str">
            <v>SV04408</v>
          </cell>
          <cell r="B4159" t="str">
            <v>TAXA DE PESQUISA PERFIL SONICO COMPENSADO - BCS</v>
          </cell>
          <cell r="C4159" t="str">
            <v>M</v>
          </cell>
          <cell r="D4159">
            <v>5.65</v>
          </cell>
        </row>
        <row r="4160">
          <cell r="A4160" t="str">
            <v>SV04409</v>
          </cell>
          <cell r="B4160" t="str">
            <v>TAXA DE PROFUNDIDADE PERFIL COM CALIBRADOR DE 4 BRAÇOS - XYC</v>
          </cell>
          <cell r="C4160" t="str">
            <v>M</v>
          </cell>
          <cell r="D4160">
            <v>4.5</v>
          </cell>
        </row>
        <row r="4161">
          <cell r="A4161" t="str">
            <v>SV04411</v>
          </cell>
          <cell r="B4161" t="str">
            <v>TAXA DE PROFUNDIDADE PERFIL DE RADIOATIVIDADE - RAIOS GAMA EM COMBINAÇÃO</v>
          </cell>
          <cell r="C4161" t="str">
            <v>M</v>
          </cell>
          <cell r="D4161">
            <v>6</v>
          </cell>
        </row>
        <row r="4162">
          <cell r="A4162" t="str">
            <v>SV04412</v>
          </cell>
          <cell r="B4162" t="str">
            <v>TAXA DE PROFUNDIDADE PERFIL DE RADIOATIVIDADE - RAIOS GAMA GR</v>
          </cell>
          <cell r="C4162" t="str">
            <v>M</v>
          </cell>
          <cell r="D4162">
            <v>6</v>
          </cell>
        </row>
        <row r="4163">
          <cell r="A4163" t="str">
            <v>SV04413</v>
          </cell>
          <cell r="B4163" t="str">
            <v>TAXA DE PROFUNDIDADE PERFIL DE RESISTIVIDADE ELÉTRICA</v>
          </cell>
          <cell r="C4163" t="str">
            <v>M</v>
          </cell>
          <cell r="D4163">
            <v>3.5</v>
          </cell>
        </row>
        <row r="4164">
          <cell r="A4164" t="str">
            <v>SV04414</v>
          </cell>
          <cell r="B4164" t="str">
            <v>TAXA DE PROFUNDIDADE PERFIL DE TEMPERATURA</v>
          </cell>
          <cell r="C4164" t="str">
            <v>M</v>
          </cell>
          <cell r="D4164">
            <v>4.2</v>
          </cell>
        </row>
        <row r="4165">
          <cell r="A4165" t="str">
            <v>SV04415</v>
          </cell>
          <cell r="B4165" t="str">
            <v>TAXA DE PROFUNDIDADE PERFIL SONICO COMPENSADO</v>
          </cell>
          <cell r="C4165" t="str">
            <v>M</v>
          </cell>
          <cell r="D4165">
            <v>6</v>
          </cell>
        </row>
        <row r="4166">
          <cell r="A4166" t="str">
            <v>SV04416</v>
          </cell>
          <cell r="B4166" t="str">
            <v>TAXA DE TRANSPORTE ENDOSCOPIA PARA PERFILAGEM ÓTICA DE POÇOS</v>
          </cell>
          <cell r="C4166" t="str">
            <v>KM</v>
          </cell>
          <cell r="D4166">
            <v>3</v>
          </cell>
        </row>
        <row r="4167">
          <cell r="A4167" t="str">
            <v>SV04417</v>
          </cell>
          <cell r="B4167" t="str">
            <v>TAXA DE TRANSPORTE PARA PERFILAGEM ELÉTRICA DE POÇOS</v>
          </cell>
          <cell r="C4167" t="str">
            <v>KM</v>
          </cell>
          <cell r="D4167">
            <v>3</v>
          </cell>
        </row>
        <row r="4168">
          <cell r="A4168" t="str">
            <v>SV04418</v>
          </cell>
          <cell r="B4168" t="str">
            <v>TAXA PARA CÓPIAS ADICIONAIS PERFILAGEM ELÉTRICA</v>
          </cell>
          <cell r="C4168" t="str">
            <v>M</v>
          </cell>
          <cell r="D4168">
            <v>10</v>
          </cell>
        </row>
        <row r="4169">
          <cell r="A4169" t="str">
            <v>SV04419</v>
          </cell>
          <cell r="B4169" t="str">
            <v>TAXA PARA ESCALAS EXTRAS PERFILAGEM ELÉTRICA</v>
          </cell>
          <cell r="C4169" t="str">
            <v>M</v>
          </cell>
          <cell r="D4169">
            <v>9.42</v>
          </cell>
        </row>
        <row r="4170">
          <cell r="A4170" t="str">
            <v>SV04420</v>
          </cell>
          <cell r="B4170" t="str">
            <v>TAXA PARA FORNECIMENTO CD ADICIONAL PERFILAGEM ELÉTRICA</v>
          </cell>
          <cell r="C4170" t="str">
            <v>un</v>
          </cell>
          <cell r="D4170">
            <v>45</v>
          </cell>
        </row>
      </sheetData>
      <sheetData sheetId="9">
        <row r="1">
          <cell r="A1" t="str">
            <v>CÓDIGO</v>
          </cell>
          <cell r="B1" t="str">
            <v>DESCRIÇÃO</v>
          </cell>
          <cell r="C1" t="str">
            <v>UNIDADE</v>
          </cell>
          <cell r="D1" t="str">
            <v>CUSTO UNIT R$</v>
          </cell>
        </row>
        <row r="2">
          <cell r="A2">
            <v>10000</v>
          </cell>
          <cell r="B2" t="str">
            <v>TOPOGRAFIA - EQUIPAMENTOS E SERVIÇOS</v>
          </cell>
          <cell r="D2" t="str">
            <v>S/ BDI</v>
          </cell>
        </row>
        <row r="3">
          <cell r="A3">
            <v>10900</v>
          </cell>
          <cell r="B3" t="str">
            <v>LEVANTAMENTO PLANIMÉTRICO CADASTRAL</v>
          </cell>
          <cell r="C3" t="str">
            <v>M2</v>
          </cell>
          <cell r="D3">
            <v>0.63</v>
          </cell>
        </row>
        <row r="4">
          <cell r="A4">
            <v>11000</v>
          </cell>
          <cell r="B4" t="str">
            <v>LEVANTAMENTO PLANIALTIMÉTRICO CADASTRAL</v>
          </cell>
          <cell r="C4" t="str">
            <v>M2</v>
          </cell>
          <cell r="D4">
            <v>0.76</v>
          </cell>
        </row>
        <row r="5">
          <cell r="A5">
            <v>11100</v>
          </cell>
          <cell r="B5" t="str">
            <v>LOCAÇÃO DE EIXO DE REFERÊNCIA PARA PROJETO DE VIA PÚBLICA</v>
          </cell>
          <cell r="C5" t="str">
            <v>M</v>
          </cell>
          <cell r="D5">
            <v>5.53</v>
          </cell>
        </row>
        <row r="6">
          <cell r="A6">
            <v>11300</v>
          </cell>
          <cell r="B6" t="str">
            <v>NIVELAMENTO DE SEÇÕES TRANSVERSAIS</v>
          </cell>
          <cell r="C6" t="str">
            <v>M/SEC</v>
          </cell>
          <cell r="D6">
            <v>3.28</v>
          </cell>
        </row>
        <row r="7">
          <cell r="A7">
            <v>11400</v>
          </cell>
          <cell r="B7" t="str">
            <v>LEVANTAMENTO PLANIMÉTRICO DE VIA PÚBLICA E SEMI-CADASTRO DE IMÓVEIS</v>
          </cell>
          <cell r="C7" t="str">
            <v>M</v>
          </cell>
          <cell r="D7">
            <v>5.19</v>
          </cell>
        </row>
        <row r="8">
          <cell r="A8">
            <v>11500</v>
          </cell>
          <cell r="B8" t="str">
            <v>NIVELAMENTO DO EIXO DE VIA PÚBLICA INCLUSIVE SOLEIRAS, GUIAS E TAMPÕES</v>
          </cell>
          <cell r="C8" t="str">
            <v>M</v>
          </cell>
          <cell r="D8">
            <v>5.09</v>
          </cell>
        </row>
        <row r="9">
          <cell r="A9">
            <v>11600</v>
          </cell>
          <cell r="B9" t="str">
            <v>CADASTRO DE GALERIA EXISTENTE</v>
          </cell>
          <cell r="C9" t="str">
            <v>PV</v>
          </cell>
          <cell r="D9">
            <v>234.15</v>
          </cell>
        </row>
        <row r="10">
          <cell r="A10">
            <v>11700</v>
          </cell>
          <cell r="B10" t="str">
            <v>ELEMENTOS PARA LOCAÇÃO DE OBRA DE ARTE</v>
          </cell>
          <cell r="C10" t="str">
            <v>M/ EIXO</v>
          </cell>
          <cell r="D10">
            <v>6.99</v>
          </cell>
        </row>
        <row r="11">
          <cell r="A11">
            <v>11800</v>
          </cell>
          <cell r="B11" t="str">
            <v>TRANSPORTE DE COTA DE REFERÊNCIA DE NÍVEL</v>
          </cell>
          <cell r="C11" t="str">
            <v>M</v>
          </cell>
          <cell r="D11">
            <v>2.33</v>
          </cell>
        </row>
        <row r="12">
          <cell r="A12">
            <v>11900</v>
          </cell>
          <cell r="B12" t="str">
            <v>NIVELAMENTO GEOMÉTRICO NO INTERIOR DA GALERIA</v>
          </cell>
          <cell r="C12" t="str">
            <v>M</v>
          </cell>
          <cell r="D12">
            <v>9.32</v>
          </cell>
        </row>
        <row r="13">
          <cell r="A13">
            <v>12000</v>
          </cell>
          <cell r="B13" t="str">
            <v>CADASTRO ESPECIAL DE GALERIA MOLDADA (1:500)</v>
          </cell>
          <cell r="C13" t="str">
            <v>M</v>
          </cell>
          <cell r="D13">
            <v>11.7</v>
          </cell>
        </row>
        <row r="14">
          <cell r="A14">
            <v>12100</v>
          </cell>
          <cell r="B14" t="str">
            <v>NIVELAMENTO GEOMÉTRICO DE FUNDO DO CANAL OU CÓRREGO</v>
          </cell>
          <cell r="C14" t="str">
            <v>M</v>
          </cell>
          <cell r="D14">
            <v>7.83</v>
          </cell>
        </row>
        <row r="15">
          <cell r="A15">
            <v>12200</v>
          </cell>
          <cell r="B15" t="str">
            <v>RELATÓRIO TÉCNICO</v>
          </cell>
          <cell r="C15" t="str">
            <v>M</v>
          </cell>
          <cell r="D15">
            <v>18.36</v>
          </cell>
        </row>
        <row r="16">
          <cell r="A16">
            <v>12300</v>
          </cell>
          <cell r="B16" t="str">
            <v>CADASTRO DE CANALIZAÇÕES CIRCULARES</v>
          </cell>
          <cell r="C16" t="str">
            <v>M</v>
          </cell>
          <cell r="D16">
            <v>5.85</v>
          </cell>
        </row>
        <row r="17">
          <cell r="A17">
            <v>12400</v>
          </cell>
          <cell r="B17" t="str">
            <v>CADASTRO E AMARRAÇÃO DE CAIXA DE INSPEÇÃO, OU CAIXA DE CONCORDÂNCIA, OU CAIXA MORTA</v>
          </cell>
          <cell r="C17" t="str">
            <v>UN</v>
          </cell>
          <cell r="D17">
            <v>94.34</v>
          </cell>
        </row>
        <row r="18">
          <cell r="A18">
            <v>12500</v>
          </cell>
          <cell r="B18" t="str">
            <v>CADASTRO E AMARRAÇÂO DE BOCA DE LOBO OU LEÃO</v>
          </cell>
          <cell r="C18" t="str">
            <v>UN</v>
          </cell>
          <cell r="D18">
            <v>52.07</v>
          </cell>
        </row>
        <row r="19">
          <cell r="A19">
            <v>12600</v>
          </cell>
          <cell r="B19" t="str">
            <v>CADASTRO E AMARRAÇÃO DE PV</v>
          </cell>
          <cell r="C19" t="str">
            <v>UN</v>
          </cell>
          <cell r="D19">
            <v>76.83</v>
          </cell>
        </row>
        <row r="20">
          <cell r="A20">
            <v>12700</v>
          </cell>
          <cell r="B20" t="str">
            <v>CADASTRO E AMARRAÇÃO DE PV RECOBERTO</v>
          </cell>
          <cell r="C20" t="str">
            <v>UN</v>
          </cell>
          <cell r="D20">
            <v>214.31</v>
          </cell>
        </row>
        <row r="21">
          <cell r="A21">
            <v>12800</v>
          </cell>
          <cell r="B21" t="str">
            <v>TRANSPORTE DE COORDENADAS</v>
          </cell>
          <cell r="C21" t="str">
            <v>M</v>
          </cell>
          <cell r="D21">
            <v>2.31</v>
          </cell>
        </row>
        <row r="22">
          <cell r="A22">
            <v>13100</v>
          </cell>
          <cell r="B22" t="str">
            <v>ESTAÇÃO TOTAL PRECISÃO 5", TIPO "LEICA" TC-705 OU SIMILAR, INCLUSIVE ACESSÓRIOS</v>
          </cell>
          <cell r="C22" t="str">
            <v>H</v>
          </cell>
          <cell r="D22">
            <v>10.37</v>
          </cell>
        </row>
        <row r="23">
          <cell r="A23">
            <v>13200</v>
          </cell>
          <cell r="B23" t="str">
            <v>ESTAÇÃO TOTAL PRECISÃO 3", TIPO "LEICA" TC-1103 OU SIMILAR, INCLUSIVE ACESSÓRIOS</v>
          </cell>
          <cell r="C23" t="str">
            <v>H</v>
          </cell>
          <cell r="D23">
            <v>7.5</v>
          </cell>
        </row>
        <row r="24">
          <cell r="A24">
            <v>13300</v>
          </cell>
          <cell r="B24" t="str">
            <v>ESTAÇÃO TOTAL PRECISÃO 1,5", TIPO "LEICA" TC 1101 OU SIMILAR, INCLUSIVE ACESSÓRIOS</v>
          </cell>
          <cell r="C24" t="str">
            <v>H</v>
          </cell>
          <cell r="D24">
            <v>11.38</v>
          </cell>
        </row>
        <row r="25">
          <cell r="A25">
            <v>13400</v>
          </cell>
          <cell r="B25" t="str">
            <v>TEODOLITO DE PRECISÃO 10", TIPO "LEICA" TC 110 OU SIMILAR, INCLUSIVE ACESSÓRIOS</v>
          </cell>
          <cell r="C25" t="str">
            <v>H</v>
          </cell>
          <cell r="D25">
            <v>1.27</v>
          </cell>
        </row>
        <row r="26">
          <cell r="A26">
            <v>13500</v>
          </cell>
          <cell r="B26" t="str">
            <v>NÍVEL PRECISÃO 1,5 MM/KM, TIPO "LEICA" NA2 OU SIMILAR</v>
          </cell>
          <cell r="C26" t="str">
            <v>H</v>
          </cell>
          <cell r="D26">
            <v>0.77</v>
          </cell>
        </row>
        <row r="27">
          <cell r="A27">
            <v>13600</v>
          </cell>
          <cell r="B27" t="str">
            <v>NÍVEL PRECISÃO 0,7 MM/KM, TIPO "LEICA" NA2 OU SIMILAR, INCLUSIVE ACESSÓRIOS</v>
          </cell>
          <cell r="C27" t="str">
            <v>H</v>
          </cell>
          <cell r="D27">
            <v>3.52</v>
          </cell>
        </row>
        <row r="28">
          <cell r="A28">
            <v>13700</v>
          </cell>
          <cell r="B28" t="str">
            <v>NÍVEL PRECISÃO 0,3 MM/KM, TIPO "LEICA" NA2, ACOPLADO COM GPM3 OU SIMILAR, INCLUSIVE ACESSÓRIOS</v>
          </cell>
          <cell r="C28" t="str">
            <v>H</v>
          </cell>
          <cell r="D28">
            <v>5.83</v>
          </cell>
        </row>
        <row r="29">
          <cell r="A29">
            <v>20000</v>
          </cell>
          <cell r="B29" t="str">
            <v>SONDAGENS E ENSAIOS</v>
          </cell>
        </row>
        <row r="30">
          <cell r="A30">
            <v>20100</v>
          </cell>
          <cell r="B30" t="str">
            <v>SONDAGEM MANUAL</v>
          </cell>
          <cell r="C30" t="str">
            <v>.</v>
          </cell>
          <cell r="D30" t="str">
            <v>.</v>
          </cell>
        </row>
        <row r="31">
          <cell r="A31">
            <v>20101</v>
          </cell>
          <cell r="B31" t="str">
            <v>SONDAGEM A TRADO MANUAL</v>
          </cell>
          <cell r="C31" t="str">
            <v>M</v>
          </cell>
          <cell r="D31">
            <v>89.06</v>
          </cell>
        </row>
        <row r="32">
          <cell r="A32">
            <v>20102</v>
          </cell>
          <cell r="B32" t="str">
            <v>SONDAGEM COM EXTRAÇÃO DE AMOSTRAS NAS CONDIÇÕES NATURAIS</v>
          </cell>
          <cell r="C32" t="str">
            <v>UN</v>
          </cell>
          <cell r="D32">
            <v>149.1</v>
          </cell>
        </row>
        <row r="33">
          <cell r="A33">
            <v>20200</v>
          </cell>
          <cell r="B33" t="str">
            <v>SONDAGEM A PERCUSSÃO</v>
          </cell>
          <cell r="C33" t="str">
            <v>.</v>
          </cell>
          <cell r="D33" t="str">
            <v>.</v>
          </cell>
        </row>
        <row r="34">
          <cell r="A34">
            <v>20202</v>
          </cell>
          <cell r="B34" t="str">
            <v>MOBILIZAÇÃO E INSTALAÇÃO DE 1 EQUIPAMENTO</v>
          </cell>
          <cell r="C34" t="str">
            <v>UN</v>
          </cell>
          <cell r="D34">
            <v>674.25</v>
          </cell>
        </row>
        <row r="35">
          <cell r="A35">
            <v>20204</v>
          </cell>
          <cell r="B35" t="str">
            <v>DESLOCAMENTO DE EQUIPAMENTO ENTRE FUROS EM TERRENO PLANO, CONSIDERANDO A DISTÂNCIA ATÉ 100M</v>
          </cell>
          <cell r="C35" t="str">
            <v>UN</v>
          </cell>
          <cell r="D35">
            <v>95.68</v>
          </cell>
        </row>
        <row r="36">
          <cell r="A36">
            <v>20205</v>
          </cell>
          <cell r="B36" t="str">
            <v>DESLOCAMENTO DE EQUIPAMENTO ENTRE FUROS EM TERRENO PLANO, CONSIDERANDO A DISTÂNCIA DE 100 À 200M</v>
          </cell>
          <cell r="C36" t="str">
            <v>UN</v>
          </cell>
          <cell r="D36">
            <v>191.36</v>
          </cell>
        </row>
        <row r="37">
          <cell r="A37">
            <v>20206</v>
          </cell>
          <cell r="B37" t="str">
            <v>DESLOCAMENTO DE EQUIPAMENTO ENTRE FUROS EM TERRENO PLANO, CONSIDERANDO A DISTÂNCIA ACIMA DE 200M</v>
          </cell>
          <cell r="C37" t="str">
            <v>UN</v>
          </cell>
          <cell r="D37">
            <v>287.05</v>
          </cell>
        </row>
        <row r="38">
          <cell r="A38">
            <v>20207</v>
          </cell>
          <cell r="B38" t="str">
            <v>DESLOCAMENTO DE EQUIPAMENTO EM TERRENO ACIDENTADO, CONSIDERANDO A DISTÂNCIA ATÉ 50M</v>
          </cell>
          <cell r="C38" t="str">
            <v>UN</v>
          </cell>
          <cell r="D38">
            <v>95.68</v>
          </cell>
        </row>
        <row r="39">
          <cell r="A39">
            <v>20208</v>
          </cell>
          <cell r="B39" t="str">
            <v>DESLOCAMENTO DE EQUIPAMENTO EM TERRENO ACIDENTADO, CONSIDERANDO A DISTÂNCIA ACIMA DE 50M</v>
          </cell>
          <cell r="C39" t="str">
            <v>UN</v>
          </cell>
          <cell r="D39">
            <v>167</v>
          </cell>
        </row>
        <row r="40">
          <cell r="A40">
            <v>20209</v>
          </cell>
          <cell r="B40" t="str">
            <v>EXECUÇÃO DE PLATAFORMA EM TERRENO ALAGADIÇO OU ACIDENTADO</v>
          </cell>
          <cell r="C40" t="str">
            <v>UN</v>
          </cell>
          <cell r="D40">
            <v>221.02</v>
          </cell>
        </row>
        <row r="41">
          <cell r="A41">
            <v>20210</v>
          </cell>
          <cell r="B41" t="str">
            <v>PERFURAÇÃO E EXECUÇÃO  DE  ENSAIO PENETOMÉTRICO OU DE LAVAGEM POR TEMPO</v>
          </cell>
          <cell r="C41" t="str">
            <v>M</v>
          </cell>
          <cell r="D41">
            <v>137.78</v>
          </cell>
        </row>
        <row r="42">
          <cell r="A42">
            <v>20300</v>
          </cell>
          <cell r="B42" t="str">
            <v>SONDAGEM ROTATIVA</v>
          </cell>
          <cell r="C42" t="str">
            <v>.</v>
          </cell>
          <cell r="D42" t="str">
            <v>.</v>
          </cell>
        </row>
        <row r="43">
          <cell r="A43">
            <v>20301</v>
          </cell>
          <cell r="B43" t="str">
            <v>MOBILIZAÇÃO E INSTALAÇÃO DE 1 EQUIPAMENTO, CONSIDERANDO A DISTÂNCIA ATÉ 10KM</v>
          </cell>
          <cell r="C43" t="str">
            <v>UN</v>
          </cell>
          <cell r="D43">
            <v>391.14</v>
          </cell>
        </row>
        <row r="44">
          <cell r="A44">
            <v>20302</v>
          </cell>
          <cell r="B44" t="str">
            <v>MOBILIZAÇÃO E INSTALAÇÃO DE 1 EQUIPAMENTO, CONSIDERANDO A DISTÂNCIA DE 10 À 20KM</v>
          </cell>
          <cell r="C44" t="str">
            <v>UN</v>
          </cell>
          <cell r="D44">
            <v>618.69000000000005</v>
          </cell>
        </row>
        <row r="45">
          <cell r="A45">
            <v>20303</v>
          </cell>
          <cell r="B45" t="str">
            <v>MOBILIZAÇÃO E INSTALAÇÃO DE 1 EQUIPAMENTO, CONSIDERANDO A DISTÂNCIA ACIMA DE 20KM</v>
          </cell>
          <cell r="C45" t="str">
            <v>UN</v>
          </cell>
          <cell r="D45">
            <v>846.24</v>
          </cell>
        </row>
        <row r="46">
          <cell r="A46">
            <v>20305</v>
          </cell>
          <cell r="B46" t="str">
            <v>DESLOCAMENTO DE EQUIPAMENTO ENTRE FUROS EM TERRENO PLANO, CONSIDERANDO A DISTÂNCIA ATÉ 100M</v>
          </cell>
          <cell r="C46" t="str">
            <v>UN</v>
          </cell>
          <cell r="D46">
            <v>163.58000000000001</v>
          </cell>
        </row>
        <row r="47">
          <cell r="A47">
            <v>20306</v>
          </cell>
          <cell r="B47" t="str">
            <v>DESLOCAMENTO DE EQUIPAMENTO ENTRE FUROS EM TERRENO PLANO, CONSIDERANDO A DISTÂNCIA DE 100 À 200M</v>
          </cell>
          <cell r="C47" t="str">
            <v>UN</v>
          </cell>
          <cell r="D47">
            <v>245.37</v>
          </cell>
        </row>
        <row r="48">
          <cell r="A48">
            <v>20307</v>
          </cell>
          <cell r="B48" t="str">
            <v>DESLOCAMENTO DE EQUIPAMENTO ENTRE FUROS EM TERRENO PLANO, CONSIDERANDO A DISTÂNCIA ACIMA DE 200M</v>
          </cell>
          <cell r="C48" t="str">
            <v>UN</v>
          </cell>
          <cell r="D48">
            <v>327.17</v>
          </cell>
        </row>
        <row r="49">
          <cell r="A49">
            <v>20308</v>
          </cell>
          <cell r="B49" t="str">
            <v>DESLOCAMENTO DE EQUIPAMENTO ENTRE FUROS EM TERRENO ACIDENTADO, CONSIDERANDO A DISTÂNCIA ATÉ 50M</v>
          </cell>
          <cell r="C49" t="str">
            <v>UN</v>
          </cell>
          <cell r="D49">
            <v>163.58000000000001</v>
          </cell>
        </row>
        <row r="50">
          <cell r="A50">
            <v>20309</v>
          </cell>
          <cell r="B50" t="str">
            <v>DESLOCAMENTO DE EQUIPAMENTO ENTRE FUROS EM TERRENO ACIDENTADO, CONSIDERANDO A DISTÂNCIA ACIMA DE 50M</v>
          </cell>
          <cell r="C50" t="str">
            <v>UN</v>
          </cell>
          <cell r="D50">
            <v>245.37</v>
          </cell>
        </row>
        <row r="51">
          <cell r="A51">
            <v>20310</v>
          </cell>
          <cell r="B51" t="str">
            <v>EXECUÇÃO DE PLATAFORMA EM TERRENO ALAGADIÇO OU ACIDENTADO</v>
          </cell>
          <cell r="C51" t="str">
            <v>UN</v>
          </cell>
          <cell r="D51">
            <v>495.44</v>
          </cell>
        </row>
        <row r="52">
          <cell r="A52">
            <v>20311</v>
          </cell>
          <cell r="B52" t="str">
            <v>PERFURAÇÃO EM SOLOS OU ROCHAS DECOMPOSTAS HX</v>
          </cell>
          <cell r="C52" t="str">
            <v>M</v>
          </cell>
          <cell r="D52">
            <v>194.52</v>
          </cell>
        </row>
        <row r="53">
          <cell r="A53">
            <v>20312</v>
          </cell>
          <cell r="B53" t="str">
            <v>PERFURAÇÃO EM SOLOS OU ROCHAS DECOMPOSTAS NX</v>
          </cell>
          <cell r="C53" t="str">
            <v>M</v>
          </cell>
          <cell r="D53">
            <v>193.51</v>
          </cell>
        </row>
        <row r="54">
          <cell r="A54">
            <v>20313</v>
          </cell>
          <cell r="B54" t="str">
            <v>PERFURAÇÃO EM SOLOS OU ROCHAS DECOMPOSTAS BX</v>
          </cell>
          <cell r="C54" t="str">
            <v>M</v>
          </cell>
          <cell r="D54">
            <v>193.17</v>
          </cell>
        </row>
        <row r="55">
          <cell r="A55">
            <v>20314</v>
          </cell>
          <cell r="B55" t="str">
            <v>PERFURAÇÃO EM SOLOS OU ROCHAS DECOMPOSTAS AX</v>
          </cell>
          <cell r="C55" t="str">
            <v>M</v>
          </cell>
          <cell r="D55">
            <v>192.95</v>
          </cell>
        </row>
        <row r="56">
          <cell r="A56">
            <v>20315</v>
          </cell>
          <cell r="B56" t="str">
            <v>PERFURAÇÃO EM ROCHA MOLE (FILITOS, SILTITOS, ARENITOS, E ROCHAS AFINS), ACRÉSCIMO DE ... (EM RELAÇÃO AO PREÇO DA PERFURAÇÃO EM SOLOS E ROCHAS DECOMPOSTAS)</v>
          </cell>
          <cell r="C56" t="str">
            <v>%</v>
          </cell>
          <cell r="D56">
            <v>100</v>
          </cell>
        </row>
        <row r="57">
          <cell r="A57">
            <v>20316</v>
          </cell>
          <cell r="B57" t="str">
            <v>PERFURAÇÃO EM ROCHA DURA OU EXTRA-DURA (GRANITOS, GNAISSES, QUARTZITOS E ROCHAS AFINS), ACRÉSCIMO DE... (EM RELAÇÃO AO PREÇO DA PERFURAÇÃO EM SOLOS OU ROCHAS DECOMPOSTAS)</v>
          </cell>
          <cell r="C57" t="str">
            <v>%</v>
          </cell>
          <cell r="D57">
            <v>300</v>
          </cell>
        </row>
        <row r="58">
          <cell r="A58">
            <v>20400</v>
          </cell>
          <cell r="B58" t="str">
            <v>POÇOS DE INSPEÇÃO</v>
          </cell>
          <cell r="C58" t="str">
            <v>.</v>
          </cell>
          <cell r="D58" t="str">
            <v>.</v>
          </cell>
        </row>
        <row r="59">
          <cell r="A59">
            <v>20401</v>
          </cell>
          <cell r="B59" t="str">
            <v>EXECUÇÃO DE POÇO COM 1M2 DE ÁREA</v>
          </cell>
          <cell r="C59" t="str">
            <v>M</v>
          </cell>
          <cell r="D59">
            <v>93.48</v>
          </cell>
        </row>
        <row r="60">
          <cell r="A60">
            <v>20402</v>
          </cell>
          <cell r="B60" t="str">
            <v>EXECUÇÃO E MATERIAL PARA ESCORAMENTO</v>
          </cell>
          <cell r="C60" t="str">
            <v>M</v>
          </cell>
          <cell r="D60">
            <v>570.67999999999995</v>
          </cell>
        </row>
        <row r="61">
          <cell r="A61">
            <v>20403</v>
          </cell>
          <cell r="B61" t="str">
            <v>REATERRO DO POÇO</v>
          </cell>
          <cell r="C61" t="str">
            <v>M</v>
          </cell>
          <cell r="D61">
            <v>9.74</v>
          </cell>
        </row>
        <row r="62">
          <cell r="A62">
            <v>20500</v>
          </cell>
          <cell r="B62" t="str">
            <v>ENSAIOS "IN SITU"</v>
          </cell>
          <cell r="C62" t="str">
            <v>.</v>
          </cell>
          <cell r="D62" t="str">
            <v>.</v>
          </cell>
        </row>
        <row r="63">
          <cell r="A63">
            <v>20503</v>
          </cell>
          <cell r="B63" t="str">
            <v>INSTALAÇÃO DE MEDIDOR DE NÍVEL D'ÁGUA</v>
          </cell>
          <cell r="C63" t="str">
            <v>M</v>
          </cell>
          <cell r="D63">
            <v>112.44</v>
          </cell>
        </row>
        <row r="64">
          <cell r="A64">
            <v>20504</v>
          </cell>
          <cell r="B64" t="str">
            <v>INSTALAÇÃO DE PIEZOMETRO</v>
          </cell>
          <cell r="C64" t="str">
            <v>M</v>
          </cell>
          <cell r="D64">
            <v>262.56</v>
          </cell>
        </row>
        <row r="65">
          <cell r="A65">
            <v>20600</v>
          </cell>
          <cell r="B65" t="str">
            <v>ENSAIOS DE LABORATÓRIO</v>
          </cell>
          <cell r="C65" t="str">
            <v>.</v>
          </cell>
          <cell r="D65" t="str">
            <v>.</v>
          </cell>
        </row>
        <row r="66">
          <cell r="A66">
            <v>20601</v>
          </cell>
          <cell r="B66" t="str">
            <v>ENSAIOS DE LABORATÓRIO - UMIDADE NATURAL</v>
          </cell>
          <cell r="C66" t="str">
            <v>ENS.</v>
          </cell>
          <cell r="D66">
            <v>28.46</v>
          </cell>
        </row>
        <row r="67">
          <cell r="A67">
            <v>20602</v>
          </cell>
          <cell r="B67" t="str">
            <v>ENSAIOS DE LABORATÓRIO - LIMITE DE LIQUIDEZ</v>
          </cell>
          <cell r="C67" t="str">
            <v>ENS.</v>
          </cell>
          <cell r="D67">
            <v>124.72</v>
          </cell>
        </row>
        <row r="68">
          <cell r="A68">
            <v>20603</v>
          </cell>
          <cell r="B68" t="str">
            <v>ENSAIOS DE LABORATÓRIO - PLASTICIDADE</v>
          </cell>
          <cell r="C68" t="str">
            <v>ENS.</v>
          </cell>
          <cell r="D68">
            <v>100.95</v>
          </cell>
        </row>
        <row r="69">
          <cell r="A69">
            <v>20604</v>
          </cell>
          <cell r="B69" t="str">
            <v>ENSAIOS DE LABORATÓRIO - COMPACTAÇÃO</v>
          </cell>
          <cell r="C69" t="str">
            <v>ENS.</v>
          </cell>
          <cell r="D69">
            <v>308.64</v>
          </cell>
        </row>
        <row r="70">
          <cell r="A70">
            <v>20605</v>
          </cell>
          <cell r="B70" t="str">
            <v>ENSAIOS DE LABORATÓRIO - GRANULOMETRIA</v>
          </cell>
          <cell r="C70" t="str">
            <v>ENS.</v>
          </cell>
          <cell r="D70">
            <v>198.7</v>
          </cell>
        </row>
        <row r="71">
          <cell r="A71">
            <v>20606</v>
          </cell>
          <cell r="B71" t="str">
            <v>ENSAIOS DE LABORATÓRIO - PROCTOR SIMPLES</v>
          </cell>
          <cell r="C71" t="str">
            <v>ENS.</v>
          </cell>
          <cell r="D71">
            <v>352.13</v>
          </cell>
        </row>
        <row r="72">
          <cell r="A72">
            <v>20607</v>
          </cell>
          <cell r="B72" t="str">
            <v>ENSAIOS DE LABORATÓRIO - CBR MOLDADO</v>
          </cell>
          <cell r="C72" t="str">
            <v>ENS.</v>
          </cell>
          <cell r="D72">
            <v>298.56</v>
          </cell>
        </row>
        <row r="73">
          <cell r="A73">
            <v>20608</v>
          </cell>
          <cell r="B73" t="str">
            <v>ENSAIOS DE LABORATÓRIO - ENSAIO DE CBR INDEFORMADO</v>
          </cell>
          <cell r="C73" t="str">
            <v>ENS.</v>
          </cell>
          <cell r="D73">
            <v>234.02</v>
          </cell>
        </row>
        <row r="74">
          <cell r="A74">
            <v>20609</v>
          </cell>
          <cell r="B74" t="str">
            <v>ENSAIOS DE LABORATÓRIO - CBR-5 PONTOS (MOLDADO)</v>
          </cell>
          <cell r="C74" t="str">
            <v>ENS.</v>
          </cell>
          <cell r="D74">
            <v>736.75</v>
          </cell>
        </row>
        <row r="75">
          <cell r="A75">
            <v>20610</v>
          </cell>
          <cell r="B75" t="str">
            <v>ENSAIOS DE LABORATÓRIO - CBR-5 PONTOS (INDEFORMADO)</v>
          </cell>
          <cell r="C75" t="str">
            <v>ENS.</v>
          </cell>
          <cell r="D75">
            <v>526.29999999999995</v>
          </cell>
        </row>
        <row r="76">
          <cell r="A76">
            <v>20611</v>
          </cell>
          <cell r="B76" t="str">
            <v>ENSAIOS DE LABORATÓRIO - LOS ANGELES</v>
          </cell>
          <cell r="C76" t="str">
            <v>ENS.</v>
          </cell>
          <cell r="D76">
            <v>643.38</v>
          </cell>
        </row>
        <row r="77">
          <cell r="A77">
            <v>20613</v>
          </cell>
          <cell r="B77" t="str">
            <v>ENSAIOS DE LABORATÓRIO - DURABILIDADE</v>
          </cell>
          <cell r="C77" t="str">
            <v>ENS.</v>
          </cell>
          <cell r="D77">
            <v>698.85</v>
          </cell>
        </row>
        <row r="78">
          <cell r="A78">
            <v>20614</v>
          </cell>
          <cell r="B78" t="str">
            <v>ENSAIOS DE LABORATÓRIO - ADESIVIDADE</v>
          </cell>
          <cell r="C78" t="str">
            <v>ENS.</v>
          </cell>
          <cell r="D78">
            <v>352.13</v>
          </cell>
        </row>
        <row r="79">
          <cell r="A79">
            <v>20615</v>
          </cell>
          <cell r="B79" t="str">
            <v>ENSAIOS DE LABORATÓRIO - VISCOSIDADE</v>
          </cell>
          <cell r="C79" t="str">
            <v>ENS.</v>
          </cell>
          <cell r="D79">
            <v>233.78</v>
          </cell>
        </row>
        <row r="80">
          <cell r="A80">
            <v>20617</v>
          </cell>
          <cell r="B80" t="str">
            <v>ENSAIOS DE LABORATÓRIO - PONTO DE FULGOR</v>
          </cell>
          <cell r="C80" t="str">
            <v>ENS.</v>
          </cell>
          <cell r="D80">
            <v>203.24</v>
          </cell>
        </row>
        <row r="81">
          <cell r="A81">
            <v>20618</v>
          </cell>
          <cell r="B81" t="str">
            <v>ENSAIOS DE LABORATÓRIO - PENETRAÇÃO</v>
          </cell>
          <cell r="C81" t="str">
            <v>ENS.</v>
          </cell>
          <cell r="D81">
            <v>301.49</v>
          </cell>
        </row>
        <row r="82">
          <cell r="A82">
            <v>20619</v>
          </cell>
          <cell r="B82" t="str">
            <v>ENSAIOS DE LABORATÓRIO - PONTO DE AMOLECIMENTO</v>
          </cell>
          <cell r="C82" t="str">
            <v>ENS.</v>
          </cell>
          <cell r="D82">
            <v>176.06</v>
          </cell>
        </row>
        <row r="83">
          <cell r="A83">
            <v>20621</v>
          </cell>
          <cell r="B83" t="str">
            <v>ENSAIOS DE LABORATÓRIO - DOSAGEM MARSHALL, GRANULOMETRIA, TEOR DE ASFALTO, ESTABILIDADE E FLUÊNCIA</v>
          </cell>
          <cell r="C83" t="str">
            <v>ENS.</v>
          </cell>
          <cell r="D83">
            <v>2736.49</v>
          </cell>
        </row>
        <row r="84">
          <cell r="A84">
            <v>20622</v>
          </cell>
          <cell r="B84" t="str">
            <v>CONTROLE TECNOLÓGICO DE CONCRETO - ENSAIO DE ESCLEROMETRIA EM 10 PONTOS COM 16 TIROS POR PONTO</v>
          </cell>
          <cell r="C84" t="str">
            <v>ENS.</v>
          </cell>
          <cell r="D84">
            <v>2128.1799999999998</v>
          </cell>
        </row>
        <row r="85">
          <cell r="A85">
            <v>30000</v>
          </cell>
          <cell r="B85" t="str">
            <v>PROJETOS, ESTUDOS E SERVIÇOS</v>
          </cell>
        </row>
        <row r="86">
          <cell r="A86">
            <v>30100</v>
          </cell>
          <cell r="B86" t="str">
            <v>DIMENSIONAMENTO DE PAVIMENTO</v>
          </cell>
          <cell r="C86" t="str">
            <v>FURO</v>
          </cell>
          <cell r="D86">
            <v>139.66</v>
          </cell>
        </row>
        <row r="87">
          <cell r="A87">
            <v>30200</v>
          </cell>
          <cell r="B87" t="str">
            <v>PROJETO EM PLANTA PARA PAVIMENTAÇÃO DE VIA PÚBLICA COM UMA PISTA</v>
          </cell>
          <cell r="C87" t="str">
            <v>M</v>
          </cell>
          <cell r="D87">
            <v>1.64</v>
          </cell>
        </row>
        <row r="88">
          <cell r="A88">
            <v>30300</v>
          </cell>
          <cell r="B88" t="str">
            <v>PROJETO EM PERFIL DE PAVIMENTAÇÃO DE VIA PÚBLICA COM UMA PISTA</v>
          </cell>
          <cell r="C88" t="str">
            <v>M</v>
          </cell>
          <cell r="D88">
            <v>0.78</v>
          </cell>
        </row>
        <row r="89">
          <cell r="A89">
            <v>30400</v>
          </cell>
          <cell r="B89" t="str">
            <v>PROJETO HIDRÁULICO DE GALERIA PLUVIAL EM TUBOS</v>
          </cell>
          <cell r="C89" t="str">
            <v>M</v>
          </cell>
          <cell r="D89">
            <v>5.53</v>
          </cell>
        </row>
        <row r="90">
          <cell r="A90">
            <v>30500</v>
          </cell>
          <cell r="B90" t="str">
            <v>PROJETO HIDRÁULICO DE GALERIA PLUVIAL MOLDADA EXCLUINDO O PROJETO ESTRUTURAL</v>
          </cell>
          <cell r="C90" t="str">
            <v>M</v>
          </cell>
          <cell r="D90">
            <v>11.7</v>
          </cell>
        </row>
        <row r="91">
          <cell r="A91">
            <v>30600</v>
          </cell>
          <cell r="B91" t="str">
            <v>PROJETO HIDRÁULICO DE REFORÇO DE GALERIA EXISTENTE, EM TUBOS</v>
          </cell>
          <cell r="C91" t="str">
            <v>M</v>
          </cell>
          <cell r="D91">
            <v>5.0599999999999996</v>
          </cell>
        </row>
        <row r="92">
          <cell r="A92">
            <v>30700</v>
          </cell>
          <cell r="B92" t="str">
            <v>ESTUDO HIDROLÓGICO DE VIA PÚBLICA INTEGRANTE DE PROGRAMA DE PAVIMENTAÇÃO, QUE VIER A DISPENSAR GALERIA OU EXIGÍ-LA MOLDADA</v>
          </cell>
          <cell r="C92" t="str">
            <v>M</v>
          </cell>
          <cell r="D92">
            <v>4.13</v>
          </cell>
        </row>
        <row r="93">
          <cell r="A93">
            <v>30800</v>
          </cell>
          <cell r="B93" t="str">
            <v>ESTUDO HIDROLÓGICO DE VIA PÚBLICA INTEGRANTE DE PROGRAMA DE PAVIMENTAÇÃO E PROJETO HIDRÁULICO, SE NECESSÁRIA GALERIA EM TUBOS</v>
          </cell>
          <cell r="C93" t="str">
            <v>M</v>
          </cell>
          <cell r="D93">
            <v>5.88</v>
          </cell>
        </row>
        <row r="94">
          <cell r="A94">
            <v>30900</v>
          </cell>
          <cell r="B94" t="str">
            <v>ESTUDO HIDROLÓGICO DE ÁREA ARRUADA</v>
          </cell>
          <cell r="C94" t="str">
            <v>KM2</v>
          </cell>
          <cell r="D94">
            <v>2623.26</v>
          </cell>
        </row>
        <row r="95">
          <cell r="A95">
            <v>31000</v>
          </cell>
          <cell r="B95" t="str">
            <v>ESTUDO HIDROLÓGICO DE ÁREA NÃO ARRUADA</v>
          </cell>
          <cell r="C95" t="str">
            <v>KM2</v>
          </cell>
          <cell r="D95">
            <v>1158.02</v>
          </cell>
        </row>
        <row r="96">
          <cell r="A96">
            <v>31100</v>
          </cell>
          <cell r="B96" t="str">
            <v>ESTUDO HIDRÁULICO DE VIA SITUADA EM ÁREA, OBJETO DE ESTUDO HIDROLÓGICO</v>
          </cell>
          <cell r="C96" t="str">
            <v>M</v>
          </cell>
          <cell r="D96">
            <v>3.6</v>
          </cell>
        </row>
        <row r="97">
          <cell r="A97">
            <v>31200</v>
          </cell>
          <cell r="B97" t="str">
            <v>ESTUDO HIDROLÓGICO E VERIFICAÇÃO DA SUFICIÊNCIA DE GALERIA EXISTENTE, EM TUBOS</v>
          </cell>
          <cell r="C97" t="str">
            <v>M</v>
          </cell>
          <cell r="D97">
            <v>4.8</v>
          </cell>
        </row>
        <row r="98">
          <cell r="A98">
            <v>31300</v>
          </cell>
          <cell r="B98" t="str">
            <v>VERIFICAÇÃO NO PROJETO DE SISTEMA DE DRENAGEM, DE VIAS QUE DISPENSAM GALERIA DE ÁGUAS PLUVIAIS</v>
          </cell>
          <cell r="C98" t="str">
            <v>M</v>
          </cell>
          <cell r="D98">
            <v>0.54</v>
          </cell>
        </row>
        <row r="99">
          <cell r="A99">
            <v>31400</v>
          </cell>
          <cell r="B99" t="str">
            <v>TRANSCRIÇÃO E ADAPTAÇÃO DE SISTEMAS DE DRENAGEM PROJETADOS EM VIAS PÚBLICAS</v>
          </cell>
          <cell r="C99" t="str">
            <v>M</v>
          </cell>
          <cell r="D99">
            <v>1.43</v>
          </cell>
        </row>
        <row r="100">
          <cell r="A100">
            <v>31500</v>
          </cell>
          <cell r="B100" t="str">
            <v>CÁLCULO ESTRUTURAL DE CONCRETO ARMADO PARA PONTES, VIADUTOS, MUROS DE ARRIMO E OBRAS CONGÊNERES - PERCENTAGEM A SER APLICADA AO ORÇAMENTO DA PARTE ESTRUTURAL DA OBRA, USANDO OS PREÇOS UNITÁRIOS DA TABELA DE SIURB</v>
          </cell>
          <cell r="C100" t="str">
            <v>.</v>
          </cell>
          <cell r="D100" t="str">
            <v>.</v>
          </cell>
        </row>
        <row r="101">
          <cell r="A101">
            <v>31501</v>
          </cell>
          <cell r="B101" t="str">
            <v>CÁLCULO ESTRUTURAL DE CONCRETO ARMADO PARA PONTES, VIADUTOS, MUROS DE ARRIMO E OBRAS CONGÊNERES - PERCENTAGEM A SER APLICADA AO ORÇAMENTO DA PARTE ESTRUTURAL DA OBRA, USANDO OS PREÇOS UNITÁRIOS DA TABELA DE SMSO - ATÉ  50M3</v>
          </cell>
          <cell r="C101" t="str">
            <v>%</v>
          </cell>
          <cell r="D101">
            <v>6.75</v>
          </cell>
        </row>
        <row r="102">
          <cell r="A102">
            <v>31502</v>
          </cell>
          <cell r="B102" t="str">
            <v>CÁLCULO ESTRUTURAL DE CONCRETO ARMADO PARA PONTES, VIADUTOS, MUROS DE ARRIMO E OBRAS CONGÊNERES - PERCENTAGEM A SER APLICADA AO ORÇAMENTO DA PARTE ESTRUTURAL DA OBRA, USANDO OS PREÇOS UNITÁRIOS DA TABELA DE SMSO - ATÉ 100M3</v>
          </cell>
          <cell r="C102" t="str">
            <v>%</v>
          </cell>
          <cell r="D102">
            <v>6.12</v>
          </cell>
        </row>
        <row r="103">
          <cell r="A103">
            <v>31503</v>
          </cell>
          <cell r="B103" t="str">
            <v>CÁLCULO ESTRUTURAL DE CONCRETO ARMADO PARA PONTES, VIADUTOS, MUROS DE ARRIMO E OBRAS CONGÊNERES - PERCENTAGEM A SER APLICADA AO ORÇAMENTO DA PARTE ESTRUTURAL DA OBRA, USANDO OS PREÇOS UNITÁRIOS DA TABELA DE SMSO - ATÉ 200M3</v>
          </cell>
          <cell r="C103" t="str">
            <v>%</v>
          </cell>
          <cell r="D103">
            <v>5.76</v>
          </cell>
        </row>
        <row r="104">
          <cell r="A104">
            <v>31504</v>
          </cell>
          <cell r="B104" t="str">
            <v>CÁLCULO ESTRUTURAL DE CONCRETO ARMADO PARA PONTES, VIADUTOS, MUROS DE ARRIMO E OBRAS CONGÊNERES - PERCENTAGEM A SER APLICADA AO ORÇAMENTO DA PARTE ESTRUTURAL DA OBRA, USANDO OS PREÇOS UNITÁRIOS DA TABELA DE SMSO - ATÉ 500M3</v>
          </cell>
          <cell r="C104" t="str">
            <v>%</v>
          </cell>
          <cell r="D104">
            <v>5.49</v>
          </cell>
        </row>
        <row r="105">
          <cell r="A105">
            <v>31505</v>
          </cell>
          <cell r="B105" t="str">
            <v>CÁLCULO ESTRUTURAL DE CONCRETO ARMADO PARA PONTES, VIADUTOS, MUROS DE ARRIMO E OBRAS CONGÊNERES - PERCENTAGEM A SER APLICADA AO ORÇAMENTO DA PARTE ESTRUTURAL DA OBRA, USANDO OS PREÇOS UNITÁRIOS DA TABELA DE SMSO - ATÉ 1.000M3</v>
          </cell>
          <cell r="C105" t="str">
            <v>%</v>
          </cell>
          <cell r="D105">
            <v>4.95</v>
          </cell>
        </row>
        <row r="106">
          <cell r="A106">
            <v>31506</v>
          </cell>
          <cell r="B106" t="str">
            <v>CÁLCULO ESTRUTURAL DE CONCRETO ARMADO PARA PONTES, VIADUTOS, MUROS DE ARRIMO E OBRAS CONGÊNERES - PERCENTAGEM A SER APLICADA AO ORÇAMENTO DA PARTE ESTRUTURAL DA OBRA, USANDO OS PREÇOS UNITÁRIOS DA TABELA DE SMSO - ATÉ 2.000M3</v>
          </cell>
          <cell r="C106" t="str">
            <v>%</v>
          </cell>
          <cell r="D106">
            <v>4.5</v>
          </cell>
        </row>
        <row r="107">
          <cell r="A107">
            <v>31507</v>
          </cell>
          <cell r="B107" t="str">
            <v>CÁLCULO ESTRUTURAL DE CONCRETO ARMADO PARA PONTES, VIADUTOS, MUROS DE ARRIMO E OBRAS CONGÊNERES - PERCENTAGEM A SER APLICADA AO ORÇAMENTO DA PARTE ESTRUTURAL DA OBRA, USANDO OS PREÇOS UNITÁRIOS DA TABELA DE SMSO - ATÉ 5.000M3</v>
          </cell>
          <cell r="C107" t="str">
            <v>%</v>
          </cell>
          <cell r="D107">
            <v>4.41</v>
          </cell>
        </row>
        <row r="108">
          <cell r="A108">
            <v>31508</v>
          </cell>
          <cell r="B108" t="str">
            <v>CÁLCULO ESTRUTURAL DE CONCRETO ARMADO PARA PONTES, VIADUTOS, MUROS DE ARRIMO E OBRAS CONGÊNERES - PERCENTAGEM A SER APLICADA AO ORÇAMENTO DA PARTE ESTRUTURAL DA OBRA, USANDO OS PREÇOS UNITÁRIOS DA TABELA DE SMSO - ATÉ 10.000M3</v>
          </cell>
          <cell r="C108" t="str">
            <v>%</v>
          </cell>
          <cell r="D108">
            <v>4.32</v>
          </cell>
        </row>
        <row r="109">
          <cell r="A109">
            <v>31509</v>
          </cell>
          <cell r="B109" t="str">
            <v>CÁLCULO ESTRUTURAL DE CONCRETO ARMADO PARA PONTES, VIADUTOS, MUROS DE ARRIMO E OBRAS CONGÊNERES - PERCENTAGEM A SER APLICADA AO ORÇAMENTO DA PARTE ESTRUTURAL DA OBRA, USANDO OS PREÇOS UNITÁRIOS DA TABELA DE SMSO - ACIMA DE 10.000M3</v>
          </cell>
          <cell r="C109" t="str">
            <v>%</v>
          </cell>
          <cell r="D109">
            <v>4.2300000000000004</v>
          </cell>
        </row>
        <row r="110">
          <cell r="A110">
            <v>31600</v>
          </cell>
          <cell r="B110" t="str">
            <v>PROJETO ESTRUTURAL DE CONCRETO ARMADO PARA GALERIA MOLDADA, EM MÓDULOS DE 10M DE EXTENSÃO, PODENDO AS FUNDAÇÕES SEREM DIRETAS, SOBRE ESTACAS OU AMBAS AS SOLUÇÕES, APLICA-SE OS PERCENTUAIS DO ITEM 3.15 PARA MÓDULO; PARA REPETIÇÃO DE MÓDULOS ADOTA-SE:</v>
          </cell>
          <cell r="C110" t="str">
            <v>.</v>
          </cell>
          <cell r="D110" t="str">
            <v>.</v>
          </cell>
        </row>
        <row r="111">
          <cell r="A111">
            <v>31601</v>
          </cell>
          <cell r="B111"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C111" t="str">
            <v>%</v>
          </cell>
          <cell r="D111" t="str">
            <v>25N</v>
          </cell>
        </row>
        <row r="112">
          <cell r="A112">
            <v>31602</v>
          </cell>
          <cell r="B112"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C112" t="str">
            <v>%</v>
          </cell>
          <cell r="D112" t="str">
            <v>25+20N</v>
          </cell>
        </row>
        <row r="113">
          <cell r="A113">
            <v>31603</v>
          </cell>
          <cell r="B113"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C113" t="str">
            <v>%</v>
          </cell>
          <cell r="D113" t="str">
            <v>75+15N</v>
          </cell>
        </row>
        <row r="114">
          <cell r="A114">
            <v>31604</v>
          </cell>
          <cell r="B114"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C114" t="str">
            <v>%</v>
          </cell>
          <cell r="D114" t="str">
            <v>175+10N</v>
          </cell>
        </row>
        <row r="115">
          <cell r="A115">
            <v>31605</v>
          </cell>
          <cell r="B115"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C115" t="str">
            <v>%</v>
          </cell>
          <cell r="D115" t="str">
            <v>375+5N</v>
          </cell>
        </row>
        <row r="116">
          <cell r="A116">
            <v>31800</v>
          </cell>
          <cell r="B116" t="str">
            <v>VISTORIA TÉCNICA DE VIAS DE PROGRAMA DE PAVIMENTAÇÃO</v>
          </cell>
          <cell r="C116" t="str">
            <v>M/VIA</v>
          </cell>
          <cell r="D116">
            <v>4.1500000000000004</v>
          </cell>
        </row>
        <row r="117">
          <cell r="A117">
            <v>31900</v>
          </cell>
          <cell r="B117" t="str">
            <v>PLANILHA DE QUANTIDADE DE SERVIÇOS DE VIAS DO PROGRAMA DE PAVIMENTAÇÃO</v>
          </cell>
          <cell r="C117" t="str">
            <v>M/VIA</v>
          </cell>
          <cell r="D117">
            <v>2.89</v>
          </cell>
        </row>
        <row r="118">
          <cell r="A118">
            <v>32000</v>
          </cell>
          <cell r="B118" t="str">
            <v>CÓPIA XEROX EM TAMANHO OFÍCIO, UMA FACE, PRETO E BRANCO</v>
          </cell>
          <cell r="C118" t="str">
            <v>UN</v>
          </cell>
          <cell r="D118">
            <v>0.72</v>
          </cell>
        </row>
        <row r="119">
          <cell r="A119">
            <v>32001</v>
          </cell>
          <cell r="B119" t="str">
            <v>CÓPIA XEROX TAMANHO OFÍCIO UMA FACE COLORIDA</v>
          </cell>
          <cell r="C119" t="str">
            <v>UN</v>
          </cell>
          <cell r="D119">
            <v>2.4700000000000002</v>
          </cell>
        </row>
        <row r="120">
          <cell r="A120">
            <v>32002</v>
          </cell>
          <cell r="B120" t="str">
            <v>CÓPIA XEROX TAMANHO A3 UMA FACE-PRETO E BRANCO</v>
          </cell>
          <cell r="C120" t="str">
            <v>UN</v>
          </cell>
          <cell r="D120">
            <v>1.07</v>
          </cell>
        </row>
        <row r="121">
          <cell r="A121">
            <v>32003</v>
          </cell>
          <cell r="B121" t="str">
            <v>CÓPIA XEROX TAMANHO A3 UMA FACE COLORIDA</v>
          </cell>
          <cell r="C121" t="str">
            <v>UN</v>
          </cell>
          <cell r="D121">
            <v>5.41</v>
          </cell>
        </row>
        <row r="122">
          <cell r="A122">
            <v>32004</v>
          </cell>
          <cell r="B122" t="str">
            <v>CÓPIA XEROX PRETO E BRANCO</v>
          </cell>
          <cell r="C122" t="str">
            <v>M2</v>
          </cell>
          <cell r="D122">
            <v>15.77</v>
          </cell>
        </row>
        <row r="123">
          <cell r="A123">
            <v>32200</v>
          </cell>
          <cell r="B123" t="str">
            <v>LOCAÇÃO DE VEÍCULO DE PASSAGEIRO TIPO VW GOL OU SIMILAR, COM MOTORISTA, INCLUINDO MANUTENÇÃO E COMBUSTÍVEL (MÍNIMO 200 H/MÊS)</v>
          </cell>
          <cell r="C123" t="str">
            <v>H</v>
          </cell>
          <cell r="D123">
            <v>52</v>
          </cell>
        </row>
        <row r="124">
          <cell r="A124">
            <v>32300</v>
          </cell>
          <cell r="B124" t="str">
            <v>FOTO COLORIDA 10 X 15CM ( REVELAÇÃO)</v>
          </cell>
          <cell r="C124" t="str">
            <v>UN</v>
          </cell>
          <cell r="D124">
            <v>3.34</v>
          </cell>
        </row>
        <row r="125">
          <cell r="A125">
            <v>32400</v>
          </cell>
          <cell r="B125" t="str">
            <v>CONSULTOR</v>
          </cell>
          <cell r="C125" t="str">
            <v>H</v>
          </cell>
          <cell r="D125">
            <v>470.94</v>
          </cell>
        </row>
        <row r="126">
          <cell r="A126">
            <v>32500</v>
          </cell>
          <cell r="B126" t="str">
            <v>COORDENADOR GERAL</v>
          </cell>
          <cell r="C126" t="str">
            <v>H</v>
          </cell>
          <cell r="D126">
            <v>470.94</v>
          </cell>
        </row>
        <row r="127">
          <cell r="A127">
            <v>32600</v>
          </cell>
          <cell r="B127" t="str">
            <v>COORDENADOR SETORIAL</v>
          </cell>
          <cell r="C127" t="str">
            <v>H</v>
          </cell>
          <cell r="D127">
            <v>470.94</v>
          </cell>
        </row>
        <row r="128">
          <cell r="A128">
            <v>32700</v>
          </cell>
          <cell r="B128" t="str">
            <v>ENGENHEIRO/ ARQUITETO SÊNIOR</v>
          </cell>
          <cell r="C128" t="str">
            <v>H</v>
          </cell>
          <cell r="D128">
            <v>255.03</v>
          </cell>
        </row>
        <row r="129">
          <cell r="A129">
            <v>32900</v>
          </cell>
          <cell r="B129" t="str">
            <v>ENGENHEIRO/ ARQUITETO  PLENO</v>
          </cell>
          <cell r="C129" t="str">
            <v>H</v>
          </cell>
          <cell r="D129">
            <v>171.07</v>
          </cell>
        </row>
        <row r="130">
          <cell r="A130">
            <v>33000</v>
          </cell>
          <cell r="B130" t="str">
            <v>ENGENHEIRO/ ARQUITETO JUNIOR</v>
          </cell>
          <cell r="C130" t="str">
            <v>H</v>
          </cell>
          <cell r="D130">
            <v>163.13999999999999</v>
          </cell>
        </row>
        <row r="131">
          <cell r="A131">
            <v>33100</v>
          </cell>
          <cell r="B131" t="str">
            <v>AUXILIAR DE LABORATÓRIO</v>
          </cell>
          <cell r="C131" t="str">
            <v>H</v>
          </cell>
          <cell r="D131">
            <v>23.96</v>
          </cell>
        </row>
        <row r="132">
          <cell r="A132">
            <v>33200</v>
          </cell>
          <cell r="B132" t="str">
            <v>AUXILIAR DE TOPOGRAFIA</v>
          </cell>
          <cell r="C132" t="str">
            <v>H</v>
          </cell>
          <cell r="D132">
            <v>26.27</v>
          </cell>
        </row>
        <row r="133">
          <cell r="A133">
            <v>33300</v>
          </cell>
          <cell r="B133" t="str">
            <v>TECNÓLOGO  EM CONSTRUÇÃO CIVIL NÍVEL SUPERIOR, COM 5 À 10 ANOS DE EXPERIÊNCIA</v>
          </cell>
          <cell r="C133" t="str">
            <v>H</v>
          </cell>
          <cell r="D133">
            <v>99.93</v>
          </cell>
        </row>
        <row r="134">
          <cell r="A134">
            <v>33500</v>
          </cell>
          <cell r="B134" t="str">
            <v>DESENHISTA - CADISTA</v>
          </cell>
          <cell r="C134" t="str">
            <v>H</v>
          </cell>
          <cell r="D134">
            <v>55.7</v>
          </cell>
        </row>
        <row r="135">
          <cell r="A135">
            <v>33600</v>
          </cell>
          <cell r="B135" t="str">
            <v>DESENHISTA PROJETISTA</v>
          </cell>
          <cell r="C135" t="str">
            <v>H</v>
          </cell>
          <cell r="D135">
            <v>55.7</v>
          </cell>
        </row>
        <row r="136">
          <cell r="A136">
            <v>33800</v>
          </cell>
          <cell r="B136" t="str">
            <v>LABORATORISTA DE SOLO/PAVIMENTAÇÃO</v>
          </cell>
          <cell r="C136" t="str">
            <v>H</v>
          </cell>
          <cell r="D136">
            <v>79.22</v>
          </cell>
        </row>
        <row r="137">
          <cell r="A137">
            <v>33900</v>
          </cell>
          <cell r="B137" t="str">
            <v>PROJETISTA</v>
          </cell>
          <cell r="C137" t="str">
            <v>H</v>
          </cell>
          <cell r="D137">
            <v>93.33</v>
          </cell>
        </row>
        <row r="138">
          <cell r="A138">
            <v>34000</v>
          </cell>
          <cell r="B138" t="str">
            <v>TOPÓGRAFO</v>
          </cell>
          <cell r="C138" t="str">
            <v>H</v>
          </cell>
          <cell r="D138">
            <v>65.790000000000006</v>
          </cell>
        </row>
        <row r="139">
          <cell r="A139">
            <v>34100</v>
          </cell>
          <cell r="B139" t="str">
            <v>AJUDANTE GERAL</v>
          </cell>
          <cell r="C139" t="str">
            <v>H</v>
          </cell>
          <cell r="D139">
            <v>24.36</v>
          </cell>
        </row>
        <row r="140">
          <cell r="A140">
            <v>34300</v>
          </cell>
          <cell r="B140" t="str">
            <v>DIGITADOR</v>
          </cell>
          <cell r="C140" t="str">
            <v>H</v>
          </cell>
          <cell r="D140">
            <v>42.44</v>
          </cell>
        </row>
        <row r="141">
          <cell r="A141">
            <v>34400</v>
          </cell>
          <cell r="B141" t="str">
            <v>MENSAGEIRO</v>
          </cell>
          <cell r="C141" t="str">
            <v>H</v>
          </cell>
          <cell r="D141">
            <v>29.9</v>
          </cell>
        </row>
        <row r="142">
          <cell r="A142">
            <v>34600</v>
          </cell>
          <cell r="B142" t="str">
            <v>SECRETÁRIA</v>
          </cell>
          <cell r="C142" t="str">
            <v>H</v>
          </cell>
          <cell r="D142">
            <v>57.33</v>
          </cell>
        </row>
        <row r="143">
          <cell r="A143">
            <v>34700</v>
          </cell>
          <cell r="B143" t="str">
            <v>SECRETÁRIA EXECUTIVA</v>
          </cell>
          <cell r="C143" t="str">
            <v>H</v>
          </cell>
          <cell r="D143">
            <v>83.82</v>
          </cell>
        </row>
        <row r="144">
          <cell r="A144">
            <v>35000</v>
          </cell>
          <cell r="B144" t="str">
            <v>DESENHISTA DE TOPOGRAFIA</v>
          </cell>
          <cell r="C144" t="str">
            <v>H</v>
          </cell>
          <cell r="D144">
            <v>57.11</v>
          </cell>
        </row>
        <row r="145">
          <cell r="A145">
            <v>35100</v>
          </cell>
          <cell r="B145" t="str">
            <v>TÉCNICO - NÍVEL MÉDIO</v>
          </cell>
          <cell r="C145" t="str">
            <v>H</v>
          </cell>
          <cell r="D145">
            <v>68.989999999999995</v>
          </cell>
        </row>
        <row r="146">
          <cell r="A146">
            <v>35200</v>
          </cell>
          <cell r="B146" t="str">
            <v>SERVIÇO DE PLOTAGEM EM PAPEL SULFITE, TAMANHO A1, PRETO E BRANCO</v>
          </cell>
          <cell r="C146" t="str">
            <v>UN</v>
          </cell>
          <cell r="D146">
            <v>10.119999999999999</v>
          </cell>
        </row>
        <row r="147">
          <cell r="A147">
            <v>35201</v>
          </cell>
          <cell r="B147" t="str">
            <v>PLOTAGEM EM PAPEL SULFITE, TAMANHO A1, COLORIDA (ARQUIVO ORIGINAL COM EXTENSÃO "PLT")</v>
          </cell>
          <cell r="C147" t="str">
            <v>UN</v>
          </cell>
          <cell r="D147">
            <v>14.26</v>
          </cell>
        </row>
        <row r="148">
          <cell r="A148">
            <v>35202</v>
          </cell>
          <cell r="B148" t="str">
            <v>PLOTAGEM EM PAPEL SULFITE, TAMANHO A0, PRETO E BRANCO (ARQUIVO ORIGINAL COM EXTENSÃO "PLT")</v>
          </cell>
          <cell r="C148" t="str">
            <v>UN</v>
          </cell>
          <cell r="D148">
            <v>13.39</v>
          </cell>
        </row>
        <row r="149">
          <cell r="A149">
            <v>35203</v>
          </cell>
          <cell r="B149" t="str">
            <v>PLOTAGEM EM PAPEL SULFITE,TAMANHO A0, COLORIDA (ARQUIVO ORIGINAL COM EXTENSÃO "PLT")</v>
          </cell>
          <cell r="C149" t="str">
            <v>UN</v>
          </cell>
          <cell r="D149">
            <v>19.29</v>
          </cell>
        </row>
        <row r="150">
          <cell r="A150">
            <v>35317</v>
          </cell>
          <cell r="B150" t="str">
            <v>PROJETO BÁSICO (PRANCHA A1)</v>
          </cell>
          <cell r="C150" t="str">
            <v>UN</v>
          </cell>
          <cell r="D150">
            <v>6149.01</v>
          </cell>
        </row>
        <row r="151">
          <cell r="A151">
            <v>35318</v>
          </cell>
          <cell r="B151" t="str">
            <v>PROJETO EXECUTIVO (PRANCHA A1)</v>
          </cell>
          <cell r="C151" t="str">
            <v>UN</v>
          </cell>
          <cell r="D151">
            <v>5156.75</v>
          </cell>
        </row>
        <row r="152">
          <cell r="A152">
            <v>35401</v>
          </cell>
          <cell r="B152" t="str">
            <v>ADVOGADO JÚNIOR</v>
          </cell>
          <cell r="C152" t="str">
            <v>H</v>
          </cell>
          <cell r="D152">
            <v>69.03</v>
          </cell>
        </row>
        <row r="153">
          <cell r="A153">
            <v>35402</v>
          </cell>
          <cell r="B153" t="str">
            <v>ADVOGADO PLENO</v>
          </cell>
          <cell r="C153" t="str">
            <v>H</v>
          </cell>
          <cell r="D153">
            <v>82.8</v>
          </cell>
        </row>
        <row r="154">
          <cell r="A154">
            <v>35403</v>
          </cell>
          <cell r="B154" t="str">
            <v>ADVOGADO SÊNIOR</v>
          </cell>
          <cell r="C154" t="str">
            <v>H</v>
          </cell>
          <cell r="D154">
            <v>189.57</v>
          </cell>
        </row>
        <row r="155">
          <cell r="A155">
            <v>35404</v>
          </cell>
          <cell r="B155" t="str">
            <v>GEÓLOGO JÚNIOR</v>
          </cell>
          <cell r="C155" t="str">
            <v>H</v>
          </cell>
          <cell r="D155">
            <v>163.13999999999999</v>
          </cell>
        </row>
        <row r="156">
          <cell r="A156">
            <v>35405</v>
          </cell>
          <cell r="B156" t="str">
            <v>GEÓLOGO PLENO</v>
          </cell>
          <cell r="C156" t="str">
            <v>H</v>
          </cell>
          <cell r="D156">
            <v>163.13999999999999</v>
          </cell>
        </row>
        <row r="157">
          <cell r="A157">
            <v>35406</v>
          </cell>
          <cell r="B157" t="str">
            <v>GEÓLOGO SÊNIOR</v>
          </cell>
          <cell r="C157" t="str">
            <v>H</v>
          </cell>
          <cell r="D157">
            <v>180.11</v>
          </cell>
        </row>
        <row r="158">
          <cell r="A158">
            <v>35407</v>
          </cell>
          <cell r="B158" t="str">
            <v>GEÓGRAFO JÚNIOR</v>
          </cell>
          <cell r="C158" t="str">
            <v>H</v>
          </cell>
          <cell r="D158">
            <v>110.72</v>
          </cell>
        </row>
        <row r="159">
          <cell r="A159">
            <v>35408</v>
          </cell>
          <cell r="B159" t="str">
            <v>GEÓGRAFO PLENO</v>
          </cell>
          <cell r="C159" t="str">
            <v>H</v>
          </cell>
          <cell r="D159">
            <v>151.80000000000001</v>
          </cell>
        </row>
        <row r="160">
          <cell r="A160">
            <v>35409</v>
          </cell>
          <cell r="B160" t="str">
            <v>GEÓGRAFO SÊNIOR</v>
          </cell>
          <cell r="C160" t="str">
            <v>H</v>
          </cell>
          <cell r="D160">
            <v>199.41</v>
          </cell>
        </row>
        <row r="161">
          <cell r="A161">
            <v>35410</v>
          </cell>
          <cell r="B161" t="str">
            <v>ASSISTENTE SOCIAL JÚNIOR</v>
          </cell>
          <cell r="C161" t="str">
            <v>H</v>
          </cell>
          <cell r="D161">
            <v>117.76</v>
          </cell>
        </row>
        <row r="162">
          <cell r="A162">
            <v>35411</v>
          </cell>
          <cell r="B162" t="str">
            <v>ASSISTENTE SOCIAL PLENO</v>
          </cell>
          <cell r="C162" t="str">
            <v>H</v>
          </cell>
          <cell r="D162">
            <v>159.13</v>
          </cell>
        </row>
        <row r="163">
          <cell r="A163">
            <v>35412</v>
          </cell>
          <cell r="B163" t="str">
            <v>ASSISTENTE SOCIAL SÊNIOR</v>
          </cell>
          <cell r="C163" t="str">
            <v>H</v>
          </cell>
          <cell r="D163">
            <v>199.41</v>
          </cell>
        </row>
        <row r="164">
          <cell r="A164">
            <v>40000</v>
          </cell>
          <cell r="B164" t="str">
            <v>MOVIMENTO DE TERRA</v>
          </cell>
        </row>
        <row r="165">
          <cell r="A165">
            <v>40100</v>
          </cell>
          <cell r="B165" t="str">
            <v>ESCAVAÇÃO MANUAL PARA FUNDAÇÕES E VALAS COM PROFUNDIDADE MÉDIA MENOR OU IGUAL À 1,50M</v>
          </cell>
          <cell r="C165" t="str">
            <v>M3</v>
          </cell>
          <cell r="D165">
            <v>69.150000000000006</v>
          </cell>
        </row>
        <row r="166">
          <cell r="A166">
            <v>40200</v>
          </cell>
          <cell r="B166" t="str">
            <v>ESCAVAÇÃO MANUAL PARA FUNDAÇÕES E VALAS COM PROFUNDIDADE MÉDIA MAIOR QUE 1,5M E MENOR OU IGUAL À 3,0M</v>
          </cell>
          <cell r="C166" t="str">
            <v>M3</v>
          </cell>
          <cell r="D166">
            <v>80.680000000000007</v>
          </cell>
        </row>
        <row r="167">
          <cell r="A167">
            <v>40300</v>
          </cell>
          <cell r="B167" t="str">
            <v>ESCAVAÇÃO MANUAL PARA FUNDAÇÕES E VALAS COM PROFUNDIDADE MÉDIA MAIOR QUE 3,00M</v>
          </cell>
          <cell r="C167" t="str">
            <v>M3</v>
          </cell>
          <cell r="D167">
            <v>92.2</v>
          </cell>
        </row>
        <row r="168">
          <cell r="A168">
            <v>40400</v>
          </cell>
          <cell r="B168" t="str">
            <v>ESCAVAÇÃO MECÂNICA PARA FUNDAÇÕES E VALAS COM PROFUNDIDADE MENOR OU IGUAL À 4,0M</v>
          </cell>
          <cell r="C168" t="str">
            <v>M3</v>
          </cell>
          <cell r="D168">
            <v>14.86</v>
          </cell>
        </row>
        <row r="169">
          <cell r="A169">
            <v>40500</v>
          </cell>
          <cell r="B169" t="str">
            <v>ESCAVAÇÃO MECÂNICA PARA FUNDAÇÕES E VALAS COM PROFUNDIDADE MAIOR QUE 4,0M</v>
          </cell>
          <cell r="C169" t="str">
            <v>M3</v>
          </cell>
          <cell r="D169">
            <v>17.829999999999998</v>
          </cell>
        </row>
        <row r="170">
          <cell r="A170">
            <v>40600</v>
          </cell>
          <cell r="B170" t="str">
            <v>ESCAVAÇÃO MANUAL DE CÓRREGO</v>
          </cell>
          <cell r="C170" t="str">
            <v>M3</v>
          </cell>
          <cell r="D170">
            <v>115.25</v>
          </cell>
        </row>
        <row r="171">
          <cell r="A171">
            <v>40700</v>
          </cell>
          <cell r="B171" t="str">
            <v>ESCAVAÇÃO MECÂNICA DE CÓRREGO</v>
          </cell>
          <cell r="C171" t="str">
            <v>M3</v>
          </cell>
          <cell r="D171">
            <v>8.66</v>
          </cell>
        </row>
        <row r="172">
          <cell r="A172">
            <v>40800</v>
          </cell>
          <cell r="B172" t="str">
            <v>REATERRO COMPACTADO DE FUNDAÇÃO</v>
          </cell>
          <cell r="C172" t="str">
            <v>M3</v>
          </cell>
          <cell r="D172">
            <v>14.47</v>
          </cell>
        </row>
        <row r="173">
          <cell r="A173">
            <v>40900</v>
          </cell>
          <cell r="B173" t="str">
            <v>REENCHIMENTO DE VALA COM COMPACTAÇÃO, SEM FORNECIMENTO DE TERRA</v>
          </cell>
          <cell r="C173" t="str">
            <v>M3</v>
          </cell>
          <cell r="D173">
            <v>14.47</v>
          </cell>
        </row>
        <row r="174">
          <cell r="A174">
            <v>41000</v>
          </cell>
          <cell r="B174" t="str">
            <v>ESCAVAÇÃO MECÂNICA, CARGA E REMOÇÃO DE TERRA ATÉ A DISTÂNCIA MÉDIA DE 1,0KM, COM CAMINHÃO BASCULANTE DE 10M3</v>
          </cell>
          <cell r="C174" t="str">
            <v>M3</v>
          </cell>
          <cell r="D174">
            <v>17.260000000000002</v>
          </cell>
        </row>
        <row r="175">
          <cell r="A175">
            <v>41100</v>
          </cell>
          <cell r="B175" t="str">
            <v>ESCAVAÇÃO MECÂNICA, CARGA E REMOÇÃO DE TERRA ATÉ A DISTÂNCIA MÉDIA DE 1,0KM, COM CAMINHÃO BASCULANTE DE 14M3</v>
          </cell>
          <cell r="C175" t="str">
            <v>M3</v>
          </cell>
          <cell r="D175">
            <v>13.3</v>
          </cell>
        </row>
        <row r="176">
          <cell r="A176">
            <v>41200</v>
          </cell>
          <cell r="B176" t="str">
            <v>ESCAVAÇÃO MECÂNICA, CARGA E REMOÇÃO DE TERRA ATÉ A DISTÂNCIA MÉDIA DE 1,0KM, COM CAMINHÃO BASCULANTE DE 17M3</v>
          </cell>
          <cell r="C176" t="str">
            <v>M3</v>
          </cell>
          <cell r="D176">
            <v>11.97</v>
          </cell>
        </row>
        <row r="177">
          <cell r="A177">
            <v>41400</v>
          </cell>
          <cell r="B177" t="str">
            <v>CARGA E REMOÇÃO DE TERRA ATÉ A DISTÂNCIA MÉDIA DE 1,0KM, COM CAMINHÃO BASCULANTE DE 10M3</v>
          </cell>
          <cell r="C177" t="str">
            <v>M3</v>
          </cell>
          <cell r="D177">
            <v>14.45</v>
          </cell>
        </row>
        <row r="178">
          <cell r="A178">
            <v>41500</v>
          </cell>
          <cell r="B178" t="str">
            <v>CARGA E REMOÇÃO DE TERRA ATÉ A DISTÂNCIA MÉDIA DE 1,0KM, COM CAMINHÃO BASCULANTE DE 14M3</v>
          </cell>
          <cell r="C178" t="str">
            <v>M3</v>
          </cell>
          <cell r="D178">
            <v>11</v>
          </cell>
        </row>
        <row r="179">
          <cell r="A179">
            <v>41600</v>
          </cell>
          <cell r="B179" t="str">
            <v>CARGA E REMOÇÃO DE TERRA ATÉ A DISTÂNCIA MÉDIA DE 1,0KM, COM CAMINHÃO BASCULANTE DE 17M3</v>
          </cell>
          <cell r="C179" t="str">
            <v>M3</v>
          </cell>
          <cell r="D179">
            <v>10.54</v>
          </cell>
        </row>
        <row r="180">
          <cell r="A180">
            <v>43100</v>
          </cell>
          <cell r="B180" t="str">
            <v>FORNECIMENTO DE TERRA, INCLUINDO ESCAVAÇÃO, CARGA E TRANSPORTE ATÉ A DISTÂNCIA MÉDIA DE 1,0KM, MEDIDO NO ATERRO COMPACTADO</v>
          </cell>
          <cell r="C180" t="str">
            <v>M3</v>
          </cell>
          <cell r="D180">
            <v>29.41</v>
          </cell>
        </row>
        <row r="181">
          <cell r="A181">
            <v>43200</v>
          </cell>
          <cell r="B181" t="str">
            <v>COMPACTAÇÃO DE TERRA, MEDIDA NO ATERRO</v>
          </cell>
          <cell r="C181" t="str">
            <v>M3</v>
          </cell>
          <cell r="D181">
            <v>8.08</v>
          </cell>
        </row>
        <row r="182">
          <cell r="A182">
            <v>43300</v>
          </cell>
          <cell r="B182" t="str">
            <v>LIMPEZA MECANIZADA DE TERRENO, INCLUSIVE DE CAMADA VEGETAL ATÉ 30CM DE PROFUNDIDADE, SEM TRANSPORTE</v>
          </cell>
          <cell r="C182" t="str">
            <v>M2</v>
          </cell>
          <cell r="D182">
            <v>1.66</v>
          </cell>
        </row>
        <row r="183">
          <cell r="A183">
            <v>43310</v>
          </cell>
          <cell r="B183" t="str">
            <v>CORTE, RECORTE E REMOÇÃO DE ÁRVORES INCLUSIVE RAIZES DIÂM. &gt; 5 E &lt; 15CM</v>
          </cell>
          <cell r="C183" t="str">
            <v>UN</v>
          </cell>
          <cell r="D183">
            <v>206.49</v>
          </cell>
        </row>
        <row r="184">
          <cell r="A184">
            <v>43311</v>
          </cell>
          <cell r="B184" t="str">
            <v>CORTE, RECORTE E REMOÇÃO DE ÁRVORES INCLUSIVE RAIZES DIÂM. &gt; 15 E &lt; 30CM</v>
          </cell>
          <cell r="C184" t="str">
            <v>UN</v>
          </cell>
          <cell r="D184">
            <v>528.88</v>
          </cell>
        </row>
        <row r="185">
          <cell r="A185">
            <v>43312</v>
          </cell>
          <cell r="B185" t="str">
            <v>CORTE, RECORTE E REMOÇÃO DE ÁRVORES INCLUSIVE RAIZES DIÂM. &gt; 30 E &lt; 60CM</v>
          </cell>
          <cell r="C185" t="str">
            <v>UN</v>
          </cell>
          <cell r="D185">
            <v>661.1</v>
          </cell>
        </row>
        <row r="186">
          <cell r="A186">
            <v>43313</v>
          </cell>
          <cell r="B186" t="str">
            <v>CORTE, RECORTE E REMOÇÃO DE ÁRVORES INCLUSIVE RAIZES DIÂM. &gt; 60 E &lt; 90 CM</v>
          </cell>
          <cell r="C186" t="str">
            <v>UN</v>
          </cell>
          <cell r="D186">
            <v>793.32</v>
          </cell>
        </row>
        <row r="187">
          <cell r="A187">
            <v>43314</v>
          </cell>
          <cell r="B187" t="str">
            <v>CORTE, RECORTE E REMOÇÃO DE ÁRVORES INCLUSIVE RAIZES DIÂM. &gt; 90CM</v>
          </cell>
          <cell r="C187" t="str">
            <v>UN</v>
          </cell>
          <cell r="D187">
            <v>925.54</v>
          </cell>
        </row>
        <row r="188">
          <cell r="A188">
            <v>43500</v>
          </cell>
          <cell r="B188" t="str">
            <v>APILOAMENTO MANUAL DE CAVA DE FUNDAÇÃO</v>
          </cell>
          <cell r="C188" t="str">
            <v>M2</v>
          </cell>
          <cell r="D188">
            <v>5.76</v>
          </cell>
        </row>
        <row r="189">
          <cell r="A189">
            <v>46000</v>
          </cell>
          <cell r="B189" t="str">
            <v>REMOÇÃO DE TERRA ALÉM DO PRIMEIRO KM, COM CAMINHÃO DE 14M3</v>
          </cell>
          <cell r="C189" t="str">
            <v>M3XKM</v>
          </cell>
          <cell r="D189">
            <v>1.2</v>
          </cell>
        </row>
        <row r="190">
          <cell r="A190">
            <v>46100</v>
          </cell>
          <cell r="B190" t="str">
            <v>REMOÇÃO DE TERRA ALÉM DO PRIMEIRO KM, COM CAMINHÃO DE 17M3</v>
          </cell>
          <cell r="C190" t="str">
            <v>M3XKM</v>
          </cell>
          <cell r="D190">
            <v>1.1299999999999999</v>
          </cell>
        </row>
        <row r="191">
          <cell r="A191">
            <v>46200</v>
          </cell>
          <cell r="B191" t="str">
            <v>REMOÇÃO DE TERRA ALÉM DO PRIMEIRO KM, COM CAMINHÃO DE 10M3</v>
          </cell>
          <cell r="C191" t="str">
            <v>M3xKM</v>
          </cell>
          <cell r="D191">
            <v>2.71</v>
          </cell>
        </row>
        <row r="192">
          <cell r="A192">
            <v>50000</v>
          </cell>
          <cell r="B192" t="str">
            <v>PAVIMENTAÇÃO</v>
          </cell>
        </row>
        <row r="193">
          <cell r="A193">
            <v>50100</v>
          </cell>
          <cell r="B193" t="str">
            <v>ARRANCAMENTO DE GUIAS, INCLUI CARGA EM CAMINHÃO</v>
          </cell>
          <cell r="C193" t="str">
            <v>M</v>
          </cell>
          <cell r="D193">
            <v>9.94</v>
          </cell>
        </row>
        <row r="194">
          <cell r="A194">
            <v>50200</v>
          </cell>
          <cell r="B194" t="str">
            <v>ARRANCAMENTO DE PARALELEPÍPEDOS, INCLUI CARGA EM CAMINHÃO</v>
          </cell>
          <cell r="C194" t="str">
            <v>M2</v>
          </cell>
          <cell r="D194">
            <v>17.350000000000001</v>
          </cell>
        </row>
        <row r="195">
          <cell r="A195">
            <v>50300</v>
          </cell>
          <cell r="B195" t="str">
            <v>DEMOLIÇÃO DE PAVIMENTO DE CONCRETO, SARJETA OU SARJETÃO, INCLUI CARGA EM CAMINHÃO</v>
          </cell>
          <cell r="C195" t="str">
            <v>M2</v>
          </cell>
          <cell r="D195">
            <v>26.24</v>
          </cell>
        </row>
        <row r="196">
          <cell r="A196">
            <v>50400</v>
          </cell>
          <cell r="B196" t="str">
            <v>DEMOLIÇÃO DE PAVIMENTO ASFÁLTICO, INCLUSIVE CAPA, INCLUI CARGA NO CAMINHÃO</v>
          </cell>
          <cell r="C196" t="str">
            <v>M2</v>
          </cell>
          <cell r="D196">
            <v>23.02</v>
          </cell>
        </row>
        <row r="197">
          <cell r="A197">
            <v>50500</v>
          </cell>
          <cell r="B197" t="str">
            <v>DEMOLIÇÃO DE CAPA ASFÁLTICA, INCLUI CARGA NO CAMINHÃO</v>
          </cell>
          <cell r="C197" t="str">
            <v>M2</v>
          </cell>
          <cell r="D197">
            <v>4.8099999999999996</v>
          </cell>
        </row>
        <row r="198">
          <cell r="A198">
            <v>50600</v>
          </cell>
          <cell r="B198" t="str">
            <v>DEMOLIÇÃO DE ROCHA E CARGA NO CAMINHÃO (COM EMPREGO DE EXPLOSIVO)</v>
          </cell>
          <cell r="C198" t="str">
            <v>M3</v>
          </cell>
          <cell r="D198">
            <v>219.81</v>
          </cell>
        </row>
        <row r="199">
          <cell r="A199">
            <v>50700</v>
          </cell>
          <cell r="B199" t="str">
            <v>REGULARIZAÇÃO E COMPACTAÇÃO DE RUAS DE TERRA (IE-5)</v>
          </cell>
          <cell r="C199" t="str">
            <v>M2</v>
          </cell>
          <cell r="D199">
            <v>3.58</v>
          </cell>
        </row>
        <row r="200">
          <cell r="A200">
            <v>50800</v>
          </cell>
          <cell r="B200" t="str">
            <v>REMANEJAMENTO DE RAMAL DOMICILIAR DE ÁGUA, INCLUSIVE ABERTURA E FECHAMENTO DE VALA</v>
          </cell>
          <cell r="C200" t="str">
            <v>M</v>
          </cell>
          <cell r="D200">
            <v>26.6</v>
          </cell>
        </row>
        <row r="201">
          <cell r="A201">
            <v>50900</v>
          </cell>
          <cell r="B201" t="str">
            <v>REMANEJAMENTO GERAL DE ÁGUA ATÉ 4", INCLUSIVE ABERTURA E FECHAMENTO DE VALA</v>
          </cell>
          <cell r="C201" t="str">
            <v>M</v>
          </cell>
          <cell r="D201">
            <v>45.96</v>
          </cell>
        </row>
        <row r="202">
          <cell r="A202">
            <v>51000</v>
          </cell>
          <cell r="B202" t="str">
            <v>ABERTURA DE CAIXA ATÉ 40CM, INCLUI ESCAVAÇÃO, COMPACTAÇÃO, TRANSPORTE E PREPARO DO SUB-LEITO</v>
          </cell>
          <cell r="C202" t="str">
            <v>M2</v>
          </cell>
          <cell r="D202">
            <v>28.74</v>
          </cell>
        </row>
        <row r="203">
          <cell r="A203">
            <v>51100</v>
          </cell>
          <cell r="B203" t="str">
            <v>ABERTURA DE CAIXA ATÉ 25CM, INCLUI ESCAVAÇÃO, COMPACTAÇÃO, TRANSPORTE E PREPARO DO SUB-LEITO</v>
          </cell>
          <cell r="C203" t="str">
            <v>M2</v>
          </cell>
          <cell r="D203">
            <v>22.19</v>
          </cell>
        </row>
        <row r="204">
          <cell r="A204">
            <v>51300</v>
          </cell>
          <cell r="B204" t="str">
            <v>BASE DE CONCRETO FCK=15,00MPA PARA GUIAS, SARJETAS OU SARJETÕES</v>
          </cell>
          <cell r="C204" t="str">
            <v>M3</v>
          </cell>
          <cell r="D204">
            <v>493.4</v>
          </cell>
        </row>
        <row r="205">
          <cell r="A205">
            <v>51400</v>
          </cell>
          <cell r="B205" t="str">
            <v>FORNECIMENTO E ASSENTAMENTO DE GUIAS TIPO PMSP 100, INCLUSIVE ENCOSTAMENTO DE TERRA</v>
          </cell>
          <cell r="C205" t="str">
            <v>.</v>
          </cell>
          <cell r="D205" t="str">
            <v>.</v>
          </cell>
        </row>
        <row r="206">
          <cell r="A206">
            <v>51401</v>
          </cell>
          <cell r="B206" t="str">
            <v>FORNECIMENTO E ASSENTAMENTO DE GUIAS TIPO PMSP 100, INCLUSIVE ENCOSTAMENTO DE TERRA - FCK=20,0MPA</v>
          </cell>
          <cell r="C206" t="str">
            <v>M</v>
          </cell>
          <cell r="D206">
            <v>49.81</v>
          </cell>
        </row>
        <row r="207">
          <cell r="A207">
            <v>51402</v>
          </cell>
          <cell r="B207" t="str">
            <v>FORNECIMENTO E ASSENTAMENTO DE GUIAS TIPO PMSP 100, INCLUSIVE ENCOSTAMENTO DE TERRA - FCK=25,0MPA</v>
          </cell>
          <cell r="C207" t="str">
            <v>M</v>
          </cell>
          <cell r="D207">
            <v>51.31</v>
          </cell>
        </row>
        <row r="208">
          <cell r="A208">
            <v>51403</v>
          </cell>
          <cell r="B208" t="str">
            <v>FORNECIMENTO E ASSENTAMENTO DE GUIAS TIPO PMSP 100, INCLUSIVE ENCOSTAMENTO DE TERRA - FCK=30,0MPA</v>
          </cell>
          <cell r="C208" t="str">
            <v>M</v>
          </cell>
          <cell r="D208">
            <v>64.38</v>
          </cell>
        </row>
        <row r="209">
          <cell r="A209">
            <v>51404</v>
          </cell>
          <cell r="B209" t="str">
            <v>FORNECIMENTO E ASSENTAMENTO DE BLOCOS DE CONCRETO SOBRE AREIA, PARA REVITALIZAÇÃO DE CALÇADÕES, DIMENSÃO 200 X 400 X 160MM (COR NATURAL)</v>
          </cell>
          <cell r="C209" t="str">
            <v>M2</v>
          </cell>
          <cell r="D209">
            <v>346.26</v>
          </cell>
        </row>
        <row r="210">
          <cell r="A210">
            <v>51405</v>
          </cell>
          <cell r="B210" t="str">
            <v>FORNECIMENTO E ASSENTAMENTO DE BLOCOS DE CONCRETO SOBRE AREIA, PARA REVITALIZAÇÃO DE CALÇADÕES, DIMENSÃO 200 X 400 X 160MM (COR GRAFITE)</v>
          </cell>
          <cell r="C210" t="str">
            <v>M2</v>
          </cell>
          <cell r="D210">
            <v>346.26</v>
          </cell>
        </row>
        <row r="211">
          <cell r="A211">
            <v>51406</v>
          </cell>
          <cell r="B211" t="str">
            <v>FORNECIMENTO E ASSENTAMENTO DE BLOCOS DE CONCRETO SOBRE AREIA, PARA REVITALIZAÇÃO DE CALÇADÕES, DIMENSÃO 200 X 400 X 160MM (COR CINZA)</v>
          </cell>
          <cell r="C211" t="str">
            <v>M2</v>
          </cell>
          <cell r="D211">
            <v>346.26</v>
          </cell>
        </row>
        <row r="212">
          <cell r="A212">
            <v>51600</v>
          </cell>
          <cell r="B212" t="str">
            <v>FORNECIMENTO E ASSENTAMENTO DE GUIAS PARA JARDIM 7 X 11 X 100CM (IE-3)</v>
          </cell>
          <cell r="C212" t="str">
            <v>M</v>
          </cell>
          <cell r="D212">
            <v>33.159999999999997</v>
          </cell>
        </row>
        <row r="213">
          <cell r="A213">
            <v>51700</v>
          </cell>
          <cell r="B213" t="str">
            <v>ARRANCAMENTO E REASSENTAMENTO DE GUIAS SOBRE CONCRETO</v>
          </cell>
          <cell r="C213" t="str">
            <v>M</v>
          </cell>
          <cell r="D213">
            <v>35.270000000000003</v>
          </cell>
        </row>
        <row r="214">
          <cell r="A214">
            <v>51800</v>
          </cell>
          <cell r="B214" t="str">
            <v>ABERTURA DE GARGULA COM RECONSTRUÇÃO DE TRECHO DA CANALIZAÇÃO</v>
          </cell>
          <cell r="C214" t="str">
            <v>UN</v>
          </cell>
          <cell r="D214">
            <v>38.76</v>
          </cell>
        </row>
        <row r="215">
          <cell r="A215">
            <v>51900</v>
          </cell>
          <cell r="B215" t="str">
            <v>CONSTRUÇÃO DE SARJETA OU SARJETÃO DE CONCRETO</v>
          </cell>
          <cell r="C215" t="str">
            <v>.</v>
          </cell>
          <cell r="D215" t="str">
            <v>.</v>
          </cell>
        </row>
        <row r="216">
          <cell r="A216">
            <v>51901</v>
          </cell>
          <cell r="B216" t="str">
            <v>CONSTRUÇÃO DE SARJETA OU SARJETÃO DE CONCRETO - FCK=25,0MPA</v>
          </cell>
          <cell r="C216" t="str">
            <v>M3</v>
          </cell>
          <cell r="D216">
            <v>610.99</v>
          </cell>
        </row>
        <row r="217">
          <cell r="A217">
            <v>51902</v>
          </cell>
          <cell r="B217" t="str">
            <v>CONSTRUÇÃO DE SARJETA OU SARJETÃO DE CONCRETO - FCK= 20,0MPA</v>
          </cell>
          <cell r="C217" t="str">
            <v>M3</v>
          </cell>
          <cell r="D217">
            <v>590.34</v>
          </cell>
        </row>
        <row r="218">
          <cell r="A218">
            <v>52000</v>
          </cell>
          <cell r="B218" t="str">
            <v>FUNDAÇÃO DE RACHÃO</v>
          </cell>
          <cell r="C218" t="str">
            <v>M3</v>
          </cell>
          <cell r="D218">
            <v>241.36</v>
          </cell>
        </row>
        <row r="219">
          <cell r="A219">
            <v>52100</v>
          </cell>
          <cell r="B219" t="str">
            <v>BASE DE MACADAME HIDRÁULICO</v>
          </cell>
          <cell r="C219" t="str">
            <v>.</v>
          </cell>
          <cell r="D219" t="str">
            <v>.</v>
          </cell>
        </row>
        <row r="220">
          <cell r="A220">
            <v>52101</v>
          </cell>
          <cell r="B220" t="str">
            <v>BASE DE MACADAME HIDRÁULICO</v>
          </cell>
          <cell r="C220" t="str">
            <v>M3</v>
          </cell>
          <cell r="D220">
            <v>329.37</v>
          </cell>
        </row>
        <row r="221">
          <cell r="A221">
            <v>52102</v>
          </cell>
          <cell r="B221" t="str">
            <v>CAMADA DE ISOLAMENTO SOB O MACADAME HIDRÁULICO CONFORME IE-8</v>
          </cell>
          <cell r="C221" t="str">
            <v>M3</v>
          </cell>
          <cell r="D221">
            <v>223.76</v>
          </cell>
        </row>
        <row r="222">
          <cell r="A222">
            <v>52200</v>
          </cell>
          <cell r="B222" t="str">
            <v>BASE DE COXIM DE AREIA</v>
          </cell>
          <cell r="C222" t="str">
            <v>M3</v>
          </cell>
          <cell r="D222">
            <v>206.22</v>
          </cell>
        </row>
        <row r="223">
          <cell r="A223">
            <v>52300</v>
          </cell>
          <cell r="B223" t="str">
            <v>BASE DE CONCRETO FCK=15,0MPA, PARA PAVIMENTO</v>
          </cell>
          <cell r="C223" t="str">
            <v>M3</v>
          </cell>
          <cell r="D223">
            <v>470.04</v>
          </cell>
        </row>
        <row r="224">
          <cell r="A224">
            <v>52400</v>
          </cell>
          <cell r="B224" t="str">
            <v>BASE DE MACADAME BETUMINOSO</v>
          </cell>
          <cell r="C224" t="str">
            <v>.</v>
          </cell>
          <cell r="D224" t="str">
            <v>.</v>
          </cell>
        </row>
        <row r="225">
          <cell r="A225">
            <v>52401</v>
          </cell>
          <cell r="B225" t="str">
            <v>BASE DE MACADAME BETUMINOSO</v>
          </cell>
          <cell r="C225" t="str">
            <v>M3</v>
          </cell>
          <cell r="D225">
            <v>856.75</v>
          </cell>
        </row>
        <row r="226">
          <cell r="A226">
            <v>52402</v>
          </cell>
          <cell r="B226" t="str">
            <v>BASE DE MACADAME BETUMINOSO COM EMULSÃO ASFÁLTICA CATIÔNICA</v>
          </cell>
          <cell r="C226" t="str">
            <v>M3</v>
          </cell>
          <cell r="D226">
            <v>883.31</v>
          </cell>
        </row>
        <row r="227">
          <cell r="A227">
            <v>52500</v>
          </cell>
          <cell r="B227" t="str">
            <v>BASE DE BINDER</v>
          </cell>
          <cell r="C227" t="str">
            <v>.</v>
          </cell>
          <cell r="D227" t="str">
            <v>.</v>
          </cell>
        </row>
        <row r="228">
          <cell r="A228">
            <v>52501</v>
          </cell>
          <cell r="B228" t="str">
            <v>BASE DE BINDER ABERTO (SEM TRANSPORTE)</v>
          </cell>
          <cell r="C228" t="str">
            <v>M3</v>
          </cell>
          <cell r="D228">
            <v>986.84</v>
          </cell>
        </row>
        <row r="229">
          <cell r="A229">
            <v>52502</v>
          </cell>
          <cell r="B229" t="str">
            <v>BASE DE BINDER DENSO (SEM TRANSPORTE)</v>
          </cell>
          <cell r="C229" t="str">
            <v>M3</v>
          </cell>
          <cell r="D229">
            <v>1156.42</v>
          </cell>
        </row>
        <row r="230">
          <cell r="A230">
            <v>52600</v>
          </cell>
          <cell r="B230" t="str">
            <v>IMPRIMAÇÃO BETUMINOSA LIGANTE</v>
          </cell>
          <cell r="C230" t="str">
            <v>M2</v>
          </cell>
          <cell r="D230">
            <v>6.93</v>
          </cell>
        </row>
        <row r="231">
          <cell r="A231">
            <v>52700</v>
          </cell>
          <cell r="B231" t="str">
            <v>IMPRIMAÇÃO BETUMINOSA IMPERMEABILIZANTE</v>
          </cell>
          <cell r="C231" t="str">
            <v>M2</v>
          </cell>
          <cell r="D231">
            <v>13.65</v>
          </cell>
        </row>
        <row r="232">
          <cell r="A232">
            <v>52800</v>
          </cell>
          <cell r="B232" t="str">
            <v>REVESTIMENTO DE CONCRETO ASFÁLTICO (SEM TRANSPORTE)</v>
          </cell>
          <cell r="C232" t="str">
            <v>M3</v>
          </cell>
          <cell r="D232">
            <v>1378.96</v>
          </cell>
        </row>
        <row r="233">
          <cell r="A233">
            <v>52801</v>
          </cell>
          <cell r="B233" t="str">
            <v>REVESTIMENTO DE CONCRETO ASFÁLTICO, SEM O FORNECIMENTO DOS MATERIAIS</v>
          </cell>
          <cell r="C233" t="str">
            <v>M3</v>
          </cell>
          <cell r="D233">
            <v>161.33000000000001</v>
          </cell>
        </row>
        <row r="234">
          <cell r="A234">
            <v>52900</v>
          </cell>
          <cell r="B234" t="str">
            <v>REVESTIMENTO DE PRÉ-MISTURADO À QUENTE (SEM TRANSPORTE)</v>
          </cell>
          <cell r="C234" t="str">
            <v>M3</v>
          </cell>
          <cell r="D234">
            <v>1325.57</v>
          </cell>
        </row>
        <row r="235">
          <cell r="A235">
            <v>53000</v>
          </cell>
          <cell r="B235" t="str">
            <v>REVESTIMENTO DE PRÉ-MISTURADO À FRIO (SEM TRANSPORTE)</v>
          </cell>
          <cell r="C235" t="str">
            <v>M3</v>
          </cell>
          <cell r="D235">
            <v>1229.3699999999999</v>
          </cell>
        </row>
        <row r="236">
          <cell r="A236">
            <v>53100</v>
          </cell>
          <cell r="B236" t="str">
            <v>REVESTIMENTO DE MASTIQUE ASFÁLTICO, COM ESPESSURA DE 3,0CM</v>
          </cell>
          <cell r="C236" t="str">
            <v>M2</v>
          </cell>
          <cell r="D236">
            <v>78.63</v>
          </cell>
        </row>
        <row r="237">
          <cell r="A237">
            <v>53200</v>
          </cell>
          <cell r="B237" t="str">
            <v>FORNECIMENTO E ASSENTAMENTO DE PARALELEPÍPEDOS SOBRE AREIA (IE-23)</v>
          </cell>
          <cell r="C237" t="str">
            <v>M2</v>
          </cell>
          <cell r="D237">
            <v>308.69</v>
          </cell>
        </row>
        <row r="238">
          <cell r="A238">
            <v>53300</v>
          </cell>
          <cell r="B238" t="str">
            <v>FORNECIMENTO E ASSENTAMENTO DE PARALELEPÍPEDOS SOBRE BASE DE CONCRETO, FCK=15,0MPA (IE-23)</v>
          </cell>
          <cell r="C238" t="str">
            <v>M2</v>
          </cell>
          <cell r="D238">
            <v>326.54000000000002</v>
          </cell>
        </row>
        <row r="239">
          <cell r="A239">
            <v>53400</v>
          </cell>
          <cell r="B239" t="str">
            <v>ARRANCAMENTO E REASSENTAMENTO DE PARALELEPÍPEDOS SOBRE CONCRETO FCK=15,0MPA (IE-23)</v>
          </cell>
          <cell r="C239" t="str">
            <v>M2</v>
          </cell>
          <cell r="D239">
            <v>73.34</v>
          </cell>
        </row>
        <row r="240">
          <cell r="A240">
            <v>53500</v>
          </cell>
          <cell r="B240" t="str">
            <v>ARRANCAMENTO E REASSENTAMENTO DE PARALELEPÍPEDOS SOBRE AREIA (IE-23)</v>
          </cell>
          <cell r="C240" t="str">
            <v>M2</v>
          </cell>
          <cell r="D240">
            <v>52.95</v>
          </cell>
        </row>
        <row r="241">
          <cell r="A241">
            <v>53600</v>
          </cell>
          <cell r="B241" t="str">
            <v>ARRANCAMENTO, LIMPEZA E EMPILHAMENTO DE PARALELEPÍPEDOS</v>
          </cell>
          <cell r="C241" t="str">
            <v>M2</v>
          </cell>
          <cell r="D241">
            <v>13.83</v>
          </cell>
        </row>
        <row r="242">
          <cell r="A242">
            <v>53700</v>
          </cell>
          <cell r="B242" t="str">
            <v>REJUNTAMENTO DE PARALELEPÍPEDOS COM AREIA (IE-23)</v>
          </cell>
          <cell r="C242" t="str">
            <v>M2</v>
          </cell>
          <cell r="D242">
            <v>15.14</v>
          </cell>
        </row>
        <row r="243">
          <cell r="A243">
            <v>53800</v>
          </cell>
          <cell r="B243" t="str">
            <v>REJUNTAMENTO DE PARALELEPÍPEDOS COM ARGAMASSA DE CIMENTO E AREIA 1:3 (IE-23)</v>
          </cell>
          <cell r="C243" t="str">
            <v>M2</v>
          </cell>
          <cell r="D243">
            <v>17.350000000000001</v>
          </cell>
        </row>
        <row r="244">
          <cell r="A244">
            <v>53900</v>
          </cell>
          <cell r="B244" t="str">
            <v>REJUNTAMENTO DE PARALELEPÍPEDOS COM ASFALTO E PEDRISCO (IE-23)</v>
          </cell>
          <cell r="C244" t="str">
            <v>M2</v>
          </cell>
          <cell r="D244">
            <v>47.07</v>
          </cell>
        </row>
        <row r="245">
          <cell r="A245">
            <v>54000</v>
          </cell>
          <cell r="B245" t="str">
            <v>TRANSPORTE DE PARALELEPÍPEDOS</v>
          </cell>
          <cell r="C245" t="str">
            <v>M2XKM</v>
          </cell>
          <cell r="D245">
            <v>0.63</v>
          </cell>
        </row>
        <row r="246">
          <cell r="A246">
            <v>54200</v>
          </cell>
          <cell r="B246" t="str">
            <v>PASSEIO DE CONCRETO FCK=15,0MPA, INCLUSIVE PREPARO DE CAIXA E LASTRO DE BRITA</v>
          </cell>
          <cell r="C246" t="str">
            <v>M3</v>
          </cell>
          <cell r="D246">
            <v>739.59</v>
          </cell>
        </row>
        <row r="247">
          <cell r="A247">
            <v>54300</v>
          </cell>
          <cell r="B247" t="str">
            <v>PASSEIO DE MOSAICO, INCLUSIVE PREPARO DE CAIXA E BASE CONCRETO COM 7CM DE ESPESSURA</v>
          </cell>
          <cell r="C247" t="str">
            <v>M2</v>
          </cell>
          <cell r="D247">
            <v>274.33999999999997</v>
          </cell>
        </row>
        <row r="248">
          <cell r="A248">
            <v>54400</v>
          </cell>
          <cell r="B248" t="str">
            <v>PASSEIO DE LADRILHO HIDRÁULICO, INCLUSIVE PREPARO DE CAIXA E BASE DE CONCRETO COM 5CM DE ESPESSURA</v>
          </cell>
          <cell r="C248" t="str">
            <v>M2</v>
          </cell>
          <cell r="D248">
            <v>244.31</v>
          </cell>
        </row>
        <row r="249">
          <cell r="A249">
            <v>54500</v>
          </cell>
          <cell r="B249" t="str">
            <v>PLANTIO DE GRAMA EM PLACAS</v>
          </cell>
          <cell r="C249" t="str">
            <v>M2</v>
          </cell>
          <cell r="D249">
            <v>20.67</v>
          </cell>
        </row>
        <row r="250">
          <cell r="A250">
            <v>54600</v>
          </cell>
          <cell r="B250" t="str">
            <v>REVESTIMENTO PRIMÁRIO COM PEDRA BRITADA N.2 MISTURADA AO SOLO LOCAL, INCLUSIVE ESCARIFICAÇÃO, VERIFICAÇÃO, UMEDECIMENTO, COMPACTAÇÃO E ENSAIOS, CAMADA ACABADA (IE-7)</v>
          </cell>
          <cell r="C250" t="str">
            <v>M3</v>
          </cell>
          <cell r="D250">
            <v>133.88999999999999</v>
          </cell>
        </row>
        <row r="251">
          <cell r="A251">
            <v>54700</v>
          </cell>
          <cell r="B251" t="str">
            <v>BASE DE BICA CORRIDA</v>
          </cell>
          <cell r="C251" t="str">
            <v>M3</v>
          </cell>
          <cell r="D251">
            <v>222.88</v>
          </cell>
        </row>
        <row r="252">
          <cell r="A252">
            <v>54800</v>
          </cell>
          <cell r="B252" t="str">
            <v>BASE DE BRITA GRADUADA</v>
          </cell>
          <cell r="C252" t="str">
            <v>M3</v>
          </cell>
          <cell r="D252">
            <v>236.35</v>
          </cell>
        </row>
        <row r="253">
          <cell r="A253">
            <v>55000</v>
          </cell>
          <cell r="B253" t="str">
            <v>REFORÇO DE SUB-LEITO/SUB-BASE DE SOLO MELHORADO COM ADITIVO QUÍMICO - 2,0%</v>
          </cell>
          <cell r="C253" t="str">
            <v>M3</v>
          </cell>
          <cell r="D253">
            <v>74.31</v>
          </cell>
        </row>
        <row r="254">
          <cell r="A254">
            <v>55100</v>
          </cell>
          <cell r="B254" t="str">
            <v>REFORÇO DE SUB-LEITO/SUB-BASE DE SOLO MELHORADO COM ADITIVO QUÍMICO - 2,5%</v>
          </cell>
          <cell r="C254" t="str">
            <v>M3</v>
          </cell>
          <cell r="D254">
            <v>80.599999999999994</v>
          </cell>
        </row>
        <row r="255">
          <cell r="A255">
            <v>55200</v>
          </cell>
          <cell r="B255" t="str">
            <v>REFORÇO DE SUB-LEITO/SUB-BASE DE SOLO MELHORADO COM ADITIVO QUÍMICO - 3,0%</v>
          </cell>
          <cell r="C255" t="str">
            <v>M3</v>
          </cell>
          <cell r="D255">
            <v>86.89</v>
          </cell>
        </row>
        <row r="256">
          <cell r="A256">
            <v>55400</v>
          </cell>
          <cell r="B256" t="str">
            <v>REFORÇO DE SUB-LEITO/SUB-BASE DE SOLO MELHORADO COM CIMENTO 3,0% EM PESO</v>
          </cell>
          <cell r="C256" t="str">
            <v>M3</v>
          </cell>
          <cell r="D256">
            <v>61.36</v>
          </cell>
        </row>
        <row r="257">
          <cell r="A257">
            <v>55500</v>
          </cell>
          <cell r="B257" t="str">
            <v>REFORÇO DE SUB-LEITO/SUB-BASE DE SOLO MELHORADO COM CIMENTO 4,0% EM PESO</v>
          </cell>
          <cell r="C257" t="str">
            <v>M3</v>
          </cell>
          <cell r="D257">
            <v>71.430000000000007</v>
          </cell>
        </row>
        <row r="258">
          <cell r="A258">
            <v>55600</v>
          </cell>
          <cell r="B258" t="str">
            <v>REFORÇO DE SUB-LEITO/SUB-BASE DE SOLO MELHORADO COM CIMENTO 5,0% EM PESO</v>
          </cell>
          <cell r="C258" t="str">
            <v>M3</v>
          </cell>
          <cell r="D258">
            <v>81.48</v>
          </cell>
        </row>
        <row r="259">
          <cell r="A259">
            <v>55700</v>
          </cell>
          <cell r="B259" t="str">
            <v>REFORÇO DE SUB-LEITO/SUB-BASE DE SOLO  MELHORADO COM CIMENTO 6,0% EM PESO</v>
          </cell>
          <cell r="C259" t="str">
            <v>M3</v>
          </cell>
          <cell r="D259">
            <v>91.55</v>
          </cell>
        </row>
        <row r="260">
          <cell r="A260">
            <v>55900</v>
          </cell>
          <cell r="B260" t="str">
            <v>REFORÇO DE SUB-LEITO/SUB-BASE DE SOLO MELHORADO COM CAL 3,0% EM PESO</v>
          </cell>
          <cell r="C260" t="str">
            <v>M3</v>
          </cell>
          <cell r="D260">
            <v>75.28</v>
          </cell>
        </row>
        <row r="261">
          <cell r="A261">
            <v>56000</v>
          </cell>
          <cell r="B261" t="str">
            <v>REFORÇO DE SUB-LEITO/SUB-BASE DE SOLO MELHORADO COM CAL 4,0% EM PESO</v>
          </cell>
          <cell r="C261" t="str">
            <v>M3</v>
          </cell>
          <cell r="D261">
            <v>89.99</v>
          </cell>
        </row>
        <row r="262">
          <cell r="A262">
            <v>56100</v>
          </cell>
          <cell r="B262" t="str">
            <v>REFORÇO DE SUB-LEITO/SUB-BASE DE SOLO MELHORADO COM CAL 5,0% EM PESO</v>
          </cell>
          <cell r="C262" t="str">
            <v>M3</v>
          </cell>
          <cell r="D262">
            <v>104.68</v>
          </cell>
        </row>
        <row r="263">
          <cell r="A263">
            <v>56200</v>
          </cell>
          <cell r="B263" t="str">
            <v>REFORÇO DE SUB-LEITO/SUB-BASE DE SOLO MELHORADO COM CAL 6,0% EM PESO</v>
          </cell>
          <cell r="C263" t="str">
            <v>M3</v>
          </cell>
          <cell r="D263">
            <v>119.39</v>
          </cell>
        </row>
        <row r="264">
          <cell r="A264">
            <v>56300</v>
          </cell>
          <cell r="B264" t="str">
            <v>REFORÇO DE SUB-LEITO/SUB-BASE DE SOLO MELHORADO COM BRITA 30% EM VOLUME</v>
          </cell>
          <cell r="C264" t="str">
            <v>M3</v>
          </cell>
          <cell r="D264">
            <v>77.08</v>
          </cell>
        </row>
        <row r="265">
          <cell r="A265">
            <v>56400</v>
          </cell>
          <cell r="B265" t="str">
            <v>REFORÇO DE SUB-LEITO/SUB-BASE DE SOLO MELHORADO COM BRITA 40% EM VOLUME</v>
          </cell>
          <cell r="C265" t="str">
            <v>M3</v>
          </cell>
          <cell r="D265">
            <v>92.97</v>
          </cell>
        </row>
        <row r="266">
          <cell r="A266">
            <v>56500</v>
          </cell>
          <cell r="B266" t="str">
            <v>REFORÇO DE SUB-LEITO/SUB-BASE DE SOLO MELHORADO COM BRITA 50,0% EM VOLUME</v>
          </cell>
          <cell r="C266" t="str">
            <v>M3</v>
          </cell>
          <cell r="D266">
            <v>108.86</v>
          </cell>
        </row>
        <row r="267">
          <cell r="A267">
            <v>56600</v>
          </cell>
          <cell r="B267" t="str">
            <v>REFORÇO DE SUB-LEITO/SUB-BASE DE SOLO MELHORADO COM BRITA 60% EM VOLUME</v>
          </cell>
          <cell r="C267" t="str">
            <v>M3</v>
          </cell>
          <cell r="D267">
            <v>124.76</v>
          </cell>
        </row>
        <row r="268">
          <cell r="A268">
            <v>56700</v>
          </cell>
          <cell r="B268" t="str">
            <v>TRANSPORTE DE PAVIMENTO ASFÁLTICO</v>
          </cell>
          <cell r="C268" t="str">
            <v>M2XKM</v>
          </cell>
          <cell r="D268">
            <v>0.86</v>
          </cell>
        </row>
        <row r="269">
          <cell r="A269">
            <v>56800</v>
          </cell>
          <cell r="B269" t="str">
            <v>TRANSPORTE DE CAPA ASFÁLTICA</v>
          </cell>
          <cell r="C269" t="str">
            <v>M2XKM</v>
          </cell>
          <cell r="D269">
            <v>0.28000000000000003</v>
          </cell>
        </row>
        <row r="270">
          <cell r="A270">
            <v>56900</v>
          </cell>
          <cell r="B270" t="str">
            <v>IRRIGAÇÃO DE RUAS</v>
          </cell>
          <cell r="C270" t="str">
            <v>M2</v>
          </cell>
          <cell r="D270">
            <v>0.44</v>
          </cell>
        </row>
        <row r="271">
          <cell r="A271">
            <v>57000</v>
          </cell>
          <cell r="B271" t="str">
            <v>ASSENTAMENTO DE PARALELEPÍPEDOS SOBRE BASE DE CONCRETO FCK=15,0MPA (IE-23)</v>
          </cell>
          <cell r="C271" t="str">
            <v>M2</v>
          </cell>
          <cell r="D271">
            <v>63.2</v>
          </cell>
        </row>
        <row r="272">
          <cell r="A272">
            <v>57100</v>
          </cell>
          <cell r="B272" t="str">
            <v>ASSENTAMENTO DE PARALELEPÍPEDOS SOBRE AREIA (IE-23)</v>
          </cell>
          <cell r="C272" t="str">
            <v>M2</v>
          </cell>
          <cell r="D272">
            <v>45.35</v>
          </cell>
        </row>
        <row r="273">
          <cell r="A273">
            <v>57200</v>
          </cell>
          <cell r="B273" t="str">
            <v>PASSEIOS DE LADRILHO HIDRÁULICO FORNECIDO PELA PREFEITURA</v>
          </cell>
          <cell r="C273" t="str">
            <v>M2</v>
          </cell>
          <cell r="D273">
            <v>113.91</v>
          </cell>
        </row>
        <row r="274">
          <cell r="A274">
            <v>57300</v>
          </cell>
          <cell r="B274" t="str">
            <v>ASSENTAMENTO DE GUIAS TIPO PMSP 100, INCLUSIVE ENCOSTAMENTO DE TERRA</v>
          </cell>
          <cell r="C274" t="str">
            <v>M</v>
          </cell>
          <cell r="D274">
            <v>19.559999999999999</v>
          </cell>
        </row>
        <row r="275">
          <cell r="A275">
            <v>57400</v>
          </cell>
          <cell r="B275" t="str">
            <v>ASSENTAMENTO DE GUIAS PARA JARDIM 7 X 11 X 100CM (IE-3)</v>
          </cell>
          <cell r="C275" t="str">
            <v>M</v>
          </cell>
          <cell r="D275">
            <v>8.02</v>
          </cell>
        </row>
        <row r="276">
          <cell r="A276">
            <v>57500</v>
          </cell>
          <cell r="B276" t="str">
            <v>REBAIXAMENTO DE GUIAS</v>
          </cell>
          <cell r="C276" t="str">
            <v>M</v>
          </cell>
          <cell r="D276">
            <v>17.3</v>
          </cell>
        </row>
        <row r="277">
          <cell r="A277">
            <v>57600</v>
          </cell>
          <cell r="B277" t="str">
            <v>TRANSPORTE DE ROCHA</v>
          </cell>
          <cell r="C277" t="str">
            <v>M3XKM</v>
          </cell>
          <cell r="D277">
            <v>10.67</v>
          </cell>
        </row>
        <row r="278">
          <cell r="A278">
            <v>57700</v>
          </cell>
          <cell r="B278" t="str">
            <v>TRANSPORTE DE PRÉ-MISTURADO À QUENTE</v>
          </cell>
          <cell r="C278" t="str">
            <v>.</v>
          </cell>
          <cell r="D278" t="str">
            <v>.</v>
          </cell>
        </row>
        <row r="279">
          <cell r="A279">
            <v>57701</v>
          </cell>
          <cell r="B279" t="str">
            <v>CARGA, DESCARGA E TRANSPORTE DE PMQ ATÉ A DISTÂNCIA MÉDIA DE IDA E VOLTA DE 1KM</v>
          </cell>
          <cell r="C279" t="str">
            <v>M3</v>
          </cell>
          <cell r="D279">
            <v>18.77</v>
          </cell>
        </row>
        <row r="280">
          <cell r="A280">
            <v>57707</v>
          </cell>
          <cell r="B280" t="str">
            <v>TRANSPORTE DE PMQ ALÉM DO PRIMEIRO KM</v>
          </cell>
          <cell r="C280" t="str">
            <v>M3XKM</v>
          </cell>
          <cell r="D280">
            <v>2.82</v>
          </cell>
        </row>
        <row r="281">
          <cell r="A281">
            <v>57800</v>
          </cell>
          <cell r="B281" t="str">
            <v>TRANSPORTE DE CONCRETO ASFÁLTICO</v>
          </cell>
          <cell r="C281" t="str">
            <v>.</v>
          </cell>
          <cell r="D281" t="str">
            <v>.</v>
          </cell>
        </row>
        <row r="282">
          <cell r="A282">
            <v>57801</v>
          </cell>
          <cell r="B282" t="str">
            <v>CARGA, DESCARGA E TRANSPORTE DE CONCRETO ASFÁLTICO ATÉ A DISTÂNCIA MÉDIA DE IDA E VOLTA DE 1KM</v>
          </cell>
          <cell r="C282" t="str">
            <v>M3</v>
          </cell>
          <cell r="D282">
            <v>19.37</v>
          </cell>
        </row>
        <row r="283">
          <cell r="A283">
            <v>57807</v>
          </cell>
          <cell r="B283" t="str">
            <v>TRANSPORTE DE CONCRETO ASFÁLTICO ALÉM DO PRIMEIRO KM</v>
          </cell>
          <cell r="C283" t="str">
            <v>M3XKM</v>
          </cell>
          <cell r="D283">
            <v>3.43</v>
          </cell>
        </row>
        <row r="284">
          <cell r="A284">
            <v>57900</v>
          </cell>
          <cell r="B284" t="str">
            <v>TRANSPORTE DE BINDER</v>
          </cell>
          <cell r="C284" t="str">
            <v>.</v>
          </cell>
          <cell r="D284" t="str">
            <v>.</v>
          </cell>
        </row>
        <row r="285">
          <cell r="A285">
            <v>57901</v>
          </cell>
          <cell r="B285" t="str">
            <v>CARGA, DESCARGA E TRANSPORTE DE BINDER ATÉ A DISTÂNCIA MÉDIA DE IDA E VOLTA DE 1KM</v>
          </cell>
          <cell r="C285" t="str">
            <v>M3</v>
          </cell>
          <cell r="D285">
            <v>19.37</v>
          </cell>
        </row>
        <row r="286">
          <cell r="A286">
            <v>57907</v>
          </cell>
          <cell r="B286" t="str">
            <v>TRANSPORTE DE BINDER ALÉM DO PRIMEIRO KM</v>
          </cell>
          <cell r="C286" t="str">
            <v>M3XKM</v>
          </cell>
          <cell r="D286">
            <v>3.43</v>
          </cell>
        </row>
        <row r="287">
          <cell r="A287">
            <v>58000</v>
          </cell>
          <cell r="B287" t="str">
            <v>TRANSPORTE DE PRÉ-MISTURADO À FRIO</v>
          </cell>
          <cell r="C287" t="str">
            <v>.</v>
          </cell>
          <cell r="D287" t="str">
            <v>.</v>
          </cell>
        </row>
        <row r="288">
          <cell r="A288">
            <v>58001</v>
          </cell>
          <cell r="B288" t="str">
            <v>CARGA, DESCARGA E TRANSPORTE DE PMF ATÉ A DISTÂNCIA MÉDIA DE IDA E VOLTA DE 1KM</v>
          </cell>
          <cell r="C288" t="str">
            <v>M3</v>
          </cell>
          <cell r="D288">
            <v>18.77</v>
          </cell>
        </row>
        <row r="289">
          <cell r="A289">
            <v>58007</v>
          </cell>
          <cell r="B289" t="str">
            <v>TRANSPORTE DE PMF ALÉM DO PRIMEIRO KM</v>
          </cell>
          <cell r="C289" t="str">
            <v>M3XKM</v>
          </cell>
          <cell r="D289">
            <v>2.82</v>
          </cell>
        </row>
        <row r="290">
          <cell r="A290">
            <v>58100</v>
          </cell>
          <cell r="B290" t="str">
            <v>TRANSPORTE DE PAVIMENTO DE CONCRETO, SARJETA E SARJETÃO</v>
          </cell>
          <cell r="C290" t="str">
            <v>M2XKM</v>
          </cell>
          <cell r="D290">
            <v>1.04</v>
          </cell>
        </row>
        <row r="291">
          <cell r="A291">
            <v>58200</v>
          </cell>
          <cell r="B291" t="str">
            <v>TRANSPORTE DE GUIAS</v>
          </cell>
          <cell r="C291" t="str">
            <v>MXKM</v>
          </cell>
          <cell r="D291">
            <v>0.32</v>
          </cell>
        </row>
        <row r="292">
          <cell r="A292">
            <v>58400</v>
          </cell>
          <cell r="B292" t="str">
            <v>REFORÇO DE SUB-LEITO/SUB-BASE DE SOLO MELHORADO COM BRITA 10% EM VOLUME</v>
          </cell>
          <cell r="C292" t="str">
            <v>M3</v>
          </cell>
          <cell r="D292">
            <v>45.3</v>
          </cell>
        </row>
        <row r="293">
          <cell r="A293">
            <v>58500</v>
          </cell>
          <cell r="B293" t="str">
            <v>REFORÇO DE SUB-LEITO/SUB-BASE DE SOLO MELHORADO COM BRITA 20% EM VOLUME</v>
          </cell>
          <cell r="C293" t="str">
            <v>M3</v>
          </cell>
          <cell r="D293">
            <v>61.19</v>
          </cell>
        </row>
        <row r="294">
          <cell r="A294">
            <v>58600</v>
          </cell>
          <cell r="B294" t="str">
            <v>FORNECIMENTO E ASSENTAMENTO DE BLOCOS DE CONCRETO SOBRE AREIA</v>
          </cell>
          <cell r="C294" t="str">
            <v>.</v>
          </cell>
          <cell r="D294" t="str">
            <v>.</v>
          </cell>
        </row>
        <row r="295">
          <cell r="A295">
            <v>58601</v>
          </cell>
          <cell r="B295" t="str">
            <v>FORNECIMENTO E ASSENTAMENTO DE BLOCOS DE CONCRETO SOBRE AREIA - VIAS TRÁFEGO LEVE</v>
          </cell>
          <cell r="C295" t="str">
            <v>M2</v>
          </cell>
          <cell r="D295">
            <v>95.66</v>
          </cell>
        </row>
        <row r="296">
          <cell r="A296">
            <v>58602</v>
          </cell>
          <cell r="B296" t="str">
            <v>FORNECIMENTO E ASSENTAMENTO DE BLOCOS DE CONCRETO SOBRE AREIA - VIAS TRÁFEGO MÉDIO</v>
          </cell>
          <cell r="C296" t="str">
            <v>M2</v>
          </cell>
          <cell r="D296">
            <v>106.87</v>
          </cell>
        </row>
        <row r="297">
          <cell r="A297">
            <v>58603</v>
          </cell>
          <cell r="B297" t="str">
            <v>FORNECIMENTO E ASSENTAMENTO DE BLOCOS DE CONCRETO SOBRE AREIA - VIAS ARTERIAIS</v>
          </cell>
          <cell r="C297" t="str">
            <v>M2</v>
          </cell>
          <cell r="D297">
            <v>172.12</v>
          </cell>
        </row>
        <row r="298">
          <cell r="A298">
            <v>58700</v>
          </cell>
          <cell r="B298" t="str">
            <v>FORNECIMENTO E INSTALAÇÃO DE DEFENSA METÁLICA GALVANIZADA, TIPO SEMI-MALEÁVEL SIMPLES</v>
          </cell>
          <cell r="C298" t="str">
            <v>M</v>
          </cell>
          <cell r="D298">
            <v>437.24</v>
          </cell>
        </row>
        <row r="299">
          <cell r="A299">
            <v>58800</v>
          </cell>
          <cell r="B299" t="str">
            <v>RETIRADA DE DEFENSA METÁLICA TIPO SEMI-MALEÁVEL SIMPLES</v>
          </cell>
          <cell r="C299" t="str">
            <v>M</v>
          </cell>
          <cell r="D299">
            <v>32.74</v>
          </cell>
        </row>
        <row r="300">
          <cell r="A300">
            <v>58900</v>
          </cell>
          <cell r="B300" t="str">
            <v>REMANEJAMENTO DE DEFENSA METÁLICA TIPO SEMI-MALEÁVEL SIMPLES</v>
          </cell>
          <cell r="C300" t="str">
            <v>M</v>
          </cell>
          <cell r="D300">
            <v>72.28</v>
          </cell>
        </row>
        <row r="301">
          <cell r="A301">
            <v>59000</v>
          </cell>
          <cell r="B301" t="str">
            <v>BASE DE BRITA GRADUADA TRATADA COM CIMENTO - BGTC</v>
          </cell>
          <cell r="C301" t="str">
            <v>M3</v>
          </cell>
          <cell r="D301">
            <v>292.97000000000003</v>
          </cell>
        </row>
        <row r="302">
          <cell r="A302">
            <v>59101</v>
          </cell>
          <cell r="B302" t="str">
            <v>PAVIMENTOS PERMEÁVEIS - PERFIL PARA CALÇADAS E PASSEIOS COM PISO DE CONCRETO PRÉ-MOLDADO INTERTRAVADO DRENANTE COM INFILTRAÇÃO TOTAL</v>
          </cell>
          <cell r="C302" t="str">
            <v>M2</v>
          </cell>
          <cell r="D302">
            <v>161.87</v>
          </cell>
        </row>
        <row r="303">
          <cell r="A303">
            <v>59102</v>
          </cell>
          <cell r="B303" t="str">
            <v>PAVIMENTOS PERMEÁVEIS - PERFIL PARA ESTACIONAMENTO DE VEÍCULOS LEVES COM PISOS DE CONCRETO PRÉ-MOLDADO INTERTRAVADO DRENANTE COM INFILTRAÇÃO TOTAL</v>
          </cell>
          <cell r="C303" t="str">
            <v>M2</v>
          </cell>
          <cell r="D303">
            <v>163.36000000000001</v>
          </cell>
        </row>
        <row r="304">
          <cell r="A304">
            <v>59201</v>
          </cell>
          <cell r="B304" t="str">
            <v>PISO/ PASSEIO DE CONCRETO, INCLUINDO O PREPARO DA CAIXA, LASTRO DE BRITA E A MÃO DE OBRA REFERENTE AOS SERVIÇOS NO CONCRETO: LANÇAMENTO E ACABAMENTO (RIPADO E DESEMPENADO) EXCLUSIVE O FORNECIMENTO DO CONCRETO</v>
          </cell>
          <cell r="C304" t="str">
            <v>M3</v>
          </cell>
          <cell r="D304">
            <v>328.36</v>
          </cell>
        </row>
        <row r="305">
          <cell r="A305">
            <v>59202</v>
          </cell>
          <cell r="B305" t="str">
            <v>PISO/ PASSEIO DE CONCRETO ARMADO, INCLUINDO O PREPARO DA CAIXA, LASTRO DE BRITA, TELA METÁLICA E A MÃO DE OBRA REFERENTE AOS SERVIÇOS NO CONCRETO: LANÇAMENTO E ACABAMENTO (RIPADO E DESEMPENADO), EXCLUSIVE O FORNECIMENTO DO CONCRETO</v>
          </cell>
          <cell r="C305" t="str">
            <v>M3</v>
          </cell>
          <cell r="D305">
            <v>709.45</v>
          </cell>
        </row>
        <row r="306">
          <cell r="A306">
            <v>59300</v>
          </cell>
          <cell r="B306" t="str">
            <v>REVESTIMENTO DE MISTURA ASFÁLTICA  TIPO SMA COM POLÍMERO E FIBRA (SEM TRANSPORTE)</v>
          </cell>
          <cell r="C306" t="str">
            <v>M3</v>
          </cell>
          <cell r="D306">
            <v>1928.86</v>
          </cell>
        </row>
        <row r="307">
          <cell r="A307">
            <v>59301</v>
          </cell>
          <cell r="B307" t="str">
            <v>MICROREVESTIMENTO A QUENTE DE MISTURA ASFÁLTICA  TIPO SMA COM POLÍMERO E FIBRA (SEM TRANSPORTE), ESPESSURA INDICADA 1,5 À 2,5CM</v>
          </cell>
          <cell r="C307" t="str">
            <v>M3</v>
          </cell>
          <cell r="D307">
            <v>1763.04</v>
          </cell>
        </row>
        <row r="308">
          <cell r="A308">
            <v>59400</v>
          </cell>
          <cell r="B308" t="str">
            <v>REVESTIMENTO DE MISTURA ASFÁLTICA TIPO CPA COM POLÍMERO E FIBRA (SEM TRANSPORTE)</v>
          </cell>
          <cell r="C308" t="str">
            <v>M3</v>
          </cell>
          <cell r="D308">
            <v>1287.1099999999999</v>
          </cell>
        </row>
        <row r="309">
          <cell r="A309">
            <v>59500</v>
          </cell>
          <cell r="B309" t="str">
            <v>REVESTIMENTO DE MISTURA ASFÁLTICA TIPO CPA COM BORRACHA (SEM TRANSPORTE)</v>
          </cell>
          <cell r="C309" t="str">
            <v>M3</v>
          </cell>
          <cell r="D309">
            <v>1196.02</v>
          </cell>
        </row>
        <row r="310">
          <cell r="A310">
            <v>59600</v>
          </cell>
          <cell r="B310" t="str">
            <v>REVESTIMENTO DE MISTURA ASFÁLTICA TIPO "GAP GRADED" COM POLÍMERO (SEM TRANSPORTE)</v>
          </cell>
          <cell r="C310" t="str">
            <v>M3</v>
          </cell>
          <cell r="D310">
            <v>1557.9</v>
          </cell>
        </row>
        <row r="311">
          <cell r="A311">
            <v>59700</v>
          </cell>
          <cell r="B311" t="str">
            <v>REVESTIMENTO DE MISTURA ASFÁLTICA TIPO "GAP GRADED" COM BORRACHA (SEM TRANSPORTE)</v>
          </cell>
          <cell r="C311" t="str">
            <v>M3</v>
          </cell>
          <cell r="D311">
            <v>1468.14</v>
          </cell>
        </row>
        <row r="312">
          <cell r="A312">
            <v>59901</v>
          </cell>
          <cell r="B312" t="str">
            <v>BASE BETUMINOSA DE MATERIAIS PROVENIENTES DA FRESAGEM DE PAVIMENTOS ASFÁLTICOS (RAP) RECICLADO EM USINA MÓVEL COM ATÉ 3% DE EMULSÃO MODIFICADA COM POLÍMERO, FORNECIMENTO E APLICAÇÃO, NÃO INCLUI TRANSPORTE ATÉ O LOCAL DOS SERVIÇOS, CAMADA ACABADA</v>
          </cell>
          <cell r="C312" t="str">
            <v>M3</v>
          </cell>
          <cell r="D312">
            <v>519.85</v>
          </cell>
        </row>
        <row r="313">
          <cell r="A313">
            <v>59902</v>
          </cell>
          <cell r="B313"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C313" t="str">
            <v>M3</v>
          </cell>
          <cell r="D313">
            <v>579.07000000000005</v>
          </cell>
        </row>
        <row r="314">
          <cell r="A314">
            <v>59903</v>
          </cell>
          <cell r="B314" t="str">
            <v>REVESTIMENTO DE MISTURA ASFÁLTICA COM POLÍMERO -  FAIXA III (SEM TRANSPORTE)</v>
          </cell>
          <cell r="C314" t="str">
            <v>M3</v>
          </cell>
          <cell r="D314">
            <v>1537.72</v>
          </cell>
        </row>
        <row r="315">
          <cell r="A315">
            <v>59904</v>
          </cell>
          <cell r="B315" t="str">
            <v>REVESTIMENTO DE CONCRETO ASFÁLTICO USINADO MORNO ( SEM TRANSPORTE)</v>
          </cell>
          <cell r="C315" t="str">
            <v>M3</v>
          </cell>
          <cell r="D315">
            <v>1356.23</v>
          </cell>
        </row>
        <row r="316">
          <cell r="A316">
            <v>59905</v>
          </cell>
          <cell r="B316" t="str">
            <v>MICRO REVESTIMENTO ASFÁLTICO À FRIO COM EMULSÃO MODIFICADA COM POLÍMERO, COM TAXA MÉDIA DE APLICAÇÃO DE 12 KG/M2 CONFORME NORMA DNIT 035/2018 - ES</v>
          </cell>
          <cell r="C316" t="str">
            <v>M2</v>
          </cell>
          <cell r="D316">
            <v>17.5</v>
          </cell>
        </row>
        <row r="317">
          <cell r="A317">
            <v>59906</v>
          </cell>
          <cell r="B317" t="str">
            <v>SELAGEM DE TRINCAS À QUENTE COM EQUIPAMENTO SELA TRINCA ACOPLADO AO CAMINHÃO CARROCERIA DE MADEIRA</v>
          </cell>
          <cell r="C317" t="str">
            <v>KG</v>
          </cell>
          <cell r="D317">
            <v>24.41</v>
          </cell>
        </row>
        <row r="318">
          <cell r="A318">
            <v>60000</v>
          </cell>
          <cell r="B318" t="str">
            <v>CANALIZAÇÃO DE TUBOS</v>
          </cell>
        </row>
        <row r="319">
          <cell r="A319">
            <v>60100</v>
          </cell>
          <cell r="B319" t="str">
            <v>ARRANCAMENTO E REMOÇÃO DE CANALIZAÇÃO, 30,0CM &lt; 0 &lt; OU = A 60CM</v>
          </cell>
          <cell r="C319" t="str">
            <v>M</v>
          </cell>
          <cell r="D319">
            <v>117.23</v>
          </cell>
        </row>
        <row r="320">
          <cell r="A320">
            <v>60200</v>
          </cell>
          <cell r="B320" t="str">
            <v>ARRANCAMENTO E REMOÇÃO DE CANALIZAÇÃO 0 &gt; 60CM</v>
          </cell>
          <cell r="C320" t="str">
            <v>M</v>
          </cell>
          <cell r="D320">
            <v>274.79000000000002</v>
          </cell>
        </row>
        <row r="321">
          <cell r="A321">
            <v>60300</v>
          </cell>
          <cell r="B321" t="str">
            <v>ESCORAMENTO DESCONTÍNUO DE MADEIRA PARA CANALIZAÇÃO DE TUBOS</v>
          </cell>
          <cell r="C321" t="str">
            <v>M2</v>
          </cell>
          <cell r="D321">
            <v>68.349999999999994</v>
          </cell>
        </row>
        <row r="322">
          <cell r="A322">
            <v>60400</v>
          </cell>
          <cell r="B322" t="str">
            <v>ESCORAMENTO CONTÍNUO DE MADEIRA PARA CANALIZAÇÃO DE TUBOS</v>
          </cell>
          <cell r="C322" t="str">
            <v>M2</v>
          </cell>
          <cell r="D322">
            <v>119.29</v>
          </cell>
        </row>
        <row r="323">
          <cell r="A323">
            <v>60500</v>
          </cell>
          <cell r="B323" t="str">
            <v>LASTRO DE BRITA E PÓ DE PEDRA</v>
          </cell>
          <cell r="C323" t="str">
            <v>M3</v>
          </cell>
          <cell r="D323">
            <v>239.55</v>
          </cell>
        </row>
        <row r="324">
          <cell r="A324">
            <v>60600</v>
          </cell>
          <cell r="B324" t="str">
            <v>LASTRO DE CONCRETO FCK=10MPA</v>
          </cell>
          <cell r="C324" t="str">
            <v>M3</v>
          </cell>
          <cell r="D324">
            <v>429.43</v>
          </cell>
        </row>
        <row r="325">
          <cell r="A325">
            <v>60700</v>
          </cell>
          <cell r="B325" t="str">
            <v>FORNECIMENTO E ASSENTAMENTO DE TUBOS DE CONCRETO SIMPLES - DIÂMETRO 30CM</v>
          </cell>
          <cell r="C325" t="str">
            <v>M</v>
          </cell>
          <cell r="D325">
            <v>69.59</v>
          </cell>
        </row>
        <row r="326">
          <cell r="A326">
            <v>60800</v>
          </cell>
          <cell r="B326" t="str">
            <v>FORNECIMENTO E ASSENTAMENTO DE TUBOS DE CONCRETO SIMPLES - DIÂMETRO 40CM</v>
          </cell>
          <cell r="C326" t="str">
            <v>M</v>
          </cell>
          <cell r="D326">
            <v>99.75</v>
          </cell>
        </row>
        <row r="327">
          <cell r="A327">
            <v>60900</v>
          </cell>
          <cell r="B327" t="str">
            <v>FORNECIMENTO E ASSENTAMENTO DE TUBOS DE CONCRETO SIMPLES - DIÂMETRO 50CM</v>
          </cell>
          <cell r="C327" t="str">
            <v>M</v>
          </cell>
          <cell r="D327">
            <v>132.72</v>
          </cell>
        </row>
        <row r="328">
          <cell r="A328">
            <v>61000</v>
          </cell>
          <cell r="B328" t="str">
            <v>FORNECIMENTO E ASSENTAMENTO DE TUBOS DE CONCRETO ARMADO, DIÂMETRO 60CM</v>
          </cell>
          <cell r="C328" t="str">
            <v>.</v>
          </cell>
          <cell r="D328" t="str">
            <v>.</v>
          </cell>
        </row>
        <row r="329">
          <cell r="A329">
            <v>61001</v>
          </cell>
          <cell r="B329" t="str">
            <v>FORNECIMENTO E ASSENTAMENTO DE TUBOS DE CONCRETO ARMADO, DIÂMETRO 60CM - TIPO PA-2</v>
          </cell>
          <cell r="C329" t="str">
            <v>M</v>
          </cell>
          <cell r="D329">
            <v>197.22</v>
          </cell>
        </row>
        <row r="330">
          <cell r="A330">
            <v>61002</v>
          </cell>
          <cell r="B330" t="str">
            <v>FORNECIMENTO E ASSENTAMENTO DE TUBOS DE CONCRETO ARMADO, DIÂMETRO 60CM - TIPO PA-3</v>
          </cell>
          <cell r="C330" t="str">
            <v>M</v>
          </cell>
          <cell r="D330">
            <v>292.07</v>
          </cell>
        </row>
        <row r="331">
          <cell r="A331">
            <v>61100</v>
          </cell>
          <cell r="B331" t="str">
            <v>FORNECIMENTO E ASSENTAMENTO DE TUBO DE CONCRETO ARMADO, DIÂMETRO 70CM</v>
          </cell>
          <cell r="C331" t="str">
            <v>.</v>
          </cell>
          <cell r="D331" t="str">
            <v>.</v>
          </cell>
        </row>
        <row r="332">
          <cell r="A332">
            <v>61101</v>
          </cell>
          <cell r="B332" t="str">
            <v>FORNECIMENTO E ASSENTAMENTO DE TUBO DE CONCRETO ARMADO, DIÂMETRO 70CM - TIPO PA-2</v>
          </cell>
          <cell r="C332" t="str">
            <v>M</v>
          </cell>
          <cell r="D332">
            <v>263.83999999999997</v>
          </cell>
        </row>
        <row r="333">
          <cell r="A333">
            <v>61102</v>
          </cell>
          <cell r="B333" t="str">
            <v>FORNECIMENTO E ASSENTAMENTO DE TUBO DE CONCRETO ARMADO, DIÂMETRO 70CM - TIPO PA-3</v>
          </cell>
          <cell r="C333" t="str">
            <v>M</v>
          </cell>
          <cell r="D333">
            <v>302.16000000000003</v>
          </cell>
        </row>
        <row r="334">
          <cell r="A334">
            <v>61200</v>
          </cell>
          <cell r="B334" t="str">
            <v>FORNECIMENTO E ASSENTAMENTO DE TUBOS DE CONCRETO ARMADO, DIÂMETRO 80CM</v>
          </cell>
          <cell r="C334" t="str">
            <v>.</v>
          </cell>
          <cell r="D334" t="str">
            <v>.</v>
          </cell>
        </row>
        <row r="335">
          <cell r="A335">
            <v>61201</v>
          </cell>
          <cell r="B335" t="str">
            <v>FORNECIMENTO E ASSENTAMENTO DE TUBOS DE CONCRETO ARMADO, DIÂMETRO 80CM - TIPO PA-2</v>
          </cell>
          <cell r="C335" t="str">
            <v>M</v>
          </cell>
          <cell r="D335">
            <v>393.63</v>
          </cell>
        </row>
        <row r="336">
          <cell r="A336">
            <v>61202</v>
          </cell>
          <cell r="B336" t="str">
            <v>FORNECIMENTO E ASSENTAMENTO DE TUBOS DE CONCRETO ARMADO, DIÂMETRO 80CM - TIPO PA-3</v>
          </cell>
          <cell r="C336" t="str">
            <v>M</v>
          </cell>
          <cell r="D336">
            <v>490.75</v>
          </cell>
        </row>
        <row r="337">
          <cell r="A337">
            <v>61300</v>
          </cell>
          <cell r="B337" t="str">
            <v>FORNECIMENTO E ASSENTAMENTO DE TUBOS DE CONCRETO ARMADO, DIÂMETRO 90CM</v>
          </cell>
          <cell r="C337" t="str">
            <v>.</v>
          </cell>
          <cell r="D337" t="str">
            <v>.</v>
          </cell>
        </row>
        <row r="338">
          <cell r="A338">
            <v>61301</v>
          </cell>
          <cell r="B338" t="str">
            <v>FORNECIMENTO E ASSENTAMENTO DE TUBOS DE CONCRETO ARMADO, DIÂMETRO 90CM - TIPO PA-2</v>
          </cell>
          <cell r="C338" t="str">
            <v>M</v>
          </cell>
          <cell r="D338">
            <v>454.6</v>
          </cell>
        </row>
        <row r="339">
          <cell r="A339">
            <v>61302</v>
          </cell>
          <cell r="B339" t="str">
            <v>FORNECIMENTO E ASSENTAMENTO DE TUBOS DE CONCRETO ARMADO, DIÂMETRO 90CM - TIPO PA-3</v>
          </cell>
          <cell r="C339" t="str">
            <v>M</v>
          </cell>
          <cell r="D339">
            <v>492.56</v>
          </cell>
        </row>
        <row r="340">
          <cell r="A340">
            <v>61400</v>
          </cell>
          <cell r="B340" t="str">
            <v>FORNECIMENTO E ASSENTAMENTO DE TUBOS DE CONCRETO ARMADO, DIÂMETRO 100CM</v>
          </cell>
          <cell r="C340" t="str">
            <v>.</v>
          </cell>
          <cell r="D340" t="str">
            <v>.</v>
          </cell>
        </row>
        <row r="341">
          <cell r="A341">
            <v>61401</v>
          </cell>
          <cell r="B341" t="str">
            <v>FORNECIMENTO E ASSENTAMENTO DE TUBOS DE CONCRETO ARMADO, DIÂMETRO 100CM - TIPO PA-2</v>
          </cell>
          <cell r="C341" t="str">
            <v>M</v>
          </cell>
          <cell r="D341">
            <v>549.51</v>
          </cell>
        </row>
        <row r="342">
          <cell r="A342">
            <v>61402</v>
          </cell>
          <cell r="B342" t="str">
            <v>FORNECIMENTO E ASSENTAMENTO DE TUBOS DE CONCRETO ARMADO, DIÂMETRO 100CM - TIPO PA-3</v>
          </cell>
          <cell r="C342" t="str">
            <v>M</v>
          </cell>
          <cell r="D342">
            <v>702.12</v>
          </cell>
        </row>
        <row r="343">
          <cell r="A343">
            <v>61600</v>
          </cell>
          <cell r="B343" t="str">
            <v>FORNECIMENTO E ASSENTAMENTO DE TUBOS DE CONCRETO ARMADO, DIÂMETRO 120CM</v>
          </cell>
          <cell r="C343" t="str">
            <v>.</v>
          </cell>
          <cell r="D343" t="str">
            <v>.</v>
          </cell>
        </row>
        <row r="344">
          <cell r="A344">
            <v>61601</v>
          </cell>
          <cell r="B344" t="str">
            <v>FORNECIMENTO E ASSENTAMENTO DE TUBOS DE CONCRETO ARMADO, DIÂMETRO 120CM - TIPO PA-2</v>
          </cell>
          <cell r="C344" t="str">
            <v>M</v>
          </cell>
          <cell r="D344">
            <v>809.76</v>
          </cell>
        </row>
        <row r="345">
          <cell r="A345">
            <v>61602</v>
          </cell>
          <cell r="B345" t="str">
            <v>FORNECIMENTO E ASSENTAMENTO DE TUBOS DE CONCRETO ARMADO, DIÂMETRO 120CM - TIPO PA-3</v>
          </cell>
          <cell r="C345" t="str">
            <v>M</v>
          </cell>
          <cell r="D345">
            <v>1034.77</v>
          </cell>
        </row>
        <row r="346">
          <cell r="A346">
            <v>61700</v>
          </cell>
          <cell r="B346" t="str">
            <v>FORNECIMENTO E ASSENTAMENTO DE TUBOS DE CONCRETO ARMADO, DIÂMETRO 150CM</v>
          </cell>
          <cell r="C346" t="str">
            <v>.</v>
          </cell>
          <cell r="D346" t="str">
            <v>.</v>
          </cell>
        </row>
        <row r="347">
          <cell r="A347">
            <v>61701</v>
          </cell>
          <cell r="B347" t="str">
            <v>FORNECIMENTO E ASSENTAMENTO DE TUBOS DE CONCRETO ARMADO, DIÂMETRO 150CM - TIPO PA-2</v>
          </cell>
          <cell r="C347" t="str">
            <v>M</v>
          </cell>
          <cell r="D347">
            <v>1167.68</v>
          </cell>
        </row>
        <row r="348">
          <cell r="A348">
            <v>61702</v>
          </cell>
          <cell r="B348" t="str">
            <v>FORNECIMENTO E ASSENTAMENTO DE TUBOS DE CONCRETO ARMADO, DIÂMETRO 150CM - TIPO PA-3</v>
          </cell>
          <cell r="C348" t="str">
            <v>M</v>
          </cell>
          <cell r="D348">
            <v>1433.63</v>
          </cell>
        </row>
        <row r="349">
          <cell r="A349">
            <v>61703</v>
          </cell>
          <cell r="B349" t="str">
            <v>FORNECIMENTO E ASSENTAMENTO DE TUBO EM POLIETILENO DE ALTA RESISTÊNCIA PEAD, COR PRETA, COM DN 300MM</v>
          </cell>
          <cell r="C349" t="str">
            <v>M</v>
          </cell>
          <cell r="D349">
            <v>105.13</v>
          </cell>
        </row>
        <row r="350">
          <cell r="A350">
            <v>61704</v>
          </cell>
          <cell r="B350" t="str">
            <v>FORNECIMENTO E ASSENTAMENTO DE TUBO EM POLIETILENO DE ALTA RESISTÊNCIA PEAD, COR PRETA, COM DN 400MM</v>
          </cell>
          <cell r="C350" t="str">
            <v>M</v>
          </cell>
          <cell r="D350">
            <v>184.45</v>
          </cell>
        </row>
        <row r="351">
          <cell r="A351">
            <v>61705</v>
          </cell>
          <cell r="B351" t="str">
            <v>FORNECIMENTO E ASSENTAMENTO DE TUBO EM POLIETILENO DE ALTA RESISTÊNCIA PEAD, COR PRETA, COM DN 500MM</v>
          </cell>
          <cell r="C351" t="str">
            <v>M</v>
          </cell>
          <cell r="D351">
            <v>284.39999999999998</v>
          </cell>
        </row>
        <row r="352">
          <cell r="A352">
            <v>61706</v>
          </cell>
          <cell r="B352" t="str">
            <v>FORNECIMENTO E ASSENTAMENTO DE TUBO EM POLIETILENO DE ALTA RESISTÊNCIA PEAD, COR PRETA, COM DN 600MM</v>
          </cell>
          <cell r="C352" t="str">
            <v>M</v>
          </cell>
          <cell r="D352">
            <v>425.48</v>
          </cell>
        </row>
        <row r="353">
          <cell r="A353">
            <v>61707</v>
          </cell>
          <cell r="B353" t="str">
            <v>FORNECIMENTO E ASSENTAMENTO DE TUBO EM POLIETILENO DE ALTA RESISTÊNCIA PEAD, COR PRETA, COM DN 800MM</v>
          </cell>
          <cell r="C353" t="str">
            <v>M</v>
          </cell>
          <cell r="D353">
            <v>672.77</v>
          </cell>
        </row>
        <row r="354">
          <cell r="A354">
            <v>61708</v>
          </cell>
          <cell r="B354" t="str">
            <v>FORNECIMENTO E ASSENTAMENTO DE TUBO EM POLIETILENO DE ALTA RESISTÊNCIA PEAD, COR PRETA, COM DN 1000MM</v>
          </cell>
          <cell r="C354" t="str">
            <v>M</v>
          </cell>
          <cell r="D354">
            <v>1023.88</v>
          </cell>
        </row>
        <row r="355">
          <cell r="A355">
            <v>61709</v>
          </cell>
          <cell r="B355" t="str">
            <v>FORNECIMENTO E ASSENTAMENTO DE TUBO EM POLIETILENO DE ALTA RESISTÊNCIA PEAD, COR PRETA, COM DN 1200MM</v>
          </cell>
          <cell r="C355" t="str">
            <v>M</v>
          </cell>
          <cell r="D355">
            <v>1378.99</v>
          </cell>
        </row>
        <row r="356">
          <cell r="A356">
            <v>61800</v>
          </cell>
          <cell r="B356" t="str">
            <v>POÇO DE VISITA</v>
          </cell>
          <cell r="C356" t="str">
            <v>.</v>
          </cell>
          <cell r="D356" t="str">
            <v>.</v>
          </cell>
        </row>
        <row r="357">
          <cell r="A357">
            <v>61801</v>
          </cell>
          <cell r="B357" t="str">
            <v>POÇO DE VISITA TIPO 1 - 1,40 X 1,40 X 1,40M</v>
          </cell>
          <cell r="C357" t="str">
            <v>UN</v>
          </cell>
          <cell r="D357">
            <v>5166.45</v>
          </cell>
        </row>
        <row r="358">
          <cell r="A358">
            <v>61802</v>
          </cell>
          <cell r="B358" t="str">
            <v>POÇO DE VISITA TIPO 2 - 1,60 X 1,60 X 1,60M</v>
          </cell>
          <cell r="C358" t="str">
            <v>UN</v>
          </cell>
          <cell r="D358">
            <v>6255.75</v>
          </cell>
        </row>
        <row r="359">
          <cell r="A359">
            <v>61803</v>
          </cell>
          <cell r="B359" t="str">
            <v>POÇO DE VISITA TIPO 3 - 2,20 X 2,20 X 2,20M</v>
          </cell>
          <cell r="C359" t="str">
            <v>UN</v>
          </cell>
          <cell r="D359">
            <v>10358.52</v>
          </cell>
        </row>
        <row r="360">
          <cell r="A360">
            <v>61900</v>
          </cell>
          <cell r="B360" t="str">
            <v>CHAMINÉ DE POÇO DE VISITA COM ALVENARIA DE UM TIJOLO COMUM</v>
          </cell>
          <cell r="C360" t="str">
            <v>M</v>
          </cell>
          <cell r="D360">
            <v>1057.93</v>
          </cell>
        </row>
        <row r="361">
          <cell r="A361">
            <v>62000</v>
          </cell>
          <cell r="B361" t="str">
            <v>TAMPÃO PARA GALERIAS DE ÁGUAS PLUVIAIS</v>
          </cell>
          <cell r="C361" t="str">
            <v>.</v>
          </cell>
          <cell r="D361" t="str">
            <v>.</v>
          </cell>
        </row>
        <row r="362">
          <cell r="A362">
            <v>62003</v>
          </cell>
          <cell r="B362" t="str">
            <v>INSTALAÇÃO DE TAMPÃO PARA GALERIA DE ÁGUAS PLUVIAIS - ARTICULADO, EXCETO FORNECIMENTO DE TAMPÃO</v>
          </cell>
          <cell r="C362" t="str">
            <v>UN</v>
          </cell>
          <cell r="D362">
            <v>138.81</v>
          </cell>
        </row>
        <row r="363">
          <cell r="A363">
            <v>62004</v>
          </cell>
          <cell r="B363" t="str">
            <v>INSTALAÇÃO DE TAMPÃO PARA GALERIA DE ÁGUAS PLUVIAIS - NÃO ARTICULADO, EXCETO FORNECIMENTO DE TAMPÃO</v>
          </cell>
          <cell r="C363" t="str">
            <v>UN</v>
          </cell>
          <cell r="D363">
            <v>138.81</v>
          </cell>
        </row>
        <row r="364">
          <cell r="A364">
            <v>62021</v>
          </cell>
          <cell r="B364" t="str">
            <v>FORNECIMENTO DE TAMPÃO DE FERRO FUNDIDO DÚCTIL CLASSE MÍNIMA 400 (40T) D=600MM - NBR 10160 ARTICULADO - P/ GAL. ÁGUAS PLUV.</v>
          </cell>
          <cell r="C364" t="str">
            <v>UN</v>
          </cell>
          <cell r="D364">
            <v>487.85</v>
          </cell>
        </row>
        <row r="365">
          <cell r="A365">
            <v>62022</v>
          </cell>
          <cell r="B365" t="str">
            <v>FORNECIMENTO DE TAMPÃO DE FERRO FUNDIDO DÚCTIL CLASSE MÍNIMA 400 (40T) D=600MM - NBR 10160 NÃO ARTICULADO - P/ GAL. ÁGUAS PLUV.</v>
          </cell>
          <cell r="C365" t="str">
            <v>UN</v>
          </cell>
          <cell r="D365">
            <v>456.64</v>
          </cell>
        </row>
        <row r="366">
          <cell r="A366">
            <v>62023</v>
          </cell>
          <cell r="B366" t="str">
            <v>FORNECIMENTO DE TAMPÃO - GRELHA DE FERRO FUNDIDO DÚCTIL CLASSE MÍNIMA 400 (40T) D=600MM - NBR 10160 ARTICULADO - P/ GAL. ÁGUAS PLUV.</v>
          </cell>
          <cell r="C366" t="str">
            <v>UN</v>
          </cell>
          <cell r="D366">
            <v>551.73</v>
          </cell>
        </row>
        <row r="367">
          <cell r="A367">
            <v>62024</v>
          </cell>
          <cell r="B367" t="str">
            <v>FORNECIMENTO DE TAMPÃO - GRELHA DE FERRO FUNDIDO DÚCTIL CLASSE MÍNIMA 400 (40T) D=600MM - NBR 10160 NÃO ARTICULADO - P/ GAL. ÁGUAS PLUV.</v>
          </cell>
          <cell r="C367" t="str">
            <v>UN</v>
          </cell>
          <cell r="D367">
            <v>487.63</v>
          </cell>
        </row>
        <row r="368">
          <cell r="A368">
            <v>62025</v>
          </cell>
          <cell r="B368" t="str">
            <v>FORNECIMENTO DE TAMPÃO MAIS ARO, AMBOS EM PLÁSTICO CLASSE MÍNIMA 400 (40T) D=600MM - ABNT - P/ GAL. ÁGUAS PLUV.</v>
          </cell>
          <cell r="C368" t="str">
            <v>UN</v>
          </cell>
          <cell r="D368">
            <v>1411.37</v>
          </cell>
        </row>
        <row r="369">
          <cell r="A369">
            <v>62100</v>
          </cell>
          <cell r="B369" t="str">
            <v>LEVANTAMENTO OU REBAIXAMENTO DE TAMPÃO DE POÇO DE VISITA</v>
          </cell>
          <cell r="C369" t="str">
            <v>UN</v>
          </cell>
          <cell r="D369">
            <v>172.71</v>
          </cell>
        </row>
        <row r="370">
          <cell r="A370">
            <v>62200</v>
          </cell>
          <cell r="B370" t="str">
            <v>BOCA DE LOBO</v>
          </cell>
          <cell r="C370" t="str">
            <v>.</v>
          </cell>
          <cell r="D370" t="str">
            <v>.</v>
          </cell>
        </row>
        <row r="371">
          <cell r="A371">
            <v>62203</v>
          </cell>
          <cell r="B371" t="str">
            <v>BOCA DE LOBO SIMPLES</v>
          </cell>
          <cell r="C371" t="str">
            <v>UN</v>
          </cell>
          <cell r="D371">
            <v>2248.29</v>
          </cell>
        </row>
        <row r="372">
          <cell r="A372">
            <v>62204</v>
          </cell>
          <cell r="B372" t="str">
            <v>BOCA DE LOBO DUPLA</v>
          </cell>
          <cell r="C372" t="str">
            <v>UN</v>
          </cell>
          <cell r="D372">
            <v>4007.58</v>
          </cell>
        </row>
        <row r="373">
          <cell r="A373">
            <v>62205</v>
          </cell>
          <cell r="B373" t="str">
            <v>BOCA DE LOBO TRIPLA</v>
          </cell>
          <cell r="C373" t="str">
            <v>UN</v>
          </cell>
          <cell r="D373">
            <v>5766.42</v>
          </cell>
        </row>
        <row r="374">
          <cell r="A374">
            <v>62206</v>
          </cell>
          <cell r="B374" t="str">
            <v>BOCA DE LOBO QUÁDRUPLA</v>
          </cell>
          <cell r="C374" t="str">
            <v>UN</v>
          </cell>
          <cell r="D374">
            <v>7525.7</v>
          </cell>
        </row>
        <row r="375">
          <cell r="A375">
            <v>62300</v>
          </cell>
          <cell r="B375" t="str">
            <v>REFORMA DE BOCA DE LOBO</v>
          </cell>
          <cell r="C375" t="str">
            <v>.</v>
          </cell>
          <cell r="D375" t="str">
            <v>.</v>
          </cell>
        </row>
        <row r="376">
          <cell r="A376">
            <v>62301</v>
          </cell>
          <cell r="B376" t="str">
            <v>REFORMA DE BOCA DE LOBO SIMPLES</v>
          </cell>
          <cell r="C376" t="str">
            <v>UN</v>
          </cell>
          <cell r="D376">
            <v>945.78</v>
          </cell>
        </row>
        <row r="377">
          <cell r="A377">
            <v>62302</v>
          </cell>
          <cell r="B377" t="str">
            <v>REFORMA DE BOCA DE LOBO DUPLA</v>
          </cell>
          <cell r="C377" t="str">
            <v>UN</v>
          </cell>
          <cell r="D377">
            <v>1047.6500000000001</v>
          </cell>
        </row>
        <row r="378">
          <cell r="A378">
            <v>62303</v>
          </cell>
          <cell r="B378" t="str">
            <v>REFORMA DE BOCA DE LOBO TRIPLA</v>
          </cell>
          <cell r="C378" t="str">
            <v>UN</v>
          </cell>
          <cell r="D378">
            <v>1149.52</v>
          </cell>
        </row>
        <row r="379">
          <cell r="A379">
            <v>62304</v>
          </cell>
          <cell r="B379" t="str">
            <v>SUBSTITUIÇÃO DE GUIA CHAPÉU PARA BOCA DE LOBO</v>
          </cell>
          <cell r="C379" t="str">
            <v>UN</v>
          </cell>
          <cell r="D379">
            <v>88.21</v>
          </cell>
        </row>
        <row r="380">
          <cell r="A380">
            <v>62305</v>
          </cell>
          <cell r="B380" t="str">
            <v>SUBSTITUIÇÃO DE TAMPA DE CONCRETO PARA BOCA DE LOBO</v>
          </cell>
          <cell r="C380" t="str">
            <v>UN</v>
          </cell>
          <cell r="D380">
            <v>305.44</v>
          </cell>
        </row>
        <row r="381">
          <cell r="A381">
            <v>62400</v>
          </cell>
          <cell r="B381" t="str">
            <v>DRENO DE BRITA</v>
          </cell>
          <cell r="C381" t="str">
            <v>M3</v>
          </cell>
          <cell r="D381">
            <v>206.97</v>
          </cell>
        </row>
        <row r="382">
          <cell r="A382">
            <v>62500</v>
          </cell>
          <cell r="B382" t="str">
            <v>DRENO DE AREIA</v>
          </cell>
          <cell r="C382" t="str">
            <v>M3</v>
          </cell>
          <cell r="D382">
            <v>206.22</v>
          </cell>
        </row>
        <row r="383">
          <cell r="A383">
            <v>62600</v>
          </cell>
          <cell r="B383" t="str">
            <v>FORNECIMENTO E ASSENTAMENTO DE TUBO DRENO DE CONCRETO FURADO - DIÂMETRO 20,0CM</v>
          </cell>
          <cell r="C383" t="str">
            <v>M</v>
          </cell>
          <cell r="D383">
            <v>46.04</v>
          </cell>
        </row>
        <row r="384">
          <cell r="A384">
            <v>62901</v>
          </cell>
          <cell r="B384" t="str">
            <v>FORNECIMENTO E ASSENTAMENTO DE TUBO DE PEAD CORRUGADO E PERFURADOPARA DRENAGEM - DIÂMETRO 2,5" (EM ACORDO COM AS NORMAS DNIT 093/06, NBR 15073 E NBR 14692)</v>
          </cell>
          <cell r="C384" t="str">
            <v>M</v>
          </cell>
          <cell r="D384">
            <v>19.329999999999998</v>
          </cell>
        </row>
        <row r="385">
          <cell r="A385">
            <v>62902</v>
          </cell>
          <cell r="B385" t="str">
            <v>FORNECIMENTO E ASSENTAMENTO DE TUBO DE PEAD CORRUGADO E PERFURADOPARA DRENAGEM - DIÂMETRO 3,0" (EM ACORDO COM AS NORMAS DNIT 093/06, NBR 15073 E NBR 14692)</v>
          </cell>
          <cell r="C385" t="str">
            <v>M</v>
          </cell>
          <cell r="D385">
            <v>20.100000000000001</v>
          </cell>
        </row>
        <row r="386">
          <cell r="A386">
            <v>62903</v>
          </cell>
          <cell r="B386" t="str">
            <v>FORNECIMENTO E ASSENTAMENTO DE TUBO DE PEAD CORRUGADO E PERFURADOPARA DRENAGEM - DIÂMETRO 4,0" (EM ACORDO COM AS NORMAS DNIT 093/06, NBR 15073 E NBR 14692)</v>
          </cell>
          <cell r="C386" t="str">
            <v>M</v>
          </cell>
          <cell r="D386">
            <v>22.94</v>
          </cell>
        </row>
        <row r="387">
          <cell r="A387">
            <v>62904</v>
          </cell>
          <cell r="B387" t="str">
            <v>FORNECIMENTO E ASSENTAMENTO DE TUBO DE PEAD CORRUGADO E PERFURADOPARA DRENAGEM - DIÂMETRO 6,0" (EM ACORDO COM AS NORMAS DNIT 093/06, NBR 15073 E NBR 14692)</v>
          </cell>
          <cell r="C387" t="str">
            <v>M</v>
          </cell>
          <cell r="D387">
            <v>37.29</v>
          </cell>
        </row>
        <row r="388">
          <cell r="A388">
            <v>63100</v>
          </cell>
          <cell r="B388" t="str">
            <v>FORNECIMENTO E ASSENTAMENTO DE MANILHA DE CERÂMICA - DIÂMETRO 4" X 60CM</v>
          </cell>
          <cell r="C388" t="str">
            <v>M</v>
          </cell>
          <cell r="D388">
            <v>27.55</v>
          </cell>
        </row>
        <row r="389">
          <cell r="A389">
            <v>63200</v>
          </cell>
          <cell r="B389" t="str">
            <v>FORNECIMENTO E ASSENTAMENTO DE MANILHA DE CERÂMICA - DIÂMETRO 6" X 1M</v>
          </cell>
          <cell r="C389" t="str">
            <v>M</v>
          </cell>
          <cell r="D389">
            <v>29.27</v>
          </cell>
        </row>
        <row r="390">
          <cell r="A390">
            <v>63300</v>
          </cell>
          <cell r="B390" t="str">
            <v>FORNECIMENTO E ASSENTAMENTO DE MANILHA DE CERÂMICA - DIÂMETRO 8" X 1M</v>
          </cell>
          <cell r="C390" t="str">
            <v>M</v>
          </cell>
          <cell r="D390">
            <v>45.76</v>
          </cell>
        </row>
        <row r="391">
          <cell r="A391">
            <v>63400</v>
          </cell>
          <cell r="B391" t="str">
            <v>FORNECIMENTO E ASSENTAMENTO DE MANILHA DE CERÂMICA - DIÂMETRO 12" X 1M</v>
          </cell>
          <cell r="C391" t="str">
            <v>M</v>
          </cell>
          <cell r="D391">
            <v>134.76</v>
          </cell>
        </row>
        <row r="392">
          <cell r="A392">
            <v>63500</v>
          </cell>
          <cell r="B392" t="str">
            <v>LIGAÇÃO DOMICILIAR DE ESGOTO COM MANILHA DE CERÂMICA TIPO SABESP - DIÂMETRO 4"</v>
          </cell>
          <cell r="C392" t="str">
            <v>M</v>
          </cell>
          <cell r="D392">
            <v>77.73</v>
          </cell>
        </row>
        <row r="393">
          <cell r="A393">
            <v>63700</v>
          </cell>
          <cell r="B393" t="str">
            <v>ASSENTAMENTO DE MANILHA DE CERÂMICA - DIÂMETRO 4"</v>
          </cell>
          <cell r="C393" t="str">
            <v>M</v>
          </cell>
          <cell r="D393">
            <v>8.61</v>
          </cell>
        </row>
        <row r="394">
          <cell r="A394">
            <v>63800</v>
          </cell>
          <cell r="B394" t="str">
            <v>ASSENTAMENTO DE MANILHA DE CERÂMICA - DIÂMETRO 6"</v>
          </cell>
          <cell r="C394" t="str">
            <v>M</v>
          </cell>
          <cell r="D394">
            <v>8.75</v>
          </cell>
        </row>
        <row r="395">
          <cell r="A395">
            <v>63900</v>
          </cell>
          <cell r="B395" t="str">
            <v>ASSENTAMENTO DE MANILHA DE CERÂMICA - DIÂMETRO 8"</v>
          </cell>
          <cell r="C395" t="str">
            <v>M</v>
          </cell>
          <cell r="D395">
            <v>10.98</v>
          </cell>
        </row>
        <row r="396">
          <cell r="A396">
            <v>64000</v>
          </cell>
          <cell r="B396" t="str">
            <v>ASSENTAMENTO DE MANILHA DE CERÂMICA - DIÂMETRO 12"</v>
          </cell>
          <cell r="C396" t="str">
            <v>M</v>
          </cell>
          <cell r="D396">
            <v>11.26</v>
          </cell>
        </row>
        <row r="397">
          <cell r="A397">
            <v>64100</v>
          </cell>
          <cell r="B397" t="str">
            <v>ASSENTAMENTO DE TUBULAÇÃO DE FERRO FUNDIDO TIPO SABESP - DIÂMETRO 75MM</v>
          </cell>
          <cell r="C397" t="str">
            <v>M</v>
          </cell>
          <cell r="D397">
            <v>11.48</v>
          </cell>
        </row>
        <row r="398">
          <cell r="A398">
            <v>64200</v>
          </cell>
          <cell r="B398" t="str">
            <v>ASSENTAMENTO DE TUBULAÇÃO DE FERRO FUNDIDO TIPO SABESP - DIÂMETRO 100MM</v>
          </cell>
          <cell r="C398" t="str">
            <v>M</v>
          </cell>
          <cell r="D398">
            <v>13.05</v>
          </cell>
        </row>
        <row r="399">
          <cell r="A399">
            <v>64400</v>
          </cell>
          <cell r="B399" t="str">
            <v>ENSECADEIRA DE MADEIRA EM PAREDES SIMPLES, COM POSTERIOR RETIRADA DO MATERIAL</v>
          </cell>
          <cell r="C399" t="str">
            <v>M2</v>
          </cell>
          <cell r="D399">
            <v>165.57</v>
          </cell>
        </row>
        <row r="400">
          <cell r="A400">
            <v>64500</v>
          </cell>
          <cell r="B400" t="str">
            <v>ENSECADEIRA DE MADEIRA EM PAREDES DUPLAS, COM POSTERIOR RETIRADA DO MATERIAL</v>
          </cell>
          <cell r="C400" t="str">
            <v>M2</v>
          </cell>
          <cell r="D400">
            <v>274.95</v>
          </cell>
        </row>
        <row r="401">
          <cell r="A401">
            <v>64600</v>
          </cell>
          <cell r="B401" t="str">
            <v>FORNECIMENTO E ASSENTAMENTO DE CANALETA (MEIO TUBO) DE CONCRETO - DIÂMETRO 30CM</v>
          </cell>
          <cell r="C401" t="str">
            <v>M</v>
          </cell>
          <cell r="D401">
            <v>37.700000000000003</v>
          </cell>
        </row>
        <row r="402">
          <cell r="A402">
            <v>64700</v>
          </cell>
          <cell r="B402" t="str">
            <v>FORNECIMENTO E ASSENTAMENTO DE CANALETA (MEIO TUBO) DE CONCRETO - DIÂMETRO 40CM</v>
          </cell>
          <cell r="C402" t="str">
            <v>M</v>
          </cell>
          <cell r="D402">
            <v>46.65</v>
          </cell>
        </row>
        <row r="403">
          <cell r="A403">
            <v>64800</v>
          </cell>
          <cell r="B403" t="str">
            <v>FORNECIMENTO E ASSENTAMENTO DE CANALETA (MEIO TUBO) DE CONCRETO - DIÂMETRO 50CM</v>
          </cell>
          <cell r="C403" t="str">
            <v>M</v>
          </cell>
          <cell r="D403">
            <v>60.87</v>
          </cell>
        </row>
        <row r="404">
          <cell r="A404">
            <v>64900</v>
          </cell>
          <cell r="B404" t="str">
            <v>ESGOTAMENTO D'ÁGUA COM BOMBA SUBMERSA - POTÊNCIA ATÉ 5HP</v>
          </cell>
          <cell r="C404" t="str">
            <v>HPXH</v>
          </cell>
          <cell r="D404">
            <v>2.04</v>
          </cell>
        </row>
        <row r="405">
          <cell r="A405">
            <v>65000</v>
          </cell>
          <cell r="B405" t="str">
            <v>ASSENTAMENTO DE TUBOS DE CONCRETO EXISTENTE - DIÂMETRO 30CM</v>
          </cell>
          <cell r="C405" t="str">
            <v>M</v>
          </cell>
          <cell r="D405">
            <v>4.62</v>
          </cell>
        </row>
        <row r="406">
          <cell r="A406">
            <v>65100</v>
          </cell>
          <cell r="B406" t="str">
            <v>ASSENTAMENTO DE TUBOS DE CONCRETO EXISTENTE - DIÂMETRO 40CM</v>
          </cell>
          <cell r="C406" t="str">
            <v>M</v>
          </cell>
          <cell r="D406">
            <v>14.73</v>
          </cell>
        </row>
        <row r="407">
          <cell r="A407">
            <v>65200</v>
          </cell>
          <cell r="B407" t="str">
            <v>ASSENTAMENTO DE TUBOS DE CONCRETO EXISTENTE - DIÂMETRO 50CM</v>
          </cell>
          <cell r="C407" t="str">
            <v>M</v>
          </cell>
          <cell r="D407">
            <v>20.18</v>
          </cell>
        </row>
        <row r="408">
          <cell r="A408">
            <v>65300</v>
          </cell>
          <cell r="B408" t="str">
            <v>ASSENTAMENTO DE TUBOS DE CONCRETO EXISTENTE - DIÂMETRO 60CM</v>
          </cell>
          <cell r="C408" t="str">
            <v>M</v>
          </cell>
          <cell r="D408">
            <v>25.58</v>
          </cell>
        </row>
        <row r="409">
          <cell r="A409">
            <v>65400</v>
          </cell>
          <cell r="B409" t="str">
            <v>ASSENTAMENTO DE TUBOS DE CONCRETO EXISTENTE -  DIÂMETRO 70CM</v>
          </cell>
          <cell r="C409" t="str">
            <v>M</v>
          </cell>
          <cell r="D409">
            <v>31.05</v>
          </cell>
        </row>
        <row r="410">
          <cell r="A410">
            <v>65500</v>
          </cell>
          <cell r="B410" t="str">
            <v>ASSENTAMENTO DE TUBOS DE CONCRETO EXISTENTE - DIÂMETRO 80CM</v>
          </cell>
          <cell r="C410" t="str">
            <v>M</v>
          </cell>
          <cell r="D410">
            <v>38.799999999999997</v>
          </cell>
        </row>
        <row r="411">
          <cell r="A411">
            <v>65600</v>
          </cell>
          <cell r="B411" t="str">
            <v>ASSENTAMENTO DE TUBOS DE CONCRETO EXISTENTE - DIÂMETRO 90CM</v>
          </cell>
          <cell r="C411" t="str">
            <v>M</v>
          </cell>
          <cell r="D411">
            <v>37.950000000000003</v>
          </cell>
        </row>
        <row r="412">
          <cell r="A412">
            <v>65700</v>
          </cell>
          <cell r="B412" t="str">
            <v>ASSENTAMENTO DE TUBOS DE CONCRETO EXISTENTE - DIÂMETRO 100CM</v>
          </cell>
          <cell r="C412" t="str">
            <v>M</v>
          </cell>
          <cell r="D412">
            <v>52.57</v>
          </cell>
        </row>
        <row r="413">
          <cell r="A413">
            <v>65800</v>
          </cell>
          <cell r="B413" t="str">
            <v>ASSENTAMENTO DE TUBOS DE CONCRETO EXISTENTE - DIÂMETRO 110CM</v>
          </cell>
          <cell r="C413" t="str">
            <v>M</v>
          </cell>
          <cell r="D413">
            <v>69.02</v>
          </cell>
        </row>
        <row r="414">
          <cell r="A414">
            <v>65900</v>
          </cell>
          <cell r="B414" t="str">
            <v>ASSENTAMENTO DE TUBOS DE CONCRETO EXISTENTE - DIÂMETRO 120CM</v>
          </cell>
          <cell r="C414" t="str">
            <v>M</v>
          </cell>
          <cell r="D414">
            <v>85.47</v>
          </cell>
        </row>
        <row r="415">
          <cell r="A415">
            <v>66000</v>
          </cell>
          <cell r="B415" t="str">
            <v>ASSENTAMENTO DE TUBOS DE CONCRETO EXISTENTE - DIÂMETRO 150CM</v>
          </cell>
          <cell r="C415" t="str">
            <v>M</v>
          </cell>
          <cell r="D415">
            <v>103.34</v>
          </cell>
        </row>
        <row r="416">
          <cell r="A416">
            <v>66500</v>
          </cell>
          <cell r="B416" t="str">
            <v>BOCA DE LEÃO</v>
          </cell>
          <cell r="C416" t="str">
            <v>.</v>
          </cell>
          <cell r="D416" t="str">
            <v>.</v>
          </cell>
        </row>
        <row r="417">
          <cell r="A417">
            <v>66505</v>
          </cell>
          <cell r="B417" t="str">
            <v>INSTALAÇÃO DE BOCA DE LEÃO SIMPLES COM GRELHA ARTICULADA, EXCETO FORNECIMENTO DA GRELHA</v>
          </cell>
          <cell r="C417" t="str">
            <v>UN</v>
          </cell>
          <cell r="D417">
            <v>2458.27</v>
          </cell>
        </row>
        <row r="418">
          <cell r="A418">
            <v>66506</v>
          </cell>
          <cell r="B418" t="str">
            <v>INSTALAÇÃO DE BOCA DE LEÃO SIMPLES COM GRELHA NÃO-ARTICULADA, EXCETO FORNECIMENTO DA GRELHA</v>
          </cell>
          <cell r="C418" t="str">
            <v>UN</v>
          </cell>
          <cell r="D418">
            <v>2458.2600000000002</v>
          </cell>
        </row>
        <row r="419">
          <cell r="A419">
            <v>66507</v>
          </cell>
          <cell r="B419" t="str">
            <v>INSTALAÇÃO DE BOCA DE LEÃO DUPLA COM GRELHA ARTICULADA, EXCETO O FORNECIMENTO DA GRELHA</v>
          </cell>
          <cell r="C419" t="str">
            <v>UN</v>
          </cell>
          <cell r="D419">
            <v>3927.88</v>
          </cell>
        </row>
        <row r="420">
          <cell r="A420">
            <v>66508</v>
          </cell>
          <cell r="B420" t="str">
            <v>INSTALAÇÃO DE BOCA DE LEÃO DUPLA COM GRELHA NÃO-ARTICULADA, EXCETO O FORNECIMENTO DA GRELHA</v>
          </cell>
          <cell r="C420" t="str">
            <v>UN</v>
          </cell>
          <cell r="D420">
            <v>3927.88</v>
          </cell>
        </row>
        <row r="421">
          <cell r="A421">
            <v>66521</v>
          </cell>
          <cell r="B421" t="str">
            <v>FORNECIMENTO DE GRELHA TIPO "BOCA DE LEÃO" DE FERRO FUND. DÚCTIL CL. MÍN.250 - 25T - DIM. APR=810X270MM - NBR 10160 - T. ARTICU. - P/ GAL. ÁGUAS PLUV.</v>
          </cell>
          <cell r="C421" t="str">
            <v>UN</v>
          </cell>
          <cell r="D421">
            <v>336.19</v>
          </cell>
        </row>
        <row r="422">
          <cell r="A422">
            <v>66522</v>
          </cell>
          <cell r="B422" t="str">
            <v>FORNECIMENTO DE GRELHA TIPO "BOCA DE LEÃO" DE FERRO FUND. DÚCTIL CL. MÍN.250 - 25T - DIM. APR=810X270MM - NBR 10160 - T. NÃO ARTICU. - P/ GAL. ÁGUAS PLUV.</v>
          </cell>
          <cell r="C422" t="str">
            <v>UN</v>
          </cell>
          <cell r="D422">
            <v>329.62</v>
          </cell>
        </row>
        <row r="423">
          <cell r="A423">
            <v>66523</v>
          </cell>
          <cell r="B423" t="str">
            <v>FORNECIMENTO DE GRELHA TIPO "BOCA DE LEÃO" DE FERRO FUND. DÚCTIL CL. MÍN.D400 - 40T - DIM. APR=810X270MM - NBR 10160 - T. ARTICU. - P/ GAL. ÁGUAS PLUV.</v>
          </cell>
          <cell r="C423" t="str">
            <v>UN</v>
          </cell>
          <cell r="D423">
            <v>469.34</v>
          </cell>
        </row>
        <row r="424">
          <cell r="A424">
            <v>66524</v>
          </cell>
          <cell r="B424" t="str">
            <v>FORNECIMENTO DE GRELHA TIPO "BOCA DE LEÃO" DE FERRO FUND. DÚCTIL CL. MÍN.D400 - 40T - DIM. APR=810X270MM - NBR 10160 - T. NÃO ARTICU. - P/ GAL. ÁGUAS PLUV.</v>
          </cell>
          <cell r="C424" t="str">
            <v>UN</v>
          </cell>
          <cell r="D424">
            <v>448.78</v>
          </cell>
        </row>
        <row r="425">
          <cell r="A425">
            <v>66525</v>
          </cell>
          <cell r="B425" t="str">
            <v>FORNECIMENTO DE GRELHA TIPO "BOCA DE LEÃO" DE FERRO FUND. DÚCTIL CL. MÍN.D400 - 40T - DIM. APR=500X500MM - NBR 10160 - T. ARTICU. - P/ GAL. ÁGUAS PLUV.</v>
          </cell>
          <cell r="C425" t="str">
            <v>UN</v>
          </cell>
          <cell r="D425">
            <v>511.97</v>
          </cell>
        </row>
        <row r="426">
          <cell r="A426">
            <v>66527</v>
          </cell>
          <cell r="B426" t="str">
            <v>FORNECIMENTO DE GRELHA TIPO "BOCA DE LEÃO" DE PLÁSTICO CL. MÍNIMA 250 - 25T - DIM.APR=810X270MM - ABNT - T. ARTICU. P/ GAL. ÁGUAS PLUV.</v>
          </cell>
          <cell r="C426" t="str">
            <v>UN</v>
          </cell>
          <cell r="D426">
            <v>1123.1099999999999</v>
          </cell>
        </row>
        <row r="427">
          <cell r="A427">
            <v>66600</v>
          </cell>
          <cell r="B427" t="str">
            <v>REFORMA DE BOCA DE LEÃO</v>
          </cell>
          <cell r="C427" t="str">
            <v>.</v>
          </cell>
          <cell r="D427" t="str">
            <v>.</v>
          </cell>
        </row>
        <row r="428">
          <cell r="A428">
            <v>66601</v>
          </cell>
          <cell r="B428" t="str">
            <v>REFORMA DE BOCA DE LEÃO SIMPLES</v>
          </cell>
          <cell r="C428" t="str">
            <v>UN</v>
          </cell>
          <cell r="D428">
            <v>1096.5999999999999</v>
          </cell>
        </row>
        <row r="429">
          <cell r="A429">
            <v>66602</v>
          </cell>
          <cell r="B429" t="str">
            <v>REFORMA DE BOCA DE LEÃO DUPLA</v>
          </cell>
          <cell r="C429" t="str">
            <v>UN</v>
          </cell>
          <cell r="D429">
            <v>1258.99</v>
          </cell>
        </row>
        <row r="430">
          <cell r="A430">
            <v>66605</v>
          </cell>
          <cell r="B430" t="str">
            <v>SUBSTITUIÇÃO DA GRELHA TIPO "BOCA DE LEÃO" - TIPO ARTICULADA, EXCETO O FORNECIMENTO DA GRELHA</v>
          </cell>
          <cell r="C430" t="str">
            <v>UN</v>
          </cell>
          <cell r="D430">
            <v>82.28</v>
          </cell>
        </row>
        <row r="431">
          <cell r="A431">
            <v>66606</v>
          </cell>
          <cell r="B431" t="str">
            <v>SUBSTITUIÇÃO DE GRELHA TIPO "BOCA DE LEÃO" - TIPO NÃO-ARTICULADA, EXCETO O FORNECIMENTO DA GRELHA</v>
          </cell>
          <cell r="C431" t="str">
            <v>UN</v>
          </cell>
          <cell r="D431">
            <v>82.28</v>
          </cell>
        </row>
        <row r="432">
          <cell r="A432">
            <v>66800</v>
          </cell>
          <cell r="B432" t="str">
            <v>FORNECIMENTO E ASSENTAMENTO DE TUBO DE PVC RÍGIDO, COR BRANCA, PARA ESGOTO, JUNTAS SOLDADAS</v>
          </cell>
          <cell r="C432" t="str">
            <v>.</v>
          </cell>
          <cell r="D432" t="str">
            <v>.</v>
          </cell>
        </row>
        <row r="433">
          <cell r="A433">
            <v>66801</v>
          </cell>
          <cell r="B433" t="str">
            <v>FORNECIMENTO E ASSENTAMENTO DE TUBO DE PVC RÍGIDO, COR BRANCA, PARA ESGOTO, PONTA E BOLSA - DIÂMETRO 50MM (2")</v>
          </cell>
          <cell r="C433" t="str">
            <v>M</v>
          </cell>
          <cell r="D433">
            <v>26.26</v>
          </cell>
        </row>
        <row r="434">
          <cell r="A434">
            <v>66802</v>
          </cell>
          <cell r="B434" t="str">
            <v>FORNECIMENTO E ASSENTAMENTO DE TUBO DE PVC RÍGIDO, COR BRANCA, PARA ESGOTO, PONTA E BOLSA - DIÂMETRO 75MM (3")</v>
          </cell>
          <cell r="C434" t="str">
            <v>M</v>
          </cell>
          <cell r="D434">
            <v>37.31</v>
          </cell>
        </row>
        <row r="435">
          <cell r="A435">
            <v>66803</v>
          </cell>
          <cell r="B435" t="str">
            <v>FORNECIMENTO E ASSENTAMENTO DE TUBO DE PVC RÍGIDO, COR BRANCA, PARA ESGOTO, PONTA E BOLSA - DIÂMETRO 100MM (4")</v>
          </cell>
          <cell r="C435" t="str">
            <v>M</v>
          </cell>
          <cell r="D435">
            <v>42.53</v>
          </cell>
        </row>
        <row r="436">
          <cell r="A436">
            <v>66901</v>
          </cell>
          <cell r="B436" t="str">
            <v>FORNECIMENTO E COLOCAÇÃO DE MANTA GEOTÊXTIL COM  RESISTÊNCIA  À TRAÇÃO LONGITUDINAL  DE 7KN/M E TRAÇÃO TRANSVERSAL DE 6KN/M</v>
          </cell>
          <cell r="C436" t="str">
            <v>M2</v>
          </cell>
          <cell r="D436">
            <v>4.3600000000000003</v>
          </cell>
        </row>
        <row r="437">
          <cell r="A437">
            <v>66902</v>
          </cell>
          <cell r="B437" t="str">
            <v>FORNECIMENTO E COLOCAÇÃO DE MANTA GEOTÊXTIL COM RESISTÊNCIA À TRAÇÃO LONGITUDINAL DE 8KN/M E TRAÇÃO TRANSVERSAL DE 7KN/M</v>
          </cell>
          <cell r="C437" t="str">
            <v>M2</v>
          </cell>
          <cell r="D437">
            <v>5.09</v>
          </cell>
        </row>
        <row r="438">
          <cell r="A438">
            <v>66903</v>
          </cell>
          <cell r="B438" t="str">
            <v>FORNECIMENTO E COLOCAÇÃO DE MANTA GEOTÊXTIL COM RESISTÊNCIA À TRAÇÃO LONGITUDINAL DE 9KN/M E TRAÇÃO TRANSVERSAL DE 8KN/M</v>
          </cell>
          <cell r="C438" t="str">
            <v>M2</v>
          </cell>
          <cell r="D438">
            <v>5.92</v>
          </cell>
        </row>
        <row r="439">
          <cell r="A439">
            <v>66904</v>
          </cell>
          <cell r="B439" t="str">
            <v>FORNECIMENTO E COLOCAÇÃO DE MANTA GEOTÊXTIL COM RESISTÊNCIA À TRAÇÃO LONGITUDINAL DE 10KN/M E TRAÇÃO TRANSVERSAL DE 9KN/M</v>
          </cell>
          <cell r="C439" t="str">
            <v>M2</v>
          </cell>
          <cell r="D439">
            <v>6.79</v>
          </cell>
        </row>
        <row r="440">
          <cell r="A440">
            <v>66905</v>
          </cell>
          <cell r="B440" t="str">
            <v>FORNECIMENTO E COLOCAÇÃO DE MANTA GEOTÊXTIL COM RESISTÊNCIA À TRAÇÃO LONGITUDINAL DE 14KN/M E TRAÇÃO TRANSVERSAL DE 12KN/M</v>
          </cell>
          <cell r="C440" t="str">
            <v>M2</v>
          </cell>
          <cell r="D440">
            <v>7.97</v>
          </cell>
        </row>
        <row r="441">
          <cell r="A441">
            <v>66906</v>
          </cell>
          <cell r="B441" t="str">
            <v>FORNECIMENTO E COLOCAÇÃO DE MANTA GEOTÊXTIL COM RESISTÊNCIA À TRAÇÃO LONGITUDINAL DE 16KN/M E TRAÇÃO TRANSVERSAL DE 14KN/M</v>
          </cell>
          <cell r="C441" t="str">
            <v>M2</v>
          </cell>
          <cell r="D441">
            <v>9.2799999999999994</v>
          </cell>
        </row>
        <row r="442">
          <cell r="A442">
            <v>66907</v>
          </cell>
          <cell r="B442" t="str">
            <v>FORNECIMENTO E COLOCAÇÃO DE MANTA GEOTÊXTIL COM RESISTÊNCIA À TRAÇÃO LONGITUDINAL DE 21KN/M E TRAÇÃO TRANSVERSAL DE 19KN/M</v>
          </cell>
          <cell r="C442" t="str">
            <v>M2</v>
          </cell>
          <cell r="D442">
            <v>12.07</v>
          </cell>
        </row>
        <row r="443">
          <cell r="A443">
            <v>66908</v>
          </cell>
          <cell r="B443" t="str">
            <v>FORNECIMENTO E COLOCAÇÃO DE MANTA GEOTÊXTIL COM RESISTÊNCIA À TRAÇÃO LONGITUDINAL DE 26KN/M E TRAÇÃO TRANSVERSAL DE 23KN/M</v>
          </cell>
          <cell r="C443" t="str">
            <v>M2</v>
          </cell>
          <cell r="D443">
            <v>12.71</v>
          </cell>
        </row>
        <row r="444">
          <cell r="A444">
            <v>66909</v>
          </cell>
          <cell r="B444" t="str">
            <v>FORNECIMENTO E COLOCAÇÃO DE MANTA GEOTÊXTIL COM RESISTÊNCIA À TRAÇÃO LONGITUDINAL DE 31KN/M E TRAÇÃO TRANSVERSAL DE 27KN/M</v>
          </cell>
          <cell r="C444" t="str">
            <v>M2</v>
          </cell>
          <cell r="D444">
            <v>17.64</v>
          </cell>
        </row>
        <row r="445">
          <cell r="A445">
            <v>67001</v>
          </cell>
          <cell r="B445" t="str">
            <v>FORNECIMENTO E APLICAÇÃO DE GEOMEMBRANA DE PEAD - 1MM DE ESPESSURA</v>
          </cell>
          <cell r="C445" t="str">
            <v>M2</v>
          </cell>
          <cell r="D445">
            <v>34.979999999999997</v>
          </cell>
        </row>
        <row r="446">
          <cell r="A446">
            <v>67002</v>
          </cell>
          <cell r="B446" t="str">
            <v>FORNECIMENTO E APLICAÇÃO DE MANTA FORMADA PELA ASSOCIAÇÃO DE UM TECIDO TÉCNICO DE POLIESTER COM FILME DE POLIETILENO DE BAIXA DENSIDADE EM ACORDO COM A NBR12824</v>
          </cell>
          <cell r="C446" t="str">
            <v>M2</v>
          </cell>
          <cell r="D446">
            <v>25.29</v>
          </cell>
        </row>
        <row r="447">
          <cell r="A447">
            <v>67003</v>
          </cell>
          <cell r="B447" t="str">
            <v>FORNECIMENTO E APLICAÇÃO DE GEOCOMPOSTO FORMADO POR NÚCLEO TRIDIMENSIONAL, FLEXÍVEL DE FILAMENTO DE POLIPROPILENO, ASSOCIADO ÀS SUAS DUAS SUPERFÍCIES GEOTEXTEIS NÃO TECIDOS</v>
          </cell>
          <cell r="C447" t="str">
            <v>M2</v>
          </cell>
          <cell r="D447">
            <v>34.08</v>
          </cell>
        </row>
        <row r="448">
          <cell r="A448">
            <v>67100</v>
          </cell>
          <cell r="B448" t="str">
            <v>SERVIÇOS DE LIMPEZA MECÂNICA DOS SISTEMAS DE DRENAGEM (GALERIAS, BOCA DE LOBO, PV, ETC), COM UTILIZAÇÃO DE EQUIPAMENTO COMBINADO HIDROJATO/ SUGADOR</v>
          </cell>
          <cell r="C448" t="str">
            <v>H</v>
          </cell>
          <cell r="D448">
            <v>440.04</v>
          </cell>
        </row>
        <row r="449">
          <cell r="A449">
            <v>67200</v>
          </cell>
          <cell r="B449" t="str">
            <v>SERVIÇOS DE LIMPEZA MECÂNICA DOS SISTEMAS DE DRENAGEM (GALERIAS, BOCA DE LOBO, PV, ETC), COM UTILIZAÇÃO DE EQUIPAMENTO COMBINADO HIDROJATO/ SUGADOR/ RECICLADOR</v>
          </cell>
          <cell r="C449" t="str">
            <v>H</v>
          </cell>
          <cell r="D449">
            <v>486.68</v>
          </cell>
        </row>
        <row r="450">
          <cell r="A450">
            <v>70000</v>
          </cell>
          <cell r="B450" t="str">
            <v>GALERIAS MOLDADAS, CÓRREGOS E DRENAGEM</v>
          </cell>
        </row>
        <row r="451">
          <cell r="A451">
            <v>70100</v>
          </cell>
          <cell r="B451" t="str">
            <v>ESCORAMENTO CONTÍNUO DE MADEIRA PARA GALERIAS MOLDADAS, COM REAPROVEITAMENTO</v>
          </cell>
          <cell r="C451" t="str">
            <v>M2</v>
          </cell>
          <cell r="D451">
            <v>127.79</v>
          </cell>
        </row>
        <row r="452">
          <cell r="A452">
            <v>70300</v>
          </cell>
          <cell r="B452" t="str">
            <v>ESCORAMENTO PARA GALERIAS MOLDADAS UTILIZANDO PERFIS METÁLICOS, COM REAPROVEITAMENTO</v>
          </cell>
          <cell r="C452" t="str">
            <v>.</v>
          </cell>
          <cell r="D452" t="str">
            <v>.</v>
          </cell>
        </row>
        <row r="453">
          <cell r="A453">
            <v>70301</v>
          </cell>
          <cell r="B453" t="str">
            <v>ESCORAMENTO PARA GALERIAS MOLDADAS, UTILIZANDO PERFIS METÁLICOS, COM REAPROVEITAMENTO - PROFUNDIDADE &lt; OU = 4M, COM BOCA DE 3 À 5M</v>
          </cell>
          <cell r="C453" t="str">
            <v>M2</v>
          </cell>
          <cell r="D453">
            <v>359.85</v>
          </cell>
        </row>
        <row r="454">
          <cell r="A454">
            <v>70302</v>
          </cell>
          <cell r="B454" t="str">
            <v>ESCORAMENTO PARA GALERIAS MOLDADAS, UTILIZANDO PERFIS METÁLICOS, COM REAPROVEITAMENTO - PROFUNDIDADE &lt; OU = 4M, COM BOCA DE 5 À 8M</v>
          </cell>
          <cell r="C454" t="str">
            <v>M2</v>
          </cell>
          <cell r="D454">
            <v>395.42</v>
          </cell>
        </row>
        <row r="455">
          <cell r="A455">
            <v>70303</v>
          </cell>
          <cell r="B455" t="str">
            <v>ESCORAMENTO PARA GALERIAS MOLDADAS, UTILIZANDO PERFIS METÁLICOS, COM REAPROVEITAMENTO - PROFUNDIDADE &gt; 4M, &lt; OU = 6M, COM BOCA DE 3 À 5M</v>
          </cell>
          <cell r="C455" t="str">
            <v>M2</v>
          </cell>
          <cell r="D455">
            <v>384.02</v>
          </cell>
        </row>
        <row r="456">
          <cell r="A456">
            <v>70304</v>
          </cell>
          <cell r="B456" t="str">
            <v>ESCORAMENTO PARA GALERIAS MOLDADAS, UTILIZANDO PERFIS METÁLICOS, COM REAPROVEITAMENTO - PROFUNDIDADE &gt; 4M, &lt; OU = 6M, COM BOCA DE 5 À 8M</v>
          </cell>
          <cell r="C456" t="str">
            <v>M2</v>
          </cell>
          <cell r="D456">
            <v>421.13</v>
          </cell>
        </row>
        <row r="457">
          <cell r="A457">
            <v>70305</v>
          </cell>
          <cell r="B457" t="str">
            <v>ESCORAMENTO PARA GALERIAS MOLDADAS, UTILIZANDO PERFIS METÁLICOS, COM REAPROVEITAMENTO - PROFUNDIDADE &gt; 6M, &lt; OU = 8M, COM BOCA DE 3 À 5M</v>
          </cell>
          <cell r="C457" t="str">
            <v>M2</v>
          </cell>
          <cell r="D457">
            <v>544.26</v>
          </cell>
        </row>
        <row r="458">
          <cell r="A458">
            <v>70306</v>
          </cell>
          <cell r="B458" t="str">
            <v>ESCORAMENTO PARA GALERIAS MOLDADAS, UTILIZANDO PERFIS METÁLICOS, COM REAPROVEITAMENTO - PROFUNDIDADE &gt; 6M, &lt; OU = 8M, COM BOCA DE 5 À 8M</v>
          </cell>
          <cell r="C458" t="str">
            <v>M2</v>
          </cell>
          <cell r="D458">
            <v>620.84</v>
          </cell>
        </row>
        <row r="459">
          <cell r="A459">
            <v>70500</v>
          </cell>
          <cell r="B459" t="str">
            <v>PERFIS METÁLICOS PERDIDOS EM ESCORAMENTOS, NO CASO DE IMPOSSIBILIDADE DO REAPROVEITAMENTO PREVISTO NOS ITENS 7.3.</v>
          </cell>
          <cell r="C459" t="str">
            <v>M2</v>
          </cell>
          <cell r="D459">
            <v>450.88</v>
          </cell>
        </row>
        <row r="460">
          <cell r="A460">
            <v>70600</v>
          </cell>
          <cell r="B460" t="str">
            <v>CIMBRAMENTO EM GALERIA MOLDADA</v>
          </cell>
          <cell r="C460" t="str">
            <v>M3</v>
          </cell>
          <cell r="D460">
            <v>61.71</v>
          </cell>
        </row>
        <row r="461">
          <cell r="A461">
            <v>70700</v>
          </cell>
          <cell r="B461" t="str">
            <v>FORMA PARA GALERIA MOLDADA</v>
          </cell>
          <cell r="C461" t="str">
            <v>M2</v>
          </cell>
          <cell r="D461">
            <v>67.430000000000007</v>
          </cell>
        </row>
        <row r="462">
          <cell r="A462">
            <v>70800</v>
          </cell>
          <cell r="B462" t="str">
            <v>FORNECIMENTO E APLICAÇÃO DE AÇO CA-25</v>
          </cell>
          <cell r="C462" t="str">
            <v>KG</v>
          </cell>
          <cell r="D462">
            <v>15.55</v>
          </cell>
        </row>
        <row r="463">
          <cell r="A463">
            <v>70900</v>
          </cell>
          <cell r="B463" t="str">
            <v>FORNECIMENTO E APLICAÇÃO DE AÇO CA-50 - DIÂMETRO &lt;  1/2"</v>
          </cell>
          <cell r="C463" t="str">
            <v>KG</v>
          </cell>
          <cell r="D463">
            <v>12.62</v>
          </cell>
        </row>
        <row r="464">
          <cell r="A464">
            <v>71000</v>
          </cell>
          <cell r="B464" t="str">
            <v>FORNECIMENTO E APLICAÇÃO DE AÇO CA-50 - DIÂMETRO &gt; OU = 1/2"</v>
          </cell>
          <cell r="C464" t="str">
            <v>KG</v>
          </cell>
          <cell r="D464">
            <v>12.43</v>
          </cell>
        </row>
        <row r="465">
          <cell r="A465">
            <v>71100</v>
          </cell>
          <cell r="B465" t="str">
            <v>FORNECIMENTO E APLICAÇÃO DE AÇO CA-60</v>
          </cell>
          <cell r="C465" t="str">
            <v>KG</v>
          </cell>
          <cell r="D465">
            <v>13.19</v>
          </cell>
        </row>
        <row r="466">
          <cell r="A466">
            <v>71200</v>
          </cell>
          <cell r="B466" t="str">
            <v>FORNECIMENTO E APLICAÇÃO DE TELA DE AÇO</v>
          </cell>
          <cell r="C466" t="str">
            <v>KG</v>
          </cell>
          <cell r="D466">
            <v>11.33</v>
          </cell>
        </row>
        <row r="467">
          <cell r="A467">
            <v>71300</v>
          </cell>
          <cell r="B467" t="str">
            <v>FORNECIMENTO E APLICAÇÃO DE CONCRETO USINADO FCK=10MPA</v>
          </cell>
          <cell r="C467" t="str">
            <v>M3</v>
          </cell>
          <cell r="D467">
            <v>466.89</v>
          </cell>
        </row>
        <row r="468">
          <cell r="A468">
            <v>71400</v>
          </cell>
          <cell r="B468" t="str">
            <v>FORNECIMENTO E APLICAÇÃO DE CONCRETO USINADO FCK=15,0MPA</v>
          </cell>
          <cell r="C468" t="str">
            <v>M3</v>
          </cell>
          <cell r="D468">
            <v>485.69</v>
          </cell>
        </row>
        <row r="469">
          <cell r="A469">
            <v>71500</v>
          </cell>
          <cell r="B469" t="str">
            <v>FORNECIMENTO E APLICAÇÃO DE CONCRETO USINADO FCK=20,0MPA</v>
          </cell>
          <cell r="C469" t="str">
            <v>M3</v>
          </cell>
          <cell r="D469">
            <v>505.38</v>
          </cell>
        </row>
        <row r="470">
          <cell r="A470">
            <v>71600</v>
          </cell>
          <cell r="B470" t="str">
            <v>FORNECIMENTO E APLICAÇÃO DE CONCRETO USINADO FCK=25MPA</v>
          </cell>
          <cell r="C470" t="str">
            <v>M3</v>
          </cell>
          <cell r="D470">
            <v>526.03</v>
          </cell>
        </row>
        <row r="471">
          <cell r="A471">
            <v>71700</v>
          </cell>
          <cell r="B471" t="str">
            <v>FORNECIMENTO E APLICAÇÃO DE CONCRETO USINADO FCK=30,0MPA</v>
          </cell>
          <cell r="C471" t="str">
            <v>M3</v>
          </cell>
          <cell r="D471">
            <v>547.66</v>
          </cell>
        </row>
        <row r="472">
          <cell r="A472">
            <v>71800</v>
          </cell>
          <cell r="B472" t="str">
            <v>ENROCAMENTO DE PEDRA EM TALUDES</v>
          </cell>
          <cell r="C472" t="str">
            <v>M3</v>
          </cell>
          <cell r="D472">
            <v>443.14</v>
          </cell>
        </row>
        <row r="473">
          <cell r="A473">
            <v>71900</v>
          </cell>
          <cell r="B473" t="str">
            <v>BARBACANS DE TUBOS DE PVC - DIÂMETRO 4"</v>
          </cell>
          <cell r="C473" t="str">
            <v>UN</v>
          </cell>
          <cell r="D473">
            <v>53.7</v>
          </cell>
        </row>
        <row r="474">
          <cell r="A474">
            <v>72000</v>
          </cell>
          <cell r="B474" t="str">
            <v>MURO DE ARRIMO DE RACHÃO COM ARGAMASSA DE CIMENTO E AREIA 1:3</v>
          </cell>
          <cell r="C474" t="str">
            <v>M3</v>
          </cell>
          <cell r="D474">
            <v>789.39</v>
          </cell>
        </row>
        <row r="475">
          <cell r="A475">
            <v>72200</v>
          </cell>
          <cell r="B475" t="str">
            <v>DESASSOREAMENTO, LIMPEZA E REMOÇÃO DE MATERIAL DE GALERIA MOLDADA</v>
          </cell>
          <cell r="C475" t="str">
            <v>M3</v>
          </cell>
          <cell r="D475">
            <v>224.24</v>
          </cell>
        </row>
        <row r="476">
          <cell r="A476">
            <v>72300</v>
          </cell>
          <cell r="B476" t="str">
            <v>FORNECIMENTO E COLOCAÇÃO DE GABIÃO TIPO CAIXA, H = 0,50 M, DE MALHA 8 X 10CM, GALVANIZADO, DE FIO Ø = 2,7MM</v>
          </cell>
          <cell r="C476" t="str">
            <v>M3</v>
          </cell>
          <cell r="D476">
            <v>870.58</v>
          </cell>
        </row>
        <row r="477">
          <cell r="A477">
            <v>72400</v>
          </cell>
          <cell r="B477" t="str">
            <v>FORNECIMENTO E COLOCAÇÃO DE GABIÃO TIPO CAIXA, H = 1,00M, DE MALHA 8 X 10CM, GALVANIZADO, DE FIO Ø = 2,7MM</v>
          </cell>
          <cell r="C477" t="str">
            <v>M3</v>
          </cell>
          <cell r="D477">
            <v>724.47</v>
          </cell>
        </row>
        <row r="478">
          <cell r="A478">
            <v>72500</v>
          </cell>
          <cell r="B478" t="str">
            <v>FORNECIMENTO E COLOCAÇÃO DE GABIÃO TIPO CAIXA, H = 0,50M, DE MALHA 8 X 10CM, GALVANIZADO E REVESTIDO EM PVC, DE FIO Ø = 2,4MM</v>
          </cell>
          <cell r="C478" t="str">
            <v>M3</v>
          </cell>
          <cell r="D478">
            <v>895.43</v>
          </cell>
        </row>
        <row r="479">
          <cell r="A479">
            <v>72600</v>
          </cell>
          <cell r="B479" t="str">
            <v>FORNECIMENTO E COLOCAÇÃO DE GABIÃO TIPO CAIXA, H = 1,00M, DE MALHA 8 X 10CM, GALVANIZADO E REVESTIDO EM PVC, DE FIO Ø = 2,4MM</v>
          </cell>
          <cell r="C479" t="str">
            <v>M3</v>
          </cell>
          <cell r="D479">
            <v>759.27</v>
          </cell>
        </row>
        <row r="480">
          <cell r="A480">
            <v>73000</v>
          </cell>
          <cell r="B480" t="str">
            <v>FORNECIMENTO  E COLOCAÇÃO DE GABIÃO TIPO COLCHÃO RENO, H = 0,17M, DE MALHA 6 X 8CM, GALVANIZADO, REVESTIDO EM PVC, DE FIO Ø = 2,0MM</v>
          </cell>
          <cell r="C480" t="str">
            <v>M2</v>
          </cell>
          <cell r="D480">
            <v>239.19</v>
          </cell>
        </row>
        <row r="481">
          <cell r="A481">
            <v>73100</v>
          </cell>
          <cell r="B481" t="str">
            <v>FORNECIMENTO  E COLOCAÇÃO DE GABIÃO TIPO COLCHÃO RENO, H = 0,23M, DE MALHA 6 X 8CM, GALVANIZADO, REVESTIDO EM PVC, DE FIO Ø = 2,0MM</v>
          </cell>
          <cell r="C481" t="str">
            <v>M2</v>
          </cell>
          <cell r="D481">
            <v>276.29000000000002</v>
          </cell>
        </row>
        <row r="482">
          <cell r="A482">
            <v>73200</v>
          </cell>
          <cell r="B482" t="str">
            <v>FORNECIMENTO  E COLOCAÇÃO DE GABIÃO TIPO COLCHÃO RENO, H = 0,30M, DE MALHA 6 X 8CM, GALVANIZADO, REVESTIDO EM PVC, DE FIO Ø = 2,0MM</v>
          </cell>
          <cell r="C482" t="str">
            <v>M2</v>
          </cell>
          <cell r="D482">
            <v>300.18</v>
          </cell>
        </row>
        <row r="483">
          <cell r="A483">
            <v>73400</v>
          </cell>
          <cell r="B483" t="str">
            <v>FORNECIMENTO E COLOCAÇÃO DE GABIÃO TIPO SACO, D = 0,65M, DE MALHA 8 X 10CM, GALVANIZADO, REVESTIDO EM PVC, DE FIO Ø = 2,4MM</v>
          </cell>
          <cell r="C483" t="str">
            <v>M3</v>
          </cell>
          <cell r="D483">
            <v>703.05</v>
          </cell>
        </row>
        <row r="484">
          <cell r="A484">
            <v>73500</v>
          </cell>
          <cell r="B484" t="str">
            <v>ESGOTAMENTO D'ÁGUA COM BOMBA SUBMERSA - POTÊNCIA ATÉ 5HP</v>
          </cell>
          <cell r="C484" t="str">
            <v>HPXH</v>
          </cell>
          <cell r="D484">
            <v>2.04</v>
          </cell>
        </row>
        <row r="485">
          <cell r="A485">
            <v>74001</v>
          </cell>
          <cell r="B485" t="str">
            <v>FORNECIMENTO E COLOCAÇÃO DE MANTA GEOTÊXTIL COM RESISTÊNCIA À TRAÇÃO LONGITUDINAL DE 7KN/M E TRAÇÃO TRANSVERSAL DE 6KN/M EM JUNTA DE DILATAÇÃO</v>
          </cell>
          <cell r="C485" t="str">
            <v>M2</v>
          </cell>
          <cell r="D485">
            <v>12.71</v>
          </cell>
        </row>
        <row r="486">
          <cell r="A486">
            <v>74002</v>
          </cell>
          <cell r="B486" t="str">
            <v>FORNECIMENTO E COLOCAÇÃO DE MANTA GEOTÊXTIL COM RESISTÊNCIA À TRAÇÃO LONGITUDINAL DE 8KN/M E TRAÇÃO TRANSVERSAL DE 7KN/M EM JUNTA DE DILATAÇÃO</v>
          </cell>
          <cell r="C486" t="str">
            <v>M2</v>
          </cell>
          <cell r="D486">
            <v>13.45</v>
          </cell>
        </row>
        <row r="487">
          <cell r="A487">
            <v>74003</v>
          </cell>
          <cell r="B487" t="str">
            <v>FORNECIMENTO E COLOCAÇÃO DE MANTA GEOTÊXTIL COM RESISTÊNCIA À TRAÇÃO LONGITUDINAL DE 9KN/M E TRAÇÃO TRANSVERSAL DE 8KN/M EM JUNTA DE DILATAÇÃO</v>
          </cell>
          <cell r="C487" t="str">
            <v>M2</v>
          </cell>
          <cell r="D487">
            <v>14.29</v>
          </cell>
        </row>
        <row r="488">
          <cell r="A488">
            <v>74004</v>
          </cell>
          <cell r="B488" t="str">
            <v>FORNECIMENTO E COLOCAÇÃO DE MANTA GEOTÊXTIL COM RESISTÊNCIA À TRAÇÃO LONGITUDINAL DE 10KN/M E TRAÇÃO TRANSVERSAL DE 9KN/M EM JUNTA DE DILATAÇÃO</v>
          </cell>
          <cell r="C488" t="str">
            <v>M2</v>
          </cell>
          <cell r="D488">
            <v>15.19</v>
          </cell>
        </row>
        <row r="489">
          <cell r="A489">
            <v>74005</v>
          </cell>
          <cell r="B489" t="str">
            <v>FORNECIMENTO E COLOCAÇÃO DE MANTA GEOTÊXTIL COM RESISTÊNCIA À TRAÇÃO LONGITUDINAL DE 14KN/M E TRAÇÃO TRANSVERSAL DE 12KN/M EM JUNTA DE DILATAÇÃO</v>
          </cell>
          <cell r="C489" t="str">
            <v>M2</v>
          </cell>
          <cell r="D489">
            <v>16.38</v>
          </cell>
        </row>
        <row r="490">
          <cell r="A490">
            <v>74006</v>
          </cell>
          <cell r="B490" t="str">
            <v>FORNECIMENTO E COLOCAÇÃO DE MANTA GEOTÊXTIL COM RESISTÊNCIA À TRAÇÃO LONGITUDINAL DE 16KN/M E TRAÇÃO TRANSVERSAL DE 14KN/M EM JUNTA DE DILATAÇÃO</v>
          </cell>
          <cell r="C490" t="str">
            <v>M2</v>
          </cell>
          <cell r="D490">
            <v>17.72</v>
          </cell>
        </row>
        <row r="491">
          <cell r="A491">
            <v>74007</v>
          </cell>
          <cell r="B491" t="str">
            <v>FORNECIMENTO E COLOCAÇÃO DE MANTA GEOTÊXTIL COM RESISTÊNCIA À TRAÇÃO LONGITUDINAL DE 21KN/M E TRAÇÃO TRANSVERSAL DE 19KN/M EM JUNTA DE DILATAÇÃO</v>
          </cell>
          <cell r="C491" t="str">
            <v>M2</v>
          </cell>
          <cell r="D491">
            <v>20.56</v>
          </cell>
        </row>
        <row r="492">
          <cell r="A492">
            <v>74008</v>
          </cell>
          <cell r="B492" t="str">
            <v>FORNECIMENTO E COLOCAÇÃO DE MANTA GEOTÊXTIL COM RESISTÊNCIA À TRAÇÃO LONGITUDINAL DE 26KN/M E TRAÇÃO TRANSVERSAL DE 23KN/M EM JUNTA DE DILATAÇÃO</v>
          </cell>
          <cell r="C492" t="str">
            <v>M2</v>
          </cell>
          <cell r="D492">
            <v>21.21</v>
          </cell>
        </row>
        <row r="493">
          <cell r="A493">
            <v>74009</v>
          </cell>
          <cell r="B493" t="str">
            <v>FORNECIMENTO E COLOCAÇÃO DE MANTA GEOTÊXTIL COM RESISTÊNCIA À TRAÇÃO LONGITUDINAL DE 31KN/M E TRAÇÃO TRANSVERSAL DE 27KN/M EM JUNTA DE DILATAÇÃO</v>
          </cell>
          <cell r="C493" t="str">
            <v>M2</v>
          </cell>
          <cell r="D493">
            <v>26.24</v>
          </cell>
        </row>
        <row r="494">
          <cell r="A494">
            <v>80000</v>
          </cell>
          <cell r="B494" t="str">
            <v>PONTES E VIADUTOS</v>
          </cell>
        </row>
        <row r="495">
          <cell r="A495">
            <v>80100</v>
          </cell>
          <cell r="B495" t="str">
            <v>FORNECIMENTO E CRAVAÇÃO DE ESTACAS DE EUCALIPTO - DIÂMETRO 20 À 30CM</v>
          </cell>
          <cell r="C495" t="str">
            <v>M</v>
          </cell>
          <cell r="D495">
            <v>108.42</v>
          </cell>
        </row>
        <row r="496">
          <cell r="A496">
            <v>80600</v>
          </cell>
          <cell r="B496" t="str">
            <v>FORNECIMENTO E CRAVAÇÃO DE ESTACA METÁLICA - PERFIL DE AÇO LAMINADO W 250X32,7</v>
          </cell>
          <cell r="C496" t="str">
            <v>M</v>
          </cell>
          <cell r="D496">
            <v>440.41</v>
          </cell>
        </row>
        <row r="497">
          <cell r="A497">
            <v>80700</v>
          </cell>
          <cell r="B497" t="str">
            <v>FORNECIMENTO E CRAVAÇÃO DE ESTACA METÁLICA - PERFIL DE AÇO LAMINADO W 310X52</v>
          </cell>
          <cell r="C497" t="str">
            <v>M</v>
          </cell>
          <cell r="D497">
            <v>671.91</v>
          </cell>
        </row>
        <row r="498">
          <cell r="A498">
            <v>81300</v>
          </cell>
          <cell r="B498" t="str">
            <v>FORMA PARA SAPATAS E BALDRAMES</v>
          </cell>
          <cell r="C498" t="str">
            <v>M2</v>
          </cell>
          <cell r="D498">
            <v>74.59</v>
          </cell>
        </row>
        <row r="499">
          <cell r="A499">
            <v>81400</v>
          </cell>
          <cell r="B499" t="str">
            <v>FORMA COMUM</v>
          </cell>
          <cell r="C499" t="str">
            <v>.</v>
          </cell>
          <cell r="D499" t="str">
            <v>.</v>
          </cell>
        </row>
        <row r="500">
          <cell r="A500">
            <v>81401</v>
          </cell>
          <cell r="B500" t="str">
            <v>FORMA COMUM, INCLUSIVE CIMBRAMENTO</v>
          </cell>
          <cell r="C500" t="str">
            <v>M2</v>
          </cell>
          <cell r="D500">
            <v>97.91</v>
          </cell>
        </row>
        <row r="501">
          <cell r="A501">
            <v>81402</v>
          </cell>
          <cell r="B501" t="str">
            <v>FORMA COMUM, EXCLUSIVE  CIMBRAMENTO</v>
          </cell>
          <cell r="C501" t="str">
            <v>M2</v>
          </cell>
          <cell r="D501">
            <v>75.91</v>
          </cell>
        </row>
        <row r="502">
          <cell r="A502">
            <v>81500</v>
          </cell>
          <cell r="B502" t="str">
            <v>FORMA PARA CONCRETO APARENTE</v>
          </cell>
          <cell r="C502" t="str">
            <v>.</v>
          </cell>
          <cell r="D502" t="str">
            <v>.</v>
          </cell>
        </row>
        <row r="503">
          <cell r="A503">
            <v>81501</v>
          </cell>
          <cell r="B503" t="str">
            <v>FORMA PARA CONCRETO APARENTE, INCLUSIVE CIMBRAMENTO DE ALTURA ATÉ 3M</v>
          </cell>
          <cell r="C503" t="str">
            <v>M2</v>
          </cell>
          <cell r="D503">
            <v>106.24</v>
          </cell>
        </row>
        <row r="504">
          <cell r="A504">
            <v>81502</v>
          </cell>
          <cell r="B504" t="str">
            <v>FORMA PARA CONCRETO APARENTE, EXCLUSIVE CIMBRAMENTO</v>
          </cell>
          <cell r="C504" t="str">
            <v>M2</v>
          </cell>
          <cell r="D504">
            <v>84.24</v>
          </cell>
        </row>
        <row r="505">
          <cell r="A505">
            <v>81600</v>
          </cell>
          <cell r="B505" t="str">
            <v>FORMA INTERNA NÃO RECUPERÁVEL, INCLUSIVE CIMBRAMENTO ATÉ 3,00M</v>
          </cell>
          <cell r="C505" t="str">
            <v>M2</v>
          </cell>
          <cell r="D505">
            <v>127.56</v>
          </cell>
        </row>
        <row r="506">
          <cell r="A506">
            <v>81801</v>
          </cell>
          <cell r="B506" t="str">
            <v>CIMBRAMENTO METÁLICO DE ALTURA MAIOR QUE 3,00M - FORNECIMENTO DOS MATERIAIS</v>
          </cell>
          <cell r="C506" t="str">
            <v>M3XMÊS</v>
          </cell>
          <cell r="D506">
            <v>12.48</v>
          </cell>
        </row>
        <row r="507">
          <cell r="A507">
            <v>81802</v>
          </cell>
          <cell r="B507" t="str">
            <v>CIMBRAMENTO METÁLICO DE ALTURA MAIOR QUE 3,00M, MONTAGEM E POSTERIOR DESMONTAGEM, INCLUSIVE O TRANSPORTE DOS MATERIAIS</v>
          </cell>
          <cell r="C507" t="str">
            <v>M3</v>
          </cell>
          <cell r="D507">
            <v>29.29</v>
          </cell>
        </row>
        <row r="508">
          <cell r="A508">
            <v>81900</v>
          </cell>
          <cell r="B508" t="str">
            <v>FORNECIMENTO E APLICAÇÃO DE AÇO CA-25</v>
          </cell>
          <cell r="C508" t="str">
            <v>KG</v>
          </cell>
          <cell r="D508">
            <v>15.55</v>
          </cell>
        </row>
        <row r="509">
          <cell r="A509">
            <v>82000</v>
          </cell>
          <cell r="B509" t="str">
            <v>FORNECIMENTO E APLICAÇÃO DE AÇO CA-50 - DIÂMETRO MENOR QUE 1/2"</v>
          </cell>
          <cell r="C509" t="str">
            <v>KG</v>
          </cell>
          <cell r="D509">
            <v>12.62</v>
          </cell>
        </row>
        <row r="510">
          <cell r="A510">
            <v>82100</v>
          </cell>
          <cell r="B510" t="str">
            <v>FORNECIMENTO E APLICAÇÃO DE AÇO CA-50 - DIÂMETRO MAIOR OU IGUAL À 1/2"</v>
          </cell>
          <cell r="C510" t="str">
            <v>KG</v>
          </cell>
          <cell r="D510">
            <v>12.43</v>
          </cell>
        </row>
        <row r="511">
          <cell r="A511">
            <v>82200</v>
          </cell>
          <cell r="B511" t="str">
            <v>FORNECIMENTO E APLICAÇÃO DE AÇO CA-60</v>
          </cell>
          <cell r="C511" t="str">
            <v>KG</v>
          </cell>
          <cell r="D511">
            <v>13.19</v>
          </cell>
        </row>
        <row r="512">
          <cell r="A512">
            <v>82300</v>
          </cell>
          <cell r="B512" t="str">
            <v>FORNECIMENTO E APLICAÇÃO DE TELA DE AÇO</v>
          </cell>
          <cell r="C512" t="str">
            <v>KG</v>
          </cell>
          <cell r="D512">
            <v>11.33</v>
          </cell>
        </row>
        <row r="513">
          <cell r="A513">
            <v>82400</v>
          </cell>
          <cell r="B513" t="str">
            <v>FORNECIMENTO E APLICAÇÃO DE CONCRETO USINADO FCK=10MPA - BOMBEADO</v>
          </cell>
          <cell r="C513" t="str">
            <v>M3</v>
          </cell>
          <cell r="D513">
            <v>502.19</v>
          </cell>
        </row>
        <row r="514">
          <cell r="A514">
            <v>82500</v>
          </cell>
          <cell r="B514" t="str">
            <v>FORNECIMENTO  E APLICAÇÃO DE CONCRETO USINADO FCK=15,0MPA - BOMBEADO</v>
          </cell>
          <cell r="C514" t="str">
            <v>M3</v>
          </cell>
          <cell r="D514">
            <v>521.30999999999995</v>
          </cell>
        </row>
        <row r="515">
          <cell r="A515">
            <v>82600</v>
          </cell>
          <cell r="B515" t="str">
            <v>FORNECIMENTO  E APLICAÇÃO DE CONCRETO USINADO FCK=20,0MPA - BOMBEADO</v>
          </cell>
          <cell r="C515" t="str">
            <v>M3</v>
          </cell>
          <cell r="D515">
            <v>541.84</v>
          </cell>
        </row>
        <row r="516">
          <cell r="A516">
            <v>82700</v>
          </cell>
          <cell r="B516" t="str">
            <v>FORNECIMENTO  E APLICAÇÃO DE CONCRETO USINADO FCK=25MPA  -BOMBEADO</v>
          </cell>
          <cell r="C516" t="str">
            <v>M3</v>
          </cell>
          <cell r="D516">
            <v>562.34</v>
          </cell>
        </row>
        <row r="517">
          <cell r="A517">
            <v>82800</v>
          </cell>
          <cell r="B517" t="str">
            <v>FORNECIMENTO  E APLICAÇÃO DE CONCRETO USINADO FCK=30,0MPA - BOMBEADO</v>
          </cell>
          <cell r="C517" t="str">
            <v>M3</v>
          </cell>
          <cell r="D517">
            <v>584.33000000000004</v>
          </cell>
        </row>
        <row r="518">
          <cell r="A518">
            <v>82900</v>
          </cell>
          <cell r="B518" t="str">
            <v>FORNECIMENTO E APLICAÇÃO DE CONCRETO CICLÓPICO, CONTENDO 70% DE CONCRETO FCK=15,0MPA E 30% DE PEDRA AMARROADA</v>
          </cell>
          <cell r="C518" t="str">
            <v>M3</v>
          </cell>
          <cell r="D518">
            <v>715.48</v>
          </cell>
        </row>
        <row r="519">
          <cell r="A519">
            <v>83000</v>
          </cell>
          <cell r="B519" t="str">
            <v>ALVENARIA DE TIJOLO COMUM PARA FUNDAÇÃO</v>
          </cell>
          <cell r="C519" t="str">
            <v>M3</v>
          </cell>
          <cell r="D519">
            <v>950.46</v>
          </cell>
        </row>
        <row r="520">
          <cell r="A520">
            <v>83100</v>
          </cell>
          <cell r="B520" t="str">
            <v>ALVENARIA DE UM TIJOLO COMUM</v>
          </cell>
          <cell r="C520" t="str">
            <v>M2</v>
          </cell>
          <cell r="D520">
            <v>234.8</v>
          </cell>
        </row>
        <row r="521">
          <cell r="A521">
            <v>83200</v>
          </cell>
          <cell r="B521" t="str">
            <v>ALVENARIA DE MEIO TIJOLO COMUM</v>
          </cell>
          <cell r="C521" t="str">
            <v>M2</v>
          </cell>
          <cell r="D521">
            <v>136.30000000000001</v>
          </cell>
        </row>
        <row r="522">
          <cell r="A522">
            <v>83300</v>
          </cell>
          <cell r="B522" t="str">
            <v>ALVENARIA EM BLOCOS DE CONCRETO 09 X 19 X 39CM</v>
          </cell>
          <cell r="C522" t="str">
            <v>M2</v>
          </cell>
          <cell r="D522">
            <v>76.64</v>
          </cell>
        </row>
        <row r="523">
          <cell r="A523">
            <v>83400</v>
          </cell>
          <cell r="B523" t="str">
            <v>ALVENARIA EM BLOCOS DE CONCRETO 19 X 19 X 39CM</v>
          </cell>
          <cell r="C523" t="str">
            <v>M2</v>
          </cell>
          <cell r="D523">
            <v>108.03</v>
          </cell>
        </row>
        <row r="524">
          <cell r="A524">
            <v>83500</v>
          </cell>
          <cell r="B524" t="str">
            <v>ALVENARIA DE PEDRA SECA</v>
          </cell>
          <cell r="C524" t="str">
            <v>M3</v>
          </cell>
          <cell r="D524">
            <v>458.37</v>
          </cell>
        </row>
        <row r="525">
          <cell r="A525">
            <v>83600</v>
          </cell>
          <cell r="B525" t="str">
            <v>ALVENARIA DE PEDRA ARGAMASSADA</v>
          </cell>
          <cell r="C525" t="str">
            <v>M3</v>
          </cell>
          <cell r="D525">
            <v>722.14</v>
          </cell>
        </row>
        <row r="526">
          <cell r="A526">
            <v>83700</v>
          </cell>
          <cell r="B526" t="str">
            <v>CHAPISCO COM ARGAMASSA DE CIMENTO E AREIA 1:6</v>
          </cell>
          <cell r="C526" t="str">
            <v>M2</v>
          </cell>
          <cell r="D526">
            <v>11.28</v>
          </cell>
        </row>
        <row r="527">
          <cell r="A527">
            <v>83800</v>
          </cell>
          <cell r="B527" t="str">
            <v>REVESTIMENTO COM 2CM DE ARGAMASSA, CIMENTO E AREIA 1:3</v>
          </cell>
          <cell r="C527" t="str">
            <v>M2</v>
          </cell>
          <cell r="D527">
            <v>56.9</v>
          </cell>
        </row>
        <row r="528">
          <cell r="A528">
            <v>83900</v>
          </cell>
          <cell r="B528" t="str">
            <v>EMBOÇO COM ARGAMASSA DE CIMENTO, CAL E AREIA NO TRAÇO 1:2:8</v>
          </cell>
          <cell r="C528" t="str">
            <v>M2</v>
          </cell>
          <cell r="D528">
            <v>32.61</v>
          </cell>
        </row>
        <row r="529">
          <cell r="A529">
            <v>84000</v>
          </cell>
          <cell r="B529" t="str">
            <v>REBOCO</v>
          </cell>
          <cell r="C529" t="str">
            <v>M2</v>
          </cell>
          <cell r="D529">
            <v>20.2</v>
          </cell>
        </row>
        <row r="530">
          <cell r="A530">
            <v>84100</v>
          </cell>
          <cell r="B530" t="str">
            <v>IMPERMEABILIZAÇÃO DE CONCRETO EM CONTATO COM A TERRA</v>
          </cell>
          <cell r="C530" t="str">
            <v>M2</v>
          </cell>
          <cell r="D530">
            <v>76.36</v>
          </cell>
        </row>
        <row r="531">
          <cell r="A531">
            <v>84200</v>
          </cell>
          <cell r="B531" t="str">
            <v>IMPERMEABILIZAÇÃO DE TABULEIROS</v>
          </cell>
          <cell r="C531" t="str">
            <v>M2</v>
          </cell>
          <cell r="D531">
            <v>204.88</v>
          </cell>
        </row>
        <row r="532">
          <cell r="A532">
            <v>84300</v>
          </cell>
          <cell r="B532" t="str">
            <v>JUNTA TIPO FUNGENBAND O-12 OU SIMILAR</v>
          </cell>
          <cell r="C532" t="str">
            <v>M</v>
          </cell>
          <cell r="D532">
            <v>57.52</v>
          </cell>
        </row>
        <row r="533">
          <cell r="A533">
            <v>84400</v>
          </cell>
          <cell r="B533" t="str">
            <v>JUNTA TIPO FUNGENBAND O-22 OU SIMILAR</v>
          </cell>
          <cell r="C533" t="str">
            <v>M</v>
          </cell>
          <cell r="D533">
            <v>116.61</v>
          </cell>
        </row>
        <row r="534">
          <cell r="A534">
            <v>84500</v>
          </cell>
          <cell r="B534" t="str">
            <v>APOIO DE NEOPRENE SIMPLES</v>
          </cell>
          <cell r="C534" t="str">
            <v>DM3</v>
          </cell>
          <cell r="D534">
            <v>85.68</v>
          </cell>
        </row>
        <row r="535">
          <cell r="A535">
            <v>84600</v>
          </cell>
          <cell r="B535" t="str">
            <v>APOIO DE NEOPRENE FRETADO</v>
          </cell>
          <cell r="C535" t="str">
            <v>DM3</v>
          </cell>
          <cell r="D535">
            <v>145.22</v>
          </cell>
        </row>
        <row r="536">
          <cell r="A536">
            <v>84800</v>
          </cell>
          <cell r="B536" t="str">
            <v>GRADIL DE FERRO MODELO PMSP</v>
          </cell>
          <cell r="C536" t="str">
            <v>.</v>
          </cell>
          <cell r="D536" t="str">
            <v>.</v>
          </cell>
        </row>
        <row r="537">
          <cell r="A537">
            <v>84801</v>
          </cell>
          <cell r="B537" t="str">
            <v>GRADIL DE FERRO MODELO PMSP, INCLUI PINTURA</v>
          </cell>
          <cell r="C537" t="str">
            <v>M</v>
          </cell>
          <cell r="D537">
            <v>1158.6400000000001</v>
          </cell>
        </row>
        <row r="538">
          <cell r="A538">
            <v>84802</v>
          </cell>
          <cell r="B538" t="str">
            <v>PINTURA DE GRADIL DE FERRO, MODELO PMSP</v>
          </cell>
          <cell r="C538" t="str">
            <v>M2</v>
          </cell>
          <cell r="D538">
            <v>75.510000000000005</v>
          </cell>
        </row>
        <row r="539">
          <cell r="A539">
            <v>84900</v>
          </cell>
          <cell r="B539" t="str">
            <v>DEMOLIÇÃO DE CONCRETO SIMPLES</v>
          </cell>
          <cell r="C539" t="str">
            <v>M3</v>
          </cell>
          <cell r="D539">
            <v>197.16</v>
          </cell>
        </row>
        <row r="540">
          <cell r="A540">
            <v>85000</v>
          </cell>
          <cell r="B540" t="str">
            <v>DEMOLIÇÃO DE ALVENARIA</v>
          </cell>
          <cell r="C540" t="str">
            <v>M3</v>
          </cell>
          <cell r="D540">
            <v>77.66</v>
          </cell>
        </row>
        <row r="541">
          <cell r="A541">
            <v>85100</v>
          </cell>
          <cell r="B541" t="str">
            <v>DEMOLIÇÃO DE CONCRETO ARMADO</v>
          </cell>
          <cell r="C541" t="str">
            <v>M3</v>
          </cell>
          <cell r="D541">
            <v>394.32</v>
          </cell>
        </row>
        <row r="542">
          <cell r="A542">
            <v>85300</v>
          </cell>
          <cell r="B542" t="str">
            <v>CORTE DE PERFIL DE AÇO 10"</v>
          </cell>
          <cell r="C542" t="str">
            <v>UN</v>
          </cell>
          <cell r="D542">
            <v>157.91999999999999</v>
          </cell>
        </row>
        <row r="543">
          <cell r="A543">
            <v>85400</v>
          </cell>
          <cell r="B543" t="str">
            <v>CORTE DE PERFIL DE AÇO 12"</v>
          </cell>
          <cell r="C543" t="str">
            <v>UN</v>
          </cell>
          <cell r="D543">
            <v>197.79</v>
          </cell>
        </row>
        <row r="544">
          <cell r="A544">
            <v>85500</v>
          </cell>
          <cell r="B544" t="str">
            <v>EMENDA DE TOPO DE PERFIL DE AÇO 10"</v>
          </cell>
          <cell r="C544" t="str">
            <v>UN</v>
          </cell>
          <cell r="D544">
            <v>537.76</v>
          </cell>
        </row>
        <row r="545">
          <cell r="A545">
            <v>85600</v>
          </cell>
          <cell r="B545" t="str">
            <v>EMENDA DE TOPO DE PERFIL DE AÇO 12"</v>
          </cell>
          <cell r="C545" t="str">
            <v>UN</v>
          </cell>
          <cell r="D545">
            <v>632.59</v>
          </cell>
        </row>
        <row r="546">
          <cell r="A546">
            <v>85700</v>
          </cell>
          <cell r="B546" t="str">
            <v>FORNECIMENTO E COLOCAÇÃO DE JUNTA DE DILATAÇÃO DE ELASTÔMERO DE NEOPRENE, TIPO JEENE JJ 2540 VV OU SIMILAR</v>
          </cell>
          <cell r="C546" t="str">
            <v>M</v>
          </cell>
          <cell r="D546">
            <v>566.39</v>
          </cell>
        </row>
        <row r="547">
          <cell r="A547">
            <v>85800</v>
          </cell>
          <cell r="B547" t="str">
            <v>FORNECIMENTO E COLOCAÇÃO DE JUNTA DE DILATAÇÃO DE ELASTÔMERO DE NEOPRENE, TIPO JEENE JJ 3550 VV OU SIMILAR</v>
          </cell>
          <cell r="C547" t="str">
            <v>M</v>
          </cell>
          <cell r="D547">
            <v>960</v>
          </cell>
        </row>
        <row r="548">
          <cell r="A548">
            <v>86200</v>
          </cell>
          <cell r="B548" t="str">
            <v>FORNECIMENTO E COLOCAÇÃO DE AÇO DE PROTENSÃO CP-190-RB - 4 Ø=1/2" INCLUINDO BAINHA, PROTENSÃO E INJEÇÃO</v>
          </cell>
          <cell r="C548" t="str">
            <v>KG</v>
          </cell>
          <cell r="D548">
            <v>35.99</v>
          </cell>
        </row>
        <row r="549">
          <cell r="A549">
            <v>86300</v>
          </cell>
          <cell r="B549" t="str">
            <v>FORNECIMENTO E COLOCAÇÃO DE AÇO DE PROTENSÃO CP-190-RB 6 Ø = 1/2"   INCLUINDO BAINHA, PROTENSÃO E INJEÇÃO</v>
          </cell>
          <cell r="C549" t="str">
            <v>KG</v>
          </cell>
          <cell r="D549">
            <v>35.01</v>
          </cell>
        </row>
        <row r="550">
          <cell r="A550">
            <v>86400</v>
          </cell>
          <cell r="B550" t="str">
            <v>FORNECIMENTO E COLOCAÇÃO DE AÇO DE PROTENSÃO CP-190-RB - 12 Ø = 1/2" INCLUINDO BAINHA, PROTENSÃO E INJEÇÃO</v>
          </cell>
          <cell r="C550" t="str">
            <v>KG</v>
          </cell>
          <cell r="D550">
            <v>30.13</v>
          </cell>
        </row>
        <row r="551">
          <cell r="A551">
            <v>86500</v>
          </cell>
          <cell r="B551" t="str">
            <v>ANCORAGEM ATIVA SÉRIE V- 4 Ø = 1/2"</v>
          </cell>
          <cell r="C551" t="str">
            <v>UN</v>
          </cell>
          <cell r="D551">
            <v>493.32</v>
          </cell>
        </row>
        <row r="552">
          <cell r="A552">
            <v>86600</v>
          </cell>
          <cell r="B552" t="str">
            <v>ANCORAGEM ATIVA SÉRIE V-6 - Ø = 1/2"</v>
          </cell>
          <cell r="C552" t="str">
            <v>UN</v>
          </cell>
          <cell r="D552">
            <v>807.26</v>
          </cell>
        </row>
        <row r="553">
          <cell r="A553">
            <v>86700</v>
          </cell>
          <cell r="B553" t="str">
            <v>ANCORAGEM ATIVA SÉRIE V-12 - Ø = 1/2"</v>
          </cell>
          <cell r="C553" t="str">
            <v>UN</v>
          </cell>
          <cell r="D553">
            <v>1608.45</v>
          </cell>
        </row>
        <row r="554">
          <cell r="A554">
            <v>86800</v>
          </cell>
          <cell r="B554" t="str">
            <v>BROCA, DIÂMETRO 25CM, PROFUNDIDADE ATÉ 4M</v>
          </cell>
          <cell r="C554" t="str">
            <v>M</v>
          </cell>
          <cell r="D554">
            <v>90.15</v>
          </cell>
        </row>
        <row r="555">
          <cell r="A555">
            <v>87000</v>
          </cell>
          <cell r="B555" t="str">
            <v>ALVENARIA DE BLOCOS DE CONCRETO 14 X 19 X 39CM</v>
          </cell>
          <cell r="C555" t="str">
            <v>M2</v>
          </cell>
          <cell r="D555">
            <v>89.88</v>
          </cell>
        </row>
        <row r="556">
          <cell r="A556">
            <v>87100</v>
          </cell>
          <cell r="B556" t="str">
            <v>FORNECIMENTO E COLOCAÇÃO DE JUNTA DE DILATAÇÃO DE ELASTÔMERO DE NEOPRENE, TIPO JEENE JJ6080VV OU SIMILAR</v>
          </cell>
          <cell r="C556" t="str">
            <v>M</v>
          </cell>
          <cell r="D556">
            <v>1169.44</v>
          </cell>
        </row>
        <row r="557">
          <cell r="A557">
            <v>87200</v>
          </cell>
          <cell r="B557" t="str">
            <v>FORNECIMENTO E COLOCAÇÃO DE JUNTA DE DILATAÇÃO DE ELASTÔMERO DE NEOPRENE, TIPO JEENE JJ 99120 VV OU SIMILAR</v>
          </cell>
          <cell r="C557" t="str">
            <v>M</v>
          </cell>
          <cell r="D557">
            <v>1446.77</v>
          </cell>
        </row>
        <row r="558">
          <cell r="A558">
            <v>87300</v>
          </cell>
          <cell r="B558" t="str">
            <v>FORNECIMENTO E COLOCAÇÃO DE AÇO DE PROTENSÃO CP-190 RB 12 DIÂMETRO 5/8", INCLUIDO BAINHA, PROTENSÃO E INJEÇÃO</v>
          </cell>
          <cell r="C558" t="str">
            <v>KG</v>
          </cell>
          <cell r="D558">
            <v>28.01</v>
          </cell>
        </row>
        <row r="559">
          <cell r="A559">
            <v>87600</v>
          </cell>
          <cell r="B559" t="str">
            <v>FORNECIMENTO E COLOCAÇÃO DE JUNTA DE DILATAÇÃO DE ELASTÔMERO DE NEOPRENE, TIPO JEENE JJ 0411 M OU SIMILAR</v>
          </cell>
          <cell r="C559" t="str">
            <v>M</v>
          </cell>
          <cell r="D559">
            <v>38.67</v>
          </cell>
        </row>
        <row r="560">
          <cell r="A560">
            <v>87700</v>
          </cell>
          <cell r="B560" t="str">
            <v>FORNECIMENTO E COLOCAÇÃO DE JUNTA DILATAÇÃO ELASTÔMERO NEOPRENE, JEENE JJ2027M OU SIMILAR</v>
          </cell>
          <cell r="C560" t="str">
            <v>M</v>
          </cell>
          <cell r="D560">
            <v>164</v>
          </cell>
        </row>
        <row r="561">
          <cell r="A561">
            <v>87800</v>
          </cell>
          <cell r="B561" t="str">
            <v>FORNECIMENTO E COLOCAÇÃO DE JUNTA DE DILATAÇÃO DE ELASTÔMERO DE NEOPRENE, TIPO JEENE JJ5070 OU SIMILAR</v>
          </cell>
          <cell r="C561" t="str">
            <v>M</v>
          </cell>
          <cell r="D561">
            <v>1073.47</v>
          </cell>
        </row>
        <row r="562">
          <cell r="A562">
            <v>87900</v>
          </cell>
          <cell r="B562" t="str">
            <v>ANCORAGEM ATIVA SÉRIE V 12 Ø = 5/8 "</v>
          </cell>
          <cell r="C562" t="str">
            <v>UN</v>
          </cell>
          <cell r="D562">
            <v>2836.36</v>
          </cell>
        </row>
        <row r="563">
          <cell r="A563">
            <v>88000</v>
          </cell>
          <cell r="B563" t="str">
            <v>CARGA E REMOÇÃO DE ENTULHO ATÉ A DISTÂNCIA MÉDIA DE IDA E VOLTA DE 1KM</v>
          </cell>
          <cell r="C563" t="str">
            <v>M3</v>
          </cell>
          <cell r="D563">
            <v>12.68</v>
          </cell>
        </row>
        <row r="564">
          <cell r="A564">
            <v>88600</v>
          </cell>
          <cell r="B564" t="str">
            <v>REMOÇÃO DE ENTULHO ALÉM DO PRIMEIRO KM</v>
          </cell>
          <cell r="C564" t="str">
            <v>M3XKM</v>
          </cell>
          <cell r="D564">
            <v>2.11</v>
          </cell>
        </row>
        <row r="565">
          <cell r="A565">
            <v>88700</v>
          </cell>
          <cell r="B565" t="str">
            <v>BRITAGEM DOS MATERIAIS PROVENIENTES DOS RESÍDUOS DA CONSTRUÇÃO CIVIL</v>
          </cell>
          <cell r="C565" t="str">
            <v>M3</v>
          </cell>
          <cell r="D565">
            <v>25.98</v>
          </cell>
        </row>
        <row r="566">
          <cell r="A566">
            <v>90000</v>
          </cell>
          <cell r="B566" t="str">
            <v>FRESAGEM</v>
          </cell>
        </row>
        <row r="567">
          <cell r="A567">
            <v>90100</v>
          </cell>
          <cell r="B567" t="str">
            <v>FRESAGEM DE PAVIMENTO ASFÁLTICO COM ESPESSURA ATÉ 3CM, EM VIAS EXPRESSAS, INCLUSIVE REMOÇÃO DO MATERIAL FRESADO ATÉ 10KM E VARRIÇÃO</v>
          </cell>
          <cell r="C567" t="str">
            <v>M2</v>
          </cell>
          <cell r="D567">
            <v>13.41</v>
          </cell>
        </row>
        <row r="568">
          <cell r="A568">
            <v>90200</v>
          </cell>
          <cell r="B568" t="str">
            <v>FRESAGEM DE PAVIMENTO ASFÁLTICO COM ESPESSURA ATÉ 3CM, EM VIAS ARTERIAIS, INCLUSIVE REMOÇÃO DO MATERIAL FRESADO ATÉ 10KM E VARRIÇÃO</v>
          </cell>
          <cell r="C568" t="str">
            <v>M2</v>
          </cell>
          <cell r="D568">
            <v>15.67</v>
          </cell>
        </row>
        <row r="569">
          <cell r="A569">
            <v>90300</v>
          </cell>
          <cell r="B569" t="str">
            <v>FRESAGEM DE PAVIMENTO ASFÁLTICO COM ESPESSURA ATÉ 5CM, EM VIAS EXPRESSAS, INCLUSIVE REMOÇÃO DO MATERIAL FRESADO ATÉ 10KM E VARRIÇÃO</v>
          </cell>
          <cell r="C569" t="str">
            <v>M2</v>
          </cell>
          <cell r="D569">
            <v>17.18</v>
          </cell>
        </row>
        <row r="570">
          <cell r="A570">
            <v>90400</v>
          </cell>
          <cell r="B570" t="str">
            <v>FRESAGEM DE PAVIMENTO ASFÁLTICO COM ESPESSURA ATÉ 5CM, EM VIAS ARTERIAIS, INCLUSIVE REMOÇÃO DO MATERIAL FRESADO ATÉ 10KM E VARRIÇÃO</v>
          </cell>
          <cell r="C570" t="str">
            <v>M2</v>
          </cell>
          <cell r="D570">
            <v>18.87</v>
          </cell>
        </row>
        <row r="571">
          <cell r="A571">
            <v>100000</v>
          </cell>
          <cell r="B571" t="str">
            <v>RECUPERAÇÃO ESTRUTURAL DE OBRAS DE ARTE (PONTES E VIADUTOS)</v>
          </cell>
        </row>
        <row r="572">
          <cell r="A572">
            <v>100100</v>
          </cell>
          <cell r="B572" t="str">
            <v>ANDAIMES METÁLICOS</v>
          </cell>
          <cell r="C572" t="str">
            <v>.</v>
          </cell>
          <cell r="D572" t="str">
            <v>.</v>
          </cell>
        </row>
        <row r="573">
          <cell r="A573">
            <v>100101</v>
          </cell>
          <cell r="B573" t="str">
            <v>ANDAIMES METÁLICOS - FORNECIMENTO</v>
          </cell>
          <cell r="C573" t="str">
            <v>M3XMES</v>
          </cell>
          <cell r="D573">
            <v>10.67</v>
          </cell>
        </row>
        <row r="574">
          <cell r="A574">
            <v>100102</v>
          </cell>
          <cell r="B574" t="str">
            <v>ANDAIMES METÁLICOS - MONTAGEM E DESMONTAGEM</v>
          </cell>
          <cell r="C574" t="str">
            <v>M3</v>
          </cell>
          <cell r="D574">
            <v>5.71</v>
          </cell>
        </row>
        <row r="575">
          <cell r="A575">
            <v>100200</v>
          </cell>
          <cell r="B575" t="str">
            <v>PLATAFORMA DE MADEIRA A SEREM ARMADAS SOBRE ANDAIMES METÁLICOS</v>
          </cell>
          <cell r="C575" t="str">
            <v>M2</v>
          </cell>
          <cell r="D575">
            <v>10.93</v>
          </cell>
        </row>
        <row r="576">
          <cell r="A576">
            <v>100300</v>
          </cell>
          <cell r="B576" t="str">
            <v>APICOAMENTO DE SUPERFÍCIES DE CONCRETO (COM EQUIPAMENTO PNEUMÁTICO)</v>
          </cell>
          <cell r="C576" t="str">
            <v>M2</v>
          </cell>
          <cell r="D576">
            <v>39.51</v>
          </cell>
        </row>
        <row r="577">
          <cell r="A577">
            <v>100400</v>
          </cell>
          <cell r="B577" t="str">
            <v>CORTE SUPERFICIAL DE CONCRETO ATÉ 3 CM DE PROFUNDIDADE</v>
          </cell>
          <cell r="C577" t="str">
            <v>M2</v>
          </cell>
          <cell r="D577">
            <v>82.13</v>
          </cell>
        </row>
        <row r="578">
          <cell r="A578">
            <v>100500</v>
          </cell>
          <cell r="B578" t="str">
            <v>JATEAMENTO PARA LIMPEZA DE FERRAGENS E SUPERFÍCIES DE CONCRETO</v>
          </cell>
          <cell r="C578" t="str">
            <v>M2</v>
          </cell>
          <cell r="D578">
            <v>116.61</v>
          </cell>
        </row>
        <row r="579">
          <cell r="A579">
            <v>100600</v>
          </cell>
          <cell r="B579" t="str">
            <v>FORNECIMENTO, PREPARO E APLICAÇÃO DE ADESIVO EPOXÍDICO PARA COLAGEM</v>
          </cell>
          <cell r="C579" t="str">
            <v>M2</v>
          </cell>
          <cell r="D579">
            <v>55.42</v>
          </cell>
        </row>
        <row r="580">
          <cell r="A580">
            <v>100700</v>
          </cell>
          <cell r="B580" t="str">
            <v>FORNECIMENTO, PREPARO E APLICAÇÃO DE CONCRETO PROJETADO, MEDIDO NO PROJETO</v>
          </cell>
          <cell r="C580" t="str">
            <v>.</v>
          </cell>
          <cell r="D580" t="str">
            <v>.</v>
          </cell>
        </row>
        <row r="581">
          <cell r="A581">
            <v>100702</v>
          </cell>
          <cell r="B581" t="str">
            <v>FORNECIMENTO, PREPARO E APLICAÇÃO DE CONCRETO PROJETADO, MEDIDO NO PROJETO - FCK = 20MPA - EM OBRAS DE CONTENÇÃO</v>
          </cell>
          <cell r="C581" t="str">
            <v>M3</v>
          </cell>
          <cell r="D581">
            <v>906.78</v>
          </cell>
        </row>
        <row r="582">
          <cell r="A582">
            <v>100703</v>
          </cell>
          <cell r="B582" t="str">
            <v>FORNECIMENTO, PREPARO E APLICAÇÃO DE CONCRETO PROJETADO, MEDIDO NO PROJETO - FCK = 25MPA - EM OBRAS DE CONTENÇÃO</v>
          </cell>
          <cell r="C582" t="str">
            <v>M3</v>
          </cell>
          <cell r="D582">
            <v>927.3</v>
          </cell>
        </row>
        <row r="583">
          <cell r="A583">
            <v>100704</v>
          </cell>
          <cell r="B583" t="str">
            <v>FORNECIMENTO, PREPARO E APLICAÇÃO DE CONCRETO PROJETADO, MEDIDO NO PROJETO - FCK = 30MPA - EM OBRAS DE CONTENÇÃO</v>
          </cell>
          <cell r="C583" t="str">
            <v>M3</v>
          </cell>
          <cell r="D583">
            <v>959.94</v>
          </cell>
        </row>
        <row r="584">
          <cell r="A584">
            <v>100800</v>
          </cell>
          <cell r="B584" t="str">
            <v>GRAUTE</v>
          </cell>
          <cell r="C584" t="str">
            <v>.</v>
          </cell>
          <cell r="D584" t="str">
            <v>.</v>
          </cell>
        </row>
        <row r="585">
          <cell r="A585">
            <v>100801</v>
          </cell>
          <cell r="B585" t="str">
            <v>GRAUTE COM PEDRISCO - FORNECIMENTO, PREPARO E APLICAÇÃO</v>
          </cell>
          <cell r="C585" t="str">
            <v>M3</v>
          </cell>
          <cell r="D585">
            <v>3951.12</v>
          </cell>
        </row>
        <row r="586">
          <cell r="A586">
            <v>100802</v>
          </cell>
          <cell r="B586" t="str">
            <v>GRAUTE - FORNECIMENTO, PREPARO E APLICAÇÃO</v>
          </cell>
          <cell r="C586" t="str">
            <v>M3</v>
          </cell>
          <cell r="D586">
            <v>4254.53</v>
          </cell>
        </row>
        <row r="587">
          <cell r="A587">
            <v>100900</v>
          </cell>
          <cell r="B587" t="str">
            <v>COLMATAÇÃO DE FISSURAS COM FORNECIMENTO E APLICAÇÃO DE ARGAMASSA EPOXÍDICA</v>
          </cell>
          <cell r="C587" t="str">
            <v>M</v>
          </cell>
          <cell r="D587">
            <v>24.78</v>
          </cell>
        </row>
        <row r="588">
          <cell r="A588">
            <v>101000</v>
          </cell>
          <cell r="B588" t="str">
            <v>BICOS DE INJEÇÃO PARA RESINAS - FORNECIMENTO, INSTALAÇÃO E POSTERIOR CORTE</v>
          </cell>
          <cell r="C588" t="str">
            <v>UN</v>
          </cell>
          <cell r="D588">
            <v>8.76</v>
          </cell>
        </row>
        <row r="589">
          <cell r="A589">
            <v>101100</v>
          </cell>
          <cell r="B589" t="str">
            <v>TRATAMENTO DE TRINCAS INATIVAS COM INJEÇÃO DE RESINA EPÓXI</v>
          </cell>
          <cell r="C589" t="str">
            <v>KG</v>
          </cell>
          <cell r="D589">
            <v>176.76</v>
          </cell>
        </row>
        <row r="590">
          <cell r="A590">
            <v>101200</v>
          </cell>
          <cell r="B590" t="str">
            <v>CALDA DE CIMENTO PARA INJEÇÃO - FORNECIMENTO, PREPARO E APLICAÇÃO</v>
          </cell>
          <cell r="C590" t="str">
            <v>L</v>
          </cell>
          <cell r="D590">
            <v>1.33</v>
          </cell>
        </row>
        <row r="591">
          <cell r="A591">
            <v>101300</v>
          </cell>
          <cell r="B591" t="str">
            <v>TRATAMENTO DE TRINCAS INATIVAS COM INJEÇÃO DE RESINA EPÓXI DE BAIXA VISCOSIDADE, BICOMPONENTE, ISENTA DE SOLVENTES</v>
          </cell>
          <cell r="C591" t="str">
            <v>KG</v>
          </cell>
          <cell r="D591">
            <v>174.63</v>
          </cell>
        </row>
        <row r="592">
          <cell r="A592">
            <v>101500</v>
          </cell>
          <cell r="B592" t="str">
            <v>CURA QUÍMICA</v>
          </cell>
          <cell r="C592" t="str">
            <v>M2</v>
          </cell>
          <cell r="D592">
            <v>2.36</v>
          </cell>
        </row>
        <row r="593">
          <cell r="A593">
            <v>101600</v>
          </cell>
          <cell r="B593" t="str">
            <v>SINALIZAÇÃO</v>
          </cell>
          <cell r="C593" t="str">
            <v>.</v>
          </cell>
          <cell r="D593" t="str">
            <v>.</v>
          </cell>
        </row>
        <row r="594">
          <cell r="A594">
            <v>101601</v>
          </cell>
          <cell r="B594" t="str">
            <v>SINALIZAÇÃO - TAPUME MÓVEL</v>
          </cell>
          <cell r="C594" t="str">
            <v>M2</v>
          </cell>
          <cell r="D594">
            <v>63.31</v>
          </cell>
        </row>
        <row r="595">
          <cell r="A595">
            <v>101602</v>
          </cell>
          <cell r="B595" t="str">
            <v>SINALIZAÇÃO - ILUMINAÇÃO</v>
          </cell>
          <cell r="C595" t="str">
            <v>M</v>
          </cell>
          <cell r="D595">
            <v>14.9</v>
          </cell>
        </row>
        <row r="596">
          <cell r="A596">
            <v>101603</v>
          </cell>
          <cell r="B596" t="str">
            <v>PLACA DE OBRA EM CHAPA DE AÇO GALVANIZADO</v>
          </cell>
          <cell r="C596" t="str">
            <v>M2</v>
          </cell>
          <cell r="D596">
            <v>394.75</v>
          </cell>
        </row>
        <row r="597">
          <cell r="A597">
            <v>101700</v>
          </cell>
          <cell r="B597" t="str">
            <v>HIDROJATEAMENTO DE ALTA PRESSÃO PARA LIMPEZA DE SUPERFÍCIES</v>
          </cell>
          <cell r="C597" t="str">
            <v>M2</v>
          </cell>
          <cell r="D597">
            <v>7.99</v>
          </cell>
        </row>
        <row r="598">
          <cell r="A598">
            <v>101800</v>
          </cell>
          <cell r="B598" t="str">
            <v>PROTEÇÃO PARA TERCEIROS COM TELA DE NYLON</v>
          </cell>
          <cell r="C598" t="str">
            <v>M2</v>
          </cell>
          <cell r="D598">
            <v>4.2</v>
          </cell>
        </row>
        <row r="599">
          <cell r="A599">
            <v>101900</v>
          </cell>
          <cell r="B599" t="str">
            <v>LIXAMENTO MECÂNICO DE SUPERFÍCIES DE CONCRETO</v>
          </cell>
          <cell r="C599" t="str">
            <v>M2</v>
          </cell>
          <cell r="D599">
            <v>9.1199999999999992</v>
          </cell>
        </row>
        <row r="600">
          <cell r="A600">
            <v>102000</v>
          </cell>
          <cell r="B600" t="str">
            <v>FORNECIMENTO E APLICAÇÃO DE RESINA EPOXÍDICA PARA CHUMBAMENTO DE ARMADURAS EM FUROS DE CONCRETO</v>
          </cell>
          <cell r="C600" t="str">
            <v>KG</v>
          </cell>
          <cell r="D600">
            <v>100.71</v>
          </cell>
        </row>
        <row r="601">
          <cell r="A601">
            <v>102100</v>
          </cell>
          <cell r="B601" t="str">
            <v>CORTE DE CONCRETO COM DISCO DIAMANTADO ATÉ PROFUNDIDADE DE 13CM</v>
          </cell>
          <cell r="C601" t="str">
            <v>M2</v>
          </cell>
          <cell r="D601">
            <v>118.87</v>
          </cell>
        </row>
        <row r="602">
          <cell r="A602">
            <v>102200</v>
          </cell>
          <cell r="B602" t="str">
            <v>REMOÇÃO DE PINTURA EXISTENTE COM REMOVEDOR "PINTOFF" OU SIMILAR</v>
          </cell>
          <cell r="C602" t="str">
            <v>M2</v>
          </cell>
          <cell r="D602">
            <v>14.79</v>
          </cell>
        </row>
        <row r="603">
          <cell r="A603">
            <v>102300</v>
          </cell>
          <cell r="B603" t="str">
            <v>TINTA PVA (LÁTEX) - CONCRETO OU REBOCO SEM MASSA CORRIDA</v>
          </cell>
          <cell r="C603" t="str">
            <v>M2</v>
          </cell>
          <cell r="D603">
            <v>27.61</v>
          </cell>
        </row>
        <row r="604">
          <cell r="A604">
            <v>102400</v>
          </cell>
          <cell r="B604" t="str">
            <v>FURAÇÃO EM CONCRETO ARMADO</v>
          </cell>
          <cell r="C604" t="str">
            <v>.</v>
          </cell>
          <cell r="D604" t="str">
            <v>.</v>
          </cell>
        </row>
        <row r="605">
          <cell r="A605">
            <v>102401</v>
          </cell>
          <cell r="B605" t="str">
            <v>FURAÇÃO EM CONCRETO - DIÂMETRO 5/8"</v>
          </cell>
          <cell r="C605" t="str">
            <v>CM</v>
          </cell>
          <cell r="D605">
            <v>0.85</v>
          </cell>
        </row>
        <row r="606">
          <cell r="A606">
            <v>102402</v>
          </cell>
          <cell r="B606" t="str">
            <v>FURAÇÃO EM CONCRETO - DIÂMETRO 3/4"</v>
          </cell>
          <cell r="C606" t="str">
            <v>CM</v>
          </cell>
          <cell r="D606">
            <v>1.04</v>
          </cell>
        </row>
        <row r="607">
          <cell r="A607">
            <v>102403</v>
          </cell>
          <cell r="B607" t="str">
            <v>FURAÇÃO EM CONCRETO - DIÂMETRO 1"</v>
          </cell>
          <cell r="C607" t="str">
            <v>CM</v>
          </cell>
          <cell r="D607">
            <v>1.57</v>
          </cell>
        </row>
        <row r="608">
          <cell r="A608">
            <v>102404</v>
          </cell>
          <cell r="B608" t="str">
            <v>FURAÇÃO EM CONCRETO - DIÂMETRO 1 1/4"</v>
          </cell>
          <cell r="C608" t="str">
            <v>CM</v>
          </cell>
          <cell r="D608">
            <v>3.49</v>
          </cell>
        </row>
        <row r="609">
          <cell r="A609">
            <v>102405</v>
          </cell>
          <cell r="B609" t="str">
            <v>FURAÇÃO EM CONCRETO ARMADO - DIÂMETRO 2"</v>
          </cell>
          <cell r="C609" t="str">
            <v>CM</v>
          </cell>
          <cell r="D609">
            <v>3.99</v>
          </cell>
        </row>
        <row r="610">
          <cell r="A610">
            <v>102406</v>
          </cell>
          <cell r="B610" t="str">
            <v>FURAÇÃO EM CONCRETO ARMADO - DIÂMETRO 3"</v>
          </cell>
          <cell r="C610" t="str">
            <v>CM</v>
          </cell>
          <cell r="D610">
            <v>3.95</v>
          </cell>
        </row>
        <row r="611">
          <cell r="A611">
            <v>102407</v>
          </cell>
          <cell r="B611" t="str">
            <v>FURAÇÃO EM CONCRETO ARMADO - DIÂMETRO 4"</v>
          </cell>
          <cell r="C611" t="str">
            <v>CM</v>
          </cell>
          <cell r="D611">
            <v>4.22</v>
          </cell>
        </row>
        <row r="612">
          <cell r="A612">
            <v>102408</v>
          </cell>
          <cell r="B612" t="str">
            <v>FURAÇÃO DE CONCRETO ARMADO - DIÂMETRO 1 1/2"</v>
          </cell>
          <cell r="C612" t="str">
            <v>CM</v>
          </cell>
          <cell r="D612">
            <v>3.78</v>
          </cell>
        </row>
        <row r="613">
          <cell r="A613">
            <v>102501</v>
          </cell>
          <cell r="B613" t="str">
            <v>APLICAÇÃO DE TINTA ANTI-PICHAÇÃO - BASE SOLVENTE - 2 DEMÃOS</v>
          </cell>
          <cell r="C613" t="str">
            <v>M2</v>
          </cell>
          <cell r="D613">
            <v>75.959999999999994</v>
          </cell>
        </row>
        <row r="614">
          <cell r="A614">
            <v>102503</v>
          </cell>
          <cell r="B614" t="str">
            <v>APLICAÇÃO DE VERNIZ ANTI-PICHAÇÃO - BASE SOLVENTE - 2 DEMÃOS (REMOÇÃO DA PICHAÇÃO SOMENTE A SECO OU COM ÁGUA E SABÃO)</v>
          </cell>
          <cell r="C614" t="str">
            <v>M2</v>
          </cell>
          <cell r="D614">
            <v>49.84</v>
          </cell>
        </row>
        <row r="615">
          <cell r="A615">
            <v>110000</v>
          </cell>
          <cell r="B615" t="str">
            <v>CUSTO HORÁRIO EM OPERAÇÃO DE MÁQUINAS E VIATURAS (INCLUI COMBUSTÍVEL E OPERADOR)</v>
          </cell>
        </row>
        <row r="616">
          <cell r="A616">
            <v>110200</v>
          </cell>
          <cell r="B616" t="str">
            <v>CAMINHÃO BASCULANTE 4,0M3</v>
          </cell>
          <cell r="C616" t="str">
            <v>H</v>
          </cell>
          <cell r="D616">
            <v>201.87</v>
          </cell>
        </row>
        <row r="617">
          <cell r="A617">
            <v>110300</v>
          </cell>
          <cell r="B617" t="str">
            <v>CAMINHÃO CARGA SECA CAPACIDADE  8TON.</v>
          </cell>
          <cell r="C617" t="str">
            <v>H</v>
          </cell>
          <cell r="D617">
            <v>182.24</v>
          </cell>
        </row>
        <row r="618">
          <cell r="A618">
            <v>110400</v>
          </cell>
          <cell r="B618" t="str">
            <v>CAMINHÃO CARGA SECA CAPACIDADE 8TON COM GUINDASTE</v>
          </cell>
          <cell r="C618" t="str">
            <v>H</v>
          </cell>
          <cell r="D618">
            <v>201.91</v>
          </cell>
        </row>
        <row r="619">
          <cell r="A619">
            <v>110500</v>
          </cell>
          <cell r="B619" t="str">
            <v>CAMINHÃO COM TANQUE IRRIGADOR DE 6000 LITROS</v>
          </cell>
          <cell r="C619" t="str">
            <v>H</v>
          </cell>
          <cell r="D619">
            <v>191.44</v>
          </cell>
        </row>
        <row r="620">
          <cell r="A620">
            <v>110600</v>
          </cell>
          <cell r="B620" t="str">
            <v>CAMINHÃO TRATOR COM SEMI REBOQUE PLANO CARREGA TUDO</v>
          </cell>
          <cell r="C620" t="str">
            <v>H</v>
          </cell>
          <cell r="D620">
            <v>389.94</v>
          </cell>
        </row>
        <row r="621">
          <cell r="A621">
            <v>110700</v>
          </cell>
          <cell r="B621" t="str">
            <v>COMPRESSOR PORTÁTIL - 295 PCM</v>
          </cell>
          <cell r="C621" t="str">
            <v>H</v>
          </cell>
          <cell r="D621">
            <v>82.95</v>
          </cell>
        </row>
        <row r="622">
          <cell r="A622">
            <v>110800</v>
          </cell>
          <cell r="B622" t="str">
            <v>CARRO POPULAR 50% EM OPERAÇÃO</v>
          </cell>
          <cell r="C622" t="str">
            <v>H</v>
          </cell>
          <cell r="D622">
            <v>52</v>
          </cell>
        </row>
        <row r="623">
          <cell r="A623">
            <v>110900</v>
          </cell>
          <cell r="B623" t="str">
            <v>MOTONIVELADORA - 125HP</v>
          </cell>
          <cell r="C623" t="str">
            <v>H</v>
          </cell>
          <cell r="D623">
            <v>347.25</v>
          </cell>
        </row>
        <row r="624">
          <cell r="A624">
            <v>111000</v>
          </cell>
          <cell r="B624" t="str">
            <v>MOTONIVELADORA</v>
          </cell>
          <cell r="C624" t="str">
            <v>H</v>
          </cell>
          <cell r="D624">
            <v>326.14999999999998</v>
          </cell>
        </row>
        <row r="625">
          <cell r="A625">
            <v>111100</v>
          </cell>
          <cell r="B625" t="str">
            <v>PÁ CARREGADEIRA DE PNEUS - 1,80M3</v>
          </cell>
          <cell r="C625" t="str">
            <v>H</v>
          </cell>
          <cell r="D625">
            <v>278.32</v>
          </cell>
        </row>
        <row r="626">
          <cell r="A626">
            <v>111400</v>
          </cell>
          <cell r="B626" t="str">
            <v>RETROESCAVADEIRA CAP CAÇAMBA FRONTAL 0,76M3</v>
          </cell>
          <cell r="C626" t="str">
            <v>H</v>
          </cell>
          <cell r="D626">
            <v>161.19</v>
          </cell>
        </row>
        <row r="627">
          <cell r="A627">
            <v>111500</v>
          </cell>
          <cell r="B627" t="str">
            <v>ROLO COMPACTADOR VIBRATÓRIO LISO 4T</v>
          </cell>
          <cell r="C627" t="str">
            <v>H</v>
          </cell>
          <cell r="D627">
            <v>118.24</v>
          </cell>
        </row>
        <row r="628">
          <cell r="A628">
            <v>111700</v>
          </cell>
          <cell r="B628" t="str">
            <v>ROLO COMPACTADOR  PÉ DE CARNEIRO DE UM CIL. 12,2 TON</v>
          </cell>
          <cell r="C628" t="str">
            <v>H</v>
          </cell>
          <cell r="D628">
            <v>272.57</v>
          </cell>
        </row>
        <row r="629">
          <cell r="A629">
            <v>111800</v>
          </cell>
          <cell r="B629" t="str">
            <v>TRATOR DE TRAÇÃO AGRÍCOLA</v>
          </cell>
          <cell r="C629" t="str">
            <v>H</v>
          </cell>
          <cell r="D629">
            <v>148.76</v>
          </cell>
        </row>
        <row r="630">
          <cell r="A630">
            <v>111900</v>
          </cell>
          <cell r="B630" t="str">
            <v>TRATOR DE ESTEIRA - 9TON</v>
          </cell>
          <cell r="C630" t="str">
            <v>H</v>
          </cell>
          <cell r="D630">
            <v>292.76</v>
          </cell>
        </row>
        <row r="631">
          <cell r="A631">
            <v>112000</v>
          </cell>
          <cell r="B631" t="str">
            <v>TRATOR DE ESTEIRA - 16TON</v>
          </cell>
          <cell r="C631" t="str">
            <v>H</v>
          </cell>
          <cell r="D631">
            <v>393.17</v>
          </cell>
        </row>
        <row r="632">
          <cell r="A632">
            <v>112200</v>
          </cell>
          <cell r="B632" t="str">
            <v>FURGÃO LONGO, TETO ALTO  50% EM OPERAÇÃO</v>
          </cell>
          <cell r="C632" t="str">
            <v>H</v>
          </cell>
          <cell r="D632">
            <v>85.18</v>
          </cell>
        </row>
        <row r="633">
          <cell r="A633">
            <v>112300</v>
          </cell>
          <cell r="B633" t="str">
            <v>CAMINHÃO BASCULANTE 10M3</v>
          </cell>
          <cell r="C633" t="str">
            <v>H</v>
          </cell>
          <cell r="D633">
            <v>285.39</v>
          </cell>
        </row>
        <row r="634">
          <cell r="A634">
            <v>112400</v>
          </cell>
          <cell r="B634" t="str">
            <v>ROMPEDOR</v>
          </cell>
          <cell r="C634" t="str">
            <v>H</v>
          </cell>
          <cell r="D634">
            <v>34.049999999999997</v>
          </cell>
        </row>
        <row r="635">
          <cell r="A635">
            <v>112500</v>
          </cell>
          <cell r="B635" t="str">
            <v>CAMINHÃO ESPARGIDOR - 6000L</v>
          </cell>
          <cell r="C635" t="str">
            <v>H</v>
          </cell>
          <cell r="D635">
            <v>224.53</v>
          </cell>
        </row>
        <row r="636">
          <cell r="A636">
            <v>112600</v>
          </cell>
          <cell r="B636" t="str">
            <v>VIBROACABADORA  DE ASFALTO SOBRE ESTEIRA CAP. 300 TON/H</v>
          </cell>
          <cell r="C636" t="str">
            <v>H</v>
          </cell>
          <cell r="D636">
            <v>292.27999999999997</v>
          </cell>
        </row>
        <row r="637">
          <cell r="A637">
            <v>112700</v>
          </cell>
          <cell r="B637" t="str">
            <v>GUINDASTE DE LANÇA FIXA SOBRE ESTEIRAS - 12T</v>
          </cell>
          <cell r="C637" t="str">
            <v>H</v>
          </cell>
          <cell r="D637">
            <v>124</v>
          </cell>
        </row>
        <row r="638">
          <cell r="A638">
            <v>112800</v>
          </cell>
          <cell r="B638" t="str">
            <v>GUINDASTE HIDRÁULICO SOBRE PNEUS - 20/25 T</v>
          </cell>
          <cell r="C638" t="str">
            <v>H</v>
          </cell>
          <cell r="D638">
            <v>439.1</v>
          </cell>
        </row>
        <row r="639">
          <cell r="A639">
            <v>120000</v>
          </cell>
          <cell r="B639" t="str">
            <v>MÃO DE OBRA PARA SERVIÇOS NAS SUBPREFEITURAS  (INCLUI ENCARGOS SOCIAIS)</v>
          </cell>
        </row>
        <row r="640">
          <cell r="A640">
            <v>120200</v>
          </cell>
          <cell r="B640" t="str">
            <v>CALCETEIRO</v>
          </cell>
          <cell r="C640" t="str">
            <v>H</v>
          </cell>
          <cell r="D640">
            <v>28.59</v>
          </cell>
        </row>
        <row r="641">
          <cell r="A641">
            <v>120300</v>
          </cell>
          <cell r="B641" t="str">
            <v>CARPINTEIRO</v>
          </cell>
          <cell r="C641" t="str">
            <v>H</v>
          </cell>
          <cell r="D641">
            <v>29.11</v>
          </cell>
        </row>
        <row r="642">
          <cell r="A642">
            <v>120400</v>
          </cell>
          <cell r="B642" t="str">
            <v>ELETRICISTA</v>
          </cell>
          <cell r="C642" t="str">
            <v>H</v>
          </cell>
          <cell r="D642">
            <v>31.9</v>
          </cell>
        </row>
        <row r="643">
          <cell r="A643">
            <v>120500</v>
          </cell>
          <cell r="B643" t="str">
            <v>ENCANADOR</v>
          </cell>
          <cell r="C643" t="str">
            <v>H</v>
          </cell>
          <cell r="D643">
            <v>28.98</v>
          </cell>
        </row>
        <row r="644">
          <cell r="A644">
            <v>120600</v>
          </cell>
          <cell r="B644" t="str">
            <v>ESGOTEIRO</v>
          </cell>
          <cell r="C644" t="str">
            <v>H</v>
          </cell>
          <cell r="D644">
            <v>29.52</v>
          </cell>
        </row>
        <row r="645">
          <cell r="A645">
            <v>120700</v>
          </cell>
          <cell r="B645" t="str">
            <v>FERREIRO</v>
          </cell>
          <cell r="C645" t="str">
            <v>H</v>
          </cell>
          <cell r="D645">
            <v>28.05</v>
          </cell>
        </row>
        <row r="646">
          <cell r="A646">
            <v>120800</v>
          </cell>
          <cell r="B646" t="str">
            <v>MOTORISTA DE CAMINHÃO</v>
          </cell>
          <cell r="C646" t="str">
            <v>H</v>
          </cell>
          <cell r="D646">
            <v>35.83</v>
          </cell>
        </row>
        <row r="647">
          <cell r="A647">
            <v>120900</v>
          </cell>
          <cell r="B647" t="str">
            <v>OPERADOR DE MÁQUINA PESADA</v>
          </cell>
          <cell r="C647" t="str">
            <v>H</v>
          </cell>
          <cell r="D647">
            <v>40.68</v>
          </cell>
        </row>
        <row r="648">
          <cell r="A648">
            <v>121000</v>
          </cell>
          <cell r="B648" t="str">
            <v>PEDREIRO</v>
          </cell>
          <cell r="C648" t="str">
            <v>H</v>
          </cell>
          <cell r="D648">
            <v>28.36</v>
          </cell>
        </row>
        <row r="649">
          <cell r="A649">
            <v>121100</v>
          </cell>
          <cell r="B649" t="str">
            <v>SERVENTE</v>
          </cell>
          <cell r="C649" t="str">
            <v>H</v>
          </cell>
          <cell r="D649">
            <v>23.05</v>
          </cell>
        </row>
        <row r="650">
          <cell r="A650">
            <v>121200</v>
          </cell>
          <cell r="B650" t="str">
            <v>ENCARREGADO</v>
          </cell>
          <cell r="C650" t="str">
            <v>H</v>
          </cell>
          <cell r="D650">
            <v>59.01</v>
          </cell>
        </row>
        <row r="651">
          <cell r="A651">
            <v>121300</v>
          </cell>
          <cell r="B651" t="str">
            <v>ENGENHEIRO DA OBRA</v>
          </cell>
          <cell r="C651" t="str">
            <v>H</v>
          </cell>
          <cell r="D651">
            <v>164.92</v>
          </cell>
        </row>
        <row r="652">
          <cell r="A652">
            <v>130000</v>
          </cell>
          <cell r="B652" t="str">
            <v>FUNDAÇÕES</v>
          </cell>
        </row>
        <row r="653">
          <cell r="A653">
            <v>130100</v>
          </cell>
          <cell r="B653" t="str">
            <v>EXECUÇÃO DE ESTACA RAIZ, SEM O FORNECIMENTO DOS MATERIAIS</v>
          </cell>
          <cell r="C653" t="str">
            <v>.</v>
          </cell>
          <cell r="D653" t="str">
            <v>.</v>
          </cell>
        </row>
        <row r="654">
          <cell r="A654">
            <v>130101</v>
          </cell>
          <cell r="B654" t="str">
            <v>ESTACA TIPO RAIZ, 100MM, COM PERFURAÇÃO EM SOLO - 10T</v>
          </cell>
          <cell r="C654" t="str">
            <v>M</v>
          </cell>
          <cell r="D654">
            <v>196.41</v>
          </cell>
        </row>
        <row r="655">
          <cell r="A655">
            <v>130102</v>
          </cell>
          <cell r="B655" t="str">
            <v>ESTACA TIPO RAIZ, 100MM, COM PERFURAÇÃO EM ROCHA - 10T</v>
          </cell>
          <cell r="C655" t="str">
            <v>M</v>
          </cell>
          <cell r="D655">
            <v>485.4</v>
          </cell>
        </row>
        <row r="656">
          <cell r="A656">
            <v>130103</v>
          </cell>
          <cell r="B656" t="str">
            <v>ESTACA TIPO RAIZ, 120MM, COM PERFURAÇÃO EM SOLO - 15T</v>
          </cell>
          <cell r="C656" t="str">
            <v>M</v>
          </cell>
          <cell r="D656">
            <v>196.01</v>
          </cell>
        </row>
        <row r="657">
          <cell r="A657">
            <v>130104</v>
          </cell>
          <cell r="B657" t="str">
            <v>ESTACA TIPO RAIZ, 120MM, COM PERFURAÇÃO EM ROCHA - 15T</v>
          </cell>
          <cell r="C657" t="str">
            <v>M</v>
          </cell>
          <cell r="D657">
            <v>589.53</v>
          </cell>
        </row>
        <row r="658">
          <cell r="A658">
            <v>130105</v>
          </cell>
          <cell r="B658" t="str">
            <v>ESTACA TIPO RAIZ, 150MM, COM PERFURAÇÃO EM SOLO - 25T</v>
          </cell>
          <cell r="C658" t="str">
            <v>M</v>
          </cell>
          <cell r="D658">
            <v>208.61</v>
          </cell>
        </row>
        <row r="659">
          <cell r="A659">
            <v>130106</v>
          </cell>
          <cell r="B659" t="str">
            <v>ESTACA TIPO RAIZ, 150MM, COM PERFURAÇÃO EM ROCHA - 25T</v>
          </cell>
          <cell r="C659" t="str">
            <v>M</v>
          </cell>
          <cell r="D659">
            <v>624.59</v>
          </cell>
        </row>
        <row r="660">
          <cell r="A660">
            <v>130107</v>
          </cell>
          <cell r="B660" t="str">
            <v>ESTACA TIPO RAIZ, 160MM, COM PERFURAÇÃO EM SOLO - 35T</v>
          </cell>
          <cell r="C660" t="str">
            <v>M</v>
          </cell>
          <cell r="D660">
            <v>216.76</v>
          </cell>
        </row>
        <row r="661">
          <cell r="A661">
            <v>130108</v>
          </cell>
          <cell r="B661" t="str">
            <v>ESTACA TIPO RAIZ, 160MM, COM PERFURAÇÃO EM ROCHA - 35T</v>
          </cell>
          <cell r="C661" t="str">
            <v>M</v>
          </cell>
          <cell r="D661">
            <v>654.70000000000005</v>
          </cell>
        </row>
        <row r="662">
          <cell r="A662">
            <v>130109</v>
          </cell>
          <cell r="B662" t="str">
            <v>ESTACA TIPO RAIZ, 200MM, COM PERFURAÇÃO EM SOLO - 50T</v>
          </cell>
          <cell r="C662" t="str">
            <v>M</v>
          </cell>
          <cell r="D662">
            <v>233.47</v>
          </cell>
        </row>
        <row r="663">
          <cell r="A663">
            <v>130110</v>
          </cell>
          <cell r="B663" t="str">
            <v>ESTACA TIPO RAIZ, 200MM, COM PERFURAÇÃO EM ROCHA - 50T</v>
          </cell>
          <cell r="C663" t="str">
            <v>M</v>
          </cell>
          <cell r="D663">
            <v>763.63</v>
          </cell>
        </row>
        <row r="664">
          <cell r="A664">
            <v>130111</v>
          </cell>
          <cell r="B664" t="str">
            <v>ESTACA TIPO RAIZ, 250MM, COM PERFURAÇÃO EM SOLO - 80T</v>
          </cell>
          <cell r="C664" t="str">
            <v>M</v>
          </cell>
          <cell r="D664">
            <v>257.12</v>
          </cell>
        </row>
        <row r="665">
          <cell r="A665">
            <v>130112</v>
          </cell>
          <cell r="B665" t="str">
            <v>ESTACA TIPO RAIZ, 250MM, COM PERFURAÇÃO EM ROCHA - 80T</v>
          </cell>
          <cell r="C665" t="str">
            <v>M</v>
          </cell>
          <cell r="D665">
            <v>842.33</v>
          </cell>
        </row>
        <row r="666">
          <cell r="A666">
            <v>130113</v>
          </cell>
          <cell r="B666" t="str">
            <v>ESTACA TIPO RAIZ, 310MM, COM PERFURAÇÃO EM SOLO - 100T</v>
          </cell>
          <cell r="C666" t="str">
            <v>M</v>
          </cell>
          <cell r="D666">
            <v>292.11</v>
          </cell>
        </row>
        <row r="667">
          <cell r="A667">
            <v>130114</v>
          </cell>
          <cell r="B667" t="str">
            <v>ESTACA TIPO RAIZ, 310MM, COM PERFURAÇÃO EM ROCHA - 100T</v>
          </cell>
          <cell r="C667" t="str">
            <v>M</v>
          </cell>
          <cell r="D667">
            <v>985.46</v>
          </cell>
        </row>
        <row r="668">
          <cell r="A668">
            <v>130115</v>
          </cell>
          <cell r="B668" t="str">
            <v>ESTACA TIPO RAIZ, 400MM, COM PERFURAÇÃO EM SOLO - 130T</v>
          </cell>
          <cell r="C668" t="str">
            <v>M</v>
          </cell>
          <cell r="D668">
            <v>368.42</v>
          </cell>
        </row>
        <row r="669">
          <cell r="A669">
            <v>130116</v>
          </cell>
          <cell r="B669" t="str">
            <v>ESTACA TIPO RAIZ, 400MM, COM PERFURAÇÃO EM ROCHA - 130T</v>
          </cell>
          <cell r="C669" t="str">
            <v>M</v>
          </cell>
          <cell r="D669">
            <v>1255.97</v>
          </cell>
        </row>
        <row r="670">
          <cell r="A670">
            <v>130200</v>
          </cell>
          <cell r="B670" t="str">
            <v>MATERIAIS PARA A ESTACA TIPO RAIZ (AS QUANTIDADES SERÃO LEVANTADAS NO PROJETO)</v>
          </cell>
          <cell r="C670" t="str">
            <v>.</v>
          </cell>
          <cell r="D670" t="str">
            <v>.</v>
          </cell>
        </row>
        <row r="671">
          <cell r="A671">
            <v>130201</v>
          </cell>
          <cell r="B671" t="str">
            <v>MATERIAIS PARA A ESTACA TIPO RAIZ (AS QUANTIDADES SERÃO LEVANTADAS NO PROJETO) - FORNECIMENTO DE CIMENTO COMUM</v>
          </cell>
          <cell r="C671" t="str">
            <v>KG</v>
          </cell>
          <cell r="D671">
            <v>0.61</v>
          </cell>
        </row>
        <row r="672">
          <cell r="A672">
            <v>130202</v>
          </cell>
          <cell r="B672" t="str">
            <v>MATERIAIS PARA A ESTACA TIPO RAIZ (AS QUANTIDADES SERÃO LEVANTADAS NO PROJETO) - FORNECIMENTO DE AREIA</v>
          </cell>
          <cell r="C672" t="str">
            <v>M3</v>
          </cell>
          <cell r="D672">
            <v>153.94999999999999</v>
          </cell>
        </row>
        <row r="673">
          <cell r="A673">
            <v>130203</v>
          </cell>
          <cell r="B673" t="str">
            <v>MATERIAIS PARA A ESTACA TIPO RAIZ (AS QUANTIDADES SERÃO LEVANTADAS NO PROJETO) - FORNECIMENTO DE AÇO CA-50, COM BITOLA &gt; = 12,5MM</v>
          </cell>
          <cell r="C673" t="str">
            <v>KG</v>
          </cell>
          <cell r="D673">
            <v>7.28</v>
          </cell>
        </row>
        <row r="674">
          <cell r="A674">
            <v>130204</v>
          </cell>
          <cell r="B674" t="str">
            <v>MATERIAIS PARA A ESTACA TIPO RAIZ (AS QUANTIDADES SERÃO LEVANTADAS NO PROJETO) - FORNECIMENTO DE AÇO CA-50, COM BITOLA = &lt; 12,5MM</v>
          </cell>
          <cell r="C674" t="str">
            <v>KG</v>
          </cell>
          <cell r="D674">
            <v>7.45</v>
          </cell>
        </row>
        <row r="675">
          <cell r="A675">
            <v>130205</v>
          </cell>
          <cell r="B675" t="str">
            <v>MATERIAIS PARA A ESTACA TIPO RAIZ (AS QUANTIDADES SERÃO LEVANTADAS NO PROJETO) - FORNECIMENTO DE ÁGUA</v>
          </cell>
          <cell r="C675" t="str">
            <v>M3</v>
          </cell>
          <cell r="D675">
            <v>36.11</v>
          </cell>
        </row>
        <row r="676">
          <cell r="A676">
            <v>130206</v>
          </cell>
          <cell r="B676" t="str">
            <v>MATERIAIS PARA A ESTACA TIPO RAIZ (AS QUANTIDADES SERÃO LEVANTADAS NO PROJETO) - FORNECIMENTO DE ARAME RECOZIDO N.18</v>
          </cell>
          <cell r="C676" t="str">
            <v>KG</v>
          </cell>
          <cell r="D676">
            <v>15.11</v>
          </cell>
        </row>
        <row r="677">
          <cell r="A677">
            <v>140000</v>
          </cell>
          <cell r="B677" t="str">
            <v>SERVIÇOS COM AGREGADOS RECICLADOS DE RESÍDUOS DA CONSTRUÇÃO</v>
          </cell>
        </row>
        <row r="678">
          <cell r="A678">
            <v>140100</v>
          </cell>
          <cell r="B678" t="str">
            <v>SERVIÇOS NÃO INCLUINDO O FORNECIMENTO DOS  AGREGADOS RECICLADOS</v>
          </cell>
          <cell r="C678" t="str">
            <v>.</v>
          </cell>
          <cell r="D678" t="str">
            <v>.</v>
          </cell>
        </row>
        <row r="679">
          <cell r="A679">
            <v>140101</v>
          </cell>
          <cell r="B679" t="str">
            <v>FUNDAÇÃO DE RACHÃO</v>
          </cell>
          <cell r="C679" t="str">
            <v>M3</v>
          </cell>
          <cell r="D679">
            <v>58.66</v>
          </cell>
        </row>
        <row r="680">
          <cell r="A680">
            <v>140102</v>
          </cell>
          <cell r="B680" t="str">
            <v>REVESTIMENTO PRIMÁRIO COM AGREGADO RECICLADO MISTURADO AO SOLO LOCAL, INCLUSIVE ESCARIFICAÇÃO, VERIFICAÇÃO, UMEDECIMENTO, COMPACTAÇÃO E ENSAIOS, CAMADA ACABADA, SEM FORNECIMENTO DE AGREGADO</v>
          </cell>
          <cell r="C680" t="str">
            <v>M3</v>
          </cell>
          <cell r="D680">
            <v>80.900000000000006</v>
          </cell>
        </row>
        <row r="681">
          <cell r="A681">
            <v>140103</v>
          </cell>
          <cell r="B681" t="str">
            <v>BASE DE AGREGADO RECICLADO, SEM FORNECIMENTO DE AGREGADO</v>
          </cell>
          <cell r="C681" t="str">
            <v>M3</v>
          </cell>
          <cell r="D681">
            <v>36.96</v>
          </cell>
        </row>
        <row r="682">
          <cell r="A682">
            <v>140104</v>
          </cell>
          <cell r="B682" t="str">
            <v>REFORÇO SO SUB-LEITO/SUB-BASE DE SOLO MELHORADO COM AGREGADO RECICLADO 10% EM VOLUME, SEM FORNECIMENTO DE AGREGADO</v>
          </cell>
          <cell r="C682" t="str">
            <v>M3</v>
          </cell>
          <cell r="D682">
            <v>29.41</v>
          </cell>
        </row>
        <row r="683">
          <cell r="A683">
            <v>140105</v>
          </cell>
          <cell r="B683" t="str">
            <v>REFORÇO DO SUB-LEITO/SUB-BASE DE SOLO MELHORADO COM AGREGADO RECICLADO 20% EM VOLUME, SEM FORNECIMENTO DE AGREGADO</v>
          </cell>
          <cell r="C683" t="str">
            <v>M3</v>
          </cell>
          <cell r="D683">
            <v>29.41</v>
          </cell>
        </row>
        <row r="684">
          <cell r="A684">
            <v>140106</v>
          </cell>
          <cell r="B684" t="str">
            <v>REFORÇO DO SUB-LEITO/SUB-BASE DE SOLO MELHORADO COM AGREGADO RECICLADO 30% EM VOLUME, SEM FORNECIMENTO DE AGREGADO</v>
          </cell>
          <cell r="C684" t="str">
            <v>M3</v>
          </cell>
          <cell r="D684">
            <v>29.41</v>
          </cell>
        </row>
        <row r="685">
          <cell r="A685">
            <v>140107</v>
          </cell>
          <cell r="B685" t="str">
            <v>REFORÇO DO SUB-LEITO/SUB-BASE DE SOLO MELHORADO COM AGREGADO RECICLADO 40% EM VOLUME, SEM FORNECIMENTO DE AGREGADO</v>
          </cell>
          <cell r="C685" t="str">
            <v>M3</v>
          </cell>
          <cell r="D685">
            <v>29.41</v>
          </cell>
        </row>
        <row r="686">
          <cell r="A686">
            <v>140108</v>
          </cell>
          <cell r="B686" t="str">
            <v>REFORÇO DO SUB-LEITO/SUB-BASE DE SOLO MELHORADO COM AGREGADO RECICLADO 50% EM VOLUME, SEM FORNECIMENTO DE AGREGADO</v>
          </cell>
          <cell r="C686" t="str">
            <v>M3</v>
          </cell>
          <cell r="D686">
            <v>29.41</v>
          </cell>
        </row>
        <row r="687">
          <cell r="A687">
            <v>140109</v>
          </cell>
          <cell r="B687" t="str">
            <v>REFORÇO DO SUB-LEITO/SUB-BASE DE SOLO MELHORADO COM AGREGADO RECICLADO 60% EM VOLUME, SEM FORNECIMENTO DE AGREGADO</v>
          </cell>
          <cell r="C687" t="str">
            <v>M3</v>
          </cell>
          <cell r="D687">
            <v>29.41</v>
          </cell>
        </row>
        <row r="688">
          <cell r="A688">
            <v>140110</v>
          </cell>
          <cell r="B688" t="str">
            <v>LASTRO DE AGREGADO RECICLADO, SEM FORNECIMENTO DE AGREGADO</v>
          </cell>
          <cell r="C688" t="str">
            <v>M3</v>
          </cell>
          <cell r="D688">
            <v>24.98</v>
          </cell>
        </row>
        <row r="689">
          <cell r="A689">
            <v>140111</v>
          </cell>
          <cell r="B689" t="str">
            <v>DRENO DE AGREGADO RECICLADO, SEM FORNECIMENTO DE AGREGADO</v>
          </cell>
          <cell r="C689" t="str">
            <v>M3</v>
          </cell>
          <cell r="D689">
            <v>46.1</v>
          </cell>
        </row>
        <row r="690">
          <cell r="A690">
            <v>140200</v>
          </cell>
          <cell r="B690" t="str">
            <v>SERVIÇOS INCLUINDO O FORNECIMENTO DOS AGREGADOS RECICLADOS</v>
          </cell>
          <cell r="C690" t="str">
            <v>.</v>
          </cell>
          <cell r="D690" t="str">
            <v>.</v>
          </cell>
        </row>
        <row r="691">
          <cell r="A691">
            <v>140201</v>
          </cell>
          <cell r="B691" t="str">
            <v>FUNDAÇÃO DE AGREGADO RECICLADO, COM FORNECIMENTO DE AGREGADO</v>
          </cell>
          <cell r="C691" t="str">
            <v>M3</v>
          </cell>
          <cell r="D691">
            <v>141.66</v>
          </cell>
        </row>
        <row r="692">
          <cell r="A692">
            <v>140202</v>
          </cell>
          <cell r="B692" t="str">
            <v>REVESTIMENTO PRIMÁRIO COM AGREGADO RECICLADO MISTURADO AO SOLO LOCAL, COM FORNECIMENTO DE AGREGADO</v>
          </cell>
          <cell r="C692" t="str">
            <v>M3</v>
          </cell>
          <cell r="D692">
            <v>107.46</v>
          </cell>
        </row>
        <row r="693">
          <cell r="A693">
            <v>140203</v>
          </cell>
          <cell r="B693" t="str">
            <v>BASE DE AGREGADO RECICLADO, COM FORNECIMENTO DE AGREGADO</v>
          </cell>
          <cell r="C693" t="str">
            <v>M3</v>
          </cell>
          <cell r="D693">
            <v>116.64</v>
          </cell>
        </row>
        <row r="694">
          <cell r="A694">
            <v>140204</v>
          </cell>
          <cell r="B694" t="str">
            <v>REFORÇO DO SUB-LEITO/SUB-BASE DE SOLO MELHORADO COM AGREGADO RECICLADO 10% EM VOLUME, COM FORNECIMENTO DE AGREGADO</v>
          </cell>
          <cell r="C694" t="str">
            <v>M3</v>
          </cell>
          <cell r="D694">
            <v>37.369999999999997</v>
          </cell>
        </row>
        <row r="695">
          <cell r="A695">
            <v>140205</v>
          </cell>
          <cell r="B695" t="str">
            <v>REFORÇO DO SUB-LEITO/SUB-BASE DE SOLO MELHORADO COM AGREGADO RECICLADO 20% EM VOLUME, COM FORNECIMENTO DE AGREGADO</v>
          </cell>
          <cell r="C695" t="str">
            <v>M3</v>
          </cell>
          <cell r="D695">
            <v>45.34</v>
          </cell>
        </row>
        <row r="696">
          <cell r="A696">
            <v>140206</v>
          </cell>
          <cell r="B696" t="str">
            <v>REFORÇO DO SUB-LEITO/SUB-BASE DE SOLO MELHORADO COM AGREGADO RECICLADO 30% EM VOLUME, COM FORNECIMENTO DE AGREGADO</v>
          </cell>
          <cell r="C696" t="str">
            <v>M3</v>
          </cell>
          <cell r="D696">
            <v>53.31</v>
          </cell>
        </row>
        <row r="697">
          <cell r="A697">
            <v>140207</v>
          </cell>
          <cell r="B697" t="str">
            <v>REFORÇO DO SUB-LEITO/SUB-BASE DE SOLO MELHORADO COM AGREGADO RECICLADO 40% EM VOLUME, COM FORNECIMENTO DE AGREGADO</v>
          </cell>
          <cell r="C697" t="str">
            <v>M3</v>
          </cell>
          <cell r="D697">
            <v>61.28</v>
          </cell>
        </row>
        <row r="698">
          <cell r="A698">
            <v>140208</v>
          </cell>
          <cell r="B698" t="str">
            <v>REFORÇO DO SUB-LEITO/SUB-BASE DE SOLO MELHORADO COM AGREGADO RECICLADO 50% EM VOLUME, COM FORNECIMENTO DE AGREGADO</v>
          </cell>
          <cell r="C698" t="str">
            <v>M3</v>
          </cell>
          <cell r="D698">
            <v>69.25</v>
          </cell>
        </row>
        <row r="699">
          <cell r="A699">
            <v>140209</v>
          </cell>
          <cell r="B699" t="str">
            <v>REFORÇO DO SUB-LEITO/SUB-BASE DE SOLO MELHORADO COM AGREGADO RECICLADO 60% EM VOLUME, COM FORNECIMENTO DE AGREGADO</v>
          </cell>
          <cell r="C699" t="str">
            <v>M3</v>
          </cell>
          <cell r="D699">
            <v>77.209999999999994</v>
          </cell>
        </row>
        <row r="700">
          <cell r="A700">
            <v>140210</v>
          </cell>
          <cell r="B700" t="str">
            <v>LASTRO DE AGREGADO RECICLADO, COM FORNECIMENTO DE AGREGADO</v>
          </cell>
          <cell r="C700" t="str">
            <v>M3</v>
          </cell>
          <cell r="D700">
            <v>104.66</v>
          </cell>
        </row>
        <row r="701">
          <cell r="A701">
            <v>140211</v>
          </cell>
          <cell r="B701" t="str">
            <v>DRENO DE AGREGADO RECICLADO, COM FORNECIMENTO DE AGREGADO</v>
          </cell>
          <cell r="C701" t="str">
            <v>M3</v>
          </cell>
          <cell r="D701">
            <v>125.78</v>
          </cell>
        </row>
        <row r="702">
          <cell r="A702">
            <v>150000</v>
          </cell>
          <cell r="B702" t="str">
            <v>TÚNEIS</v>
          </cell>
        </row>
        <row r="703">
          <cell r="A703">
            <v>150100</v>
          </cell>
          <cell r="B703" t="str">
            <v>ESCAVAÇÃO MANUAL EM SOLO PARA EXECUÇÃO DE TÚNEL POR SISTEMA NÃO DESTRUTIVO, INCLUSIVE REMOÇÃO DO MATERIAL ESCAVADO ATÉ FORA DO POÇO</v>
          </cell>
          <cell r="C703" t="str">
            <v>M3</v>
          </cell>
          <cell r="D703">
            <v>344.1</v>
          </cell>
        </row>
        <row r="704">
          <cell r="A704">
            <v>150200</v>
          </cell>
          <cell r="B704" t="str">
            <v>ESCAVAÇÃO MANUAL EM SOLO PARA EXECUÇÃO DE POÇO DE ACESSO</v>
          </cell>
          <cell r="C704" t="str">
            <v>M3</v>
          </cell>
          <cell r="D704">
            <v>151.72</v>
          </cell>
        </row>
        <row r="705">
          <cell r="A705">
            <v>150300</v>
          </cell>
          <cell r="B705" t="str">
            <v>ILUMINAÇÃO E VENTILAÇÃO PARA EXECUÇÃO DE TÚNEL POR SISTEMA NÃO DESTRUTIVO</v>
          </cell>
          <cell r="C705" t="str">
            <v>M</v>
          </cell>
          <cell r="D705">
            <v>100.65</v>
          </cell>
        </row>
        <row r="706">
          <cell r="A706">
            <v>150400</v>
          </cell>
          <cell r="B706" t="str">
            <v>EXECUÇÃO DE POÇO DE ACESSO EM CHAPA DE AÇO CORRUGADA, INCLUSA MONTAGEM DAS CHAPAS E CONSOLIDAÇÃO EXTERNA COM INJEÇÃO DE SOLO-CIMENTO, SEM FORNECIMENTO DE SOLO, CIMENTO E CHAPAS DE AÇO</v>
          </cell>
          <cell r="C706" t="str">
            <v>.</v>
          </cell>
          <cell r="D706" t="str">
            <v>.</v>
          </cell>
        </row>
        <row r="707">
          <cell r="A707">
            <v>150401</v>
          </cell>
          <cell r="B707" t="str">
            <v>EXECUÇÃO DE POÇO DE ACESSO EM CHAPA DE AÇO CORRUGADA, INCLUSA MONTAGEM DAS CHAPAS E CONSOLIDAÇÃO EXTERNA COM INJEÇÃO DE SOLO-CIMENTO, SEM FORNECIMENTO DE SOLO, CIMENTO E CHAPAS DE AÇO - DIÂMETRO 2,40M</v>
          </cell>
          <cell r="C707" t="str">
            <v>M</v>
          </cell>
          <cell r="D707">
            <v>338.88</v>
          </cell>
        </row>
        <row r="708">
          <cell r="A708">
            <v>150402</v>
          </cell>
          <cell r="B708" t="str">
            <v>EXECUÇÃO DE POÇO DE ACESSO EM CHAPA DE AÇO CORRUGADA, INCLUSA MONTAGEM DAS CHAPAS E CONSOLIDAÇÃO EXTERNA COM INJEÇÃO DE SOLO-CIMENTO, SEM FORNECIMENTO DE SOLO, CIMENTO E CHAPAS DE AÇO - DIÂMETRO 2,60M</v>
          </cell>
          <cell r="C708" t="str">
            <v>M</v>
          </cell>
          <cell r="D708">
            <v>373.08</v>
          </cell>
        </row>
        <row r="709">
          <cell r="A709">
            <v>150403</v>
          </cell>
          <cell r="B709" t="str">
            <v>EXECUÇÃO DE POÇO DE ACESSO EM CHAPA DE AÇO CORRUGADA, INCLUSA MONTAGEM DAS CHAPAS E CONSOLIDAÇÃO EXTERNA COM INJEÇÃO DE SOLO-CIMENTO, SEM FORNECIMENTO DE SOLO, CIMENTO E CHAPAS DE AÇO - DIÂMETRO 2,80M</v>
          </cell>
          <cell r="C709" t="str">
            <v>M</v>
          </cell>
          <cell r="D709">
            <v>406.24</v>
          </cell>
        </row>
        <row r="710">
          <cell r="A710">
            <v>150404</v>
          </cell>
          <cell r="B710" t="str">
            <v>EXECUÇÃO DE POÇO DE ACESSO EM CHAPA DE AÇO CORRUGADA, INCLUSA MONTAGEM DAS CHAPAS E CONSOLIDAÇÃO EXTERNA COM INJEÇÃO DE SOLO-CIMENTO, SEM FORNECIMENTO DE SOLO, CIMENTO E CHAPAS DE AÇO - DIÂMETRO 3,00M</v>
          </cell>
          <cell r="C710" t="str">
            <v>M</v>
          </cell>
          <cell r="D710">
            <v>440.44</v>
          </cell>
        </row>
        <row r="711">
          <cell r="A711">
            <v>150405</v>
          </cell>
          <cell r="B711" t="str">
            <v>EXECUÇÃO DE POÇO DE ACESSO EM CHAPA DE AÇO CORRUGADA, INCLUSA MONTAGEM DAS CHAPAS E CONSOLIDAÇÃO EXTERNA COM INJEÇÃO DE SOLO-CIMENTO, SEM FORNECIMENTO DE SOLO, CIMENTO E CHAPAS DE AÇO - DIÂMETRO 3,20M</v>
          </cell>
          <cell r="C711" t="str">
            <v>M</v>
          </cell>
          <cell r="D711">
            <v>474.64</v>
          </cell>
        </row>
        <row r="712">
          <cell r="A712">
            <v>150500</v>
          </cell>
          <cell r="B712" t="str">
            <v>EXECUÇÃO DE "TUNNEL LINER" INCLUSA MONTAGEM DAS CHAPAS E CONSOLIDAÇÃO EXTERNA COM INJEÇÃO DE SOLO-CIMENTO, SEM FORNECIMENTO DAS CHAPAS DE AÇO, SOLO E CIMENTO</v>
          </cell>
          <cell r="C712" t="str">
            <v>.</v>
          </cell>
          <cell r="D712" t="str">
            <v>.</v>
          </cell>
        </row>
        <row r="713">
          <cell r="A713">
            <v>150501</v>
          </cell>
          <cell r="B713" t="str">
            <v>EXECUÇÃO DE "TUNNEL LINER" INCLUSA MONTAGEM DAS CHAPAS E CONSOLIDAÇÃO EXTERNA COM INJEÇÃO DE SOLO-CIMENTO, SEM FORNECIMENTO DAS CHAPAS DE AÇO, SOLO E CIMENTO - DIÂMETRO 1,60M</v>
          </cell>
          <cell r="C713" t="str">
            <v>M</v>
          </cell>
          <cell r="D713">
            <v>345.09</v>
          </cell>
        </row>
        <row r="714">
          <cell r="A714">
            <v>150502</v>
          </cell>
          <cell r="B714" t="str">
            <v>EXECUÇÃO DE "TUNNEL LINER" INCLUSA MONTAGEM DAS CHAPAS E CONSOLIDAÇÃO EXTERNA COM INJEÇÃO DE SOLO-CIMENTO, SEM FORNECIMENTO DAS CHAPAS DE AÇO, SOLO E CIMENTO - DIÂMETRO 1,80M</v>
          </cell>
          <cell r="C714" t="str">
            <v>M</v>
          </cell>
          <cell r="D714">
            <v>380.33</v>
          </cell>
        </row>
        <row r="715">
          <cell r="A715">
            <v>150503</v>
          </cell>
          <cell r="B715" t="str">
            <v>EXECUÇÃO DE "TUNNEL LINER" INCLUSA MONTAGEM DAS CHAPAS E CONSOLIDAÇÃO EXTERNA COM INJEÇÃO DE SOLO-CIMENTO, SEM FORNECIMENTO DAS CHAPAS DE AÇO, SOLO E CIMENTO - DIÂMETRO 2,00M</v>
          </cell>
          <cell r="C715" t="str">
            <v>M</v>
          </cell>
          <cell r="D715">
            <v>414.53</v>
          </cell>
        </row>
        <row r="716">
          <cell r="A716">
            <v>150504</v>
          </cell>
          <cell r="B716" t="str">
            <v>EXECUÇÃO DE "TUNNEL LINER" INCLUSA MONTAGEM DAS CHAPAS E CONSOLIDAÇÃO EXTERNA COM INJEÇÃO DE SOLO-CIMENTO, SEM FORNECIMENTO DAS CHAPAS DE AÇO, SOLO E CIMENTO - DIÂMETRO 2,20M</v>
          </cell>
          <cell r="C716" t="str">
            <v>M</v>
          </cell>
          <cell r="D716">
            <v>448.72</v>
          </cell>
        </row>
        <row r="717">
          <cell r="A717">
            <v>150600</v>
          </cell>
          <cell r="B717" t="str">
            <v>FORNECIMENTO DE CHAPA DE AÇO CORRUGADA, TIPO "TUNNEL LINER", GALVANIZADA</v>
          </cell>
          <cell r="C717" t="str">
            <v>.</v>
          </cell>
          <cell r="D717" t="str">
            <v>.</v>
          </cell>
        </row>
        <row r="718">
          <cell r="A718">
            <v>150601</v>
          </cell>
          <cell r="B718" t="str">
            <v>FORNECIMENTO DE CHAPA DE AÇO CORRUGADA, TIPO "TUNNEL LINER", GALVANIZADA - DIÂMETRO 1,60M E ESPESSURA 2,70MM</v>
          </cell>
          <cell r="C718" t="str">
            <v>M</v>
          </cell>
          <cell r="D718">
            <v>6175</v>
          </cell>
        </row>
        <row r="719">
          <cell r="A719">
            <v>150602</v>
          </cell>
          <cell r="B719" t="str">
            <v>FORNECIMENTO DE CHAPA DE AÇO CORRUGADA, TIPO "TUNNEL LINER", GALVANIZADA - DIÂMETRO 1,80M E ESPESSURA 2,70MM</v>
          </cell>
          <cell r="C719" t="str">
            <v>M</v>
          </cell>
          <cell r="D719">
            <v>7051.7</v>
          </cell>
        </row>
        <row r="720">
          <cell r="A720">
            <v>150603</v>
          </cell>
          <cell r="B720" t="str">
            <v>FORNECIMENTO DE CHAPA DE AÇO CORRUGADA, TIPO "TUNNEL LINER", GALVANIZADA - DIÂMETRO 2,00M E ESPESSURA 2,70MM</v>
          </cell>
          <cell r="C720" t="str">
            <v>M</v>
          </cell>
          <cell r="D720">
            <v>7737.81</v>
          </cell>
        </row>
        <row r="721">
          <cell r="A721">
            <v>150604</v>
          </cell>
          <cell r="B721" t="str">
            <v>FORNECIMENTO DE CHAPA DE AÇO CORRUGADA, TIPO "TUNNEL LINER", GALVANIZADA - DIÂMETRO 2,20M E ESPESSURA 2,70MM</v>
          </cell>
          <cell r="C721" t="str">
            <v>M</v>
          </cell>
          <cell r="D721">
            <v>8576.39</v>
          </cell>
        </row>
        <row r="722">
          <cell r="A722">
            <v>150605</v>
          </cell>
          <cell r="B722" t="str">
            <v>FORNECIMENTO DE CHAPA DE AÇO CORRUGADA, TIPO "TUNNEL LINER", GALVANIZADA - DIÂMETRO 2,40M E ESPESSURA 2,70MM</v>
          </cell>
          <cell r="C722" t="str">
            <v>M</v>
          </cell>
          <cell r="D722">
            <v>9300.6200000000008</v>
          </cell>
        </row>
        <row r="723">
          <cell r="A723">
            <v>150606</v>
          </cell>
          <cell r="B723" t="str">
            <v>FORNECIMENTO DE CHAPA DE AÇO CORRUGADA, TIPO "TUNNEL LINER", GALVANIZADA - DIÂMETRO 2,60M E ESPESSURA 2,70MM</v>
          </cell>
          <cell r="C723" t="str">
            <v>M</v>
          </cell>
          <cell r="D723">
            <v>10139.200000000001</v>
          </cell>
        </row>
        <row r="724">
          <cell r="A724">
            <v>150607</v>
          </cell>
          <cell r="B724" t="str">
            <v>FORNECIMENTO DE CHAPA DE AÇO CORRUGADA, TIPO "TUNNEL LINER", GALVANIZADA - DIÂMETRO 2,80M E ESPESSURA 2,70MM</v>
          </cell>
          <cell r="C724" t="str">
            <v>M</v>
          </cell>
          <cell r="D724">
            <v>10825.32</v>
          </cell>
        </row>
        <row r="725">
          <cell r="A725">
            <v>150608</v>
          </cell>
          <cell r="B725" t="str">
            <v>FORNECIMENTO DE CHAPA DE AÇO CORRUGADA, TIPO "TUNNEL LINER", GALVANIZADA - DIÂMETRO 3,00M E ESPESSURA 2,70MM</v>
          </cell>
          <cell r="C725" t="str">
            <v>M</v>
          </cell>
          <cell r="D725">
            <v>11663.9</v>
          </cell>
        </row>
        <row r="726">
          <cell r="A726">
            <v>150609</v>
          </cell>
          <cell r="B726" t="str">
            <v>FORNECIMENTO DE CHAPA DE AÇO CORRUGADA, TIPO "TUNNEL LINER", GALVANIZADA - DIÂMETRO 3,20M E ESPESSURA 2,70MM</v>
          </cell>
          <cell r="C726" t="str">
            <v>M</v>
          </cell>
          <cell r="D726">
            <v>12388.13</v>
          </cell>
        </row>
        <row r="727">
          <cell r="A727">
            <v>150610</v>
          </cell>
          <cell r="B727" t="str">
            <v>FORNECIMENTO DE CHAPA DE AÇO CORRUGADA, TIPO "TUNNEL LINER", GALVANIZADA - DIÂMETRO 2,00M E ESPESSURA 3,40MM</v>
          </cell>
          <cell r="C727" t="str">
            <v>M</v>
          </cell>
          <cell r="D727">
            <v>9081.31</v>
          </cell>
        </row>
        <row r="728">
          <cell r="A728">
            <v>150611</v>
          </cell>
          <cell r="B728" t="str">
            <v>FORNECIMENTO DE CHAPA DE AÇO CORRUGADA, TIPO "TUNNEL LINER", GALVANIZADA - DIÂMETRO 2,20M E ESPESSURA 3,40MM</v>
          </cell>
          <cell r="C728" t="str">
            <v>M</v>
          </cell>
          <cell r="D728">
            <v>10062.09</v>
          </cell>
        </row>
        <row r="729">
          <cell r="A729">
            <v>150612</v>
          </cell>
          <cell r="B729" t="str">
            <v>FORNECIMENTO DE CHAPA DE AÇO CORRUGADA, TIPO "TUNNEL LINER", GALVANIZADA - DIÂMETRO 2,40M E ESPESSURA 3,40MM</v>
          </cell>
          <cell r="C729" t="str">
            <v>M</v>
          </cell>
          <cell r="D729">
            <v>10897.57</v>
          </cell>
        </row>
        <row r="730">
          <cell r="A730">
            <v>150613</v>
          </cell>
          <cell r="B730" t="str">
            <v>FORNECIMENTO DE CHAPA DE AÇO CORRUGADA, TIPO "TUNNEL LINER", GALVANIZADA - DIÂMETRO 2,60M E ESPESSURA 3,40MM</v>
          </cell>
          <cell r="C730" t="str">
            <v>M</v>
          </cell>
          <cell r="D730">
            <v>11878.35</v>
          </cell>
        </row>
        <row r="731">
          <cell r="A731">
            <v>150614</v>
          </cell>
          <cell r="B731" t="str">
            <v>FORNECIMENTO DE CHAPA DE AÇO CORRUGADA, TIPO "TUNNEL LINER", GALVANIZADA - DIÂMETRO 2,80M E ESPESSURA 3,40MM</v>
          </cell>
          <cell r="C731" t="str">
            <v>M</v>
          </cell>
          <cell r="D731">
            <v>12713.83</v>
          </cell>
        </row>
        <row r="732">
          <cell r="A732">
            <v>150615</v>
          </cell>
          <cell r="B732" t="str">
            <v>FORNECIMENTO DE CHAPA DE AÇO CORRUGADA, TIPO "TUNNEL LINER", GALVANIZADA - DIÂMETRO 3,00M E ESPESSURA 3,40MM</v>
          </cell>
          <cell r="C732" t="str">
            <v>M</v>
          </cell>
          <cell r="D732">
            <v>13694.61</v>
          </cell>
        </row>
        <row r="733">
          <cell r="A733">
            <v>150616</v>
          </cell>
          <cell r="B733" t="str">
            <v>FORNECIMENTO DE CHAPA DE AÇO CORRUGADA, TIPO "TUNNEL LINER", GALVANIZADA - DIÂMETRO 3,20M E ESPESSURA 3,40MM</v>
          </cell>
          <cell r="C733" t="str">
            <v>M</v>
          </cell>
          <cell r="D733">
            <v>14530.09</v>
          </cell>
        </row>
        <row r="734">
          <cell r="A734">
            <v>150700</v>
          </cell>
          <cell r="B734" t="str">
            <v>FORNECIMENTO DE CHAPA PRETA DE AÇO CORRUGADA, TIPO "TUNNEL LINER"</v>
          </cell>
          <cell r="C734" t="str">
            <v>.</v>
          </cell>
          <cell r="D734" t="str">
            <v>.</v>
          </cell>
        </row>
        <row r="735">
          <cell r="A735">
            <v>150701</v>
          </cell>
          <cell r="B735" t="str">
            <v>FORNECIMENTO DE CHAPA PRETA DE AÇO CORRUGADA, TIPO "TUNNEL LINER" - DIÂMETRO 1,60M E ESPESSURA 2,50MM</v>
          </cell>
          <cell r="C735" t="str">
            <v>M</v>
          </cell>
          <cell r="D735">
            <v>4229.72</v>
          </cell>
        </row>
        <row r="736">
          <cell r="A736">
            <v>150702</v>
          </cell>
          <cell r="B736" t="str">
            <v>FORNECIMENTO DE CHAPA PRETA DE AÇO CORRUGADA, TIPO "TUNNEL LINER" - DIÂMETRO 1,80M E ESPESSURA 2,50MM</v>
          </cell>
          <cell r="C736" t="str">
            <v>M</v>
          </cell>
          <cell r="D736">
            <v>4830.07</v>
          </cell>
        </row>
        <row r="737">
          <cell r="A737">
            <v>150703</v>
          </cell>
          <cell r="B737" t="str">
            <v>FORNECIMENTO DE CHAPA PRETA DE AÇO CORRUGADA, TIPO "TUNNEL LINER" - DIÂMETRO 2,00M E ESPESSURA 2,50MM</v>
          </cell>
          <cell r="C737" t="str">
            <v>M</v>
          </cell>
          <cell r="D737">
            <v>5321.26</v>
          </cell>
        </row>
        <row r="738">
          <cell r="A738">
            <v>150704</v>
          </cell>
          <cell r="B738" t="str">
            <v>FORNECIMENTO DE CHAPA PRETA DE AÇO CORRUGADA, TIPO "TUNNEL LINER" - DIÂMETRO 2,20M E ESPESSURA 2,50MM</v>
          </cell>
          <cell r="C738" t="str">
            <v>M</v>
          </cell>
          <cell r="D738">
            <v>5921.61</v>
          </cell>
        </row>
        <row r="739">
          <cell r="A739">
            <v>150705</v>
          </cell>
          <cell r="B739" t="str">
            <v>FORNECIMENTO DE CHAPA PRETA DE AÇO CORRUGADA, TIPO "TUNNEL LINER" - DIÂMETRO 2,40M E ESPESSURA 2,50MM</v>
          </cell>
          <cell r="C739" t="str">
            <v>M</v>
          </cell>
          <cell r="D739">
            <v>6385.51</v>
          </cell>
        </row>
        <row r="740">
          <cell r="A740">
            <v>150706</v>
          </cell>
          <cell r="B740" t="str">
            <v>FORNECIMENTO DE CHAPA PRETA DE AÇO CORRUGADA, TIPO "TUNNEL LINER" - DIÂMETRO 2,60M E ESPESSURA 2,50MM</v>
          </cell>
          <cell r="C740" t="str">
            <v>M</v>
          </cell>
          <cell r="D740">
            <v>6931.28</v>
          </cell>
        </row>
        <row r="741">
          <cell r="A741">
            <v>150707</v>
          </cell>
          <cell r="B741" t="str">
            <v>FORNECIMENTO DE CHAPA PRETA DE AÇO CORRUGADA, TIPO "TUNNEL LINER" - DIÂMETRO 2,80M E ESPESSURA 2,50MM</v>
          </cell>
          <cell r="C741" t="str">
            <v>M</v>
          </cell>
          <cell r="D741">
            <v>7395.19</v>
          </cell>
        </row>
        <row r="742">
          <cell r="A742">
            <v>150708</v>
          </cell>
          <cell r="B742" t="str">
            <v>FORNECIMENTO DE CHAPA PRETA DE AÇO CORRUGADA, TIPO "TUNNEL LINER" - DIÂMETRO 3,00M E ESPESSURA 2,50MM</v>
          </cell>
          <cell r="C742" t="str">
            <v>M</v>
          </cell>
          <cell r="D742">
            <v>7995.53</v>
          </cell>
        </row>
        <row r="743">
          <cell r="A743">
            <v>150709</v>
          </cell>
          <cell r="B743" t="str">
            <v>FORNECIMENTO DE CHAPA PRETA DE AÇO CORRUGADA, TIPO "TUNNEL LINER" - DIÂMETRO 3,20M E ESPESSURA 2,50MM</v>
          </cell>
          <cell r="C743" t="str">
            <v>M</v>
          </cell>
          <cell r="D743">
            <v>8486.73</v>
          </cell>
        </row>
        <row r="744">
          <cell r="A744">
            <v>150710</v>
          </cell>
          <cell r="B744" t="str">
            <v>FORNECIMENTO DE CHAPA PRETA DE AÇO CORRUGADA, TIPO "TUNNEL LINER" - DIÂMETRO 2,00M E ESPESSURA 3,40MM</v>
          </cell>
          <cell r="C744" t="str">
            <v>M</v>
          </cell>
          <cell r="D744">
            <v>6552.8</v>
          </cell>
        </row>
        <row r="745">
          <cell r="A745">
            <v>150711</v>
          </cell>
          <cell r="B745" t="str">
            <v>FORNECIMENTO DE CHAPA PRETA DE AÇO CORRUGADA, TIPO "TUNNEL LINER" - DIÂMETRO 2,20M E ESPESSURA 3,40MM</v>
          </cell>
          <cell r="C745" t="str">
            <v>M</v>
          </cell>
          <cell r="D745">
            <v>7259.75</v>
          </cell>
        </row>
        <row r="746">
          <cell r="A746">
            <v>150712</v>
          </cell>
          <cell r="B746" t="str">
            <v>FORNECIMENTO DE CHAPA PRETA DE AÇO CORRUGADA, TIPO "TUNNEL LINER" - DIÂMETRO 2,40M E ESPESSURA 3,40MM</v>
          </cell>
          <cell r="C746" t="str">
            <v>M</v>
          </cell>
          <cell r="D746">
            <v>7857.93</v>
          </cell>
        </row>
        <row r="747">
          <cell r="A747">
            <v>150713</v>
          </cell>
          <cell r="B747" t="str">
            <v>FORNECIMENTO DE CHAPA PRETA DE AÇO CORRUGADA, TIPO "TUNNEL LINER" - DIÂMETRO 2,60M E ESPESSURA 3,40MM</v>
          </cell>
          <cell r="C747" t="str">
            <v>M</v>
          </cell>
          <cell r="D747">
            <v>8564.8700000000008</v>
          </cell>
        </row>
        <row r="748">
          <cell r="A748">
            <v>150714</v>
          </cell>
          <cell r="B748" t="str">
            <v>FORNECIMENTO DE CHAPA PRETA DE AÇO CORRUGADA, TIPO "TUNNEL LINER" - DIÂMETRO 2,80M E ESPESSURA 3,40MM</v>
          </cell>
          <cell r="C748" t="str">
            <v>M</v>
          </cell>
          <cell r="D748">
            <v>9163.0499999999993</v>
          </cell>
        </row>
        <row r="749">
          <cell r="A749">
            <v>150715</v>
          </cell>
          <cell r="B749" t="str">
            <v>FORNECIMENTO DE CHAPA PRETA DE AÇO CORRUGADA, TIPO "TUNNEL LINER" - DIÂMETRO 3,00M E ESPESSURA 3,40MM</v>
          </cell>
          <cell r="C749" t="str">
            <v>M</v>
          </cell>
          <cell r="D749">
            <v>9869.99</v>
          </cell>
        </row>
        <row r="750">
          <cell r="A750">
            <v>150716</v>
          </cell>
          <cell r="B750" t="str">
            <v>FORNECIMENTO DE CHAPA PRETA DE AÇO CORRUGADA, TIPO "TUNNEL LINER" - DIÂMETRO 3,20M E ESPESSURA 3,40MM</v>
          </cell>
          <cell r="C750" t="str">
            <v>M</v>
          </cell>
          <cell r="D750">
            <v>10468.17</v>
          </cell>
        </row>
        <row r="751">
          <cell r="A751">
            <v>150800</v>
          </cell>
          <cell r="B751" t="str">
            <v>CAMBOTAS METÁLICAS PARA TÚNEL NATM</v>
          </cell>
          <cell r="C751" t="str">
            <v>KG</v>
          </cell>
          <cell r="D751">
            <v>17.57</v>
          </cell>
        </row>
        <row r="752">
          <cell r="A752">
            <v>150900</v>
          </cell>
          <cell r="B752" t="str">
            <v>FORNECIMENTO E APLICAÇÃO DE ENFILAGEM, COM TUBO DE AÇO, DIÂMETRO 2 1/2" E PAREDE DE 5,16MM DE ESPESSURA, EXCETO INJEÇÃO, PARA IMPLATAÇÃO DE TÚNEL NATM</v>
          </cell>
          <cell r="C752" t="str">
            <v>M</v>
          </cell>
          <cell r="D752">
            <v>159.41</v>
          </cell>
        </row>
        <row r="753">
          <cell r="A753">
            <v>151000</v>
          </cell>
          <cell r="B753" t="str">
            <v>FORMAS METÁLICAS PARA CONCRETAGEM DO REVESTIMENTO INTERNO DE "TUNNEL LINER", FORNECIMENTO, MONTAGEM E POSTERIOR DESMONTAGEM</v>
          </cell>
          <cell r="C753" t="str">
            <v>M2</v>
          </cell>
          <cell r="D753">
            <v>45.2</v>
          </cell>
        </row>
        <row r="754">
          <cell r="A754">
            <v>160101</v>
          </cell>
          <cell r="B754" t="str">
            <v>RELATÓRIO DE CONSULTA PRÉVIA</v>
          </cell>
          <cell r="C754" t="str">
            <v>UN</v>
          </cell>
          <cell r="D754">
            <v>27544.080000000002</v>
          </cell>
        </row>
        <row r="755">
          <cell r="A755">
            <v>160102</v>
          </cell>
          <cell r="B755" t="str">
            <v>ESTUDO DE VIABILIDADE AMBIENTAL - EVA 1 - ATÉ 30.000 M2</v>
          </cell>
          <cell r="C755" t="str">
            <v>UN</v>
          </cell>
          <cell r="D755">
            <v>508710.48</v>
          </cell>
        </row>
        <row r="756">
          <cell r="A756">
            <v>160103</v>
          </cell>
          <cell r="B756" t="str">
            <v>ESTUDO DE VIABILIDADE AMBIENTAL - EVA 2 - ACIMA DE 30.000 M2</v>
          </cell>
          <cell r="C756" t="str">
            <v>UN</v>
          </cell>
          <cell r="D756">
            <v>642140.62</v>
          </cell>
        </row>
        <row r="757">
          <cell r="A757">
            <v>160104</v>
          </cell>
          <cell r="B757" t="str">
            <v>RELATÓRIO DE COMPLEMENTAÇÃO AO EVA 1</v>
          </cell>
          <cell r="C757" t="str">
            <v>UN</v>
          </cell>
          <cell r="D757">
            <v>64773.57</v>
          </cell>
        </row>
        <row r="758">
          <cell r="A758">
            <v>160105</v>
          </cell>
          <cell r="B758" t="str">
            <v>RELATÓRIO DE COMPLEMENTAÇÃO AO EVA 2</v>
          </cell>
          <cell r="C758" t="str">
            <v>UN</v>
          </cell>
          <cell r="D758">
            <v>79293.25</v>
          </cell>
        </row>
        <row r="759">
          <cell r="A759">
            <v>160106</v>
          </cell>
          <cell r="B759" t="str">
            <v>EIA 1: PROJETOS DE DRENAGEM COM EXTENSÃO DE 1000 À 3000M</v>
          </cell>
          <cell r="C759" t="str">
            <v>UN</v>
          </cell>
          <cell r="D759">
            <v>522548.94</v>
          </cell>
        </row>
        <row r="760">
          <cell r="A760">
            <v>160107</v>
          </cell>
          <cell r="B760" t="str">
            <v>EIA 2: PROJETOS DE DRENAGEM COM CANALIZAÇÃO DE 3001 À 5000M</v>
          </cell>
          <cell r="C760" t="str">
            <v>UN</v>
          </cell>
          <cell r="D760">
            <v>561433.28</v>
          </cell>
        </row>
        <row r="761">
          <cell r="A761">
            <v>160108</v>
          </cell>
          <cell r="B761" t="str">
            <v>EIA 3: PROJETOS DE DRENAGEM COM CANALIZAÇÃO E RESERVATÓRIO, BARRAGENS, BARRAMENTOS, POLDERS, ETC...</v>
          </cell>
          <cell r="C761" t="str">
            <v>UN</v>
          </cell>
          <cell r="D761">
            <v>599200.01</v>
          </cell>
        </row>
        <row r="762">
          <cell r="A762">
            <v>160109</v>
          </cell>
          <cell r="B762" t="str">
            <v>EIA 4: PROJETOS E CANALIZAÇÕES ACIMA DE 1000M E VIÁRIO ACIMA DE 3000M</v>
          </cell>
          <cell r="C762" t="str">
            <v>UN</v>
          </cell>
          <cell r="D762">
            <v>636966.75</v>
          </cell>
        </row>
        <row r="763">
          <cell r="A763">
            <v>160110</v>
          </cell>
          <cell r="B763" t="str">
            <v>EIA 5: PROJETOS VIÁRIOS DE 3000 À 5000M</v>
          </cell>
          <cell r="C763" t="str">
            <v>UN</v>
          </cell>
          <cell r="D763">
            <v>728884.98</v>
          </cell>
        </row>
        <row r="764">
          <cell r="A764">
            <v>160111</v>
          </cell>
          <cell r="B764" t="str">
            <v>EIA 6: PROJETOS VIÁRIOS ACIMA DE 5000M</v>
          </cell>
          <cell r="C764" t="str">
            <v>UN</v>
          </cell>
          <cell r="D764">
            <v>769925.33</v>
          </cell>
        </row>
        <row r="765">
          <cell r="A765">
            <v>160112</v>
          </cell>
          <cell r="B765" t="str">
            <v>EIA 7: PROJETOS VIÁRIOS IGUAL OU SUPERIOR À 3000M ACOMPANHADOS DE OBRAS DE ARTE (PONTES, VIADUTOS OU PASSARELAS). VIÁRIO E OBRA DE ARTE.</v>
          </cell>
          <cell r="C765" t="str">
            <v>UN</v>
          </cell>
          <cell r="D765">
            <v>755026.1</v>
          </cell>
        </row>
        <row r="766">
          <cell r="A766">
            <v>160113</v>
          </cell>
          <cell r="B766" t="str">
            <v>EIA 8: PROJETOS VIÁRIOS IGUAL OU SUPERIOR À 3000M ACOMPANHADOS DE OBRAS DE ARTE (PONTES, VIADUTOS OU PASSARELAS). PROJETOS MISTOS COMPOSTOS DE DRENAGEM, VIÁRIO E OBRAS DE ARTE.</v>
          </cell>
          <cell r="C766" t="str">
            <v>UN</v>
          </cell>
          <cell r="D766">
            <v>883025.83</v>
          </cell>
        </row>
        <row r="767">
          <cell r="A767">
            <v>160114</v>
          </cell>
          <cell r="B767" t="str">
            <v>AUDIÊNCIA PÚBLICA</v>
          </cell>
          <cell r="C767" t="str">
            <v>UN</v>
          </cell>
          <cell r="D767">
            <v>29923.25</v>
          </cell>
        </row>
        <row r="768">
          <cell r="A768">
            <v>160115</v>
          </cell>
          <cell r="B768" t="str">
            <v>RELATÓRIO DE COMPLEMENTAÇÃO AO EIA/RIMA 4-8</v>
          </cell>
          <cell r="C768" t="str">
            <v>UN</v>
          </cell>
          <cell r="D768">
            <v>85501.26</v>
          </cell>
        </row>
        <row r="769">
          <cell r="A769">
            <v>160116</v>
          </cell>
          <cell r="B769" t="str">
            <v>RELATÓRIO DE COMPLEMENTAÇÃO AO EIA/RIMA 1-3</v>
          </cell>
          <cell r="C769" t="str">
            <v>UN</v>
          </cell>
          <cell r="D769">
            <v>75691.05</v>
          </cell>
        </row>
        <row r="770">
          <cell r="A770">
            <v>160117</v>
          </cell>
          <cell r="B770" t="str">
            <v>PLANO BÁSICO AMBIENTAL - PBA CONTENDO ATÉ 20 PLANOS E PROGRAMAS DO MEIO FÍSICO, BIÓTICO E SOCIOECONÔMICO</v>
          </cell>
          <cell r="C770" t="str">
            <v>UN</v>
          </cell>
          <cell r="D770">
            <v>243756.7</v>
          </cell>
        </row>
        <row r="771">
          <cell r="A771">
            <v>160118</v>
          </cell>
          <cell r="B771" t="str">
            <v>PLANO BÁSICO AMBIENTAL - PBA CONTENDO ACIMA DE 20 PLANOS E PROGRAMAS DO MEIO FÍSICO, BIÓTICO E SOCIOECONÔMICO</v>
          </cell>
          <cell r="C771" t="str">
            <v>UN</v>
          </cell>
          <cell r="D771">
            <v>300307.25</v>
          </cell>
        </row>
        <row r="772">
          <cell r="A772">
            <v>160119</v>
          </cell>
          <cell r="B772" t="str">
            <v>RELATÓRIO DE ATENDIMENTO ÀS EXIGÊNCIAS DA LICENÇA AMBIENTAL PRÉVIA - LAP</v>
          </cell>
          <cell r="C772" t="str">
            <v>UN</v>
          </cell>
          <cell r="D772">
            <v>74463.56</v>
          </cell>
        </row>
        <row r="773">
          <cell r="A773">
            <v>160120</v>
          </cell>
          <cell r="B773" t="str">
            <v>RELATÓRIO DE COMPLEMENTAÇÕES AO ATENDIMENTO DA LAP - LICENÇA AMBIENTAL PRÉVIA</v>
          </cell>
          <cell r="C773" t="str">
            <v>UN</v>
          </cell>
          <cell r="D773">
            <v>38019.72</v>
          </cell>
        </row>
        <row r="774">
          <cell r="A774">
            <v>160121</v>
          </cell>
          <cell r="B774" t="str">
            <v>RELATÓRIO DE SOLICITAÇÃO DE LICENÇA AMBIENTAL DE INSTALAÇÃO - LAI</v>
          </cell>
          <cell r="C774" t="str">
            <v>UN</v>
          </cell>
          <cell r="D774">
            <v>69754.09</v>
          </cell>
        </row>
        <row r="775">
          <cell r="A775">
            <v>160122</v>
          </cell>
          <cell r="B775" t="str">
            <v>FICHA DE CARACTERIZAÇÃO DO EMPREENDIMENTO - FCA, CONFORME INSTRUÇÃO NORMATIVA IPHAN N°01/2015</v>
          </cell>
          <cell r="C775" t="str">
            <v>UN</v>
          </cell>
          <cell r="D775">
            <v>6253.47</v>
          </cell>
        </row>
        <row r="776">
          <cell r="A776">
            <v>160123</v>
          </cell>
          <cell r="B776" t="str">
            <v>RELATÓRIO DE AVALIAÇÃO DE IMPACTO AOS BENS CULTURAIS TOMBADOS, VALORADOS E REGISTRADOS</v>
          </cell>
          <cell r="C776" t="str">
            <v>UN</v>
          </cell>
          <cell r="D776">
            <v>15931.18</v>
          </cell>
        </row>
        <row r="777">
          <cell r="A777">
            <v>160124</v>
          </cell>
          <cell r="B777" t="str">
            <v>ACOMPANHAMENTO ARQUEOLÓGICO</v>
          </cell>
          <cell r="C777" t="str">
            <v>UN</v>
          </cell>
          <cell r="D777">
            <v>16621.13</v>
          </cell>
        </row>
        <row r="778">
          <cell r="A778">
            <v>160125</v>
          </cell>
          <cell r="B778" t="str">
            <v>PROJETO DE AVALIAÇÃO DE IMPACTO AO PATRIMÔNIO ARQUEOLÓGICO</v>
          </cell>
          <cell r="C778" t="str">
            <v>UN</v>
          </cell>
          <cell r="D778">
            <v>16621.13</v>
          </cell>
        </row>
        <row r="779">
          <cell r="A779">
            <v>160126</v>
          </cell>
          <cell r="B779" t="str">
            <v>RELATÓRIO DE AVALIAÇÃO DE IMPACTO AO PATRIMÔNIO ARQUEOLÓGICO</v>
          </cell>
          <cell r="C779" t="str">
            <v>UN</v>
          </cell>
          <cell r="D779">
            <v>7110.2</v>
          </cell>
        </row>
        <row r="780">
          <cell r="A780">
            <v>160127</v>
          </cell>
          <cell r="B780" t="str">
            <v>PROJETO DE AVALIAÇÃO DE IMPACTO AO PATRIMÔNIO ARQUEOLÓGICO</v>
          </cell>
          <cell r="C780" t="str">
            <v>UN</v>
          </cell>
          <cell r="D780">
            <v>16621.13</v>
          </cell>
        </row>
        <row r="781">
          <cell r="A781">
            <v>160128</v>
          </cell>
          <cell r="B781" t="str">
            <v>RELATÓRIO DE AVALIAÇÃO DE IMPACTO AO PATRIMÔNIO ARQUEOLÓGICO</v>
          </cell>
          <cell r="C781" t="str">
            <v>UN</v>
          </cell>
          <cell r="D781">
            <v>7110.2</v>
          </cell>
        </row>
        <row r="782">
          <cell r="A782">
            <v>160129</v>
          </cell>
          <cell r="B782" t="str">
            <v>PROGRAMA DE GESTÃO DOS BENS CULTURAIS TOMBADOS, VALORADOS E REGISTRADOS</v>
          </cell>
          <cell r="C782" t="str">
            <v>UN</v>
          </cell>
          <cell r="D782">
            <v>16621.13</v>
          </cell>
        </row>
        <row r="783">
          <cell r="A783">
            <v>160130</v>
          </cell>
          <cell r="B783" t="str">
            <v>RELATÓRIO DE GESTÃO DOS BENS CULTURAIS TOMBADOS, VALORADOS E REGISTRADOS</v>
          </cell>
          <cell r="C783" t="str">
            <v>UN</v>
          </cell>
          <cell r="D783">
            <v>7110.2</v>
          </cell>
        </row>
        <row r="784">
          <cell r="A784">
            <v>160131</v>
          </cell>
          <cell r="B784" t="str">
            <v>PROJETO DE SALVAMENTO ARQUEOLÓGICO</v>
          </cell>
          <cell r="C784" t="str">
            <v>UN</v>
          </cell>
          <cell r="D784">
            <v>15765.74</v>
          </cell>
        </row>
        <row r="785">
          <cell r="A785">
            <v>160132</v>
          </cell>
          <cell r="B785" t="str">
            <v>RELATÓRIO DE SALVAMENTO ARQUEOLÓGICO</v>
          </cell>
          <cell r="C785" t="str">
            <v>UN</v>
          </cell>
          <cell r="D785">
            <v>15931.18</v>
          </cell>
        </row>
        <row r="786">
          <cell r="A786">
            <v>160133</v>
          </cell>
          <cell r="B786" t="str">
            <v>PROJETO E RELATÓRIO INTEGRADO DE EDUCAÇÃO PATRIMONIAL</v>
          </cell>
          <cell r="C786" t="str">
            <v>UN</v>
          </cell>
          <cell r="D786">
            <v>16621.13</v>
          </cell>
        </row>
        <row r="787">
          <cell r="A787">
            <v>160134</v>
          </cell>
          <cell r="B787" t="str">
            <v>CARACTERIZAÇÃO DA APP E FRAGMENTO DE MATA PARA ÁREA DE ATÉ 25.000M2</v>
          </cell>
          <cell r="C787" t="str">
            <v>UN</v>
          </cell>
          <cell r="D787">
            <v>4738.87</v>
          </cell>
        </row>
        <row r="788">
          <cell r="A788">
            <v>160135</v>
          </cell>
          <cell r="B788" t="str">
            <v>CARATERIZAÇÃO DA APP E FRAGMENTO DE MATA ACIMA DE 25.000M2</v>
          </cell>
          <cell r="C788" t="str">
            <v>UN</v>
          </cell>
          <cell r="D788">
            <v>7437.45</v>
          </cell>
        </row>
        <row r="789">
          <cell r="A789">
            <v>160136</v>
          </cell>
          <cell r="B789" t="str">
            <v>CADASTRAMENTO ARBÓREO DE ATÉ 100 EXEMPLARES ARBÓREOS</v>
          </cell>
          <cell r="C789" t="str">
            <v>UN</v>
          </cell>
          <cell r="D789">
            <v>11980.33</v>
          </cell>
        </row>
        <row r="790">
          <cell r="A790">
            <v>160137</v>
          </cell>
          <cell r="B790" t="str">
            <v>CADASTRAMENTO ARBÓREO DE ATÉ 1000 EXEMPLARES</v>
          </cell>
          <cell r="C790" t="str">
            <v>UN</v>
          </cell>
          <cell r="D790">
            <v>20236.25</v>
          </cell>
        </row>
        <row r="791">
          <cell r="A791">
            <v>160138</v>
          </cell>
          <cell r="B791" t="str">
            <v>CADASTRAMENTO ARBÓREO MAIOR QUE 1000 EXEMPLARES</v>
          </cell>
          <cell r="C791" t="str">
            <v>UN</v>
          </cell>
          <cell r="D791">
            <v>26709.75</v>
          </cell>
        </row>
        <row r="792">
          <cell r="A792">
            <v>160139</v>
          </cell>
          <cell r="B792" t="str">
            <v>ELABORAÇÃO DE DOCUMENTOS TÉCNICOS PARA O TERMO DE COMPROMISSO AMBIENTAL - TCA E PLANTAS DE SITUAÇÃO ATUAL, SITUAÇÃO PRETENDIDA E PROJETO DE COMPENSAÇÃO AMBIENTAL PARA ATÉ 100 EXEMPLARES ARBÓREOS</v>
          </cell>
          <cell r="C792" t="str">
            <v>UN</v>
          </cell>
          <cell r="D792">
            <v>32110.17</v>
          </cell>
        </row>
        <row r="793">
          <cell r="A793">
            <v>160140</v>
          </cell>
          <cell r="B793" t="str">
            <v>ELABORAÇÃO DE DOCUMENTOS TÉCNICOS PARA O TERMO DE COMPROMISSO AMBIENTAL - TCA E PLANTAS DE SITUAÇÃO ATUAL, SITUAÇÃO PRETENDIDA E PROJETO DE COMPENSAÇÃO AMBIENTAL DE 101 ATÉ 1000 EXEMPLARES ARBÓREOS</v>
          </cell>
          <cell r="C793" t="str">
            <v>UN</v>
          </cell>
          <cell r="D793">
            <v>57448.56</v>
          </cell>
        </row>
        <row r="794">
          <cell r="A794">
            <v>160141</v>
          </cell>
          <cell r="B794" t="str">
            <v>ELABORAÇÃO DE DOCUMENTOS TÉCNICOS PARA O TERMO DE COMPROMISSO AMBIENTAL - TCA E PLANTAS DE SITUAÇÃO ATUAL, SITUAÇÃO PRETENDIDA E PROJETO DE COMPENSAÇÃO AMBIENTAL PARA MAIS DE 1000 EXEMPLARES ARBÓREOS</v>
          </cell>
          <cell r="C794" t="str">
            <v>UN</v>
          </cell>
          <cell r="D794">
            <v>60013.89</v>
          </cell>
        </row>
        <row r="795">
          <cell r="A795">
            <v>160142</v>
          </cell>
          <cell r="B795" t="str">
            <v>ELABORAÇÃO DE ADITIVO AO TERMO DE COMPROMISSO AMBIENTAL - TCA</v>
          </cell>
          <cell r="C795" t="str">
            <v>UN</v>
          </cell>
          <cell r="D795">
            <v>31449.98</v>
          </cell>
        </row>
        <row r="796">
          <cell r="A796">
            <v>160143</v>
          </cell>
          <cell r="B796" t="str">
            <v>REQUERIMENTO, ESTUDOS, DOCUMENTOS, MAPAS E PLANTAS PARA OBTENÇÃO DA OUTORGA DO DAEE</v>
          </cell>
          <cell r="C796" t="str">
            <v>UN</v>
          </cell>
          <cell r="D796">
            <v>30852.47</v>
          </cell>
        </row>
        <row r="797">
          <cell r="A797">
            <v>160144</v>
          </cell>
          <cell r="B797" t="str">
            <v>RELATÓRIO DE AVALIAÇÃO PRELIMINAR CONFORME CETESB DD N°38/2017/C</v>
          </cell>
          <cell r="C797" t="str">
            <v>UN</v>
          </cell>
          <cell r="D797">
            <v>36933.300000000003</v>
          </cell>
        </row>
        <row r="798">
          <cell r="A798">
            <v>160145</v>
          </cell>
          <cell r="B798" t="str">
            <v>RELATÓRIO DE INVESTIGAÇÃO CONFIRMATÓRIA CONFORME CETESB DD N°38/2017/C</v>
          </cell>
          <cell r="C798" t="str">
            <v>UN</v>
          </cell>
          <cell r="D798">
            <v>71818.64</v>
          </cell>
        </row>
        <row r="799">
          <cell r="A799">
            <v>160201</v>
          </cell>
          <cell r="B799" t="str">
            <v>IMPLEMENTAÇÃO DO PROGRAMA DE MONITORAMENTO DE RUÍDO E VIBRAÇÕES PARA ÁREAS ATÉ 60.000 M2</v>
          </cell>
          <cell r="C799" t="str">
            <v>UN</v>
          </cell>
          <cell r="D799">
            <v>8993.7000000000007</v>
          </cell>
        </row>
        <row r="800">
          <cell r="A800">
            <v>160202</v>
          </cell>
          <cell r="B800" t="str">
            <v>IMPLEMENTAÇÃO DO PROGRAMA DE MONITORAMENTO DE RUÍDO E VIBRAÇÕES PARA ÁREAS ACIMA DE  60.000 M2</v>
          </cell>
          <cell r="C800" t="str">
            <v>UN</v>
          </cell>
          <cell r="D800">
            <v>10619.91</v>
          </cell>
        </row>
        <row r="801">
          <cell r="A801">
            <v>160203</v>
          </cell>
          <cell r="B801" t="str">
            <v>IMPLEMENTAÇÃO DO PROGRAMA DE MONITORAMENTO E CONTROLE DE EMISSÕES ATMOSFÉRICAS PARA ÁREAS ATÉ 60.000 M2</v>
          </cell>
          <cell r="C801" t="str">
            <v>UN</v>
          </cell>
          <cell r="D801">
            <v>10277.75</v>
          </cell>
        </row>
        <row r="802">
          <cell r="A802">
            <v>160204</v>
          </cell>
          <cell r="B802" t="str">
            <v>IMPLEMENTAÇÃO DO PROGRAMA DE MONITORAMENTO E CONTROLE DE EMISSÕES ATMOSFÉRICAS PARA ÁREAS ACIMA DE 60.000 M2</v>
          </cell>
          <cell r="C802" t="str">
            <v>UN</v>
          </cell>
          <cell r="D802">
            <v>11640.06</v>
          </cell>
        </row>
        <row r="803">
          <cell r="A803">
            <v>160205</v>
          </cell>
          <cell r="B803" t="str">
            <v>IMPLEMENTAÇÃO DO PROGRAMA DE MONITORAMENTO GEOTÉCNICO PARA ÁREAS ATÉ 60.000 M2</v>
          </cell>
          <cell r="C803" t="str">
            <v>UN</v>
          </cell>
          <cell r="D803">
            <v>8598.01</v>
          </cell>
        </row>
        <row r="804">
          <cell r="A804">
            <v>160206</v>
          </cell>
          <cell r="B804" t="str">
            <v>IMPLEMENTAÇÃO DO PROGRAMA DE MONITORAMENTO GEOTÉCNICO PARA ÁREAS ACIMA DE  60.000 M2</v>
          </cell>
          <cell r="C804" t="str">
            <v>UN</v>
          </cell>
          <cell r="D804">
            <v>12324.29</v>
          </cell>
        </row>
        <row r="805">
          <cell r="A805">
            <v>160207</v>
          </cell>
          <cell r="B805" t="str">
            <v>IMPLEMENTAÇÃO DO PROGRAMA DE GERENCIAMENTO DE EFLUENTES LÍQUIDOS PARA ÁREAS ATÉ 60.000 M2</v>
          </cell>
          <cell r="C805" t="str">
            <v>UN</v>
          </cell>
          <cell r="D805">
            <v>9006.34</v>
          </cell>
        </row>
        <row r="806">
          <cell r="A806">
            <v>160208</v>
          </cell>
          <cell r="B806" t="str">
            <v>IMPLEMENTAÇÃO DO PROGRAMA DE GERENCIAMENTO DE EFLUENTES LÍQUIDOS PARA ÁREAS ACIMA DE  60.000 M2</v>
          </cell>
          <cell r="C806" t="str">
            <v>UN</v>
          </cell>
          <cell r="D806">
            <v>9948.24</v>
          </cell>
        </row>
        <row r="807">
          <cell r="A807">
            <v>160209</v>
          </cell>
          <cell r="B807" t="str">
            <v>IMPLEMENTAÇÃO DO PROGRAMA DE GERENCIAMENTO DE RESÍDUOS SÓLIDOS</v>
          </cell>
          <cell r="C807" t="str">
            <v>UN</v>
          </cell>
          <cell r="D807">
            <v>10716.09</v>
          </cell>
        </row>
        <row r="808">
          <cell r="A808">
            <v>160210</v>
          </cell>
          <cell r="B808" t="str">
            <v>IMPLEMENTAÇÃO DO PROGRAMA DE CONTROLE DE EROSÃO E ASSOREAMENTO PARA ÁREAS ATÉ 60.000 M2</v>
          </cell>
          <cell r="C808" t="str">
            <v>UN</v>
          </cell>
          <cell r="D808">
            <v>9714.9</v>
          </cell>
        </row>
        <row r="809">
          <cell r="A809">
            <v>160211</v>
          </cell>
          <cell r="B809" t="str">
            <v>IMPLEMENTAÇÃO DO PROGRAMA DE CONTROLE DE EROSÃO E ASSOREAMENTO PARA ÁREAS ACIMA DE 60.000 M2</v>
          </cell>
          <cell r="C809" t="str">
            <v>UN</v>
          </cell>
          <cell r="D809">
            <v>11341.1</v>
          </cell>
        </row>
        <row r="810">
          <cell r="A810">
            <v>160212</v>
          </cell>
          <cell r="B810" t="str">
            <v>IMPLEMENTAÇÃO DO PROGRAMA DE INTERRUPÇÃO TEMPORÁRIA DAS OBRAS</v>
          </cell>
          <cell r="C810" t="str">
            <v>UN</v>
          </cell>
          <cell r="D810">
            <v>10968.39</v>
          </cell>
        </row>
        <row r="811">
          <cell r="A811">
            <v>160213</v>
          </cell>
          <cell r="B811" t="str">
            <v>IMPLEMENTAÇÃO DO PROGRAMA DE CONTROLE DA DISPERSÃO E PROLIFERAÇÃO DA FAUNA SINANTRÓPICA </v>
          </cell>
          <cell r="C811" t="str">
            <v>UN</v>
          </cell>
          <cell r="D811">
            <v>8357.16</v>
          </cell>
        </row>
        <row r="812">
          <cell r="A812">
            <v>160214</v>
          </cell>
          <cell r="B812" t="str">
            <v>IMPLEMENTAÇÃO DO PROGRAMA DE MONITORAMENTO E MANEJO DA FAUNA SILVESTRE (AVIFAUNA, MASTOFAUNA, HERPETOFAUNA E ICTIOFAUNA) ATÉ 50 EXEMPLARES</v>
          </cell>
          <cell r="C812" t="str">
            <v>UN</v>
          </cell>
          <cell r="D812">
            <v>9363.8799999999992</v>
          </cell>
        </row>
        <row r="813">
          <cell r="A813">
            <v>160215</v>
          </cell>
          <cell r="B813" t="str">
            <v>IMPLEMENTAÇÃO DO PROGRAMA DE MONITORAMENTO E MANEJO DA FAUNA SILVESTRE (AVIFAUNA, MASTOFAUNA, HERPETOFAUNA E ICTIOFAUNA) DE 51 A 100 EXEMPLARES</v>
          </cell>
          <cell r="C813" t="str">
            <v>UN</v>
          </cell>
          <cell r="D813">
            <v>21510.44</v>
          </cell>
        </row>
        <row r="814">
          <cell r="A814">
            <v>160216</v>
          </cell>
          <cell r="B814" t="str">
            <v>IMPLEMENTAÇÃO DO PROGRAMA DE MONITORAMENTO E MANEJO DA FAUNA SILVESTRE (AVIFAUNA, MASTOFAUNA, HERPETOFAUNA E ICTIOFAUNA) MAIS QUE 100 EXEMPLARES</v>
          </cell>
          <cell r="C814" t="str">
            <v>UN</v>
          </cell>
          <cell r="D814">
            <v>20130.53</v>
          </cell>
        </row>
        <row r="815">
          <cell r="A815">
            <v>160217</v>
          </cell>
          <cell r="B815" t="str">
            <v>IMPLEMENTAÇÃO DO PROGRAMA DE COMUNICAÇÃO SOCIAL</v>
          </cell>
          <cell r="C815" t="str">
            <v>UN</v>
          </cell>
          <cell r="D815">
            <v>10392.969999999999</v>
          </cell>
        </row>
        <row r="816">
          <cell r="A816">
            <v>160218</v>
          </cell>
          <cell r="B816" t="str">
            <v>IMPLEMENTAÇÃO DO PROGRAMA DE REALOCAÇÃO DE EQUIPAMENTOS SOCIAIS</v>
          </cell>
          <cell r="C816" t="str">
            <v>UN</v>
          </cell>
          <cell r="D816">
            <v>7421.71</v>
          </cell>
        </row>
        <row r="817">
          <cell r="A817">
            <v>160219</v>
          </cell>
          <cell r="B817" t="str">
            <v>RELATÓRIO SEMESTRAL DO PROGRAMA DE MONITORAMENTO DE RUÍDO E VIBRAÇÕES PARA ÁREAS ATÉ 60.000 M2</v>
          </cell>
          <cell r="C817" t="str">
            <v>UN</v>
          </cell>
          <cell r="D817">
            <v>7463.48</v>
          </cell>
        </row>
        <row r="818">
          <cell r="A818">
            <v>160220</v>
          </cell>
          <cell r="B818" t="str">
            <v>RELATÓRIO SEMESTRAL DO PROGRAMA DE MONITORAMENTO DE RUÍDO E VIBRAÇÕES PARA ÁREAS ACIMA DE 60.000 M2</v>
          </cell>
          <cell r="C818" t="str">
            <v>UN</v>
          </cell>
          <cell r="D818">
            <v>9599.76</v>
          </cell>
        </row>
        <row r="819">
          <cell r="A819">
            <v>160221</v>
          </cell>
          <cell r="B819" t="str">
            <v>RELATÓRIO SEMESTRAL DO PROGRAMA DE MONITORAMENTO E CONTROLE DE EMISSÕES ATMOSFÉRICAS PARA ÁREAS ATÉ 60.000 M2</v>
          </cell>
          <cell r="C819" t="str">
            <v>UN</v>
          </cell>
          <cell r="D819">
            <v>9599.76</v>
          </cell>
        </row>
        <row r="820">
          <cell r="A820">
            <v>160222</v>
          </cell>
          <cell r="B820" t="str">
            <v>RELATÓRIO SEMESTRAL DO PROGRAMA DE MONITORAMENTO E CONTROLE DE EMISSÕES ATMOSFÉRICAS PARA ÁREAS ACIMA DE  60.000 M2</v>
          </cell>
          <cell r="C820" t="str">
            <v>UN</v>
          </cell>
          <cell r="D820">
            <v>9599.76</v>
          </cell>
        </row>
        <row r="821">
          <cell r="A821">
            <v>160223</v>
          </cell>
          <cell r="B821" t="str">
            <v>RELATÓRIO SEMESTRAL DO PROGRAMA DE MONITORAMENTO GEOTÉCNICO PARA ÁREAS ATÉ 60.000 M2</v>
          </cell>
          <cell r="C821" t="str">
            <v>UN</v>
          </cell>
          <cell r="D821">
            <v>7913.7</v>
          </cell>
        </row>
        <row r="822">
          <cell r="A822">
            <v>160224</v>
          </cell>
          <cell r="B822" t="str">
            <v>RELATÓRIO SEMESTRAL DO PROGRAMA DE MONITORAMENTO GEOTÉCNICO PARA ÁREAS ACIMA DE  60.000 M2</v>
          </cell>
          <cell r="C822" t="str">
            <v>UN</v>
          </cell>
          <cell r="D822">
            <v>8598.01</v>
          </cell>
        </row>
        <row r="823">
          <cell r="A823">
            <v>160225</v>
          </cell>
          <cell r="B823" t="str">
            <v>RELATÓRIO SEMESTRAL DO PROGRAMA DE GERENCIAMENTO DE EFLUENTES LÍQUIDOS PARA ÁREAS ATÉ 60.000 M2</v>
          </cell>
          <cell r="C823" t="str">
            <v>UN</v>
          </cell>
          <cell r="D823">
            <v>8190.6</v>
          </cell>
        </row>
        <row r="824">
          <cell r="A824">
            <v>160226</v>
          </cell>
          <cell r="B824" t="str">
            <v>RELATÓRIO SEMESTRAL DO PROGRAMA DE GERENCIAMENTO DE EFLUENTES LÍQUIDOS PARA ÁREAS ACIMA DE  60.000 M2</v>
          </cell>
          <cell r="C824" t="str">
            <v>UN</v>
          </cell>
          <cell r="D824">
            <v>9132.49</v>
          </cell>
        </row>
        <row r="825">
          <cell r="A825">
            <v>160227</v>
          </cell>
          <cell r="B825" t="str">
            <v>RELATÓRIO SEMESTRAL DO PROGRAMA DE GERENCIAMENTO DE RESÍDUOS SÓLIDOS</v>
          </cell>
          <cell r="C825" t="str">
            <v>UN</v>
          </cell>
          <cell r="D825">
            <v>9084.6</v>
          </cell>
        </row>
        <row r="826">
          <cell r="A826">
            <v>160228</v>
          </cell>
          <cell r="B826" t="str">
            <v>RELATÓRIO SEMESTRAL DO  PROGRAMA DE CONTROLE DE EROSÃO E ASSOREAMENTO PARA ÁREAS ATÉ 60.000 M2</v>
          </cell>
          <cell r="C826" t="str">
            <v>UN</v>
          </cell>
          <cell r="D826">
            <v>8598.01</v>
          </cell>
        </row>
        <row r="827">
          <cell r="A827">
            <v>160229</v>
          </cell>
          <cell r="B827" t="str">
            <v>RELATÓRIO SEMESTRAL DO PROGRAMA DE CONTROLE DE EROSÃO E ASSOREAMENTO PARA ÁREAS ACIMA 60.000 M2</v>
          </cell>
          <cell r="C827" t="str">
            <v>UN</v>
          </cell>
          <cell r="D827">
            <v>9539.91</v>
          </cell>
        </row>
        <row r="828">
          <cell r="A828">
            <v>160230</v>
          </cell>
          <cell r="B828" t="str">
            <v>RELATÓRIO SEMESTRAL DO PROGRAMA DE INTERRUPÇÃO TEMPORÁRIA DAS OBRAS</v>
          </cell>
          <cell r="C828" t="str">
            <v>UN</v>
          </cell>
          <cell r="D828">
            <v>6953.41</v>
          </cell>
        </row>
        <row r="829">
          <cell r="A829">
            <v>160231</v>
          </cell>
          <cell r="B829" t="str">
            <v>MANUAL DE LIMPEZA DOS RESERVATÓRIOS</v>
          </cell>
          <cell r="C829" t="str">
            <v>UN</v>
          </cell>
          <cell r="D829">
            <v>6513.08</v>
          </cell>
        </row>
        <row r="830">
          <cell r="A830">
            <v>160232</v>
          </cell>
          <cell r="B830" t="str">
            <v>RELATÓRIO DO PROGRAMA DE MANEJO DE VEGETAÇÃO E INTERVENÇÃO EM APP ATÉ 100 EXEMPLARES</v>
          </cell>
          <cell r="C830" t="str">
            <v>UN</v>
          </cell>
          <cell r="D830">
            <v>5436.34</v>
          </cell>
        </row>
        <row r="831">
          <cell r="A831">
            <v>160233</v>
          </cell>
          <cell r="B831" t="str">
            <v>RELATÓRIO DO PROGRAMA DE MANEJO DE VEGETAÇÃO E INTERVENÇÃO EM APP DE 101 A 1000 EXEMPLARES</v>
          </cell>
          <cell r="C831" t="str">
            <v>UN</v>
          </cell>
          <cell r="D831">
            <v>5778.49</v>
          </cell>
        </row>
        <row r="832">
          <cell r="A832">
            <v>160234</v>
          </cell>
          <cell r="B832" t="str">
            <v>RELATÓRIO DO PROGRAMA DE MANEJO DE VEGETAÇÃO E INTERVENÇÃO EM APP MAIS DE 1000 EXEMPLARES</v>
          </cell>
          <cell r="C832" t="str">
            <v>UN</v>
          </cell>
          <cell r="D832">
            <v>7147.12</v>
          </cell>
        </row>
        <row r="833">
          <cell r="A833">
            <v>160235</v>
          </cell>
          <cell r="B833" t="str">
            <v>RELATÓRIO SEMESTRAL DO PROGRAMA DE CONTROLE DA DISPERSÃO E PROLIFERAÇÃO DA FAUNA SINANTRÓPICA </v>
          </cell>
          <cell r="C833" t="str">
            <v>UN</v>
          </cell>
          <cell r="D833">
            <v>6392.3</v>
          </cell>
        </row>
        <row r="834">
          <cell r="A834">
            <v>160236</v>
          </cell>
          <cell r="B834" t="str">
            <v>RELATÓRIO SEMESTRAL DO PROGRAMA DE MONITORAMENTO E MANEJO DA FAUNA SILVESTRE (AVIFAUNA, MASTOFAUNA, HERPETOFAUNA E ICTIOFAUNA) ATÉ 50  EXEMPLARES</v>
          </cell>
          <cell r="C834" t="str">
            <v>UN</v>
          </cell>
          <cell r="D834">
            <v>21510.44</v>
          </cell>
        </row>
        <row r="835">
          <cell r="A835">
            <v>160237</v>
          </cell>
          <cell r="B835" t="str">
            <v>RELATÓRIO SEMESTRAL DO PROGRAMA DE MONITORAMENTO E MANEJO DA FAUNA SILVESTRE (AVIFAUNA, MASTOFAUNA, HERPETOFAUNA E ICTIOFAUNA) DE 51 A 100 EXEMPLARES</v>
          </cell>
          <cell r="C835" t="str">
            <v>UN</v>
          </cell>
          <cell r="D835">
            <v>21510.44</v>
          </cell>
        </row>
        <row r="836">
          <cell r="A836">
            <v>160238</v>
          </cell>
          <cell r="B836" t="str">
            <v>RELATÓRIO SEMESTRAL DO PROGRAMA DE MONITORAMENTO E MANEJO DA FAUNA SILVESTRE (AVIFAUNA, MASTOFAUNA, HERPETOFAUNA E ICTIOFAUNA) MAIS QUE 100 EXEMPLARES</v>
          </cell>
          <cell r="C836" t="str">
            <v>UN</v>
          </cell>
          <cell r="D836">
            <v>21510.44</v>
          </cell>
        </row>
        <row r="837">
          <cell r="A837">
            <v>160239</v>
          </cell>
          <cell r="B837" t="str">
            <v>RELATÓRIO DO PROGRAMA DE IMPLANTAÇÃO DO PAISAGISMO, RECOMPOSIÇÃO DAS ÁREAS VERDES E BALANÇO DE ÁREAS PERMEÁVEIS</v>
          </cell>
          <cell r="C837" t="str">
            <v>UN</v>
          </cell>
          <cell r="D837">
            <v>11739.46</v>
          </cell>
        </row>
        <row r="838">
          <cell r="A838">
            <v>160240</v>
          </cell>
          <cell r="B838" t="str">
            <v>RELATÓRIO DO   PROGRAMA DE COMPENSAÇÃO AMBIENTAL  DOS IMPACTOS NÃO MITIGÁVEIS - ART.36 DA LEI DO SNUC LEI 9.985/2000.</v>
          </cell>
          <cell r="C838" t="str">
            <v>UN</v>
          </cell>
          <cell r="D838">
            <v>9006.34</v>
          </cell>
        </row>
        <row r="839">
          <cell r="A839">
            <v>160241</v>
          </cell>
          <cell r="B839" t="str">
            <v>RELATÓRIO SEMESTRAL DO PROGRAMA DE COMUNICAÇÃO SOCIAL</v>
          </cell>
          <cell r="C839" t="str">
            <v>UN</v>
          </cell>
          <cell r="D839">
            <v>7421.71</v>
          </cell>
        </row>
        <row r="840">
          <cell r="A840">
            <v>160242</v>
          </cell>
          <cell r="B840" t="str">
            <v>IMPLEMENTAÇÃO DO PROGRAMA DE REALOCAÇÃO DE EQUIPAMENTOS SOCIAIS</v>
          </cell>
          <cell r="C840" t="str">
            <v>UN</v>
          </cell>
          <cell r="D840">
            <v>7421.71</v>
          </cell>
        </row>
        <row r="841">
          <cell r="A841">
            <v>160243</v>
          </cell>
          <cell r="B841" t="str">
            <v>RELATÓRIO  SEMESTRAL DO PROGRAMA DE REALOCAÇÃO DE EQUIPAMENTOS SOCIAIS</v>
          </cell>
          <cell r="C841" t="str">
            <v>UN</v>
          </cell>
          <cell r="D841">
            <v>6479.82</v>
          </cell>
        </row>
        <row r="842">
          <cell r="A842">
            <v>160244</v>
          </cell>
          <cell r="B842" t="str">
            <v>RELATÓRIO SEMESTRAL DO PROGRAMA DE DESAPROPRIAÇÃO</v>
          </cell>
          <cell r="C842" t="str">
            <v>UN</v>
          </cell>
          <cell r="D842">
            <v>5146.76</v>
          </cell>
        </row>
        <row r="843">
          <cell r="A843">
            <v>160245</v>
          </cell>
          <cell r="B843" t="str">
            <v>RELATÓRIO DO PROGRAMA DE REMOÇÃO E REASSENTAMENTO  </v>
          </cell>
          <cell r="C843" t="str">
            <v>UN</v>
          </cell>
          <cell r="D843">
            <v>6479.82</v>
          </cell>
        </row>
        <row r="844">
          <cell r="A844">
            <v>160246</v>
          </cell>
          <cell r="B844" t="str">
            <v>RELATÓRIO SEMESTRAL PROGRAMA DE ARTICULAÇÃO INSTITUCIONAL  </v>
          </cell>
          <cell r="C844" t="str">
            <v>UM</v>
          </cell>
          <cell r="D844">
            <v>2573.38</v>
          </cell>
        </row>
        <row r="845">
          <cell r="A845">
            <v>160247</v>
          </cell>
          <cell r="B845" t="str">
            <v>RELATÓRIO SEMESTRAL DO  PROGRAMA DE GESTÃO DO PATRIMONIO ARQUEOLOGICO E DOS BENS CULTURAIS  TOMBADOS, VALORADOS E REGISTRADOS  </v>
          </cell>
          <cell r="C845" t="str">
            <v>UN</v>
          </cell>
          <cell r="D845">
            <v>11740.73</v>
          </cell>
        </row>
        <row r="846">
          <cell r="A846">
            <v>160248</v>
          </cell>
          <cell r="B846" t="str">
            <v>RELATÓRIO SEMESTRAL DO PROGRAMA DE EDUCACAO AMBIENTAL E TREINAMENTO AMBIENTAL DOS TRABALHADORES</v>
          </cell>
          <cell r="C846" t="str">
            <v>UN</v>
          </cell>
          <cell r="D846">
            <v>8410.4599999999991</v>
          </cell>
        </row>
        <row r="847">
          <cell r="A847">
            <v>160249</v>
          </cell>
          <cell r="B847" t="str">
            <v>RELATÓRIO SEMESTRAL DE ATENDIMENTO À LAI</v>
          </cell>
          <cell r="C847" t="str">
            <v>UN</v>
          </cell>
          <cell r="D847">
            <v>8569.0400000000009</v>
          </cell>
        </row>
      </sheetData>
      <sheetData sheetId="10">
        <row r="1">
          <cell r="A1" t="str">
            <v>CÓDIGO</v>
          </cell>
          <cell r="B1" t="str">
            <v>DESCRIÇÃO</v>
          </cell>
          <cell r="C1" t="str">
            <v>UNIDADE</v>
          </cell>
          <cell r="D1" t="str">
            <v>CUSTO UNIT R$</v>
          </cell>
        </row>
        <row r="2">
          <cell r="A2">
            <v>10000</v>
          </cell>
          <cell r="B2" t="str">
            <v>SERVICOS PRELIMINARES</v>
          </cell>
          <cell r="D2" t="str">
            <v>S/ BDI</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1.66</v>
          </cell>
        </row>
        <row r="5">
          <cell r="A5">
            <v>10102</v>
          </cell>
          <cell r="B5" t="str">
            <v>DESTOCAMENTO, INCLUSIVE REMOÇÃO DAS RAÍZES - DIÂMETROS DE 10,01 À 30CM</v>
          </cell>
          <cell r="C5" t="str">
            <v>UN</v>
          </cell>
          <cell r="D5">
            <v>54.29</v>
          </cell>
        </row>
        <row r="6">
          <cell r="A6">
            <v>10103</v>
          </cell>
          <cell r="B6" t="str">
            <v>DESTOCAMENTO, INCLUSIVE REMOÇÃO DAS RAÍZES - DIÂMETRO 30,01 À 50 CM</v>
          </cell>
          <cell r="C6" t="str">
            <v>UN</v>
          </cell>
          <cell r="D6">
            <v>150.91999999999999</v>
          </cell>
        </row>
        <row r="7">
          <cell r="A7">
            <v>10104</v>
          </cell>
          <cell r="B7" t="str">
            <v>DESTOCAMENTO, INCLUSIVE REMOÇÃO DAS RAÍZES - DIÂMETROS MAIORES QUE 50 CM</v>
          </cell>
          <cell r="C7" t="str">
            <v>UN</v>
          </cell>
          <cell r="D7">
            <v>179.8</v>
          </cell>
        </row>
        <row r="8">
          <cell r="A8">
            <v>10105</v>
          </cell>
          <cell r="B8" t="str">
            <v>CARGA MECANIZADA E REMOÇÃO DE ENTULHO, INCLUSIVE TRANSPORTE ATÉ 1KM</v>
          </cell>
          <cell r="C8" t="str">
            <v>M3</v>
          </cell>
          <cell r="D8">
            <v>12.68</v>
          </cell>
        </row>
        <row r="9">
          <cell r="A9">
            <v>10106</v>
          </cell>
          <cell r="B9" t="str">
            <v>CARGA MANUAL E REMOÇÃO DE ENTULHO, INCLUSIVE TRANSPORTE ATÉ 1 KM</v>
          </cell>
          <cell r="C9" t="str">
            <v>M3</v>
          </cell>
          <cell r="D9">
            <v>36.17</v>
          </cell>
        </row>
        <row r="10">
          <cell r="A10">
            <v>10107</v>
          </cell>
          <cell r="B10" t="str">
            <v>REMOÇÃO DE ENTULHO COM CAÇAMBA METÁLICA, INCLUSIVE CARGA MANUAL E DESCARGA EM BOTA-FORA</v>
          </cell>
          <cell r="C10" t="str">
            <v>M3</v>
          </cell>
          <cell r="D10">
            <v>110.82</v>
          </cell>
        </row>
        <row r="11">
          <cell r="A11">
            <v>10108</v>
          </cell>
          <cell r="B11" t="str">
            <v>LIMPEZA MANUAL GERAL INCLUSIVE REMOÇÃO DE COBERTURA VEGETAL - TRONCO ATÉ 10CM - SEM TRANSPORTE</v>
          </cell>
          <cell r="C11" t="str">
            <v>M2</v>
          </cell>
          <cell r="D11">
            <v>5.76</v>
          </cell>
        </row>
        <row r="12">
          <cell r="A12">
            <v>10109</v>
          </cell>
          <cell r="B12" t="str">
            <v>DESTOCAMENTO MANUAL, INCLUSIVE REMOÇÃO DE RAÍZES - DIÂMETRO 10,01 À 30 CM</v>
          </cell>
          <cell r="C12" t="str">
            <v>UN</v>
          </cell>
          <cell r="D12">
            <v>69.150000000000006</v>
          </cell>
        </row>
        <row r="13">
          <cell r="A13">
            <v>10110</v>
          </cell>
          <cell r="B13" t="str">
            <v>TRANSPORTE DE ENTULHO POR CAMINHÃO BASCULANTE, A PARTIR DE 1KM</v>
          </cell>
          <cell r="C13" t="str">
            <v>M3XKM</v>
          </cell>
          <cell r="D13">
            <v>2.11</v>
          </cell>
        </row>
        <row r="14">
          <cell r="A14">
            <v>10120</v>
          </cell>
          <cell r="B14" t="str">
            <v>CORTE, RECORTE E REMOÇÃO DE ÁRVORES INCLUSIVE RAIZES DIÂM. &gt; 5 E &lt; 15CM</v>
          </cell>
          <cell r="C14" t="str">
            <v>UN</v>
          </cell>
          <cell r="D14">
            <v>206.5</v>
          </cell>
        </row>
        <row r="15">
          <cell r="A15">
            <v>10121</v>
          </cell>
          <cell r="B15" t="str">
            <v>CORTE, RECORTE E REMOÇÃO DE ÁRVORES INCLUSIVE RAIZES DIÂM. &gt; 15 E &lt; 30CM</v>
          </cell>
          <cell r="C15" t="str">
            <v>UN</v>
          </cell>
          <cell r="D15">
            <v>528.88</v>
          </cell>
        </row>
        <row r="16">
          <cell r="A16">
            <v>10122</v>
          </cell>
          <cell r="B16" t="str">
            <v>CORTE, RECORTE E REMOÇÃO DE ÁRVORES INCLUSIVE RAIZES DIÂM. &gt; 30 E &lt; 60CM</v>
          </cell>
          <cell r="C16" t="str">
            <v>UN</v>
          </cell>
          <cell r="D16">
            <v>661.1</v>
          </cell>
        </row>
        <row r="17">
          <cell r="A17">
            <v>10123</v>
          </cell>
          <cell r="B17" t="str">
            <v>CORTE, RECORTE E REMOÇÃO DE ÁRVORES INCLUSIVE RAIZES DIÂM. &gt; 60 E &lt; 90CM</v>
          </cell>
          <cell r="C17" t="str">
            <v>UN</v>
          </cell>
          <cell r="D17">
            <v>793.32</v>
          </cell>
        </row>
        <row r="18">
          <cell r="A18">
            <v>10124</v>
          </cell>
          <cell r="B18" t="str">
            <v>CORTE, RECORTE E REMOÇÃO DE ÁRVORES INCLUSIVE RAIZES DIÂM. &gt; 90CM</v>
          </cell>
          <cell r="C18" t="str">
            <v>UN</v>
          </cell>
          <cell r="D18">
            <v>925.54</v>
          </cell>
        </row>
        <row r="19">
          <cell r="A19">
            <v>10200</v>
          </cell>
          <cell r="B19" t="str">
            <v>MOVIMENTO DE TERRA MANUAL</v>
          </cell>
          <cell r="C19" t="str">
            <v>.</v>
          </cell>
          <cell r="D19" t="str">
            <v>.</v>
          </cell>
        </row>
        <row r="20">
          <cell r="A20">
            <v>10201</v>
          </cell>
          <cell r="B20" t="str">
            <v>CORTE</v>
          </cell>
          <cell r="C20" t="str">
            <v>M3</v>
          </cell>
          <cell r="D20">
            <v>46.1</v>
          </cell>
        </row>
        <row r="21">
          <cell r="A21">
            <v>10202</v>
          </cell>
          <cell r="B21" t="str">
            <v>CORTE E ESPALHAMENTO DENTRO DA OBRA</v>
          </cell>
          <cell r="C21" t="str">
            <v>M3</v>
          </cell>
          <cell r="D21">
            <v>57.63</v>
          </cell>
        </row>
        <row r="22">
          <cell r="A22">
            <v>10205</v>
          </cell>
          <cell r="B22" t="str">
            <v>ATERRO, INCLUSIVE COMPACTAÇÃO</v>
          </cell>
          <cell r="C22" t="str">
            <v>M3</v>
          </cell>
          <cell r="D22">
            <v>34.58</v>
          </cell>
        </row>
        <row r="23">
          <cell r="A23">
            <v>10210</v>
          </cell>
          <cell r="B23" t="str">
            <v>CARGA MECANIZADA E REMOÇÃO DE TERRA, INCLUSIVE TRANSPORTE ATÉ 1KM</v>
          </cell>
          <cell r="C23" t="str">
            <v>M3</v>
          </cell>
          <cell r="D23">
            <v>15.58</v>
          </cell>
        </row>
        <row r="24">
          <cell r="A24">
            <v>10211</v>
          </cell>
          <cell r="B24" t="str">
            <v>CARGA MANUAL E REMOÇÃO DE TERRA, INCLUSIVE TRANSPORTE ATÉ 1 KM</v>
          </cell>
          <cell r="C24" t="str">
            <v>M3</v>
          </cell>
          <cell r="D24">
            <v>38.229999999999997</v>
          </cell>
        </row>
        <row r="25">
          <cell r="A25">
            <v>10300</v>
          </cell>
          <cell r="B25" t="str">
            <v>MOVIMENTO DE TERRA MECANIZADO</v>
          </cell>
          <cell r="C25" t="str">
            <v>.</v>
          </cell>
          <cell r="D25" t="str">
            <v>.</v>
          </cell>
        </row>
        <row r="26">
          <cell r="A26">
            <v>10301</v>
          </cell>
          <cell r="B26" t="str">
            <v>CORTE E ESPALHAMENTO DENTRO DA OBRA</v>
          </cell>
          <cell r="C26" t="str">
            <v>M3</v>
          </cell>
          <cell r="D26">
            <v>16.12</v>
          </cell>
        </row>
        <row r="27">
          <cell r="A27">
            <v>10302</v>
          </cell>
          <cell r="B27" t="str">
            <v>CORTE E ATERRO COMPACTADO</v>
          </cell>
          <cell r="C27" t="str">
            <v>M3</v>
          </cell>
          <cell r="D27">
            <v>19.04</v>
          </cell>
        </row>
        <row r="28">
          <cell r="A28">
            <v>10303</v>
          </cell>
          <cell r="B28" t="str">
            <v>CORTE E CARREGAMENTO PARA BOTA-FORA, INCLUSIVE TRANSPORTE ATÉ 1KM</v>
          </cell>
          <cell r="C28" t="str">
            <v>M3</v>
          </cell>
          <cell r="D28">
            <v>25.73</v>
          </cell>
        </row>
        <row r="29">
          <cell r="A29">
            <v>10305</v>
          </cell>
          <cell r="B29" t="str">
            <v>FORNECIMENTO DE TERRA, INCLUSIVE CORTE, CARGA, DESCARGA E TRANSPORTE ATÉ 1KM</v>
          </cell>
          <cell r="C29" t="str">
            <v>M3</v>
          </cell>
          <cell r="D29">
            <v>29.42</v>
          </cell>
        </row>
        <row r="30">
          <cell r="A30">
            <v>10306</v>
          </cell>
          <cell r="B30" t="str">
            <v>ATERRO, INCLUSIVE COMPACTAÇÃO</v>
          </cell>
          <cell r="C30" t="str">
            <v>M3</v>
          </cell>
          <cell r="D30">
            <v>7.28</v>
          </cell>
        </row>
        <row r="31">
          <cell r="A31">
            <v>10310</v>
          </cell>
          <cell r="B31" t="str">
            <v>TRANSPORTE DE TERRA POR CAMINHÃO BASCULANTE, A PARTIR DE 1KM</v>
          </cell>
          <cell r="C31" t="str">
            <v>M3XKM</v>
          </cell>
          <cell r="D31">
            <v>2.72</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69.150000000000006</v>
          </cell>
        </row>
        <row r="34">
          <cell r="A34">
            <v>10402</v>
          </cell>
          <cell r="B34" t="str">
            <v>ESCAVAÇÃO MANUAL,  PROFUNDIDADE SUPERIOR A 1,50M</v>
          </cell>
          <cell r="C34" t="str">
            <v>M3</v>
          </cell>
          <cell r="D34">
            <v>80.680000000000007</v>
          </cell>
        </row>
        <row r="35">
          <cell r="A35">
            <v>10405</v>
          </cell>
          <cell r="B35" t="str">
            <v>ESCORAMENTO DE VALAS, CONTINUO</v>
          </cell>
          <cell r="C35" t="str">
            <v>M2</v>
          </cell>
          <cell r="D35">
            <v>119.3</v>
          </cell>
        </row>
        <row r="36">
          <cell r="A36">
            <v>10406</v>
          </cell>
          <cell r="B36" t="str">
            <v>ESCORAMENTO DE VALAS, DESCONTINUO</v>
          </cell>
          <cell r="C36" t="str">
            <v>M2</v>
          </cell>
          <cell r="D36">
            <v>68.349999999999994</v>
          </cell>
        </row>
        <row r="37">
          <cell r="A37">
            <v>10410</v>
          </cell>
          <cell r="B37" t="str">
            <v>APILOAMENTO DO FUNDO DE VALAS, PARA SIMPLES REGULARIZAÇÃO</v>
          </cell>
          <cell r="C37" t="str">
            <v>M2</v>
          </cell>
          <cell r="D37">
            <v>5.76</v>
          </cell>
        </row>
        <row r="38">
          <cell r="A38">
            <v>10414</v>
          </cell>
          <cell r="B38" t="str">
            <v>LASTRO DE AGREGADO RECICLADO</v>
          </cell>
          <cell r="C38" t="str">
            <v>M3</v>
          </cell>
          <cell r="D38">
            <v>125.78</v>
          </cell>
        </row>
        <row r="39">
          <cell r="A39">
            <v>10415</v>
          </cell>
          <cell r="B39" t="str">
            <v>LASTRO DE BRITA</v>
          </cell>
          <cell r="C39" t="str">
            <v>M3</v>
          </cell>
          <cell r="D39">
            <v>205.09</v>
          </cell>
        </row>
        <row r="40">
          <cell r="A40">
            <v>10416</v>
          </cell>
          <cell r="B40" t="str">
            <v>LASTRO DE CONCRETO, 150KG CIM/M3</v>
          </cell>
          <cell r="C40" t="str">
            <v>M3</v>
          </cell>
          <cell r="D40">
            <v>497.74</v>
          </cell>
        </row>
        <row r="41">
          <cell r="A41">
            <v>10417</v>
          </cell>
          <cell r="B41" t="str">
            <v>LASTRO DE CONCRETO COM AGREGADO RECICLADO, 150 KG CIM/M3</v>
          </cell>
          <cell r="C41" t="str">
            <v>M3</v>
          </cell>
          <cell r="D41">
            <v>433.93</v>
          </cell>
        </row>
        <row r="42">
          <cell r="A42">
            <v>10420</v>
          </cell>
          <cell r="B42" t="str">
            <v>TUBO DE PEAD CORRUGADO E PERFURADOPARA DRENAGEM - DIÂMETRO 2,5" (EM ACORDO COM AS NORMAS DNIT 093/06, NBR 15073 E NBR 14692)</v>
          </cell>
          <cell r="C42" t="str">
            <v>M</v>
          </cell>
          <cell r="D42">
            <v>19.34</v>
          </cell>
        </row>
        <row r="43">
          <cell r="A43">
            <v>10421</v>
          </cell>
          <cell r="B43" t="str">
            <v>TUBO DE PEAD CORRUGADO E PERFURADOPARA DRENAGEM - DIÂMETRO 3,0" (EM ACORDO COM AS NORMAS DNIT 093/06, NBR 15073 E NBR 14692)</v>
          </cell>
          <cell r="C43" t="str">
            <v>M</v>
          </cell>
          <cell r="D43">
            <v>20.11</v>
          </cell>
        </row>
        <row r="44">
          <cell r="A44">
            <v>10422</v>
          </cell>
          <cell r="B44" t="str">
            <v>TUBO DE PEAD CORRUGADO E PERFURADOPARA DRENAGEM - DIÂMETRO 4,0" (EM ACORDO COM AS NORMAS DNIT 093/06, NBR 15073 E NBR 14692)</v>
          </cell>
          <cell r="C44" t="str">
            <v>M</v>
          </cell>
          <cell r="D44">
            <v>22.94</v>
          </cell>
        </row>
        <row r="45">
          <cell r="A45">
            <v>10423</v>
          </cell>
          <cell r="B45" t="str">
            <v>TUBO DE PEAD CORRUGADO E PERFURADOPARA DRENAGEM - DIÂMETRO 6,0" (EM ACORDO COM AS NORMAS DNIT 093/06, NBR 15073 E NBR 14692)</v>
          </cell>
          <cell r="C45" t="str">
            <v>M</v>
          </cell>
          <cell r="D45">
            <v>37.299999999999997</v>
          </cell>
        </row>
        <row r="46">
          <cell r="A46">
            <v>10426</v>
          </cell>
          <cell r="B46" t="str">
            <v>TUBO PVC PERFURADO PARA DRENAGEM - DIÂMETRO 4" (100MM)</v>
          </cell>
          <cell r="C46" t="str">
            <v>M</v>
          </cell>
          <cell r="D46">
            <v>71.349999999999994</v>
          </cell>
        </row>
        <row r="47">
          <cell r="A47">
            <v>10427</v>
          </cell>
          <cell r="B47" t="str">
            <v>TUBO PVC PERFURADO PARA DRENAGEM - DIÂMETRO 6" (150MM)</v>
          </cell>
          <cell r="C47" t="str">
            <v>M</v>
          </cell>
          <cell r="D47">
            <v>88.58</v>
          </cell>
        </row>
        <row r="48">
          <cell r="A48">
            <v>10430</v>
          </cell>
          <cell r="B48" t="str">
            <v>TUBO DE CONCRETO - DIÂMETRO DE 30CM</v>
          </cell>
          <cell r="C48" t="str">
            <v>M</v>
          </cell>
          <cell r="D48">
            <v>69.59</v>
          </cell>
        </row>
        <row r="49">
          <cell r="A49">
            <v>10431</v>
          </cell>
          <cell r="B49" t="str">
            <v>TUBO DE CONCRETO - DIÂMETRO DE 40CM</v>
          </cell>
          <cell r="C49" t="str">
            <v>M</v>
          </cell>
          <cell r="D49">
            <v>99.75</v>
          </cell>
        </row>
        <row r="50">
          <cell r="A50">
            <v>10432</v>
          </cell>
          <cell r="B50" t="str">
            <v>TUBO DE CONCRETO - DIÂMETRO DE 50CM</v>
          </cell>
          <cell r="C50" t="str">
            <v>M</v>
          </cell>
          <cell r="D50">
            <v>132.72999999999999</v>
          </cell>
        </row>
        <row r="51">
          <cell r="A51">
            <v>10433</v>
          </cell>
          <cell r="B51" t="str">
            <v>TUBO DE CONCRETO - DIÂMETRO DE 60CM</v>
          </cell>
          <cell r="C51" t="str">
            <v>M</v>
          </cell>
          <cell r="D51">
            <v>173.74</v>
          </cell>
        </row>
        <row r="52">
          <cell r="A52">
            <v>10435</v>
          </cell>
          <cell r="B52" t="str">
            <v>TUBO DE CONCRETO - DIÂMETRO DE 80CM</v>
          </cell>
          <cell r="C52" t="str">
            <v>M</v>
          </cell>
          <cell r="D52">
            <v>393.63</v>
          </cell>
        </row>
        <row r="53">
          <cell r="A53">
            <v>10437</v>
          </cell>
          <cell r="B53" t="str">
            <v>TUBO DE CONCRETO - DIÂMETRO DE 100CM</v>
          </cell>
          <cell r="C53" t="str">
            <v>M</v>
          </cell>
          <cell r="D53">
            <v>549.52</v>
          </cell>
        </row>
        <row r="54">
          <cell r="A54">
            <v>10439</v>
          </cell>
          <cell r="B54" t="str">
            <v>TUBO DE CONCRETO - DIÂMETRO DE 120CM</v>
          </cell>
          <cell r="C54" t="str">
            <v>M</v>
          </cell>
          <cell r="D54">
            <v>809.76</v>
          </cell>
        </row>
        <row r="55">
          <cell r="A55">
            <v>10448</v>
          </cell>
          <cell r="B55" t="str">
            <v>CAIXA DE LIGAÇÃO OU INSPEÇÃO - ESCAVAÇÃO E APILOAMENTO</v>
          </cell>
          <cell r="C55" t="str">
            <v>M3</v>
          </cell>
          <cell r="D55">
            <v>62.24</v>
          </cell>
        </row>
        <row r="56">
          <cell r="A56">
            <v>10449</v>
          </cell>
          <cell r="B56" t="str">
            <v>CAIXA DE LIGAÇÃO OU INSPEÇÃO - LASTRO DE CONCRETO (FUNDO)</v>
          </cell>
          <cell r="C56" t="str">
            <v>M3</v>
          </cell>
          <cell r="D56">
            <v>530.1</v>
          </cell>
        </row>
        <row r="57">
          <cell r="A57">
            <v>10450</v>
          </cell>
          <cell r="B57" t="str">
            <v>CAIXA DE LIGAÇÃO OU INSPEÇÃO - ALVENARIA DE 1/2 TIJOLO, REVESTIDA</v>
          </cell>
          <cell r="C57" t="str">
            <v>M2</v>
          </cell>
          <cell r="D57">
            <v>266.56</v>
          </cell>
        </row>
        <row r="58">
          <cell r="A58">
            <v>10451</v>
          </cell>
          <cell r="B58" t="str">
            <v>CAIXA DE LIGAÇÃO OU INSPEÇÃO - ALVENARIA DE 1 TIJOLO, REVESTIDA</v>
          </cell>
          <cell r="C58" t="str">
            <v>M2</v>
          </cell>
          <cell r="D58">
            <v>373.12</v>
          </cell>
        </row>
        <row r="59">
          <cell r="A59">
            <v>10452</v>
          </cell>
          <cell r="B59" t="str">
            <v>CAIXA DE LIGAÇÃO OU INSPEÇÃO - TAMPA DE CONCRETO</v>
          </cell>
          <cell r="C59" t="str">
            <v>M2</v>
          </cell>
          <cell r="D59">
            <v>253.95</v>
          </cell>
        </row>
        <row r="60">
          <cell r="A60">
            <v>10470</v>
          </cell>
          <cell r="B60" t="str">
            <v>ENVOLVIMENTO DE TUBOS COM BRITA</v>
          </cell>
          <cell r="C60" t="str">
            <v>M3</v>
          </cell>
          <cell r="D60">
            <v>216.62</v>
          </cell>
        </row>
        <row r="61">
          <cell r="A61">
            <v>10471</v>
          </cell>
          <cell r="B61" t="str">
            <v>ENVOLVIMENTO DE TUBOS COM AREIA</v>
          </cell>
          <cell r="C61" t="str">
            <v>M3</v>
          </cell>
          <cell r="D61">
            <v>256.08</v>
          </cell>
        </row>
        <row r="62">
          <cell r="A62">
            <v>10475</v>
          </cell>
          <cell r="B62" t="str">
            <v>MANTA GEOTÊXTIL</v>
          </cell>
          <cell r="C62" t="str">
            <v>M2</v>
          </cell>
          <cell r="D62">
            <v>9.61</v>
          </cell>
        </row>
        <row r="63">
          <cell r="A63">
            <v>10476</v>
          </cell>
          <cell r="B63" t="str">
            <v>FORNECIMENTO E APLICAÇÃO DE GEOMEMBRANA DE PEAD - 1MM DE ESPESSURA</v>
          </cell>
          <cell r="C63" t="str">
            <v>M2</v>
          </cell>
          <cell r="D63">
            <v>34.99</v>
          </cell>
        </row>
        <row r="64">
          <cell r="A64">
            <v>10477</v>
          </cell>
          <cell r="B64" t="str">
            <v>FORNECIMENTO E APLICAÇÃO DE MANTA FORMADA PELA ASSOCIAÇÃO DE UM TECIDO TÉCNICO DE POLIESTER COM UM FILME DE POLIETILENO DE BAIXA DENSIDADE EM ACORDO COM A NBR 12824</v>
          </cell>
          <cell r="C64" t="str">
            <v>M2</v>
          </cell>
          <cell r="D64">
            <v>25.29</v>
          </cell>
        </row>
        <row r="65">
          <cell r="A65">
            <v>10478</v>
          </cell>
          <cell r="B65" t="str">
            <v>FORNECIMENTO E APLICAÇÃO DE GEOCOMPOSTO FORMADO POR NÚCLEO TRIDIMENSIONAL, FLEXÍVEL DE FILAMENTO DE POLIPROPILENO, ASSOCIADO ÀS SUAS DUAS SUPERFÍCIES GEOTEXTEIS NÃO TECIDOS</v>
          </cell>
          <cell r="C65" t="str">
            <v>M2</v>
          </cell>
          <cell r="D65">
            <v>34.08</v>
          </cell>
        </row>
        <row r="66">
          <cell r="A66">
            <v>10480</v>
          </cell>
          <cell r="B66" t="str">
            <v>REATERRO DE VALAS, INCLUSIVE COMPACTAÇÃO</v>
          </cell>
          <cell r="C66" t="str">
            <v>M3</v>
          </cell>
          <cell r="D66">
            <v>14.48</v>
          </cell>
        </row>
        <row r="67">
          <cell r="A67">
            <v>10500</v>
          </cell>
          <cell r="B67" t="str">
            <v>TAPUMES</v>
          </cell>
          <cell r="C67" t="str">
            <v>.</v>
          </cell>
          <cell r="D67" t="str">
            <v>.</v>
          </cell>
        </row>
        <row r="68">
          <cell r="A68">
            <v>10501</v>
          </cell>
          <cell r="B68" t="str">
            <v>TAPUME CHAPA COMPENSADA 6MM</v>
          </cell>
          <cell r="C68" t="str">
            <v>M2</v>
          </cell>
          <cell r="D68">
            <v>84.57</v>
          </cell>
        </row>
        <row r="69">
          <cell r="A69">
            <v>10502</v>
          </cell>
          <cell r="B69" t="str">
            <v>TAPUME CHAPA COMPENSADA RESINADA 10MM</v>
          </cell>
          <cell r="C69" t="str">
            <v>M2</v>
          </cell>
          <cell r="D69">
            <v>93.7</v>
          </cell>
        </row>
        <row r="70">
          <cell r="A70">
            <v>10505</v>
          </cell>
          <cell r="B70" t="str">
            <v>TAPUME METÁLICO COM TELHA METÁLICA, SEM PINTURA, TRAPEZOIDAL 40 ESP=0,43MM, COLUNAS, BASES E PARAFUSOS</v>
          </cell>
          <cell r="C70" t="str">
            <v>M2</v>
          </cell>
          <cell r="D70">
            <v>150.25</v>
          </cell>
        </row>
        <row r="71">
          <cell r="A71">
            <v>10506</v>
          </cell>
          <cell r="B71" t="str">
            <v>PORTÃO METÁLICO DE OBRA - 5M, PIVOTANTE, 2 FOLHAS, PARA TAPUME</v>
          </cell>
          <cell r="C71" t="str">
            <v>M2</v>
          </cell>
          <cell r="D71">
            <v>269</v>
          </cell>
        </row>
        <row r="72">
          <cell r="A72">
            <v>10507</v>
          </cell>
          <cell r="B72" t="str">
            <v>PORTÃO DE PEDESTRES - 1,15M, PARA TAPUME</v>
          </cell>
          <cell r="C72" t="str">
            <v>M2</v>
          </cell>
          <cell r="D72">
            <v>222.98</v>
          </cell>
        </row>
        <row r="73">
          <cell r="A73">
            <v>10540</v>
          </cell>
          <cell r="B73" t="str">
            <v>TELA PARA PROTEÇÃO DE OBRAS, MALHA 2 MM</v>
          </cell>
          <cell r="C73" t="str">
            <v>M2</v>
          </cell>
          <cell r="D73">
            <v>29.43</v>
          </cell>
        </row>
        <row r="74">
          <cell r="A74">
            <v>20000</v>
          </cell>
          <cell r="B74" t="str">
            <v>FUNDACOES</v>
          </cell>
        </row>
        <row r="75">
          <cell r="A75">
            <v>20100</v>
          </cell>
          <cell r="B75" t="str">
            <v>FUNDAÇÃO PROFUNDA</v>
          </cell>
          <cell r="C75" t="str">
            <v>.</v>
          </cell>
          <cell r="D75" t="str">
            <v>.</v>
          </cell>
        </row>
        <row r="76">
          <cell r="A76">
            <v>20101</v>
          </cell>
          <cell r="B76" t="str">
            <v>BROCA DE CONCRETO - DIÂMETRO DE 20CM</v>
          </cell>
          <cell r="C76" t="str">
            <v>M</v>
          </cell>
          <cell r="D76">
            <v>59.44</v>
          </cell>
        </row>
        <row r="77">
          <cell r="A77">
            <v>20102</v>
          </cell>
          <cell r="B77" t="str">
            <v>BROCA DE CONCRETO - DIÂMETRO DE 25CM</v>
          </cell>
          <cell r="C77" t="str">
            <v>M</v>
          </cell>
          <cell r="D77">
            <v>90.16</v>
          </cell>
        </row>
        <row r="78">
          <cell r="A78">
            <v>20103</v>
          </cell>
          <cell r="B78" t="str">
            <v>BROCA DE CONCRETO - DIÂMETRO DE 30CM</v>
          </cell>
          <cell r="C78" t="str">
            <v>M</v>
          </cell>
          <cell r="D78">
            <v>133.9</v>
          </cell>
        </row>
        <row r="79">
          <cell r="A79">
            <v>20105</v>
          </cell>
          <cell r="B79" t="str">
            <v>ESTACA DE CONCRETO MOLDADA NO LOCAL, TIPO "STRAUSS" - ATÉ 20T</v>
          </cell>
          <cell r="C79" t="str">
            <v>M</v>
          </cell>
          <cell r="D79">
            <v>66.650000000000006</v>
          </cell>
        </row>
        <row r="80">
          <cell r="A80">
            <v>20106</v>
          </cell>
          <cell r="B80" t="str">
            <v>ESTACA DE CONCRETO MOLDADA NO LOCAL, TIPO "STRAUSS" - ATÉ 30T</v>
          </cell>
          <cell r="C80" t="str">
            <v>M</v>
          </cell>
          <cell r="D80">
            <v>86.56</v>
          </cell>
        </row>
        <row r="81">
          <cell r="A81">
            <v>20107</v>
          </cell>
          <cell r="B81" t="str">
            <v>ESTACA DE CONCRETO MOLDADA NO LOCAL, TIPO "STRAUSS" - ATÉ 40T</v>
          </cell>
          <cell r="C81" t="str">
            <v>M</v>
          </cell>
          <cell r="D81">
            <v>109.38</v>
          </cell>
        </row>
        <row r="82">
          <cell r="A82">
            <v>20108</v>
          </cell>
          <cell r="B82" t="str">
            <v>ESTACA DE CONCRETO MOLDADA NO LOCAL, TIPO "STRAUSS" - ATÉ 60T</v>
          </cell>
          <cell r="C82" t="str">
            <v>M</v>
          </cell>
          <cell r="D82">
            <v>152.03</v>
          </cell>
        </row>
        <row r="83">
          <cell r="A83">
            <v>20120</v>
          </cell>
          <cell r="B83" t="str">
            <v>TUBULÃO - ESCAVAÇÃO A CÉU ABERTO, COM PÁ E PICARETA</v>
          </cell>
          <cell r="C83" t="str">
            <v>M3</v>
          </cell>
          <cell r="D83">
            <v>557.04</v>
          </cell>
        </row>
        <row r="84">
          <cell r="A84">
            <v>20134</v>
          </cell>
          <cell r="B84" t="str">
            <v>TUBULÃO A CÉU ABERTO FCK=20 MPA</v>
          </cell>
          <cell r="C84" t="str">
            <v>M3</v>
          </cell>
          <cell r="D84">
            <v>751.72</v>
          </cell>
        </row>
        <row r="85">
          <cell r="A85">
            <v>20143</v>
          </cell>
          <cell r="B85" t="str">
            <v>EMENDA DE ESTACA DE CONCRETO PRÉ-MOLDADA - DIÂMETRO 17 CM - 20 T</v>
          </cell>
          <cell r="C85" t="str">
            <v>UN</v>
          </cell>
          <cell r="D85">
            <v>56.44</v>
          </cell>
        </row>
        <row r="86">
          <cell r="A86">
            <v>20144</v>
          </cell>
          <cell r="B86" t="str">
            <v>EMENDA DE ESTACA DE CONCRETO PRÉ-MOLDADA - DIÂMETRO 20 CM - 30 T</v>
          </cell>
          <cell r="C86" t="str">
            <v>UN</v>
          </cell>
          <cell r="D86">
            <v>65.47</v>
          </cell>
        </row>
        <row r="87">
          <cell r="A87">
            <v>20145</v>
          </cell>
          <cell r="B87" t="str">
            <v>EMENDA DE ESTACA DE CONCRETO PRÉ-MOLDADA - DIÂMETRO 23 CM - 40 T</v>
          </cell>
          <cell r="C87" t="str">
            <v>UN</v>
          </cell>
          <cell r="D87">
            <v>70.36</v>
          </cell>
        </row>
        <row r="88">
          <cell r="A88">
            <v>20146</v>
          </cell>
          <cell r="B88" t="str">
            <v>EMENDA DE ESTACA DE CONCRETO PRÉ-MOLDADA - DIÂMETRO 28 CM - 60 T</v>
          </cell>
          <cell r="C88" t="str">
            <v>UN</v>
          </cell>
          <cell r="D88">
            <v>105.19</v>
          </cell>
        </row>
        <row r="89">
          <cell r="A89">
            <v>20147</v>
          </cell>
          <cell r="B89" t="str">
            <v>EMENDA DE ESTACA DE CONCRETO PRÉ-MOLDADA - DIÂMETRO 33 CM - 70 T</v>
          </cell>
          <cell r="C89" t="str">
            <v>UN</v>
          </cell>
          <cell r="D89">
            <v>119.28</v>
          </cell>
        </row>
        <row r="90">
          <cell r="A90">
            <v>20148</v>
          </cell>
          <cell r="B90" t="str">
            <v>CORTE E REPARO DE CABEÇA DE ESTACA</v>
          </cell>
          <cell r="C90" t="str">
            <v>UN</v>
          </cell>
          <cell r="D90">
            <v>64.72</v>
          </cell>
        </row>
        <row r="91">
          <cell r="A91">
            <v>20151</v>
          </cell>
          <cell r="B91" t="str">
            <v>ESTACAS ESCAVADAS MECANICAMENTE - DIÂMETRO DE 25CM</v>
          </cell>
          <cell r="C91" t="str">
            <v>M</v>
          </cell>
          <cell r="D91">
            <v>43.39</v>
          </cell>
        </row>
        <row r="92">
          <cell r="A92">
            <v>20152</v>
          </cell>
          <cell r="B92" t="str">
            <v>ESTACAS ESCAVADAS MECANICAMENTE - DIÂMETRO DE 30CM</v>
          </cell>
          <cell r="C92" t="str">
            <v>M</v>
          </cell>
          <cell r="D92">
            <v>56.06</v>
          </cell>
        </row>
        <row r="93">
          <cell r="A93">
            <v>20153</v>
          </cell>
          <cell r="B93" t="str">
            <v>ESTACAS ESCAVADAS MECANICAMENTE - DIÂMETRO DE 35CM</v>
          </cell>
          <cell r="C93" t="str">
            <v>M</v>
          </cell>
          <cell r="D93">
            <v>72.33</v>
          </cell>
        </row>
        <row r="94">
          <cell r="A94">
            <v>20155</v>
          </cell>
          <cell r="B94" t="str">
            <v>ESTACAS ESCAVADAS MECANICAMENTE - DIÂMETRO DE 40CM</v>
          </cell>
          <cell r="C94" t="str">
            <v>M</v>
          </cell>
          <cell r="D94">
            <v>98.11</v>
          </cell>
        </row>
        <row r="95">
          <cell r="A95">
            <v>20156</v>
          </cell>
          <cell r="B95" t="str">
            <v>ESTACAS ESCAVADAS MECANICAMENTE - DIÂMETRO DE 80CM</v>
          </cell>
          <cell r="C95" t="str">
            <v>M</v>
          </cell>
          <cell r="D95">
            <v>338.09</v>
          </cell>
        </row>
        <row r="96">
          <cell r="A96">
            <v>20160</v>
          </cell>
          <cell r="B96" t="str">
            <v>ESTACA RAIZ DIÂMETRO DE 160MM PARA ATÉ 35 TF</v>
          </cell>
          <cell r="C96" t="str">
            <v>M</v>
          </cell>
          <cell r="D96">
            <v>340.16</v>
          </cell>
        </row>
        <row r="97">
          <cell r="A97">
            <v>20161</v>
          </cell>
          <cell r="B97" t="str">
            <v>ESTACA RAIZ DIÂMETRO DE 200MM PARA ATÉ 50 TF</v>
          </cell>
          <cell r="C97" t="str">
            <v>M</v>
          </cell>
          <cell r="D97">
            <v>389.02</v>
          </cell>
        </row>
        <row r="98">
          <cell r="A98">
            <v>20162</v>
          </cell>
          <cell r="B98" t="str">
            <v>ESTACA RAIZ DIÂMETRO DE 250MM PARA ATÉ 80 TF</v>
          </cell>
          <cell r="C98" t="str">
            <v>M</v>
          </cell>
          <cell r="D98">
            <v>451.18</v>
          </cell>
        </row>
        <row r="99">
          <cell r="A99">
            <v>20163</v>
          </cell>
          <cell r="B99" t="str">
            <v>ESTACA RAIZ DIÂMETRO DE 310MM PARA ATÉ 100 TF</v>
          </cell>
          <cell r="C99" t="str">
            <v>M</v>
          </cell>
          <cell r="D99">
            <v>551.36</v>
          </cell>
        </row>
        <row r="100">
          <cell r="A100">
            <v>20170</v>
          </cell>
          <cell r="B100" t="str">
            <v>FORNECIMENTO E CRAVAÇÃO DE ESTACA METÁLICA - PERFIL DE AÇO LAMINADO W 250X32,7</v>
          </cell>
          <cell r="C100" t="str">
            <v>M</v>
          </cell>
          <cell r="D100">
            <v>439.46</v>
          </cell>
        </row>
        <row r="101">
          <cell r="A101">
            <v>20171</v>
          </cell>
          <cell r="B101" t="str">
            <v>FORNECIMENTO E CRAVAÇÃO DE ESTACA METÁLICA - PERFIL DE AÇO LAMINADO W 310X52</v>
          </cell>
          <cell r="C101" t="str">
            <v>M</v>
          </cell>
          <cell r="D101">
            <v>671.92</v>
          </cell>
        </row>
        <row r="102">
          <cell r="A102">
            <v>20172</v>
          </cell>
          <cell r="B102" t="str">
            <v>FORNECIMENTO E CRAVAÇÃO DE ESTACA PERFIL DE AÇO I 15"</v>
          </cell>
          <cell r="C102" t="str">
            <v>M</v>
          </cell>
          <cell r="D102">
            <v>2114.61</v>
          </cell>
        </row>
        <row r="103">
          <cell r="A103">
            <v>20173</v>
          </cell>
          <cell r="B103" t="str">
            <v>CORTE DE ESTACA METÁLICA PERFIL 10"</v>
          </cell>
          <cell r="C103" t="str">
            <v>UN</v>
          </cell>
          <cell r="D103">
            <v>157.91999999999999</v>
          </cell>
        </row>
        <row r="104">
          <cell r="A104">
            <v>20174</v>
          </cell>
          <cell r="B104" t="str">
            <v>CORTE DE ESTACA METÁLICA PERFIL 12"</v>
          </cell>
          <cell r="C104" t="str">
            <v>UN</v>
          </cell>
          <cell r="D104">
            <v>197.79</v>
          </cell>
        </row>
        <row r="105">
          <cell r="A105">
            <v>20175</v>
          </cell>
          <cell r="B105" t="str">
            <v>CORTE DE ESTACA METÁLICA PERFIL I 15"</v>
          </cell>
          <cell r="C105" t="str">
            <v>UN</v>
          </cell>
          <cell r="D105">
            <v>202.8</v>
          </cell>
        </row>
        <row r="106">
          <cell r="A106">
            <v>20176</v>
          </cell>
          <cell r="B106" t="str">
            <v>EMENDA DE TOPO PARA ESTACA METÁLICA PERFIL 10"</v>
          </cell>
          <cell r="C106" t="str">
            <v>UN</v>
          </cell>
          <cell r="D106">
            <v>537.76</v>
          </cell>
        </row>
        <row r="107">
          <cell r="A107">
            <v>20177</v>
          </cell>
          <cell r="B107" t="str">
            <v>EMENDA DE TOPO PARA ESTACA METÁLICA PERFIL 12"</v>
          </cell>
          <cell r="C107" t="str">
            <v>UN</v>
          </cell>
          <cell r="D107">
            <v>632.59</v>
          </cell>
        </row>
        <row r="108">
          <cell r="A108">
            <v>20178</v>
          </cell>
          <cell r="B108" t="str">
            <v>EMENDA DE TOPO PARA ESTACA METÁLICA PERFIL I 15"</v>
          </cell>
          <cell r="C108" t="str">
            <v>UN</v>
          </cell>
          <cell r="D108">
            <v>729.69</v>
          </cell>
        </row>
        <row r="109">
          <cell r="A109">
            <v>20180</v>
          </cell>
          <cell r="B109" t="str">
            <v>ESTACA ESCAVADA HÉLICE CONTÍNUA - DIÂMETRO 25CM</v>
          </cell>
          <cell r="C109" t="str">
            <v>M</v>
          </cell>
          <cell r="D109">
            <v>68.36</v>
          </cell>
        </row>
        <row r="110">
          <cell r="A110">
            <v>20181</v>
          </cell>
          <cell r="B110" t="str">
            <v>ESTACA ESCAVADA HÉLICE CONTÍNUA - DIÂMETRO 30CM</v>
          </cell>
          <cell r="C110" t="str">
            <v>M</v>
          </cell>
          <cell r="D110">
            <v>88.1</v>
          </cell>
        </row>
        <row r="111">
          <cell r="A111">
            <v>20182</v>
          </cell>
          <cell r="B111" t="str">
            <v>ESTACA ESCAVADA HÉLICE CONTÍNUA - DIÂMETRO 35CM</v>
          </cell>
          <cell r="C111" t="str">
            <v>M</v>
          </cell>
          <cell r="D111">
            <v>109.88</v>
          </cell>
        </row>
        <row r="112">
          <cell r="A112">
            <v>20183</v>
          </cell>
          <cell r="B112" t="str">
            <v>ESTACA ESCAVADA HÉLICE CONTÍNUA - DIÂMETRO 40CM</v>
          </cell>
          <cell r="C112" t="str">
            <v>M</v>
          </cell>
          <cell r="D112">
            <v>141.79</v>
          </cell>
        </row>
        <row r="113">
          <cell r="A113">
            <v>20184</v>
          </cell>
          <cell r="B113" t="str">
            <v>ESTACA ESCAVADA HÉLICE CONTÍNUA - DIÂMETRO 50CM</v>
          </cell>
          <cell r="C113" t="str">
            <v>M</v>
          </cell>
          <cell r="D113">
            <v>196.52</v>
          </cell>
        </row>
        <row r="114">
          <cell r="A114">
            <v>20185</v>
          </cell>
          <cell r="B114" t="str">
            <v>ESTACA ESCAVADA HÉLICE CONTÍNUA - DIÂMETRO 60CM</v>
          </cell>
          <cell r="C114" t="str">
            <v>M</v>
          </cell>
          <cell r="D114">
            <v>266.07</v>
          </cell>
        </row>
        <row r="115">
          <cell r="A115">
            <v>20190</v>
          </cell>
          <cell r="B115" t="str">
            <v>ESTACA ESCAVADA HÉLICE CONTÍNUA - DIÂMETRO 25CM - EXCLUSIVE MATERIAIS</v>
          </cell>
          <cell r="C115" t="str">
            <v>M</v>
          </cell>
          <cell r="D115">
            <v>39.909999999999997</v>
          </cell>
        </row>
        <row r="116">
          <cell r="A116">
            <v>20191</v>
          </cell>
          <cell r="B116" t="str">
            <v>ESTACA ESCAVADA HÉLICE CONTÍNUA - DIÂMETRO 30CM - EXCLUSIVE MATERIAIS</v>
          </cell>
          <cell r="C116" t="str">
            <v>M</v>
          </cell>
          <cell r="D116">
            <v>47.62</v>
          </cell>
        </row>
        <row r="117">
          <cell r="A117">
            <v>20192</v>
          </cell>
          <cell r="B117" t="str">
            <v>ESTACA ESCAVADA HÉLICE CONTÍNUA - DIÂMETRO 35CM - EXCLUSIVE MATERIAIS</v>
          </cell>
          <cell r="C117" t="str">
            <v>M</v>
          </cell>
          <cell r="D117">
            <v>55.08</v>
          </cell>
        </row>
        <row r="118">
          <cell r="A118">
            <v>20193</v>
          </cell>
          <cell r="B118" t="str">
            <v>ESTACA ESCAVADA HÉLICE CONTÍNUA - DIÂMETRO 40CM - EXCLUSIVE MATERIAIS</v>
          </cell>
          <cell r="C118" t="str">
            <v>M</v>
          </cell>
          <cell r="D118">
            <v>62.24</v>
          </cell>
        </row>
        <row r="119">
          <cell r="A119">
            <v>20194</v>
          </cell>
          <cell r="B119" t="str">
            <v>ESTACA ESCAVADA HÉLICE CONTÍNUA - DIÂMETRO 50CM - EXCLUSIVE MATERIAIS</v>
          </cell>
          <cell r="C119" t="str">
            <v>M</v>
          </cell>
          <cell r="D119">
            <v>72.650000000000006</v>
          </cell>
        </row>
        <row r="120">
          <cell r="A120">
            <v>20195</v>
          </cell>
          <cell r="B120" t="str">
            <v>ESTACA ESCAVADA HÉLICE CONTÍNUA - DIÂMETRO 60CM - EXCLUSIVE MATERIAIS</v>
          </cell>
          <cell r="C120" t="str">
            <v>M</v>
          </cell>
          <cell r="D120">
            <v>87.33</v>
          </cell>
        </row>
        <row r="121">
          <cell r="A121">
            <v>20200</v>
          </cell>
          <cell r="B121" t="str">
            <v>VALAS</v>
          </cell>
          <cell r="C121" t="str">
            <v>.</v>
          </cell>
          <cell r="D121" t="str">
            <v>.</v>
          </cell>
        </row>
        <row r="122">
          <cell r="A122">
            <v>20201</v>
          </cell>
          <cell r="B122" t="str">
            <v>ESCAVAÇÃO MANUAL COM PROFUNDIDADE IGUAL OU INFERIOR A 1,50M</v>
          </cell>
          <cell r="C122" t="str">
            <v>M3</v>
          </cell>
          <cell r="D122">
            <v>69.150000000000006</v>
          </cell>
        </row>
        <row r="123">
          <cell r="A123">
            <v>20202</v>
          </cell>
          <cell r="B123" t="str">
            <v>ESCAVAÇÃO MANUAL COM PROFUNDIDADE SUPERIOR A 1,50M</v>
          </cell>
          <cell r="C123" t="str">
            <v>M3</v>
          </cell>
          <cell r="D123">
            <v>80.680000000000007</v>
          </cell>
        </row>
        <row r="124">
          <cell r="A124">
            <v>20205</v>
          </cell>
          <cell r="B124" t="str">
            <v>ESCORAMENTO DE VALAS - CONTINUO</v>
          </cell>
          <cell r="C124" t="str">
            <v>M2</v>
          </cell>
          <cell r="D124">
            <v>119.31</v>
          </cell>
        </row>
        <row r="125">
          <cell r="A125">
            <v>20206</v>
          </cell>
          <cell r="B125" t="str">
            <v>ESCORAMENTO DE VALAS - DESCONTINUO</v>
          </cell>
          <cell r="C125" t="str">
            <v>M2</v>
          </cell>
          <cell r="D125">
            <v>68.349999999999994</v>
          </cell>
        </row>
        <row r="126">
          <cell r="A126">
            <v>20210</v>
          </cell>
          <cell r="B126" t="str">
            <v>APILOAMENTO DO FUNDO DE VALAS, PARA SIMPLES REGULARIZAÇÃO</v>
          </cell>
          <cell r="C126" t="str">
            <v>M2</v>
          </cell>
          <cell r="D126">
            <v>5.76</v>
          </cell>
        </row>
        <row r="127">
          <cell r="A127">
            <v>20211</v>
          </cell>
          <cell r="B127" t="str">
            <v>APILOAMENTO DO FUNDO DE VALAS, COM SOQUETE VIBRATÓRIO</v>
          </cell>
          <cell r="C127" t="str">
            <v>M2</v>
          </cell>
          <cell r="D127">
            <v>4.28</v>
          </cell>
        </row>
        <row r="128">
          <cell r="A128">
            <v>20215</v>
          </cell>
          <cell r="B128" t="str">
            <v>LASTRO DE BRITA</v>
          </cell>
          <cell r="C128" t="str">
            <v>M3</v>
          </cell>
          <cell r="D128">
            <v>205.09</v>
          </cell>
        </row>
        <row r="129">
          <cell r="A129">
            <v>20216</v>
          </cell>
          <cell r="B129" t="str">
            <v>LASTRO DE CONCRETO - 150KG CIM/M3</v>
          </cell>
          <cell r="C129" t="str">
            <v>M3</v>
          </cell>
          <cell r="D129">
            <v>497.77</v>
          </cell>
        </row>
        <row r="130">
          <cell r="A130">
            <v>20217</v>
          </cell>
          <cell r="B130" t="str">
            <v>LASTRO DE CONCRETO COM AGREGADO RECICLADO - 150 KG CIM/M3</v>
          </cell>
          <cell r="C130" t="str">
            <v>M3</v>
          </cell>
          <cell r="D130">
            <v>433.93</v>
          </cell>
        </row>
        <row r="131">
          <cell r="A131">
            <v>20300</v>
          </cell>
          <cell r="B131" t="str">
            <v>FUNDAÇÃO - FORMA</v>
          </cell>
          <cell r="C131" t="str">
            <v>.</v>
          </cell>
          <cell r="D131" t="str">
            <v>.</v>
          </cell>
        </row>
        <row r="132">
          <cell r="A132">
            <v>20301</v>
          </cell>
          <cell r="B132" t="str">
            <v>FORMA COMUM DE TÁBUAS DE PINUS</v>
          </cell>
          <cell r="C132" t="str">
            <v>M2</v>
          </cell>
          <cell r="D132">
            <v>82.88</v>
          </cell>
        </row>
        <row r="133">
          <cell r="A133">
            <v>20304</v>
          </cell>
          <cell r="B133" t="str">
            <v>FORMA COMUM DE TÁBUAS DE PINUS - NÃO RECUPERÁVEL</v>
          </cell>
          <cell r="C133" t="str">
            <v>M2</v>
          </cell>
          <cell r="D133">
            <v>104.64</v>
          </cell>
        </row>
        <row r="134">
          <cell r="A134">
            <v>20400</v>
          </cell>
          <cell r="B134" t="str">
            <v>FUNDAÇÃO - ARMADURA</v>
          </cell>
          <cell r="C134" t="str">
            <v>.</v>
          </cell>
          <cell r="D134" t="str">
            <v>.</v>
          </cell>
        </row>
        <row r="135">
          <cell r="A135">
            <v>20404</v>
          </cell>
          <cell r="B135" t="str">
            <v>ARMADURA EM AÇO CA-50</v>
          </cell>
          <cell r="C135" t="str">
            <v>KG</v>
          </cell>
          <cell r="D135">
            <v>12.61</v>
          </cell>
        </row>
        <row r="136">
          <cell r="A136">
            <v>20407</v>
          </cell>
          <cell r="B136" t="str">
            <v>ARMADURA EM AÇO CA-60</v>
          </cell>
          <cell r="C136" t="str">
            <v>KG</v>
          </cell>
          <cell r="D136">
            <v>12.77</v>
          </cell>
        </row>
        <row r="137">
          <cell r="A137">
            <v>20409</v>
          </cell>
          <cell r="B137" t="str">
            <v>ARMADURA EM AÇO CA-60 - TELA</v>
          </cell>
          <cell r="C137" t="str">
            <v>KG</v>
          </cell>
          <cell r="D137">
            <v>11.33</v>
          </cell>
        </row>
        <row r="138">
          <cell r="A138">
            <v>20500</v>
          </cell>
          <cell r="B138" t="str">
            <v>FUNDAÇÃO - CONCRETO</v>
          </cell>
          <cell r="C138" t="str">
            <v>.</v>
          </cell>
          <cell r="D138" t="str">
            <v>.</v>
          </cell>
        </row>
        <row r="139">
          <cell r="A139">
            <v>20505</v>
          </cell>
          <cell r="B139" t="str">
            <v>CONCRETO FCK=15,0MPA - VIRADO NA OBRA</v>
          </cell>
          <cell r="C139" t="str">
            <v>M3</v>
          </cell>
          <cell r="D139">
            <v>580.22</v>
          </cell>
        </row>
        <row r="140">
          <cell r="A140">
            <v>20506</v>
          </cell>
          <cell r="B140" t="str">
            <v>CONCRETO FCK=20,0MPA - VIRADO NA OBRA</v>
          </cell>
          <cell r="C140" t="str">
            <v>M3</v>
          </cell>
          <cell r="D140">
            <v>597.17999999999995</v>
          </cell>
        </row>
        <row r="141">
          <cell r="A141">
            <v>20508</v>
          </cell>
          <cell r="B141" t="str">
            <v>CONCRETO FCK=15,0MPA - USINADO</v>
          </cell>
          <cell r="C141" t="str">
            <v>M3</v>
          </cell>
          <cell r="D141">
            <v>485.7</v>
          </cell>
        </row>
        <row r="142">
          <cell r="A142">
            <v>20509</v>
          </cell>
          <cell r="B142" t="str">
            <v>CONCRETO FCK=20,0MPA - USINADO</v>
          </cell>
          <cell r="C142" t="str">
            <v>M3</v>
          </cell>
          <cell r="D142">
            <v>505.39</v>
          </cell>
        </row>
        <row r="143">
          <cell r="A143">
            <v>20510</v>
          </cell>
          <cell r="B143" t="str">
            <v>CONCRETO FCK=25MPA - USINADO</v>
          </cell>
          <cell r="C143" t="str">
            <v>M3</v>
          </cell>
          <cell r="D143">
            <v>526.03</v>
          </cell>
        </row>
        <row r="144">
          <cell r="A144">
            <v>20511</v>
          </cell>
          <cell r="B144" t="str">
            <v>CONCRETO FCK=30MPA - USINADO</v>
          </cell>
          <cell r="C144" t="str">
            <v>M3</v>
          </cell>
          <cell r="D144">
            <v>547.66</v>
          </cell>
        </row>
        <row r="145">
          <cell r="A145">
            <v>20600</v>
          </cell>
          <cell r="B145" t="str">
            <v>EMBASAMENTO</v>
          </cell>
          <cell r="C145" t="str">
            <v>.</v>
          </cell>
          <cell r="D145" t="str">
            <v>.</v>
          </cell>
        </row>
        <row r="146">
          <cell r="A146">
            <v>20601</v>
          </cell>
          <cell r="B146" t="str">
            <v>ALVENARIA DE EMBASAMENTO - TIJOLOS MACIÇOS COMUNS</v>
          </cell>
          <cell r="C146" t="str">
            <v>M3</v>
          </cell>
          <cell r="D146">
            <v>950.46</v>
          </cell>
        </row>
        <row r="147">
          <cell r="A147">
            <v>20605</v>
          </cell>
          <cell r="B147" t="str">
            <v>IMPERMEABILIZAÇÃO DO RESPALDO DA FUNDAÇÃO - ARGAMASSA IMPERMEÁVEL</v>
          </cell>
          <cell r="C147" t="str">
            <v>M2</v>
          </cell>
          <cell r="D147">
            <v>118.28</v>
          </cell>
        </row>
        <row r="148">
          <cell r="A148">
            <v>20610</v>
          </cell>
          <cell r="B148" t="str">
            <v>REATERRO DE VALAS, INCLUSIVE APILOAMENTO</v>
          </cell>
          <cell r="C148" t="str">
            <v>M3</v>
          </cell>
          <cell r="D148">
            <v>34.58</v>
          </cell>
        </row>
        <row r="149">
          <cell r="A149">
            <v>25000</v>
          </cell>
          <cell r="B149" t="str">
            <v>DEMOLIÇÕES</v>
          </cell>
          <cell r="C149" t="str">
            <v>.</v>
          </cell>
          <cell r="D149" t="str">
            <v>.</v>
          </cell>
        </row>
        <row r="150">
          <cell r="A150">
            <v>25001</v>
          </cell>
          <cell r="B150" t="str">
            <v>DEMOLIÇÃO DE ALVENARIA DE EMBASAMENTO - TIJOLOS MACIÇOS COMUNS</v>
          </cell>
          <cell r="C150" t="str">
            <v>M3</v>
          </cell>
          <cell r="D150">
            <v>77.66</v>
          </cell>
        </row>
        <row r="151">
          <cell r="A151">
            <v>25003</v>
          </cell>
          <cell r="B151" t="str">
            <v>DEMOLIÇÃO MANUAL DE CONCRETO SIMPLES</v>
          </cell>
          <cell r="C151" t="str">
            <v>M3</v>
          </cell>
          <cell r="D151">
            <v>253.57</v>
          </cell>
        </row>
        <row r="152">
          <cell r="A152">
            <v>25004</v>
          </cell>
          <cell r="B152" t="str">
            <v>DEMOLIÇÃO MANUAL DE CONCRETO ARMADO</v>
          </cell>
          <cell r="C152" t="str">
            <v>M3</v>
          </cell>
          <cell r="D152">
            <v>461.03</v>
          </cell>
        </row>
        <row r="153">
          <cell r="A153">
            <v>25005</v>
          </cell>
          <cell r="B153" t="str">
            <v>DEMOLIÇÃO MECANIZADA DE CONCRETO SIMPLES</v>
          </cell>
          <cell r="C153" t="str">
            <v>M3</v>
          </cell>
          <cell r="D153">
            <v>195.22</v>
          </cell>
        </row>
        <row r="154">
          <cell r="A154">
            <v>25006</v>
          </cell>
          <cell r="B154" t="str">
            <v>DEMOLIÇÃO MECANIZADA DE CONCRETO ARMADO</v>
          </cell>
          <cell r="C154" t="str">
            <v>M3</v>
          </cell>
          <cell r="D154">
            <v>390.44</v>
          </cell>
        </row>
        <row r="155">
          <cell r="A155">
            <v>29000</v>
          </cell>
          <cell r="B155" t="str">
            <v>OUTROS SERVIÇOS</v>
          </cell>
          <cell r="C155" t="str">
            <v>.</v>
          </cell>
          <cell r="D155" t="str">
            <v>.</v>
          </cell>
        </row>
        <row r="156">
          <cell r="A156">
            <v>29040</v>
          </cell>
          <cell r="B156" t="str">
            <v>BUZINOTE PVC - 2", C=0,30 M</v>
          </cell>
          <cell r="C156" t="str">
            <v>UN</v>
          </cell>
          <cell r="D156">
            <v>13.28</v>
          </cell>
        </row>
        <row r="157">
          <cell r="A157">
            <v>30000</v>
          </cell>
          <cell r="B157" t="str">
            <v>ESTRUTURA</v>
          </cell>
        </row>
        <row r="158">
          <cell r="A158">
            <v>30100</v>
          </cell>
          <cell r="B158" t="str">
            <v>ESTRUTURA DE CONCRETO ARMADO - FORMAS</v>
          </cell>
          <cell r="C158" t="str">
            <v>.</v>
          </cell>
          <cell r="D158" t="str">
            <v>.</v>
          </cell>
        </row>
        <row r="159">
          <cell r="A159">
            <v>30101</v>
          </cell>
          <cell r="B159" t="str">
            <v>FORMA COMUM DE TÁBUAS DE PINUS - PLANA</v>
          </cell>
          <cell r="C159" t="str">
            <v>M2</v>
          </cell>
          <cell r="D159">
            <v>91.32</v>
          </cell>
        </row>
        <row r="160">
          <cell r="A160">
            <v>30104</v>
          </cell>
          <cell r="B160" t="str">
            <v>FORMA COMUM DE TÁBUAS DE PINUS - NÃO RECUPERÁVEL</v>
          </cell>
          <cell r="C160" t="str">
            <v>M2</v>
          </cell>
          <cell r="D160">
            <v>104.64</v>
          </cell>
        </row>
        <row r="161">
          <cell r="A161">
            <v>30111</v>
          </cell>
          <cell r="B161" t="str">
            <v>FORMA ESPECIAL DE CHAPAS RESINADAS (10MM) - CURVA</v>
          </cell>
          <cell r="C161" t="str">
            <v>M2</v>
          </cell>
          <cell r="D161">
            <v>129.88999999999999</v>
          </cell>
        </row>
        <row r="162">
          <cell r="A162">
            <v>30113</v>
          </cell>
          <cell r="B162" t="str">
            <v>FORMA ESPECIAL DE CHAPAS PLASTIFICADAS (10MM) - CURVA</v>
          </cell>
          <cell r="C162" t="str">
            <v>M2</v>
          </cell>
          <cell r="D162">
            <v>141</v>
          </cell>
        </row>
        <row r="163">
          <cell r="A163">
            <v>30114</v>
          </cell>
          <cell r="B163" t="str">
            <v>FORMA ESPECIAL DE CHAPAS RESINADAS (10MM) - PLANA</v>
          </cell>
          <cell r="C163" t="str">
            <v>M2</v>
          </cell>
          <cell r="D163">
            <v>109.03</v>
          </cell>
        </row>
        <row r="164">
          <cell r="A164">
            <v>30115</v>
          </cell>
          <cell r="B164" t="str">
            <v>FORMA ESPECIAL DE CHAPAS RESINADAS (12MM) - PLANA</v>
          </cell>
          <cell r="C164" t="str">
            <v>M2</v>
          </cell>
          <cell r="D164">
            <v>111.52</v>
          </cell>
        </row>
        <row r="165">
          <cell r="A165">
            <v>30116</v>
          </cell>
          <cell r="B165" t="str">
            <v>FORMA ESPECIAL DE CHAPAS PLASTIFICADAS (10MM) - PLANA</v>
          </cell>
          <cell r="C165" t="str">
            <v>M2</v>
          </cell>
          <cell r="D165">
            <v>119.78</v>
          </cell>
        </row>
        <row r="166">
          <cell r="A166">
            <v>30117</v>
          </cell>
          <cell r="B166" t="str">
            <v>FORMA ESPECIAL DE CHAPAS PLASTIFICADAS (12MM) - PLANA</v>
          </cell>
          <cell r="C166" t="str">
            <v>M2</v>
          </cell>
          <cell r="D166">
            <v>115.41</v>
          </cell>
        </row>
        <row r="167">
          <cell r="A167">
            <v>30120</v>
          </cell>
          <cell r="B167" t="str">
            <v>FORMA DE TUBO DE PAPELÃO, DIÂMETRO 350MM</v>
          </cell>
          <cell r="C167" t="str">
            <v>M</v>
          </cell>
          <cell r="D167">
            <v>155.03</v>
          </cell>
        </row>
        <row r="168">
          <cell r="A168">
            <v>30130</v>
          </cell>
          <cell r="B168" t="str">
            <v>CIMBRAMENTO PARA ALTURAS ENTRE 3,01M E 7,00M</v>
          </cell>
          <cell r="C168" t="str">
            <v>M3</v>
          </cell>
          <cell r="D168">
            <v>42.78</v>
          </cell>
        </row>
        <row r="169">
          <cell r="A169">
            <v>30200</v>
          </cell>
          <cell r="B169" t="str">
            <v>ESTRUTURA DE CONCRETO ARMADO - ARMADURA</v>
          </cell>
          <cell r="C169" t="str">
            <v>.</v>
          </cell>
          <cell r="D169" t="str">
            <v>.</v>
          </cell>
        </row>
        <row r="170">
          <cell r="A170">
            <v>30204</v>
          </cell>
          <cell r="B170" t="str">
            <v>ARMADURA EM AÇO CA-50</v>
          </cell>
          <cell r="C170" t="str">
            <v>KG</v>
          </cell>
          <cell r="D170">
            <v>12.61</v>
          </cell>
        </row>
        <row r="171">
          <cell r="A171">
            <v>30207</v>
          </cell>
          <cell r="B171" t="str">
            <v>ARMADURA EM AÇO CA-60</v>
          </cell>
          <cell r="C171" t="str">
            <v>KG</v>
          </cell>
          <cell r="D171">
            <v>12.77</v>
          </cell>
        </row>
        <row r="172">
          <cell r="A172">
            <v>30209</v>
          </cell>
          <cell r="B172" t="str">
            <v>ARMADURA EM AÇO CA-60 - TELA</v>
          </cell>
          <cell r="C172" t="str">
            <v>KG</v>
          </cell>
          <cell r="D172">
            <v>11.33</v>
          </cell>
        </row>
        <row r="173">
          <cell r="A173">
            <v>30300</v>
          </cell>
          <cell r="B173" t="str">
            <v>ESTRUTURA DE CONCRETO ARMADO - CONCRETO</v>
          </cell>
          <cell r="C173" t="str">
            <v>.</v>
          </cell>
          <cell r="D173" t="str">
            <v>.</v>
          </cell>
        </row>
        <row r="174">
          <cell r="A174">
            <v>30305</v>
          </cell>
          <cell r="B174" t="str">
            <v>CONCRETO FCK = 15,0MPA - VIRADO NA OBRA</v>
          </cell>
          <cell r="C174" t="str">
            <v>M3</v>
          </cell>
          <cell r="D174">
            <v>580.21</v>
          </cell>
        </row>
        <row r="175">
          <cell r="A175">
            <v>30307</v>
          </cell>
          <cell r="B175" t="str">
            <v>CONCRETO FCK = 20,0MPA - VIRADO NA OBRA</v>
          </cell>
          <cell r="C175" t="str">
            <v>M3</v>
          </cell>
          <cell r="D175">
            <v>597.17999999999995</v>
          </cell>
        </row>
        <row r="176">
          <cell r="A176">
            <v>30308</v>
          </cell>
          <cell r="B176" t="str">
            <v>CONCRETO FCK = 25,0MPA - VIRADO NA OBRA</v>
          </cell>
          <cell r="C176" t="str">
            <v>M3</v>
          </cell>
          <cell r="D176">
            <v>615.39</v>
          </cell>
        </row>
        <row r="177">
          <cell r="A177">
            <v>30309</v>
          </cell>
          <cell r="B177" t="str">
            <v>CONCRETO FCK = 15,0MPA - USINADO</v>
          </cell>
          <cell r="C177" t="str">
            <v>M3</v>
          </cell>
          <cell r="D177">
            <v>485.7</v>
          </cell>
        </row>
        <row r="178">
          <cell r="A178">
            <v>30315</v>
          </cell>
          <cell r="B178" t="str">
            <v>CONCRETO FCK = 20,0MPA - USINADO</v>
          </cell>
          <cell r="C178" t="str">
            <v>M3</v>
          </cell>
          <cell r="D178">
            <v>505.39</v>
          </cell>
        </row>
        <row r="179">
          <cell r="A179">
            <v>30316</v>
          </cell>
          <cell r="B179" t="str">
            <v>CONCRETO FCK = 20,0MPA - USINADO E BOMBEÁVEL</v>
          </cell>
          <cell r="C179" t="str">
            <v>M3</v>
          </cell>
          <cell r="D179">
            <v>482.46</v>
          </cell>
        </row>
        <row r="180">
          <cell r="A180">
            <v>30317</v>
          </cell>
          <cell r="B180" t="str">
            <v>CONCRETO FCK = 25,0MPA - USINADO</v>
          </cell>
          <cell r="C180" t="str">
            <v>M3</v>
          </cell>
          <cell r="D180">
            <v>526.03</v>
          </cell>
        </row>
        <row r="181">
          <cell r="A181">
            <v>30318</v>
          </cell>
          <cell r="B181" t="str">
            <v>CONCRETO FCK = 25,0MPA - USINADO E BOMBEÁVEL</v>
          </cell>
          <cell r="C181" t="str">
            <v>M3</v>
          </cell>
          <cell r="D181">
            <v>502.96</v>
          </cell>
        </row>
        <row r="182">
          <cell r="A182">
            <v>30319</v>
          </cell>
          <cell r="B182" t="str">
            <v>CONCRETO USINADO, BOMBEÁVEL FCK = 20MPA COM PEDRA 1</v>
          </cell>
          <cell r="C182" t="str">
            <v>M3</v>
          </cell>
          <cell r="D182">
            <v>487.61</v>
          </cell>
        </row>
        <row r="183">
          <cell r="A183">
            <v>30320</v>
          </cell>
          <cell r="B183" t="str">
            <v>CONCRETO FCK = 30,0MPA - USINADO</v>
          </cell>
          <cell r="C183" t="str">
            <v>M3</v>
          </cell>
          <cell r="D183">
            <v>547.66</v>
          </cell>
        </row>
        <row r="184">
          <cell r="A184">
            <v>30321</v>
          </cell>
          <cell r="B184" t="str">
            <v>CONCRETO FCK = 30,0MPA - USINADO E BOMBEÁVEL</v>
          </cell>
          <cell r="C184" t="str">
            <v>M3</v>
          </cell>
          <cell r="D184">
            <v>524.95000000000005</v>
          </cell>
        </row>
        <row r="185">
          <cell r="A185">
            <v>30322</v>
          </cell>
          <cell r="B185" t="str">
            <v>CONCRETO FCK = 35,0MPA - USINADO</v>
          </cell>
          <cell r="C185" t="str">
            <v>M3</v>
          </cell>
          <cell r="D185">
            <v>570.32000000000005</v>
          </cell>
        </row>
        <row r="186">
          <cell r="A186">
            <v>30323</v>
          </cell>
          <cell r="B186" t="str">
            <v>CONCRETO FCK = 35,0MPA - USINADO E BOMBEÁVEL</v>
          </cell>
          <cell r="C186" t="str">
            <v>M3</v>
          </cell>
          <cell r="D186">
            <v>548</v>
          </cell>
        </row>
        <row r="187">
          <cell r="A187">
            <v>30324</v>
          </cell>
          <cell r="B187" t="str">
            <v>CONCRETO FCK = 40,0MPA - USINADO</v>
          </cell>
          <cell r="C187" t="str">
            <v>M3</v>
          </cell>
          <cell r="D187">
            <v>594.07000000000005</v>
          </cell>
        </row>
        <row r="188">
          <cell r="A188">
            <v>30325</v>
          </cell>
          <cell r="B188" t="str">
            <v>CONCRETO FCK = 40,0MPA - USINADO E BOMBEÁVEL</v>
          </cell>
          <cell r="C188" t="str">
            <v>M3</v>
          </cell>
          <cell r="D188">
            <v>572.76</v>
          </cell>
        </row>
        <row r="189">
          <cell r="A189">
            <v>30330</v>
          </cell>
          <cell r="B189" t="str">
            <v>BOMBEAMENTO DE CONCRETO</v>
          </cell>
          <cell r="C189" t="str">
            <v>M3</v>
          </cell>
          <cell r="D189">
            <v>59.38</v>
          </cell>
        </row>
        <row r="190">
          <cell r="A190">
            <v>30400</v>
          </cell>
          <cell r="B190" t="str">
            <v>ESTRUTURA DE CONCRETO - LAJE MISTA</v>
          </cell>
          <cell r="C190" t="str">
            <v>.</v>
          </cell>
          <cell r="D190" t="str">
            <v>.</v>
          </cell>
        </row>
        <row r="191">
          <cell r="A191">
            <v>30419</v>
          </cell>
          <cell r="B191" t="str">
            <v>LAJE MISTA TRELIÇADA H-8CM COM CAPEAMENTO 4CM (12CM)</v>
          </cell>
          <cell r="C191" t="str">
            <v>M2</v>
          </cell>
          <cell r="D191">
            <v>162.61000000000001</v>
          </cell>
        </row>
        <row r="192">
          <cell r="A192">
            <v>30420</v>
          </cell>
          <cell r="B192" t="str">
            <v>LAJE MISTA TRELIÇADA H-10CM COM CAPEAMENTO 4CM (14CM)</v>
          </cell>
          <cell r="C192" t="str">
            <v>M2</v>
          </cell>
          <cell r="D192">
            <v>178.82</v>
          </cell>
        </row>
        <row r="193">
          <cell r="A193">
            <v>30421</v>
          </cell>
          <cell r="B193" t="str">
            <v>LAJE MISTA TRELIÇADA H-12CM COM CAPEAMENTO 4CM (16CM)</v>
          </cell>
          <cell r="C193" t="str">
            <v>M2</v>
          </cell>
          <cell r="D193">
            <v>192.97</v>
          </cell>
        </row>
        <row r="194">
          <cell r="A194">
            <v>30422</v>
          </cell>
          <cell r="B194" t="str">
            <v>LAJE MISTA TRELIÇADA H-15CM COM CAPEAMENTO 4CM (19CM)</v>
          </cell>
          <cell r="C194" t="str">
            <v>M2</v>
          </cell>
          <cell r="D194">
            <v>237.32</v>
          </cell>
        </row>
        <row r="195">
          <cell r="A195">
            <v>30423</v>
          </cell>
          <cell r="B195" t="str">
            <v>LAJE MISTA TRELIÇADA H-20CM COM CAPEAMENTO 4CM (24CM)</v>
          </cell>
          <cell r="C195" t="str">
            <v>M2</v>
          </cell>
          <cell r="D195">
            <v>247.77</v>
          </cell>
        </row>
        <row r="196">
          <cell r="A196">
            <v>30424</v>
          </cell>
          <cell r="B196" t="str">
            <v>LAJE MISTA TRELIÇADA H-25CM COM CAPEAMENTO 5CM (30CM)</v>
          </cell>
          <cell r="C196" t="str">
            <v>M2</v>
          </cell>
          <cell r="D196">
            <v>304.64999999999998</v>
          </cell>
        </row>
        <row r="197">
          <cell r="A197">
            <v>34000</v>
          </cell>
          <cell r="B197" t="str">
            <v>ESTRUTURA DE CONCRETO - RECUPERAÇÃO E TRATAMENTO</v>
          </cell>
          <cell r="C197" t="str">
            <v>.</v>
          </cell>
          <cell r="D197" t="str">
            <v>.</v>
          </cell>
        </row>
        <row r="198">
          <cell r="A198">
            <v>34002</v>
          </cell>
          <cell r="B198" t="str">
            <v>APICOAMENTO DE SUPERFÍCIE DE CONCRETO</v>
          </cell>
          <cell r="C198" t="str">
            <v>M2</v>
          </cell>
          <cell r="D198">
            <v>115.26</v>
          </cell>
        </row>
        <row r="199">
          <cell r="A199">
            <v>34005</v>
          </cell>
          <cell r="B199" t="str">
            <v>LIMPEZA DE SUPERFÍCIES COM HIDROJATEAMENTO</v>
          </cell>
          <cell r="C199" t="str">
            <v>M2</v>
          </cell>
          <cell r="D199">
            <v>7.99</v>
          </cell>
        </row>
        <row r="200">
          <cell r="A200">
            <v>34010</v>
          </cell>
          <cell r="B200" t="str">
            <v>LIMPEZA E REMOÇÃO DE SUPERFÍCIE DETERIORADA COM JATEAMENTO</v>
          </cell>
          <cell r="C200" t="str">
            <v>M2</v>
          </cell>
          <cell r="D200">
            <v>116.61</v>
          </cell>
        </row>
        <row r="201">
          <cell r="A201">
            <v>34015</v>
          </cell>
          <cell r="B201" t="str">
            <v>LIMPEZA DE JUNTA DE DILATAÇÃO COM REMOÇÃO DO EXCESSO DE CONCRETO - ATÉ 3CM</v>
          </cell>
          <cell r="C201" t="str">
            <v>M</v>
          </cell>
          <cell r="D201">
            <v>33.46</v>
          </cell>
        </row>
        <row r="202">
          <cell r="A202">
            <v>34018</v>
          </cell>
          <cell r="B202" t="str">
            <v>LIMPEZA DE CONCRETO E ARMADURA COM ESCOVA DE AÇO</v>
          </cell>
          <cell r="C202" t="str">
            <v>M2</v>
          </cell>
          <cell r="D202">
            <v>16.45</v>
          </cell>
        </row>
        <row r="203">
          <cell r="A203">
            <v>34022</v>
          </cell>
          <cell r="B203" t="str">
            <v>TRATAMENTO DE ARMADURA COM APLICAÇÃO DE PRODUTO INIBIDOR OXIDANTE</v>
          </cell>
          <cell r="C203" t="str">
            <v>M</v>
          </cell>
          <cell r="D203">
            <v>6.46</v>
          </cell>
        </row>
        <row r="204">
          <cell r="A204">
            <v>34024</v>
          </cell>
          <cell r="B204" t="str">
            <v>LIXAMENTO MECÂNICO EM SUPERFÍCIES DE CONCRETO</v>
          </cell>
          <cell r="C204" t="str">
            <v>M2</v>
          </cell>
          <cell r="D204">
            <v>9.1300000000000008</v>
          </cell>
        </row>
        <row r="205">
          <cell r="A205">
            <v>34025</v>
          </cell>
          <cell r="B205" t="str">
            <v>PREPARO E APLICAÇÃO DE ESTUQUE</v>
          </cell>
          <cell r="C205" t="str">
            <v>M2</v>
          </cell>
          <cell r="D205">
            <v>20.100000000000001</v>
          </cell>
        </row>
        <row r="206">
          <cell r="A206">
            <v>34026</v>
          </cell>
          <cell r="B206" t="str">
            <v>LIXAMENTO MANUAL DE SUPERFÍCIES DE CONCRETO</v>
          </cell>
          <cell r="C206" t="str">
            <v>M2</v>
          </cell>
          <cell r="D206">
            <v>7.41</v>
          </cell>
        </row>
        <row r="207">
          <cell r="A207">
            <v>34050</v>
          </cell>
          <cell r="B207" t="str">
            <v>POLIMENTO DE CONCRETO</v>
          </cell>
          <cell r="C207" t="str">
            <v>M2</v>
          </cell>
          <cell r="D207">
            <v>6.95</v>
          </cell>
        </row>
        <row r="208">
          <cell r="A208">
            <v>34051</v>
          </cell>
          <cell r="B208" t="str">
            <v>POLIMENTO DE CONCRETO NOVO</v>
          </cell>
          <cell r="C208" t="str">
            <v>M2</v>
          </cell>
          <cell r="D208">
            <v>6.95</v>
          </cell>
        </row>
        <row r="209">
          <cell r="A209">
            <v>34060</v>
          </cell>
          <cell r="B209" t="str">
            <v>PREPARAÇÃO DE PONTE DE ADERÊNCIA COM ADESIVO A BASE DE EPÓXI</v>
          </cell>
          <cell r="C209" t="str">
            <v>M2</v>
          </cell>
          <cell r="D209">
            <v>162.71</v>
          </cell>
        </row>
        <row r="210">
          <cell r="A210">
            <v>34070</v>
          </cell>
          <cell r="B210" t="str">
            <v>ANCORAGEM DE BARRAS DE AÇO COM ADESIVO A BASE DE EPÓXI</v>
          </cell>
          <cell r="C210" t="str">
            <v>UN</v>
          </cell>
          <cell r="D210">
            <v>12.96</v>
          </cell>
        </row>
        <row r="211">
          <cell r="A211">
            <v>35000</v>
          </cell>
          <cell r="B211" t="str">
            <v>DEMOLIÇÕES</v>
          </cell>
          <cell r="C211" t="str">
            <v>.</v>
          </cell>
          <cell r="D211" t="str">
            <v>.</v>
          </cell>
        </row>
        <row r="212">
          <cell r="A212">
            <v>35001</v>
          </cell>
          <cell r="B212" t="str">
            <v>DEMOLIÇÃO MECANIZADA DE CONCRETO SIMPLES</v>
          </cell>
          <cell r="C212" t="str">
            <v>M3</v>
          </cell>
          <cell r="D212">
            <v>195.22</v>
          </cell>
        </row>
        <row r="213">
          <cell r="A213">
            <v>35002</v>
          </cell>
          <cell r="B213" t="str">
            <v>DEMOLIÇÃO MECANIZADA DE CONCRETO ARMADO</v>
          </cell>
          <cell r="C213" t="str">
            <v>M3</v>
          </cell>
          <cell r="D213">
            <v>390.44</v>
          </cell>
        </row>
        <row r="214">
          <cell r="A214">
            <v>35003</v>
          </cell>
          <cell r="B214" t="str">
            <v>DEMOLIÇÃO MANUAL DE CONCRETO SIMPLES</v>
          </cell>
          <cell r="C214" t="str">
            <v>M3</v>
          </cell>
          <cell r="D214">
            <v>253.57</v>
          </cell>
        </row>
        <row r="215">
          <cell r="A215">
            <v>35004</v>
          </cell>
          <cell r="B215" t="str">
            <v>DEMOLIÇÃO MANUAL DE CONCRETO ARMADO</v>
          </cell>
          <cell r="C215" t="str">
            <v>M3</v>
          </cell>
          <cell r="D215">
            <v>461.03</v>
          </cell>
        </row>
        <row r="216">
          <cell r="A216">
            <v>35005</v>
          </cell>
          <cell r="B216" t="str">
            <v>DEMOLIÇÃO DE LAJES MISTAS COM ESPESSURA FINAL IGUAL OU INFERIOR A 16CM</v>
          </cell>
          <cell r="C216" t="str">
            <v>M2</v>
          </cell>
          <cell r="D216">
            <v>40.340000000000003</v>
          </cell>
        </row>
        <row r="217">
          <cell r="A217">
            <v>35006</v>
          </cell>
          <cell r="B217" t="str">
            <v>DEMOLIÇÃO DE LAJES MISTAS COM ESPESSURA FINAL SUPERIOR A 16 CM, ATÉ 30CM</v>
          </cell>
          <cell r="C217" t="str">
            <v>M2</v>
          </cell>
          <cell r="D217">
            <v>57.63</v>
          </cell>
        </row>
        <row r="218">
          <cell r="A218">
            <v>36000</v>
          </cell>
          <cell r="B218" t="str">
            <v>ESTRUTURA METÁLICA VERTICAL</v>
          </cell>
          <cell r="C218" t="str">
            <v>.</v>
          </cell>
          <cell r="D218" t="str">
            <v>.</v>
          </cell>
        </row>
        <row r="219">
          <cell r="A219">
            <v>36001</v>
          </cell>
          <cell r="B219" t="str">
            <v>FORNECIMENTO E MONTAGEM DE ESTRUTURA METÁLICA VERTICAL - NÃO PATINÁVEL</v>
          </cell>
          <cell r="C219" t="str">
            <v>KG</v>
          </cell>
          <cell r="D219">
            <v>25.43</v>
          </cell>
        </row>
        <row r="220">
          <cell r="A220">
            <v>36002</v>
          </cell>
          <cell r="B220" t="str">
            <v>FORNECIMENTO E MONTAGEM DE ESTRUTURA METÁLICA VERTICAL - PATINÁVEL</v>
          </cell>
          <cell r="C220" t="str">
            <v>KG</v>
          </cell>
          <cell r="D220">
            <v>27.19</v>
          </cell>
        </row>
        <row r="221">
          <cell r="A221">
            <v>40000</v>
          </cell>
          <cell r="B221" t="str">
            <v>VEDOS</v>
          </cell>
        </row>
        <row r="222">
          <cell r="A222">
            <v>40100</v>
          </cell>
          <cell r="B222" t="str">
            <v>ALVENARIA DE TIJOLOS E BLOCOS</v>
          </cell>
          <cell r="C222" t="str">
            <v>.</v>
          </cell>
          <cell r="D222" t="str">
            <v>.</v>
          </cell>
        </row>
        <row r="223">
          <cell r="A223">
            <v>40101</v>
          </cell>
          <cell r="B223" t="str">
            <v>TIJOLOS MACIÇOS COMUNS - ESPELHO</v>
          </cell>
          <cell r="C223" t="str">
            <v>M2</v>
          </cell>
          <cell r="D223">
            <v>73.239999999999995</v>
          </cell>
        </row>
        <row r="224">
          <cell r="A224">
            <v>40102</v>
          </cell>
          <cell r="B224" t="str">
            <v>TIJOLOS MACIÇOS COMUNS - 1/2 TIJOLO</v>
          </cell>
          <cell r="C224" t="str">
            <v>M2</v>
          </cell>
          <cell r="D224">
            <v>136.30000000000001</v>
          </cell>
        </row>
        <row r="225">
          <cell r="A225">
            <v>40104</v>
          </cell>
          <cell r="B225" t="str">
            <v>TIJOLOS MACIÇOS COMUNS - 1 1/2 TIJOLO</v>
          </cell>
          <cell r="C225" t="str">
            <v>M2</v>
          </cell>
          <cell r="D225">
            <v>320.2</v>
          </cell>
        </row>
        <row r="226">
          <cell r="A226">
            <v>40111</v>
          </cell>
          <cell r="B226" t="str">
            <v>TIJOLOS MACIÇOS COMUNS - APARENTE, 1/2 TIJOLO</v>
          </cell>
          <cell r="C226" t="str">
            <v>M2</v>
          </cell>
          <cell r="D226">
            <v>136.30000000000001</v>
          </cell>
        </row>
        <row r="227">
          <cell r="A227">
            <v>40112</v>
          </cell>
          <cell r="B227" t="str">
            <v>TIJOLOS MACIÇOS COMUNS - APARENTE, 1 TIJOLO</v>
          </cell>
          <cell r="C227" t="str">
            <v>M2</v>
          </cell>
          <cell r="D227">
            <v>234.8</v>
          </cell>
        </row>
        <row r="228">
          <cell r="A228">
            <v>40115</v>
          </cell>
          <cell r="B228" t="str">
            <v>TIJOLOS CERÂMICOS FURADOS - 1/2 TIJOLO</v>
          </cell>
          <cell r="C228" t="str">
            <v>M2</v>
          </cell>
          <cell r="D228">
            <v>91.38</v>
          </cell>
        </row>
        <row r="229">
          <cell r="A229">
            <v>40116</v>
          </cell>
          <cell r="B229" t="str">
            <v>TIJOLOS CERÂMICOS FURADOS - 1 TIJOLO</v>
          </cell>
          <cell r="C229" t="str">
            <v>M2</v>
          </cell>
          <cell r="D229">
            <v>162.80000000000001</v>
          </cell>
        </row>
        <row r="230">
          <cell r="A230">
            <v>40120</v>
          </cell>
          <cell r="B230" t="str">
            <v>TIJOLOS LAMINADOS - ESPELHO</v>
          </cell>
          <cell r="C230" t="str">
            <v>M2</v>
          </cell>
          <cell r="D230">
            <v>226.84</v>
          </cell>
        </row>
        <row r="231">
          <cell r="A231">
            <v>40121</v>
          </cell>
          <cell r="B231" t="str">
            <v>TIJOLOS LAMINADOS - 1/2 TIJOLO</v>
          </cell>
          <cell r="C231" t="str">
            <v>M2</v>
          </cell>
          <cell r="D231">
            <v>373.57</v>
          </cell>
        </row>
        <row r="232">
          <cell r="A232">
            <v>40122</v>
          </cell>
          <cell r="B232" t="str">
            <v>TIJOLOS LAMINADOS - 1 TIJOLO</v>
          </cell>
          <cell r="C232" t="str">
            <v>M2</v>
          </cell>
          <cell r="D232">
            <v>676.58</v>
          </cell>
        </row>
        <row r="233">
          <cell r="A233">
            <v>40125</v>
          </cell>
          <cell r="B233" t="str">
            <v>TIJOLOS DE VIDRO - CANELADO, 19X19CM</v>
          </cell>
          <cell r="C233" t="str">
            <v>M2</v>
          </cell>
          <cell r="D233">
            <v>881.95</v>
          </cell>
        </row>
        <row r="234">
          <cell r="A234">
            <v>40126</v>
          </cell>
          <cell r="B234" t="str">
            <v>TIJOLOS DE VIDRO - TIJOLINHO, 19X19CM</v>
          </cell>
          <cell r="C234" t="str">
            <v>M2</v>
          </cell>
          <cell r="D234">
            <v>906.41</v>
          </cell>
        </row>
        <row r="235">
          <cell r="A235">
            <v>40127</v>
          </cell>
          <cell r="B235" t="str">
            <v>TIJOLOS DE VIDRO - VENTILAÇÃO TIPO VENEZIANA</v>
          </cell>
          <cell r="C235" t="str">
            <v>M2</v>
          </cell>
          <cell r="D235">
            <v>1089.9100000000001</v>
          </cell>
        </row>
        <row r="236">
          <cell r="A236">
            <v>40131</v>
          </cell>
          <cell r="B236" t="str">
            <v>BLOCOS VAZADOS DE CONCRETO ESTRUTURAL - 14CM - 8MPA</v>
          </cell>
          <cell r="C236" t="str">
            <v>M2</v>
          </cell>
          <cell r="D236">
            <v>104.93</v>
          </cell>
        </row>
        <row r="237">
          <cell r="A237">
            <v>40132</v>
          </cell>
          <cell r="B237" t="str">
            <v>BLOCOS VAZADOS DE CONCRETO ESTRUTURAL - 14CM - 10MPA</v>
          </cell>
          <cell r="C237" t="str">
            <v>M2</v>
          </cell>
          <cell r="D237">
            <v>116.72</v>
          </cell>
        </row>
        <row r="238">
          <cell r="A238">
            <v>40133</v>
          </cell>
          <cell r="B238" t="str">
            <v>BLOCOS VAZADOS DE CONCRETO ESTRUTURAL - 14CM - 12MPA</v>
          </cell>
          <cell r="C238" t="str">
            <v>M2</v>
          </cell>
          <cell r="D238">
            <v>121.05</v>
          </cell>
        </row>
        <row r="239">
          <cell r="A239">
            <v>40134</v>
          </cell>
          <cell r="B239" t="str">
            <v>BLOCOS VAZADOS DE CONCRETO ESTRUTURAL - 14CM - 14MPA</v>
          </cell>
          <cell r="C239" t="str">
            <v>M2</v>
          </cell>
          <cell r="D239">
            <v>123.01</v>
          </cell>
        </row>
        <row r="240">
          <cell r="A240">
            <v>40135</v>
          </cell>
          <cell r="B240" t="str">
            <v>BLOCOS VAZADOS DE CONCRETO ESTRUTURAL - 19CM - 8MPA</v>
          </cell>
          <cell r="C240" t="str">
            <v>M2</v>
          </cell>
          <cell r="D240">
            <v>129.87</v>
          </cell>
        </row>
        <row r="241">
          <cell r="A241">
            <v>40136</v>
          </cell>
          <cell r="B241" t="str">
            <v>BLOCOS VAZADOS DE CONCRETO ESTRURURAL - 19CM - 10MPA</v>
          </cell>
          <cell r="C241" t="str">
            <v>M2</v>
          </cell>
          <cell r="D241">
            <v>138.65</v>
          </cell>
        </row>
        <row r="242">
          <cell r="A242">
            <v>40137</v>
          </cell>
          <cell r="B242" t="str">
            <v>BLOCOS VAZADOS DE CONCRETO ESTRUTURAL - 19CM - 12MPA</v>
          </cell>
          <cell r="C242" t="str">
            <v>M2</v>
          </cell>
          <cell r="D242">
            <v>139.96</v>
          </cell>
        </row>
        <row r="243">
          <cell r="A243">
            <v>40138</v>
          </cell>
          <cell r="B243" t="str">
            <v>BLOCOS VAZADOS DE CONCRETO ESTRUTURAL - 19CM - 14MPA</v>
          </cell>
          <cell r="C243" t="str">
            <v>M2</v>
          </cell>
          <cell r="D243">
            <v>149.38999999999999</v>
          </cell>
        </row>
        <row r="244">
          <cell r="A244">
            <v>40140</v>
          </cell>
          <cell r="B244" t="str">
            <v>BLOCOS VAZADOS DE CONCRETO - 09CM</v>
          </cell>
          <cell r="C244" t="str">
            <v>M2</v>
          </cell>
          <cell r="D244">
            <v>76.650000000000006</v>
          </cell>
        </row>
        <row r="245">
          <cell r="A245">
            <v>40141</v>
          </cell>
          <cell r="B245" t="str">
            <v>BLOCOS VAZADOS DE CONCRETO - 14CM</v>
          </cell>
          <cell r="C245" t="str">
            <v>M2</v>
          </cell>
          <cell r="D245">
            <v>89.88</v>
          </cell>
        </row>
        <row r="246">
          <cell r="A246">
            <v>40142</v>
          </cell>
          <cell r="B246" t="str">
            <v>BLOCOS VAZADOS DE CONCRETO - 19CM</v>
          </cell>
          <cell r="C246" t="str">
            <v>M2</v>
          </cell>
          <cell r="D246">
            <v>108.04</v>
          </cell>
        </row>
        <row r="247">
          <cell r="A247">
            <v>40144</v>
          </cell>
          <cell r="B247" t="str">
            <v>BLOCO DE CONCRETO CELULAR AUTOCLAVADO - 15CM</v>
          </cell>
          <cell r="C247" t="str">
            <v>M2</v>
          </cell>
          <cell r="D247">
            <v>171.62</v>
          </cell>
        </row>
        <row r="248">
          <cell r="A248">
            <v>40145</v>
          </cell>
          <cell r="B248" t="str">
            <v>BLOCO DE CONCRETO CELULAR AUTOCLAVADO - 20CM</v>
          </cell>
          <cell r="C248" t="str">
            <v>M2</v>
          </cell>
          <cell r="D248">
            <v>210.93</v>
          </cell>
        </row>
        <row r="249">
          <cell r="A249">
            <v>40150</v>
          </cell>
          <cell r="B249" t="str">
            <v>BLOCOS VAZADOS DE CONCRETO APARENTE - 09CM</v>
          </cell>
          <cell r="C249" t="str">
            <v>M2</v>
          </cell>
          <cell r="D249">
            <v>86.82</v>
          </cell>
        </row>
        <row r="250">
          <cell r="A250">
            <v>40151</v>
          </cell>
          <cell r="B250" t="str">
            <v>BLOCOS VAZADOS DE CONCRETO APARENTE - 14CM</v>
          </cell>
          <cell r="C250" t="str">
            <v>M2</v>
          </cell>
          <cell r="D250">
            <v>101.18</v>
          </cell>
        </row>
        <row r="251">
          <cell r="A251">
            <v>40152</v>
          </cell>
          <cell r="B251" t="str">
            <v>BLOCOS VAZADOS DE CONCRETO APARENTE - 19CM</v>
          </cell>
          <cell r="C251" t="str">
            <v>M2</v>
          </cell>
          <cell r="D251">
            <v>119.86</v>
          </cell>
        </row>
        <row r="252">
          <cell r="A252">
            <v>40160</v>
          </cell>
          <cell r="B252" t="str">
            <v>BLOCOS VAZADOS DE CONCRETO ESTRUTURAL - 14CM - ATÉ 6MPA</v>
          </cell>
          <cell r="C252" t="str">
            <v>M2</v>
          </cell>
          <cell r="D252">
            <v>105.72</v>
          </cell>
        </row>
        <row r="253">
          <cell r="A253">
            <v>40161</v>
          </cell>
          <cell r="B253" t="str">
            <v>BLOCOS VAZADOS DE CONCRETO ESTRUTURAL - 19CM - ATÉ 6MPA</v>
          </cell>
          <cell r="C253" t="str">
            <v>M2</v>
          </cell>
          <cell r="D253">
            <v>122.41</v>
          </cell>
        </row>
        <row r="254">
          <cell r="A254">
            <v>40162</v>
          </cell>
          <cell r="B254" t="str">
            <v>BLOCOS VAZADOS DE CONCRETO ESTRUTURAL APARENTE - 14CM - ATÉ 6MPA</v>
          </cell>
          <cell r="C254" t="str">
            <v>M2</v>
          </cell>
          <cell r="D254">
            <v>109.55</v>
          </cell>
        </row>
        <row r="255">
          <cell r="A255">
            <v>40163</v>
          </cell>
          <cell r="B255" t="str">
            <v>BLOCOS VAZADOS DE CONCRETO ESTRUTURAL APARENTE - 19CM - ATÉ 6MPA</v>
          </cell>
          <cell r="C255" t="str">
            <v>M2</v>
          </cell>
          <cell r="D255">
            <v>125.24</v>
          </cell>
        </row>
        <row r="256">
          <cell r="A256">
            <v>40170</v>
          </cell>
          <cell r="B256" t="str">
            <v>BLOCO CERÂMICO COMUM - 14CM</v>
          </cell>
          <cell r="C256" t="str">
            <v>M2</v>
          </cell>
          <cell r="D256">
            <v>121.4</v>
          </cell>
        </row>
        <row r="257">
          <cell r="A257">
            <v>40171</v>
          </cell>
          <cell r="B257" t="str">
            <v>BLOCO CERÂMICO COMUM - 19CM</v>
          </cell>
          <cell r="C257" t="str">
            <v>M2</v>
          </cell>
          <cell r="D257">
            <v>133.30000000000001</v>
          </cell>
        </row>
        <row r="258">
          <cell r="A258">
            <v>40180</v>
          </cell>
          <cell r="B258" t="str">
            <v>TELA TIPO DEPLOYEE PARA REFORÇO DE ALVENARIA</v>
          </cell>
          <cell r="C258" t="str">
            <v>M2</v>
          </cell>
          <cell r="D258">
            <v>5.8</v>
          </cell>
        </row>
        <row r="259">
          <cell r="A259">
            <v>40195</v>
          </cell>
          <cell r="B259" t="str">
            <v>ARMADURA EM AÇO CA-50 PARA BLOCOS VAZADOS DE CONCRETO ESTRUTURAL</v>
          </cell>
          <cell r="C259" t="str">
            <v>KG</v>
          </cell>
          <cell r="D259">
            <v>12.61</v>
          </cell>
        </row>
        <row r="260">
          <cell r="A260">
            <v>40196</v>
          </cell>
          <cell r="B260" t="str">
            <v>ARMADURA EM AÇO CA-60 PARA BLOCOS VAZADOS DE CONCRETO ESTRUTURAL</v>
          </cell>
          <cell r="C260" t="str">
            <v>KG</v>
          </cell>
          <cell r="D260">
            <v>12.77</v>
          </cell>
        </row>
        <row r="261">
          <cell r="A261">
            <v>40197</v>
          </cell>
          <cell r="B261" t="str">
            <v>CONCRETO "GROUT"</v>
          </cell>
          <cell r="C261" t="str">
            <v>M3</v>
          </cell>
          <cell r="D261">
            <v>922.87</v>
          </cell>
        </row>
        <row r="262">
          <cell r="A262">
            <v>40198</v>
          </cell>
          <cell r="B262" t="str">
            <v>VERGAS, CINTAS E PILARETES DE CONCRETO</v>
          </cell>
          <cell r="C262" t="str">
            <v>M3</v>
          </cell>
          <cell r="D262">
            <v>1905.93</v>
          </cell>
        </row>
        <row r="263">
          <cell r="A263">
            <v>40200</v>
          </cell>
          <cell r="B263" t="str">
            <v>ALVENARIA DE ELEMENTOS VAZADOS</v>
          </cell>
          <cell r="C263" t="str">
            <v>.</v>
          </cell>
          <cell r="D263" t="str">
            <v>.</v>
          </cell>
        </row>
        <row r="264">
          <cell r="A264">
            <v>40204</v>
          </cell>
          <cell r="B264" t="str">
            <v>ELEMENTOS VAZADOS DE TIJOLOS CERÂMICOS</v>
          </cell>
          <cell r="C264" t="str">
            <v>M2</v>
          </cell>
          <cell r="D264">
            <v>166.66</v>
          </cell>
        </row>
        <row r="265">
          <cell r="A265">
            <v>40300</v>
          </cell>
          <cell r="B265" t="str">
            <v>OUTROS ELEMENTOS DIVISÓRIOS</v>
          </cell>
          <cell r="C265" t="str">
            <v>.</v>
          </cell>
          <cell r="D265" t="str">
            <v>.</v>
          </cell>
        </row>
        <row r="266">
          <cell r="A266">
            <v>40330</v>
          </cell>
          <cell r="B266" t="str">
            <v>PLACAS DE GRANILITE - 30MM DE ESPESSURA</v>
          </cell>
          <cell r="C266" t="str">
            <v>M2</v>
          </cell>
          <cell r="D266">
            <v>399.98</v>
          </cell>
        </row>
        <row r="267">
          <cell r="A267">
            <v>40331</v>
          </cell>
          <cell r="B267" t="str">
            <v>PLACAS DE GRANILITE - 40MM DE ESPESSURA</v>
          </cell>
          <cell r="C267" t="str">
            <v>M2</v>
          </cell>
          <cell r="D267">
            <v>448.06</v>
          </cell>
        </row>
        <row r="268">
          <cell r="A268">
            <v>40332</v>
          </cell>
          <cell r="B268" t="str">
            <v>PLACAS DE GRANILITE - 50MM DE ESPESSURA</v>
          </cell>
          <cell r="C268" t="str">
            <v>M2</v>
          </cell>
          <cell r="D268">
            <v>460.06</v>
          </cell>
        </row>
        <row r="269">
          <cell r="A269">
            <v>40335</v>
          </cell>
          <cell r="B269" t="str">
            <v>DIVISÓRIA EM ARDÓSIA CINZA - POLIDA 2 LADOS - ESPESSURA 30MM</v>
          </cell>
          <cell r="C269" t="str">
            <v>M2</v>
          </cell>
          <cell r="D269">
            <v>591.37</v>
          </cell>
        </row>
        <row r="270">
          <cell r="A270">
            <v>40351</v>
          </cell>
          <cell r="B270" t="str">
            <v>VL.01 - DIVISÓRIA DE ACABAMENTO LAMINADO MELAMÍNICO, MIOLO COLMÉIA - PAINEL/PAINEL</v>
          </cell>
          <cell r="C270" t="str">
            <v>M2</v>
          </cell>
          <cell r="D270">
            <v>156.41</v>
          </cell>
        </row>
        <row r="271">
          <cell r="A271">
            <v>40352</v>
          </cell>
          <cell r="B271" t="str">
            <v>VL.02 - DIVISÓRIA DE ACABAMENTO LAMINADO MELAMÍNICO, MIOLO COLMÉIA - PAINEL CEGO</v>
          </cell>
          <cell r="C271" t="str">
            <v>M2</v>
          </cell>
          <cell r="D271">
            <v>147</v>
          </cell>
        </row>
        <row r="272">
          <cell r="A272">
            <v>40353</v>
          </cell>
          <cell r="B272" t="str">
            <v>VL.03 - DIVISÓRIA DE ACABAMENTO LAMINADO MELAMÍNICO, MIOLO COLMÉIA - PORTA/BANDEIRA</v>
          </cell>
          <cell r="C272" t="str">
            <v>M2</v>
          </cell>
          <cell r="D272">
            <v>225.5</v>
          </cell>
        </row>
        <row r="273">
          <cell r="A273">
            <v>40354</v>
          </cell>
          <cell r="B273" t="str">
            <v>VL.04 - DIVISÓRIA DE ACABAMENTO LAMINADO MELAMÍNICO, MIOLO COLMÉIA - PAINEL/VIDRO</v>
          </cell>
          <cell r="C273" t="str">
            <v>M2</v>
          </cell>
          <cell r="D273">
            <v>182.39</v>
          </cell>
        </row>
        <row r="274">
          <cell r="A274">
            <v>40355</v>
          </cell>
          <cell r="B274" t="str">
            <v>VL.05 - DIVISÓRIA DE ACABAMENTO LAMINADO MELAMÍNICO, MIOLO COLMÉIA - PORTA/VIDRO</v>
          </cell>
          <cell r="C274" t="str">
            <v>M2</v>
          </cell>
          <cell r="D274">
            <v>300.64</v>
          </cell>
        </row>
        <row r="275">
          <cell r="A275">
            <v>40356</v>
          </cell>
          <cell r="B275" t="str">
            <v>VL.06 - DIVISÓRIA DE ACABAMENTO LAMINADO MELAMÍNICO, MIOLO COLMÉIA - PAINEL/VIDRO/PAINEL</v>
          </cell>
          <cell r="C275" t="str">
            <v>M2</v>
          </cell>
          <cell r="D275">
            <v>178.09</v>
          </cell>
        </row>
        <row r="276">
          <cell r="A276">
            <v>40357</v>
          </cell>
          <cell r="B276" t="str">
            <v>VL.07 - DIVISÓRIA DE ACABAMENTO LAMINADO MELAMÍNICO, MIOLO COLMÉIA - PAINEL/VIDRO/VIDRO</v>
          </cell>
          <cell r="C276" t="str">
            <v>M2</v>
          </cell>
          <cell r="D276">
            <v>208.31</v>
          </cell>
        </row>
        <row r="277">
          <cell r="A277">
            <v>40358</v>
          </cell>
          <cell r="B277" t="str">
            <v>VL.08 - DIVISÓRIA DE ACABAMENTO  LAMINADO MELAMÍNICO, MIOLO COLMÉIA - PORTA/BONECA/PAINEL</v>
          </cell>
          <cell r="C277" t="str">
            <v>M2</v>
          </cell>
          <cell r="D277">
            <v>259.5</v>
          </cell>
        </row>
        <row r="278">
          <cell r="A278">
            <v>40359</v>
          </cell>
          <cell r="B278" t="str">
            <v>VL.09 - DIVISÓRIA DE ACABAMENTO  LAMINADO MELAMÍNICO, MIOLO COLMÉIA - PORTA/BONECA/VIDRO</v>
          </cell>
          <cell r="C278" t="str">
            <v>M2</v>
          </cell>
          <cell r="D278">
            <v>367.66</v>
          </cell>
        </row>
        <row r="279">
          <cell r="A279">
            <v>45000</v>
          </cell>
          <cell r="B279" t="str">
            <v>DEMOLIÇÕES</v>
          </cell>
          <cell r="C279" t="str">
            <v>.</v>
          </cell>
          <cell r="D279" t="str">
            <v>.</v>
          </cell>
        </row>
        <row r="280">
          <cell r="A280">
            <v>45001</v>
          </cell>
          <cell r="B280" t="str">
            <v>DEMOLIÇÃO DE ALVENARIA ESTRUTURAL DE BLOCOS VAZADOS DE CONCRETO</v>
          </cell>
          <cell r="C280" t="str">
            <v>M3</v>
          </cell>
          <cell r="D280">
            <v>92.21</v>
          </cell>
        </row>
        <row r="281">
          <cell r="A281">
            <v>45004</v>
          </cell>
          <cell r="B281" t="str">
            <v>DEMOLIÇÃO DE ALVENARIA EM GERAL (TIJOLOS OU BLOCOS)</v>
          </cell>
          <cell r="C281" t="str">
            <v>M3</v>
          </cell>
          <cell r="D281">
            <v>69.150000000000006</v>
          </cell>
        </row>
        <row r="282">
          <cell r="A282">
            <v>45007</v>
          </cell>
          <cell r="B282" t="str">
            <v>DEMOLIÇÃO DE ALVENARIA DE ELEMENTOS VAZADOS</v>
          </cell>
          <cell r="C282" t="str">
            <v>M3</v>
          </cell>
          <cell r="D282">
            <v>57.63</v>
          </cell>
        </row>
        <row r="283">
          <cell r="A283">
            <v>45009</v>
          </cell>
          <cell r="B283" t="str">
            <v>DEMOLIÇÃO DE VERGAS, CINTAS E PILARETES DE CONCRETO</v>
          </cell>
          <cell r="C283" t="str">
            <v>M3</v>
          </cell>
          <cell r="D283">
            <v>299.67</v>
          </cell>
        </row>
        <row r="284">
          <cell r="A284">
            <v>45010</v>
          </cell>
          <cell r="B284" t="str">
            <v>DEMOLIÇÃO DE PLACAS DIVISÓRIAS DE GRANILITE OU SIMILAR</v>
          </cell>
          <cell r="C284" t="str">
            <v>M2</v>
          </cell>
          <cell r="D284">
            <v>11.53</v>
          </cell>
        </row>
        <row r="285">
          <cell r="A285">
            <v>45015</v>
          </cell>
          <cell r="B285" t="str">
            <v>DEMOLIÇÃO DE DIVISÓRIAS - CHAPAS OU TÁBUAS, INCLUSIVE ENTARUGAMENTO</v>
          </cell>
          <cell r="C285" t="str">
            <v>M2</v>
          </cell>
          <cell r="D285">
            <v>9.2200000000000006</v>
          </cell>
        </row>
        <row r="286">
          <cell r="A286">
            <v>46000</v>
          </cell>
          <cell r="B286" t="str">
            <v>RETIRADAS</v>
          </cell>
          <cell r="C286" t="str">
            <v>.</v>
          </cell>
          <cell r="D286" t="str">
            <v>.</v>
          </cell>
        </row>
        <row r="287">
          <cell r="A287">
            <v>46005</v>
          </cell>
          <cell r="B287" t="str">
            <v>RETIRADA DE ALVENARIA DE BLOCOS DE PEDRA NATURAL</v>
          </cell>
          <cell r="C287" t="str">
            <v>M3</v>
          </cell>
          <cell r="D287">
            <v>149.84</v>
          </cell>
        </row>
        <row r="288">
          <cell r="A288">
            <v>46007</v>
          </cell>
          <cell r="B288" t="str">
            <v>RETIRADA DE ALVENARIA DE TIJOLOS DE VIDRO OU ELEMENTOS VAZADOS</v>
          </cell>
          <cell r="C288" t="str">
            <v>M2</v>
          </cell>
          <cell r="D288">
            <v>23.05</v>
          </cell>
        </row>
        <row r="289">
          <cell r="A289">
            <v>46010</v>
          </cell>
          <cell r="B289" t="str">
            <v>RETIRADA DE PLACAS DIVISÓRIAS DE GRANILITE OU SIMILAR</v>
          </cell>
          <cell r="C289" t="str">
            <v>M2</v>
          </cell>
          <cell r="D289">
            <v>23.05</v>
          </cell>
        </row>
        <row r="290">
          <cell r="A290">
            <v>46015</v>
          </cell>
          <cell r="B290" t="str">
            <v>RETIRADA DE DIVISÓRIAS - CHAPAS OU TÁBUAS, EXCLUSIVE ENTARUGAMENTO</v>
          </cell>
          <cell r="C290" t="str">
            <v>M2</v>
          </cell>
          <cell r="D290">
            <v>11.41</v>
          </cell>
        </row>
        <row r="291">
          <cell r="A291">
            <v>46016</v>
          </cell>
          <cell r="B291" t="str">
            <v>RETIRADA DE DIVISÓRIAS - CHAPAS OU TÁBUAS, INCLUSIVE ENTARUGAMENTO</v>
          </cell>
          <cell r="C291" t="str">
            <v>M2</v>
          </cell>
          <cell r="D291">
            <v>22.82</v>
          </cell>
        </row>
        <row r="292">
          <cell r="A292">
            <v>46019</v>
          </cell>
          <cell r="B292" t="str">
            <v>RETIRADA DE DIVISÓRIAS - CHAPAS FIB.MADEIRA, COM MONTANTES METÁLICOS</v>
          </cell>
          <cell r="C292" t="str">
            <v>M2</v>
          </cell>
          <cell r="D292">
            <v>34.22</v>
          </cell>
        </row>
        <row r="293">
          <cell r="A293">
            <v>47000</v>
          </cell>
          <cell r="B293" t="str">
            <v>RECOLOCAÇÕES</v>
          </cell>
          <cell r="C293" t="str">
            <v>.</v>
          </cell>
          <cell r="D293" t="str">
            <v>.</v>
          </cell>
        </row>
        <row r="294">
          <cell r="A294">
            <v>47010</v>
          </cell>
          <cell r="B294" t="str">
            <v>RECOLOCAÇÃO DE PLACAS DIVISÓRIAS DE GRANILITE OU SIMILAR</v>
          </cell>
          <cell r="C294" t="str">
            <v>M2</v>
          </cell>
          <cell r="D294">
            <v>70.91</v>
          </cell>
        </row>
        <row r="295">
          <cell r="A295">
            <v>47015</v>
          </cell>
          <cell r="B295" t="str">
            <v>RECOLOCAÇÃO DE DIVISÓRIAS - CHAPAS OU TÁBUAS, EXCLUSIVE ENTARUGAMENTO</v>
          </cell>
          <cell r="C295" t="str">
            <v>M2</v>
          </cell>
          <cell r="D295">
            <v>21.7</v>
          </cell>
        </row>
        <row r="296">
          <cell r="A296">
            <v>47016</v>
          </cell>
          <cell r="B296" t="str">
            <v>RECOLOCAÇÃO DE DIVISÓRIAS - CHAPAS OU TÁBUAS, INCLUSIVE ENTARUGAMENTO</v>
          </cell>
          <cell r="C296" t="str">
            <v>M2</v>
          </cell>
          <cell r="D296">
            <v>43.95</v>
          </cell>
        </row>
        <row r="297">
          <cell r="A297">
            <v>47019</v>
          </cell>
          <cell r="B297" t="str">
            <v>RECOLOCAÇÃO DE DIVISÓRIAS - CHAPAS FIB.MADEIRA, COM MONTANTES METÁLICOS</v>
          </cell>
          <cell r="C297" t="str">
            <v>M2</v>
          </cell>
          <cell r="D297">
            <v>61.82</v>
          </cell>
        </row>
        <row r="298">
          <cell r="A298">
            <v>50000</v>
          </cell>
          <cell r="B298" t="str">
            <v>IMPERMEABILIZACOES</v>
          </cell>
        </row>
        <row r="299">
          <cell r="A299">
            <v>50100</v>
          </cell>
          <cell r="B299" t="str">
            <v>IMPERMEABILIZANTE CONTRA UMIDADE DO SOLO</v>
          </cell>
          <cell r="C299" t="str">
            <v>.</v>
          </cell>
          <cell r="D299" t="str">
            <v>.</v>
          </cell>
        </row>
        <row r="300">
          <cell r="A300">
            <v>50101</v>
          </cell>
          <cell r="B300" t="str">
            <v>ARGAMASSA IMPERMEABILIZANTE DE CIMENTO E AREIA (REBOCO IMPERMEÁVEL) - TRAÇO 1:3, ESPESSURA DE 20MM</v>
          </cell>
          <cell r="C300" t="str">
            <v>M2</v>
          </cell>
          <cell r="D300">
            <v>60.57</v>
          </cell>
        </row>
        <row r="301">
          <cell r="A301">
            <v>50103</v>
          </cell>
          <cell r="B301" t="str">
            <v>ARGAMASSA IMPERMEABILIZANTE DE CIMENTO E AREIA (SUBSOLOS) - TRAÇO 1:2,5, ESPESSURA DE 20MM</v>
          </cell>
          <cell r="C301" t="str">
            <v>M2</v>
          </cell>
          <cell r="D301">
            <v>61.36</v>
          </cell>
        </row>
        <row r="302">
          <cell r="A302">
            <v>50130</v>
          </cell>
          <cell r="B302" t="str">
            <v>CIMENTO IMPERMEABILIZANTE DE CRISTALIZAÇÃO - ESTRUTUTURA ENTERRADA</v>
          </cell>
          <cell r="C302" t="str">
            <v>M2</v>
          </cell>
          <cell r="D302">
            <v>84.21</v>
          </cell>
        </row>
        <row r="303">
          <cell r="A303">
            <v>50140</v>
          </cell>
          <cell r="B303" t="str">
            <v>REGULARIZAÇÃO COM ARGAMASSA DE CIMENTO E AREIA - TRAÇO 1:3, ESPESSURA MÉDIA 30MM</v>
          </cell>
          <cell r="C303" t="str">
            <v>M2</v>
          </cell>
          <cell r="D303">
            <v>45.44</v>
          </cell>
        </row>
        <row r="304">
          <cell r="A304">
            <v>50143</v>
          </cell>
          <cell r="B304" t="str">
            <v>PINTURA PROTETORA COM TINTA BETUMINOSA (PARA  ARGAMASSA IMPERMEÁVEL) - 2 DEMÃOS</v>
          </cell>
          <cell r="C304" t="str">
            <v>M2</v>
          </cell>
          <cell r="D304">
            <v>18.18</v>
          </cell>
        </row>
        <row r="305">
          <cell r="A305">
            <v>50147</v>
          </cell>
          <cell r="B305" t="str">
            <v>PROTEÇÃO MECÂNICA COM ARGAMASSA DE CIMENTO E AREIA - TRAÇO 1:7, ESPESSURA MÉDIA 30MM</v>
          </cell>
          <cell r="C305" t="str">
            <v>M2</v>
          </cell>
          <cell r="D305">
            <v>42.12</v>
          </cell>
        </row>
        <row r="306">
          <cell r="A306">
            <v>50200</v>
          </cell>
          <cell r="B306" t="str">
            <v>IMPERMEABILIZANTE CONTRA ÁGUA SOB PRESSÃO</v>
          </cell>
          <cell r="C306" t="str">
            <v>.</v>
          </cell>
          <cell r="D306" t="str">
            <v>.</v>
          </cell>
        </row>
        <row r="307">
          <cell r="A307">
            <v>50202</v>
          </cell>
          <cell r="B307" t="str">
            <v>ARGAMASSA IMPERMEABILIZANTE DE CIMENTO E AREIA (RESERVATÓRIOS E PISCINAS) - TRAÇO 1:3, ESPESSURA 30MM</v>
          </cell>
          <cell r="C307" t="str">
            <v>M2</v>
          </cell>
          <cell r="D307">
            <v>124.65</v>
          </cell>
        </row>
        <row r="308">
          <cell r="A308">
            <v>50230</v>
          </cell>
          <cell r="B308" t="str">
            <v>CIMENTO IMPERMEABILIZANTE DE CRISTALIZAÇÃO - ESTRUTURA ELEVADA</v>
          </cell>
          <cell r="C308" t="str">
            <v>M2</v>
          </cell>
          <cell r="D308">
            <v>76.790000000000006</v>
          </cell>
        </row>
        <row r="309">
          <cell r="A309">
            <v>50243</v>
          </cell>
          <cell r="B309" t="str">
            <v>PINTURA PROTETORA COM TINTA BETUMINOSA (PARA ARGAMASSA IMPERMEÁVEL) - 2 DEMÃOS</v>
          </cell>
          <cell r="C309" t="str">
            <v>M2</v>
          </cell>
          <cell r="D309">
            <v>18.18</v>
          </cell>
        </row>
        <row r="310">
          <cell r="A310">
            <v>50244</v>
          </cell>
          <cell r="B310" t="str">
            <v>PINTURA PROTETORA COM TINTA A BASE DE EPÓXI (PARA ARGAMASSA IMPERMEÁVEL)</v>
          </cell>
          <cell r="C310" t="str">
            <v>M2</v>
          </cell>
          <cell r="D310">
            <v>189.56</v>
          </cell>
        </row>
        <row r="311">
          <cell r="A311">
            <v>50300</v>
          </cell>
          <cell r="B311" t="str">
            <v>IMPERMEABILIZANTE CONTRA ÁGUA DE PERCOLAÇÃO</v>
          </cell>
          <cell r="C311" t="str">
            <v>.</v>
          </cell>
          <cell r="D311" t="str">
            <v>.</v>
          </cell>
        </row>
        <row r="312">
          <cell r="A312">
            <v>50302</v>
          </cell>
          <cell r="B312" t="str">
            <v>ARGAMASSA IMPERMEABILIZANTE DE CIMENTO E AREIA (CALHAS E MARQUISES) - TRAÇO 1:3, ESPESSURA 30MM</v>
          </cell>
          <cell r="C312" t="str">
            <v>M2</v>
          </cell>
          <cell r="D312">
            <v>124.65</v>
          </cell>
        </row>
        <row r="313">
          <cell r="A313">
            <v>50305</v>
          </cell>
          <cell r="B313" t="str">
            <v>IMPERMEABILIZAÇÃO COM MEMBRANAS ASFÁLTICAS - COM 3 CAMADAS DE FELTRO ASFÁLTICO 15LBS</v>
          </cell>
          <cell r="C313" t="str">
            <v>M2</v>
          </cell>
          <cell r="D313">
            <v>311.60000000000002</v>
          </cell>
        </row>
        <row r="314">
          <cell r="A314">
            <v>50306</v>
          </cell>
          <cell r="B314" t="str">
            <v>IMPERMEABILIZAÇÃO COM MEMBRANAS ASFÁLTICAS - COM 4 CAMADAS DE FELTRO ASFÁLTICO 15LBS</v>
          </cell>
          <cell r="C314" t="str">
            <v>M2</v>
          </cell>
          <cell r="D314">
            <v>435.1</v>
          </cell>
        </row>
        <row r="315">
          <cell r="A315">
            <v>50307</v>
          </cell>
          <cell r="B315" t="str">
            <v>IMPERMEABILIZAÇÃO COM MEMBRANAS ASFÁLTICAS - COM 5 CAMADAS DE FELTRO ASFÁLTICO 15LBS</v>
          </cell>
          <cell r="C315" t="str">
            <v>M2</v>
          </cell>
          <cell r="D315">
            <v>603.11</v>
          </cell>
        </row>
        <row r="316">
          <cell r="A316">
            <v>50308</v>
          </cell>
          <cell r="B316" t="str">
            <v>MANTA ASFÁLTICA ESPESSURA DE 3MM COM VÉU DE POLIÉSTER COLADA A MAÇARICO</v>
          </cell>
          <cell r="C316" t="str">
            <v>M2</v>
          </cell>
          <cell r="D316">
            <v>121.88</v>
          </cell>
        </row>
        <row r="317">
          <cell r="A317">
            <v>50309</v>
          </cell>
          <cell r="B317" t="str">
            <v>MANTA ASFÁLTICA ESPESSURA DE 4MM COM VÉU DE POLIÉSTER COLADA A MAÇARICO</v>
          </cell>
          <cell r="C317" t="str">
            <v>M2</v>
          </cell>
          <cell r="D317">
            <v>128.41</v>
          </cell>
        </row>
        <row r="318">
          <cell r="A318">
            <v>50311</v>
          </cell>
          <cell r="B318" t="str">
            <v>MANTA ASFÁLTICA ESPESSURA DE 4MM ANTI RAIZ COM VÉU DE POLIÉSTER</v>
          </cell>
          <cell r="C318" t="str">
            <v>M2</v>
          </cell>
          <cell r="D318">
            <v>137.38999999999999</v>
          </cell>
        </row>
        <row r="319">
          <cell r="A319">
            <v>50312</v>
          </cell>
          <cell r="B319" t="str">
            <v>IMPERMEABILIZAÇÃO A BASE DE EMULSÃO ASFÁLTICA - ESTRUTURADA COM TECIDO POLIÉSTER - 2 CAMADAS DE ESTRUTURANTE</v>
          </cell>
          <cell r="C319" t="str">
            <v>M2</v>
          </cell>
          <cell r="D319">
            <v>113.61</v>
          </cell>
        </row>
        <row r="320">
          <cell r="A320">
            <v>50313</v>
          </cell>
          <cell r="B320" t="str">
            <v>IMPERMEABILIZAÇÃO A BASE DE EMULSÃO ASFÁLTICA ESTRUTURADA COM TECIDO DE POLIÉSTER - 3 CAMADAS DE ESTRUTURANTE</v>
          </cell>
          <cell r="C320" t="str">
            <v>M2</v>
          </cell>
          <cell r="D320">
            <v>128.16999999999999</v>
          </cell>
        </row>
        <row r="321">
          <cell r="A321">
            <v>50317</v>
          </cell>
          <cell r="B321" t="str">
            <v>IMPERMEABILIZAÇÃO A BASE DE EMULSÃO ASFÁLTICA MODIFICADA COM ELASTÔMEROS - ESTRUTURADA COM TECIDO DE POLIÉSTER - 2 CAMADAS DE ESTRUTURANTE</v>
          </cell>
          <cell r="C321" t="str">
            <v>M2</v>
          </cell>
          <cell r="D321">
            <v>130.74</v>
          </cell>
        </row>
        <row r="322">
          <cell r="A322">
            <v>50340</v>
          </cell>
          <cell r="B322" t="str">
            <v>REGULARIZAÇÃO COM ARGAMASSA DE CIMENTO E AREIA - TRAÇO 1:3, ESPESSURA MÉDIA 30MM</v>
          </cell>
          <cell r="C322" t="str">
            <v>M2</v>
          </cell>
          <cell r="D322">
            <v>45.44</v>
          </cell>
        </row>
        <row r="323">
          <cell r="A323">
            <v>50343</v>
          </cell>
          <cell r="B323" t="str">
            <v>PINTURA PROTETORA COM TINTA BETUMINOSA (PARA ARGAMASSA IMPERMEÁVEL) - 2 DEMÃOS</v>
          </cell>
          <cell r="C323" t="str">
            <v>M2</v>
          </cell>
          <cell r="D323">
            <v>18.18</v>
          </cell>
        </row>
        <row r="324">
          <cell r="A324">
            <v>50347</v>
          </cell>
          <cell r="B324" t="str">
            <v>PROTEÇÃO MECÂNICA COM ARGAMASSA DE CIMENTO E AREIA - TRAÇO 1:7, ESPESSURA MÉDIA 30MM</v>
          </cell>
          <cell r="C324" t="str">
            <v>M2</v>
          </cell>
          <cell r="D324">
            <v>42.12</v>
          </cell>
        </row>
        <row r="325">
          <cell r="A325">
            <v>50354</v>
          </cell>
          <cell r="B325" t="str">
            <v>ARGILA EXPANDIDA SOLTA</v>
          </cell>
          <cell r="C325" t="str">
            <v>M3</v>
          </cell>
          <cell r="D325">
            <v>617.26</v>
          </cell>
        </row>
        <row r="326">
          <cell r="A326">
            <v>50355</v>
          </cell>
          <cell r="B326" t="str">
            <v>ISOLAMENTO TÉRMICO COM ARGILA EXPANDIDA SOLTA - ESPESSURA 70MM</v>
          </cell>
          <cell r="C326" t="str">
            <v>M2</v>
          </cell>
          <cell r="D326">
            <v>78.37</v>
          </cell>
        </row>
        <row r="327">
          <cell r="A327">
            <v>50373</v>
          </cell>
          <cell r="B327" t="str">
            <v>ISOLAMENTO TÉRMICO COM POLIESTIRENO EXPANDIDO - ESPESSURA 50MM</v>
          </cell>
          <cell r="C327" t="str">
            <v>M2</v>
          </cell>
          <cell r="D327">
            <v>44.58</v>
          </cell>
        </row>
        <row r="328">
          <cell r="A328">
            <v>50400</v>
          </cell>
          <cell r="B328" t="str">
            <v>JUNTAS DE DILATAÇÃO</v>
          </cell>
          <cell r="C328" t="str">
            <v>.</v>
          </cell>
          <cell r="D328" t="str">
            <v>.</v>
          </cell>
        </row>
        <row r="329">
          <cell r="A329">
            <v>50410</v>
          </cell>
          <cell r="B329" t="str">
            <v>MASTIQUE ELÁSTICO A BASE DE SILICONE</v>
          </cell>
          <cell r="C329" t="str">
            <v>DM3</v>
          </cell>
          <cell r="D329">
            <v>101.78</v>
          </cell>
        </row>
        <row r="330">
          <cell r="A330">
            <v>50430</v>
          </cell>
          <cell r="B330" t="str">
            <v>MASTIQUE ELÁSTICO A BASE DE POLIURETANO - MONOCOMPONENTE</v>
          </cell>
          <cell r="C330" t="str">
            <v>DM3</v>
          </cell>
          <cell r="D330">
            <v>172.73</v>
          </cell>
        </row>
        <row r="331">
          <cell r="A331">
            <v>50450</v>
          </cell>
          <cell r="B331" t="str">
            <v>FORNECIMENTO E COLOCAÇÃO DE JUNTA DE DILATAÇÃO DE ELASTÔMERO DE NEOPRENE, TIPO JEENE JJ2540VV OU SIMILAR</v>
          </cell>
          <cell r="C331" t="str">
            <v>M</v>
          </cell>
          <cell r="D331">
            <v>566.39</v>
          </cell>
        </row>
        <row r="332">
          <cell r="A332">
            <v>55000</v>
          </cell>
          <cell r="B332" t="str">
            <v>DEMOLIÇÕES</v>
          </cell>
          <cell r="C332" t="str">
            <v>.</v>
          </cell>
          <cell r="D332" t="str">
            <v>.</v>
          </cell>
        </row>
        <row r="333">
          <cell r="A333">
            <v>55001</v>
          </cell>
          <cell r="B333" t="str">
            <v>DEMOLIÇÃO DE ARGAMASSA IMPERMEÁVEL - ESPESSURA MÉDIA DE 30MM</v>
          </cell>
          <cell r="C333" t="str">
            <v>M2</v>
          </cell>
          <cell r="D333">
            <v>11.53</v>
          </cell>
        </row>
        <row r="334">
          <cell r="A334">
            <v>55002</v>
          </cell>
          <cell r="B334" t="str">
            <v>DEMOLIÇÃO DE SISTEMAS IMPERMEABILIZANTES DE BASE ASFÁLTICA</v>
          </cell>
          <cell r="C334" t="str">
            <v>M2</v>
          </cell>
          <cell r="D334">
            <v>4.6100000000000003</v>
          </cell>
        </row>
        <row r="335">
          <cell r="A335">
            <v>55005</v>
          </cell>
          <cell r="B335" t="str">
            <v>DEMOLIÇÃO DE SISTEMAS DE ISOLAMENTO TÉRMICO EM GERAL</v>
          </cell>
          <cell r="C335" t="str">
            <v>M2</v>
          </cell>
          <cell r="D335">
            <v>2.31</v>
          </cell>
        </row>
        <row r="336">
          <cell r="A336">
            <v>55010</v>
          </cell>
          <cell r="B336" t="str">
            <v>DEMOLIÇÃO DE CAPEAMENTO PROTETOR, EXECUTADO COM ARGAMASSA DE CIMENTO E AREIA</v>
          </cell>
          <cell r="C336" t="str">
            <v>M2</v>
          </cell>
          <cell r="D336">
            <v>6.92</v>
          </cell>
        </row>
        <row r="337">
          <cell r="A337">
            <v>55012</v>
          </cell>
          <cell r="B337" t="str">
            <v>DEMOLIÇÃO DE PROTEÇÃO TERMOMECÂNICA - LADRILHOS CERÂMICOS OU HIDRÁULICOS</v>
          </cell>
          <cell r="C337" t="str">
            <v>M2</v>
          </cell>
          <cell r="D337">
            <v>13.83</v>
          </cell>
        </row>
        <row r="338">
          <cell r="A338">
            <v>55015</v>
          </cell>
          <cell r="B338" t="str">
            <v>DEMOLIÇÃO DE ARGAMASSA DE REGULARIZAÇÃO - ESPESSURA MÉDIA DE 30MM</v>
          </cell>
          <cell r="C338" t="str">
            <v>M2</v>
          </cell>
          <cell r="D338">
            <v>11.53</v>
          </cell>
        </row>
        <row r="339">
          <cell r="A339">
            <v>56000</v>
          </cell>
          <cell r="B339" t="str">
            <v>RETIRADAS</v>
          </cell>
          <cell r="C339" t="str">
            <v>.</v>
          </cell>
          <cell r="D339" t="str">
            <v>.</v>
          </cell>
        </row>
        <row r="340">
          <cell r="A340">
            <v>56005</v>
          </cell>
          <cell r="B340" t="str">
            <v>RETIRADA DE ISOLAMENTO TÉRMICO - TIJOLOS CERÂMICOS FURADOS</v>
          </cell>
          <cell r="C340" t="str">
            <v>M2</v>
          </cell>
          <cell r="D340">
            <v>6.92</v>
          </cell>
        </row>
        <row r="341">
          <cell r="A341">
            <v>56006</v>
          </cell>
          <cell r="B341" t="str">
            <v>RETIRADA DE ISOLAMENTO TÉRMICO - AGREGADOS SOLTOS EM GERAL</v>
          </cell>
          <cell r="C341" t="str">
            <v>M3</v>
          </cell>
          <cell r="D341">
            <v>46.1</v>
          </cell>
        </row>
        <row r="342">
          <cell r="A342">
            <v>57000</v>
          </cell>
          <cell r="B342" t="str">
            <v>RETIRADAS</v>
          </cell>
          <cell r="C342" t="str">
            <v>.</v>
          </cell>
          <cell r="D342" t="str">
            <v>.</v>
          </cell>
        </row>
        <row r="343">
          <cell r="A343">
            <v>57006</v>
          </cell>
          <cell r="B343" t="str">
            <v>RECOLOCAÇÃO DE ISOLAMENTO TÉRMICO - AGREGADOS SOLTOS EM GERAL</v>
          </cell>
          <cell r="C343" t="str">
            <v>M3</v>
          </cell>
          <cell r="D343">
            <v>103.73</v>
          </cell>
        </row>
        <row r="344">
          <cell r="A344">
            <v>58000</v>
          </cell>
          <cell r="B344" t="str">
            <v>SERVIÇOS PARCIAIS</v>
          </cell>
          <cell r="C344" t="str">
            <v>.</v>
          </cell>
          <cell r="D344" t="str">
            <v>.</v>
          </cell>
        </row>
        <row r="345">
          <cell r="A345">
            <v>59000</v>
          </cell>
          <cell r="B345" t="str">
            <v>RESINAS</v>
          </cell>
          <cell r="C345" t="str">
            <v>.</v>
          </cell>
          <cell r="D345" t="str">
            <v>.</v>
          </cell>
        </row>
        <row r="346">
          <cell r="A346">
            <v>60000</v>
          </cell>
          <cell r="B346" t="str">
            <v>COBERTURAS</v>
          </cell>
        </row>
        <row r="347">
          <cell r="A347">
            <v>60100</v>
          </cell>
          <cell r="B347" t="str">
            <v>ESTRUTURAS DE COBERTURA</v>
          </cell>
          <cell r="C347" t="str">
            <v>.</v>
          </cell>
          <cell r="D347" t="str">
            <v>.</v>
          </cell>
        </row>
        <row r="348">
          <cell r="A348">
            <v>60110</v>
          </cell>
          <cell r="B348" t="str">
            <v>ESTRUTURA DE MADEIRA, EM TERÇAS, PARA TELHAS ONDULADAS CRFS/AL/PL/AG</v>
          </cell>
          <cell r="C348" t="str">
            <v>M2</v>
          </cell>
          <cell r="D348">
            <v>63.85</v>
          </cell>
        </row>
        <row r="349">
          <cell r="A349">
            <v>60113</v>
          </cell>
          <cell r="B349" t="str">
            <v>ESTRUTURA DE MADEIRA, PONTALETADA, PARA TELHAS ONDULADAS CRFS/AL/PL/AG</v>
          </cell>
          <cell r="C349" t="str">
            <v>M2</v>
          </cell>
          <cell r="D349">
            <v>225.58</v>
          </cell>
        </row>
        <row r="350">
          <cell r="A350">
            <v>60115</v>
          </cell>
          <cell r="B350" t="str">
            <v>ESTRUTURA COM TESOURAS DE MADEIRA PARA TELHAS ONDULADAS CRFS/AL/PL - VÃOS ATÉ 7,00M</v>
          </cell>
          <cell r="C350" t="str">
            <v>M2</v>
          </cell>
          <cell r="D350">
            <v>145.08000000000001</v>
          </cell>
        </row>
        <row r="351">
          <cell r="A351">
            <v>60116</v>
          </cell>
          <cell r="B351" t="str">
            <v>ESTRUTURA COM TESOURAS DE MADEIRA PARA TELHAS ONDULADAS CRFS/AL/PL - VÃOS 7,01 À 10,00M</v>
          </cell>
          <cell r="C351" t="str">
            <v>M2</v>
          </cell>
          <cell r="D351">
            <v>159.65</v>
          </cell>
        </row>
        <row r="352">
          <cell r="A352">
            <v>60117</v>
          </cell>
          <cell r="B352" t="str">
            <v>ESTRUTURA COM TESOURAS DE MADEIRA PARA TELHAS ONDULADAS CRFS/AL/PL - VÃOS 10,01 À 13,00M</v>
          </cell>
          <cell r="C352" t="str">
            <v>M2</v>
          </cell>
          <cell r="D352">
            <v>188.61</v>
          </cell>
        </row>
        <row r="353">
          <cell r="A353">
            <v>60118</v>
          </cell>
          <cell r="B353" t="str">
            <v>ESTRUTURA COM TESOURAS DE MADEIRA PARA TELHAS ONDULADAS CRFS/AL/PL - VÃOS 13,01 À 18,00M</v>
          </cell>
          <cell r="C353" t="str">
            <v>M2</v>
          </cell>
          <cell r="D353">
            <v>224.09</v>
          </cell>
        </row>
        <row r="354">
          <cell r="A354">
            <v>60130</v>
          </cell>
          <cell r="B354" t="str">
            <v>FORNECIMENTO DE ESTRUTURA METÁLICA PARA COBERTURA</v>
          </cell>
          <cell r="C354" t="str">
            <v>KG</v>
          </cell>
          <cell r="D354">
            <v>16.43</v>
          </cell>
        </row>
        <row r="355">
          <cell r="A355">
            <v>60131</v>
          </cell>
          <cell r="B355" t="str">
            <v>MONTAGEM DE ESTRUTURA METÁLICA PARA COBERTURA</v>
          </cell>
          <cell r="C355" t="str">
            <v>KG</v>
          </cell>
          <cell r="D355">
            <v>3.23</v>
          </cell>
        </row>
        <row r="356">
          <cell r="A356">
            <v>60200</v>
          </cell>
          <cell r="B356" t="str">
            <v>TELHADOS</v>
          </cell>
          <cell r="C356" t="str">
            <v>.</v>
          </cell>
          <cell r="D356" t="str">
            <v>.</v>
          </cell>
        </row>
        <row r="357">
          <cell r="A357">
            <v>60203</v>
          </cell>
          <cell r="B357" t="str">
            <v>TELHAS DE BARRO COZIDO - PAULISTA</v>
          </cell>
          <cell r="C357" t="str">
            <v>M2</v>
          </cell>
          <cell r="D357">
            <v>170.96</v>
          </cell>
        </row>
        <row r="358">
          <cell r="A358">
            <v>60204</v>
          </cell>
          <cell r="B358" t="str">
            <v>TELHAS DE BARRO COZIDO - SUPER-PAULISTA (PLAN)</v>
          </cell>
          <cell r="C358" t="str">
            <v>M2</v>
          </cell>
          <cell r="D358">
            <v>161.97</v>
          </cell>
        </row>
        <row r="359">
          <cell r="A359">
            <v>60205</v>
          </cell>
          <cell r="B359" t="str">
            <v>TELHAS DE BARRO COZIDO - FRANCESA</v>
          </cell>
          <cell r="C359" t="str">
            <v>M2</v>
          </cell>
          <cell r="D359">
            <v>99.79</v>
          </cell>
        </row>
        <row r="360">
          <cell r="A360">
            <v>60221</v>
          </cell>
          <cell r="B360" t="str">
            <v>TELHA ONDULADA CRFS 6MM</v>
          </cell>
          <cell r="C360" t="str">
            <v>M2</v>
          </cell>
          <cell r="D360">
            <v>58.56</v>
          </cell>
        </row>
        <row r="361">
          <cell r="A361">
            <v>60222</v>
          </cell>
          <cell r="B361" t="str">
            <v>TELHA ONDULADA CRFS 8MM</v>
          </cell>
          <cell r="C361" t="str">
            <v>M2</v>
          </cell>
          <cell r="D361">
            <v>87.38</v>
          </cell>
        </row>
        <row r="362">
          <cell r="A362">
            <v>60223</v>
          </cell>
          <cell r="B362" t="str">
            <v>TELHA ESTRUTURAL TRAPEZOIDAL EM CRFS, LARGURA ÚTIL=44CM - ESPESSURA 8MM</v>
          </cell>
          <cell r="C362" t="str">
            <v>M2</v>
          </cell>
          <cell r="D362">
            <v>160.29</v>
          </cell>
        </row>
        <row r="363">
          <cell r="A363">
            <v>60225</v>
          </cell>
          <cell r="B363" t="str">
            <v>TELHA ESTRUTURAL TRAPEZOIDAL EM CRFS, LARGURA ÚTIL=90CM - ESPESSURA 8MM</v>
          </cell>
          <cell r="C363" t="str">
            <v>M2</v>
          </cell>
          <cell r="D363">
            <v>137.93</v>
          </cell>
        </row>
        <row r="364">
          <cell r="A364">
            <v>60243</v>
          </cell>
          <cell r="B364" t="str">
            <v>TELHA TRAPEZOIDAL DUPLA EM AÇO GALVANIZADO - E= 0,8MM, REVESTIMENTO B, H=40MM - PINTADA 1 FACE - MIOLO EM POLIURETANO E=30MM</v>
          </cell>
          <cell r="C364" t="str">
            <v>M2</v>
          </cell>
          <cell r="D364">
            <v>352.14</v>
          </cell>
        </row>
        <row r="365">
          <cell r="A365">
            <v>60244</v>
          </cell>
          <cell r="B365" t="str">
            <v>TELHA TRAPEZOIDAL EM AÇO GALVANIZADO ESPESSURA DE 0,50MM, REVESTIMENTO B, H=40MM</v>
          </cell>
          <cell r="C365" t="str">
            <v>M2</v>
          </cell>
          <cell r="D365">
            <v>93.45</v>
          </cell>
        </row>
        <row r="366">
          <cell r="A366">
            <v>60245</v>
          </cell>
          <cell r="B366" t="str">
            <v>TELHA ONDULADA EM AÇO GALVANIZADO ESPESSURA DE 0,50MM, REVESTIMENTO B, H=17,5MM</v>
          </cell>
          <cell r="C366" t="str">
            <v>M2</v>
          </cell>
          <cell r="D366">
            <v>94.49</v>
          </cell>
        </row>
        <row r="367">
          <cell r="A367">
            <v>60246</v>
          </cell>
          <cell r="B367" t="str">
            <v>TELHA TRAPEZOIDAL DUP. AÇO GALVANIZADO ESPESSURA DE 0,5MM, REVESTIMENTO B, H=40MM, COM MIOLO POLIURETANO E=30MM</v>
          </cell>
          <cell r="C367" t="str">
            <v>M2</v>
          </cell>
          <cell r="D367">
            <v>193.42</v>
          </cell>
        </row>
        <row r="368">
          <cell r="A368">
            <v>60247</v>
          </cell>
          <cell r="B368" t="str">
            <v>TELHA TRAPEZOIDAL EM AÇO GALVANIZADO ESP=0,5MM, H=40MM, COM PINTURA ELETROLÍTICA COR BRANCA 2 FACES</v>
          </cell>
          <cell r="C368" t="str">
            <v>M2</v>
          </cell>
          <cell r="D368">
            <v>114.33</v>
          </cell>
        </row>
        <row r="369">
          <cell r="A369">
            <v>60248</v>
          </cell>
          <cell r="B369" t="str">
            <v>TELHA ONDULADA EM AÇO GALVANIZADO E=0,5MM, REVESTIMENTO B, H=17,5MM COM PINTURA ELETROLÍTICA COR BRANCA 2 FACES</v>
          </cell>
          <cell r="C369" t="str">
            <v>M2</v>
          </cell>
          <cell r="D369">
            <v>83.14</v>
          </cell>
        </row>
        <row r="370">
          <cell r="A370">
            <v>60249</v>
          </cell>
          <cell r="B370" t="str">
            <v>TELHA TRAPEZOIDAL DUP. AÇO GALVANIZADO E=0,5MM, REVESTIMENTO B, H=40MM PINTURA MIOLO POLIURETANO E=30MM</v>
          </cell>
          <cell r="C370" t="str">
            <v>M2</v>
          </cell>
          <cell r="D370">
            <v>235.88</v>
          </cell>
        </row>
        <row r="371">
          <cell r="A371">
            <v>60250</v>
          </cell>
          <cell r="B371" t="str">
            <v>TELHAS EM POLICARBONATO ALVEOLAR 6MM COM ESTRUTURA METÁLICA GALVANIZADA INSTALADA</v>
          </cell>
          <cell r="C371" t="str">
            <v>M2</v>
          </cell>
          <cell r="D371">
            <v>570.77</v>
          </cell>
        </row>
        <row r="372">
          <cell r="A372">
            <v>60251</v>
          </cell>
          <cell r="B372" t="str">
            <v>CUMEEIRA OU ESPIGÃO PARA TELHAS PAULISTA, PLAN E FRANCESA - BARRO OU VIDRO</v>
          </cell>
          <cell r="C372" t="str">
            <v>M</v>
          </cell>
          <cell r="D372">
            <v>38.17</v>
          </cell>
        </row>
        <row r="373">
          <cell r="A373">
            <v>60255</v>
          </cell>
          <cell r="B373" t="str">
            <v>CUMEEIRA PARA TELHA ONDULADA (CRFS, PVC RÍGIDO E POLIÉSTER), TRAPEZOIDAL E GRECA (PVC RÍGIDO E POLIÉSTER)</v>
          </cell>
          <cell r="C373" t="str">
            <v>M</v>
          </cell>
          <cell r="D373">
            <v>80.290000000000006</v>
          </cell>
        </row>
        <row r="374">
          <cell r="A374">
            <v>60256</v>
          </cell>
          <cell r="B374" t="str">
            <v>CUMEEIRA NORMAL PARA TELHA TECNOLOGIA CRFS, ESTRUTURAL TRAPEZOIDAL 44CM</v>
          </cell>
          <cell r="C374" t="str">
            <v>M</v>
          </cell>
          <cell r="D374">
            <v>105.39</v>
          </cell>
        </row>
        <row r="375">
          <cell r="A375">
            <v>60257</v>
          </cell>
          <cell r="B375" t="str">
            <v>CUMEEIRA NORMAL PARA TELHA TECNOLOGIA CRFS, ESTRUTURAL TRAPEZOIDAL - 90CM</v>
          </cell>
          <cell r="C375" t="str">
            <v>M</v>
          </cell>
          <cell r="D375">
            <v>433</v>
          </cell>
        </row>
        <row r="376">
          <cell r="A376">
            <v>60290</v>
          </cell>
          <cell r="B376" t="str">
            <v>CUMEEIRA DE ALUMÍNIO, PERFIL ONDULADO - NORMAL E= 0,8MM</v>
          </cell>
          <cell r="C376" t="str">
            <v>M</v>
          </cell>
          <cell r="D376">
            <v>119.15</v>
          </cell>
        </row>
        <row r="377">
          <cell r="A377">
            <v>60291</v>
          </cell>
          <cell r="B377" t="str">
            <v>CUMEEIRA DE ALUMÍNIO, PERFIL TRAPEZOIDAL - NORMAL - E=0,8MM</v>
          </cell>
          <cell r="C377" t="str">
            <v>M</v>
          </cell>
          <cell r="D377">
            <v>116.82</v>
          </cell>
        </row>
        <row r="378">
          <cell r="A378">
            <v>60292</v>
          </cell>
          <cell r="B378" t="str">
            <v>CUMEEIRA DE ALUMÍNIO PERFIL ONDULADO - SHED - E=0,8MM</v>
          </cell>
          <cell r="C378" t="str">
            <v>M</v>
          </cell>
          <cell r="D378">
            <v>131.15</v>
          </cell>
        </row>
        <row r="379">
          <cell r="A379">
            <v>60293</v>
          </cell>
          <cell r="B379" t="str">
            <v>CUMEEIRA DE ALUMÍNIO - PERFIL TRAPEZOIDAL - SHED - E=0,8MM</v>
          </cell>
          <cell r="C379" t="str">
            <v>M</v>
          </cell>
          <cell r="D379">
            <v>128.18</v>
          </cell>
        </row>
        <row r="380">
          <cell r="A380">
            <v>60294</v>
          </cell>
          <cell r="B380" t="str">
            <v>CUMEEIRA TRAPEZOIDAL EM AÇO GALVANIZADO ESP=0,5MM, REVESTIMENTO B, H=40MM, L=0,60 M</v>
          </cell>
          <cell r="C380" t="str">
            <v>M</v>
          </cell>
          <cell r="D380">
            <v>79.16</v>
          </cell>
        </row>
        <row r="381">
          <cell r="A381">
            <v>60295</v>
          </cell>
          <cell r="B381" t="str">
            <v>CUMEEIRA ONDULADA EM AÇO GALVANIZADO ESP=0,50MM, REVESTIMENTO B, H=17,5MM, LARG=0,60M</v>
          </cell>
          <cell r="C381" t="str">
            <v>M</v>
          </cell>
          <cell r="D381">
            <v>78.66</v>
          </cell>
        </row>
        <row r="382">
          <cell r="A382">
            <v>60296</v>
          </cell>
          <cell r="B382" t="str">
            <v>CUMEEIRA TRAPEZOIDAL EM AÇO GALVANIZADO E=0,5MM, REVESTIMENTO B, H=40MM, L=0,60M, COM PINTURA BRANCA 2 FACES</v>
          </cell>
          <cell r="C382" t="str">
            <v>M</v>
          </cell>
          <cell r="D382">
            <v>92.17</v>
          </cell>
        </row>
        <row r="383">
          <cell r="A383">
            <v>60297</v>
          </cell>
          <cell r="B383" t="str">
            <v>CUMEEIRA ONDULADA EM AÇO GALVANIZADO E=0,5MM, REVESTIMENTO B, H=17,5MM, L=0,60M, COM PINTURA BRANCA 2 FACES</v>
          </cell>
          <cell r="C383" t="str">
            <v>M</v>
          </cell>
          <cell r="D383">
            <v>83.73</v>
          </cell>
        </row>
        <row r="384">
          <cell r="A384">
            <v>60299</v>
          </cell>
          <cell r="B384" t="str">
            <v>SUBCOBERTURA COM FOLHA DE ALUMÍNIO</v>
          </cell>
          <cell r="C384" t="str">
            <v>M2</v>
          </cell>
          <cell r="D384">
            <v>13.42</v>
          </cell>
        </row>
        <row r="385">
          <cell r="A385">
            <v>60300</v>
          </cell>
          <cell r="B385" t="str">
            <v>DOMOS DE VENTILAÇÃO E ILUMINAÇÃO</v>
          </cell>
          <cell r="C385" t="str">
            <v>.</v>
          </cell>
          <cell r="D385" t="str">
            <v>.</v>
          </cell>
        </row>
        <row r="386">
          <cell r="A386">
            <v>60398</v>
          </cell>
          <cell r="B386" t="str">
            <v>DOMO ACRÍLICO PARA ILUMINAÇÃO E VENTILAÇÃO</v>
          </cell>
          <cell r="C386" t="str">
            <v>M2</v>
          </cell>
          <cell r="D386">
            <v>682.36</v>
          </cell>
        </row>
        <row r="387">
          <cell r="A387">
            <v>65000</v>
          </cell>
          <cell r="B387" t="str">
            <v>DEMOLIÇÕES</v>
          </cell>
          <cell r="C387" t="str">
            <v>.</v>
          </cell>
          <cell r="D387" t="str">
            <v>.</v>
          </cell>
        </row>
        <row r="388">
          <cell r="A388">
            <v>65020</v>
          </cell>
          <cell r="B388" t="str">
            <v>DEMOLIÇÃO DE TELHAS DE BARRO COZIDO OU VIDRO EM GERAL</v>
          </cell>
          <cell r="C388" t="str">
            <v>M2</v>
          </cell>
          <cell r="D388">
            <v>13.83</v>
          </cell>
        </row>
        <row r="389">
          <cell r="A389">
            <v>65025</v>
          </cell>
          <cell r="B389" t="str">
            <v>DEMOLIÇÃO DE TELHAS EM GERAL, EXCLUSIVE TELHAS DE BARRO COZIDO E VIDRO</v>
          </cell>
          <cell r="C389" t="str">
            <v>M2</v>
          </cell>
          <cell r="D389">
            <v>5.76</v>
          </cell>
        </row>
        <row r="390">
          <cell r="A390">
            <v>66000</v>
          </cell>
          <cell r="B390" t="str">
            <v>RETIRADAS</v>
          </cell>
          <cell r="C390" t="str">
            <v>.</v>
          </cell>
          <cell r="D390" t="str">
            <v>.</v>
          </cell>
        </row>
        <row r="391">
          <cell r="A391">
            <v>66003</v>
          </cell>
          <cell r="B391" t="str">
            <v>RETIRADA DE ESTRUTURA MADEIRA PONTALETADA - PARA TELHAS DE BARRO COZIDO</v>
          </cell>
          <cell r="C391" t="str">
            <v>M2</v>
          </cell>
          <cell r="D391">
            <v>15.46</v>
          </cell>
        </row>
        <row r="392">
          <cell r="A392">
            <v>66004</v>
          </cell>
          <cell r="B392" t="str">
            <v>RETIRADA DE ESTRUTURA MADEIRA PONTALETADA - PARA TELHA ONDULADA DE CIMENTO AMIANTO, ALUMÍNIO OU PLÁSTICO</v>
          </cell>
          <cell r="C392" t="str">
            <v>M2</v>
          </cell>
          <cell r="D392">
            <v>10.3</v>
          </cell>
        </row>
        <row r="393">
          <cell r="A393">
            <v>66005</v>
          </cell>
          <cell r="B393" t="str">
            <v>RETIRADA DE ESTRUTURA DE MADEIRA COM TESOURAS - PARA TELHAS DE BARRO COZIDO</v>
          </cell>
          <cell r="C393" t="str">
            <v>M2</v>
          </cell>
          <cell r="D393">
            <v>25.76</v>
          </cell>
        </row>
        <row r="394">
          <cell r="A394">
            <v>66006</v>
          </cell>
          <cell r="B394" t="str">
            <v>RETIRADA DE ESTRUTURA DE MADEIRA COM TESOURAS - PARA TELHA ONDULADA DE CIMENTO AMIANTO, ALUMÍNIO OU PLÁSTICO</v>
          </cell>
          <cell r="C394" t="str">
            <v>M2</v>
          </cell>
          <cell r="D394">
            <v>20.61</v>
          </cell>
        </row>
        <row r="395">
          <cell r="A395">
            <v>66008</v>
          </cell>
          <cell r="B395" t="str">
            <v>RETIRADA DE ESTRUTURA METÁLICA INCLUSIVE PERFIS DE FIXAÇÃO</v>
          </cell>
          <cell r="C395" t="str">
            <v>KG</v>
          </cell>
          <cell r="D395">
            <v>2.2599999999999998</v>
          </cell>
        </row>
        <row r="396">
          <cell r="A396">
            <v>66010</v>
          </cell>
          <cell r="B396" t="str">
            <v>RETIRADA PARCIAL DE MADEIRAMENTO DE TELHADO - RIPAS</v>
          </cell>
          <cell r="C396" t="str">
            <v>M</v>
          </cell>
          <cell r="D396">
            <v>0.52</v>
          </cell>
        </row>
        <row r="397">
          <cell r="A397">
            <v>66011</v>
          </cell>
          <cell r="B397" t="str">
            <v>RETIRADA PARCIAL DE MADEIRAMENTO DE TELHADO - CAIBROS</v>
          </cell>
          <cell r="C397" t="str">
            <v>M</v>
          </cell>
          <cell r="D397">
            <v>3.09</v>
          </cell>
        </row>
        <row r="398">
          <cell r="A398">
            <v>66012</v>
          </cell>
          <cell r="B398" t="str">
            <v>RETIRADA PARCIAL DE MADEIRAMENTO DE TELHADO - VIGAS</v>
          </cell>
          <cell r="C398" t="str">
            <v>M</v>
          </cell>
          <cell r="D398">
            <v>5.15</v>
          </cell>
        </row>
        <row r="399">
          <cell r="A399">
            <v>66015</v>
          </cell>
          <cell r="B399" t="str">
            <v>RETIRADA DE FERRAGEM PARA MADEIRAMENTO DE TELHADO</v>
          </cell>
          <cell r="C399" t="str">
            <v>UN</v>
          </cell>
          <cell r="D399">
            <v>7.73</v>
          </cell>
        </row>
        <row r="400">
          <cell r="A400">
            <v>66020</v>
          </cell>
          <cell r="B400" t="str">
            <v>RETIRADA DE TELHAS DE BARRO COZIDO OU VIDRO - TIPO FRANCESA</v>
          </cell>
          <cell r="C400" t="str">
            <v>M2</v>
          </cell>
          <cell r="D400">
            <v>11.53</v>
          </cell>
        </row>
        <row r="401">
          <cell r="A401">
            <v>66021</v>
          </cell>
          <cell r="B401" t="str">
            <v>RETIRADA DE TELHAS DE BARRO COZIDO OU VIDRO - TIPO PAULISTA</v>
          </cell>
          <cell r="C401" t="str">
            <v>M2</v>
          </cell>
          <cell r="D401">
            <v>20.75</v>
          </cell>
        </row>
        <row r="402">
          <cell r="A402">
            <v>66022</v>
          </cell>
          <cell r="B402" t="str">
            <v>RETIRADA DE TELHAS DE BARRO COZIDO - TIPO SUPER-PAULISTA (PLAN)</v>
          </cell>
          <cell r="C402" t="str">
            <v>M2</v>
          </cell>
          <cell r="D402">
            <v>16.14</v>
          </cell>
        </row>
        <row r="403">
          <cell r="A403">
            <v>66025</v>
          </cell>
          <cell r="B403" t="str">
            <v>RETIRADA DE TELHAS EM GERAL, EXCLUSIVE TELHAS DE BARRO COZIDO, VIDRO E ESTRUTURAIS DE CRFS</v>
          </cell>
          <cell r="C403" t="str">
            <v>M2</v>
          </cell>
          <cell r="D403">
            <v>8.07</v>
          </cell>
        </row>
        <row r="404">
          <cell r="A404">
            <v>66028</v>
          </cell>
          <cell r="B404" t="str">
            <v>RETIRADA DE TELHAS ESTRUTURAIS DE CRFS OU CIMENTO AMIANTO - LARGURA ÚTIL=44CM</v>
          </cell>
          <cell r="C404" t="str">
            <v>M2</v>
          </cell>
          <cell r="D404">
            <v>6.92</v>
          </cell>
        </row>
        <row r="405">
          <cell r="A405">
            <v>66029</v>
          </cell>
          <cell r="B405" t="str">
            <v>RETIRADA DE TELHAS ESTRUTURAIS DE CRFS OU CIMENTO AMIANTO - LARGURA ÚTIL=90CM</v>
          </cell>
          <cell r="C405" t="str">
            <v>M2</v>
          </cell>
          <cell r="D405">
            <v>6.92</v>
          </cell>
        </row>
        <row r="406">
          <cell r="A406">
            <v>66040</v>
          </cell>
          <cell r="B406" t="str">
            <v>RETIRADA DE CUMEEIRAS OU ESPIGÕES DE BARRO COZIDO OU VIDRO EM GERAL</v>
          </cell>
          <cell r="C406" t="str">
            <v>M</v>
          </cell>
          <cell r="D406">
            <v>6.92</v>
          </cell>
        </row>
        <row r="407">
          <cell r="A407">
            <v>66090</v>
          </cell>
          <cell r="B407" t="str">
            <v>RETIRADA DE CUMEEIRAS OU ESPIGÕES DE MATERIAIS EM GERAL - EXCLUSIVE BARRO COZIDO OU VIDRO</v>
          </cell>
          <cell r="C407" t="str">
            <v>M</v>
          </cell>
          <cell r="D407">
            <v>4.6100000000000003</v>
          </cell>
        </row>
        <row r="408">
          <cell r="A408">
            <v>67000</v>
          </cell>
          <cell r="B408" t="str">
            <v>RECOLOCAÇÕES</v>
          </cell>
          <cell r="C408" t="str">
            <v>.</v>
          </cell>
          <cell r="D408" t="str">
            <v>.</v>
          </cell>
        </row>
        <row r="409">
          <cell r="A409">
            <v>67010</v>
          </cell>
          <cell r="B409" t="str">
            <v>RECOLOCAÇÃO PARCIAL DE MADEIRAMENTO DE TELHADO - RIPAS</v>
          </cell>
          <cell r="C409" t="str">
            <v>M</v>
          </cell>
          <cell r="D409">
            <v>2.59</v>
          </cell>
        </row>
        <row r="410">
          <cell r="A410">
            <v>67011</v>
          </cell>
          <cell r="B410" t="str">
            <v>RECOLOCAÇÃO PARCIAL DE MADEIRAMENTO DE TELHADO - CAIBROS</v>
          </cell>
          <cell r="C410" t="str">
            <v>M</v>
          </cell>
          <cell r="D410">
            <v>7.86</v>
          </cell>
        </row>
        <row r="411">
          <cell r="A411">
            <v>67012</v>
          </cell>
          <cell r="B411" t="str">
            <v>RECOLOCAÇÃO PARCIAL DE MADEIRAMENTO DE TELHADO - VIGAS</v>
          </cell>
          <cell r="C411" t="str">
            <v>M</v>
          </cell>
          <cell r="D411">
            <v>20.95</v>
          </cell>
        </row>
        <row r="412">
          <cell r="A412">
            <v>67015</v>
          </cell>
          <cell r="B412" t="str">
            <v>RECOLOCAÇÃO DE FERRAGEM PARA MADEIRAMENTO DE TELHADO</v>
          </cell>
          <cell r="C412" t="str">
            <v>UN</v>
          </cell>
          <cell r="D412">
            <v>15.46</v>
          </cell>
        </row>
        <row r="413">
          <cell r="A413">
            <v>67020</v>
          </cell>
          <cell r="B413" t="str">
            <v>RECOLOCAÇÃO DE TELHAS DE BARRO COZIDO OU VIDRO - TIPO FRANCESA</v>
          </cell>
          <cell r="C413" t="str">
            <v>M2</v>
          </cell>
          <cell r="D413">
            <v>37.229999999999997</v>
          </cell>
        </row>
        <row r="414">
          <cell r="A414">
            <v>67021</v>
          </cell>
          <cell r="B414" t="str">
            <v>RECOLOCAÇÃO DE TELHAS DE BARRO COZIDO OU VIDRO - TIPO PAULISTA</v>
          </cell>
          <cell r="C414" t="str">
            <v>M2</v>
          </cell>
          <cell r="D414">
            <v>90.05</v>
          </cell>
        </row>
        <row r="415">
          <cell r="A415">
            <v>67022</v>
          </cell>
          <cell r="B415" t="str">
            <v>RECOLOCAÇÃO DE TELHAS DE BARRO COZIDO - TIPO SUPER-PAULISTA (PLAN)</v>
          </cell>
          <cell r="C415" t="str">
            <v>M2</v>
          </cell>
          <cell r="D415">
            <v>57.94</v>
          </cell>
        </row>
        <row r="416">
          <cell r="A416">
            <v>67025</v>
          </cell>
          <cell r="B416" t="str">
            <v>RECOLOCAÇÃO DE TELHAS DE CRF, CIMENTO AMIANTO, ALUMÍNIO OU PLÁSTICO - ONDULADA COMUM</v>
          </cell>
          <cell r="C416" t="str">
            <v>M2</v>
          </cell>
          <cell r="D416">
            <v>18.25</v>
          </cell>
        </row>
        <row r="417">
          <cell r="A417">
            <v>67028</v>
          </cell>
          <cell r="B417" t="str">
            <v>RECOLOCAÇÃO DE TELHAS ESTRUTURAIS DE CRFS OU CIMENTO AMIANTO - LARGURA ÚTIL=44CM</v>
          </cell>
          <cell r="C417" t="str">
            <v>M2</v>
          </cell>
          <cell r="D417">
            <v>18.27</v>
          </cell>
        </row>
        <row r="418">
          <cell r="A418">
            <v>67029</v>
          </cell>
          <cell r="B418" t="str">
            <v>RECOLOCAÇÃO DE TELHAS ESTRUTURAIS DE CRFS OU CIMENTO AMIANTO - LARGURA ÚTIL=90CM</v>
          </cell>
          <cell r="C418" t="str">
            <v>M2</v>
          </cell>
          <cell r="D418">
            <v>18.190000000000001</v>
          </cell>
        </row>
        <row r="419">
          <cell r="A419">
            <v>67040</v>
          </cell>
          <cell r="B419" t="str">
            <v>RECOLOCAÇÃO DE CUMEEIRAS OU ESPIGÕES DE BARRO COZIDO</v>
          </cell>
          <cell r="C419" t="str">
            <v>M</v>
          </cell>
          <cell r="D419">
            <v>27.1</v>
          </cell>
        </row>
        <row r="420">
          <cell r="A420">
            <v>67090</v>
          </cell>
          <cell r="B420" t="str">
            <v>RECOLOCAÇÃO DE CUMEEIRAS OU ESPIGÕES DE MATERIAIS EM GERAL - EXCLUSIVE BARRO COZIDO OU VIDRO</v>
          </cell>
          <cell r="C420" t="str">
            <v>M</v>
          </cell>
          <cell r="D420">
            <v>12.49</v>
          </cell>
        </row>
        <row r="421">
          <cell r="A421">
            <v>68000</v>
          </cell>
          <cell r="B421" t="str">
            <v>SERVIÇOS PARCIAIS</v>
          </cell>
          <cell r="C421" t="str">
            <v>.</v>
          </cell>
          <cell r="D421" t="str">
            <v>.</v>
          </cell>
        </row>
        <row r="422">
          <cell r="A422">
            <v>68001</v>
          </cell>
          <cell r="B422" t="str">
            <v>REVISÃO GERAL DE TELHADOS DE BARRO, INCLUSIVE TOMADA DE GOTEIRA</v>
          </cell>
          <cell r="C422" t="str">
            <v>M2</v>
          </cell>
          <cell r="D422">
            <v>10.66</v>
          </cell>
        </row>
        <row r="423">
          <cell r="A423">
            <v>68002</v>
          </cell>
          <cell r="B423" t="str">
            <v>REMANEJAMENTO DE TELHAS DE BARRO COZIDO, INCLUSIVE ESCOVAMENTO</v>
          </cell>
          <cell r="C423" t="str">
            <v>M2</v>
          </cell>
          <cell r="D423">
            <v>41.79</v>
          </cell>
        </row>
        <row r="424">
          <cell r="A424">
            <v>68003</v>
          </cell>
          <cell r="B424" t="str">
            <v>REVISÃO, ESCOVAÇÃO, INCLUSIVE  TOMADA DE GOTEIRAS DE TELHADOS EM GERAL, EXCLUSIVE PARA TELHAS DE BARRO COZIDO OU VIDRO</v>
          </cell>
          <cell r="C424" t="str">
            <v>M2</v>
          </cell>
          <cell r="D424">
            <v>36.32</v>
          </cell>
        </row>
        <row r="425">
          <cell r="A425">
            <v>68010</v>
          </cell>
          <cell r="B425" t="str">
            <v>MADEIRAMENTO DE TELHADO, PADRÃO PEROBA - RIPAS 1,5X5CM</v>
          </cell>
          <cell r="C425" t="str">
            <v>M</v>
          </cell>
          <cell r="D425">
            <v>8.4600000000000009</v>
          </cell>
        </row>
        <row r="426">
          <cell r="A426">
            <v>68012</v>
          </cell>
          <cell r="B426" t="str">
            <v>MADEIRAMENTO DE TELHADO, PADRÃO PEROBA - CAIBROS 5X6CM</v>
          </cell>
          <cell r="C426" t="str">
            <v>M</v>
          </cell>
          <cell r="D426">
            <v>22.98</v>
          </cell>
        </row>
        <row r="427">
          <cell r="A427">
            <v>68016</v>
          </cell>
          <cell r="B427" t="str">
            <v>MADEIRAMENTO DE TELHADO, PADRÃO PEROBA - VIGAS 6X12CM</v>
          </cell>
          <cell r="C427" t="str">
            <v>M</v>
          </cell>
          <cell r="D427">
            <v>64.98</v>
          </cell>
        </row>
        <row r="428">
          <cell r="A428">
            <v>68047</v>
          </cell>
          <cell r="B428" t="str">
            <v>PARAFUSO ROSCA SOBERBA PARA FIXAÇÃO DE TELHAS EM CRFS OU CIMENTO AMIANTO</v>
          </cell>
          <cell r="C428" t="str">
            <v>UN</v>
          </cell>
          <cell r="D428">
            <v>8.7100000000000009</v>
          </cell>
        </row>
        <row r="429">
          <cell r="A429">
            <v>68049</v>
          </cell>
          <cell r="B429" t="str">
            <v>GANCHO COM ROSCA UMA EXTREMIDADE PARA FIXAÇÃO DE TELHA ESTRUTURAL TRAPEZOIDAL - 90CM</v>
          </cell>
          <cell r="C429" t="str">
            <v>UN</v>
          </cell>
          <cell r="D429">
            <v>9.5399999999999991</v>
          </cell>
        </row>
        <row r="430">
          <cell r="A430">
            <v>68084</v>
          </cell>
          <cell r="B430" t="str">
            <v>PLACA DE VENTILAÇÃO PARA TELHA ESTRUTURAL TRAPEZOIDAL - 90CM</v>
          </cell>
          <cell r="C430" t="str">
            <v>UN</v>
          </cell>
          <cell r="D430">
            <v>18.41</v>
          </cell>
        </row>
        <row r="431">
          <cell r="A431">
            <v>70000</v>
          </cell>
          <cell r="B431" t="str">
            <v>ESQUADRIAS DE MADEIRA</v>
          </cell>
        </row>
        <row r="432">
          <cell r="A432">
            <v>70100</v>
          </cell>
          <cell r="B432" t="str">
            <v>PORTAS DE PASSAGEM</v>
          </cell>
          <cell r="C432" t="str">
            <v>.</v>
          </cell>
          <cell r="D432" t="str">
            <v>.</v>
          </cell>
        </row>
        <row r="433">
          <cell r="A433">
            <v>70103</v>
          </cell>
          <cell r="B433" t="str">
            <v>PM.03 - PORTA LISA ESPECIAL/ SÓLIDA PARA BOX, PARA PORTADORES DE DEFICIÊNCIA FÍSICA - 82X170CM</v>
          </cell>
          <cell r="C433" t="str">
            <v>UN</v>
          </cell>
          <cell r="D433">
            <v>858</v>
          </cell>
        </row>
        <row r="434">
          <cell r="A434">
            <v>70104</v>
          </cell>
          <cell r="B434" t="str">
            <v>PM.04 - PORTA LISA ESPECIAL/ SÓLIDA PARA PORTADORES DE DEFICIÊNCIA FÍSICA - 82X210CM</v>
          </cell>
          <cell r="C434" t="str">
            <v>UN</v>
          </cell>
          <cell r="D434">
            <v>876.3</v>
          </cell>
        </row>
        <row r="435">
          <cell r="A435">
            <v>70105</v>
          </cell>
          <cell r="B435" t="str">
            <v>PM.05 - PORTA LISA ESPECIAL/ SÓLIDA - 62X210CM</v>
          </cell>
          <cell r="C435" t="str">
            <v>UN</v>
          </cell>
          <cell r="D435">
            <v>547.87</v>
          </cell>
        </row>
        <row r="436">
          <cell r="A436">
            <v>70107</v>
          </cell>
          <cell r="B436" t="str">
            <v>PM.07 - PORTA LISA ESPECIAL/ SÓLIDA - 82X210CM</v>
          </cell>
          <cell r="C436" t="str">
            <v>UN</v>
          </cell>
          <cell r="D436">
            <v>568.91999999999996</v>
          </cell>
        </row>
        <row r="437">
          <cell r="A437">
            <v>70108</v>
          </cell>
          <cell r="B437" t="str">
            <v>PM.08 - PORTA LISA ESPECIAL/ SÓLIDA - 92X210CM</v>
          </cell>
          <cell r="C437" t="str">
            <v>UN</v>
          </cell>
          <cell r="D437">
            <v>611.41999999999996</v>
          </cell>
        </row>
        <row r="438">
          <cell r="A438">
            <v>70109</v>
          </cell>
          <cell r="B438" t="str">
            <v>PM.09 - PORTA LISA ESPECIAL/ SÓLIDA - 102X210CM</v>
          </cell>
          <cell r="C438" t="str">
            <v>UN</v>
          </cell>
          <cell r="D438">
            <v>701.09</v>
          </cell>
        </row>
        <row r="439">
          <cell r="A439">
            <v>70112</v>
          </cell>
          <cell r="B439" t="str">
            <v>PM.12 - PORTA LISA COMUM/ ENCABEÇADA - 82X210CM</v>
          </cell>
          <cell r="C439" t="str">
            <v>UN</v>
          </cell>
          <cell r="D439">
            <v>401.58</v>
          </cell>
        </row>
        <row r="440">
          <cell r="A440">
            <v>70113</v>
          </cell>
          <cell r="B440" t="str">
            <v>PM.13 - PORTA LISA COMUM/ ENCABEÇADA - 92X210CM</v>
          </cell>
          <cell r="C440" t="str">
            <v>UN</v>
          </cell>
          <cell r="D440">
            <v>450.37</v>
          </cell>
        </row>
        <row r="441">
          <cell r="A441">
            <v>70114</v>
          </cell>
          <cell r="B441" t="str">
            <v>PM.14 - PORTA LISA COMUM/ ENCABEÇADA - 102X210CM</v>
          </cell>
          <cell r="C441" t="str">
            <v>UN</v>
          </cell>
          <cell r="D441">
            <v>500.71</v>
          </cell>
        </row>
        <row r="442">
          <cell r="A442">
            <v>70117</v>
          </cell>
          <cell r="B442" t="str">
            <v>PM.17 - PORTA LISA COMUM/ ENCABEÇADA REVESTIDA COM LAMINADO MELAMÍNICO - 82X210CM</v>
          </cell>
          <cell r="C442" t="str">
            <v>UN</v>
          </cell>
          <cell r="D442">
            <v>885.32</v>
          </cell>
        </row>
        <row r="443">
          <cell r="A443">
            <v>70118</v>
          </cell>
          <cell r="B443" t="str">
            <v>PM.18 - PORTA LISA COMUM/ ENCABEÇADA REVESTIDA COM LAMINADO MELAMÍNICO - 92X210CM</v>
          </cell>
          <cell r="C443" t="str">
            <v>UN</v>
          </cell>
          <cell r="D443">
            <v>1008.14</v>
          </cell>
        </row>
        <row r="444">
          <cell r="A444">
            <v>70119</v>
          </cell>
          <cell r="B444" t="str">
            <v>PM.19 - PORTA LISA COMUM/ ENCABEÇADA REVESTIDA COM LAMINADO MELAMÍNICO - 102X210CM</v>
          </cell>
          <cell r="C444" t="str">
            <v>UN</v>
          </cell>
          <cell r="D444">
            <v>1100.78</v>
          </cell>
        </row>
        <row r="445">
          <cell r="A445">
            <v>70137</v>
          </cell>
          <cell r="B445" t="str">
            <v>PM.37 - PORTA VENEZIANA - 82X210CM</v>
          </cell>
          <cell r="C445" t="str">
            <v>UN</v>
          </cell>
          <cell r="D445">
            <v>1016.73</v>
          </cell>
        </row>
        <row r="446">
          <cell r="A446">
            <v>70138</v>
          </cell>
          <cell r="B446" t="str">
            <v>PM.38 - PORTA VENEZIANA - 92X210CM</v>
          </cell>
          <cell r="C446" t="str">
            <v>UN</v>
          </cell>
          <cell r="D446">
            <v>1104.4100000000001</v>
          </cell>
        </row>
        <row r="447">
          <cell r="A447">
            <v>70139</v>
          </cell>
          <cell r="B447" t="str">
            <v>PM.39 - PORTA DE MADEIRA LISA COMUM/ ENCABEÇADA DE CORRER, 2 FOLHAS, TRILHO DE ALUMÍNIO</v>
          </cell>
          <cell r="C447" t="str">
            <v>M2</v>
          </cell>
          <cell r="D447">
            <v>418.3</v>
          </cell>
        </row>
        <row r="448">
          <cell r="A448">
            <v>70145</v>
          </cell>
          <cell r="B448" t="str">
            <v>PM.45 - PORTA DE MADEIRA LISA COMUM/ ENCABEÇADA, 2 FOLHAS - 124X210CM</v>
          </cell>
          <cell r="C448" t="str">
            <v>UN</v>
          </cell>
          <cell r="D448">
            <v>820.23</v>
          </cell>
        </row>
        <row r="449">
          <cell r="A449">
            <v>70146</v>
          </cell>
          <cell r="B449" t="str">
            <v>PM.46 - PORTA DE MADEIRA LISA COMUM/ ENCABEÇADA - 2 FOLHAS - 144X210CM</v>
          </cell>
          <cell r="C449" t="str">
            <v>UN</v>
          </cell>
          <cell r="D449">
            <v>820.23</v>
          </cell>
        </row>
        <row r="450">
          <cell r="A450">
            <v>70147</v>
          </cell>
          <cell r="B450" t="str">
            <v>PM.47 - PORTA DE MADEIRA LISA COMUM/ ENCABEÇADA - 2 FOLHAS - 164X210CM</v>
          </cell>
          <cell r="C450" t="str">
            <v>UN</v>
          </cell>
          <cell r="D450">
            <v>820.23</v>
          </cell>
        </row>
        <row r="451">
          <cell r="A451">
            <v>70148</v>
          </cell>
          <cell r="B451" t="str">
            <v>PM.48 - PORTA DE MADEIRA LISA COMUM/ ENCABEÇADA, 2 FOLHAS - 184X210CM</v>
          </cell>
          <cell r="C451" t="str">
            <v>UN</v>
          </cell>
          <cell r="D451">
            <v>917.81</v>
          </cell>
        </row>
        <row r="452">
          <cell r="A452">
            <v>70149</v>
          </cell>
          <cell r="B452" t="str">
            <v>PM.49 - PORTA DE MADEIRA LISA COMUM/ ENCABEÇADA, 2 FOLHAS - 204X210CM</v>
          </cell>
          <cell r="C452" t="str">
            <v>UN</v>
          </cell>
          <cell r="D452">
            <v>1018.49</v>
          </cell>
        </row>
        <row r="453">
          <cell r="A453">
            <v>70150</v>
          </cell>
          <cell r="B453" t="str">
            <v>EM.01 - BATENTE DE MADEIRA (14CM) - PARA PORTA DE 1 FOLHA, SEM BANDEIRA</v>
          </cell>
          <cell r="C453" t="str">
            <v>JG</v>
          </cell>
          <cell r="D453">
            <v>676.51</v>
          </cell>
        </row>
        <row r="454">
          <cell r="A454">
            <v>70151</v>
          </cell>
          <cell r="B454" t="str">
            <v>EM.01 - BATENTE DE MADEIRA (14CM) - PARA PORTA DE 2 FOLHAS, SEM BANDEIRA</v>
          </cell>
          <cell r="C454" t="str">
            <v>JG</v>
          </cell>
          <cell r="D454">
            <v>789.73</v>
          </cell>
        </row>
        <row r="455">
          <cell r="A455">
            <v>70152</v>
          </cell>
          <cell r="B455" t="str">
            <v>EM.01 - BATENTE DE MADEIRA (14CM) - PARA PORTA COM BANDEIRA</v>
          </cell>
          <cell r="C455" t="str">
            <v>JG</v>
          </cell>
          <cell r="D455">
            <v>720.79</v>
          </cell>
        </row>
        <row r="456">
          <cell r="A456">
            <v>70153</v>
          </cell>
          <cell r="B456" t="str">
            <v>EM.01 - BATENTE DE MADEIRA (14CM) - PARA INSTALAÇÕES SANITÁRIAS</v>
          </cell>
          <cell r="C456" t="str">
            <v>JG</v>
          </cell>
          <cell r="D456">
            <v>674.05</v>
          </cell>
        </row>
        <row r="457">
          <cell r="A457">
            <v>70154</v>
          </cell>
          <cell r="B457" t="str">
            <v>EM.02 - BATENTE DE MADEIRA (25CM) - PARA PORTA DE 1 FOLHA, SEM BANDEIRA</v>
          </cell>
          <cell r="C457" t="str">
            <v>JG</v>
          </cell>
          <cell r="D457">
            <v>825.76</v>
          </cell>
        </row>
        <row r="458">
          <cell r="A458">
            <v>70155</v>
          </cell>
          <cell r="B458" t="str">
            <v>EM.02 - BATENTE DE MADEIRA (25CM) - PARA PORTA DE 2 FOLHAS, SEM BANDEIRA</v>
          </cell>
          <cell r="C458" t="str">
            <v>JG</v>
          </cell>
          <cell r="D458">
            <v>1260.99</v>
          </cell>
        </row>
        <row r="459">
          <cell r="A459">
            <v>70156</v>
          </cell>
          <cell r="B459" t="str">
            <v>EM.02 - BATENTE DE MADEIRA (25CM) - PARA PORTA COM BANDEIRA</v>
          </cell>
          <cell r="C459" t="str">
            <v>JG</v>
          </cell>
          <cell r="D459">
            <v>1271.75</v>
          </cell>
        </row>
        <row r="460">
          <cell r="A460">
            <v>70157</v>
          </cell>
          <cell r="B460" t="str">
            <v>EM.03 - BATENTE DE MADEIRA (9,5CM) - PARA PORTA EM DIVISÓRIA DV.01</v>
          </cell>
          <cell r="C460" t="str">
            <v>M</v>
          </cell>
          <cell r="D460">
            <v>72.61</v>
          </cell>
        </row>
        <row r="461">
          <cell r="A461">
            <v>70175</v>
          </cell>
          <cell r="B461" t="str">
            <v>EM.21 - VISOR FIXO COM VIDRO E REQUADRO DE MADEIRA PARA PORTA</v>
          </cell>
          <cell r="C461" t="str">
            <v>UN</v>
          </cell>
          <cell r="D461">
            <v>264.57</v>
          </cell>
        </row>
        <row r="462">
          <cell r="A462">
            <v>70180</v>
          </cell>
          <cell r="B462" t="str">
            <v>EM.26 - FAIXA BATE MACA EM LAMINADO  MELAMÍNICO PARA PORTA DE MADEIRA</v>
          </cell>
          <cell r="C462" t="str">
            <v>M2</v>
          </cell>
          <cell r="D462">
            <v>147.77000000000001</v>
          </cell>
        </row>
        <row r="463">
          <cell r="A463">
            <v>70200</v>
          </cell>
          <cell r="B463" t="str">
            <v>FERRAGENS E COMPLEMENTOS METÁLICOS</v>
          </cell>
          <cell r="C463" t="str">
            <v>.</v>
          </cell>
          <cell r="D463" t="str">
            <v>.</v>
          </cell>
        </row>
        <row r="464">
          <cell r="A464">
            <v>70202</v>
          </cell>
          <cell r="B464" t="str">
            <v>CONJUNTO DE FECHADURA DE CILINDRO, 55MM, TRÁFEGO INTENSO, MAÇANETA EM ZAMAC, GUARNIÇÕES EM AÇO, ACABAMENTO CROMADO - PARA PORTA INTERNA OU EXTERNA</v>
          </cell>
          <cell r="C464" t="str">
            <v>UN</v>
          </cell>
          <cell r="D464">
            <v>436.37</v>
          </cell>
        </row>
        <row r="465">
          <cell r="A465">
            <v>70208</v>
          </cell>
          <cell r="B465" t="str">
            <v>CONJUNTO DE FECHADURA DE CILINDRO, CAIXA RASA (22MM) - PORTA COM MONTANTE ESTREITO</v>
          </cell>
          <cell r="C465" t="str">
            <v>UN</v>
          </cell>
          <cell r="D465">
            <v>332.88</v>
          </cell>
        </row>
        <row r="466">
          <cell r="A466">
            <v>70210</v>
          </cell>
          <cell r="B466" t="str">
            <v>CONJUNTO DE FECHADURA DE CILINDRO, SÓ LINGUETA (55MM) - TRÁFEGO INTENSO - PORTA DE ABRIR</v>
          </cell>
          <cell r="C466" t="str">
            <v>UN</v>
          </cell>
          <cell r="D466">
            <v>192.5</v>
          </cell>
        </row>
        <row r="467">
          <cell r="A467">
            <v>70212</v>
          </cell>
          <cell r="B467" t="str">
            <v>CONJUNTO DE FECHADURA DE CILINDRO, BICO DE PAPAGAIO (22MM) - PORTA DE CORRER</v>
          </cell>
          <cell r="C467" t="str">
            <v>UN</v>
          </cell>
          <cell r="D467">
            <v>352.29</v>
          </cell>
        </row>
        <row r="468">
          <cell r="A468">
            <v>70216</v>
          </cell>
          <cell r="B468" t="str">
            <v>FECHADURA TIPO GORGE (55MM) - TRÁFEGO INTENSO,  MAÇANETA EM ZEMAC, GUARNIÇÕES EM AÇO, ACABAMENTO CROMADO BRILHANTE</v>
          </cell>
          <cell r="C468" t="str">
            <v>UN</v>
          </cell>
          <cell r="D468">
            <v>335.01</v>
          </cell>
        </row>
        <row r="469">
          <cell r="A469">
            <v>70219</v>
          </cell>
          <cell r="B469" t="str">
            <v>FECHADURA TIPO GORGE, SÓ LINGUETA, 55MM, TRÁFEGO INTENSO</v>
          </cell>
          <cell r="C469" t="str">
            <v>UN</v>
          </cell>
          <cell r="D469">
            <v>145.13</v>
          </cell>
        </row>
        <row r="470">
          <cell r="A470">
            <v>70231</v>
          </cell>
          <cell r="B470" t="str">
            <v>FECHADURA TIPO TRANQUETA E TRINCO (55MM) - TRÁFEGO INTENSO, MAÇANETA EM ZAMAC, GUARNIÇÕES EM AÇO, ACABAMENTO CROMADO BRILHANTE - PORTA DE SANITÁRIO</v>
          </cell>
          <cell r="C470" t="str">
            <v>UN</v>
          </cell>
          <cell r="D470">
            <v>207.78</v>
          </cell>
        </row>
        <row r="471">
          <cell r="A471">
            <v>70240</v>
          </cell>
          <cell r="B471" t="str">
            <v>CONJUNTO DE FECHADURA TIPO TETRA - SOMENTE TRANCA</v>
          </cell>
          <cell r="C471" t="str">
            <v>CJ</v>
          </cell>
          <cell r="D471">
            <v>124.79</v>
          </cell>
        </row>
        <row r="472">
          <cell r="A472">
            <v>70250</v>
          </cell>
          <cell r="B472" t="str">
            <v>TARGETA DE SOBREPOR,TIPO "LIVRE-OCUPADO"- 60X65MM</v>
          </cell>
          <cell r="C472" t="str">
            <v>UN</v>
          </cell>
          <cell r="D472">
            <v>200.45</v>
          </cell>
        </row>
        <row r="473">
          <cell r="A473">
            <v>70251</v>
          </cell>
          <cell r="B473" t="str">
            <v>FECHO DE EMBUTIR, TRAVA ACIONADA POR ALAVANCA, 3/4"X400MM - PORTA 2 FOLHAS</v>
          </cell>
          <cell r="C473" t="str">
            <v>UN</v>
          </cell>
          <cell r="D473">
            <v>272.14</v>
          </cell>
        </row>
        <row r="474">
          <cell r="A474">
            <v>70252</v>
          </cell>
          <cell r="B474" t="str">
            <v>FECHO DE EMBUTIR,TRAVA ACIONADA POR ALAVANCA, 3/4"X200MM - PORTA 2 FOLHAS</v>
          </cell>
          <cell r="C474" t="str">
            <v>UN</v>
          </cell>
          <cell r="D474">
            <v>231.52</v>
          </cell>
        </row>
        <row r="475">
          <cell r="A475">
            <v>70264</v>
          </cell>
          <cell r="B475" t="str">
            <v>MOLA FECHA-PORTA,TIPO LEVE (AMORTECEDOR HIDRÁULICO)</v>
          </cell>
          <cell r="C475" t="str">
            <v>UN</v>
          </cell>
          <cell r="D475">
            <v>256.06</v>
          </cell>
        </row>
        <row r="476">
          <cell r="A476">
            <v>70265</v>
          </cell>
          <cell r="B476" t="str">
            <v>MOLA FECHA-PORTA,TIPO PESADO</v>
          </cell>
          <cell r="C476" t="str">
            <v>UN</v>
          </cell>
          <cell r="D476">
            <v>313.13</v>
          </cell>
        </row>
        <row r="477">
          <cell r="A477">
            <v>70266</v>
          </cell>
          <cell r="B477" t="str">
            <v>MOLA VAI-E-VEM, DE TOPO</v>
          </cell>
          <cell r="C477" t="str">
            <v>UN</v>
          </cell>
          <cell r="D477">
            <v>550.49</v>
          </cell>
        </row>
        <row r="478">
          <cell r="A478">
            <v>70273</v>
          </cell>
          <cell r="B478" t="str">
            <v>CADEADO DE LATÃO (COM CILINDRO E TRAVA DUPLA) - 35MM PESO MÍNIMO 140G</v>
          </cell>
          <cell r="C478" t="str">
            <v>UN</v>
          </cell>
          <cell r="D478">
            <v>32.340000000000003</v>
          </cell>
        </row>
        <row r="479">
          <cell r="A479">
            <v>70280</v>
          </cell>
          <cell r="B479" t="str">
            <v>PORTA-CADEADO DE FERRO PINTADO - 63MM PESO MÍNIMO 25G</v>
          </cell>
          <cell r="C479" t="str">
            <v>UN</v>
          </cell>
          <cell r="D479">
            <v>12.1</v>
          </cell>
        </row>
        <row r="480">
          <cell r="A480">
            <v>70281</v>
          </cell>
          <cell r="B480" t="str">
            <v>PORTA-CADEADO DE FERRO PINTADO - 89MM PESO MÍNIMO 115G</v>
          </cell>
          <cell r="C480" t="str">
            <v>UN</v>
          </cell>
          <cell r="D480">
            <v>16.59</v>
          </cell>
        </row>
        <row r="481">
          <cell r="A481">
            <v>70290</v>
          </cell>
          <cell r="B481" t="str">
            <v>BARRA ANTI-PÂNICO PARA  PORTA 1 FOLHA - COLOCADA</v>
          </cell>
          <cell r="C481" t="str">
            <v>UN</v>
          </cell>
          <cell r="D481">
            <v>995.9</v>
          </cell>
        </row>
        <row r="482">
          <cell r="A482">
            <v>70295</v>
          </cell>
          <cell r="B482" t="str">
            <v>RESPIRO PARA ARMÁRIO EM LATÃO CROMADO - DIÂMETRO 10CM</v>
          </cell>
          <cell r="C482" t="str">
            <v>UN</v>
          </cell>
          <cell r="D482">
            <v>58.65</v>
          </cell>
        </row>
        <row r="483">
          <cell r="A483">
            <v>70300</v>
          </cell>
          <cell r="B483" t="str">
            <v>PORTAS COM REVESTIMENTO</v>
          </cell>
          <cell r="C483" t="str">
            <v>.</v>
          </cell>
          <cell r="D483" t="str">
            <v>.</v>
          </cell>
        </row>
        <row r="484">
          <cell r="A484">
            <v>70301</v>
          </cell>
          <cell r="B484" t="str">
            <v>PM.50 - PORTA DE MADEIRA LISA COMUM/ ENCABEÇADA, REVESTIDA COM LAMINADO MELAMÍNICO - 2 FOLHAS 124X210CM</v>
          </cell>
          <cell r="C484" t="str">
            <v>UN</v>
          </cell>
          <cell r="D484">
            <v>1538.94</v>
          </cell>
        </row>
        <row r="485">
          <cell r="A485">
            <v>70302</v>
          </cell>
          <cell r="B485" t="str">
            <v>PM.51 - PORTA DE MADEIRA LISA COMUM/ ENCABEÇADA, REVESTIDA COM LAMINADO MELAMÍNICO - 2 FOLHAS 144X210CM</v>
          </cell>
          <cell r="C485" t="str">
            <v>UN</v>
          </cell>
          <cell r="D485">
            <v>1634.12</v>
          </cell>
        </row>
        <row r="486">
          <cell r="A486">
            <v>70303</v>
          </cell>
          <cell r="B486" t="str">
            <v>PM.52 - PORTA DE MADEIRA LISA COMUM/ ENCABEÇADA, REVESTIDA COM LAMINADO MELAMÍNICO - 2 FOLHAS 164X210CM</v>
          </cell>
          <cell r="C486" t="str">
            <v>UN</v>
          </cell>
          <cell r="D486">
            <v>1727.46</v>
          </cell>
        </row>
        <row r="487">
          <cell r="A487">
            <v>70304</v>
          </cell>
          <cell r="B487" t="str">
            <v>PM.53 - PORTA DE MADEIRA LISA COMUM/ ENCABEÇADA, REVESTIDA COM LAMINADO MELAMÍNICO - 2 FOLHAS 184X210CM</v>
          </cell>
          <cell r="C487" t="str">
            <v>UN</v>
          </cell>
          <cell r="D487">
            <v>1915.85</v>
          </cell>
        </row>
        <row r="488">
          <cell r="A488">
            <v>70305</v>
          </cell>
          <cell r="B488" t="str">
            <v>PM.54 - PORTA DE MADEIRA LISA COMUM/ ENCABEÇADA, REVESTIDA COM LAMINADO MELAMÍNICO - 2 FOLHAS 204X210CM</v>
          </cell>
          <cell r="C488" t="str">
            <v>UN</v>
          </cell>
          <cell r="D488">
            <v>2108.9899999999998</v>
          </cell>
        </row>
        <row r="489">
          <cell r="A489">
            <v>70322</v>
          </cell>
          <cell r="B489" t="str">
            <v>PM.57 - PORTA GUICHÊ EM MADEIRA LISA ESPECIAL/ SÓLIDA - 82X210CM - REVESTIDA COM LAMINADO  MELAMÍNICO</v>
          </cell>
          <cell r="C489" t="str">
            <v>UN</v>
          </cell>
          <cell r="D489">
            <v>1254.81</v>
          </cell>
        </row>
        <row r="490">
          <cell r="A490">
            <v>70900</v>
          </cell>
          <cell r="B490" t="str">
            <v>ARMÁRIOS</v>
          </cell>
          <cell r="C490" t="str">
            <v>.</v>
          </cell>
          <cell r="D490" t="str">
            <v>.</v>
          </cell>
        </row>
        <row r="491">
          <cell r="A491">
            <v>70910</v>
          </cell>
          <cell r="B491" t="str">
            <v>ARMÁRIO SEM PORTAS, REVESTIMENTO EXTERNO E INTERNO EM LAMINADO MELAMÍNICO</v>
          </cell>
          <cell r="C491" t="str">
            <v>M2</v>
          </cell>
          <cell r="D491">
            <v>1419.75</v>
          </cell>
        </row>
        <row r="492">
          <cell r="A492">
            <v>70912</v>
          </cell>
          <cell r="B492" t="str">
            <v>ARMÁRIO COM PORTAS, SEM REVESTIMENTO</v>
          </cell>
          <cell r="C492" t="str">
            <v>M2</v>
          </cell>
          <cell r="D492">
            <v>542.80999999999995</v>
          </cell>
        </row>
        <row r="493">
          <cell r="A493">
            <v>70914</v>
          </cell>
          <cell r="B493" t="str">
            <v>ARMÁRIO COM PORTAS, REVESTIMENTO EXTERNO E INTERNO EM LAMINADO MELAMÍNICO</v>
          </cell>
          <cell r="C493" t="str">
            <v>M2</v>
          </cell>
          <cell r="D493">
            <v>1895.67</v>
          </cell>
        </row>
        <row r="494">
          <cell r="A494">
            <v>70918</v>
          </cell>
          <cell r="B494" t="str">
            <v>PORTAS PARA ARMÁRIO SEM REVESTIMENTO</v>
          </cell>
          <cell r="C494" t="str">
            <v>M2</v>
          </cell>
          <cell r="D494">
            <v>133.19999999999999</v>
          </cell>
        </row>
        <row r="495">
          <cell r="A495">
            <v>70919</v>
          </cell>
          <cell r="B495" t="str">
            <v>PORTAS PARA ARMÁRIO COM REVESTIMENTO EXTERNO EM LAMINADO MELAMÍNICO</v>
          </cell>
          <cell r="C495" t="str">
            <v>M2</v>
          </cell>
          <cell r="D495">
            <v>306.91000000000003</v>
          </cell>
        </row>
        <row r="496">
          <cell r="A496">
            <v>70920</v>
          </cell>
          <cell r="B496" t="str">
            <v>PORTAS PARA ARMÁRIO COM REVESTIMENTO EXTERNO E INTERNO EM LAMINADO MELAMÍNICO</v>
          </cell>
          <cell r="C496" t="str">
            <v>M2</v>
          </cell>
          <cell r="D496">
            <v>475.92</v>
          </cell>
        </row>
        <row r="497">
          <cell r="A497">
            <v>70925</v>
          </cell>
          <cell r="B497" t="str">
            <v>PRATELEIRA PARA ARMÁRIO SEM REVESTIMENTO</v>
          </cell>
          <cell r="C497" t="str">
            <v>M2</v>
          </cell>
          <cell r="D497">
            <v>114.68</v>
          </cell>
        </row>
        <row r="498">
          <cell r="A498">
            <v>70926</v>
          </cell>
          <cell r="B498" t="str">
            <v>PRATELEIRA PARA ARMÁRIO, REVESTIDA EM 1 FACE EM LAMINADO MELAMÍNICO</v>
          </cell>
          <cell r="C498" t="str">
            <v>M2</v>
          </cell>
          <cell r="D498">
            <v>288.38</v>
          </cell>
        </row>
        <row r="499">
          <cell r="A499">
            <v>70927</v>
          </cell>
          <cell r="B499" t="str">
            <v>PRATELEIRA PARA ARMÁRIO, REVESTIDA EM 2 FACES, EM LAMINADO MELAMÍNICO</v>
          </cell>
          <cell r="C499" t="str">
            <v>M2</v>
          </cell>
          <cell r="D499">
            <v>457.4</v>
          </cell>
        </row>
        <row r="500">
          <cell r="A500">
            <v>70930</v>
          </cell>
          <cell r="B500" t="str">
            <v>GAVETA PARA ARMÁRIO SEM REVESTIMENTO</v>
          </cell>
          <cell r="C500" t="str">
            <v>UN</v>
          </cell>
          <cell r="D500">
            <v>56.59</v>
          </cell>
        </row>
        <row r="501">
          <cell r="A501">
            <v>70931</v>
          </cell>
          <cell r="B501" t="str">
            <v>GAVETA PARA ARMÁRIO,REVESTIMENTO EXTERNO EM LAMINADO MELAMÍNICO</v>
          </cell>
          <cell r="C501" t="str">
            <v>UN</v>
          </cell>
          <cell r="D501">
            <v>111.7</v>
          </cell>
        </row>
        <row r="502">
          <cell r="A502">
            <v>70932</v>
          </cell>
          <cell r="B502" t="str">
            <v>GAVETA PARA ARMÁRIO, REVESTIMENTO EXTERNO E INTERNO EM LAMINADO MELAMÍNICO</v>
          </cell>
          <cell r="C502" t="str">
            <v>UN</v>
          </cell>
          <cell r="D502">
            <v>210.57</v>
          </cell>
        </row>
        <row r="503">
          <cell r="A503">
            <v>71000</v>
          </cell>
          <cell r="B503" t="str">
            <v>ARMÁRIOS</v>
          </cell>
          <cell r="C503" t="str">
            <v>.</v>
          </cell>
          <cell r="D503" t="str">
            <v>.</v>
          </cell>
        </row>
        <row r="504">
          <cell r="A504">
            <v>71013</v>
          </cell>
          <cell r="B504" t="str">
            <v>MM.13 -  ARMÁRIO PARA CUMBUCAS</v>
          </cell>
          <cell r="C504" t="str">
            <v>UN</v>
          </cell>
          <cell r="D504">
            <v>2282.19</v>
          </cell>
        </row>
        <row r="505">
          <cell r="A505">
            <v>71014</v>
          </cell>
          <cell r="B505" t="str">
            <v>MM.14 -  ARMÁRIO PARA CANECAS</v>
          </cell>
          <cell r="C505" t="str">
            <v>UN</v>
          </cell>
          <cell r="D505">
            <v>2562.9299999999998</v>
          </cell>
        </row>
        <row r="506">
          <cell r="A506">
            <v>71015</v>
          </cell>
          <cell r="B506" t="str">
            <v>MM.15 -  ARMÁRIO PARA PRATOS</v>
          </cell>
          <cell r="C506" t="str">
            <v>UN</v>
          </cell>
          <cell r="D506">
            <v>2572.59</v>
          </cell>
        </row>
        <row r="507">
          <cell r="A507">
            <v>71020</v>
          </cell>
          <cell r="B507" t="str">
            <v>MM.20 - CABIDE DE MADEIRA PARA SACOLAS</v>
          </cell>
          <cell r="C507" t="str">
            <v>M</v>
          </cell>
          <cell r="D507">
            <v>445.68</v>
          </cell>
        </row>
        <row r="508">
          <cell r="A508">
            <v>72010</v>
          </cell>
          <cell r="B508" t="str">
            <v>PEITORIL DE MADEIRA</v>
          </cell>
          <cell r="C508" t="str">
            <v>M</v>
          </cell>
          <cell r="D508">
            <v>235.93</v>
          </cell>
        </row>
        <row r="509">
          <cell r="A509">
            <v>76000</v>
          </cell>
          <cell r="B509" t="str">
            <v>RETIRADAS</v>
          </cell>
          <cell r="C509" t="str">
            <v>.</v>
          </cell>
          <cell r="D509" t="str">
            <v>.</v>
          </cell>
        </row>
        <row r="510">
          <cell r="A510">
            <v>76001</v>
          </cell>
          <cell r="B510" t="str">
            <v>RETIRADA DE FOLHAS DE PORTA DE PASSAGEM OU JANELA</v>
          </cell>
          <cell r="C510" t="str">
            <v>UN</v>
          </cell>
          <cell r="D510">
            <v>14.26</v>
          </cell>
        </row>
        <row r="511">
          <cell r="A511">
            <v>76002</v>
          </cell>
          <cell r="B511" t="str">
            <v>RETIRADA DE BATENTES DE MADEIRA</v>
          </cell>
          <cell r="C511" t="str">
            <v>UN</v>
          </cell>
          <cell r="D511">
            <v>61.7</v>
          </cell>
        </row>
        <row r="512">
          <cell r="A512">
            <v>76008</v>
          </cell>
          <cell r="B512" t="str">
            <v>RETIRADA DE GUARNIÇÕES OU MOLDURAS DE MADEIRA</v>
          </cell>
          <cell r="C512" t="str">
            <v>M</v>
          </cell>
          <cell r="D512">
            <v>2</v>
          </cell>
        </row>
        <row r="513">
          <cell r="A513">
            <v>76010</v>
          </cell>
          <cell r="B513" t="str">
            <v>RETIRADA DE GUICHÊS, INCLUSIVE BATENTE E FERRAGENS</v>
          </cell>
          <cell r="C513" t="str">
            <v>UN</v>
          </cell>
          <cell r="D513">
            <v>61.7</v>
          </cell>
        </row>
        <row r="514">
          <cell r="A514">
            <v>76050</v>
          </cell>
          <cell r="B514" t="str">
            <v>RETIRADA DE FECHADURAS DE EMBUTIR, COMPLETAS</v>
          </cell>
          <cell r="C514" t="str">
            <v>UN</v>
          </cell>
          <cell r="D514">
            <v>14.26</v>
          </cell>
        </row>
        <row r="515">
          <cell r="A515">
            <v>76051</v>
          </cell>
          <cell r="B515" t="str">
            <v>RETIRADA DE FECHADURAS, FECHOS OU TARGETAS DE SOBREPOR</v>
          </cell>
          <cell r="C515" t="str">
            <v>UN</v>
          </cell>
          <cell r="D515">
            <v>5.7</v>
          </cell>
        </row>
        <row r="516">
          <cell r="A516">
            <v>76065</v>
          </cell>
          <cell r="B516" t="str">
            <v>RETIRADA DE MAÇANETAS</v>
          </cell>
          <cell r="C516" t="str">
            <v>PAR</v>
          </cell>
          <cell r="D516">
            <v>7.7</v>
          </cell>
        </row>
        <row r="517">
          <cell r="A517">
            <v>76066</v>
          </cell>
          <cell r="B517" t="str">
            <v>RETIRADA DE ESPELHOS</v>
          </cell>
          <cell r="C517" t="str">
            <v>PAR</v>
          </cell>
          <cell r="D517">
            <v>4.8499999999999996</v>
          </cell>
        </row>
        <row r="518">
          <cell r="A518">
            <v>76067</v>
          </cell>
          <cell r="B518" t="str">
            <v>RETIRADA DE ROSETAS OU ENTRADAS DE CHAVE GORGE</v>
          </cell>
          <cell r="C518" t="str">
            <v>PAR</v>
          </cell>
          <cell r="D518">
            <v>4.8499999999999996</v>
          </cell>
        </row>
        <row r="519">
          <cell r="A519">
            <v>76068</v>
          </cell>
          <cell r="B519" t="str">
            <v>RETIRADA DE BORBOLETAS OU LEVANTADORES TIPO "UNHA"</v>
          </cell>
          <cell r="C519" t="str">
            <v>UN</v>
          </cell>
          <cell r="D519">
            <v>3.85</v>
          </cell>
        </row>
        <row r="520">
          <cell r="A520">
            <v>76070</v>
          </cell>
          <cell r="B520" t="str">
            <v>RETIRADA DE DOBRADIÇAS</v>
          </cell>
          <cell r="C520" t="str">
            <v>UN</v>
          </cell>
          <cell r="D520">
            <v>5.7</v>
          </cell>
        </row>
        <row r="521">
          <cell r="A521">
            <v>77000</v>
          </cell>
          <cell r="B521" t="str">
            <v>RECOLOCAÇÕES</v>
          </cell>
          <cell r="C521" t="str">
            <v>.</v>
          </cell>
          <cell r="D521" t="str">
            <v>.</v>
          </cell>
        </row>
        <row r="522">
          <cell r="A522">
            <v>77001</v>
          </cell>
          <cell r="B522" t="str">
            <v>RECOLOCAÇÃO DE FOLHAS DE PORTA DE PASSAGEM OU JANELA</v>
          </cell>
          <cell r="C522" t="str">
            <v>UN</v>
          </cell>
          <cell r="D522">
            <v>113.34</v>
          </cell>
        </row>
        <row r="523">
          <cell r="A523">
            <v>77002</v>
          </cell>
          <cell r="B523" t="str">
            <v>RECOLOCAÇÃO DE BATENTES MADEIRA</v>
          </cell>
          <cell r="C523" t="str">
            <v>UN</v>
          </cell>
          <cell r="D523">
            <v>69.58</v>
          </cell>
        </row>
        <row r="524">
          <cell r="A524">
            <v>77008</v>
          </cell>
          <cell r="B524" t="str">
            <v>RECOLOCAÇÃO DE GUARNIÇÕES OU MOLDURAS DE MADEIRA</v>
          </cell>
          <cell r="C524" t="str">
            <v>M</v>
          </cell>
          <cell r="D524">
            <v>2.58</v>
          </cell>
        </row>
        <row r="525">
          <cell r="A525">
            <v>77010</v>
          </cell>
          <cell r="B525" t="str">
            <v>RECOLOCAÇÃO DE GUICHÊS, INCLUSIVE BATENTE E FERRAGENS</v>
          </cell>
          <cell r="C525" t="str">
            <v>UN</v>
          </cell>
          <cell r="D525">
            <v>97.82</v>
          </cell>
        </row>
        <row r="526">
          <cell r="A526">
            <v>77050</v>
          </cell>
          <cell r="B526" t="str">
            <v>RECOLOCAÇÃO DE FECHADURAS DE EMBUTIR, COMPLETAS</v>
          </cell>
          <cell r="C526" t="str">
            <v>UN</v>
          </cell>
          <cell r="D526">
            <v>45.35</v>
          </cell>
        </row>
        <row r="527">
          <cell r="A527">
            <v>77051</v>
          </cell>
          <cell r="B527" t="str">
            <v>RECOLOCAÇÃO DE FECHADURAS, FECHOS OU TARGETAS DE SOBREPOR</v>
          </cell>
          <cell r="C527" t="str">
            <v>UN</v>
          </cell>
          <cell r="D527">
            <v>22.82</v>
          </cell>
        </row>
        <row r="528">
          <cell r="A528">
            <v>77065</v>
          </cell>
          <cell r="B528" t="str">
            <v>RECOLOCAÇÃO DE MAÇANETAS</v>
          </cell>
          <cell r="C528" t="str">
            <v>PAR</v>
          </cell>
          <cell r="D528">
            <v>4.8499999999999996</v>
          </cell>
        </row>
        <row r="529">
          <cell r="A529">
            <v>77066</v>
          </cell>
          <cell r="B529" t="str">
            <v>RECOLOCAÇÃO DE ESPELHOS</v>
          </cell>
          <cell r="C529" t="str">
            <v>PAR</v>
          </cell>
          <cell r="D529">
            <v>4.8499999999999996</v>
          </cell>
        </row>
        <row r="530">
          <cell r="A530">
            <v>77067</v>
          </cell>
          <cell r="B530" t="str">
            <v>RECOLOCAÇÃO DE ROSETAS OU ENTRADAS DE CHAVE GORGE</v>
          </cell>
          <cell r="C530" t="str">
            <v>PAR</v>
          </cell>
          <cell r="D530">
            <v>4.8499999999999996</v>
          </cell>
        </row>
        <row r="531">
          <cell r="A531">
            <v>77068</v>
          </cell>
          <cell r="B531" t="str">
            <v>RECOLOCAÇÃO DE BORBOLETAS OU LEVANTADORES TIPO "UNHA"</v>
          </cell>
          <cell r="C531" t="str">
            <v>UN</v>
          </cell>
          <cell r="D531">
            <v>3.56</v>
          </cell>
        </row>
        <row r="532">
          <cell r="A532">
            <v>77070</v>
          </cell>
          <cell r="B532" t="str">
            <v>RECOLOCAÇÃO DE DOBRADIÇAS</v>
          </cell>
          <cell r="C532" t="str">
            <v>UN</v>
          </cell>
          <cell r="D532">
            <v>4.8499999999999996</v>
          </cell>
        </row>
        <row r="533">
          <cell r="A533">
            <v>78000</v>
          </cell>
          <cell r="B533" t="str">
            <v>SERVIÇOS PARCIAIS</v>
          </cell>
          <cell r="C533" t="str">
            <v>.</v>
          </cell>
          <cell r="D533" t="str">
            <v>.</v>
          </cell>
        </row>
        <row r="534">
          <cell r="A534">
            <v>78001</v>
          </cell>
          <cell r="B534" t="str">
            <v>GUARNIÇÃO OU MOLDURA DE MADEIRA - 4,5CM</v>
          </cell>
          <cell r="C534" t="str">
            <v>M</v>
          </cell>
          <cell r="D534">
            <v>12.15</v>
          </cell>
        </row>
        <row r="535">
          <cell r="A535">
            <v>78002</v>
          </cell>
          <cell r="B535" t="str">
            <v>GUARNIÇÃO OU MOLDURA DE MADEIRA - 7,5CM</v>
          </cell>
          <cell r="C535" t="str">
            <v>M</v>
          </cell>
          <cell r="D535">
            <v>16.13</v>
          </cell>
        </row>
        <row r="536">
          <cell r="A536">
            <v>78003</v>
          </cell>
          <cell r="B536" t="str">
            <v>GUARNIÇÃO OU MOLDURA DE MADEIRA - 10,0CM</v>
          </cell>
          <cell r="C536" t="str">
            <v>M</v>
          </cell>
          <cell r="D536">
            <v>17.57</v>
          </cell>
        </row>
        <row r="537">
          <cell r="A537">
            <v>78004</v>
          </cell>
          <cell r="B537" t="str">
            <v>GUARNIÇÃO OU MOLDURA DE MADEIRA - 15,0CM</v>
          </cell>
          <cell r="C537" t="str">
            <v>M</v>
          </cell>
          <cell r="D537">
            <v>33.72</v>
          </cell>
        </row>
        <row r="538">
          <cell r="A538">
            <v>78010</v>
          </cell>
          <cell r="B538" t="str">
            <v>CONJUNTO DE FECHADURA DE CILINDRO (55MM) - TRÁFEGO INTENSO, MAÇANETA EM ZAMAC, GUARNIÇÕES EM AÇO, ACABAMENTO CROMADO BRILHANTE - INCLUSIVE ADAPTAÇÃO DA FURAÇÃO</v>
          </cell>
          <cell r="C538" t="str">
            <v>UN</v>
          </cell>
          <cell r="D538">
            <v>426.39</v>
          </cell>
        </row>
        <row r="539">
          <cell r="A539">
            <v>78012</v>
          </cell>
          <cell r="B539" t="str">
            <v>CONJUNTO DE FECHADURA DE CILINDRO, CAIXA RASA (22MM) - PORTA COM MONTANTE ESTREITO - INCLUSIVE ADAPTAÇÃO DA FURAÇÃO</v>
          </cell>
          <cell r="C539" t="str">
            <v>UN</v>
          </cell>
          <cell r="D539">
            <v>323.75</v>
          </cell>
        </row>
        <row r="540">
          <cell r="A540">
            <v>78013</v>
          </cell>
          <cell r="B540" t="str">
            <v>CONJUNTO DE FECHADURA DE CILINDRO, SÓ LINGUETA (55MM) - TRÁFEGO INTENSO - PORTA DE ABRIR -  INCLUSIVE ADAPTAÇÃO DA FURAÇÃO</v>
          </cell>
          <cell r="C540" t="str">
            <v>UN</v>
          </cell>
          <cell r="D540">
            <v>178.52</v>
          </cell>
        </row>
        <row r="541">
          <cell r="A541">
            <v>78014</v>
          </cell>
          <cell r="B541" t="str">
            <v>CONJUNTO DE FECHADURA DE CILINDRO, BICO DE PAPAGAIO (22MM) - PORTA DE CORRER - INCUSIVE ADAPTAÇÃO DA FURAÇÃO</v>
          </cell>
          <cell r="C541" t="str">
            <v>UN</v>
          </cell>
          <cell r="D541">
            <v>338.31</v>
          </cell>
        </row>
        <row r="542">
          <cell r="A542">
            <v>78015</v>
          </cell>
          <cell r="B542" t="str">
            <v>FECHADURA TIPO GORGE, 55MM, TRÁFEGO INTENSO, MAÇANETA EM ZAMAC, GUARNIÇÕES EM AÇO, ACABAMENTO CROMADO BRILHANTE - INCLUSIVE ADAPTAÇÃO DA FURAÇÃO</v>
          </cell>
          <cell r="C542" t="str">
            <v>UN</v>
          </cell>
          <cell r="D542">
            <v>325.02999999999997</v>
          </cell>
        </row>
        <row r="543">
          <cell r="A543">
            <v>78016</v>
          </cell>
          <cell r="B543" t="str">
            <v>FECHADURA TIPO GORGE, SÓ LINGUETA, 55MM, TRÁFEGO INTENSO - INCLUSIVE ADAPTAÇÃO DA FURAÇÃO</v>
          </cell>
          <cell r="C543" t="str">
            <v>UN</v>
          </cell>
          <cell r="D543">
            <v>131.15</v>
          </cell>
        </row>
        <row r="544">
          <cell r="A544">
            <v>78022</v>
          </cell>
          <cell r="B544" t="str">
            <v>TARGETA DE SOBREPOR, TIPO "LIVRE-OCUPADO" - 60X65MM - INCLUSIVE ADAPTAÇÃO E FURAÇÃO</v>
          </cell>
          <cell r="C544" t="str">
            <v>UN</v>
          </cell>
          <cell r="D544">
            <v>186.19</v>
          </cell>
        </row>
        <row r="545">
          <cell r="A545">
            <v>78035</v>
          </cell>
          <cell r="B545" t="str">
            <v>MAÇANETA EM ZAMAC</v>
          </cell>
          <cell r="C545" t="str">
            <v>UN</v>
          </cell>
          <cell r="D545">
            <v>177.13</v>
          </cell>
        </row>
        <row r="546">
          <cell r="A546">
            <v>78036</v>
          </cell>
          <cell r="B546" t="str">
            <v>ESPELHO RETANGULAR EM AÇO CROMADO BRILHANTE</v>
          </cell>
          <cell r="C546" t="str">
            <v>PAR</v>
          </cell>
          <cell r="D546">
            <v>111.89</v>
          </cell>
        </row>
        <row r="547">
          <cell r="A547">
            <v>78037</v>
          </cell>
          <cell r="B547" t="str">
            <v>ROSETA OU ENTRADA DE CILINDRO COM CHAVE GORGE EM AÇO CROMADO BRILHANTE</v>
          </cell>
          <cell r="C547" t="str">
            <v>PAR</v>
          </cell>
          <cell r="D547">
            <v>23.81</v>
          </cell>
        </row>
        <row r="548">
          <cell r="A548">
            <v>78050</v>
          </cell>
          <cell r="B548" t="str">
            <v>DOBRADIÇA EM AÇO LAMINADO, CROMADA - 3 1/2"X3"</v>
          </cell>
          <cell r="C548" t="str">
            <v>UN</v>
          </cell>
          <cell r="D548">
            <v>31.26</v>
          </cell>
        </row>
        <row r="549">
          <cell r="A549">
            <v>80000</v>
          </cell>
          <cell r="B549" t="str">
            <v>ESQUADRIAS METALICAS</v>
          </cell>
        </row>
        <row r="550">
          <cell r="A550">
            <v>80100</v>
          </cell>
          <cell r="B550" t="str">
            <v>PORTAS</v>
          </cell>
          <cell r="C550" t="str">
            <v>.</v>
          </cell>
          <cell r="D550" t="str">
            <v>.</v>
          </cell>
        </row>
        <row r="551">
          <cell r="A551">
            <v>80101</v>
          </cell>
          <cell r="B551" t="str">
            <v>PP.01 - PORTA EM FERRO PERFILADO, DUPLA ALMOFADADA - ABRIR, 1 FOLHA</v>
          </cell>
          <cell r="C551" t="str">
            <v>M2</v>
          </cell>
          <cell r="D551">
            <v>1608.17</v>
          </cell>
        </row>
        <row r="552">
          <cell r="A552">
            <v>80102</v>
          </cell>
          <cell r="B552" t="str">
            <v>PP.02 - PORTA EM FERRO PERFILADO, DUPLA ALMOFADADA - ABRIR, 2 FOLHA</v>
          </cell>
          <cell r="C552" t="str">
            <v>M2</v>
          </cell>
          <cell r="D552">
            <v>1228.49</v>
          </cell>
        </row>
        <row r="553">
          <cell r="A553">
            <v>80104</v>
          </cell>
          <cell r="B553" t="str">
            <v>PP.04 - PORTA EM FERRO PERFILADO, MEIO VIDRO COM SUBDIVISÕES - ABRIR, 1 FOLHA</v>
          </cell>
          <cell r="C553" t="str">
            <v>M2</v>
          </cell>
          <cell r="D553">
            <v>1435.28</v>
          </cell>
        </row>
        <row r="554">
          <cell r="A554">
            <v>80105</v>
          </cell>
          <cell r="B554" t="str">
            <v>PP.05 - PORTA EM FERRO PERFILADO, MEIO VIDRO COM SUBDIVISÕES - ABRIR, 2 FOLHAS</v>
          </cell>
          <cell r="C554" t="str">
            <v>M2</v>
          </cell>
          <cell r="D554">
            <v>765.34</v>
          </cell>
        </row>
        <row r="555">
          <cell r="A555">
            <v>80106</v>
          </cell>
          <cell r="B555" t="str">
            <v>PP.06 - PORTA EM FERRO PERFILADO, MEIO VIDRO COM SUBDIVISÕES - CORRER</v>
          </cell>
          <cell r="C555" t="str">
            <v>M2</v>
          </cell>
          <cell r="D555">
            <v>909.38</v>
          </cell>
        </row>
        <row r="556">
          <cell r="A556">
            <v>80110</v>
          </cell>
          <cell r="B556" t="str">
            <v>PP.01 - PORTA EM FERRO PERFILADO - INSTALAÇÃO SANITÁRIA PARA PORTADORES DE DEFICIÊNCIA - 90 X 210CM</v>
          </cell>
          <cell r="C556" t="str">
            <v>UN</v>
          </cell>
          <cell r="D556">
            <v>3660.43</v>
          </cell>
        </row>
        <row r="557">
          <cell r="A557">
            <v>80119</v>
          </cell>
          <cell r="B557" t="str">
            <v>PF.10 - PORTA EM PERFIL DE CHAPA DOBRADA, MEIO VIDRO - ABRIR, 1 FOLHA</v>
          </cell>
          <cell r="C557" t="str">
            <v>M2</v>
          </cell>
          <cell r="D557">
            <v>882.1</v>
          </cell>
        </row>
        <row r="558">
          <cell r="A558">
            <v>80125</v>
          </cell>
          <cell r="B558" t="str">
            <v>PF-23 - PORTA EM PERFIL DE CHAPA DOBRADA, VENEZIANA, ABRIR 1 FOLHA</v>
          </cell>
          <cell r="C558" t="str">
            <v>M2</v>
          </cell>
          <cell r="D558">
            <v>959.46</v>
          </cell>
        </row>
        <row r="559">
          <cell r="A559">
            <v>80126</v>
          </cell>
          <cell r="B559" t="str">
            <v>PF-28 - PORTA EM PERFIL DE CHAPA DOBRADA, VENEZIANA, ABRIR 2 FOLHAS</v>
          </cell>
          <cell r="C559" t="str">
            <v>M2</v>
          </cell>
          <cell r="D559">
            <v>959.46</v>
          </cell>
        </row>
        <row r="560">
          <cell r="A560">
            <v>80139</v>
          </cell>
          <cell r="B560" t="str">
            <v>PA.10 - PORTA EM ALUMÍNIO ANODIZADO, MEIO VIDRO - ABRIR, 1 FOLHA</v>
          </cell>
          <cell r="C560" t="str">
            <v>M2</v>
          </cell>
          <cell r="D560">
            <v>1001.03</v>
          </cell>
        </row>
        <row r="561">
          <cell r="A561">
            <v>80140</v>
          </cell>
          <cell r="B561" t="str">
            <v>PA.11 - PORTA EM ALUMÍNIO ANODIZADO, MEIO VIDRO, DE ABRIR, 2 FOLHAS</v>
          </cell>
          <cell r="C561" t="str">
            <v>M2</v>
          </cell>
          <cell r="D561">
            <v>1100.75</v>
          </cell>
        </row>
        <row r="562">
          <cell r="A562">
            <v>80141</v>
          </cell>
          <cell r="B562" t="str">
            <v>PA.12 - PORTA EM ALUMÍNIO ANODIZADO,MEIO VIDRO - CORRER</v>
          </cell>
          <cell r="C562" t="str">
            <v>M2</v>
          </cell>
          <cell r="D562">
            <v>1145.99</v>
          </cell>
        </row>
        <row r="563">
          <cell r="A563">
            <v>80145</v>
          </cell>
          <cell r="B563" t="str">
            <v>PA.16 - PORTA EM ALUMÍNIO ANODIZADO, VENEZIANA - ABRIR, 1 FOLHA</v>
          </cell>
          <cell r="C563" t="str">
            <v>M2</v>
          </cell>
          <cell r="D563">
            <v>989.14</v>
          </cell>
        </row>
        <row r="564">
          <cell r="A564">
            <v>80150</v>
          </cell>
          <cell r="B564" t="str">
            <v>PORTA DE ENROLAR, EM CHAPA ONDULADA N.22</v>
          </cell>
          <cell r="C564" t="str">
            <v>M2</v>
          </cell>
          <cell r="D564">
            <v>538.08000000000004</v>
          </cell>
        </row>
        <row r="565">
          <cell r="A565">
            <v>80151</v>
          </cell>
          <cell r="B565" t="str">
            <v>PORTA DE ENROLAR, EM TIRAS ARTICULADAS E RAIADAS DE CHAPA N.22</v>
          </cell>
          <cell r="C565" t="str">
            <v>M2</v>
          </cell>
          <cell r="D565">
            <v>525.22</v>
          </cell>
        </row>
        <row r="566">
          <cell r="A566">
            <v>80159</v>
          </cell>
          <cell r="B566" t="str">
            <v>COLUNA FIXA OU MÓVEL PARA PORTAS OU GRADES DE ENROLAR</v>
          </cell>
          <cell r="C566" t="str">
            <v>M</v>
          </cell>
          <cell r="D566">
            <v>188.96</v>
          </cell>
        </row>
        <row r="567">
          <cell r="A567">
            <v>80161</v>
          </cell>
          <cell r="B567" t="str">
            <v>CAVALETE CENTRAL - PARA COLUNA MÓVEL DE PORTA DE ENROLAR</v>
          </cell>
          <cell r="C567" t="str">
            <v>UN</v>
          </cell>
          <cell r="D567">
            <v>263.26</v>
          </cell>
        </row>
        <row r="568">
          <cell r="A568">
            <v>80170</v>
          </cell>
          <cell r="B568" t="str">
            <v>EF.01 - BATENTE ESPECIAL EM PERFIL DE CHAPA DOBRADA N. 14</v>
          </cell>
          <cell r="C568" t="str">
            <v>M</v>
          </cell>
          <cell r="D568">
            <v>247.71</v>
          </cell>
        </row>
        <row r="569">
          <cell r="A569">
            <v>80171</v>
          </cell>
          <cell r="B569" t="str">
            <v>EF.02 - BATENTE ESPECIAL EM PERFIL DE CHAPA DOBRADA N. 14</v>
          </cell>
          <cell r="C569" t="str">
            <v>M</v>
          </cell>
          <cell r="D569">
            <v>247.71</v>
          </cell>
        </row>
        <row r="570">
          <cell r="A570">
            <v>80174</v>
          </cell>
          <cell r="B570" t="str">
            <v>EF.03 - BATENTE EM PERFIL DE CHAPA DOBRADA Nº20,1 FOLHA, SEM BANDEIRA</v>
          </cell>
          <cell r="C570" t="str">
            <v>JG</v>
          </cell>
          <cell r="D570">
            <v>563.96</v>
          </cell>
        </row>
        <row r="571">
          <cell r="A571">
            <v>80175</v>
          </cell>
          <cell r="B571" t="str">
            <v>EF.04 - BATENTE EM PERFIL DE CHAPA DOBRADA NÚMERO 20, 2 FOLHAS, SEM BANDEIRA</v>
          </cell>
          <cell r="C571" t="str">
            <v>JG</v>
          </cell>
          <cell r="D571">
            <v>685.24</v>
          </cell>
        </row>
        <row r="572">
          <cell r="A572">
            <v>80180</v>
          </cell>
          <cell r="B572" t="str">
            <v>BATENTE DE ALUMÍNIO PARA DIVISÓRIA DE GRANILITE</v>
          </cell>
          <cell r="C572" t="str">
            <v>JG</v>
          </cell>
          <cell r="D572">
            <v>264.23</v>
          </cell>
        </row>
        <row r="573">
          <cell r="A573">
            <v>80186</v>
          </cell>
          <cell r="B573" t="str">
            <v>EP.14/16 - BANDEIRA FIXA EM FERRO PERFILADO COM SUBDIVISÕES PARA VIDRO</v>
          </cell>
          <cell r="C573" t="str">
            <v>M2</v>
          </cell>
          <cell r="D573">
            <v>517.82000000000005</v>
          </cell>
        </row>
        <row r="574">
          <cell r="A574">
            <v>80200</v>
          </cell>
          <cell r="B574" t="str">
            <v>CAIXILHOS</v>
          </cell>
          <cell r="C574" t="str">
            <v>.</v>
          </cell>
          <cell r="D574" t="str">
            <v>.</v>
          </cell>
        </row>
        <row r="575">
          <cell r="A575">
            <v>80201</v>
          </cell>
          <cell r="B575" t="str">
            <v>CP.01 - CAIXILHO EM FERRO PERFILADO - FIXO, SEM VENTILAÇÃO PERMANENTE</v>
          </cell>
          <cell r="C575" t="str">
            <v>M2</v>
          </cell>
          <cell r="D575">
            <v>517.82000000000005</v>
          </cell>
        </row>
        <row r="576">
          <cell r="A576">
            <v>80203</v>
          </cell>
          <cell r="B576" t="str">
            <v>CP.03/20/21 - CAIXILHO EM FERRO PERFILADO - FIXO, COM VENTILAÇÃO PERMANENTE</v>
          </cell>
          <cell r="C576" t="str">
            <v>M2</v>
          </cell>
          <cell r="D576">
            <v>666.43</v>
          </cell>
        </row>
        <row r="577">
          <cell r="A577">
            <v>80205</v>
          </cell>
          <cell r="B577" t="str">
            <v>CP.05 - CAIXILHO EM FERRO PERFILADO - PIVOTANTE</v>
          </cell>
          <cell r="C577" t="str">
            <v>M2</v>
          </cell>
          <cell r="D577">
            <v>1351.97</v>
          </cell>
        </row>
        <row r="578">
          <cell r="A578">
            <v>80209</v>
          </cell>
          <cell r="B578" t="str">
            <v>CP.09 - CAIXILHO EM FERRO PERFILADO - MAXIMAR</v>
          </cell>
          <cell r="C578" t="str">
            <v>M2</v>
          </cell>
          <cell r="D578">
            <v>1030.74</v>
          </cell>
        </row>
        <row r="579">
          <cell r="A579">
            <v>80213</v>
          </cell>
          <cell r="B579" t="str">
            <v>CP.13/22/23 - CAIXILHO EM FERRO PERFILADO - BASCULANTE</v>
          </cell>
          <cell r="C579" t="str">
            <v>M2</v>
          </cell>
          <cell r="D579">
            <v>1049.3900000000001</v>
          </cell>
        </row>
        <row r="580">
          <cell r="A580">
            <v>80217</v>
          </cell>
          <cell r="B580" t="str">
            <v>CP.17 - CAIXILHO EM FERRO PERFILADO - DE CORRER</v>
          </cell>
          <cell r="C580" t="str">
            <v>M2</v>
          </cell>
          <cell r="D580">
            <v>815.34</v>
          </cell>
        </row>
        <row r="581">
          <cell r="A581">
            <v>80237</v>
          </cell>
          <cell r="B581" t="str">
            <v>CF.13 - CAIXILHO EM PERFIL DE CHAPA DOBRADA - BASCULANTE</v>
          </cell>
          <cell r="C581" t="str">
            <v>M2</v>
          </cell>
          <cell r="D581">
            <v>1325.76</v>
          </cell>
        </row>
        <row r="582">
          <cell r="A582">
            <v>80243</v>
          </cell>
          <cell r="B582" t="str">
            <v>CF.19 - CAIXILHO EM PERFIL DE CHAPA DOBRADA, VENEZIANA, FIXO COM VENTILAÇÃO PERMANENTE</v>
          </cell>
          <cell r="C582" t="str">
            <v>M2</v>
          </cell>
          <cell r="D582">
            <v>1136.6400000000001</v>
          </cell>
        </row>
        <row r="583">
          <cell r="A583">
            <v>80251</v>
          </cell>
          <cell r="B583" t="str">
            <v>CA.02 - CAIXILHO EM ALUMÍNIO ANODIZADO, FIXO, SEM VENTILAÇÃO PERMANENTE</v>
          </cell>
          <cell r="C583" t="str">
            <v>M2</v>
          </cell>
          <cell r="D583">
            <v>725.36</v>
          </cell>
        </row>
        <row r="584">
          <cell r="A584">
            <v>80253</v>
          </cell>
          <cell r="B584" t="str">
            <v>CA.04 - CAIXILHO EM ALUMÍNIO ANODIZADO, FIXO, COM VENTILAÇÃO PERMANENTE</v>
          </cell>
          <cell r="C584" t="str">
            <v>M2</v>
          </cell>
          <cell r="D584">
            <v>934.63</v>
          </cell>
        </row>
        <row r="585">
          <cell r="A585">
            <v>80254</v>
          </cell>
          <cell r="B585" t="str">
            <v>CA.05 - CAIXILHO EM ALUMÍNIO ANODIZADO - PIVOTANTE</v>
          </cell>
          <cell r="C585" t="str">
            <v>M2</v>
          </cell>
          <cell r="D585">
            <v>1426.53</v>
          </cell>
        </row>
        <row r="586">
          <cell r="A586">
            <v>80258</v>
          </cell>
          <cell r="B586" t="str">
            <v>CA.09 - CAIXILHO EM ALUMÍNIO ANODIZADO - MAXIMAR</v>
          </cell>
          <cell r="C586" t="str">
            <v>M2</v>
          </cell>
          <cell r="D586">
            <v>1029.98</v>
          </cell>
        </row>
        <row r="587">
          <cell r="A587">
            <v>80262</v>
          </cell>
          <cell r="B587" t="str">
            <v>CA.13 - CAIXILHO EM ALUMÍNIO ANODIZADO - BASCULANTE</v>
          </cell>
          <cell r="C587" t="str">
            <v>M2</v>
          </cell>
          <cell r="D587">
            <v>1513.65</v>
          </cell>
        </row>
        <row r="588">
          <cell r="A588">
            <v>80266</v>
          </cell>
          <cell r="B588" t="str">
            <v>CA.17 - CAIXILHO EM ALUMÍNIO ANODIZADO - DE CORRER</v>
          </cell>
          <cell r="C588" t="str">
            <v>M2</v>
          </cell>
          <cell r="D588">
            <v>1104.27</v>
          </cell>
        </row>
        <row r="589">
          <cell r="A589">
            <v>80274</v>
          </cell>
          <cell r="B589" t="str">
            <v>EP.06 - GRADE DE PROTEÇÃO EM FERRO REDONDO</v>
          </cell>
          <cell r="C589" t="str">
            <v>M2</v>
          </cell>
          <cell r="D589">
            <v>145.52000000000001</v>
          </cell>
        </row>
        <row r="590">
          <cell r="A590">
            <v>80275</v>
          </cell>
          <cell r="B590" t="str">
            <v>EP.07 - GRADE DE PROTEÇÃO EM FERRO CHATO</v>
          </cell>
          <cell r="C590" t="str">
            <v>M2</v>
          </cell>
          <cell r="D590">
            <v>149.77000000000001</v>
          </cell>
        </row>
        <row r="591">
          <cell r="A591">
            <v>80276</v>
          </cell>
          <cell r="B591" t="str">
            <v>GRADE DE PROTEÇÃO EM FERRO GALVANIZADO ELETROFUNDIDO - BARRA 25X2MM, MALHA 65X132MM</v>
          </cell>
          <cell r="C591" t="str">
            <v>M2</v>
          </cell>
          <cell r="D591">
            <v>339.45</v>
          </cell>
        </row>
        <row r="592">
          <cell r="A592">
            <v>80280</v>
          </cell>
          <cell r="B592" t="str">
            <v>TELA DE PROTEÇÃO EM ARAME N.12, MALHA DE 1/2" - INCLUSIVE REQUADRO</v>
          </cell>
          <cell r="C592" t="str">
            <v>M2</v>
          </cell>
          <cell r="D592">
            <v>279.14999999999998</v>
          </cell>
        </row>
        <row r="593">
          <cell r="A593">
            <v>80281</v>
          </cell>
          <cell r="B593" t="str">
            <v>EP.11 - TELA MOSQUITEIRO EM ARAME GALVANIZADO MALHA 14, FIO 28 INCLUSIVE  REQUADRO</v>
          </cell>
          <cell r="C593" t="str">
            <v>M2</v>
          </cell>
          <cell r="D593">
            <v>180.56</v>
          </cell>
        </row>
        <row r="594">
          <cell r="A594">
            <v>80300</v>
          </cell>
          <cell r="B594" t="str">
            <v>PORTAS ESPECIAIS</v>
          </cell>
          <cell r="C594" t="str">
            <v>.</v>
          </cell>
          <cell r="D594" t="str">
            <v>.</v>
          </cell>
        </row>
        <row r="595">
          <cell r="A595">
            <v>80301</v>
          </cell>
          <cell r="B595" t="str">
            <v>PP.47 - PORTA EM FERRO PERFILADO COM CHAPA PARA ENTRADA DE ÁGUA OU GÁS ENCANADO</v>
          </cell>
          <cell r="C595" t="str">
            <v>M2</v>
          </cell>
          <cell r="D595">
            <v>959.19</v>
          </cell>
        </row>
        <row r="596">
          <cell r="A596">
            <v>80305</v>
          </cell>
          <cell r="B596" t="str">
            <v>PP.35 - PORTA EM FERRO PERFILADO COM CHAPA PARA ABRIGO DE LIXO</v>
          </cell>
          <cell r="C596" t="str">
            <v>M2</v>
          </cell>
          <cell r="D596">
            <v>480.65</v>
          </cell>
        </row>
        <row r="597">
          <cell r="A597">
            <v>80306</v>
          </cell>
          <cell r="B597" t="str">
            <v>PP.36 - PORTA EM FERRO PERFILADO COM TELA PARA ABRIGO DE GÁS</v>
          </cell>
          <cell r="C597" t="str">
            <v>M2</v>
          </cell>
          <cell r="D597">
            <v>434.65</v>
          </cell>
        </row>
        <row r="598">
          <cell r="A598">
            <v>80311</v>
          </cell>
          <cell r="B598" t="str">
            <v>PP.48 - PORTA EM FERRO PERFILADO COM CHAPA PARA PASSA-PRATOS</v>
          </cell>
          <cell r="C598" t="str">
            <v>M2</v>
          </cell>
          <cell r="D598">
            <v>1228.0999999999999</v>
          </cell>
        </row>
        <row r="599">
          <cell r="A599">
            <v>80320</v>
          </cell>
          <cell r="B599" t="str">
            <v>PP.50 - ALÇAPÃO EM FERRO PERFILADO COM CHAPA</v>
          </cell>
          <cell r="C599" t="str">
            <v>M2</v>
          </cell>
          <cell r="D599">
            <v>513.54</v>
          </cell>
        </row>
        <row r="600">
          <cell r="A600">
            <v>86000</v>
          </cell>
          <cell r="B600" t="str">
            <v>RETIRADAS</v>
          </cell>
          <cell r="C600" t="str">
            <v>.</v>
          </cell>
          <cell r="D600" t="str">
            <v>.</v>
          </cell>
        </row>
        <row r="601">
          <cell r="A601">
            <v>86001</v>
          </cell>
          <cell r="B601" t="str">
            <v>RETIRADA DE ESQUADRIAS METÁLICAS EM GERAL, PORTAS OU CAIXILHOS</v>
          </cell>
          <cell r="C601" t="str">
            <v>M2</v>
          </cell>
          <cell r="D601">
            <v>35.99</v>
          </cell>
        </row>
        <row r="602">
          <cell r="A602">
            <v>86005</v>
          </cell>
          <cell r="B602" t="str">
            <v>RETIRADA DE BATENTES METÁLICOS</v>
          </cell>
          <cell r="C602" t="str">
            <v>UN</v>
          </cell>
          <cell r="D602">
            <v>61.7</v>
          </cell>
        </row>
        <row r="603">
          <cell r="A603">
            <v>86020</v>
          </cell>
          <cell r="B603" t="str">
            <v>RETIRADA DE BRAÇO DE ALAVANCA</v>
          </cell>
          <cell r="C603" t="str">
            <v>UN</v>
          </cell>
          <cell r="D603">
            <v>18.71</v>
          </cell>
        </row>
        <row r="604">
          <cell r="A604">
            <v>86021</v>
          </cell>
          <cell r="B604" t="str">
            <v>RETIRADA DE ALAVANCA</v>
          </cell>
          <cell r="C604" t="str">
            <v>UN</v>
          </cell>
          <cell r="D604">
            <v>14.97</v>
          </cell>
        </row>
        <row r="605">
          <cell r="A605">
            <v>86022</v>
          </cell>
          <cell r="B605" t="str">
            <v>RETIRADA DE PUXADOR DE ENGATE, PARA CAIXILHOS DE CORRER</v>
          </cell>
          <cell r="C605" t="str">
            <v>UN</v>
          </cell>
          <cell r="D605">
            <v>5.24</v>
          </cell>
        </row>
        <row r="606">
          <cell r="A606">
            <v>87000</v>
          </cell>
          <cell r="B606" t="str">
            <v>RECOLOCAÇÕES</v>
          </cell>
          <cell r="C606" t="str">
            <v>.</v>
          </cell>
          <cell r="D606" t="str">
            <v>.</v>
          </cell>
        </row>
        <row r="607">
          <cell r="A607">
            <v>87001</v>
          </cell>
          <cell r="B607" t="str">
            <v>RECOLOCAÇÃO DE ESQUADRIAS METÁLICAS EM GERAL, PORTAS OU CAIXILHOS</v>
          </cell>
          <cell r="C607" t="str">
            <v>M2</v>
          </cell>
          <cell r="D607">
            <v>51.42</v>
          </cell>
        </row>
        <row r="608">
          <cell r="A608">
            <v>87005</v>
          </cell>
          <cell r="B608" t="str">
            <v>RECOLOCAÇÃO DE BATENTES METÁLICOS</v>
          </cell>
          <cell r="C608" t="str">
            <v>UN</v>
          </cell>
          <cell r="D608">
            <v>66.84</v>
          </cell>
        </row>
        <row r="609">
          <cell r="A609">
            <v>87020</v>
          </cell>
          <cell r="B609" t="str">
            <v>RECOLOCAÇÃO DE BRAÇO DE ALAVANCA</v>
          </cell>
          <cell r="C609" t="str">
            <v>M</v>
          </cell>
          <cell r="D609">
            <v>44.91</v>
          </cell>
        </row>
        <row r="610">
          <cell r="A610">
            <v>87021</v>
          </cell>
          <cell r="B610" t="str">
            <v>RECOLOCAÇÃO DE ALAVANCA</v>
          </cell>
          <cell r="C610" t="str">
            <v>UN</v>
          </cell>
          <cell r="D610">
            <v>41.17</v>
          </cell>
        </row>
        <row r="611">
          <cell r="A611">
            <v>87022</v>
          </cell>
          <cell r="B611" t="str">
            <v>RECOLOCAÇÃO DE PUXADOR DE ENGATE, PARA CAIXILHOS DE CORRER</v>
          </cell>
          <cell r="C611" t="str">
            <v>UN</v>
          </cell>
          <cell r="D611">
            <v>7.49</v>
          </cell>
        </row>
        <row r="612">
          <cell r="A612">
            <v>88000</v>
          </cell>
          <cell r="B612" t="str">
            <v>SERVIÇOS PARCIAIS</v>
          </cell>
          <cell r="C612" t="str">
            <v>.</v>
          </cell>
          <cell r="D612" t="str">
            <v>.</v>
          </cell>
        </row>
        <row r="613">
          <cell r="A613">
            <v>88020</v>
          </cell>
          <cell r="B613" t="str">
            <v>BRAÇO DE ALAVANCA EM FERRO CHATO</v>
          </cell>
          <cell r="C613" t="str">
            <v>M</v>
          </cell>
          <cell r="D613">
            <v>51.54</v>
          </cell>
        </row>
        <row r="614">
          <cell r="A614">
            <v>88021</v>
          </cell>
          <cell r="B614" t="str">
            <v>ALAVANCA EM METAL CROMADO, PARA CAIXILHOS BASCULANTES</v>
          </cell>
          <cell r="C614" t="str">
            <v>UN</v>
          </cell>
          <cell r="D614">
            <v>67.37</v>
          </cell>
        </row>
        <row r="615">
          <cell r="A615">
            <v>88049</v>
          </cell>
          <cell r="B615" t="str">
            <v>CAIXILHOS E TROCA DE REBITES</v>
          </cell>
          <cell r="C615" t="str">
            <v>M2</v>
          </cell>
          <cell r="D615">
            <v>5.52</v>
          </cell>
        </row>
        <row r="616">
          <cell r="A616">
            <v>88050</v>
          </cell>
          <cell r="B616" t="str">
            <v>FERRO TRABALHADO - CAIXILHOS E PEQUENAS PEÇAS DE SERRALHERIA</v>
          </cell>
          <cell r="C616" t="str">
            <v>KG</v>
          </cell>
          <cell r="D616">
            <v>14.18</v>
          </cell>
        </row>
        <row r="617">
          <cell r="A617">
            <v>88051</v>
          </cell>
          <cell r="B617" t="str">
            <v>ALUMÍNIO EXTRUDADO TRABALHADO - CAIXILHOS E PEQUENAS PEÇAS DE SERRALHERIA</v>
          </cell>
          <cell r="C617" t="str">
            <v>KG</v>
          </cell>
          <cell r="D617">
            <v>101.29</v>
          </cell>
        </row>
        <row r="618">
          <cell r="A618">
            <v>90000</v>
          </cell>
          <cell r="B618" t="str">
            <v>INSTALACOES ELETRICAS</v>
          </cell>
        </row>
        <row r="619">
          <cell r="A619">
            <v>90100</v>
          </cell>
          <cell r="B619" t="str">
            <v>ENTRADA DE ENERGIA E TELEFONE</v>
          </cell>
          <cell r="C619" t="str">
            <v>.</v>
          </cell>
          <cell r="D619" t="str">
            <v>.</v>
          </cell>
        </row>
        <row r="620">
          <cell r="A620">
            <v>90153</v>
          </cell>
          <cell r="B620" t="str">
            <v>ENTRADA AÉREA DE ENERGIA E TELEFONE - 13 À 16KVA</v>
          </cell>
          <cell r="C620" t="str">
            <v>UN</v>
          </cell>
          <cell r="D620">
            <v>4076.96</v>
          </cell>
        </row>
        <row r="621">
          <cell r="A621">
            <v>90154</v>
          </cell>
          <cell r="B621" t="str">
            <v>ENTRADA AÉREA DE ENERGIA E TELEFONE - 17 À 20KVA</v>
          </cell>
          <cell r="C621" t="str">
            <v>UN</v>
          </cell>
          <cell r="D621">
            <v>4076.96</v>
          </cell>
        </row>
        <row r="622">
          <cell r="A622">
            <v>90155</v>
          </cell>
          <cell r="B622" t="str">
            <v>ENTRADA AÉREA DE ENERGIA E TELEFONE - 21 À 23KVA</v>
          </cell>
          <cell r="C622" t="str">
            <v>UN</v>
          </cell>
          <cell r="D622">
            <v>4804.82</v>
          </cell>
        </row>
        <row r="623">
          <cell r="A623">
            <v>90156</v>
          </cell>
          <cell r="B623" t="str">
            <v>ENTRADA AÉREA DE ENERGIA E TELEFONE - 24 À 30KVA</v>
          </cell>
          <cell r="C623" t="str">
            <v>UN</v>
          </cell>
          <cell r="D623">
            <v>7914.39</v>
          </cell>
        </row>
        <row r="624">
          <cell r="A624">
            <v>90157</v>
          </cell>
          <cell r="B624" t="str">
            <v>ENTRADA AÉREA DE ENERGIA E TELEFONE - 31 À 39KVA</v>
          </cell>
          <cell r="C624" t="str">
            <v>UN</v>
          </cell>
          <cell r="D624">
            <v>9112.07</v>
          </cell>
        </row>
        <row r="625">
          <cell r="A625">
            <v>90158</v>
          </cell>
          <cell r="B625" t="str">
            <v>ENTRADA AÉREA DE ENERGIA E TELEFONE - 40 À 47KVA</v>
          </cell>
          <cell r="C625" t="str">
            <v>UN</v>
          </cell>
          <cell r="D625">
            <v>10003.280000000001</v>
          </cell>
        </row>
        <row r="626">
          <cell r="A626">
            <v>90159</v>
          </cell>
          <cell r="B626" t="str">
            <v>ENTRADA AÉREA DE ENERGIA E TELEFONE - 48 À 54KVA</v>
          </cell>
          <cell r="C626" t="str">
            <v>UN</v>
          </cell>
          <cell r="D626">
            <v>11830.21</v>
          </cell>
        </row>
        <row r="627">
          <cell r="A627">
            <v>90160</v>
          </cell>
          <cell r="B627" t="str">
            <v>ENTRADA AÉREA DE ENERGIA E TELEFONE - 55 À 62KVA</v>
          </cell>
          <cell r="C627" t="str">
            <v>UN</v>
          </cell>
          <cell r="D627">
            <v>12492.6</v>
          </cell>
        </row>
        <row r="628">
          <cell r="A628">
            <v>90161</v>
          </cell>
          <cell r="B628" t="str">
            <v>ENTRADA AÉREA DE ENERGIA E TELEFONE - 63 À 70KVA</v>
          </cell>
          <cell r="C628" t="str">
            <v>UN</v>
          </cell>
          <cell r="D628">
            <v>13669.16</v>
          </cell>
        </row>
        <row r="629">
          <cell r="A629">
            <v>90162</v>
          </cell>
          <cell r="B629" t="str">
            <v>ENTRADA AÉREA DE ENERGIA E TELEFONE - 71 À 75KVA</v>
          </cell>
          <cell r="C629" t="str">
            <v>UN</v>
          </cell>
          <cell r="D629">
            <v>15092.06</v>
          </cell>
        </row>
        <row r="630">
          <cell r="A630">
            <v>90190</v>
          </cell>
          <cell r="B630" t="str">
            <v>ENTRADA AÉREA DE TELEFONE</v>
          </cell>
          <cell r="C630" t="str">
            <v>UN</v>
          </cell>
          <cell r="D630">
            <v>1566.65</v>
          </cell>
        </row>
        <row r="631">
          <cell r="A631">
            <v>90200</v>
          </cell>
          <cell r="B631" t="str">
            <v>ELETRODUTOS - BT</v>
          </cell>
          <cell r="C631" t="str">
            <v>.</v>
          </cell>
          <cell r="D631" t="str">
            <v>.</v>
          </cell>
        </row>
        <row r="632">
          <cell r="A632">
            <v>90201</v>
          </cell>
          <cell r="B632" t="str">
            <v>ELETRODUTO DE PVC RÍGIDO, ROSCÁVEL - 20MM (1/2")</v>
          </cell>
          <cell r="C632" t="str">
            <v>M</v>
          </cell>
          <cell r="D632">
            <v>22.26</v>
          </cell>
        </row>
        <row r="633">
          <cell r="A633">
            <v>90202</v>
          </cell>
          <cell r="B633" t="str">
            <v>ELETRODUTO DE PVC RÍGIDO, ROSCÁVEL - 25MM (3/4")</v>
          </cell>
          <cell r="C633" t="str">
            <v>M</v>
          </cell>
          <cell r="D633">
            <v>23.39</v>
          </cell>
        </row>
        <row r="634">
          <cell r="A634">
            <v>90203</v>
          </cell>
          <cell r="B634" t="str">
            <v>ELETRODUTO DE PVC RÍGIDO, ROSCÁVEL - 32MM (1")</v>
          </cell>
          <cell r="C634" t="str">
            <v>M</v>
          </cell>
          <cell r="D634">
            <v>26.38</v>
          </cell>
        </row>
        <row r="635">
          <cell r="A635">
            <v>90204</v>
          </cell>
          <cell r="B635" t="str">
            <v>ELETRODUTO DE PVC RÍGIDO, ROSCÁVEL - 40MM (1 1/4")</v>
          </cell>
          <cell r="C635" t="str">
            <v>M</v>
          </cell>
          <cell r="D635">
            <v>39.35</v>
          </cell>
        </row>
        <row r="636">
          <cell r="A636">
            <v>90205</v>
          </cell>
          <cell r="B636" t="str">
            <v>ELETRODUTO DE PVC RÍGIDO, ROSCÁVEL - 50MM (1 1/2")</v>
          </cell>
          <cell r="C636" t="str">
            <v>M</v>
          </cell>
          <cell r="D636">
            <v>39.29</v>
          </cell>
        </row>
        <row r="637">
          <cell r="A637">
            <v>90206</v>
          </cell>
          <cell r="B637" t="str">
            <v>ELETRODUTO DE PVC RÍGIDO, ROSCÁVEL - 60MM (2")</v>
          </cell>
          <cell r="C637" t="str">
            <v>M</v>
          </cell>
          <cell r="D637">
            <v>43.71</v>
          </cell>
        </row>
        <row r="638">
          <cell r="A638">
            <v>90207</v>
          </cell>
          <cell r="B638" t="str">
            <v>ELETRODUTO DE PVC RÍGIDO, ROSCÁVEL - 75MM (2 1/2")</v>
          </cell>
          <cell r="C638" t="str">
            <v>M</v>
          </cell>
          <cell r="D638">
            <v>63.99</v>
          </cell>
        </row>
        <row r="639">
          <cell r="A639">
            <v>90208</v>
          </cell>
          <cell r="B639" t="str">
            <v>ELETRODUTO DE PVC RÍGIDO, ROSCÁVEL - 85MM (3")</v>
          </cell>
          <cell r="C639" t="str">
            <v>M</v>
          </cell>
          <cell r="D639">
            <v>77.290000000000006</v>
          </cell>
        </row>
        <row r="640">
          <cell r="A640">
            <v>90209</v>
          </cell>
          <cell r="B640" t="str">
            <v>ELETRODUTO DE PVC RÍGIDO, ROSCÁVEL - 110MM (4")</v>
          </cell>
          <cell r="C640" t="str">
            <v>M</v>
          </cell>
          <cell r="D640">
            <v>96.44</v>
          </cell>
        </row>
        <row r="641">
          <cell r="A641">
            <v>90211</v>
          </cell>
          <cell r="B641" t="str">
            <v>ELETRODUTO DE AÇO GALVANIZADO ELETROLÍTICO, TIPO LEVE I - 3/4"</v>
          </cell>
          <cell r="C641" t="str">
            <v>M</v>
          </cell>
          <cell r="D641">
            <v>40.49</v>
          </cell>
        </row>
        <row r="642">
          <cell r="A642">
            <v>90212</v>
          </cell>
          <cell r="B642" t="str">
            <v>ELETRODUTO DE AÇO GALVANIZADO ELETROLÍTICO, TIPO LEVE I - 1"</v>
          </cell>
          <cell r="C642" t="str">
            <v>M</v>
          </cell>
          <cell r="D642">
            <v>45.27</v>
          </cell>
        </row>
        <row r="643">
          <cell r="A643">
            <v>90213</v>
          </cell>
          <cell r="B643" t="str">
            <v>ELETRODUTO DE AÇO GALVANIZADO ELETROLÍTICO, TIPO LEVE I - 1 1/4"</v>
          </cell>
          <cell r="C643" t="str">
            <v>M</v>
          </cell>
          <cell r="D643">
            <v>60.07</v>
          </cell>
        </row>
        <row r="644">
          <cell r="A644">
            <v>90214</v>
          </cell>
          <cell r="B644" t="str">
            <v>ELETRODUTO DE AÇO GALVANIZADO ELETROLÍTICO, TIPO LEVE I - 1 1/2"</v>
          </cell>
          <cell r="C644" t="str">
            <v>M</v>
          </cell>
          <cell r="D644">
            <v>62.74</v>
          </cell>
        </row>
        <row r="645">
          <cell r="A645">
            <v>90215</v>
          </cell>
          <cell r="B645" t="str">
            <v>ELETRODUTO DE AÇO GALVANIZADO ELETROLÍTICO, TIPO LEVE I - 2"</v>
          </cell>
          <cell r="C645" t="str">
            <v>M</v>
          </cell>
          <cell r="D645">
            <v>85.33</v>
          </cell>
        </row>
        <row r="646">
          <cell r="A646">
            <v>90216</v>
          </cell>
          <cell r="B646" t="str">
            <v>ELETRODUTO DE AÇO GALVANIZADO ELETROLÍTICO, TIPO LEVE I - 2 1/2"</v>
          </cell>
          <cell r="C646" t="str">
            <v>M</v>
          </cell>
          <cell r="D646">
            <v>108.9</v>
          </cell>
        </row>
        <row r="647">
          <cell r="A647">
            <v>90217</v>
          </cell>
          <cell r="B647" t="str">
            <v>ELETRODUTO DE AÇO GALVANIZADO ELETROLÍTICO, TIPO LEVE I - 3"</v>
          </cell>
          <cell r="C647" t="str">
            <v>M</v>
          </cell>
          <cell r="D647">
            <v>115.84</v>
          </cell>
        </row>
        <row r="648">
          <cell r="A648">
            <v>90219</v>
          </cell>
          <cell r="B648" t="str">
            <v>ELETRODUTO DE AÇO GALVANIZADO ELETROLÍTICO, TIPO LEVE I - 4"</v>
          </cell>
          <cell r="C648" t="str">
            <v>M</v>
          </cell>
          <cell r="D648">
            <v>133.68</v>
          </cell>
        </row>
        <row r="649">
          <cell r="A649">
            <v>90220</v>
          </cell>
          <cell r="B649" t="str">
            <v>ELETRODUTO DE AÇO GALVANIZADO A FOGO, TIPO SEMI-PESADO/ MÉDIO - 1/2"</v>
          </cell>
          <cell r="C649" t="str">
            <v>M</v>
          </cell>
          <cell r="D649">
            <v>47.4</v>
          </cell>
        </row>
        <row r="650">
          <cell r="A650">
            <v>90221</v>
          </cell>
          <cell r="B650" t="str">
            <v>ELETRODUTO DE AÇO GALVANIZADO A FOGO, TIPO SEMI-PESADO/ MÉDIO - 3/4"</v>
          </cell>
          <cell r="C650" t="str">
            <v>M</v>
          </cell>
          <cell r="D650">
            <v>52.27</v>
          </cell>
        </row>
        <row r="651">
          <cell r="A651">
            <v>90223</v>
          </cell>
          <cell r="B651" t="str">
            <v>ELETRODUTO DE AÇO GALVANIZADO A FOGO, TIPO SEMI-PESADO/ MÉDIO - 1 1/4"</v>
          </cell>
          <cell r="C651" t="str">
            <v>M</v>
          </cell>
          <cell r="D651">
            <v>69.08</v>
          </cell>
        </row>
        <row r="652">
          <cell r="A652">
            <v>90224</v>
          </cell>
          <cell r="B652" t="str">
            <v>ELETRODUTO DE AÇO GALVANIZADO A FOGO, TIPO SEMI-PESADO/ MÉDIO - 1 1/2"</v>
          </cell>
          <cell r="C652" t="str">
            <v>M</v>
          </cell>
          <cell r="D652">
            <v>73.58</v>
          </cell>
        </row>
        <row r="653">
          <cell r="A653">
            <v>90225</v>
          </cell>
          <cell r="B653" t="str">
            <v>ELETRODUTO DE AÇO GALVANIZADO A FOGO, TIPO SEMI-PESADO/ MÉDIO - 2"</v>
          </cell>
          <cell r="C653" t="str">
            <v>M</v>
          </cell>
          <cell r="D653">
            <v>81.45</v>
          </cell>
        </row>
        <row r="654">
          <cell r="A654">
            <v>90226</v>
          </cell>
          <cell r="B654" t="str">
            <v>ELETRODUTO DE AÇO GALVANIZADO A FOGO, TIPO SEMI-PESADO/ MÉDIO - 2 1/2"</v>
          </cell>
          <cell r="C654" t="str">
            <v>M</v>
          </cell>
          <cell r="D654">
            <v>123.42</v>
          </cell>
        </row>
        <row r="655">
          <cell r="A655">
            <v>90227</v>
          </cell>
          <cell r="B655" t="str">
            <v>ELETRODUTO DE AÇO GALVANIZADO A FOGO, TIPO SEMI-PESADO/ MÉDIO - 3"</v>
          </cell>
          <cell r="C655" t="str">
            <v>M</v>
          </cell>
          <cell r="D655">
            <v>138.77000000000001</v>
          </cell>
        </row>
        <row r="656">
          <cell r="A656">
            <v>90229</v>
          </cell>
          <cell r="B656" t="str">
            <v>ELETRODUTO DE AÇO GALVANIZADO A FOGO, TIPO SEMI-PESADO/ MÉDIO - 4"</v>
          </cell>
          <cell r="C656" t="str">
            <v>M</v>
          </cell>
          <cell r="D656">
            <v>174.99</v>
          </cell>
        </row>
        <row r="657">
          <cell r="A657">
            <v>90251</v>
          </cell>
          <cell r="B657" t="str">
            <v>ELETRODUTO DE POLIETILENO FLEXÍVEL, ALTA RESISTÊNCIA - 3"</v>
          </cell>
          <cell r="C657" t="str">
            <v>M</v>
          </cell>
          <cell r="D657">
            <v>50.18</v>
          </cell>
        </row>
        <row r="658">
          <cell r="A658">
            <v>90252</v>
          </cell>
          <cell r="B658" t="str">
            <v>ELETRODUTO DE POLIETILENO FLEXÍVEL, ALTA RESISTÊNCIA - 4"</v>
          </cell>
          <cell r="C658" t="str">
            <v>M</v>
          </cell>
          <cell r="D658">
            <v>54.53</v>
          </cell>
        </row>
        <row r="659">
          <cell r="A659">
            <v>90253</v>
          </cell>
          <cell r="B659" t="str">
            <v>ELETRODUTO DE POLIETILENO FLEXÍVEL, ALTA RESISTÊNCIA - 2"</v>
          </cell>
          <cell r="C659" t="str">
            <v>M</v>
          </cell>
          <cell r="D659">
            <v>34.54</v>
          </cell>
        </row>
        <row r="660">
          <cell r="A660">
            <v>90254</v>
          </cell>
          <cell r="B660" t="str">
            <v>ELETRODUTO DE PVC CORRUGADO REFORÇADO, ANTICHAMA - 20MM (1/2")</v>
          </cell>
          <cell r="C660" t="str">
            <v>M</v>
          </cell>
          <cell r="D660">
            <v>7.89</v>
          </cell>
        </row>
        <row r="661">
          <cell r="A661">
            <v>90255</v>
          </cell>
          <cell r="B661" t="str">
            <v>ELETRODUTO DE PVC CORRUGADO REFORÇADO, ANTICHAMA - 25MM (3/4")</v>
          </cell>
          <cell r="C661" t="str">
            <v>M</v>
          </cell>
          <cell r="D661">
            <v>8.52</v>
          </cell>
        </row>
        <row r="662">
          <cell r="A662">
            <v>90261</v>
          </cell>
          <cell r="B662" t="str">
            <v>TUBO METÁLICO FLEXÍVEL REVESTIDO COM PVC-3/4"</v>
          </cell>
          <cell r="C662" t="str">
            <v>M</v>
          </cell>
          <cell r="D662">
            <v>19.13</v>
          </cell>
        </row>
        <row r="663">
          <cell r="A663">
            <v>90262</v>
          </cell>
          <cell r="B663" t="str">
            <v>TUBO METÁLICO FLEXÍVEL REVESTIDO COM PVC-1"</v>
          </cell>
          <cell r="C663" t="str">
            <v>M</v>
          </cell>
          <cell r="D663">
            <v>20.99</v>
          </cell>
        </row>
        <row r="664">
          <cell r="A664">
            <v>90263</v>
          </cell>
          <cell r="B664" t="str">
            <v>TUBO METÁLICO FLEXÍVEL REVESTIDO COM PVC-1 1/2"</v>
          </cell>
          <cell r="C664" t="str">
            <v>M</v>
          </cell>
          <cell r="D664">
            <v>31.51</v>
          </cell>
        </row>
        <row r="665">
          <cell r="A665">
            <v>90298</v>
          </cell>
          <cell r="B665" t="str">
            <v>ENVELOPAMENTO DE ELETRODUTO ENTERRADO, COM CONCRETO</v>
          </cell>
          <cell r="C665" t="str">
            <v>M</v>
          </cell>
          <cell r="D665">
            <v>38.520000000000003</v>
          </cell>
        </row>
        <row r="666">
          <cell r="A666">
            <v>90299</v>
          </cell>
          <cell r="B666" t="str">
            <v>ENVELOPAMENTO DE ELETRODUTO ENTERRADO COM CONCRETO E AGREGADO RECICLADO</v>
          </cell>
          <cell r="C666" t="str">
            <v>M</v>
          </cell>
          <cell r="D666">
            <v>35.42</v>
          </cell>
        </row>
        <row r="667">
          <cell r="A667">
            <v>90300</v>
          </cell>
          <cell r="B667" t="str">
            <v>CONDUTORES - BT</v>
          </cell>
          <cell r="C667" t="str">
            <v>.</v>
          </cell>
          <cell r="D667" t="str">
            <v>.</v>
          </cell>
        </row>
        <row r="668">
          <cell r="A668">
            <v>90303</v>
          </cell>
          <cell r="B668" t="str">
            <v>CABO 1,00MM2 - ISOLAMENTO PARA 0,7KV - CLASSE 4 - FLEXÍVEL</v>
          </cell>
          <cell r="C668" t="str">
            <v>M</v>
          </cell>
          <cell r="D668">
            <v>3.33</v>
          </cell>
        </row>
        <row r="669">
          <cell r="A669">
            <v>90304</v>
          </cell>
          <cell r="B669" t="str">
            <v>CABO 1,50MM2 - ISOLAMENTO PARA 0,7KV - CLASSE 4 - FLEXÍVEL</v>
          </cell>
          <cell r="C669" t="str">
            <v>M</v>
          </cell>
          <cell r="D669">
            <v>3.53</v>
          </cell>
        </row>
        <row r="670">
          <cell r="A670">
            <v>90305</v>
          </cell>
          <cell r="B670" t="str">
            <v>CABO 2,50MM2 - ISOLAMENTO PARA 0,7KV - CLASSE 4 - FLEXÍVEL</v>
          </cell>
          <cell r="C670" t="str">
            <v>M</v>
          </cell>
          <cell r="D670">
            <v>4.82</v>
          </cell>
        </row>
        <row r="671">
          <cell r="A671">
            <v>90306</v>
          </cell>
          <cell r="B671" t="str">
            <v>CABO 4,00MM2 - ISOLAMENTO PARA 0,7KV - CLASSE 4 - FLEXÍVEL</v>
          </cell>
          <cell r="C671" t="str">
            <v>M</v>
          </cell>
          <cell r="D671">
            <v>6.7</v>
          </cell>
        </row>
        <row r="672">
          <cell r="A672">
            <v>90307</v>
          </cell>
          <cell r="B672" t="str">
            <v>CABO 6,00MM2 - ISOLAMENTO PARA 0,7KV - CLASSE 4 - FLEXÍVEL</v>
          </cell>
          <cell r="C672" t="str">
            <v>M</v>
          </cell>
          <cell r="D672">
            <v>8.83</v>
          </cell>
        </row>
        <row r="673">
          <cell r="A673">
            <v>90308</v>
          </cell>
          <cell r="B673" t="str">
            <v>CABO 10,00MM2 - ISOLAMENTO PARA 0,7KV - CLASSE 4 - FLEXÍVEL</v>
          </cell>
          <cell r="C673" t="str">
            <v>M</v>
          </cell>
          <cell r="D673">
            <v>12.93</v>
          </cell>
        </row>
        <row r="674">
          <cell r="A674">
            <v>90309</v>
          </cell>
          <cell r="B674" t="str">
            <v>CABO 16,00MM2 - ISOLAMENTO PARA 0,7KV - CLASSE 4 - FLEXÍVEL</v>
          </cell>
          <cell r="C674" t="str">
            <v>M</v>
          </cell>
          <cell r="D674">
            <v>17.61</v>
          </cell>
        </row>
        <row r="675">
          <cell r="A675">
            <v>90310</v>
          </cell>
          <cell r="B675" t="str">
            <v>CABO 25,00MM2 - ISOLAMENTO PARA 0,7KV - CLASSE 4 - FLEXÍVEL</v>
          </cell>
          <cell r="C675" t="str">
            <v>M</v>
          </cell>
          <cell r="D675">
            <v>26.1</v>
          </cell>
        </row>
        <row r="676">
          <cell r="A676">
            <v>90311</v>
          </cell>
          <cell r="B676" t="str">
            <v>CABO 35,00MM2 - ISOLAMENTO PARA 0,7KV - CLASSE 4 - FLEXÍVEL</v>
          </cell>
          <cell r="C676" t="str">
            <v>M</v>
          </cell>
          <cell r="D676">
            <v>37.479999999999997</v>
          </cell>
        </row>
        <row r="677">
          <cell r="A677">
            <v>90312</v>
          </cell>
          <cell r="B677" t="str">
            <v>CABO 50,00MM2 - ISOLAMENTO PARA 0,7KV - CLASSE 4 - FLEXÍVEL</v>
          </cell>
          <cell r="C677" t="str">
            <v>M</v>
          </cell>
          <cell r="D677">
            <v>52.15</v>
          </cell>
        </row>
        <row r="678">
          <cell r="A678">
            <v>90313</v>
          </cell>
          <cell r="B678" t="str">
            <v>CABO 70,00MM2 - ISOLAMENTO PARA 0,7KV - CLASSE 4 - FLEXÍVEL</v>
          </cell>
          <cell r="C678" t="str">
            <v>M</v>
          </cell>
          <cell r="D678">
            <v>69.900000000000006</v>
          </cell>
        </row>
        <row r="679">
          <cell r="A679">
            <v>90314</v>
          </cell>
          <cell r="B679" t="str">
            <v>CABO 95,00MM2 - ISOLAMENTO PARA 0,7KV - CLASSE 4 - FLEXÍVEL</v>
          </cell>
          <cell r="C679" t="str">
            <v>M</v>
          </cell>
          <cell r="D679">
            <v>88.66</v>
          </cell>
        </row>
        <row r="680">
          <cell r="A680">
            <v>90315</v>
          </cell>
          <cell r="B680" t="str">
            <v>CABO 120,00MM2 - ISOLAMENTO PARA 0,7KV - CLASSE 4 - FLEXÍVEL</v>
          </cell>
          <cell r="C680" t="str">
            <v>M</v>
          </cell>
          <cell r="D680">
            <v>111.31</v>
          </cell>
        </row>
        <row r="681">
          <cell r="A681">
            <v>90316</v>
          </cell>
          <cell r="B681" t="str">
            <v>CABO 150,00MM2 - ISOLAMENTO PARA 0,7KV - CLASSE 4 - FLEXÍVEL</v>
          </cell>
          <cell r="C681" t="str">
            <v>M</v>
          </cell>
          <cell r="D681">
            <v>132.66999999999999</v>
          </cell>
        </row>
        <row r="682">
          <cell r="A682">
            <v>90317</v>
          </cell>
          <cell r="B682" t="str">
            <v>CABO 185,00MM2 - ISOLAMENTO PARA 0,7KV - CLASSE 4 - FLEXÍVEL</v>
          </cell>
          <cell r="C682" t="str">
            <v>M</v>
          </cell>
          <cell r="D682">
            <v>165.1</v>
          </cell>
        </row>
        <row r="683">
          <cell r="A683">
            <v>90318</v>
          </cell>
          <cell r="B683" t="str">
            <v>CABO 240,00MM2 - ISOLAMENTO PARA 0,7KV - CLASSE 4 - FLEXÍVEL</v>
          </cell>
          <cell r="C683" t="str">
            <v>M</v>
          </cell>
          <cell r="D683">
            <v>213.22</v>
          </cell>
        </row>
        <row r="684">
          <cell r="A684">
            <v>90319</v>
          </cell>
          <cell r="B684" t="str">
            <v>CABO 300.00 MM2 - ISOLAMENTO PARA 0.7KV - CLASSE 4 - FLEXÍVEL</v>
          </cell>
          <cell r="C684" t="str">
            <v>M</v>
          </cell>
          <cell r="D684">
            <v>303.54000000000002</v>
          </cell>
        </row>
        <row r="685">
          <cell r="A685">
            <v>90320</v>
          </cell>
          <cell r="B685" t="str">
            <v>CABO COBRE FLEXÍVEL, ISOL. 750V NÃO HALOGENADO - ANTICHAMA - 1,5MM2</v>
          </cell>
          <cell r="C685" t="str">
            <v>M</v>
          </cell>
          <cell r="D685">
            <v>3.44</v>
          </cell>
        </row>
        <row r="686">
          <cell r="A686">
            <v>90321</v>
          </cell>
          <cell r="B686" t="str">
            <v>CABO COBRE FLEXÍVEL, ISOL. 750V NÃO HALOGENADO, ATICHAMA - 2,5MM2</v>
          </cell>
          <cell r="C686" t="str">
            <v>M</v>
          </cell>
          <cell r="D686">
            <v>4.78</v>
          </cell>
        </row>
        <row r="687">
          <cell r="A687">
            <v>90322</v>
          </cell>
          <cell r="B687" t="str">
            <v>CABO COBRE FLEXÍVEL, ISOL. 750V NÃO HALOGENADO, ANTICHAMA - 4,0MM2</v>
          </cell>
          <cell r="C687" t="str">
            <v>M</v>
          </cell>
          <cell r="D687">
            <v>6.66</v>
          </cell>
        </row>
        <row r="688">
          <cell r="A688">
            <v>90323</v>
          </cell>
          <cell r="B688" t="str">
            <v>CABO COBRE FLEXÍVEL, ISOL. 750V NÃO HALOGENADO, ANTICHAMA 6,0MM2</v>
          </cell>
          <cell r="C688" t="str">
            <v>M</v>
          </cell>
          <cell r="D688">
            <v>8.26</v>
          </cell>
        </row>
        <row r="689">
          <cell r="A689">
            <v>90328</v>
          </cell>
          <cell r="B689" t="str">
            <v>CABO 1,50MM2 - ISOLAMENTO PARA 1,0KV - CLASSE 4 - FLEXÍVEL</v>
          </cell>
          <cell r="C689" t="str">
            <v>M</v>
          </cell>
          <cell r="D689">
            <v>3.24</v>
          </cell>
        </row>
        <row r="690">
          <cell r="A690">
            <v>90329</v>
          </cell>
          <cell r="B690" t="str">
            <v>CABO 2,50MM2 - ISOLAMENTO PARA 1,0KV - CLASSE 4 - FLEXÍVEL</v>
          </cell>
          <cell r="C690" t="str">
            <v>M</v>
          </cell>
          <cell r="D690">
            <v>5.16</v>
          </cell>
        </row>
        <row r="691">
          <cell r="A691">
            <v>90330</v>
          </cell>
          <cell r="B691" t="str">
            <v>CABO 4,00MM2 - ISOLAMENTO PARA 1,0KV - CLASSE 4 - FLEXÍVEL</v>
          </cell>
          <cell r="C691" t="str">
            <v>M</v>
          </cell>
          <cell r="D691">
            <v>7.03</v>
          </cell>
        </row>
        <row r="692">
          <cell r="A692">
            <v>90331</v>
          </cell>
          <cell r="B692" t="str">
            <v>CABO 6,00MM2 - ISOLAMENTO PARA 1,0KV - CLASSE 4 - FLEXÍVEL</v>
          </cell>
          <cell r="C692" t="str">
            <v>M</v>
          </cell>
          <cell r="D692">
            <v>8.9</v>
          </cell>
        </row>
        <row r="693">
          <cell r="A693">
            <v>90332</v>
          </cell>
          <cell r="B693" t="str">
            <v>CABO 10,00MM2 - ISOLAMENTO PARA 1,0KV - CLASSE 4 - FLEXÍVEL</v>
          </cell>
          <cell r="C693" t="str">
            <v>M</v>
          </cell>
          <cell r="D693">
            <v>12.27</v>
          </cell>
        </row>
        <row r="694">
          <cell r="A694">
            <v>90333</v>
          </cell>
          <cell r="B694" t="str">
            <v>CABO 16,00MM2 - ISOLAMENTO PARA 1,0KV - CLASSE 4 - FLEXÍVEL</v>
          </cell>
          <cell r="C694" t="str">
            <v>M</v>
          </cell>
          <cell r="D694">
            <v>17.5</v>
          </cell>
        </row>
        <row r="695">
          <cell r="A695">
            <v>90334</v>
          </cell>
          <cell r="B695" t="str">
            <v>CABO 25,00MM2 - ISOLAMENTO PARA 1,0KV - CLASSE 4 - FLEXÍVEL</v>
          </cell>
          <cell r="C695" t="str">
            <v>M</v>
          </cell>
          <cell r="D695">
            <v>23.77</v>
          </cell>
        </row>
        <row r="696">
          <cell r="A696">
            <v>90335</v>
          </cell>
          <cell r="B696" t="str">
            <v>CABO 35,00MM2 - ISOLAMENTO PARA 1,0KV - CLASSE 4 - FLEXÍVEL</v>
          </cell>
          <cell r="C696" t="str">
            <v>M</v>
          </cell>
          <cell r="D696">
            <v>33.770000000000003</v>
          </cell>
        </row>
        <row r="697">
          <cell r="A697">
            <v>90336</v>
          </cell>
          <cell r="B697" t="str">
            <v>CABO 50,00MM2 - ISOLAMENTO PARA 1,0KV - CLASSE 4 - FLEXÍVEL</v>
          </cell>
          <cell r="C697" t="str">
            <v>M</v>
          </cell>
          <cell r="D697">
            <v>49.76</v>
          </cell>
        </row>
        <row r="698">
          <cell r="A698">
            <v>90337</v>
          </cell>
          <cell r="B698" t="str">
            <v>CABO 70,00MM2 - ISOLAMENTO PARA 1,0KV - CLASSE 4 - FLEXÍVEL</v>
          </cell>
          <cell r="C698" t="str">
            <v>M</v>
          </cell>
          <cell r="D698">
            <v>68.739999999999995</v>
          </cell>
        </row>
        <row r="699">
          <cell r="A699">
            <v>90338</v>
          </cell>
          <cell r="B699" t="str">
            <v>CABO 95,00MM2 - ISOLAMENTO PARA 1,0KV - CLASSE 4 - FLEXÍVEL</v>
          </cell>
          <cell r="C699" t="str">
            <v>M</v>
          </cell>
          <cell r="D699">
            <v>83.53</v>
          </cell>
        </row>
        <row r="700">
          <cell r="A700">
            <v>90339</v>
          </cell>
          <cell r="B700" t="str">
            <v>CABO 120,00MM2 - ISOLAMENTO PARA 1,0KV - CLASSE 4 - FLEXÍVEL</v>
          </cell>
          <cell r="C700" t="str">
            <v>M</v>
          </cell>
          <cell r="D700">
            <v>115.42</v>
          </cell>
        </row>
        <row r="701">
          <cell r="A701">
            <v>90340</v>
          </cell>
          <cell r="B701" t="str">
            <v>CABO 150,00MM2 - ISOLAMENTO PARA 1,0KV - CLASSE 4 - FLEXÍVEL</v>
          </cell>
          <cell r="C701" t="str">
            <v>M</v>
          </cell>
          <cell r="D701">
            <v>138.05000000000001</v>
          </cell>
        </row>
        <row r="702">
          <cell r="A702">
            <v>90341</v>
          </cell>
          <cell r="B702" t="str">
            <v>CABO 185,00MM2 - ISOLAMENTO PARA 1,0KV - CLASSE 4 - FLEXÍVEL</v>
          </cell>
          <cell r="C702" t="str">
            <v>M</v>
          </cell>
          <cell r="D702">
            <v>162.96</v>
          </cell>
        </row>
        <row r="703">
          <cell r="A703">
            <v>90342</v>
          </cell>
          <cell r="B703" t="str">
            <v>CABO 240,00MM2 - ISOLAMENTO PARA 1,0KV - CLASSE 4 - FLEXÍVEL</v>
          </cell>
          <cell r="C703" t="str">
            <v>M</v>
          </cell>
          <cell r="D703">
            <v>248.01</v>
          </cell>
        </row>
        <row r="704">
          <cell r="A704">
            <v>90343</v>
          </cell>
          <cell r="B704" t="str">
            <v>CABO 300.00 MM2 - ISOLAMENTO PARA 1.0KV - CLASSE 4 - FLEXÍVEL</v>
          </cell>
          <cell r="C704" t="str">
            <v>M</v>
          </cell>
          <cell r="D704">
            <v>317.57</v>
          </cell>
        </row>
        <row r="705">
          <cell r="A705">
            <v>90360</v>
          </cell>
          <cell r="B705" t="str">
            <v>FIO TELEFÔNICO INTERNO TIPO FI-60 PAR TRANCADO</v>
          </cell>
          <cell r="C705" t="str">
            <v>M</v>
          </cell>
          <cell r="D705">
            <v>2.12</v>
          </cell>
        </row>
        <row r="706">
          <cell r="A706">
            <v>90361</v>
          </cell>
          <cell r="B706" t="str">
            <v>FIO TELEFÔNICO EXTERNO TIPO FE-100 PAR PARALELO</v>
          </cell>
          <cell r="C706" t="str">
            <v>M</v>
          </cell>
          <cell r="D706">
            <v>2.9</v>
          </cell>
        </row>
        <row r="707">
          <cell r="A707">
            <v>90370</v>
          </cell>
          <cell r="B707" t="str">
            <v>CABO FLEXÍVEL PVC-750V - 2 CONDUTORES - 1,5MM2</v>
          </cell>
          <cell r="C707" t="str">
            <v>M</v>
          </cell>
          <cell r="D707">
            <v>5.55</v>
          </cell>
        </row>
        <row r="708">
          <cell r="A708">
            <v>90372</v>
          </cell>
          <cell r="B708" t="str">
            <v>CABO FLEXÍVEL PVC - 750V - 2 CONDUTORES - 4,00MM2</v>
          </cell>
          <cell r="C708" t="str">
            <v>M</v>
          </cell>
          <cell r="D708">
            <v>12.2</v>
          </cell>
        </row>
        <row r="709">
          <cell r="A709">
            <v>90375</v>
          </cell>
          <cell r="B709" t="str">
            <v>CABO FLEXÍVEL PVC-750V - 3 CONDUTORES - 1,5MM2</v>
          </cell>
          <cell r="C709" t="str">
            <v>M</v>
          </cell>
          <cell r="D709">
            <v>6.96</v>
          </cell>
        </row>
        <row r="710">
          <cell r="A710">
            <v>90376</v>
          </cell>
          <cell r="B710" t="str">
            <v>CABO FLEXÍVEL PVC - 750V - 3 CONDUTORES - 2,50MM2</v>
          </cell>
          <cell r="C710" t="str">
            <v>M</v>
          </cell>
          <cell r="D710">
            <v>10.199999999999999</v>
          </cell>
        </row>
        <row r="711">
          <cell r="A711">
            <v>90380</v>
          </cell>
          <cell r="B711" t="str">
            <v>CABO FLEXÍVEL PVC-750V - 4 CONDUTORES - 1,5MM2</v>
          </cell>
          <cell r="C711" t="str">
            <v>M</v>
          </cell>
          <cell r="D711">
            <v>7.98</v>
          </cell>
        </row>
        <row r="712">
          <cell r="A712">
            <v>90400</v>
          </cell>
          <cell r="B712" t="str">
            <v>COMPONENTES DE QUADROS ELÉTRICOS</v>
          </cell>
          <cell r="C712" t="str">
            <v>.</v>
          </cell>
          <cell r="D712" t="str">
            <v>.</v>
          </cell>
        </row>
        <row r="713">
          <cell r="A713">
            <v>90402</v>
          </cell>
          <cell r="B713" t="str">
            <v>SINALIZADOR LUMINOSO DIÂMETRO 22MM, COM LÂMPADA</v>
          </cell>
          <cell r="C713" t="str">
            <v>UN</v>
          </cell>
          <cell r="D713">
            <v>156.72999999999999</v>
          </cell>
        </row>
        <row r="714">
          <cell r="A714">
            <v>90403</v>
          </cell>
          <cell r="B714" t="str">
            <v>SINALIZADOR LUMINOSO DIÂMETRO 30 MM, COM LÂMPADA</v>
          </cell>
          <cell r="C714" t="str">
            <v>UN</v>
          </cell>
          <cell r="D714">
            <v>162.74</v>
          </cell>
        </row>
        <row r="715">
          <cell r="A715">
            <v>90411</v>
          </cell>
          <cell r="B715" t="str">
            <v>VOLTÍMETRO 96X96MM 250V</v>
          </cell>
          <cell r="C715" t="str">
            <v>UN</v>
          </cell>
          <cell r="D715">
            <v>283.94</v>
          </cell>
        </row>
        <row r="716">
          <cell r="A716">
            <v>90430</v>
          </cell>
          <cell r="B716" t="str">
            <v>CONTATOR TRIPOLAR I NOMINAL 12A</v>
          </cell>
          <cell r="C716" t="str">
            <v>UN</v>
          </cell>
          <cell r="D716">
            <v>497.7</v>
          </cell>
        </row>
        <row r="717">
          <cell r="A717">
            <v>90431</v>
          </cell>
          <cell r="B717" t="str">
            <v>CONTATOR TRIPOLAR I NOMINAL 22A</v>
          </cell>
          <cell r="C717" t="str">
            <v>UN</v>
          </cell>
          <cell r="D717">
            <v>594.39</v>
          </cell>
        </row>
        <row r="718">
          <cell r="A718">
            <v>90432</v>
          </cell>
          <cell r="B718" t="str">
            <v>CONTATOR TRIPOLAR I NOMINAL 40A</v>
          </cell>
          <cell r="C718" t="str">
            <v>UN</v>
          </cell>
          <cell r="D718">
            <v>1030.1400000000001</v>
          </cell>
        </row>
        <row r="719">
          <cell r="A719">
            <v>90433</v>
          </cell>
          <cell r="B719" t="str">
            <v>CONTATOR TRIPOLAR I NOMINAL 55A</v>
          </cell>
          <cell r="C719" t="str">
            <v>UN</v>
          </cell>
          <cell r="D719">
            <v>1463.7</v>
          </cell>
        </row>
        <row r="720">
          <cell r="A720">
            <v>90440</v>
          </cell>
          <cell r="B720" t="str">
            <v>RELÊ BIMETÁLICO DE SOBRECARGA AJUSTE DE 6 ATÉ 12.5A</v>
          </cell>
          <cell r="C720" t="str">
            <v>UN</v>
          </cell>
          <cell r="D720">
            <v>336.23</v>
          </cell>
        </row>
        <row r="721">
          <cell r="A721">
            <v>90441</v>
          </cell>
          <cell r="B721" t="str">
            <v>RELÊ BIMETÁLICO DE SOBRECARGA AJUSTE DE 16 ATÉ 25A</v>
          </cell>
          <cell r="C721" t="str">
            <v>UN</v>
          </cell>
          <cell r="D721">
            <v>455.68</v>
          </cell>
        </row>
        <row r="722">
          <cell r="A722">
            <v>90442</v>
          </cell>
          <cell r="B722" t="str">
            <v>RELÊ BIMETÁLICO DE SOBRECARGA AJUSTE DE 25 ATÉ 40A</v>
          </cell>
          <cell r="C722" t="str">
            <v>UN</v>
          </cell>
          <cell r="D722">
            <v>388.02</v>
          </cell>
        </row>
        <row r="723">
          <cell r="A723">
            <v>90448</v>
          </cell>
          <cell r="B723" t="str">
            <v>RELÊ DE TEMPO ELETRÔNICO AJUSTE DE 6 ATÉ 60S</v>
          </cell>
          <cell r="C723" t="str">
            <v>UN</v>
          </cell>
          <cell r="D723">
            <v>178.8</v>
          </cell>
        </row>
        <row r="724">
          <cell r="A724">
            <v>90460</v>
          </cell>
          <cell r="B724" t="str">
            <v>DISPOSITIVO DE PROTEÇÃO CONTRA SURTOS 275V - 15KA</v>
          </cell>
          <cell r="C724" t="str">
            <v>UN</v>
          </cell>
          <cell r="D724">
            <v>67.11</v>
          </cell>
        </row>
        <row r="725">
          <cell r="A725">
            <v>90468</v>
          </cell>
          <cell r="B725" t="str">
            <v>INTERRUPTOR DIFERENCIAL RESIDUAL BIPOLAR 25A - SENSIBILIDADE 30MA - 220V</v>
          </cell>
          <cell r="C725" t="str">
            <v>UN</v>
          </cell>
          <cell r="D725">
            <v>335.09</v>
          </cell>
        </row>
        <row r="726">
          <cell r="A726">
            <v>90469</v>
          </cell>
          <cell r="B726" t="str">
            <v>INTERRUPTOR DIFERENCIAL RESIDUAL BIPOLAR 40A - SENSIBILIDADE 30MA - 220V</v>
          </cell>
          <cell r="C726" t="str">
            <v>UN</v>
          </cell>
          <cell r="D726">
            <v>351.93</v>
          </cell>
        </row>
        <row r="727">
          <cell r="A727">
            <v>90470</v>
          </cell>
          <cell r="B727" t="str">
            <v>INTERRUPTOR DIFERENCIAL RESIDUAL BIPOLAR 63A, SENSIBILIDADE 30MA - 220V</v>
          </cell>
          <cell r="C727" t="str">
            <v>UN</v>
          </cell>
          <cell r="D727">
            <v>336.69</v>
          </cell>
        </row>
        <row r="728">
          <cell r="A728">
            <v>90472</v>
          </cell>
          <cell r="B728" t="str">
            <v>INTERRUPTOR DIFERENCIAL TETRAPOLAR - 40A - SENSIBILIDADE 30MA - 380V</v>
          </cell>
          <cell r="C728" t="str">
            <v>UN</v>
          </cell>
          <cell r="D728">
            <v>428.49</v>
          </cell>
        </row>
        <row r="729">
          <cell r="A729">
            <v>90475</v>
          </cell>
          <cell r="B729" t="str">
            <v>INTERRUPTOR DIFERENCIAL TETRAPOLAR - 63A SENSIBILIDADE 30MA - 380V</v>
          </cell>
          <cell r="C729" t="str">
            <v>UN</v>
          </cell>
          <cell r="D729">
            <v>496.35</v>
          </cell>
        </row>
        <row r="730">
          <cell r="A730">
            <v>90476</v>
          </cell>
          <cell r="B730" t="str">
            <v>INTERRUPTOR DIFERENCIAL TETRAPOLAR - 80A SENSIBILIDADE 30MA - 380V</v>
          </cell>
          <cell r="C730" t="str">
            <v>UN</v>
          </cell>
          <cell r="D730">
            <v>536.88</v>
          </cell>
        </row>
        <row r="731">
          <cell r="A731">
            <v>90477</v>
          </cell>
          <cell r="B731" t="str">
            <v>INTERRUPTOR DIFERENCIAL TETRAPOLAR - 100A SENSIBILIDADE 30MA - 380V</v>
          </cell>
          <cell r="C731" t="str">
            <v>UN</v>
          </cell>
          <cell r="D731">
            <v>501.18</v>
          </cell>
        </row>
        <row r="732">
          <cell r="A732">
            <v>90478</v>
          </cell>
          <cell r="B732" t="str">
            <v>INTERRUPTOR DIFERENCIAL TETRAPOLAR - 125A SENSIBILIDADE 30MA - 380V</v>
          </cell>
          <cell r="C732" t="str">
            <v>UN</v>
          </cell>
          <cell r="D732">
            <v>2243.29</v>
          </cell>
        </row>
        <row r="733">
          <cell r="A733">
            <v>90487</v>
          </cell>
          <cell r="B733" t="str">
            <v>INTERRUPTOR DIFERENCIAL TETRAPOLAR - 63A SENSIBILIDADE 300MA - 380V</v>
          </cell>
          <cell r="C733" t="str">
            <v>UN</v>
          </cell>
          <cell r="D733">
            <v>504.01</v>
          </cell>
        </row>
        <row r="734">
          <cell r="A734">
            <v>90488</v>
          </cell>
          <cell r="B734" t="str">
            <v>INTERRUPTOR DIFERENCIAL TETRAPOLAR - 80A SENSIBILIDADE 300MA - 380V</v>
          </cell>
          <cell r="C734" t="str">
            <v>UN</v>
          </cell>
          <cell r="D734">
            <v>546.44000000000005</v>
          </cell>
        </row>
        <row r="735">
          <cell r="A735">
            <v>90489</v>
          </cell>
          <cell r="B735" t="str">
            <v>INTERRUPTOR DIFERENCIAL TETRAPOLAR - 100A SENSIBIL. 300MA - 380V</v>
          </cell>
          <cell r="C735" t="str">
            <v>UN</v>
          </cell>
          <cell r="D735">
            <v>528.32000000000005</v>
          </cell>
        </row>
        <row r="736">
          <cell r="A736">
            <v>90490</v>
          </cell>
          <cell r="B736" t="str">
            <v>INTERRUPTOR DIFERENCIAL TETRAPOLAR - 125A SENSIBILIDADE 300MA - 380V</v>
          </cell>
          <cell r="C736" t="str">
            <v>UN</v>
          </cell>
          <cell r="D736">
            <v>2387.1999999999998</v>
          </cell>
        </row>
        <row r="737">
          <cell r="A737">
            <v>90500</v>
          </cell>
          <cell r="B737" t="str">
            <v>QUADROS E CAIXAS</v>
          </cell>
          <cell r="C737" t="str">
            <v>.</v>
          </cell>
          <cell r="D737" t="str">
            <v>.</v>
          </cell>
        </row>
        <row r="738">
          <cell r="A738">
            <v>90506</v>
          </cell>
          <cell r="B738" t="str">
            <v>QUADRO DE DISTRIBUIÇÃO EM CHAPA METÁLICA - PARA ATÉ 16 DISJUNTORES</v>
          </cell>
          <cell r="C738" t="str">
            <v>UN</v>
          </cell>
          <cell r="D738">
            <v>694.06</v>
          </cell>
        </row>
        <row r="739">
          <cell r="A739">
            <v>90510</v>
          </cell>
          <cell r="B739" t="str">
            <v>QUADRO DE DISTRIBUIÇÃO EM CHAPA METÁLICA - PARA ATÉ 24 DISJUNTORES</v>
          </cell>
          <cell r="C739" t="str">
            <v>un</v>
          </cell>
          <cell r="D739">
            <v>1362.42</v>
          </cell>
        </row>
        <row r="740">
          <cell r="A740">
            <v>90512</v>
          </cell>
          <cell r="B740" t="str">
            <v>QUADRO DE DISTRIBUIÇÃO EM CHAPA METÁLICA - PARA ATÉ 28 DISJUNTORES</v>
          </cell>
          <cell r="C740" t="str">
            <v>UN</v>
          </cell>
          <cell r="D740">
            <v>903.31</v>
          </cell>
        </row>
        <row r="741">
          <cell r="A741">
            <v>90514</v>
          </cell>
          <cell r="B741" t="str">
            <v>QUADRO DE DISTRIBUIÇÃO EM CHAPA METÁLICA - PARA ATÉ 34 DISJUNTORES</v>
          </cell>
          <cell r="C741" t="str">
            <v>UN</v>
          </cell>
          <cell r="D741">
            <v>1448.04</v>
          </cell>
        </row>
        <row r="742">
          <cell r="A742">
            <v>90517</v>
          </cell>
          <cell r="B742" t="str">
            <v>QUADRO DE DISTRIBUIÇÃO EM CHAPA METÁLICA - PARA ATÉ 44 DISJUNTORES</v>
          </cell>
          <cell r="C742" t="str">
            <v>UN</v>
          </cell>
          <cell r="D742">
            <v>1701.47</v>
          </cell>
        </row>
        <row r="743">
          <cell r="A743">
            <v>90519</v>
          </cell>
          <cell r="B743" t="str">
            <v>QUADRO DE DISTRIBUIÇÃO EM CHAPA METÁLICA - PARA ATÉ 70 DISJUNTORES</v>
          </cell>
          <cell r="C743" t="str">
            <v>UN</v>
          </cell>
          <cell r="D743">
            <v>3311.19</v>
          </cell>
        </row>
        <row r="744">
          <cell r="A744">
            <v>90520</v>
          </cell>
          <cell r="B744" t="str">
            <v>CAIXA DE PASSAGEM E LIGAÇÃO EM PVC OCTOGONAL FUNDO MOVEL 10X10CM, INCLUSIVE ESPELHO</v>
          </cell>
          <cell r="C744" t="str">
            <v>UN</v>
          </cell>
          <cell r="D744">
            <v>18.920000000000002</v>
          </cell>
        </row>
        <row r="745">
          <cell r="A745">
            <v>90521</v>
          </cell>
          <cell r="B745" t="str">
            <v>CAIXA DE PASSAGEM E LIGAÇÃO EM PVC 7,5X7,5X5,0CM (3"X3"), INCLUSIVE ESPELHO</v>
          </cell>
          <cell r="C745" t="str">
            <v>UN</v>
          </cell>
          <cell r="D745">
            <v>18.82</v>
          </cell>
        </row>
        <row r="746">
          <cell r="A746">
            <v>90522</v>
          </cell>
          <cell r="B746" t="str">
            <v>CAIXA DE PVC 10X5X5CM, INCLUSIVE ESPELHO</v>
          </cell>
          <cell r="C746" t="str">
            <v>UN</v>
          </cell>
          <cell r="D746">
            <v>17.16</v>
          </cell>
        </row>
        <row r="747">
          <cell r="A747">
            <v>90523</v>
          </cell>
          <cell r="B747" t="str">
            <v>CAIXA E PVC 10X10X5CM, INCLUSIVE ESPELHO</v>
          </cell>
          <cell r="C747" t="str">
            <v>UN</v>
          </cell>
          <cell r="D747">
            <v>29.21</v>
          </cell>
        </row>
        <row r="748">
          <cell r="A748">
            <v>90524</v>
          </cell>
          <cell r="B748" t="str">
            <v>CAIXA DE PASSAGEM EM FERRO ESTAMPADO - 3"X3", INCLUSIVE ESPELHO</v>
          </cell>
          <cell r="C748" t="str">
            <v>UN</v>
          </cell>
          <cell r="D748">
            <v>17.260000000000002</v>
          </cell>
        </row>
        <row r="749">
          <cell r="A749">
            <v>90525</v>
          </cell>
          <cell r="B749" t="str">
            <v>CAIXA DE PASSAGEM EM FERRO ESTAMPADO - 4"X2", INCLUSIVE ESPELHO</v>
          </cell>
          <cell r="C749" t="str">
            <v>UN</v>
          </cell>
          <cell r="D749">
            <v>18.05</v>
          </cell>
        </row>
        <row r="750">
          <cell r="A750">
            <v>90526</v>
          </cell>
          <cell r="B750" t="str">
            <v>CAIXA DE PASSAGEM EM FERRO ESTAMPADO - 4"X4", INCLUSIVE ESPELHO</v>
          </cell>
          <cell r="C750" t="str">
            <v>UN</v>
          </cell>
          <cell r="D750">
            <v>29.69</v>
          </cell>
        </row>
        <row r="751">
          <cell r="A751">
            <v>90527</v>
          </cell>
          <cell r="B751" t="str">
            <v>CAIXA DE PASSAGEM EM FERRO ESTAMPADO COM FUNDO MÓVEL</v>
          </cell>
          <cell r="C751" t="str">
            <v>UN</v>
          </cell>
          <cell r="D751">
            <v>16.079999999999998</v>
          </cell>
        </row>
        <row r="752">
          <cell r="A752">
            <v>90528</v>
          </cell>
          <cell r="B752" t="str">
            <v>CAIXA DE PASSAGEM TIPO CONDULETE - 1/2"</v>
          </cell>
          <cell r="C752" t="str">
            <v>UN</v>
          </cell>
          <cell r="D752">
            <v>33.03</v>
          </cell>
        </row>
        <row r="753">
          <cell r="A753">
            <v>90529</v>
          </cell>
          <cell r="B753" t="str">
            <v>CAIXA DE PASSAGEM TIPO CONDULETE - 3/4"</v>
          </cell>
          <cell r="C753" t="str">
            <v>UN</v>
          </cell>
          <cell r="D753">
            <v>29.78</v>
          </cell>
        </row>
        <row r="754">
          <cell r="A754">
            <v>90530</v>
          </cell>
          <cell r="B754" t="str">
            <v>CAIXA DE PASSAGEM TIPO CONDULETE - 1"</v>
          </cell>
          <cell r="C754" t="str">
            <v>UN</v>
          </cell>
          <cell r="D754">
            <v>36</v>
          </cell>
        </row>
        <row r="755">
          <cell r="A755">
            <v>90531</v>
          </cell>
          <cell r="B755" t="str">
            <v>CAIXA DE PASSAGEM TIPO CONDULETE - 1 1/4"</v>
          </cell>
          <cell r="C755" t="str">
            <v>UN</v>
          </cell>
          <cell r="D755">
            <v>56.04</v>
          </cell>
        </row>
        <row r="756">
          <cell r="A756">
            <v>90532</v>
          </cell>
          <cell r="B756" t="str">
            <v>CAIXA DE PASSAGEM TIPO CONDULETE - 1 1/2"</v>
          </cell>
          <cell r="C756" t="str">
            <v>UN</v>
          </cell>
          <cell r="D756">
            <v>67.31</v>
          </cell>
        </row>
        <row r="757">
          <cell r="A757">
            <v>90533</v>
          </cell>
          <cell r="B757" t="str">
            <v>CAIXA DE PASSAGEM TIPO CONDULETE - 2"</v>
          </cell>
          <cell r="C757" t="str">
            <v>UN</v>
          </cell>
          <cell r="D757">
            <v>94.8</v>
          </cell>
        </row>
        <row r="758">
          <cell r="A758">
            <v>90534</v>
          </cell>
          <cell r="B758" t="str">
            <v>CAIXA DE PASSAGEM TIPO CONDULETE - 2 1/2"</v>
          </cell>
          <cell r="C758" t="str">
            <v>UN</v>
          </cell>
          <cell r="D758">
            <v>207.95</v>
          </cell>
        </row>
        <row r="759">
          <cell r="A759">
            <v>90535</v>
          </cell>
          <cell r="B759" t="str">
            <v>CAIXA DE PASSAGEM TIPO CONDULETE - 3"</v>
          </cell>
          <cell r="C759" t="str">
            <v>UN</v>
          </cell>
          <cell r="D759">
            <v>228.53</v>
          </cell>
        </row>
        <row r="760">
          <cell r="A760">
            <v>90537</v>
          </cell>
          <cell r="B760" t="str">
            <v>CAIXA DE PASSAGEM TIPO CONDULETE - 4"</v>
          </cell>
          <cell r="C760" t="str">
            <v>UN</v>
          </cell>
          <cell r="D760">
            <v>460.58</v>
          </cell>
        </row>
        <row r="761">
          <cell r="A761">
            <v>90539</v>
          </cell>
          <cell r="B761" t="str">
            <v>CAIXA DE PASSAGEM EM CHAPA METÁLICA COM TAMPA PARAFUSADA - 10X10X8CM</v>
          </cell>
          <cell r="C761" t="str">
            <v>UN</v>
          </cell>
          <cell r="D761">
            <v>39.619999999999997</v>
          </cell>
        </row>
        <row r="762">
          <cell r="A762">
            <v>90540</v>
          </cell>
          <cell r="B762" t="str">
            <v>CAIXA DE PASSAGEM EM CHAPA METÁLICA COM TAMPA PARAFUSADA - 20X20X10CM</v>
          </cell>
          <cell r="C762" t="str">
            <v>UN</v>
          </cell>
          <cell r="D762">
            <v>75.08</v>
          </cell>
        </row>
        <row r="763">
          <cell r="A763">
            <v>90541</v>
          </cell>
          <cell r="B763" t="str">
            <v>CAIXA DE PASSAGEM EM CHAPA METÁLICA COM TAMPA PARAFUSADA - 30X30X12CM</v>
          </cell>
          <cell r="C763" t="str">
            <v>UN</v>
          </cell>
          <cell r="D763">
            <v>113.88</v>
          </cell>
        </row>
        <row r="764">
          <cell r="A764">
            <v>90542</v>
          </cell>
          <cell r="B764" t="str">
            <v>CAIXA DE PASSAGEM EM CHAPA METÁLICA COM TAMPA PARAFUSADA - 40X40X15CM</v>
          </cell>
          <cell r="C764" t="str">
            <v>UN</v>
          </cell>
          <cell r="D764">
            <v>167.36</v>
          </cell>
        </row>
        <row r="765">
          <cell r="A765">
            <v>90543</v>
          </cell>
          <cell r="B765" t="str">
            <v>CAIXA DE PASSAGEM EM ALUMÍNIO COM TAMPA E VEDAÇÃO 20X20CM</v>
          </cell>
          <cell r="C765" t="str">
            <v>UN</v>
          </cell>
          <cell r="D765">
            <v>106.27</v>
          </cell>
        </row>
        <row r="766">
          <cell r="A766">
            <v>90544</v>
          </cell>
          <cell r="B766" t="str">
            <v>CAIXA DE PASSAGEM EM ALUMÍNIO COM TAMPA E VEDAÇÃO 30X30CM</v>
          </cell>
          <cell r="C766" t="str">
            <v>UN</v>
          </cell>
          <cell r="D766">
            <v>243.23</v>
          </cell>
        </row>
        <row r="767">
          <cell r="A767">
            <v>90545</v>
          </cell>
          <cell r="B767" t="str">
            <v>CAIXA DE PASSAGEM EM ALUMÍNIO COM TAMPA E VEDAÇÃO 40X40CM</v>
          </cell>
          <cell r="C767" t="str">
            <v>UN</v>
          </cell>
          <cell r="D767">
            <v>481.22</v>
          </cell>
        </row>
        <row r="768">
          <cell r="A768">
            <v>90550</v>
          </cell>
          <cell r="B768" t="str">
            <v>CAIXA DE PASSAGEM EM CHAPA METÁLICA COM PORTA E FECHADURA - 40X40X15CM - USO PARA TELEFONIA</v>
          </cell>
          <cell r="C768" t="str">
            <v>UN</v>
          </cell>
          <cell r="D768">
            <v>371</v>
          </cell>
        </row>
        <row r="769">
          <cell r="A769">
            <v>90551</v>
          </cell>
          <cell r="B769" t="str">
            <v>CAIXA DE PASSAGEM EM CHAPA METÁLICA COM PORTA E FECHADURA - 50X50X15CM - USO PARA TELEFONIA</v>
          </cell>
          <cell r="C769" t="str">
            <v>UN</v>
          </cell>
          <cell r="D769">
            <v>431.6</v>
          </cell>
        </row>
        <row r="770">
          <cell r="A770">
            <v>90555</v>
          </cell>
          <cell r="B770" t="str">
            <v>CAIXA DE PASSAGEM EM ALVENARIA - ESCAVAÇÃO E APILOAMENTO</v>
          </cell>
          <cell r="C770" t="str">
            <v>M3</v>
          </cell>
          <cell r="D770">
            <v>62.24</v>
          </cell>
        </row>
        <row r="771">
          <cell r="A771">
            <v>90556</v>
          </cell>
          <cell r="B771" t="str">
            <v>CAIXA DE PASSAGEM EM ALVENARIA - LASTRO DE BRITA (FUNDO)</v>
          </cell>
          <cell r="C771" t="str">
            <v>M3</v>
          </cell>
          <cell r="D771">
            <v>214.89</v>
          </cell>
        </row>
        <row r="772">
          <cell r="A772">
            <v>90557</v>
          </cell>
          <cell r="B772" t="str">
            <v>CAIXA DE PASSAGEM EM ALVENARIA - LASTRO DE CONCRETO (FUNDO)</v>
          </cell>
          <cell r="C772" t="str">
            <v>M3</v>
          </cell>
          <cell r="D772">
            <v>530.1</v>
          </cell>
        </row>
        <row r="773">
          <cell r="A773">
            <v>90558</v>
          </cell>
          <cell r="B773" t="str">
            <v>CAIXA DE PASSAGEM EM ALVENARIA - PAREDE DE 1/2 TIJOLO, REVESTIDA</v>
          </cell>
          <cell r="C773" t="str">
            <v>M2</v>
          </cell>
          <cell r="D773">
            <v>302.73</v>
          </cell>
        </row>
        <row r="774">
          <cell r="A774">
            <v>90559</v>
          </cell>
          <cell r="B774" t="str">
            <v>CAIXA DE PASSAGEM EM ALVENARIA - PAREDE DE 1 TIJOLO, REVESTIDA</v>
          </cell>
          <cell r="C774" t="str">
            <v>M2</v>
          </cell>
          <cell r="D774">
            <v>411.97</v>
          </cell>
        </row>
        <row r="775">
          <cell r="A775">
            <v>90560</v>
          </cell>
          <cell r="B775" t="str">
            <v>CAIXA DE PASSAGEM EM ALVENARIA - TAMPA DE CONCRETO</v>
          </cell>
          <cell r="C775" t="str">
            <v>M2</v>
          </cell>
          <cell r="D775">
            <v>253.95</v>
          </cell>
        </row>
        <row r="776">
          <cell r="A776">
            <v>90562</v>
          </cell>
          <cell r="B776" t="str">
            <v>CAIXA TELEFÔNICA INTERNA PADRÃO TELESP N.2 20X20X12CM</v>
          </cell>
          <cell r="C776" t="str">
            <v>UN</v>
          </cell>
          <cell r="D776">
            <v>146.16</v>
          </cell>
        </row>
        <row r="777">
          <cell r="A777">
            <v>90563</v>
          </cell>
          <cell r="B777" t="str">
            <v>CAIXA TELEFÔNICA INTERNA PADRÃO TELESP N.3 40X40X13,5CM</v>
          </cell>
          <cell r="C777" t="str">
            <v>UN</v>
          </cell>
          <cell r="D777">
            <v>271.85000000000002</v>
          </cell>
        </row>
        <row r="778">
          <cell r="A778">
            <v>90564</v>
          </cell>
          <cell r="B778" t="str">
            <v>CAIXA TELEFÔNICA INTERNA PADRÃO TELESP N. 4 60X60X13,5CM</v>
          </cell>
          <cell r="C778" t="str">
            <v>UN</v>
          </cell>
          <cell r="D778">
            <v>480.07</v>
          </cell>
        </row>
        <row r="779">
          <cell r="A779">
            <v>90565</v>
          </cell>
          <cell r="B779" t="str">
            <v>CAIXA TELEFÔNICA INTERNA PADRÃO TELESP N. 5 80X80X13,5CM</v>
          </cell>
          <cell r="C779" t="str">
            <v>UN</v>
          </cell>
          <cell r="D779">
            <v>773.67</v>
          </cell>
        </row>
        <row r="780">
          <cell r="A780">
            <v>90566</v>
          </cell>
          <cell r="B780" t="str">
            <v>CAIXA TELEFÔNICA INTERNA PADRÃO TELESP N.6 120X120X13,5CM</v>
          </cell>
          <cell r="C780" t="str">
            <v>UN</v>
          </cell>
          <cell r="D780">
            <v>1572.55</v>
          </cell>
        </row>
        <row r="781">
          <cell r="A781">
            <v>90567</v>
          </cell>
          <cell r="B781" t="str">
            <v>CAIXA TELEFÔNICA INTERNA PADRÃO TELESP N.7 150X150X17CM</v>
          </cell>
          <cell r="C781" t="str">
            <v>UN</v>
          </cell>
          <cell r="D781">
            <v>2909.14</v>
          </cell>
        </row>
        <row r="782">
          <cell r="A782">
            <v>90568</v>
          </cell>
          <cell r="B782" t="str">
            <v>CAIXA DE PASSAGEM E TAMPA PRÉ-MOLDADAS EM CONCRETO, SEM FUNDO, 20X20CM</v>
          </cell>
          <cell r="C782" t="str">
            <v>UN</v>
          </cell>
          <cell r="D782">
            <v>156.41</v>
          </cell>
        </row>
        <row r="783">
          <cell r="A783">
            <v>90569</v>
          </cell>
          <cell r="B783" t="str">
            <v>CAIXA DE PASSAGEM E TAMPA PRÉ-MOLDADAS EM CONCRETO, SEM FUNDO, 30X30CM</v>
          </cell>
          <cell r="C783" t="str">
            <v>UN</v>
          </cell>
          <cell r="D783">
            <v>165.4</v>
          </cell>
        </row>
        <row r="784">
          <cell r="A784">
            <v>90570</v>
          </cell>
          <cell r="B784" t="str">
            <v>CAIXA DE PASSAGEM E TAMPA PRÉ-MOLDADAS EM CONCRETO, SEM FUNDO, 40X40CM</v>
          </cell>
          <cell r="C784" t="str">
            <v>UN</v>
          </cell>
          <cell r="D784">
            <v>208.27</v>
          </cell>
        </row>
        <row r="785">
          <cell r="A785">
            <v>90571</v>
          </cell>
          <cell r="B785" t="str">
            <v>CAIXA DE PASSAGEM E TAMPA PRÉ-MOLDADAS EM CONCRETO, SEM FUNDO, 50X50CM</v>
          </cell>
          <cell r="C785" t="str">
            <v>UN</v>
          </cell>
          <cell r="D785">
            <v>277.10000000000002</v>
          </cell>
        </row>
        <row r="786">
          <cell r="A786">
            <v>90572</v>
          </cell>
          <cell r="B786" t="str">
            <v>CAIXA DE PASSAGEM E TAMPA PRÉ-MOLDADAS EM CONCRETO, SEM FUNDO, 60X60CM</v>
          </cell>
          <cell r="C786" t="str">
            <v>UN</v>
          </cell>
          <cell r="D786">
            <v>362.18</v>
          </cell>
        </row>
        <row r="787">
          <cell r="A787">
            <v>90573</v>
          </cell>
          <cell r="B787" t="str">
            <v>CAIXA DE PASSAGEM E TAMPA PRÉ-MOLDADAS EM CONCRETO, SEM FUNDO, 100X100</v>
          </cell>
          <cell r="C787" t="str">
            <v>UN</v>
          </cell>
          <cell r="D787">
            <v>925.64</v>
          </cell>
        </row>
        <row r="788">
          <cell r="A788">
            <v>90590</v>
          </cell>
          <cell r="B788" t="str">
            <v>CAIXA DE ALUMÍNIO 10X10CM, ALTA COM TAMPA DE LATÃO PARA TOMADAS</v>
          </cell>
          <cell r="C788" t="str">
            <v>UN</v>
          </cell>
          <cell r="D788">
            <v>106.15</v>
          </cell>
        </row>
        <row r="789">
          <cell r="A789">
            <v>90598</v>
          </cell>
          <cell r="B789" t="str">
            <v>QUADRO GERAL OU DE DISTRIBUIÇÃO, EM CHAPA METÁLICA N.14 ESMALTADA</v>
          </cell>
          <cell r="C789" t="str">
            <v>M2</v>
          </cell>
          <cell r="D789">
            <v>1409.32</v>
          </cell>
        </row>
        <row r="790">
          <cell r="A790">
            <v>90600</v>
          </cell>
          <cell r="B790" t="str">
            <v>CHAVES, FUSÍVEIS E ATERRAMENTO</v>
          </cell>
          <cell r="C790" t="str">
            <v>.</v>
          </cell>
          <cell r="D790" t="str">
            <v>.</v>
          </cell>
        </row>
        <row r="791">
          <cell r="A791">
            <v>90618</v>
          </cell>
          <cell r="B791" t="str">
            <v>CHAVE SECCIONADORA TRIPOLAR, ABERTURA SOB CARGA - SECA 250A/600V</v>
          </cell>
          <cell r="C791" t="str">
            <v>UN</v>
          </cell>
          <cell r="D791">
            <v>1845.05</v>
          </cell>
        </row>
        <row r="792">
          <cell r="A792">
            <v>90619</v>
          </cell>
          <cell r="B792" t="str">
            <v>CHAVE SECCIONADORA TRIPOLAR, ABERTURA SOB CARGA - SECA 400A/600V</v>
          </cell>
          <cell r="C792" t="str">
            <v>UN</v>
          </cell>
          <cell r="D792">
            <v>2537.1799999999998</v>
          </cell>
        </row>
        <row r="793">
          <cell r="A793">
            <v>90620</v>
          </cell>
          <cell r="B793" t="str">
            <v>CHAVE SECCIONADORA TRIPOLAR, ABERTURA SOB CARGA - SECA 630A/600V</v>
          </cell>
          <cell r="C793" t="str">
            <v>UN</v>
          </cell>
          <cell r="D793">
            <v>4229.42</v>
          </cell>
        </row>
        <row r="794">
          <cell r="A794">
            <v>90623</v>
          </cell>
          <cell r="B794" t="str">
            <v>CHAVE SECCIONADORA TIPO NH, COM BASE E FUSÍVEIS - 125A (ABERTURA SEM CARGA)</v>
          </cell>
          <cell r="C794" t="str">
            <v>UN</v>
          </cell>
          <cell r="D794">
            <v>369.97</v>
          </cell>
        </row>
        <row r="795">
          <cell r="A795">
            <v>90624</v>
          </cell>
          <cell r="B795" t="str">
            <v>CHAVE SECCIONADORA TIPO NH, COM BASE E FUSÍVEIS - 250A (ABERTURA SEM CARGA)</v>
          </cell>
          <cell r="C795" t="str">
            <v>UN</v>
          </cell>
          <cell r="D795">
            <v>853.68</v>
          </cell>
        </row>
        <row r="796">
          <cell r="A796">
            <v>90625</v>
          </cell>
          <cell r="B796" t="str">
            <v>CHAVE SECCIONADORA TIPO NH, COM BASE E FUSÍVEIS - 400A (ABERTURA SEM CARGA)</v>
          </cell>
          <cell r="C796" t="str">
            <v>UN</v>
          </cell>
          <cell r="D796">
            <v>1174.53</v>
          </cell>
        </row>
        <row r="797">
          <cell r="A797">
            <v>90626</v>
          </cell>
          <cell r="B797" t="str">
            <v>CHAVE SECCIONADORA TIPO NH, COM BASE E FUSÍVEIS - 630A (ABERTURA SEM CARGA)</v>
          </cell>
          <cell r="C797" t="str">
            <v>UN</v>
          </cell>
          <cell r="D797">
            <v>1582.84</v>
          </cell>
        </row>
        <row r="798">
          <cell r="A798">
            <v>90627</v>
          </cell>
          <cell r="B798" t="str">
            <v>CHAVE SECCIONADORA TRIPOLAR, ABERTURA SOB CARGA, COM FUSÍVEIS NH00 - 125A/500V</v>
          </cell>
          <cell r="C798" t="str">
            <v>UN</v>
          </cell>
          <cell r="D798">
            <v>491.93</v>
          </cell>
        </row>
        <row r="799">
          <cell r="A799">
            <v>90628</v>
          </cell>
          <cell r="B799" t="str">
            <v>CHAVE SECCIONADORA TRIPOLAR, ABERTURA SOB CARGA, COM FUSÍVEIS NH1 - 250A/500V</v>
          </cell>
          <cell r="C799" t="str">
            <v>UN</v>
          </cell>
          <cell r="D799">
            <v>1017.9</v>
          </cell>
        </row>
        <row r="800">
          <cell r="A800">
            <v>90629</v>
          </cell>
          <cell r="B800" t="str">
            <v>CHAVE SECCIONADORA TRIPOLAR, ABERTURA SOB CARGA, COM FUSÍVEIS NH2 - 400A/500V</v>
          </cell>
          <cell r="C800" t="str">
            <v>UN</v>
          </cell>
          <cell r="D800">
            <v>1394</v>
          </cell>
        </row>
        <row r="801">
          <cell r="A801">
            <v>90630</v>
          </cell>
          <cell r="B801" t="str">
            <v>CHAVE SECCIONADORA TRIPOLAR, ABERTURA SOB CARGA, COM FUSÍVEIS NH3 -630A/600V</v>
          </cell>
          <cell r="C801" t="str">
            <v>UN</v>
          </cell>
          <cell r="D801">
            <v>2431.79</v>
          </cell>
        </row>
        <row r="802">
          <cell r="A802">
            <v>90633</v>
          </cell>
          <cell r="B802" t="str">
            <v>CHAVE SECCIONADORA ROTATIVA ABERT. SOB CARGA TP (PACCO) - 3X16A</v>
          </cell>
          <cell r="C802" t="str">
            <v>UN</v>
          </cell>
          <cell r="D802">
            <v>174.93</v>
          </cell>
        </row>
        <row r="803">
          <cell r="A803">
            <v>90636</v>
          </cell>
          <cell r="B803" t="str">
            <v>CHAVE SECCIONADORA ROTATIVA ABERTURA SOB CARGA TIPO (PACCO) - 3X63A</v>
          </cell>
          <cell r="C803" t="str">
            <v>UN</v>
          </cell>
          <cell r="D803">
            <v>330.64</v>
          </cell>
        </row>
        <row r="804">
          <cell r="A804">
            <v>90649</v>
          </cell>
          <cell r="B804" t="str">
            <v>FUSÍVEL TIPO "DIAZED", TIPO RÁPIDO OU RETARDADO - 2/25A</v>
          </cell>
          <cell r="C804" t="str">
            <v>UN</v>
          </cell>
          <cell r="D804">
            <v>11.75</v>
          </cell>
        </row>
        <row r="805">
          <cell r="A805">
            <v>90658</v>
          </cell>
          <cell r="B805" t="str">
            <v>FUSÍVEL TIPO NH - 100/200A</v>
          </cell>
          <cell r="C805" t="str">
            <v>UN</v>
          </cell>
          <cell r="D805">
            <v>76.66</v>
          </cell>
        </row>
        <row r="806">
          <cell r="A806">
            <v>90659</v>
          </cell>
          <cell r="B806" t="str">
            <v>FUSÍVEL TIPO NH - 224/355A</v>
          </cell>
          <cell r="C806" t="str">
            <v>UN</v>
          </cell>
          <cell r="D806">
            <v>103.12</v>
          </cell>
        </row>
        <row r="807">
          <cell r="A807">
            <v>90660</v>
          </cell>
          <cell r="B807" t="str">
            <v>FUSÍVEL TIPO NH - 425/630A</v>
          </cell>
          <cell r="C807" t="str">
            <v>UN</v>
          </cell>
          <cell r="D807">
            <v>151.84</v>
          </cell>
        </row>
        <row r="808">
          <cell r="A808">
            <v>90661</v>
          </cell>
          <cell r="B808" t="str">
            <v>FUSÍVEL TIPO NH TAMANHO 04 DE 800-1250A</v>
          </cell>
          <cell r="C808" t="str">
            <v>UN</v>
          </cell>
          <cell r="D808">
            <v>870.14</v>
          </cell>
        </row>
        <row r="809">
          <cell r="A809">
            <v>90662</v>
          </cell>
          <cell r="B809" t="str">
            <v>BASE PARA FUSÍVEIS TIPO "DIAZED" - 2/25A</v>
          </cell>
          <cell r="C809" t="str">
            <v>UN</v>
          </cell>
          <cell r="D809">
            <v>74.739999999999995</v>
          </cell>
        </row>
        <row r="810">
          <cell r="A810">
            <v>90663</v>
          </cell>
          <cell r="B810" t="str">
            <v>BASE PARA FUSÍVEIS TIPO "DIAZED" - 35/63A</v>
          </cell>
          <cell r="C810" t="str">
            <v>UN</v>
          </cell>
          <cell r="D810">
            <v>87.83</v>
          </cell>
        </row>
        <row r="811">
          <cell r="A811">
            <v>90664</v>
          </cell>
          <cell r="B811" t="str">
            <v>BASE COM FUSÍVEIS TIPO NH - ATÉ 125A</v>
          </cell>
          <cell r="C811" t="str">
            <v>UN</v>
          </cell>
          <cell r="D811">
            <v>114.73</v>
          </cell>
        </row>
        <row r="812">
          <cell r="A812">
            <v>90665</v>
          </cell>
          <cell r="B812" t="str">
            <v>BASE COM FUSÍVEIS TIPO NH - ATÉ 250A</v>
          </cell>
          <cell r="C812" t="str">
            <v>UN</v>
          </cell>
          <cell r="D812">
            <v>230.87</v>
          </cell>
        </row>
        <row r="813">
          <cell r="A813">
            <v>90666</v>
          </cell>
          <cell r="B813" t="str">
            <v>BASE COM FUSÍVEIS TIPO NH - ATÉ 400A</v>
          </cell>
          <cell r="C813" t="str">
            <v>UN</v>
          </cell>
          <cell r="D813">
            <v>315.89999999999998</v>
          </cell>
        </row>
        <row r="814">
          <cell r="A814">
            <v>90667</v>
          </cell>
          <cell r="B814" t="str">
            <v>BASE COM FUSÍVEIS TIPO NH - TAMANHO 03 DE 425 - 630A</v>
          </cell>
          <cell r="C814" t="str">
            <v>UN</v>
          </cell>
          <cell r="D814">
            <v>468.83</v>
          </cell>
        </row>
        <row r="815">
          <cell r="A815">
            <v>90668</v>
          </cell>
          <cell r="B815" t="str">
            <v>BASE COM FUSÍVEIS TIPO NH - TAMANHO 04 DE 800 - 1250A</v>
          </cell>
          <cell r="C815" t="str">
            <v>UN</v>
          </cell>
          <cell r="D815">
            <v>1735.07</v>
          </cell>
        </row>
        <row r="816">
          <cell r="A816">
            <v>90669</v>
          </cell>
          <cell r="B816" t="str">
            <v>ISOLADOR DE POLIÉSTER TIPO TONEL B.T. USO INTERNO - 15X20MM</v>
          </cell>
          <cell r="C816" t="str">
            <v>UN</v>
          </cell>
          <cell r="D816">
            <v>16.97</v>
          </cell>
        </row>
        <row r="817">
          <cell r="A817">
            <v>90670</v>
          </cell>
          <cell r="B817" t="str">
            <v>ISOLADOR DE POLIÉSTER TIPO TONEL B.T. USO INTERNO - 40X50MM</v>
          </cell>
          <cell r="C817" t="str">
            <v>UN</v>
          </cell>
          <cell r="D817">
            <v>37.76</v>
          </cell>
        </row>
        <row r="818">
          <cell r="A818">
            <v>90671</v>
          </cell>
          <cell r="B818" t="str">
            <v>ISOLADOR DE POLIÉSTER TIPO TONEL B.T. USO INTERNO - 60X60MM</v>
          </cell>
          <cell r="C818" t="str">
            <v>UN</v>
          </cell>
          <cell r="D818">
            <v>43.55</v>
          </cell>
        </row>
        <row r="819">
          <cell r="A819">
            <v>90672</v>
          </cell>
          <cell r="B819" t="str">
            <v>ISOLADOR DE POLIÉSTER TIPO TONEL B.T. USO INTERNO - 60X75MM</v>
          </cell>
          <cell r="C819" t="str">
            <v>UN</v>
          </cell>
          <cell r="D819">
            <v>60.49</v>
          </cell>
        </row>
        <row r="820">
          <cell r="A820">
            <v>90673</v>
          </cell>
          <cell r="B820" t="str">
            <v>BARRAMENTO DE COBRE PARA 30A - 6,35X1,58MM</v>
          </cell>
          <cell r="C820" t="str">
            <v>M</v>
          </cell>
          <cell r="D820">
            <v>17.22</v>
          </cell>
        </row>
        <row r="821">
          <cell r="A821">
            <v>90674</v>
          </cell>
          <cell r="B821" t="str">
            <v>BARRAMENTO DE COBRE PARA 60A - 9,52X2,38MM</v>
          </cell>
          <cell r="C821" t="str">
            <v>M</v>
          </cell>
          <cell r="D821">
            <v>27.59</v>
          </cell>
        </row>
        <row r="822">
          <cell r="A822">
            <v>90675</v>
          </cell>
          <cell r="B822" t="str">
            <v>BARRAMENTO DE COBRE PARA 100A - 15X3MM</v>
          </cell>
          <cell r="C822" t="str">
            <v>M</v>
          </cell>
          <cell r="D822">
            <v>62.17</v>
          </cell>
        </row>
        <row r="823">
          <cell r="A823">
            <v>90676</v>
          </cell>
          <cell r="B823" t="str">
            <v>BARRAMENTO DE COBRE PARA 150A - 20X4MM</v>
          </cell>
          <cell r="C823" t="str">
            <v>M</v>
          </cell>
          <cell r="D823">
            <v>123.24</v>
          </cell>
        </row>
        <row r="824">
          <cell r="A824">
            <v>90677</v>
          </cell>
          <cell r="B824" t="str">
            <v>BARRAMENTO DE COBRE PARA 200A - 25X4MM</v>
          </cell>
          <cell r="C824" t="str">
            <v>M</v>
          </cell>
          <cell r="D824">
            <v>138.29</v>
          </cell>
        </row>
        <row r="825">
          <cell r="A825">
            <v>90678</v>
          </cell>
          <cell r="B825" t="str">
            <v>BARRAMENTO DE COBRE PARA 400A - 40X7MM</v>
          </cell>
          <cell r="C825" t="str">
            <v>M</v>
          </cell>
          <cell r="D825">
            <v>311.66000000000003</v>
          </cell>
        </row>
        <row r="826">
          <cell r="A826">
            <v>90679</v>
          </cell>
          <cell r="B826" t="str">
            <v>BARRAMENTO DE COBRE PARA 600A - 7X60MM</v>
          </cell>
          <cell r="C826" t="str">
            <v>M</v>
          </cell>
          <cell r="D826">
            <v>632.95000000000005</v>
          </cell>
        </row>
        <row r="827">
          <cell r="A827">
            <v>90680</v>
          </cell>
          <cell r="B827" t="str">
            <v>BARRAMENTO DE COBRE PARA 800A - 10X80MM</v>
          </cell>
          <cell r="C827" t="str">
            <v>M</v>
          </cell>
          <cell r="D827">
            <v>903.74</v>
          </cell>
        </row>
        <row r="828">
          <cell r="A828">
            <v>90681</v>
          </cell>
          <cell r="B828" t="str">
            <v>BARRAMENTO DE COBRE PARA 1000A - 10X100MM</v>
          </cell>
          <cell r="C828" t="str">
            <v>M</v>
          </cell>
          <cell r="D828">
            <v>1191.95</v>
          </cell>
        </row>
        <row r="829">
          <cell r="A829">
            <v>90682</v>
          </cell>
          <cell r="B829" t="str">
            <v>BARRAMENTO DE COBRE PARA 1200A - 9,5X127MM</v>
          </cell>
          <cell r="C829" t="str">
            <v>M</v>
          </cell>
          <cell r="D829">
            <v>1378.92</v>
          </cell>
        </row>
        <row r="830">
          <cell r="A830">
            <v>90683</v>
          </cell>
          <cell r="B830" t="str">
            <v>BARRAMENTO DE COBRE PARA 1400A - 9,52X152MM</v>
          </cell>
          <cell r="C830" t="str">
            <v>M</v>
          </cell>
          <cell r="D830">
            <v>1588.06</v>
          </cell>
        </row>
        <row r="831">
          <cell r="A831">
            <v>90688</v>
          </cell>
          <cell r="B831" t="str">
            <v>PROTEÇÃO PARA BARRAMENTO DE QUADROS EM POLICARBONATO COMPACTO 4MM</v>
          </cell>
          <cell r="C831" t="str">
            <v>M2</v>
          </cell>
          <cell r="D831">
            <v>459.04</v>
          </cell>
        </row>
        <row r="832">
          <cell r="A832">
            <v>90690</v>
          </cell>
          <cell r="B832" t="str">
            <v>CABO DE COBRE NÚ, PARA ATERRAMENTO - 6,00MM2</v>
          </cell>
          <cell r="C832" t="str">
            <v>M</v>
          </cell>
          <cell r="D832">
            <v>10.08</v>
          </cell>
        </row>
        <row r="833">
          <cell r="A833">
            <v>90691</v>
          </cell>
          <cell r="B833" t="str">
            <v>CABO DE COBRE NÚ, PARA ATERRAMENTO - 10,00MM2</v>
          </cell>
          <cell r="C833" t="str">
            <v>M</v>
          </cell>
          <cell r="D833">
            <v>12.46</v>
          </cell>
        </row>
        <row r="834">
          <cell r="A834">
            <v>90692</v>
          </cell>
          <cell r="B834" t="str">
            <v>CABO DE COBRE NÚ, PARA ATERRAMENTO - 16,00MM2</v>
          </cell>
          <cell r="C834" t="str">
            <v>M</v>
          </cell>
          <cell r="D834">
            <v>19.77</v>
          </cell>
        </row>
        <row r="835">
          <cell r="A835">
            <v>90693</v>
          </cell>
          <cell r="B835" t="str">
            <v>CABO DE COBRE NÚ, PARA ATERRAMENTO - 25,00MM2</v>
          </cell>
          <cell r="C835" t="str">
            <v>M</v>
          </cell>
          <cell r="D835">
            <v>27.34</v>
          </cell>
        </row>
        <row r="836">
          <cell r="A836">
            <v>90694</v>
          </cell>
          <cell r="B836" t="str">
            <v>CABO DE COBRE NÚ, PARA ATERRAMENTO - 35,00MM2</v>
          </cell>
          <cell r="C836" t="str">
            <v>M</v>
          </cell>
          <cell r="D836">
            <v>38.270000000000003</v>
          </cell>
        </row>
        <row r="837">
          <cell r="A837">
            <v>90695</v>
          </cell>
          <cell r="B837" t="str">
            <v>CABO DE COBRE NÚ, PARA ATERRAMENTO - 50,00MM2</v>
          </cell>
          <cell r="C837" t="str">
            <v>M</v>
          </cell>
          <cell r="D837">
            <v>55.39</v>
          </cell>
        </row>
        <row r="838">
          <cell r="A838">
            <v>90696</v>
          </cell>
          <cell r="B838" t="str">
            <v>CABO DE COBRE NÚ, PARA ATERRAMENTO - 70.00MM2</v>
          </cell>
          <cell r="C838" t="str">
            <v>M</v>
          </cell>
          <cell r="D838">
            <v>71.23</v>
          </cell>
        </row>
        <row r="839">
          <cell r="A839">
            <v>90697</v>
          </cell>
          <cell r="B839" t="str">
            <v>CABO DE COBRE NÚ, PARA ATERRAMENTO - 95,00MM2</v>
          </cell>
          <cell r="C839" t="str">
            <v>M</v>
          </cell>
          <cell r="D839">
            <v>110.02</v>
          </cell>
        </row>
        <row r="840">
          <cell r="A840">
            <v>90698</v>
          </cell>
          <cell r="B840" t="str">
            <v>CABO DE COBRE NÚ, PARA ATERRAMENTO - 120,00MM2</v>
          </cell>
          <cell r="C840" t="str">
            <v>M</v>
          </cell>
          <cell r="D840">
            <v>121.01</v>
          </cell>
        </row>
        <row r="841">
          <cell r="A841">
            <v>90699</v>
          </cell>
          <cell r="B841" t="str">
            <v>ATERRAMENTO DE QUADROS, EXCLUSIVE CABO</v>
          </cell>
          <cell r="C841" t="str">
            <v>UN</v>
          </cell>
          <cell r="D841">
            <v>413.52</v>
          </cell>
        </row>
        <row r="842">
          <cell r="A842">
            <v>90700</v>
          </cell>
          <cell r="B842" t="str">
            <v>PONTOS DE ENERGIA</v>
          </cell>
          <cell r="C842" t="str">
            <v>.</v>
          </cell>
          <cell r="D842" t="str">
            <v>.</v>
          </cell>
        </row>
        <row r="843">
          <cell r="A843">
            <v>90701</v>
          </cell>
          <cell r="B843" t="str">
            <v>PONTO COM INTERRUPTOR SIMPLES - 1 TECLA, EM CAIXA 4"X2"</v>
          </cell>
          <cell r="C843" t="str">
            <v>UN</v>
          </cell>
          <cell r="D843">
            <v>156.88999999999999</v>
          </cell>
        </row>
        <row r="844">
          <cell r="A844">
            <v>90702</v>
          </cell>
          <cell r="B844" t="str">
            <v>PONTO COM INTERRUPTOR SIMPLES - 2 TECLAS, EM CAIXA 4"X2"</v>
          </cell>
          <cell r="C844" t="str">
            <v>UN</v>
          </cell>
          <cell r="D844">
            <v>241.58</v>
          </cell>
        </row>
        <row r="845">
          <cell r="A845">
            <v>90703</v>
          </cell>
          <cell r="B845" t="str">
            <v>PONTO COM INTERRUPTOR SIMPLES - 3 TECLAS, EM CAIXA 4"X2"</v>
          </cell>
          <cell r="C845" t="str">
            <v>UN</v>
          </cell>
          <cell r="D845">
            <v>309.06</v>
          </cell>
        </row>
        <row r="846">
          <cell r="A846">
            <v>90705</v>
          </cell>
          <cell r="B846" t="str">
            <v>PONTO COM INTERRUPTOR SIMPLES - 2 TECLAS, EM CAIXA 4"X4"</v>
          </cell>
          <cell r="C846" t="str">
            <v>UN</v>
          </cell>
          <cell r="D846">
            <v>246.68</v>
          </cell>
        </row>
        <row r="847">
          <cell r="A847">
            <v>90706</v>
          </cell>
          <cell r="B847" t="str">
            <v>PONTO COM INTERRUPTOR SIMPLES - 3 TECLAS, EM CAIXA 4"X4"</v>
          </cell>
          <cell r="C847" t="str">
            <v>UN</v>
          </cell>
          <cell r="D847">
            <v>320.18</v>
          </cell>
        </row>
        <row r="848">
          <cell r="A848">
            <v>90707</v>
          </cell>
          <cell r="B848" t="str">
            <v>PONTO COM INTERRUPTOR SIMPLES - 4 TECLAS, EM CAIXA 4"X4"</v>
          </cell>
          <cell r="C848" t="str">
            <v>UN</v>
          </cell>
          <cell r="D848">
            <v>399.27</v>
          </cell>
        </row>
        <row r="849">
          <cell r="A849">
            <v>90708</v>
          </cell>
          <cell r="B849" t="str">
            <v>PONTO COM INTERRUPTOR SIMPLES E TOMADA 110V - EM CAIXA 4"X4"</v>
          </cell>
          <cell r="C849" t="str">
            <v>UN</v>
          </cell>
          <cell r="D849">
            <v>244.81</v>
          </cell>
        </row>
        <row r="850">
          <cell r="A850">
            <v>90710</v>
          </cell>
          <cell r="B850" t="str">
            <v>PONTO COM INTERRUPTOR PARALELO - 1 TECLA, EM CAIXA 4"X2"</v>
          </cell>
          <cell r="C850" t="str">
            <v>UN</v>
          </cell>
          <cell r="D850">
            <v>226.45</v>
          </cell>
        </row>
        <row r="851">
          <cell r="A851">
            <v>90715</v>
          </cell>
          <cell r="B851" t="str">
            <v>PONTO COM INTERRUPTOR SIMPLES BIPOLAR - EM CAIXA 4"X2"</v>
          </cell>
          <cell r="C851" t="str">
            <v>UN</v>
          </cell>
          <cell r="D851">
            <v>175.88</v>
          </cell>
        </row>
        <row r="852">
          <cell r="A852">
            <v>90718</v>
          </cell>
          <cell r="B852" t="str">
            <v>PONTO COM INTERRUPTOR PARALELO BIPOLAR - EM CAIXA 4"X2"</v>
          </cell>
          <cell r="C852" t="str">
            <v>UN</v>
          </cell>
          <cell r="D852">
            <v>256.14999999999998</v>
          </cell>
        </row>
        <row r="853">
          <cell r="A853">
            <v>90730</v>
          </cell>
          <cell r="B853" t="str">
            <v>PONTO COM DOIS INTERRUPTORES SIMPLES BIPOLAR - EM CAIXA 4"X4"</v>
          </cell>
          <cell r="C853" t="str">
            <v>UN</v>
          </cell>
          <cell r="D853">
            <v>284.66000000000003</v>
          </cell>
        </row>
        <row r="854">
          <cell r="A854">
            <v>90735</v>
          </cell>
          <cell r="B854" t="str">
            <v>PONTO COM INTERRUPTOR SIMPLES - 1 TECLA, EM CONDULETE 3/4"</v>
          </cell>
          <cell r="C854" t="str">
            <v>UN</v>
          </cell>
          <cell r="D854">
            <v>180.89</v>
          </cell>
        </row>
        <row r="855">
          <cell r="A855">
            <v>90736</v>
          </cell>
          <cell r="B855" t="str">
            <v>PONTO COM INTERRUPTOR SIMPLES - 2 TECLAS, EM CONDULETE 3/4"</v>
          </cell>
          <cell r="C855" t="str">
            <v>UN</v>
          </cell>
          <cell r="D855">
            <v>265.58</v>
          </cell>
        </row>
        <row r="856">
          <cell r="A856">
            <v>90737</v>
          </cell>
          <cell r="B856" t="str">
            <v>PONTO COM INTERRUPTOR SIMPLES - 3 TECLAS, EM CONDULETE 3/4"</v>
          </cell>
          <cell r="C856" t="str">
            <v>UN</v>
          </cell>
          <cell r="D856">
            <v>333.06</v>
          </cell>
        </row>
        <row r="857">
          <cell r="A857">
            <v>90738</v>
          </cell>
          <cell r="B857" t="str">
            <v>PONTO COM INTERRUPTOR SIMPLES - 4 TECLAS, EM CONDULETE 3/4" CORPO DUPLO</v>
          </cell>
          <cell r="C857" t="str">
            <v>UN</v>
          </cell>
          <cell r="D857">
            <v>427.91</v>
          </cell>
        </row>
        <row r="858">
          <cell r="A858">
            <v>90740</v>
          </cell>
          <cell r="B858" t="str">
            <v>PONTO COM INTERRUPTOR PARALELO - 1 TECLA, EM CONDULETE 3/4"</v>
          </cell>
          <cell r="C858" t="str">
            <v>UN</v>
          </cell>
          <cell r="D858">
            <v>250.45</v>
          </cell>
        </row>
        <row r="859">
          <cell r="A859">
            <v>90741</v>
          </cell>
          <cell r="B859" t="str">
            <v>PONTO COM INTERRUPTOR SIMPLES E TOMADA 110V - EM CONDULETE 3/4" CORPO DUPLO</v>
          </cell>
          <cell r="C859" t="str">
            <v>UN</v>
          </cell>
          <cell r="D859">
            <v>330.09</v>
          </cell>
        </row>
        <row r="860">
          <cell r="A860">
            <v>90745</v>
          </cell>
          <cell r="B860" t="str">
            <v>PONTO COM INTERRUPTOR SIMPLES BIPOLAR - EM CONDULETE 3/4"</v>
          </cell>
          <cell r="C860" t="str">
            <v>UN</v>
          </cell>
          <cell r="D860">
            <v>199.88</v>
          </cell>
        </row>
        <row r="861">
          <cell r="A861">
            <v>90750</v>
          </cell>
          <cell r="B861" t="str">
            <v>PONTO COM INTERRUPTOR PARALELO BIPOLAR - EM CONDULETE 3/4"</v>
          </cell>
          <cell r="C861" t="str">
            <v>UN</v>
          </cell>
          <cell r="D861">
            <v>280.14999999999998</v>
          </cell>
        </row>
        <row r="862">
          <cell r="A862">
            <v>90755</v>
          </cell>
          <cell r="B862" t="str">
            <v>PONTO COM DOIS INTERRUPTORES SIMPLES BIPOLAR - EM CONDULETE 3/4"</v>
          </cell>
          <cell r="C862" t="str">
            <v>UN</v>
          </cell>
          <cell r="D862">
            <v>299.8</v>
          </cell>
        </row>
        <row r="863">
          <cell r="A863">
            <v>90756</v>
          </cell>
          <cell r="B863" t="str">
            <v>PONTO COM TRÊS INTERRUPTORES SIMPLES BIPOLAR - EM CONDULETE 3/4" CORPO DUPLO</v>
          </cell>
          <cell r="C863" t="str">
            <v>UN</v>
          </cell>
          <cell r="D863">
            <v>402.03</v>
          </cell>
        </row>
        <row r="864">
          <cell r="A864">
            <v>90760</v>
          </cell>
          <cell r="B864" t="str">
            <v>PONTO COM TOMADA SIMPLES DE EMBUTIR - 110/220V CAIXA 4"X2"</v>
          </cell>
          <cell r="C864" t="str">
            <v>UN</v>
          </cell>
          <cell r="D864">
            <v>160.62</v>
          </cell>
        </row>
        <row r="865">
          <cell r="A865">
            <v>90761</v>
          </cell>
          <cell r="B865" t="str">
            <v>PONTO COM TOMADA SIMPLES 110/220V - EM CONDULETE 3/4"</v>
          </cell>
          <cell r="C865" t="str">
            <v>UN</v>
          </cell>
          <cell r="D865">
            <v>241.25</v>
          </cell>
        </row>
        <row r="866">
          <cell r="A866">
            <v>90770</v>
          </cell>
          <cell r="B866" t="str">
            <v>PONTO COM TOMADA SIMPLES DE EMBUTIR - PARA PISO</v>
          </cell>
          <cell r="C866" t="str">
            <v>UN</v>
          </cell>
          <cell r="D866">
            <v>249.07</v>
          </cell>
        </row>
        <row r="867">
          <cell r="A867">
            <v>90775</v>
          </cell>
          <cell r="B867" t="str">
            <v>PONTO SECO PARA TELEFONE - CAIXA 4"X4"</v>
          </cell>
          <cell r="C867" t="str">
            <v>UN</v>
          </cell>
          <cell r="D867">
            <v>272.32</v>
          </cell>
        </row>
        <row r="868">
          <cell r="A868">
            <v>90776</v>
          </cell>
          <cell r="B868" t="str">
            <v>PONTO SECO PARA TELEFONE EM CONDULETE</v>
          </cell>
          <cell r="C868" t="str">
            <v>UN</v>
          </cell>
          <cell r="D868">
            <v>219.13</v>
          </cell>
        </row>
        <row r="869">
          <cell r="A869">
            <v>90780</v>
          </cell>
          <cell r="B869" t="str">
            <v>PONTO COM BOTÃO PARA CAMPAINHA - USO AO TEMPO - CAIXA 4"X2"</v>
          </cell>
          <cell r="C869" t="str">
            <v>UN</v>
          </cell>
          <cell r="D869">
            <v>439.24</v>
          </cell>
        </row>
        <row r="870">
          <cell r="A870">
            <v>90785</v>
          </cell>
          <cell r="B870" t="str">
            <v>PONTO COM CIGARRA DE SOBREPOR, TIPO COLEGIAL - CAIXA 3"X3"</v>
          </cell>
          <cell r="C870" t="str">
            <v>UN</v>
          </cell>
          <cell r="D870">
            <v>266.26</v>
          </cell>
        </row>
        <row r="871">
          <cell r="A871">
            <v>90790</v>
          </cell>
          <cell r="B871" t="str">
            <v>PONTO DE LUZ - CAIXA FUNDO MÓVEL</v>
          </cell>
          <cell r="C871" t="str">
            <v>UN</v>
          </cell>
          <cell r="D871">
            <v>257.69</v>
          </cell>
        </row>
        <row r="872">
          <cell r="A872">
            <v>90795</v>
          </cell>
          <cell r="B872" t="str">
            <v>PONTO DE LUZ - CONDULETE 3/4"</v>
          </cell>
          <cell r="C872" t="str">
            <v>UN</v>
          </cell>
          <cell r="D872">
            <v>301.08999999999997</v>
          </cell>
        </row>
        <row r="873">
          <cell r="A873">
            <v>90800</v>
          </cell>
          <cell r="B873" t="str">
            <v>DISJUNTORES</v>
          </cell>
          <cell r="C873" t="str">
            <v>.</v>
          </cell>
          <cell r="D873" t="str">
            <v>.</v>
          </cell>
        </row>
        <row r="874">
          <cell r="A874">
            <v>90810</v>
          </cell>
          <cell r="B874" t="str">
            <v>MINI DISJUNTOR - TIPO EUROPEU (IEC) - UNIPOLAR 6/25A</v>
          </cell>
          <cell r="C874" t="str">
            <v>UN</v>
          </cell>
          <cell r="D874">
            <v>30.74</v>
          </cell>
        </row>
        <row r="875">
          <cell r="A875">
            <v>90811</v>
          </cell>
          <cell r="B875" t="str">
            <v>MINI DISJUNTOR - TIPO EUROPEU (IEC) - UNIPOLAR 32/50A</v>
          </cell>
          <cell r="C875" t="str">
            <v>UN</v>
          </cell>
          <cell r="D875">
            <v>29.99</v>
          </cell>
        </row>
        <row r="876">
          <cell r="A876">
            <v>90812</v>
          </cell>
          <cell r="B876" t="str">
            <v>MINI DISJUNTOR - TIPO EUROPEU (IEC) - BIPOLAR 6/25A</v>
          </cell>
          <cell r="C876" t="str">
            <v>UN</v>
          </cell>
          <cell r="D876">
            <v>81.92</v>
          </cell>
        </row>
        <row r="877">
          <cell r="A877">
            <v>90813</v>
          </cell>
          <cell r="B877" t="str">
            <v>MINI DISJUNTOR - TIPO EUROPEU (IEC) -  BIPOLAR 32/50A</v>
          </cell>
          <cell r="C877" t="str">
            <v>UN</v>
          </cell>
          <cell r="D877">
            <v>83.58</v>
          </cell>
        </row>
        <row r="878">
          <cell r="A878">
            <v>90814</v>
          </cell>
          <cell r="B878" t="str">
            <v>MINI DISJUNTOR - TIPO EUROPEU (IEC) - TRIPOLAR 6/25A</v>
          </cell>
          <cell r="C878" t="str">
            <v>UN</v>
          </cell>
          <cell r="D878">
            <v>120.71</v>
          </cell>
        </row>
        <row r="879">
          <cell r="A879">
            <v>90815</v>
          </cell>
          <cell r="B879" t="str">
            <v>MINI DISJUNTOR - TIPO EUROPEU (IEC) - TRIPOLAR 32/50A</v>
          </cell>
          <cell r="C879" t="str">
            <v>UN</v>
          </cell>
          <cell r="D879">
            <v>110.91</v>
          </cell>
        </row>
        <row r="880">
          <cell r="A880">
            <v>90816</v>
          </cell>
          <cell r="B880" t="str">
            <v>MINI DISJUNTOR - TIPO EUROPEU (IEC) - TRIPOLAR 63A</v>
          </cell>
          <cell r="C880" t="str">
            <v>UN</v>
          </cell>
          <cell r="D880">
            <v>127.24</v>
          </cell>
        </row>
        <row r="881">
          <cell r="A881">
            <v>90817</v>
          </cell>
          <cell r="B881" t="str">
            <v>MINI DISJUNTOR - TIPO EUROPEU (IEC) - TRIPOLAR 80A</v>
          </cell>
          <cell r="C881" t="str">
            <v>UN</v>
          </cell>
          <cell r="D881">
            <v>234.92</v>
          </cell>
        </row>
        <row r="882">
          <cell r="A882">
            <v>90818</v>
          </cell>
          <cell r="B882" t="str">
            <v>MINI DISJUNTOR - TIPO EUROPEU (IEC) - TRIPOLAR 100A</v>
          </cell>
          <cell r="C882" t="str">
            <v>UN</v>
          </cell>
          <cell r="D882">
            <v>230.32</v>
          </cell>
        </row>
        <row r="883">
          <cell r="A883">
            <v>90819</v>
          </cell>
          <cell r="B883" t="str">
            <v>MINI DISJUNTOR - TIPO EUROPEU (IEC) - BIPOLAR 63A</v>
          </cell>
          <cell r="C883" t="str">
            <v>UN</v>
          </cell>
          <cell r="D883">
            <v>84.19</v>
          </cell>
        </row>
        <row r="884">
          <cell r="A884">
            <v>90820</v>
          </cell>
          <cell r="B884" t="str">
            <v>MINI DISJUNTOR - TIPO EUROPEU (IEC) - BIPOLAR 80A</v>
          </cell>
          <cell r="C884" t="str">
            <v>UN</v>
          </cell>
          <cell r="D884">
            <v>168.59</v>
          </cell>
        </row>
        <row r="885">
          <cell r="A885">
            <v>90821</v>
          </cell>
          <cell r="B885" t="str">
            <v>DISJUNTOR AUTOMÁTICO TRIPOLAR A SECO  800A/600V</v>
          </cell>
          <cell r="C885" t="str">
            <v>UN</v>
          </cell>
          <cell r="D885">
            <v>40979.25</v>
          </cell>
        </row>
        <row r="886">
          <cell r="A886">
            <v>90822</v>
          </cell>
          <cell r="B886" t="str">
            <v>DISJUNTOR AUTOMÁTICO TRIPOLAR A SECO 1000A/600V</v>
          </cell>
          <cell r="C886" t="str">
            <v>UN</v>
          </cell>
          <cell r="D886">
            <v>26717.99</v>
          </cell>
        </row>
        <row r="887">
          <cell r="A887">
            <v>90823</v>
          </cell>
          <cell r="B887" t="str">
            <v>DISJUNTOR AUTOMÁTICO TRIPOLAR A SECO 1250A/600V</v>
          </cell>
          <cell r="C887" t="str">
            <v>UN</v>
          </cell>
          <cell r="D887">
            <v>35336.959999999999</v>
          </cell>
        </row>
        <row r="888">
          <cell r="A888">
            <v>90824</v>
          </cell>
          <cell r="B888" t="str">
            <v>DISJUNTOR AUTOMÁTICO TRIPOLAR A SECO 1600A/600V</v>
          </cell>
          <cell r="C888" t="str">
            <v>UN</v>
          </cell>
          <cell r="D888">
            <v>30731.42</v>
          </cell>
        </row>
        <row r="889">
          <cell r="A889">
            <v>90825</v>
          </cell>
          <cell r="B889" t="str">
            <v>DISJUNTOR AUTOMÁTICO TRIPOLAR A SECO 2000A/600V</v>
          </cell>
          <cell r="C889" t="str">
            <v>UN</v>
          </cell>
          <cell r="D889">
            <v>43988.15</v>
          </cell>
        </row>
        <row r="890">
          <cell r="A890">
            <v>90826</v>
          </cell>
          <cell r="B890" t="str">
            <v>DISJUNTOR AUTOMÁTICO TRIPOLAR A SECO 2500A/600V</v>
          </cell>
          <cell r="C890" t="str">
            <v>UN</v>
          </cell>
          <cell r="D890">
            <v>85970.61</v>
          </cell>
        </row>
        <row r="891">
          <cell r="A891">
            <v>90827</v>
          </cell>
          <cell r="B891" t="str">
            <v>DISJUNTOR AUTOMÁTICO TRIPOLAR A SECO 3200A/600V</v>
          </cell>
          <cell r="C891" t="str">
            <v>UN</v>
          </cell>
          <cell r="D891">
            <v>84959.57</v>
          </cell>
        </row>
        <row r="892">
          <cell r="A892">
            <v>90828</v>
          </cell>
          <cell r="B892" t="str">
            <v>MINI DISJUNTOR - TIPO EUROPEU (IEC) - BIPOLAR 100A</v>
          </cell>
          <cell r="C892" t="str">
            <v>UN</v>
          </cell>
          <cell r="D892">
            <v>1272.5999999999999</v>
          </cell>
        </row>
        <row r="893">
          <cell r="A893">
            <v>90829</v>
          </cell>
          <cell r="B893" t="str">
            <v>MINI DISJUNTOR - TIPO EUROPEU (IEC) - BIPOLAR 125A</v>
          </cell>
          <cell r="C893" t="str">
            <v>UN</v>
          </cell>
          <cell r="D893">
            <v>1189.26</v>
          </cell>
        </row>
        <row r="894">
          <cell r="A894">
            <v>90831</v>
          </cell>
          <cell r="B894" t="str">
            <v>DISJUNTOR CAIXA MOLDADA BIPOLAR 100A COM DISPARADOR TERMOMAGNÉTICO AJUSTÁVEL</v>
          </cell>
          <cell r="C894" t="str">
            <v>UN</v>
          </cell>
          <cell r="D894">
            <v>1378.45</v>
          </cell>
        </row>
        <row r="895">
          <cell r="A895">
            <v>90833</v>
          </cell>
          <cell r="B895" t="str">
            <v>DISJUNTOR CAIXA MOLDADA BIPOLAR 150A COM DISPARADOR TERMOMAGNÉTICO AJUSTÁVEL</v>
          </cell>
          <cell r="C895" t="str">
            <v>UN</v>
          </cell>
          <cell r="D895">
            <v>2941.6</v>
          </cell>
        </row>
        <row r="896">
          <cell r="A896">
            <v>90835</v>
          </cell>
          <cell r="B896" t="str">
            <v>DISJUNTOR CAIXA MOLDADA BIPOLAR 200A COM DISPARADOR TERMOMAGNÉTICO AJUSTÁVEL</v>
          </cell>
          <cell r="C896" t="str">
            <v>UN</v>
          </cell>
          <cell r="D896">
            <v>5879.19</v>
          </cell>
        </row>
        <row r="897">
          <cell r="A897">
            <v>90837</v>
          </cell>
          <cell r="B897" t="str">
            <v>DISJUNTOR CX MOLDADA BIPOLAR 250A C/ DISPARADOR TERM/MAGNET. AJUSTÁVEL</v>
          </cell>
          <cell r="C897" t="str">
            <v>UN</v>
          </cell>
          <cell r="D897">
            <v>6267.39</v>
          </cell>
        </row>
        <row r="898">
          <cell r="A898">
            <v>90846</v>
          </cell>
          <cell r="B898" t="str">
            <v>DISJUNTOR CAIXA MOLDADA TRIPOLAR 100A COM DISPARADOR TERMOMAGNÉTICO AJUSTÁVEL</v>
          </cell>
          <cell r="C898" t="str">
            <v>UN</v>
          </cell>
          <cell r="D898">
            <v>1269.4000000000001</v>
          </cell>
        </row>
        <row r="899">
          <cell r="A899">
            <v>90847</v>
          </cell>
          <cell r="B899" t="str">
            <v>DISJUNTOR CAIXA MOLDADA TRIPOLAR 125A COM DISPARADOR TERMOMAGNÉTICO AJUSTÁVEL</v>
          </cell>
          <cell r="C899" t="str">
            <v>UN</v>
          </cell>
          <cell r="D899">
            <v>1269.3900000000001</v>
          </cell>
        </row>
        <row r="900">
          <cell r="A900">
            <v>90848</v>
          </cell>
          <cell r="B900" t="str">
            <v>DISJUNTOR CAIXA MOLDADA TRIPOLAR 150A COM DISPARADOR TERMOMAGNÉTICO AJUSTÁVEL</v>
          </cell>
          <cell r="C900" t="str">
            <v>UN</v>
          </cell>
          <cell r="D900">
            <v>1260.7</v>
          </cell>
        </row>
        <row r="901">
          <cell r="A901">
            <v>90850</v>
          </cell>
          <cell r="B901" t="str">
            <v>DISJUNTOR CAIXA MOLDADA TRIPOLAR 200A COM DISPARADOR TERMOMAGNÉTICO AJUSTÁVEL</v>
          </cell>
          <cell r="C901" t="str">
            <v>UN</v>
          </cell>
          <cell r="D901">
            <v>2314.5700000000002</v>
          </cell>
        </row>
        <row r="902">
          <cell r="A902">
            <v>90852</v>
          </cell>
          <cell r="B902" t="str">
            <v>DISJUNTOR CAIXA MOLDADA TRIPOLAR 250A COM DISPARADOR TERMOMAGNÉTICO AJUSTÁVEL</v>
          </cell>
          <cell r="C902" t="str">
            <v>UN</v>
          </cell>
          <cell r="D902">
            <v>2314.5700000000002</v>
          </cell>
        </row>
        <row r="903">
          <cell r="A903">
            <v>90853</v>
          </cell>
          <cell r="B903" t="str">
            <v>DISJUNTOR CAIXA MOLDADA TRIPOLAR 300A COM DISPARADOR TERMOMAGNÉTICO AJUSTÁVEL</v>
          </cell>
          <cell r="C903" t="str">
            <v>UN</v>
          </cell>
          <cell r="D903">
            <v>2325.81</v>
          </cell>
        </row>
        <row r="904">
          <cell r="A904">
            <v>90855</v>
          </cell>
          <cell r="B904" t="str">
            <v>DISJUNTOR CAIXA MOLDADA TRIPOLAR 400A COM DISPARADOR TERMOMAGNÉTICO AJUSTÁVEL</v>
          </cell>
          <cell r="C904" t="str">
            <v>UN</v>
          </cell>
          <cell r="D904">
            <v>2327.6</v>
          </cell>
        </row>
        <row r="905">
          <cell r="A905">
            <v>90856</v>
          </cell>
          <cell r="B905" t="str">
            <v>DISJUNTOR CAIXA MOLDADA TRIPOLAR 450A COM DISPARADOR TERMOMAGNÉTICO AJUSTÁVEL</v>
          </cell>
          <cell r="C905" t="str">
            <v>UN</v>
          </cell>
          <cell r="D905">
            <v>4030.2</v>
          </cell>
        </row>
        <row r="906">
          <cell r="A906">
            <v>90858</v>
          </cell>
          <cell r="B906" t="str">
            <v>DISJUNTOR CAIXA MOLDADA TRIPOLAR 630A COM DISPARADOR TERMOMAGNÉTICO AJUSTÁVEL</v>
          </cell>
          <cell r="C906" t="str">
            <v>UN</v>
          </cell>
          <cell r="D906">
            <v>4083.92</v>
          </cell>
        </row>
        <row r="907">
          <cell r="A907">
            <v>90880</v>
          </cell>
          <cell r="B907" t="str">
            <v>DISJUNTOR TERMOMAGNÉTICO DIFERENCIAL BIPOLAR - 16A - SENSIBILIDADE 30MA - 230V</v>
          </cell>
          <cell r="C907" t="str">
            <v>UN</v>
          </cell>
          <cell r="D907">
            <v>791.06</v>
          </cell>
        </row>
        <row r="908">
          <cell r="A908">
            <v>90881</v>
          </cell>
          <cell r="B908" t="str">
            <v>DISJUNTOR TERMOMAGNÉTICO DIFERENCIAL BIPOLAR - 20A - SENSIBILIDADE 30MA - 230V</v>
          </cell>
          <cell r="C908" t="str">
            <v>UN</v>
          </cell>
          <cell r="D908">
            <v>632.94000000000005</v>
          </cell>
        </row>
        <row r="909">
          <cell r="A909">
            <v>90882</v>
          </cell>
          <cell r="B909" t="str">
            <v>DISJUNTOR TERMOMAGNÉTICO DIFERENCIAL BIPOLAR - 25A - SENSIBILIDADE 30MA - 240V</v>
          </cell>
          <cell r="C909" t="str">
            <v>UN</v>
          </cell>
          <cell r="D909">
            <v>806.48</v>
          </cell>
        </row>
        <row r="910">
          <cell r="A910">
            <v>90883</v>
          </cell>
          <cell r="B910" t="str">
            <v>DISJUNTOR TERMOMAGNÉTICO DIFERENCIAL BIPOLAR - 32A - SENSIBILIDADE 30MA - 230V</v>
          </cell>
          <cell r="C910" t="str">
            <v>UN</v>
          </cell>
          <cell r="D910">
            <v>528.66999999999996</v>
          </cell>
        </row>
        <row r="911">
          <cell r="A911">
            <v>90885</v>
          </cell>
          <cell r="B911" t="str">
            <v>DISJUNTOR TERMOMAGNÉTICO DIFERENCIAL BIPOLAR - 40A - SENSIBILIDADE 30MA - 240V</v>
          </cell>
          <cell r="C911" t="str">
            <v>UN</v>
          </cell>
          <cell r="D911">
            <v>818.22</v>
          </cell>
        </row>
        <row r="912">
          <cell r="A912">
            <v>90886</v>
          </cell>
          <cell r="B912" t="str">
            <v>DISJUNTOR TERMOMAGNÉTICO DIFERENCIAL BIPOLAR - 63A - SENSIBILIDADE 30MA - 240V</v>
          </cell>
          <cell r="C912" t="str">
            <v>UN</v>
          </cell>
          <cell r="D912">
            <v>904.54</v>
          </cell>
        </row>
        <row r="913">
          <cell r="A913">
            <v>90890</v>
          </cell>
          <cell r="B913" t="str">
            <v>DISJUNTOR TERMOMAGNÉTICO DIFERENCIAL TRIPOLAR - 63A - SENSIBILIDADE 30MA - 240V</v>
          </cell>
          <cell r="C913" t="str">
            <v>UN</v>
          </cell>
          <cell r="D913">
            <v>1218.8399999999999</v>
          </cell>
        </row>
        <row r="914">
          <cell r="A914">
            <v>90900</v>
          </cell>
          <cell r="B914" t="str">
            <v>APARELHOS DE ILUMINAÇÃO</v>
          </cell>
          <cell r="C914" t="str">
            <v>.</v>
          </cell>
          <cell r="D914" t="str">
            <v>.</v>
          </cell>
        </row>
        <row r="915">
          <cell r="A915">
            <v>90932</v>
          </cell>
          <cell r="B915" t="str">
            <v>LUMINÁRIA INDUSTRIAL, CORPO REFLETOR REPUXADO EM CHAPA DE ALUMÍNIO ANODIZADO E SELADO - FLANGE DE FIXAÇÃO EM LIGA DE ALUMÍNIO FUNDIDO  PARA LÂMPADA DE VAPOR DE MERCÚRIO ATÉ 400W</v>
          </cell>
          <cell r="C915" t="str">
            <v>UN</v>
          </cell>
          <cell r="D915">
            <v>539.1</v>
          </cell>
        </row>
        <row r="916">
          <cell r="A916">
            <v>90935</v>
          </cell>
          <cell r="B916" t="str">
            <v>PROJETOR DE ALUMÍNIO FUNDIDO COM VIDRO PARA LÂMPADA ATÉ 500W</v>
          </cell>
          <cell r="C916" t="str">
            <v>UN</v>
          </cell>
          <cell r="D916">
            <v>766.93</v>
          </cell>
        </row>
        <row r="917">
          <cell r="A917">
            <v>90936</v>
          </cell>
          <cell r="B917" t="str">
            <v>PROJETOR DE ALUMÍNIO FUNDIDO COM VIDRO PARA LÂMPADA ATÉ 1000W</v>
          </cell>
          <cell r="C917" t="str">
            <v>UN</v>
          </cell>
          <cell r="D917">
            <v>950.74</v>
          </cell>
        </row>
        <row r="918">
          <cell r="A918">
            <v>90937</v>
          </cell>
          <cell r="B918" t="str">
            <v>PROJETOR DE ALUMÍNIO REPUXADO COM VIDRO PARA LÂMPADA ATÉ 400W</v>
          </cell>
          <cell r="C918" t="str">
            <v>UN</v>
          </cell>
          <cell r="D918">
            <v>704.03</v>
          </cell>
        </row>
        <row r="919">
          <cell r="A919">
            <v>90938</v>
          </cell>
          <cell r="B919" t="str">
            <v>PROJETOR PARA USO EXTERNO COM LÂMPADA LED DE 100W - COMPLETA</v>
          </cell>
          <cell r="C919" t="str">
            <v>UN</v>
          </cell>
          <cell r="D919">
            <v>187.87</v>
          </cell>
        </row>
        <row r="920">
          <cell r="A920">
            <v>90939</v>
          </cell>
          <cell r="B920" t="str">
            <v>PROJETOR PARA USO EXTERNO COM LÂMPADA LED DE 150W - COMPLETA</v>
          </cell>
          <cell r="C920" t="str">
            <v>UN</v>
          </cell>
          <cell r="D920">
            <v>302.02</v>
          </cell>
        </row>
        <row r="921">
          <cell r="A921">
            <v>90943</v>
          </cell>
          <cell r="B921" t="str">
            <v>LUMINÁRIA BLINDADA EM ALUMÍNIO FUNDIDO DE EMBUTIR ATÉ 200W</v>
          </cell>
          <cell r="C921" t="str">
            <v>UN</v>
          </cell>
          <cell r="D921">
            <v>327.81</v>
          </cell>
        </row>
        <row r="922">
          <cell r="A922">
            <v>90944</v>
          </cell>
          <cell r="B922" t="str">
            <v>LUMINÁRIA BLINDADA EM ALUMÍNIO FUNDIDO, DE SOBREPOR, TIPO "TARTARUGA" PARA 1 LÂMPADA DE ATÉ 200W</v>
          </cell>
          <cell r="C922" t="str">
            <v>UN</v>
          </cell>
          <cell r="D922">
            <v>476.86</v>
          </cell>
        </row>
        <row r="923">
          <cell r="A923">
            <v>90950</v>
          </cell>
          <cell r="B923" t="str">
            <v>LUMINÁRIA COMERCIAL DE SOBREPOR COM DIFUSOR TRANSPARENTE OU FOSCO PARA 2 LÂMPADAS TUBULARES DE LED 9/10W - COMPLETA</v>
          </cell>
          <cell r="C923" t="str">
            <v>UN</v>
          </cell>
          <cell r="D923">
            <v>292.82</v>
          </cell>
        </row>
        <row r="924">
          <cell r="A924">
            <v>90951</v>
          </cell>
          <cell r="B924" t="str">
            <v>LUMINÁRIA COMERCIAL DE SOBREPOR COM DIFUSOR TRANSPARENTE OU FOSCO PARA 2 LÂMPADAS TUBULARES DE LED 18/20W - COMPLETA</v>
          </cell>
          <cell r="C924" t="str">
            <v>UN</v>
          </cell>
          <cell r="D924">
            <v>244.6</v>
          </cell>
        </row>
        <row r="925">
          <cell r="A925">
            <v>90952</v>
          </cell>
          <cell r="B925" t="str">
            <v>LUMINÁRIA COMERCIAL DE EMBUTIR COM DIFUSOR TRANSPARENTE OU FOSCO PARA 2 LÂMPADAS TUBULARES T8 DE 10W - BASE G13-IRC&gt;=80 - COMPLETA</v>
          </cell>
          <cell r="C925" t="str">
            <v>UN</v>
          </cell>
          <cell r="D925">
            <v>304.01</v>
          </cell>
        </row>
        <row r="926">
          <cell r="A926">
            <v>90953</v>
          </cell>
          <cell r="B926" t="str">
            <v>LUMINÁRIA COMERCIAL DE EMBUTIR COM DIFUSOR TRANSPARENTE OU FOSCO PARA 2 LÂMPADAS TUBULARES DE LED 18/20W - COMPLETA</v>
          </cell>
          <cell r="C926" t="str">
            <v>UN</v>
          </cell>
          <cell r="D926">
            <v>255.79</v>
          </cell>
        </row>
        <row r="927">
          <cell r="A927">
            <v>90954</v>
          </cell>
          <cell r="B927" t="str">
            <v>LUMINÁRIA COMERCIAL DE EMBUTIR COM CORPO, ALETAS PLANAS, TAMPA PORTA LÂMPADAS EM CHAPA DE AÇO TRATADA E PINTADA NA COR BRANCA, REFLETOR COM ACABAMENTO ESPECULAR DE ALTO BRILHO PARA 2 LÂMPADAS FLUORESCENTES DE 16/20W - COMPLETA</v>
          </cell>
          <cell r="C927" t="str">
            <v>UN</v>
          </cell>
          <cell r="D927">
            <v>270.72000000000003</v>
          </cell>
        </row>
        <row r="928">
          <cell r="A928">
            <v>90955</v>
          </cell>
          <cell r="B928" t="str">
            <v>LUMINÁRIA COMERCIAL DE EMBUTIR COM CORPO, ALETAS PLANAS, TAMPA PORTA LÂMPADAS EM CHAPA DE AÇO TRATADA E PINTADA NA COR BRANCA, REFLETOR COM ACABAMENTO ESPECULAR DE ALTO BRILHO PARA 2 LÂMPADAS FLUORESCENTES DE 32/40W - COMPLETA</v>
          </cell>
          <cell r="C928" t="str">
            <v>UN</v>
          </cell>
          <cell r="D928">
            <v>359.03</v>
          </cell>
        </row>
        <row r="929">
          <cell r="A929">
            <v>90957</v>
          </cell>
          <cell r="B929" t="str">
            <v>LUMINÁRIA HERMÉTICA EM ALUMÍNIO FUNDIDO PARA LÂMPADA ATÉ 250W - COM APROVAÇÃO DE ILUME/ PMSP</v>
          </cell>
          <cell r="C929" t="str">
            <v>UN</v>
          </cell>
          <cell r="D929">
            <v>575.03</v>
          </cell>
        </row>
        <row r="930">
          <cell r="A930">
            <v>90967</v>
          </cell>
          <cell r="B930" t="str">
            <v>LUMINÁRIA INDUSTRIAL, CORPO EM CHAPA DE AÇO TRATADA, PINTADA E REFLETOR EM ALUMÍNIO ANODIZADO DE ALTO BRILHO - 1XT 14W</v>
          </cell>
          <cell r="C930" t="str">
            <v>UN</v>
          </cell>
          <cell r="D930">
            <v>200.72</v>
          </cell>
        </row>
        <row r="931">
          <cell r="A931">
            <v>90969</v>
          </cell>
          <cell r="B931" t="str">
            <v>LUMINÁRIA INDUSTRIAL CORPO EM CHAPA DE AÇO TRATADA, PINTADA E REFLETOR EM ALUMÍNIO ANODIZADO E ALTO BRILHO - 2XT 14W</v>
          </cell>
          <cell r="C931" t="str">
            <v>UN</v>
          </cell>
          <cell r="D931">
            <v>258.45999999999998</v>
          </cell>
        </row>
        <row r="932">
          <cell r="A932">
            <v>90971</v>
          </cell>
          <cell r="B932" t="str">
            <v>LUMINÁRIA INDUSTRIAL - 1 LÂMPADA FLUORESCENTE 16W</v>
          </cell>
          <cell r="C932" t="str">
            <v>UN</v>
          </cell>
          <cell r="D932">
            <v>179.74</v>
          </cell>
        </row>
        <row r="933">
          <cell r="A933">
            <v>90972</v>
          </cell>
          <cell r="B933" t="str">
            <v>LUMINÁRIA INDUSTRIAL - 2 LÂMPADAS FLUORESCENTES 16/20W</v>
          </cell>
          <cell r="C933" t="str">
            <v>UN</v>
          </cell>
          <cell r="D933">
            <v>218.64</v>
          </cell>
        </row>
        <row r="934">
          <cell r="A934">
            <v>90974</v>
          </cell>
          <cell r="B934" t="str">
            <v>LUMINÁRIA INDUSTRIAL - 1 LÂMPADA FLUORESCENTE 32W</v>
          </cell>
          <cell r="C934" t="str">
            <v>UN</v>
          </cell>
          <cell r="D934">
            <v>264.06</v>
          </cell>
        </row>
        <row r="935">
          <cell r="A935">
            <v>90975</v>
          </cell>
          <cell r="B935" t="str">
            <v>LUMINÁRIA INDUSTRIAL - 2 LÂMPADAS FLUORESCENTE 32/40W</v>
          </cell>
          <cell r="C935" t="str">
            <v>UN</v>
          </cell>
          <cell r="D935">
            <v>321.25</v>
          </cell>
        </row>
        <row r="936">
          <cell r="A936">
            <v>90976</v>
          </cell>
          <cell r="B936" t="str">
            <v>LUMINÁRIA TIPO PLAFONIER BRANCA PARA LÂMPADA FLUORESCENTE 2X32W, COM DIFUSOR EM POLIESTIRENO TRANSPARENTE E SOQUETES (REF. COVISA)</v>
          </cell>
          <cell r="C936" t="str">
            <v>UN</v>
          </cell>
          <cell r="D936">
            <v>370.05</v>
          </cell>
        </row>
        <row r="937">
          <cell r="A937">
            <v>90978</v>
          </cell>
          <cell r="B937" t="str">
            <v>LUMINÁRIA INDUSTRIAL CORPO EM CHAPA DE AÇO TRATADA, PINTADA E REFLETOR EM ALUMÍNIO ANODIZADO DE ALTO BRILHO - 1XT 28W</v>
          </cell>
          <cell r="C937" t="str">
            <v>UN</v>
          </cell>
          <cell r="D937">
            <v>260.39999999999998</v>
          </cell>
        </row>
        <row r="938">
          <cell r="A938">
            <v>90979</v>
          </cell>
          <cell r="B938" t="str">
            <v>LUMINÁRIA INDUSTRIAL CORPO EM CHAPA DE AÇO TRATADA, PINTADA E REFLETOR EM ALUMÍNIO ANODIZADO DE ALTO BRILHO - 2XT 28W</v>
          </cell>
          <cell r="C938" t="str">
            <v>UN</v>
          </cell>
          <cell r="D938">
            <v>310.73</v>
          </cell>
        </row>
        <row r="939">
          <cell r="A939">
            <v>90987</v>
          </cell>
          <cell r="B939" t="str">
            <v>LUMINÁRIA COMERCIAL DE SOBREPOR, COM CORPO, ALETAS PLANAS E TAMPA PORTA LÂMPADAS EM CHAPA DE AÇO TRATADO E PINTURA NA COR BRANCA, REFLETOR COM ACABAMENTO ESPECULAR DE ALTO BRILHO - 2 LÂMPADAS FLUORESCENTES 16/20W</v>
          </cell>
          <cell r="C939" t="str">
            <v>UN</v>
          </cell>
          <cell r="D939">
            <v>266.22000000000003</v>
          </cell>
        </row>
        <row r="940">
          <cell r="A940">
            <v>90988</v>
          </cell>
          <cell r="B940" t="str">
            <v>LUMINÁRIA COMERCIAL DE SOBREPOR, COM CORPO, ALETAS PLANAS E TAMPA PORTA LÂMPADAS EM CHAPA DE AÇO TRATADA E PINTURA NA COR BRANCA, REFLETOR COM ACABAMENTO ESPECULAR DE ALTO BRILHO - 2 LÂMPADAS FLUORESCENTES 32/40W</v>
          </cell>
          <cell r="C940" t="str">
            <v>UN</v>
          </cell>
          <cell r="D940">
            <v>337.44</v>
          </cell>
        </row>
        <row r="941">
          <cell r="A941">
            <v>90991</v>
          </cell>
          <cell r="B941" t="str">
            <v>LUMINÁRIA COMERCIAL - 1 LÂMPADA FLUORESCENTE 54W</v>
          </cell>
          <cell r="C941" t="str">
            <v>UN</v>
          </cell>
          <cell r="D941">
            <v>324.8</v>
          </cell>
        </row>
        <row r="942">
          <cell r="A942">
            <v>90992</v>
          </cell>
          <cell r="B942" t="str">
            <v>LUMINÁRIA COMERCIAL - 2 LÂMPADAS FLUORESCENTES 54W</v>
          </cell>
          <cell r="C942" t="str">
            <v>UN</v>
          </cell>
          <cell r="D942">
            <v>430.5</v>
          </cell>
        </row>
        <row r="943">
          <cell r="A943">
            <v>90993</v>
          </cell>
          <cell r="B943" t="str">
            <v>LUMINÁRIA COMERCIAL - 1 LÂMPADA FLUORESCENTE DE 14W</v>
          </cell>
          <cell r="C943" t="str">
            <v>UN</v>
          </cell>
          <cell r="D943">
            <v>275.75</v>
          </cell>
        </row>
        <row r="944">
          <cell r="A944">
            <v>90994</v>
          </cell>
          <cell r="B944" t="str">
            <v>LUMINÁRIA COMERCIAL - 1 LÂMPADA FLUORESCENTE DE 28W</v>
          </cell>
          <cell r="C944" t="str">
            <v>UN</v>
          </cell>
          <cell r="D944">
            <v>294.58</v>
          </cell>
        </row>
        <row r="945">
          <cell r="A945">
            <v>90995</v>
          </cell>
          <cell r="B945" t="str">
            <v>LUMINÁRIA COMERCIAL - 2 LÂMPADAS FLUORESCENTES 14W</v>
          </cell>
          <cell r="C945" t="str">
            <v>UN</v>
          </cell>
          <cell r="D945">
            <v>298.82</v>
          </cell>
        </row>
        <row r="946">
          <cell r="A946">
            <v>90996</v>
          </cell>
          <cell r="B946" t="str">
            <v>LUMINÁRIA COMERCIAL - 2 LÂMPADAS FLUORESCENTES 28W</v>
          </cell>
          <cell r="C946" t="str">
            <v>UN</v>
          </cell>
          <cell r="D946">
            <v>383.24</v>
          </cell>
        </row>
        <row r="947">
          <cell r="A947">
            <v>91000</v>
          </cell>
          <cell r="B947" t="str">
            <v>EQUIPAMENTOS DE EMERGÊNCIA E SEGURANÇA</v>
          </cell>
          <cell r="C947" t="str">
            <v>.</v>
          </cell>
          <cell r="D947" t="str">
            <v>.</v>
          </cell>
        </row>
        <row r="948">
          <cell r="A948">
            <v>91023</v>
          </cell>
          <cell r="B948" t="str">
            <v>LUMINÁRIA DE EMERGÊNCIA AUTÔNOMA COM LÂMPADA FLUORESCENTE 15W</v>
          </cell>
          <cell r="C948" t="str">
            <v>UN</v>
          </cell>
          <cell r="D948">
            <v>244.91</v>
          </cell>
        </row>
        <row r="949">
          <cell r="A949">
            <v>91024</v>
          </cell>
          <cell r="B949" t="str">
            <v>LUMINÁRIA DE EMERGÊNCIA AUTÔNOMA COM 2 PROJETORES 55W/12VCC</v>
          </cell>
          <cell r="C949" t="str">
            <v>UN</v>
          </cell>
          <cell r="D949">
            <v>701.46</v>
          </cell>
        </row>
        <row r="950">
          <cell r="A950">
            <v>91027</v>
          </cell>
          <cell r="B950" t="str">
            <v>LUMINÁRIA DE EMERGÊNCIA AUTÔNOMA COM LÂMPADA FLUORESCENTE 9W</v>
          </cell>
          <cell r="C950" t="str">
            <v>UN</v>
          </cell>
          <cell r="D950">
            <v>292.07</v>
          </cell>
        </row>
        <row r="951">
          <cell r="A951">
            <v>91028</v>
          </cell>
          <cell r="B951" t="str">
            <v>LUMINÁRIA DE EMERGÊNCIA AUTÔNOMA COM 30 LEDS - 2W - AUTONOMIA MIN. 3H - COMPLETA</v>
          </cell>
          <cell r="C951" t="str">
            <v>UN</v>
          </cell>
          <cell r="D951">
            <v>92.17</v>
          </cell>
        </row>
        <row r="952">
          <cell r="A952">
            <v>91031</v>
          </cell>
          <cell r="B952" t="str">
            <v>BATERIA AUTOMOTIVA SELADA SEM COMPLEMENTAÇÃO DE NÍVEL 40AH-12V</v>
          </cell>
          <cell r="C952" t="str">
            <v>UN</v>
          </cell>
          <cell r="D952">
            <v>486.8</v>
          </cell>
        </row>
        <row r="953">
          <cell r="A953">
            <v>91050</v>
          </cell>
          <cell r="B953" t="str">
            <v>CENTRAL DE ALARME DE INCÊNDIO ATÉ 12 LAÇOS</v>
          </cell>
          <cell r="C953" t="str">
            <v>UN</v>
          </cell>
          <cell r="D953">
            <v>1166.5</v>
          </cell>
        </row>
        <row r="954">
          <cell r="A954">
            <v>91053</v>
          </cell>
          <cell r="B954" t="str">
            <v>CENTRAL DE ALARME DE INCÊNDIO ATÉ 24 LAÇOS</v>
          </cell>
          <cell r="C954" t="str">
            <v>UN</v>
          </cell>
          <cell r="D954">
            <v>1623.38</v>
          </cell>
        </row>
        <row r="955">
          <cell r="A955">
            <v>91054</v>
          </cell>
          <cell r="B955" t="str">
            <v>ACIONADOR LIGA-DESLIGA PARA BOMBA COM MARTELO QUEBRA VIDRO</v>
          </cell>
          <cell r="C955" t="str">
            <v>UN</v>
          </cell>
          <cell r="D955">
            <v>181.95</v>
          </cell>
        </row>
        <row r="956">
          <cell r="A956">
            <v>91055</v>
          </cell>
          <cell r="B956" t="str">
            <v>ACIONADOR MANUAL TIPO "QUEBRE O VIDRO"</v>
          </cell>
          <cell r="C956" t="str">
            <v>UN</v>
          </cell>
          <cell r="D956">
            <v>97.03</v>
          </cell>
        </row>
        <row r="957">
          <cell r="A957">
            <v>91058</v>
          </cell>
          <cell r="B957" t="str">
            <v>CAMPAINHA DE TIMBRE (SINO) 24V-95DB</v>
          </cell>
          <cell r="C957" t="str">
            <v>UN</v>
          </cell>
          <cell r="D957">
            <v>157.12</v>
          </cell>
        </row>
        <row r="958">
          <cell r="A958">
            <v>91062</v>
          </cell>
          <cell r="B958" t="str">
            <v>SIRENE ELETRÔNICA SOM AGUDO ONDULANTE 24V-100 À 120DB, COM FLASH</v>
          </cell>
          <cell r="C958" t="str">
            <v>UN</v>
          </cell>
          <cell r="D958">
            <v>119.01</v>
          </cell>
        </row>
        <row r="959">
          <cell r="A959">
            <v>91063</v>
          </cell>
          <cell r="B959" t="str">
            <v>SIRENE ELETRÔNICA BITONAL 24V-100 À 120DB, COM FLASH</v>
          </cell>
          <cell r="C959" t="str">
            <v>UN</v>
          </cell>
          <cell r="D959">
            <v>167.97</v>
          </cell>
        </row>
        <row r="960">
          <cell r="A960">
            <v>91066</v>
          </cell>
          <cell r="B960" t="str">
            <v>DETECTOR ÓPTICO DE FUMAÇA PARA SISTEMAS ENDEREÇÁVEIS</v>
          </cell>
          <cell r="C960" t="str">
            <v>UN</v>
          </cell>
          <cell r="D960">
            <v>210.83</v>
          </cell>
        </row>
        <row r="961">
          <cell r="A961">
            <v>91071</v>
          </cell>
          <cell r="B961" t="str">
            <v>DETECTOR DE PRESENÇA TIPO INFRAVERMELHO PASSIVO - 110VCA</v>
          </cell>
          <cell r="C961" t="str">
            <v>UN</v>
          </cell>
          <cell r="D961">
            <v>77.38</v>
          </cell>
        </row>
        <row r="962">
          <cell r="A962">
            <v>91074</v>
          </cell>
          <cell r="B962" t="str">
            <v>NO-BREAK TRIFÁSICO - 15 KVA - AUTONOMIA DE 15MIN.</v>
          </cell>
          <cell r="C962" t="str">
            <v>UN</v>
          </cell>
          <cell r="D962">
            <v>45953.79</v>
          </cell>
        </row>
        <row r="963">
          <cell r="A963">
            <v>91075</v>
          </cell>
          <cell r="B963" t="str">
            <v>NO BREAK BIFÁSICO 10 KVA - AUTONOMIA DE 15 MINUTOS</v>
          </cell>
          <cell r="C963" t="str">
            <v>UN</v>
          </cell>
          <cell r="D963">
            <v>23572.33</v>
          </cell>
        </row>
        <row r="964">
          <cell r="A964">
            <v>91077</v>
          </cell>
          <cell r="B964" t="str">
            <v>ESTABILIZADOR ELETRÔNICO TRIFÁSICO - 15KVA</v>
          </cell>
          <cell r="C964" t="str">
            <v>UN</v>
          </cell>
          <cell r="D964">
            <v>21823.38</v>
          </cell>
        </row>
        <row r="965">
          <cell r="A965">
            <v>91085</v>
          </cell>
          <cell r="B965" t="str">
            <v>GRUPO GERADOR 110KVA EXCITAÇÃO BRUSHLESS C/ QUADRO TRANSF. AUTOMÁTICA</v>
          </cell>
          <cell r="C965" t="str">
            <v>UN</v>
          </cell>
          <cell r="D965">
            <v>113754.38</v>
          </cell>
        </row>
        <row r="966">
          <cell r="A966">
            <v>91086</v>
          </cell>
          <cell r="B966" t="str">
            <v>GRUPO GERADOR 150KVA EXCITAÇÃO BRUSHLESS C/ QUADRO TRANSF. AUTOMÁTICA</v>
          </cell>
          <cell r="C966" t="str">
            <v>UN</v>
          </cell>
          <cell r="D966">
            <v>120569.67</v>
          </cell>
        </row>
        <row r="967">
          <cell r="A967">
            <v>91089</v>
          </cell>
          <cell r="B967" t="str">
            <v>GRUPO GERADOR 275KVA EXCITAÇÃO BRUSHLESS C/ QUADRO TRANSF. AUTOMÁTICA</v>
          </cell>
          <cell r="C967" t="str">
            <v>UN</v>
          </cell>
          <cell r="D967">
            <v>203793.89</v>
          </cell>
        </row>
        <row r="968">
          <cell r="A968">
            <v>91100</v>
          </cell>
          <cell r="B968" t="str">
            <v>PÁRA-RAIOS</v>
          </cell>
          <cell r="C968" t="str">
            <v>.</v>
          </cell>
          <cell r="D968" t="str">
            <v>.</v>
          </cell>
        </row>
        <row r="969">
          <cell r="A969">
            <v>91105</v>
          </cell>
          <cell r="B969" t="str">
            <v>PÁRA-RAIOS TIPO "FRANKLIN", EXCLUSIVE DESCIDA E ATERRAMENTO</v>
          </cell>
          <cell r="C969" t="str">
            <v>UN</v>
          </cell>
          <cell r="D969">
            <v>831.15</v>
          </cell>
        </row>
        <row r="970">
          <cell r="A970">
            <v>91114</v>
          </cell>
          <cell r="B970" t="str">
            <v>CAIXA DE INSPEÇÃO DE ATERRAMENTO TIPO EMBUTIR COM TAMPA E ALÇA</v>
          </cell>
          <cell r="C970" t="str">
            <v>UN</v>
          </cell>
          <cell r="D970">
            <v>161</v>
          </cell>
        </row>
        <row r="971">
          <cell r="A971">
            <v>91115</v>
          </cell>
          <cell r="B971" t="str">
            <v>CAIXA DE INSPEÇÃO DE ATERRAMENTO TIPO SUSPENSA EM PVC OU POLIPROPILENO</v>
          </cell>
          <cell r="C971" t="str">
            <v>UN</v>
          </cell>
          <cell r="D971">
            <v>98.42</v>
          </cell>
        </row>
        <row r="972">
          <cell r="A972">
            <v>91117</v>
          </cell>
          <cell r="B972" t="str">
            <v>LUZ DE OBSTÁCULO SIMPLES COM FOTOCELULA SOLAR</v>
          </cell>
          <cell r="C972" t="str">
            <v>UN</v>
          </cell>
          <cell r="D972">
            <v>209.08</v>
          </cell>
        </row>
        <row r="973">
          <cell r="A973">
            <v>91118</v>
          </cell>
          <cell r="B973" t="str">
            <v>LUZ DE OBSTÁCULO DUPLA COM FOTOCELULA SOLAR</v>
          </cell>
          <cell r="C973" t="str">
            <v>UN</v>
          </cell>
          <cell r="D973">
            <v>272.91000000000003</v>
          </cell>
        </row>
        <row r="974">
          <cell r="A974">
            <v>91140</v>
          </cell>
          <cell r="B974" t="str">
            <v>CONDUTOR EM AÇO CA - 25 - 1/2" P/ PARA-RAIO</v>
          </cell>
          <cell r="C974" t="str">
            <v>M</v>
          </cell>
          <cell r="D974">
            <v>15.39</v>
          </cell>
        </row>
        <row r="975">
          <cell r="A975">
            <v>91150</v>
          </cell>
          <cell r="B975" t="str">
            <v>HASTE DE AÇO GALVANIZADO, INCLUSIVE BASE E ESTAIS - 2"/3M</v>
          </cell>
          <cell r="C975" t="str">
            <v>UN</v>
          </cell>
          <cell r="D975">
            <v>704.57</v>
          </cell>
        </row>
        <row r="976">
          <cell r="A976">
            <v>91151</v>
          </cell>
          <cell r="B976" t="str">
            <v>CORDOALHA DE COBRE NÚ, INCLUSIVE ISOLADORES - 16,00MM2</v>
          </cell>
          <cell r="C976" t="str">
            <v>M</v>
          </cell>
          <cell r="D976">
            <v>53.78</v>
          </cell>
        </row>
        <row r="977">
          <cell r="A977">
            <v>91153</v>
          </cell>
          <cell r="B977" t="str">
            <v>CORDOALHA DE COBRE NÚ, INCLUSIVE ISOLADORES - 35,00MM2</v>
          </cell>
          <cell r="C977" t="str">
            <v>M</v>
          </cell>
          <cell r="D977">
            <v>70.739999999999995</v>
          </cell>
        </row>
        <row r="978">
          <cell r="A978">
            <v>91154</v>
          </cell>
          <cell r="B978" t="str">
            <v>CORDOALHA DE COBRE NÚ, INCLUSIVE ISOLADORES - 50,00MM2</v>
          </cell>
          <cell r="C978" t="str">
            <v>M</v>
          </cell>
          <cell r="D978">
            <v>87.97</v>
          </cell>
        </row>
        <row r="979">
          <cell r="A979">
            <v>91161</v>
          </cell>
          <cell r="B979" t="str">
            <v>TUBO DE PVC PARA PROTEÇÃO DE CORDOALHA - 2"X3M</v>
          </cell>
          <cell r="C979" t="str">
            <v>UN</v>
          </cell>
          <cell r="D979">
            <v>106.48</v>
          </cell>
        </row>
        <row r="980">
          <cell r="A980">
            <v>91190</v>
          </cell>
          <cell r="B980" t="str">
            <v>TOMADA DE TERRA COMPLETA</v>
          </cell>
          <cell r="C980" t="str">
            <v>UN</v>
          </cell>
          <cell r="D980">
            <v>1241.1300000000001</v>
          </cell>
        </row>
        <row r="981">
          <cell r="A981">
            <v>91191</v>
          </cell>
          <cell r="B981" t="str">
            <v>TOMADA DE TERRA COMPLETA PARA 1 HASTE</v>
          </cell>
          <cell r="C981" t="str">
            <v>UN</v>
          </cell>
          <cell r="D981">
            <v>449.35</v>
          </cell>
        </row>
        <row r="982">
          <cell r="A982">
            <v>91194</v>
          </cell>
          <cell r="B982" t="str">
            <v>BARRA CHATA DE ALUMÍNIO TIPO FITA 1/4" X 3/4"</v>
          </cell>
          <cell r="C982" t="str">
            <v>M</v>
          </cell>
          <cell r="D982">
            <v>33.9</v>
          </cell>
        </row>
        <row r="983">
          <cell r="A983">
            <v>91195</v>
          </cell>
          <cell r="B983" t="str">
            <v>BARRA CHATA DE ALUMÍNIO TIPO FITA 1/8" X 7/8"</v>
          </cell>
          <cell r="C983" t="str">
            <v>M</v>
          </cell>
          <cell r="D983">
            <v>26.45</v>
          </cell>
        </row>
        <row r="984">
          <cell r="A984">
            <v>91200</v>
          </cell>
          <cell r="B984" t="str">
            <v>DIVERSOS</v>
          </cell>
          <cell r="C984" t="str">
            <v>.</v>
          </cell>
          <cell r="D984" t="str">
            <v>.</v>
          </cell>
        </row>
        <row r="985">
          <cell r="A985">
            <v>91250</v>
          </cell>
          <cell r="B985" t="str">
            <v>QUADRO COMANDO PARA CONJUNTO MOTOR-BOMBA, MONOFÁSICO - ATÉ 5HP</v>
          </cell>
          <cell r="C985" t="str">
            <v>UN</v>
          </cell>
          <cell r="D985">
            <v>2531.41</v>
          </cell>
        </row>
        <row r="986">
          <cell r="A986">
            <v>91251</v>
          </cell>
          <cell r="B986" t="str">
            <v>QUADRO COMANDO PARA CONJUNTO MOTOR-BOMBA, TRIFÁSICO - ATÉ 5HP</v>
          </cell>
          <cell r="C986" t="str">
            <v>UN</v>
          </cell>
          <cell r="D986">
            <v>2579.77</v>
          </cell>
        </row>
        <row r="987">
          <cell r="A987">
            <v>91252</v>
          </cell>
          <cell r="B987" t="str">
            <v>QUADRO DE ÁGUA DE REUSO</v>
          </cell>
          <cell r="C987" t="str">
            <v>UN</v>
          </cell>
          <cell r="D987">
            <v>3002.12</v>
          </cell>
        </row>
        <row r="988">
          <cell r="A988">
            <v>91253</v>
          </cell>
          <cell r="B988" t="str">
            <v>QUADRO DE BOMBA DE INCÊNDIO</v>
          </cell>
          <cell r="C988" t="str">
            <v>UN</v>
          </cell>
          <cell r="D988">
            <v>1724</v>
          </cell>
        </row>
        <row r="989">
          <cell r="A989">
            <v>91254</v>
          </cell>
          <cell r="B989" t="str">
            <v>QUADRO DE BOMBA DE RECALQUE</v>
          </cell>
          <cell r="C989" t="str">
            <v>UN</v>
          </cell>
          <cell r="D989">
            <v>4394.37</v>
          </cell>
        </row>
        <row r="990">
          <cell r="A990">
            <v>91300</v>
          </cell>
          <cell r="B990" t="str">
            <v>ELETROFERRAGENS</v>
          </cell>
          <cell r="C990" t="str">
            <v>.</v>
          </cell>
          <cell r="D990" t="str">
            <v>.</v>
          </cell>
        </row>
        <row r="991">
          <cell r="A991">
            <v>91305</v>
          </cell>
          <cell r="B991" t="str">
            <v>PERFILADO LISO CHAPA 14-GE-MED. 19X38MM COM TAMPA E INSTALAÇÃO</v>
          </cell>
          <cell r="C991" t="str">
            <v>M</v>
          </cell>
          <cell r="D991">
            <v>81.260000000000005</v>
          </cell>
        </row>
        <row r="992">
          <cell r="A992">
            <v>91307</v>
          </cell>
          <cell r="B992" t="str">
            <v>PERFILADO LISO CHAPA 14-GE-MED. 38X38MM COM TAMPA E INSTALAÇÃO</v>
          </cell>
          <cell r="C992" t="str">
            <v>M</v>
          </cell>
          <cell r="D992">
            <v>93.1</v>
          </cell>
        </row>
        <row r="993">
          <cell r="A993">
            <v>91308</v>
          </cell>
          <cell r="B993" t="str">
            <v>PERFILADO LISO CHAPA 14-GE-MED. 38X76MM COM TAMPA E INSTALAÇÃO.</v>
          </cell>
          <cell r="C993" t="str">
            <v>M</v>
          </cell>
          <cell r="D993">
            <v>110.79</v>
          </cell>
        </row>
        <row r="994">
          <cell r="A994">
            <v>91311</v>
          </cell>
          <cell r="B994" t="str">
            <v>PERFILADO PERFURADO CHAPA 14-GE-MED. 19X38MM COM TAMPA E INSTALAÇÃO</v>
          </cell>
          <cell r="C994" t="str">
            <v>M</v>
          </cell>
          <cell r="D994">
            <v>80.62</v>
          </cell>
        </row>
        <row r="995">
          <cell r="A995">
            <v>91313</v>
          </cell>
          <cell r="B995" t="str">
            <v>PERFILADO PERFURADO CHAPA 14-GE-MED. 38X38MM COM TAMPA E INSTALAÇÃO</v>
          </cell>
          <cell r="C995" t="str">
            <v>M</v>
          </cell>
          <cell r="D995">
            <v>93.29</v>
          </cell>
        </row>
        <row r="996">
          <cell r="A996">
            <v>91314</v>
          </cell>
          <cell r="B996" t="str">
            <v>PERFILADO PERFURADO CHAPA 14-GE-MED. 38X76MM COM TAMPA E INSTALAÇÃO</v>
          </cell>
          <cell r="C996" t="str">
            <v>M</v>
          </cell>
          <cell r="D996">
            <v>128.21</v>
          </cell>
        </row>
        <row r="997">
          <cell r="A997">
            <v>91321</v>
          </cell>
          <cell r="B997" t="str">
            <v>ELETROCALHA LISA GALVANIZADA ELETROLÍTICA CHAPA 14 - 100X50MM  COM TAMPA E INSTALAÇÃO</v>
          </cell>
          <cell r="C997" t="str">
            <v>M</v>
          </cell>
          <cell r="D997">
            <v>137.27000000000001</v>
          </cell>
        </row>
        <row r="998">
          <cell r="A998">
            <v>91322</v>
          </cell>
          <cell r="B998" t="str">
            <v>ELETROCALHA LISA GALVANIZADA ELETROLÍTICA CHAPA 14 - 125X50MM  COM TAMPA E INSTALAÇÃO</v>
          </cell>
          <cell r="C998" t="str">
            <v>M</v>
          </cell>
          <cell r="D998">
            <v>153.33000000000001</v>
          </cell>
        </row>
        <row r="999">
          <cell r="A999">
            <v>91323</v>
          </cell>
          <cell r="B999" t="str">
            <v>ELETROCALHA LISA GALVANIZADA ELETROLÍTICA CHAPA 14 - 150X50MM  COM TAMPA E INSTALAÇÃO</v>
          </cell>
          <cell r="C999" t="str">
            <v>M</v>
          </cell>
          <cell r="D999">
            <v>171.53</v>
          </cell>
        </row>
        <row r="1000">
          <cell r="A1000">
            <v>91324</v>
          </cell>
          <cell r="B1000" t="str">
            <v>ELETROCALHA LISA GALV. ELETROLÍTICA CHAPA 14 - 175X50MM C/ TAMPA E INST.</v>
          </cell>
          <cell r="C1000" t="str">
            <v>M</v>
          </cell>
          <cell r="D1000">
            <v>187.32</v>
          </cell>
        </row>
        <row r="1001">
          <cell r="A1001">
            <v>91325</v>
          </cell>
          <cell r="B1001" t="str">
            <v>ELETROCALHA LISA GALVANIZADA ELETROLÍTICA CHAPA 14 - 200X50MM  COM TAMPA E INSTALAÇÃO</v>
          </cell>
          <cell r="C1001" t="str">
            <v>M</v>
          </cell>
          <cell r="D1001">
            <v>203.75</v>
          </cell>
        </row>
        <row r="1002">
          <cell r="A1002">
            <v>91326</v>
          </cell>
          <cell r="B1002" t="str">
            <v>ELETROCALHA LISA GALV. ELETROL. CHAPA 14 - 250X50MM C/ TAMPA E INST.</v>
          </cell>
          <cell r="C1002" t="str">
            <v>M</v>
          </cell>
          <cell r="D1002">
            <v>234.1</v>
          </cell>
        </row>
        <row r="1003">
          <cell r="A1003">
            <v>91327</v>
          </cell>
          <cell r="B1003" t="str">
            <v>ELETROCALHA LISA GALVANIZADA ELETROLÍTICA CHAPA 14 - 300X50MM  COM TAMPA E INSTALAÇÃO</v>
          </cell>
          <cell r="C1003" t="str">
            <v>M</v>
          </cell>
          <cell r="D1003">
            <v>255.44</v>
          </cell>
        </row>
        <row r="1004">
          <cell r="A1004">
            <v>91331</v>
          </cell>
          <cell r="B1004" t="str">
            <v>ELETROCALHA LISA GALV. ELETROL. CHAPA 14 - 150X100MM C/ TAMPA E INST.</v>
          </cell>
          <cell r="C1004" t="str">
            <v>M</v>
          </cell>
          <cell r="D1004">
            <v>225.81</v>
          </cell>
        </row>
        <row r="1005">
          <cell r="A1005">
            <v>91332</v>
          </cell>
          <cell r="B1005" t="str">
            <v>ELETROCALHA LISA GALVANIZADA ELETROLÍTICA CHAPA 14 - 200X100MM COM TAMPA E INSTALAÇÃO</v>
          </cell>
          <cell r="C1005" t="str">
            <v>M</v>
          </cell>
          <cell r="D1005">
            <v>247.25</v>
          </cell>
        </row>
        <row r="1006">
          <cell r="A1006">
            <v>91333</v>
          </cell>
          <cell r="B1006" t="str">
            <v>ELETROCALHA LISA GALV. ELETROL. CHAPA 14 - 250X100MM C/ TAMPA E INST.</v>
          </cell>
          <cell r="C1006" t="str">
            <v>M</v>
          </cell>
          <cell r="D1006">
            <v>282.61</v>
          </cell>
        </row>
        <row r="1007">
          <cell r="A1007">
            <v>91334</v>
          </cell>
          <cell r="B1007" t="str">
            <v>ELETROCALHA LISA GALVANIZADA ELETROLÍTICA CHAPA 14 - 300X100MM COM TAMPA E INSTALAÇÃO</v>
          </cell>
          <cell r="C1007" t="str">
            <v>M</v>
          </cell>
          <cell r="D1007">
            <v>309.54000000000002</v>
          </cell>
        </row>
        <row r="1008">
          <cell r="A1008">
            <v>91335</v>
          </cell>
          <cell r="B1008" t="str">
            <v>ELETROCALHA LISA GALV. ELETROL. CHAPA 14 - 400X100MM C/ TAMPA E INST.</v>
          </cell>
          <cell r="C1008" t="str">
            <v>M</v>
          </cell>
          <cell r="D1008">
            <v>363.21</v>
          </cell>
        </row>
        <row r="1009">
          <cell r="A1009">
            <v>91338</v>
          </cell>
          <cell r="B1009" t="str">
            <v>ELETROCALHA PERF. GALV. ELETROL. CHAPA 14 - 100X50MM C/ TAMPA E INST.</v>
          </cell>
          <cell r="C1009" t="str">
            <v>M</v>
          </cell>
          <cell r="D1009">
            <v>149.97999999999999</v>
          </cell>
        </row>
        <row r="1010">
          <cell r="A1010">
            <v>91339</v>
          </cell>
          <cell r="B1010" t="str">
            <v>ELETROCALHA PERF. GALV. ELETROL. CHAPA 14 - 125X50MM C/ TAMPA E INST.</v>
          </cell>
          <cell r="C1010" t="str">
            <v>M</v>
          </cell>
          <cell r="D1010">
            <v>167.94</v>
          </cell>
        </row>
        <row r="1011">
          <cell r="A1011">
            <v>91340</v>
          </cell>
          <cell r="B1011" t="str">
            <v>ELETROCALHA PERF. GALV. ELETROL. CHAPA 14 - 150X50MM C/ TAMPA E INST.</v>
          </cell>
          <cell r="C1011" t="str">
            <v>M</v>
          </cell>
          <cell r="D1011">
            <v>195.95</v>
          </cell>
        </row>
        <row r="1012">
          <cell r="A1012">
            <v>91341</v>
          </cell>
          <cell r="B1012" t="str">
            <v>ELETROCALHA PERF. GALV. ELETROL. CHAPA 14 - 175X50MM C/ TAMPA E INST.</v>
          </cell>
          <cell r="C1012" t="str">
            <v>M</v>
          </cell>
          <cell r="D1012">
            <v>209.19</v>
          </cell>
        </row>
        <row r="1013">
          <cell r="A1013">
            <v>91342</v>
          </cell>
          <cell r="B1013" t="str">
            <v>ELETROCALHA PERF. GALV. ELETROL. CHAPA 14 - 200X50MM C/ TAMPA E INST.</v>
          </cell>
          <cell r="C1013" t="str">
            <v>M</v>
          </cell>
          <cell r="D1013">
            <v>232.65</v>
          </cell>
        </row>
        <row r="1014">
          <cell r="A1014">
            <v>91343</v>
          </cell>
          <cell r="B1014" t="str">
            <v>ELETROCALHA PERF. GALV. ELETROL. CHAPA 14 - 250X50MM C/ TAMPA E INST.</v>
          </cell>
          <cell r="C1014" t="str">
            <v>M</v>
          </cell>
          <cell r="D1014">
            <v>263.81</v>
          </cell>
        </row>
        <row r="1015">
          <cell r="A1015">
            <v>91344</v>
          </cell>
          <cell r="B1015" t="str">
            <v>ELETROCALHA PERF. GALV. ELETROL. CHAPA 14 - 300X50MM C/ TAMPA E INST.</v>
          </cell>
          <cell r="C1015" t="str">
            <v>M</v>
          </cell>
          <cell r="D1015">
            <v>291.85000000000002</v>
          </cell>
        </row>
        <row r="1016">
          <cell r="A1016">
            <v>91346</v>
          </cell>
          <cell r="B1016" t="str">
            <v>ELETROCALHA PERF. GALV. ELETROL. CHAPA 14 - 150X100MM C/ TAMPA E INST.</v>
          </cell>
          <cell r="C1016" t="str">
            <v>M</v>
          </cell>
          <cell r="D1016">
            <v>255.27</v>
          </cell>
        </row>
        <row r="1017">
          <cell r="A1017">
            <v>91347</v>
          </cell>
          <cell r="B1017" t="str">
            <v>ELETROCALHA PERF. GALV. ELETROL. CHAPA 14 - 200X100MM C/ TAMPA E INST.</v>
          </cell>
          <cell r="C1017" t="str">
            <v>M</v>
          </cell>
          <cell r="D1017">
            <v>278.94</v>
          </cell>
        </row>
        <row r="1018">
          <cell r="A1018">
            <v>91348</v>
          </cell>
          <cell r="B1018" t="str">
            <v>ELETROCALHA PERF. GALV. CHAPA 14 - 250X100MM C/ TAMPA E INST.</v>
          </cell>
          <cell r="C1018" t="str">
            <v>M</v>
          </cell>
          <cell r="D1018">
            <v>312.43</v>
          </cell>
        </row>
        <row r="1019">
          <cell r="A1019">
            <v>91350</v>
          </cell>
          <cell r="B1019" t="str">
            <v>ELETROCALHA PERF. GALV. ELETROL. CHAPA 14 - 400X100MM C/ TAMPA E INST.</v>
          </cell>
          <cell r="C1019" t="str">
            <v>M</v>
          </cell>
          <cell r="D1019">
            <v>403.36</v>
          </cell>
        </row>
        <row r="1020">
          <cell r="A1020">
            <v>91400</v>
          </cell>
          <cell r="B1020" t="str">
            <v>ALTA TENSÃO</v>
          </cell>
          <cell r="C1020" t="str">
            <v>.</v>
          </cell>
          <cell r="D1020" t="str">
            <v>.</v>
          </cell>
        </row>
        <row r="1021">
          <cell r="A1021">
            <v>91401</v>
          </cell>
          <cell r="B1021" t="str">
            <v>ÓLEO ISOLANTE PARA TRANSFORMADOR/ DISJUNTOR 30KV/CM</v>
          </cell>
          <cell r="C1021" t="str">
            <v>L</v>
          </cell>
          <cell r="D1021">
            <v>21.66</v>
          </cell>
        </row>
        <row r="1022">
          <cell r="A1022">
            <v>91406</v>
          </cell>
          <cell r="B1022" t="str">
            <v>ISOLADOR SUPORTE TIPO PEDESTAL EM PORCELANA - 15KV</v>
          </cell>
          <cell r="C1022" t="str">
            <v>UN</v>
          </cell>
          <cell r="D1022">
            <v>155.47</v>
          </cell>
        </row>
        <row r="1023">
          <cell r="A1023">
            <v>91407</v>
          </cell>
          <cell r="B1023" t="str">
            <v>ISOLADOR SUPORTE TIPO PEDESTAL EM PORCELANA - 1KV</v>
          </cell>
          <cell r="C1023" t="str">
            <v>UN</v>
          </cell>
          <cell r="D1023">
            <v>188.3</v>
          </cell>
        </row>
        <row r="1024">
          <cell r="A1024">
            <v>91408</v>
          </cell>
          <cell r="B1024" t="str">
            <v>ISOLADOR SUPORTE TIPO PEDESTAL EM EPOXI - 15KV</v>
          </cell>
          <cell r="C1024" t="str">
            <v>UN</v>
          </cell>
          <cell r="D1024">
            <v>88.82</v>
          </cell>
        </row>
        <row r="1025">
          <cell r="A1025">
            <v>91409</v>
          </cell>
          <cell r="B1025" t="str">
            <v>ISOLADOR SUPORTE TIPO PEDESTAL EPOXI - 1KV</v>
          </cell>
          <cell r="C1025" t="str">
            <v>UN</v>
          </cell>
          <cell r="D1025">
            <v>54.55</v>
          </cell>
        </row>
        <row r="1026">
          <cell r="A1026">
            <v>91413</v>
          </cell>
          <cell r="B1026" t="str">
            <v>VERGALHÃO DE COBRE 3/8" (10MM)</v>
          </cell>
          <cell r="C1026" t="str">
            <v>M</v>
          </cell>
          <cell r="D1026">
            <v>106.74</v>
          </cell>
        </row>
        <row r="1027">
          <cell r="A1027">
            <v>91414</v>
          </cell>
          <cell r="B1027" t="str">
            <v>TERMINAL OU CONECTOR PARA VERGALHÃO DE COBRE 3/8" (10MM)</v>
          </cell>
          <cell r="C1027" t="str">
            <v>UN</v>
          </cell>
          <cell r="D1027">
            <v>36.39</v>
          </cell>
        </row>
        <row r="1028">
          <cell r="A1028">
            <v>91417</v>
          </cell>
          <cell r="B1028" t="str">
            <v>CABO DE MÉDIA TENSÃO PARA 12/20KV - 1 X 35MM2 UNIPOLAR</v>
          </cell>
          <cell r="C1028" t="str">
            <v>M</v>
          </cell>
          <cell r="D1028">
            <v>111.03</v>
          </cell>
        </row>
        <row r="1029">
          <cell r="A1029">
            <v>91421</v>
          </cell>
          <cell r="B1029" t="str">
            <v>MUFLA UNIPOLAR INTERNA PARA CABO ATÉ 35MM2 - 15KV</v>
          </cell>
          <cell r="C1029" t="str">
            <v>UN</v>
          </cell>
          <cell r="D1029">
            <v>411.88</v>
          </cell>
        </row>
        <row r="1030">
          <cell r="A1030">
            <v>91422</v>
          </cell>
          <cell r="B1030" t="str">
            <v>MUFLA UNIPOLAR EXTERNA PARA CABO ATÉ 35MM2 - 15KV</v>
          </cell>
          <cell r="C1030" t="str">
            <v>UN</v>
          </cell>
          <cell r="D1030">
            <v>539.29</v>
          </cell>
        </row>
        <row r="1031">
          <cell r="A1031">
            <v>91423</v>
          </cell>
          <cell r="B1031" t="str">
            <v>MUFLA TRIPOLAR INTERNA PARA CABO ATÉ 35MM2 - 15KV</v>
          </cell>
          <cell r="C1031" t="str">
            <v>UN</v>
          </cell>
          <cell r="D1031">
            <v>978.32</v>
          </cell>
        </row>
        <row r="1032">
          <cell r="A1032">
            <v>91424</v>
          </cell>
          <cell r="B1032" t="str">
            <v>MUFLA TRIPOLAR EXTERNA PARA CABO ATÉ 35MM2 - 15KV</v>
          </cell>
          <cell r="C1032" t="str">
            <v>UN</v>
          </cell>
          <cell r="D1032">
            <v>1450.19</v>
          </cell>
        </row>
        <row r="1033">
          <cell r="A1033">
            <v>91425</v>
          </cell>
          <cell r="B1033" t="str">
            <v>BUCHA D PASSAGEM INTERNA/ EXTERNA - 15KV</v>
          </cell>
          <cell r="C1033" t="str">
            <v>UN</v>
          </cell>
          <cell r="D1033">
            <v>489.75</v>
          </cell>
        </row>
        <row r="1034">
          <cell r="A1034">
            <v>91426</v>
          </cell>
          <cell r="B1034" t="str">
            <v>BUCHA DE PASSAGEM PARA NEUTRO - 1KV</v>
          </cell>
          <cell r="C1034" t="str">
            <v>UN</v>
          </cell>
          <cell r="D1034">
            <v>125.07</v>
          </cell>
        </row>
        <row r="1035">
          <cell r="A1035">
            <v>91427</v>
          </cell>
          <cell r="B1035" t="str">
            <v>CHAPA DE FERRO 150X0,50X1/4" PARA BUCHAS DE PASSAGEM</v>
          </cell>
          <cell r="C1035" t="str">
            <v>UN</v>
          </cell>
          <cell r="D1035">
            <v>984.79</v>
          </cell>
        </row>
        <row r="1036">
          <cell r="A1036">
            <v>91428</v>
          </cell>
          <cell r="B1036" t="str">
            <v>BUCHA DE PASSAGEM COM ROSCA PARA CUBICULO BLINDADO</v>
          </cell>
          <cell r="C1036" t="str">
            <v>UN</v>
          </cell>
          <cell r="D1036">
            <v>257.58</v>
          </cell>
        </row>
        <row r="1037">
          <cell r="A1037">
            <v>91429</v>
          </cell>
          <cell r="B1037" t="str">
            <v>FUSIVEL HH PARA 40A/ 15KV</v>
          </cell>
          <cell r="C1037" t="str">
            <v>UN</v>
          </cell>
          <cell r="D1037">
            <v>647.42999999999995</v>
          </cell>
        </row>
        <row r="1038">
          <cell r="A1038">
            <v>91430</v>
          </cell>
          <cell r="B1038" t="str">
            <v>BASE TRIPOLAR PARA FUSIVEL LIMITADOR HH - 15KV/ 200A</v>
          </cell>
          <cell r="C1038" t="str">
            <v>UN</v>
          </cell>
          <cell r="D1038">
            <v>491.44</v>
          </cell>
        </row>
        <row r="1039">
          <cell r="A1039">
            <v>91434</v>
          </cell>
          <cell r="B1039" t="str">
            <v>TRANSFORMADOR POTENCIAL A ÓLEO 500VA - 13.2KV/220V</v>
          </cell>
          <cell r="C1039" t="str">
            <v>UN</v>
          </cell>
          <cell r="D1039">
            <v>3220.56</v>
          </cell>
        </row>
        <row r="1040">
          <cell r="A1040">
            <v>91436</v>
          </cell>
          <cell r="B1040" t="str">
            <v>FUSIVEL PARA TRANSFORMADOR DE POTENCIAL</v>
          </cell>
          <cell r="C1040" t="str">
            <v>UN</v>
          </cell>
          <cell r="D1040">
            <v>43.86</v>
          </cell>
        </row>
        <row r="1041">
          <cell r="A1041">
            <v>91438</v>
          </cell>
          <cell r="B1041" t="str">
            <v>DISJUNTOR PVO 15KV/ 350MVA - COMPLETO</v>
          </cell>
          <cell r="C1041" t="str">
            <v>UN</v>
          </cell>
          <cell r="D1041">
            <v>17686.03</v>
          </cell>
        </row>
        <row r="1042">
          <cell r="A1042">
            <v>91440</v>
          </cell>
          <cell r="B1042" t="str">
            <v>BOBINA D MÍNIMA TENSÃO DO DISJUNTOR VOL. NORMAL DE ÓLEO</v>
          </cell>
          <cell r="C1042" t="str">
            <v>UN</v>
          </cell>
          <cell r="D1042">
            <v>1528.35</v>
          </cell>
        </row>
        <row r="1043">
          <cell r="A1043">
            <v>91442</v>
          </cell>
          <cell r="B1043" t="str">
            <v>RELE DE FALTA DE FASE E MÍNIMA TENSÃO TRIFÁSICO</v>
          </cell>
          <cell r="C1043" t="str">
            <v>UN</v>
          </cell>
          <cell r="D1043">
            <v>698.55</v>
          </cell>
        </row>
        <row r="1044">
          <cell r="A1044">
            <v>91445</v>
          </cell>
          <cell r="B1044" t="str">
            <v>ESTRADO DE MADEIRA 100X100CM</v>
          </cell>
          <cell r="C1044" t="str">
            <v>UN</v>
          </cell>
          <cell r="D1044">
            <v>120.69</v>
          </cell>
        </row>
        <row r="1045">
          <cell r="A1045">
            <v>91446</v>
          </cell>
          <cell r="B1045" t="str">
            <v>VARA DE MANOBRA DE FIBRA DE VIDRO, 3,00M/ 15KV</v>
          </cell>
          <cell r="C1045" t="str">
            <v>UN</v>
          </cell>
          <cell r="D1045">
            <v>598.79999999999995</v>
          </cell>
        </row>
        <row r="1046">
          <cell r="A1046">
            <v>91447</v>
          </cell>
          <cell r="B1046" t="str">
            <v>CAIXA DE MEDIÇÃO A3 PADRÃO ELETROPAULO</v>
          </cell>
          <cell r="C1046" t="str">
            <v>UN</v>
          </cell>
          <cell r="D1046">
            <v>1609.77</v>
          </cell>
        </row>
        <row r="1047">
          <cell r="A1047">
            <v>91448</v>
          </cell>
          <cell r="B1047" t="str">
            <v>JANELA PARA VENTILAÇÃO PERMANENTE TIPO CHICANA - INCLUSIVE TELA</v>
          </cell>
          <cell r="C1047" t="str">
            <v>M2</v>
          </cell>
          <cell r="D1047">
            <v>1700.86</v>
          </cell>
        </row>
        <row r="1048">
          <cell r="A1048">
            <v>91449</v>
          </cell>
          <cell r="B1048" t="str">
            <v>PLACA DE AVISO EM ALUMÍNIO PARA CABINE PRIMÁRIA COM MED 16X23CM (VARIAÇÃO DE +OU- 2CM)</v>
          </cell>
          <cell r="C1048" t="str">
            <v>UN</v>
          </cell>
          <cell r="D1048">
            <v>53.57</v>
          </cell>
        </row>
        <row r="1049">
          <cell r="A1049">
            <v>91450</v>
          </cell>
          <cell r="B1049" t="str">
            <v>PLAQUETA INDICATIVADE PVC 8 X 12CM</v>
          </cell>
          <cell r="C1049" t="str">
            <v>UN</v>
          </cell>
          <cell r="D1049">
            <v>14.45</v>
          </cell>
        </row>
        <row r="1050">
          <cell r="A1050">
            <v>91451</v>
          </cell>
          <cell r="B1050" t="str">
            <v>MUDANÇA DOS TAP'S DO TRANSFORMADOR DE FORÇA</v>
          </cell>
          <cell r="C1050" t="str">
            <v>UN</v>
          </cell>
          <cell r="D1050">
            <v>371</v>
          </cell>
        </row>
        <row r="1051">
          <cell r="A1051">
            <v>91453</v>
          </cell>
          <cell r="B1051" t="str">
            <v>LIMPEZA DO POSTO PRIMÁRIO E PINTURA DOS BARRAMENTOS</v>
          </cell>
          <cell r="C1051" t="str">
            <v>UN</v>
          </cell>
          <cell r="D1051">
            <v>1244.1099999999999</v>
          </cell>
        </row>
        <row r="1052">
          <cell r="A1052">
            <v>91457</v>
          </cell>
          <cell r="B1052" t="str">
            <v>BRAÇADEIRA PARA ELETRODUTO EM POSTE</v>
          </cell>
          <cell r="C1052" t="str">
            <v>UN</v>
          </cell>
          <cell r="D1052">
            <v>79.39</v>
          </cell>
        </row>
        <row r="1053">
          <cell r="A1053">
            <v>91459</v>
          </cell>
          <cell r="B1053" t="str">
            <v>LUVA DE BORRACHA ISOLAÇÃO 20KV</v>
          </cell>
          <cell r="C1053" t="str">
            <v>PAR</v>
          </cell>
          <cell r="D1053">
            <v>596.19000000000005</v>
          </cell>
        </row>
        <row r="1054">
          <cell r="A1054">
            <v>91460</v>
          </cell>
          <cell r="B1054" t="str">
            <v>CHAVE SECCIONADORA TRIP SECA INTERNA 200A/ 15KV</v>
          </cell>
          <cell r="C1054" t="str">
            <v>UN</v>
          </cell>
          <cell r="D1054">
            <v>2416.12</v>
          </cell>
        </row>
        <row r="1055">
          <cell r="A1055">
            <v>91461</v>
          </cell>
          <cell r="B1055" t="str">
            <v>CHAVE SECCIONADORA TRIP SECA INTERNA 400A/15KV</v>
          </cell>
          <cell r="C1055" t="str">
            <v>UN</v>
          </cell>
          <cell r="D1055">
            <v>1777.39</v>
          </cell>
        </row>
        <row r="1056">
          <cell r="A1056">
            <v>91462</v>
          </cell>
          <cell r="B1056" t="str">
            <v>CHAVE SECIONADORA TRIP INTERNA C/ BASE FUS HH 400A/15KV</v>
          </cell>
          <cell r="C1056" t="str">
            <v>UN</v>
          </cell>
          <cell r="D1056">
            <v>2890.93</v>
          </cell>
        </row>
        <row r="1057">
          <cell r="A1057">
            <v>91463</v>
          </cell>
          <cell r="B1057" t="str">
            <v>INSTALAÇÃO DE CONJUNTO DE ACIONAMENTO PARA CHAVE SECCIONADORA</v>
          </cell>
          <cell r="C1057" t="str">
            <v>UN</v>
          </cell>
          <cell r="D1057">
            <v>1138.51</v>
          </cell>
        </row>
        <row r="1058">
          <cell r="A1058">
            <v>91502</v>
          </cell>
          <cell r="B1058" t="str">
            <v>TRANSFORMADOR ISOLADOR BIFÁSICO 10KVA</v>
          </cell>
          <cell r="C1058" t="str">
            <v>UN</v>
          </cell>
          <cell r="D1058">
            <v>5100.5600000000004</v>
          </cell>
        </row>
        <row r="1059">
          <cell r="A1059">
            <v>91505</v>
          </cell>
          <cell r="B1059" t="str">
            <v>TRANSFORMADOR TRIFÁSICO 15KV - 13,2KV/ 220V/ 127V - 112,5KVA</v>
          </cell>
          <cell r="C1059" t="str">
            <v>UN</v>
          </cell>
          <cell r="D1059">
            <v>20567.82</v>
          </cell>
        </row>
        <row r="1060">
          <cell r="A1060">
            <v>91506</v>
          </cell>
          <cell r="B1060" t="str">
            <v>TRANSFORMADOR TRIFÁSICO 15KV - 13,2KV/ 220V/ 127V - 150KVA</v>
          </cell>
          <cell r="C1060" t="str">
            <v>UN</v>
          </cell>
          <cell r="D1060">
            <v>27074.31</v>
          </cell>
        </row>
        <row r="1061">
          <cell r="A1061">
            <v>91507</v>
          </cell>
          <cell r="B1061" t="str">
            <v>TRANSFORMADOR TRIFÁSICO 15KV - 13,2KV/ 220V/ 127V - 225KVA</v>
          </cell>
          <cell r="C1061" t="str">
            <v>UN</v>
          </cell>
          <cell r="D1061">
            <v>37232.58</v>
          </cell>
        </row>
        <row r="1062">
          <cell r="A1062">
            <v>91508</v>
          </cell>
          <cell r="B1062" t="str">
            <v>TRANSFORMADOR TRIFÁSICO 15KV - 13,2KV/ 220V/ 127V - 300KVA</v>
          </cell>
          <cell r="C1062" t="str">
            <v>UN</v>
          </cell>
          <cell r="D1062">
            <v>43094.29</v>
          </cell>
        </row>
        <row r="1063">
          <cell r="A1063">
            <v>91520</v>
          </cell>
          <cell r="B1063" t="str">
            <v>TRANSFORMADOR DE POTENCIAL A SELO 13,2/ 0,11 - 0,22KV - 1000VA</v>
          </cell>
          <cell r="C1063" t="str">
            <v>UN</v>
          </cell>
          <cell r="D1063">
            <v>4933.09</v>
          </cell>
        </row>
        <row r="1064">
          <cell r="A1064">
            <v>91525</v>
          </cell>
          <cell r="B1064" t="str">
            <v>TRANSFORMADOR DE POTENCIAL A SECO 15KV - 220V - 1000VA</v>
          </cell>
          <cell r="C1064" t="str">
            <v>UN</v>
          </cell>
          <cell r="D1064">
            <v>4551.8100000000004</v>
          </cell>
        </row>
        <row r="1065">
          <cell r="A1065">
            <v>91540</v>
          </cell>
          <cell r="B1065" t="str">
            <v>TRANSFORMADOR TRIFÁSICO À SECO 500KVA - 13,8/13,2/12,6 KV - 220/127V</v>
          </cell>
          <cell r="C1065" t="str">
            <v>UN</v>
          </cell>
          <cell r="D1065">
            <v>72873.34</v>
          </cell>
        </row>
        <row r="1066">
          <cell r="A1066">
            <v>91541</v>
          </cell>
          <cell r="B1066" t="str">
            <v>TRANSFORMADOR TRIFÁSICO, À SECO, 300 KVA, 13,8/ 13,2/ 12,6 KV - 220V, CLASSE 15 KV</v>
          </cell>
          <cell r="C1066" t="str">
            <v>UN</v>
          </cell>
          <cell r="D1066">
            <v>63138.3</v>
          </cell>
        </row>
        <row r="1067">
          <cell r="A1067">
            <v>91602</v>
          </cell>
          <cell r="B1067" t="str">
            <v>CAPACITOR PARA CORREÇÃO DO FATOR DE POTÊNCIA - 220V - 5,0KVA</v>
          </cell>
          <cell r="C1067" t="str">
            <v>UN</v>
          </cell>
          <cell r="D1067">
            <v>833.03</v>
          </cell>
        </row>
        <row r="1068">
          <cell r="A1068">
            <v>91604</v>
          </cell>
          <cell r="B1068" t="str">
            <v>CAPACITOR PARA CORREÇÃO DO FATOR DE POTÊNCIA - 220V - 10,0KVA</v>
          </cell>
          <cell r="C1068" t="str">
            <v>UN</v>
          </cell>
          <cell r="D1068">
            <v>1429.48</v>
          </cell>
        </row>
        <row r="1069">
          <cell r="A1069">
            <v>91606</v>
          </cell>
          <cell r="B1069" t="str">
            <v>CAPACITOR PARA CORREÇÃO DO FATOR DE POTÊNCIA - 220V - 15KVA</v>
          </cell>
          <cell r="C1069" t="str">
            <v>UN</v>
          </cell>
          <cell r="D1069">
            <v>2195.0500000000002</v>
          </cell>
        </row>
        <row r="1070">
          <cell r="A1070">
            <v>91608</v>
          </cell>
          <cell r="B1070" t="str">
            <v>CAPACITOR PARA CORREÇÃO DO FATOR DE POTÊNCIA - 220V - 20,0KVA</v>
          </cell>
          <cell r="C1070" t="str">
            <v>UN</v>
          </cell>
          <cell r="D1070">
            <v>2683.46</v>
          </cell>
        </row>
        <row r="1071">
          <cell r="A1071">
            <v>91611</v>
          </cell>
          <cell r="B1071" t="str">
            <v>CAPACITOR PARA CORREÇÃO DO FATOR DE POTÊNCIA - 220V - 30,0KVA</v>
          </cell>
          <cell r="C1071" t="str">
            <v>UN</v>
          </cell>
          <cell r="D1071">
            <v>3302.41</v>
          </cell>
        </row>
        <row r="1072">
          <cell r="A1072">
            <v>91613</v>
          </cell>
          <cell r="B1072" t="str">
            <v>CAPACITOR PARA CORREÇÃO DO FATOR DE POTÊNCIA - 220V - 40,0KVA</v>
          </cell>
          <cell r="C1072" t="str">
            <v>UN</v>
          </cell>
          <cell r="D1072">
            <v>4537.8100000000004</v>
          </cell>
        </row>
        <row r="1073">
          <cell r="A1073">
            <v>91615</v>
          </cell>
          <cell r="B1073" t="str">
            <v>CAPACITOR PARA CORREÇÃO DP FATOR DE POTÊNCIA - 220V - 50,0KVA</v>
          </cell>
          <cell r="C1073" t="str">
            <v>UN</v>
          </cell>
          <cell r="D1073">
            <v>6594.4</v>
          </cell>
        </row>
        <row r="1074">
          <cell r="A1074">
            <v>91616</v>
          </cell>
          <cell r="B1074" t="str">
            <v>BANCO AUTOMÁTICO DE CAPACITORES, 15 KVAR, 220V, TRIFÁSICO, MONTADO EM PAINEL PARA CORREÇÃO DE FATOR DE POTÊNCIA</v>
          </cell>
          <cell r="C1074" t="str">
            <v>UN</v>
          </cell>
          <cell r="D1074">
            <v>14006.11</v>
          </cell>
        </row>
        <row r="1075">
          <cell r="A1075">
            <v>91617</v>
          </cell>
          <cell r="B1075" t="str">
            <v>BANCO AUTOMÁTICO DE CAPACITORES, 30 KVAR, 220V, TRIFÁSICO, MONTADO EM PAINEL PARA CORREÇÃO DE FATOR DE POTÊNCIA</v>
          </cell>
          <cell r="C1075" t="str">
            <v>UN</v>
          </cell>
          <cell r="D1075">
            <v>23211.67</v>
          </cell>
        </row>
        <row r="1076">
          <cell r="A1076">
            <v>91618</v>
          </cell>
          <cell r="B1076" t="str">
            <v>BANCO AUTOMÁTICO DE CAPACITORES, 50 KVAR, 220V, TRIFÁSICO, MONTADO EM PAINEL PARA CORREÇÃO DE FATOR DE POTÊNCIA</v>
          </cell>
          <cell r="C1076" t="str">
            <v>UN</v>
          </cell>
          <cell r="D1076">
            <v>27776.91</v>
          </cell>
        </row>
        <row r="1077">
          <cell r="A1077">
            <v>91701</v>
          </cell>
          <cell r="B1077" t="str">
            <v>DPS - DISPOSITIVO PROTEÇÃO CONTRA SURTOS 275V - 40KA</v>
          </cell>
          <cell r="C1077" t="str">
            <v>UN</v>
          </cell>
          <cell r="D1077">
            <v>271.68</v>
          </cell>
        </row>
        <row r="1078">
          <cell r="A1078">
            <v>91702</v>
          </cell>
          <cell r="B1078" t="str">
            <v>DISPOSITIVO DE PROTEÇÃO CONTRA SURTOS - DPS - 500 VCC - 45 KA - CLASSE II</v>
          </cell>
          <cell r="C1078" t="str">
            <v>UN</v>
          </cell>
          <cell r="D1078">
            <v>274.77</v>
          </cell>
        </row>
        <row r="1079">
          <cell r="A1079">
            <v>91703</v>
          </cell>
          <cell r="B1079" t="str">
            <v>DISPOSITIVO DE PROTEÇÃO CONTRA SURTOS - DPS - 1000 VCC - 45 KA - CLASSE I</v>
          </cell>
          <cell r="C1079" t="str">
            <v>UN</v>
          </cell>
          <cell r="D1079">
            <v>294.94</v>
          </cell>
        </row>
        <row r="1080">
          <cell r="A1080">
            <v>91706</v>
          </cell>
          <cell r="B1080" t="str">
            <v>BARRAMENTO DE COBRE TIPO DIN BIPOLAR PARA 63A</v>
          </cell>
          <cell r="C1080" t="str">
            <v>M</v>
          </cell>
          <cell r="D1080">
            <v>169.86</v>
          </cell>
        </row>
        <row r="1081">
          <cell r="A1081">
            <v>91707</v>
          </cell>
          <cell r="B1081" t="str">
            <v>BARRAMENTO DE COBRE TIPO DIN TRIPOLAR PARA 80A</v>
          </cell>
          <cell r="C1081" t="str">
            <v>M</v>
          </cell>
          <cell r="D1081">
            <v>244.31</v>
          </cell>
        </row>
        <row r="1082">
          <cell r="A1082">
            <v>91710</v>
          </cell>
          <cell r="B1082" t="str">
            <v>EMENDA PARA CABO DE MÉDIA TENSÃO 12/20KV - 1X25/ 1X35MM2 - UNIPOLAR</v>
          </cell>
          <cell r="C1082" t="str">
            <v>UN</v>
          </cell>
          <cell r="D1082">
            <v>1789.96</v>
          </cell>
        </row>
        <row r="1083">
          <cell r="A1083">
            <v>91712</v>
          </cell>
          <cell r="B1083" t="str">
            <v>BASE PARA FUSIVEL DE TRANSFORMADOR DE POTENCIAL</v>
          </cell>
          <cell r="C1083" t="str">
            <v>UN</v>
          </cell>
          <cell r="D1083">
            <v>113.81</v>
          </cell>
        </row>
        <row r="1084">
          <cell r="A1084">
            <v>91713</v>
          </cell>
          <cell r="B1084" t="str">
            <v>FUSIVEL HH PARA 7,5A/ 15KV</v>
          </cell>
          <cell r="C1084" t="str">
            <v>UN</v>
          </cell>
          <cell r="D1084">
            <v>524.70000000000005</v>
          </cell>
        </row>
        <row r="1085">
          <cell r="A1085">
            <v>91714</v>
          </cell>
          <cell r="B1085" t="str">
            <v>FUSIVEL HH PARA 10A/ 15KV</v>
          </cell>
          <cell r="C1085" t="str">
            <v>UN</v>
          </cell>
          <cell r="D1085">
            <v>524.70000000000005</v>
          </cell>
        </row>
        <row r="1086">
          <cell r="A1086">
            <v>91715</v>
          </cell>
          <cell r="B1086" t="str">
            <v>FUSIVEL HH PARA 20A/ 15KV</v>
          </cell>
          <cell r="C1086" t="str">
            <v>UN</v>
          </cell>
          <cell r="D1086">
            <v>544.14</v>
          </cell>
        </row>
        <row r="1087">
          <cell r="A1087">
            <v>91716</v>
          </cell>
          <cell r="B1087" t="str">
            <v>DISJUNTOR A VÁCUO 15KV/ 350MVA - COMPLETO - CARREGAM. MANUAL</v>
          </cell>
          <cell r="C1087" t="str">
            <v>UN</v>
          </cell>
          <cell r="D1087">
            <v>35952.080000000002</v>
          </cell>
        </row>
        <row r="1088">
          <cell r="A1088">
            <v>91717</v>
          </cell>
          <cell r="B1088" t="str">
            <v>DISJUNTOR A VÁCUO 15KV/ 350MVA - MOTORIZADO - COMPLETO</v>
          </cell>
          <cell r="C1088" t="str">
            <v>UN</v>
          </cell>
          <cell r="D1088">
            <v>27606.18</v>
          </cell>
        </row>
        <row r="1089">
          <cell r="A1089">
            <v>91718</v>
          </cell>
          <cell r="B1089" t="str">
            <v>PARA-RAIO TIPO POLIMERICO CLASSE 15KV</v>
          </cell>
          <cell r="C1089" t="str">
            <v>UN</v>
          </cell>
          <cell r="D1089">
            <v>289.01</v>
          </cell>
        </row>
        <row r="1090">
          <cell r="A1090">
            <v>91719</v>
          </cell>
          <cell r="B1090" t="str">
            <v>ESTRADO DE BORRACHA ISOLANTE 100X100X2,5CM</v>
          </cell>
          <cell r="C1090" t="str">
            <v>UN</v>
          </cell>
          <cell r="D1090">
            <v>548.15</v>
          </cell>
        </row>
        <row r="1091">
          <cell r="A1091">
            <v>91720</v>
          </cell>
          <cell r="B1091" t="str">
            <v>LUVA DE SOBREPOSIÇÃO PARA LUVA ISOLANTE EM COURO DE VAQUETA</v>
          </cell>
          <cell r="C1091" t="str">
            <v>PAR</v>
          </cell>
          <cell r="D1091">
            <v>37.06</v>
          </cell>
        </row>
        <row r="1092">
          <cell r="A1092">
            <v>91721</v>
          </cell>
          <cell r="B1092" t="str">
            <v>TRANSFORMADOR TRIFÁSICO A SECO 150KVA - 13,8/ 13,2/ 12,6KV - 220/ 127V</v>
          </cell>
          <cell r="C1092" t="str">
            <v>UN</v>
          </cell>
          <cell r="D1092">
            <v>46003.27</v>
          </cell>
        </row>
        <row r="1093">
          <cell r="A1093">
            <v>91722</v>
          </cell>
          <cell r="B1093" t="str">
            <v>TRANSFORMADOR TRIFÁSICO A SECO 225KVA - 13,8/ 13,2/ 12,6KV - 220/ 127V</v>
          </cell>
          <cell r="C1093" t="str">
            <v>UN</v>
          </cell>
          <cell r="D1093">
            <v>56720.46</v>
          </cell>
        </row>
        <row r="1094">
          <cell r="A1094">
            <v>91723</v>
          </cell>
          <cell r="B1094" t="str">
            <v>TRANSFORMADOR DE CORRENTE PARA PROTEÇÃO RELAÇÃO 20:5A</v>
          </cell>
          <cell r="C1094" t="str">
            <v>UN</v>
          </cell>
          <cell r="D1094">
            <v>1413.99</v>
          </cell>
        </row>
        <row r="1095">
          <cell r="A1095">
            <v>91724</v>
          </cell>
          <cell r="B1095" t="str">
            <v>RELE DE SOBRECORRENTE DE AÇÃO INDIRETA PARA MÉDIA TENSÃO</v>
          </cell>
          <cell r="C1095" t="str">
            <v>UN</v>
          </cell>
          <cell r="D1095">
            <v>7887.83</v>
          </cell>
        </row>
        <row r="1096">
          <cell r="A1096">
            <v>91725</v>
          </cell>
          <cell r="B1096" t="str">
            <v>REMOÇÃO DE CABOS DE ALTA TENSÃO EM LINHA SUBTERRÂNEA ATÉ 35MM2</v>
          </cell>
          <cell r="C1096" t="str">
            <v>M</v>
          </cell>
          <cell r="D1096">
            <v>39.979999999999997</v>
          </cell>
        </row>
        <row r="1097">
          <cell r="A1097">
            <v>91726</v>
          </cell>
          <cell r="B1097" t="str">
            <v>CARTUCHO PARA CONEXÃO EXOTERMICA CABO/ CABO</v>
          </cell>
          <cell r="C1097" t="str">
            <v>UN</v>
          </cell>
          <cell r="D1097">
            <v>136.22999999999999</v>
          </cell>
        </row>
        <row r="1098">
          <cell r="A1098">
            <v>91727</v>
          </cell>
          <cell r="B1098" t="str">
            <v>CARTUCHO PARA CONEXÃO EXOTERMICA CABO/ HASTE</v>
          </cell>
          <cell r="C1098" t="str">
            <v>UN</v>
          </cell>
          <cell r="D1098">
            <v>168.81</v>
          </cell>
        </row>
        <row r="1099">
          <cell r="A1099">
            <v>91728</v>
          </cell>
          <cell r="B1099" t="str">
            <v>CARTUCHO PARA CONEXÃO EXOTERMICA ESTRUTURA METÁLICA</v>
          </cell>
          <cell r="C1099" t="str">
            <v>UN</v>
          </cell>
          <cell r="D1099">
            <v>167.79</v>
          </cell>
        </row>
        <row r="1100">
          <cell r="A1100">
            <v>91729</v>
          </cell>
          <cell r="B1100" t="str">
            <v>PLACA DE AVISO DE POLIESTIRENO 30X40 E 2MM</v>
          </cell>
          <cell r="C1100" t="str">
            <v>UN</v>
          </cell>
          <cell r="D1100">
            <v>72.14</v>
          </cell>
        </row>
        <row r="1101">
          <cell r="A1101">
            <v>91730</v>
          </cell>
          <cell r="B1101" t="str">
            <v>BOLSA EM LONA PARA LUVA ISOLANTE</v>
          </cell>
          <cell r="C1101" t="str">
            <v>UN</v>
          </cell>
          <cell r="D1101">
            <v>31</v>
          </cell>
        </row>
        <row r="1102">
          <cell r="A1102">
            <v>91731</v>
          </cell>
          <cell r="B1102" t="str">
            <v>CAIXA DE MADEIRA PARA ARMAZENAMENTO DE LUVA ISOLANTE</v>
          </cell>
          <cell r="C1102" t="str">
            <v>UN</v>
          </cell>
          <cell r="D1102">
            <v>71.97</v>
          </cell>
        </row>
        <row r="1103">
          <cell r="A1103">
            <v>91732</v>
          </cell>
          <cell r="B1103" t="str">
            <v>TRANSFORMADOR DE CORRENTE PARA PROTEÇÃO RELAÇÃO 50:5A</v>
          </cell>
          <cell r="C1103" t="str">
            <v>UN</v>
          </cell>
          <cell r="D1103">
            <v>1354.08</v>
          </cell>
        </row>
        <row r="1104">
          <cell r="A1104">
            <v>91733</v>
          </cell>
          <cell r="B1104" t="str">
            <v>TRANSFORMADOR DE CORRENTE PARA PROTEÇÃO RELAÇÃO 75:5A</v>
          </cell>
          <cell r="C1104" t="str">
            <v>UN</v>
          </cell>
          <cell r="D1104">
            <v>1361.14</v>
          </cell>
        </row>
        <row r="1105">
          <cell r="A1105">
            <v>91734</v>
          </cell>
          <cell r="B1105" t="str">
            <v>TRANSFORMADOR DE CORRENTE PARA PROTEÇÃO RELAÇÃO 100:5A</v>
          </cell>
          <cell r="C1105" t="str">
            <v>UN</v>
          </cell>
          <cell r="D1105">
            <v>1358.7</v>
          </cell>
        </row>
        <row r="1106">
          <cell r="A1106">
            <v>92000</v>
          </cell>
          <cell r="B1106" t="str">
            <v>CONJUNTOS DE ILUMINAÇÃO</v>
          </cell>
          <cell r="C1106" t="str">
            <v>.</v>
          </cell>
          <cell r="D1106" t="str">
            <v>.</v>
          </cell>
        </row>
        <row r="1107">
          <cell r="A1107">
            <v>92010</v>
          </cell>
          <cell r="B1107" t="str">
            <v>LC.02 - ILUMINAÇÃO DE QUADRA COM POSTE CONCRETO TUBULAR H LIV.=10M COM 3 PROJETORES VAPOR MERCÚRIO 400W</v>
          </cell>
          <cell r="C1107" t="str">
            <v>CJ</v>
          </cell>
          <cell r="D1107">
            <v>6667.97</v>
          </cell>
        </row>
        <row r="1108">
          <cell r="A1108">
            <v>92011</v>
          </cell>
          <cell r="B1108" t="str">
            <v>ILUMINAÇÃO DE QUADRA COM POSTE DE CONCRETO TUBULAR, ALT. UTIL 10M COM 3 PROJETORES COM LÂMPADA DE LED 100W, INCLUSIVE CAIXA DE INSPEÇÃO DE ALVENARIA 40X40X40CM DE 1 TIJOLO COM TAMPA DE CONCRETO</v>
          </cell>
          <cell r="C1108" t="str">
            <v>CJ</v>
          </cell>
          <cell r="D1108">
            <v>4224.6099999999997</v>
          </cell>
        </row>
        <row r="1109">
          <cell r="A1109">
            <v>92033</v>
          </cell>
          <cell r="B1109" t="str">
            <v>POSTE DE AÇO GALVANIZADO TIPO RETO, FLANGEADO H=5M COM LUMINÁRIA HERMÉTICA EM ALUMÍNIO FUNDIDO PARA LÂMPADA DE VAPOR DE MERCÚRIO DE 250W - COM APROVAÇÃO DE ILUME/ PMSP</v>
          </cell>
          <cell r="C1109" t="str">
            <v>UN</v>
          </cell>
          <cell r="D1109">
            <v>2314.92</v>
          </cell>
        </row>
        <row r="1110">
          <cell r="A1110">
            <v>92034</v>
          </cell>
          <cell r="B1110" t="str">
            <v>POSTE DE AÇO GALVANIZADO TIPO RETO, FLANGEADO H=7M COM LUMINÁRIA HERMÉTICA EM ALUMÍNIO FUNDIDO PARA LÂMPADA DE VAPOR DE MERCÚRIO DE 250W - COM APROVAÇÃO DE ILUME/ PMSP</v>
          </cell>
          <cell r="C1110" t="str">
            <v>UN</v>
          </cell>
          <cell r="D1110">
            <v>2763.67</v>
          </cell>
        </row>
        <row r="1111">
          <cell r="A1111">
            <v>92035</v>
          </cell>
          <cell r="B1111" t="str">
            <v>POSTE GALVANIZADO, RETO, FLANGEADO, H=5M COM LUMINÁRIA HERMÉTICA TIPO LED DE 150W COM APROVAÇÃO DE ILUME/PMSP, INCLUSIVE CAIXA DE INSPEÇÃO DE ALVENARIA 40X40X40CM DE 1 TIJOLO COM TAMPA DE CONCRETO</v>
          </cell>
          <cell r="C1111" t="str">
            <v>UN</v>
          </cell>
          <cell r="D1111">
            <v>3934.4</v>
          </cell>
        </row>
        <row r="1112">
          <cell r="A1112">
            <v>92036</v>
          </cell>
          <cell r="B1112" t="str">
            <v>POSTE DE AÇO GALVANIZADO, RETO, FLANGEADO, H=5M COM LUMINÁRIA HERMÉTICA TIPO LED DE 120W COM APROVAÇÃO DE ILUME/PMSP, INCLUSIVE CAIXA DE INSPEÇÃO DE ALVENARIA 40X40X40CM DE 1 TIJOLO COM TAMPA DE CONCRETO</v>
          </cell>
          <cell r="C1112" t="str">
            <v>UN</v>
          </cell>
          <cell r="D1112">
            <v>3710.23</v>
          </cell>
        </row>
        <row r="1113">
          <cell r="A1113">
            <v>95000</v>
          </cell>
          <cell r="B1113" t="str">
            <v>DEMOLIÇÕES - ENTRADA E DISTRIBUIÇÃO</v>
          </cell>
          <cell r="C1113" t="str">
            <v>.</v>
          </cell>
          <cell r="D1113" t="str">
            <v>.</v>
          </cell>
        </row>
        <row r="1114">
          <cell r="A1114">
            <v>95001</v>
          </cell>
          <cell r="B1114" t="str">
            <v>REMOÇÃO DE POSTE DE ENTRADA DE ENERGIA EM BAIXA TENSÃO - GALVANIZADO</v>
          </cell>
          <cell r="C1114" t="str">
            <v>UN</v>
          </cell>
          <cell r="D1114">
            <v>223.74</v>
          </cell>
        </row>
        <row r="1115">
          <cell r="A1115">
            <v>95002</v>
          </cell>
          <cell r="B1115" t="str">
            <v>REMOÇÃO DE POSTE DE ENTRADA DE ENERGIA EM BAIXA TENSÃO - CONCRETO</v>
          </cell>
          <cell r="C1115" t="str">
            <v>UN</v>
          </cell>
          <cell r="D1115">
            <v>279.67</v>
          </cell>
        </row>
        <row r="1116">
          <cell r="A1116">
            <v>95003</v>
          </cell>
          <cell r="B1116" t="str">
            <v>REMOÇÃO DE CAIXA DE ENTRADA DE ENERGIA EM BAIXA TENSÃO</v>
          </cell>
          <cell r="C1116" t="str">
            <v>UN</v>
          </cell>
          <cell r="D1116">
            <v>223.74</v>
          </cell>
        </row>
        <row r="1117">
          <cell r="A1117">
            <v>95004</v>
          </cell>
          <cell r="B1117" t="str">
            <v>REMOÇÃO DE ARMAÇÃO TIPO BRAQUETE</v>
          </cell>
          <cell r="C1117" t="str">
            <v>UN</v>
          </cell>
          <cell r="D1117">
            <v>27.97</v>
          </cell>
        </row>
        <row r="1118">
          <cell r="A1118">
            <v>95005</v>
          </cell>
          <cell r="B1118" t="str">
            <v>REMOÇÃO DE CABEÇOTE TIPO "TELESP"</v>
          </cell>
          <cell r="C1118" t="str">
            <v>UN</v>
          </cell>
          <cell r="D1118">
            <v>13.98</v>
          </cell>
        </row>
        <row r="1119">
          <cell r="A1119">
            <v>95006</v>
          </cell>
          <cell r="B1119" t="str">
            <v>REMOÇÃO DE CAIXA DE ENTRADA DE TELEFONE TIPO "TELESP"</v>
          </cell>
          <cell r="C1119" t="str">
            <v>UN</v>
          </cell>
          <cell r="D1119">
            <v>111.87</v>
          </cell>
        </row>
        <row r="1120">
          <cell r="A1120">
            <v>95009</v>
          </cell>
          <cell r="B1120" t="str">
            <v>REMOÇÃO DE PERFILADOS</v>
          </cell>
          <cell r="C1120" t="str">
            <v>M</v>
          </cell>
          <cell r="D1120">
            <v>22.37</v>
          </cell>
        </row>
        <row r="1121">
          <cell r="A1121">
            <v>95010</v>
          </cell>
          <cell r="B1121" t="str">
            <v>REMOÇÃO DE ELETRODUTOS EMBUTIDOS - ATÉ 2"</v>
          </cell>
          <cell r="C1121" t="str">
            <v>M</v>
          </cell>
          <cell r="D1121">
            <v>27.97</v>
          </cell>
        </row>
        <row r="1122">
          <cell r="A1122">
            <v>95011</v>
          </cell>
          <cell r="B1122" t="str">
            <v>REMOÇÃO DE ELETRODUTOS EMBUTIDOS - ACIMA DE 2"</v>
          </cell>
          <cell r="C1122" t="str">
            <v>M</v>
          </cell>
          <cell r="D1122">
            <v>55.93</v>
          </cell>
        </row>
        <row r="1123">
          <cell r="A1123">
            <v>95012</v>
          </cell>
          <cell r="B1123" t="str">
            <v>REMOÇÃO DE ELETRODUTOS APARENTES - ATÉ 2"</v>
          </cell>
          <cell r="C1123" t="str">
            <v>M</v>
          </cell>
          <cell r="D1123">
            <v>13.98</v>
          </cell>
        </row>
        <row r="1124">
          <cell r="A1124">
            <v>95013</v>
          </cell>
          <cell r="B1124" t="str">
            <v>REMOÇÃO DE ELETRODUTOS APARENTES - ACIMA DE 2"</v>
          </cell>
          <cell r="C1124" t="str">
            <v>M</v>
          </cell>
          <cell r="D1124">
            <v>27.97</v>
          </cell>
        </row>
        <row r="1125">
          <cell r="A1125">
            <v>95014</v>
          </cell>
          <cell r="B1125" t="str">
            <v>REMOÇÃO DE CABO EMBUTIDO - ATÉ 16MM2</v>
          </cell>
          <cell r="C1125" t="str">
            <v>M</v>
          </cell>
          <cell r="D1125">
            <v>2.8</v>
          </cell>
        </row>
        <row r="1126">
          <cell r="A1126">
            <v>95015</v>
          </cell>
          <cell r="B1126" t="str">
            <v>REMOÇÃO DE CABO EMBUTIDO - ACIMA DE 16MM2</v>
          </cell>
          <cell r="C1126" t="str">
            <v>M</v>
          </cell>
          <cell r="D1126">
            <v>5.59</v>
          </cell>
        </row>
        <row r="1127">
          <cell r="A1127">
            <v>95016</v>
          </cell>
          <cell r="B1127" t="str">
            <v>REMOÇÃO DE CABO APARENTE - ATÉ 16MM2</v>
          </cell>
          <cell r="C1127" t="str">
            <v>M</v>
          </cell>
          <cell r="D1127">
            <v>3.36</v>
          </cell>
        </row>
        <row r="1128">
          <cell r="A1128">
            <v>95017</v>
          </cell>
          <cell r="B1128" t="str">
            <v>REMOÇÃO DE CABO APARENTE - ACIMA DE 16MM2</v>
          </cell>
          <cell r="C1128" t="str">
            <v>M</v>
          </cell>
          <cell r="D1128">
            <v>6.71</v>
          </cell>
        </row>
        <row r="1129">
          <cell r="A1129">
            <v>95018</v>
          </cell>
          <cell r="B1129" t="str">
            <v>REMOÇÃO DE TERMINAIS OU CONECTORES DE PRESSÃO PARA CABOS</v>
          </cell>
          <cell r="C1129" t="str">
            <v>UN</v>
          </cell>
          <cell r="D1129">
            <v>11.19</v>
          </cell>
        </row>
        <row r="1130">
          <cell r="A1130">
            <v>95020</v>
          </cell>
          <cell r="B1130" t="str">
            <v>REMOÇÃO DE SUPORTE-ISOLADOR TIPO ROLDANA</v>
          </cell>
          <cell r="C1130" t="str">
            <v>UN</v>
          </cell>
          <cell r="D1130">
            <v>11.19</v>
          </cell>
        </row>
        <row r="1131">
          <cell r="A1131">
            <v>95100</v>
          </cell>
          <cell r="B1131" t="str">
            <v>DEMOLIÇÕES - CAIXAS E QUADROS</v>
          </cell>
          <cell r="C1131" t="str">
            <v>.</v>
          </cell>
          <cell r="D1131" t="str">
            <v>.</v>
          </cell>
        </row>
        <row r="1132">
          <cell r="A1132">
            <v>95111</v>
          </cell>
          <cell r="B1132" t="str">
            <v>REMOÇÃO DE ISOLADORES EM QUADROS ELÉTRICOS</v>
          </cell>
          <cell r="C1132" t="str">
            <v>UN</v>
          </cell>
          <cell r="D1132">
            <v>11.19</v>
          </cell>
        </row>
        <row r="1133">
          <cell r="A1133">
            <v>95115</v>
          </cell>
          <cell r="B1133" t="str">
            <v>REMOÇÃO DE DISJUNTOR AUTOMÁTICO UNIPOLAR ATÉ 50A</v>
          </cell>
          <cell r="C1133" t="str">
            <v>UN</v>
          </cell>
          <cell r="D1133">
            <v>16.78</v>
          </cell>
        </row>
        <row r="1134">
          <cell r="A1134">
            <v>95116</v>
          </cell>
          <cell r="B1134" t="str">
            <v>REMOÇÃO DE DISJUNTOR AUTOMÁTICO BIPOLAR ATÉ 50A</v>
          </cell>
          <cell r="C1134" t="str">
            <v>UN</v>
          </cell>
          <cell r="D1134">
            <v>39.15</v>
          </cell>
        </row>
        <row r="1135">
          <cell r="A1135">
            <v>95117</v>
          </cell>
          <cell r="B1135" t="str">
            <v>REMOÇÃO DE DISJUNTOR AUTOMÁTICO TRIPOLAR ATÉ 50A</v>
          </cell>
          <cell r="C1135" t="str">
            <v>UN</v>
          </cell>
          <cell r="D1135">
            <v>72.72</v>
          </cell>
        </row>
        <row r="1136">
          <cell r="A1136">
            <v>95125</v>
          </cell>
          <cell r="B1136" t="str">
            <v>REMOÇÃO DE CAIXA PARA FUSÍVEL OU TOMADA, INSTALADA EM PERFILADOS</v>
          </cell>
          <cell r="C1136" t="str">
            <v>UN</v>
          </cell>
          <cell r="D1136">
            <v>27.97</v>
          </cell>
        </row>
        <row r="1137">
          <cell r="A1137">
            <v>95126</v>
          </cell>
          <cell r="B1137" t="str">
            <v>REMOÇÃO DE QUADRO DE DISTRIBUIÇÃO OU CAIXA DE PASSAGEM</v>
          </cell>
          <cell r="C1137" t="str">
            <v>UN</v>
          </cell>
          <cell r="D1137">
            <v>55.93</v>
          </cell>
        </row>
        <row r="1138">
          <cell r="A1138">
            <v>95127</v>
          </cell>
          <cell r="B1138" t="str">
            <v>REMOÇÃO DE FUNDO DE QUADRO DE DISTRIBUIÇÃO OU CAIXA DE PASSAGEM</v>
          </cell>
          <cell r="C1138" t="str">
            <v>M2</v>
          </cell>
          <cell r="D1138">
            <v>55.93</v>
          </cell>
        </row>
        <row r="1139">
          <cell r="A1139">
            <v>95129</v>
          </cell>
          <cell r="B1139" t="str">
            <v>REMOÇÃO DE TAMPA DE QUADRO DE DISTRIBUIÇÃO OU CAIXA DE PASSAGEM</v>
          </cell>
          <cell r="C1139" t="str">
            <v>M2</v>
          </cell>
          <cell r="D1139">
            <v>55.93</v>
          </cell>
        </row>
        <row r="1140">
          <cell r="A1140">
            <v>95130</v>
          </cell>
          <cell r="B1140" t="str">
            <v>REMOÇÃO DE FECHADURA DE QUADRO DE DISTRIBUIÇÃO OU CAIXA DE PASSAGEM</v>
          </cell>
          <cell r="C1140" t="str">
            <v>UN</v>
          </cell>
          <cell r="D1140">
            <v>11.19</v>
          </cell>
        </row>
        <row r="1141">
          <cell r="A1141">
            <v>95132</v>
          </cell>
          <cell r="B1141" t="str">
            <v>REMOÇÃO DE DISJUNTOR AUTOMÁTICO TIPO "QUICK-LAG"</v>
          </cell>
          <cell r="C1141" t="str">
            <v>UN</v>
          </cell>
          <cell r="D1141">
            <v>13.98</v>
          </cell>
        </row>
        <row r="1142">
          <cell r="A1142">
            <v>95134</v>
          </cell>
          <cell r="B1142" t="str">
            <v>REMOÇÃO DE BASE EM CHAPA DE FERRO PARA DISJUNTOR TIPO "QUICK-LAG"</v>
          </cell>
          <cell r="C1142" t="str">
            <v>UN</v>
          </cell>
          <cell r="D1142">
            <v>13.98</v>
          </cell>
        </row>
        <row r="1143">
          <cell r="A1143">
            <v>95135</v>
          </cell>
          <cell r="B1143" t="str">
            <v>REMOÇÃO DE CAPACITOR PARA CORREÇÃO DE FATOR DE POTÊNCIA</v>
          </cell>
          <cell r="C1143" t="str">
            <v>UN</v>
          </cell>
          <cell r="D1143">
            <v>322.94</v>
          </cell>
        </row>
        <row r="1144">
          <cell r="A1144">
            <v>95136</v>
          </cell>
          <cell r="B1144" t="str">
            <v>REMOÇÃO DE CHAVE SECCIONADORA TIPO FACA - BASE DE MÁRMORE OU ARDÓSIA</v>
          </cell>
          <cell r="C1144" t="str">
            <v>UN</v>
          </cell>
          <cell r="D1144">
            <v>27.97</v>
          </cell>
        </row>
        <row r="1145">
          <cell r="A1145">
            <v>95137</v>
          </cell>
          <cell r="B1145" t="str">
            <v>REMOÇÃO DE CHAVE SECCIONADORA OU BASE PARA FUSÍVEIS TIPO NH - UNIPOLAR</v>
          </cell>
          <cell r="C1145" t="str">
            <v>UN</v>
          </cell>
          <cell r="D1145">
            <v>27.97</v>
          </cell>
        </row>
        <row r="1146">
          <cell r="A1146">
            <v>95138</v>
          </cell>
          <cell r="B1146" t="str">
            <v>REMOÇÃO DE CHAVE SECCIONADORA OU BASE PARA FUSÍVEIS TIPO NH - TRIPOLAR</v>
          </cell>
          <cell r="C1146" t="str">
            <v>UN</v>
          </cell>
          <cell r="D1146">
            <v>41.95</v>
          </cell>
        </row>
        <row r="1147">
          <cell r="A1147">
            <v>95139</v>
          </cell>
          <cell r="B1147" t="str">
            <v>REMOÇÃO DE BASE PARA FUSÍVEIS TIPO "DIAZED"</v>
          </cell>
          <cell r="C1147" t="str">
            <v>UN</v>
          </cell>
          <cell r="D1147">
            <v>13.98</v>
          </cell>
        </row>
        <row r="1148">
          <cell r="A1148">
            <v>95200</v>
          </cell>
          <cell r="B1148" t="str">
            <v>DEMOLIÇÕES - PONTOS E APARELHOS</v>
          </cell>
          <cell r="C1148" t="str">
            <v>.</v>
          </cell>
          <cell r="D1148" t="str">
            <v>.</v>
          </cell>
        </row>
        <row r="1149">
          <cell r="A1149">
            <v>95201</v>
          </cell>
          <cell r="B1149" t="str">
            <v>REMOÇÃO DE SOQUETE</v>
          </cell>
          <cell r="C1149" t="str">
            <v>UN</v>
          </cell>
          <cell r="D1149">
            <v>11.19</v>
          </cell>
        </row>
        <row r="1150">
          <cell r="A1150">
            <v>95202</v>
          </cell>
          <cell r="B1150" t="str">
            <v>REMOÇÃO DE REATOR PARA LÂMPADA FLUORESCENTE</v>
          </cell>
          <cell r="C1150" t="str">
            <v>UN</v>
          </cell>
          <cell r="D1150">
            <v>27.97</v>
          </cell>
        </row>
        <row r="1151">
          <cell r="A1151">
            <v>95203</v>
          </cell>
          <cell r="B1151" t="str">
            <v>REMOÇÃO DE LÂMPADA INCANDESCENTE OU FLUORESCENTE</v>
          </cell>
          <cell r="C1151" t="str">
            <v>UN</v>
          </cell>
          <cell r="D1151">
            <v>2.4</v>
          </cell>
        </row>
        <row r="1152">
          <cell r="A1152">
            <v>95204</v>
          </cell>
          <cell r="B1152" t="str">
            <v>REMOÇÃO DE LÂMPADA DE VAPOR DE MERCÚRIO, SÓDIO OU MISTA</v>
          </cell>
          <cell r="C1152" t="str">
            <v>UN</v>
          </cell>
          <cell r="D1152">
            <v>16.78</v>
          </cell>
        </row>
        <row r="1153">
          <cell r="A1153">
            <v>95205</v>
          </cell>
          <cell r="B1153" t="str">
            <v>REMOÇÃO DE PLACA DIFUSORA PARA LÂMPADA FLUORESCENTE</v>
          </cell>
          <cell r="C1153" t="str">
            <v>UN</v>
          </cell>
          <cell r="D1153">
            <v>2.4</v>
          </cell>
        </row>
        <row r="1154">
          <cell r="A1154">
            <v>95206</v>
          </cell>
          <cell r="B1154" t="str">
            <v>REMOÇÃO DE INTERRUPTOR, TOMADA, BOTÃO DE CAMPAINHA OU CIGARRA</v>
          </cell>
          <cell r="C1154" t="str">
            <v>UN</v>
          </cell>
          <cell r="D1154">
            <v>22.37</v>
          </cell>
        </row>
        <row r="1155">
          <cell r="A1155">
            <v>95208</v>
          </cell>
          <cell r="B1155" t="str">
            <v>REMOÇÃO DE REATOR PARA LÂMPADA HG/NA - EM CAIXA DE PASSAGEM</v>
          </cell>
          <cell r="C1155" t="str">
            <v>UN</v>
          </cell>
          <cell r="D1155">
            <v>27.97</v>
          </cell>
        </row>
        <row r="1156">
          <cell r="A1156">
            <v>95209</v>
          </cell>
          <cell r="B1156" t="str">
            <v>REMOÇÃO DE REATOR PARA LÂMPADA HG/NA - EM POSTE</v>
          </cell>
          <cell r="C1156" t="str">
            <v>UN</v>
          </cell>
          <cell r="D1156">
            <v>55.93</v>
          </cell>
        </row>
        <row r="1157">
          <cell r="A1157">
            <v>95210</v>
          </cell>
          <cell r="B1157" t="str">
            <v>REMOÇÃO DE LUMINÁRIA INTERNA PARA LÂMPADA INCANDESCENTE</v>
          </cell>
          <cell r="C1157" t="str">
            <v>UN</v>
          </cell>
          <cell r="D1157">
            <v>22.37</v>
          </cell>
        </row>
        <row r="1158">
          <cell r="A1158">
            <v>95211</v>
          </cell>
          <cell r="B1158" t="str">
            <v>REMOÇÃO DE LUMINÁRIA INTERNA PARA LÂMPADA FLUORESCENTE</v>
          </cell>
          <cell r="C1158" t="str">
            <v>UN</v>
          </cell>
          <cell r="D1158">
            <v>41.95</v>
          </cell>
        </row>
        <row r="1159">
          <cell r="A1159">
            <v>95212</v>
          </cell>
          <cell r="B1159" t="str">
            <v>REMOÇÃO DE LUMINÁRIA EXTERNA INSTALADA EM POSTE</v>
          </cell>
          <cell r="C1159" t="str">
            <v>UN</v>
          </cell>
          <cell r="D1159">
            <v>83.9</v>
          </cell>
        </row>
        <row r="1160">
          <cell r="A1160">
            <v>95213</v>
          </cell>
          <cell r="B1160" t="str">
            <v>REMOÇÃO DE LUMINÁRIA EXTERNA INSTALADA EM BRAÇO DE FERRO</v>
          </cell>
          <cell r="C1160" t="str">
            <v>UN</v>
          </cell>
          <cell r="D1160">
            <v>83.9</v>
          </cell>
        </row>
        <row r="1161">
          <cell r="A1161">
            <v>95214</v>
          </cell>
          <cell r="B1161" t="str">
            <v>REMOÇÃO DE LUMINÁRIA A PROVA DE TEMPO, GASES E VAPOR</v>
          </cell>
          <cell r="C1161" t="str">
            <v>UN</v>
          </cell>
          <cell r="D1161">
            <v>27.97</v>
          </cell>
        </row>
        <row r="1162">
          <cell r="A1162">
            <v>95218</v>
          </cell>
          <cell r="B1162" t="str">
            <v>REMOÇÃO DE PROJETOR DE FACHADA</v>
          </cell>
          <cell r="C1162" t="str">
            <v>UN</v>
          </cell>
          <cell r="D1162">
            <v>83.9</v>
          </cell>
        </row>
        <row r="1163">
          <cell r="A1163">
            <v>95219</v>
          </cell>
          <cell r="B1163" t="str">
            <v>REMOÇÃO DE PROJETOR DE JARDIM</v>
          </cell>
          <cell r="C1163" t="str">
            <v>UN</v>
          </cell>
          <cell r="D1163">
            <v>55.93</v>
          </cell>
        </row>
        <row r="1164">
          <cell r="A1164">
            <v>95220</v>
          </cell>
          <cell r="B1164" t="str">
            <v>REMOÇÃO DE CRUZETA DE FERRO PARA FIXAÇÃO DE PROJETOR</v>
          </cell>
          <cell r="C1164" t="str">
            <v>UN</v>
          </cell>
          <cell r="D1164">
            <v>83.9</v>
          </cell>
        </row>
        <row r="1165">
          <cell r="A1165">
            <v>95225</v>
          </cell>
          <cell r="B1165" t="str">
            <v>REMOÇÃO DE BRAÇO DE LUMINÁRIA</v>
          </cell>
          <cell r="C1165" t="str">
            <v>UN</v>
          </cell>
          <cell r="D1165">
            <v>44.75</v>
          </cell>
        </row>
        <row r="1166">
          <cell r="A1166">
            <v>95300</v>
          </cell>
          <cell r="B1166" t="str">
            <v>DEMOLIÇÕES - PÁRA-RAIOS E OUTROS</v>
          </cell>
          <cell r="C1166" t="str">
            <v>.</v>
          </cell>
          <cell r="D1166" t="str">
            <v>.</v>
          </cell>
        </row>
        <row r="1167">
          <cell r="A1167">
            <v>95310</v>
          </cell>
          <cell r="B1167" t="str">
            <v>REMOÇÃO DE CAPTOR DE PÁRA-RAIOS - TIPO FRANKLIN</v>
          </cell>
          <cell r="C1167" t="str">
            <v>UN</v>
          </cell>
          <cell r="D1167">
            <v>27.97</v>
          </cell>
        </row>
        <row r="1168">
          <cell r="A1168">
            <v>95311</v>
          </cell>
          <cell r="B1168" t="str">
            <v>REMOÇÃO DE CAPTOR DE PÁRA-RAIOS - RADIOATIVO</v>
          </cell>
          <cell r="C1168" t="str">
            <v>UN</v>
          </cell>
          <cell r="D1168">
            <v>27.97</v>
          </cell>
        </row>
        <row r="1169">
          <cell r="A1169">
            <v>95314</v>
          </cell>
          <cell r="B1169" t="str">
            <v>REMOÇÃO DE CORDOALHA DE COBRE NÚ</v>
          </cell>
          <cell r="C1169" t="str">
            <v>M</v>
          </cell>
          <cell r="D1169">
            <v>11.19</v>
          </cell>
        </row>
        <row r="1170">
          <cell r="A1170">
            <v>95315</v>
          </cell>
          <cell r="B1170" t="str">
            <v>REMOÇÃO DE CABO DE COBRE NÚ, PARA ATERRAMENTO</v>
          </cell>
          <cell r="C1170" t="str">
            <v>M</v>
          </cell>
          <cell r="D1170">
            <v>13.98</v>
          </cell>
        </row>
        <row r="1171">
          <cell r="A1171">
            <v>95316</v>
          </cell>
          <cell r="B1171" t="str">
            <v>REMOÇÃO DE CONECTOR TIPO "SPLIT-BOLT"</v>
          </cell>
          <cell r="C1171" t="str">
            <v>UN</v>
          </cell>
          <cell r="D1171">
            <v>11.19</v>
          </cell>
        </row>
        <row r="1172">
          <cell r="A1172">
            <v>95320</v>
          </cell>
          <cell r="B1172" t="str">
            <v>REMOÇÃO DE BASE E HASTE DE PÁRA-RAIOS</v>
          </cell>
          <cell r="C1172" t="str">
            <v>UN</v>
          </cell>
          <cell r="D1172">
            <v>55.93</v>
          </cell>
        </row>
        <row r="1173">
          <cell r="A1173">
            <v>95321</v>
          </cell>
          <cell r="B1173" t="str">
            <v>REMOÇÃO DE CABO DE AÇO E ESTICADORES</v>
          </cell>
          <cell r="C1173" t="str">
            <v>M</v>
          </cell>
          <cell r="D1173">
            <v>27.97</v>
          </cell>
        </row>
        <row r="1174">
          <cell r="A1174">
            <v>95322</v>
          </cell>
          <cell r="B1174" t="str">
            <v>REMOÇÃO DE BRAÇADEIRA PARA 3 ESTAIS</v>
          </cell>
          <cell r="C1174" t="str">
            <v>UN</v>
          </cell>
          <cell r="D1174">
            <v>27.97</v>
          </cell>
        </row>
        <row r="1175">
          <cell r="A1175">
            <v>95325</v>
          </cell>
          <cell r="B1175" t="str">
            <v>REMOÇÃO DE TUBO DE PROTEÇÃO PARA CORDOALHA, INCLUSIVE FIXAÇÕES</v>
          </cell>
          <cell r="C1175" t="str">
            <v>UN</v>
          </cell>
          <cell r="D1175">
            <v>55.93</v>
          </cell>
        </row>
        <row r="1176">
          <cell r="A1176">
            <v>95355</v>
          </cell>
          <cell r="B1176" t="str">
            <v>REMOÇÃO DE AUTOMÁTICO DE BÓIA</v>
          </cell>
          <cell r="C1176" t="str">
            <v>UN</v>
          </cell>
          <cell r="D1176">
            <v>33.56</v>
          </cell>
        </row>
        <row r="1177">
          <cell r="A1177">
            <v>95356</v>
          </cell>
          <cell r="B1177" t="str">
            <v>REMOÇÃO DE CONTACTOR MAGNÉTICO E RELÊS PARA QUADRO DE COMANDO</v>
          </cell>
          <cell r="C1177" t="str">
            <v>UN</v>
          </cell>
          <cell r="D1177">
            <v>55.93</v>
          </cell>
        </row>
        <row r="1178">
          <cell r="A1178">
            <v>95360</v>
          </cell>
          <cell r="B1178" t="str">
            <v>REMOÇÃO DE POSTE DE FERRO, INCLUSIVE BASE DE FIXAÇÃO</v>
          </cell>
          <cell r="C1178" t="str">
            <v>UN</v>
          </cell>
          <cell r="D1178">
            <v>279.67</v>
          </cell>
        </row>
        <row r="1179">
          <cell r="A1179">
            <v>95361</v>
          </cell>
          <cell r="B1179" t="str">
            <v>REMOÇÃO DE POSTE DE FERRO ENGASTADO NO SOLO</v>
          </cell>
          <cell r="C1179" t="str">
            <v>UN</v>
          </cell>
          <cell r="D1179">
            <v>447.48</v>
          </cell>
        </row>
        <row r="1180">
          <cell r="A1180">
            <v>95362</v>
          </cell>
          <cell r="B1180" t="str">
            <v>REMOÇÃO DE POSTE DE CONCRETO EM REDE DE ENERGIA</v>
          </cell>
          <cell r="C1180" t="str">
            <v>UN</v>
          </cell>
          <cell r="D1180">
            <v>279.67</v>
          </cell>
        </row>
        <row r="1181">
          <cell r="A1181">
            <v>95400</v>
          </cell>
          <cell r="B1181" t="str">
            <v>DEMOLIÇÕES - CABINE PRIMÁRIA</v>
          </cell>
          <cell r="C1181" t="str">
            <v>.</v>
          </cell>
          <cell r="D1181" t="str">
            <v>.</v>
          </cell>
        </row>
        <row r="1182">
          <cell r="A1182">
            <v>95401</v>
          </cell>
          <cell r="B1182" t="str">
            <v>REMOÇÃO DE ISOLADOR TIPO DISCO, INCLUSIVE GANCHO DE SUSTENTAÇÃO</v>
          </cell>
          <cell r="C1182" t="str">
            <v>UN</v>
          </cell>
          <cell r="D1182">
            <v>8.39</v>
          </cell>
        </row>
        <row r="1183">
          <cell r="A1183">
            <v>95402</v>
          </cell>
          <cell r="B1183" t="str">
            <v>REMOÇÃO DE ISOLADOR TIPO CASTANHA, INCLUSIVE GANCHO DE SUSTENTAÇÃO</v>
          </cell>
          <cell r="C1183" t="str">
            <v>UN</v>
          </cell>
          <cell r="D1183">
            <v>2.4</v>
          </cell>
        </row>
        <row r="1184">
          <cell r="A1184">
            <v>95403</v>
          </cell>
          <cell r="B1184" t="str">
            <v>REMOÇÃO DE ISOLADOR TIPO PINO PARA A.T. INCLUSIVE PINO</v>
          </cell>
          <cell r="C1184" t="str">
            <v>UN</v>
          </cell>
          <cell r="D1184">
            <v>13.98</v>
          </cell>
        </row>
        <row r="1185">
          <cell r="A1185">
            <v>95404</v>
          </cell>
          <cell r="B1185" t="str">
            <v>REMOÇÃO DE ISOLADOR TIPO PEDESTAL PARA A.T.</v>
          </cell>
          <cell r="C1185" t="str">
            <v>UN</v>
          </cell>
          <cell r="D1185">
            <v>11.19</v>
          </cell>
        </row>
        <row r="1186">
          <cell r="A1186">
            <v>95405</v>
          </cell>
          <cell r="B1186" t="str">
            <v>REMOÇÃO DE CRUZETA DE MADEIRA</v>
          </cell>
          <cell r="C1186" t="str">
            <v>UN</v>
          </cell>
          <cell r="D1186">
            <v>79.959999999999994</v>
          </cell>
        </row>
        <row r="1187">
          <cell r="A1187">
            <v>95406</v>
          </cell>
          <cell r="B1187" t="str">
            <v>REMOÇÃO DE BUCHA DE PASSAGEM INTERNA/EXTERNA PARA A.T.</v>
          </cell>
          <cell r="C1187" t="str">
            <v>UN</v>
          </cell>
          <cell r="D1187">
            <v>22.37</v>
          </cell>
        </row>
        <row r="1188">
          <cell r="A1188">
            <v>95407</v>
          </cell>
          <cell r="B1188" t="str">
            <v>REMOÇÃO DE CHAPA DE FERRO PARA BUCHA DE PASSAGEM</v>
          </cell>
          <cell r="C1188" t="str">
            <v>UN</v>
          </cell>
          <cell r="D1188">
            <v>22.37</v>
          </cell>
        </row>
        <row r="1189">
          <cell r="A1189">
            <v>95408</v>
          </cell>
          <cell r="B1189" t="str">
            <v>REMOÇÃO DE VERGALHÃO DE COBRE 3/8"</v>
          </cell>
          <cell r="C1189" t="str">
            <v>M</v>
          </cell>
          <cell r="D1189">
            <v>11.19</v>
          </cell>
        </row>
        <row r="1190">
          <cell r="A1190">
            <v>95409</v>
          </cell>
          <cell r="B1190" t="str">
            <v>REMOÇÃO DE TERMINAL OU CONECTOR PARA VERGALHÃO DE COBRE</v>
          </cell>
          <cell r="C1190" t="str">
            <v>UN</v>
          </cell>
          <cell r="D1190">
            <v>4.8099999999999996</v>
          </cell>
        </row>
        <row r="1191">
          <cell r="A1191">
            <v>95410</v>
          </cell>
          <cell r="B1191" t="str">
            <v>REMOÇÃO DE CHAVE SECCIONADORA TRIPOLAR</v>
          </cell>
          <cell r="C1191" t="str">
            <v>UN</v>
          </cell>
          <cell r="D1191">
            <v>159.91999999999999</v>
          </cell>
        </row>
        <row r="1192">
          <cell r="A1192">
            <v>95411</v>
          </cell>
          <cell r="B1192" t="str">
            <v>REMOÇÃO DE TRANSFORMADOR DE POTENCIAL</v>
          </cell>
          <cell r="C1192" t="str">
            <v>UN</v>
          </cell>
          <cell r="D1192">
            <v>36.36</v>
          </cell>
        </row>
        <row r="1193">
          <cell r="A1193">
            <v>95412</v>
          </cell>
          <cell r="B1193" t="str">
            <v>REMOÇÃO DE DISJUNTOR A ÓLEO - VOL NORMAL OU REDUZIDO</v>
          </cell>
          <cell r="C1193" t="str">
            <v>UN</v>
          </cell>
          <cell r="D1193">
            <v>211.07</v>
          </cell>
        </row>
        <row r="1194">
          <cell r="A1194">
            <v>95413</v>
          </cell>
          <cell r="B1194" t="str">
            <v>REMOÇÃO DE TRANSFORMADOR DE POTÊNCIA CLASSE 15KV</v>
          </cell>
          <cell r="C1194" t="str">
            <v>UN</v>
          </cell>
          <cell r="D1194">
            <v>410.98</v>
          </cell>
        </row>
        <row r="1195">
          <cell r="A1195">
            <v>95414</v>
          </cell>
          <cell r="B1195" t="str">
            <v>REMOÇÃO DE CHAVE FUSÍVEL TIPO MATHEUS</v>
          </cell>
          <cell r="C1195" t="str">
            <v>UN</v>
          </cell>
          <cell r="D1195">
            <v>83.9</v>
          </cell>
        </row>
        <row r="1196">
          <cell r="A1196">
            <v>95415</v>
          </cell>
          <cell r="B1196" t="str">
            <v>REMOÇÃO DE SUPORTE DE TRANSFORMADOR EM POSTE</v>
          </cell>
          <cell r="C1196" t="str">
            <v>UN</v>
          </cell>
          <cell r="D1196">
            <v>38.44</v>
          </cell>
        </row>
        <row r="1197">
          <cell r="A1197">
            <v>95416</v>
          </cell>
          <cell r="B1197" t="str">
            <v>REMOÇÃO DE CABOS DE A.T. EM LINHA AÉREA ATÉ 35MM2</v>
          </cell>
          <cell r="C1197" t="str">
            <v>M</v>
          </cell>
          <cell r="D1197">
            <v>39.979999999999997</v>
          </cell>
        </row>
        <row r="1198">
          <cell r="A1198">
            <v>95417</v>
          </cell>
          <cell r="B1198" t="str">
            <v>REMOÇÃO DE PÁRA-RAIOS TIPO CRISTAL VALVE CLASSE 15KV</v>
          </cell>
          <cell r="C1198" t="str">
            <v>UN</v>
          </cell>
          <cell r="D1198">
            <v>119.94</v>
          </cell>
        </row>
        <row r="1199">
          <cell r="A1199">
            <v>95418</v>
          </cell>
          <cell r="B1199" t="str">
            <v>REMOÇÃO DE CONTATORES E RELÊS EM GERAL</v>
          </cell>
          <cell r="C1199" t="str">
            <v>UN</v>
          </cell>
          <cell r="D1199">
            <v>104.36</v>
          </cell>
        </row>
        <row r="1200">
          <cell r="A1200">
            <v>95419</v>
          </cell>
          <cell r="B1200" t="str">
            <v>REMOÇÃO DE MUFLA INTERNA UNIPOLAR/TRIPOLAR</v>
          </cell>
          <cell r="C1200" t="str">
            <v>UN</v>
          </cell>
          <cell r="D1200">
            <v>79.959999999999994</v>
          </cell>
        </row>
        <row r="1201">
          <cell r="A1201">
            <v>95420</v>
          </cell>
          <cell r="B1201" t="str">
            <v>REMOÇÃO DE BUCHA DE PASSAGEM PARA NEUTRO - 1KV</v>
          </cell>
          <cell r="C1201" t="str">
            <v>UN</v>
          </cell>
          <cell r="D1201">
            <v>16.78</v>
          </cell>
        </row>
        <row r="1202">
          <cell r="A1202">
            <v>95421</v>
          </cell>
          <cell r="B1202" t="str">
            <v>REMOÇÃO DE ÓLEO ISOLANTE DE TRANSFORMADOR OU DISJUNTOR</v>
          </cell>
          <cell r="C1202" t="str">
            <v>L</v>
          </cell>
          <cell r="D1202">
            <v>0.96</v>
          </cell>
        </row>
        <row r="1203">
          <cell r="A1203">
            <v>95422</v>
          </cell>
          <cell r="B1203" t="str">
            <v>REMOÇÃO DE SELA PARA CRUZETA DE MADEIRA</v>
          </cell>
          <cell r="C1203" t="str">
            <v>UN</v>
          </cell>
          <cell r="D1203">
            <v>12.01</v>
          </cell>
        </row>
        <row r="1204">
          <cell r="A1204">
            <v>95423</v>
          </cell>
          <cell r="B1204" t="str">
            <v>REMOÇÃO DE FUSÍVEL EM ALTA TENSÃO TIPO "HH"</v>
          </cell>
          <cell r="C1204" t="str">
            <v>UN</v>
          </cell>
          <cell r="D1204">
            <v>27.97</v>
          </cell>
        </row>
        <row r="1205">
          <cell r="A1205">
            <v>95424</v>
          </cell>
          <cell r="B1205" t="str">
            <v>REMOÇÃO DE ELO FUSÍVEL EM CHAVE TIPO MATHEUS</v>
          </cell>
          <cell r="C1205" t="str">
            <v>UN</v>
          </cell>
          <cell r="D1205">
            <v>16.78</v>
          </cell>
        </row>
        <row r="1206">
          <cell r="A1206">
            <v>95425</v>
          </cell>
          <cell r="B1206" t="str">
            <v>REMOÇÃO DE RELÊ OU BOBINA - DISJUNTOR DE A.T.</v>
          </cell>
          <cell r="C1206" t="str">
            <v>UN</v>
          </cell>
          <cell r="D1206">
            <v>25.53</v>
          </cell>
        </row>
        <row r="1207">
          <cell r="A1207">
            <v>95426</v>
          </cell>
          <cell r="B1207" t="str">
            <v>REMOÇÃO DE MUFLA EXTERNA UNIPOLAR / TRIPOLAR</v>
          </cell>
          <cell r="C1207" t="str">
            <v>UN</v>
          </cell>
          <cell r="D1207">
            <v>119.94</v>
          </cell>
        </row>
        <row r="1208">
          <cell r="A1208">
            <v>95427</v>
          </cell>
          <cell r="B1208" t="str">
            <v>REMOÇÃO DE MUFLA INTERNA UNIPOLAR / TRIPOLAR</v>
          </cell>
          <cell r="C1208" t="str">
            <v>UN</v>
          </cell>
          <cell r="D1208">
            <v>79.959999999999994</v>
          </cell>
        </row>
        <row r="1209">
          <cell r="A1209">
            <v>96000</v>
          </cell>
          <cell r="B1209" t="str">
            <v>RETIRADAS - ENTRADA E DISTRIBUIÇÃO</v>
          </cell>
          <cell r="C1209" t="str">
            <v>.</v>
          </cell>
          <cell r="D1209" t="str">
            <v>.</v>
          </cell>
        </row>
        <row r="1210">
          <cell r="A1210">
            <v>96001</v>
          </cell>
          <cell r="B1210" t="str">
            <v>RETIRADA DE POSTE DE ENTRADA DE ENERGIA EM BAIXA TENSÃO - GALVANIZADO</v>
          </cell>
          <cell r="C1210" t="str">
            <v>UN</v>
          </cell>
          <cell r="D1210">
            <v>223.74</v>
          </cell>
        </row>
        <row r="1211">
          <cell r="A1211">
            <v>96002</v>
          </cell>
          <cell r="B1211" t="str">
            <v>RETIRADA DE POSTE DE ENTRADA DE ENERGIA EM BAIXA TENSÃO - CONCRETO</v>
          </cell>
          <cell r="C1211" t="str">
            <v>UN</v>
          </cell>
          <cell r="D1211">
            <v>279.67</v>
          </cell>
        </row>
        <row r="1212">
          <cell r="A1212">
            <v>96003</v>
          </cell>
          <cell r="B1212" t="str">
            <v>RETIRADA DE CAIXA DE ENTRADA DE ENERGIA EM BAIXA TENSÃO</v>
          </cell>
          <cell r="C1212" t="str">
            <v>UN</v>
          </cell>
          <cell r="D1212">
            <v>251.71</v>
          </cell>
        </row>
        <row r="1213">
          <cell r="A1213">
            <v>96004</v>
          </cell>
          <cell r="B1213" t="str">
            <v>RETIRADA DE ARMAÇÃO TIPO BRAQUETE</v>
          </cell>
          <cell r="C1213" t="str">
            <v>UN</v>
          </cell>
          <cell r="D1213">
            <v>27.97</v>
          </cell>
        </row>
        <row r="1214">
          <cell r="A1214">
            <v>96005</v>
          </cell>
          <cell r="B1214" t="str">
            <v>RETIRADA DE CABEÇOTE TIPO "TELESP"</v>
          </cell>
          <cell r="C1214" t="str">
            <v>UN</v>
          </cell>
          <cell r="D1214">
            <v>13.98</v>
          </cell>
        </row>
        <row r="1215">
          <cell r="A1215">
            <v>96008</v>
          </cell>
          <cell r="B1215" t="str">
            <v>RETIRADA DE CONDULETE</v>
          </cell>
          <cell r="C1215" t="str">
            <v>UN</v>
          </cell>
          <cell r="D1215">
            <v>27.97</v>
          </cell>
        </row>
        <row r="1216">
          <cell r="A1216">
            <v>96009</v>
          </cell>
          <cell r="B1216" t="str">
            <v>RETIRADA DE PERFILADOS</v>
          </cell>
          <cell r="C1216" t="str">
            <v>M</v>
          </cell>
          <cell r="D1216">
            <v>22.37</v>
          </cell>
        </row>
        <row r="1217">
          <cell r="A1217">
            <v>96012</v>
          </cell>
          <cell r="B1217" t="str">
            <v>RETIRADA DE ELETRODUTOS APARENTES - ATÉ 2"</v>
          </cell>
          <cell r="C1217" t="str">
            <v>M</v>
          </cell>
          <cell r="D1217">
            <v>13.98</v>
          </cell>
        </row>
        <row r="1218">
          <cell r="A1218">
            <v>96013</v>
          </cell>
          <cell r="B1218" t="str">
            <v>RETIRADA DE ELETRODUTOS APARENTES - ACIMA DE 2"</v>
          </cell>
          <cell r="C1218" t="str">
            <v>M</v>
          </cell>
          <cell r="D1218">
            <v>27.97</v>
          </cell>
        </row>
        <row r="1219">
          <cell r="A1219">
            <v>96014</v>
          </cell>
          <cell r="B1219" t="str">
            <v>RETIRADA DE FIO EMBUTIDO - ATÉ 16MM2</v>
          </cell>
          <cell r="C1219" t="str">
            <v>M</v>
          </cell>
          <cell r="D1219">
            <v>2.8</v>
          </cell>
        </row>
        <row r="1220">
          <cell r="A1220">
            <v>96015</v>
          </cell>
          <cell r="B1220" t="str">
            <v>RETIRADA DE CABO EMBUTIDO - ACIMA DE 16MM2</v>
          </cell>
          <cell r="C1220" t="str">
            <v>M</v>
          </cell>
          <cell r="D1220">
            <v>5.59</v>
          </cell>
        </row>
        <row r="1221">
          <cell r="A1221">
            <v>96016</v>
          </cell>
          <cell r="B1221" t="str">
            <v>RETIRADA DE FIO APARENTE - ATÉ 16MM2</v>
          </cell>
          <cell r="C1221" t="str">
            <v>M</v>
          </cell>
          <cell r="D1221">
            <v>3.36</v>
          </cell>
        </row>
        <row r="1222">
          <cell r="A1222">
            <v>96017</v>
          </cell>
          <cell r="B1222" t="str">
            <v>RETIRADA DE CABO APARENTE - ACIMA DE 16MM2</v>
          </cell>
          <cell r="C1222" t="str">
            <v>M</v>
          </cell>
          <cell r="D1222">
            <v>6.71</v>
          </cell>
        </row>
        <row r="1223">
          <cell r="A1223">
            <v>96018</v>
          </cell>
          <cell r="B1223" t="str">
            <v>RETIRADA DE TERMINAIS OU CONECTORES DE PRESSÃO PARA CABOS</v>
          </cell>
          <cell r="C1223" t="str">
            <v>UN</v>
          </cell>
          <cell r="D1223">
            <v>11.19</v>
          </cell>
        </row>
        <row r="1224">
          <cell r="A1224">
            <v>96020</v>
          </cell>
          <cell r="B1224" t="str">
            <v>RETIRADA DE SUPORTE-ISOLADOR TIPO ROLDANA</v>
          </cell>
          <cell r="C1224" t="str">
            <v>UN</v>
          </cell>
          <cell r="D1224">
            <v>11.19</v>
          </cell>
        </row>
        <row r="1225">
          <cell r="A1225">
            <v>96100</v>
          </cell>
          <cell r="B1225" t="str">
            <v>RETIRADAS - CAIXAS E QUADROS</v>
          </cell>
          <cell r="C1225" t="str">
            <v>.</v>
          </cell>
          <cell r="D1225" t="str">
            <v>.</v>
          </cell>
        </row>
        <row r="1226">
          <cell r="A1226">
            <v>96110</v>
          </cell>
          <cell r="B1226" t="str">
            <v>RETIRADA DE BARRAMENTOS EM QUADROS ELÉTRICOS</v>
          </cell>
          <cell r="C1226" t="str">
            <v>M</v>
          </cell>
          <cell r="D1226">
            <v>44.75</v>
          </cell>
        </row>
        <row r="1227">
          <cell r="A1227">
            <v>96111</v>
          </cell>
          <cell r="B1227" t="str">
            <v>RETIRADA DE ISOLADORES EM QUADROS ELÉTRICOS</v>
          </cell>
          <cell r="C1227" t="str">
            <v>UN</v>
          </cell>
          <cell r="D1227">
            <v>11.19</v>
          </cell>
        </row>
        <row r="1228">
          <cell r="A1228">
            <v>96115</v>
          </cell>
          <cell r="B1228" t="str">
            <v>RETIRADA DE DISJUNTOR AUTOMÁTICO UNIPOLAR ATÉ 50A</v>
          </cell>
          <cell r="C1228" t="str">
            <v>UN</v>
          </cell>
          <cell r="D1228">
            <v>16.78</v>
          </cell>
        </row>
        <row r="1229">
          <cell r="A1229">
            <v>96116</v>
          </cell>
          <cell r="B1229" t="str">
            <v>RETIRADA DE DISJUNTOR AUTOMÁTICO BIPOLAR ATÉ 50A</v>
          </cell>
          <cell r="C1229" t="str">
            <v>UN</v>
          </cell>
          <cell r="D1229">
            <v>39.15</v>
          </cell>
        </row>
        <row r="1230">
          <cell r="A1230">
            <v>96117</v>
          </cell>
          <cell r="B1230" t="str">
            <v>RETIRADA DE DISJUNTOR AUTOMÁTICO TRIPOLAR ATÉ 50A</v>
          </cell>
          <cell r="C1230" t="str">
            <v>UN</v>
          </cell>
          <cell r="D1230">
            <v>72.72</v>
          </cell>
        </row>
        <row r="1231">
          <cell r="A1231">
            <v>96125</v>
          </cell>
          <cell r="B1231" t="str">
            <v>RETIRADA DE CAIXA PARA FUSÍVEL OU TOMADA, INSTALADA EM PERFILADOS</v>
          </cell>
          <cell r="C1231" t="str">
            <v>UN</v>
          </cell>
          <cell r="D1231">
            <v>27.97</v>
          </cell>
        </row>
        <row r="1232">
          <cell r="A1232">
            <v>96126</v>
          </cell>
          <cell r="B1232" t="str">
            <v>RETIRADA DE QUADRO DE DISTRIBUIÇÃO OU CAIXA DE PASSAGEM</v>
          </cell>
          <cell r="C1232" t="str">
            <v>M2</v>
          </cell>
          <cell r="D1232">
            <v>111.87</v>
          </cell>
        </row>
        <row r="1233">
          <cell r="A1233">
            <v>96130</v>
          </cell>
          <cell r="B1233" t="str">
            <v>RETIRADA DE FECHADURA DE QUADRO DE DISTRIBUIÇÃO OU CAIXA DE PASSAGEM</v>
          </cell>
          <cell r="C1233" t="str">
            <v>UN</v>
          </cell>
          <cell r="D1233">
            <v>11.19</v>
          </cell>
        </row>
        <row r="1234">
          <cell r="A1234">
            <v>96132</v>
          </cell>
          <cell r="B1234" t="str">
            <v>RETIRADA DE DISJUNTOR AUTOMÁTICO TIPO "QUICK-LAG"</v>
          </cell>
          <cell r="C1234" t="str">
            <v>UN</v>
          </cell>
          <cell r="D1234">
            <v>16.78</v>
          </cell>
        </row>
        <row r="1235">
          <cell r="A1235">
            <v>96134</v>
          </cell>
          <cell r="B1235" t="str">
            <v>RETIRADA DE BASE EM CHAPA DE FERRO, PARA DISJUNTOR TIPO "QUICK-LAG"</v>
          </cell>
          <cell r="C1235" t="str">
            <v>UN</v>
          </cell>
          <cell r="D1235">
            <v>13.98</v>
          </cell>
        </row>
        <row r="1236">
          <cell r="A1236">
            <v>96135</v>
          </cell>
          <cell r="B1236" t="str">
            <v>RETIRADA DE CAPACITOR PARA CORREÇÃO DE FATOR DE POTÊNCIA</v>
          </cell>
          <cell r="C1236" t="str">
            <v>UN</v>
          </cell>
          <cell r="D1236">
            <v>645.89</v>
          </cell>
        </row>
        <row r="1237">
          <cell r="A1237">
            <v>96137</v>
          </cell>
          <cell r="B1237" t="str">
            <v>RETIRADA DE CHAVE SECCIONADORA OU BASE PARA FUSÍVEIS TIPO NH UNIPOLAR</v>
          </cell>
          <cell r="C1237" t="str">
            <v>UN</v>
          </cell>
          <cell r="D1237">
            <v>27.97</v>
          </cell>
        </row>
        <row r="1238">
          <cell r="A1238">
            <v>96138</v>
          </cell>
          <cell r="B1238" t="str">
            <v>RETIRADA DE CHAVE SECCIONADORA OU BASE PARA FUSÍVEIS TIPO NH TRIPOLAR</v>
          </cell>
          <cell r="C1238" t="str">
            <v>UN</v>
          </cell>
          <cell r="D1238">
            <v>41.95</v>
          </cell>
        </row>
        <row r="1239">
          <cell r="A1239">
            <v>96139</v>
          </cell>
          <cell r="B1239" t="str">
            <v>RETIRADA DE BASE PARA FUSÍVEIS TIPO DIAZED</v>
          </cell>
          <cell r="C1239" t="str">
            <v>UN</v>
          </cell>
          <cell r="D1239">
            <v>13.98</v>
          </cell>
        </row>
        <row r="1240">
          <cell r="A1240">
            <v>96140</v>
          </cell>
          <cell r="B1240" t="str">
            <v>RETIRADA DE BARRAMENTO DE COBRE</v>
          </cell>
          <cell r="C1240" t="str">
            <v>UN</v>
          </cell>
          <cell r="D1240">
            <v>27.97</v>
          </cell>
        </row>
        <row r="1241">
          <cell r="A1241">
            <v>96200</v>
          </cell>
          <cell r="B1241" t="str">
            <v>RETIRADAS - PONTOS E APARELHOS</v>
          </cell>
          <cell r="C1241" t="str">
            <v>.</v>
          </cell>
          <cell r="D1241" t="str">
            <v>.</v>
          </cell>
        </row>
        <row r="1242">
          <cell r="A1242">
            <v>96201</v>
          </cell>
          <cell r="B1242" t="str">
            <v>RETIRADA DE SOQUETES EM LUMINÁRIAS</v>
          </cell>
          <cell r="C1242" t="str">
            <v>UN</v>
          </cell>
          <cell r="D1242">
            <v>13.98</v>
          </cell>
        </row>
        <row r="1243">
          <cell r="A1243">
            <v>96202</v>
          </cell>
          <cell r="B1243" t="str">
            <v>RETIRADA DE REATOR EM LUMINÁRIA FLUORESCENTE</v>
          </cell>
          <cell r="C1243" t="str">
            <v>UN</v>
          </cell>
          <cell r="D1243">
            <v>5.59</v>
          </cell>
        </row>
        <row r="1244">
          <cell r="A1244">
            <v>96203</v>
          </cell>
          <cell r="B1244" t="str">
            <v>RETIRADA DE LÂMPADA INCANDESCENTE OU FLUORESCENTE</v>
          </cell>
          <cell r="C1244" t="str">
            <v>UN</v>
          </cell>
          <cell r="D1244">
            <v>2.4</v>
          </cell>
        </row>
        <row r="1245">
          <cell r="A1245">
            <v>96204</v>
          </cell>
          <cell r="B1245" t="str">
            <v>RETIRADA DE LÂMPADA VAPOR DE MERCÚRIO, SÓDIO OU MISTA</v>
          </cell>
          <cell r="C1245" t="str">
            <v>UN</v>
          </cell>
          <cell r="D1245">
            <v>16.78</v>
          </cell>
        </row>
        <row r="1246">
          <cell r="A1246">
            <v>96205</v>
          </cell>
          <cell r="B1246" t="str">
            <v>RETIRADA DE PLACA DIFUSORA PARA LÂMPADA FLUORESCENTE</v>
          </cell>
          <cell r="C1246" t="str">
            <v>UN</v>
          </cell>
          <cell r="D1246">
            <v>2.4</v>
          </cell>
        </row>
        <row r="1247">
          <cell r="A1247">
            <v>96210</v>
          </cell>
          <cell r="B1247" t="str">
            <v>RETIRADA DE LUMINÁRIA INTERNA PARA LÂMPADA INCANDESCENTE</v>
          </cell>
          <cell r="C1247" t="str">
            <v>UN</v>
          </cell>
          <cell r="D1247">
            <v>22.37</v>
          </cell>
        </row>
        <row r="1248">
          <cell r="A1248">
            <v>96211</v>
          </cell>
          <cell r="B1248" t="str">
            <v>RETIRADA DE LUMINÁRIA INTERNA PARA LÂMPADA FLUORESCENTE</v>
          </cell>
          <cell r="C1248" t="str">
            <v>UN</v>
          </cell>
          <cell r="D1248">
            <v>41.95</v>
          </cell>
        </row>
        <row r="1249">
          <cell r="A1249">
            <v>96212</v>
          </cell>
          <cell r="B1249" t="str">
            <v>RETIRADA DE LUMINÁRIA EXTERNA INSTALADA EM POSTE</v>
          </cell>
          <cell r="C1249" t="str">
            <v>UN</v>
          </cell>
          <cell r="D1249">
            <v>83.9</v>
          </cell>
        </row>
        <row r="1250">
          <cell r="A1250">
            <v>96213</v>
          </cell>
          <cell r="B1250" t="str">
            <v>RETIRADA DE LUMINÁRIA EXTERNA INSTALADA EM BRAÇO DE FERRO</v>
          </cell>
          <cell r="C1250" t="str">
            <v>UN</v>
          </cell>
          <cell r="D1250">
            <v>83.9</v>
          </cell>
        </row>
        <row r="1251">
          <cell r="A1251">
            <v>96214</v>
          </cell>
          <cell r="B1251" t="str">
            <v>RETIRADA DE LUMINÁRIA A PROVA DE TEMPO, GASES E VAPOR</v>
          </cell>
          <cell r="C1251" t="str">
            <v>UN</v>
          </cell>
          <cell r="D1251">
            <v>27.97</v>
          </cell>
        </row>
        <row r="1252">
          <cell r="A1252">
            <v>96218</v>
          </cell>
          <cell r="B1252" t="str">
            <v>RETIRADA DE PROJETOR DE FACHADA</v>
          </cell>
          <cell r="C1252" t="str">
            <v>UN</v>
          </cell>
          <cell r="D1252">
            <v>83.9</v>
          </cell>
        </row>
        <row r="1253">
          <cell r="A1253">
            <v>96219</v>
          </cell>
          <cell r="B1253" t="str">
            <v>RETIRADA DE PROJETOR DE JARDIM</v>
          </cell>
          <cell r="C1253" t="str">
            <v>UN</v>
          </cell>
          <cell r="D1253">
            <v>55.93</v>
          </cell>
        </row>
        <row r="1254">
          <cell r="A1254">
            <v>96225</v>
          </cell>
          <cell r="B1254" t="str">
            <v>RETIRADA DE BRAÇO DE LUMINÁRIA</v>
          </cell>
          <cell r="C1254" t="str">
            <v>UN</v>
          </cell>
          <cell r="D1254">
            <v>55.93</v>
          </cell>
        </row>
        <row r="1255">
          <cell r="A1255">
            <v>96300</v>
          </cell>
          <cell r="B1255" t="str">
            <v>RETIRADAS - PÁRA-RAIOS E OUTROS</v>
          </cell>
          <cell r="C1255" t="str">
            <v>.</v>
          </cell>
          <cell r="D1255" t="str">
            <v>.</v>
          </cell>
        </row>
        <row r="1256">
          <cell r="A1256">
            <v>96314</v>
          </cell>
          <cell r="B1256" t="str">
            <v>RETIRADA DE CORDOALHA DE COBRE NÚ</v>
          </cell>
          <cell r="C1256" t="str">
            <v>M</v>
          </cell>
          <cell r="D1256">
            <v>11.19</v>
          </cell>
        </row>
        <row r="1257">
          <cell r="A1257">
            <v>96315</v>
          </cell>
          <cell r="B1257" t="str">
            <v>RETIRADA DE CORDOALHA DE COBRE NÚ PARA ATERRAMENTO</v>
          </cell>
          <cell r="C1257" t="str">
            <v>M</v>
          </cell>
          <cell r="D1257">
            <v>13.98</v>
          </cell>
        </row>
        <row r="1258">
          <cell r="A1258">
            <v>96316</v>
          </cell>
          <cell r="B1258" t="str">
            <v>RETIRADA DE CONECTOR TIPO "SPLIT-BOLT"</v>
          </cell>
          <cell r="C1258" t="str">
            <v>UN</v>
          </cell>
          <cell r="D1258">
            <v>11.19</v>
          </cell>
        </row>
        <row r="1259">
          <cell r="A1259">
            <v>96360</v>
          </cell>
          <cell r="B1259" t="str">
            <v>RETIRADA DE POSTE DE FERRO, INCLUSIVE BASE DE FIXAÇÃO</v>
          </cell>
          <cell r="C1259" t="str">
            <v>UN</v>
          </cell>
          <cell r="D1259">
            <v>279.67</v>
          </cell>
        </row>
        <row r="1260">
          <cell r="A1260">
            <v>96361</v>
          </cell>
          <cell r="B1260" t="str">
            <v>RETIRADA DE POSTE DE FERRO ENGASTADO NO SOLO</v>
          </cell>
          <cell r="C1260" t="str">
            <v>UN</v>
          </cell>
          <cell r="D1260">
            <v>447.48</v>
          </cell>
        </row>
        <row r="1261">
          <cell r="A1261">
            <v>96362</v>
          </cell>
          <cell r="B1261" t="str">
            <v>RETIRADA DE POSTE DE CONCRETO EM REDE DE ENERGIA</v>
          </cell>
          <cell r="C1261" t="str">
            <v>UN</v>
          </cell>
          <cell r="D1261">
            <v>640.08000000000004</v>
          </cell>
        </row>
        <row r="1262">
          <cell r="A1262">
            <v>96400</v>
          </cell>
          <cell r="B1262" t="str">
            <v>RETIRADAS - CABINE PRIMÁRIA</v>
          </cell>
          <cell r="C1262" t="str">
            <v>.</v>
          </cell>
          <cell r="D1262" t="str">
            <v>.</v>
          </cell>
        </row>
        <row r="1263">
          <cell r="A1263">
            <v>96401</v>
          </cell>
          <cell r="B1263" t="str">
            <v>RETIRADA DE ISOLADOR TIPO DISCO INCLUSIVE GANCHO DE SUSTENTAÇÃO</v>
          </cell>
          <cell r="C1263" t="str">
            <v>UN</v>
          </cell>
          <cell r="D1263">
            <v>55.93</v>
          </cell>
        </row>
        <row r="1264">
          <cell r="A1264">
            <v>96402</v>
          </cell>
          <cell r="B1264" t="str">
            <v>RETIRADA DE ISOLADOR TIPO CASTANHA INCLUSIVE GANCHO DE SUSTENTAÇÃO</v>
          </cell>
          <cell r="C1264" t="str">
            <v>UN</v>
          </cell>
          <cell r="D1264">
            <v>2.4</v>
          </cell>
        </row>
        <row r="1265">
          <cell r="A1265">
            <v>96403</v>
          </cell>
          <cell r="B1265" t="str">
            <v>RETIRADA DE ISOLADOR TIPO PINO A.T. INCLUSIVE PINO</v>
          </cell>
          <cell r="C1265" t="str">
            <v>UN</v>
          </cell>
          <cell r="D1265">
            <v>13.98</v>
          </cell>
        </row>
        <row r="1266">
          <cell r="A1266">
            <v>96404</v>
          </cell>
          <cell r="B1266" t="str">
            <v>RETIRADA DE ISOLADOR TIPO PEDESTAL PARA A.T.</v>
          </cell>
          <cell r="C1266" t="str">
            <v>UN</v>
          </cell>
          <cell r="D1266">
            <v>11.19</v>
          </cell>
        </row>
        <row r="1267">
          <cell r="A1267">
            <v>96405</v>
          </cell>
          <cell r="B1267" t="str">
            <v>RETIRADA DE CRUZETA DE MADEIRA</v>
          </cell>
          <cell r="C1267" t="str">
            <v>UN</v>
          </cell>
          <cell r="D1267">
            <v>119.94</v>
          </cell>
        </row>
        <row r="1268">
          <cell r="A1268">
            <v>96406</v>
          </cell>
          <cell r="B1268" t="str">
            <v>RETIRADA DE BUCHA DE PASSAGEM INTERNA/EXTERNA PARA A.T.</v>
          </cell>
          <cell r="C1268" t="str">
            <v>UN</v>
          </cell>
          <cell r="D1268">
            <v>22.37</v>
          </cell>
        </row>
        <row r="1269">
          <cell r="A1269">
            <v>96407</v>
          </cell>
          <cell r="B1269" t="str">
            <v>RETIRADA DE CHAPA DE FERRO PARA BUCHA DE PASSAGEM</v>
          </cell>
          <cell r="C1269" t="str">
            <v>UN</v>
          </cell>
          <cell r="D1269">
            <v>22.37</v>
          </cell>
        </row>
        <row r="1270">
          <cell r="A1270">
            <v>96408</v>
          </cell>
          <cell r="B1270" t="str">
            <v>RETIRADA DE VERGALHÃO DE COBRE 3/8"</v>
          </cell>
          <cell r="C1270" t="str">
            <v>M</v>
          </cell>
          <cell r="D1270">
            <v>11.19</v>
          </cell>
        </row>
        <row r="1271">
          <cell r="A1271">
            <v>96409</v>
          </cell>
          <cell r="B1271" t="str">
            <v>RETIRADA DE TERMINAL OU CONECTOR PARA VERGALHÃO DE COBRE</v>
          </cell>
          <cell r="C1271" t="str">
            <v>UN</v>
          </cell>
          <cell r="D1271">
            <v>4.8099999999999996</v>
          </cell>
        </row>
        <row r="1272">
          <cell r="A1272">
            <v>96410</v>
          </cell>
          <cell r="B1272" t="str">
            <v>RETIRADA DE CHAVE SECCIONADORA TRIPOLAR CLASSE 15 K.V.</v>
          </cell>
          <cell r="C1272" t="str">
            <v>UN</v>
          </cell>
          <cell r="D1272">
            <v>159.91999999999999</v>
          </cell>
        </row>
        <row r="1273">
          <cell r="A1273">
            <v>96411</v>
          </cell>
          <cell r="B1273" t="str">
            <v>RETIRADA DE TRANSFORMADOR DE POTENCIAL</v>
          </cell>
          <cell r="C1273" t="str">
            <v>UN</v>
          </cell>
          <cell r="D1273">
            <v>36.36</v>
          </cell>
        </row>
        <row r="1274">
          <cell r="A1274">
            <v>96412</v>
          </cell>
          <cell r="B1274" t="str">
            <v>RETIRADA DE DISJUNTOR A.T. DE VOL. NORMAL OU REDUZIDO DE ÓLEO</v>
          </cell>
          <cell r="C1274" t="str">
            <v>UN</v>
          </cell>
          <cell r="D1274">
            <v>211.07</v>
          </cell>
        </row>
        <row r="1275">
          <cell r="A1275">
            <v>96413</v>
          </cell>
          <cell r="B1275" t="str">
            <v>RETIRADA DE TRANSFORMADOR DE POTÊNCIA CLASSE 15 KV</v>
          </cell>
          <cell r="C1275" t="str">
            <v>UN</v>
          </cell>
          <cell r="D1275">
            <v>410.98</v>
          </cell>
        </row>
        <row r="1276">
          <cell r="A1276">
            <v>96414</v>
          </cell>
          <cell r="B1276" t="str">
            <v>RETIRADA DE CHAVE FUSÍVEL TIPO MATHEUS</v>
          </cell>
          <cell r="C1276" t="str">
            <v>UN</v>
          </cell>
          <cell r="D1276">
            <v>83.9</v>
          </cell>
        </row>
        <row r="1277">
          <cell r="A1277">
            <v>96415</v>
          </cell>
          <cell r="B1277" t="str">
            <v>RETIRADA DE SUPORTE DE TRANSFORMADOR EM POSTE</v>
          </cell>
          <cell r="C1277" t="str">
            <v>UN</v>
          </cell>
          <cell r="D1277">
            <v>38.44</v>
          </cell>
        </row>
        <row r="1278">
          <cell r="A1278">
            <v>96416</v>
          </cell>
          <cell r="B1278" t="str">
            <v>RETIRADA DE CABO DE A.T. EM LINHA AÉREA ATÉ 35MM2</v>
          </cell>
          <cell r="C1278" t="str">
            <v>M</v>
          </cell>
          <cell r="D1278">
            <v>8.39</v>
          </cell>
        </row>
        <row r="1279">
          <cell r="A1279">
            <v>96417</v>
          </cell>
          <cell r="B1279" t="str">
            <v>RETIRADA DE PÁRA-RAIO TIPO CRISTAL VALVE 15KV</v>
          </cell>
          <cell r="C1279" t="str">
            <v>UN</v>
          </cell>
          <cell r="D1279">
            <v>84.43</v>
          </cell>
        </row>
        <row r="1280">
          <cell r="A1280">
            <v>96418</v>
          </cell>
          <cell r="B1280" t="str">
            <v>RETIRADA DE CONTATORES E RELÊS EM GERAL</v>
          </cell>
          <cell r="C1280" t="str">
            <v>UN</v>
          </cell>
          <cell r="D1280">
            <v>165.41</v>
          </cell>
        </row>
        <row r="1281">
          <cell r="A1281">
            <v>96423</v>
          </cell>
          <cell r="B1281" t="str">
            <v>RETIRADA DE FUSÍVEL EM ALTA TENSÃO TIPO "HH"</v>
          </cell>
          <cell r="C1281" t="str">
            <v>UN</v>
          </cell>
          <cell r="D1281">
            <v>27.97</v>
          </cell>
        </row>
        <row r="1282">
          <cell r="A1282">
            <v>96424</v>
          </cell>
          <cell r="B1282" t="str">
            <v>RETIRADA DE ELO FUSÍVEL EM CHAVE TIPO MATHEUS</v>
          </cell>
          <cell r="C1282" t="str">
            <v>UN</v>
          </cell>
          <cell r="D1282">
            <v>16.78</v>
          </cell>
        </row>
        <row r="1283">
          <cell r="A1283">
            <v>97000</v>
          </cell>
          <cell r="B1283" t="str">
            <v>RECOLOCAÇÕES - ENTRADA E DISTRIBUIÇÃO</v>
          </cell>
          <cell r="C1283" t="str">
            <v>.</v>
          </cell>
          <cell r="D1283" t="str">
            <v>.</v>
          </cell>
        </row>
        <row r="1284">
          <cell r="A1284">
            <v>97001</v>
          </cell>
          <cell r="B1284" t="str">
            <v>RECOLOCAÇÃO DE POSTE DE ENTRADA DE ENERGIA EM BAIXA TENSÃO - GALVANIZADO</v>
          </cell>
          <cell r="C1284" t="str">
            <v>UN</v>
          </cell>
          <cell r="D1284">
            <v>422.15</v>
          </cell>
        </row>
        <row r="1285">
          <cell r="A1285">
            <v>97002</v>
          </cell>
          <cell r="B1285" t="str">
            <v>RECOLOCAÇÃO DE POSTE DE ENTRADA DE ENERGIA EM BAIXA TENSÃO - CONCRETO</v>
          </cell>
          <cell r="C1285" t="str">
            <v>UN</v>
          </cell>
          <cell r="D1285">
            <v>582.07000000000005</v>
          </cell>
        </row>
        <row r="1286">
          <cell r="A1286">
            <v>97003</v>
          </cell>
          <cell r="B1286" t="str">
            <v>RECOLOCAÇÃO DE CAIXA DE ENTRADA DE ENERGIA EM BAIXA TENSÃO</v>
          </cell>
          <cell r="C1286" t="str">
            <v>UN</v>
          </cell>
          <cell r="D1286">
            <v>279.67</v>
          </cell>
        </row>
        <row r="1287">
          <cell r="A1287">
            <v>97004</v>
          </cell>
          <cell r="B1287" t="str">
            <v>RECOLOCAÇÃO DE ARMAÇÃO TIPO BRAQUETE</v>
          </cell>
          <cell r="C1287" t="str">
            <v>UN</v>
          </cell>
          <cell r="D1287">
            <v>22.37</v>
          </cell>
        </row>
        <row r="1288">
          <cell r="A1288">
            <v>97005</v>
          </cell>
          <cell r="B1288" t="str">
            <v>RECOLOCAÇÃO DE CABEÇOTE TIPO "TELESP"</v>
          </cell>
          <cell r="C1288" t="str">
            <v>UN</v>
          </cell>
          <cell r="D1288">
            <v>22.37</v>
          </cell>
        </row>
        <row r="1289">
          <cell r="A1289">
            <v>97008</v>
          </cell>
          <cell r="B1289" t="str">
            <v>RECOLOCAÇÃO DE CONDULETE</v>
          </cell>
          <cell r="C1289" t="str">
            <v>UN</v>
          </cell>
          <cell r="D1289">
            <v>27.97</v>
          </cell>
        </row>
        <row r="1290">
          <cell r="A1290">
            <v>97009</v>
          </cell>
          <cell r="B1290" t="str">
            <v>RECOLOCAÇÃO DE PERFILADOS</v>
          </cell>
          <cell r="C1290" t="str">
            <v>M</v>
          </cell>
          <cell r="D1290">
            <v>27.97</v>
          </cell>
        </row>
        <row r="1291">
          <cell r="A1291">
            <v>97012</v>
          </cell>
          <cell r="B1291" t="str">
            <v>RECOLOCAÇÃO DE ELETRODUTOS APARENTES - ATÉ 2"</v>
          </cell>
          <cell r="C1291" t="str">
            <v>M</v>
          </cell>
          <cell r="D1291">
            <v>16.78</v>
          </cell>
        </row>
        <row r="1292">
          <cell r="A1292">
            <v>97013</v>
          </cell>
          <cell r="B1292" t="str">
            <v>RECOLOCAÇÃO DE ELETRODUTOS APARENTES - ACIMA DE 2"</v>
          </cell>
          <cell r="C1292" t="str">
            <v>M</v>
          </cell>
          <cell r="D1292">
            <v>33.56</v>
          </cell>
        </row>
        <row r="1293">
          <cell r="A1293">
            <v>97014</v>
          </cell>
          <cell r="B1293" t="str">
            <v>RECOLOCAÇÃO DE FIO EMBUTIDO - ATÉ 16MM2</v>
          </cell>
          <cell r="C1293" t="str">
            <v>M</v>
          </cell>
          <cell r="D1293">
            <v>2.8</v>
          </cell>
        </row>
        <row r="1294">
          <cell r="A1294">
            <v>97015</v>
          </cell>
          <cell r="B1294" t="str">
            <v>RECOLOCAÇÃO DE CABO EMBUTIDO - ACIMA DE 16MM2</v>
          </cell>
          <cell r="C1294" t="str">
            <v>M</v>
          </cell>
          <cell r="D1294">
            <v>39.15</v>
          </cell>
        </row>
        <row r="1295">
          <cell r="A1295">
            <v>97016</v>
          </cell>
          <cell r="B1295" t="str">
            <v>RECOLOCAÇÃO DE FIO APARENTE - ATÉ 16MM2</v>
          </cell>
          <cell r="C1295" t="str">
            <v>M</v>
          </cell>
          <cell r="D1295">
            <v>1.68</v>
          </cell>
        </row>
        <row r="1296">
          <cell r="A1296">
            <v>97017</v>
          </cell>
          <cell r="B1296" t="str">
            <v>RECOLOCAÇÃO DE CABO APARENTE - ACIMA DE 16MM2</v>
          </cell>
          <cell r="C1296" t="str">
            <v>M</v>
          </cell>
          <cell r="D1296">
            <v>16.78</v>
          </cell>
        </row>
        <row r="1297">
          <cell r="A1297">
            <v>97018</v>
          </cell>
          <cell r="B1297" t="str">
            <v>RECOLOCAÇÃO DE TERMINAIS OU CONECTORES DE PRESSÃO PARA CABOS</v>
          </cell>
          <cell r="C1297" t="str">
            <v>UN</v>
          </cell>
          <cell r="D1297">
            <v>22.37</v>
          </cell>
        </row>
        <row r="1298">
          <cell r="A1298">
            <v>97020</v>
          </cell>
          <cell r="B1298" t="str">
            <v>RECOLOCAÇÃO DE SUPORTE-ISOLADOR TIPO ROLDANA</v>
          </cell>
          <cell r="C1298" t="str">
            <v>UN</v>
          </cell>
          <cell r="D1298">
            <v>16.78</v>
          </cell>
        </row>
        <row r="1299">
          <cell r="A1299">
            <v>97100</v>
          </cell>
          <cell r="B1299" t="str">
            <v>RECOLOCAÇÕES - CAIXAS E QUADROS</v>
          </cell>
          <cell r="C1299" t="str">
            <v>.</v>
          </cell>
          <cell r="D1299" t="str">
            <v>.</v>
          </cell>
        </row>
        <row r="1300">
          <cell r="A1300">
            <v>97110</v>
          </cell>
          <cell r="B1300" t="str">
            <v>RECOLOCAÇÃO DE BARRAMENTOS EM QUADROS ELÉTRICOS</v>
          </cell>
          <cell r="C1300" t="str">
            <v>M</v>
          </cell>
          <cell r="D1300">
            <v>55.93</v>
          </cell>
        </row>
        <row r="1301">
          <cell r="A1301">
            <v>97111</v>
          </cell>
          <cell r="B1301" t="str">
            <v>RECOLOCAÇÃO DE ISOLADORES EM QUADROS ELÉTRICOS</v>
          </cell>
          <cell r="C1301" t="str">
            <v>UN</v>
          </cell>
          <cell r="D1301">
            <v>13.98</v>
          </cell>
        </row>
        <row r="1302">
          <cell r="A1302">
            <v>97115</v>
          </cell>
          <cell r="B1302" t="str">
            <v>RECOLOCAÇÃO DE DISJUNTOR AUTOMÁTICO UNIPOLAR ATÉ 50A</v>
          </cell>
          <cell r="C1302" t="str">
            <v>UN</v>
          </cell>
          <cell r="D1302">
            <v>27.97</v>
          </cell>
        </row>
        <row r="1303">
          <cell r="A1303">
            <v>97116</v>
          </cell>
          <cell r="B1303" t="str">
            <v>RECOLOCAÇÃO DE DISJUNTOR AUTOMÁTICO BIPOLAR ATÉ 50A</v>
          </cell>
          <cell r="C1303" t="str">
            <v>UN</v>
          </cell>
          <cell r="D1303">
            <v>44.75</v>
          </cell>
        </row>
        <row r="1304">
          <cell r="A1304">
            <v>97117</v>
          </cell>
          <cell r="B1304" t="str">
            <v>RECOLOCAÇÃO DE DISJUNTOR AUTOMÁTICO TRIPOLAR ATÉ 50A</v>
          </cell>
          <cell r="C1304" t="str">
            <v>UN</v>
          </cell>
          <cell r="D1304">
            <v>83.9</v>
          </cell>
        </row>
        <row r="1305">
          <cell r="A1305">
            <v>97125</v>
          </cell>
          <cell r="B1305" t="str">
            <v>RECOLOCAÇÃO DE CAIXA PARA FUSÍVEL OU TOMADA, INSTALADA EM PERFILADOS</v>
          </cell>
          <cell r="C1305" t="str">
            <v>UN</v>
          </cell>
          <cell r="D1305">
            <v>27.97</v>
          </cell>
        </row>
        <row r="1306">
          <cell r="A1306">
            <v>97126</v>
          </cell>
          <cell r="B1306" t="str">
            <v>RECOLOCAÇÃO DE QUADRO DE DISTRIBUIÇÃO OU CAIXA DE PASSAGEM</v>
          </cell>
          <cell r="C1306" t="str">
            <v>M2</v>
          </cell>
          <cell r="D1306">
            <v>337.2</v>
          </cell>
        </row>
        <row r="1307">
          <cell r="A1307">
            <v>97130</v>
          </cell>
          <cell r="B1307" t="str">
            <v>RECOLOCAÇÃO DE FECHADURA DE QUADRO DE DISTRIBUIÇÃO OU CAIXA DE PASSAGEM</v>
          </cell>
          <cell r="C1307" t="str">
            <v>UN</v>
          </cell>
          <cell r="D1307">
            <v>13.98</v>
          </cell>
        </row>
        <row r="1308">
          <cell r="A1308">
            <v>97132</v>
          </cell>
          <cell r="B1308" t="str">
            <v>RECOLOCAÇÃO DE DISJUNTOR AUTOMÁTICO TIPO "QUICK-LAG"</v>
          </cell>
          <cell r="C1308" t="str">
            <v>UN</v>
          </cell>
          <cell r="D1308">
            <v>16.78</v>
          </cell>
        </row>
        <row r="1309">
          <cell r="A1309">
            <v>97134</v>
          </cell>
          <cell r="B1309" t="str">
            <v>RECOLOCAÇÃO DE BASE EM CHAPA DE FERRO, PARA DISJUNTOR TIPO "QUICK-LAG"</v>
          </cell>
          <cell r="C1309" t="str">
            <v>UN</v>
          </cell>
          <cell r="D1309">
            <v>55.93</v>
          </cell>
        </row>
        <row r="1310">
          <cell r="A1310">
            <v>97135</v>
          </cell>
          <cell r="B1310" t="str">
            <v>RECOLOCAÇÃO DE CAPACITOR PARA CORREÇÃO DE FATOR DE POTÊNCIA</v>
          </cell>
          <cell r="C1310" t="str">
            <v>UN</v>
          </cell>
          <cell r="D1310">
            <v>645.89</v>
          </cell>
        </row>
        <row r="1311">
          <cell r="A1311">
            <v>97137</v>
          </cell>
          <cell r="B1311" t="str">
            <v>RECOLOCAÇÃO DE CHAVE SECCIONADA OU BASE PARA FUSÍVEL TIPO NH-UNIPOLAR</v>
          </cell>
          <cell r="C1311" t="str">
            <v>UN</v>
          </cell>
          <cell r="D1311">
            <v>39.15</v>
          </cell>
        </row>
        <row r="1312">
          <cell r="A1312">
            <v>97138</v>
          </cell>
          <cell r="B1312" t="str">
            <v>RECOLOCAÇÃO DE CHAVE SECCIONADA OU BASE PARA FUSÍVEL TIPO NH-TRIPOLAR</v>
          </cell>
          <cell r="C1312" t="str">
            <v>UN</v>
          </cell>
          <cell r="D1312">
            <v>55.93</v>
          </cell>
        </row>
        <row r="1313">
          <cell r="A1313">
            <v>97139</v>
          </cell>
          <cell r="B1313" t="str">
            <v>RECOLOCAÇÃO DE BASE DE FUSÍVEIS TIPO " DIAZED"</v>
          </cell>
          <cell r="C1313" t="str">
            <v>UN</v>
          </cell>
          <cell r="D1313">
            <v>27.97</v>
          </cell>
        </row>
        <row r="1314">
          <cell r="A1314">
            <v>97140</v>
          </cell>
          <cell r="B1314" t="str">
            <v>RECOLOCAÇÃO DE BARRAMENTO DE COBRE</v>
          </cell>
          <cell r="C1314" t="str">
            <v>UN</v>
          </cell>
          <cell r="D1314">
            <v>27.97</v>
          </cell>
        </row>
        <row r="1315">
          <cell r="A1315">
            <v>97200</v>
          </cell>
          <cell r="B1315" t="str">
            <v>RECOLOCAÇÕES - PONTOS E APARELHOS</v>
          </cell>
          <cell r="C1315" t="str">
            <v>.</v>
          </cell>
          <cell r="D1315" t="str">
            <v>.</v>
          </cell>
        </row>
        <row r="1316">
          <cell r="A1316">
            <v>97201</v>
          </cell>
          <cell r="B1316" t="str">
            <v>RECOLOCAÇÃO DE SOQUETES EM LUMINÁRIAS</v>
          </cell>
          <cell r="C1316" t="str">
            <v>UN</v>
          </cell>
          <cell r="D1316">
            <v>16.78</v>
          </cell>
        </row>
        <row r="1317">
          <cell r="A1317">
            <v>97202</v>
          </cell>
          <cell r="B1317" t="str">
            <v>RECOLOCAÇÃO DE REATOR EM LUMINÁRIA FLUORESCENTE</v>
          </cell>
          <cell r="C1317" t="str">
            <v>UN</v>
          </cell>
          <cell r="D1317">
            <v>36.36</v>
          </cell>
        </row>
        <row r="1318">
          <cell r="A1318">
            <v>97203</v>
          </cell>
          <cell r="B1318" t="str">
            <v>RECOLOCAÇÃO DE LÂMPADA FLUORESCENTE</v>
          </cell>
          <cell r="C1318" t="str">
            <v>UN</v>
          </cell>
          <cell r="D1318">
            <v>2.4</v>
          </cell>
        </row>
        <row r="1319">
          <cell r="A1319">
            <v>97204</v>
          </cell>
          <cell r="B1319" t="str">
            <v>RECOLOCAÇÃO DE LÂMPADA VAPOR DE MERCÚRIO, SÓDIO OU MISTA</v>
          </cell>
          <cell r="C1319" t="str">
            <v>UN</v>
          </cell>
          <cell r="D1319">
            <v>16.78</v>
          </cell>
        </row>
        <row r="1320">
          <cell r="A1320">
            <v>97205</v>
          </cell>
          <cell r="B1320" t="str">
            <v>RECOLOCAÇÃO DE PLACA DIFUSORA PARA LÂMPADA FLUORESCENTE</v>
          </cell>
          <cell r="C1320" t="str">
            <v>UN</v>
          </cell>
          <cell r="D1320">
            <v>2.4</v>
          </cell>
        </row>
        <row r="1321">
          <cell r="A1321">
            <v>97211</v>
          </cell>
          <cell r="B1321" t="str">
            <v>RECOLOCAÇÃO DE LUMINÁRIA INTERNA PARA LÂMPADA FLUORESCENTE</v>
          </cell>
          <cell r="C1321" t="str">
            <v>UN</v>
          </cell>
          <cell r="D1321">
            <v>83.9</v>
          </cell>
        </row>
        <row r="1322">
          <cell r="A1322">
            <v>97212</v>
          </cell>
          <cell r="B1322" t="str">
            <v>RECOLOCAÇÃO DE LUMINÁRIA EXTERNA INSTALADA EM POSTE</v>
          </cell>
          <cell r="C1322" t="str">
            <v>UN</v>
          </cell>
          <cell r="D1322">
            <v>223.74</v>
          </cell>
        </row>
        <row r="1323">
          <cell r="A1323">
            <v>97213</v>
          </cell>
          <cell r="B1323" t="str">
            <v>RECOLOCAÇÃO DE LUMINÁRIA EXTERNA INSTALADA EM BRAÇO DE FERRO</v>
          </cell>
          <cell r="C1323" t="str">
            <v>UN</v>
          </cell>
          <cell r="D1323">
            <v>111.87</v>
          </cell>
        </row>
        <row r="1324">
          <cell r="A1324">
            <v>97214</v>
          </cell>
          <cell r="B1324" t="str">
            <v>RECOLOCAÇÃO DE LUMINÁRIA A PROVA DE TEMPO, GASES E VAPOR</v>
          </cell>
          <cell r="C1324" t="str">
            <v>UN</v>
          </cell>
          <cell r="D1324">
            <v>55.93</v>
          </cell>
        </row>
        <row r="1325">
          <cell r="A1325">
            <v>97218</v>
          </cell>
          <cell r="B1325" t="str">
            <v>RECOLOCAÇÃO DE PROJETOR DE FACHADA</v>
          </cell>
          <cell r="C1325" t="str">
            <v>UN</v>
          </cell>
          <cell r="D1325">
            <v>55.93</v>
          </cell>
        </row>
        <row r="1326">
          <cell r="A1326">
            <v>97219</v>
          </cell>
          <cell r="B1326" t="str">
            <v>RECOLOCAÇÃO DE PROJETOR DE JARDIM</v>
          </cell>
          <cell r="C1326" t="str">
            <v>UN</v>
          </cell>
          <cell r="D1326">
            <v>44.75</v>
          </cell>
        </row>
        <row r="1327">
          <cell r="A1327">
            <v>97225</v>
          </cell>
          <cell r="B1327" t="str">
            <v>RECOLOCAÇÃO DE BRAÇO DE LUMINÁRIA</v>
          </cell>
          <cell r="C1327" t="str">
            <v>UN</v>
          </cell>
          <cell r="D1327">
            <v>55.93</v>
          </cell>
        </row>
        <row r="1328">
          <cell r="A1328">
            <v>97300</v>
          </cell>
          <cell r="B1328" t="str">
            <v>RECOLOCAÇÕES - PÁRA-RAIOS E OUTROS</v>
          </cell>
          <cell r="C1328" t="str">
            <v>.</v>
          </cell>
          <cell r="D1328" t="str">
            <v>.</v>
          </cell>
        </row>
        <row r="1329">
          <cell r="A1329">
            <v>97314</v>
          </cell>
          <cell r="B1329" t="str">
            <v>RECOLOCAÇÃO DE CORDOALHA DE COBRE NÚ</v>
          </cell>
          <cell r="C1329" t="str">
            <v>M</v>
          </cell>
          <cell r="D1329">
            <v>27.97</v>
          </cell>
        </row>
        <row r="1330">
          <cell r="A1330">
            <v>97315</v>
          </cell>
          <cell r="B1330" t="str">
            <v>RECOLOCAÇÃO CORDOALHA DE COBRE NÚ PARA ATERRAMENTO</v>
          </cell>
          <cell r="C1330" t="str">
            <v>M</v>
          </cell>
          <cell r="D1330">
            <v>27.97</v>
          </cell>
        </row>
        <row r="1331">
          <cell r="A1331">
            <v>97316</v>
          </cell>
          <cell r="B1331" t="str">
            <v>RECOLOCAÇÃO DE CONECTOR TIPO "SPLIT_BOLT"</v>
          </cell>
          <cell r="C1331" t="str">
            <v>UN</v>
          </cell>
          <cell r="D1331">
            <v>16.78</v>
          </cell>
        </row>
        <row r="1332">
          <cell r="A1332">
            <v>97360</v>
          </cell>
          <cell r="B1332" t="str">
            <v>RECOLOCAÇÃO DE POSTE DE FERRO, INCLUSIVE BASE DE FIXAÇÃO</v>
          </cell>
          <cell r="C1332" t="str">
            <v>UN</v>
          </cell>
          <cell r="D1332">
            <v>422.15</v>
          </cell>
        </row>
        <row r="1333">
          <cell r="A1333">
            <v>97361</v>
          </cell>
          <cell r="B1333" t="str">
            <v>RECOLOCAÇÃO DE POSTE DE FERRO ENGASTADO NO SOLO</v>
          </cell>
          <cell r="C1333" t="str">
            <v>UN</v>
          </cell>
          <cell r="D1333">
            <v>582.07000000000005</v>
          </cell>
        </row>
        <row r="1334">
          <cell r="A1334">
            <v>97362</v>
          </cell>
          <cell r="B1334" t="str">
            <v>RECOLOCAÇÃO DE POSTE DE CONCRETO EM REDE DE ENERGIA</v>
          </cell>
          <cell r="C1334" t="str">
            <v>UN</v>
          </cell>
          <cell r="D1334">
            <v>688.14</v>
          </cell>
        </row>
        <row r="1335">
          <cell r="A1335">
            <v>97400</v>
          </cell>
          <cell r="B1335" t="str">
            <v>RECOLOCAÇÕES - CABINES PRIMÁRIAS</v>
          </cell>
          <cell r="C1335" t="str">
            <v>.</v>
          </cell>
          <cell r="D1335" t="str">
            <v>.</v>
          </cell>
        </row>
        <row r="1336">
          <cell r="A1336">
            <v>97401</v>
          </cell>
          <cell r="B1336" t="str">
            <v>RECOLOCAÇÃO DE ISOLADOR TIPO DISCO INCLUSIVE GANCHO DE SUSTENTAÇÃO</v>
          </cell>
          <cell r="C1336" t="str">
            <v>UN</v>
          </cell>
          <cell r="D1336">
            <v>11.19</v>
          </cell>
        </row>
        <row r="1337">
          <cell r="A1337">
            <v>97402</v>
          </cell>
          <cell r="B1337" t="str">
            <v>RECOLOCAÇÃO DE ISOLADOR TIPO CASTANHA INCLUSIVE GANCHO DE SUSTENTAÇÃO</v>
          </cell>
          <cell r="C1337" t="str">
            <v>UN</v>
          </cell>
          <cell r="D1337">
            <v>11.19</v>
          </cell>
        </row>
        <row r="1338">
          <cell r="A1338">
            <v>97403</v>
          </cell>
          <cell r="B1338" t="str">
            <v>RECOLOCAÇÃO DE ISOLADOR TIPO PINO PARA A.T. INCLUSIVE PINO</v>
          </cell>
          <cell r="C1338" t="str">
            <v>UN</v>
          </cell>
          <cell r="D1338">
            <v>36.36</v>
          </cell>
        </row>
        <row r="1339">
          <cell r="A1339">
            <v>97404</v>
          </cell>
          <cell r="B1339" t="str">
            <v>RECOLOCAÇÃO DE ISOLADOR TIPO PEDESTAL PARA A.T.</v>
          </cell>
          <cell r="C1339" t="str">
            <v>UN</v>
          </cell>
          <cell r="D1339">
            <v>33.56</v>
          </cell>
        </row>
        <row r="1340">
          <cell r="A1340">
            <v>97405</v>
          </cell>
          <cell r="B1340" t="str">
            <v>RECOLOCAÇÃO DE CRUZETA DE MADEIRA</v>
          </cell>
          <cell r="C1340" t="str">
            <v>UN</v>
          </cell>
          <cell r="D1340">
            <v>159.91999999999999</v>
          </cell>
        </row>
        <row r="1341">
          <cell r="A1341">
            <v>97406</v>
          </cell>
          <cell r="B1341" t="str">
            <v>RECOLOCAÇÃO DE BUCHA DE PASSAGEM INTERNA/EXTERNA PARA A.T.</v>
          </cell>
          <cell r="C1341" t="str">
            <v>UN</v>
          </cell>
          <cell r="D1341">
            <v>27.97</v>
          </cell>
        </row>
        <row r="1342">
          <cell r="A1342">
            <v>97407</v>
          </cell>
          <cell r="B1342" t="str">
            <v>RECOLOCAÇÃO DE CHAPA DE FERRO PARA BUCHA DE PASSAGEM</v>
          </cell>
          <cell r="C1342" t="str">
            <v>UN</v>
          </cell>
          <cell r="D1342">
            <v>27.97</v>
          </cell>
        </row>
        <row r="1343">
          <cell r="A1343">
            <v>97408</v>
          </cell>
          <cell r="B1343" t="str">
            <v>RECOLOCAÇÃO DE VERGALHÃO DE COBRE 3/8"</v>
          </cell>
          <cell r="C1343" t="str">
            <v>M</v>
          </cell>
          <cell r="D1343">
            <v>22.37</v>
          </cell>
        </row>
        <row r="1344">
          <cell r="A1344">
            <v>97409</v>
          </cell>
          <cell r="B1344" t="str">
            <v>RECOLOCAÇÃO DE TERMINAL OU CONECTOR PARA VERGALHÃO DE COBRE</v>
          </cell>
          <cell r="C1344" t="str">
            <v>UN</v>
          </cell>
          <cell r="D1344">
            <v>11.19</v>
          </cell>
        </row>
        <row r="1345">
          <cell r="A1345">
            <v>97410</v>
          </cell>
          <cell r="B1345" t="str">
            <v>RECOLOCAÇÃO DE CHAVE SECCIONADORA TRIPOLAR CLASSE 15KV</v>
          </cell>
          <cell r="C1345" t="str">
            <v>UN</v>
          </cell>
          <cell r="D1345">
            <v>265.45999999999998</v>
          </cell>
        </row>
        <row r="1346">
          <cell r="A1346">
            <v>97411</v>
          </cell>
          <cell r="B1346" t="str">
            <v>RECOLOCAÇÃO DE TRANSFORMADOR DE POTENCIAL</v>
          </cell>
          <cell r="C1346" t="str">
            <v>UN</v>
          </cell>
          <cell r="D1346">
            <v>95.31</v>
          </cell>
        </row>
        <row r="1347">
          <cell r="A1347">
            <v>97412</v>
          </cell>
          <cell r="B1347" t="str">
            <v>RECOLOCAÇÃO DE DISJUNTOR A.T. DE VOLUME NORMAL OU REDUZIDO DE ÓLEO</v>
          </cell>
          <cell r="C1347" t="str">
            <v>UN</v>
          </cell>
          <cell r="D1347">
            <v>498.63</v>
          </cell>
        </row>
        <row r="1348">
          <cell r="A1348">
            <v>97413</v>
          </cell>
          <cell r="B1348" t="str">
            <v>RECOLOCAÇÃO DE TRANSFORMADOR DE POTÊNCIA CLASSE 15KV</v>
          </cell>
          <cell r="C1348" t="str">
            <v>UN</v>
          </cell>
          <cell r="D1348">
            <v>844.3</v>
          </cell>
        </row>
        <row r="1349">
          <cell r="A1349">
            <v>97414</v>
          </cell>
          <cell r="B1349" t="str">
            <v>RECOLOCAÇÃO DE CHAVE FUSÍVEL TIPO MATHEUS</v>
          </cell>
          <cell r="C1349" t="str">
            <v>UN</v>
          </cell>
          <cell r="D1349">
            <v>79.31</v>
          </cell>
        </row>
        <row r="1350">
          <cell r="A1350">
            <v>97415</v>
          </cell>
          <cell r="B1350" t="str">
            <v>RECOLOCAÇÃO DE SUPORTE DE TRANSFORMADOR EM POSTE</v>
          </cell>
          <cell r="C1350" t="str">
            <v>UN</v>
          </cell>
          <cell r="D1350">
            <v>159.91999999999999</v>
          </cell>
        </row>
        <row r="1351">
          <cell r="A1351">
            <v>97416</v>
          </cell>
          <cell r="B1351" t="str">
            <v>RECOLOCAÇÃO DE CABO DE A.T. EM LINHA AÉREA ATÉ 35MM2</v>
          </cell>
          <cell r="C1351" t="str">
            <v>M</v>
          </cell>
          <cell r="D1351">
            <v>16.78</v>
          </cell>
        </row>
        <row r="1352">
          <cell r="A1352">
            <v>97417</v>
          </cell>
          <cell r="B1352" t="str">
            <v>RECOLOCAÇÃO DE PÁRA-RAIO TIPO CRISTAL VALVE 15KV</v>
          </cell>
          <cell r="C1352" t="str">
            <v>UN</v>
          </cell>
          <cell r="D1352">
            <v>268.57</v>
          </cell>
        </row>
        <row r="1353">
          <cell r="A1353">
            <v>97418</v>
          </cell>
          <cell r="B1353" t="str">
            <v>RECOLOCAÇÃO DE CONTATORES E RELÊS EM GERAL</v>
          </cell>
          <cell r="C1353" t="str">
            <v>UN</v>
          </cell>
          <cell r="D1353">
            <v>330.83</v>
          </cell>
        </row>
        <row r="1354">
          <cell r="A1354">
            <v>97423</v>
          </cell>
          <cell r="B1354" t="str">
            <v>RECOLOCAÇÃO DE FUSÍVEL EM ALTA TENSÃO TIPO "HH"</v>
          </cell>
          <cell r="C1354" t="str">
            <v>UN</v>
          </cell>
          <cell r="D1354">
            <v>27.97</v>
          </cell>
        </row>
        <row r="1355">
          <cell r="A1355">
            <v>97424</v>
          </cell>
          <cell r="B1355" t="str">
            <v>RECOLOCAÇÃO DE ELO FUSÍVEL EM CHAVE TIPO MATHEUS</v>
          </cell>
          <cell r="C1355" t="str">
            <v>UN</v>
          </cell>
          <cell r="D1355">
            <v>16.78</v>
          </cell>
        </row>
        <row r="1356">
          <cell r="A1356">
            <v>98000</v>
          </cell>
          <cell r="B1356" t="str">
            <v>SERVIÇOS PARCIAIS - ENTRADA E DISTRIBUIÇÃO</v>
          </cell>
          <cell r="C1356" t="str">
            <v>.</v>
          </cell>
          <cell r="D1356" t="str">
            <v>.</v>
          </cell>
        </row>
        <row r="1357">
          <cell r="A1357">
            <v>98003</v>
          </cell>
          <cell r="B1357" t="str">
            <v>POSTE DE ENTRADA DE ENERGIA, DUPLO "T" - 7,5M/200DAN</v>
          </cell>
          <cell r="C1357" t="str">
            <v>UN</v>
          </cell>
          <cell r="D1357">
            <v>1355.12</v>
          </cell>
        </row>
        <row r="1358">
          <cell r="A1358">
            <v>98004</v>
          </cell>
          <cell r="B1358" t="str">
            <v>POSTE DE ENTRADA DE ENERGIA, DUPLO "T" - 7,5M/300DAN</v>
          </cell>
          <cell r="C1358" t="str">
            <v>UN</v>
          </cell>
          <cell r="D1358">
            <v>1460.2</v>
          </cell>
        </row>
        <row r="1359">
          <cell r="A1359">
            <v>98011</v>
          </cell>
          <cell r="B1359" t="str">
            <v>FORNECIMENTO E INSTALAÇÃO DE POSTE EM CONCRETO COM ALTURA LIVRE DE 18M, 1000DAN, ENGASTADO</v>
          </cell>
          <cell r="C1359" t="str">
            <v>UN</v>
          </cell>
          <cell r="D1359">
            <v>16109.98</v>
          </cell>
        </row>
        <row r="1360">
          <cell r="A1360">
            <v>98018</v>
          </cell>
          <cell r="B1360" t="str">
            <v>TERMINAL OU CONECTOR DE PRESSÃO - PARA FIO ATÉ 6MM2</v>
          </cell>
          <cell r="C1360" t="str">
            <v>UN</v>
          </cell>
          <cell r="D1360">
            <v>20.25</v>
          </cell>
        </row>
        <row r="1361">
          <cell r="A1361">
            <v>98019</v>
          </cell>
          <cell r="B1361" t="str">
            <v>TERMINAL OU CONECTOR DE PRESSÃO - PARA CABO 10MM2</v>
          </cell>
          <cell r="C1361" t="str">
            <v>UN</v>
          </cell>
          <cell r="D1361">
            <v>23.32</v>
          </cell>
        </row>
        <row r="1362">
          <cell r="A1362">
            <v>98020</v>
          </cell>
          <cell r="B1362" t="str">
            <v>TERMINAL OU CONECTOR DE PRESSÃO - PARA CABO 16MM2</v>
          </cell>
          <cell r="C1362" t="str">
            <v>UN</v>
          </cell>
          <cell r="D1362">
            <v>25.63</v>
          </cell>
        </row>
        <row r="1363">
          <cell r="A1363">
            <v>98021</v>
          </cell>
          <cell r="B1363" t="str">
            <v>TERMINAL OU CONECTOR DE PRESSÃO - PARA CABO 25MM2</v>
          </cell>
          <cell r="C1363" t="str">
            <v>UN</v>
          </cell>
          <cell r="D1363">
            <v>25.87</v>
          </cell>
        </row>
        <row r="1364">
          <cell r="A1364">
            <v>98022</v>
          </cell>
          <cell r="B1364" t="str">
            <v>TERMINAL OU CONECTOR DE PRESSÃO - PARA CABO 35MM2</v>
          </cell>
          <cell r="C1364" t="str">
            <v>UN</v>
          </cell>
          <cell r="D1364">
            <v>26.73</v>
          </cell>
        </row>
        <row r="1365">
          <cell r="A1365">
            <v>98023</v>
          </cell>
          <cell r="B1365" t="str">
            <v>TERMINAL OU CONECTOR DE PRESSÃO - PARA CABO 50MM2</v>
          </cell>
          <cell r="C1365" t="str">
            <v>UN</v>
          </cell>
          <cell r="D1365">
            <v>37.380000000000003</v>
          </cell>
        </row>
        <row r="1366">
          <cell r="A1366">
            <v>98024</v>
          </cell>
          <cell r="B1366" t="str">
            <v>TERMINAL OU CONECTOR DE PRESSÃO - PARA CABO 70MM2</v>
          </cell>
          <cell r="C1366" t="str">
            <v>UN</v>
          </cell>
          <cell r="D1366">
            <v>37.14</v>
          </cell>
        </row>
        <row r="1367">
          <cell r="A1367">
            <v>98025</v>
          </cell>
          <cell r="B1367" t="str">
            <v>TERMINAL OU CONECTOR DE PRESSÃO - PARA CABO 95MM2</v>
          </cell>
          <cell r="C1367" t="str">
            <v>UN</v>
          </cell>
          <cell r="D1367">
            <v>43.41</v>
          </cell>
        </row>
        <row r="1368">
          <cell r="A1368">
            <v>98026</v>
          </cell>
          <cell r="B1368" t="str">
            <v>TERMINAL OU CONECTOR DE PRESSÃO - PARA CABO 120MM2</v>
          </cell>
          <cell r="C1368" t="str">
            <v>UN</v>
          </cell>
          <cell r="D1368">
            <v>58.56</v>
          </cell>
        </row>
        <row r="1369">
          <cell r="A1369">
            <v>98027</v>
          </cell>
          <cell r="B1369" t="str">
            <v>TERMINAL OU CONECTOR DE PRESSÃO - PARA CABO 150MM2</v>
          </cell>
          <cell r="C1369" t="str">
            <v>UN</v>
          </cell>
          <cell r="D1369">
            <v>59.93</v>
          </cell>
        </row>
        <row r="1370">
          <cell r="A1370">
            <v>98028</v>
          </cell>
          <cell r="B1370" t="str">
            <v>TERMINAL OU CONECTOR DE PRESSÃO - PARA CABO 185MM2</v>
          </cell>
          <cell r="C1370" t="str">
            <v>UN</v>
          </cell>
          <cell r="D1370">
            <v>69.78</v>
          </cell>
        </row>
        <row r="1371">
          <cell r="A1371">
            <v>98029</v>
          </cell>
          <cell r="B1371" t="str">
            <v>TERMINAL OU CONECTOR DE PRESSÃO - PARA CABO 240MM2</v>
          </cell>
          <cell r="C1371" t="str">
            <v>UN</v>
          </cell>
          <cell r="D1371">
            <v>74.239999999999995</v>
          </cell>
        </row>
        <row r="1372">
          <cell r="A1372">
            <v>98030</v>
          </cell>
          <cell r="B1372" t="str">
            <v>TERMINAL OU CONECTOR DE PRESSÃO - PARA CABO 300MM2</v>
          </cell>
          <cell r="C1372" t="str">
            <v>UN</v>
          </cell>
          <cell r="D1372">
            <v>84.25</v>
          </cell>
        </row>
        <row r="1373">
          <cell r="A1373">
            <v>98200</v>
          </cell>
          <cell r="B1373" t="str">
            <v>SERVIÇOS PARCIAIS - PONTOS E APARELHOS</v>
          </cell>
          <cell r="C1373" t="str">
            <v>.</v>
          </cell>
          <cell r="D1373" t="str">
            <v>.</v>
          </cell>
        </row>
        <row r="1374">
          <cell r="A1374">
            <v>98201</v>
          </cell>
          <cell r="B1374" t="str">
            <v>INTERRUPTOR SIMPLES - 1 TECLA</v>
          </cell>
          <cell r="C1374" t="str">
            <v>UN</v>
          </cell>
          <cell r="D1374">
            <v>19.100000000000001</v>
          </cell>
        </row>
        <row r="1375">
          <cell r="A1375">
            <v>98202</v>
          </cell>
          <cell r="B1375" t="str">
            <v>INTERRUPTOR SIMPLES - 2 TECLAS</v>
          </cell>
          <cell r="C1375" t="str">
            <v>UN</v>
          </cell>
          <cell r="D1375">
            <v>33.18</v>
          </cell>
        </row>
        <row r="1376">
          <cell r="A1376">
            <v>98203</v>
          </cell>
          <cell r="B1376" t="str">
            <v>INTERRUPTOR SIMPLES - 3 TECLAS</v>
          </cell>
          <cell r="C1376" t="str">
            <v>UN</v>
          </cell>
          <cell r="D1376">
            <v>41.23</v>
          </cell>
        </row>
        <row r="1377">
          <cell r="A1377">
            <v>98204</v>
          </cell>
          <cell r="B1377" t="str">
            <v>INTERRUPTOR SIMPLES BIPOLAR - 1 TECLA</v>
          </cell>
          <cell r="C1377" t="str">
            <v>UN</v>
          </cell>
          <cell r="D1377">
            <v>46.09</v>
          </cell>
        </row>
        <row r="1378">
          <cell r="A1378">
            <v>98205</v>
          </cell>
          <cell r="B1378" t="str">
            <v>INTERRUPTOR PARALELO - 1 TECLA</v>
          </cell>
          <cell r="C1378" t="str">
            <v>UN</v>
          </cell>
          <cell r="D1378">
            <v>21.19</v>
          </cell>
        </row>
        <row r="1379">
          <cell r="A1379">
            <v>98206</v>
          </cell>
          <cell r="B1379" t="str">
            <v>ESPELHO PLÁSTICO - 3"X3"</v>
          </cell>
          <cell r="C1379" t="str">
            <v>UN</v>
          </cell>
          <cell r="D1379">
            <v>4.72</v>
          </cell>
        </row>
        <row r="1380">
          <cell r="A1380">
            <v>98207</v>
          </cell>
          <cell r="B1380" t="str">
            <v>ESPELHO PLÁSTICO - 4"X2"</v>
          </cell>
          <cell r="C1380" t="str">
            <v>UN</v>
          </cell>
          <cell r="D1380">
            <v>6.71</v>
          </cell>
        </row>
        <row r="1381">
          <cell r="A1381">
            <v>98208</v>
          </cell>
          <cell r="B1381" t="str">
            <v>ESPELHO PLÁSTICO - 4"X4"</v>
          </cell>
          <cell r="C1381" t="str">
            <v>UN</v>
          </cell>
          <cell r="D1381">
            <v>12.94</v>
          </cell>
        </row>
        <row r="1382">
          <cell r="A1382">
            <v>98209</v>
          </cell>
          <cell r="B1382" t="str">
            <v>TOMADA PARA TELEFONE DE 4 POLOS PADRÃO TELEBRÁS</v>
          </cell>
          <cell r="C1382" t="str">
            <v>UN</v>
          </cell>
          <cell r="D1382">
            <v>22.78</v>
          </cell>
        </row>
        <row r="1383">
          <cell r="A1383">
            <v>98210</v>
          </cell>
          <cell r="B1383" t="str">
            <v>TOMADA SIMPLES DE EMBUTIR - 110/220V</v>
          </cell>
          <cell r="C1383" t="str">
            <v>UN</v>
          </cell>
          <cell r="D1383">
            <v>22.83</v>
          </cell>
        </row>
        <row r="1384">
          <cell r="A1384">
            <v>98212</v>
          </cell>
          <cell r="B1384" t="str">
            <v>TOMADA SIMPLES DE EMBUTIR - PARA PISO</v>
          </cell>
          <cell r="C1384" t="str">
            <v>UN</v>
          </cell>
          <cell r="D1384">
            <v>59.65</v>
          </cell>
        </row>
        <row r="1385">
          <cell r="A1385">
            <v>98213</v>
          </cell>
          <cell r="B1385" t="str">
            <v>TOMADA 3P+T 30A - 440V</v>
          </cell>
          <cell r="C1385" t="str">
            <v>UN</v>
          </cell>
          <cell r="D1385">
            <v>135.91</v>
          </cell>
        </row>
        <row r="1386">
          <cell r="A1386">
            <v>98214</v>
          </cell>
          <cell r="B1386" t="str">
            <v>TOMADA 3P+T 32A - 600/690V TIPO INDUSTRIAL</v>
          </cell>
          <cell r="C1386" t="str">
            <v>UN</v>
          </cell>
          <cell r="D1386">
            <v>186.13</v>
          </cell>
        </row>
        <row r="1387">
          <cell r="A1387">
            <v>98215</v>
          </cell>
          <cell r="B1387" t="str">
            <v>TOMADA 3P+T 63A - 600/690V TIPO INDUSTRIAL</v>
          </cell>
          <cell r="C1387" t="str">
            <v>UN</v>
          </cell>
          <cell r="D1387">
            <v>657.79</v>
          </cell>
        </row>
        <row r="1388">
          <cell r="A1388">
            <v>98216</v>
          </cell>
          <cell r="B1388" t="str">
            <v>BOTÃO PARA CAMPAINHA - USO AO TEMPO</v>
          </cell>
          <cell r="C1388" t="str">
            <v>UN</v>
          </cell>
          <cell r="D1388">
            <v>28.57</v>
          </cell>
        </row>
        <row r="1389">
          <cell r="A1389">
            <v>98217</v>
          </cell>
          <cell r="B1389" t="str">
            <v>CIGARRA DE SOBREPOR, TIPO COLEGIAL</v>
          </cell>
          <cell r="C1389" t="str">
            <v>UN</v>
          </cell>
          <cell r="D1389">
            <v>119.15</v>
          </cell>
        </row>
        <row r="1390">
          <cell r="A1390">
            <v>98218</v>
          </cell>
          <cell r="B1390" t="str">
            <v>TOMADA SIMPLES, 2P+T, 20A</v>
          </cell>
          <cell r="C1390" t="str">
            <v>UN</v>
          </cell>
          <cell r="D1390">
            <v>22.83</v>
          </cell>
        </row>
        <row r="1391">
          <cell r="A1391">
            <v>98222</v>
          </cell>
          <cell r="B1391" t="str">
            <v>SOQUETE ANTIVIBRATÓRIO PARA LÂMPADA FLUORESCENTE SEM PORTA-STARTER</v>
          </cell>
          <cell r="C1391" t="str">
            <v>UN</v>
          </cell>
          <cell r="D1391">
            <v>22.58</v>
          </cell>
        </row>
        <row r="1392">
          <cell r="A1392">
            <v>98225</v>
          </cell>
          <cell r="B1392" t="str">
            <v>IGNITOR PARA PARTIDA LÂMPADA VAPOR SÓDIO ALTA PRESSÃO ATÉ 400W</v>
          </cell>
          <cell r="C1392" t="str">
            <v>UN</v>
          </cell>
          <cell r="D1392">
            <v>39.229999999999997</v>
          </cell>
        </row>
        <row r="1393">
          <cell r="A1393">
            <v>98231</v>
          </cell>
          <cell r="B1393" t="str">
            <v>REATOR SIMPLES PARA LÂMPADA FLUORESCENTE, ALTO F.POTÊNCIA - 220V/40W</v>
          </cell>
          <cell r="C1393" t="str">
            <v>UN</v>
          </cell>
          <cell r="D1393">
            <v>86.27</v>
          </cell>
        </row>
        <row r="1394">
          <cell r="A1394">
            <v>98232</v>
          </cell>
          <cell r="B1394" t="str">
            <v>REATOR SIMPLES PARA LÂMPADA FLUORESCENTE PARTIDA RÁPIDA, ALTO F.POTÊNCIA - 110-220V/20W</v>
          </cell>
          <cell r="C1394" t="str">
            <v>UN</v>
          </cell>
          <cell r="D1394">
            <v>83.36</v>
          </cell>
        </row>
        <row r="1395">
          <cell r="A1395">
            <v>98234</v>
          </cell>
          <cell r="B1395" t="str">
            <v>REATOR DUPLO PARA LÂMPADA FLUORESCENTE PARTIDA RÁPIDA, ALTO F.POTÊNCIA - 110-220V/2X20W</v>
          </cell>
          <cell r="C1395" t="str">
            <v>UN</v>
          </cell>
          <cell r="D1395">
            <v>126.04</v>
          </cell>
        </row>
        <row r="1396">
          <cell r="A1396">
            <v>98235</v>
          </cell>
          <cell r="B1396" t="str">
            <v>REATOR DUPLO PARA LÂMPADA FLUORESCENTE PARTIDA RÁPIDA, ALTO F.POTÊNCIA 110-220V/2X40W</v>
          </cell>
          <cell r="C1396" t="str">
            <v>UN</v>
          </cell>
          <cell r="D1396">
            <v>134.15</v>
          </cell>
        </row>
        <row r="1397">
          <cell r="A1397">
            <v>98238</v>
          </cell>
          <cell r="B1397" t="str">
            <v>REATOR SIMPLES PARA LÂMPADA FLUORESCENTE PARTIDA RÁPIDA, ALTO F.POTÊNCIA - 220V/1X110W</v>
          </cell>
          <cell r="C1397" t="str">
            <v>UN</v>
          </cell>
          <cell r="D1397">
            <v>195.33</v>
          </cell>
        </row>
        <row r="1398">
          <cell r="A1398">
            <v>98239</v>
          </cell>
          <cell r="B1398" t="str">
            <v>REATOR DUPLO PARA LÂMPADA FLUORESCENTE PARTIDA RÁPIDA, ALTO F.POTÊNCIA 220V/2X110W</v>
          </cell>
          <cell r="C1398" t="str">
            <v>UN</v>
          </cell>
          <cell r="D1398">
            <v>198.32</v>
          </cell>
        </row>
        <row r="1399">
          <cell r="A1399">
            <v>98240</v>
          </cell>
          <cell r="B1399" t="str">
            <v>REATOR PARA LÂMPADA HG - 220V/125W</v>
          </cell>
          <cell r="C1399" t="str">
            <v>UN</v>
          </cell>
          <cell r="D1399">
            <v>116.43</v>
          </cell>
        </row>
        <row r="1400">
          <cell r="A1400">
            <v>98241</v>
          </cell>
          <cell r="B1400" t="str">
            <v>REATOR PARA LÂMPADA HG - 220V/250W</v>
          </cell>
          <cell r="C1400" t="str">
            <v>UN</v>
          </cell>
          <cell r="D1400">
            <v>126.96</v>
          </cell>
        </row>
        <row r="1401">
          <cell r="A1401">
            <v>98242</v>
          </cell>
          <cell r="B1401" t="str">
            <v>REATOR PARA LÂMPADA HG - 220V/400W</v>
          </cell>
          <cell r="C1401" t="str">
            <v>UN</v>
          </cell>
          <cell r="D1401">
            <v>135.44999999999999</v>
          </cell>
        </row>
        <row r="1402">
          <cell r="A1402">
            <v>98243</v>
          </cell>
          <cell r="B1402" t="str">
            <v>REATOR PARA LÂMPADA VAPOR DE MERCÚRIO USO EXTERNO 220V/400W</v>
          </cell>
          <cell r="C1402" t="str">
            <v>UN</v>
          </cell>
          <cell r="D1402">
            <v>163.41999999999999</v>
          </cell>
        </row>
        <row r="1403">
          <cell r="A1403">
            <v>98244</v>
          </cell>
          <cell r="B1403" t="str">
            <v>REATOR PARA LÂMPADA VAPOR DE SÓDIO ALTA PRESSÃO - 220V/70W</v>
          </cell>
          <cell r="C1403" t="str">
            <v>UN</v>
          </cell>
          <cell r="D1403">
            <v>151.4</v>
          </cell>
        </row>
        <row r="1404">
          <cell r="A1404">
            <v>98245</v>
          </cell>
          <cell r="B1404" t="str">
            <v>REATOR PARA LÂMPADA VAPOR DE SÓDIO ALTA PRESSÃO - 220V/150W</v>
          </cell>
          <cell r="C1404" t="str">
            <v>UN</v>
          </cell>
          <cell r="D1404">
            <v>156.54</v>
          </cell>
        </row>
        <row r="1405">
          <cell r="A1405">
            <v>98246</v>
          </cell>
          <cell r="B1405" t="str">
            <v>REATOR PARA LÂMPADA VAPOR DE SÓDIO ALTA PRESSÃO - 220V/250W</v>
          </cell>
          <cell r="C1405" t="str">
            <v>UN</v>
          </cell>
          <cell r="D1405">
            <v>198.97</v>
          </cell>
        </row>
        <row r="1406">
          <cell r="A1406">
            <v>98247</v>
          </cell>
          <cell r="B1406" t="str">
            <v>REATOR PARA LÂMPADA VAPOR DE SÓDIO ALTA PRESSÃO - 220V/400W</v>
          </cell>
          <cell r="C1406" t="str">
            <v>UN</v>
          </cell>
          <cell r="D1406">
            <v>236.32</v>
          </cell>
        </row>
        <row r="1407">
          <cell r="A1407">
            <v>98248</v>
          </cell>
          <cell r="B1407" t="str">
            <v>INVERSOR FOTOVOLTÁICO SAÍDA TRIFÁSICA - 15 KW - ENTRADA ATÉ 1000 VCC - EFICIÊNCIA MÍNIMA 95%</v>
          </cell>
          <cell r="C1407" t="str">
            <v>UN</v>
          </cell>
          <cell r="D1407">
            <v>22734.32</v>
          </cell>
        </row>
        <row r="1408">
          <cell r="A1408">
            <v>98249</v>
          </cell>
          <cell r="B1408" t="str">
            <v>INVERSOR FOTOVOLTÁICO SAÍDA TRIFÁSICA - 10 KW -  ENTRADA ATÉ 600 VCC - EFICIÊNCIA MÍNIMA 95%</v>
          </cell>
          <cell r="C1408" t="str">
            <v>UN</v>
          </cell>
          <cell r="D1408">
            <v>10684.29</v>
          </cell>
        </row>
        <row r="1409">
          <cell r="A1409">
            <v>98255</v>
          </cell>
          <cell r="B1409" t="str">
            <v>LÂMPADA FLUORESCENTE - 20W</v>
          </cell>
          <cell r="C1409" t="str">
            <v>UN</v>
          </cell>
          <cell r="D1409">
            <v>13.75</v>
          </cell>
        </row>
        <row r="1410">
          <cell r="A1410">
            <v>98256</v>
          </cell>
          <cell r="B1410" t="str">
            <v>LÂMPADA FLUORESCENTE - 40W</v>
          </cell>
          <cell r="C1410" t="str">
            <v>UN</v>
          </cell>
          <cell r="D1410">
            <v>16.18</v>
          </cell>
        </row>
        <row r="1411">
          <cell r="A1411">
            <v>98257</v>
          </cell>
          <cell r="B1411" t="str">
            <v>LÂMPADA MISTA - 220V/160W</v>
          </cell>
          <cell r="C1411" t="str">
            <v>UN</v>
          </cell>
          <cell r="D1411">
            <v>49.17</v>
          </cell>
        </row>
        <row r="1412">
          <cell r="A1412">
            <v>98258</v>
          </cell>
          <cell r="B1412" t="str">
            <v>LÂMPADA MISTA - 220V/250W</v>
          </cell>
          <cell r="C1412" t="str">
            <v>UN</v>
          </cell>
          <cell r="D1412">
            <v>99.78</v>
          </cell>
        </row>
        <row r="1413">
          <cell r="A1413">
            <v>98259</v>
          </cell>
          <cell r="B1413" t="str">
            <v>LÂMPADA MISTA - 220V/500W</v>
          </cell>
          <cell r="C1413" t="str">
            <v>UN</v>
          </cell>
          <cell r="D1413">
            <v>63.61</v>
          </cell>
        </row>
        <row r="1414">
          <cell r="A1414">
            <v>98260</v>
          </cell>
          <cell r="B1414" t="str">
            <v>LÂMPADA FLUORESCENTE - 110W TIPO HO</v>
          </cell>
          <cell r="C1414" t="str">
            <v>UN</v>
          </cell>
          <cell r="D1414">
            <v>54.58</v>
          </cell>
        </row>
        <row r="1415">
          <cell r="A1415">
            <v>98261</v>
          </cell>
          <cell r="B1415" t="str">
            <v>LÂMPADA VAPOR DE MERCÚRIO - 220V/80W</v>
          </cell>
          <cell r="C1415" t="str">
            <v>UN</v>
          </cell>
          <cell r="D1415">
            <v>48.9</v>
          </cell>
        </row>
        <row r="1416">
          <cell r="A1416">
            <v>98262</v>
          </cell>
          <cell r="B1416" t="str">
            <v>LÂMPADA VAPOR DE MERCÚRIO - 220V/125W</v>
          </cell>
          <cell r="C1416" t="str">
            <v>UN</v>
          </cell>
          <cell r="D1416">
            <v>50.56</v>
          </cell>
        </row>
        <row r="1417">
          <cell r="A1417">
            <v>98263</v>
          </cell>
          <cell r="B1417" t="str">
            <v>LÂMPADA VAPOR DE MERCÚRIO - 220V/250W</v>
          </cell>
          <cell r="C1417" t="str">
            <v>UN</v>
          </cell>
          <cell r="D1417">
            <v>87.07</v>
          </cell>
        </row>
        <row r="1418">
          <cell r="A1418">
            <v>98264</v>
          </cell>
          <cell r="B1418" t="str">
            <v>LÂMPADA VAPOR DE MERCÚRIO - 220V/400W</v>
          </cell>
          <cell r="C1418" t="str">
            <v>UN</v>
          </cell>
          <cell r="D1418">
            <v>137.41</v>
          </cell>
        </row>
        <row r="1419">
          <cell r="A1419">
            <v>98266</v>
          </cell>
          <cell r="B1419" t="str">
            <v>LÂMPADA VAPOR DE SÓDIO ALTA PRESSÃO - 70W</v>
          </cell>
          <cell r="C1419" t="str">
            <v>UN</v>
          </cell>
          <cell r="D1419">
            <v>61.05</v>
          </cell>
        </row>
        <row r="1420">
          <cell r="A1420">
            <v>98267</v>
          </cell>
          <cell r="B1420" t="str">
            <v>LÂMPADA VAPOR DE SÓDIO ALTA PRESSÃO - 150W</v>
          </cell>
          <cell r="C1420" t="str">
            <v>UN</v>
          </cell>
          <cell r="D1420">
            <v>80.48</v>
          </cell>
        </row>
        <row r="1421">
          <cell r="A1421">
            <v>98268</v>
          </cell>
          <cell r="B1421" t="str">
            <v>LÂMPADA VAPOR DE SÓDIO ALTA PRESSÃO - 250W</v>
          </cell>
          <cell r="C1421" t="str">
            <v>UN</v>
          </cell>
          <cell r="D1421">
            <v>87.07</v>
          </cell>
        </row>
        <row r="1422">
          <cell r="A1422">
            <v>98269</v>
          </cell>
          <cell r="B1422" t="str">
            <v>LÂMPADA VAPOR DE SÓDIO ALTA PRESSÃO - 400W</v>
          </cell>
          <cell r="C1422" t="str">
            <v>UN</v>
          </cell>
          <cell r="D1422">
            <v>95.48</v>
          </cell>
        </row>
        <row r="1423">
          <cell r="A1423">
            <v>98275</v>
          </cell>
          <cell r="B1423" t="str">
            <v>LÂMPADA DE HALOGÊNIO - 110V/220V/300W</v>
          </cell>
          <cell r="C1423" t="str">
            <v>UN</v>
          </cell>
          <cell r="D1423">
            <v>32.99</v>
          </cell>
        </row>
        <row r="1424">
          <cell r="A1424">
            <v>98277</v>
          </cell>
          <cell r="B1424" t="str">
            <v>LÂMPADA DE HALOGÊNIO - 220V/1000W</v>
          </cell>
          <cell r="C1424" t="str">
            <v>UN</v>
          </cell>
          <cell r="D1424">
            <v>96.14</v>
          </cell>
        </row>
        <row r="1425">
          <cell r="A1425">
            <v>98278</v>
          </cell>
          <cell r="B1425" t="str">
            <v>LÂMPADA DE LED (BULBO) SOQUETE E-27/ E-40 - 40W</v>
          </cell>
          <cell r="C1425" t="str">
            <v>UN</v>
          </cell>
          <cell r="D1425">
            <v>75.400000000000006</v>
          </cell>
        </row>
        <row r="1426">
          <cell r="A1426">
            <v>98279</v>
          </cell>
          <cell r="B1426" t="str">
            <v>LÂMPADA DE LED (BULBO) SOQUETE E-27/ E-40 - 70W</v>
          </cell>
          <cell r="C1426" t="str">
            <v>UN</v>
          </cell>
          <cell r="D1426">
            <v>110.37</v>
          </cell>
        </row>
        <row r="1427">
          <cell r="A1427">
            <v>98280</v>
          </cell>
          <cell r="B1427" t="str">
            <v>LÂMPADA DE LED TUBULAR T8 - 9/10W</v>
          </cell>
          <cell r="C1427" t="str">
            <v>UN</v>
          </cell>
          <cell r="D1427">
            <v>17.989999999999998</v>
          </cell>
        </row>
        <row r="1428">
          <cell r="A1428">
            <v>98281</v>
          </cell>
          <cell r="B1428" t="str">
            <v>LÂMPADA DE LED TUBULAR T8 - 18/20W</v>
          </cell>
          <cell r="C1428" t="str">
            <v>UN</v>
          </cell>
          <cell r="D1428">
            <v>27.71</v>
          </cell>
        </row>
        <row r="1429">
          <cell r="A1429">
            <v>98283</v>
          </cell>
          <cell r="B1429" t="str">
            <v>LÂMPADA DE LED BULBO 10W - SOQUETE E-27</v>
          </cell>
          <cell r="C1429" t="str">
            <v>UN</v>
          </cell>
          <cell r="D1429">
            <v>17.52</v>
          </cell>
        </row>
        <row r="1430">
          <cell r="A1430">
            <v>98284</v>
          </cell>
          <cell r="B1430" t="str">
            <v>MÓDULO FOTOVOLTÁICO (PAINEL) POLICRISTALINO - 270 W - TENSÃO MÁX. 1000 VCC - EFICIÊNCIA MÍN. 15%</v>
          </cell>
          <cell r="C1430" t="str">
            <v>UN</v>
          </cell>
          <cell r="D1430">
            <v>1052.25</v>
          </cell>
        </row>
        <row r="1431">
          <cell r="A1431">
            <v>98285</v>
          </cell>
          <cell r="B1431" t="str">
            <v>LÂMPADA DE LED (BULBO) SOQUETE E-27/E-40 - 100W</v>
          </cell>
          <cell r="C1431" t="str">
            <v>UN</v>
          </cell>
          <cell r="D1431">
            <v>174.82</v>
          </cell>
        </row>
        <row r="1432">
          <cell r="A1432">
            <v>98286</v>
          </cell>
          <cell r="B1432" t="str">
            <v>LÂMPADA DE LED (BULBO) SOQUETE E-27/E-40 - 150W</v>
          </cell>
          <cell r="C1432" t="str">
            <v>UN</v>
          </cell>
          <cell r="D1432">
            <v>176.94</v>
          </cell>
        </row>
        <row r="1433">
          <cell r="A1433">
            <v>98290</v>
          </cell>
          <cell r="B1433" t="str">
            <v>PLUG PARA TELEFONE DE 4 PINOS PADRÃO TELEBRÁS</v>
          </cell>
          <cell r="C1433" t="str">
            <v>UN</v>
          </cell>
          <cell r="D1433">
            <v>13.42</v>
          </cell>
        </row>
        <row r="1434">
          <cell r="A1434">
            <v>98291</v>
          </cell>
          <cell r="B1434" t="str">
            <v>PLUG 3P+T 30A - 440V</v>
          </cell>
          <cell r="C1434" t="str">
            <v>UN</v>
          </cell>
          <cell r="D1434">
            <v>194.47</v>
          </cell>
        </row>
        <row r="1435">
          <cell r="A1435">
            <v>98292</v>
          </cell>
          <cell r="B1435" t="str">
            <v>PLUG 3P+T 32A - 600/690V - TIPO INDUSTRIAL</v>
          </cell>
          <cell r="C1435" t="str">
            <v>UN</v>
          </cell>
          <cell r="D1435">
            <v>233.02</v>
          </cell>
        </row>
        <row r="1436">
          <cell r="A1436">
            <v>98293</v>
          </cell>
          <cell r="B1436" t="str">
            <v>PLUG 3P+T 63A - 600/690V - TIPO INDUSTRIAL</v>
          </cell>
          <cell r="C1436" t="str">
            <v>UN</v>
          </cell>
          <cell r="D1436">
            <v>699.2</v>
          </cell>
        </row>
        <row r="1437">
          <cell r="A1437">
            <v>98294</v>
          </cell>
          <cell r="B1437" t="str">
            <v>PLUG P/ TOMADA ATÉ 20A (2P+T, 20A - 250V)</v>
          </cell>
          <cell r="C1437" t="str">
            <v>UN</v>
          </cell>
          <cell r="D1437">
            <v>28.07</v>
          </cell>
        </row>
        <row r="1438">
          <cell r="A1438">
            <v>98295</v>
          </cell>
          <cell r="B1438" t="str">
            <v>PLUG PARA TELEFONE - PADRÃO RJ11</v>
          </cell>
          <cell r="C1438" t="str">
            <v>UN</v>
          </cell>
          <cell r="D1438">
            <v>11.93</v>
          </cell>
        </row>
        <row r="1439">
          <cell r="A1439">
            <v>98296</v>
          </cell>
          <cell r="B1439" t="str">
            <v>INTERRUPTOR COM VARIADOR DE LUMINOSIDADE 110/ 220 V - 127V/ 500W</v>
          </cell>
          <cell r="C1439" t="str">
            <v>UN</v>
          </cell>
          <cell r="D1439">
            <v>322.22000000000003</v>
          </cell>
        </row>
        <row r="1440">
          <cell r="A1440">
            <v>98297</v>
          </cell>
          <cell r="B1440" t="str">
            <v>INTERRUPTOR PARALELO BIPOLAR 1 TECLA</v>
          </cell>
          <cell r="C1440" t="str">
            <v>UN</v>
          </cell>
          <cell r="D1440">
            <v>61.68</v>
          </cell>
        </row>
        <row r="1441">
          <cell r="A1441">
            <v>98299</v>
          </cell>
          <cell r="B1441" t="str">
            <v>REATOR PARA LÂMPADA HG - 220V/80W</v>
          </cell>
          <cell r="C1441" t="str">
            <v>UN</v>
          </cell>
          <cell r="D1441">
            <v>111.82</v>
          </cell>
        </row>
        <row r="1442">
          <cell r="A1442">
            <v>98300</v>
          </cell>
          <cell r="B1442" t="str">
            <v>SERVIÇOS PARCIAIS - PÁRA-RAIOS E OUTROS</v>
          </cell>
          <cell r="C1442" t="str">
            <v>.</v>
          </cell>
          <cell r="D1442" t="str">
            <v>.</v>
          </cell>
        </row>
        <row r="1443">
          <cell r="A1443">
            <v>98320</v>
          </cell>
          <cell r="B1443" t="str">
            <v>COLOCAÇÃO DE ARAME GUIA #14 DE AÇO GALVANIZADO EM ELETRODUTO</v>
          </cell>
          <cell r="C1443" t="str">
            <v>M</v>
          </cell>
          <cell r="D1443">
            <v>3.55</v>
          </cell>
        </row>
        <row r="1444">
          <cell r="A1444">
            <v>98351</v>
          </cell>
          <cell r="B1444" t="str">
            <v>FOTOCELULA SOLAR-RELÊ FOTOELÉTRICO CAPACIDADE - 1000W</v>
          </cell>
          <cell r="C1444" t="str">
            <v>UN</v>
          </cell>
          <cell r="D1444">
            <v>122.67</v>
          </cell>
        </row>
        <row r="1445">
          <cell r="A1445">
            <v>98355</v>
          </cell>
          <cell r="B1445" t="str">
            <v>BASE E ESTAIS PARA HASTE DE PÁRA-RAIOS</v>
          </cell>
          <cell r="C1445" t="str">
            <v>UN</v>
          </cell>
          <cell r="D1445">
            <v>286.08999999999997</v>
          </cell>
        </row>
        <row r="1446">
          <cell r="A1446">
            <v>98357</v>
          </cell>
          <cell r="B1446" t="str">
            <v>TERMINAL AÉREO EM AÇO GALVANIZADO COM BASE DE FIXAÇÃO H=30CM</v>
          </cell>
          <cell r="C1446" t="str">
            <v>UN</v>
          </cell>
          <cell r="D1446">
            <v>39.04</v>
          </cell>
        </row>
        <row r="1447">
          <cell r="A1447">
            <v>98358</v>
          </cell>
          <cell r="B1447" t="str">
            <v>SUPORTE PARA FIXAÇÃO DE CABO EM TELHA ONDULADA</v>
          </cell>
          <cell r="C1447" t="str">
            <v>UN</v>
          </cell>
          <cell r="D1447">
            <v>70.680000000000007</v>
          </cell>
        </row>
        <row r="1448">
          <cell r="A1448">
            <v>98362</v>
          </cell>
          <cell r="B1448" t="str">
            <v>CRUZETA DE FERRO GALVANIZADO PARA 3 PROJETORES</v>
          </cell>
          <cell r="C1448" t="str">
            <v>UN</v>
          </cell>
          <cell r="D1448">
            <v>365.73</v>
          </cell>
        </row>
        <row r="1449">
          <cell r="A1449">
            <v>98363</v>
          </cell>
          <cell r="B1449" t="str">
            <v>BRAÇO P/ LUMINÁRIA EM TUBO FERRO GALVANIZADO 1"X1M</v>
          </cell>
          <cell r="C1449" t="str">
            <v>UN</v>
          </cell>
          <cell r="D1449">
            <v>171.51</v>
          </cell>
        </row>
        <row r="1450">
          <cell r="A1450">
            <v>98365</v>
          </cell>
          <cell r="B1450" t="str">
            <v>POSTE DE AÇO GALVANIZADO, TIPO RETO FLANGEADO H=5M</v>
          </cell>
          <cell r="C1450" t="str">
            <v>UN</v>
          </cell>
          <cell r="D1450">
            <v>1340.91</v>
          </cell>
        </row>
        <row r="1451">
          <cell r="A1451">
            <v>98366</v>
          </cell>
          <cell r="B1451" t="str">
            <v>POSTE DE AÇO GALVANIZADO, TIPO RETO FLANGEADO H=7M</v>
          </cell>
          <cell r="C1451" t="str">
            <v>UN</v>
          </cell>
          <cell r="D1451">
            <v>1789.66</v>
          </cell>
        </row>
        <row r="1452">
          <cell r="A1452">
            <v>98370</v>
          </cell>
          <cell r="B1452" t="str">
            <v>POSTE DE AÇO GALVANIZADO, TIPO CURVO SIMPLES  H=7M</v>
          </cell>
          <cell r="C1452" t="str">
            <v>UN</v>
          </cell>
          <cell r="D1452">
            <v>1680.29</v>
          </cell>
        </row>
        <row r="1453">
          <cell r="A1453">
            <v>98371</v>
          </cell>
          <cell r="B1453" t="str">
            <v>POSTE DE AÇO GALVANIZADO, TIPO CURVO DUPLO H=7M</v>
          </cell>
          <cell r="C1453" t="str">
            <v>UN</v>
          </cell>
          <cell r="D1453">
            <v>1943.74</v>
          </cell>
        </row>
        <row r="1454">
          <cell r="A1454">
            <v>98372</v>
          </cell>
          <cell r="B1454" t="str">
            <v>POSTE DE AÇO GALVANIZADO, TIPO RETO H=9M</v>
          </cell>
          <cell r="C1454" t="str">
            <v>UN</v>
          </cell>
          <cell r="D1454">
            <v>2383.2600000000002</v>
          </cell>
        </row>
        <row r="1455">
          <cell r="A1455">
            <v>98374</v>
          </cell>
          <cell r="B1455" t="str">
            <v>POSTE DE AÇO GALVANIZADO, TIPO RETO H=10M</v>
          </cell>
          <cell r="C1455" t="str">
            <v>UN</v>
          </cell>
          <cell r="D1455">
            <v>2509.79</v>
          </cell>
        </row>
        <row r="1456">
          <cell r="A1456">
            <v>98376</v>
          </cell>
          <cell r="B1456" t="str">
            <v>CONECTOR TIPO PRENSA CABO EM ALUMÍNIO - 3/8"</v>
          </cell>
          <cell r="C1456" t="str">
            <v>UN</v>
          </cell>
          <cell r="D1456">
            <v>21.61</v>
          </cell>
        </row>
        <row r="1457">
          <cell r="A1457">
            <v>98377</v>
          </cell>
          <cell r="B1457" t="str">
            <v>CONECTOR TIPO PRENSA-CABO EM ALUMÍNIO - 1/2"</v>
          </cell>
          <cell r="C1457" t="str">
            <v>UN</v>
          </cell>
          <cell r="D1457">
            <v>22.74</v>
          </cell>
        </row>
        <row r="1458">
          <cell r="A1458">
            <v>98378</v>
          </cell>
          <cell r="B1458" t="str">
            <v>CONECTOR TIPO PRENSA-CABO EM ALUMÍNIO - 3/4"</v>
          </cell>
          <cell r="C1458" t="str">
            <v>UN</v>
          </cell>
          <cell r="D1458">
            <v>27.88</v>
          </cell>
        </row>
        <row r="1459">
          <cell r="A1459">
            <v>98379</v>
          </cell>
          <cell r="B1459" t="str">
            <v>CONECTOR TIPO PRENSA-CABO EM ALUMÍNIO - 1"</v>
          </cell>
          <cell r="C1459" t="str">
            <v>UN</v>
          </cell>
          <cell r="D1459">
            <v>31.01</v>
          </cell>
        </row>
        <row r="1460">
          <cell r="A1460">
            <v>98382</v>
          </cell>
          <cell r="B1460" t="str">
            <v>SUPORTE SIMPLES COM ROLDANA, PARA DESCIDA DE PÁRA-RAIOS</v>
          </cell>
          <cell r="C1460" t="str">
            <v>UN</v>
          </cell>
          <cell r="D1460">
            <v>62.6</v>
          </cell>
        </row>
        <row r="1461">
          <cell r="A1461">
            <v>98383</v>
          </cell>
          <cell r="B1461" t="str">
            <v>CONECTOR TIPO "SPLIT-BOLT" - PARA CABO DE 16MM2</v>
          </cell>
          <cell r="C1461" t="str">
            <v>UN</v>
          </cell>
          <cell r="D1461">
            <v>19.21</v>
          </cell>
        </row>
        <row r="1462">
          <cell r="A1462">
            <v>98385</v>
          </cell>
          <cell r="B1462" t="str">
            <v>CONECTOR TIPO "SPLIT-BOLT" - PARA CABO DE 35MM2</v>
          </cell>
          <cell r="C1462" t="str">
            <v>UN</v>
          </cell>
          <cell r="D1462">
            <v>21.76</v>
          </cell>
        </row>
        <row r="1463">
          <cell r="A1463">
            <v>98390</v>
          </cell>
          <cell r="B1463" t="str">
            <v>HASTE "COPPERWELD"- 5/8"X3,OOM</v>
          </cell>
          <cell r="C1463" t="str">
            <v>UN</v>
          </cell>
          <cell r="D1463">
            <v>274.54000000000002</v>
          </cell>
        </row>
        <row r="1464">
          <cell r="A1464">
            <v>98391</v>
          </cell>
          <cell r="B1464" t="str">
            <v>CONECTOR PARA HASTE "COPPERWELD"</v>
          </cell>
          <cell r="C1464" t="str">
            <v>UN</v>
          </cell>
          <cell r="D1464">
            <v>64.150000000000006</v>
          </cell>
        </row>
        <row r="1465">
          <cell r="A1465">
            <v>98395</v>
          </cell>
          <cell r="B1465" t="str">
            <v>CONECTOR TIPO "SPLIT-BOLT" - PARA CABO DE 300,0MM2</v>
          </cell>
          <cell r="C1465" t="str">
            <v>UN</v>
          </cell>
          <cell r="D1465">
            <v>177.14</v>
          </cell>
        </row>
        <row r="1466">
          <cell r="A1466">
            <v>98397</v>
          </cell>
          <cell r="B1466" t="str">
            <v>HASTE "COPPERWELD " - 3/4"X3,00M</v>
          </cell>
          <cell r="C1466" t="str">
            <v>UN</v>
          </cell>
          <cell r="D1466">
            <v>360.09</v>
          </cell>
        </row>
        <row r="1467">
          <cell r="A1467">
            <v>98400</v>
          </cell>
          <cell r="B1467" t="str">
            <v>SERVIÇOS PARCIAIS - ELETROFERRAGENS E ACESSÓRIOS</v>
          </cell>
          <cell r="C1467" t="str">
            <v>.</v>
          </cell>
          <cell r="D1467" t="str">
            <v>.</v>
          </cell>
        </row>
        <row r="1468">
          <cell r="A1468">
            <v>98401</v>
          </cell>
          <cell r="B1468" t="str">
            <v>BUCHA E ARRUELA RÍGIDA PESADA EM ZAMAK - 1/2"</v>
          </cell>
          <cell r="C1468" t="str">
            <v>UN</v>
          </cell>
          <cell r="D1468">
            <v>12.07</v>
          </cell>
        </row>
        <row r="1469">
          <cell r="A1469">
            <v>98402</v>
          </cell>
          <cell r="B1469" t="str">
            <v>BUCHA E ARRUELA RÍGIDA PESADA EM ZAMAK - 3/4"</v>
          </cell>
          <cell r="C1469" t="str">
            <v>UN</v>
          </cell>
          <cell r="D1469">
            <v>12.15</v>
          </cell>
        </row>
        <row r="1470">
          <cell r="A1470">
            <v>98411</v>
          </cell>
          <cell r="B1470" t="str">
            <v>BRAÇADEIRA DE AÇO GALVANIZADO - 1/2"</v>
          </cell>
          <cell r="C1470" t="str">
            <v>UN</v>
          </cell>
          <cell r="D1470">
            <v>9.59</v>
          </cell>
        </row>
        <row r="1471">
          <cell r="A1471">
            <v>98418</v>
          </cell>
          <cell r="B1471" t="str">
            <v>BRAÇADEIRA DE AÇO GALVANIZADO - 3"</v>
          </cell>
          <cell r="C1471" t="str">
            <v>UN</v>
          </cell>
          <cell r="D1471">
            <v>20.14</v>
          </cell>
        </row>
        <row r="1472">
          <cell r="A1472">
            <v>98421</v>
          </cell>
          <cell r="B1472" t="str">
            <v>SUPORTE P/ PERFILADO 100X38MM GE</v>
          </cell>
          <cell r="C1472" t="str">
            <v>UN</v>
          </cell>
          <cell r="D1472">
            <v>13.8</v>
          </cell>
        </row>
        <row r="1473">
          <cell r="A1473">
            <v>98423</v>
          </cell>
          <cell r="B1473" t="str">
            <v>SUPORTE CURTO PARA LUMINÁRIA 100X38MM GE</v>
          </cell>
          <cell r="C1473" t="str">
            <v>UN</v>
          </cell>
          <cell r="D1473">
            <v>16.27</v>
          </cell>
        </row>
        <row r="1474">
          <cell r="A1474">
            <v>98424</v>
          </cell>
          <cell r="B1474" t="str">
            <v>SUPORTE LONGO PARA LUMINÁRIA 165X38MM GE</v>
          </cell>
          <cell r="C1474" t="str">
            <v>UN</v>
          </cell>
          <cell r="D1474">
            <v>17.04</v>
          </cell>
        </row>
        <row r="1475">
          <cell r="A1475">
            <v>98425</v>
          </cell>
          <cell r="B1475" t="str">
            <v>EMENDA INTERNA P/ PERFILADO 38X38 "1" GE</v>
          </cell>
          <cell r="C1475" t="str">
            <v>UN</v>
          </cell>
          <cell r="D1475">
            <v>13.65</v>
          </cell>
        </row>
        <row r="1476">
          <cell r="A1476">
            <v>98427</v>
          </cell>
          <cell r="B1476" t="str">
            <v>EMENDA INTERNA P/ PEFILADO 38X38 "T" GE</v>
          </cell>
          <cell r="C1476" t="str">
            <v>UN</v>
          </cell>
          <cell r="D1476">
            <v>21.81</v>
          </cell>
        </row>
        <row r="1477">
          <cell r="A1477">
            <v>98436</v>
          </cell>
          <cell r="B1477" t="str">
            <v>CAIXA DE DERIVAÇÃO P/ PERFILADO 38X38 TP "C" GE - CHAPA 14</v>
          </cell>
          <cell r="C1477" t="str">
            <v>UN</v>
          </cell>
          <cell r="D1477">
            <v>33.380000000000003</v>
          </cell>
        </row>
        <row r="1478">
          <cell r="A1478">
            <v>98437</v>
          </cell>
          <cell r="B1478" t="str">
            <v>CAIXA DE DERIVAÇÃO P/ PERFILADO 38X38 TP "L" GE - CHAPA 14</v>
          </cell>
          <cell r="C1478" t="str">
            <v>UN</v>
          </cell>
          <cell r="D1478">
            <v>29.4</v>
          </cell>
        </row>
        <row r="1479">
          <cell r="A1479">
            <v>98440</v>
          </cell>
          <cell r="B1479" t="str">
            <v>CAIXA DE DERIVAÇÃO P/ PERFILADO 38X76 TP "E" GE - CHAPA 14</v>
          </cell>
          <cell r="C1479" t="str">
            <v>UN</v>
          </cell>
          <cell r="D1479">
            <v>47.54</v>
          </cell>
        </row>
        <row r="1480">
          <cell r="A1480">
            <v>98441</v>
          </cell>
          <cell r="B1480" t="str">
            <v>CAIXA DE DERIVAÇÃO P/ PERFILADO 38X76 TP "C" GE - CHAPA 14</v>
          </cell>
          <cell r="C1480" t="str">
            <v>UN</v>
          </cell>
          <cell r="D1480">
            <v>43.44</v>
          </cell>
        </row>
        <row r="1481">
          <cell r="A1481">
            <v>98442</v>
          </cell>
          <cell r="B1481" t="str">
            <v>CAIXA DE DERIVAÇÃO P/ PERFILADO 38X76 TP "L" GE - CHAPA 14</v>
          </cell>
          <cell r="C1481" t="str">
            <v>UN</v>
          </cell>
          <cell r="D1481">
            <v>44.57</v>
          </cell>
        </row>
        <row r="1482">
          <cell r="A1482">
            <v>98443</v>
          </cell>
          <cell r="B1482" t="str">
            <v>CAIXA DE DERIVAÇÃO P/ PERFILADO 38X76 TP "T" GE - CHAPA 14</v>
          </cell>
          <cell r="C1482" t="str">
            <v>UN</v>
          </cell>
          <cell r="D1482">
            <v>75.16</v>
          </cell>
        </row>
        <row r="1483">
          <cell r="A1483">
            <v>98445</v>
          </cell>
          <cell r="B1483" t="str">
            <v>CAIXA EM ALUMÍNIO P/ TOMADA FIXAÇÃO EM PERFILADO</v>
          </cell>
          <cell r="C1483" t="str">
            <v>UN</v>
          </cell>
          <cell r="D1483">
            <v>49.36</v>
          </cell>
        </row>
        <row r="1484">
          <cell r="A1484">
            <v>98457</v>
          </cell>
          <cell r="B1484" t="str">
            <v>SAÍDA PARA ELETRODUTO EM PERFILADO 3/4" GE</v>
          </cell>
          <cell r="C1484" t="str">
            <v>UN</v>
          </cell>
          <cell r="D1484">
            <v>8.14</v>
          </cell>
        </row>
        <row r="1485">
          <cell r="A1485">
            <v>98462</v>
          </cell>
          <cell r="B1485" t="str">
            <v>VERGALHÃO DE AÇO C/ ROSCA TOTAL 5/16" GE</v>
          </cell>
          <cell r="C1485" t="str">
            <v>M</v>
          </cell>
          <cell r="D1485">
            <v>52.4</v>
          </cell>
        </row>
        <row r="1486">
          <cell r="A1486">
            <v>98500</v>
          </cell>
          <cell r="B1486" t="str">
            <v>REATORES</v>
          </cell>
          <cell r="C1486" t="str">
            <v>.</v>
          </cell>
          <cell r="D1486" t="str">
            <v>.</v>
          </cell>
        </row>
        <row r="1487">
          <cell r="A1487">
            <v>98510</v>
          </cell>
          <cell r="B1487" t="str">
            <v>REATOR PARA LÂMPADA VAPOR METÁLICO - 70W/ 220V</v>
          </cell>
          <cell r="C1487" t="str">
            <v>UN</v>
          </cell>
          <cell r="D1487">
            <v>145.69999999999999</v>
          </cell>
        </row>
        <row r="1488">
          <cell r="A1488">
            <v>98512</v>
          </cell>
          <cell r="B1488" t="str">
            <v>REATOR PARA LÂMPADA VAPOR METÁLICO - 150W/ 220V</v>
          </cell>
          <cell r="C1488" t="str">
            <v>UN</v>
          </cell>
          <cell r="D1488">
            <v>139.51</v>
          </cell>
        </row>
        <row r="1489">
          <cell r="A1489">
            <v>98513</v>
          </cell>
          <cell r="B1489" t="str">
            <v>REATOR DE LÂMPADA VAPOR METÁLICO - 250W/ 220V</v>
          </cell>
          <cell r="C1489" t="str">
            <v>UN</v>
          </cell>
          <cell r="D1489">
            <v>179.3</v>
          </cell>
        </row>
        <row r="1490">
          <cell r="A1490">
            <v>98514</v>
          </cell>
          <cell r="B1490" t="str">
            <v>REATOR PARA LÂMPADA VAPOR METÁLICO - 400W/ 220V</v>
          </cell>
          <cell r="C1490" t="str">
            <v>UN</v>
          </cell>
          <cell r="D1490">
            <v>206.74</v>
          </cell>
        </row>
        <row r="1491">
          <cell r="A1491">
            <v>98526</v>
          </cell>
          <cell r="B1491" t="str">
            <v>REATOR ELETRÔNICO AFP 127V P/ LÂMPADA FLUORESCENTE - 1 X 14W</v>
          </cell>
          <cell r="C1491" t="str">
            <v>UN</v>
          </cell>
          <cell r="D1491">
            <v>118.05</v>
          </cell>
        </row>
        <row r="1492">
          <cell r="A1492">
            <v>98527</v>
          </cell>
          <cell r="B1492" t="str">
            <v>REATOR ELETRÔNICO AFP 127V P/ LÂMPADA FLUORESCENTE - 1 X 28W</v>
          </cell>
          <cell r="C1492" t="str">
            <v>UN</v>
          </cell>
          <cell r="D1492">
            <v>144.85</v>
          </cell>
        </row>
        <row r="1493">
          <cell r="A1493">
            <v>98528</v>
          </cell>
          <cell r="B1493" t="str">
            <v>REATOR ELETRÔNICO AFP 127V P/ LÂMPADA FLUORESCENTE - 2 X 14W</v>
          </cell>
          <cell r="C1493" t="str">
            <v>UN</v>
          </cell>
          <cell r="D1493">
            <v>160.47999999999999</v>
          </cell>
        </row>
        <row r="1494">
          <cell r="A1494">
            <v>98529</v>
          </cell>
          <cell r="B1494" t="str">
            <v>REATOR ELETRÔNICO AFP 127V P/ LÂMPADA FLUORESCENTE - 2 X 28W</v>
          </cell>
          <cell r="C1494" t="str">
            <v>UN</v>
          </cell>
          <cell r="D1494">
            <v>172.82</v>
          </cell>
        </row>
        <row r="1495">
          <cell r="A1495">
            <v>98530</v>
          </cell>
          <cell r="B1495" t="str">
            <v>REATOR ELETRÔNICO FLUORESCENTE SIMPLES AFP - 1X16W - 127/220V</v>
          </cell>
          <cell r="C1495" t="str">
            <v>UN</v>
          </cell>
          <cell r="D1495">
            <v>96.44</v>
          </cell>
        </row>
        <row r="1496">
          <cell r="A1496">
            <v>98531</v>
          </cell>
          <cell r="B1496" t="str">
            <v>REATOR ELETRÔNICO FLUORESCENTE SIMPLES AFP - 1X32W - 127/220V</v>
          </cell>
          <cell r="C1496" t="str">
            <v>UN</v>
          </cell>
          <cell r="D1496">
            <v>91.91</v>
          </cell>
        </row>
        <row r="1497">
          <cell r="A1497">
            <v>98532</v>
          </cell>
          <cell r="B1497" t="str">
            <v>REATOR ELETRÔNICO FLUORESCENTE DUPLO AFP - 2X16W - 127/220V</v>
          </cell>
          <cell r="C1497" t="str">
            <v>UN</v>
          </cell>
          <cell r="D1497">
            <v>127.77</v>
          </cell>
        </row>
        <row r="1498">
          <cell r="A1498">
            <v>98533</v>
          </cell>
          <cell r="B1498" t="str">
            <v>REATOR ELETRÔNICO FLUORESCENTE DUPLO AFP - 2X32W - 127/220V</v>
          </cell>
          <cell r="C1498" t="str">
            <v>UN</v>
          </cell>
          <cell r="D1498">
            <v>131.66</v>
          </cell>
        </row>
        <row r="1499">
          <cell r="A1499">
            <v>98540</v>
          </cell>
          <cell r="B1499" t="str">
            <v>REATOR ELETRÔNICO FLUORESCENTE SIMPLES AFP 1X54W - 220V</v>
          </cell>
          <cell r="C1499" t="str">
            <v>UN</v>
          </cell>
          <cell r="D1499">
            <v>177.39</v>
          </cell>
        </row>
        <row r="1500">
          <cell r="A1500">
            <v>98541</v>
          </cell>
          <cell r="B1500" t="str">
            <v>REATOR ELETRÔNICO FLUORESCENTE DUPLO AFP 2X54W - 220V</v>
          </cell>
          <cell r="C1500" t="str">
            <v>UN</v>
          </cell>
          <cell r="D1500">
            <v>196.75</v>
          </cell>
        </row>
        <row r="1501">
          <cell r="A1501">
            <v>98560</v>
          </cell>
          <cell r="B1501" t="str">
            <v>LÂMPADA VAPOR METÁLICO - 70W</v>
          </cell>
          <cell r="C1501" t="str">
            <v>UN</v>
          </cell>
          <cell r="D1501">
            <v>56.43</v>
          </cell>
        </row>
        <row r="1502">
          <cell r="A1502">
            <v>98561</v>
          </cell>
          <cell r="B1502" t="str">
            <v>LÂMPADA VAPOR METÁLICO - 150W</v>
          </cell>
          <cell r="C1502" t="str">
            <v>UN</v>
          </cell>
          <cell r="D1502">
            <v>36.21</v>
          </cell>
        </row>
        <row r="1503">
          <cell r="A1503">
            <v>98562</v>
          </cell>
          <cell r="B1503" t="str">
            <v>LÂMPADA VAPOR METÁLICO - 250W</v>
          </cell>
          <cell r="C1503" t="str">
            <v>UN</v>
          </cell>
          <cell r="D1503">
            <v>121.06</v>
          </cell>
        </row>
        <row r="1504">
          <cell r="A1504">
            <v>98563</v>
          </cell>
          <cell r="B1504" t="str">
            <v>LÂMPADA VAPOR METÁLICO - 400W</v>
          </cell>
          <cell r="C1504" t="str">
            <v>UN</v>
          </cell>
          <cell r="D1504">
            <v>113.56</v>
          </cell>
        </row>
        <row r="1505">
          <cell r="A1505">
            <v>98570</v>
          </cell>
          <cell r="B1505" t="str">
            <v>LÂMPADA FLUORESCENTE COMPACTA 15W - 220V</v>
          </cell>
          <cell r="C1505" t="str">
            <v>UN</v>
          </cell>
          <cell r="D1505">
            <v>13.31</v>
          </cell>
        </row>
        <row r="1506">
          <cell r="A1506">
            <v>98573</v>
          </cell>
          <cell r="B1506" t="str">
            <v>LÂMPADA COMPACTA MINI-FLUORESCENTE COM REATOR E SOQUETE INCORPORADOS - 25W</v>
          </cell>
          <cell r="C1506" t="str">
            <v>UN</v>
          </cell>
          <cell r="D1506">
            <v>16.84</v>
          </cell>
        </row>
        <row r="1507">
          <cell r="A1507">
            <v>98579</v>
          </cell>
          <cell r="B1507" t="str">
            <v>LÂMPADA FLUORESCENTE - 14W</v>
          </cell>
          <cell r="C1507" t="str">
            <v>UN</v>
          </cell>
          <cell r="D1507">
            <v>16.149999999999999</v>
          </cell>
        </row>
        <row r="1508">
          <cell r="A1508">
            <v>98580</v>
          </cell>
          <cell r="B1508" t="str">
            <v>LÂMPADA FLUORESCENTE 16W</v>
          </cell>
          <cell r="C1508" t="str">
            <v>UN</v>
          </cell>
          <cell r="D1508">
            <v>15.57</v>
          </cell>
        </row>
        <row r="1509">
          <cell r="A1509">
            <v>98581</v>
          </cell>
          <cell r="B1509" t="str">
            <v>LÂMPADA FLUORESCENTE 32W</v>
          </cell>
          <cell r="C1509" t="str">
            <v>UN</v>
          </cell>
          <cell r="D1509">
            <v>25.44</v>
          </cell>
        </row>
        <row r="1510">
          <cell r="A1510">
            <v>98582</v>
          </cell>
          <cell r="B1510" t="str">
            <v>LÂMPADA FLUORESCENTE - 28W</v>
          </cell>
          <cell r="C1510" t="str">
            <v>UN</v>
          </cell>
          <cell r="D1510">
            <v>19.95</v>
          </cell>
        </row>
        <row r="1511">
          <cell r="A1511">
            <v>98600</v>
          </cell>
          <cell r="B1511" t="str">
            <v>TOMADAS</v>
          </cell>
          <cell r="C1511" t="str">
            <v>.</v>
          </cell>
          <cell r="D1511" t="str">
            <v>.</v>
          </cell>
        </row>
        <row r="1512">
          <cell r="A1512">
            <v>98610</v>
          </cell>
          <cell r="B1512" t="str">
            <v>TOMADA RJ 45 PARA INFORMÁTICA COM PLACA</v>
          </cell>
          <cell r="C1512" t="str">
            <v>UN</v>
          </cell>
          <cell r="D1512">
            <v>92.55</v>
          </cell>
        </row>
        <row r="1513">
          <cell r="A1513">
            <v>98611</v>
          </cell>
          <cell r="B1513" t="str">
            <v>TOMADA PARA TELEFONE PADRÃO RJ11 COM PLACA/ ESPELHO</v>
          </cell>
          <cell r="C1513" t="str">
            <v>UN</v>
          </cell>
          <cell r="D1513">
            <v>22.03</v>
          </cell>
        </row>
        <row r="1514">
          <cell r="A1514">
            <v>99000</v>
          </cell>
          <cell r="B1514" t="str">
            <v>REDE LÓGICA</v>
          </cell>
          <cell r="C1514" t="str">
            <v>.</v>
          </cell>
          <cell r="D1514" t="str">
            <v>.</v>
          </cell>
        </row>
        <row r="1515">
          <cell r="A1515">
            <v>99002</v>
          </cell>
          <cell r="B1515" t="str">
            <v>CERTIFICAÇÃO DE REDE LÓGICA - ATÉ 50 PONTOS</v>
          </cell>
          <cell r="C1515" t="str">
            <v>GL</v>
          </cell>
          <cell r="D1515">
            <v>1788.24</v>
          </cell>
        </row>
        <row r="1516">
          <cell r="A1516">
            <v>99003</v>
          </cell>
          <cell r="B1516" t="str">
            <v>CERTIFICAÇÃO DE REDE LÓGICA - EXCEDENTE 50 PONTOS</v>
          </cell>
          <cell r="C1516" t="str">
            <v>PTO</v>
          </cell>
          <cell r="D1516">
            <v>29.54</v>
          </cell>
        </row>
        <row r="1517">
          <cell r="A1517">
            <v>99011</v>
          </cell>
          <cell r="B1517" t="str">
            <v>RACK 8U'S COM VENTILAÇÃO, BANDEJA FIXA E RÉGUA DE TOMADAS - INSTALADO</v>
          </cell>
          <cell r="C1517" t="str">
            <v>UN</v>
          </cell>
          <cell r="D1517">
            <v>812.54</v>
          </cell>
        </row>
        <row r="1518">
          <cell r="A1518">
            <v>99015</v>
          </cell>
          <cell r="B1518" t="str">
            <v>PATCH PAINEL - 24 PORTAS - INSTALADO</v>
          </cell>
          <cell r="C1518" t="str">
            <v>UN</v>
          </cell>
          <cell r="D1518">
            <v>376.46</v>
          </cell>
        </row>
        <row r="1519">
          <cell r="A1519">
            <v>99017</v>
          </cell>
          <cell r="B1519" t="str">
            <v>SWITCH - 24 PORTAS - INSTALADO</v>
          </cell>
          <cell r="C1519" t="str">
            <v>UN</v>
          </cell>
          <cell r="D1519">
            <v>499.21</v>
          </cell>
        </row>
        <row r="1520">
          <cell r="A1520">
            <v>99021</v>
          </cell>
          <cell r="B1520" t="str">
            <v>GUIA ORGANIZADORA DE CABOS 19" - 1V - INSTALADA</v>
          </cell>
          <cell r="C1520" t="str">
            <v>UN</v>
          </cell>
          <cell r="D1520">
            <v>19.23</v>
          </cell>
        </row>
        <row r="1521">
          <cell r="A1521">
            <v>99031</v>
          </cell>
          <cell r="B1521" t="str">
            <v>PATCH CORD RJ45 - 1,5M</v>
          </cell>
          <cell r="C1521" t="str">
            <v>UN</v>
          </cell>
          <cell r="D1521">
            <v>15.95</v>
          </cell>
        </row>
        <row r="1522">
          <cell r="A1522">
            <v>99033</v>
          </cell>
          <cell r="B1522" t="str">
            <v>PATCH CORD RJ45 - 2,5M</v>
          </cell>
          <cell r="C1522" t="str">
            <v>UN</v>
          </cell>
          <cell r="D1522">
            <v>22.02</v>
          </cell>
        </row>
        <row r="1523">
          <cell r="A1523">
            <v>99038</v>
          </cell>
          <cell r="B1523" t="str">
            <v>CABO UTP - CATEGORIA 4 E 5 PARES</v>
          </cell>
          <cell r="C1523" t="str">
            <v>M</v>
          </cell>
          <cell r="D1523">
            <v>3.14</v>
          </cell>
        </row>
        <row r="1524">
          <cell r="A1524">
            <v>100000</v>
          </cell>
          <cell r="B1524" t="str">
            <v>INST.HIDRO-SANITARIAS</v>
          </cell>
        </row>
        <row r="1525">
          <cell r="A1525">
            <v>100100</v>
          </cell>
          <cell r="B1525" t="str">
            <v>ALIMENTAÇÃO PREDIAL DE ÁGUA E GÁS</v>
          </cell>
          <cell r="C1525" t="str">
            <v>.</v>
          </cell>
          <cell r="D1525" t="str">
            <v>.</v>
          </cell>
        </row>
        <row r="1526">
          <cell r="A1526">
            <v>100101</v>
          </cell>
          <cell r="B1526" t="str">
            <v>CAVALETE DE ENTRADA - 3/4"</v>
          </cell>
          <cell r="C1526" t="str">
            <v>UN</v>
          </cell>
          <cell r="D1526">
            <v>318.08</v>
          </cell>
        </row>
        <row r="1527">
          <cell r="A1527">
            <v>100102</v>
          </cell>
          <cell r="B1527" t="str">
            <v>CAVALETE DE ENTRADA - 1"</v>
          </cell>
          <cell r="C1527" t="str">
            <v>UN</v>
          </cell>
          <cell r="D1527">
            <v>357</v>
          </cell>
        </row>
        <row r="1528">
          <cell r="A1528">
            <v>100104</v>
          </cell>
          <cell r="B1528" t="str">
            <v>CAVALETE DE ENTRADA - 1 1/2"</v>
          </cell>
          <cell r="C1528" t="str">
            <v>UN</v>
          </cell>
          <cell r="D1528">
            <v>460.23</v>
          </cell>
        </row>
        <row r="1529">
          <cell r="A1529">
            <v>100119</v>
          </cell>
          <cell r="B1529" t="str">
            <v>HV.09 - ABRIGO PARA CAVALETE ENTRADA, D=3/4" OU 1" EM ALVENARIA REVESTIDA</v>
          </cell>
          <cell r="C1529" t="str">
            <v>UN</v>
          </cell>
          <cell r="D1529">
            <v>525.28</v>
          </cell>
        </row>
        <row r="1530">
          <cell r="A1530">
            <v>100120</v>
          </cell>
          <cell r="B1530" t="str">
            <v>HV.10 - ABRIGO PARA CAVALETE ENTRADA, D=1 1/4", D=1 1/2"OU 2" EM ALVENARIA REVESTIDA</v>
          </cell>
          <cell r="C1530" t="str">
            <v>UN</v>
          </cell>
          <cell r="D1530">
            <v>1274.8499999999999</v>
          </cell>
        </row>
        <row r="1531">
          <cell r="A1531">
            <v>100195</v>
          </cell>
          <cell r="B1531" t="str">
            <v>PROTEÇÃO ANTICORROSIVA PARA TUBULAÇÃO ENTERRADA</v>
          </cell>
          <cell r="C1531" t="str">
            <v>M</v>
          </cell>
          <cell r="D1531">
            <v>3.32</v>
          </cell>
        </row>
        <row r="1532">
          <cell r="A1532">
            <v>100198</v>
          </cell>
          <cell r="B1532" t="str">
            <v>ENVELOPAMENTO DE TUBULAÇÃO ENTERRADA, COM CONCRETO</v>
          </cell>
          <cell r="C1532" t="str">
            <v>M</v>
          </cell>
          <cell r="D1532">
            <v>38.520000000000003</v>
          </cell>
        </row>
        <row r="1533">
          <cell r="A1533">
            <v>100200</v>
          </cell>
          <cell r="B1533" t="str">
            <v>RESERVAÇÃO DE ÁGUA</v>
          </cell>
          <cell r="C1533" t="str">
            <v>.</v>
          </cell>
          <cell r="D1533" t="str">
            <v>.</v>
          </cell>
        </row>
        <row r="1534">
          <cell r="A1534">
            <v>100209</v>
          </cell>
          <cell r="B1534" t="str">
            <v>RESERVATÓRIO DE FIBRA DE VIDRO - CAPACIDADE 1000L</v>
          </cell>
          <cell r="C1534" t="str">
            <v>UN</v>
          </cell>
          <cell r="D1534">
            <v>1625.22</v>
          </cell>
        </row>
        <row r="1535">
          <cell r="A1535">
            <v>100210</v>
          </cell>
          <cell r="B1535" t="str">
            <v>CAIXA D'ÁGUA DE FIBRA DE VIDRO - 1500 LITROS</v>
          </cell>
          <cell r="C1535" t="str">
            <v>UN</v>
          </cell>
          <cell r="D1535">
            <v>2015.12</v>
          </cell>
        </row>
        <row r="1536">
          <cell r="A1536">
            <v>100214</v>
          </cell>
          <cell r="B1536" t="str">
            <v>CAIXA D'ÁGUA DE POLIETILENO 5000 LITROS</v>
          </cell>
          <cell r="C1536" t="str">
            <v>UN</v>
          </cell>
          <cell r="D1536">
            <v>3906.94</v>
          </cell>
        </row>
        <row r="1537">
          <cell r="A1537">
            <v>100215</v>
          </cell>
          <cell r="B1537" t="str">
            <v>CAIXA D'ÁGUA DE POLIETILENO 10.000 LITROS</v>
          </cell>
          <cell r="C1537" t="str">
            <v>UN</v>
          </cell>
          <cell r="D1537">
            <v>6427.17</v>
          </cell>
        </row>
        <row r="1538">
          <cell r="A1538">
            <v>100216</v>
          </cell>
          <cell r="B1538" t="str">
            <v>CAIXA D'ÁGUA DE POLIETILENO 15.000 LITROS</v>
          </cell>
          <cell r="C1538" t="str">
            <v>UN</v>
          </cell>
          <cell r="D1538">
            <v>9368.18</v>
          </cell>
        </row>
        <row r="1539">
          <cell r="A1539">
            <v>100230</v>
          </cell>
          <cell r="B1539" t="str">
            <v>ANÉIS PRÉ-MOLDADOS EM CONCRETO ARMADO P/ RESERVATÓRIO DE ÁGUA D=2,50M</v>
          </cell>
          <cell r="C1539" t="str">
            <v>UN</v>
          </cell>
          <cell r="D1539">
            <v>6585</v>
          </cell>
        </row>
        <row r="1540">
          <cell r="A1540">
            <v>100240</v>
          </cell>
          <cell r="B1540" t="str">
            <v>LAJE PRÉ-MOLDADA D=2,50M E=8CM PARA RESERVATÓRIO</v>
          </cell>
          <cell r="C1540" t="str">
            <v>UN</v>
          </cell>
          <cell r="D1540">
            <v>3245.5</v>
          </cell>
        </row>
        <row r="1541">
          <cell r="A1541">
            <v>100241</v>
          </cell>
          <cell r="B1541" t="str">
            <v>LAJE PRÉ-MOLDADA D=2,50M E=15CM PARA RESERVATÓRIO</v>
          </cell>
          <cell r="C1541" t="str">
            <v>UN</v>
          </cell>
          <cell r="D1541">
            <v>4748.5</v>
          </cell>
        </row>
        <row r="1542">
          <cell r="A1542">
            <v>100251</v>
          </cell>
          <cell r="B1542" t="str">
            <v>TUBO DE AÇO GALVANIZADO, CLASSE LEVE I (LINHA ÁGUA) - 3/4"</v>
          </cell>
          <cell r="C1542" t="str">
            <v>M</v>
          </cell>
          <cell r="D1542">
            <v>81.88</v>
          </cell>
        </row>
        <row r="1543">
          <cell r="A1543">
            <v>100252</v>
          </cell>
          <cell r="B1543" t="str">
            <v>TUBO DE AÇO GALVANIZADO, CLASSE LEVE I (LINHA ÁGUA) - 1"</v>
          </cell>
          <cell r="C1543" t="str">
            <v>M</v>
          </cell>
          <cell r="D1543">
            <v>107.82</v>
          </cell>
        </row>
        <row r="1544">
          <cell r="A1544">
            <v>100254</v>
          </cell>
          <cell r="B1544" t="str">
            <v>TUBO DE AÇO GALVANIZADO, CLASSE LEVE I (LINHA ÁGUA) - 1 1/2"</v>
          </cell>
          <cell r="C1544" t="str">
            <v>M</v>
          </cell>
          <cell r="D1544">
            <v>150.26</v>
          </cell>
        </row>
        <row r="1545">
          <cell r="A1545">
            <v>100255</v>
          </cell>
          <cell r="B1545" t="str">
            <v>TUBO DE AÇO GALVANIZADO, CLASSE LEVE I (LINHA ÁGUA) - 2"</v>
          </cell>
          <cell r="C1545" t="str">
            <v>M</v>
          </cell>
          <cell r="D1545">
            <v>181.21</v>
          </cell>
        </row>
        <row r="1546">
          <cell r="A1546">
            <v>100261</v>
          </cell>
          <cell r="B1546" t="str">
            <v>TUBO DE PVC RÍGIDO, SOLDÁVEL (LINHA ÁGUA) - 25MM (3/4")</v>
          </cell>
          <cell r="C1546" t="str">
            <v>M</v>
          </cell>
          <cell r="D1546">
            <v>27.42</v>
          </cell>
        </row>
        <row r="1547">
          <cell r="A1547">
            <v>100262</v>
          </cell>
          <cell r="B1547" t="str">
            <v>TUBO DE PVC RÍGIDO, SOLDÁVEL (LINHA ÁGUA) - 32MM (1")</v>
          </cell>
          <cell r="C1547" t="str">
            <v>M</v>
          </cell>
          <cell r="D1547">
            <v>37.51</v>
          </cell>
        </row>
        <row r="1548">
          <cell r="A1548">
            <v>100264</v>
          </cell>
          <cell r="B1548" t="str">
            <v>TUBO DE PVC RÍGIDO, SOLDÁVEL (LINHA ÁGUA) - 50MM (1 1/2")</v>
          </cell>
          <cell r="C1548" t="str">
            <v>M</v>
          </cell>
          <cell r="D1548">
            <v>51.82</v>
          </cell>
        </row>
        <row r="1549">
          <cell r="A1549">
            <v>100265</v>
          </cell>
          <cell r="B1549" t="str">
            <v>TUBO DE PVC RÍGIDO, SOLDÁVEL (LINHA ÁGUA) - 60MM (2")</v>
          </cell>
          <cell r="C1549" t="str">
            <v>M</v>
          </cell>
          <cell r="D1549">
            <v>77.05</v>
          </cell>
        </row>
        <row r="1550">
          <cell r="A1550">
            <v>100281</v>
          </cell>
          <cell r="B1550" t="str">
            <v>REGISTRO DE GAVETA, METAL AMARELO - 3/4"</v>
          </cell>
          <cell r="C1550" t="str">
            <v>UN</v>
          </cell>
          <cell r="D1550">
            <v>80.17</v>
          </cell>
        </row>
        <row r="1551">
          <cell r="A1551">
            <v>100282</v>
          </cell>
          <cell r="B1551" t="str">
            <v>REGISTRO DE GAVETA, METAL AMARELO - 1"</v>
          </cell>
          <cell r="C1551" t="str">
            <v>UN</v>
          </cell>
          <cell r="D1551">
            <v>99.54</v>
          </cell>
        </row>
        <row r="1552">
          <cell r="A1552">
            <v>100284</v>
          </cell>
          <cell r="B1552" t="str">
            <v>REGISTRO DE GAVETA, METAL AMARELO - 1 1/2"</v>
          </cell>
          <cell r="C1552" t="str">
            <v>UN</v>
          </cell>
          <cell r="D1552">
            <v>143.51</v>
          </cell>
        </row>
        <row r="1553">
          <cell r="A1553">
            <v>100285</v>
          </cell>
          <cell r="B1553" t="str">
            <v>REGISTRO DE GAVETA, METAL AMARELO - 2"</v>
          </cell>
          <cell r="C1553" t="str">
            <v>UN</v>
          </cell>
          <cell r="D1553">
            <v>182.21</v>
          </cell>
        </row>
        <row r="1554">
          <cell r="A1554">
            <v>100291</v>
          </cell>
          <cell r="B1554" t="str">
            <v>TORNEIRA DE BÓIA, DE LATÃO - 3/4"</v>
          </cell>
          <cell r="C1554" t="str">
            <v>UN</v>
          </cell>
          <cell r="D1554">
            <v>103.02</v>
          </cell>
        </row>
        <row r="1555">
          <cell r="A1555">
            <v>100292</v>
          </cell>
          <cell r="B1555" t="str">
            <v>TORNEIRA DE BÓIA, DE LATÃO - 1"</v>
          </cell>
          <cell r="C1555" t="str">
            <v>UN</v>
          </cell>
          <cell r="D1555">
            <v>128.32</v>
          </cell>
        </row>
        <row r="1556">
          <cell r="A1556">
            <v>100294</v>
          </cell>
          <cell r="B1556" t="str">
            <v>TORNEIRA DE BÓIA, DE LATÃO - 1 1/2"</v>
          </cell>
          <cell r="C1556" t="str">
            <v>UN</v>
          </cell>
          <cell r="D1556">
            <v>264.91000000000003</v>
          </cell>
        </row>
        <row r="1557">
          <cell r="A1557">
            <v>100295</v>
          </cell>
          <cell r="B1557" t="str">
            <v>TORNEIRA DE BÓIA, DE LATÃO - 2"</v>
          </cell>
          <cell r="C1557" t="str">
            <v>UN</v>
          </cell>
          <cell r="D1557">
            <v>334.3</v>
          </cell>
        </row>
        <row r="1558">
          <cell r="A1558">
            <v>100300</v>
          </cell>
          <cell r="B1558" t="str">
            <v>INSTALAÇÃO ELEVATÓRIA</v>
          </cell>
          <cell r="C1558" t="str">
            <v>.</v>
          </cell>
          <cell r="D1558" t="str">
            <v>.</v>
          </cell>
        </row>
        <row r="1559">
          <cell r="A1559">
            <v>100303</v>
          </cell>
          <cell r="B1559" t="str">
            <v>CONJUNTO MOTOR-BOMBA - ATÉ 1/2HP</v>
          </cell>
          <cell r="C1559" t="str">
            <v>UN</v>
          </cell>
          <cell r="D1559">
            <v>1843.35</v>
          </cell>
        </row>
        <row r="1560">
          <cell r="A1560">
            <v>100304</v>
          </cell>
          <cell r="B1560" t="str">
            <v>CONJUNTO MOTOR-BOMBA - ATÉ 3/4HP</v>
          </cell>
          <cell r="C1560" t="str">
            <v>UN</v>
          </cell>
          <cell r="D1560">
            <v>2145.14</v>
          </cell>
        </row>
        <row r="1561">
          <cell r="A1561">
            <v>100305</v>
          </cell>
          <cell r="B1561" t="str">
            <v>CONJUNTO MOTOR-BOMBA - ATÉ 1HP</v>
          </cell>
          <cell r="C1561" t="str">
            <v>UN</v>
          </cell>
          <cell r="D1561">
            <v>2196.09</v>
          </cell>
        </row>
        <row r="1562">
          <cell r="A1562">
            <v>100306</v>
          </cell>
          <cell r="B1562" t="str">
            <v>CONJUNTO MOTOR-BOMBA - ATÉ 2HP</v>
          </cell>
          <cell r="C1562" t="str">
            <v>UN</v>
          </cell>
          <cell r="D1562">
            <v>2895.34</v>
          </cell>
        </row>
        <row r="1563">
          <cell r="A1563">
            <v>100307</v>
          </cell>
          <cell r="B1563" t="str">
            <v>CONJUNTO MOTOR-BOMBA - ATÉ 3HP</v>
          </cell>
          <cell r="C1563" t="str">
            <v>UN</v>
          </cell>
          <cell r="D1563">
            <v>2936.56</v>
          </cell>
        </row>
        <row r="1564">
          <cell r="A1564">
            <v>100308</v>
          </cell>
          <cell r="B1564" t="str">
            <v>CONJUNTO MOTOR-BOMBA - ATÉ 4HP</v>
          </cell>
          <cell r="C1564" t="str">
            <v>UN</v>
          </cell>
          <cell r="D1564">
            <v>3921.34</v>
          </cell>
        </row>
        <row r="1565">
          <cell r="A1565">
            <v>100309</v>
          </cell>
          <cell r="B1565" t="str">
            <v>CONJUNTO MOTOR-BOMBA - ATÉ 5HP</v>
          </cell>
          <cell r="C1565" t="str">
            <v>UN</v>
          </cell>
          <cell r="D1565">
            <v>4580.9799999999996</v>
          </cell>
        </row>
        <row r="1566">
          <cell r="A1566">
            <v>100310</v>
          </cell>
          <cell r="B1566" t="str">
            <v>CONJUNTO MOTOR-BOMBA 80M3/H, 20MCA, 7,5CV, 3500RPM, 220/380V, TRIFÁSICO</v>
          </cell>
          <cell r="C1566" t="str">
            <v>UN</v>
          </cell>
          <cell r="D1566">
            <v>9522.81</v>
          </cell>
        </row>
        <row r="1567">
          <cell r="A1567">
            <v>100311</v>
          </cell>
          <cell r="B1567" t="str">
            <v>CONJUNTO MOTOR-BOMBA 112M3/H, 20MCA, 10CV, 3500RPM, 220/380V, TRIFÁSICO</v>
          </cell>
          <cell r="C1567" t="str">
            <v>UN</v>
          </cell>
          <cell r="D1567">
            <v>8583.17</v>
          </cell>
        </row>
        <row r="1568">
          <cell r="A1568">
            <v>100312</v>
          </cell>
          <cell r="B1568" t="str">
            <v>CONJUNTO MOTOR-BOMBA 160M3/H, 20MCA, 15CV, 1750RPM, 220/380V, TRIFÁSICO</v>
          </cell>
          <cell r="C1568" t="str">
            <v>UN</v>
          </cell>
          <cell r="D1568">
            <v>13291.67</v>
          </cell>
        </row>
        <row r="1569">
          <cell r="A1569">
            <v>100313</v>
          </cell>
          <cell r="B1569" t="str">
            <v>CONJUNTO MOTOR-BOMBA 240M3/H, 20MCA, 20CV, 1750RPM, 220/380V, TRIFÁSICO</v>
          </cell>
          <cell r="C1569" t="str">
            <v>UN</v>
          </cell>
          <cell r="D1569">
            <v>16474.14</v>
          </cell>
        </row>
        <row r="1570">
          <cell r="A1570">
            <v>100314</v>
          </cell>
          <cell r="B1570" t="str">
            <v>CONJUNTO MOTOR-BOMBA 270M3/H, 20MCA, 25CV, 1750RPM, 220/380V, TRIFÁSICO</v>
          </cell>
          <cell r="C1570" t="str">
            <v>UN</v>
          </cell>
          <cell r="D1570">
            <v>21841.58</v>
          </cell>
        </row>
        <row r="1571">
          <cell r="A1571">
            <v>100342</v>
          </cell>
          <cell r="B1571" t="str">
            <v>TUBO DE AÇO-CARBONO GALVANIZADO, CL.MÉDIA (DIN2440) - 1" (RECALQUE)</v>
          </cell>
          <cell r="C1571" t="str">
            <v>M</v>
          </cell>
          <cell r="D1571">
            <v>123.72</v>
          </cell>
        </row>
        <row r="1572">
          <cell r="A1572">
            <v>100344</v>
          </cell>
          <cell r="B1572" t="str">
            <v>TUBO DE AÇO-CARBONO GALVANIZADO, CL.MÉDIA (DIN2440) - 1 1/2" (SUCÇÃO)</v>
          </cell>
          <cell r="C1572" t="str">
            <v>M</v>
          </cell>
          <cell r="D1572">
            <v>179.04</v>
          </cell>
        </row>
        <row r="1573">
          <cell r="A1573">
            <v>100352</v>
          </cell>
          <cell r="B1573" t="str">
            <v>REGISTRO DE GAVETA, METAL AMARELO - 1"</v>
          </cell>
          <cell r="C1573" t="str">
            <v>UN</v>
          </cell>
          <cell r="D1573">
            <v>99.54</v>
          </cell>
        </row>
        <row r="1574">
          <cell r="A1574">
            <v>100354</v>
          </cell>
          <cell r="B1574" t="str">
            <v>REGISTRO DE GAVETA, METAL AMARELO - 1 1/2"</v>
          </cell>
          <cell r="C1574" t="str">
            <v>UN</v>
          </cell>
          <cell r="D1574">
            <v>143.51</v>
          </cell>
        </row>
        <row r="1575">
          <cell r="A1575">
            <v>100362</v>
          </cell>
          <cell r="B1575" t="str">
            <v>VÁLVULA DE RETENÇÃO HORIZONTAL - 1"</v>
          </cell>
          <cell r="C1575" t="str">
            <v>UN</v>
          </cell>
          <cell r="D1575">
            <v>160.91</v>
          </cell>
        </row>
        <row r="1576">
          <cell r="A1576">
            <v>100364</v>
          </cell>
          <cell r="B1576" t="str">
            <v>VÁLVULA DE RETENÇÃO HORIZONTAL - 1 1/2"</v>
          </cell>
          <cell r="C1576" t="str">
            <v>UN</v>
          </cell>
          <cell r="D1576">
            <v>266.07</v>
          </cell>
        </row>
        <row r="1577">
          <cell r="A1577">
            <v>100365</v>
          </cell>
          <cell r="B1577" t="str">
            <v>VÁLVULA DE RETENÇÃO HORIZONTAL - 2"</v>
          </cell>
          <cell r="C1577" t="str">
            <v>UN</v>
          </cell>
          <cell r="D1577">
            <v>350.51</v>
          </cell>
        </row>
        <row r="1578">
          <cell r="A1578">
            <v>100366</v>
          </cell>
          <cell r="B1578" t="str">
            <v>VÁLVULA DE RETENÇÃO HORIZONTAL - 2 1/2"</v>
          </cell>
          <cell r="C1578" t="str">
            <v>UN</v>
          </cell>
          <cell r="D1578">
            <v>586.98</v>
          </cell>
        </row>
        <row r="1579">
          <cell r="A1579">
            <v>100367</v>
          </cell>
          <cell r="B1579" t="str">
            <v>VÁLVULA DE RETENÇÃO HORIZONTAL - 3"</v>
          </cell>
          <cell r="C1579" t="str">
            <v>UN</v>
          </cell>
          <cell r="D1579">
            <v>704.86</v>
          </cell>
        </row>
        <row r="1580">
          <cell r="A1580">
            <v>100368</v>
          </cell>
          <cell r="B1580" t="str">
            <v>VÁLVULA DE RETENÇÃO HORIZONTAL - 4"</v>
          </cell>
          <cell r="C1580" t="str">
            <v>UN</v>
          </cell>
          <cell r="D1580">
            <v>1173.0999999999999</v>
          </cell>
        </row>
        <row r="1581">
          <cell r="A1581">
            <v>100372</v>
          </cell>
          <cell r="B1581" t="str">
            <v>VÁLVULA DE RETENÇÃO VERTICAL - 1"</v>
          </cell>
          <cell r="C1581" t="str">
            <v>UN</v>
          </cell>
          <cell r="D1581">
            <v>112.7</v>
          </cell>
        </row>
        <row r="1582">
          <cell r="A1582">
            <v>100373</v>
          </cell>
          <cell r="B1582" t="str">
            <v>VÁLVULA DE RETENÇÃO VERTICAL - 1 1/4"</v>
          </cell>
          <cell r="C1582" t="str">
            <v>UN</v>
          </cell>
          <cell r="D1582">
            <v>178.62</v>
          </cell>
        </row>
        <row r="1583">
          <cell r="A1583">
            <v>100374</v>
          </cell>
          <cell r="B1583" t="str">
            <v>VÁLVULA DE RETENÇÃO VERTICAL - 1 1/2"</v>
          </cell>
          <cell r="C1583" t="str">
            <v>UN</v>
          </cell>
          <cell r="D1583">
            <v>195.06</v>
          </cell>
        </row>
        <row r="1584">
          <cell r="A1584">
            <v>100375</v>
          </cell>
          <cell r="B1584" t="str">
            <v>VÁLVULA DE RETENÇÃO VERTICAL - 2"</v>
          </cell>
          <cell r="C1584" t="str">
            <v>UN</v>
          </cell>
          <cell r="D1584">
            <v>253.47</v>
          </cell>
        </row>
        <row r="1585">
          <cell r="A1585">
            <v>100376</v>
          </cell>
          <cell r="B1585" t="str">
            <v>VÁLVULA DE RETENÇÃO VERTICAL - 2 1/2"</v>
          </cell>
          <cell r="C1585" t="str">
            <v>UN</v>
          </cell>
          <cell r="D1585">
            <v>439.28</v>
          </cell>
        </row>
        <row r="1586">
          <cell r="A1586">
            <v>100377</v>
          </cell>
          <cell r="B1586" t="str">
            <v>VÁLVULA DE RETENÇÃO VERTICAL - 3"</v>
          </cell>
          <cell r="C1586" t="str">
            <v>UN</v>
          </cell>
          <cell r="D1586">
            <v>567.66</v>
          </cell>
        </row>
        <row r="1587">
          <cell r="A1587">
            <v>100378</v>
          </cell>
          <cell r="B1587" t="str">
            <v>VÁLVULA DE RETENÇÃO VERTICAL - 4"</v>
          </cell>
          <cell r="C1587" t="str">
            <v>UN</v>
          </cell>
          <cell r="D1587">
            <v>1037.08</v>
          </cell>
        </row>
        <row r="1588">
          <cell r="A1588">
            <v>100390</v>
          </cell>
          <cell r="B1588" t="str">
            <v>CHAVE DE BÓIA</v>
          </cell>
          <cell r="C1588" t="str">
            <v>UN</v>
          </cell>
          <cell r="D1588">
            <v>101.04</v>
          </cell>
        </row>
        <row r="1589">
          <cell r="A1589">
            <v>100400</v>
          </cell>
          <cell r="B1589" t="str">
            <v>REDE DE ÁGUA FRIA - TUBULAÇÃO</v>
          </cell>
          <cell r="C1589" t="str">
            <v>.</v>
          </cell>
          <cell r="D1589" t="str">
            <v>.</v>
          </cell>
        </row>
        <row r="1590">
          <cell r="A1590">
            <v>100402</v>
          </cell>
          <cell r="B1590" t="str">
            <v>TUBO DE AÇO GALVANIZADO, CLASSE LEVE I (LINHA ÁGUA) - 3/4"</v>
          </cell>
          <cell r="C1590" t="str">
            <v>M</v>
          </cell>
          <cell r="D1590">
            <v>81.88</v>
          </cell>
        </row>
        <row r="1591">
          <cell r="A1591">
            <v>100403</v>
          </cell>
          <cell r="B1591" t="str">
            <v>TUBO DE AÇO GALVANIZADO, CLASSE LEVE I (LINHA ÁGUA) - 1"</v>
          </cell>
          <cell r="C1591" t="str">
            <v>M</v>
          </cell>
          <cell r="D1591">
            <v>107.82</v>
          </cell>
        </row>
        <row r="1592">
          <cell r="A1592">
            <v>100404</v>
          </cell>
          <cell r="B1592" t="str">
            <v>TUBO DE AÇO GALVANIZADO, CLASSE LEVE I (LINHA ÁGUA) - 1 1/4"</v>
          </cell>
          <cell r="C1592" t="str">
            <v>M</v>
          </cell>
          <cell r="D1592">
            <v>127.15</v>
          </cell>
        </row>
        <row r="1593">
          <cell r="A1593">
            <v>100405</v>
          </cell>
          <cell r="B1593" t="str">
            <v>TUBO DE AÇO GALVANIZADO, CLASSE LEVE I (LINHA ÁGUA) - 1 1/2"</v>
          </cell>
          <cell r="C1593" t="str">
            <v>M</v>
          </cell>
          <cell r="D1593">
            <v>150.26</v>
          </cell>
        </row>
        <row r="1594">
          <cell r="A1594">
            <v>100406</v>
          </cell>
          <cell r="B1594" t="str">
            <v>TUBO DE AÇO GALVANIZADO, CLASSE LEVE I (LINHA ÁGUA) - 2"</v>
          </cell>
          <cell r="C1594" t="str">
            <v>M</v>
          </cell>
          <cell r="D1594">
            <v>181.21</v>
          </cell>
        </row>
        <row r="1595">
          <cell r="A1595">
            <v>100407</v>
          </cell>
          <cell r="B1595" t="str">
            <v>TUBO DE AÇO GALVANIZADO, CLASSE LEVE I (LINHA ÁGUA) - 2 1/2"</v>
          </cell>
          <cell r="C1595" t="str">
            <v>M</v>
          </cell>
          <cell r="D1595">
            <v>232.15</v>
          </cell>
        </row>
        <row r="1596">
          <cell r="A1596">
            <v>100408</v>
          </cell>
          <cell r="B1596" t="str">
            <v>TUBO DE AÇO GALVANIZADO, CLASSE LEVE I (LINHA ÁGUA) - 3"</v>
          </cell>
          <cell r="C1596" t="str">
            <v>M</v>
          </cell>
          <cell r="D1596">
            <v>255.54</v>
          </cell>
        </row>
        <row r="1597">
          <cell r="A1597">
            <v>100409</v>
          </cell>
          <cell r="B1597" t="str">
            <v>TUBO DE AÇO GALVANIZADO, CLASSE LEVE I (LINHA ÁGUA) - 4"</v>
          </cell>
          <cell r="C1597" t="str">
            <v>M</v>
          </cell>
          <cell r="D1597">
            <v>339.36</v>
          </cell>
        </row>
        <row r="1598">
          <cell r="A1598">
            <v>100462</v>
          </cell>
          <cell r="B1598" t="str">
            <v>TUBO DE PVC RÍGIDO, SOLDÁVEL (LINHA ÁGUA) - 25MM (3/4")</v>
          </cell>
          <cell r="C1598" t="str">
            <v>M</v>
          </cell>
          <cell r="D1598">
            <v>27.42</v>
          </cell>
        </row>
        <row r="1599">
          <cell r="A1599">
            <v>100463</v>
          </cell>
          <cell r="B1599" t="str">
            <v>TUBO DE PVC RÍGIDO, SOLDÁVEL (LINHA ÁGUA) - 32MM (1")</v>
          </cell>
          <cell r="C1599" t="str">
            <v>M</v>
          </cell>
          <cell r="D1599">
            <v>37.51</v>
          </cell>
        </row>
        <row r="1600">
          <cell r="A1600">
            <v>100464</v>
          </cell>
          <cell r="B1600" t="str">
            <v>TUBO DE PVC RÍGIDO, SOLDÁVEL (LINHA ÁGUA) - 40MM (1 1/4")</v>
          </cell>
          <cell r="C1600" t="str">
            <v>M</v>
          </cell>
          <cell r="D1600">
            <v>49.75</v>
          </cell>
        </row>
        <row r="1601">
          <cell r="A1601">
            <v>100465</v>
          </cell>
          <cell r="B1601" t="str">
            <v>TUBO DE PVC RÍGIDO, SOLDÁVEL (LINHA ÁGUA) - 50MM (1 1/2")</v>
          </cell>
          <cell r="C1601" t="str">
            <v>M</v>
          </cell>
          <cell r="D1601">
            <v>51.82</v>
          </cell>
        </row>
        <row r="1602">
          <cell r="A1602">
            <v>100466</v>
          </cell>
          <cell r="B1602" t="str">
            <v>TUBO DE PVC RÍGIDO, SOLDÁVEL (LINHA ÁGUA) - 60MM (2")</v>
          </cell>
          <cell r="C1602" t="str">
            <v>M</v>
          </cell>
          <cell r="D1602">
            <v>77.05</v>
          </cell>
        </row>
        <row r="1603">
          <cell r="A1603">
            <v>100467</v>
          </cell>
          <cell r="B1603" t="str">
            <v>TUBO DE PVC RÍGIDO, SOLDÁVEL (LINHA ÁGUA) - 75MM (2 1/2")</v>
          </cell>
          <cell r="C1603" t="str">
            <v>M</v>
          </cell>
          <cell r="D1603">
            <v>108.5</v>
          </cell>
        </row>
        <row r="1604">
          <cell r="A1604">
            <v>100468</v>
          </cell>
          <cell r="B1604" t="str">
            <v>TUBO DE PVC RÍGIDO, SOLDÁVEL (LINHA ÁGUA) - 85MM (3")</v>
          </cell>
          <cell r="C1604" t="str">
            <v>M</v>
          </cell>
          <cell r="D1604">
            <v>125.94</v>
          </cell>
        </row>
        <row r="1605">
          <cell r="A1605">
            <v>100469</v>
          </cell>
          <cell r="B1605" t="str">
            <v>TUBO DE PVC RÍGIDO, SOLDÁVEL (LINHA ÁGUA) - 110MM (4")</v>
          </cell>
          <cell r="C1605" t="str">
            <v>M</v>
          </cell>
          <cell r="D1605">
            <v>191.18</v>
          </cell>
        </row>
        <row r="1606">
          <cell r="A1606">
            <v>100498</v>
          </cell>
          <cell r="B1606" t="str">
            <v>ENVELOPAMENTO DE TUBULAÇÃO ENTERRADA, COM CONCRETO</v>
          </cell>
          <cell r="C1606" t="str">
            <v>M</v>
          </cell>
          <cell r="D1606">
            <v>38.520000000000003</v>
          </cell>
        </row>
        <row r="1607">
          <cell r="A1607">
            <v>100500</v>
          </cell>
          <cell r="B1607" t="str">
            <v>REDE DE ÁGUA FRIA - ACESSÓRIOS</v>
          </cell>
          <cell r="C1607" t="str">
            <v>.</v>
          </cell>
          <cell r="D1607" t="str">
            <v>.</v>
          </cell>
        </row>
        <row r="1608">
          <cell r="A1608">
            <v>100502</v>
          </cell>
          <cell r="B1608" t="str">
            <v>REGISTRO DE GAVETA, METAL AMARELO - 3/4"</v>
          </cell>
          <cell r="C1608" t="str">
            <v>UN</v>
          </cell>
          <cell r="D1608">
            <v>80.17</v>
          </cell>
        </row>
        <row r="1609">
          <cell r="A1609">
            <v>100503</v>
          </cell>
          <cell r="B1609" t="str">
            <v>REGISTRO DE GAVETA, METAL AMARELO - 1"</v>
          </cell>
          <cell r="C1609" t="str">
            <v>UN</v>
          </cell>
          <cell r="D1609">
            <v>99.54</v>
          </cell>
        </row>
        <row r="1610">
          <cell r="A1610">
            <v>100504</v>
          </cell>
          <cell r="B1610" t="str">
            <v>REGISTRO DE GAVETA, METAL AMARELO - 1 1/4"</v>
          </cell>
          <cell r="C1610" t="str">
            <v>UN</v>
          </cell>
          <cell r="D1610">
            <v>124.85</v>
          </cell>
        </row>
        <row r="1611">
          <cell r="A1611">
            <v>100505</v>
          </cell>
          <cell r="B1611" t="str">
            <v>REGISTRO DE GAVETA, METAL AMARELO - 1 1/2"</v>
          </cell>
          <cell r="C1611" t="str">
            <v>UN</v>
          </cell>
          <cell r="D1611">
            <v>143.51</v>
          </cell>
        </row>
        <row r="1612">
          <cell r="A1612">
            <v>100506</v>
          </cell>
          <cell r="B1612" t="str">
            <v>REGISTRO DE GAVETA, METAL AMARELO - 2"</v>
          </cell>
          <cell r="C1612" t="str">
            <v>UN</v>
          </cell>
          <cell r="D1612">
            <v>182.21</v>
          </cell>
        </row>
        <row r="1613">
          <cell r="A1613">
            <v>100507</v>
          </cell>
          <cell r="B1613" t="str">
            <v>REGISTRO DE GAVETA, METAL AMARELO - 2 1/2"</v>
          </cell>
          <cell r="C1613" t="str">
            <v>UN</v>
          </cell>
          <cell r="D1613">
            <v>412.62</v>
          </cell>
        </row>
        <row r="1614">
          <cell r="A1614">
            <v>100508</v>
          </cell>
          <cell r="B1614" t="str">
            <v>REGISTRO DE GAVETA, METAL AMARELO - 3"</v>
          </cell>
          <cell r="C1614" t="str">
            <v>UN</v>
          </cell>
          <cell r="D1614">
            <v>632.19000000000005</v>
          </cell>
        </row>
        <row r="1615">
          <cell r="A1615">
            <v>100509</v>
          </cell>
          <cell r="B1615" t="str">
            <v>REGISTRO DE GAVETA, METAL AMARELO - 4"</v>
          </cell>
          <cell r="C1615" t="str">
            <v>UN</v>
          </cell>
          <cell r="D1615">
            <v>1039.26</v>
          </cell>
        </row>
        <row r="1616">
          <cell r="A1616">
            <v>100531</v>
          </cell>
          <cell r="B1616" t="str">
            <v>REGISTRO DE GAVETA, METAL CROMADO - 3/4"</v>
          </cell>
          <cell r="C1616" t="str">
            <v>UN</v>
          </cell>
          <cell r="D1616">
            <v>115.56</v>
          </cell>
        </row>
        <row r="1617">
          <cell r="A1617">
            <v>100532</v>
          </cell>
          <cell r="B1617" t="str">
            <v>REGISTRO DE GAVETA, METAL CROMADO - 1"</v>
          </cell>
          <cell r="C1617" t="str">
            <v>UN</v>
          </cell>
          <cell r="D1617">
            <v>152.41</v>
          </cell>
        </row>
        <row r="1618">
          <cell r="A1618">
            <v>100533</v>
          </cell>
          <cell r="B1618" t="str">
            <v>REGISTRO DE GAVETA, METAL CROMADO - 1 1/4"</v>
          </cell>
          <cell r="C1618" t="str">
            <v>UN</v>
          </cell>
          <cell r="D1618">
            <v>199.01</v>
          </cell>
        </row>
        <row r="1619">
          <cell r="A1619">
            <v>100534</v>
          </cell>
          <cell r="B1619" t="str">
            <v>REGISTRO DE GAVETA, METAL CROMADO - 1 1/2"</v>
          </cell>
          <cell r="C1619" t="str">
            <v>UN</v>
          </cell>
          <cell r="D1619">
            <v>203.71</v>
          </cell>
        </row>
        <row r="1620">
          <cell r="A1620">
            <v>100540</v>
          </cell>
          <cell r="B1620" t="str">
            <v>REGISTRO DE PRESSÃO, METAL AMARELO - 1/2"</v>
          </cell>
          <cell r="C1620" t="str">
            <v>UN</v>
          </cell>
          <cell r="D1620">
            <v>98.51</v>
          </cell>
        </row>
        <row r="1621">
          <cell r="A1621">
            <v>100541</v>
          </cell>
          <cell r="B1621" t="str">
            <v>REGISTRO DE PRESSÃO, METAL AMARELO - 3/4"</v>
          </cell>
          <cell r="C1621" t="str">
            <v>UN</v>
          </cell>
          <cell r="D1621">
            <v>108.8</v>
          </cell>
        </row>
        <row r="1622">
          <cell r="A1622">
            <v>100551</v>
          </cell>
          <cell r="B1622" t="str">
            <v>REGISTRO DE PRESSÃO, METAL CROMADO - 3/4"</v>
          </cell>
          <cell r="C1622" t="str">
            <v>UN</v>
          </cell>
          <cell r="D1622">
            <v>122.52</v>
          </cell>
        </row>
        <row r="1623">
          <cell r="A1623">
            <v>100560</v>
          </cell>
          <cell r="B1623" t="str">
            <v>REGISTRO GLOBO COM ADAPTADOR E TAMPA - 2 1/2"</v>
          </cell>
          <cell r="C1623" t="str">
            <v>UN</v>
          </cell>
          <cell r="D1623">
            <v>495.51</v>
          </cell>
        </row>
        <row r="1624">
          <cell r="A1624">
            <v>100600</v>
          </cell>
          <cell r="B1624" t="str">
            <v>REDE DE ÁGUA QUENTE</v>
          </cell>
          <cell r="C1624" t="str">
            <v>.</v>
          </cell>
          <cell r="D1624" t="str">
            <v>.</v>
          </cell>
        </row>
        <row r="1625">
          <cell r="A1625">
            <v>100620</v>
          </cell>
          <cell r="B1625" t="str">
            <v>TUBO DE COBRE SEM COSTURA, CLASSE EL - 1/2"</v>
          </cell>
          <cell r="C1625" t="str">
            <v>M</v>
          </cell>
          <cell r="D1625">
            <v>70.290000000000006</v>
          </cell>
        </row>
        <row r="1626">
          <cell r="A1626">
            <v>100621</v>
          </cell>
          <cell r="B1626" t="str">
            <v>TUBO DE COBRE SEM COSTURA, CLASSE EL - 3/4"</v>
          </cell>
          <cell r="C1626" t="str">
            <v>M</v>
          </cell>
          <cell r="D1626">
            <v>102.83</v>
          </cell>
        </row>
        <row r="1627">
          <cell r="A1627">
            <v>100622</v>
          </cell>
          <cell r="B1627" t="str">
            <v>TUBO DE COBRE SEM COSTURA, CLASSE EL - 1"</v>
          </cell>
          <cell r="C1627" t="str">
            <v>M</v>
          </cell>
          <cell r="D1627">
            <v>122.73</v>
          </cell>
        </row>
        <row r="1628">
          <cell r="A1628">
            <v>100623</v>
          </cell>
          <cell r="B1628" t="str">
            <v>TUBO DE COBRE SEM COSTURA, CLASSE EL - 1 1/4"</v>
          </cell>
          <cell r="C1628" t="str">
            <v>M</v>
          </cell>
          <cell r="D1628">
            <v>189.9</v>
          </cell>
        </row>
        <row r="1629">
          <cell r="A1629">
            <v>100624</v>
          </cell>
          <cell r="B1629" t="str">
            <v>TUBO DE COBRE SEM COSTURA, CLASSE EL - 1 1/2"</v>
          </cell>
          <cell r="C1629" t="str">
            <v>M</v>
          </cell>
          <cell r="D1629">
            <v>253.67</v>
          </cell>
        </row>
        <row r="1630">
          <cell r="A1630">
            <v>100626</v>
          </cell>
          <cell r="B1630" t="str">
            <v>TUBO DE COBRE SEM COSTURA, CLASSE A - 1/2"</v>
          </cell>
          <cell r="C1630" t="str">
            <v>M</v>
          </cell>
          <cell r="D1630">
            <v>93.34</v>
          </cell>
        </row>
        <row r="1631">
          <cell r="A1631">
            <v>100627</v>
          </cell>
          <cell r="B1631" t="str">
            <v>TUBO DE COBRE SEM COSTURA, CLASSE A 3/4"</v>
          </cell>
          <cell r="C1631" t="str">
            <v>M</v>
          </cell>
          <cell r="D1631">
            <v>139.71</v>
          </cell>
        </row>
        <row r="1632">
          <cell r="A1632">
            <v>100628</v>
          </cell>
          <cell r="B1632" t="str">
            <v>TUBO DE COBRE SEM COSTURA, CLASSE A 1"</v>
          </cell>
          <cell r="C1632" t="str">
            <v>M</v>
          </cell>
          <cell r="D1632">
            <v>159.65</v>
          </cell>
        </row>
        <row r="1633">
          <cell r="A1633">
            <v>100629</v>
          </cell>
          <cell r="B1633" t="str">
            <v>TUBO DE COBRE SEM COSTURA, CLASSE A 1 1/4"</v>
          </cell>
          <cell r="C1633" t="str">
            <v>M</v>
          </cell>
          <cell r="D1633">
            <v>261.87</v>
          </cell>
        </row>
        <row r="1634">
          <cell r="A1634">
            <v>100630</v>
          </cell>
          <cell r="B1634" t="str">
            <v>TUBO DE COBRE SEM COSTURA, CLASSE A 1 1/2"</v>
          </cell>
          <cell r="C1634" t="str">
            <v>M</v>
          </cell>
          <cell r="D1634">
            <v>301.87</v>
          </cell>
        </row>
        <row r="1635">
          <cell r="A1635">
            <v>100654</v>
          </cell>
          <cell r="B1635" t="str">
            <v>REGISTRO DE GAVETA, METAL AMARELO - 1 1/2"</v>
          </cell>
          <cell r="C1635" t="str">
            <v>UN</v>
          </cell>
          <cell r="D1635">
            <v>143.51</v>
          </cell>
        </row>
        <row r="1636">
          <cell r="A1636">
            <v>100700</v>
          </cell>
          <cell r="B1636" t="str">
            <v>REDE DE GÁS</v>
          </cell>
          <cell r="C1636" t="str">
            <v>.</v>
          </cell>
          <cell r="D1636" t="str">
            <v>.</v>
          </cell>
        </row>
        <row r="1637">
          <cell r="A1637">
            <v>100711</v>
          </cell>
          <cell r="B1637" t="str">
            <v>TUBO PRETO DE AÇO-CARBONO, CLASSE SCH-40 - 3/4"</v>
          </cell>
          <cell r="C1637" t="str">
            <v>M</v>
          </cell>
          <cell r="D1637">
            <v>75.39</v>
          </cell>
        </row>
        <row r="1638">
          <cell r="A1638">
            <v>100712</v>
          </cell>
          <cell r="B1638" t="str">
            <v>TUBO PRETO DE AÇO-CARBONO, CLASSE SCH-40 - 1"</v>
          </cell>
          <cell r="C1638" t="str">
            <v>M</v>
          </cell>
          <cell r="D1638">
            <v>108.6</v>
          </cell>
        </row>
        <row r="1639">
          <cell r="A1639">
            <v>100713</v>
          </cell>
          <cell r="B1639" t="str">
            <v>TUBO PRETO DE AÇO-CARBONO, CLASSE SCH-40 - 1 1/4"</v>
          </cell>
          <cell r="C1639" t="str">
            <v>M</v>
          </cell>
          <cell r="D1639">
            <v>130.28</v>
          </cell>
        </row>
        <row r="1640">
          <cell r="A1640">
            <v>100714</v>
          </cell>
          <cell r="B1640" t="str">
            <v>TUBO PRETO DE AÇO-CARBONO, CLASSE SCH-40 - 1 1/2"</v>
          </cell>
          <cell r="C1640" t="str">
            <v>M</v>
          </cell>
          <cell r="D1640">
            <v>152.68</v>
          </cell>
        </row>
        <row r="1641">
          <cell r="A1641">
            <v>100720</v>
          </cell>
          <cell r="B1641" t="str">
            <v>VÁLVULA ESFÉRICA MONOBLOCO EM LATÃO, 3/4" NPT</v>
          </cell>
          <cell r="C1641" t="str">
            <v>UN</v>
          </cell>
          <cell r="D1641">
            <v>73.7</v>
          </cell>
        </row>
        <row r="1642">
          <cell r="A1642">
            <v>100760</v>
          </cell>
          <cell r="B1642" t="str">
            <v>HV.04 - ABRIGO PARA GÁS EM BLOCO DE CONCRETO APARENTE PARA 2 BOTIJÕES</v>
          </cell>
          <cell r="C1642" t="str">
            <v>UN</v>
          </cell>
          <cell r="D1642">
            <v>665.97</v>
          </cell>
        </row>
        <row r="1643">
          <cell r="A1643">
            <v>100762</v>
          </cell>
          <cell r="B1643" t="str">
            <v>HV.12 - ABRIGO PARA GÁS EM ALVENARIA REVESTIDA PARA 2 BOTIJÕES</v>
          </cell>
          <cell r="C1643" t="str">
            <v>UN</v>
          </cell>
          <cell r="D1643">
            <v>859.03</v>
          </cell>
        </row>
        <row r="1644">
          <cell r="A1644">
            <v>100763</v>
          </cell>
          <cell r="B1644" t="str">
            <v>HV.13 - ABRIGO PARA GÁS EM BLOCOS DE CONCRETO APARENTE PARA 2 CILINDROS</v>
          </cell>
          <cell r="C1644" t="str">
            <v>UN</v>
          </cell>
          <cell r="D1644">
            <v>1626.69</v>
          </cell>
        </row>
        <row r="1645">
          <cell r="A1645">
            <v>100764</v>
          </cell>
          <cell r="B1645" t="str">
            <v>HV.14 - ABRIGO PARA GÁS EM BLOCO DE CONCRETO APARENTE PARA 4 CILINDROS</v>
          </cell>
          <cell r="C1645" t="str">
            <v>UN</v>
          </cell>
          <cell r="D1645">
            <v>2112.94</v>
          </cell>
        </row>
        <row r="1646">
          <cell r="A1646">
            <v>100765</v>
          </cell>
          <cell r="B1646" t="str">
            <v>HV.15 - ABRIGO PARA GÁS EM BLOCO DE CONCRETO APARENTE PARA 6 CILINDROS</v>
          </cell>
          <cell r="C1646" t="str">
            <v>UN</v>
          </cell>
          <cell r="D1646">
            <v>2697.22</v>
          </cell>
        </row>
        <row r="1647">
          <cell r="A1647">
            <v>100767</v>
          </cell>
          <cell r="B1647" t="str">
            <v>HV.17 - ABRIGO PARA GÁS EM TIJOLO APARENTE PARA 4 CILINDROS</v>
          </cell>
          <cell r="C1647" t="str">
            <v>UN</v>
          </cell>
          <cell r="D1647">
            <v>2462.58</v>
          </cell>
        </row>
        <row r="1648">
          <cell r="A1648">
            <v>100768</v>
          </cell>
          <cell r="B1648" t="str">
            <v>HV.18 - ABRIGO PARA GÁS EM TIJOLO APARENTE PARA 6 CILINDROS</v>
          </cell>
          <cell r="C1648" t="str">
            <v>UN</v>
          </cell>
          <cell r="D1648">
            <v>3122.01</v>
          </cell>
        </row>
        <row r="1649">
          <cell r="A1649">
            <v>100769</v>
          </cell>
          <cell r="B1649" t="str">
            <v>HV.19 - ABRIGO PARA GÁS EM ALVENARIA REVESTIDA PARA 2 CILINDROS</v>
          </cell>
          <cell r="C1649" t="str">
            <v>UN</v>
          </cell>
          <cell r="D1649">
            <v>1977.18</v>
          </cell>
        </row>
        <row r="1650">
          <cell r="A1650">
            <v>100770</v>
          </cell>
          <cell r="B1650" t="str">
            <v>HV.20 - ABRIGO PARA GÁS EM ALVENARIA REVESTIDA PARA 4 CILINDROS</v>
          </cell>
          <cell r="C1650" t="str">
            <v>UN</v>
          </cell>
          <cell r="D1650">
            <v>2528.15</v>
          </cell>
        </row>
        <row r="1651">
          <cell r="A1651">
            <v>100771</v>
          </cell>
          <cell r="B1651" t="str">
            <v>HV.21 - ABRIGO PARA GÁS EM ALVENARIA REVESTIDA PARA 6 CILINDROS</v>
          </cell>
          <cell r="C1651" t="str">
            <v>UN</v>
          </cell>
          <cell r="D1651">
            <v>3189.67</v>
          </cell>
        </row>
        <row r="1652">
          <cell r="A1652">
            <v>100780</v>
          </cell>
          <cell r="B1652" t="str">
            <v>HD.10 - INSTALAÇÃO PARA 2 BOTIJÕES GLP 13KG, EXCLUSIVE ABRIGO</v>
          </cell>
          <cell r="C1652" t="str">
            <v>UN</v>
          </cell>
          <cell r="D1652">
            <v>18.149999999999999</v>
          </cell>
        </row>
        <row r="1653">
          <cell r="A1653">
            <v>100781</v>
          </cell>
          <cell r="B1653" t="str">
            <v>HD.11 - INSTALAÇÃO PARA 2 CILINDROS GLP 45 KG, EXCLUSIVE ABRIGO</v>
          </cell>
          <cell r="C1653" t="str">
            <v>UN</v>
          </cell>
          <cell r="D1653">
            <v>860.99</v>
          </cell>
        </row>
        <row r="1654">
          <cell r="A1654">
            <v>100782</v>
          </cell>
          <cell r="B1654" t="str">
            <v>HD.12 - INSTALAÇÃO PARA 4 CILINDRO GLP 45KG, EXCLUSIVE ABRIGO</v>
          </cell>
          <cell r="C1654" t="str">
            <v>UN</v>
          </cell>
          <cell r="D1654">
            <v>1034.6199999999999</v>
          </cell>
        </row>
        <row r="1655">
          <cell r="A1655">
            <v>100783</v>
          </cell>
          <cell r="B1655" t="str">
            <v>HD.13  - INSTALAÇÃO PARA 6 CILINDROS GLP 45KG, EXCLUSIVE ABRIGO</v>
          </cell>
          <cell r="C1655" t="str">
            <v>UN</v>
          </cell>
          <cell r="D1655">
            <v>1183.05</v>
          </cell>
        </row>
        <row r="1656">
          <cell r="A1656">
            <v>100785</v>
          </cell>
          <cell r="B1656" t="str">
            <v>BOTIJÃO DE GÁS DE 13KG COM CARGA</v>
          </cell>
          <cell r="C1656" t="str">
            <v>UN</v>
          </cell>
          <cell r="D1656">
            <v>325.2</v>
          </cell>
        </row>
        <row r="1657">
          <cell r="A1657">
            <v>100786</v>
          </cell>
          <cell r="B1657" t="str">
            <v>CILINDRO DE G.L.P. DE 45KG COM CARGA</v>
          </cell>
          <cell r="C1657" t="str">
            <v>UN</v>
          </cell>
          <cell r="D1657">
            <v>1008.75</v>
          </cell>
        </row>
        <row r="1658">
          <cell r="A1658">
            <v>100790</v>
          </cell>
          <cell r="B1658" t="str">
            <v>CAIXA COM COLETOR DE ÁGUA (SIFÃO) PARA REDE DE GÁS</v>
          </cell>
          <cell r="C1658" t="str">
            <v>UN</v>
          </cell>
          <cell r="D1658">
            <v>199.81</v>
          </cell>
        </row>
        <row r="1659">
          <cell r="A1659">
            <v>100795</v>
          </cell>
          <cell r="B1659" t="str">
            <v>PROTEÇÃO ANTICORROSIVA PARA TUBULAÇÃO ENTERRADA</v>
          </cell>
          <cell r="C1659" t="str">
            <v>M</v>
          </cell>
          <cell r="D1659">
            <v>3.32</v>
          </cell>
        </row>
        <row r="1660">
          <cell r="A1660">
            <v>100798</v>
          </cell>
          <cell r="B1660" t="str">
            <v>ENVELOPAMENTO DE TUBULAÇÃO ENTERRADA, COM CONCRETO</v>
          </cell>
          <cell r="C1660" t="str">
            <v>M</v>
          </cell>
          <cell r="D1660">
            <v>38.520000000000003</v>
          </cell>
        </row>
        <row r="1661">
          <cell r="A1661">
            <v>100800</v>
          </cell>
          <cell r="B1661" t="str">
            <v>REDE DE PREVENÇÃO E COMBATE A INCÊNDIOS</v>
          </cell>
          <cell r="C1661" t="str">
            <v>.</v>
          </cell>
          <cell r="D1661" t="str">
            <v>.</v>
          </cell>
        </row>
        <row r="1662">
          <cell r="A1662">
            <v>100802</v>
          </cell>
          <cell r="B1662" t="str">
            <v>TUBO DE AÇO-CARBONO GALVANIZADO, CLASSE MÉDIA (DIN2440) - 2 1/2"</v>
          </cell>
          <cell r="C1662" t="str">
            <v>M</v>
          </cell>
          <cell r="D1662">
            <v>261.56</v>
          </cell>
        </row>
        <row r="1663">
          <cell r="A1663">
            <v>100803</v>
          </cell>
          <cell r="B1663" t="str">
            <v>TUBO DE AÇO-CARBONO GALVANIZADO, CLASSE MÉDIA (DIN2440) - 3"</v>
          </cell>
          <cell r="C1663" t="str">
            <v>M</v>
          </cell>
          <cell r="D1663">
            <v>286.89999999999998</v>
          </cell>
        </row>
        <row r="1664">
          <cell r="A1664">
            <v>100805</v>
          </cell>
          <cell r="B1664" t="str">
            <v>TUBO DE AÇO-CARBONO GALVANIZADO, CLASSE MÉDIA (DIN2440) - 4"</v>
          </cell>
          <cell r="C1664" t="str">
            <v>M</v>
          </cell>
          <cell r="D1664">
            <v>382.78</v>
          </cell>
        </row>
        <row r="1665">
          <cell r="A1665">
            <v>100806</v>
          </cell>
          <cell r="B1665" t="str">
            <v>TUBO DE AÇO-CARBONO GALVANIZADO, CLASSE MÉDIA (DIN2440) - 6"</v>
          </cell>
          <cell r="C1665" t="str">
            <v>M</v>
          </cell>
          <cell r="D1665">
            <v>707.46</v>
          </cell>
        </row>
        <row r="1666">
          <cell r="A1666">
            <v>100831</v>
          </cell>
          <cell r="B1666" t="str">
            <v>REGISTRO DE GAVETA, METAL AMARELO - 2 1/2"</v>
          </cell>
          <cell r="C1666" t="str">
            <v>UN</v>
          </cell>
          <cell r="D1666">
            <v>412.62</v>
          </cell>
        </row>
        <row r="1667">
          <cell r="A1667">
            <v>100832</v>
          </cell>
          <cell r="B1667" t="str">
            <v>REGISTRO DE GAVETA, METAL AMARELO - 3"</v>
          </cell>
          <cell r="C1667" t="str">
            <v>UN</v>
          </cell>
          <cell r="D1667">
            <v>632.19000000000005</v>
          </cell>
        </row>
        <row r="1668">
          <cell r="A1668">
            <v>100834</v>
          </cell>
          <cell r="B1668" t="str">
            <v>REGISTRO DE GAVETA, METAL AMARELO - 4"</v>
          </cell>
          <cell r="C1668" t="str">
            <v>UN</v>
          </cell>
          <cell r="D1668">
            <v>1039.26</v>
          </cell>
        </row>
        <row r="1669">
          <cell r="A1669">
            <v>100849</v>
          </cell>
          <cell r="B1669" t="str">
            <v>ENVELOPAMENTO DE TUBULAÇÃO ENTERRADA, COM CONCRETO</v>
          </cell>
          <cell r="C1669" t="str">
            <v>M</v>
          </cell>
          <cell r="D1669">
            <v>38.520000000000003</v>
          </cell>
        </row>
        <row r="1670">
          <cell r="A1670">
            <v>100850</v>
          </cell>
          <cell r="B1670" t="str">
            <v>RECALQUE DE PASSEIO COM UNIÃO ENGATE RÁPIDO - REGISTRO TIPO GLOBO 2 1/2"</v>
          </cell>
          <cell r="C1670" t="str">
            <v>UN</v>
          </cell>
          <cell r="D1670">
            <v>842.17</v>
          </cell>
        </row>
        <row r="1671">
          <cell r="A1671">
            <v>100855</v>
          </cell>
          <cell r="B1671" t="str">
            <v>HIDRANTE COM UNIÃO DE ENGATE RÁPIDO - REGISTRO TIPO GLOBO 2 1/2"</v>
          </cell>
          <cell r="C1671" t="str">
            <v>UN</v>
          </cell>
          <cell r="D1671">
            <v>459.87</v>
          </cell>
        </row>
        <row r="1672">
          <cell r="A1672">
            <v>100860</v>
          </cell>
          <cell r="B1672" t="str">
            <v>ABRIGO DE EMBUTIR PARA HIDRANTE E MANGUEIRA - CHAPA DE AÇO N.20</v>
          </cell>
          <cell r="C1672" t="str">
            <v>UN</v>
          </cell>
          <cell r="D1672">
            <v>560.55999999999995</v>
          </cell>
        </row>
        <row r="1673">
          <cell r="A1673">
            <v>100865</v>
          </cell>
          <cell r="B1673" t="str">
            <v>MANGUEIRA DE INCÊNDIO COM UNIÃO DE ENGATE RÁPIDO, 15M - 1 1/2"</v>
          </cell>
          <cell r="C1673" t="str">
            <v>UN</v>
          </cell>
          <cell r="D1673">
            <v>380.88</v>
          </cell>
        </row>
        <row r="1674">
          <cell r="A1674">
            <v>100868</v>
          </cell>
          <cell r="B1674" t="str">
            <v>MANGUEIRA DE INCÊNDIO COM UNIÃO DE ENGATE RÁPIDO, 30M - 1 1/2"</v>
          </cell>
          <cell r="C1674" t="str">
            <v>UN</v>
          </cell>
          <cell r="D1674">
            <v>604.6</v>
          </cell>
        </row>
        <row r="1675">
          <cell r="A1675">
            <v>100872</v>
          </cell>
          <cell r="B1675" t="str">
            <v>MANGUEIRA DE INCÊNDIO COM UNIÃO DE ENGATE RÁPIDO, 30M - 2 1/2"</v>
          </cell>
          <cell r="C1675" t="str">
            <v>UN</v>
          </cell>
          <cell r="D1675">
            <v>996.44</v>
          </cell>
        </row>
        <row r="1676">
          <cell r="A1676">
            <v>100873</v>
          </cell>
          <cell r="B1676" t="str">
            <v>ESGUICHO DE INCÊNDIO COM ENGATE RÁPIDO - 1 1/2"X1/2"</v>
          </cell>
          <cell r="C1676" t="str">
            <v>UN</v>
          </cell>
          <cell r="D1676">
            <v>80.989999999999995</v>
          </cell>
        </row>
        <row r="1677">
          <cell r="A1677">
            <v>100877</v>
          </cell>
          <cell r="B1677" t="str">
            <v>ESGUICHO DE INCÊNDIO COM ENGATE RÁPIDO - 2 1/2"X5/8"</v>
          </cell>
          <cell r="C1677" t="str">
            <v>UN</v>
          </cell>
          <cell r="D1677">
            <v>125.96</v>
          </cell>
        </row>
        <row r="1678">
          <cell r="A1678">
            <v>100880</v>
          </cell>
          <cell r="B1678" t="str">
            <v>EXTINTOR DE INCÊNDIO COM CARGA DE GÁS CARBÔNICO (CO2) - 4KG</v>
          </cell>
          <cell r="C1678" t="str">
            <v>UN</v>
          </cell>
          <cell r="D1678">
            <v>573.91</v>
          </cell>
        </row>
        <row r="1679">
          <cell r="A1679">
            <v>100881</v>
          </cell>
          <cell r="B1679" t="str">
            <v>EXTINTOR DE INCÊNDIO COM CARGA DE GÁS CARBÔNICO (CO2) - 6KG</v>
          </cell>
          <cell r="C1679" t="str">
            <v>UN</v>
          </cell>
          <cell r="D1679">
            <v>680.63</v>
          </cell>
        </row>
        <row r="1680">
          <cell r="A1680">
            <v>100882</v>
          </cell>
          <cell r="B1680" t="str">
            <v>EXTINTOR DE INCÊNDIO COM CARGA DE GÁS CARBÔNICO (CO2) - 10KG</v>
          </cell>
          <cell r="C1680" t="str">
            <v>UN</v>
          </cell>
          <cell r="D1680">
            <v>1464.28</v>
          </cell>
        </row>
        <row r="1681">
          <cell r="A1681">
            <v>100885</v>
          </cell>
          <cell r="B1681" t="str">
            <v>EXTINTOR DE INCÊNDIO COM CARGA DE ÁGUA PRESSURIZADA - 10L</v>
          </cell>
          <cell r="C1681" t="str">
            <v>UN</v>
          </cell>
          <cell r="D1681">
            <v>219.66</v>
          </cell>
        </row>
        <row r="1682">
          <cell r="A1682">
            <v>100888</v>
          </cell>
          <cell r="B1682" t="str">
            <v>EXTINTOR DE INCÊNDIO COM CARGA DE ESPUMA QUÍMICA - 9L</v>
          </cell>
          <cell r="C1682" t="str">
            <v>UN</v>
          </cell>
          <cell r="D1682">
            <v>696.68</v>
          </cell>
        </row>
        <row r="1683">
          <cell r="A1683">
            <v>100890</v>
          </cell>
          <cell r="B1683" t="str">
            <v>EXTINTOR DE INCÊNDIO COM CARGA DE PÓ QUÍMICO SECO - 4KG</v>
          </cell>
          <cell r="C1683" t="str">
            <v>UN</v>
          </cell>
          <cell r="D1683">
            <v>205.62</v>
          </cell>
        </row>
        <row r="1684">
          <cell r="A1684">
            <v>100892</v>
          </cell>
          <cell r="B1684" t="str">
            <v>EXTINTOR DE INCÊNDIO COM CARGA DE PÓ QUÍMICO SECO - 8KG</v>
          </cell>
          <cell r="C1684" t="str">
            <v>UN</v>
          </cell>
          <cell r="D1684">
            <v>281.24</v>
          </cell>
        </row>
        <row r="1685">
          <cell r="A1685">
            <v>100893</v>
          </cell>
          <cell r="B1685" t="str">
            <v>EXTINTOR DE INCÊNDIO COM CARGA DE PÓ QUÍMICO SECO - 12KG</v>
          </cell>
          <cell r="C1685" t="str">
            <v>UN</v>
          </cell>
          <cell r="D1685">
            <v>318.64</v>
          </cell>
        </row>
        <row r="1686">
          <cell r="A1686">
            <v>100895</v>
          </cell>
          <cell r="B1686" t="str">
            <v>SETA PARA HIDRANTE/EXTINTOR DE INCÊNDIO</v>
          </cell>
          <cell r="C1686" t="str">
            <v>UN</v>
          </cell>
          <cell r="D1686">
            <v>22.92</v>
          </cell>
        </row>
        <row r="1687">
          <cell r="A1687">
            <v>100900</v>
          </cell>
          <cell r="B1687" t="str">
            <v>REDE DE ESGOTO SANITÁRIO - TUBULAÇÃO</v>
          </cell>
          <cell r="C1687" t="str">
            <v>.</v>
          </cell>
          <cell r="D1687" t="str">
            <v>.</v>
          </cell>
        </row>
        <row r="1688">
          <cell r="A1688">
            <v>100910</v>
          </cell>
          <cell r="B1688" t="str">
            <v>TUBO DE FERRO FUNDIDO PARA ESGOTO, LINHA SMU - 50MM</v>
          </cell>
          <cell r="C1688" t="str">
            <v>M</v>
          </cell>
          <cell r="D1688">
            <v>337.94</v>
          </cell>
        </row>
        <row r="1689">
          <cell r="A1689">
            <v>100911</v>
          </cell>
          <cell r="B1689" t="str">
            <v>TUBO DE FERRO FUNDIDO PARA ESGOTO, LINHA SMU - 75MM</v>
          </cell>
          <cell r="C1689" t="str">
            <v>M</v>
          </cell>
          <cell r="D1689">
            <v>428.23</v>
          </cell>
        </row>
        <row r="1690">
          <cell r="A1690">
            <v>100912</v>
          </cell>
          <cell r="B1690" t="str">
            <v>TUBO DE FERRO FUNDIDO PARA ESGOTO, LINHA SMU - 100MM</v>
          </cell>
          <cell r="C1690" t="str">
            <v>M</v>
          </cell>
          <cell r="D1690">
            <v>496.67</v>
          </cell>
        </row>
        <row r="1691">
          <cell r="A1691">
            <v>100913</v>
          </cell>
          <cell r="B1691" t="str">
            <v>TUBO DE FERRO FUNDIDO PARA ESGOTO, LINHA SMU - 150MM</v>
          </cell>
          <cell r="C1691" t="str">
            <v>M</v>
          </cell>
          <cell r="D1691">
            <v>578.16999999999996</v>
          </cell>
        </row>
        <row r="1692">
          <cell r="A1692">
            <v>100930</v>
          </cell>
          <cell r="B1692" t="str">
            <v>TUBO DE PVC RÍGIDO, PONTA E BOLSA (LINHA ESGOTO) - 40MM (1 1/2")</v>
          </cell>
          <cell r="C1692" t="str">
            <v>M</v>
          </cell>
          <cell r="D1692">
            <v>33.409999999999997</v>
          </cell>
        </row>
        <row r="1693">
          <cell r="A1693">
            <v>100931</v>
          </cell>
          <cell r="B1693" t="str">
            <v>TUBO DE PVC RÍGIDO, PONTA E BOLSA (LINHA ESGOTO) - 50MM (2")</v>
          </cell>
          <cell r="C1693" t="str">
            <v>M</v>
          </cell>
          <cell r="D1693">
            <v>41.9</v>
          </cell>
        </row>
        <row r="1694">
          <cell r="A1694">
            <v>100932</v>
          </cell>
          <cell r="B1694" t="str">
            <v>TUBO DE PVC RÍGIDO, PONTA E BOLSA (LINHA ESGOTO) - 75MM (3")</v>
          </cell>
          <cell r="C1694" t="str">
            <v>M</v>
          </cell>
          <cell r="D1694">
            <v>63.39</v>
          </cell>
        </row>
        <row r="1695">
          <cell r="A1695">
            <v>100933</v>
          </cell>
          <cell r="B1695" t="str">
            <v>TUBO DE PVC RÍGIDO, PONTA E BOLSA (LINHA ESGOTO) - 100MM (4")</v>
          </cell>
          <cell r="C1695" t="str">
            <v>M</v>
          </cell>
          <cell r="D1695">
            <v>73.81</v>
          </cell>
        </row>
        <row r="1696">
          <cell r="A1696">
            <v>100934</v>
          </cell>
          <cell r="B1696" t="str">
            <v>TUBO DE PVC RÍGIDO, PONTA E BOLSA (LINHA ESGOTO) - 150MM (6")</v>
          </cell>
          <cell r="C1696" t="str">
            <v>M</v>
          </cell>
          <cell r="D1696">
            <v>110.6</v>
          </cell>
        </row>
        <row r="1697">
          <cell r="A1697">
            <v>100935</v>
          </cell>
          <cell r="B1697" t="str">
            <v>TUBO DE PVC RÍGIDO, PONTA E BOLSA (LINHA ESGOTO) - 200MM (8")</v>
          </cell>
          <cell r="C1697" t="str">
            <v>M</v>
          </cell>
          <cell r="D1697">
            <v>166.67</v>
          </cell>
        </row>
        <row r="1698">
          <cell r="A1698">
            <v>100998</v>
          </cell>
          <cell r="B1698" t="str">
            <v>ENVELOPAMENTO DE TUBULAÇÃO ENTERRADA, COM CONCRETO</v>
          </cell>
          <cell r="C1698" t="str">
            <v>M</v>
          </cell>
          <cell r="D1698">
            <v>38.520000000000003</v>
          </cell>
        </row>
        <row r="1699">
          <cell r="A1699">
            <v>101000</v>
          </cell>
          <cell r="B1699" t="str">
            <v>REDE DE ESGOTO SANITÁRIO - ACESSÓRIOS</v>
          </cell>
          <cell r="C1699" t="str">
            <v>.</v>
          </cell>
          <cell r="D1699" t="str">
            <v>.</v>
          </cell>
        </row>
        <row r="1700">
          <cell r="A1700">
            <v>101001</v>
          </cell>
          <cell r="B1700" t="str">
            <v>RALO SECO DE PVC RÍGIDO, COM SAÍDA SOLDADA DE 40MM - DIÂMETRO 100MM</v>
          </cell>
          <cell r="C1700" t="str">
            <v>UN</v>
          </cell>
          <cell r="D1700">
            <v>105.46</v>
          </cell>
        </row>
        <row r="1701">
          <cell r="A1701">
            <v>101010</v>
          </cell>
          <cell r="B1701" t="str">
            <v>CAIXA SIFONADA DE PVC RÍGIDO - 100X150MM</v>
          </cell>
          <cell r="C1701" t="str">
            <v>UN</v>
          </cell>
          <cell r="D1701">
            <v>109.01</v>
          </cell>
        </row>
        <row r="1702">
          <cell r="A1702">
            <v>101012</v>
          </cell>
          <cell r="B1702" t="str">
            <v>CAIXA SIFONADA DE PVC RÍGIDO - 150X150MM</v>
          </cell>
          <cell r="C1702" t="str">
            <v>UN</v>
          </cell>
          <cell r="D1702">
            <v>126.72</v>
          </cell>
        </row>
        <row r="1703">
          <cell r="A1703">
            <v>101015</v>
          </cell>
          <cell r="B1703" t="str">
            <v>CAIXA SIFONADA DE PVC RÍGIDO 250X230X75MM</v>
          </cell>
          <cell r="C1703" t="str">
            <v>UN</v>
          </cell>
          <cell r="D1703">
            <v>173.39</v>
          </cell>
        </row>
        <row r="1704">
          <cell r="A1704">
            <v>101035</v>
          </cell>
          <cell r="B1704" t="str">
            <v>RALO SECO DE FERRO FUNDIDO, COM SAÍDA VERTICAL (SMU) - DIÂMETRO 100MM</v>
          </cell>
          <cell r="C1704" t="str">
            <v>UN</v>
          </cell>
          <cell r="D1704">
            <v>176.63</v>
          </cell>
        </row>
        <row r="1705">
          <cell r="A1705">
            <v>101036</v>
          </cell>
          <cell r="B1705" t="str">
            <v>CAIXA DE GORDURA COM CESTO DE LIMPEZA EM PVC 100MM - TIGRE OU SIMILAR</v>
          </cell>
          <cell r="C1705" t="str">
            <v>UN</v>
          </cell>
          <cell r="D1705">
            <v>442.67</v>
          </cell>
        </row>
        <row r="1706">
          <cell r="A1706">
            <v>101059</v>
          </cell>
          <cell r="B1706" t="str">
            <v>CAIXA DE GORDURA, ALVENARIA DE TIJOLOS MACIÇOS COMUNS - 60X60CM</v>
          </cell>
          <cell r="C1706" t="str">
            <v>UN</v>
          </cell>
          <cell r="D1706">
            <v>372.18</v>
          </cell>
        </row>
        <row r="1707">
          <cell r="A1707">
            <v>101060</v>
          </cell>
          <cell r="B1707" t="str">
            <v>FOSSA SÉPTICA EM ANÉIS DE CONCRETO, PARA 10 PESSOAS - 1,40 X 1,20M</v>
          </cell>
          <cell r="C1707" t="str">
            <v>UN</v>
          </cell>
          <cell r="D1707">
            <v>4225.2700000000004</v>
          </cell>
        </row>
        <row r="1708">
          <cell r="A1708">
            <v>101061</v>
          </cell>
          <cell r="B1708" t="str">
            <v>FOSSA SÉPTICA EM ANÉIS DE CONCRETO, PARA 20 PESSOAS - 1,40 X 1,70M</v>
          </cell>
          <cell r="C1708" t="str">
            <v>UN</v>
          </cell>
          <cell r="D1708">
            <v>5304</v>
          </cell>
        </row>
        <row r="1709">
          <cell r="A1709">
            <v>101064</v>
          </cell>
          <cell r="B1709" t="str">
            <v>FOSSA SÉPTICA EM ANÉIS DE CONCRETO, PARA 100 PESSOAS - 2,40 X 2,50M</v>
          </cell>
          <cell r="C1709" t="str">
            <v>UN</v>
          </cell>
          <cell r="D1709">
            <v>13611.36</v>
          </cell>
        </row>
        <row r="1710">
          <cell r="A1710">
            <v>101066</v>
          </cell>
          <cell r="B1710" t="str">
            <v>FOSSA SÉPTICA EM ANÉIS DE CONCRETO, PARA 140 PESSOAS - 2,40 X 3,50M</v>
          </cell>
          <cell r="C1710" t="str">
            <v>UN</v>
          </cell>
          <cell r="D1710">
            <v>17739.47</v>
          </cell>
        </row>
        <row r="1711">
          <cell r="A1711">
            <v>101070</v>
          </cell>
          <cell r="B1711" t="str">
            <v>SUMIDOURO, DIÂMETRO INTERNO 2,00M - POÇO ABSORVENTE</v>
          </cell>
          <cell r="C1711" t="str">
            <v>M</v>
          </cell>
          <cell r="D1711">
            <v>1124.24</v>
          </cell>
        </row>
        <row r="1712">
          <cell r="A1712">
            <v>101071</v>
          </cell>
          <cell r="B1712" t="str">
            <v>SUMIDOURO, DIÂMETRO INTERNO 2,00M - TAMPÃO DE CONCRETO</v>
          </cell>
          <cell r="C1712" t="str">
            <v>UN</v>
          </cell>
          <cell r="D1712">
            <v>1260.53</v>
          </cell>
        </row>
        <row r="1713">
          <cell r="A1713">
            <v>101081</v>
          </cell>
          <cell r="B1713" t="str">
            <v>FILTRO ANAERÓBICO D=3,00M H=2,00M</v>
          </cell>
          <cell r="C1713" t="str">
            <v>UN</v>
          </cell>
          <cell r="D1713">
            <v>19005.990000000002</v>
          </cell>
        </row>
        <row r="1714">
          <cell r="A1714">
            <v>101084</v>
          </cell>
          <cell r="B1714" t="str">
            <v>ANEL DE CONCRETO D=2,00 H=0,50M</v>
          </cell>
          <cell r="C1714" t="str">
            <v>UN</v>
          </cell>
          <cell r="D1714">
            <v>1313.67</v>
          </cell>
        </row>
        <row r="1715">
          <cell r="A1715">
            <v>101085</v>
          </cell>
          <cell r="B1715" t="str">
            <v>ANEL DE CONCRETO D=3,00 H=0,50M</v>
          </cell>
          <cell r="C1715" t="str">
            <v>UN</v>
          </cell>
          <cell r="D1715">
            <v>2118.5100000000002</v>
          </cell>
        </row>
        <row r="1716">
          <cell r="A1716">
            <v>101094</v>
          </cell>
          <cell r="B1716" t="str">
            <v>CAIXA DE LIGAÇÃO OU INSPEÇÃO - ESCAVAÇÃO E APILOAMENTO</v>
          </cell>
          <cell r="C1716" t="str">
            <v>M3</v>
          </cell>
          <cell r="D1716">
            <v>62.24</v>
          </cell>
        </row>
        <row r="1717">
          <cell r="A1717">
            <v>101095</v>
          </cell>
          <cell r="B1717" t="str">
            <v>CAIXA DE LIGAÇÃO OU INSPEÇÃO - LASTRO DE CONCRETO (FUNDO)</v>
          </cell>
          <cell r="C1717" t="str">
            <v>M3</v>
          </cell>
          <cell r="D1717">
            <v>530.1</v>
          </cell>
        </row>
        <row r="1718">
          <cell r="A1718">
            <v>101096</v>
          </cell>
          <cell r="B1718" t="str">
            <v>CAIXA DE LIGAÇÃO OU INSPEÇÃO - ALVENARIA DE 1/2 TIJOLO, REVESTIDA</v>
          </cell>
          <cell r="C1718" t="str">
            <v>M2</v>
          </cell>
          <cell r="D1718">
            <v>302.52</v>
          </cell>
        </row>
        <row r="1719">
          <cell r="A1719">
            <v>101097</v>
          </cell>
          <cell r="B1719" t="str">
            <v>CAIXA DE LIGAÇÃO OU INSPEÇÃO - ALVENARIA DE 1 TIJOLO, REVESTIDA</v>
          </cell>
          <cell r="C1719" t="str">
            <v>M2</v>
          </cell>
          <cell r="D1719">
            <v>411.26</v>
          </cell>
        </row>
        <row r="1720">
          <cell r="A1720">
            <v>101098</v>
          </cell>
          <cell r="B1720" t="str">
            <v>CAIXA DE LIGAÇÃO OU INSPEÇÃO - TAMPA DE CONCRETO</v>
          </cell>
          <cell r="C1720" t="str">
            <v>M2</v>
          </cell>
          <cell r="D1720">
            <v>253.95</v>
          </cell>
        </row>
        <row r="1721">
          <cell r="A1721">
            <v>101100</v>
          </cell>
          <cell r="B1721" t="str">
            <v>REDE DE ÁGUAS PLUVIAIS - CAPTAÇÃO</v>
          </cell>
          <cell r="C1721" t="str">
            <v>.</v>
          </cell>
          <cell r="D1721" t="str">
            <v>.</v>
          </cell>
        </row>
        <row r="1722">
          <cell r="A1722">
            <v>101101</v>
          </cell>
          <cell r="B1722" t="str">
            <v>CALHA EM CHAPA DE AÇO GALVANIZADO N.24 - DESENVOLVIMENTO 33CM</v>
          </cell>
          <cell r="C1722" t="str">
            <v>M</v>
          </cell>
          <cell r="D1722">
            <v>76.72</v>
          </cell>
        </row>
        <row r="1723">
          <cell r="A1723">
            <v>101102</v>
          </cell>
          <cell r="B1723" t="str">
            <v>CALHA EM CHAPA DE AÇO GALVANIZADO N.24 - DESENVOLVIMENTO 50CM</v>
          </cell>
          <cell r="C1723" t="str">
            <v>M</v>
          </cell>
          <cell r="D1723">
            <v>121.1</v>
          </cell>
        </row>
        <row r="1724">
          <cell r="A1724">
            <v>101103</v>
          </cell>
          <cell r="B1724" t="str">
            <v>CALHA EM CHAPA DE AÇO GALVANIZADO N.24 - DESENVOLVIMENTO 100CM</v>
          </cell>
          <cell r="C1724" t="str">
            <v>M</v>
          </cell>
          <cell r="D1724">
            <v>222.72</v>
          </cell>
        </row>
        <row r="1725">
          <cell r="A1725">
            <v>101104</v>
          </cell>
          <cell r="B1725" t="str">
            <v>CALHA EM ALUMÍNIO - ESP. 0,8MM - DESENVOLVIMENTO 50CM</v>
          </cell>
          <cell r="C1725" t="str">
            <v>M</v>
          </cell>
          <cell r="D1725">
            <v>157.85</v>
          </cell>
        </row>
        <row r="1726">
          <cell r="A1726">
            <v>101105</v>
          </cell>
          <cell r="B1726" t="str">
            <v>CALHA EM ALUMÍNIO - ESP. 0,8MM - DESENVOLVIMENTO 100CM</v>
          </cell>
          <cell r="C1726" t="str">
            <v>M</v>
          </cell>
          <cell r="D1726">
            <v>297.14999999999998</v>
          </cell>
        </row>
        <row r="1727">
          <cell r="A1727">
            <v>101106</v>
          </cell>
          <cell r="B1727" t="str">
            <v>CALHA EM ALUMÍNIO ESP. 1,0MM - DESENVOLVIMENTO 50CM</v>
          </cell>
          <cell r="C1727" t="str">
            <v>M</v>
          </cell>
          <cell r="D1727">
            <v>183.21</v>
          </cell>
        </row>
        <row r="1728">
          <cell r="A1728">
            <v>101107</v>
          </cell>
          <cell r="B1728" t="str">
            <v>CALHA EM ALUMÍNIO ESP. 1,0MM - DESENVOLVIMENTO 100CM</v>
          </cell>
          <cell r="C1728" t="str">
            <v>M</v>
          </cell>
          <cell r="D1728">
            <v>354.85</v>
          </cell>
        </row>
        <row r="1729">
          <cell r="A1729">
            <v>101110</v>
          </cell>
          <cell r="B1729" t="str">
            <v>CALHA EM PVC COM 125 ≤ DIÂM. ≤ 150MM</v>
          </cell>
          <cell r="C1729" t="str">
            <v>M</v>
          </cell>
          <cell r="D1729">
            <v>99.15</v>
          </cell>
        </row>
        <row r="1730">
          <cell r="A1730">
            <v>101130</v>
          </cell>
          <cell r="B1730" t="str">
            <v>RUFO EM CHAPA DE AÇO GALVANIZADO N.24 - DESENVOLVIMENTO 16CM</v>
          </cell>
          <cell r="C1730" t="str">
            <v>M</v>
          </cell>
          <cell r="D1730">
            <v>45.38</v>
          </cell>
        </row>
        <row r="1731">
          <cell r="A1731">
            <v>101131</v>
          </cell>
          <cell r="B1731" t="str">
            <v>RUFO EM CHAPA DE AÇO GALVANIZADO N.24 - DESENVOLVIMENTO 25CM</v>
          </cell>
          <cell r="C1731" t="str">
            <v>M</v>
          </cell>
          <cell r="D1731">
            <v>52.3</v>
          </cell>
        </row>
        <row r="1732">
          <cell r="A1732">
            <v>101132</v>
          </cell>
          <cell r="B1732" t="str">
            <v>RUFO EM CHAPA DE AÇO GALVANIZADO N.24 - DESENVOLVIMENTO 33CM</v>
          </cell>
          <cell r="C1732" t="str">
            <v>M</v>
          </cell>
          <cell r="D1732">
            <v>64.44</v>
          </cell>
        </row>
        <row r="1733">
          <cell r="A1733">
            <v>101133</v>
          </cell>
          <cell r="B1733" t="str">
            <v>RUFO EM CHAPA DE AÇO GALVANIZADO N.24 - DESENVOLVIMENTO 50CM</v>
          </cell>
          <cell r="C1733" t="str">
            <v>M</v>
          </cell>
          <cell r="D1733">
            <v>111.36</v>
          </cell>
        </row>
        <row r="1734">
          <cell r="A1734">
            <v>101134</v>
          </cell>
          <cell r="B1734" t="str">
            <v>RUFO EM CHAPA DE AÇO GALVANIZADO N.24 - DESENVOLVIMENTO 100CM</v>
          </cell>
          <cell r="C1734" t="str">
            <v>M</v>
          </cell>
          <cell r="D1734">
            <v>198.54</v>
          </cell>
        </row>
        <row r="1735">
          <cell r="A1735">
            <v>101135</v>
          </cell>
          <cell r="B1735" t="str">
            <v>RUFO EM CHAPA DE AÇO GALVANIZADO N.24 - DESENVOLVIMENTO 130CM</v>
          </cell>
          <cell r="C1735" t="str">
            <v>M</v>
          </cell>
          <cell r="D1735">
            <v>290.66000000000003</v>
          </cell>
        </row>
        <row r="1736">
          <cell r="A1736">
            <v>101136</v>
          </cell>
          <cell r="B1736" t="str">
            <v>RUFO EM CHAPA DE AÇO GALVANIZADO N.24 - DESENVOLVIMENTO 140 CM</v>
          </cell>
          <cell r="C1736" t="str">
            <v>M</v>
          </cell>
          <cell r="D1736">
            <v>287.74</v>
          </cell>
        </row>
        <row r="1737">
          <cell r="A1737">
            <v>101170</v>
          </cell>
          <cell r="B1737" t="str">
            <v>CANALETA DE CONCRETO, TIPO GUIA E SARJETA - SECÇÃO 15X40CM</v>
          </cell>
          <cell r="C1737" t="str">
            <v>M</v>
          </cell>
          <cell r="D1737">
            <v>107.44</v>
          </cell>
        </row>
        <row r="1738">
          <cell r="A1738">
            <v>101171</v>
          </cell>
          <cell r="B1738" t="str">
            <v>CANALETA DE CONCRETO, TIPO GUIA E SARJETA - SECÇÃO 15X50CM</v>
          </cell>
          <cell r="C1738" t="str">
            <v>M</v>
          </cell>
          <cell r="D1738">
            <v>118.85</v>
          </cell>
        </row>
        <row r="1739">
          <cell r="A1739">
            <v>101172</v>
          </cell>
          <cell r="B1739" t="str">
            <v>HC.01 - CANALETA DE CONCRETO DE A.P.P/TAMPA/GRELHA DE CONCRETO OU FERRO L=30CM</v>
          </cell>
          <cell r="C1739" t="str">
            <v>M</v>
          </cell>
          <cell r="D1739">
            <v>110.57</v>
          </cell>
        </row>
        <row r="1740">
          <cell r="A1740">
            <v>101173</v>
          </cell>
          <cell r="B1740" t="str">
            <v>HC.02 - CANALETA DE CONCRETO DE A.P.P/TAMPA/GRELHA DE CONCRETO OU FERRO L=40CM</v>
          </cell>
          <cell r="C1740" t="str">
            <v>M</v>
          </cell>
          <cell r="D1740">
            <v>119.59</v>
          </cell>
        </row>
        <row r="1741">
          <cell r="A1741">
            <v>101176</v>
          </cell>
          <cell r="B1741" t="str">
            <v>CANALETA MEIA CANA EM CONCRETO D=30CM</v>
          </cell>
          <cell r="C1741" t="str">
            <v>M</v>
          </cell>
          <cell r="D1741">
            <v>67.81</v>
          </cell>
        </row>
        <row r="1742">
          <cell r="A1742">
            <v>101177</v>
          </cell>
          <cell r="B1742" t="str">
            <v>CANALETA MEIA CANA EM CONCRETO D=40CM</v>
          </cell>
          <cell r="C1742" t="str">
            <v>M</v>
          </cell>
          <cell r="D1742">
            <v>114.68</v>
          </cell>
        </row>
        <row r="1743">
          <cell r="A1743">
            <v>101185</v>
          </cell>
          <cell r="B1743" t="str">
            <v>HV.24 - CANALETA DE ALVENARIA PARA GRELHA DE FERRO  L=20CM</v>
          </cell>
          <cell r="C1743" t="str">
            <v>M</v>
          </cell>
          <cell r="D1743">
            <v>83.33</v>
          </cell>
        </row>
        <row r="1744">
          <cell r="A1744">
            <v>101186</v>
          </cell>
          <cell r="B1744" t="str">
            <v>HV.22 - CANALETA DE ALVENARIA PARA GRELHA OU TAMPA DE CONCRETO  L=30CM</v>
          </cell>
          <cell r="C1744" t="str">
            <v>M</v>
          </cell>
          <cell r="D1744">
            <v>172.66</v>
          </cell>
        </row>
        <row r="1745">
          <cell r="A1745">
            <v>101187</v>
          </cell>
          <cell r="B1745" t="str">
            <v>HV.23 - CANALETA DE ALVENARIA PARA GRELHA OU TAMPA DE CONCRETO  L=40CM</v>
          </cell>
          <cell r="C1745" t="str">
            <v>M</v>
          </cell>
          <cell r="D1745">
            <v>181.44</v>
          </cell>
        </row>
        <row r="1746">
          <cell r="A1746">
            <v>101189</v>
          </cell>
          <cell r="B1746" t="str">
            <v>CANTONEIRA DE FERRO 1"X1"X1/8" PARA APOIO E CHUMBAMENTO DAS GRELHAS DE FERRO</v>
          </cell>
          <cell r="C1746" t="str">
            <v>M</v>
          </cell>
          <cell r="D1746">
            <v>86.41</v>
          </cell>
        </row>
        <row r="1747">
          <cell r="A1747">
            <v>101190</v>
          </cell>
          <cell r="B1747" t="str">
            <v>HC.05 - GRELHA DE CONCRETO PARA CANALETA - L=30CM - SEM PASSAGEM DE VEÍCULOS</v>
          </cell>
          <cell r="C1747" t="str">
            <v>M</v>
          </cell>
          <cell r="D1747">
            <v>94.41</v>
          </cell>
        </row>
        <row r="1748">
          <cell r="A1748">
            <v>101192</v>
          </cell>
          <cell r="B1748" t="str">
            <v>HP.02 - GRELHA DE FERRO PERFILADO PARA CANALETA - L=30CM</v>
          </cell>
          <cell r="C1748" t="str">
            <v>M</v>
          </cell>
          <cell r="D1748">
            <v>223.43</v>
          </cell>
        </row>
        <row r="1749">
          <cell r="A1749">
            <v>101193</v>
          </cell>
          <cell r="B1749" t="str">
            <v>GRELHA DE FERRO PERFILADO PARA CANALETAS A CÉU ABERTO - 40CM</v>
          </cell>
          <cell r="C1749" t="str">
            <v>M</v>
          </cell>
          <cell r="D1749">
            <v>735.66</v>
          </cell>
        </row>
        <row r="1750">
          <cell r="A1750">
            <v>101194</v>
          </cell>
          <cell r="B1750" t="str">
            <v>GRELHA DE FERRO PERFILADO PARA CANALETAS A CÉU ABERTO - 50CM</v>
          </cell>
          <cell r="C1750" t="str">
            <v>M</v>
          </cell>
          <cell r="D1750">
            <v>836.84</v>
          </cell>
        </row>
        <row r="1751">
          <cell r="A1751">
            <v>101196</v>
          </cell>
          <cell r="B1751" t="str">
            <v>HC.03 - TAMPA DE CONCRETO PARA CANALETA DE A.P.L=0,30M</v>
          </cell>
          <cell r="C1751" t="str">
            <v>M</v>
          </cell>
          <cell r="D1751">
            <v>66.66</v>
          </cell>
        </row>
        <row r="1752">
          <cell r="A1752">
            <v>101197</v>
          </cell>
          <cell r="B1752" t="str">
            <v>HC.04 - TAMPA DE CONCRETO PARA CANALETA DE A.P.L=0,40M</v>
          </cell>
          <cell r="C1752" t="str">
            <v>M</v>
          </cell>
          <cell r="D1752">
            <v>86.73</v>
          </cell>
        </row>
        <row r="1753">
          <cell r="A1753">
            <v>101199</v>
          </cell>
          <cell r="B1753" t="str">
            <v>GRELHA DE CONCRETO PARA CANALETA - L=30CM - COM PASSAGEM DE VEÍCULOS</v>
          </cell>
          <cell r="C1753" t="str">
            <v>M</v>
          </cell>
          <cell r="D1753">
            <v>94.77</v>
          </cell>
        </row>
        <row r="1754">
          <cell r="A1754">
            <v>101200</v>
          </cell>
          <cell r="B1754" t="str">
            <v>REDE DE ÁGUAS PLUVIAIS - TUBULAÇÃO</v>
          </cell>
          <cell r="C1754" t="str">
            <v>.</v>
          </cell>
          <cell r="D1754" t="str">
            <v>.</v>
          </cell>
        </row>
        <row r="1755">
          <cell r="A1755">
            <v>101210</v>
          </cell>
          <cell r="B1755" t="str">
            <v>CONDUTOR EM TUBO DE FERRO FUNDIDO PARA ESGOTO, LINHA SMU - 50MM</v>
          </cell>
          <cell r="C1755" t="str">
            <v>M</v>
          </cell>
          <cell r="D1755">
            <v>273.13</v>
          </cell>
        </row>
        <row r="1756">
          <cell r="A1756">
            <v>101211</v>
          </cell>
          <cell r="B1756" t="str">
            <v>CONDUTOR EM TUBO DE FERRO FUNDIDO PARA ESGOTO, LINHA SMU - 75MM</v>
          </cell>
          <cell r="C1756" t="str">
            <v>M</v>
          </cell>
          <cell r="D1756">
            <v>362.45</v>
          </cell>
        </row>
        <row r="1757">
          <cell r="A1757">
            <v>101212</v>
          </cell>
          <cell r="B1757" t="str">
            <v>CONDUTOR EM TUBO DE FERRO FUNDIDO PARA ESGOTO, LINHA SMU - 100MM</v>
          </cell>
          <cell r="C1757" t="str">
            <v>M</v>
          </cell>
          <cell r="D1757">
            <v>425.15</v>
          </cell>
        </row>
        <row r="1758">
          <cell r="A1758">
            <v>101213</v>
          </cell>
          <cell r="B1758" t="str">
            <v>CONDUTOR EM TUBO DE FERRO FUNDIDO PARA ESGOTO, LINHA SMU - 150MM</v>
          </cell>
          <cell r="C1758" t="str">
            <v>M</v>
          </cell>
          <cell r="D1758">
            <v>503.94</v>
          </cell>
        </row>
        <row r="1759">
          <cell r="A1759">
            <v>101214</v>
          </cell>
          <cell r="B1759" t="str">
            <v>CONDUTOR EM TUBO DE PVC RÍGIDO, PONTA E BOLSA - 50MM (2")</v>
          </cell>
          <cell r="C1759" t="str">
            <v>M</v>
          </cell>
          <cell r="D1759">
            <v>26.26</v>
          </cell>
        </row>
        <row r="1760">
          <cell r="A1760">
            <v>101215</v>
          </cell>
          <cell r="B1760" t="str">
            <v>CONDUTOR EM TUBO DE PVC RÍGIDO, PONTA E BOLSA - 75MM (3")</v>
          </cell>
          <cell r="C1760" t="str">
            <v>M</v>
          </cell>
          <cell r="D1760">
            <v>37.32</v>
          </cell>
        </row>
        <row r="1761">
          <cell r="A1761">
            <v>101216</v>
          </cell>
          <cell r="B1761" t="str">
            <v>CONDUTOR EM TUBO DE PVC RÍGIDO, PONTA E BOLSA - 100MM (4")</v>
          </cell>
          <cell r="C1761" t="str">
            <v>M</v>
          </cell>
          <cell r="D1761">
            <v>42.53</v>
          </cell>
        </row>
        <row r="1762">
          <cell r="A1762">
            <v>101217</v>
          </cell>
          <cell r="B1762" t="str">
            <v>CONDUTOR EM TUBO DE PVC RÍGIDO, PONTA E BOLSA - 150MM (6")</v>
          </cell>
          <cell r="C1762" t="str">
            <v>M</v>
          </cell>
          <cell r="D1762">
            <v>74.11</v>
          </cell>
        </row>
        <row r="1763">
          <cell r="A1763">
            <v>101218</v>
          </cell>
          <cell r="B1763" t="str">
            <v>CONDUTOR EM TUBO DE PVC RÍGIDO, PONTA E BOLSA - 200MM (8")</v>
          </cell>
          <cell r="C1763" t="str">
            <v>M</v>
          </cell>
          <cell r="D1763">
            <v>130.16999999999999</v>
          </cell>
        </row>
        <row r="1764">
          <cell r="A1764">
            <v>101226</v>
          </cell>
          <cell r="B1764" t="str">
            <v>GRELHA HEMISFÉRICA DE FERRO FUNDIDO - 75MM</v>
          </cell>
          <cell r="C1764" t="str">
            <v>UN</v>
          </cell>
          <cell r="D1764">
            <v>12.58</v>
          </cell>
        </row>
        <row r="1765">
          <cell r="A1765">
            <v>101227</v>
          </cell>
          <cell r="B1765" t="str">
            <v>GRELHA HEMISFÉRICA DE FERRO FUNDIDO - 100MM</v>
          </cell>
          <cell r="C1765" t="str">
            <v>UN</v>
          </cell>
          <cell r="D1765">
            <v>16.170000000000002</v>
          </cell>
        </row>
        <row r="1766">
          <cell r="A1766">
            <v>101228</v>
          </cell>
          <cell r="B1766" t="str">
            <v>GRELHA HEMISFÉRICA DE FERRO FUNDIDO - 150MM</v>
          </cell>
          <cell r="C1766" t="str">
            <v>UN</v>
          </cell>
          <cell r="D1766">
            <v>37.479999999999997</v>
          </cell>
        </row>
        <row r="1767">
          <cell r="A1767">
            <v>101229</v>
          </cell>
          <cell r="B1767" t="str">
            <v>CURVA DE FERRO FUNDIDO, LINHA SMU (LIGAÇÃO REDE-CONDUTOR) - 50MM</v>
          </cell>
          <cell r="C1767" t="str">
            <v>UN</v>
          </cell>
          <cell r="D1767">
            <v>208.24</v>
          </cell>
        </row>
        <row r="1768">
          <cell r="A1768">
            <v>101230</v>
          </cell>
          <cell r="B1768" t="str">
            <v>CURVA DE FERRO FUNDIDO, LINHA SMU (LIGAÇÃO REDE-CONDUTOR) - 75MM</v>
          </cell>
          <cell r="C1768" t="str">
            <v>UN</v>
          </cell>
          <cell r="D1768">
            <v>217.99</v>
          </cell>
        </row>
        <row r="1769">
          <cell r="A1769">
            <v>101231</v>
          </cell>
          <cell r="B1769" t="str">
            <v>CURVA DE FERRO FUNDIDO, LINHA SMU (LIGAÇÃO REDE-CONDUTOR) - 100MM</v>
          </cell>
          <cell r="C1769" t="str">
            <v>UN</v>
          </cell>
          <cell r="D1769">
            <v>246.52</v>
          </cell>
        </row>
        <row r="1770">
          <cell r="A1770">
            <v>101232</v>
          </cell>
          <cell r="B1770" t="str">
            <v>CURVA DE FERRO FUNDIDO, LINHA SMU (LIGAÇÃO REDE-CONDUTOR) - 150MM</v>
          </cell>
          <cell r="C1770" t="str">
            <v>UN</v>
          </cell>
          <cell r="D1770">
            <v>379.86</v>
          </cell>
        </row>
        <row r="1771">
          <cell r="A1771">
            <v>101234</v>
          </cell>
          <cell r="B1771" t="str">
            <v>LIGAÇÃO PARA DESPEJO LIVRE EM SARJETAS, COM TUBO DE FERRO FUNDIDO SMU - 100MM</v>
          </cell>
          <cell r="C1771" t="str">
            <v>M</v>
          </cell>
          <cell r="D1771">
            <v>272.25</v>
          </cell>
        </row>
        <row r="1772">
          <cell r="A1772">
            <v>101280</v>
          </cell>
          <cell r="B1772" t="str">
            <v>TUBO DE CONCRETO - DIÂMETRO DE 30CM</v>
          </cell>
          <cell r="C1772" t="str">
            <v>M</v>
          </cell>
          <cell r="D1772">
            <v>115.77</v>
          </cell>
        </row>
        <row r="1773">
          <cell r="A1773">
            <v>101281</v>
          </cell>
          <cell r="B1773" t="str">
            <v>TUBO DE CONCRETO - DIÂMETRO DE 40CM</v>
          </cell>
          <cell r="C1773" t="str">
            <v>M</v>
          </cell>
          <cell r="D1773">
            <v>147.02000000000001</v>
          </cell>
        </row>
        <row r="1774">
          <cell r="A1774">
            <v>101282</v>
          </cell>
          <cell r="B1774" t="str">
            <v>TUBO DE CONCRETO - DIÂMETRO DE 50CM</v>
          </cell>
          <cell r="C1774" t="str">
            <v>M</v>
          </cell>
          <cell r="D1774">
            <v>185.94</v>
          </cell>
        </row>
        <row r="1775">
          <cell r="A1775">
            <v>101283</v>
          </cell>
          <cell r="B1775" t="str">
            <v>TUBO DE CONCRETO - DIÂMETRO DE 60CM</v>
          </cell>
          <cell r="C1775" t="str">
            <v>M</v>
          </cell>
          <cell r="D1775">
            <v>232.91</v>
          </cell>
        </row>
        <row r="1776">
          <cell r="A1776">
            <v>101290</v>
          </cell>
          <cell r="B1776" t="str">
            <v>CAIXA DE LIGAÇÃO OU INSPEÇÃO - ESCAVAÇÃO E APILOAMENTO</v>
          </cell>
          <cell r="C1776" t="str">
            <v>M3</v>
          </cell>
          <cell r="D1776">
            <v>62.24</v>
          </cell>
        </row>
        <row r="1777">
          <cell r="A1777">
            <v>101291</v>
          </cell>
          <cell r="B1777" t="str">
            <v>CAIXA DE LIGAÇÃO OU INSPEÇÃO - LASTRO DE CONCRETO (FUNDO)</v>
          </cell>
          <cell r="C1777" t="str">
            <v>M3</v>
          </cell>
          <cell r="D1777">
            <v>530.1</v>
          </cell>
        </row>
        <row r="1778">
          <cell r="A1778">
            <v>101292</v>
          </cell>
          <cell r="B1778" t="str">
            <v>CAIXA DE LIGAÇÃO OU INSPEÇÃO - ALVENARIA DE 1/2 TIJOLO, REVESTIDA</v>
          </cell>
          <cell r="C1778" t="str">
            <v>M2</v>
          </cell>
          <cell r="D1778">
            <v>266.79000000000002</v>
          </cell>
        </row>
        <row r="1779">
          <cell r="A1779">
            <v>101293</v>
          </cell>
          <cell r="B1779" t="str">
            <v>CAIXA DE LIGAÇÃO OU INSPEÇÃO - ALVENARIA DE 1 TIJOLO, REVESTIDA</v>
          </cell>
          <cell r="C1779" t="str">
            <v>M2</v>
          </cell>
          <cell r="D1779">
            <v>373.28</v>
          </cell>
        </row>
        <row r="1780">
          <cell r="A1780">
            <v>101294</v>
          </cell>
          <cell r="B1780" t="str">
            <v>CAIXA DE LIGAÇÃO OU INSPEÇÃO - TAMPA DE CONCRETO</v>
          </cell>
          <cell r="C1780" t="str">
            <v>M2</v>
          </cell>
          <cell r="D1780">
            <v>253.95</v>
          </cell>
        </row>
        <row r="1781">
          <cell r="A1781">
            <v>101298</v>
          </cell>
          <cell r="B1781" t="str">
            <v>ENVELOPAMENTO DE TUBULAÇÃO ENTERRADA, COM CONCRETO</v>
          </cell>
          <cell r="C1781" t="str">
            <v>M</v>
          </cell>
          <cell r="D1781">
            <v>38.520000000000003</v>
          </cell>
        </row>
        <row r="1782">
          <cell r="A1782">
            <v>101300</v>
          </cell>
          <cell r="B1782" t="str">
            <v>APARELHOS SANITÁRIOS E EQUIPAMENTOS</v>
          </cell>
          <cell r="C1782" t="str">
            <v>.</v>
          </cell>
          <cell r="D1782" t="str">
            <v>.</v>
          </cell>
        </row>
        <row r="1783">
          <cell r="A1783">
            <v>101301</v>
          </cell>
          <cell r="B1783" t="str">
            <v>BACIA SANITÁRIA SIFONADA, DE LOUÇA BRANCA</v>
          </cell>
          <cell r="C1783" t="str">
            <v>UN</v>
          </cell>
          <cell r="D1783">
            <v>452.31</v>
          </cell>
        </row>
        <row r="1784">
          <cell r="A1784">
            <v>101303</v>
          </cell>
          <cell r="B1784" t="str">
            <v>BACIA SANITÁRIA COM CAIXA ACOPLADA DE LOUÇA BRANCA</v>
          </cell>
          <cell r="C1784" t="str">
            <v>UN</v>
          </cell>
          <cell r="D1784">
            <v>945.62</v>
          </cell>
        </row>
        <row r="1785">
          <cell r="A1785">
            <v>101304</v>
          </cell>
          <cell r="B1785" t="str">
            <v>BACIA SANITÁRIA INFANTIL SIFONADA, DE LOUÇA BRANCA</v>
          </cell>
          <cell r="C1785" t="str">
            <v>UN</v>
          </cell>
          <cell r="D1785">
            <v>785.31</v>
          </cell>
        </row>
        <row r="1786">
          <cell r="A1786">
            <v>101305</v>
          </cell>
          <cell r="B1786" t="str">
            <v>BACIA SANITÁRIA ALTEADA PARA PORTADORES DE DEFICIÊNCIA FÍSICA</v>
          </cell>
          <cell r="C1786" t="str">
            <v>UN</v>
          </cell>
          <cell r="D1786">
            <v>920.5</v>
          </cell>
        </row>
        <row r="1787">
          <cell r="A1787">
            <v>101308</v>
          </cell>
          <cell r="B1787" t="str">
            <v>LAVATÓRIO DE LOUÇA BRANCA, SEM COLUNA, CAPACIDADE MÍNIMA 5L, EXCLUSIVE TORNEIRA</v>
          </cell>
          <cell r="C1787" t="str">
            <v>UN</v>
          </cell>
          <cell r="D1787">
            <v>492.89</v>
          </cell>
        </row>
        <row r="1788">
          <cell r="A1788">
            <v>101314</v>
          </cell>
          <cell r="B1788" t="str">
            <v>LAVATÓRIO DE LOUÇA INDIVIDUAL PARA PORTADORES DE DEFICIÊNCIA FÍSICA</v>
          </cell>
          <cell r="C1788" t="str">
            <v>UN</v>
          </cell>
          <cell r="D1788">
            <v>1160.27</v>
          </cell>
        </row>
        <row r="1789">
          <cell r="A1789">
            <v>101316</v>
          </cell>
          <cell r="B1789" t="str">
            <v>LAVATÓRIO OVAL DE EMBUTIR, LOUÇA BRANCA - EXCLUSIVE TORNEIRA</v>
          </cell>
          <cell r="C1789" t="str">
            <v>UN</v>
          </cell>
          <cell r="D1789">
            <v>379.65</v>
          </cell>
        </row>
        <row r="1790">
          <cell r="A1790">
            <v>101319</v>
          </cell>
          <cell r="B1790" t="str">
            <v>HX.01 - LAVATÓRIO E BEBEDOURO DE CHAPA AÇO INOX CHAPA 18 - EXCLUSIVE TORNEIRA</v>
          </cell>
          <cell r="C1790" t="str">
            <v>M</v>
          </cell>
          <cell r="D1790">
            <v>2470.41</v>
          </cell>
        </row>
        <row r="1791">
          <cell r="A1791">
            <v>101325</v>
          </cell>
          <cell r="B1791" t="str">
            <v>MICTÓRIO INDIVIDUAL DE LOUÇA BRANCA, TIPO BACIA - DE CENTRO</v>
          </cell>
          <cell r="C1791" t="str">
            <v>UN</v>
          </cell>
          <cell r="D1791">
            <v>753.85</v>
          </cell>
        </row>
        <row r="1792">
          <cell r="A1792">
            <v>101336</v>
          </cell>
          <cell r="B1792" t="str">
            <v>MICTÓRIO INDIVIDUAL DE LOUÇA, PARA DEFICIENTE</v>
          </cell>
          <cell r="C1792" t="str">
            <v>UN</v>
          </cell>
          <cell r="D1792">
            <v>2078.15</v>
          </cell>
        </row>
        <row r="1793">
          <cell r="A1793">
            <v>101338</v>
          </cell>
          <cell r="B1793" t="str">
            <v>MICTÓRIO COLETIVO DE AÇO INOXIDÁVEL - COMPRIMENTO 0/2000MM</v>
          </cell>
          <cell r="C1793" t="str">
            <v>M</v>
          </cell>
          <cell r="D1793">
            <v>1274.8800000000001</v>
          </cell>
        </row>
        <row r="1794">
          <cell r="A1794">
            <v>101339</v>
          </cell>
          <cell r="B1794" t="str">
            <v>CONJUNTO ANTIVANDALISMO PARA MICTÓRIO FORMADO  POR VÁLVULA DE FECHAMENTO AUTOMÁTICO E RABICHO DE METAL</v>
          </cell>
          <cell r="C1794" t="str">
            <v>UN</v>
          </cell>
          <cell r="D1794">
            <v>699.49</v>
          </cell>
        </row>
        <row r="1795">
          <cell r="A1795">
            <v>101340</v>
          </cell>
          <cell r="B1795" t="str">
            <v>TANQUE DE LOUÇA BRANCA, SEM COLUNA, CAPACIDADE MÍNIMA 30L, EXCLUSIVE TORNEIRA</v>
          </cell>
          <cell r="C1795" t="str">
            <v>UN</v>
          </cell>
          <cell r="D1795">
            <v>906.17</v>
          </cell>
        </row>
        <row r="1796">
          <cell r="A1796">
            <v>101350</v>
          </cell>
          <cell r="B1796" t="str">
            <v>CUBA SIMPLES DE AÇO INOXIDÁVEL CHAPA 20 - 500X400X200MM</v>
          </cell>
          <cell r="C1796" t="str">
            <v>UN</v>
          </cell>
          <cell r="D1796">
            <v>848.12</v>
          </cell>
        </row>
        <row r="1797">
          <cell r="A1797">
            <v>101351</v>
          </cell>
          <cell r="B1797" t="str">
            <v>CUBA SIMPLES DE AÇO INOXIDÁVEL CHAPA 20 - 560X335X150MM</v>
          </cell>
          <cell r="C1797" t="str">
            <v>UN</v>
          </cell>
          <cell r="D1797">
            <v>733.34</v>
          </cell>
        </row>
        <row r="1798">
          <cell r="A1798">
            <v>101352</v>
          </cell>
          <cell r="B1798" t="str">
            <v>CUBA SIMPLES DE AÇO INOXIDÁVEL CHAPA 20 - 500X400X250MM</v>
          </cell>
          <cell r="C1798" t="str">
            <v>UN</v>
          </cell>
          <cell r="D1798">
            <v>810.87</v>
          </cell>
        </row>
        <row r="1799">
          <cell r="A1799">
            <v>101353</v>
          </cell>
          <cell r="B1799" t="str">
            <v>CUBA SIMPLES DE AÇO INOXIDÁVEL CHAPA 20 - 500X400X150MM</v>
          </cell>
          <cell r="C1799" t="str">
            <v>UN</v>
          </cell>
          <cell r="D1799">
            <v>722.7</v>
          </cell>
        </row>
        <row r="1800">
          <cell r="A1800">
            <v>101355</v>
          </cell>
          <cell r="B1800" t="str">
            <v>CUBA DUPLA DE AÇO INOXIDÁVEL CHAPA 20 - 700X400X150MM</v>
          </cell>
          <cell r="C1800" t="str">
            <v>UN</v>
          </cell>
          <cell r="D1800">
            <v>1308.99</v>
          </cell>
        </row>
        <row r="1801">
          <cell r="A1801">
            <v>101357</v>
          </cell>
          <cell r="B1801" t="str">
            <v>CUBA DUPLA DE AÇO INOXIDÁVEL CHAPA 20 - 1020X400X200MM</v>
          </cell>
          <cell r="C1801" t="str">
            <v>UN</v>
          </cell>
          <cell r="D1801">
            <v>1561.67</v>
          </cell>
        </row>
        <row r="1802">
          <cell r="A1802">
            <v>101358</v>
          </cell>
          <cell r="B1802" t="str">
            <v>TANQUE DE PANELA EM AÇO INOXIDÁVEL CHAPA 18  - 600X500X400MM</v>
          </cell>
          <cell r="C1802" t="str">
            <v>UN</v>
          </cell>
          <cell r="D1802">
            <v>1749.48</v>
          </cell>
        </row>
        <row r="1803">
          <cell r="A1803">
            <v>101359</v>
          </cell>
          <cell r="B1803" t="str">
            <v>HX.04 - TANQUE DE PANELA EM AÇO INOXIDÁVEL CHAPA 18 - 600X800X300MM</v>
          </cell>
          <cell r="C1803" t="str">
            <v>UN</v>
          </cell>
          <cell r="D1803">
            <v>1907.2</v>
          </cell>
        </row>
        <row r="1804">
          <cell r="A1804">
            <v>101360</v>
          </cell>
          <cell r="B1804" t="str">
            <v>TANQUE DE PANELA EM AÇO INOXIDÁVEL - 600X500X500MM</v>
          </cell>
          <cell r="C1804" t="str">
            <v>UN</v>
          </cell>
          <cell r="D1804">
            <v>2172.1</v>
          </cell>
        </row>
        <row r="1805">
          <cell r="A1805">
            <v>101361</v>
          </cell>
          <cell r="B1805" t="str">
            <v>CUBA DE FIBRA DE VIDRO 600 X 500 X 200MM</v>
          </cell>
          <cell r="C1805" t="str">
            <v>UN</v>
          </cell>
          <cell r="D1805">
            <v>892.31</v>
          </cell>
        </row>
        <row r="1806">
          <cell r="A1806">
            <v>101362</v>
          </cell>
          <cell r="B1806" t="str">
            <v>TANQUE PARA LAVA PÉS</v>
          </cell>
          <cell r="C1806" t="str">
            <v>UN</v>
          </cell>
          <cell r="D1806">
            <v>1940.21</v>
          </cell>
        </row>
        <row r="1807">
          <cell r="A1807">
            <v>101370</v>
          </cell>
          <cell r="B1807" t="str">
            <v>BEBEDOURO ELÉTRICO COM SISTEMA DE REFRIGERAÇÃO E DUAS SAÍDAS - 40L</v>
          </cell>
          <cell r="C1807" t="str">
            <v>UN</v>
          </cell>
          <cell r="D1807">
            <v>1398.2</v>
          </cell>
        </row>
        <row r="1808">
          <cell r="A1808">
            <v>101371</v>
          </cell>
          <cell r="B1808" t="str">
            <v>BEBEDOURO ELÉTRICO COM SISTEMA DE REFRIGERAÇÃO E DUAS SAÍDAS - 80L</v>
          </cell>
          <cell r="C1808" t="str">
            <v>UN</v>
          </cell>
          <cell r="D1808">
            <v>1706.47</v>
          </cell>
        </row>
        <row r="1809">
          <cell r="A1809">
            <v>101378</v>
          </cell>
          <cell r="B1809" t="str">
            <v>FILTRO TIPO CUNO OU SIMILAR COM ELEMENTO FILTRANTE CEL./CARVAO/CEL. 180 L/H</v>
          </cell>
          <cell r="C1809" t="str">
            <v>UN</v>
          </cell>
          <cell r="D1809">
            <v>216.43</v>
          </cell>
        </row>
        <row r="1810">
          <cell r="A1810">
            <v>101400</v>
          </cell>
          <cell r="B1810" t="str">
            <v>METAIS SANITÁRIOS E ACESSÓRIOS</v>
          </cell>
          <cell r="C1810" t="str">
            <v>.</v>
          </cell>
          <cell r="D1810" t="str">
            <v>.</v>
          </cell>
        </row>
        <row r="1811">
          <cell r="A1811">
            <v>101403</v>
          </cell>
          <cell r="B1811" t="str">
            <v>TORNEIRA DE PRESSÃO PARA USO GERAL, METAL CROMADO - 1/2"</v>
          </cell>
          <cell r="C1811" t="str">
            <v>UN</v>
          </cell>
          <cell r="D1811">
            <v>52.44</v>
          </cell>
        </row>
        <row r="1812">
          <cell r="A1812">
            <v>101404</v>
          </cell>
          <cell r="B1812" t="str">
            <v>TORNEIRA DE PRESSÃO PARA USO GERAL, METAL CROMADO - 3/4"</v>
          </cell>
          <cell r="C1812" t="str">
            <v>UN</v>
          </cell>
          <cell r="D1812">
            <v>53.49</v>
          </cell>
        </row>
        <row r="1813">
          <cell r="A1813">
            <v>101408</v>
          </cell>
          <cell r="B1813" t="str">
            <v>TORNEIRA DE PRESSÃO PARA PIA, COM CORPO LONGO E AERADOR - 3/4"</v>
          </cell>
          <cell r="C1813" t="str">
            <v>UN</v>
          </cell>
          <cell r="D1813">
            <v>226.25</v>
          </cell>
        </row>
        <row r="1814">
          <cell r="A1814">
            <v>101409</v>
          </cell>
          <cell r="B1814" t="str">
            <v>TORNEIRA CLÍNICA DE MESA - 12 CM - 1/2"</v>
          </cell>
          <cell r="C1814" t="str">
            <v>UN</v>
          </cell>
          <cell r="D1814">
            <v>321.45999999999998</v>
          </cell>
        </row>
        <row r="1815">
          <cell r="A1815">
            <v>101410</v>
          </cell>
          <cell r="B1815" t="str">
            <v>TORNEIRA DE MESA COM ACIONAMENTO MANUAL E FECHAMENTO AUTOMÁTICO</v>
          </cell>
          <cell r="C1815" t="str">
            <v>UN</v>
          </cell>
          <cell r="D1815">
            <v>595.47</v>
          </cell>
        </row>
        <row r="1816">
          <cell r="A1816">
            <v>101411</v>
          </cell>
          <cell r="B1816" t="str">
            <v>TORNEIRA ELETRÔNICA DE MESA, COM SENSOR E ACIONAMENTO ELÉTRICO</v>
          </cell>
          <cell r="C1816" t="str">
            <v>UN</v>
          </cell>
          <cell r="D1816">
            <v>1922.14</v>
          </cell>
        </row>
        <row r="1817">
          <cell r="A1817">
            <v>101412</v>
          </cell>
          <cell r="B1817" t="str">
            <v>BICA ALTA ARTICULÁVEL DE MESA - 1/2"</v>
          </cell>
          <cell r="C1817" t="str">
            <v>UN</v>
          </cell>
          <cell r="D1817">
            <v>483.68</v>
          </cell>
        </row>
        <row r="1818">
          <cell r="A1818">
            <v>101413</v>
          </cell>
          <cell r="B1818" t="str">
            <v>MISTURADOR DE PAREDE PARA PIA, COM BICA MÓVEL TIPO LONGA E AERADOR - 3/4"</v>
          </cell>
          <cell r="C1818" t="str">
            <v>UN</v>
          </cell>
          <cell r="D1818">
            <v>364.36</v>
          </cell>
        </row>
        <row r="1819">
          <cell r="A1819">
            <v>101415</v>
          </cell>
          <cell r="B1819" t="str">
            <v>REGISTRO REGULADOR DE VAZÃO - 1/2"</v>
          </cell>
          <cell r="C1819" t="str">
            <v>UN</v>
          </cell>
          <cell r="D1819">
            <v>122.27</v>
          </cell>
        </row>
        <row r="1820">
          <cell r="A1820">
            <v>101416</v>
          </cell>
          <cell r="B1820" t="str">
            <v>TORNEIRA DE PAREDE ANTIVANDALISMO</v>
          </cell>
          <cell r="C1820" t="str">
            <v>UN</v>
          </cell>
          <cell r="D1820">
            <v>584.42999999999995</v>
          </cell>
        </row>
        <row r="1821">
          <cell r="A1821">
            <v>101417</v>
          </cell>
          <cell r="B1821" t="str">
            <v>TORNEIRA DE ACIONAMENTO RESTRITO DE PAREDE</v>
          </cell>
          <cell r="C1821" t="str">
            <v>UN</v>
          </cell>
          <cell r="D1821">
            <v>337.54</v>
          </cell>
        </row>
        <row r="1822">
          <cell r="A1822">
            <v>101418</v>
          </cell>
          <cell r="B1822" t="str">
            <v>TORNEIRA ELÉTRICA AUTOMÁTICA, COM CORPO EM PVC CROMADO - 220V</v>
          </cell>
          <cell r="C1822" t="str">
            <v>UN</v>
          </cell>
          <cell r="D1822">
            <v>189.31</v>
          </cell>
        </row>
        <row r="1823">
          <cell r="A1823">
            <v>101419</v>
          </cell>
          <cell r="B1823" t="str">
            <v>VÁLVULA DE ACIONAMENTO HIDRO-MECÂNICO POR PEDAL</v>
          </cell>
          <cell r="C1823" t="str">
            <v>UN</v>
          </cell>
          <cell r="D1823">
            <v>820.86</v>
          </cell>
        </row>
        <row r="1824">
          <cell r="A1824">
            <v>101424</v>
          </cell>
          <cell r="B1824" t="str">
            <v>VÁLVULA DE DESCARGA COM DUPLO ACIONAMENTO</v>
          </cell>
          <cell r="C1824" t="str">
            <v>UN</v>
          </cell>
          <cell r="D1824">
            <v>432.53</v>
          </cell>
        </row>
        <row r="1825">
          <cell r="A1825">
            <v>101425</v>
          </cell>
          <cell r="B1825" t="str">
            <v>VÁLVULA DE DESCARGA EXTERNA COM ALAVANCA - 1 1/4"</v>
          </cell>
          <cell r="C1825" t="str">
            <v>UN</v>
          </cell>
          <cell r="D1825">
            <v>364.03</v>
          </cell>
        </row>
        <row r="1826">
          <cell r="A1826">
            <v>101426</v>
          </cell>
          <cell r="B1826" t="str">
            <v>ACABAMENTO ANTIVANDALISMO PARA VÁLVULA DE DESCARGA</v>
          </cell>
          <cell r="C1826" t="str">
            <v>UN</v>
          </cell>
          <cell r="D1826">
            <v>309.86</v>
          </cell>
        </row>
        <row r="1827">
          <cell r="A1827">
            <v>101430</v>
          </cell>
          <cell r="B1827" t="str">
            <v>VÁLVULA DE FECHAMENTO AUTOMÁTICO PARA CHUVEIRO ELÉTRICO</v>
          </cell>
          <cell r="C1827" t="str">
            <v>UN</v>
          </cell>
          <cell r="D1827">
            <v>1055.46</v>
          </cell>
        </row>
        <row r="1828">
          <cell r="A1828">
            <v>101431</v>
          </cell>
          <cell r="B1828" t="str">
            <v>VÁLVULA DE FECHAMENTO AUTOMÁTICO PARA DUCHA DE ÁGUA FRIA OU PRÉ-MISTURADA</v>
          </cell>
          <cell r="C1828" t="str">
            <v>UN</v>
          </cell>
          <cell r="D1828">
            <v>766.95</v>
          </cell>
        </row>
        <row r="1829">
          <cell r="A1829">
            <v>101432</v>
          </cell>
          <cell r="B1829" t="str">
            <v>VÁLVULA DE FECHAMENTO AUTOMÁTICO PARA CHUVEIRO DE AQUECEDOR DE ACUMULAÇÃO</v>
          </cell>
          <cell r="C1829" t="str">
            <v>UN</v>
          </cell>
          <cell r="D1829">
            <v>867.27</v>
          </cell>
        </row>
        <row r="1830">
          <cell r="A1830">
            <v>101433</v>
          </cell>
          <cell r="B1830" t="str">
            <v>VÁLVULA FLUXIVEL PARA MICTÓRIO COM ACIONAMENTO MANUAL E FECHAMENTO AUTOMÁTICO</v>
          </cell>
          <cell r="C1830" t="str">
            <v>UN</v>
          </cell>
          <cell r="D1830">
            <v>518.32000000000005</v>
          </cell>
        </row>
        <row r="1831">
          <cell r="A1831">
            <v>101437</v>
          </cell>
          <cell r="B1831" t="str">
            <v>CHUVEIRO FIXO DE METAL CROMADO - CRIVO COM DIÂMETRO DE NO MÍNIMO 6CM</v>
          </cell>
          <cell r="C1831" t="str">
            <v>UN</v>
          </cell>
          <cell r="D1831">
            <v>375.48</v>
          </cell>
        </row>
        <row r="1832">
          <cell r="A1832">
            <v>101440</v>
          </cell>
          <cell r="B1832" t="str">
            <v>CHUVEIRO ELÉTRICO AUTOMÁTICO, CORPO EM PVC CROMADO - 220V-2800/4400W</v>
          </cell>
          <cell r="C1832" t="str">
            <v>UN</v>
          </cell>
          <cell r="D1832">
            <v>258.63</v>
          </cell>
        </row>
        <row r="1833">
          <cell r="A1833">
            <v>101442</v>
          </cell>
          <cell r="B1833" t="str">
            <v>CHUVEIRO DUCHA MODELO JET-SET METÁLICA OU SIMILAR</v>
          </cell>
          <cell r="C1833" t="str">
            <v>UN</v>
          </cell>
          <cell r="D1833">
            <v>164.1</v>
          </cell>
        </row>
        <row r="1834">
          <cell r="A1834">
            <v>101444</v>
          </cell>
          <cell r="B1834" t="str">
            <v>DUCHA HIGIÊNICA FLEXÍVEL SEM REGISTRO DE PAREDE</v>
          </cell>
          <cell r="C1834" t="str">
            <v>UN</v>
          </cell>
          <cell r="D1834">
            <v>562.76</v>
          </cell>
        </row>
        <row r="1835">
          <cell r="A1835">
            <v>101445</v>
          </cell>
          <cell r="B1835" t="str">
            <v>CONJUNTO ANTIVANDALISMO FORMADO DE CHUVEIRO E VÁLVULA DE FECHAMENTO AUTOMÁTICO (ÁGUA FRIA OU PRÉ-MISTURADA)</v>
          </cell>
          <cell r="C1835" t="str">
            <v>UN</v>
          </cell>
          <cell r="D1835">
            <v>1090.8</v>
          </cell>
        </row>
        <row r="1836">
          <cell r="A1836">
            <v>101448</v>
          </cell>
          <cell r="B1836" t="str">
            <v>MISTURADOR DE MESA PARA LAVATÓRIO - 1/2"</v>
          </cell>
          <cell r="C1836" t="str">
            <v>UN</v>
          </cell>
          <cell r="D1836">
            <v>539.34</v>
          </cell>
        </row>
        <row r="1837">
          <cell r="A1837">
            <v>101449</v>
          </cell>
          <cell r="B1837" t="str">
            <v>MISTURADOR PARA CHUVEIRO ENTRADA HORIZ. 3/4" SAÍDA 1/2 C/ ACABAMENTO</v>
          </cell>
          <cell r="C1837" t="str">
            <v>UN</v>
          </cell>
          <cell r="D1837">
            <v>368.11</v>
          </cell>
        </row>
        <row r="1838">
          <cell r="A1838">
            <v>101452</v>
          </cell>
          <cell r="B1838" t="str">
            <v>DISPENSER DE SABÃO, DE PAREDE, MANUAL, PARA SANITÁRIOS, ABS, ALTO IMPACTO, COM RESERVATÓRIO DE 800/ 900ML</v>
          </cell>
          <cell r="C1838" t="str">
            <v>UN</v>
          </cell>
          <cell r="D1838">
            <v>69.59</v>
          </cell>
        </row>
        <row r="1839">
          <cell r="A1839">
            <v>101466</v>
          </cell>
          <cell r="B1839" t="str">
            <v>DISPENSER PAPEL TOALHA, DE PAREDE, MANUAL, PARA SANITÁRIOS - ABS - ALTO IMPACTO - AUTO CORTE</v>
          </cell>
          <cell r="C1839" t="str">
            <v>UN</v>
          </cell>
          <cell r="D1839">
            <v>264.31</v>
          </cell>
        </row>
        <row r="1840">
          <cell r="A1840">
            <v>101473</v>
          </cell>
          <cell r="B1840" t="str">
            <v>FRONTÃO OU TESTEIRA DE MÁRMORE BRANCO ESPIRITO SANTO - H. ATÉ 10CM</v>
          </cell>
          <cell r="C1840" t="str">
            <v>M</v>
          </cell>
          <cell r="D1840">
            <v>108.52</v>
          </cell>
        </row>
        <row r="1841">
          <cell r="A1841">
            <v>101474</v>
          </cell>
          <cell r="B1841" t="str">
            <v>FRONTÃO OU TESTEIRA DE GRANITO CINZA MAUA - H ATÉ 10CM</v>
          </cell>
          <cell r="C1841" t="str">
            <v>M</v>
          </cell>
          <cell r="D1841">
            <v>83.33</v>
          </cell>
        </row>
        <row r="1842">
          <cell r="A1842">
            <v>101475</v>
          </cell>
          <cell r="B1842" t="str">
            <v>TAMPO PARA BANCADA ÚMIDA - GRANITO CINZA ANDORINHA - ESPESSURA 2CM</v>
          </cell>
          <cell r="C1842" t="str">
            <v>M2</v>
          </cell>
          <cell r="D1842">
            <v>584.16</v>
          </cell>
        </row>
        <row r="1843">
          <cell r="A1843">
            <v>101476</v>
          </cell>
          <cell r="B1843" t="str">
            <v>TAMPO PARA BANCADA ÚMIDA - GRANITO CINZA MAUA POLIDO - ESPESSURA 2CM</v>
          </cell>
          <cell r="C1843" t="str">
            <v>M2</v>
          </cell>
          <cell r="D1843">
            <v>655.95</v>
          </cell>
        </row>
        <row r="1844">
          <cell r="A1844">
            <v>101477</v>
          </cell>
          <cell r="B1844" t="str">
            <v>TAMPO PARA BANCADA ÚMIDA - GRANITO VERDE UBATUBA POLIDO - ESPESSURA 2CM</v>
          </cell>
          <cell r="C1844" t="str">
            <v>M2</v>
          </cell>
          <cell r="D1844">
            <v>618.91</v>
          </cell>
        </row>
        <row r="1845">
          <cell r="A1845">
            <v>101478</v>
          </cell>
          <cell r="B1845" t="str">
            <v>TAMPO PARA BANCADA ÚMIDA - GRANITO PRETO TIJUCA POLIDO 2CM</v>
          </cell>
          <cell r="C1845" t="str">
            <v>M2</v>
          </cell>
          <cell r="D1845">
            <v>921.45</v>
          </cell>
        </row>
        <row r="1846">
          <cell r="A1846">
            <v>101482</v>
          </cell>
          <cell r="B1846" t="str">
            <v>TAMPO PARA BANCADA ÚMIDA - MÁRMORE BRANCO ESPIRITO SANTO 2CM</v>
          </cell>
          <cell r="C1846" t="str">
            <v>M2</v>
          </cell>
          <cell r="D1846">
            <v>712.43</v>
          </cell>
        </row>
        <row r="1847">
          <cell r="A1847">
            <v>101486</v>
          </cell>
          <cell r="B1847" t="str">
            <v>TAMPO PARA BANCADA ÚMIDA - AÇO INOX N.18 (18:8)</v>
          </cell>
          <cell r="C1847" t="str">
            <v>M2</v>
          </cell>
          <cell r="D1847">
            <v>1500.86</v>
          </cell>
        </row>
        <row r="1848">
          <cell r="A1848">
            <v>101488</v>
          </cell>
          <cell r="B1848" t="str">
            <v>TAMPO PARA BANCADA ÚMIDA - CONCRETO POLIDO E=40MM COM BORDAS ARREDONDADAS E ENVERNIZADAS</v>
          </cell>
          <cell r="C1848" t="str">
            <v>M2</v>
          </cell>
          <cell r="D1848">
            <v>201.78</v>
          </cell>
        </row>
        <row r="1849">
          <cell r="A1849">
            <v>101489</v>
          </cell>
          <cell r="B1849" t="str">
            <v>TAMPO PARA BANCADA ÚMIDA - CONCRETO POLIDO E=50MM COM BORDAS ARREDONDADAS E ENVERNIZADAS</v>
          </cell>
          <cell r="C1849" t="str">
            <v>M2</v>
          </cell>
          <cell r="D1849">
            <v>205.79</v>
          </cell>
        </row>
        <row r="1850">
          <cell r="A1850">
            <v>101491</v>
          </cell>
          <cell r="B1850" t="str">
            <v>SABONETEIRA PARA SABÃO LÍQUIDO</v>
          </cell>
          <cell r="C1850" t="str">
            <v>UN</v>
          </cell>
          <cell r="D1850">
            <v>73.42</v>
          </cell>
        </row>
        <row r="1851">
          <cell r="A1851">
            <v>101497</v>
          </cell>
          <cell r="B1851" t="str">
            <v>PORTA TOALHA DE PAPEL INTER FOLHAS</v>
          </cell>
          <cell r="C1851" t="str">
            <v>UN</v>
          </cell>
          <cell r="D1851">
            <v>91.83</v>
          </cell>
        </row>
        <row r="1852">
          <cell r="A1852">
            <v>105000</v>
          </cell>
          <cell r="B1852" t="str">
            <v>DEMOLIÇÕES</v>
          </cell>
          <cell r="C1852" t="str">
            <v>.</v>
          </cell>
          <cell r="D1852" t="str">
            <v>.</v>
          </cell>
        </row>
        <row r="1853">
          <cell r="A1853">
            <v>105001</v>
          </cell>
          <cell r="B1853" t="str">
            <v>DEMOLIÇÃO DE TUBULAÇÃO DE AÇO PRETO OU GALVANIZADO - ATÉ 2"</v>
          </cell>
          <cell r="C1853" t="str">
            <v>M</v>
          </cell>
          <cell r="D1853">
            <v>6.95</v>
          </cell>
        </row>
        <row r="1854">
          <cell r="A1854">
            <v>105002</v>
          </cell>
          <cell r="B1854" t="str">
            <v>DEMOLIÇÃO DE TUBULAÇÃO DE AÇO PRETO OU GALVANIZADO - ACIMA DE 2"</v>
          </cell>
          <cell r="C1854" t="str">
            <v>M</v>
          </cell>
          <cell r="D1854">
            <v>11.58</v>
          </cell>
        </row>
        <row r="1855">
          <cell r="A1855">
            <v>105003</v>
          </cell>
          <cell r="B1855" t="str">
            <v>DEMOLIÇÃO DE TUBULAÇÃO DE PVC RÍGIDO - ATÉ 4"</v>
          </cell>
          <cell r="C1855" t="str">
            <v>M</v>
          </cell>
          <cell r="D1855">
            <v>5.79</v>
          </cell>
        </row>
        <row r="1856">
          <cell r="A1856">
            <v>105004</v>
          </cell>
          <cell r="B1856" t="str">
            <v>DEMOLIÇÃO DE TUBULAÇÃO DE PVC RÍGIDO - ACIMA DE 4"</v>
          </cell>
          <cell r="C1856" t="str">
            <v>M</v>
          </cell>
          <cell r="D1856">
            <v>10.42</v>
          </cell>
        </row>
        <row r="1857">
          <cell r="A1857">
            <v>105005</v>
          </cell>
          <cell r="B1857" t="str">
            <v>DEMOLIÇÃO DE TUBULAÇÃO DE COBRE - ATÉ 1 1/4"</v>
          </cell>
          <cell r="C1857" t="str">
            <v>M</v>
          </cell>
          <cell r="D1857">
            <v>6.95</v>
          </cell>
        </row>
        <row r="1858">
          <cell r="A1858">
            <v>105018</v>
          </cell>
          <cell r="B1858" t="str">
            <v>DEMOLIÇÃO DE REGISTROS</v>
          </cell>
          <cell r="C1858" t="str">
            <v>UN</v>
          </cell>
          <cell r="D1858">
            <v>5.79</v>
          </cell>
        </row>
        <row r="1859">
          <cell r="A1859">
            <v>105032</v>
          </cell>
          <cell r="B1859" t="str">
            <v>DEMOLIÇÃO DE CALHAS, RUFOS OU RINCÕES EM CHAPA METÁLICA</v>
          </cell>
          <cell r="C1859" t="str">
            <v>M</v>
          </cell>
          <cell r="D1859">
            <v>5.33</v>
          </cell>
        </row>
        <row r="1860">
          <cell r="A1860">
            <v>105033</v>
          </cell>
          <cell r="B1860" t="str">
            <v>DEMOLIÇÃO DE CONDUTORES APARENTES</v>
          </cell>
          <cell r="C1860" t="str">
            <v>M</v>
          </cell>
          <cell r="D1860">
            <v>3.47</v>
          </cell>
        </row>
        <row r="1861">
          <cell r="A1861">
            <v>106000</v>
          </cell>
          <cell r="B1861" t="str">
            <v>RETIRADAS</v>
          </cell>
          <cell r="C1861" t="str">
            <v>.</v>
          </cell>
          <cell r="D1861" t="str">
            <v>.</v>
          </cell>
        </row>
        <row r="1862">
          <cell r="A1862">
            <v>106001</v>
          </cell>
          <cell r="B1862" t="str">
            <v>RETIRADA DE TUBULAÇÃO DE AÇO PRETO OU GALVANIZADO - ATÉ 2"</v>
          </cell>
          <cell r="C1862" t="str">
            <v>M</v>
          </cell>
          <cell r="D1862">
            <v>14.49</v>
          </cell>
        </row>
        <row r="1863">
          <cell r="A1863">
            <v>106002</v>
          </cell>
          <cell r="B1863" t="str">
            <v>RETIRADA DE TUBULAÇÃO DE AÇO PRETO OU GALVANIZADO - ACIMA DE 2"</v>
          </cell>
          <cell r="C1863" t="str">
            <v>M</v>
          </cell>
          <cell r="D1863">
            <v>17.39</v>
          </cell>
        </row>
        <row r="1864">
          <cell r="A1864">
            <v>106003</v>
          </cell>
          <cell r="B1864" t="str">
            <v>RETIRADA DE TUBULAÇÃO DE PVC RÍGIDO - ATÉ 4"</v>
          </cell>
          <cell r="C1864" t="str">
            <v>M</v>
          </cell>
          <cell r="D1864">
            <v>13.04</v>
          </cell>
        </row>
        <row r="1865">
          <cell r="A1865">
            <v>106004</v>
          </cell>
          <cell r="B1865" t="str">
            <v>RETIRADA DE TUBULAÇÃO DE PVC RÍGIDO - ACIMA DE 4"</v>
          </cell>
          <cell r="C1865" t="str">
            <v>M</v>
          </cell>
          <cell r="D1865">
            <v>15.94</v>
          </cell>
        </row>
        <row r="1866">
          <cell r="A1866">
            <v>106005</v>
          </cell>
          <cell r="B1866" t="str">
            <v>RETIRADA DE TUBULAÇÃO DE COBRE - ATÉ 1 1/4"</v>
          </cell>
          <cell r="C1866" t="str">
            <v>M</v>
          </cell>
          <cell r="D1866">
            <v>14.49</v>
          </cell>
        </row>
        <row r="1867">
          <cell r="A1867">
            <v>106006</v>
          </cell>
          <cell r="B1867" t="str">
            <v>RETIRADA DE TUBULAÇÃO DE COBRE - ACIMA DE 1 1/4"</v>
          </cell>
          <cell r="C1867" t="str">
            <v>M</v>
          </cell>
          <cell r="D1867">
            <v>17.39</v>
          </cell>
        </row>
        <row r="1868">
          <cell r="A1868">
            <v>106007</v>
          </cell>
          <cell r="B1868" t="str">
            <v>RETIRADA DE TUBULAÇÃO DE FERRO FUNDIDO - ATÉ 4"</v>
          </cell>
          <cell r="C1868" t="str">
            <v>M</v>
          </cell>
          <cell r="D1868">
            <v>14.49</v>
          </cell>
        </row>
        <row r="1869">
          <cell r="A1869">
            <v>106008</v>
          </cell>
          <cell r="B1869" t="str">
            <v>RETIRADA DE TUBULAÇÃO DE FERRO FUNDIDO - ACIMA DE 4"</v>
          </cell>
          <cell r="C1869" t="str">
            <v>M</v>
          </cell>
          <cell r="D1869">
            <v>17.39</v>
          </cell>
        </row>
        <row r="1870">
          <cell r="A1870">
            <v>106009</v>
          </cell>
          <cell r="B1870" t="str">
            <v>RETIRADA DE TUBULAÇÃO DE CIMENTO-AMIANTO - ATÉ 3"</v>
          </cell>
          <cell r="C1870" t="str">
            <v>M</v>
          </cell>
          <cell r="D1870">
            <v>13.04</v>
          </cell>
        </row>
        <row r="1871">
          <cell r="A1871">
            <v>106010</v>
          </cell>
          <cell r="B1871" t="str">
            <v>RETIRADA DE TUBULAÇÃO DE CIMENTO-AMIANTO - ACIMA DE 3"</v>
          </cell>
          <cell r="C1871" t="str">
            <v>M</v>
          </cell>
          <cell r="D1871">
            <v>15.94</v>
          </cell>
        </row>
        <row r="1872">
          <cell r="A1872">
            <v>106011</v>
          </cell>
          <cell r="B1872" t="str">
            <v>RETIRADA DE TUBULAÇÃO DE CERÂMICA VIDRADA - ATÉ 6"</v>
          </cell>
          <cell r="C1872" t="str">
            <v>M</v>
          </cell>
          <cell r="D1872">
            <v>20.29</v>
          </cell>
        </row>
        <row r="1873">
          <cell r="A1873">
            <v>106012</v>
          </cell>
          <cell r="B1873" t="str">
            <v>RETIRADA DE TUBULAÇÃO DE CERÂMICA VIDRADA - ACIMA DE 6"</v>
          </cell>
          <cell r="C1873" t="str">
            <v>M</v>
          </cell>
          <cell r="D1873">
            <v>23.19</v>
          </cell>
        </row>
        <row r="1874">
          <cell r="A1874">
            <v>106015</v>
          </cell>
          <cell r="B1874" t="str">
            <v>RETIRADA DE RESERVATÓRIOS DE CIMENTO-AMIANTO - ATÉ 1000 LITROS</v>
          </cell>
          <cell r="C1874" t="str">
            <v>UN</v>
          </cell>
          <cell r="D1874">
            <v>156.41</v>
          </cell>
        </row>
        <row r="1875">
          <cell r="A1875">
            <v>106018</v>
          </cell>
          <cell r="B1875" t="str">
            <v>RETIRADA DE REGISTROS OU VÁLVULAS FLUXÍVEIS</v>
          </cell>
          <cell r="C1875" t="str">
            <v>UN</v>
          </cell>
          <cell r="D1875">
            <v>115.62</v>
          </cell>
        </row>
        <row r="1876">
          <cell r="A1876">
            <v>106022</v>
          </cell>
          <cell r="B1876" t="str">
            <v>RETIRADA DE VÁLVULAS DE RETENÇÃO</v>
          </cell>
          <cell r="C1876" t="str">
            <v>UN</v>
          </cell>
          <cell r="D1876">
            <v>31.88</v>
          </cell>
        </row>
        <row r="1877">
          <cell r="A1877">
            <v>106024</v>
          </cell>
          <cell r="B1877" t="str">
            <v>RETIRADA DE CONJUNTOS MOTOR-BOMBA</v>
          </cell>
          <cell r="C1877" t="str">
            <v>UN</v>
          </cell>
          <cell r="D1877">
            <v>231.85</v>
          </cell>
        </row>
        <row r="1878">
          <cell r="A1878">
            <v>106026</v>
          </cell>
          <cell r="B1878" t="str">
            <v>RETIRADA DE CAIXAS SIFONADAS OU RALOS</v>
          </cell>
          <cell r="C1878" t="str">
            <v>UN</v>
          </cell>
          <cell r="D1878">
            <v>15.94</v>
          </cell>
        </row>
        <row r="1879">
          <cell r="A1879">
            <v>106029</v>
          </cell>
          <cell r="B1879" t="str">
            <v>RETIRADA DE HIDRANTES DE PAREDE</v>
          </cell>
          <cell r="C1879" t="str">
            <v>UN</v>
          </cell>
          <cell r="D1879">
            <v>86.94</v>
          </cell>
        </row>
        <row r="1880">
          <cell r="A1880">
            <v>106032</v>
          </cell>
          <cell r="B1880" t="str">
            <v>RETIRADA DE CALHAS, RUFOS OU RINCÕES EM CHAPA METÁLICA</v>
          </cell>
          <cell r="C1880" t="str">
            <v>M</v>
          </cell>
          <cell r="D1880">
            <v>7.25</v>
          </cell>
        </row>
        <row r="1881">
          <cell r="A1881">
            <v>106033</v>
          </cell>
          <cell r="B1881" t="str">
            <v>RETIRADA DE CONDUTORES APARENTES</v>
          </cell>
          <cell r="C1881" t="str">
            <v>M</v>
          </cell>
          <cell r="D1881">
            <v>4.6399999999999997</v>
          </cell>
        </row>
        <row r="1882">
          <cell r="A1882">
            <v>106035</v>
          </cell>
          <cell r="B1882" t="str">
            <v>RETIRADA DE APARELHOS SANITÁRIOS, INCLUSIVE ACESSÓRIOS</v>
          </cell>
          <cell r="C1882" t="str">
            <v>UN</v>
          </cell>
          <cell r="D1882">
            <v>43.47</v>
          </cell>
        </row>
        <row r="1883">
          <cell r="A1883">
            <v>106040</v>
          </cell>
          <cell r="B1883" t="str">
            <v>RETIRADA DE SIFÕES</v>
          </cell>
          <cell r="C1883" t="str">
            <v>UN</v>
          </cell>
          <cell r="D1883">
            <v>11.59</v>
          </cell>
        </row>
        <row r="1884">
          <cell r="A1884">
            <v>106042</v>
          </cell>
          <cell r="B1884" t="str">
            <v>RETIRADA DE TORNEIRAS</v>
          </cell>
          <cell r="C1884" t="str">
            <v>UN</v>
          </cell>
          <cell r="D1884">
            <v>7.54</v>
          </cell>
        </row>
        <row r="1885">
          <cell r="A1885">
            <v>106045</v>
          </cell>
          <cell r="B1885" t="str">
            <v>RETIRADA DE CAIXAS DE DESCARGA DE SOBREPOR</v>
          </cell>
          <cell r="C1885" t="str">
            <v>UN</v>
          </cell>
          <cell r="D1885">
            <v>22.03</v>
          </cell>
        </row>
        <row r="1886">
          <cell r="A1886">
            <v>106050</v>
          </cell>
          <cell r="B1886" t="str">
            <v>RETIRADA DO TAMPO ÚMIDO</v>
          </cell>
          <cell r="C1886" t="str">
            <v>M2</v>
          </cell>
          <cell r="D1886">
            <v>12.85</v>
          </cell>
        </row>
        <row r="1887">
          <cell r="A1887">
            <v>107000</v>
          </cell>
          <cell r="B1887" t="str">
            <v>RECOLOCAÇÕES</v>
          </cell>
          <cell r="C1887" t="str">
            <v>.</v>
          </cell>
          <cell r="D1887" t="str">
            <v>.</v>
          </cell>
        </row>
        <row r="1888">
          <cell r="A1888">
            <v>107018</v>
          </cell>
          <cell r="B1888" t="str">
            <v>RECOLOCAÇÃO DE REGISTROS OU VÁLVULAS FLUXÍVEIS</v>
          </cell>
          <cell r="C1888" t="str">
            <v>UN</v>
          </cell>
          <cell r="D1888">
            <v>106.07</v>
          </cell>
        </row>
        <row r="1889">
          <cell r="A1889">
            <v>107022</v>
          </cell>
          <cell r="B1889" t="str">
            <v>RECOLOCAÇÃO DE VÁLVULAS DE RETENÇÃO</v>
          </cell>
          <cell r="C1889" t="str">
            <v>UN</v>
          </cell>
          <cell r="D1889">
            <v>54.61</v>
          </cell>
        </row>
        <row r="1890">
          <cell r="A1890">
            <v>107024</v>
          </cell>
          <cell r="B1890" t="str">
            <v>RECOLOCAÇÃO DE CONJUNTOS MOTOR-BOMBA</v>
          </cell>
          <cell r="C1890" t="str">
            <v>UN</v>
          </cell>
          <cell r="D1890">
            <v>208.54</v>
          </cell>
        </row>
        <row r="1891">
          <cell r="A1891">
            <v>107026</v>
          </cell>
          <cell r="B1891" t="str">
            <v>RECOLOCAÇÃO DE CAIXAS SIFONADAS OU RALOS</v>
          </cell>
          <cell r="C1891" t="str">
            <v>UN</v>
          </cell>
          <cell r="D1891">
            <v>102.25</v>
          </cell>
        </row>
        <row r="1892">
          <cell r="A1892">
            <v>107029</v>
          </cell>
          <cell r="B1892" t="str">
            <v>RECOLOCAÇÃO DE HIDRANTES DE PAREDE</v>
          </cell>
          <cell r="C1892" t="str">
            <v>UN</v>
          </cell>
          <cell r="D1892">
            <v>271.11</v>
          </cell>
        </row>
        <row r="1893">
          <cell r="A1893">
            <v>107032</v>
          </cell>
          <cell r="B1893" t="str">
            <v>RECOLOCAÇÃO DE CALHAS, RUFOS OU RINCÕES EM CHAPA METÁLICA</v>
          </cell>
          <cell r="C1893" t="str">
            <v>M</v>
          </cell>
          <cell r="D1893">
            <v>66.95</v>
          </cell>
        </row>
        <row r="1894">
          <cell r="A1894">
            <v>107033</v>
          </cell>
          <cell r="B1894" t="str">
            <v>RECOLOCAÇÃO DE CONDUTORES APARENTES</v>
          </cell>
          <cell r="C1894" t="str">
            <v>M</v>
          </cell>
          <cell r="D1894">
            <v>55</v>
          </cell>
        </row>
        <row r="1895">
          <cell r="A1895">
            <v>107035</v>
          </cell>
          <cell r="B1895" t="str">
            <v>RECOLOCAÇÃO DE APARELHOS SANITÁRIOS, INCLUSIVE ACESSÓRIOS</v>
          </cell>
          <cell r="C1895" t="str">
            <v>UN</v>
          </cell>
          <cell r="D1895">
            <v>156.41</v>
          </cell>
        </row>
        <row r="1896">
          <cell r="A1896">
            <v>107040</v>
          </cell>
          <cell r="B1896" t="str">
            <v>RECOLOCAÇÃO DE SIFÕES</v>
          </cell>
          <cell r="C1896" t="str">
            <v>UN</v>
          </cell>
          <cell r="D1896">
            <v>26.07</v>
          </cell>
        </row>
        <row r="1897">
          <cell r="A1897">
            <v>107042</v>
          </cell>
          <cell r="B1897" t="str">
            <v>RECOLOCAÇÃO DE TORNEIRAS</v>
          </cell>
          <cell r="C1897" t="str">
            <v>UN</v>
          </cell>
          <cell r="D1897">
            <v>14.49</v>
          </cell>
        </row>
        <row r="1898">
          <cell r="A1898">
            <v>107045</v>
          </cell>
          <cell r="B1898" t="str">
            <v>RECOLOCAÇÃO DE CAIXAS DE DESCARGA DE SOBREPOR</v>
          </cell>
          <cell r="C1898" t="str">
            <v>UN</v>
          </cell>
          <cell r="D1898">
            <v>130.34</v>
          </cell>
        </row>
        <row r="1899">
          <cell r="A1899">
            <v>108000</v>
          </cell>
          <cell r="B1899" t="str">
            <v>SERVIÇOS PARCIAIS</v>
          </cell>
          <cell r="C1899" t="str">
            <v>.</v>
          </cell>
          <cell r="D1899" t="str">
            <v>.</v>
          </cell>
        </row>
        <row r="1900">
          <cell r="A1900">
            <v>108070</v>
          </cell>
          <cell r="B1900" t="str">
            <v>SIFÃO COM COPO, TIPO REFORÇADO, PVC RÍGIDO - 1 1/2"X2"</v>
          </cell>
          <cell r="C1900" t="str">
            <v>UN</v>
          </cell>
          <cell r="D1900">
            <v>42.65</v>
          </cell>
        </row>
        <row r="1901">
          <cell r="A1901">
            <v>108072</v>
          </cell>
          <cell r="B1901" t="str">
            <v>SIFÃO TIPO PESADO, METAL CROMADO - 1"X1 1/2"</v>
          </cell>
          <cell r="C1901" t="str">
            <v>UN</v>
          </cell>
          <cell r="D1901">
            <v>201.49</v>
          </cell>
        </row>
        <row r="1902">
          <cell r="A1902">
            <v>108073</v>
          </cell>
          <cell r="B1902" t="str">
            <v>SIFÃO TIPO PESADO, METAL CROMADO - 1"X2"</v>
          </cell>
          <cell r="C1902" t="str">
            <v>UN</v>
          </cell>
          <cell r="D1902">
            <v>237.14</v>
          </cell>
        </row>
        <row r="1903">
          <cell r="A1903">
            <v>108074</v>
          </cell>
          <cell r="B1903" t="str">
            <v>SIFÃO TIPO PESADO, METAL CROMADO - 1 1/2"X2"</v>
          </cell>
          <cell r="C1903" t="str">
            <v>UN</v>
          </cell>
          <cell r="D1903">
            <v>148.13</v>
          </cell>
        </row>
        <row r="1904">
          <cell r="A1904">
            <v>108076</v>
          </cell>
          <cell r="B1904" t="str">
            <v>TUBO DE LIGAÇÃO FLEXÍVEL, PVC - 1/2"X30/40CM</v>
          </cell>
          <cell r="C1904" t="str">
            <v>UN</v>
          </cell>
          <cell r="D1904">
            <v>20.88</v>
          </cell>
        </row>
        <row r="1905">
          <cell r="A1905">
            <v>108081</v>
          </cell>
          <cell r="B1905" t="str">
            <v>TUBO DE LIGAÇÃO FLEXÍVEL, METAL CROMADO - 1/2"X30/40CM</v>
          </cell>
          <cell r="C1905" t="str">
            <v>UN</v>
          </cell>
          <cell r="D1905">
            <v>34.409999999999997</v>
          </cell>
        </row>
        <row r="1906">
          <cell r="A1906">
            <v>108086</v>
          </cell>
          <cell r="B1906" t="str">
            <v>TORNEIRA DE PRESSÃO PARA LAVATÓRIO, METAL CROMADO - 1/2"</v>
          </cell>
          <cell r="C1906" t="str">
            <v>UN</v>
          </cell>
          <cell r="D1906">
            <v>68.319999999999993</v>
          </cell>
        </row>
        <row r="1907">
          <cell r="A1907">
            <v>108093</v>
          </cell>
          <cell r="B1907" t="str">
            <v>VÁLVULA AMERICANA DE METAL CROMADO - 1 1/2"X3 3/4"</v>
          </cell>
          <cell r="C1907" t="str">
            <v>UN</v>
          </cell>
          <cell r="D1907">
            <v>71.05</v>
          </cell>
        </row>
        <row r="1908">
          <cell r="A1908">
            <v>108097</v>
          </cell>
          <cell r="B1908" t="str">
            <v>TUBO DE LIGAÇÃO EM ALUMÍNIO COM CANOPLA, PARA CHUVEIRO - 3/4"</v>
          </cell>
          <cell r="C1908" t="str">
            <v>UN</v>
          </cell>
          <cell r="D1908">
            <v>44.68</v>
          </cell>
        </row>
        <row r="1909">
          <cell r="A1909">
            <v>109000</v>
          </cell>
          <cell r="B1909" t="str">
            <v>OUTROS SERVIÇOS</v>
          </cell>
          <cell r="C1909" t="str">
            <v>.</v>
          </cell>
          <cell r="D1909" t="str">
            <v>.</v>
          </cell>
        </row>
        <row r="1910">
          <cell r="A1910">
            <v>109001</v>
          </cell>
          <cell r="B1910" t="str">
            <v>DESENTUPIMENTO DE RAMAIS DE ESGOTO OU ÁGUAS PLUVIAIS</v>
          </cell>
          <cell r="C1910" t="str">
            <v>M</v>
          </cell>
          <cell r="D1910">
            <v>13.14</v>
          </cell>
        </row>
        <row r="1911">
          <cell r="A1911">
            <v>110000</v>
          </cell>
          <cell r="B1911" t="str">
            <v>REVESTIMENTOS</v>
          </cell>
        </row>
        <row r="1912">
          <cell r="A1912">
            <v>110100</v>
          </cell>
          <cell r="B1912" t="str">
            <v>REVESTIMENTO DE FORROS</v>
          </cell>
          <cell r="C1912" t="str">
            <v>.</v>
          </cell>
          <cell r="D1912" t="str">
            <v>.</v>
          </cell>
        </row>
        <row r="1913">
          <cell r="A1913">
            <v>110101</v>
          </cell>
          <cell r="B1913" t="str">
            <v>CHAPISCO COMUM - ARGAMASSA DE CIMENTO E AREIA 1:3</v>
          </cell>
          <cell r="C1913" t="str">
            <v>M2</v>
          </cell>
          <cell r="D1913">
            <v>17.14</v>
          </cell>
        </row>
        <row r="1914">
          <cell r="A1914">
            <v>110108</v>
          </cell>
          <cell r="B1914" t="str">
            <v>EMBOÇO - ARGAMASSA MISTA DE CIMENTO, CAL E AREIA 1:4/12</v>
          </cell>
          <cell r="C1914" t="str">
            <v>M2</v>
          </cell>
          <cell r="D1914">
            <v>48.33</v>
          </cell>
        </row>
        <row r="1915">
          <cell r="A1915">
            <v>110109</v>
          </cell>
          <cell r="B1915" t="str">
            <v>EMBOÇO DESEMPENADO PARA PINTURA - ARGAMASSA MISTA CIMENTO, CAL E AREIA 1:3/12</v>
          </cell>
          <cell r="C1915" t="str">
            <v>M2</v>
          </cell>
          <cell r="D1915">
            <v>49.2</v>
          </cell>
        </row>
        <row r="1916">
          <cell r="A1916">
            <v>110113</v>
          </cell>
          <cell r="B1916" t="str">
            <v>REBOCO INTERNO - ARGAMASSA PRÉ-FABRICADA</v>
          </cell>
          <cell r="C1916" t="str">
            <v>M2</v>
          </cell>
          <cell r="D1916">
            <v>36.68</v>
          </cell>
        </row>
        <row r="1917">
          <cell r="A1917">
            <v>110200</v>
          </cell>
          <cell r="B1917" t="str">
            <v>REVESTIMENTO DE PAREDES INTERNAS</v>
          </cell>
          <cell r="C1917" t="str">
            <v>.</v>
          </cell>
          <cell r="D1917" t="str">
            <v>.</v>
          </cell>
        </row>
        <row r="1918">
          <cell r="A1918">
            <v>110201</v>
          </cell>
          <cell r="B1918" t="str">
            <v>CHAPISCO COMUM - ARGAMASSA DE CIMENTO E AREIA 1:3</v>
          </cell>
          <cell r="C1918" t="str">
            <v>M2</v>
          </cell>
          <cell r="D1918">
            <v>8.73</v>
          </cell>
        </row>
        <row r="1919">
          <cell r="A1919">
            <v>110208</v>
          </cell>
          <cell r="B1919" t="str">
            <v>EMBOÇO INTERNO - ARGAMASSA MISTA DE CIMENTO, CAL E AREIA 1:4/12</v>
          </cell>
          <cell r="C1919" t="str">
            <v>M2</v>
          </cell>
          <cell r="D1919">
            <v>44.66</v>
          </cell>
        </row>
        <row r="1920">
          <cell r="A1920">
            <v>110209</v>
          </cell>
          <cell r="B1920" t="str">
            <v>EMBOÇO INTERNO DESEMPENADO PARA PINTURA - ARGAMASSA MISTA DE CIMENTO, CAL E AREIA 1:3/12</v>
          </cell>
          <cell r="C1920" t="str">
            <v>M2</v>
          </cell>
          <cell r="D1920">
            <v>44.06</v>
          </cell>
        </row>
        <row r="1921">
          <cell r="A1921">
            <v>110210</v>
          </cell>
          <cell r="B1921" t="str">
            <v>EMBOÇO INTERNO - ARGAMASSA DE CIMENTO E AREIA 1:3</v>
          </cell>
          <cell r="C1921" t="str">
            <v>M2</v>
          </cell>
          <cell r="D1921">
            <v>45.13</v>
          </cell>
        </row>
        <row r="1922">
          <cell r="A1922">
            <v>110213</v>
          </cell>
          <cell r="B1922" t="str">
            <v>REBOCO INTERNO - ARGAMASSA PRÉ-FABRICADA</v>
          </cell>
          <cell r="C1922" t="str">
            <v>M2</v>
          </cell>
          <cell r="D1922">
            <v>33.26</v>
          </cell>
        </row>
        <row r="1923">
          <cell r="A1923">
            <v>110215</v>
          </cell>
          <cell r="B1923" t="str">
            <v>REVESTIMENTO COM GESSO</v>
          </cell>
          <cell r="C1923" t="str">
            <v>M2</v>
          </cell>
          <cell r="D1923">
            <v>24.35</v>
          </cell>
        </row>
        <row r="1924">
          <cell r="A1924">
            <v>110225</v>
          </cell>
          <cell r="B1924" t="str">
            <v>AZULEJOS, JUNTAS AMARRAÇÃO OU A PRUMO - ASSENTES COM ARGAMASSA COMUM</v>
          </cell>
          <cell r="C1924" t="str">
            <v>M2</v>
          </cell>
          <cell r="D1924">
            <v>85.11</v>
          </cell>
        </row>
        <row r="1925">
          <cell r="A1925">
            <v>110229</v>
          </cell>
          <cell r="B1925" t="str">
            <v>AZULEJOS, JUNTA AMARRAÇÃO OU A PRUMO - ASSENTES COM ARGAMASSA COLANTE</v>
          </cell>
          <cell r="C1925" t="str">
            <v>M2</v>
          </cell>
          <cell r="D1925">
            <v>74.819999999999993</v>
          </cell>
        </row>
        <row r="1926">
          <cell r="A1926">
            <v>110275</v>
          </cell>
          <cell r="B1926" t="str">
            <v>LAMINADO MELAMÍNICO COLADO, 1,3MM DE ESPESSURA - JUNTAS SECAS</v>
          </cell>
          <cell r="C1926" t="str">
            <v>M2</v>
          </cell>
          <cell r="D1926">
            <v>194.3</v>
          </cell>
        </row>
        <row r="1927">
          <cell r="A1927">
            <v>110300</v>
          </cell>
          <cell r="B1927" t="str">
            <v>REVESTIMENTO DE PAREDES EXTERNAS</v>
          </cell>
          <cell r="C1927" t="str">
            <v>.</v>
          </cell>
          <cell r="D1927" t="str">
            <v>.</v>
          </cell>
        </row>
        <row r="1928">
          <cell r="A1928">
            <v>110301</v>
          </cell>
          <cell r="B1928" t="str">
            <v>CHAPISCO COMUM - ARGAMASSA DE CIMENTO E AREIA 1:3</v>
          </cell>
          <cell r="C1928" t="str">
            <v>M2</v>
          </cell>
          <cell r="D1928">
            <v>8.73</v>
          </cell>
        </row>
        <row r="1929">
          <cell r="A1929">
            <v>110303</v>
          </cell>
          <cell r="B1929" t="str">
            <v>CHAPISCO RÚSTICO FINO, APLICADO COM PENEIRA - ARGAMASSA DE CIMENTO E AREIA 1:3</v>
          </cell>
          <cell r="C1929" t="str">
            <v>M2</v>
          </cell>
          <cell r="D1929">
            <v>15.02</v>
          </cell>
        </row>
        <row r="1930">
          <cell r="A1930">
            <v>110304</v>
          </cell>
          <cell r="B1930" t="str">
            <v>CHAPISCO RÚSTICO GROSSO, COM ADIÇÃO DE BRITA N.1</v>
          </cell>
          <cell r="C1930" t="str">
            <v>M2</v>
          </cell>
          <cell r="D1930">
            <v>21.6</v>
          </cell>
        </row>
        <row r="1931">
          <cell r="A1931">
            <v>110308</v>
          </cell>
          <cell r="B1931" t="str">
            <v>EMBOÇO EXTERNO - ARGAMASSA MISTA DE CIMENTO, CAL E AREIA 1:4/12</v>
          </cell>
          <cell r="C1931" t="str">
            <v>M2</v>
          </cell>
          <cell r="D1931">
            <v>44.66</v>
          </cell>
        </row>
        <row r="1932">
          <cell r="A1932">
            <v>110309</v>
          </cell>
          <cell r="B1932" t="str">
            <v>EMBOÇO EXTERNO DESEMPENADO PARA PINTURA - ARGAMASSA MISTA DE CIMENTO, CAL E AREIA 1:3/12</v>
          </cell>
          <cell r="C1932" t="str">
            <v>M2</v>
          </cell>
          <cell r="D1932">
            <v>44.06</v>
          </cell>
        </row>
        <row r="1933">
          <cell r="A1933">
            <v>110310</v>
          </cell>
          <cell r="B1933" t="str">
            <v>EMBOÇO EXTERNO - ARGAMASSA DE CIMENTO E AREIA 1:3</v>
          </cell>
          <cell r="C1933" t="str">
            <v>M2</v>
          </cell>
          <cell r="D1933">
            <v>45.13</v>
          </cell>
        </row>
        <row r="1934">
          <cell r="A1934">
            <v>110313</v>
          </cell>
          <cell r="B1934" t="str">
            <v>REBOCO EXTERNO - ARGAMASSA PRÉ-FABRICADA</v>
          </cell>
          <cell r="C1934" t="str">
            <v>M2</v>
          </cell>
          <cell r="D1934">
            <v>34.04</v>
          </cell>
        </row>
        <row r="1935">
          <cell r="A1935">
            <v>110341</v>
          </cell>
          <cell r="B1935" t="str">
            <v>PASTILHAS DE PORCELANA FOSCA, 3/4" - FAIXAS DE ATÉ 20CM</v>
          </cell>
          <cell r="C1935" t="str">
            <v>M</v>
          </cell>
          <cell r="D1935">
            <v>107.3</v>
          </cell>
        </row>
        <row r="1936">
          <cell r="A1936">
            <v>110345</v>
          </cell>
          <cell r="B1936" t="str">
            <v>REVESTIMENTO CERÂMICO ANTI-PICHAÇÃO, JUNTAS AMARRAÇÃO OU PRUMO - ASSENTADOS COM ARGAMASSA COMUM</v>
          </cell>
          <cell r="C1936" t="str">
            <v>M2</v>
          </cell>
          <cell r="D1936">
            <v>187.92</v>
          </cell>
        </row>
        <row r="1937">
          <cell r="A1937">
            <v>110346</v>
          </cell>
          <cell r="B1937" t="str">
            <v>REVESTIMENTO CERÂMICO ANTI-PICHAÇÃO, JUNTAS AMARRAÇÃO OU PRUMO - ASSENTADOS COM ARGAMASSA COLANTE</v>
          </cell>
          <cell r="C1937" t="str">
            <v>M2</v>
          </cell>
          <cell r="D1937">
            <v>76.09</v>
          </cell>
        </row>
        <row r="1938">
          <cell r="A1938">
            <v>110347</v>
          </cell>
          <cell r="B1938" t="str">
            <v>REVESTIMENTO CERÂMICO ESMALTADO, JUNTAS AMARRAÇÃO OU PRUMO - ASSENTADOS COM ARGAMASSA COMUM</v>
          </cell>
          <cell r="C1938" t="str">
            <v>M2</v>
          </cell>
          <cell r="D1938">
            <v>215.2</v>
          </cell>
        </row>
        <row r="1939">
          <cell r="A1939">
            <v>110348</v>
          </cell>
          <cell r="B1939" t="str">
            <v>REVESTIMENTO CERÂMICO ESMALTADO, JUNTAS AMARRAÇÃO OU PRUMO - ASSENTADOS COM ARGAMASSA COLANTE</v>
          </cell>
          <cell r="C1939" t="str">
            <v>M2</v>
          </cell>
          <cell r="D1939">
            <v>103.37</v>
          </cell>
        </row>
        <row r="1940">
          <cell r="A1940">
            <v>110400</v>
          </cell>
          <cell r="B1940" t="str">
            <v>ARREMATES DE REVESTIMENTO</v>
          </cell>
          <cell r="C1940" t="str">
            <v>.</v>
          </cell>
          <cell r="D1940" t="str">
            <v>.</v>
          </cell>
        </row>
        <row r="1941">
          <cell r="A1941">
            <v>110404</v>
          </cell>
          <cell r="B1941" t="str">
            <v>CANTONEIRA DE PROTEÇÃO - PERFIL "L" DE FERRO, 1 1/4" X 1 1/4" X 1/8"</v>
          </cell>
          <cell r="C1941" t="str">
            <v>M</v>
          </cell>
          <cell r="D1941">
            <v>42.33</v>
          </cell>
        </row>
        <row r="1942">
          <cell r="A1942">
            <v>110405</v>
          </cell>
          <cell r="B1942" t="str">
            <v>CANTONEIRA DE PROTEÇÃO - PERFIL "L" DE FERRO, 1"X1"X1/8"</v>
          </cell>
          <cell r="C1942" t="str">
            <v>M</v>
          </cell>
          <cell r="D1942">
            <v>38.43</v>
          </cell>
        </row>
        <row r="1943">
          <cell r="A1943">
            <v>110406</v>
          </cell>
          <cell r="B1943" t="str">
            <v>CANTONEIRA DE PROTEÇÃO - PERFIL "L" DE ALUMÍNIO, 1"X1"X1/8"</v>
          </cell>
          <cell r="C1943" t="str">
            <v>M</v>
          </cell>
          <cell r="D1943">
            <v>43.06</v>
          </cell>
        </row>
        <row r="1944">
          <cell r="A1944">
            <v>110413</v>
          </cell>
          <cell r="B1944" t="str">
            <v>CANTONEIRA DE PROTEÇÃO PARA REBOCO - PERFIL "Y" DE ALUMÍNIO</v>
          </cell>
          <cell r="C1944" t="str">
            <v>M</v>
          </cell>
          <cell r="D1944">
            <v>33.85</v>
          </cell>
        </row>
        <row r="1945">
          <cell r="A1945">
            <v>110417</v>
          </cell>
          <cell r="B1945" t="str">
            <v>CANTONEIRA DE PROTEÇÃO PARA AZULEJOS - PERFIL "TRIFACE" DE ALUMÍNIO</v>
          </cell>
          <cell r="C1945" t="str">
            <v>M</v>
          </cell>
          <cell r="D1945">
            <v>37.56</v>
          </cell>
        </row>
        <row r="1946">
          <cell r="A1946">
            <v>110450</v>
          </cell>
          <cell r="B1946" t="str">
            <v>PEITORIL DE ARGAMASSA DE CIMENTO QUEIMADO -  ESPESSURA 2CM</v>
          </cell>
          <cell r="C1946" t="str">
            <v>M</v>
          </cell>
          <cell r="D1946">
            <v>19.68</v>
          </cell>
        </row>
        <row r="1947">
          <cell r="A1947">
            <v>110456</v>
          </cell>
          <cell r="B1947" t="str">
            <v>PEITORIL DE GRANILITE - ESPESSURA 2CM, LARGURA 20CM</v>
          </cell>
          <cell r="C1947" t="str">
            <v>M</v>
          </cell>
          <cell r="D1947">
            <v>117.46</v>
          </cell>
        </row>
        <row r="1948">
          <cell r="A1948">
            <v>110458</v>
          </cell>
          <cell r="B1948" t="str">
            <v>PEITORIL DE GRANITO POLIDO - ESP=2CM</v>
          </cell>
          <cell r="C1948" t="str">
            <v>M</v>
          </cell>
          <cell r="D1948">
            <v>143.1</v>
          </cell>
        </row>
        <row r="1949">
          <cell r="A1949">
            <v>115000</v>
          </cell>
          <cell r="B1949" t="str">
            <v>DEMOLIÇÕES</v>
          </cell>
          <cell r="C1949" t="str">
            <v>.</v>
          </cell>
          <cell r="D1949" t="str">
            <v>.</v>
          </cell>
        </row>
        <row r="1950">
          <cell r="A1950">
            <v>115002</v>
          </cell>
          <cell r="B1950" t="str">
            <v>DEMOLIÇÃO DE ARGAMASSA DE CAL E AREIA OU MISTA</v>
          </cell>
          <cell r="C1950" t="str">
            <v>M2</v>
          </cell>
          <cell r="D1950">
            <v>5.18</v>
          </cell>
        </row>
        <row r="1951">
          <cell r="A1951">
            <v>115003</v>
          </cell>
          <cell r="B1951" t="str">
            <v>DEMOLIÇÃO DE ARGAMASSA DE CIMENTO E AREIA</v>
          </cell>
          <cell r="C1951" t="str">
            <v>M2</v>
          </cell>
          <cell r="D1951">
            <v>10.36</v>
          </cell>
        </row>
        <row r="1952">
          <cell r="A1952">
            <v>115005</v>
          </cell>
          <cell r="B1952" t="str">
            <v>DEMOLIÇÃO DE REVESTIMENTO CERÂMICO OU SIMILAR</v>
          </cell>
          <cell r="C1952" t="str">
            <v>M2</v>
          </cell>
          <cell r="D1952">
            <v>36.24</v>
          </cell>
        </row>
        <row r="1953">
          <cell r="A1953">
            <v>115010</v>
          </cell>
          <cell r="B1953" t="str">
            <v>DEMOLIÇÃO DE LAMBRI DE TÁBUAS OU CHAPAS DE MADEIRA, EXCLUSIVE ENTARUGAMENTO</v>
          </cell>
          <cell r="C1953" t="str">
            <v>M2</v>
          </cell>
          <cell r="D1953">
            <v>32.36</v>
          </cell>
        </row>
        <row r="1954">
          <cell r="A1954">
            <v>115015</v>
          </cell>
          <cell r="B1954" t="str">
            <v>DEMOLIÇÃO DE LAMBRI DE TÁBUAS OU CHAPAS DE MADEIRA, INCLUSIVE ENTARUGAMENTO</v>
          </cell>
          <cell r="C1954" t="str">
            <v>M2</v>
          </cell>
          <cell r="D1954">
            <v>64.72</v>
          </cell>
        </row>
        <row r="1955">
          <cell r="A1955">
            <v>116000</v>
          </cell>
          <cell r="B1955" t="str">
            <v>RETIRADAS</v>
          </cell>
          <cell r="C1955" t="str">
            <v>.</v>
          </cell>
          <cell r="D1955" t="str">
            <v>.</v>
          </cell>
        </row>
        <row r="1956">
          <cell r="A1956">
            <v>116005</v>
          </cell>
          <cell r="B1956" t="str">
            <v>RETIRADA DE FORRAS DE PEDRAS NATURAIS - GRANITO OU MÁRMORE</v>
          </cell>
          <cell r="C1956" t="str">
            <v>M2</v>
          </cell>
          <cell r="D1956">
            <v>36.24</v>
          </cell>
        </row>
        <row r="1957">
          <cell r="A1957">
            <v>116010</v>
          </cell>
          <cell r="B1957" t="str">
            <v>RETIRADA DE LAMBRI DE TÁBUAS OU CHAPAS DE MADEIRA, EXCLUSIVE ENTARUGAMENTO</v>
          </cell>
          <cell r="C1957" t="str">
            <v>M2</v>
          </cell>
          <cell r="D1957">
            <v>8.56</v>
          </cell>
        </row>
        <row r="1958">
          <cell r="A1958">
            <v>116015</v>
          </cell>
          <cell r="B1958" t="str">
            <v>RETIRADA DE LAMBRI DE TÁBUAS OU CHAPAS DE MADEIRA, INCLUSIVE ENTARUGAMENTO</v>
          </cell>
          <cell r="C1958" t="str">
            <v>M2</v>
          </cell>
          <cell r="D1958">
            <v>25.67</v>
          </cell>
        </row>
        <row r="1959">
          <cell r="A1959">
            <v>117000</v>
          </cell>
          <cell r="B1959" t="str">
            <v>RECOLOCAÇÕES</v>
          </cell>
          <cell r="C1959" t="str">
            <v>.</v>
          </cell>
          <cell r="D1959" t="str">
            <v>.</v>
          </cell>
        </row>
        <row r="1960">
          <cell r="A1960">
            <v>117005</v>
          </cell>
          <cell r="B1960" t="str">
            <v>RECOLOCAÇÃO DE FORRAS DE PEDRAS NATURAIS - GRANITO OU MÁRMORE</v>
          </cell>
          <cell r="C1960" t="str">
            <v>M2</v>
          </cell>
          <cell r="D1960">
            <v>25.93</v>
          </cell>
        </row>
        <row r="1961">
          <cell r="A1961">
            <v>118000</v>
          </cell>
          <cell r="B1961" t="str">
            <v>SERVIÇOS PARCIAIS</v>
          </cell>
          <cell r="C1961" t="str">
            <v>.</v>
          </cell>
          <cell r="D1961" t="str">
            <v>.</v>
          </cell>
        </row>
        <row r="1962">
          <cell r="A1962">
            <v>118001</v>
          </cell>
          <cell r="B1962" t="str">
            <v>REPAROS EM TRINCAS E RACHADURAS</v>
          </cell>
          <cell r="C1962" t="str">
            <v>M</v>
          </cell>
          <cell r="D1962">
            <v>46.27</v>
          </cell>
        </row>
        <row r="1963">
          <cell r="A1963">
            <v>118005</v>
          </cell>
          <cell r="B1963" t="str">
            <v>REPAROS EM EMBOÇO - ARGAMASSA MISTA DE CIMENTO, CAL E AREIA 1:4/12</v>
          </cell>
          <cell r="C1963" t="str">
            <v>M2</v>
          </cell>
          <cell r="D1963">
            <v>62.39</v>
          </cell>
        </row>
        <row r="1964">
          <cell r="A1964">
            <v>118006</v>
          </cell>
          <cell r="B1964" t="str">
            <v>REPAROS EM REBOCO - ARGAMASSA DE CAL E AREIA 1:2</v>
          </cell>
          <cell r="C1964" t="str">
            <v>M2</v>
          </cell>
          <cell r="D1964">
            <v>32.39</v>
          </cell>
        </row>
        <row r="1965">
          <cell r="A1965">
            <v>120000</v>
          </cell>
          <cell r="B1965" t="str">
            <v>FORROS</v>
          </cell>
        </row>
        <row r="1966">
          <cell r="A1966">
            <v>120100</v>
          </cell>
          <cell r="B1966" t="str">
            <v>FORROS FALSOS</v>
          </cell>
          <cell r="C1966" t="str">
            <v>.</v>
          </cell>
          <cell r="D1966" t="str">
            <v>.</v>
          </cell>
        </row>
        <row r="1967">
          <cell r="A1967">
            <v>120130</v>
          </cell>
          <cell r="B1967" t="str">
            <v>FORRO FIBRA MINERAL MODELADO ÚMIDA - ACABAMENTO SUPERFÍCIE PINTURA VINÍLICA A BASE DE LÁTEX BRANCA - ESPESSURA 13MM, NRC=0,50, CAC=MÍNIMO 35</v>
          </cell>
          <cell r="C1967" t="str">
            <v>M2</v>
          </cell>
          <cell r="D1967">
            <v>149.77000000000001</v>
          </cell>
        </row>
        <row r="1968">
          <cell r="A1968">
            <v>120140</v>
          </cell>
          <cell r="B1968" t="str">
            <v>FORRO DE GESSO COMUM - PLACA CONVENCIONAL (FORNECIMENTO E INSTALAÇÃO)</v>
          </cell>
          <cell r="C1968" t="str">
            <v>M2</v>
          </cell>
          <cell r="D1968">
            <v>75.89</v>
          </cell>
        </row>
        <row r="1969">
          <cell r="A1969">
            <v>120142</v>
          </cell>
          <cell r="B1969" t="str">
            <v>FORRO DE GESSO ACARTONADO TIPO FGA (FORNECIMENTO E INSTALAÇÃO)</v>
          </cell>
          <cell r="C1969" t="str">
            <v>M2</v>
          </cell>
          <cell r="D1969">
            <v>96.83</v>
          </cell>
        </row>
        <row r="1970">
          <cell r="A1970">
            <v>120143</v>
          </cell>
          <cell r="B1970" t="str">
            <v>FORRO DE GESSO ACARTONADO TIPO FGE (FORNECIMENTO E INSTALAÇÃO)</v>
          </cell>
          <cell r="C1970" t="str">
            <v>M2</v>
          </cell>
          <cell r="D1970">
            <v>98.72</v>
          </cell>
        </row>
        <row r="1971">
          <cell r="A1971">
            <v>120145</v>
          </cell>
          <cell r="B1971" t="str">
            <v>FORRO EM RÉGUA DE PVC 200MM - INCLUSIVE PERFIS DE FIXAÇÃO E ACABAMENTO</v>
          </cell>
          <cell r="C1971" t="str">
            <v>M2</v>
          </cell>
          <cell r="D1971">
            <v>106.05</v>
          </cell>
        </row>
        <row r="1972">
          <cell r="A1972">
            <v>125000</v>
          </cell>
          <cell r="B1972" t="str">
            <v>DEMOLIÇÕES</v>
          </cell>
          <cell r="C1972" t="str">
            <v>.</v>
          </cell>
          <cell r="D1972" t="str">
            <v>.</v>
          </cell>
        </row>
        <row r="1973">
          <cell r="A1973">
            <v>125001</v>
          </cell>
          <cell r="B1973" t="str">
            <v>DEMOLIÇÃO DE ESTUQUE COMUM, EXCLUSIVE ENTARUGAMENTO</v>
          </cell>
          <cell r="C1973" t="str">
            <v>M2</v>
          </cell>
          <cell r="D1973">
            <v>6.92</v>
          </cell>
        </row>
        <row r="1974">
          <cell r="A1974">
            <v>125002</v>
          </cell>
          <cell r="B1974" t="str">
            <v>DEMOLIÇÃO DE FORRO DE TÁBUAS OU CHAPAS DE MADEIRA, EXCLUSIVE ENTARUGAMENTO</v>
          </cell>
          <cell r="C1974" t="str">
            <v>M2</v>
          </cell>
          <cell r="D1974">
            <v>9.2200000000000006</v>
          </cell>
        </row>
        <row r="1975">
          <cell r="A1975">
            <v>125005</v>
          </cell>
          <cell r="B1975" t="str">
            <v>DEMOLIÇÃO DE FORRO DE GESSO</v>
          </cell>
          <cell r="C1975" t="str">
            <v>M2</v>
          </cell>
          <cell r="D1975">
            <v>6.92</v>
          </cell>
        </row>
        <row r="1976">
          <cell r="A1976">
            <v>125020</v>
          </cell>
          <cell r="B1976" t="str">
            <v>DEMOLIÇÃO DE ENTARUGAMENTO DE FORRO</v>
          </cell>
          <cell r="C1976" t="str">
            <v>M2</v>
          </cell>
          <cell r="D1976">
            <v>9.2200000000000006</v>
          </cell>
        </row>
        <row r="1977">
          <cell r="A1977">
            <v>126000</v>
          </cell>
          <cell r="B1977" t="str">
            <v>RETIRADAS</v>
          </cell>
          <cell r="C1977" t="str">
            <v>.</v>
          </cell>
          <cell r="D1977" t="str">
            <v>.</v>
          </cell>
        </row>
        <row r="1978">
          <cell r="A1978">
            <v>126001</v>
          </cell>
          <cell r="B1978" t="str">
            <v>RETIRADA DE FORRO DE TÁBUAS OU CHAPAS EM GERAL - PREGADAS</v>
          </cell>
          <cell r="C1978" t="str">
            <v>M2</v>
          </cell>
          <cell r="D1978">
            <v>17.2</v>
          </cell>
        </row>
        <row r="1979">
          <cell r="A1979">
            <v>126002</v>
          </cell>
          <cell r="B1979" t="str">
            <v>RETIRADA DE FORRO DE CHAPAS EM GERAL - APOIADAS</v>
          </cell>
          <cell r="C1979" t="str">
            <v>M2</v>
          </cell>
          <cell r="D1979">
            <v>7.45</v>
          </cell>
        </row>
        <row r="1980">
          <cell r="A1980">
            <v>126020</v>
          </cell>
          <cell r="B1980" t="str">
            <v>RETIRADA DE ENTARUGAMENTO DE FORRO</v>
          </cell>
          <cell r="C1980" t="str">
            <v>M2</v>
          </cell>
          <cell r="D1980">
            <v>20.61</v>
          </cell>
        </row>
        <row r="1981">
          <cell r="A1981">
            <v>126030</v>
          </cell>
          <cell r="B1981" t="str">
            <v>RETIRADA DE FORRO EM RÉGUAS DE PVC, INCLUSIVE PERFIS</v>
          </cell>
          <cell r="C1981" t="str">
            <v>M2</v>
          </cell>
          <cell r="D1981">
            <v>10.3</v>
          </cell>
        </row>
        <row r="1982">
          <cell r="A1982">
            <v>127000</v>
          </cell>
          <cell r="B1982" t="str">
            <v>RECOLOCAÇÕES</v>
          </cell>
          <cell r="C1982" t="str">
            <v>.</v>
          </cell>
          <cell r="D1982" t="str">
            <v>.</v>
          </cell>
        </row>
        <row r="1983">
          <cell r="A1983">
            <v>127030</v>
          </cell>
          <cell r="B1983" t="str">
            <v>RECOLOCAÇÃO DE FORROS EM RÉGUA DE PVC, INCLUSIVE PERFIS</v>
          </cell>
          <cell r="C1983" t="str">
            <v>M2</v>
          </cell>
          <cell r="D1983">
            <v>15.46</v>
          </cell>
        </row>
        <row r="1984">
          <cell r="A1984">
            <v>127031</v>
          </cell>
          <cell r="B1984" t="str">
            <v>RECOLOCAÇÃO DE FORROS, APOIADOS OU ENCAIXADOS</v>
          </cell>
          <cell r="C1984" t="str">
            <v>M2</v>
          </cell>
          <cell r="D1984">
            <v>7.73</v>
          </cell>
        </row>
        <row r="1985">
          <cell r="A1985">
            <v>130000</v>
          </cell>
          <cell r="B1985" t="str">
            <v>PISOS</v>
          </cell>
        </row>
        <row r="1986">
          <cell r="A1986">
            <v>130100</v>
          </cell>
          <cell r="B1986" t="str">
            <v>LASTROS E ENCHIMENTOS</v>
          </cell>
          <cell r="C1986" t="str">
            <v>.</v>
          </cell>
          <cell r="D1986" t="str">
            <v>.</v>
          </cell>
        </row>
        <row r="1987">
          <cell r="A1987">
            <v>130101</v>
          </cell>
          <cell r="B1987" t="str">
            <v>ENCHIMENTO COM TIJOLOS CERÂMICOS FURADOS</v>
          </cell>
          <cell r="C1987" t="str">
            <v>M3</v>
          </cell>
          <cell r="D1987">
            <v>253.57</v>
          </cell>
        </row>
        <row r="1988">
          <cell r="A1988">
            <v>130102</v>
          </cell>
          <cell r="B1988" t="str">
            <v>ENCHIMENTO COM ARGILA EXPANDIDA</v>
          </cell>
          <cell r="C1988" t="str">
            <v>M3</v>
          </cell>
          <cell r="D1988">
            <v>607.87</v>
          </cell>
        </row>
        <row r="1989">
          <cell r="A1989">
            <v>130110</v>
          </cell>
          <cell r="B1989" t="str">
            <v>LASTRO DE BRITA</v>
          </cell>
          <cell r="C1989" t="str">
            <v>M3</v>
          </cell>
          <cell r="D1989">
            <v>216.62</v>
          </cell>
        </row>
        <row r="1990">
          <cell r="A1990">
            <v>130111</v>
          </cell>
          <cell r="B1990" t="str">
            <v>LASTRO DE AGREGADO RECICLADO</v>
          </cell>
          <cell r="C1990" t="str">
            <v>M3</v>
          </cell>
          <cell r="D1990">
            <v>148.83000000000001</v>
          </cell>
        </row>
        <row r="1991">
          <cell r="A1991">
            <v>130114</v>
          </cell>
          <cell r="B1991" t="str">
            <v>LASTRO DE CONCRETO - 150KG CIM/M3</v>
          </cell>
          <cell r="C1991" t="str">
            <v>M3</v>
          </cell>
          <cell r="D1991">
            <v>497.77</v>
          </cell>
        </row>
        <row r="1992">
          <cell r="A1992">
            <v>130115</v>
          </cell>
          <cell r="B1992" t="str">
            <v>LASTRO DE CONCRETO - 200KG CIM/M3</v>
          </cell>
          <cell r="C1992" t="str">
            <v>M3</v>
          </cell>
          <cell r="D1992">
            <v>530.1</v>
          </cell>
        </row>
        <row r="1993">
          <cell r="A1993">
            <v>130117</v>
          </cell>
          <cell r="B1993" t="str">
            <v>LASTRO DE CONCRETO, COM HIDROFUGO - 150KG CIM/M3</v>
          </cell>
          <cell r="C1993" t="str">
            <v>M3</v>
          </cell>
          <cell r="D1993">
            <v>847.11</v>
          </cell>
        </row>
        <row r="1994">
          <cell r="A1994">
            <v>130118</v>
          </cell>
          <cell r="B1994" t="str">
            <v>LASTRO DE CONCRETO, COM HIDROFUGO - 200KG CIM/M3</v>
          </cell>
          <cell r="C1994" t="str">
            <v>M3</v>
          </cell>
          <cell r="D1994">
            <v>995.88</v>
          </cell>
        </row>
        <row r="1995">
          <cell r="A1995">
            <v>130119</v>
          </cell>
          <cell r="B1995" t="str">
            <v>LASTRO DE CONCRETO COM AGREGADO RECICLADO - 150KG CIM/M3</v>
          </cell>
          <cell r="C1995" t="str">
            <v>M3</v>
          </cell>
          <cell r="D1995">
            <v>433.93</v>
          </cell>
        </row>
        <row r="1996">
          <cell r="A1996">
            <v>130120</v>
          </cell>
          <cell r="B1996" t="str">
            <v>LASTRO DE CONCRETO COM AGREGADO RECICLADO - 200KG CIM/M3</v>
          </cell>
          <cell r="C1996" t="str">
            <v>M3</v>
          </cell>
          <cell r="D1996">
            <v>471.11</v>
          </cell>
        </row>
        <row r="1997">
          <cell r="A1997">
            <v>130200</v>
          </cell>
          <cell r="B1997" t="str">
            <v>REVESTIMENTO DE PISOS</v>
          </cell>
          <cell r="C1997" t="str">
            <v>.</v>
          </cell>
          <cell r="D1997" t="str">
            <v>.</v>
          </cell>
        </row>
        <row r="1998">
          <cell r="A1998">
            <v>130201</v>
          </cell>
          <cell r="B1998" t="str">
            <v>CIMENTADO COMUM, DESEMPENADO - ESPESSURA 20MM</v>
          </cell>
          <cell r="C1998" t="str">
            <v>M2</v>
          </cell>
          <cell r="D1998">
            <v>59.13</v>
          </cell>
        </row>
        <row r="1999">
          <cell r="A1999">
            <v>130202</v>
          </cell>
          <cell r="B1999" t="str">
            <v>CIMENTADO COMUM, DESEMPENADO E ALISADO - ESPESSURA 20MM</v>
          </cell>
          <cell r="C1999" t="str">
            <v>M2</v>
          </cell>
          <cell r="D1999">
            <v>61.97</v>
          </cell>
        </row>
        <row r="2000">
          <cell r="A2000">
            <v>130203</v>
          </cell>
          <cell r="B2000" t="str">
            <v>CIMENTADO COM CORANTE, DESEMPENADO E ALISADO - ESPESSURA 20MM</v>
          </cell>
          <cell r="C2000" t="str">
            <v>M2</v>
          </cell>
          <cell r="D2000">
            <v>67.7</v>
          </cell>
        </row>
        <row r="2001">
          <cell r="A2001">
            <v>130204</v>
          </cell>
          <cell r="B2001" t="str">
            <v>ACABAMENTO DE PISO DE CONCRETO TIPO BAMBOLÊ</v>
          </cell>
          <cell r="C2001" t="str">
            <v>M2</v>
          </cell>
          <cell r="D2001">
            <v>6.73</v>
          </cell>
        </row>
        <row r="2002">
          <cell r="A2002">
            <v>130205</v>
          </cell>
          <cell r="B2002" t="str">
            <v>GRANILITE - ESPESSURA 8MM</v>
          </cell>
          <cell r="C2002" t="str">
            <v>M2</v>
          </cell>
          <cell r="D2002">
            <v>142.38</v>
          </cell>
        </row>
        <row r="2003">
          <cell r="A2003">
            <v>130206</v>
          </cell>
          <cell r="B2003" t="str">
            <v>CIMENTADO COMUM COM AGREGADO RECLICLADO, DESEMPENADO ALISADO - ESPESSURA 20MM</v>
          </cell>
          <cell r="C2003" t="str">
            <v>M2</v>
          </cell>
          <cell r="D2003">
            <v>55.42</v>
          </cell>
        </row>
        <row r="2004">
          <cell r="A2004">
            <v>130207</v>
          </cell>
          <cell r="B2004" t="str">
            <v>ARGAMASSA DE ALTA RESISTÊNCIA, TIPO LEVE - ESPESSURA 8MM</v>
          </cell>
          <cell r="C2004" t="str">
            <v>M2</v>
          </cell>
          <cell r="D2004">
            <v>136.87</v>
          </cell>
        </row>
        <row r="2005">
          <cell r="A2005">
            <v>130208</v>
          </cell>
          <cell r="B2005" t="str">
            <v>ARGAMASSA DE ALTA RESISTÊNCIA, TIPO MÉDIO - ESPESSURA 12MM</v>
          </cell>
          <cell r="C2005" t="str">
            <v>M2</v>
          </cell>
          <cell r="D2005">
            <v>138.22</v>
          </cell>
        </row>
        <row r="2006">
          <cell r="A2006">
            <v>130209</v>
          </cell>
          <cell r="B2006" t="str">
            <v>CIMENTADO COM AGREGADO RECICLADO, COM CORANTE DESEMPENADO  ALISADO</v>
          </cell>
          <cell r="C2006" t="str">
            <v>M2</v>
          </cell>
          <cell r="D2006">
            <v>57.72</v>
          </cell>
        </row>
        <row r="2007">
          <cell r="A2007">
            <v>130210</v>
          </cell>
          <cell r="B2007" t="str">
            <v>CIMENTADO COMUM COM AGREGADO RECICLADO, DESEMPENADO - ESPESSURA 20MM</v>
          </cell>
          <cell r="C2007" t="str">
            <v>M2</v>
          </cell>
          <cell r="D2007">
            <v>51.67</v>
          </cell>
        </row>
        <row r="2008">
          <cell r="A2008">
            <v>130211</v>
          </cell>
          <cell r="B2008" t="str">
            <v>PISO ESTRUTURAL EM CONCRETO ARMADO - 7CM</v>
          </cell>
          <cell r="C2008" t="str">
            <v>M2</v>
          </cell>
          <cell r="D2008">
            <v>73.09</v>
          </cell>
        </row>
        <row r="2009">
          <cell r="A2009">
            <v>130237</v>
          </cell>
          <cell r="B2009" t="str">
            <v>MOSAICO PORTUGUÊS UMA OU DUAS CORES SOBRE BASE DE AREIA RECICLADA</v>
          </cell>
          <cell r="C2009" t="str">
            <v>M2</v>
          </cell>
          <cell r="D2009">
            <v>179.3</v>
          </cell>
        </row>
        <row r="2010">
          <cell r="A2010">
            <v>130238</v>
          </cell>
          <cell r="B2010" t="str">
            <v>PISO CERÂMICO NÃO ESMALTADO ANTIDERRAPANTE  - ASSENTADO COM ARGAMASSA COMUM (PARA COZINHAS E REFEITÓRIOS)</v>
          </cell>
          <cell r="C2010" t="str">
            <v>M2</v>
          </cell>
          <cell r="D2010">
            <v>285.42</v>
          </cell>
        </row>
        <row r="2011">
          <cell r="A2011">
            <v>130239</v>
          </cell>
          <cell r="B2011" t="str">
            <v>PISO CERÂMICO NÃO ESMALTADO ANTIDERRAPANTE  - ASSENTADO COM ARGAMASSA COLANTE (PARA COZINHAS E REFEITÓRIOS)</v>
          </cell>
          <cell r="C2011" t="str">
            <v>M2</v>
          </cell>
          <cell r="D2011">
            <v>212.48</v>
          </cell>
        </row>
        <row r="2012">
          <cell r="A2012">
            <v>130240</v>
          </cell>
          <cell r="B2012" t="str">
            <v>PISO CERÂMICO ESMALTADO  (PEI-5) - ASSENTADO COM ARGAMASSA COMUM</v>
          </cell>
          <cell r="C2012" t="str">
            <v>M2</v>
          </cell>
          <cell r="D2012">
            <v>188.66</v>
          </cell>
        </row>
        <row r="2013">
          <cell r="A2013">
            <v>130242</v>
          </cell>
          <cell r="B2013" t="str">
            <v>PISO CERÂMICO ESMALTADO  (PEI-5) - ASSENTADO COM ARGAMASSA COLANTE</v>
          </cell>
          <cell r="C2013" t="str">
            <v>M2</v>
          </cell>
          <cell r="D2013">
            <v>115.72</v>
          </cell>
        </row>
        <row r="2014">
          <cell r="A2014">
            <v>130243</v>
          </cell>
          <cell r="B2014" t="str">
            <v>PISO PODOTÁTIL, ALERTA OU DIRECIONAL, EM BORRACHA SINTÉTICA ASSENTES COM COLA</v>
          </cell>
          <cell r="C2014" t="str">
            <v>M2</v>
          </cell>
          <cell r="D2014">
            <v>215.56</v>
          </cell>
        </row>
        <row r="2015">
          <cell r="A2015">
            <v>130244</v>
          </cell>
          <cell r="B2015" t="str">
            <v>PISO PODOTÁTIL, ALERTA OU DIRECIONAL, EM BORRACHA SINTÉTICA ASSENTES COM ARGAMASSA</v>
          </cell>
          <cell r="C2015" t="str">
            <v>M2</v>
          </cell>
          <cell r="D2015">
            <v>465.07</v>
          </cell>
        </row>
        <row r="2016">
          <cell r="A2016">
            <v>130246</v>
          </cell>
          <cell r="B2016" t="str">
            <v>PISO PODOTÁTIL, ALERTA DIRECIONAL, INTERTRAVADO 6CM</v>
          </cell>
          <cell r="C2016" t="str">
            <v>M2</v>
          </cell>
          <cell r="D2016">
            <v>119.78</v>
          </cell>
        </row>
        <row r="2017">
          <cell r="A2017">
            <v>130247</v>
          </cell>
          <cell r="B2017" t="str">
            <v>PISO PODOTÁTIL, ALERTA OU DIRECIONAL, EM LADRILHO HIDRÁULICO</v>
          </cell>
          <cell r="C2017" t="str">
            <v>M2</v>
          </cell>
          <cell r="D2017">
            <v>190.67</v>
          </cell>
        </row>
        <row r="2018">
          <cell r="A2018">
            <v>130254</v>
          </cell>
          <cell r="B2018" t="str">
            <v>PISO PODOTÁTIL COLORIDO, ALERTA OU DIRECIONAL VIBRO-PRENSADO - 3CM - SELADO</v>
          </cell>
          <cell r="C2018" t="str">
            <v>M2</v>
          </cell>
          <cell r="D2018">
            <v>220.27</v>
          </cell>
        </row>
        <row r="2019">
          <cell r="A2019">
            <v>130258</v>
          </cell>
          <cell r="B2019" t="str">
            <v>PISO EM GRANITO CINZA MAUA, PLACAS - ESPESSURA 2CM</v>
          </cell>
          <cell r="C2019" t="str">
            <v>M2</v>
          </cell>
          <cell r="D2019">
            <v>481.57</v>
          </cell>
        </row>
        <row r="2020">
          <cell r="A2020">
            <v>130260</v>
          </cell>
          <cell r="B2020" t="str">
            <v>GRANITO POLIDO, FORRAS DE 20MM - VERDE UBATUBA</v>
          </cell>
          <cell r="C2020" t="str">
            <v>M2</v>
          </cell>
          <cell r="D2020">
            <v>448.29</v>
          </cell>
        </row>
        <row r="2021">
          <cell r="A2021">
            <v>130262</v>
          </cell>
          <cell r="B2021" t="str">
            <v>MÁRMORE POLIDO, FORRAS DE 20MM - BRANCO ESPIRITO SANTO</v>
          </cell>
          <cell r="C2021" t="str">
            <v>M2</v>
          </cell>
          <cell r="D2021">
            <v>594.35</v>
          </cell>
        </row>
        <row r="2022">
          <cell r="A2022">
            <v>130272</v>
          </cell>
          <cell r="B2022" t="str">
            <v>PISO PORTÁTIL DE POLIPROPILENO EM QUADRAS DE TÊNIS - FORNECIMENTO E INSTALAÇÃO</v>
          </cell>
          <cell r="C2022" t="str">
            <v>M2</v>
          </cell>
          <cell r="D2022">
            <v>438.21</v>
          </cell>
        </row>
        <row r="2023">
          <cell r="A2023">
            <v>130273</v>
          </cell>
          <cell r="B2023" t="str">
            <v xml:space="preserve"> PISO PORTÁTIL DE POLIPROPILENO EM QUADRAS POLIESPORTIVAS,
ÁREA EXTERNA - FORNECIMENTO E INSTALAÇÃO</v>
          </cell>
          <cell r="C2023" t="str">
            <v>M2</v>
          </cell>
          <cell r="D2023">
            <v>438.21</v>
          </cell>
        </row>
        <row r="2024">
          <cell r="A2024">
            <v>130274</v>
          </cell>
          <cell r="B2024" t="str">
            <v xml:space="preserve"> PISO PORTÁTIL DE POLIPROPILENO EM QUADRAS POLIESPORTIVAS,
ÁREA INTERNA - FORNECIMENTO E INSTALAÇÃO</v>
          </cell>
          <cell r="C2024" t="str">
            <v>M2</v>
          </cell>
          <cell r="D2024">
            <v>438.21</v>
          </cell>
        </row>
        <row r="2025">
          <cell r="A2025">
            <v>130287</v>
          </cell>
          <cell r="B2025" t="str">
            <v>PISO VINÍLICO CROMA OU SIMILAR 2,0 MM, EXCLUSIVE ARGAMASSA DE REGULARIZAÇÃO DA BASE</v>
          </cell>
          <cell r="C2025" t="str">
            <v>M2</v>
          </cell>
          <cell r="D2025">
            <v>150.31</v>
          </cell>
        </row>
        <row r="2026">
          <cell r="A2026">
            <v>130288</v>
          </cell>
          <cell r="B2026" t="str">
            <v>PISO VINÍLICO CROMA OU SIMILAR - E=3,2 MM, EXCLUSIVE ARGAMASSA REGULARIZAÇÃO DA BASE</v>
          </cell>
          <cell r="C2026" t="str">
            <v>M2</v>
          </cell>
          <cell r="D2026">
            <v>229.72</v>
          </cell>
        </row>
        <row r="2027">
          <cell r="A2027">
            <v>130290</v>
          </cell>
          <cell r="B2027" t="str">
            <v>CHAPAS DE BORRACHA SINTÉTICA ASSENTES COM COLA, E=4 A 5MM - LISAS</v>
          </cell>
          <cell r="C2027" t="str">
            <v>M2</v>
          </cell>
          <cell r="D2027">
            <v>148.12</v>
          </cell>
        </row>
        <row r="2028">
          <cell r="A2028">
            <v>130291</v>
          </cell>
          <cell r="B2028" t="str">
            <v>CHAPAS DE BORRACHA SINTÉTICA ASSENTES COM COLA, E=4 A 5MM - COM RELEVO</v>
          </cell>
          <cell r="C2028" t="str">
            <v>M2</v>
          </cell>
          <cell r="D2028">
            <v>125.33</v>
          </cell>
        </row>
        <row r="2029">
          <cell r="A2029">
            <v>130292</v>
          </cell>
          <cell r="B2029" t="str">
            <v>CHAPAS DE BORRACHA SINTÉTICA ASSENTES COM ARGAMASSA, E=8 A 10MM - LISAS</v>
          </cell>
          <cell r="C2029" t="str">
            <v>M2</v>
          </cell>
          <cell r="D2029">
            <v>231.57</v>
          </cell>
        </row>
        <row r="2030">
          <cell r="A2030">
            <v>130293</v>
          </cell>
          <cell r="B2030" t="str">
            <v>CHAPAS DE BORRACHA SINTÉTICA ASSENTES COM ARGAMASSA, E=8 A 10MM - COM RELEVO</v>
          </cell>
          <cell r="C2030" t="str">
            <v>M2</v>
          </cell>
          <cell r="D2030">
            <v>251.55</v>
          </cell>
        </row>
        <row r="2031">
          <cell r="A2031">
            <v>130300</v>
          </cell>
          <cell r="B2031" t="str">
            <v>ARREMATE DE PISOS E ESCADAS</v>
          </cell>
          <cell r="C2031" t="str">
            <v>.</v>
          </cell>
          <cell r="D2031" t="str">
            <v>.</v>
          </cell>
        </row>
        <row r="2032">
          <cell r="A2032">
            <v>130302</v>
          </cell>
          <cell r="B2032" t="str">
            <v>RODAPÉ DE ARGAMASSA DE CIMENTO E AREIA 1:3 - 10CM</v>
          </cell>
          <cell r="C2032" t="str">
            <v>M</v>
          </cell>
          <cell r="D2032">
            <v>11.52</v>
          </cell>
        </row>
        <row r="2033">
          <cell r="A2033">
            <v>130304</v>
          </cell>
          <cell r="B2033" t="str">
            <v>RODAPÉ DE GRANILITE - 10CM</v>
          </cell>
          <cell r="C2033" t="str">
            <v>M</v>
          </cell>
          <cell r="D2033">
            <v>83.19</v>
          </cell>
        </row>
        <row r="2034">
          <cell r="A2034">
            <v>130305</v>
          </cell>
          <cell r="B2034" t="str">
            <v>RODAPÉ DE GRANILITE - MEIA CANA, 10CM</v>
          </cell>
          <cell r="C2034" t="str">
            <v>M</v>
          </cell>
          <cell r="D2034">
            <v>74.010000000000005</v>
          </cell>
        </row>
        <row r="2035">
          <cell r="A2035">
            <v>130307</v>
          </cell>
          <cell r="B2035" t="str">
            <v>RODAPÉ DE ARGAMASSA DE ALTA RESISTÊNCIA - MEIA CANA, 10CM</v>
          </cell>
          <cell r="C2035" t="str">
            <v>M</v>
          </cell>
          <cell r="D2035">
            <v>73.12</v>
          </cell>
        </row>
        <row r="2036">
          <cell r="A2036">
            <v>130309</v>
          </cell>
          <cell r="B2036" t="str">
            <v>RODAPÉ CERÂMICO ESMALTADO PEIV 7CM À 10CM</v>
          </cell>
          <cell r="C2036" t="str">
            <v>M</v>
          </cell>
          <cell r="D2036">
            <v>29.22</v>
          </cell>
        </row>
        <row r="2037">
          <cell r="A2037">
            <v>130327</v>
          </cell>
          <cell r="B2037" t="str">
            <v>RODAPÉ DE MADEIRA - PADRÃO CUMARU 7CM</v>
          </cell>
          <cell r="C2037" t="str">
            <v>M</v>
          </cell>
          <cell r="D2037">
            <v>49.91</v>
          </cell>
        </row>
        <row r="2038">
          <cell r="A2038">
            <v>130331</v>
          </cell>
          <cell r="B2038" t="str">
            <v>RODAPÉ DE FIBRO-VINIL - 7,5CM</v>
          </cell>
          <cell r="C2038" t="str">
            <v>M</v>
          </cell>
          <cell r="D2038">
            <v>34.450000000000003</v>
          </cell>
        </row>
        <row r="2039">
          <cell r="A2039">
            <v>130335</v>
          </cell>
          <cell r="B2039" t="str">
            <v>RODAPÉ DE BORRACHA SINTÉTICA - BOLEADO, 7CM</v>
          </cell>
          <cell r="C2039" t="str">
            <v>M</v>
          </cell>
          <cell r="D2039">
            <v>37.22</v>
          </cell>
        </row>
        <row r="2040">
          <cell r="A2040">
            <v>130336</v>
          </cell>
          <cell r="B2040" t="str">
            <v>RODAPÉ EM GRANITO CINZA MAUA, ESP. 2CM, ALT. 7CM</v>
          </cell>
          <cell r="C2040" t="str">
            <v>M</v>
          </cell>
          <cell r="D2040">
            <v>83.12</v>
          </cell>
        </row>
        <row r="2041">
          <cell r="A2041">
            <v>130340</v>
          </cell>
          <cell r="B2041" t="str">
            <v>JUNTA PLÁSTICA PARA PISOS 3/4" X 1/8"</v>
          </cell>
          <cell r="C2041" t="str">
            <v>M</v>
          </cell>
          <cell r="D2041">
            <v>18.190000000000001</v>
          </cell>
        </row>
        <row r="2042">
          <cell r="A2042">
            <v>130365</v>
          </cell>
          <cell r="B2042" t="str">
            <v>DEGRAUS DE ARGAMASSA DE CIMENTO E AREIA 1:3</v>
          </cell>
          <cell r="C2042" t="str">
            <v>M</v>
          </cell>
          <cell r="D2042">
            <v>47.66</v>
          </cell>
        </row>
        <row r="2043">
          <cell r="A2043">
            <v>130367</v>
          </cell>
          <cell r="B2043" t="str">
            <v>DEGRAUS DE GRANILITE</v>
          </cell>
          <cell r="C2043" t="str">
            <v>M</v>
          </cell>
          <cell r="D2043">
            <v>104.69</v>
          </cell>
        </row>
        <row r="2044">
          <cell r="A2044">
            <v>130369</v>
          </cell>
          <cell r="B2044" t="str">
            <v>DEGRAUS DE ARGAMASSA DE ALTA RESISTÊNCIA</v>
          </cell>
          <cell r="C2044" t="str">
            <v>M</v>
          </cell>
          <cell r="D2044">
            <v>95.38</v>
          </cell>
        </row>
        <row r="2045">
          <cell r="A2045">
            <v>130385</v>
          </cell>
          <cell r="B2045" t="str">
            <v>DEGRAUS DE CHAPAS VINÍLICAS - ESPESSURA 2MM (INCLUSIVE ARGAMASSA DE REGULARIZAÇÃO DA BASE)</v>
          </cell>
          <cell r="C2045" t="str">
            <v>M</v>
          </cell>
          <cell r="D2045">
            <v>122.87</v>
          </cell>
        </row>
        <row r="2046">
          <cell r="A2046">
            <v>130387</v>
          </cell>
          <cell r="B2046" t="str">
            <v>DEGRAUS DE CHAPAS DE BORRACHA SINTÉTICA - ESPESSURA 4 À 5MM</v>
          </cell>
          <cell r="C2046" t="str">
            <v>M</v>
          </cell>
          <cell r="D2046">
            <v>111.3</v>
          </cell>
        </row>
        <row r="2047">
          <cell r="A2047">
            <v>130394</v>
          </cell>
          <cell r="B2047" t="str">
            <v>FITA ANTIDERRAPANTE, FAIXA COM LARGURA=5CM E ESPESSURA=2MM, APLICAÇÃO EM DEGRAU</v>
          </cell>
          <cell r="C2047" t="str">
            <v>M</v>
          </cell>
          <cell r="D2047">
            <v>11.74</v>
          </cell>
        </row>
        <row r="2048">
          <cell r="A2048">
            <v>130400</v>
          </cell>
          <cell r="B2048" t="str">
            <v>SOLEIRAS</v>
          </cell>
          <cell r="C2048" t="str">
            <v>.</v>
          </cell>
          <cell r="D2048" t="str">
            <v>.</v>
          </cell>
        </row>
        <row r="2049">
          <cell r="A2049">
            <v>130405</v>
          </cell>
          <cell r="B2049" t="str">
            <v>SOLEIRA PARA PORTA EM GRANITO CINZA SEM POLIMENTO (FOSCO)</v>
          </cell>
          <cell r="C2049" t="str">
            <v>M</v>
          </cell>
          <cell r="D2049">
            <v>101.71</v>
          </cell>
        </row>
        <row r="2050">
          <cell r="A2050">
            <v>135000</v>
          </cell>
          <cell r="B2050" t="str">
            <v>DEMOLIÇÕES</v>
          </cell>
          <cell r="C2050" t="str">
            <v>.</v>
          </cell>
          <cell r="D2050" t="str">
            <v>.</v>
          </cell>
        </row>
        <row r="2051">
          <cell r="A2051">
            <v>135001</v>
          </cell>
          <cell r="B2051" t="str">
            <v>DEMOLIÇÃO DE CONCRETO SIMPLES</v>
          </cell>
          <cell r="C2051" t="str">
            <v>M3</v>
          </cell>
          <cell r="D2051">
            <v>336.55</v>
          </cell>
        </row>
        <row r="2052">
          <cell r="A2052">
            <v>135005</v>
          </cell>
          <cell r="B2052" t="str">
            <v>DEMOLIÇÃO DE ARGAMASSA, CERÂMICA OU SIMILAR INCLUSIVE ARGAMASSA DE REGULARIZAÇÃO</v>
          </cell>
          <cell r="C2052" t="str">
            <v>M2</v>
          </cell>
          <cell r="D2052">
            <v>38.83</v>
          </cell>
        </row>
        <row r="2053">
          <cell r="A2053">
            <v>135010</v>
          </cell>
          <cell r="B2053" t="str">
            <v>DEMOLIÇÃO DE TACOS DE MADEIRA, INCLUSIVE ARGAMASSA DE ASSENTAMENTO</v>
          </cell>
          <cell r="C2053" t="str">
            <v>M2</v>
          </cell>
          <cell r="D2053">
            <v>25.89</v>
          </cell>
        </row>
        <row r="2054">
          <cell r="A2054">
            <v>135012</v>
          </cell>
          <cell r="B2054" t="str">
            <v>DEMOLIÇÃO DE SOALHO DE MADEIRA, EXCLUSIVE VIGAMENTO</v>
          </cell>
          <cell r="C2054" t="str">
            <v>M2</v>
          </cell>
          <cell r="D2054">
            <v>25.89</v>
          </cell>
        </row>
        <row r="2055">
          <cell r="A2055">
            <v>135014</v>
          </cell>
          <cell r="B2055" t="str">
            <v>DEMOLIÇÃO DE SOALHO DE MADEIRA, INCLUSIVE VIGAMENTO</v>
          </cell>
          <cell r="C2055" t="str">
            <v>M2</v>
          </cell>
          <cell r="D2055">
            <v>31.07</v>
          </cell>
        </row>
        <row r="2056">
          <cell r="A2056">
            <v>135020</v>
          </cell>
          <cell r="B2056" t="str">
            <v>DEMOLIÇÃO DE FIBRO-VINIL OU BORRACHA SINTÉTICA, INCLUSIVE ARGAMASSA DE REGULARIZAÇÃO</v>
          </cell>
          <cell r="C2056" t="str">
            <v>M2</v>
          </cell>
          <cell r="D2056">
            <v>23.3</v>
          </cell>
        </row>
        <row r="2057">
          <cell r="A2057">
            <v>135030</v>
          </cell>
          <cell r="B2057" t="str">
            <v>DEMOLIÇÃO DE RODAPÉS EM GERAL, INCLUSIVE ARGAMASSA DE ASSENTAMENTO</v>
          </cell>
          <cell r="C2057" t="str">
            <v>M</v>
          </cell>
          <cell r="D2057">
            <v>3.37</v>
          </cell>
        </row>
        <row r="2058">
          <cell r="A2058">
            <v>135040</v>
          </cell>
          <cell r="B2058" t="str">
            <v>DEMOLIÇÃO DE DEGRAUS EM GERAL, INCLUSIVE ARGAMASSA DE ASSENTAMENTO</v>
          </cell>
          <cell r="C2058" t="str">
            <v>M</v>
          </cell>
          <cell r="D2058">
            <v>10.36</v>
          </cell>
        </row>
        <row r="2059">
          <cell r="A2059">
            <v>136000</v>
          </cell>
          <cell r="B2059" t="str">
            <v>RETIRADAS</v>
          </cell>
          <cell r="C2059" t="str">
            <v>.</v>
          </cell>
          <cell r="D2059" t="str">
            <v>.</v>
          </cell>
        </row>
        <row r="2060">
          <cell r="A2060">
            <v>136002</v>
          </cell>
          <cell r="B2060" t="str">
            <v>RETIRADA DE FORRAS DE PEDRAS NATURAIS - GRANITO OU MÁRMORE</v>
          </cell>
          <cell r="C2060" t="str">
            <v>M2</v>
          </cell>
          <cell r="D2060">
            <v>36.24</v>
          </cell>
        </row>
        <row r="2061">
          <cell r="A2061">
            <v>136010</v>
          </cell>
          <cell r="B2061" t="str">
            <v>RETIRADA DE TACOS DE MADEIRA</v>
          </cell>
          <cell r="C2061" t="str">
            <v>M2</v>
          </cell>
          <cell r="D2061">
            <v>38.83</v>
          </cell>
        </row>
        <row r="2062">
          <cell r="A2062">
            <v>136012</v>
          </cell>
          <cell r="B2062" t="str">
            <v>RETIRADA DE SOALHO DE MADEIRA, EXCLUSIVE VIGAMENTO</v>
          </cell>
          <cell r="C2062" t="str">
            <v>M2</v>
          </cell>
          <cell r="D2062">
            <v>37.26</v>
          </cell>
        </row>
        <row r="2063">
          <cell r="A2063">
            <v>136014</v>
          </cell>
          <cell r="B2063" t="str">
            <v>RETIRADA DE SOALHO DE MADEIRA, INCLUSIVE VIGAMENTO</v>
          </cell>
          <cell r="C2063" t="str">
            <v>M2</v>
          </cell>
          <cell r="D2063">
            <v>44.71</v>
          </cell>
        </row>
        <row r="2064">
          <cell r="A2064">
            <v>136020</v>
          </cell>
          <cell r="B2064" t="str">
            <v>RETIRADA DE FIBRO-VINIL</v>
          </cell>
          <cell r="C2064" t="str">
            <v>M2</v>
          </cell>
          <cell r="D2064">
            <v>36.79</v>
          </cell>
        </row>
        <row r="2065">
          <cell r="A2065">
            <v>136030</v>
          </cell>
          <cell r="B2065" t="str">
            <v>RETIRADA DE RODAPÉS DE MADEIRA, INCLUSIVE CORDÃO</v>
          </cell>
          <cell r="C2065" t="str">
            <v>M</v>
          </cell>
          <cell r="D2065">
            <v>6.46</v>
          </cell>
        </row>
        <row r="2066">
          <cell r="A2066">
            <v>137000</v>
          </cell>
          <cell r="B2066" t="str">
            <v>RECOLOCAÇÕES</v>
          </cell>
          <cell r="C2066" t="str">
            <v>.</v>
          </cell>
          <cell r="D2066" t="str">
            <v>.</v>
          </cell>
        </row>
        <row r="2067">
          <cell r="A2067">
            <v>137010</v>
          </cell>
          <cell r="B2067" t="str">
            <v>RECOLOCAÇÃO DE TACOS DE MADEIRA</v>
          </cell>
          <cell r="C2067" t="str">
            <v>M2</v>
          </cell>
          <cell r="D2067">
            <v>117.55</v>
          </cell>
        </row>
        <row r="2068">
          <cell r="A2068">
            <v>137012</v>
          </cell>
          <cell r="B2068" t="str">
            <v>RECOLOCAÇÃO DE SOALHO DE MADEIRA, EXCLUSIVE VIGAMENTO</v>
          </cell>
          <cell r="C2068" t="str">
            <v>M2</v>
          </cell>
          <cell r="D2068">
            <v>29.32</v>
          </cell>
        </row>
        <row r="2069">
          <cell r="A2069">
            <v>137014</v>
          </cell>
          <cell r="B2069" t="str">
            <v>RECOLOCAÇÃO DE SOALHO DE MADEIRA, INCLUSIVE VIGAMENTO</v>
          </cell>
          <cell r="C2069" t="str">
            <v>M2</v>
          </cell>
          <cell r="D2069">
            <v>80.84</v>
          </cell>
        </row>
        <row r="2070">
          <cell r="A2070">
            <v>137020</v>
          </cell>
          <cell r="B2070" t="str">
            <v>RECOLOCAÇÃO DE FIBRO-VINIL</v>
          </cell>
          <cell r="C2070" t="str">
            <v>M2</v>
          </cell>
          <cell r="D2070">
            <v>15.15</v>
          </cell>
        </row>
        <row r="2071">
          <cell r="A2071">
            <v>137030</v>
          </cell>
          <cell r="B2071" t="str">
            <v>RECOLOCAÇÃO DE RODAPÉS DE MADEIRA, INCLUSIVE CORDÃO</v>
          </cell>
          <cell r="C2071" t="str">
            <v>M</v>
          </cell>
          <cell r="D2071">
            <v>23.61</v>
          </cell>
        </row>
        <row r="2072">
          <cell r="A2072">
            <v>138000</v>
          </cell>
          <cell r="B2072" t="str">
            <v>SERVIÇOS PARCIAIS</v>
          </cell>
          <cell r="C2072" t="str">
            <v>.</v>
          </cell>
          <cell r="D2072" t="str">
            <v>.</v>
          </cell>
        </row>
        <row r="2073">
          <cell r="A2073">
            <v>138015</v>
          </cell>
          <cell r="B2073" t="str">
            <v>COLAGEM DE TACOS SOLTOS - COM FORNECIMENTO DE TACOS</v>
          </cell>
          <cell r="C2073" t="str">
            <v>M2</v>
          </cell>
          <cell r="D2073">
            <v>346.11</v>
          </cell>
        </row>
        <row r="2074">
          <cell r="A2074">
            <v>138016</v>
          </cell>
          <cell r="B2074" t="str">
            <v>COLAGEM DE TACOS SOLTOS - SEM FORNECIMENTO DE TACOS</v>
          </cell>
          <cell r="C2074" t="str">
            <v>M2</v>
          </cell>
          <cell r="D2074">
            <v>37.5</v>
          </cell>
        </row>
        <row r="2075">
          <cell r="A2075">
            <v>138017</v>
          </cell>
          <cell r="B2075" t="str">
            <v>REPREGAMENTO DE ASSOALHO DE MADEIRA</v>
          </cell>
          <cell r="C2075" t="str">
            <v>M2</v>
          </cell>
          <cell r="D2075">
            <v>8.5</v>
          </cell>
        </row>
        <row r="2076">
          <cell r="A2076">
            <v>138018</v>
          </cell>
          <cell r="B2076" t="str">
            <v>TABUAS DE MADEIRA MACIÇA PARA ASSOALHO - CUMARU</v>
          </cell>
          <cell r="C2076" t="str">
            <v>M2</v>
          </cell>
          <cell r="D2076">
            <v>511.18</v>
          </cell>
        </row>
        <row r="2077">
          <cell r="A2077">
            <v>138041</v>
          </cell>
          <cell r="B2077" t="str">
            <v>TESTEIRA DE BORRACHA SINTÉTICA PARA DEGRAUS</v>
          </cell>
          <cell r="C2077" t="str">
            <v>M</v>
          </cell>
          <cell r="D2077">
            <v>24.93</v>
          </cell>
        </row>
        <row r="2078">
          <cell r="A2078">
            <v>138061</v>
          </cell>
          <cell r="B2078" t="str">
            <v>POLIMENTO DE PISO DE GRANILITE OU ARGAMASSA DE ALTA RESISTÊNCIA</v>
          </cell>
          <cell r="C2078" t="str">
            <v>M2</v>
          </cell>
          <cell r="D2078">
            <v>6.91</v>
          </cell>
        </row>
        <row r="2079">
          <cell r="A2079">
            <v>138062</v>
          </cell>
          <cell r="B2079" t="str">
            <v>POLIMENTO DE PISO DE MÁRMORE</v>
          </cell>
          <cell r="C2079" t="str">
            <v>M2</v>
          </cell>
          <cell r="D2079">
            <v>6.91</v>
          </cell>
        </row>
        <row r="2080">
          <cell r="A2080">
            <v>138070</v>
          </cell>
          <cell r="B2080" t="str">
            <v>RESINA ACRÍLICA PARA PISO GRANILITE</v>
          </cell>
          <cell r="C2080" t="str">
            <v>M2</v>
          </cell>
          <cell r="D2080">
            <v>36.49</v>
          </cell>
        </row>
        <row r="2081">
          <cell r="A2081">
            <v>138071</v>
          </cell>
          <cell r="B2081" t="str">
            <v>RESINA EPÓXI PARA PISO GRANILITE</v>
          </cell>
          <cell r="C2081" t="str">
            <v>M2</v>
          </cell>
          <cell r="D2081">
            <v>51.06</v>
          </cell>
        </row>
        <row r="2082">
          <cell r="A2082">
            <v>138072</v>
          </cell>
          <cell r="B2082" t="str">
            <v>RESINA POLIURETANO PARA PISO GRANILITE</v>
          </cell>
          <cell r="C2082" t="str">
            <v>M2</v>
          </cell>
          <cell r="D2082">
            <v>53.9</v>
          </cell>
        </row>
        <row r="2083">
          <cell r="A2083">
            <v>138073</v>
          </cell>
          <cell r="B2083" t="str">
            <v>RESINA ACRÍLICA PARA DEGRAU DE GRANILITE</v>
          </cell>
          <cell r="C2083" t="str">
            <v>M</v>
          </cell>
          <cell r="D2083">
            <v>18.89</v>
          </cell>
        </row>
        <row r="2084">
          <cell r="A2084">
            <v>138074</v>
          </cell>
          <cell r="B2084" t="str">
            <v>RESINA EPÓXI PARA DEGRAU DE GRANILITE</v>
          </cell>
          <cell r="C2084" t="str">
            <v>M</v>
          </cell>
          <cell r="D2084">
            <v>26.42</v>
          </cell>
        </row>
        <row r="2085">
          <cell r="A2085">
            <v>138075</v>
          </cell>
          <cell r="B2085" t="str">
            <v>RESINA POLIURETANO PARA DEGRAU DE GRANILITE</v>
          </cell>
          <cell r="C2085" t="str">
            <v>M</v>
          </cell>
          <cell r="D2085">
            <v>27.89</v>
          </cell>
        </row>
        <row r="2086">
          <cell r="A2086">
            <v>138076</v>
          </cell>
          <cell r="B2086" t="str">
            <v>LIMPEZA POR HIDROJATEAMENTO E REJUNTAMENTO DE PISO CERÂMICO TIPO GAIL OU SIMILAR</v>
          </cell>
          <cell r="C2086" t="str">
            <v>M2</v>
          </cell>
          <cell r="D2086">
            <v>16.2</v>
          </cell>
        </row>
        <row r="2087">
          <cell r="A2087">
            <v>140000</v>
          </cell>
          <cell r="B2087" t="str">
            <v>VIDROS</v>
          </cell>
        </row>
        <row r="2088">
          <cell r="A2088">
            <v>140100</v>
          </cell>
          <cell r="B2088" t="str">
            <v>VIDROS ENCAIXILHADOS E ESPELHOS</v>
          </cell>
          <cell r="C2088" t="str">
            <v>.</v>
          </cell>
          <cell r="D2088" t="str">
            <v>.</v>
          </cell>
        </row>
        <row r="2089">
          <cell r="A2089">
            <v>140103</v>
          </cell>
          <cell r="B2089" t="str">
            <v>VIDRO LISO COMUM, TRANSPARENTE INCOLOR - ESPESSURA 4MM</v>
          </cell>
          <cell r="C2089" t="str">
            <v>M2</v>
          </cell>
          <cell r="D2089">
            <v>197.36</v>
          </cell>
        </row>
        <row r="2090">
          <cell r="A2090">
            <v>140104</v>
          </cell>
          <cell r="B2090" t="str">
            <v>VIDRO LISO COMUM, TRANSPARENTE INCOLOR - ESPESSURA 5MM</v>
          </cell>
          <cell r="C2090" t="str">
            <v>M2</v>
          </cell>
          <cell r="D2090">
            <v>215.15</v>
          </cell>
        </row>
        <row r="2091">
          <cell r="A2091">
            <v>140105</v>
          </cell>
          <cell r="B2091" t="str">
            <v>VIDRO LISO COMUM, TRANSPARENTE INCOLOR - ESPESSURA 6MM</v>
          </cell>
          <cell r="C2091" t="str">
            <v>M2</v>
          </cell>
          <cell r="D2091">
            <v>232.76</v>
          </cell>
        </row>
        <row r="2092">
          <cell r="A2092">
            <v>140111</v>
          </cell>
          <cell r="B2092" t="str">
            <v>VIDRO IMPRESSO COMUM, TRANSLÚCIDO INCOLOR - TIPO CANELADO, 4MM</v>
          </cell>
          <cell r="C2092" t="str">
            <v>M2</v>
          </cell>
          <cell r="D2092">
            <v>192.5</v>
          </cell>
        </row>
        <row r="2093">
          <cell r="A2093">
            <v>140130</v>
          </cell>
          <cell r="B2093" t="str">
            <v>VIDRO LISO DE SEGURANÇA, LAMINADO INCOLOR - ESPESSURA 6MM</v>
          </cell>
          <cell r="C2093" t="str">
            <v>M2</v>
          </cell>
          <cell r="D2093">
            <v>410.43</v>
          </cell>
        </row>
        <row r="2094">
          <cell r="A2094">
            <v>140137</v>
          </cell>
          <cell r="B2094" t="str">
            <v>VIDRO LISO DE SEGURANÇA, LAMINADO LEITOSO - ESPESSURA 6MM</v>
          </cell>
          <cell r="C2094" t="str">
            <v>M2</v>
          </cell>
          <cell r="D2094">
            <v>596.79999999999995</v>
          </cell>
        </row>
        <row r="2095">
          <cell r="A2095">
            <v>140150</v>
          </cell>
          <cell r="B2095" t="str">
            <v>VIDRO LISO DE SEGURANÇA, TEMPERADO INCOLOR - ESPESSURA 6MM</v>
          </cell>
          <cell r="C2095" t="str">
            <v>M2</v>
          </cell>
          <cell r="D2095">
            <v>343.32</v>
          </cell>
        </row>
        <row r="2096">
          <cell r="A2096">
            <v>140152</v>
          </cell>
          <cell r="B2096" t="str">
            <v>VIDRO LISO DE SEGURANÇA, TEMPERADO INCOLOR - ESPESSURA 10MM</v>
          </cell>
          <cell r="C2096" t="str">
            <v>M2</v>
          </cell>
          <cell r="D2096">
            <v>438.84</v>
          </cell>
        </row>
        <row r="2097">
          <cell r="A2097">
            <v>140170</v>
          </cell>
          <cell r="B2097" t="str">
            <v>ESPELHO COMUM - ESPESSURA 3MM</v>
          </cell>
          <cell r="C2097" t="str">
            <v>M2</v>
          </cell>
          <cell r="D2097">
            <v>207.14</v>
          </cell>
        </row>
        <row r="2098">
          <cell r="A2098">
            <v>140172</v>
          </cell>
          <cell r="B2098" t="str">
            <v>ESPELHO E=3MM COM MOLDURA DE ALUMÍNIO</v>
          </cell>
          <cell r="C2098" t="str">
            <v>M2</v>
          </cell>
          <cell r="D2098">
            <v>752.64</v>
          </cell>
        </row>
        <row r="2099">
          <cell r="A2099">
            <v>145000</v>
          </cell>
          <cell r="B2099" t="str">
            <v>DEMOLIÇÕES</v>
          </cell>
          <cell r="C2099" t="str">
            <v>.</v>
          </cell>
          <cell r="D2099" t="str">
            <v>.</v>
          </cell>
        </row>
        <row r="2100">
          <cell r="A2100">
            <v>145001</v>
          </cell>
          <cell r="B2100" t="str">
            <v>DEMOLIÇÃO DE VIDROS ENCAIXILHADOS EM GERAL, INCLUSIVE LIMPEZA DO CAIXILHO</v>
          </cell>
          <cell r="C2100" t="str">
            <v>M2</v>
          </cell>
          <cell r="D2100">
            <v>92.77</v>
          </cell>
        </row>
        <row r="2101">
          <cell r="A2101">
            <v>146000</v>
          </cell>
          <cell r="B2101" t="str">
            <v>RETIRADAS</v>
          </cell>
          <cell r="C2101" t="str">
            <v>.</v>
          </cell>
          <cell r="D2101" t="str">
            <v>.</v>
          </cell>
        </row>
        <row r="2102">
          <cell r="A2102">
            <v>146001</v>
          </cell>
          <cell r="B2102" t="str">
            <v>RETIRADA DE VIDROS ENCAIXILHADOS EM GERAL, INCLUSIVE LIMPEZA DO CAIXILHO</v>
          </cell>
          <cell r="C2102" t="str">
            <v>M2</v>
          </cell>
          <cell r="D2102">
            <v>139.16</v>
          </cell>
        </row>
        <row r="2103">
          <cell r="A2103">
            <v>147000</v>
          </cell>
          <cell r="B2103" t="str">
            <v>RECOLOCAÇÕES</v>
          </cell>
          <cell r="C2103" t="str">
            <v>.</v>
          </cell>
          <cell r="D2103" t="str">
            <v>.</v>
          </cell>
        </row>
        <row r="2104">
          <cell r="A2104">
            <v>147001</v>
          </cell>
          <cell r="B2104" t="str">
            <v>RECOLOCAÇÃO DE VIDROS ENCAIXILHADOS EM GERAL</v>
          </cell>
          <cell r="C2104" t="str">
            <v>M2</v>
          </cell>
          <cell r="D2104">
            <v>101.31</v>
          </cell>
        </row>
        <row r="2105">
          <cell r="A2105">
            <v>150000</v>
          </cell>
          <cell r="B2105" t="str">
            <v>PINTURA</v>
          </cell>
        </row>
        <row r="2106">
          <cell r="A2106">
            <v>150100</v>
          </cell>
          <cell r="B2106" t="str">
            <v>PINTURA EM ALVENARIA E CONCRETO</v>
          </cell>
          <cell r="C2106" t="str">
            <v>.</v>
          </cell>
          <cell r="D2106" t="str">
            <v>.</v>
          </cell>
        </row>
        <row r="2107">
          <cell r="A2107">
            <v>150101</v>
          </cell>
          <cell r="B2107" t="str">
            <v>AGUADA DE CAL - CONCRETO OU REBOCO SEM MASSA CORRIDA, INTERIOR</v>
          </cell>
          <cell r="C2107" t="str">
            <v>M2</v>
          </cell>
          <cell r="D2107">
            <v>8.52</v>
          </cell>
        </row>
        <row r="2108">
          <cell r="A2108">
            <v>150102</v>
          </cell>
          <cell r="B2108" t="str">
            <v>AGUADA DE CAL - CONCRETO OU REBOCO SEM MASSA CORRIDA, EXTERIOR</v>
          </cell>
          <cell r="C2108" t="str">
            <v>M2</v>
          </cell>
          <cell r="D2108">
            <v>11.63</v>
          </cell>
        </row>
        <row r="2109">
          <cell r="A2109">
            <v>150108</v>
          </cell>
          <cell r="B2109" t="str">
            <v>TINTA HIDROFUGA A BASE DE CIMENTO -  CONCRETO OU REBOCO SEM MASSA CORRIDA</v>
          </cell>
          <cell r="C2109" t="str">
            <v>M2</v>
          </cell>
          <cell r="D2109">
            <v>13.12</v>
          </cell>
        </row>
        <row r="2110">
          <cell r="A2110">
            <v>150110</v>
          </cell>
          <cell r="B2110" t="str">
            <v>TINTA PVA (LÁTEX) - CONCRETO OU REBOCO SEM MASSA CORRIDA</v>
          </cell>
          <cell r="C2110" t="str">
            <v>M2</v>
          </cell>
          <cell r="D2110">
            <v>27.62</v>
          </cell>
        </row>
        <row r="2111">
          <cell r="A2111">
            <v>150111</v>
          </cell>
          <cell r="B2111" t="str">
            <v>TINTA PVA (LÁTEX) - REBOCO COM MASSA CORRIDA</v>
          </cell>
          <cell r="C2111" t="str">
            <v>M2</v>
          </cell>
          <cell r="D2111">
            <v>41.36</v>
          </cell>
        </row>
        <row r="2112">
          <cell r="A2112">
            <v>150115</v>
          </cell>
          <cell r="B2112" t="str">
            <v>TINTA ACRÍLICA - CONCRETO OU REBOCO SEM MASSA CORRIDA</v>
          </cell>
          <cell r="C2112" t="str">
            <v>M2</v>
          </cell>
          <cell r="D2112">
            <v>27.9</v>
          </cell>
        </row>
        <row r="2113">
          <cell r="A2113">
            <v>150116</v>
          </cell>
          <cell r="B2113" t="str">
            <v>TINTA ACRÍLICA - REBOCO COM MASSA CORRIDA</v>
          </cell>
          <cell r="C2113" t="str">
            <v>M2</v>
          </cell>
          <cell r="D2113">
            <v>45.23</v>
          </cell>
        </row>
        <row r="2114">
          <cell r="A2114">
            <v>150118</v>
          </cell>
          <cell r="B2114" t="str">
            <v>TINTA ACRÍLICA COR DE CONCRETO COM MASSA TEXTURA ACRÍLICA</v>
          </cell>
          <cell r="C2114" t="str">
            <v>M2</v>
          </cell>
          <cell r="D2114">
            <v>82.57</v>
          </cell>
        </row>
        <row r="2115">
          <cell r="A2115">
            <v>150119</v>
          </cell>
          <cell r="B2115" t="str">
            <v>TINTA ACRÍLICA TEXTURADA</v>
          </cell>
          <cell r="C2115" t="str">
            <v>M2</v>
          </cell>
          <cell r="D2115">
            <v>30.31</v>
          </cell>
        </row>
        <row r="2116">
          <cell r="A2116">
            <v>150123</v>
          </cell>
          <cell r="B2116" t="str">
            <v>TINTA ESMALTE SINTÉTICO - CONCRETO OU REBOCO SEM MASSA CORRIDA</v>
          </cell>
          <cell r="C2116" t="str">
            <v>M2</v>
          </cell>
          <cell r="D2116">
            <v>31.07</v>
          </cell>
        </row>
        <row r="2117">
          <cell r="A2117">
            <v>150124</v>
          </cell>
          <cell r="B2117" t="str">
            <v>TINTA ESMALTE SINTÉTICO - CONCRETO OU REBOCO COM MASSA CORRIDA</v>
          </cell>
          <cell r="C2117" t="str">
            <v>M2</v>
          </cell>
          <cell r="D2117">
            <v>60.77</v>
          </cell>
        </row>
        <row r="2118">
          <cell r="A2118">
            <v>150125</v>
          </cell>
          <cell r="B2118" t="str">
            <v>APLICAÇÃO DE TINTA ANTI-PICHAÇÃO - BASE SOLVENTE - 2 DEMÃOS (REMOÇÃO DA PICHAÇÃO SOMENTE A SECO OU COM ÁGUA E SABÃO)</v>
          </cell>
          <cell r="C2118" t="str">
            <v>M2</v>
          </cell>
          <cell r="D2118">
            <v>75.959999999999994</v>
          </cell>
        </row>
        <row r="2119">
          <cell r="A2119">
            <v>150136</v>
          </cell>
          <cell r="B2119" t="str">
            <v>TINTA EPÓXI - REBOCO COM MASSA BASE EPÓXI</v>
          </cell>
          <cell r="C2119" t="str">
            <v>M2</v>
          </cell>
          <cell r="D2119">
            <v>197.4</v>
          </cell>
        </row>
        <row r="2120">
          <cell r="A2120">
            <v>150170</v>
          </cell>
          <cell r="B2120" t="str">
            <v>HIDRO-REPELENTE A BASE DE SILICONE - CONCRETO OU ALVENARIA APARENTE (2 DEMÃOS)</v>
          </cell>
          <cell r="C2120" t="str">
            <v>M2</v>
          </cell>
          <cell r="D2120">
            <v>128.66999999999999</v>
          </cell>
        </row>
        <row r="2121">
          <cell r="A2121">
            <v>150176</v>
          </cell>
          <cell r="B2121" t="str">
            <v>VERNIZ ACRÍLICO - CONCRETO APARENTE/ ALVENARIA</v>
          </cell>
          <cell r="C2121" t="str">
            <v>M2</v>
          </cell>
          <cell r="D2121">
            <v>33.200000000000003</v>
          </cell>
        </row>
        <row r="2122">
          <cell r="A2122">
            <v>150177</v>
          </cell>
          <cell r="B2122" t="str">
            <v>APLICAÇÃO DE VERNIZ ANTI-PICHAÇÃO - BASE SOLVENTE - 2 DEMÃOS (REMOÇÃO DA PICHAÇÃO  SOMENTE A SECO OU COM ÁGUA E SABÃO)</v>
          </cell>
          <cell r="C2122" t="str">
            <v>M2</v>
          </cell>
          <cell r="D2122">
            <v>49.85</v>
          </cell>
        </row>
        <row r="2123">
          <cell r="A2123">
            <v>150200</v>
          </cell>
          <cell r="B2123" t="str">
            <v>PINTURA EM MADEIRA</v>
          </cell>
          <cell r="C2123" t="str">
            <v>.</v>
          </cell>
          <cell r="D2123" t="str">
            <v>.</v>
          </cell>
        </row>
        <row r="2124">
          <cell r="A2124">
            <v>150210</v>
          </cell>
          <cell r="B2124" t="str">
            <v>ESMALTE SINTÉTICO - ESQUADRIAS E PEÇAS DE MARCENARIA, SEM EMASSAMENTO</v>
          </cell>
          <cell r="C2124" t="str">
            <v>M2</v>
          </cell>
          <cell r="D2124">
            <v>34.200000000000003</v>
          </cell>
        </row>
        <row r="2125">
          <cell r="A2125">
            <v>150211</v>
          </cell>
          <cell r="B2125" t="str">
            <v>ESMALTE SINTÉTICO - ESQUADRIAS E PEÇAS DE MARCENARIA, COM EMASSAMENTO</v>
          </cell>
          <cell r="C2125" t="str">
            <v>M2</v>
          </cell>
          <cell r="D2125">
            <v>57.53</v>
          </cell>
        </row>
        <row r="2126">
          <cell r="A2126">
            <v>150212</v>
          </cell>
          <cell r="B2126" t="str">
            <v>ESMALTE SINTÉTICO - ESTRUTURAS DE MADEIRA, SEM EMASSAMENTO</v>
          </cell>
          <cell r="C2126" t="str">
            <v>M2</v>
          </cell>
          <cell r="D2126">
            <v>17.41</v>
          </cell>
        </row>
        <row r="2127">
          <cell r="A2127">
            <v>150214</v>
          </cell>
          <cell r="B2127" t="str">
            <v>ESMALTE SINTÉTICO - RODAPÉS, GUARNIÇÕES E MOLDURAS DE MADEIRA</v>
          </cell>
          <cell r="C2127" t="str">
            <v>M</v>
          </cell>
          <cell r="D2127">
            <v>6.18</v>
          </cell>
        </row>
        <row r="2128">
          <cell r="A2128">
            <v>150240</v>
          </cell>
          <cell r="B2128" t="str">
            <v>LÍQUIDO IMUNIZANTE PARA MADEIRA A BASE DE PIRETROIDE DISSOLVIDO EM ISOPARAFINA - COM APLICAÇÃO</v>
          </cell>
          <cell r="C2128" t="str">
            <v>M2</v>
          </cell>
          <cell r="D2128">
            <v>21.22</v>
          </cell>
        </row>
        <row r="2129">
          <cell r="A2129">
            <v>150260</v>
          </cell>
          <cell r="B2129" t="str">
            <v>VERNIZ A BASE DE POLIURETANO TIPO "MARÍTIMO" - ESQUADRIAS E PEÇAS DE MARCENARIA</v>
          </cell>
          <cell r="C2129" t="str">
            <v>M2</v>
          </cell>
          <cell r="D2129">
            <v>28.34</v>
          </cell>
        </row>
        <row r="2130">
          <cell r="A2130">
            <v>150300</v>
          </cell>
          <cell r="B2130" t="str">
            <v>PINTURA EM METAL</v>
          </cell>
          <cell r="C2130" t="str">
            <v>.</v>
          </cell>
          <cell r="D2130" t="str">
            <v>.</v>
          </cell>
        </row>
        <row r="2131">
          <cell r="A2131">
            <v>150304</v>
          </cell>
          <cell r="B2131" t="str">
            <v>TINTA BETUMINOSA - INTERIOR DE CALHAS, RUFOS E RINCÕES METÁLICOS</v>
          </cell>
          <cell r="C2131" t="str">
            <v>M</v>
          </cell>
          <cell r="D2131">
            <v>11.06</v>
          </cell>
        </row>
        <row r="2132">
          <cell r="A2132">
            <v>150310</v>
          </cell>
          <cell r="B2132" t="str">
            <v>ESMALTE SINTÉTICO - ESQUADRIAS E PEÇAS DE SERRALHERIA</v>
          </cell>
          <cell r="C2132" t="str">
            <v>M2</v>
          </cell>
          <cell r="D2132">
            <v>66.64</v>
          </cell>
        </row>
        <row r="2133">
          <cell r="A2133">
            <v>150312</v>
          </cell>
          <cell r="B2133" t="str">
            <v>ESMALTE SINTÉTICO - ESTRUTURAS METÁLICAS</v>
          </cell>
          <cell r="C2133" t="str">
            <v>M2</v>
          </cell>
          <cell r="D2133">
            <v>28.86</v>
          </cell>
        </row>
        <row r="2134">
          <cell r="A2134">
            <v>150314</v>
          </cell>
          <cell r="B2134" t="str">
            <v>ESMALTE SINTÉTICO - EXTERIOR DE CALHAS, RUFOS E CONDUTORES</v>
          </cell>
          <cell r="C2134" t="str">
            <v>M</v>
          </cell>
          <cell r="D2134">
            <v>17.309999999999999</v>
          </cell>
        </row>
        <row r="2135">
          <cell r="A2135">
            <v>155000</v>
          </cell>
          <cell r="B2135" t="str">
            <v>DEMOLIÇÕES</v>
          </cell>
          <cell r="C2135" t="str">
            <v>.</v>
          </cell>
          <cell r="D2135" t="str">
            <v>.</v>
          </cell>
        </row>
        <row r="2136">
          <cell r="A2136">
            <v>155001</v>
          </cell>
          <cell r="B2136" t="str">
            <v>REMOÇÃO DE AGUADA DE CAL OU TINTA A BASE DE CIMENTO - ESCOVA DE AÇO</v>
          </cell>
          <cell r="C2136" t="str">
            <v>M2</v>
          </cell>
          <cell r="D2136">
            <v>3.11</v>
          </cell>
        </row>
        <row r="2137">
          <cell r="A2137">
            <v>155003</v>
          </cell>
          <cell r="B2137" t="str">
            <v>REMOÇÃO DE PINTURA EM ALVENARIA E CONCRETO - LIXA</v>
          </cell>
          <cell r="C2137" t="str">
            <v>M2</v>
          </cell>
          <cell r="D2137">
            <v>7.04</v>
          </cell>
        </row>
        <row r="2138">
          <cell r="A2138">
            <v>155004</v>
          </cell>
          <cell r="B2138" t="str">
            <v>REMOÇÃO DE PINTURA EM ALVENARIA E CONCRETO - REMOVEDOR</v>
          </cell>
          <cell r="C2138" t="str">
            <v>M2</v>
          </cell>
          <cell r="D2138">
            <v>13.38</v>
          </cell>
        </row>
        <row r="2139">
          <cell r="A2139">
            <v>155005</v>
          </cell>
          <cell r="B2139" t="str">
            <v>REMOÇÃO DE PINTURA EM CONCRETO - JATEAMENTO</v>
          </cell>
          <cell r="C2139" t="str">
            <v>M2</v>
          </cell>
          <cell r="D2139">
            <v>116.61</v>
          </cell>
        </row>
        <row r="2140">
          <cell r="A2140">
            <v>155010</v>
          </cell>
          <cell r="B2140" t="str">
            <v>REMOÇÃO DE PINTURA EM ESQUADRIAS E FORROS DE MADEIRA - LIXA</v>
          </cell>
          <cell r="C2140" t="str">
            <v>M2</v>
          </cell>
          <cell r="D2140">
            <v>9.69</v>
          </cell>
        </row>
        <row r="2141">
          <cell r="A2141">
            <v>155011</v>
          </cell>
          <cell r="B2141" t="str">
            <v>REMOÇÃO DE PINTURA EM ESQUADRIAS E FORROS DE MADEIRA - REMOVEDOR</v>
          </cell>
          <cell r="C2141" t="str">
            <v>M2</v>
          </cell>
          <cell r="D2141">
            <v>16.489999999999998</v>
          </cell>
        </row>
        <row r="2142">
          <cell r="A2142">
            <v>155013</v>
          </cell>
          <cell r="B2142" t="str">
            <v>REMOÇÃO DE PINTURA EM RODAPÉS E MOLDURAS DE MADEIRA - LIXA</v>
          </cell>
          <cell r="C2142" t="str">
            <v>M</v>
          </cell>
          <cell r="D2142">
            <v>1.63</v>
          </cell>
        </row>
        <row r="2143">
          <cell r="A2143">
            <v>155014</v>
          </cell>
          <cell r="B2143" t="str">
            <v>REMOÇÃO DE PINTURA EM RODAPÉS E MOLDURAS DE MADEIRA - REMOVEDOR</v>
          </cell>
          <cell r="C2143" t="str">
            <v>M</v>
          </cell>
          <cell r="D2143">
            <v>2.36</v>
          </cell>
        </row>
        <row r="2144">
          <cell r="A2144">
            <v>155020</v>
          </cell>
          <cell r="B2144" t="str">
            <v>REMOÇÃO DE PINTURA EM ESQUADRIAS E PEÇAS DE SERRALHERIA - LIXA</v>
          </cell>
          <cell r="C2144" t="str">
            <v>M2</v>
          </cell>
          <cell r="D2144">
            <v>9.43</v>
          </cell>
        </row>
        <row r="2145">
          <cell r="A2145">
            <v>155021</v>
          </cell>
          <cell r="B2145" t="str">
            <v>REMOÇÃO DE PINTURA EM ESQUADRIAS E PEÇAS DE SERRALHERIA - REMOVEDOR</v>
          </cell>
          <cell r="C2145" t="str">
            <v>M2</v>
          </cell>
          <cell r="D2145">
            <v>14.93</v>
          </cell>
        </row>
        <row r="2146">
          <cell r="A2146">
            <v>155023</v>
          </cell>
          <cell r="B2146" t="str">
            <v>REMOÇÃO DE PINTURA EM ESTRUTURAS METÁLICAS - JATEAMENTO</v>
          </cell>
          <cell r="C2146" t="str">
            <v>M2</v>
          </cell>
          <cell r="D2146">
            <v>116.61</v>
          </cell>
        </row>
        <row r="2147">
          <cell r="A2147">
            <v>158000</v>
          </cell>
          <cell r="B2147" t="str">
            <v>SERVIÇOS PARCIAIS</v>
          </cell>
          <cell r="C2147" t="str">
            <v>.</v>
          </cell>
          <cell r="D2147" t="str">
            <v>.</v>
          </cell>
        </row>
        <row r="2148">
          <cell r="A2148">
            <v>158001</v>
          </cell>
          <cell r="B2148" t="str">
            <v>PVA (LÁTEX) - REPINTURA DE ALVENARIA E CONCRETO, COM RETOQUES DE MASSA</v>
          </cell>
          <cell r="C2148" t="str">
            <v>M2</v>
          </cell>
          <cell r="D2148">
            <v>22.5</v>
          </cell>
        </row>
        <row r="2149">
          <cell r="A2149">
            <v>158005</v>
          </cell>
          <cell r="B2149" t="str">
            <v>TINTA ACRÍLICA - REPINTURA DE ALVENARIA E CONCRETO COM RETOQUE DE MASSA</v>
          </cell>
          <cell r="C2149" t="str">
            <v>M2</v>
          </cell>
          <cell r="D2149">
            <v>23.39</v>
          </cell>
        </row>
        <row r="2150">
          <cell r="A2150">
            <v>158030</v>
          </cell>
          <cell r="B2150" t="str">
            <v>ESMALTE SINTÉTICO - REPINTURA DE ESQUADRIAS DE MADEIRA</v>
          </cell>
          <cell r="C2150" t="str">
            <v>M2</v>
          </cell>
          <cell r="D2150">
            <v>30.05</v>
          </cell>
        </row>
        <row r="2151">
          <cell r="A2151">
            <v>158031</v>
          </cell>
          <cell r="B2151" t="str">
            <v>ESMALTE SINTÉTICO - REPINTURA DE ESTRUTURAS DE MADEIRA</v>
          </cell>
          <cell r="C2151" t="str">
            <v>M2</v>
          </cell>
          <cell r="D2151">
            <v>14.69</v>
          </cell>
        </row>
        <row r="2152">
          <cell r="A2152">
            <v>158032</v>
          </cell>
          <cell r="B2152" t="str">
            <v>ESMALTE SINTÉTICO - REPINTURA DE FORROS DE MADEIRA</v>
          </cell>
          <cell r="C2152" t="str">
            <v>M2</v>
          </cell>
          <cell r="D2152">
            <v>22.85</v>
          </cell>
        </row>
        <row r="2153">
          <cell r="A2153">
            <v>158033</v>
          </cell>
          <cell r="B2153" t="str">
            <v>ESMALTE SINTÉTICO - REPINTURA DE RODAPÉS E MOLDURAS DE MADEIRA</v>
          </cell>
          <cell r="C2153" t="str">
            <v>M</v>
          </cell>
          <cell r="D2153">
            <v>3.87</v>
          </cell>
        </row>
        <row r="2154">
          <cell r="A2154">
            <v>158034</v>
          </cell>
          <cell r="B2154" t="str">
            <v>ESMALTE SINTÉTICO - REPINTURA DE ESQUADRIAS METÁLICAS</v>
          </cell>
          <cell r="C2154" t="str">
            <v>M2</v>
          </cell>
          <cell r="D2154">
            <v>38.78</v>
          </cell>
        </row>
        <row r="2155">
          <cell r="A2155">
            <v>170000</v>
          </cell>
          <cell r="B2155" t="str">
            <v>SERV.COMPLEMENTARES</v>
          </cell>
        </row>
        <row r="2156">
          <cell r="A2156">
            <v>170100</v>
          </cell>
          <cell r="B2156" t="str">
            <v>FECHAMENTOS</v>
          </cell>
          <cell r="C2156" t="str">
            <v>.</v>
          </cell>
          <cell r="D2156" t="str">
            <v>.</v>
          </cell>
        </row>
        <row r="2157">
          <cell r="A2157">
            <v>170127</v>
          </cell>
          <cell r="B2157" t="str">
            <v>FP.04 - ALAMBRADO EM TUBO GALVANIZADO E TELA GALVANIZADA H=2,00M</v>
          </cell>
          <cell r="C2157" t="str">
            <v>M</v>
          </cell>
          <cell r="D2157">
            <v>575.47</v>
          </cell>
        </row>
        <row r="2158">
          <cell r="A2158">
            <v>170128</v>
          </cell>
          <cell r="B2158" t="str">
            <v>FP.05 - ALAMBRADO EM TUBO GALVANIZADO E TELA GALVANIZADA H=1,00M</v>
          </cell>
          <cell r="C2158" t="str">
            <v>M</v>
          </cell>
          <cell r="D2158">
            <v>238.18</v>
          </cell>
        </row>
        <row r="2159">
          <cell r="A2159">
            <v>170129</v>
          </cell>
          <cell r="B2159" t="str">
            <v>FP.03 - ALAMBRADO PARA QUADRAS DE ESPORTE - GP.6/EDIF - TG/4,5M</v>
          </cell>
          <cell r="C2159" t="str">
            <v>M</v>
          </cell>
          <cell r="D2159">
            <v>891.77</v>
          </cell>
        </row>
        <row r="2160">
          <cell r="A2160">
            <v>170130</v>
          </cell>
          <cell r="B2160" t="str">
            <v>GRADIL DE FERRO PERFILADO - GE-1/EDIF</v>
          </cell>
          <cell r="C2160" t="str">
            <v>M</v>
          </cell>
          <cell r="D2160">
            <v>875.57</v>
          </cell>
        </row>
        <row r="2161">
          <cell r="A2161">
            <v>170131</v>
          </cell>
          <cell r="B2161" t="str">
            <v>FP.01 - GRADIL DE FERRO PERFILADO, TIPO PARQUE SEM MURETA - GP-5/DEPAVE</v>
          </cell>
          <cell r="C2161" t="str">
            <v>M</v>
          </cell>
          <cell r="D2161">
            <v>1389.09</v>
          </cell>
        </row>
        <row r="2162">
          <cell r="A2162">
            <v>170132</v>
          </cell>
          <cell r="B2162" t="str">
            <v>FP.02 - GRADIL DE FERRO PERFILADO, TIPO PARQUE COM MURETA - GPM-1/DEPAVE</v>
          </cell>
          <cell r="C2162" t="str">
            <v>M</v>
          </cell>
          <cell r="D2162">
            <v>1526.15</v>
          </cell>
        </row>
        <row r="2163">
          <cell r="A2163">
            <v>170133</v>
          </cell>
          <cell r="B2163" t="str">
            <v>FP.06 - GRADIL/PEITORIL DE FERRO PERFILADO H=1,00M</v>
          </cell>
          <cell r="C2163" t="str">
            <v>M</v>
          </cell>
          <cell r="D2163">
            <v>350.25</v>
          </cell>
        </row>
        <row r="2164">
          <cell r="A2164">
            <v>170134</v>
          </cell>
          <cell r="B2164" t="str">
            <v>PP.38 - PORTÃO DE FERRO PERFILADO, TIPO PARQUE (GP.5/GPM1) 2,00M, 1 FOLHA</v>
          </cell>
          <cell r="C2164" t="str">
            <v>UN</v>
          </cell>
          <cell r="D2164">
            <v>3986.57</v>
          </cell>
        </row>
        <row r="2165">
          <cell r="A2165">
            <v>170135</v>
          </cell>
          <cell r="B2165" t="str">
            <v>PP.37 - PORTÃO DE FERRO PERFILADO, TIPO PARQUE (GP.5/GPM.1) 1,50M, 1 FOLHA</v>
          </cell>
          <cell r="C2165" t="str">
            <v>UN</v>
          </cell>
          <cell r="D2165">
            <v>3435.41</v>
          </cell>
        </row>
        <row r="2166">
          <cell r="A2166">
            <v>170136</v>
          </cell>
          <cell r="B2166" t="str">
            <v>PP.39/PP.40 - PORTÃO DE FERRO PERFILADO TIPO PARQUE (GP.5/GPM1) 3,0M, 1 OU 2 FOLHAS</v>
          </cell>
          <cell r="C2166" t="str">
            <v>UN</v>
          </cell>
          <cell r="D2166">
            <v>5400.04</v>
          </cell>
        </row>
        <row r="2167">
          <cell r="A2167">
            <v>170137</v>
          </cell>
          <cell r="B2167" t="str">
            <v>PP.41 - PORTÃO DE FERRO PERFILADO, TIPO PARQUE (GP-5/GPM-1) 4,00M, 2 FOLHAS</v>
          </cell>
          <cell r="C2167" t="str">
            <v>UN</v>
          </cell>
          <cell r="D2167">
            <v>6493.33</v>
          </cell>
        </row>
        <row r="2168">
          <cell r="A2168">
            <v>170138</v>
          </cell>
          <cell r="B2168" t="str">
            <v>PP.42 - PORTÃO DE FERRO PERFILADO, TIPO PARQUE (GP-5/GPM-1) 6,00M, 2 FOLHAS</v>
          </cell>
          <cell r="C2168" t="str">
            <v>UN</v>
          </cell>
          <cell r="D2168">
            <v>8836.8700000000008</v>
          </cell>
        </row>
        <row r="2169">
          <cell r="A2169">
            <v>170140</v>
          </cell>
          <cell r="B2169" t="str">
            <v>PP.15/19 - PORTÃO EM FERRO PERFILADO COM CHAPA, 1 FOLHA</v>
          </cell>
          <cell r="C2169" t="str">
            <v>M2</v>
          </cell>
          <cell r="D2169">
            <v>678.76</v>
          </cell>
        </row>
        <row r="2170">
          <cell r="A2170">
            <v>170141</v>
          </cell>
          <cell r="B2170" t="str">
            <v>PP.20/24 - PORTÃO EM FERRO PERFILADO COM TELA, 1 FOLHA</v>
          </cell>
          <cell r="C2170" t="str">
            <v>M2</v>
          </cell>
          <cell r="D2170">
            <v>521.82000000000005</v>
          </cell>
        </row>
        <row r="2171">
          <cell r="A2171">
            <v>170142</v>
          </cell>
          <cell r="B2171" t="str">
            <v>PP.25/29 - PORTÃO EM FERRO PERFILADO COM CHAPA, 2 FOLHAS</v>
          </cell>
          <cell r="C2171" t="str">
            <v>M2</v>
          </cell>
          <cell r="D2171">
            <v>673.84</v>
          </cell>
        </row>
        <row r="2172">
          <cell r="A2172">
            <v>170143</v>
          </cell>
          <cell r="B2172" t="str">
            <v>PP.30/34 - PORTÃO EM FERRO PERFILADO COM TELA, 2 FOLHAS</v>
          </cell>
          <cell r="C2172" t="str">
            <v>M2</v>
          </cell>
          <cell r="D2172">
            <v>514.89</v>
          </cell>
        </row>
        <row r="2173">
          <cell r="A2173">
            <v>170144</v>
          </cell>
          <cell r="B2173" t="str">
            <v>PP.43/44 - PORTÃO EM FERRO PERFILADO COM CHAPA, 1 FOLHA, H=1,00M</v>
          </cell>
          <cell r="C2173" t="str">
            <v>M2</v>
          </cell>
          <cell r="D2173">
            <v>703.85</v>
          </cell>
        </row>
        <row r="2174">
          <cell r="A2174">
            <v>170145</v>
          </cell>
          <cell r="B2174" t="str">
            <v>PP.45/46 - PORTÃO EM FERRO PERFILADO COM TELA, 1 FOLHA, H=1,00M</v>
          </cell>
          <cell r="C2174" t="str">
            <v>M2</v>
          </cell>
          <cell r="D2174">
            <v>548.79999999999995</v>
          </cell>
        </row>
        <row r="2175">
          <cell r="A2175">
            <v>170164</v>
          </cell>
          <cell r="B2175" t="str">
            <v>FV.15/16 - MURO DE FECHO EM BLOCOS E ESTRUTURA DE CONCRETO, FUNDAÇÃO COM BROCAS</v>
          </cell>
          <cell r="C2175" t="str">
            <v>M</v>
          </cell>
          <cell r="D2175">
            <v>814.8</v>
          </cell>
        </row>
        <row r="2176">
          <cell r="A2176">
            <v>170170</v>
          </cell>
          <cell r="B2176" t="str">
            <v>MURO DE ARRIMO H=1,40M, COM DRENAGEM</v>
          </cell>
          <cell r="C2176" t="str">
            <v>M</v>
          </cell>
          <cell r="D2176">
            <v>2438.42</v>
          </cell>
        </row>
        <row r="2177">
          <cell r="A2177">
            <v>170171</v>
          </cell>
          <cell r="B2177" t="str">
            <v>MURO DE ARRIMO H=2,50M, COM DRENAGEM</v>
          </cell>
          <cell r="C2177" t="str">
            <v>M</v>
          </cell>
          <cell r="D2177">
            <v>4254.4399999999996</v>
          </cell>
        </row>
        <row r="2178">
          <cell r="A2178">
            <v>170172</v>
          </cell>
          <cell r="B2178" t="str">
            <v>MURO DE ARRIMO H=3,50M, COM DRENAGEM</v>
          </cell>
          <cell r="C2178" t="str">
            <v>M</v>
          </cell>
          <cell r="D2178">
            <v>8068.24</v>
          </cell>
        </row>
        <row r="2179">
          <cell r="A2179">
            <v>170173</v>
          </cell>
          <cell r="B2179" t="str">
            <v>MURO DE ARRIMO H=4,50M, COM DRENAGEM</v>
          </cell>
          <cell r="C2179" t="str">
            <v>M</v>
          </cell>
          <cell r="D2179">
            <v>9506.33</v>
          </cell>
        </row>
        <row r="2180">
          <cell r="A2180">
            <v>170176</v>
          </cell>
          <cell r="B2180" t="str">
            <v>FV.08 - MURETA DE BLOCOS DE CONCRETO</v>
          </cell>
          <cell r="C2180" t="str">
            <v>M</v>
          </cell>
          <cell r="D2180">
            <v>444.15</v>
          </cell>
        </row>
        <row r="2181">
          <cell r="A2181">
            <v>170180</v>
          </cell>
          <cell r="B2181" t="str">
            <v>FV.12/13 - MURETA DE ARRIMO EM BLOCOS DE CONCRETO, H=1,00 M</v>
          </cell>
          <cell r="C2181" t="str">
            <v>M</v>
          </cell>
          <cell r="D2181">
            <v>1118.03</v>
          </cell>
        </row>
        <row r="2182">
          <cell r="A2182">
            <v>170181</v>
          </cell>
          <cell r="B2182" t="str">
            <v>FV.14 - MURETA DE ARRIMO EM BLOCOS DE CONCRETO H=1,00M - CHAPISCADO</v>
          </cell>
          <cell r="C2182" t="str">
            <v>M</v>
          </cell>
          <cell r="D2182">
            <v>1129.47</v>
          </cell>
        </row>
        <row r="2183">
          <cell r="A2183">
            <v>170182</v>
          </cell>
          <cell r="B2183" t="str">
            <v>FV15/16 - MURO FECHO EM BLOCO E ESTRUT. CONCRETO FUND. EM BROCAS (H=2,5M)</v>
          </cell>
          <cell r="C2183" t="str">
            <v>M</v>
          </cell>
          <cell r="D2183">
            <v>1028.94</v>
          </cell>
        </row>
        <row r="2184">
          <cell r="A2184">
            <v>170183</v>
          </cell>
          <cell r="B2184" t="str">
            <v>MURETA EM BLOCOS DE CONCRETO H=0,50M (REVESTIDO)</v>
          </cell>
          <cell r="C2184" t="str">
            <v>M</v>
          </cell>
          <cell r="D2184">
            <v>202.95</v>
          </cell>
        </row>
        <row r="2185">
          <cell r="A2185">
            <v>170190</v>
          </cell>
          <cell r="B2185" t="str">
            <v>GRADIL DE FERRO GALVANIZADO ELETROFUNDIDO - BARRA 25X2MM - MALHA 65X132MM - MONTANTE COM DISTÂNCIA DE 1650MM - SEM PINTURA</v>
          </cell>
          <cell r="C2185" t="str">
            <v>M2</v>
          </cell>
          <cell r="D2185">
            <v>397.69</v>
          </cell>
        </row>
        <row r="2186">
          <cell r="A2186">
            <v>170191</v>
          </cell>
          <cell r="B2186" t="str">
            <v>GRADIL DE FERRO GALVANIZADO ELETROFUNDIDO - BARRA 25X2MM - MALHA 65X132MM - MONTANTE COM DISTÂNCIA DE 1650MM - COM PINTURA</v>
          </cell>
          <cell r="C2186" t="str">
            <v>M2</v>
          </cell>
          <cell r="D2186">
            <v>353.24</v>
          </cell>
        </row>
        <row r="2187">
          <cell r="A2187">
            <v>170192</v>
          </cell>
          <cell r="B2187" t="str">
            <v>PORTÃO EM FERRO GALVANIZADO ELETROFUNDIDO, MALHA 65X132MM, DE ABRIR, 1 FOLHA, SEM PINTURA</v>
          </cell>
          <cell r="C2187" t="str">
            <v>M2</v>
          </cell>
          <cell r="D2187">
            <v>944.04</v>
          </cell>
        </row>
        <row r="2188">
          <cell r="A2188">
            <v>170193</v>
          </cell>
          <cell r="B2188" t="str">
            <v>PORTÃO EM FERRO GALVANIZADO ELETROFUNDIDO MALHA 65X132MM, DE ABRIR, 1 FOLHA, COM PINTURA ELETROLÍTICA</v>
          </cell>
          <cell r="C2188" t="str">
            <v>M2</v>
          </cell>
          <cell r="D2188">
            <v>1183.24</v>
          </cell>
        </row>
        <row r="2189">
          <cell r="A2189">
            <v>170194</v>
          </cell>
          <cell r="B2189" t="str">
            <v>PORTÃO EM FERRO GALVANIZADO ELETROFUNDIDO MALHA 65X132MM, DE ABRIR, 2 FOLHAS, SEM PINTURA</v>
          </cell>
          <cell r="C2189" t="str">
            <v>M2</v>
          </cell>
          <cell r="D2189">
            <v>865.42</v>
          </cell>
        </row>
        <row r="2190">
          <cell r="A2190">
            <v>170195</v>
          </cell>
          <cell r="B2190" t="str">
            <v>PORTÃO EM FERRO GALVANIZADO ELETROFUNDIDO MALHA 65X132MM, DE ABRIR, 2 FOLHAS, COM PINTURA ELETROLÍTICA</v>
          </cell>
          <cell r="C2190" t="str">
            <v>M2</v>
          </cell>
          <cell r="D2190">
            <v>1061.9000000000001</v>
          </cell>
        </row>
        <row r="2191">
          <cell r="A2191">
            <v>170196</v>
          </cell>
          <cell r="B2191" t="str">
            <v>PORTÃO EM FERRO GALVANIZADO ELETROFUNDIDO MALHA 65X132MM, DE CORRER, SEM PINTURA</v>
          </cell>
          <cell r="C2191" t="str">
            <v>M2</v>
          </cell>
          <cell r="D2191">
            <v>1040.98</v>
          </cell>
        </row>
        <row r="2192">
          <cell r="A2192">
            <v>170197</v>
          </cell>
          <cell r="B2192" t="str">
            <v>PORTÃO EM FERRO GALVANIZADO ELETROFUNDIDO MALHA 65X132MM, DE CORRER, COM PINTURA ELETROLÍTICA</v>
          </cell>
          <cell r="C2192" t="str">
            <v>M2</v>
          </cell>
          <cell r="D2192">
            <v>1485.81</v>
          </cell>
        </row>
        <row r="2193">
          <cell r="A2193">
            <v>170200</v>
          </cell>
          <cell r="B2193" t="str">
            <v>PAVIMENTAÇÃO</v>
          </cell>
          <cell r="C2193" t="str">
            <v>.</v>
          </cell>
          <cell r="D2193" t="str">
            <v>.</v>
          </cell>
        </row>
        <row r="2194">
          <cell r="A2194">
            <v>170201</v>
          </cell>
          <cell r="B2194" t="str">
            <v>CONCRETO SIMPLES DESEMPENADO E RIPADO, 200KG CIM/M3</v>
          </cell>
          <cell r="C2194" t="str">
            <v>M3</v>
          </cell>
          <cell r="D2194">
            <v>880.53</v>
          </cell>
        </row>
        <row r="2195">
          <cell r="A2195">
            <v>170202</v>
          </cell>
          <cell r="B2195" t="str">
            <v>CONCRETO DESEMPENADO E RIPADO (PMSP-DL.1009/47), 335KG CIM/M3 - 7CM</v>
          </cell>
          <cell r="C2195" t="str">
            <v>M2</v>
          </cell>
          <cell r="D2195">
            <v>68.47</v>
          </cell>
        </row>
        <row r="2196">
          <cell r="A2196">
            <v>170210</v>
          </cell>
          <cell r="B2196" t="str">
            <v>PISO DE CONCRETO INTERTRAVADO, ESPESSURA 6CM</v>
          </cell>
          <cell r="C2196" t="str">
            <v>M2</v>
          </cell>
          <cell r="D2196">
            <v>95.66</v>
          </cell>
        </row>
        <row r="2197">
          <cell r="A2197">
            <v>170211</v>
          </cell>
          <cell r="B2197" t="str">
            <v>PISO DE CONCRETO INTERTRAVADO, ESPESSURA 8CM</v>
          </cell>
          <cell r="C2197" t="str">
            <v>M2</v>
          </cell>
          <cell r="D2197">
            <v>106.87</v>
          </cell>
        </row>
        <row r="2198">
          <cell r="A2198">
            <v>170212</v>
          </cell>
          <cell r="B2198" t="str">
            <v>PISO DE CONCRETO INTERTRAVADO, ESPESSURA 10CM</v>
          </cell>
          <cell r="C2198" t="str">
            <v>M2</v>
          </cell>
          <cell r="D2198">
            <v>132.12</v>
          </cell>
        </row>
        <row r="2199">
          <cell r="A2199">
            <v>170213</v>
          </cell>
          <cell r="B2199" t="str">
            <v>CONCRETO SIMPLES COM AGREGADO RECICLADO, DESEMPENADO E RIPADO -200KG CIM/M3</v>
          </cell>
          <cell r="C2199" t="str">
            <v>M3</v>
          </cell>
          <cell r="D2199">
            <v>824.35</v>
          </cell>
        </row>
        <row r="2200">
          <cell r="A2200">
            <v>170214</v>
          </cell>
          <cell r="B2200" t="str">
            <v>CONCRETO COM AGREGADO RECICLADO DESEMPENADO E RIPADO, TIPO PMSP -DL1009/47,335KGCIM/M3-7CM</v>
          </cell>
          <cell r="C2200" t="str">
            <v>M2</v>
          </cell>
          <cell r="D2200">
            <v>64.819999999999993</v>
          </cell>
        </row>
        <row r="2201">
          <cell r="A2201">
            <v>170215</v>
          </cell>
          <cell r="B2201" t="str">
            <v>LAJOTA PRÉ-MOLDADA DE CONCRETO E=7CM - JUNTA DE GRAMA</v>
          </cell>
          <cell r="C2201" t="str">
            <v>M2</v>
          </cell>
          <cell r="D2201">
            <v>73.28</v>
          </cell>
        </row>
        <row r="2202">
          <cell r="A2202">
            <v>170218</v>
          </cell>
          <cell r="B2202" t="str">
            <v>LAJOTA DE CONCRETO MOLDADA "IN LOCO", TIPO PMSP E=7CM JUNTA DE PEDRISCO</v>
          </cell>
          <cell r="C2202" t="str">
            <v>M2</v>
          </cell>
          <cell r="D2202">
            <v>67.61</v>
          </cell>
        </row>
        <row r="2203">
          <cell r="A2203">
            <v>170219</v>
          </cell>
          <cell r="B2203" t="str">
            <v>LAJOTA DE CONCRETO MOLDADA "IN LOCO", TIPO PMSP E=7CM - JUNTA DE ARGAMASSA</v>
          </cell>
          <cell r="C2203" t="str">
            <v>M2</v>
          </cell>
          <cell r="D2203">
            <v>69.760000000000005</v>
          </cell>
        </row>
        <row r="2204">
          <cell r="A2204">
            <v>170225</v>
          </cell>
          <cell r="B2204" t="str">
            <v>MOSAICO PORTUGUÊS, UMA OU DUAS CORES, SOBRE BASE DE AREIA</v>
          </cell>
          <cell r="C2204" t="str">
            <v>M2</v>
          </cell>
          <cell r="D2204">
            <v>243.38</v>
          </cell>
        </row>
        <row r="2205">
          <cell r="A2205">
            <v>170226</v>
          </cell>
          <cell r="B2205" t="str">
            <v>MOSAICO PORTUGUÊS, UMA OU DUAS CORES, SOBRE BASE DE CONCRETO</v>
          </cell>
          <cell r="C2205" t="str">
            <v>M2</v>
          </cell>
          <cell r="D2205">
            <v>274.58999999999997</v>
          </cell>
        </row>
        <row r="2206">
          <cell r="A2206">
            <v>170229</v>
          </cell>
          <cell r="B2206" t="str">
            <v>PEDRISCO - FORNECIMENTO E ESPALHAMENTO COM COMPACTAÇÃO MECÂNICA</v>
          </cell>
          <cell r="C2206" t="str">
            <v>M3</v>
          </cell>
          <cell r="D2206">
            <v>229.22</v>
          </cell>
        </row>
        <row r="2207">
          <cell r="A2207">
            <v>170230</v>
          </cell>
          <cell r="B2207" t="str">
            <v>PEDRISCO COM COMPACTAÇÃO MANUAL - ESPESSURA 5CM</v>
          </cell>
          <cell r="C2207" t="str">
            <v>M2</v>
          </cell>
          <cell r="D2207">
            <v>13.13</v>
          </cell>
        </row>
        <row r="2208">
          <cell r="A2208">
            <v>170231</v>
          </cell>
          <cell r="B2208" t="str">
            <v>PÓ DE BRITA COM COMPACTAÇÃO MECÂNICA - ESPESSURA 10CM</v>
          </cell>
          <cell r="C2208" t="str">
            <v>M2</v>
          </cell>
          <cell r="D2208">
            <v>35.729999999999997</v>
          </cell>
        </row>
        <row r="2209">
          <cell r="A2209">
            <v>170232</v>
          </cell>
          <cell r="B2209" t="str">
            <v>PEDRA BRITADA N.2 COM COMPACTAÇÃO MANUAL - 5CM</v>
          </cell>
          <cell r="C2209" t="str">
            <v>M2</v>
          </cell>
          <cell r="D2209">
            <v>13.54</v>
          </cell>
        </row>
        <row r="2210">
          <cell r="A2210">
            <v>170233</v>
          </cell>
          <cell r="B2210" t="str">
            <v>PEDRISCO RECICLADO, FORNECIMENTO E ESPALHAMENTO COM  COMPACTAÇÃO MECÂNICA</v>
          </cell>
          <cell r="C2210" t="str">
            <v>M3</v>
          </cell>
          <cell r="D2210">
            <v>120.38</v>
          </cell>
        </row>
        <row r="2211">
          <cell r="A2211">
            <v>170234</v>
          </cell>
          <cell r="B2211" t="str">
            <v>PEDRISCO RECICLADO COM COMPACTAÇÃO MANUAL - ESPESSURA 5CM</v>
          </cell>
          <cell r="C2211" t="str">
            <v>M2</v>
          </cell>
          <cell r="D2211">
            <v>5.96</v>
          </cell>
        </row>
        <row r="2212">
          <cell r="A2212">
            <v>170235</v>
          </cell>
          <cell r="B2212" t="str">
            <v>AGREGADO RECICLADO FINO COMPACTAÇÃO MECÂNICA - ESPESSURA 10CM</v>
          </cell>
          <cell r="C2212" t="str">
            <v>M2</v>
          </cell>
          <cell r="D2212">
            <v>12.04</v>
          </cell>
        </row>
        <row r="2213">
          <cell r="A2213">
            <v>170236</v>
          </cell>
          <cell r="B2213" t="str">
            <v>AGREGADO RECICLADO N.2 COM COMPACTAÇÃO MANUAL - 5CM</v>
          </cell>
          <cell r="C2213" t="str">
            <v>M2</v>
          </cell>
          <cell r="D2213">
            <v>6.29</v>
          </cell>
        </row>
        <row r="2214">
          <cell r="A2214">
            <v>170238</v>
          </cell>
          <cell r="B2214" t="str">
            <v>MOSAICO PORTUGUÊS UMA OU DUAS CORES, SOBRE BASE DE CONCRETO COM AGREGADO RECICLADO</v>
          </cell>
          <cell r="C2214" t="str">
            <v>M2</v>
          </cell>
          <cell r="D2214">
            <v>202.69</v>
          </cell>
        </row>
        <row r="2215">
          <cell r="A2215">
            <v>170240</v>
          </cell>
          <cell r="B2215" t="str">
            <v>PAVIMENTAÇÃO ASFÁLTICA PARA TRÁFEGO MÉDIO (POR PENETRAÇÃO)</v>
          </cell>
          <cell r="C2215" t="str">
            <v>M2</v>
          </cell>
          <cell r="D2215">
            <v>61.53</v>
          </cell>
        </row>
        <row r="2216">
          <cell r="A2216">
            <v>170242</v>
          </cell>
          <cell r="B2216" t="str">
            <v>PASSEIO DE CONCRETO, FCK=25MPA, INCLUINDO PREPARO DA CAIXA E LASTRO DE BRITA</v>
          </cell>
          <cell r="C2216" t="str">
            <v>M3</v>
          </cell>
          <cell r="D2216">
            <v>779.93</v>
          </cell>
        </row>
        <row r="2217">
          <cell r="A2217">
            <v>170243</v>
          </cell>
          <cell r="B2217" t="str">
            <v>PASSEIO DE CONCRETO ARMADO, FCK=25MPA, INCLUINDO PREPARO DA CAIXA E LASTRO DE BRITA</v>
          </cell>
          <cell r="C2217" t="str">
            <v>M3</v>
          </cell>
          <cell r="D2217">
            <v>1161.02</v>
          </cell>
        </row>
        <row r="2218">
          <cell r="A2218">
            <v>170244</v>
          </cell>
          <cell r="B2218" t="str">
            <v>PASSEIO DE CONCRETO, FCK=30MPA, INCLUINDO PREPARO DA CAIXA E LASTRO DE BRITA</v>
          </cell>
          <cell r="C2218" t="str">
            <v>M3</v>
          </cell>
          <cell r="D2218">
            <v>801.56</v>
          </cell>
        </row>
        <row r="2219">
          <cell r="A2219">
            <v>170245</v>
          </cell>
          <cell r="B2219" t="str">
            <v>PASSEIO DE CONCRETO ARMADO, FCK=30MPA, INCLUINDO PREPARO DA CAIXA E LASTRO DE BRITA</v>
          </cell>
          <cell r="C2219" t="str">
            <v>M3</v>
          </cell>
          <cell r="D2219">
            <v>1182.6500000000001</v>
          </cell>
        </row>
        <row r="2220">
          <cell r="A2220">
            <v>170246</v>
          </cell>
          <cell r="B2220" t="str">
            <v>PISO/ PASSEIO DE CONCRETO, INCLUINDO O PREPARO DA CAIXA, LASTRO DE BRITA E A MÃO DE OBRA REFERENTE AOS SERVIÇOS NO CONCRETO: LANÇAMENTO E ACABAMENTO (RIPADO E DESEMPENADO) EXCLUSIVE O FORNECIMENTO DO CONCRETO</v>
          </cell>
          <cell r="C2220" t="str">
            <v>M3</v>
          </cell>
          <cell r="D2220">
            <v>328.36</v>
          </cell>
        </row>
        <row r="2221">
          <cell r="A2221">
            <v>170247</v>
          </cell>
          <cell r="B2221" t="str">
            <v>PISO/ PASSEIO DE CONCRETO ARMADO, INCLUINDO O PREPARO DA CAIXA, LASTRO DE BRITA, TELA METÁLICA E A MÃO DE OBRA REFERENTE AOS SERVIÇOS NO CONCRETO: LANÇAMENTO E ACABAMENTO (RIPADO E DESEMPENADO), EXCLUSIVE O FORNECIMENTO DO CONCRETO</v>
          </cell>
          <cell r="C2221" t="str">
            <v>M3</v>
          </cell>
          <cell r="D2221">
            <v>709.46</v>
          </cell>
        </row>
        <row r="2222">
          <cell r="A2222">
            <v>170250</v>
          </cell>
          <cell r="B2222" t="str">
            <v>GUIA DE CONCRETO RETA OU CURVA, TIPO PMSP</v>
          </cell>
          <cell r="C2222" t="str">
            <v>M</v>
          </cell>
          <cell r="D2222">
            <v>91.81</v>
          </cell>
        </row>
        <row r="2223">
          <cell r="A2223">
            <v>170251</v>
          </cell>
          <cell r="B2223" t="str">
            <v>GUIA DE CONCRETO COM AGREGADO RECICLADO, RETA OU CURVA TIPO PMSP</v>
          </cell>
          <cell r="C2223" t="str">
            <v>M</v>
          </cell>
          <cell r="D2223">
            <v>91.24</v>
          </cell>
        </row>
        <row r="2224">
          <cell r="A2224">
            <v>170252</v>
          </cell>
          <cell r="B2224" t="str">
            <v>SARJETA DE CONCRETO, INCLUSIVE PREPARO DE CAIXA</v>
          </cell>
          <cell r="C2224" t="str">
            <v>M3</v>
          </cell>
          <cell r="D2224">
            <v>754.3</v>
          </cell>
        </row>
        <row r="2225">
          <cell r="A2225">
            <v>170254</v>
          </cell>
          <cell r="B2225" t="str">
            <v>REBAIXAMENTO DE GUIA</v>
          </cell>
          <cell r="C2225" t="str">
            <v>M</v>
          </cell>
          <cell r="D2225">
            <v>37.72</v>
          </cell>
        </row>
        <row r="2226">
          <cell r="A2226">
            <v>170255</v>
          </cell>
          <cell r="B2226" t="str">
            <v>REBAIXAMENTO DE GUIA COM CONCRETO RECICLADO</v>
          </cell>
          <cell r="C2226" t="str">
            <v>M</v>
          </cell>
          <cell r="D2226">
            <v>36.89</v>
          </cell>
        </row>
        <row r="2227">
          <cell r="A2227">
            <v>170260</v>
          </cell>
          <cell r="B2227" t="str">
            <v>PISO DE CONCRETO INTERTRAVADO DRENANTE, ESPESSURA 6CM</v>
          </cell>
          <cell r="C2227" t="str">
            <v>M2</v>
          </cell>
          <cell r="D2227">
            <v>109.76</v>
          </cell>
        </row>
        <row r="2228">
          <cell r="A2228">
            <v>170261</v>
          </cell>
          <cell r="B2228" t="str">
            <v>PISO DE CONCRETO INTERTRAVADO DRENANTE, ESPESSURA 8CM</v>
          </cell>
          <cell r="C2228" t="str">
            <v>M2</v>
          </cell>
          <cell r="D2228">
            <v>129.79</v>
          </cell>
        </row>
        <row r="2229">
          <cell r="A2229">
            <v>170265</v>
          </cell>
          <cell r="B2229" t="str">
            <v>PAVIMENTOS PERMEÁVEIS - PERFIL PARA CALÇADAS E PASSEIOS COM PISO DE CONCRETO PRÉ-MOLDADO INTERTRAVADO DRENANTE COM INFILTRAÇÃO TOTAL</v>
          </cell>
          <cell r="C2229" t="str">
            <v>M2</v>
          </cell>
          <cell r="D2229">
            <v>161.88</v>
          </cell>
        </row>
        <row r="2230">
          <cell r="A2230">
            <v>170266</v>
          </cell>
          <cell r="B2230" t="str">
            <v>PAVIMENTOS PERMEÁVEIS - PERFIL PARA ESTACIONAMENTO DE VEÍCULOS LEVES COM PISOS DE CONCRETO PRÉ-MOLDADO INTERTRAVADO DRENANTE COM INFILTRAÇÃO TOTAL</v>
          </cell>
          <cell r="C2230" t="str">
            <v>M2</v>
          </cell>
          <cell r="D2230">
            <v>163.36000000000001</v>
          </cell>
        </row>
        <row r="2231">
          <cell r="A2231">
            <v>170300</v>
          </cell>
          <cell r="B2231" t="str">
            <v>DIVERSOS</v>
          </cell>
          <cell r="C2231" t="str">
            <v>.</v>
          </cell>
          <cell r="D2231" t="str">
            <v>.</v>
          </cell>
        </row>
        <row r="2232">
          <cell r="A2232">
            <v>170319</v>
          </cell>
          <cell r="B2232" t="str">
            <v>IP.03 - PLATAFORMA COM 3 MASTROS DE BANDEIRA H.LIVRE=7,00M (EXCLUSIVE ENGASTAMENTO)</v>
          </cell>
          <cell r="C2232" t="str">
            <v>UN</v>
          </cell>
          <cell r="D2232">
            <v>6655.29</v>
          </cell>
        </row>
        <row r="2233">
          <cell r="A2233">
            <v>170320</v>
          </cell>
          <cell r="B2233" t="str">
            <v>IP.04 - PLATAFORMA COM 3 MASTROS DE BANDEIRA H LIVRE=9,00M (EXCLUSIVE ENGASTAMENTO)</v>
          </cell>
          <cell r="C2233" t="str">
            <v>UN</v>
          </cell>
          <cell r="D2233">
            <v>10005.39</v>
          </cell>
        </row>
        <row r="2234">
          <cell r="A2234">
            <v>170351</v>
          </cell>
          <cell r="B2234" t="str">
            <v>QC.02 - QUADRA POLIESPORTIVA - PISO ARMADO</v>
          </cell>
          <cell r="C2234" t="str">
            <v>M2</v>
          </cell>
          <cell r="D2234">
            <v>136.91</v>
          </cell>
        </row>
        <row r="2235">
          <cell r="A2235">
            <v>170354</v>
          </cell>
          <cell r="B2235" t="str">
            <v>QC.02 - QUADRA POLIESPORTIVA PISO ARMADO COM AGREGADO RECICLADO</v>
          </cell>
          <cell r="C2235" t="str">
            <v>M2</v>
          </cell>
          <cell r="D2235">
            <v>126.64</v>
          </cell>
        </row>
        <row r="2236">
          <cell r="A2236">
            <v>170355</v>
          </cell>
          <cell r="B2236" t="str">
            <v>QD.01 - DEMARCAÇÃO DE QUADRA COM TINTA A BASE DE BORRACHA CLORADA - VOLEIBOL</v>
          </cell>
          <cell r="C2236" t="str">
            <v>UN</v>
          </cell>
          <cell r="D2236">
            <v>281.95</v>
          </cell>
        </row>
        <row r="2237">
          <cell r="A2237">
            <v>170356</v>
          </cell>
          <cell r="B2237" t="str">
            <v>QD.02 - DEMARCAÇÃO DE QUADRA COM TINTA A BASE DE BORRACHA. CLORADA - FUTEBOL DE SALÃO</v>
          </cell>
          <cell r="C2237" t="str">
            <v>UN</v>
          </cell>
          <cell r="D2237">
            <v>522.12</v>
          </cell>
        </row>
        <row r="2238">
          <cell r="A2238">
            <v>170357</v>
          </cell>
          <cell r="B2238" t="str">
            <v>QD.03 - DEMARCAÇÃO DE QUADRA COM TINTA A BASE DE BORRACHA CLORADA - BASQUETE</v>
          </cell>
          <cell r="C2238" t="str">
            <v>UN</v>
          </cell>
          <cell r="D2238">
            <v>696.16</v>
          </cell>
        </row>
        <row r="2239">
          <cell r="A2239">
            <v>170358</v>
          </cell>
          <cell r="B2239" t="str">
            <v>QD.05 - DEMARCAÇÃO DE QUADRA COM TINTA A BASE DE BORRACHA CLORADA - HANDBOL</v>
          </cell>
          <cell r="C2239" t="str">
            <v>UN</v>
          </cell>
          <cell r="D2239">
            <v>386.78</v>
          </cell>
        </row>
        <row r="2240">
          <cell r="A2240">
            <v>170359</v>
          </cell>
          <cell r="B2240" t="str">
            <v>DEMARCAÇÃO DE VAGA DE ESTACIONAMENTO PARA PORTADORES DE DEFICIÊNCIA FÍSICA</v>
          </cell>
          <cell r="C2240" t="str">
            <v>UN</v>
          </cell>
          <cell r="D2240">
            <v>295.64999999999998</v>
          </cell>
        </row>
        <row r="2241">
          <cell r="A2241">
            <v>170360</v>
          </cell>
          <cell r="B2241" t="str">
            <v>POSTES PARA VOLEIBOL, INCLUSIVE PINTURA E REDE</v>
          </cell>
          <cell r="C2241" t="str">
            <v>UN</v>
          </cell>
          <cell r="D2241">
            <v>3924.61</v>
          </cell>
        </row>
        <row r="2242">
          <cell r="A2242">
            <v>170361</v>
          </cell>
          <cell r="B2242" t="str">
            <v>TRAVE PARA FUTEBOL DE SALÃO, INCLUSIVE PINTURA E REDE</v>
          </cell>
          <cell r="C2242" t="str">
            <v>UN</v>
          </cell>
          <cell r="D2242">
            <v>3669.82</v>
          </cell>
        </row>
        <row r="2243">
          <cell r="A2243">
            <v>170363</v>
          </cell>
          <cell r="B2243" t="str">
            <v>TABELA PARA BASQUETE, ENGLOBANDO DESDE FUNDAÇÃO ATÉ A CESTA DE NYLON</v>
          </cell>
          <cell r="C2243" t="str">
            <v>UN</v>
          </cell>
          <cell r="D2243">
            <v>6608.27</v>
          </cell>
        </row>
        <row r="2244">
          <cell r="A2244">
            <v>170365</v>
          </cell>
          <cell r="B2244" t="str">
            <v>TELA DE NYLON PARA COBERTURA DE QUADRA</v>
          </cell>
          <cell r="C2244" t="str">
            <v>M2</v>
          </cell>
          <cell r="D2244">
            <v>16.04</v>
          </cell>
        </row>
        <row r="2245">
          <cell r="A2245">
            <v>170370</v>
          </cell>
          <cell r="B2245" t="str">
            <v>DEMARCAÇÃO E PINTURA DE SUPERFÍCIES - BORRACHA CLORADA</v>
          </cell>
          <cell r="C2245" t="str">
            <v>M2</v>
          </cell>
          <cell r="D2245">
            <v>34.31</v>
          </cell>
        </row>
        <row r="2246">
          <cell r="A2246">
            <v>170371</v>
          </cell>
          <cell r="B2246" t="str">
            <v>DEMARCAÇÃO E PINTURA DE SUPERFÍCIES - EPÓXI</v>
          </cell>
          <cell r="C2246" t="str">
            <v>M2</v>
          </cell>
          <cell r="D2246">
            <v>44.04</v>
          </cell>
        </row>
        <row r="2247">
          <cell r="A2247">
            <v>170372</v>
          </cell>
          <cell r="B2247" t="str">
            <v>DEMARCAÇÃO E PINTURA DE FAIXAS ATÉ 10CM - BORRACHA CLORADA</v>
          </cell>
          <cell r="C2247" t="str">
            <v>M</v>
          </cell>
          <cell r="D2247">
            <v>8.0399999999999991</v>
          </cell>
        </row>
        <row r="2248">
          <cell r="A2248">
            <v>170373</v>
          </cell>
          <cell r="B2248" t="str">
            <v>DEMARCAÇÃO E PINTURA DE FAIXAS ATÉ 10CM - EPÓXI</v>
          </cell>
          <cell r="C2248" t="str">
            <v>M</v>
          </cell>
          <cell r="D2248">
            <v>9.99</v>
          </cell>
        </row>
        <row r="2249">
          <cell r="A2249">
            <v>170383</v>
          </cell>
          <cell r="B2249" t="str">
            <v>HV.20 - ABRIGO PARA LIXO EM ALVENARIA - REVESTIMENTO EXTERNO COM ARGAMASSA E INTERNO COM AZULEJOS</v>
          </cell>
          <cell r="C2249" t="str">
            <v>UN</v>
          </cell>
          <cell r="D2249">
            <v>3746.23</v>
          </cell>
        </row>
        <row r="2250">
          <cell r="A2250">
            <v>170385</v>
          </cell>
          <cell r="B2250" t="str">
            <v>IV.06 - LIXEIRA JUNTO AO ALINHAMENTO COM REVESTIMENTO INTERNO EM AZULEJOS</v>
          </cell>
          <cell r="C2250" t="str">
            <v>UN</v>
          </cell>
          <cell r="D2250">
            <v>3808.4</v>
          </cell>
        </row>
        <row r="2251">
          <cell r="A2251">
            <v>170389</v>
          </cell>
          <cell r="B2251" t="str">
            <v>BANCADA DE CONCRETO POLIDO COM BORDAS ARREDONDADAS - ESPESSURA 30MM</v>
          </cell>
          <cell r="C2251" t="str">
            <v>M2</v>
          </cell>
          <cell r="D2251">
            <v>197.76</v>
          </cell>
        </row>
        <row r="2252">
          <cell r="A2252">
            <v>170390</v>
          </cell>
          <cell r="B2252" t="str">
            <v>BANCADA DE CONCRETO POLIDO COM BORDAS ARREDONDADAS - ESPESSURA 40MM</v>
          </cell>
          <cell r="C2252" t="str">
            <v>M2</v>
          </cell>
          <cell r="D2252">
            <v>201.78</v>
          </cell>
        </row>
        <row r="2253">
          <cell r="A2253">
            <v>170391</v>
          </cell>
          <cell r="B2253" t="str">
            <v>BANCADA DE CONCRETO POLIDO COM BORDAS ARREDONDADAS - ESPESSURA 50MM</v>
          </cell>
          <cell r="C2253" t="str">
            <v>M2</v>
          </cell>
          <cell r="D2253">
            <v>205.79</v>
          </cell>
        </row>
        <row r="2254">
          <cell r="A2254">
            <v>170400</v>
          </cell>
          <cell r="B2254" t="str">
            <v>LIMPEZA</v>
          </cell>
          <cell r="C2254" t="str">
            <v>.</v>
          </cell>
          <cell r="D2254" t="str">
            <v>.</v>
          </cell>
        </row>
        <row r="2255">
          <cell r="A2255">
            <v>170401</v>
          </cell>
          <cell r="B2255" t="str">
            <v>LIMPEZA GERAL DA OBRA</v>
          </cell>
          <cell r="C2255" t="str">
            <v>M2</v>
          </cell>
          <cell r="D2255">
            <v>13.83</v>
          </cell>
        </row>
        <row r="2256">
          <cell r="A2256">
            <v>170409</v>
          </cell>
          <cell r="B2256" t="str">
            <v>LIMPEZA DE PISOS E REVESTIMENTO DE ARGAMASSA, CERÂMICA OU PEDRAS NATURAIS</v>
          </cell>
          <cell r="C2256" t="str">
            <v>M2</v>
          </cell>
          <cell r="D2256">
            <v>11.53</v>
          </cell>
        </row>
        <row r="2257">
          <cell r="A2257">
            <v>170410</v>
          </cell>
          <cell r="B2257" t="str">
            <v>LIMPEZA DE VIDROS EM GERAL, INCLUSIVE CAIXILHO</v>
          </cell>
          <cell r="C2257" t="str">
            <v>M2</v>
          </cell>
          <cell r="D2257">
            <v>17.29</v>
          </cell>
        </row>
        <row r="2258">
          <cell r="A2258">
            <v>170412</v>
          </cell>
          <cell r="B2258" t="str">
            <v>LIMPEZA E LAVAGEM DE PAREDE POR HIDROJATEAMENTO, SEM REJUNTAMENTO</v>
          </cell>
          <cell r="C2258" t="str">
            <v>M2</v>
          </cell>
          <cell r="D2258">
            <v>7.99</v>
          </cell>
        </row>
        <row r="2259">
          <cell r="A2259">
            <v>170413</v>
          </cell>
          <cell r="B2259" t="str">
            <v>LIMPEZA E LAVAGEM DE PAREDE COM REVESTIMENTO EM PASTILHA OU MATERIAL CERÂMICO POR HIDROJATEAMENTO COM REJUNTAMENTO</v>
          </cell>
          <cell r="C2259" t="str">
            <v>M2</v>
          </cell>
          <cell r="D2259">
            <v>11.81</v>
          </cell>
        </row>
        <row r="2260">
          <cell r="A2260">
            <v>170414</v>
          </cell>
          <cell r="B2260" t="str">
            <v>LIMPEZA E LAVAGEM DE PISO POR HIDROJATEAMENTO</v>
          </cell>
          <cell r="C2260" t="str">
            <v>M2</v>
          </cell>
          <cell r="D2260">
            <v>7.99</v>
          </cell>
        </row>
        <row r="2261">
          <cell r="A2261">
            <v>170420</v>
          </cell>
          <cell r="B2261" t="str">
            <v>LIMPEZA DE CAIXA D'ÁGUA - ATÉ 1000 LITROS</v>
          </cell>
          <cell r="C2261" t="str">
            <v>UN</v>
          </cell>
          <cell r="D2261">
            <v>69.150000000000006</v>
          </cell>
        </row>
        <row r="2262">
          <cell r="A2262">
            <v>170421</v>
          </cell>
          <cell r="B2262" t="str">
            <v>LIMPEZA DE CAIXA D'ÁGUA - DE 1001 À 10000 LITROS</v>
          </cell>
          <cell r="C2262" t="str">
            <v>UN</v>
          </cell>
          <cell r="D2262">
            <v>184.41</v>
          </cell>
        </row>
        <row r="2263">
          <cell r="A2263">
            <v>170422</v>
          </cell>
          <cell r="B2263" t="str">
            <v>LIMPEZA DE CAIXA D'ÁGUA - ACIMA DE 10000 LITROS</v>
          </cell>
          <cell r="C2263" t="str">
            <v>UN</v>
          </cell>
          <cell r="D2263">
            <v>414.93</v>
          </cell>
        </row>
        <row r="2264">
          <cell r="A2264">
            <v>170425</v>
          </cell>
          <cell r="B2264" t="str">
            <v>LIMPEZA DE CANALETAS DE ÁGUAS PLUVIAIS</v>
          </cell>
          <cell r="C2264" t="str">
            <v>M</v>
          </cell>
          <cell r="D2264">
            <v>3.46</v>
          </cell>
        </row>
        <row r="2265">
          <cell r="A2265">
            <v>170430</v>
          </cell>
          <cell r="B2265" t="str">
            <v>LIMPEZA DE CAIXA DE INSPEÇÃO</v>
          </cell>
          <cell r="C2265" t="str">
            <v>UN</v>
          </cell>
          <cell r="D2265">
            <v>6.92</v>
          </cell>
        </row>
        <row r="2266">
          <cell r="A2266">
            <v>170431</v>
          </cell>
          <cell r="B2266" t="str">
            <v>LIMPEZA DE FOSSA SÉPTICA</v>
          </cell>
          <cell r="C2266" t="str">
            <v>M3</v>
          </cell>
          <cell r="D2266">
            <v>204.81</v>
          </cell>
        </row>
        <row r="2267">
          <cell r="A2267">
            <v>170432</v>
          </cell>
          <cell r="B2267" t="str">
            <v>LIMPEZA DE SUMIDOURO, POR VIAGEM DE 7M3</v>
          </cell>
          <cell r="C2267" t="str">
            <v>VG</v>
          </cell>
          <cell r="D2267">
            <v>1630.84</v>
          </cell>
        </row>
        <row r="2268">
          <cell r="A2268">
            <v>170450</v>
          </cell>
          <cell r="B2268" t="str">
            <v>ENCERAMENTO E LUSTRAÇÃO DE REVESTIMENTOS E PISOS EM GERAL</v>
          </cell>
          <cell r="C2268" t="str">
            <v>M2</v>
          </cell>
          <cell r="D2268">
            <v>9.51</v>
          </cell>
        </row>
        <row r="2269">
          <cell r="A2269">
            <v>170500</v>
          </cell>
          <cell r="B2269" t="str">
            <v>COMPLEMENTOS DO EDIFÍCIO</v>
          </cell>
          <cell r="C2269" t="str">
            <v>.</v>
          </cell>
          <cell r="D2269" t="str">
            <v>.</v>
          </cell>
        </row>
        <row r="2270">
          <cell r="A2270">
            <v>170501</v>
          </cell>
          <cell r="B2270" t="str">
            <v>PRATELEIRA DE GRANILITE, ESPESSURA 30MM, EXCLUSIVE APOIO</v>
          </cell>
          <cell r="C2270" t="str">
            <v>M2</v>
          </cell>
          <cell r="D2270">
            <v>429.82</v>
          </cell>
        </row>
        <row r="2271">
          <cell r="A2271">
            <v>170502</v>
          </cell>
          <cell r="B2271" t="str">
            <v>PRATELEIRA DE GRANILITE, ESPESSURA 40MM, EXCLUSIVE APOIO</v>
          </cell>
          <cell r="C2271" t="str">
            <v>M2</v>
          </cell>
          <cell r="D2271">
            <v>465.33</v>
          </cell>
        </row>
        <row r="2272">
          <cell r="A2272">
            <v>170503</v>
          </cell>
          <cell r="B2272" t="str">
            <v>PRATELEIRA DE GRANILITE, ESPESSURA 50MM, EXCLUSIVE APOIO</v>
          </cell>
          <cell r="C2272" t="str">
            <v>M2</v>
          </cell>
          <cell r="D2272">
            <v>380.01</v>
          </cell>
        </row>
        <row r="2273">
          <cell r="A2273">
            <v>170505</v>
          </cell>
          <cell r="B2273" t="str">
            <v>PRATELEIRA DE CONCRETO, ESPESSURA 50MM, COM BORDAS ARREDONDADAS E ENVERNIZADAS, EXCLUSIVE APOIO</v>
          </cell>
          <cell r="C2273" t="str">
            <v>M2</v>
          </cell>
          <cell r="D2273">
            <v>219.28</v>
          </cell>
        </row>
        <row r="2274">
          <cell r="A2274">
            <v>170507</v>
          </cell>
          <cell r="B2274" t="str">
            <v>PRATELEIRA EM ARDÓSIA CINZA, POLIDA 2 LADOS, ESPESSURA 30MM, EXCLUSIVE APOIO</v>
          </cell>
          <cell r="C2274" t="str">
            <v>M2</v>
          </cell>
          <cell r="D2274">
            <v>616.12</v>
          </cell>
        </row>
        <row r="2275">
          <cell r="A2275">
            <v>170511</v>
          </cell>
          <cell r="B2275" t="str">
            <v>EP.01 - MÃO FRANCESA DE FERRO PERFILADO</v>
          </cell>
          <cell r="C2275" t="str">
            <v>UN</v>
          </cell>
          <cell r="D2275">
            <v>54.32</v>
          </cell>
        </row>
        <row r="2276">
          <cell r="A2276">
            <v>170512</v>
          </cell>
          <cell r="B2276" t="str">
            <v>EP.02 - MÃO FRANCESA DE FERRO PERFILADO</v>
          </cell>
          <cell r="C2276" t="str">
            <v>UN</v>
          </cell>
          <cell r="D2276">
            <v>51.77</v>
          </cell>
        </row>
        <row r="2277">
          <cell r="A2277">
            <v>170516</v>
          </cell>
          <cell r="B2277" t="str">
            <v>DM.01 - ESTRADO DE MADEIRA APARELHADA PARA DESPENSA</v>
          </cell>
          <cell r="C2277" t="str">
            <v>M</v>
          </cell>
          <cell r="D2277">
            <v>376.98</v>
          </cell>
        </row>
        <row r="2278">
          <cell r="A2278">
            <v>170517</v>
          </cell>
          <cell r="B2278" t="str">
            <v>DM.02/04 - ESTRADO DE MADEIRA APARELHADA PARA DESPENSA</v>
          </cell>
          <cell r="C2278" t="str">
            <v>M</v>
          </cell>
          <cell r="D2278">
            <v>271.58999999999997</v>
          </cell>
        </row>
        <row r="2279">
          <cell r="A2279">
            <v>170520</v>
          </cell>
          <cell r="B2279" t="str">
            <v>BARRA DE APOIO PARA DEFICIENTES L=45 CM (BARRAS COM DIÂMETRO ENTRE 3,0 E 4,5CM)</v>
          </cell>
          <cell r="C2279" t="str">
            <v>UN</v>
          </cell>
          <cell r="D2279">
            <v>199.6</v>
          </cell>
        </row>
        <row r="2280">
          <cell r="A2280">
            <v>170521</v>
          </cell>
          <cell r="B2280" t="str">
            <v>BARRA DE APOIO PARA DEFICIENTES L=80 CM (BARRAS COM DIÂMETRO ENTRE 3,0 E 4,5CM)</v>
          </cell>
          <cell r="C2280" t="str">
            <v>UN</v>
          </cell>
          <cell r="D2280">
            <v>231.82</v>
          </cell>
        </row>
        <row r="2281">
          <cell r="A2281">
            <v>170522</v>
          </cell>
          <cell r="B2281" t="str">
            <v>BARRA DE APOIO PARA DEFICIENTES L=90 CM (BARRAS COM DIÂMETRO ENTRE 3,0 E 4,5CM)</v>
          </cell>
          <cell r="C2281" t="str">
            <v>UN</v>
          </cell>
          <cell r="D2281">
            <v>235.35</v>
          </cell>
        </row>
        <row r="2282">
          <cell r="A2282">
            <v>170523</v>
          </cell>
          <cell r="B2282" t="str">
            <v>BARRA DE APOIO PARA CHUVEIRO PARA PORTADORES DE DEFICIÊNCIA FÍSICA (BARRAS COM DIÂMETRO ENTRE 3,0 E 4,5CM)</v>
          </cell>
          <cell r="C2282" t="str">
            <v>UN</v>
          </cell>
          <cell r="D2282">
            <v>348.32</v>
          </cell>
        </row>
        <row r="2283">
          <cell r="A2283">
            <v>170524</v>
          </cell>
          <cell r="B2283" t="str">
            <v>DP.04 - CORRIMÃO EM TUBO GALVANIZADO</v>
          </cell>
          <cell r="C2283" t="str">
            <v>M</v>
          </cell>
          <cell r="D2283">
            <v>92.23</v>
          </cell>
        </row>
        <row r="2284">
          <cell r="A2284">
            <v>170525</v>
          </cell>
          <cell r="B2284" t="str">
            <v>DP.05 - CORRIMÃO EM TUBO GALVANIZADO COM GUARDA CORPO</v>
          </cell>
          <cell r="C2284" t="str">
            <v>M</v>
          </cell>
          <cell r="D2284">
            <v>481.34</v>
          </cell>
        </row>
        <row r="2285">
          <cell r="A2285">
            <v>170526</v>
          </cell>
          <cell r="B2285" t="str">
            <v>ANEL DE TEXTURA PARA CORRIMÃO</v>
          </cell>
          <cell r="C2285" t="str">
            <v>UN</v>
          </cell>
          <cell r="D2285">
            <v>26.27</v>
          </cell>
        </row>
        <row r="2286">
          <cell r="A2286">
            <v>170527</v>
          </cell>
          <cell r="B2286" t="str">
            <v>BARRA DE APOIO PARA LAVATÓRIO EM "L" - PPDF</v>
          </cell>
          <cell r="C2286" t="str">
            <v>UN</v>
          </cell>
          <cell r="D2286">
            <v>420.65</v>
          </cell>
        </row>
        <row r="2287">
          <cell r="A2287">
            <v>170533</v>
          </cell>
          <cell r="B2287" t="str">
            <v>MM.23/24 - LOUSA EM LAMINADO MELAMÍNICO BRANCO SOBRE COMPENSADO</v>
          </cell>
          <cell r="C2287" t="str">
            <v>M2</v>
          </cell>
          <cell r="D2287">
            <v>371.1</v>
          </cell>
        </row>
        <row r="2288">
          <cell r="A2288">
            <v>170535</v>
          </cell>
          <cell r="B2288" t="str">
            <v>DM.07 - QUADRO DE AVISOS DE MADEIRA</v>
          </cell>
          <cell r="C2288" t="str">
            <v>M2</v>
          </cell>
          <cell r="D2288">
            <v>296.94</v>
          </cell>
        </row>
        <row r="2289">
          <cell r="A2289">
            <v>170540</v>
          </cell>
          <cell r="B2289" t="str">
            <v>FAIXA BATE-CARTEIRA PARA SALA DE AULA</v>
          </cell>
          <cell r="C2289" t="str">
            <v>M</v>
          </cell>
          <cell r="D2289">
            <v>191.22</v>
          </cell>
        </row>
        <row r="2290">
          <cell r="A2290">
            <v>170541</v>
          </cell>
          <cell r="B2290" t="str">
            <v>DM.06 - FIXADOR DE CARTAZES PARA SALA DE AULA</v>
          </cell>
          <cell r="C2290" t="str">
            <v>M</v>
          </cell>
          <cell r="D2290">
            <v>50.75</v>
          </cell>
        </row>
        <row r="2291">
          <cell r="A2291">
            <v>170551</v>
          </cell>
          <cell r="B2291" t="str">
            <v>DP.01 - ESCADA MARINHEIRO DE FERRO GALVANIZADO</v>
          </cell>
          <cell r="C2291" t="str">
            <v>M</v>
          </cell>
          <cell r="D2291">
            <v>197.84</v>
          </cell>
        </row>
        <row r="2292">
          <cell r="A2292">
            <v>170552</v>
          </cell>
          <cell r="B2292" t="str">
            <v>DP.02 - ESCADA MARINHEIRO DE FERRO GALVANIZADO COM GUARDA CORPO</v>
          </cell>
          <cell r="C2292" t="str">
            <v>M</v>
          </cell>
          <cell r="D2292">
            <v>417.89</v>
          </cell>
        </row>
        <row r="2293">
          <cell r="A2293">
            <v>170553</v>
          </cell>
          <cell r="B2293" t="str">
            <v>DP.03 - COMPLEMENTOS PARA ESCADA MARINHEIRO DE FERRO PERFILADO</v>
          </cell>
          <cell r="C2293" t="str">
            <v>M</v>
          </cell>
          <cell r="D2293">
            <v>173.6</v>
          </cell>
        </row>
        <row r="2294">
          <cell r="A2294">
            <v>170561</v>
          </cell>
          <cell r="B2294" t="str">
            <v>BATE PNEU EM TUBO DE AÇO GALVANIZADO D=3" C=2,50M</v>
          </cell>
          <cell r="C2294" t="str">
            <v>UN</v>
          </cell>
          <cell r="D2294">
            <v>868.35</v>
          </cell>
        </row>
        <row r="2295">
          <cell r="A2295">
            <v>170575</v>
          </cell>
          <cell r="B2295" t="str">
            <v>ARMÁRIO DE AÇO COM 4 PORTAS E FECHADURA L 640XP420XH1980</v>
          </cell>
          <cell r="C2295" t="str">
            <v>UN</v>
          </cell>
          <cell r="D2295">
            <v>1427.12</v>
          </cell>
        </row>
        <row r="2296">
          <cell r="A2296">
            <v>170580</v>
          </cell>
          <cell r="B2296" t="str">
            <v>DR.1 - MESA DE PREPARO PARA COZINHAS - EM MÁRMORE</v>
          </cell>
          <cell r="C2296" t="str">
            <v>UN</v>
          </cell>
          <cell r="D2296">
            <v>3069.82</v>
          </cell>
        </row>
        <row r="2297">
          <cell r="A2297">
            <v>170590</v>
          </cell>
          <cell r="B2297" t="str">
            <v>PORTA CORTA-FOGO P90 (0,90X2,10M) COM FERRAGENS</v>
          </cell>
          <cell r="C2297" t="str">
            <v>UN</v>
          </cell>
          <cell r="D2297">
            <v>1777.09</v>
          </cell>
        </row>
        <row r="2298">
          <cell r="A2298">
            <v>170591</v>
          </cell>
          <cell r="B2298" t="str">
            <v>PORTA CORTA-FOGO P90 - 1,05 X 2,10M, COM DOBRADIÇAS E MOLAS SEM FERRAGEM</v>
          </cell>
          <cell r="C2298" t="str">
            <v>UN</v>
          </cell>
          <cell r="D2298">
            <v>1815.92</v>
          </cell>
        </row>
        <row r="2299">
          <cell r="A2299">
            <v>170592</v>
          </cell>
          <cell r="B2299" t="str">
            <v>PEDESTAL SINALIZADOR PARA ESTACIONAMENTO P/ DEFICIENTE</v>
          </cell>
          <cell r="C2299" t="str">
            <v>UN</v>
          </cell>
          <cell r="D2299">
            <v>808.6</v>
          </cell>
        </row>
        <row r="2300">
          <cell r="A2300">
            <v>170593</v>
          </cell>
          <cell r="B2300" t="str">
            <v>PLACA DE IDENTIFICAÇÃO COM NÚMERO PAVIMENTO EM BRAILE</v>
          </cell>
          <cell r="C2300" t="str">
            <v>UN</v>
          </cell>
          <cell r="D2300">
            <v>51.92</v>
          </cell>
        </row>
        <row r="2301">
          <cell r="A2301">
            <v>170594</v>
          </cell>
          <cell r="B2301" t="str">
            <v>PLACA DE IDENTIFICAÇÃO DE WC EM BRAILE FEM./ MASC.</v>
          </cell>
          <cell r="C2301" t="str">
            <v>UN</v>
          </cell>
          <cell r="D2301">
            <v>131.58000000000001</v>
          </cell>
        </row>
        <row r="2302">
          <cell r="A2302">
            <v>170595</v>
          </cell>
          <cell r="B2302" t="str">
            <v>PLACA DE IDENTIFICAÇÃO EM BRAILE "INÍCIO E FINAL" P/ CORRIMÃO</v>
          </cell>
          <cell r="C2302" t="str">
            <v>UN</v>
          </cell>
          <cell r="D2302">
            <v>16.68</v>
          </cell>
        </row>
        <row r="2303">
          <cell r="A2303">
            <v>170596</v>
          </cell>
          <cell r="B2303" t="str">
            <v>PLACA DE IDENTIFICAÇÃO EM BRAILE DE PAVIMENTO P/ CORRIMÃO</v>
          </cell>
          <cell r="C2303" t="str">
            <v>UN</v>
          </cell>
          <cell r="D2303">
            <v>16.93</v>
          </cell>
        </row>
        <row r="2304">
          <cell r="A2304">
            <v>170597</v>
          </cell>
          <cell r="B2304" t="str">
            <v>PLACA PARA PORTA WC C/ DESENHO UNIVERSAL ACESSIBILIDADE</v>
          </cell>
          <cell r="C2304" t="str">
            <v>UN</v>
          </cell>
          <cell r="D2304">
            <v>33.340000000000003</v>
          </cell>
        </row>
        <row r="2305">
          <cell r="A2305">
            <v>170598</v>
          </cell>
          <cell r="B2305" t="str">
            <v>SINALIZAÇÃO VISUAL DE DEGRAUS PARA DEFICIENTE VISUAL</v>
          </cell>
          <cell r="C2305" t="str">
            <v>UN</v>
          </cell>
          <cell r="D2305">
            <v>6.29</v>
          </cell>
        </row>
        <row r="2306">
          <cell r="A2306">
            <v>171000</v>
          </cell>
          <cell r="B2306" t="str">
            <v>EQUIPAMENTOS DIVERSOS</v>
          </cell>
          <cell r="C2306" t="str">
            <v>.</v>
          </cell>
          <cell r="D2306" t="str">
            <v>.</v>
          </cell>
        </row>
        <row r="2307">
          <cell r="A2307">
            <v>171001</v>
          </cell>
          <cell r="B2307" t="str">
            <v>ELEVADOR ELÉTRICO SEM CASA DE MÁQUINAS - 2 PARADAS</v>
          </cell>
          <cell r="C2307" t="str">
            <v>UN</v>
          </cell>
          <cell r="D2307">
            <v>155774.51999999999</v>
          </cell>
        </row>
        <row r="2308">
          <cell r="A2308">
            <v>171002</v>
          </cell>
          <cell r="B2308" t="str">
            <v>ELEVADOR ELÉTRICO SEM CASA DE MÁQUINAS - 3 PARADAS</v>
          </cell>
          <cell r="C2308" t="str">
            <v>UN</v>
          </cell>
          <cell r="D2308">
            <v>169959.48</v>
          </cell>
        </row>
        <row r="2309">
          <cell r="A2309">
            <v>171003</v>
          </cell>
          <cell r="B2309" t="str">
            <v>ELEVADOR EL[ETRICO SEM CASA DE MÁQUINAS - 4 PARADAS</v>
          </cell>
          <cell r="C2309" t="str">
            <v>UN</v>
          </cell>
          <cell r="D2309">
            <v>177511.81</v>
          </cell>
        </row>
        <row r="2310">
          <cell r="A2310">
            <v>171004</v>
          </cell>
          <cell r="B2310" t="str">
            <v>ELEVADOR ELÉTRICO SEM CASA DE MÁQUINAS - 5 PARADAS</v>
          </cell>
          <cell r="C2310" t="str">
            <v>UN</v>
          </cell>
          <cell r="D2310">
            <v>192994.75</v>
          </cell>
        </row>
        <row r="2311">
          <cell r="A2311">
            <v>171011</v>
          </cell>
          <cell r="B2311" t="str">
            <v>DX.05/06 - COIFA EM CHAPA DE AÇO GALVANIZADO PARA FOGÃO DE 3 OU 4 BOCAS</v>
          </cell>
          <cell r="C2311" t="str">
            <v>UN</v>
          </cell>
          <cell r="D2311">
            <v>2422.1999999999998</v>
          </cell>
        </row>
        <row r="2312">
          <cell r="A2312">
            <v>171012</v>
          </cell>
          <cell r="B2312" t="str">
            <v>DX.01/03 - COIFA EM CHAPA DE AÇO GALVANIZADO PARA FOGÃO DE 6 BOCAS</v>
          </cell>
          <cell r="C2312" t="str">
            <v>UN</v>
          </cell>
          <cell r="D2312">
            <v>3221.9</v>
          </cell>
        </row>
        <row r="2313">
          <cell r="A2313">
            <v>171017</v>
          </cell>
          <cell r="B2313" t="str">
            <v>CHAPÉU CHINÊS PARA DUTO GALVANIZADO 35CM BIT.22 PARA EXAUSTÃO DE AR</v>
          </cell>
          <cell r="C2313" t="str">
            <v>UN</v>
          </cell>
          <cell r="D2313">
            <v>218.43</v>
          </cell>
        </row>
        <row r="2314">
          <cell r="A2314">
            <v>171018</v>
          </cell>
          <cell r="B2314" t="str">
            <v>DUTO EM CHAPA DE AÇO GALVANIZADO N.22 - DIÂMETRO 35CM</v>
          </cell>
          <cell r="C2314" t="str">
            <v>M</v>
          </cell>
          <cell r="D2314">
            <v>321.12</v>
          </cell>
        </row>
        <row r="2315">
          <cell r="A2315">
            <v>171019</v>
          </cell>
          <cell r="B2315" t="str">
            <v>CURVA PARA DUTO EM CHAPA GALVANIZADA 35CM BIT.22 PARA EXAUSTÃO AR RECRAVADA A CADA 10GRAUS</v>
          </cell>
          <cell r="C2315" t="str">
            <v>UN</v>
          </cell>
          <cell r="D2315">
            <v>362.16</v>
          </cell>
        </row>
        <row r="2316">
          <cell r="A2316">
            <v>171025</v>
          </cell>
          <cell r="B2316" t="str">
            <v>EXAUSTOR 1/2 HP PARA COIFAS</v>
          </cell>
          <cell r="C2316" t="str">
            <v>UN</v>
          </cell>
          <cell r="D2316">
            <v>1682.98</v>
          </cell>
        </row>
        <row r="2317">
          <cell r="A2317">
            <v>171031</v>
          </cell>
          <cell r="B2317" t="str">
            <v>FOGÃO INDUSTRIAL 4 BOCAS COM FORNO E 2 QUEIMADORES DUPLOS</v>
          </cell>
          <cell r="C2317" t="str">
            <v>UN</v>
          </cell>
          <cell r="D2317">
            <v>2361.0100000000002</v>
          </cell>
        </row>
        <row r="2318">
          <cell r="A2318">
            <v>171032</v>
          </cell>
          <cell r="B2318" t="str">
            <v>FOGÃO INDUSTRIAL 6 BOCAS COM FORNO E 2 QUEIMADORES DUPLOS</v>
          </cell>
          <cell r="C2318" t="str">
            <v>UN</v>
          </cell>
          <cell r="D2318">
            <v>2723.87</v>
          </cell>
        </row>
        <row r="2319">
          <cell r="A2319">
            <v>171070</v>
          </cell>
          <cell r="B2319" t="str">
            <v>AUTOCLAVE - CAPACIDADE 54 LITROS</v>
          </cell>
          <cell r="C2319" t="str">
            <v>UN</v>
          </cell>
          <cell r="D2319">
            <v>22561.91</v>
          </cell>
        </row>
        <row r="2320">
          <cell r="A2320">
            <v>171071</v>
          </cell>
          <cell r="B2320" t="str">
            <v>VENTILADOR DE PAREDE, DIÂM. MÍN.=65CM</v>
          </cell>
          <cell r="C2320" t="str">
            <v>UN</v>
          </cell>
          <cell r="D2320">
            <v>694.47</v>
          </cell>
        </row>
        <row r="2321">
          <cell r="A2321">
            <v>171073</v>
          </cell>
          <cell r="B2321" t="str">
            <v>PORTA DE VIDRO TEMPERADO 10MM OPACO COM FERRAGENS 82X210CM</v>
          </cell>
          <cell r="C2321" t="str">
            <v>UN</v>
          </cell>
          <cell r="D2321">
            <v>1903.26</v>
          </cell>
        </row>
        <row r="2322">
          <cell r="A2322">
            <v>171074</v>
          </cell>
          <cell r="B2322" t="str">
            <v>POSTO DE CONSUMO DE O2 OU AR VÁCUO OU N2O</v>
          </cell>
          <cell r="C2322" t="str">
            <v>UN</v>
          </cell>
          <cell r="D2322">
            <v>98.32</v>
          </cell>
        </row>
        <row r="2323">
          <cell r="A2323">
            <v>171075</v>
          </cell>
          <cell r="B2323" t="str">
            <v>ESTAÇÃO DE CHAMADA DE ENFERMEIRA</v>
          </cell>
          <cell r="C2323" t="str">
            <v>UN</v>
          </cell>
          <cell r="D2323">
            <v>394.85</v>
          </cell>
        </row>
        <row r="2324">
          <cell r="A2324">
            <v>171076</v>
          </cell>
          <cell r="B2324" t="str">
            <v>PAINEL DE ALARME PARA O2 OU AR OU VÁCUO OU N2O, INSTALADO</v>
          </cell>
          <cell r="C2324" t="str">
            <v>UN</v>
          </cell>
          <cell r="D2324">
            <v>567.48</v>
          </cell>
        </row>
        <row r="2325">
          <cell r="A2325">
            <v>173000</v>
          </cell>
          <cell r="B2325" t="str">
            <v>PLACAS DE OBRA</v>
          </cell>
          <cell r="C2325" t="str">
            <v>.</v>
          </cell>
          <cell r="D2325" t="str">
            <v>.</v>
          </cell>
        </row>
        <row r="2326">
          <cell r="A2326">
            <v>173001</v>
          </cell>
          <cell r="B2326" t="str">
            <v>PLACA INAUGURAL - 600X500X3MM - CHAPA DE  AÇO INOX EM BAIXO RELEVO</v>
          </cell>
          <cell r="C2326" t="str">
            <v>UN</v>
          </cell>
          <cell r="D2326">
            <v>3471.46</v>
          </cell>
        </row>
        <row r="2327">
          <cell r="A2327">
            <v>173002</v>
          </cell>
          <cell r="B2327" t="str">
            <v>PLACA DE OBRA EM CHAPA DE AÇO GALVANIZADO</v>
          </cell>
          <cell r="C2327" t="str">
            <v>M2</v>
          </cell>
          <cell r="D2327">
            <v>394.76</v>
          </cell>
        </row>
        <row r="2328">
          <cell r="A2328">
            <v>174000</v>
          </cell>
          <cell r="B2328" t="str">
            <v>SISTEMA DE AQUECIMENTO SOLAR</v>
          </cell>
          <cell r="C2328" t="str">
            <v>.</v>
          </cell>
          <cell r="D2328" t="str">
            <v>.</v>
          </cell>
        </row>
        <row r="2329">
          <cell r="A2329">
            <v>174001</v>
          </cell>
          <cell r="B2329" t="str">
            <v>SISTEMA DE AQUECIMENTO SOLAR ATÉ 1000L - COLETOR SOLAR PLANO FECHADO (SELO "A" DO INMETRO)</v>
          </cell>
          <cell r="C2329" t="str">
            <v>M2</v>
          </cell>
          <cell r="D2329">
            <v>2988.76</v>
          </cell>
        </row>
        <row r="2330">
          <cell r="A2330">
            <v>174002</v>
          </cell>
          <cell r="B2330" t="str">
            <v>SISTEMA DE AQUECIMENTO SOLAR ACIMA DE 1000L - FORNECIMENTO DE COLETOR SOLAR PLANO FECHADO (SELO "A" INMETRO) - SEM INSTALAÇÃO</v>
          </cell>
          <cell r="C2330" t="str">
            <v>M2</v>
          </cell>
          <cell r="D2330">
            <v>1052.51</v>
          </cell>
        </row>
        <row r="2331">
          <cell r="A2331">
            <v>174003</v>
          </cell>
          <cell r="B2331" t="str">
            <v>SISTEMA DE AQUECIMENTO SOLAR, FORNECIMENTO DE RESERVATÓRIO TÉRMICO ATÉ 1000L, BAIXA PRESSÃO (APROVAÇÃO INMETRO) - SEM INSTALAÇÃO</v>
          </cell>
          <cell r="C2331" t="str">
            <v>L</v>
          </cell>
          <cell r="D2331">
            <v>10.09</v>
          </cell>
        </row>
        <row r="2332">
          <cell r="A2332">
            <v>174005</v>
          </cell>
          <cell r="B2332" t="str">
            <v>SISTEMA DE AQUECIMENTO SOLAR, FORNECIMENTO DE RESERVATÓRIO TÉRMICO ATÉ 1000L, ALTA PRESSÃO (APROVAÇÃO INMETRO) - SEM INSTALAÇÃO</v>
          </cell>
          <cell r="C2332" t="str">
            <v>L</v>
          </cell>
          <cell r="D2332">
            <v>16.54</v>
          </cell>
        </row>
        <row r="2333">
          <cell r="A2333">
            <v>174006</v>
          </cell>
          <cell r="B2333" t="str">
            <v>SISTEMA DE AQUECIMENTO SOLAR, INSTALAÇÃO DE RESERVATÓRIO TÉRMICO ATÉ 1000L</v>
          </cell>
          <cell r="C2333" t="str">
            <v>UN</v>
          </cell>
          <cell r="D2333">
            <v>4149.1099999999997</v>
          </cell>
        </row>
        <row r="2334">
          <cell r="A2334">
            <v>174007</v>
          </cell>
          <cell r="B2334" t="str">
            <v>SISTEMA DE AQUECIMENTO SOLAR, FORNECIMENTO DE RESERVATÓRIO TÉRMICO ACIMA DE 1000L, BAIXA PRESSÃO (APROVAÇÃO INMETRO) - SEM INSTALAÇÃO</v>
          </cell>
          <cell r="C2334" t="str">
            <v>L</v>
          </cell>
          <cell r="D2334">
            <v>16.03</v>
          </cell>
        </row>
        <row r="2335">
          <cell r="A2335">
            <v>174008</v>
          </cell>
          <cell r="B2335" t="str">
            <v>SISTEMA DE AQUECIMENTO SOLAR, FORNECIMENTO DE RESERVATÓRIO TÉRMICO ACIMA DE 1000L, ALTA PRESSÃO (APROVAÇÃO INMETRO) - SEM INSTALAÇÃO</v>
          </cell>
          <cell r="C2335" t="str">
            <v>L</v>
          </cell>
          <cell r="D2335">
            <v>15.51</v>
          </cell>
        </row>
        <row r="2336">
          <cell r="A2336">
            <v>174010</v>
          </cell>
          <cell r="B2336" t="str">
            <v>SISTEMA DE AQUECIMENTO SOLAR (CIRCULAÇÃO FORÇADA), BOMBA HIDRÁULICA DE CIRCULAÇÃO DE ÁGUA NOS COLETORES SOLARES</v>
          </cell>
          <cell r="C2336" t="str">
            <v>UN</v>
          </cell>
          <cell r="D2336">
            <v>2744.97</v>
          </cell>
        </row>
        <row r="2337">
          <cell r="A2337">
            <v>174011</v>
          </cell>
          <cell r="B2337" t="str">
            <v>SISTEMA DE AQUECIMENTO SOLAR (CIRCULAÇÃO FORÇADA), CONJUNTO DIGITAL PARA ACIONAMENTOS PROGRAMADOS DE EQUIPAMENTOS</v>
          </cell>
          <cell r="C2337" t="str">
            <v>UN</v>
          </cell>
          <cell r="D2337">
            <v>1982.33</v>
          </cell>
        </row>
        <row r="2338">
          <cell r="A2338">
            <v>174013</v>
          </cell>
          <cell r="B2338" t="str">
            <v>SISTEMA DE AQUECIMENTO SOLAR PARA PISCINA, FORNECIMENTO DE COLETOR SOLAR ABERTO (SELO "A" INMETRO) - SEM INSTALAÇÃO</v>
          </cell>
          <cell r="C2338" t="str">
            <v>M2</v>
          </cell>
          <cell r="D2338">
            <v>214.98</v>
          </cell>
        </row>
        <row r="2339">
          <cell r="A2339">
            <v>174501</v>
          </cell>
          <cell r="B2339" t="str">
            <v>ANDAIMES METÁLICOS - FORNECIMENTO</v>
          </cell>
          <cell r="C2339" t="str">
            <v>M3xMÊS</v>
          </cell>
          <cell r="D2339">
            <v>10.67</v>
          </cell>
        </row>
        <row r="2340">
          <cell r="A2340">
            <v>174502</v>
          </cell>
          <cell r="B2340" t="str">
            <v>ANDAIMES METÁLICOS - MONTAGEM E DESMONTAGEM</v>
          </cell>
          <cell r="C2340" t="str">
            <v>M3</v>
          </cell>
          <cell r="D2340">
            <v>7.33</v>
          </cell>
        </row>
        <row r="2341">
          <cell r="A2341">
            <v>175000</v>
          </cell>
          <cell r="B2341" t="str">
            <v>DEMOLIÇÕES</v>
          </cell>
          <cell r="C2341" t="str">
            <v>.</v>
          </cell>
          <cell r="D2341" t="str">
            <v>.</v>
          </cell>
        </row>
        <row r="2342">
          <cell r="A2342">
            <v>175001</v>
          </cell>
          <cell r="B2342" t="str">
            <v>DEMOLIÇÃO DE MURO DE ALVENARIA - H=1,80 À 2,00M</v>
          </cell>
          <cell r="C2342" t="str">
            <v>M</v>
          </cell>
          <cell r="D2342">
            <v>57.63</v>
          </cell>
        </row>
        <row r="2343">
          <cell r="A2343">
            <v>175015</v>
          </cell>
          <cell r="B2343" t="str">
            <v>DEMOLIÇÃO DE ALAMBRADO DE TELA GALVANIZADA</v>
          </cell>
          <cell r="C2343" t="str">
            <v>M2</v>
          </cell>
          <cell r="D2343">
            <v>2.57</v>
          </cell>
        </row>
        <row r="2344">
          <cell r="A2344">
            <v>175020</v>
          </cell>
          <cell r="B2344" t="str">
            <v>DEMOLIÇÃO MANUAL DE CONCRETO SIMPLES</v>
          </cell>
          <cell r="C2344" t="str">
            <v>M3</v>
          </cell>
          <cell r="D2344">
            <v>253.57</v>
          </cell>
        </row>
        <row r="2345">
          <cell r="A2345">
            <v>175021</v>
          </cell>
          <cell r="B2345" t="str">
            <v>DEMOLIÇÃO MANUAL DE CONCRETO ARMADO</v>
          </cell>
          <cell r="C2345" t="str">
            <v>M3</v>
          </cell>
          <cell r="D2345">
            <v>461.03</v>
          </cell>
        </row>
        <row r="2346">
          <cell r="A2346">
            <v>175022</v>
          </cell>
          <cell r="B2346" t="str">
            <v>DEMOLIÇÃO MECANIZADA DE CONCRETO SIMPLES</v>
          </cell>
          <cell r="C2346" t="str">
            <v>M3</v>
          </cell>
          <cell r="D2346">
            <v>195.22</v>
          </cell>
        </row>
        <row r="2347">
          <cell r="A2347">
            <v>175023</v>
          </cell>
          <cell r="B2347" t="str">
            <v>DEMOLIÇÃO MECANIZADA DE CONCRETO ARMADO</v>
          </cell>
          <cell r="C2347" t="str">
            <v>M3</v>
          </cell>
          <cell r="D2347">
            <v>390.44</v>
          </cell>
        </row>
        <row r="2348">
          <cell r="A2348">
            <v>175025</v>
          </cell>
          <cell r="B2348" t="str">
            <v>DEMOLIÇÃO DE LADRILHOS HIDRÁULICOS, INCLUSIVE ARGAMASSA DE REGULARIZAÇÃO</v>
          </cell>
          <cell r="C2348" t="str">
            <v>M2</v>
          </cell>
          <cell r="D2348">
            <v>13.83</v>
          </cell>
        </row>
        <row r="2349">
          <cell r="A2349">
            <v>175030</v>
          </cell>
          <cell r="B2349" t="str">
            <v>DEMOLIÇÃO DE LAJOTAS DE CONCRETO</v>
          </cell>
          <cell r="C2349" t="str">
            <v>M2</v>
          </cell>
          <cell r="D2349">
            <v>11.53</v>
          </cell>
        </row>
        <row r="2350">
          <cell r="A2350">
            <v>175040</v>
          </cell>
          <cell r="B2350" t="str">
            <v>DEMOLIÇÃO DE PAVIMENTAÇÃO ASFÁLTICA, CAPA E BASE - MANUAL</v>
          </cell>
          <cell r="C2350" t="str">
            <v>M2</v>
          </cell>
          <cell r="D2350">
            <v>34.58</v>
          </cell>
        </row>
        <row r="2351">
          <cell r="A2351">
            <v>175045</v>
          </cell>
          <cell r="B2351" t="str">
            <v>DEMOLIÇÃO DE GUIAS DE CONCRETO</v>
          </cell>
          <cell r="C2351" t="str">
            <v>M</v>
          </cell>
          <cell r="D2351">
            <v>9.2200000000000006</v>
          </cell>
        </row>
        <row r="2352">
          <cell r="A2352">
            <v>175048</v>
          </cell>
          <cell r="B2352" t="str">
            <v>DEMOLIÇÃO DE SARJETAS DE CONCRETO</v>
          </cell>
          <cell r="C2352" t="str">
            <v>M</v>
          </cell>
          <cell r="D2352">
            <v>13.83</v>
          </cell>
        </row>
        <row r="2353">
          <cell r="A2353">
            <v>176000</v>
          </cell>
          <cell r="B2353" t="str">
            <v>RETIRADAS</v>
          </cell>
          <cell r="C2353" t="str">
            <v>.</v>
          </cell>
          <cell r="D2353" t="str">
            <v>.</v>
          </cell>
        </row>
        <row r="2354">
          <cell r="A2354">
            <v>176005</v>
          </cell>
          <cell r="B2354" t="str">
            <v>RETIRADA DE CERCA DE ARAME FARPADO, MOURÃO DE EUCALIPTO OU CONCRETO</v>
          </cell>
          <cell r="C2354" t="str">
            <v>M</v>
          </cell>
          <cell r="D2354">
            <v>11.53</v>
          </cell>
        </row>
        <row r="2355">
          <cell r="A2355">
            <v>176030</v>
          </cell>
          <cell r="B2355" t="str">
            <v>RETIRADA DE LAJOTAS PRÉ-MOLDADAS DE CONCRETO</v>
          </cell>
          <cell r="C2355" t="str">
            <v>M2</v>
          </cell>
          <cell r="D2355">
            <v>16.14</v>
          </cell>
        </row>
        <row r="2356">
          <cell r="A2356">
            <v>176032</v>
          </cell>
          <cell r="B2356" t="str">
            <v>RETIRADA DE FORRAS DE PEDRAS NATURAIS</v>
          </cell>
          <cell r="C2356" t="str">
            <v>M2</v>
          </cell>
          <cell r="D2356">
            <v>29.97</v>
          </cell>
        </row>
        <row r="2357">
          <cell r="A2357">
            <v>176035</v>
          </cell>
          <cell r="B2357" t="str">
            <v>RETIRADA DE PARALELEPÍPEDOS</v>
          </cell>
          <cell r="C2357" t="str">
            <v>M2</v>
          </cell>
          <cell r="D2357">
            <v>13.83</v>
          </cell>
        </row>
        <row r="2358">
          <cell r="A2358">
            <v>176038</v>
          </cell>
          <cell r="B2358" t="str">
            <v>RETIRADA DE MOSAICO PORTUGUÊS</v>
          </cell>
          <cell r="C2358" t="str">
            <v>M2</v>
          </cell>
          <cell r="D2358">
            <v>13.83</v>
          </cell>
        </row>
        <row r="2359">
          <cell r="A2359">
            <v>176045</v>
          </cell>
          <cell r="B2359" t="str">
            <v>RETIRADA DE GUIAS DE CONCRETO</v>
          </cell>
          <cell r="C2359" t="str">
            <v>M</v>
          </cell>
          <cell r="D2359">
            <v>11.53</v>
          </cell>
        </row>
        <row r="2360">
          <cell r="A2360">
            <v>176046</v>
          </cell>
          <cell r="B2360" t="str">
            <v>RETIRADA DE PISO INTERTRAVADO</v>
          </cell>
          <cell r="C2360" t="str">
            <v>M2</v>
          </cell>
          <cell r="D2360">
            <v>16.14</v>
          </cell>
        </row>
        <row r="2361">
          <cell r="A2361">
            <v>176050</v>
          </cell>
          <cell r="B2361" t="str">
            <v>RETIRADA DE BRINQUEDOS</v>
          </cell>
          <cell r="C2361" t="str">
            <v>UN</v>
          </cell>
          <cell r="D2361">
            <v>56.25</v>
          </cell>
        </row>
        <row r="2362">
          <cell r="A2362">
            <v>176087</v>
          </cell>
          <cell r="B2362" t="str">
            <v>RETIRADA DE PORTA-GIZ, INCLUSIVE SUPORTES</v>
          </cell>
          <cell r="C2362" t="str">
            <v>M</v>
          </cell>
          <cell r="D2362">
            <v>11.41</v>
          </cell>
        </row>
        <row r="2363">
          <cell r="A2363">
            <v>176090</v>
          </cell>
          <cell r="B2363" t="str">
            <v>RETIRADA DE COIFA E CHAPA PARA FOGÃO DE 3 OU 4 BOCAS</v>
          </cell>
          <cell r="C2363" t="str">
            <v>UN</v>
          </cell>
          <cell r="D2363">
            <v>48.59</v>
          </cell>
        </row>
        <row r="2364">
          <cell r="A2364">
            <v>176091</v>
          </cell>
          <cell r="B2364" t="str">
            <v>RETIRADA DE COIFA EM CHAPA PARA FOGÃO DE 6 BOCAS</v>
          </cell>
          <cell r="C2364" t="str">
            <v>UN</v>
          </cell>
          <cell r="D2364">
            <v>60.74</v>
          </cell>
        </row>
        <row r="2365">
          <cell r="A2365">
            <v>176092</v>
          </cell>
          <cell r="B2365" t="str">
            <v>RETIRADA DE EXAUSTOR</v>
          </cell>
          <cell r="C2365" t="str">
            <v>UN</v>
          </cell>
          <cell r="D2365">
            <v>9.57</v>
          </cell>
        </row>
        <row r="2366">
          <cell r="A2366">
            <v>176093</v>
          </cell>
          <cell r="B2366" t="str">
            <v>RETIRADA DE DUTO DE EXAUSTÃO</v>
          </cell>
          <cell r="C2366" t="str">
            <v>M</v>
          </cell>
          <cell r="D2366">
            <v>18.22</v>
          </cell>
        </row>
        <row r="2367">
          <cell r="A2367">
            <v>176094</v>
          </cell>
          <cell r="B2367" t="str">
            <v>RETIRADA DE PORTÃO DE FERRO PERFILADO TIPO PQ (GP5/GPM1)</v>
          </cell>
          <cell r="C2367" t="str">
            <v>M2</v>
          </cell>
          <cell r="D2367">
            <v>30.37</v>
          </cell>
        </row>
        <row r="2368">
          <cell r="A2368">
            <v>176095</v>
          </cell>
          <cell r="B2368" t="str">
            <v>RETIRADA DE ALAMBRADO EM TELA INCLUSIVE ESTRUTURA DE SUSTENTAÇÃO (FP.04)</v>
          </cell>
          <cell r="C2368" t="str">
            <v>M</v>
          </cell>
          <cell r="D2368">
            <v>59.43</v>
          </cell>
        </row>
        <row r="2369">
          <cell r="A2369">
            <v>176096</v>
          </cell>
          <cell r="B2369" t="str">
            <v>RETIRADA DE CERCA DE TELA GALVANIZADA E RESPECTIVOS MOURÕES (FC 04/05)</v>
          </cell>
          <cell r="C2369" t="str">
            <v>M</v>
          </cell>
          <cell r="D2369">
            <v>52.49</v>
          </cell>
        </row>
        <row r="2370">
          <cell r="A2370">
            <v>176097</v>
          </cell>
          <cell r="B2370" t="str">
            <v>RETIRADA DE PORTÃO METÁLICO</v>
          </cell>
          <cell r="C2370" t="str">
            <v>M2</v>
          </cell>
          <cell r="D2370">
            <v>77.13</v>
          </cell>
        </row>
        <row r="2371">
          <cell r="A2371">
            <v>177000</v>
          </cell>
          <cell r="B2371" t="str">
            <v>RECOLOCAÇÕES</v>
          </cell>
          <cell r="C2371" t="str">
            <v>.</v>
          </cell>
          <cell r="D2371" t="str">
            <v>.</v>
          </cell>
        </row>
        <row r="2372">
          <cell r="A2372">
            <v>177001</v>
          </cell>
          <cell r="B2372" t="str">
            <v>RECOLOCAÇÃO DE TELA E TIRANTE EM ALAMBRADO</v>
          </cell>
          <cell r="C2372" t="str">
            <v>M2</v>
          </cell>
          <cell r="D2372">
            <v>40.020000000000003</v>
          </cell>
        </row>
        <row r="2373">
          <cell r="A2373">
            <v>177035</v>
          </cell>
          <cell r="B2373" t="str">
            <v>RECOLOCAÇÃO DE PARALELEPÍPEDOS</v>
          </cell>
          <cell r="C2373" t="str">
            <v>M2</v>
          </cell>
          <cell r="D2373">
            <v>40.520000000000003</v>
          </cell>
        </row>
        <row r="2374">
          <cell r="A2374">
            <v>177036</v>
          </cell>
          <cell r="B2374" t="str">
            <v>RECOLOCAÇÃO DE PARALELEPÍPEDO COM AREIA RECICLADA</v>
          </cell>
          <cell r="C2374" t="str">
            <v>M2</v>
          </cell>
          <cell r="D2374">
            <v>31.91</v>
          </cell>
        </row>
        <row r="2375">
          <cell r="A2375">
            <v>177038</v>
          </cell>
          <cell r="B2375" t="str">
            <v>RECOLOCAÇÃO DE MOSAICO PORTUGUÊS SOBRE BASE DE CONCRETO</v>
          </cell>
          <cell r="C2375" t="str">
            <v>M2</v>
          </cell>
          <cell r="D2375">
            <v>81.94</v>
          </cell>
        </row>
        <row r="2376">
          <cell r="A2376">
            <v>177039</v>
          </cell>
          <cell r="B2376" t="str">
            <v>RECOLOCAÇÃO DE MOSAICO PORTUGUÊS SOBRE BASE DE AREIA</v>
          </cell>
          <cell r="C2376" t="str">
            <v>M2</v>
          </cell>
          <cell r="D2376">
            <v>58.31</v>
          </cell>
        </row>
        <row r="2377">
          <cell r="A2377">
            <v>177040</v>
          </cell>
          <cell r="B2377" t="str">
            <v>RECOLOCAÇÃO DE MOSAICO PORTUGUÊS SOBRE BASE DE CONCRETO COM AGREGADO RECICLADO</v>
          </cell>
          <cell r="C2377" t="str">
            <v>M2</v>
          </cell>
          <cell r="D2377">
            <v>74.81</v>
          </cell>
        </row>
        <row r="2378">
          <cell r="A2378">
            <v>177041</v>
          </cell>
          <cell r="B2378" t="str">
            <v>RECOLOCAÇÃO DE MOSAICO PORTUGUÊS SOBRE BASE DE AREIA RECICLADA</v>
          </cell>
          <cell r="C2378" t="str">
            <v>M2</v>
          </cell>
          <cell r="D2378">
            <v>51.42</v>
          </cell>
        </row>
        <row r="2379">
          <cell r="A2379">
            <v>177045</v>
          </cell>
          <cell r="B2379" t="str">
            <v>RECOLOCAÇÃO DE GUIAS DE CONCRETO</v>
          </cell>
          <cell r="C2379" t="str">
            <v>M</v>
          </cell>
          <cell r="D2379">
            <v>62.77</v>
          </cell>
        </row>
        <row r="2380">
          <cell r="A2380">
            <v>177046</v>
          </cell>
          <cell r="B2380" t="str">
            <v>RECOLOCAÇÃO DE PISO INTERTRAVADO COM AREIA RECICLADA</v>
          </cell>
          <cell r="C2380" t="str">
            <v>M2</v>
          </cell>
          <cell r="D2380">
            <v>31.91</v>
          </cell>
        </row>
        <row r="2381">
          <cell r="A2381">
            <v>177087</v>
          </cell>
          <cell r="B2381" t="str">
            <v>RECOLOCAÇÃO DE PORTA-GIZ, INCLUSIVE SUPORTES</v>
          </cell>
          <cell r="C2381" t="str">
            <v>M</v>
          </cell>
          <cell r="D2381">
            <v>27.94</v>
          </cell>
        </row>
        <row r="2382">
          <cell r="A2382">
            <v>177090</v>
          </cell>
          <cell r="B2382" t="str">
            <v>RECOLOCAÇÃO DE COIFA EM CHAPA PARA FOGÃO DE 3 OU 4 BOCAS</v>
          </cell>
          <cell r="C2382" t="str">
            <v>UN</v>
          </cell>
          <cell r="D2382">
            <v>94.74</v>
          </cell>
        </row>
        <row r="2383">
          <cell r="A2383">
            <v>177091</v>
          </cell>
          <cell r="B2383" t="str">
            <v>RECOLOCAÇÃO DE COIFA EM CHAPA PARA FOGÃO DE 6 BOCAS</v>
          </cell>
          <cell r="C2383" t="str">
            <v>UN</v>
          </cell>
          <cell r="D2383">
            <v>125.11</v>
          </cell>
        </row>
        <row r="2384">
          <cell r="A2384">
            <v>177092</v>
          </cell>
          <cell r="B2384" t="str">
            <v>RECOLOCAÇÃO DE EXAUSTOR</v>
          </cell>
          <cell r="C2384" t="str">
            <v>UN</v>
          </cell>
          <cell r="D2384">
            <v>40.9</v>
          </cell>
        </row>
        <row r="2385">
          <cell r="A2385">
            <v>177093</v>
          </cell>
          <cell r="B2385" t="str">
            <v>RECOLOCAÇÃO DE DUTO DE EXAUSTÃO</v>
          </cell>
          <cell r="C2385" t="str">
            <v>M</v>
          </cell>
          <cell r="D2385">
            <v>26.11</v>
          </cell>
        </row>
        <row r="2386">
          <cell r="A2386">
            <v>177094</v>
          </cell>
          <cell r="B2386" t="str">
            <v>RECOLOCAÇÃO DE PORTÃO DE FERRO PERFILADO TIPO PARQUE (GP5/GPM-1)</v>
          </cell>
          <cell r="C2386" t="str">
            <v>M2</v>
          </cell>
          <cell r="D2386">
            <v>90.87</v>
          </cell>
        </row>
        <row r="2387">
          <cell r="A2387">
            <v>177096</v>
          </cell>
          <cell r="B2387" t="str">
            <v>RECOLOCAÇÃO DE CERCA DE TELA GALVANIZADA E RESPECTIVOS MOURÕES (FC 04/05)</v>
          </cell>
          <cell r="C2387" t="str">
            <v>M</v>
          </cell>
          <cell r="D2387">
            <v>78.63</v>
          </cell>
        </row>
        <row r="2388">
          <cell r="A2388">
            <v>178000</v>
          </cell>
          <cell r="B2388" t="str">
            <v>SERVIÇOS PARCIAIS</v>
          </cell>
          <cell r="C2388" t="str">
            <v>.</v>
          </cell>
          <cell r="D2388" t="str">
            <v>.</v>
          </cell>
        </row>
        <row r="2389">
          <cell r="A2389">
            <v>178015</v>
          </cell>
          <cell r="B2389" t="str">
            <v>TELA GALVANIZADA PARA ALAMBRADO - MALHA 2" FIO 10</v>
          </cell>
          <cell r="C2389" t="str">
            <v>M2</v>
          </cell>
          <cell r="D2389">
            <v>104.32</v>
          </cell>
        </row>
        <row r="2390">
          <cell r="A2390">
            <v>178019</v>
          </cell>
          <cell r="B2390" t="str">
            <v>FERRO TRABALHADO PARA GRADIS</v>
          </cell>
          <cell r="C2390" t="str">
            <v>KG</v>
          </cell>
          <cell r="D2390">
            <v>14.18</v>
          </cell>
        </row>
        <row r="2391">
          <cell r="A2391">
            <v>178070</v>
          </cell>
          <cell r="B2391" t="str">
            <v>TABELA DE BASQUETE, INCLUSIVE ARO E CESTA - MADEIRA PINTADA</v>
          </cell>
          <cell r="C2391" t="str">
            <v>UN</v>
          </cell>
          <cell r="D2391">
            <v>1018.53</v>
          </cell>
        </row>
        <row r="2392">
          <cell r="A2392">
            <v>178072</v>
          </cell>
          <cell r="B2392" t="str">
            <v>REPINTURA DE FAIXAS ATÉ 10CM - BORRACHA CLORADA</v>
          </cell>
          <cell r="C2392" t="str">
            <v>M</v>
          </cell>
          <cell r="D2392">
            <v>7.5</v>
          </cell>
        </row>
        <row r="2393">
          <cell r="A2393">
            <v>178073</v>
          </cell>
          <cell r="B2393" t="str">
            <v>REPINTURA DE FAIXAS ATÉ 10CM - EPÓXI</v>
          </cell>
          <cell r="C2393" t="str">
            <v>M</v>
          </cell>
          <cell r="D2393">
            <v>9.4499999999999993</v>
          </cell>
        </row>
        <row r="2394">
          <cell r="A2394">
            <v>180000</v>
          </cell>
          <cell r="B2394" t="str">
            <v>PAISAGISMO</v>
          </cell>
        </row>
        <row r="2395">
          <cell r="A2395">
            <v>180100</v>
          </cell>
          <cell r="B2395" t="str">
            <v>SERVIÇOS GERAIS</v>
          </cell>
          <cell r="C2395" t="str">
            <v>.</v>
          </cell>
          <cell r="D2395" t="str">
            <v>.</v>
          </cell>
        </row>
        <row r="2396">
          <cell r="A2396">
            <v>180101</v>
          </cell>
          <cell r="B2396" t="str">
            <v>TUTOR E AMARILHO PARA ÁRVORES</v>
          </cell>
          <cell r="C2396" t="str">
            <v>UN</v>
          </cell>
          <cell r="D2396">
            <v>23.28</v>
          </cell>
        </row>
        <row r="2397">
          <cell r="A2397">
            <v>180103</v>
          </cell>
          <cell r="B2397" t="str">
            <v>PROTETOR TIPO PARQUE PARA ÁRVORES</v>
          </cell>
          <cell r="C2397" t="str">
            <v>UN</v>
          </cell>
          <cell r="D2397">
            <v>125.19</v>
          </cell>
        </row>
        <row r="2398">
          <cell r="A2398">
            <v>180200</v>
          </cell>
          <cell r="B2398" t="str">
            <v>ÁRVORES E PALMEIRAS - FORNECIMENTO E PLANTIO</v>
          </cell>
          <cell r="C2398" t="str">
            <v>.</v>
          </cell>
          <cell r="D2398" t="str">
            <v>.</v>
          </cell>
        </row>
        <row r="2399">
          <cell r="A2399">
            <v>180203</v>
          </cell>
          <cell r="B2399" t="str">
            <v>ALECRIM DE CAMPINAS (HOLOCALIX GLAZZIOVII)</v>
          </cell>
          <cell r="C2399" t="str">
            <v>UN</v>
          </cell>
          <cell r="D2399">
            <v>305.14</v>
          </cell>
        </row>
        <row r="2400">
          <cell r="A2400">
            <v>180204</v>
          </cell>
          <cell r="B2400" t="str">
            <v>GOIABA DA SERRA (ACCA SELLOWIANA)</v>
          </cell>
          <cell r="C2400" t="str">
            <v>UN</v>
          </cell>
          <cell r="D2400">
            <v>290.75</v>
          </cell>
        </row>
        <row r="2401">
          <cell r="A2401">
            <v>180205</v>
          </cell>
          <cell r="B2401" t="str">
            <v>GUARITÁ  (ASTRONIUM GRAVEOLENS)</v>
          </cell>
          <cell r="C2401" t="str">
            <v>UN</v>
          </cell>
          <cell r="D2401">
            <v>191.89</v>
          </cell>
        </row>
        <row r="2402">
          <cell r="A2402">
            <v>180206</v>
          </cell>
          <cell r="B2402" t="str">
            <v>PAU MARFIM  (BALFOURODENDRON RIEDELLIANUM)</v>
          </cell>
          <cell r="C2402" t="str">
            <v>UN</v>
          </cell>
          <cell r="D2402">
            <v>240.54</v>
          </cell>
        </row>
        <row r="2403">
          <cell r="A2403">
            <v>180207</v>
          </cell>
          <cell r="B2403" t="str">
            <v>GUANANDI (CALOPHYLLUM BRASILIENSES)</v>
          </cell>
          <cell r="C2403" t="str">
            <v>UN</v>
          </cell>
          <cell r="D2403">
            <v>171.33</v>
          </cell>
        </row>
        <row r="2404">
          <cell r="A2404">
            <v>180208</v>
          </cell>
          <cell r="B2404" t="str">
            <v>CAMBUCI (CAMPOMANESIA PHAEA)</v>
          </cell>
          <cell r="C2404" t="str">
            <v>UN</v>
          </cell>
          <cell r="D2404">
            <v>248.9</v>
          </cell>
        </row>
        <row r="2405">
          <cell r="A2405">
            <v>180209</v>
          </cell>
          <cell r="B2405" t="str">
            <v>GABIROBA (CAMPOMANESIA XANTHOCARPA)</v>
          </cell>
          <cell r="C2405" t="str">
            <v>UN</v>
          </cell>
          <cell r="D2405">
            <v>218.32</v>
          </cell>
        </row>
        <row r="2406">
          <cell r="A2406">
            <v>180210</v>
          </cell>
          <cell r="B2406" t="str">
            <v>CASSIA (CASSIA MULTIJUGA)</v>
          </cell>
          <cell r="C2406" t="str">
            <v>UN</v>
          </cell>
          <cell r="D2406">
            <v>299.58</v>
          </cell>
        </row>
        <row r="2407">
          <cell r="A2407">
            <v>180211</v>
          </cell>
          <cell r="B2407" t="str">
            <v>CÁSSIA FERRUGEM (CASSIA FERRUGINEA)</v>
          </cell>
          <cell r="C2407" t="str">
            <v>UN</v>
          </cell>
          <cell r="D2407">
            <v>174.8</v>
          </cell>
        </row>
        <row r="2408">
          <cell r="A2408">
            <v>180212</v>
          </cell>
          <cell r="B2408" t="str">
            <v>FALSO BARBATIMÃO (CASSIA LEPTOPHYLLA)</v>
          </cell>
          <cell r="C2408" t="str">
            <v>UN</v>
          </cell>
          <cell r="D2408">
            <v>222.78</v>
          </cell>
        </row>
        <row r="2409">
          <cell r="A2409">
            <v>180213</v>
          </cell>
          <cell r="B2409" t="str">
            <v>PAU VIOLA (CITHAREXYLUM MYRIANTHUM)</v>
          </cell>
          <cell r="C2409" t="str">
            <v>UN</v>
          </cell>
          <cell r="D2409">
            <v>223.82</v>
          </cell>
        </row>
        <row r="2410">
          <cell r="A2410">
            <v>180214</v>
          </cell>
          <cell r="B2410" t="str">
            <v>IPÊ VERDE (CYBYSTAX ANTISYPHILITICA)</v>
          </cell>
          <cell r="C2410" t="str">
            <v>UN</v>
          </cell>
          <cell r="D2410">
            <v>293.64</v>
          </cell>
        </row>
        <row r="2411">
          <cell r="A2411">
            <v>180215</v>
          </cell>
          <cell r="B2411" t="str">
            <v>SAGUARAGI (COLUBRINA GLANDULOSA)</v>
          </cell>
          <cell r="C2411" t="str">
            <v>UN</v>
          </cell>
          <cell r="D2411">
            <v>153.81</v>
          </cell>
        </row>
        <row r="2412">
          <cell r="A2412">
            <v>180216</v>
          </cell>
          <cell r="B2412" t="str">
            <v>MULUNGU ( ERYTHRINA FALCATA)</v>
          </cell>
          <cell r="C2412" t="str">
            <v>UN</v>
          </cell>
          <cell r="D2412">
            <v>183.85</v>
          </cell>
        </row>
        <row r="2413">
          <cell r="A2413">
            <v>180217</v>
          </cell>
          <cell r="B2413" t="str">
            <v>UVAIA (EUGENIA PYRIFORMIS)</v>
          </cell>
          <cell r="C2413" t="str">
            <v>UN</v>
          </cell>
          <cell r="D2413">
            <v>322.70999999999998</v>
          </cell>
        </row>
        <row r="2414">
          <cell r="A2414">
            <v>180218</v>
          </cell>
          <cell r="B2414" t="str">
            <v>PITANGUEIRA ( EUGENIA UNIFLORA)</v>
          </cell>
          <cell r="C2414" t="str">
            <v>UN</v>
          </cell>
          <cell r="D2414">
            <v>165.54</v>
          </cell>
        </row>
        <row r="2415">
          <cell r="A2415">
            <v>180219</v>
          </cell>
          <cell r="B2415" t="str">
            <v>IPÊ BRANCO (HANDROANTHUS ROSEO ALBA)</v>
          </cell>
          <cell r="C2415" t="str">
            <v>UN</v>
          </cell>
          <cell r="D2415">
            <v>222.18</v>
          </cell>
        </row>
        <row r="2416">
          <cell r="A2416">
            <v>180220</v>
          </cell>
          <cell r="B2416" t="str">
            <v>IPÊ AMARELO DO BREJO (HANDROANTHUS UMBELLATUS)</v>
          </cell>
          <cell r="C2416" t="str">
            <v>UN</v>
          </cell>
          <cell r="D2416">
            <v>275.39</v>
          </cell>
        </row>
        <row r="2417">
          <cell r="A2417">
            <v>180221</v>
          </cell>
          <cell r="B2417" t="str">
            <v>IPÊ TABACO (HANDROANTHUS VELLOSOI)</v>
          </cell>
          <cell r="C2417" t="str">
            <v>UN</v>
          </cell>
          <cell r="D2417">
            <v>224.62</v>
          </cell>
        </row>
        <row r="2418">
          <cell r="A2418">
            <v>180222</v>
          </cell>
          <cell r="B2418" t="str">
            <v>INGÁ FEIJÃO (INGA MARGINATA)</v>
          </cell>
          <cell r="C2418" t="str">
            <v>UN</v>
          </cell>
          <cell r="D2418">
            <v>282.58</v>
          </cell>
        </row>
        <row r="2419">
          <cell r="A2419">
            <v>180223</v>
          </cell>
          <cell r="B2419" t="str">
            <v>JACARANDÁ DE MINAS (JACARANDA CUSPIDIFOLIA)</v>
          </cell>
          <cell r="C2419" t="str">
            <v>UN</v>
          </cell>
          <cell r="D2419">
            <v>186.57</v>
          </cell>
        </row>
        <row r="2420">
          <cell r="A2420">
            <v>180224</v>
          </cell>
          <cell r="B2420" t="str">
            <v>CAROBÃO (JACARANDA MICRANTHA)</v>
          </cell>
          <cell r="C2420" t="str">
            <v>UN</v>
          </cell>
          <cell r="D2420">
            <v>257.63</v>
          </cell>
        </row>
        <row r="2421">
          <cell r="A2421">
            <v>180225</v>
          </cell>
          <cell r="B2421" t="str">
            <v>IPÊ AMARELO (TABEBUIA CHRYSOTRICHA)</v>
          </cell>
          <cell r="C2421" t="str">
            <v>UN</v>
          </cell>
          <cell r="D2421">
            <v>181.54</v>
          </cell>
        </row>
        <row r="2422">
          <cell r="A2422">
            <v>180226</v>
          </cell>
          <cell r="B2422" t="str">
            <v>IPÊ ROSA (TABEBUIA AVELLANEDAE)</v>
          </cell>
          <cell r="C2422" t="str">
            <v>UN</v>
          </cell>
          <cell r="D2422">
            <v>308.61</v>
          </cell>
        </row>
        <row r="2423">
          <cell r="A2423">
            <v>180227</v>
          </cell>
          <cell r="B2423" t="str">
            <v>IPÊ ROXO (TABEBUIA IMPETIGINOSA)</v>
          </cell>
          <cell r="C2423" t="str">
            <v>UN</v>
          </cell>
          <cell r="D2423">
            <v>303.14</v>
          </cell>
        </row>
        <row r="2424">
          <cell r="A2424">
            <v>180228</v>
          </cell>
          <cell r="B2424" t="str">
            <v>CAROBINHA (JACARANDA PUBERULA)</v>
          </cell>
          <cell r="C2424" t="str">
            <v>UN</v>
          </cell>
          <cell r="D2424">
            <v>196.3</v>
          </cell>
        </row>
        <row r="2425">
          <cell r="A2425">
            <v>180229</v>
          </cell>
          <cell r="B2425" t="str">
            <v>EMBIRA DE SAPO - LONCHOCARPUS MUELBERGIANUS</v>
          </cell>
          <cell r="C2425" t="str">
            <v>UN</v>
          </cell>
          <cell r="D2425">
            <v>239.02</v>
          </cell>
        </row>
        <row r="2426">
          <cell r="A2426">
            <v>180230</v>
          </cell>
          <cell r="B2426" t="str">
            <v>AÇOITA CAVALO (LUEHEA DIVARICATA)</v>
          </cell>
          <cell r="C2426" t="str">
            <v>UN</v>
          </cell>
          <cell r="D2426">
            <v>161.16</v>
          </cell>
        </row>
        <row r="2427">
          <cell r="A2427">
            <v>180231</v>
          </cell>
          <cell r="B2427" t="str">
            <v>JACARANDÁ DO CAMPO (MICHAERIUM ACUTIFOLIUM)</v>
          </cell>
          <cell r="C2427" t="str">
            <v>UN</v>
          </cell>
          <cell r="D2427">
            <v>167.61</v>
          </cell>
        </row>
        <row r="2428">
          <cell r="A2428">
            <v>180232</v>
          </cell>
          <cell r="B2428" t="str">
            <v>JACARANDÁ BRANCO (MICHAERIUM PARAGUAIENSIS)</v>
          </cell>
          <cell r="C2428" t="str">
            <v>UN</v>
          </cell>
          <cell r="D2428">
            <v>144.88999999999999</v>
          </cell>
        </row>
        <row r="2429">
          <cell r="A2429">
            <v>180233</v>
          </cell>
          <cell r="B2429" t="str">
            <v>CAMBOATÁ BRANCO (MATAYBA ELAEAGNOIDES)</v>
          </cell>
          <cell r="C2429" t="str">
            <v>UN</v>
          </cell>
          <cell r="D2429">
            <v>212.2</v>
          </cell>
        </row>
        <row r="2430">
          <cell r="A2430">
            <v>180234</v>
          </cell>
          <cell r="B2430" t="str">
            <v>AROEIRA PRETA (MYRACRODURON URUNDEUVA)</v>
          </cell>
          <cell r="C2430" t="str">
            <v>UN</v>
          </cell>
          <cell r="D2430">
            <v>223.46</v>
          </cell>
        </row>
        <row r="2431">
          <cell r="A2431">
            <v>180235</v>
          </cell>
          <cell r="B2431" t="str">
            <v>PAINEIRA (CHORISIA SPECIOSA)</v>
          </cell>
          <cell r="C2431" t="str">
            <v>UN</v>
          </cell>
          <cell r="D2431">
            <v>297</v>
          </cell>
        </row>
        <row r="2432">
          <cell r="A2432">
            <v>180236</v>
          </cell>
          <cell r="B2432" t="str">
            <v>CAMBUÍ (MYRCIA SELLOI)</v>
          </cell>
          <cell r="C2432" t="str">
            <v>UN</v>
          </cell>
          <cell r="D2432">
            <v>165.62</v>
          </cell>
        </row>
        <row r="2433">
          <cell r="A2433">
            <v>180237</v>
          </cell>
          <cell r="B2433" t="str">
            <v>PAU-BRASIL (CAESALPINIA ECHINATA)</v>
          </cell>
          <cell r="C2433" t="str">
            <v>UN</v>
          </cell>
          <cell r="D2433">
            <v>282.27999999999997</v>
          </cell>
        </row>
        <row r="2434">
          <cell r="A2434">
            <v>180238</v>
          </cell>
          <cell r="B2434" t="str">
            <v>CABREÚVA PARDA (MYROCARPUS FRONDOSUS)</v>
          </cell>
          <cell r="C2434" t="str">
            <v>UN</v>
          </cell>
          <cell r="D2434">
            <v>250.47</v>
          </cell>
        </row>
        <row r="2435">
          <cell r="A2435">
            <v>180239</v>
          </cell>
          <cell r="B2435" t="str">
            <v>CABREÚVA ( MIROXYLON PERUIFERUM)</v>
          </cell>
          <cell r="C2435" t="str">
            <v>UN</v>
          </cell>
          <cell r="D2435">
            <v>323.39999999999998</v>
          </cell>
        </row>
        <row r="2436">
          <cell r="A2436">
            <v>180240</v>
          </cell>
          <cell r="B2436" t="str">
            <v>PAU-FERRO (CAESALPINIA FERREA)</v>
          </cell>
          <cell r="C2436" t="str">
            <v>UN</v>
          </cell>
          <cell r="D2436">
            <v>280.08</v>
          </cell>
        </row>
        <row r="2437">
          <cell r="A2437">
            <v>180241</v>
          </cell>
          <cell r="B2437" t="str">
            <v>BORDÃO DE VELHO (SAMANEA TUBULOSA)</v>
          </cell>
          <cell r="C2437" t="str">
            <v>UN</v>
          </cell>
          <cell r="D2437">
            <v>236.54</v>
          </cell>
        </row>
        <row r="2438">
          <cell r="A2438">
            <v>180242</v>
          </cell>
          <cell r="B2438" t="str">
            <v>PITOMBA (TALISIA ESCULENTA)</v>
          </cell>
          <cell r="C2438" t="str">
            <v>UN</v>
          </cell>
          <cell r="D2438">
            <v>275.86</v>
          </cell>
        </row>
        <row r="2439">
          <cell r="A2439">
            <v>180250</v>
          </cell>
          <cell r="B2439" t="str">
            <v>SIBIPIRUNA (CAESALPINIA PELTOPHOROIDES)</v>
          </cell>
          <cell r="C2439" t="str">
            <v>UN</v>
          </cell>
          <cell r="D2439">
            <v>292.47000000000003</v>
          </cell>
        </row>
        <row r="2440">
          <cell r="A2440">
            <v>180252</v>
          </cell>
          <cell r="B2440" t="str">
            <v>SUINÃ (ERYTRINA SPECIOSA)</v>
          </cell>
          <cell r="C2440" t="str">
            <v>UN</v>
          </cell>
          <cell r="D2440">
            <v>165.15</v>
          </cell>
        </row>
        <row r="2441">
          <cell r="A2441">
            <v>180255</v>
          </cell>
          <cell r="B2441" t="str">
            <v>TIPUANA (TIPUANA TIPU)</v>
          </cell>
          <cell r="C2441" t="str">
            <v>UN</v>
          </cell>
          <cell r="D2441">
            <v>281.49</v>
          </cell>
        </row>
        <row r="2442">
          <cell r="A2442">
            <v>180261</v>
          </cell>
          <cell r="B2442" t="str">
            <v>ARECA BAMBU (CHRYSALIDO CARPUS LUTESCENS)</v>
          </cell>
          <cell r="C2442" t="str">
            <v>UN</v>
          </cell>
          <cell r="D2442">
            <v>79.36</v>
          </cell>
        </row>
        <row r="2443">
          <cell r="A2443">
            <v>180263</v>
          </cell>
          <cell r="B2443" t="str">
            <v>BURITI (MAURITIA VINIFERA)</v>
          </cell>
          <cell r="C2443" t="str">
            <v>UN</v>
          </cell>
          <cell r="D2443">
            <v>315.16000000000003</v>
          </cell>
        </row>
        <row r="2444">
          <cell r="A2444">
            <v>180265</v>
          </cell>
          <cell r="B2444" t="str">
            <v>COLINIA (CHAMAEDOREA ELEGANS)</v>
          </cell>
          <cell r="C2444" t="str">
            <v>UN</v>
          </cell>
          <cell r="D2444">
            <v>267.58</v>
          </cell>
        </row>
        <row r="2445">
          <cell r="A2445">
            <v>180267</v>
          </cell>
          <cell r="B2445" t="str">
            <v>COQUEIRO (COCOS NUCIFERA)</v>
          </cell>
          <cell r="C2445" t="str">
            <v>UN</v>
          </cell>
          <cell r="D2445">
            <v>183.8</v>
          </cell>
        </row>
        <row r="2446">
          <cell r="A2446">
            <v>180270</v>
          </cell>
          <cell r="B2446" t="str">
            <v>GUARIROBA (SYAGRUS OLERACEA)</v>
          </cell>
          <cell r="C2446" t="str">
            <v>UN</v>
          </cell>
          <cell r="D2446">
            <v>109.15</v>
          </cell>
        </row>
        <row r="2447">
          <cell r="A2447">
            <v>180273</v>
          </cell>
          <cell r="B2447" t="str">
            <v>JERIVÁ (ARECASTRUM ROMANZOFFIANUM)</v>
          </cell>
          <cell r="C2447" t="str">
            <v>UN</v>
          </cell>
          <cell r="D2447">
            <v>164.01</v>
          </cell>
        </row>
        <row r="2448">
          <cell r="A2448">
            <v>180275</v>
          </cell>
          <cell r="B2448" t="str">
            <v>LATÂNIA (LATANIA SPP)</v>
          </cell>
          <cell r="C2448" t="str">
            <v>UN</v>
          </cell>
          <cell r="D2448">
            <v>160.12</v>
          </cell>
        </row>
        <row r="2449">
          <cell r="A2449">
            <v>180277</v>
          </cell>
          <cell r="B2449" t="str">
            <v>SEAFORTIA (ARCHONTO PHOENIX CUNNINGHAMIANA)</v>
          </cell>
          <cell r="C2449" t="str">
            <v>UN</v>
          </cell>
          <cell r="D2449">
            <v>122.7</v>
          </cell>
        </row>
        <row r="2450">
          <cell r="A2450">
            <v>180280</v>
          </cell>
          <cell r="B2450" t="str">
            <v>PALMEIRA IMPERIAL (ROY STONEAOLERACEA)</v>
          </cell>
          <cell r="C2450" t="str">
            <v>UN</v>
          </cell>
          <cell r="D2450">
            <v>95.98</v>
          </cell>
        </row>
        <row r="2451">
          <cell r="A2451">
            <v>180290</v>
          </cell>
          <cell r="B2451" t="str">
            <v>PATA DE VACA (BAUHINIA VARIEGATA)</v>
          </cell>
          <cell r="C2451" t="str">
            <v>UN</v>
          </cell>
          <cell r="D2451">
            <v>293.29000000000002</v>
          </cell>
        </row>
        <row r="2452">
          <cell r="A2452">
            <v>180291</v>
          </cell>
          <cell r="B2452" t="str">
            <v>QUARESMEIRA (TIBOUCHINA GRANULOSA)</v>
          </cell>
          <cell r="C2452" t="str">
            <v>UN</v>
          </cell>
          <cell r="D2452">
            <v>291.43</v>
          </cell>
        </row>
        <row r="2453">
          <cell r="A2453">
            <v>180292</v>
          </cell>
          <cell r="B2453" t="str">
            <v>MANACA DA SERRA (TIBOUCHINA MUTABILIS)</v>
          </cell>
          <cell r="C2453" t="str">
            <v>UN</v>
          </cell>
          <cell r="D2453">
            <v>301.05</v>
          </cell>
        </row>
        <row r="2454">
          <cell r="A2454">
            <v>180300</v>
          </cell>
          <cell r="B2454" t="str">
            <v>ARBUSTOS, FORRAÇÕES E TREPADEIRAS - FORNECIMENTO E PLANTIO</v>
          </cell>
          <cell r="C2454" t="str">
            <v>.</v>
          </cell>
          <cell r="D2454" t="str">
            <v>.</v>
          </cell>
        </row>
        <row r="2455">
          <cell r="A2455">
            <v>180301</v>
          </cell>
          <cell r="B2455" t="str">
            <v>GRAMA BATATAES EM PLACAS (PASPALUM NOTATUM)</v>
          </cell>
          <cell r="C2455" t="str">
            <v>M2</v>
          </cell>
          <cell r="D2455">
            <v>20.68</v>
          </cell>
        </row>
        <row r="2456">
          <cell r="A2456">
            <v>180303</v>
          </cell>
          <cell r="B2456" t="str">
            <v>GRAMA SÃO CARLOS EM PLACAS (ANOXONOPUS OBTUSIFOLIUS)</v>
          </cell>
          <cell r="C2456" t="str">
            <v>M2</v>
          </cell>
          <cell r="D2456">
            <v>28.25</v>
          </cell>
        </row>
        <row r="2457">
          <cell r="A2457">
            <v>180305</v>
          </cell>
          <cell r="B2457" t="str">
            <v>GRAMA ESMERALDA</v>
          </cell>
          <cell r="C2457" t="str">
            <v>M2</v>
          </cell>
          <cell r="D2457">
            <v>28.83</v>
          </cell>
        </row>
        <row r="2458">
          <cell r="A2458">
            <v>180307</v>
          </cell>
          <cell r="B2458" t="str">
            <v>GRAMA PRETA (OPHIOPOGUM JAPONICUS) - 36 MUDAS POR M2</v>
          </cell>
          <cell r="C2458" t="str">
            <v>M2</v>
          </cell>
          <cell r="D2458">
            <v>52.65</v>
          </cell>
        </row>
        <row r="2459">
          <cell r="A2459">
            <v>180313</v>
          </cell>
          <cell r="B2459" t="str">
            <v>CINERARIA (SENECIO CINERARIA)</v>
          </cell>
          <cell r="C2459" t="str">
            <v>DÚZIA</v>
          </cell>
          <cell r="D2459">
            <v>73.12</v>
          </cell>
        </row>
        <row r="2460">
          <cell r="A2460">
            <v>180315</v>
          </cell>
          <cell r="B2460" t="str">
            <v>CLOROFITO (CLOROPHYTUM CROMOSSUM)</v>
          </cell>
          <cell r="C2460" t="str">
            <v>DÚZIA</v>
          </cell>
          <cell r="D2460">
            <v>47.95</v>
          </cell>
        </row>
        <row r="2461">
          <cell r="A2461">
            <v>180317</v>
          </cell>
          <cell r="B2461" t="str">
            <v>FILODENDRO (PHILODENDRON BIPINNATIFIDUM)</v>
          </cell>
          <cell r="C2461" t="str">
            <v>DÚZIA</v>
          </cell>
          <cell r="D2461">
            <v>83.97</v>
          </cell>
        </row>
        <row r="2462">
          <cell r="A2462">
            <v>180319</v>
          </cell>
          <cell r="B2462" t="str">
            <v>HERA (HEDERA HELIX)</v>
          </cell>
          <cell r="C2462" t="str">
            <v>DÚZIA</v>
          </cell>
          <cell r="D2462">
            <v>47.36</v>
          </cell>
        </row>
        <row r="2463">
          <cell r="A2463">
            <v>180321</v>
          </cell>
          <cell r="B2463" t="str">
            <v>LÍRIO (HEMEROCALLIS FLAVA)</v>
          </cell>
          <cell r="C2463" t="str">
            <v>DÚZIA</v>
          </cell>
          <cell r="D2463">
            <v>69.12</v>
          </cell>
        </row>
        <row r="2464">
          <cell r="A2464">
            <v>180323</v>
          </cell>
          <cell r="B2464" t="str">
            <v>MARIA SEM VERGONHA (IMPATIENS SPP)</v>
          </cell>
          <cell r="C2464" t="str">
            <v>DÚZIA</v>
          </cell>
          <cell r="D2464">
            <v>52</v>
          </cell>
        </row>
        <row r="2465">
          <cell r="A2465">
            <v>180325</v>
          </cell>
          <cell r="B2465" t="str">
            <v>MONSTERA (MONSTERA DELICIOSA)</v>
          </cell>
          <cell r="C2465" t="str">
            <v>UN</v>
          </cell>
          <cell r="D2465">
            <v>123.69</v>
          </cell>
        </row>
        <row r="2466">
          <cell r="A2466">
            <v>180327</v>
          </cell>
          <cell r="B2466" t="str">
            <v>PILEA (PILEA CADIEREI)</v>
          </cell>
          <cell r="C2466" t="str">
            <v>DÚZIA</v>
          </cell>
          <cell r="D2466">
            <v>46.27</v>
          </cell>
        </row>
        <row r="2467">
          <cell r="A2467">
            <v>180329</v>
          </cell>
          <cell r="B2467" t="str">
            <v>VEDELIA (WEDELIA PALUDARIS)</v>
          </cell>
          <cell r="C2467" t="str">
            <v>DÚZIA</v>
          </cell>
          <cell r="D2467">
            <v>52.12</v>
          </cell>
        </row>
        <row r="2468">
          <cell r="A2468">
            <v>180341</v>
          </cell>
          <cell r="B2468" t="str">
            <v>IPOMÉIA (IPOMEIA LEARII)</v>
          </cell>
          <cell r="C2468" t="str">
            <v>UN</v>
          </cell>
          <cell r="D2468">
            <v>60.71</v>
          </cell>
        </row>
        <row r="2469">
          <cell r="A2469">
            <v>180343</v>
          </cell>
          <cell r="B2469" t="str">
            <v>JASMIM ESTRELA (TRACHELOSPERMOM JASMINDA)</v>
          </cell>
          <cell r="C2469" t="str">
            <v>UN</v>
          </cell>
          <cell r="D2469">
            <v>65.25</v>
          </cell>
        </row>
        <row r="2470">
          <cell r="A2470">
            <v>180345</v>
          </cell>
          <cell r="B2470" t="str">
            <v>LÁGRIMA DE CRISTO (CLERODENDRON THOMSONAE)</v>
          </cell>
          <cell r="C2470" t="str">
            <v>UN</v>
          </cell>
          <cell r="D2470">
            <v>63.71</v>
          </cell>
        </row>
        <row r="2471">
          <cell r="A2471">
            <v>180347</v>
          </cell>
          <cell r="B2471" t="str">
            <v>MARACUJÁ (PASSIFLORA COERULEA)</v>
          </cell>
          <cell r="C2471" t="str">
            <v>UN</v>
          </cell>
          <cell r="D2471">
            <v>58.92</v>
          </cell>
        </row>
        <row r="2472">
          <cell r="A2472">
            <v>180349</v>
          </cell>
          <cell r="B2472" t="str">
            <v>PRIMAVERA (BOUGAINVILLEA GLABRA)</v>
          </cell>
          <cell r="C2472" t="str">
            <v>UN</v>
          </cell>
          <cell r="D2472">
            <v>84.13</v>
          </cell>
        </row>
        <row r="2473">
          <cell r="A2473">
            <v>180351</v>
          </cell>
          <cell r="B2473" t="str">
            <v>TUMBERGIA (THUNBERGIA GRANDIFLORA)</v>
          </cell>
          <cell r="C2473" t="str">
            <v>UN</v>
          </cell>
          <cell r="D2473">
            <v>58.62</v>
          </cell>
        </row>
        <row r="2474">
          <cell r="A2474">
            <v>180353</v>
          </cell>
          <cell r="B2474" t="str">
            <v>UNHA DE GATO (FICUS PUMILA)</v>
          </cell>
          <cell r="C2474" t="str">
            <v>UN</v>
          </cell>
          <cell r="D2474">
            <v>7.81</v>
          </cell>
        </row>
        <row r="2475">
          <cell r="A2475">
            <v>180361</v>
          </cell>
          <cell r="B2475" t="str">
            <v>ABUTILOM (ABUTILON STRIATUM)</v>
          </cell>
          <cell r="C2475" t="str">
            <v>UN</v>
          </cell>
          <cell r="D2475">
            <v>47.72</v>
          </cell>
        </row>
        <row r="2476">
          <cell r="A2476">
            <v>180363</v>
          </cell>
          <cell r="B2476" t="str">
            <v>ACALIFA (ACALYPHA WILKESIANA)</v>
          </cell>
          <cell r="C2476" t="str">
            <v>UN</v>
          </cell>
          <cell r="D2476">
            <v>57.38</v>
          </cell>
        </row>
        <row r="2477">
          <cell r="A2477">
            <v>180365</v>
          </cell>
          <cell r="B2477" t="str">
            <v>ALAMANDA (ALLAMANDA NERIIFOLIA)</v>
          </cell>
          <cell r="C2477" t="str">
            <v>UN</v>
          </cell>
          <cell r="D2477">
            <v>55.12</v>
          </cell>
        </row>
        <row r="2478">
          <cell r="A2478">
            <v>180367</v>
          </cell>
          <cell r="B2478" t="str">
            <v>AZALÉA (RHODODENDRON INDICUM)</v>
          </cell>
          <cell r="C2478" t="str">
            <v>UN</v>
          </cell>
          <cell r="D2478">
            <v>69.55</v>
          </cell>
        </row>
        <row r="2479">
          <cell r="A2479">
            <v>180369</v>
          </cell>
          <cell r="B2479" t="str">
            <v>BAMBUZINHO (BAMBUZA GRACILIS)</v>
          </cell>
          <cell r="C2479" t="str">
            <v>UN</v>
          </cell>
          <cell r="D2479">
            <v>68.64</v>
          </cell>
        </row>
        <row r="2480">
          <cell r="A2480">
            <v>180371</v>
          </cell>
          <cell r="B2480" t="str">
            <v>BELA EMÍLIA (PLUMBAGO CAPENSIS)</v>
          </cell>
          <cell r="C2480" t="str">
            <v>UN</v>
          </cell>
          <cell r="D2480">
            <v>42.9</v>
          </cell>
        </row>
        <row r="2481">
          <cell r="A2481">
            <v>180373</v>
          </cell>
          <cell r="B2481" t="str">
            <v>CAMARÃO (BELOPERONE GUTATA)</v>
          </cell>
          <cell r="C2481" t="str">
            <v>UN</v>
          </cell>
          <cell r="D2481">
            <v>48</v>
          </cell>
        </row>
        <row r="2482">
          <cell r="A2482">
            <v>180375</v>
          </cell>
          <cell r="B2482" t="str">
            <v>COSMOS (COSMOS BIPINNATUS)</v>
          </cell>
          <cell r="C2482" t="str">
            <v>UN</v>
          </cell>
          <cell r="D2482">
            <v>37.65</v>
          </cell>
        </row>
        <row r="2483">
          <cell r="A2483">
            <v>180377</v>
          </cell>
          <cell r="B2483" t="str">
            <v>DRACENA (DRACAENA FRAGRANS)</v>
          </cell>
          <cell r="C2483" t="str">
            <v>UN</v>
          </cell>
          <cell r="D2483">
            <v>57.28</v>
          </cell>
        </row>
        <row r="2484">
          <cell r="A2484">
            <v>180379</v>
          </cell>
          <cell r="B2484" t="str">
            <v>ESPONJINHA (CALLIANDRA TWEEDII)</v>
          </cell>
          <cell r="C2484" t="str">
            <v>UN</v>
          </cell>
          <cell r="D2484">
            <v>60.63</v>
          </cell>
        </row>
        <row r="2485">
          <cell r="A2485">
            <v>180383</v>
          </cell>
          <cell r="B2485" t="str">
            <v>HIBISCO (HIBISCUS ROSA SINENSIS)</v>
          </cell>
          <cell r="C2485" t="str">
            <v>UN</v>
          </cell>
          <cell r="D2485">
            <v>50.69</v>
          </cell>
        </row>
        <row r="2486">
          <cell r="A2486">
            <v>180385</v>
          </cell>
          <cell r="B2486" t="str">
            <v>MALVAVISCO (MALVAVISCUS MOLLIS)</v>
          </cell>
          <cell r="C2486" t="str">
            <v>UN</v>
          </cell>
          <cell r="D2486">
            <v>48.32</v>
          </cell>
        </row>
        <row r="2487">
          <cell r="A2487">
            <v>180387</v>
          </cell>
          <cell r="B2487" t="str">
            <v>PIRACANTA (PYRACANTHA COCCINEA)</v>
          </cell>
          <cell r="C2487" t="str">
            <v>UN</v>
          </cell>
          <cell r="D2487">
            <v>56.85</v>
          </cell>
        </row>
        <row r="2488">
          <cell r="A2488">
            <v>180603</v>
          </cell>
          <cell r="B2488" t="str">
            <v>MULTI EXERCITADOR CONJUGADO COM 6 FUNÇÕES</v>
          </cell>
          <cell r="C2488" t="str">
            <v>UN</v>
          </cell>
          <cell r="D2488">
            <v>7126.16</v>
          </cell>
        </row>
        <row r="2489">
          <cell r="A2489">
            <v>181000</v>
          </cell>
          <cell r="B2489" t="str">
            <v>TRATAMENTO PAISAGÍSTICO DE PISOS</v>
          </cell>
          <cell r="C2489" t="str">
            <v>.</v>
          </cell>
          <cell r="D2489" t="str">
            <v>.</v>
          </cell>
        </row>
        <row r="2490">
          <cell r="A2490">
            <v>181050</v>
          </cell>
          <cell r="B2490" t="str">
            <v>NR.10 - ORLA PARA ÁRVORE EM PARALELEPÍPEDO - 1,20 X 1,20 M</v>
          </cell>
          <cell r="C2490" t="str">
            <v>UN</v>
          </cell>
          <cell r="D2490">
            <v>347.14</v>
          </cell>
        </row>
        <row r="2491">
          <cell r="A2491">
            <v>181056</v>
          </cell>
          <cell r="B2491" t="str">
            <v>ORLA DE SEPARAÇÃO EM CONCRETO NC.26</v>
          </cell>
          <cell r="C2491" t="str">
            <v>M</v>
          </cell>
          <cell r="D2491">
            <v>103.83</v>
          </cell>
        </row>
        <row r="2492">
          <cell r="A2492">
            <v>181060</v>
          </cell>
          <cell r="B2492" t="str">
            <v>GRELHA DE CONCRETO PARA PISOS GRAMADOS 60X45X9,5CM</v>
          </cell>
          <cell r="C2492" t="str">
            <v>M2</v>
          </cell>
          <cell r="D2492">
            <v>94.42</v>
          </cell>
        </row>
        <row r="2493">
          <cell r="A2493">
            <v>181090</v>
          </cell>
          <cell r="B2493" t="str">
            <v>TORNEIRA PARA JARDIM  HD.16</v>
          </cell>
          <cell r="C2493" t="str">
            <v>UN</v>
          </cell>
          <cell r="D2493">
            <v>492.51</v>
          </cell>
        </row>
        <row r="2494">
          <cell r="A2494">
            <v>181200</v>
          </cell>
          <cell r="B2494" t="str">
            <v>MOBILIÁRIO EXTERNO</v>
          </cell>
          <cell r="C2494" t="str">
            <v>.</v>
          </cell>
          <cell r="D2494" t="str">
            <v>.</v>
          </cell>
        </row>
        <row r="2495">
          <cell r="A2495">
            <v>181201</v>
          </cell>
          <cell r="B2495" t="str">
            <v>IC.01 - BANCO DE CONCRETO POLIDO COM PINTURA EM POLIURETANO</v>
          </cell>
          <cell r="C2495" t="str">
            <v>M</v>
          </cell>
          <cell r="D2495">
            <v>312.49</v>
          </cell>
        </row>
        <row r="2496">
          <cell r="A2496">
            <v>181202</v>
          </cell>
          <cell r="B2496" t="str">
            <v>IC.02 - CONJUNTO MESA E BANCOS EM CONCRETO</v>
          </cell>
          <cell r="C2496" t="str">
            <v>CJ</v>
          </cell>
          <cell r="D2496">
            <v>1833.88</v>
          </cell>
        </row>
        <row r="2497">
          <cell r="A2497">
            <v>181203</v>
          </cell>
          <cell r="B2497" t="str">
            <v>IC.03 - BANCO EM CONCRETO APARENTE - L=40CM</v>
          </cell>
          <cell r="C2497" t="str">
            <v>M</v>
          </cell>
          <cell r="D2497">
            <v>289.89</v>
          </cell>
        </row>
        <row r="2498">
          <cell r="A2498">
            <v>181204</v>
          </cell>
          <cell r="B2498" t="str">
            <v>IC.04 - BANCO EM CONCRETO APARENTE - L=50CM</v>
          </cell>
          <cell r="C2498" t="str">
            <v>M</v>
          </cell>
          <cell r="D2498">
            <v>319.83</v>
          </cell>
        </row>
        <row r="2499">
          <cell r="A2499">
            <v>181205</v>
          </cell>
          <cell r="B2499" t="str">
            <v>IC.05 - BANCO EM CONCRETO APARENTE COM BALANÇO DE 40CM</v>
          </cell>
          <cell r="C2499" t="str">
            <v>M</v>
          </cell>
          <cell r="D2499">
            <v>440.47</v>
          </cell>
        </row>
        <row r="2500">
          <cell r="A2500">
            <v>181206</v>
          </cell>
          <cell r="B2500" t="str">
            <v>IC.06 - BANCO EM CONCRETO APARENTE, TIPO PMSP</v>
          </cell>
          <cell r="C2500" t="str">
            <v>M</v>
          </cell>
          <cell r="D2500">
            <v>328.01</v>
          </cell>
        </row>
        <row r="2501">
          <cell r="A2501">
            <v>181212</v>
          </cell>
          <cell r="B2501" t="str">
            <v>IV.02/03 - BANCO EM BLOCOS DE CONCRETO APARENTE</v>
          </cell>
          <cell r="C2501" t="str">
            <v>M</v>
          </cell>
          <cell r="D2501">
            <v>508.26</v>
          </cell>
        </row>
        <row r="2502">
          <cell r="A2502">
            <v>181217</v>
          </cell>
          <cell r="B2502" t="str">
            <v xml:space="preserve"> IV.07 - BANCO EM ALVENARIA APARENTE E CONCRETO</v>
          </cell>
          <cell r="C2502" t="str">
            <v>M</v>
          </cell>
          <cell r="D2502">
            <v>372.95</v>
          </cell>
        </row>
        <row r="2503">
          <cell r="A2503">
            <v>181218</v>
          </cell>
          <cell r="B2503" t="str">
            <v xml:space="preserve"> IV.08 - BANCO EM ALVENARIA REVESTIDA E CONCRETO</v>
          </cell>
          <cell r="C2503" t="str">
            <v>M</v>
          </cell>
          <cell r="D2503">
            <v>404.17</v>
          </cell>
        </row>
        <row r="2504">
          <cell r="A2504">
            <v>181219</v>
          </cell>
          <cell r="B2504" t="str">
            <v xml:space="preserve"> IV.09 - BANCO JARDINEIRA EM ALVENARIA DE TIJOLO APARENTE</v>
          </cell>
          <cell r="C2504" t="str">
            <v>M</v>
          </cell>
          <cell r="D2504">
            <v>536.01</v>
          </cell>
        </row>
        <row r="2505">
          <cell r="A2505">
            <v>181300</v>
          </cell>
          <cell r="B2505" t="str">
            <v>BRINQUEDOS EDIFICADOS</v>
          </cell>
          <cell r="C2505" t="str">
            <v>.</v>
          </cell>
          <cell r="D2505" t="str">
            <v>.</v>
          </cell>
        </row>
        <row r="2506">
          <cell r="A2506">
            <v>181321</v>
          </cell>
          <cell r="B2506" t="str">
            <v>RV.01 - MINI ANFITEATRO</v>
          </cell>
          <cell r="C2506" t="str">
            <v>UN</v>
          </cell>
          <cell r="D2506">
            <v>12508.19</v>
          </cell>
        </row>
        <row r="2507">
          <cell r="A2507">
            <v>181326</v>
          </cell>
          <cell r="B2507" t="str">
            <v>RV.06 - MURAL EM ALVENARIA</v>
          </cell>
          <cell r="C2507" t="str">
            <v>UN</v>
          </cell>
          <cell r="D2507">
            <v>3173.59</v>
          </cell>
        </row>
        <row r="2508">
          <cell r="A2508">
            <v>181341</v>
          </cell>
          <cell r="B2508" t="str">
            <v>RV.11 - TANQUE DE AREIA - GENÉRICO - ESCAVAÇÃO E APILOAMENTO</v>
          </cell>
          <cell r="C2508" t="str">
            <v>M3</v>
          </cell>
          <cell r="D2508">
            <v>62.24</v>
          </cell>
        </row>
        <row r="2509">
          <cell r="A2509">
            <v>181342</v>
          </cell>
          <cell r="B2509" t="str">
            <v>RV.11 - TANQUE DE AREIA - GENÉRICO - DRENAGEM</v>
          </cell>
          <cell r="C2509" t="str">
            <v>M</v>
          </cell>
          <cell r="D2509">
            <v>100.91</v>
          </cell>
        </row>
        <row r="2510">
          <cell r="A2510">
            <v>181343</v>
          </cell>
          <cell r="B2510" t="str">
            <v>RV.11 - TANQUE DE AREIA - GENÉRICO - LASTRO DE CONCRETO</v>
          </cell>
          <cell r="C2510" t="str">
            <v>M3</v>
          </cell>
          <cell r="D2510">
            <v>497.77</v>
          </cell>
        </row>
        <row r="2511">
          <cell r="A2511">
            <v>181344</v>
          </cell>
          <cell r="B2511" t="str">
            <v>RV.11 - TANQUE DE AREIA - GENÉRICO - BORDA BAIXA</v>
          </cell>
          <cell r="C2511" t="str">
            <v>M</v>
          </cell>
          <cell r="D2511">
            <v>392.78</v>
          </cell>
        </row>
        <row r="2512">
          <cell r="A2512">
            <v>181345</v>
          </cell>
          <cell r="B2512" t="str">
            <v>RV.11 - TANQUE DE AREIA - GENÉRICO - BORDA ALTA</v>
          </cell>
          <cell r="C2512" t="str">
            <v>M</v>
          </cell>
          <cell r="D2512">
            <v>491.2</v>
          </cell>
        </row>
        <row r="2513">
          <cell r="A2513">
            <v>181346</v>
          </cell>
          <cell r="B2513" t="str">
            <v>RV.11 - TANQUE DE AREIA - GENÉRICO - FORNECIMENTO E APLICAÇÃO DE AREIA LAVADA</v>
          </cell>
          <cell r="C2513" t="str">
            <v>M3</v>
          </cell>
          <cell r="D2513">
            <v>175.58</v>
          </cell>
        </row>
        <row r="2514">
          <cell r="A2514">
            <v>181351</v>
          </cell>
          <cell r="B2514" t="str">
            <v>BRINQUEDO - TRENZINHO DE TUBOS DE CONCRETO/FABES</v>
          </cell>
          <cell r="C2514" t="str">
            <v>UN</v>
          </cell>
          <cell r="D2514">
            <v>4618.33</v>
          </cell>
        </row>
        <row r="2515">
          <cell r="A2515">
            <v>181353</v>
          </cell>
          <cell r="B2515" t="str">
            <v>RV.07 - FORTINHO</v>
          </cell>
          <cell r="C2515" t="str">
            <v>UN</v>
          </cell>
          <cell r="D2515">
            <v>7198.17</v>
          </cell>
        </row>
        <row r="2516">
          <cell r="A2516">
            <v>181400</v>
          </cell>
          <cell r="B2516" t="str">
            <v>BRINQUEDOS INDUSTRIALIZADOS</v>
          </cell>
          <cell r="C2516" t="str">
            <v>.</v>
          </cell>
          <cell r="D2516" t="str">
            <v>.</v>
          </cell>
        </row>
        <row r="2517">
          <cell r="A2517">
            <v>181405</v>
          </cell>
          <cell r="B2517" t="str">
            <v>CARROSSEL PARA 20 LUGARES,  DIÂMETRO 2,20M, FORNECIMENTO E INSTALAÇÃO</v>
          </cell>
          <cell r="C2517" t="str">
            <v>UN</v>
          </cell>
          <cell r="D2517">
            <v>3086.87</v>
          </cell>
        </row>
        <row r="2518">
          <cell r="A2518">
            <v>181408</v>
          </cell>
          <cell r="B2518" t="str">
            <v>ESCORREGADOR COMPR=3,00M H=1,80M - ESTRUTURA METÁLICA</v>
          </cell>
          <cell r="C2518" t="str">
            <v>UN</v>
          </cell>
          <cell r="D2518">
            <v>3002.89</v>
          </cell>
        </row>
        <row r="2519">
          <cell r="A2519">
            <v>181411</v>
          </cell>
          <cell r="B2519" t="str">
            <v>GANGORRA COM 3 PRANCHAS COMPR=3,00M H=0,70M - ESTRUTURA METÁLICA</v>
          </cell>
          <cell r="C2519" t="str">
            <v>UN</v>
          </cell>
          <cell r="D2519">
            <v>2034.24</v>
          </cell>
        </row>
        <row r="2520">
          <cell r="A2520">
            <v>181415</v>
          </cell>
          <cell r="B2520" t="str">
            <v>BALANÇO DE 3 LUGARES COM PNEUS COMPR=4,50M H=2,50M - ESTRUTURA METÁLICA</v>
          </cell>
          <cell r="C2520" t="str">
            <v>UN</v>
          </cell>
          <cell r="D2520">
            <v>2183.98</v>
          </cell>
        </row>
        <row r="2521">
          <cell r="A2521">
            <v>181416</v>
          </cell>
          <cell r="B2521" t="str">
            <v>BRINQUEDO TIPO BALANÇO FRONTAL DUPLO PARA CADEIRANTE COM ESTRUTURA EM TUBOS DE AÇO CARBONO - INSTALADO</v>
          </cell>
          <cell r="C2521" t="str">
            <v>UN</v>
          </cell>
          <cell r="D2521">
            <v>16195.03</v>
          </cell>
        </row>
        <row r="2522">
          <cell r="A2522">
            <v>181422</v>
          </cell>
          <cell r="B2522" t="str">
            <v>ESCADA HORIZONTAL COMPR=1,80M H=1,80M - ESTRUTURA METÁLICA</v>
          </cell>
          <cell r="C2522" t="str">
            <v>UN</v>
          </cell>
          <cell r="D2522">
            <v>1599.1</v>
          </cell>
        </row>
        <row r="2523">
          <cell r="A2523">
            <v>181424</v>
          </cell>
          <cell r="B2523" t="str">
            <v>GAIOLA LABIRINTO (1,5X1,5X2,0)M - ESTRUTURA METÁLICA</v>
          </cell>
          <cell r="C2523" t="str">
            <v>UN</v>
          </cell>
          <cell r="D2523">
            <v>2951.13</v>
          </cell>
        </row>
        <row r="2524">
          <cell r="A2524">
            <v>181430</v>
          </cell>
          <cell r="B2524" t="str">
            <v>PLACAS DE E.V.A. ESP.30MM PARA USO INTERNO, TIPO TATAMI, COLOCADAS</v>
          </cell>
          <cell r="C2524" t="str">
            <v>M2</v>
          </cell>
          <cell r="D2524">
            <v>100.67</v>
          </cell>
        </row>
        <row r="2525">
          <cell r="A2525">
            <v>181441</v>
          </cell>
          <cell r="B2525" t="str">
            <v>PLAYGROUND BRINQUEDOS DE MADEIRA - CASA TARZAN COM RAMPA ESCALADA, ESCORREGADOR, PONTE E ESCADA MARINHEIRO</v>
          </cell>
          <cell r="C2525" t="str">
            <v>UN</v>
          </cell>
          <cell r="D2525">
            <v>8454.15</v>
          </cell>
        </row>
        <row r="2526">
          <cell r="A2526">
            <v>181442</v>
          </cell>
          <cell r="B2526" t="str">
            <v>PLAYGROUND BRINQUEDOS DE MADEIRA - CASA TARZAN COM RAMPA ESCALADA, ESCORREGADOR E ESCADA MARINHEIRO</v>
          </cell>
          <cell r="C2526" t="str">
            <v>UN</v>
          </cell>
          <cell r="D2526">
            <v>7103.53</v>
          </cell>
        </row>
        <row r="2527">
          <cell r="A2527">
            <v>181443</v>
          </cell>
          <cell r="B2527" t="str">
            <v>PLAYGROUND BRINQUEDOS DE MADEIRA - CASA TARZAN COM ESCORREGADOR E ESCADA MARINHEIRO</v>
          </cell>
          <cell r="C2527" t="str">
            <v>UN</v>
          </cell>
          <cell r="D2527">
            <v>4978.49</v>
          </cell>
        </row>
        <row r="2528">
          <cell r="A2528">
            <v>181444</v>
          </cell>
          <cell r="B2528" t="str">
            <v>PLAYGROUND BRINQUEDOS DE MADEIRA - DOIS CAVALINHOS E DUAS GANGORRAS</v>
          </cell>
          <cell r="C2528" t="str">
            <v>UN</v>
          </cell>
          <cell r="D2528">
            <v>3810.07</v>
          </cell>
        </row>
        <row r="2529">
          <cell r="A2529">
            <v>181445</v>
          </cell>
          <cell r="B2529" t="str">
            <v>PLAYGROUND BRINQUEDOS DE MADEIRA - ESCORREGADOR ( ALT.=1,80M COMP.=3,00M)</v>
          </cell>
          <cell r="C2529" t="str">
            <v>UN</v>
          </cell>
          <cell r="D2529">
            <v>2141.66</v>
          </cell>
        </row>
        <row r="2530">
          <cell r="A2530">
            <v>181446</v>
          </cell>
          <cell r="B2530" t="str">
            <v>PLAYGROUND BRINQUEDOS DE MADEIRA - GANGORRA DUPLA</v>
          </cell>
          <cell r="C2530" t="str">
            <v>UN</v>
          </cell>
          <cell r="D2530">
            <v>1405.61</v>
          </cell>
        </row>
        <row r="2531">
          <cell r="A2531">
            <v>181447</v>
          </cell>
          <cell r="B2531" t="str">
            <v>PLAYGROUND BRINQUEDOS DE MADEIRA - ARGOLA E TRAPÉZIO</v>
          </cell>
          <cell r="C2531" t="str">
            <v>UN</v>
          </cell>
          <cell r="D2531">
            <v>1428.51</v>
          </cell>
        </row>
        <row r="2532">
          <cell r="A2532">
            <v>181448</v>
          </cell>
          <cell r="B2532" t="str">
            <v>PLAYGROUND BRINQUEDOS DE MADEIRA - BALANÇA DUPLA</v>
          </cell>
          <cell r="C2532" t="str">
            <v>UN</v>
          </cell>
          <cell r="D2532">
            <v>2362.34</v>
          </cell>
        </row>
        <row r="2533">
          <cell r="A2533">
            <v>181449</v>
          </cell>
          <cell r="B2533" t="str">
            <v>PLAYGROUND BRINQUEDOS DE MADEIRA - ESCADA HORIZONTAL</v>
          </cell>
          <cell r="C2533" t="str">
            <v>UN</v>
          </cell>
          <cell r="D2533">
            <v>1570.92</v>
          </cell>
        </row>
        <row r="2534">
          <cell r="A2534">
            <v>181500</v>
          </cell>
          <cell r="B2534" t="str">
            <v>BRINQUEDOS - SERVIÇOS</v>
          </cell>
          <cell r="C2534" t="str">
            <v>.</v>
          </cell>
          <cell r="D2534" t="str">
            <v>.</v>
          </cell>
        </row>
        <row r="2535">
          <cell r="A2535">
            <v>181501</v>
          </cell>
          <cell r="B2535" t="str">
            <v>APARELHOS DE GINÁTICA EM MADEIRA - BARRA DUPLA EM DOIS NIVEIS</v>
          </cell>
          <cell r="C2535" t="str">
            <v>UN</v>
          </cell>
          <cell r="D2535">
            <v>1311.4</v>
          </cell>
        </row>
        <row r="2536">
          <cell r="A2536">
            <v>181502</v>
          </cell>
          <cell r="B2536" t="str">
            <v>APARELHOS DE GINÁTICA EM MADEIRA - BARREIRA SIMPLES</v>
          </cell>
          <cell r="C2536" t="str">
            <v>UN</v>
          </cell>
          <cell r="D2536">
            <v>1289.3699999999999</v>
          </cell>
        </row>
        <row r="2537">
          <cell r="A2537">
            <v>181503</v>
          </cell>
          <cell r="B2537" t="str">
            <v>APARELHOS DE GINÁTICA EM MADEIRA - BARRAS PARALELAS</v>
          </cell>
          <cell r="C2537" t="str">
            <v>UN</v>
          </cell>
          <cell r="D2537">
            <v>1252.72</v>
          </cell>
        </row>
        <row r="2538">
          <cell r="A2538">
            <v>181510</v>
          </cell>
          <cell r="B2538" t="str">
            <v>CARACOL - DEMARCAÇÃO DE PISO (RD-06)</v>
          </cell>
          <cell r="C2538" t="str">
            <v>UN</v>
          </cell>
          <cell r="D2538">
            <v>360.02</v>
          </cell>
        </row>
        <row r="2539">
          <cell r="A2539">
            <v>181513</v>
          </cell>
          <cell r="B2539" t="str">
            <v>AMARELINHA DEMARCAÇÃO DE PISO (RD-05)</v>
          </cell>
          <cell r="C2539" t="str">
            <v>UN</v>
          </cell>
          <cell r="D2539">
            <v>181.08</v>
          </cell>
        </row>
        <row r="2540">
          <cell r="A2540">
            <v>181514</v>
          </cell>
          <cell r="B2540" t="str">
            <v>XADREZ - DEMARCAÇÃO DE PISO (RD-04)</v>
          </cell>
          <cell r="C2540" t="str">
            <v>UN</v>
          </cell>
          <cell r="D2540">
            <v>1155.8900000000001</v>
          </cell>
        </row>
        <row r="2541">
          <cell r="A2541">
            <v>181550</v>
          </cell>
          <cell r="B2541" t="str">
            <v>FORNECIMENTO E APLICAÇÃO DE AREIA FINA</v>
          </cell>
          <cell r="C2541" t="str">
            <v>M3</v>
          </cell>
          <cell r="D2541">
            <v>235.22</v>
          </cell>
        </row>
        <row r="2542">
          <cell r="A2542">
            <v>181551</v>
          </cell>
          <cell r="B2542" t="str">
            <v>FORNECIMENTO E APLICAÇÃO  DE PEDRA N.2</v>
          </cell>
          <cell r="C2542" t="str">
            <v>M3</v>
          </cell>
          <cell r="D2542">
            <v>216.62</v>
          </cell>
        </row>
        <row r="2543">
          <cell r="A2543">
            <v>181601</v>
          </cell>
          <cell r="B2543" t="str">
            <v>SURF DUPLO CONJUGADO (EXERCITADOR PARA IDOSOS)</v>
          </cell>
          <cell r="C2543" t="str">
            <v>UN</v>
          </cell>
          <cell r="D2543">
            <v>2436.5700000000002</v>
          </cell>
        </row>
        <row r="2544">
          <cell r="A2544">
            <v>181602</v>
          </cell>
          <cell r="B2544" t="str">
            <v>ROTAÇÃO DIAGONAL DUPLA - APARELHO DUPLO CONJUGADO</v>
          </cell>
          <cell r="C2544" t="str">
            <v>UN</v>
          </cell>
          <cell r="D2544">
            <v>2008.63</v>
          </cell>
        </row>
        <row r="2545">
          <cell r="A2545">
            <v>181603</v>
          </cell>
          <cell r="B2545" t="str">
            <v>MULTI EXERCITADOR CONJUGADO COM 6 FUNÇÕES</v>
          </cell>
          <cell r="C2545" t="str">
            <v>UN</v>
          </cell>
          <cell r="D2545">
            <v>7126.16</v>
          </cell>
        </row>
        <row r="2546">
          <cell r="A2546">
            <v>181604</v>
          </cell>
          <cell r="B2546" t="str">
            <v>SIMULADOR DE CAVALGADA</v>
          </cell>
          <cell r="C2546" t="str">
            <v>UN</v>
          </cell>
          <cell r="D2546">
            <v>4338.08</v>
          </cell>
        </row>
        <row r="2547">
          <cell r="A2547">
            <v>181605</v>
          </cell>
          <cell r="B2547" t="str">
            <v>SIMULADOR DE CAVALGADA TRIPLO</v>
          </cell>
          <cell r="C2547" t="str">
            <v>UN</v>
          </cell>
          <cell r="D2547">
            <v>5111.57</v>
          </cell>
        </row>
        <row r="2548">
          <cell r="A2548">
            <v>181606</v>
          </cell>
          <cell r="B2548" t="str">
            <v>ALONGADOR COM 3 ALTURAS CONJUGADO</v>
          </cell>
          <cell r="C2548" t="str">
            <v>UN</v>
          </cell>
          <cell r="D2548">
            <v>2719.31</v>
          </cell>
        </row>
        <row r="2549">
          <cell r="A2549">
            <v>181607</v>
          </cell>
          <cell r="B2549" t="str">
            <v>PRESSÃO DE PERNAS TRIPLO CONJUGADO</v>
          </cell>
          <cell r="C2549" t="str">
            <v>UN</v>
          </cell>
          <cell r="D2549">
            <v>3967.65</v>
          </cell>
        </row>
        <row r="2550">
          <cell r="A2550">
            <v>181608</v>
          </cell>
          <cell r="B2550" t="str">
            <v>REMADA SENTADA</v>
          </cell>
          <cell r="C2550" t="str">
            <v>UN</v>
          </cell>
          <cell r="D2550">
            <v>2301.54</v>
          </cell>
        </row>
        <row r="2551">
          <cell r="A2551">
            <v>181609</v>
          </cell>
          <cell r="B2551" t="str">
            <v>SIMULADOR DE CAMINHADA DUPLO CONJUGADO</v>
          </cell>
          <cell r="C2551" t="str">
            <v>UN</v>
          </cell>
          <cell r="D2551">
            <v>4137.3900000000003</v>
          </cell>
        </row>
        <row r="2552">
          <cell r="A2552">
            <v>181610</v>
          </cell>
          <cell r="B2552" t="str">
            <v>SIMULADOR DE CAMINHADA TRIPLO CONJUGADO</v>
          </cell>
          <cell r="C2552" t="str">
            <v>UN</v>
          </cell>
          <cell r="D2552">
            <v>5794.87</v>
          </cell>
        </row>
        <row r="2553">
          <cell r="A2553">
            <v>181611</v>
          </cell>
          <cell r="B2553" t="str">
            <v>ROTAÇÃO VERTICAL DUPLO</v>
          </cell>
          <cell r="C2553" t="str">
            <v>UN</v>
          </cell>
          <cell r="D2553">
            <v>1291.6300000000001</v>
          </cell>
        </row>
        <row r="2554">
          <cell r="A2554">
            <v>181612</v>
          </cell>
          <cell r="B2554" t="str">
            <v>ROTAÇÃO VERTICAL TRIPLO CONJUGADO</v>
          </cell>
          <cell r="C2554" t="str">
            <v>UN</v>
          </cell>
          <cell r="D2554">
            <v>1701.04</v>
          </cell>
        </row>
        <row r="2555">
          <cell r="A2555">
            <v>181613</v>
          </cell>
          <cell r="B2555" t="str">
            <v>ESQUI DUPLO CONJUGADO</v>
          </cell>
          <cell r="C2555" t="str">
            <v>UN</v>
          </cell>
          <cell r="D2555">
            <v>5311.55</v>
          </cell>
        </row>
        <row r="2556">
          <cell r="A2556">
            <v>181614</v>
          </cell>
          <cell r="B2556" t="str">
            <v>ESQUI TRIPLO CONJUGADO</v>
          </cell>
          <cell r="C2556" t="str">
            <v>UN</v>
          </cell>
          <cell r="D2556">
            <v>7473.25</v>
          </cell>
        </row>
        <row r="2557">
          <cell r="A2557">
            <v>181615</v>
          </cell>
          <cell r="B2557" t="str">
            <v>BICICLETA DE CADEIRA INDIVIDUAL</v>
          </cell>
          <cell r="C2557" t="str">
            <v>UN</v>
          </cell>
          <cell r="D2557">
            <v>1945.45</v>
          </cell>
        </row>
        <row r="2558">
          <cell r="A2558">
            <v>181616</v>
          </cell>
          <cell r="B2558" t="str">
            <v>BICICLETA DE CADEIRA TRIPLA</v>
          </cell>
          <cell r="C2558" t="str">
            <v>UN</v>
          </cell>
          <cell r="D2558">
            <v>5329.16</v>
          </cell>
        </row>
        <row r="2559">
          <cell r="A2559">
            <v>181617</v>
          </cell>
          <cell r="B2559" t="str">
            <v>PUXADOR PEITORAL DUPLO STAR</v>
          </cell>
          <cell r="C2559" t="str">
            <v>UN</v>
          </cell>
          <cell r="D2559">
            <v>3746.7</v>
          </cell>
        </row>
        <row r="2560">
          <cell r="A2560">
            <v>181618</v>
          </cell>
          <cell r="B2560" t="str">
            <v>TWIST TRIPLO</v>
          </cell>
          <cell r="C2560" t="str">
            <v>UN</v>
          </cell>
          <cell r="D2560">
            <v>2880.47</v>
          </cell>
        </row>
        <row r="2561">
          <cell r="A2561">
            <v>181619</v>
          </cell>
          <cell r="B2561" t="str">
            <v>PLACA ORIENTADORA VERTICAL</v>
          </cell>
          <cell r="C2561" t="str">
            <v>UN</v>
          </cell>
          <cell r="D2561">
            <v>3264.93</v>
          </cell>
        </row>
        <row r="2562">
          <cell r="A2562">
            <v>181620</v>
          </cell>
          <cell r="B2562" t="str">
            <v>LIXEIRA DUPLA</v>
          </cell>
          <cell r="C2562" t="str">
            <v>UN</v>
          </cell>
          <cell r="D2562">
            <v>1129.08</v>
          </cell>
        </row>
        <row r="2563">
          <cell r="A2563">
            <v>186000</v>
          </cell>
          <cell r="B2563" t="str">
            <v>RETIRADAS</v>
          </cell>
          <cell r="C2563" t="str">
            <v>.</v>
          </cell>
          <cell r="D2563" t="str">
            <v>.</v>
          </cell>
        </row>
        <row r="2564">
          <cell r="A2564">
            <v>186007</v>
          </cell>
          <cell r="B2564" t="str">
            <v>RETIRADA DE GRAMA</v>
          </cell>
          <cell r="C2564" t="str">
            <v>M2</v>
          </cell>
          <cell r="D2564">
            <v>5.56</v>
          </cell>
        </row>
        <row r="2565">
          <cell r="A2565">
            <v>187000</v>
          </cell>
          <cell r="B2565" t="str">
            <v>RECOLOCAÇÕES</v>
          </cell>
          <cell r="C2565" t="str">
            <v>.</v>
          </cell>
          <cell r="D2565" t="str">
            <v>.</v>
          </cell>
        </row>
        <row r="2566">
          <cell r="A2566">
            <v>187007</v>
          </cell>
          <cell r="B2566" t="str">
            <v>RECOLOCAÇÃO DE GRAMA</v>
          </cell>
          <cell r="C2566" t="str">
            <v>M2</v>
          </cell>
          <cell r="D2566">
            <v>43.5</v>
          </cell>
        </row>
        <row r="2567">
          <cell r="A2567">
            <v>187040</v>
          </cell>
          <cell r="B2567" t="str">
            <v>TRANSPLANTE DE ÁRVORES COM DIÂMETRO ATÉ 30CM</v>
          </cell>
          <cell r="C2567" t="str">
            <v>UN</v>
          </cell>
          <cell r="D2567">
            <v>1516.08</v>
          </cell>
        </row>
        <row r="2568">
          <cell r="A2568">
            <v>187041</v>
          </cell>
          <cell r="B2568" t="str">
            <v>TRANSPLANTE DE ÁRVORES COM DAP MAIOR OU IGUAL A 30CM</v>
          </cell>
          <cell r="C2568" t="str">
            <v>UN</v>
          </cell>
          <cell r="D2568">
            <v>10492.08</v>
          </cell>
        </row>
        <row r="2569">
          <cell r="A2569">
            <v>188000</v>
          </cell>
          <cell r="B2569" t="str">
            <v>SERVIÇOS PARCIAIS</v>
          </cell>
          <cell r="C2569" t="str">
            <v>.</v>
          </cell>
          <cell r="D2569" t="str">
            <v>.</v>
          </cell>
        </row>
        <row r="2570">
          <cell r="A2570">
            <v>188001</v>
          </cell>
          <cell r="B2570" t="str">
            <v>REVOLVIMENTO E AJUSTE DO SOLO</v>
          </cell>
          <cell r="C2570" t="str">
            <v>M2</v>
          </cell>
          <cell r="D2570">
            <v>9.27</v>
          </cell>
        </row>
        <row r="2571">
          <cell r="A2571">
            <v>188011</v>
          </cell>
          <cell r="B2571" t="str">
            <v>TERRA PREPARADA PARA PLANTIO</v>
          </cell>
          <cell r="C2571" t="str">
            <v>M3</v>
          </cell>
          <cell r="D2571">
            <v>289.22000000000003</v>
          </cell>
        </row>
        <row r="2572">
          <cell r="A2572">
            <v>188013</v>
          </cell>
          <cell r="B2572" t="str">
            <v>CALCAREO DOLOMITICO</v>
          </cell>
          <cell r="C2572" t="str">
            <v>KG</v>
          </cell>
          <cell r="D2572">
            <v>1.1499999999999999</v>
          </cell>
        </row>
        <row r="2573">
          <cell r="A2573">
            <v>188015</v>
          </cell>
          <cell r="B2573" t="str">
            <v>ADUBO QUÍMICO NPK, 10:10:10</v>
          </cell>
          <cell r="C2573" t="str">
            <v>KG</v>
          </cell>
          <cell r="D2573">
            <v>7.67</v>
          </cell>
        </row>
        <row r="2574">
          <cell r="A2574">
            <v>188030</v>
          </cell>
          <cell r="B2574" t="str">
            <v>PREPARO DO SOLO PARA PLANTIO DE GRAMA BATATAES</v>
          </cell>
          <cell r="C2574" t="str">
            <v>M2</v>
          </cell>
          <cell r="D2574">
            <v>9.27</v>
          </cell>
        </row>
        <row r="2575">
          <cell r="A2575">
            <v>188035</v>
          </cell>
          <cell r="B2575" t="str">
            <v>RECOLOCAÇÃO DE TERRA DE JARDIM</v>
          </cell>
          <cell r="C2575" t="str">
            <v>M3</v>
          </cell>
          <cell r="D2575">
            <v>323.8</v>
          </cell>
        </row>
        <row r="2576">
          <cell r="A2576">
            <v>200000</v>
          </cell>
          <cell r="B2576" t="str">
            <v>SERVICOS TECNICOS</v>
          </cell>
        </row>
        <row r="2577">
          <cell r="A2577">
            <v>200100</v>
          </cell>
          <cell r="B2577" t="str">
            <v>TOPOGRAFIA</v>
          </cell>
          <cell r="C2577" t="str">
            <v>.</v>
          </cell>
          <cell r="D2577" t="str">
            <v>.</v>
          </cell>
        </row>
        <row r="2578">
          <cell r="A2578">
            <v>200101</v>
          </cell>
          <cell r="B2578" t="str">
            <v>LEVANTAMENTO PLANIMÉTRICO DE PERÍMETRO - ATÉ 1.000M</v>
          </cell>
          <cell r="C2578" t="str">
            <v>GL</v>
          </cell>
          <cell r="D2578">
            <v>3085.99</v>
          </cell>
        </row>
        <row r="2579">
          <cell r="A2579">
            <v>200102</v>
          </cell>
          <cell r="B2579" t="str">
            <v>LEVANTAMENTO PLANIMÉTRICO DE PERÍMETRO - EXCEDENTE 1.000M</v>
          </cell>
          <cell r="C2579" t="str">
            <v>M</v>
          </cell>
          <cell r="D2579">
            <v>2.4</v>
          </cell>
        </row>
        <row r="2580">
          <cell r="A2580">
            <v>200113</v>
          </cell>
          <cell r="B2580" t="str">
            <v>LEVANTAMENTO PLANIALTIMÉTRICO DE ÁREAS - ATÉ 10.000M2</v>
          </cell>
          <cell r="C2580" t="str">
            <v>GL</v>
          </cell>
          <cell r="D2580">
            <v>5890.14</v>
          </cell>
        </row>
        <row r="2581">
          <cell r="A2581">
            <v>200114</v>
          </cell>
          <cell r="B2581" t="str">
            <v>LEVANTAMENTO PLANIALTIMÉTRICO DE ÁREAS - EXCEDENTE A 10.000M2</v>
          </cell>
          <cell r="C2581" t="str">
            <v>M2</v>
          </cell>
          <cell r="D2581">
            <v>0.5</v>
          </cell>
        </row>
        <row r="2582">
          <cell r="A2582">
            <v>200121</v>
          </cell>
          <cell r="B2582" t="str">
            <v>ACRÉSCIMO FACE AO GRAU DE DIFICULDADE - TERRENO ACIDENTADO</v>
          </cell>
          <cell r="C2582" t="str">
            <v>%</v>
          </cell>
          <cell r="D2582">
            <v>20</v>
          </cell>
        </row>
        <row r="2583">
          <cell r="A2583">
            <v>200122</v>
          </cell>
          <cell r="B2583" t="str">
            <v>ACRÉSCIMO FACE AO GRAU DE DIFICULDADE - TERRENO COBERTO PARA VEGETAÇÃO</v>
          </cell>
          <cell r="C2583" t="str">
            <v>%</v>
          </cell>
          <cell r="D2583">
            <v>50</v>
          </cell>
        </row>
        <row r="2584">
          <cell r="A2584">
            <v>200123</v>
          </cell>
          <cell r="B2584" t="str">
            <v>ACRÉSCIMO FACE AO GRAU DE DIFICULDADE - TERRENO PANTANOSO</v>
          </cell>
          <cell r="C2584" t="str">
            <v>%</v>
          </cell>
          <cell r="D2584">
            <v>100</v>
          </cell>
        </row>
        <row r="2585">
          <cell r="A2585">
            <v>200124</v>
          </cell>
          <cell r="B2585" t="str">
            <v>ACRÉSCIMO FACE AO GRAU DE DIFICULDADE - TERRENO COM CADASTRO</v>
          </cell>
          <cell r="C2585" t="str">
            <v>%</v>
          </cell>
          <cell r="D2585">
            <v>30</v>
          </cell>
        </row>
        <row r="2586">
          <cell r="A2586">
            <v>200131</v>
          </cell>
          <cell r="B2586" t="str">
            <v>ACRÉSCIMO PARA ELABORAÇÃO DE CÁLCULOS - ÁREAS, DISTÂNCIAS E AZIMUTES</v>
          </cell>
          <cell r="C2586" t="str">
            <v>%</v>
          </cell>
          <cell r="D2586">
            <v>10</v>
          </cell>
        </row>
        <row r="2587">
          <cell r="A2587">
            <v>200132</v>
          </cell>
          <cell r="B2587" t="str">
            <v>ACRÉSCIMO PARA ELABORAÇÃO DE CÁLCULOS - NIVELAMENTO DE SECÇÕES TRANSVERSAIS</v>
          </cell>
          <cell r="C2587" t="str">
            <v>%</v>
          </cell>
          <cell r="D2587">
            <v>50</v>
          </cell>
        </row>
        <row r="2588">
          <cell r="A2588">
            <v>200133</v>
          </cell>
          <cell r="B2588" t="str">
            <v>ACRÉSCIMO PARA ELABORAÇÃO DE CÁLCULOS - MOVIMENTO DE TERRA</v>
          </cell>
          <cell r="C2588" t="str">
            <v>%</v>
          </cell>
          <cell r="D2588">
            <v>10</v>
          </cell>
        </row>
        <row r="2589">
          <cell r="A2589">
            <v>200200</v>
          </cell>
          <cell r="B2589" t="str">
            <v>SONDAGEM</v>
          </cell>
          <cell r="C2589" t="str">
            <v>.</v>
          </cell>
          <cell r="D2589" t="str">
            <v>.</v>
          </cell>
        </row>
        <row r="2590">
          <cell r="A2590">
            <v>200201</v>
          </cell>
          <cell r="B2590" t="str">
            <v>TRADO MANUAL</v>
          </cell>
          <cell r="C2590" t="str">
            <v>M</v>
          </cell>
          <cell r="D2590">
            <v>89.06</v>
          </cell>
        </row>
        <row r="2591">
          <cell r="A2591">
            <v>200202</v>
          </cell>
          <cell r="B2591" t="str">
            <v>MOBILIZAÇÃO E INSTALAÇÃO DE 1  EQUIPAMENTO PARA EXECUÇÃO DE SONDAGEM A PERCUSSÃO</v>
          </cell>
          <cell r="C2591" t="str">
            <v>UN</v>
          </cell>
          <cell r="D2591">
            <v>674.26</v>
          </cell>
        </row>
        <row r="2592">
          <cell r="A2592">
            <v>200203</v>
          </cell>
          <cell r="B2592" t="str">
            <v>DESLOCAMENTO DE EQUIPAMENTO ENTRE FUROS EM TERRENO PLANO, CONSIDERANDO A DISTÂNCIA ATÉ 100M, PARA SONDAGEM A PERCUSSÃO</v>
          </cell>
          <cell r="C2592" t="str">
            <v>UN</v>
          </cell>
          <cell r="D2592">
            <v>95.68</v>
          </cell>
        </row>
        <row r="2593">
          <cell r="A2593">
            <v>200204</v>
          </cell>
          <cell r="B2593" t="str">
            <v>DESLOCAMENTO DE EQUIPAMENTO ENTRE FUROS EM TERRENO PLANO, CONSIDERANDO A DISTÂNCIA DE 100 À 200M, PARA FUNDAÇÃO A PERCUSSÃO</v>
          </cell>
          <cell r="C2593" t="str">
            <v>UN</v>
          </cell>
          <cell r="D2593">
            <v>191.37</v>
          </cell>
        </row>
        <row r="2594">
          <cell r="A2594">
            <v>200205</v>
          </cell>
          <cell r="B2594" t="str">
            <v>DESLOCAMENTO DE EQUIPAMENTO ENTRE FUROS EM TERRENO PLANO, CONSIDERANDO A DISTÂNCIA ACIMA DE 200M, PARA SONDAGEM A PERCUSSÃO</v>
          </cell>
          <cell r="C2594" t="str">
            <v>UN</v>
          </cell>
          <cell r="D2594">
            <v>287.05</v>
          </cell>
        </row>
        <row r="2595">
          <cell r="A2595">
            <v>200206</v>
          </cell>
          <cell r="B2595" t="str">
            <v>DESLOCAMENTO DE EQUIPAMENTO ENTRE FUROS EM TERRENO ACIDENTADO, CONSIDERANDO A DISTÂNCIA ATÉ 50M, PARA SONDAGEM A PERCUSSÃO</v>
          </cell>
          <cell r="C2595" t="str">
            <v>UN</v>
          </cell>
          <cell r="D2595">
            <v>95.68</v>
          </cell>
        </row>
        <row r="2596">
          <cell r="A2596">
            <v>200207</v>
          </cell>
          <cell r="B2596" t="str">
            <v>DESLOCAMENTO DE EQUIPAMENTO ENTRE FUROS EM TERRENO ACIDENTADO, CONSIDERANDO A DISTÂNCIA ACIMA DE 50M, PARA SONDAGEM A PERCUSSÃO</v>
          </cell>
          <cell r="C2596" t="str">
            <v>UN</v>
          </cell>
          <cell r="D2596">
            <v>167</v>
          </cell>
        </row>
        <row r="2597">
          <cell r="A2597">
            <v>200208</v>
          </cell>
          <cell r="B2597" t="str">
            <v>EXECUÇÃO DE PLATAFORMA EM TERRENO ALAGADIÇO OU ACIDENTADO, PARA SONDAGEM A PERCUSSÃO</v>
          </cell>
          <cell r="C2597" t="str">
            <v>UN</v>
          </cell>
          <cell r="D2597">
            <v>221.03</v>
          </cell>
        </row>
        <row r="2598">
          <cell r="A2598">
            <v>200209</v>
          </cell>
          <cell r="B2598" t="str">
            <v>PERFURAÇÃO E EXECUÇÃO DE ENSAIO PENETROMÉTRICO OU DE LAVAGEM POR TEMPO</v>
          </cell>
          <cell r="C2598" t="str">
            <v>M</v>
          </cell>
          <cell r="D2598">
            <v>137.78</v>
          </cell>
        </row>
        <row r="2599">
          <cell r="A2599">
            <v>200300</v>
          </cell>
          <cell r="B2599" t="str">
            <v>SERVIÇOS TÉCNICOS</v>
          </cell>
          <cell r="C2599" t="str">
            <v>.</v>
          </cell>
          <cell r="D2599" t="str">
            <v>.</v>
          </cell>
        </row>
        <row r="2600">
          <cell r="A2600">
            <v>200301</v>
          </cell>
          <cell r="B2600" t="str">
            <v>COORDENADOR GERAL</v>
          </cell>
          <cell r="C2600" t="str">
            <v>H</v>
          </cell>
          <cell r="D2600">
            <v>470.95</v>
          </cell>
        </row>
        <row r="2601">
          <cell r="A2601">
            <v>200302</v>
          </cell>
          <cell r="B2601" t="str">
            <v>ENGENHEIRO/ ARQUITETO SÊNIOR</v>
          </cell>
          <cell r="C2601" t="str">
            <v>H</v>
          </cell>
          <cell r="D2601">
            <v>255.04</v>
          </cell>
        </row>
        <row r="2602">
          <cell r="A2602">
            <v>200303</v>
          </cell>
          <cell r="B2602" t="str">
            <v>ENGENHEIRO/ ARQUITETO JUNIOR</v>
          </cell>
          <cell r="C2602" t="str">
            <v>H</v>
          </cell>
          <cell r="D2602">
            <v>163.15</v>
          </cell>
        </row>
        <row r="2603">
          <cell r="A2603">
            <v>200304</v>
          </cell>
          <cell r="B2603" t="str">
            <v>ENGENHEIRO/ ARQUITETO PLENO</v>
          </cell>
          <cell r="C2603" t="str">
            <v>H</v>
          </cell>
          <cell r="D2603">
            <v>171.08</v>
          </cell>
        </row>
        <row r="2604">
          <cell r="A2604">
            <v>200305</v>
          </cell>
          <cell r="B2604" t="str">
            <v>PROJETISTA</v>
          </cell>
          <cell r="C2604" t="str">
            <v>H</v>
          </cell>
          <cell r="D2604">
            <v>93.34</v>
          </cell>
        </row>
        <row r="2605">
          <cell r="A2605">
            <v>200306</v>
          </cell>
          <cell r="B2605" t="str">
            <v>DESENHISTA PROJETISTA</v>
          </cell>
          <cell r="C2605" t="str">
            <v>H</v>
          </cell>
          <cell r="D2605">
            <v>55.7</v>
          </cell>
        </row>
        <row r="2606">
          <cell r="A2606">
            <v>200307</v>
          </cell>
          <cell r="B2606" t="str">
            <v>COORDENADOR SETORIAL</v>
          </cell>
          <cell r="C2606" t="str">
            <v>H</v>
          </cell>
          <cell r="D2606">
            <v>470.95</v>
          </cell>
        </row>
        <row r="2607">
          <cell r="A2607">
            <v>200308</v>
          </cell>
          <cell r="B2607" t="str">
            <v>CONSULTOR</v>
          </cell>
          <cell r="C2607" t="str">
            <v>H</v>
          </cell>
          <cell r="D2607">
            <v>470.95</v>
          </cell>
        </row>
        <row r="2608">
          <cell r="A2608">
            <v>200309</v>
          </cell>
          <cell r="B2608" t="str">
            <v>PROJETISTA CADISTA</v>
          </cell>
          <cell r="C2608" t="str">
            <v>H</v>
          </cell>
          <cell r="D2608">
            <v>55.7</v>
          </cell>
        </row>
        <row r="2609">
          <cell r="A2609">
            <v>200321</v>
          </cell>
          <cell r="B2609" t="str">
            <v>DESENVOLVIMENTO DE PRANCHA DE DESENHO TÉCNICO/ DETALHAMENTO FORMATO A1</v>
          </cell>
          <cell r="C2609" t="str">
            <v>UN</v>
          </cell>
          <cell r="D2609">
            <v>1702.3</v>
          </cell>
        </row>
        <row r="2610">
          <cell r="A2610">
            <v>200324</v>
          </cell>
          <cell r="B2610" t="str">
            <v>DESENHISTA CADISTA</v>
          </cell>
          <cell r="C2610" t="str">
            <v>H</v>
          </cell>
          <cell r="D2610">
            <v>55.7</v>
          </cell>
        </row>
        <row r="2611">
          <cell r="A2611">
            <v>200350</v>
          </cell>
          <cell r="B2611" t="str">
            <v>SERVIÇO DE PLOTAGEM EM PAPEL SULFITE, TAMANHO A1, PRETO E BRANCO</v>
          </cell>
          <cell r="C2611" t="str">
            <v>UN</v>
          </cell>
          <cell r="D2611">
            <v>10.119999999999999</v>
          </cell>
        </row>
        <row r="2612">
          <cell r="A2612">
            <v>200351</v>
          </cell>
          <cell r="B2612" t="str">
            <v>SERVIÇO DE PLOTAGEM EM PAPEL SULFITE, TAMANHO A0, PRETO E BRANCO</v>
          </cell>
          <cell r="C2612" t="str">
            <v>UN</v>
          </cell>
          <cell r="D2612">
            <v>13.39</v>
          </cell>
        </row>
        <row r="2613">
          <cell r="A2613">
            <v>200352</v>
          </cell>
          <cell r="B2613" t="str">
            <v>SERVIÇO DE PLOTAGEM EM PAPEL SULFITE, TAMANHO A1, COLORIDA</v>
          </cell>
          <cell r="C2613" t="str">
            <v>UN</v>
          </cell>
          <cell r="D2613">
            <v>14.26</v>
          </cell>
        </row>
        <row r="2614">
          <cell r="A2614">
            <v>200353</v>
          </cell>
          <cell r="B2614" t="str">
            <v>SERVIÇO DE PLOTAGEM EM PAPEL SULFITE, TAMANHO A0, COLORIDA</v>
          </cell>
          <cell r="C2614" t="str">
            <v>UN</v>
          </cell>
          <cell r="D2614">
            <v>19.29</v>
          </cell>
        </row>
        <row r="2615">
          <cell r="A2615">
            <v>200354</v>
          </cell>
          <cell r="B2615" t="str">
            <v>CÓPIA XEROX EM TAMANHO OFÍCIO, UMA FACE, PRETO E BRANCO</v>
          </cell>
          <cell r="C2615" t="str">
            <v>UN</v>
          </cell>
          <cell r="D2615">
            <v>0.72</v>
          </cell>
        </row>
        <row r="2616">
          <cell r="A2616">
            <v>200355</v>
          </cell>
          <cell r="B2616" t="str">
            <v>CÓPIA XEROX EM TAMANHO OFÍCIO, UMA FACE, COLORIDA</v>
          </cell>
          <cell r="C2616" t="str">
            <v>UN</v>
          </cell>
          <cell r="D2616">
            <v>2.4700000000000002</v>
          </cell>
        </row>
        <row r="2617">
          <cell r="A2617">
            <v>200356</v>
          </cell>
          <cell r="B2617" t="str">
            <v>CÓPIA XEROX EM TAMANHO A3, UMA FACE, PRETO E BRANCO</v>
          </cell>
          <cell r="C2617" t="str">
            <v>UN</v>
          </cell>
          <cell r="D2617">
            <v>1.07</v>
          </cell>
        </row>
        <row r="2618">
          <cell r="A2618">
            <v>200357</v>
          </cell>
          <cell r="B2618" t="str">
            <v>CÓPIA XEROX EM TAMANHO A3, UMA FACE, COLORIDA</v>
          </cell>
          <cell r="C2618" t="str">
            <v>UN</v>
          </cell>
          <cell r="D2618">
            <v>5.41</v>
          </cell>
        </row>
        <row r="2619">
          <cell r="A2619">
            <v>200358</v>
          </cell>
          <cell r="B2619" t="str">
            <v>CÓPIA XEROX - PRETO E BRANCO</v>
          </cell>
          <cell r="C2619" t="str">
            <v>M2</v>
          </cell>
          <cell r="D2619">
            <v>15.77</v>
          </cell>
        </row>
        <row r="2620">
          <cell r="A2620">
            <v>200359</v>
          </cell>
          <cell r="B2620" t="str">
            <v>ENGENHEIRO DA OBRA</v>
          </cell>
          <cell r="C2620" t="str">
            <v>H</v>
          </cell>
          <cell r="D2620">
            <v>164.93</v>
          </cell>
        </row>
        <row r="2621">
          <cell r="A2621">
            <v>200360</v>
          </cell>
          <cell r="B2621" t="str">
            <v>PROJETO BÁSICO (PRANCHA A1)</v>
          </cell>
          <cell r="C2621" t="str">
            <v>UN</v>
          </cell>
          <cell r="D2621">
            <v>4497.26</v>
          </cell>
        </row>
        <row r="2622">
          <cell r="A2622">
            <v>200361</v>
          </cell>
          <cell r="B2622" t="str">
            <v>PROJETO EXECUTIVO (PRANCHA A1)</v>
          </cell>
          <cell r="C2622" t="str">
            <v>UN</v>
          </cell>
          <cell r="D2622">
            <v>3395.62</v>
          </cell>
        </row>
        <row r="2623">
          <cell r="A2623">
            <v>200370</v>
          </cell>
          <cell r="B2623" t="str">
            <v>LEVANTAMENTO CADASTRAL DE EDIFICAÇÃO ATÉ 500M2</v>
          </cell>
          <cell r="C2623" t="str">
            <v>UN</v>
          </cell>
          <cell r="D2623">
            <v>4115.09</v>
          </cell>
        </row>
        <row r="2624">
          <cell r="A2624">
            <v>200371</v>
          </cell>
          <cell r="B2624" t="str">
            <v>LEVANTAMENTO CADASTRAL DE EDIFICAÇÃO EXCEDENTE ENTRE 501M2 À 2000M2</v>
          </cell>
          <cell r="C2624" t="str">
            <v>M2</v>
          </cell>
          <cell r="D2624">
            <v>7</v>
          </cell>
        </row>
        <row r="2625">
          <cell r="A2625">
            <v>200372</v>
          </cell>
          <cell r="B2625" t="str">
            <v>LEVANTAMENTO CADASTRAL DE EDIFICAÇÃO EXCEDENTE ENTRE 2001M2 À 5000M2</v>
          </cell>
          <cell r="C2625" t="str">
            <v>M2</v>
          </cell>
          <cell r="D2625">
            <v>6.17</v>
          </cell>
        </row>
        <row r="2626">
          <cell r="A2626">
            <v>200373</v>
          </cell>
          <cell r="B2626" t="str">
            <v>LEVANTAMENTO CADASTRAL DE EDIFICAÇÃO EXCEDENTE ACIMA DE 5001M2</v>
          </cell>
          <cell r="C2626" t="str">
            <v>M2</v>
          </cell>
          <cell r="D2626">
            <v>3.7</v>
          </cell>
        </row>
        <row r="2627">
          <cell r="A2627">
            <v>200374</v>
          </cell>
          <cell r="B2627" t="str">
            <v>LEVANTAMENTO CADASTRAL INSTALAÇÕES ELÉTRICAS ATÉ 500M2</v>
          </cell>
          <cell r="C2627" t="str">
            <v>GL</v>
          </cell>
          <cell r="D2627">
            <v>2626.2</v>
          </cell>
        </row>
        <row r="2628">
          <cell r="A2628">
            <v>200375</v>
          </cell>
          <cell r="B2628" t="str">
            <v>LEVANT. CADASTRAL INSTALAÇÕES ELÉTRICAS EXCEDENTE ENTRE 501M2 À 2000M2</v>
          </cell>
          <cell r="C2628" t="str">
            <v>M2</v>
          </cell>
          <cell r="D2628">
            <v>4.46</v>
          </cell>
        </row>
        <row r="2629">
          <cell r="A2629">
            <v>200376</v>
          </cell>
          <cell r="B2629" t="str">
            <v>LEVANTAMENTO CADASTRAL INSTALAÇÕES ELÉTRICAS EXCEDENTE ENTRE 2001M2 À 5000M2</v>
          </cell>
          <cell r="C2629" t="str">
            <v>M2</v>
          </cell>
          <cell r="D2629">
            <v>3.94</v>
          </cell>
        </row>
        <row r="2630">
          <cell r="A2630">
            <v>200377</v>
          </cell>
          <cell r="B2630" t="str">
            <v>LEVANTAMENTO CADASTRAL INSTALAÇÕES ELÉTRICAS EXCEDENTE ACIMA DE  5000M2</v>
          </cell>
          <cell r="C2630" t="str">
            <v>M2</v>
          </cell>
          <cell r="D2630">
            <v>2.36</v>
          </cell>
        </row>
        <row r="2631">
          <cell r="A2631">
            <v>200378</v>
          </cell>
          <cell r="B2631" t="str">
            <v>LEVANTAMENTO CADASTRAL INSTALAÇÕES HIDRO-SANITÁRIAS ATÉ 500M2</v>
          </cell>
          <cell r="C2631" t="str">
            <v>UN</v>
          </cell>
          <cell r="D2631">
            <v>1973.61</v>
          </cell>
        </row>
        <row r="2632">
          <cell r="A2632">
            <v>200379</v>
          </cell>
          <cell r="B2632" t="str">
            <v>LEVANTAMENTO CADASTRAL INSTALAÇÕES HIDRO-SANITÁRIAS EXCEDENTE ENTRE 501M2 À 2000M2</v>
          </cell>
          <cell r="C2632" t="str">
            <v>M2</v>
          </cell>
          <cell r="D2632">
            <v>3.36</v>
          </cell>
        </row>
        <row r="2633">
          <cell r="A2633">
            <v>200380</v>
          </cell>
          <cell r="B2633" t="str">
            <v>LEVANTAMENTO CADASTRAL INSTALAÇÕES HIDRO-SANITÁRIAS EXCEDENTE ENTRE 2001 M2 À 5000M2</v>
          </cell>
          <cell r="C2633" t="str">
            <v>M2</v>
          </cell>
          <cell r="D2633">
            <v>2.96</v>
          </cell>
        </row>
        <row r="2634">
          <cell r="A2634">
            <v>200381</v>
          </cell>
          <cell r="B2634" t="str">
            <v>LEVANTAMENTO CADASTRAL INSTALAÇÕES HIDRO-SANITÁRIAS EXCEDENTE ACIMA DE 5000M2</v>
          </cell>
          <cell r="C2634" t="str">
            <v>M2</v>
          </cell>
          <cell r="D2634">
            <v>1.78</v>
          </cell>
        </row>
        <row r="2635">
          <cell r="A2635">
            <v>200441</v>
          </cell>
          <cell r="B2635" t="str">
            <v>CADASTRAMENTO DE VEGETAÇÃO ARBOREA ATÉ 30 EXEMPLARES</v>
          </cell>
          <cell r="C2635" t="str">
            <v>GL</v>
          </cell>
          <cell r="D2635">
            <v>3830.76</v>
          </cell>
        </row>
        <row r="2636">
          <cell r="A2636">
            <v>200442</v>
          </cell>
          <cell r="B2636" t="str">
            <v>CADASTRAMENTO/ INVENTÁRIO DE VEGETAÇÃO ARBOREA ACIMA DE 30 EXEMPLARES</v>
          </cell>
          <cell r="C2636" t="str">
            <v>UN</v>
          </cell>
          <cell r="D2636">
            <v>104.93</v>
          </cell>
        </row>
        <row r="2637">
          <cell r="A2637">
            <v>200530</v>
          </cell>
          <cell r="B2637" t="str">
            <v>PARECER TÉCNICO DE FUNDAÇÃO PARA ÁREA CONSTRUÍDA ATÉ 2000M2</v>
          </cell>
          <cell r="C2637" t="str">
            <v>GL</v>
          </cell>
          <cell r="D2637">
            <v>4709.47</v>
          </cell>
        </row>
        <row r="2638">
          <cell r="A2638">
            <v>200531</v>
          </cell>
          <cell r="B2638" t="str">
            <v>PARECER TÉCNICO DE FUNDAÇÃO PARA ÁREA CONSTRUÍDA DE 2001 À 5000M2</v>
          </cell>
          <cell r="C2638" t="str">
            <v>GL</v>
          </cell>
          <cell r="D2638">
            <v>7535.14</v>
          </cell>
        </row>
        <row r="2639">
          <cell r="A2639">
            <v>200532</v>
          </cell>
          <cell r="B2639" t="str">
            <v>PARECER TÉCNICO DE FUNDAÇÃO PARA ÁREA CONSTRUÍDA DE 5001 À 10000M2</v>
          </cell>
          <cell r="C2639" t="str">
            <v>GL</v>
          </cell>
          <cell r="D2639">
            <v>13186.5</v>
          </cell>
        </row>
        <row r="2640">
          <cell r="A2640">
            <v>200533</v>
          </cell>
          <cell r="B2640" t="str">
            <v>DESENVOLVIMENTO DE PROJETO TÉCNICO DE PREVENÇÃO E COMBATE A INCÊNDIO E APROVAÇÃO JUNTO AO CORPO DE BOMBEIROS PARA EDIFICAÇÕES ATÉ 2000 M2</v>
          </cell>
          <cell r="C2640" t="str">
            <v>GL</v>
          </cell>
          <cell r="D2640">
            <v>6888.45</v>
          </cell>
        </row>
        <row r="2641">
          <cell r="A2641">
            <v>200534</v>
          </cell>
          <cell r="B2641" t="str">
            <v>DESENVOLVIMENTO DE PROJETO TÉCNICO DE PREVENÇÃO E COMBATE A INCÊNDIO E APROVAÇÃO JUNTO AO CORPO DE BOMBEIROS PARA EDIFICAÇÕES DE 2001 M2 À 5000 M2</v>
          </cell>
          <cell r="C2641" t="str">
            <v>GL</v>
          </cell>
          <cell r="D2641">
            <v>8919.84</v>
          </cell>
        </row>
        <row r="2642">
          <cell r="A2642">
            <v>200535</v>
          </cell>
          <cell r="B2642" t="str">
            <v>DESENVOLVIMENTO DE PROJETO TÉCNICO DE PREVENÇÃO E COMBATE A INCÊNDIO E APROVAÇÃO JUNTO AO CORPO DE BOMBEIROS PARA EDIFICAÇÕES DE  5001 M2 À 10000 M2</v>
          </cell>
          <cell r="C2642" t="str">
            <v>GL</v>
          </cell>
          <cell r="D2642">
            <v>12084.65</v>
          </cell>
        </row>
        <row r="2643">
          <cell r="A2643">
            <v>200536</v>
          </cell>
          <cell r="B2643" t="str">
            <v>SERVIÇOS TÉCNICOS PROFISSIONAIS PARA OBTENÇÃO DO AVCB JUNTO AO CORPO DE BOMBEIROS PARA EDIFICAÇÕES ATÉ 2000 M2</v>
          </cell>
          <cell r="C2643" t="str">
            <v>GL</v>
          </cell>
          <cell r="D2643">
            <v>3804.57</v>
          </cell>
        </row>
        <row r="2644">
          <cell r="A2644">
            <v>200537</v>
          </cell>
          <cell r="B2644" t="str">
            <v>SERVIÇOS TÉCNICOS PROFISSIONAIS PARA OBTENÇÃO DO AVCB JUNTO AO CORPO DE BOMBEIROS PARA EDIFICAÇÕES DE 2001 À 5000 M2</v>
          </cell>
          <cell r="C2644" t="str">
            <v>GL</v>
          </cell>
          <cell r="D2644">
            <v>5706.86</v>
          </cell>
        </row>
        <row r="2645">
          <cell r="A2645">
            <v>200538</v>
          </cell>
          <cell r="B2645" t="str">
            <v>SERVIÇOS TÉCNICOS PROFISSIONAIS PARA OBTENÇÃO DO AVCB JUNTO AO CORPO DE BOMBEIROS PARA EDIFICAÇÕES DE 5001 À 10000 M2</v>
          </cell>
          <cell r="C2645" t="str">
            <v>GL</v>
          </cell>
          <cell r="D2645">
            <v>8560.2900000000009</v>
          </cell>
        </row>
        <row r="2646">
          <cell r="A2646">
            <v>200600</v>
          </cell>
          <cell r="B2646" t="str">
            <v>CONTROLE TECNOLÓGICO</v>
          </cell>
          <cell r="C2646" t="str">
            <v>.</v>
          </cell>
          <cell r="D2646" t="str">
            <v>.</v>
          </cell>
        </row>
        <row r="2647">
          <cell r="A2647">
            <v>200601</v>
          </cell>
          <cell r="B2647" t="str">
            <v>CONCRETO - ESTUDOS E ENSAIOS</v>
          </cell>
          <cell r="C2647" t="str">
            <v>UN</v>
          </cell>
          <cell r="D2647">
            <v>2632.08</v>
          </cell>
        </row>
        <row r="2648">
          <cell r="A2648">
            <v>200602</v>
          </cell>
          <cell r="B2648" t="str">
            <v>CONCRETO - ENSAIOS DE RUPTURA A COMPRESSÃO (CORPOS DE PROVA)</v>
          </cell>
          <cell r="C2648" t="str">
            <v>UN</v>
          </cell>
          <cell r="D2648">
            <v>20.22</v>
          </cell>
        </row>
        <row r="2649">
          <cell r="A2649">
            <v>200603</v>
          </cell>
          <cell r="B2649" t="str">
            <v>CONTROLE TECNOLÓGICO DE CONCRETO - MOBILIZAÇÃO PARA MOLDAGEM E/OU COLETA DOS CORPOS DE PROVA DE CONCRETO</v>
          </cell>
          <cell r="C2649" t="str">
            <v>VIAGEM</v>
          </cell>
          <cell r="D2649">
            <v>348.03</v>
          </cell>
        </row>
        <row r="2650">
          <cell r="A2650">
            <v>200604</v>
          </cell>
          <cell r="B2650" t="str">
            <v>CONTROLE TECNOLÓGICO DE CONCRETO MOLDAGEM DE CORPO DE PROVA</v>
          </cell>
          <cell r="C2650" t="str">
            <v>PERÍODO</v>
          </cell>
          <cell r="D2650">
            <v>229.89</v>
          </cell>
        </row>
        <row r="2651">
          <cell r="A2651">
            <v>200605</v>
          </cell>
          <cell r="B2651" t="str">
            <v>CONTROLE TECNOLÓGICO DE CONCRETO - ENSAIO DE ESCLEROMETRIA EM 10 PONTOS COM 16 TIROS POR PONTO</v>
          </cell>
          <cell r="C2651" t="str">
            <v>ENS.</v>
          </cell>
          <cell r="D2651">
            <v>2128.1799999999998</v>
          </cell>
        </row>
        <row r="2652">
          <cell r="A2652">
            <v>200611</v>
          </cell>
          <cell r="B2652" t="str">
            <v>AÇO - ENSAIOS DE TRAÇÃO EM BARRAS</v>
          </cell>
          <cell r="C2652" t="str">
            <v>UN</v>
          </cell>
          <cell r="D2652">
            <v>65.319999999999993</v>
          </cell>
        </row>
        <row r="2653">
          <cell r="A2653">
            <v>200612</v>
          </cell>
          <cell r="B2653" t="str">
            <v>AÇO - ENSAIOS DE DOBRAMENTO EM BARRAS</v>
          </cell>
          <cell r="C2653" t="str">
            <v>UN</v>
          </cell>
          <cell r="D2653">
            <v>17.38</v>
          </cell>
        </row>
        <row r="2654">
          <cell r="A2654">
            <v>200613</v>
          </cell>
          <cell r="B2654" t="str">
            <v>AÇO - ENSAIOS DE VERIFICAÇÃO DE BITOLA</v>
          </cell>
          <cell r="C2654" t="str">
            <v>UN</v>
          </cell>
          <cell r="D2654">
            <v>19.27</v>
          </cell>
        </row>
        <row r="2655">
          <cell r="A2655">
            <v>200614</v>
          </cell>
          <cell r="B2655" t="str">
            <v>ENSAIO DE ISOLAÇÃO DE CABO DE MÉDIA TENSÃO</v>
          </cell>
          <cell r="C2655" t="str">
            <v>Un</v>
          </cell>
          <cell r="D2655">
            <v>3045.94</v>
          </cell>
        </row>
        <row r="2656">
          <cell r="A2656">
            <v>200615</v>
          </cell>
          <cell r="B2656" t="str">
            <v>ENSAIO DE ISOLAÇÃO DE TRANFORMADOR DE POTÊNCIA</v>
          </cell>
          <cell r="C2656" t="str">
            <v>Un</v>
          </cell>
          <cell r="D2656">
            <v>3043.36</v>
          </cell>
        </row>
        <row r="2657">
          <cell r="A2657">
            <v>200616</v>
          </cell>
          <cell r="B2657" t="str">
            <v>ENSAIO DE RELAÇÃO DE TRANSFORMAÇÃO EM TRANSFORMADOR DE POTÊNCIA</v>
          </cell>
          <cell r="C2657" t="str">
            <v>Un</v>
          </cell>
          <cell r="D2657">
            <v>2872.79</v>
          </cell>
        </row>
        <row r="2658">
          <cell r="A2658">
            <v>200617</v>
          </cell>
          <cell r="B2658" t="str">
            <v>ENSAIO DE RESISTÊNCIA DE ISOLAÇÃO DE CHAVE SECCIONADORA CLASSE 15KV</v>
          </cell>
          <cell r="C2658" t="str">
            <v>Un</v>
          </cell>
          <cell r="D2658">
            <v>3005.54</v>
          </cell>
        </row>
        <row r="2659">
          <cell r="A2659">
            <v>200618</v>
          </cell>
          <cell r="B2659" t="str">
            <v>PARAMETRIZAÇÃO DO RELÊ DE PROTEÇÃO INDIRETA DE DISJUNTOR EM MÉDIA TENSÃO</v>
          </cell>
          <cell r="C2659" t="str">
            <v>Un</v>
          </cell>
          <cell r="D2659">
            <v>1973.14</v>
          </cell>
        </row>
      </sheetData>
      <sheetData sheetId="11">
        <row r="1">
          <cell r="A1" t="str">
            <v>CÓDIGO</v>
          </cell>
          <cell r="B1" t="str">
            <v>DESCRIÇÃO</v>
          </cell>
          <cell r="C1" t="str">
            <v>UNIDADE</v>
          </cell>
          <cell r="D1" t="str">
            <v>CUSTO UNITÁRIO R$ S/ BDI</v>
          </cell>
        </row>
        <row r="2">
          <cell r="A2">
            <v>10000</v>
          </cell>
          <cell r="B2" t="str">
            <v>ELEMENTOS DE FUNDAÇÃO</v>
          </cell>
          <cell r="D2" t="str">
            <v>.</v>
          </cell>
        </row>
        <row r="3">
          <cell r="A3">
            <v>10008</v>
          </cell>
          <cell r="B3" t="str">
            <v>ESCAVAÇÃO MECÂNICA D= 40 CM - P/ ESTACAS ESCAVADAS</v>
          </cell>
          <cell r="C3" t="str">
            <v>M</v>
          </cell>
          <cell r="D3">
            <v>25.23</v>
          </cell>
        </row>
        <row r="4">
          <cell r="A4">
            <v>10009</v>
          </cell>
          <cell r="B4" t="str">
            <v>ESCAVAÇÃO MECÂNICA D= 80 CM - P/ ESTACAS ESCAVADAS</v>
          </cell>
          <cell r="C4" t="str">
            <v>M</v>
          </cell>
          <cell r="D4">
            <v>54.32</v>
          </cell>
        </row>
        <row r="5">
          <cell r="A5">
            <v>10010</v>
          </cell>
          <cell r="B5" t="str">
            <v>CRAVAÇÃO DE ESTACAS MOLDADAS NO LOCAL TIPO STRAUSS D=25 CM (ATÉ 20 TON)</v>
          </cell>
          <cell r="C5" t="str">
            <v>M</v>
          </cell>
          <cell r="D5">
            <v>40.21</v>
          </cell>
        </row>
        <row r="6">
          <cell r="A6">
            <v>10011</v>
          </cell>
          <cell r="B6" t="str">
            <v>CRAVAÇÃO DE ESTACAS MOLDADAS NO LOCAL TIPO STRAUSS D=32 CM (ATÉ 30 TON)</v>
          </cell>
          <cell r="C6" t="str">
            <v>M</v>
          </cell>
          <cell r="D6">
            <v>47.68</v>
          </cell>
        </row>
        <row r="7">
          <cell r="A7">
            <v>10012</v>
          </cell>
          <cell r="B7" t="str">
            <v>CRAVAÇÃO DE ESTACAS MOLDADAS NO LOCAL TIPO STRAUSS D=38 CM (ATÉ 40 TON)</v>
          </cell>
          <cell r="C7" t="str">
            <v>M</v>
          </cell>
          <cell r="D7">
            <v>53.91</v>
          </cell>
        </row>
        <row r="8">
          <cell r="A8">
            <v>10013</v>
          </cell>
          <cell r="B8" t="str">
            <v>CRAVAÇÃO DE ESTACAS MOLDADAS NO LOCAL TIPO STRAUSS D=45 CM (ATÉ 60 TON)</v>
          </cell>
          <cell r="C8" t="str">
            <v>M</v>
          </cell>
          <cell r="D8">
            <v>87.78</v>
          </cell>
        </row>
        <row r="9">
          <cell r="A9">
            <v>10017</v>
          </cell>
          <cell r="B9" t="str">
            <v>ESCAVAÇÃO MECÂNICA D= 25 CM - P/ ESTACAS ESCAVADAS</v>
          </cell>
          <cell r="C9" t="str">
            <v>M</v>
          </cell>
          <cell r="D9">
            <v>16.12</v>
          </cell>
        </row>
        <row r="10">
          <cell r="A10">
            <v>10018</v>
          </cell>
          <cell r="B10" t="str">
            <v>ESCAVAÇÃO MECÂNICA D= 30 CM - P/ ESTACAS ESCAVADAS</v>
          </cell>
          <cell r="C10" t="str">
            <v>M</v>
          </cell>
          <cell r="D10">
            <v>17.84</v>
          </cell>
        </row>
        <row r="11">
          <cell r="A11">
            <v>10019</v>
          </cell>
          <cell r="B11" t="str">
            <v>ESCAVAÇÃO MECÂNICA D= 35 CM - P/ ESTACAS ESCAVADAS</v>
          </cell>
          <cell r="C11" t="str">
            <v>M</v>
          </cell>
          <cell r="D11">
            <v>22.06</v>
          </cell>
        </row>
        <row r="12">
          <cell r="A12">
            <v>10034</v>
          </cell>
          <cell r="B12" t="str">
            <v>CORTE DE PERFIL DE AÇO I - 10"</v>
          </cell>
          <cell r="C12" t="str">
            <v>Un</v>
          </cell>
          <cell r="D12">
            <v>157.91999999999999</v>
          </cell>
        </row>
        <row r="13">
          <cell r="A13">
            <v>10035</v>
          </cell>
          <cell r="B13" t="str">
            <v>CORTE DE PERFIL DE ACO I - 12"</v>
          </cell>
          <cell r="C13" t="str">
            <v>Un</v>
          </cell>
          <cell r="D13">
            <v>197.79</v>
          </cell>
        </row>
        <row r="14">
          <cell r="A14">
            <v>10036</v>
          </cell>
          <cell r="B14" t="str">
            <v>CORTE DE PERFIL DE ACO I - 15"</v>
          </cell>
          <cell r="C14" t="str">
            <v>Un</v>
          </cell>
          <cell r="D14">
            <v>202.8</v>
          </cell>
        </row>
        <row r="15">
          <cell r="A15">
            <v>10045</v>
          </cell>
          <cell r="B15" t="str">
            <v>EMENDA DE TOPO DE PERFIL DE AÇO I - 10"</v>
          </cell>
          <cell r="C15" t="str">
            <v>Un</v>
          </cell>
          <cell r="D15">
            <v>537.76</v>
          </cell>
        </row>
        <row r="16">
          <cell r="A16">
            <v>10046</v>
          </cell>
          <cell r="B16" t="str">
            <v>EMENDA DE TOPO DE PERFIL DE AÇO I - 12"</v>
          </cell>
          <cell r="C16" t="str">
            <v>Un</v>
          </cell>
          <cell r="D16">
            <v>632.59</v>
          </cell>
        </row>
        <row r="17">
          <cell r="A17">
            <v>10047</v>
          </cell>
          <cell r="B17" t="str">
            <v>EMENDA DE TOPO DE PERFIL DE AÇO I - 15"</v>
          </cell>
          <cell r="C17" t="str">
            <v>Un</v>
          </cell>
          <cell r="D17">
            <v>729.69</v>
          </cell>
        </row>
        <row r="18">
          <cell r="A18">
            <v>10060</v>
          </cell>
          <cell r="B18" t="str">
            <v>EMENDA DE ESTACA DE CONCRETO PRÉ MOLDADA 17 CM - 20 T</v>
          </cell>
          <cell r="C18" t="str">
            <v>Un</v>
          </cell>
          <cell r="D18">
            <v>56.44</v>
          </cell>
        </row>
        <row r="19">
          <cell r="A19">
            <v>10061</v>
          </cell>
          <cell r="B19" t="str">
            <v>EMENDA DE ESTACA DE CONCRETO PRÉ MOLDADA 20 CM - 30 T</v>
          </cell>
          <cell r="C19" t="str">
            <v>Un</v>
          </cell>
          <cell r="D19">
            <v>65.47</v>
          </cell>
        </row>
        <row r="20">
          <cell r="A20">
            <v>10062</v>
          </cell>
          <cell r="B20" t="str">
            <v>EMENDA DE ESTACA DE CONCRETO PRÉ MOLDADA 23 CM - 40 T</v>
          </cell>
          <cell r="C20" t="str">
            <v>Un</v>
          </cell>
          <cell r="D20">
            <v>70.36</v>
          </cell>
        </row>
        <row r="21">
          <cell r="A21">
            <v>10063</v>
          </cell>
          <cell r="B21" t="str">
            <v>EMENDA DE ESTACA DE CONCRETO PRÉ MOLDADA 28 CM - 60 T</v>
          </cell>
          <cell r="C21" t="str">
            <v>Un</v>
          </cell>
          <cell r="D21">
            <v>105.19</v>
          </cell>
        </row>
        <row r="22">
          <cell r="A22">
            <v>10064</v>
          </cell>
          <cell r="B22" t="str">
            <v>EMENDA DE ESTACA DE CONCRETO PRÉ MOLDADA 33 CM - 70 T</v>
          </cell>
          <cell r="C22" t="str">
            <v>Un</v>
          </cell>
          <cell r="D22">
            <v>119.28</v>
          </cell>
        </row>
        <row r="23">
          <cell r="A23">
            <v>10070</v>
          </cell>
          <cell r="B23" t="str">
            <v>EXECUÇÃO DE ESTACA TIPO HÉLICE DN 25CM P/ ATÉ 25TF</v>
          </cell>
          <cell r="C23" t="str">
            <v>M</v>
          </cell>
          <cell r="D23">
            <v>37.6</v>
          </cell>
        </row>
        <row r="24">
          <cell r="A24">
            <v>10071</v>
          </cell>
          <cell r="B24" t="str">
            <v>EXECUÇÃO DE ESTACA TIPO HÉLICE DN 30CM P/ ATÉ 35TF</v>
          </cell>
          <cell r="C24" t="str">
            <v>M</v>
          </cell>
          <cell r="D24">
            <v>45.31</v>
          </cell>
        </row>
        <row r="25">
          <cell r="A25">
            <v>10072</v>
          </cell>
          <cell r="B25" t="str">
            <v>EXECUÇÃO DE ESTACA TIPO HÉLICE DN 35CM P/ ATÉ 50TF</v>
          </cell>
          <cell r="C25" t="str">
            <v>M</v>
          </cell>
          <cell r="D25">
            <v>52.77</v>
          </cell>
        </row>
        <row r="26">
          <cell r="A26">
            <v>10073</v>
          </cell>
          <cell r="B26" t="str">
            <v>EXECUÇÃO DE ESTACA TIPO HÉLICE DN 40CM P/ ATÉ 60TF</v>
          </cell>
          <cell r="C26" t="str">
            <v>M</v>
          </cell>
          <cell r="D26">
            <v>59.93</v>
          </cell>
        </row>
        <row r="27">
          <cell r="A27">
            <v>10074</v>
          </cell>
          <cell r="B27" t="str">
            <v>EXECUÇÃO DE ESTACA TIPO HÉLICE DN 50CM P/ ATÉ 100TF</v>
          </cell>
          <cell r="C27" t="str">
            <v>M</v>
          </cell>
          <cell r="D27">
            <v>70.34</v>
          </cell>
        </row>
        <row r="28">
          <cell r="A28">
            <v>10075</v>
          </cell>
          <cell r="B28" t="str">
            <v>EXECUÇÃO DE ESTACA TIPO HÉLICE DN 60CM P/ ATÉ 150TF</v>
          </cell>
          <cell r="C28" t="str">
            <v>M</v>
          </cell>
          <cell r="D28">
            <v>85.02</v>
          </cell>
        </row>
        <row r="29">
          <cell r="A29">
            <v>10098</v>
          </cell>
          <cell r="B29" t="str">
            <v>BENTONITA FF - ENSACADA</v>
          </cell>
          <cell r="C29" t="str">
            <v>Kg</v>
          </cell>
          <cell r="D29">
            <v>2.5</v>
          </cell>
        </row>
        <row r="30">
          <cell r="A30">
            <v>10100</v>
          </cell>
          <cell r="B30" t="str">
            <v>EXECUÇÃO DE ESTACAS RAIZ D=100MM PERFURADAS EM ROCHA - 10T (SEM FORNECIMENTO DE MATERIAIS) * VALOR P/ EXEC. EM CONDIÇÕES IDEAIS</v>
          </cell>
          <cell r="C30" t="str">
            <v>M</v>
          </cell>
          <cell r="D30">
            <v>485.4</v>
          </cell>
        </row>
        <row r="31">
          <cell r="A31">
            <v>10101</v>
          </cell>
          <cell r="B31" t="str">
            <v>EXECUÇÃO DE ESTACAS RAIZ D=120MM PERFURADAS EM ROCHA - 15T (SEM FORNECIMENTO DE MATERIAIS) * VALOR P/ EXEC. EM CONDIÇÕES IDEAIS</v>
          </cell>
          <cell r="C31" t="str">
            <v>M</v>
          </cell>
          <cell r="D31">
            <v>589.53</v>
          </cell>
        </row>
        <row r="32">
          <cell r="A32">
            <v>10102</v>
          </cell>
          <cell r="B32" t="str">
            <v>EXECUÇÃO DE ESTACAS RAIZ D=150MM PERFURADAS EM ROCHA - 25T (SEM FORNECIMENTO DE MATERIAIS) * VALOR P/ EXEC. EM CONDIÇÕES IDEAIS</v>
          </cell>
          <cell r="C32" t="str">
            <v>M</v>
          </cell>
          <cell r="D32">
            <v>624.59</v>
          </cell>
        </row>
        <row r="33">
          <cell r="A33">
            <v>10103</v>
          </cell>
          <cell r="B33" t="str">
            <v>EXECUÇÃO DE ESTACAS RAIZ D=160MM PERFURADAS EM ROCHA - 35T (SEM FORNECIMENTO DE MATERIAIS) * VALOR P/ EXEC. EM CONDIÇÕES IDEAIS</v>
          </cell>
          <cell r="C33" t="str">
            <v>M</v>
          </cell>
          <cell r="D33">
            <v>654.70000000000005</v>
          </cell>
        </row>
        <row r="34">
          <cell r="A34">
            <v>10104</v>
          </cell>
          <cell r="B34" t="str">
            <v>EXECUÇÃO DE ESTACAS RAIZ D=200MM PERFURADAS EM ROCHA - 50T (SEM FORNECIMENTO DE MATERIAIS) * VALOR P/ EXEC. EM CONDIÇÕES IDEAIS</v>
          </cell>
          <cell r="C34" t="str">
            <v>M</v>
          </cell>
          <cell r="D34">
            <v>763.63</v>
          </cell>
        </row>
        <row r="35">
          <cell r="A35">
            <v>10105</v>
          </cell>
          <cell r="B35" t="str">
            <v>EXECUÇÃO DE ESTACAS RAIZ D=250MM PERFURADAS EM ROCHA - 80T (SEM FORNECIMENTO DE MATERIAIS) * VALOR P/ EXEC. EM CONDIÇÕES IDEAIS</v>
          </cell>
          <cell r="C35" t="str">
            <v>M</v>
          </cell>
          <cell r="D35">
            <v>842.33</v>
          </cell>
        </row>
        <row r="36">
          <cell r="A36">
            <v>10106</v>
          </cell>
          <cell r="B36" t="str">
            <v>EXECUÇÃO DE ESTACAS RAIZ D=310MM PERFURADAS EM ROCHA - 100T (SEM FORNECIMENTO DE MATERIAIS) * VALOR P/ EXEC. EM CONDIÇÕES IDEAIS</v>
          </cell>
          <cell r="C36" t="str">
            <v>M</v>
          </cell>
          <cell r="D36">
            <v>985.46</v>
          </cell>
        </row>
        <row r="37">
          <cell r="A37">
            <v>10107</v>
          </cell>
          <cell r="B37" t="str">
            <v>EXECUÇÃO DE ESTACAS RAIZ D=400MM PERFURADAS EM ROCHA - 130T (SEM FORNECIMENTO DE MATERIAIS) * VALOR P/ EXEC. EM CONDIÇÕES IDEAIS</v>
          </cell>
          <cell r="C37" t="str">
            <v>M</v>
          </cell>
          <cell r="D37">
            <v>1255.97</v>
          </cell>
        </row>
        <row r="38">
          <cell r="A38">
            <v>10120</v>
          </cell>
          <cell r="B38" t="str">
            <v>EXECUÇÃO DE ESTACAS RAIZ D=100MM PERFURADAS EM SOLO - 10T (SEM FORNECIMENTO DE MATERIAIS) * VALOR P/ EXEC. EM CONDIÇÕES IDEAIS</v>
          </cell>
          <cell r="C38" t="str">
            <v>M</v>
          </cell>
          <cell r="D38">
            <v>196.41</v>
          </cell>
        </row>
        <row r="39">
          <cell r="A39">
            <v>10121</v>
          </cell>
          <cell r="B39" t="str">
            <v>EXECUÇÃO DE ESTACAS RAIZ D=120MM PERFURADAS EM SOLO - 15T (SEM FORNECIMENTO DE MATERIAIS) * VALOR P/ EXEC. EM CONDIÇÕES IDEAIS</v>
          </cell>
          <cell r="C39" t="str">
            <v>M</v>
          </cell>
          <cell r="D39">
            <v>196.01</v>
          </cell>
        </row>
        <row r="40">
          <cell r="A40">
            <v>10122</v>
          </cell>
          <cell r="B40" t="str">
            <v>EXECUÇÃO DE ESTACAS RAIZ D=150MM PERFURADAS EM SOLO - 25T (SEM FORNECIMENTO DE MATERIAIS) * VALOR P/ EXEC. EM CONDIÇÕES IDEAIS</v>
          </cell>
          <cell r="C40" t="str">
            <v>M</v>
          </cell>
          <cell r="D40">
            <v>208.61</v>
          </cell>
        </row>
        <row r="41">
          <cell r="A41">
            <v>10123</v>
          </cell>
          <cell r="B41" t="str">
            <v>EXECUÇÃO DE ESTACAS RAIZ D=160MM PERFURADAS EM SOLO - 35T (SEM FORNECIMENTO DE MATERIAIS) * VALOR P/ EXEC. EM CONDIÇÕES IDEAIS</v>
          </cell>
          <cell r="C41" t="str">
            <v>M</v>
          </cell>
          <cell r="D41">
            <v>216.76</v>
          </cell>
        </row>
        <row r="42">
          <cell r="A42">
            <v>10124</v>
          </cell>
          <cell r="B42" t="str">
            <v>EXECUÇÃO DE ESTACAS RAIZ D=200MM PERFURADAS EM SOLO - 50T (SEM FORNECIMENTO DE MATERIAIS) * VALOR P/ EXEC. EM CONDIÇÕES IDEAIS</v>
          </cell>
          <cell r="C42" t="str">
            <v>M</v>
          </cell>
          <cell r="D42">
            <v>233.47</v>
          </cell>
        </row>
        <row r="43">
          <cell r="A43">
            <v>10125</v>
          </cell>
          <cell r="B43" t="str">
            <v>EXECUÇÃO DE ESTACAS RAIZ D=250MM PERFURADAS EM SOLO - 80T (SEM FORNECIMENTO DE MATERIAIS) * VALOR P/ EXEC. EM CONDIÇÕES IDEAIS</v>
          </cell>
          <cell r="C43" t="str">
            <v>M</v>
          </cell>
          <cell r="D43">
            <v>257.12</v>
          </cell>
        </row>
        <row r="44">
          <cell r="A44">
            <v>10126</v>
          </cell>
          <cell r="B44" t="str">
            <v>EXECUÇÃO DE ESTACAS RAIZ D=310MM PERFURADAS EM SOLO - 100T (SEM FORNECIMENTO DE MATERIAIS) * VALOR P/ EXEC. EM CONDIÇÕES IDEAIS</v>
          </cell>
          <cell r="C44" t="str">
            <v>M</v>
          </cell>
          <cell r="D44">
            <v>292.11</v>
          </cell>
        </row>
        <row r="45">
          <cell r="A45">
            <v>10127</v>
          </cell>
          <cell r="B45" t="str">
            <v>EXECUÇÃO DE ESTACAS RAIZ D=400MM PERFURADAS EM SOLO - 130T (SEM FORNECIMENTO DE MATERIAIS) * VALOR P/ EXEC. EM CONDIÇÕES IDEAIS</v>
          </cell>
          <cell r="C45" t="str">
            <v>M</v>
          </cell>
          <cell r="D45">
            <v>368.42</v>
          </cell>
        </row>
        <row r="46">
          <cell r="A46">
            <v>10500</v>
          </cell>
          <cell r="B46" t="str">
            <v>AGLOMERANTES, AGREGADOS E MISTURAS</v>
          </cell>
          <cell r="D46" t="str">
            <v>.</v>
          </cell>
        </row>
        <row r="47">
          <cell r="A47">
            <v>10501</v>
          </cell>
          <cell r="B47" t="str">
            <v>AREIA LAVADA</v>
          </cell>
          <cell r="C47" t="str">
            <v>M3</v>
          </cell>
          <cell r="D47">
            <v>152.52000000000001</v>
          </cell>
        </row>
        <row r="48">
          <cell r="A48">
            <v>10502</v>
          </cell>
          <cell r="B48" t="str">
            <v>AGREGADO RECICLADO (DIVERSAS GLANULOMETRIAS)</v>
          </cell>
          <cell r="C48" t="str">
            <v>M3</v>
          </cell>
          <cell r="D48">
            <v>66.400000000000006</v>
          </cell>
        </row>
        <row r="49">
          <cell r="A49">
            <v>10503</v>
          </cell>
          <cell r="B49" t="str">
            <v>AREIA LAVADA FINA</v>
          </cell>
          <cell r="C49" t="str">
            <v>M3</v>
          </cell>
          <cell r="D49">
            <v>147.99</v>
          </cell>
        </row>
        <row r="50">
          <cell r="A50">
            <v>10504</v>
          </cell>
          <cell r="B50" t="str">
            <v>AREIA LAVADA GROSSA</v>
          </cell>
          <cell r="C50" t="str">
            <v>M3</v>
          </cell>
          <cell r="D50">
            <v>156.09</v>
          </cell>
        </row>
        <row r="51">
          <cell r="A51">
            <v>10505</v>
          </cell>
          <cell r="B51" t="str">
            <v>ARGILA EXPANDIDA (A GRANEL)</v>
          </cell>
          <cell r="C51" t="str">
            <v>M3</v>
          </cell>
          <cell r="D51">
            <v>543.33000000000004</v>
          </cell>
        </row>
        <row r="52">
          <cell r="A52">
            <v>10506</v>
          </cell>
          <cell r="B52" t="str">
            <v>AREIA LAVADA MÉDIA</v>
          </cell>
          <cell r="C52" t="str">
            <v>M3</v>
          </cell>
          <cell r="D52">
            <v>153.94999999999999</v>
          </cell>
        </row>
        <row r="53">
          <cell r="A53">
            <v>10508</v>
          </cell>
          <cell r="B53" t="str">
            <v>CAL HIDRATADA - CH-III</v>
          </cell>
          <cell r="C53" t="str">
            <v>Kg</v>
          </cell>
          <cell r="D53">
            <v>0.9</v>
          </cell>
        </row>
        <row r="54">
          <cell r="A54">
            <v>10509</v>
          </cell>
          <cell r="B54" t="str">
            <v>CAL HIDRATADA TIPO CH1 - A GRANEL (CARGA FECHADA)</v>
          </cell>
          <cell r="C54" t="str">
            <v>Kg</v>
          </cell>
          <cell r="D54">
            <v>0.74</v>
          </cell>
        </row>
        <row r="55">
          <cell r="A55">
            <v>10510</v>
          </cell>
          <cell r="B55" t="str">
            <v>CAULIM COR BRANCA - PARA COLOCAÇÃO DE PASTILHA MALHA 325</v>
          </cell>
          <cell r="C55" t="str">
            <v>Kg</v>
          </cell>
          <cell r="D55">
            <v>2.11</v>
          </cell>
        </row>
        <row r="56">
          <cell r="A56">
            <v>10511</v>
          </cell>
          <cell r="B56" t="str">
            <v>GESSO PARA REVESTIMENTO</v>
          </cell>
          <cell r="C56" t="str">
            <v>Kg</v>
          </cell>
          <cell r="D56">
            <v>0.91</v>
          </cell>
        </row>
        <row r="57">
          <cell r="A57">
            <v>10512</v>
          </cell>
          <cell r="B57" t="str">
            <v>MATERIAL FRESADO</v>
          </cell>
          <cell r="C57" t="str">
            <v>Kg</v>
          </cell>
          <cell r="D57">
            <v>0</v>
          </cell>
        </row>
        <row r="58">
          <cell r="A58">
            <v>10515</v>
          </cell>
          <cell r="B58" t="str">
            <v>CIMENTO BRANCO - ESTRUTURAL</v>
          </cell>
          <cell r="C58" t="str">
            <v>Kg</v>
          </cell>
          <cell r="D58">
            <v>2.85</v>
          </cell>
        </row>
        <row r="59">
          <cell r="A59">
            <v>10516</v>
          </cell>
          <cell r="B59" t="str">
            <v>REJUNTE ANTI-ÁCIDO (ALUMINOSO)</v>
          </cell>
          <cell r="C59" t="str">
            <v>Kg</v>
          </cell>
          <cell r="D59">
            <v>26.08</v>
          </cell>
        </row>
        <row r="60">
          <cell r="A60">
            <v>10517</v>
          </cell>
          <cell r="B60" t="str">
            <v>CIMENTO PORTLAND CPII-E/F-32</v>
          </cell>
          <cell r="C60" t="str">
            <v>Kg</v>
          </cell>
          <cell r="D60">
            <v>0.61</v>
          </cell>
        </row>
        <row r="61">
          <cell r="A61">
            <v>10520</v>
          </cell>
          <cell r="B61" t="str">
            <v>CONCRETO USINADO, BRITA 1E2,SLUMP 5+OU-1cm / FCK= 10,0MPA</v>
          </cell>
          <cell r="C61" t="str">
            <v>M3</v>
          </cell>
          <cell r="D61">
            <v>381</v>
          </cell>
        </row>
        <row r="62">
          <cell r="A62">
            <v>10521</v>
          </cell>
          <cell r="B62" t="str">
            <v>CONCRETO USINADO, BRITA 1E2,SLUMP 8+OU-1cm / FCK= 10,0MPA - BOMBEÁVEL</v>
          </cell>
          <cell r="C62" t="str">
            <v>M3</v>
          </cell>
          <cell r="D62">
            <v>387.49</v>
          </cell>
        </row>
        <row r="63">
          <cell r="A63">
            <v>10522</v>
          </cell>
          <cell r="B63" t="str">
            <v>CONCRETO USINADO, BRITA 1E2,SLUMP 5+OU-1cm / FCK= 15,0MPA</v>
          </cell>
          <cell r="C63" t="str">
            <v>M3</v>
          </cell>
          <cell r="D63">
            <v>399.25</v>
          </cell>
        </row>
        <row r="64">
          <cell r="A64">
            <v>10523</v>
          </cell>
          <cell r="B64" t="str">
            <v>CONCRETO USINADO, BRITA 1E2,SLUMP 8+OU-1cm / FCK= 15,0MPA - BOMBEÁVEL</v>
          </cell>
          <cell r="C64" t="str">
            <v>M3</v>
          </cell>
          <cell r="D64">
            <v>406.05</v>
          </cell>
        </row>
        <row r="65">
          <cell r="A65">
            <v>10524</v>
          </cell>
          <cell r="B65" t="str">
            <v>CONCRETO USINADO, BRITA 1E2,SLUMP 5+OU-1cm / FCK= 20,0MPA</v>
          </cell>
          <cell r="C65" t="str">
            <v>M3</v>
          </cell>
          <cell r="D65">
            <v>418.37</v>
          </cell>
        </row>
        <row r="66">
          <cell r="A66">
            <v>10525</v>
          </cell>
          <cell r="B66" t="str">
            <v>CONCRETO USINADO, BRITA 1,SLUMP 8+OU-1cm / FCK= 20,0MPA - BOMBEÁVEL</v>
          </cell>
          <cell r="C66" t="str">
            <v>M3</v>
          </cell>
          <cell r="D66">
            <v>425.98</v>
          </cell>
        </row>
        <row r="67">
          <cell r="A67">
            <v>10526</v>
          </cell>
          <cell r="B67" t="str">
            <v>CONCRETO USINADO, BRITA 1E2,SLUMP 8+OU-1cm / FCK= 20,0MPA - BOMBEÁVEL</v>
          </cell>
          <cell r="C67" t="str">
            <v>M3</v>
          </cell>
          <cell r="D67">
            <v>425.98</v>
          </cell>
        </row>
        <row r="68">
          <cell r="A68">
            <v>10527</v>
          </cell>
          <cell r="B68" t="str">
            <v>CONCRETO USINADO, BRITA 1E2,SLUMP 5+OU-1cm / FCK= 25,0MPA</v>
          </cell>
          <cell r="C68" t="str">
            <v>M3</v>
          </cell>
          <cell r="D68">
            <v>438.41</v>
          </cell>
        </row>
        <row r="69">
          <cell r="A69">
            <v>10528</v>
          </cell>
          <cell r="B69" t="str">
            <v>CONCRETO USINADO, BRITA 1E2,SLUMP 8+OU-1cm / FCK= 25,0MPA - BOMBEÁVEL</v>
          </cell>
          <cell r="C69" t="str">
            <v>M3</v>
          </cell>
          <cell r="D69">
            <v>445.88</v>
          </cell>
        </row>
        <row r="70">
          <cell r="A70">
            <v>10529</v>
          </cell>
          <cell r="B70" t="str">
            <v>CONCRETO USINADO, BRITA 1E2,SLUMP 5+OU-1cm / FCK= 30,0MPA</v>
          </cell>
          <cell r="C70" t="str">
            <v>M3</v>
          </cell>
          <cell r="D70">
            <v>459.41</v>
          </cell>
        </row>
        <row r="71">
          <cell r="A71">
            <v>10530</v>
          </cell>
          <cell r="B71" t="str">
            <v>CONCRETO USINADO, BRITA 1E2,SLUMP 8+OU-1cm / FCK= 30,0MPA - BOMBEÁVEL</v>
          </cell>
          <cell r="C71" t="str">
            <v>M3</v>
          </cell>
          <cell r="D71">
            <v>467.23</v>
          </cell>
        </row>
        <row r="72">
          <cell r="A72">
            <v>10531</v>
          </cell>
          <cell r="B72" t="str">
            <v>CONCRETO USINADO, BRITA 1E2,SLUMP 5+OU-1cm / FCK= 35,0MPA</v>
          </cell>
          <cell r="C72" t="str">
            <v>M3</v>
          </cell>
          <cell r="D72">
            <v>481.41</v>
          </cell>
        </row>
        <row r="73">
          <cell r="A73">
            <v>10532</v>
          </cell>
          <cell r="B73" t="str">
            <v>CONCRETO USINADO, BRITA 1E2,SLUMP 8+OU-1cm / FCK= 35,0MPA - BOMBEÁVEL</v>
          </cell>
          <cell r="C73" t="str">
            <v>M3</v>
          </cell>
          <cell r="D73">
            <v>489.61</v>
          </cell>
        </row>
        <row r="74">
          <cell r="A74">
            <v>10533</v>
          </cell>
          <cell r="B74" t="str">
            <v>CONCRETO USINADO, BRITA 1E2,SLUMP 5+OU-1cm / FCK= 40,0MPA</v>
          </cell>
          <cell r="C74" t="str">
            <v>M3</v>
          </cell>
          <cell r="D74">
            <v>504.47</v>
          </cell>
        </row>
        <row r="75">
          <cell r="A75">
            <v>10534</v>
          </cell>
          <cell r="B75" t="str">
            <v>CONCRETO USINADO, BRITA 1E2,SLUMP 8+OU-1cm / FCK= 40,0MPA - BOMBEÁVEL</v>
          </cell>
          <cell r="C75" t="str">
            <v>M3</v>
          </cell>
          <cell r="D75">
            <v>513.65</v>
          </cell>
        </row>
        <row r="76">
          <cell r="A76">
            <v>10535</v>
          </cell>
          <cell r="B76" t="str">
            <v>CONCRETO USINADO, CONSUMO 120 KG CIMENTO/M3 - BRITA 1 E 2</v>
          </cell>
          <cell r="C76" t="str">
            <v>M3</v>
          </cell>
          <cell r="D76">
            <v>467.75</v>
          </cell>
        </row>
        <row r="77">
          <cell r="A77">
            <v>10536</v>
          </cell>
          <cell r="B77" t="str">
            <v>CONCRETO USINADO, CONSUMO 400 KG CIMENTO/M3 - BRITA 1 SLUMP 20 + OU- 2CM</v>
          </cell>
          <cell r="C77" t="str">
            <v>M3</v>
          </cell>
          <cell r="D77">
            <v>483.88</v>
          </cell>
        </row>
        <row r="78">
          <cell r="A78">
            <v>10542</v>
          </cell>
          <cell r="B78" t="str">
            <v>PEDRA BRITADA NÚMERO 1</v>
          </cell>
          <cell r="C78" t="str">
            <v>M3</v>
          </cell>
          <cell r="D78">
            <v>132.43</v>
          </cell>
        </row>
        <row r="79">
          <cell r="A79">
            <v>10543</v>
          </cell>
          <cell r="B79" t="str">
            <v>PEDRA BRITADA NÚMERO 2</v>
          </cell>
          <cell r="C79" t="str">
            <v>M3</v>
          </cell>
          <cell r="D79">
            <v>132.49</v>
          </cell>
        </row>
        <row r="80">
          <cell r="A80">
            <v>10544</v>
          </cell>
          <cell r="B80" t="str">
            <v>PEDRA BRITADA NÚMERO 3</v>
          </cell>
          <cell r="C80" t="str">
            <v>M3</v>
          </cell>
          <cell r="D80">
            <v>132.82</v>
          </cell>
        </row>
        <row r="81">
          <cell r="A81">
            <v>10545</v>
          </cell>
          <cell r="B81" t="str">
            <v>PEDRA BRITADA NÚMERO 4</v>
          </cell>
          <cell r="C81" t="str">
            <v>M3</v>
          </cell>
          <cell r="D81">
            <v>135.30000000000001</v>
          </cell>
        </row>
        <row r="82">
          <cell r="A82">
            <v>10546</v>
          </cell>
          <cell r="B82" t="str">
            <v>PEDRA RACHÃO D= 10 A 15 CM</v>
          </cell>
          <cell r="C82" t="str">
            <v>M3</v>
          </cell>
          <cell r="D82">
            <v>140.54</v>
          </cell>
        </row>
        <row r="83">
          <cell r="A83">
            <v>10547</v>
          </cell>
          <cell r="B83" t="str">
            <v>BRITA GRADUADA</v>
          </cell>
          <cell r="C83" t="str">
            <v>M3</v>
          </cell>
          <cell r="D83">
            <v>158.63</v>
          </cell>
        </row>
        <row r="84">
          <cell r="A84">
            <v>10548</v>
          </cell>
          <cell r="B84" t="str">
            <v>PEDRA BRITADA 1/2</v>
          </cell>
          <cell r="C84" t="str">
            <v>M3</v>
          </cell>
          <cell r="D84">
            <v>134.91</v>
          </cell>
        </row>
        <row r="85">
          <cell r="A85">
            <v>10550</v>
          </cell>
          <cell r="B85" t="str">
            <v>PEDRISCO LIMPO</v>
          </cell>
          <cell r="C85" t="str">
            <v>M3</v>
          </cell>
          <cell r="D85">
            <v>141.96</v>
          </cell>
        </row>
        <row r="86">
          <cell r="A86">
            <v>10552</v>
          </cell>
          <cell r="B86" t="str">
            <v>PÓ DE PEDRA</v>
          </cell>
          <cell r="C86" t="str">
            <v>M3</v>
          </cell>
          <cell r="D86">
            <v>145.12</v>
          </cell>
        </row>
        <row r="87">
          <cell r="A87">
            <v>10553</v>
          </cell>
          <cell r="B87" t="str">
            <v>PEDRA MARROADA</v>
          </cell>
          <cell r="C87" t="str">
            <v>M3</v>
          </cell>
          <cell r="D87">
            <v>141.75</v>
          </cell>
        </row>
        <row r="88">
          <cell r="A88">
            <v>10554</v>
          </cell>
          <cell r="B88" t="str">
            <v>PEDRA BICA CORRIDA</v>
          </cell>
          <cell r="C88" t="str">
            <v>M3</v>
          </cell>
          <cell r="D88">
            <v>148.96</v>
          </cell>
        </row>
        <row r="89">
          <cell r="A89">
            <v>10555</v>
          </cell>
          <cell r="B89" t="str">
            <v>PEDRA BRITADA NÚMERO 3 E 4</v>
          </cell>
          <cell r="C89" t="str">
            <v>M3</v>
          </cell>
          <cell r="D89">
            <v>134.06</v>
          </cell>
        </row>
        <row r="90">
          <cell r="A90">
            <v>10558</v>
          </cell>
          <cell r="B90" t="str">
            <v>BRITA GRADUADA TRATADA COM CIMENTO 4% EM PESO</v>
          </cell>
          <cell r="C90" t="str">
            <v>M3</v>
          </cell>
          <cell r="D90">
            <v>212.42</v>
          </cell>
        </row>
        <row r="91">
          <cell r="A91">
            <v>10561</v>
          </cell>
          <cell r="B91" t="str">
            <v>ARGAMASSA COLANTE - USO INTERNO - TIPO AC-I - COR CINZA</v>
          </cell>
          <cell r="C91" t="str">
            <v>Kg</v>
          </cell>
          <cell r="D91">
            <v>0.82</v>
          </cell>
        </row>
        <row r="92">
          <cell r="A92">
            <v>10562</v>
          </cell>
          <cell r="B92" t="str">
            <v>ARGAMASSA PRÉ-FABRICADA PARA REBOCO</v>
          </cell>
          <cell r="C92" t="str">
            <v>Kg</v>
          </cell>
          <cell r="D92">
            <v>0.98</v>
          </cell>
        </row>
        <row r="93">
          <cell r="A93">
            <v>10564</v>
          </cell>
          <cell r="B93" t="str">
            <v>ARGAMASSA EXPANSIVA P/ GRAUTEAMENTO</v>
          </cell>
          <cell r="C93" t="str">
            <v>Kg</v>
          </cell>
          <cell r="D93">
            <v>1.73</v>
          </cell>
        </row>
        <row r="94">
          <cell r="A94">
            <v>10565</v>
          </cell>
          <cell r="B94" t="str">
            <v>ARGAMASSA  QUÍMICA BICOMPONENTE, ALTA RESISTÊNCIA QUÍMICA, TÉRMICAS E VIBRAÇÕES, ARGAMASSA AC-III-E DA GAIL</v>
          </cell>
          <cell r="C94" t="str">
            <v>Kg</v>
          </cell>
          <cell r="D94">
            <v>5.62</v>
          </cell>
        </row>
        <row r="95">
          <cell r="A95">
            <v>10570</v>
          </cell>
          <cell r="B95" t="str">
            <v>FÍLER PARA CONCRETO ASFÁLTICO - MALHA 325 ENSACADO (MATERIAL DE ENCHIMENTO)</v>
          </cell>
          <cell r="C95" t="str">
            <v>Kg</v>
          </cell>
          <cell r="D95">
            <v>0.99</v>
          </cell>
        </row>
        <row r="96">
          <cell r="A96">
            <v>10580</v>
          </cell>
          <cell r="B96" t="str">
            <v>ALVENARIA DE TIJOLOS COM ARGAMASSA DE CIMENTO E AREIA 1:3</v>
          </cell>
          <cell r="C96" t="str">
            <v>M3</v>
          </cell>
          <cell r="D96">
            <v>1032.56</v>
          </cell>
        </row>
        <row r="97">
          <cell r="A97">
            <v>10600</v>
          </cell>
          <cell r="B97" t="str">
            <v>CONCRETO FCK=5MPA C/ AGREGADO RECICLADO</v>
          </cell>
          <cell r="C97" t="str">
            <v>M3</v>
          </cell>
          <cell r="D97">
            <v>227.51</v>
          </cell>
        </row>
        <row r="98">
          <cell r="A98">
            <v>10601</v>
          </cell>
          <cell r="B98" t="str">
            <v>CONCRETO FCK=5MPA C/ BRITA 2</v>
          </cell>
          <cell r="C98" t="str">
            <v>M3</v>
          </cell>
          <cell r="D98">
            <v>288.31</v>
          </cell>
        </row>
        <row r="99">
          <cell r="A99">
            <v>10602</v>
          </cell>
          <cell r="B99" t="str">
            <v>CONCRETO FCK=5MPA C/ BRITA 1 E 2</v>
          </cell>
          <cell r="C99" t="str">
            <v>M3</v>
          </cell>
          <cell r="D99">
            <v>288.27999999999997</v>
          </cell>
        </row>
        <row r="100">
          <cell r="A100">
            <v>10603</v>
          </cell>
          <cell r="B100" t="str">
            <v>CONCRETO FCK=10MPA C/ AGREGADO RECICLADO</v>
          </cell>
          <cell r="C100" t="str">
            <v>M3</v>
          </cell>
          <cell r="D100">
            <v>262.92</v>
          </cell>
        </row>
        <row r="101">
          <cell r="A101">
            <v>10604</v>
          </cell>
          <cell r="B101" t="str">
            <v>CONCRETO FCK=10MPA C/ BRITA 2</v>
          </cell>
          <cell r="C101" t="str">
            <v>M3</v>
          </cell>
          <cell r="D101">
            <v>319.10000000000002</v>
          </cell>
        </row>
        <row r="102">
          <cell r="A102">
            <v>10605</v>
          </cell>
          <cell r="B102" t="str">
            <v>CONCRETO FCK=10MPA C/ BRITA 1 E 2</v>
          </cell>
          <cell r="C102" t="str">
            <v>M3</v>
          </cell>
          <cell r="D102">
            <v>319.08</v>
          </cell>
        </row>
        <row r="103">
          <cell r="A103">
            <v>10606</v>
          </cell>
          <cell r="B103" t="str">
            <v>CONCRETO FCK=15MPA C/ AGREGADO RECICLADO</v>
          </cell>
          <cell r="C103" t="str">
            <v>M3</v>
          </cell>
          <cell r="D103">
            <v>349.16</v>
          </cell>
        </row>
        <row r="104">
          <cell r="A104">
            <v>10607</v>
          </cell>
          <cell r="B104" t="str">
            <v>CONCRETO FCK=15MPA C/ BRITA 1</v>
          </cell>
          <cell r="C104" t="str">
            <v>M3</v>
          </cell>
          <cell r="D104">
            <v>401.33</v>
          </cell>
        </row>
        <row r="105">
          <cell r="A105">
            <v>10608</v>
          </cell>
          <cell r="B105" t="str">
            <v>CONCRETO FCK=15MPA C/ BRITA 2</v>
          </cell>
          <cell r="C105" t="str">
            <v>M3</v>
          </cell>
          <cell r="D105">
            <v>401.37</v>
          </cell>
        </row>
        <row r="106">
          <cell r="A106">
            <v>10609</v>
          </cell>
          <cell r="B106" t="str">
            <v>CONCRETO FCK=15MPA C/ BRITA 1 E 2</v>
          </cell>
          <cell r="C106" t="str">
            <v>M3</v>
          </cell>
          <cell r="D106">
            <v>401.36</v>
          </cell>
        </row>
        <row r="107">
          <cell r="A107">
            <v>10610</v>
          </cell>
          <cell r="B107" t="str">
            <v>CONCRETO FCK=20MPA C/ AGREGADO RECICLADO</v>
          </cell>
          <cell r="C107" t="str">
            <v>M3</v>
          </cell>
          <cell r="D107">
            <v>366.46</v>
          </cell>
        </row>
        <row r="108">
          <cell r="A108">
            <v>10611</v>
          </cell>
          <cell r="B108" t="str">
            <v>CONCRETO FCK=20MPA C/ BRITA 1</v>
          </cell>
          <cell r="C108" t="str">
            <v>M3</v>
          </cell>
          <cell r="D108">
            <v>417.96</v>
          </cell>
        </row>
        <row r="109">
          <cell r="A109">
            <v>10612</v>
          </cell>
          <cell r="B109" t="str">
            <v>CONCRETO FCK=20MPA C/ BRITA 2</v>
          </cell>
          <cell r="C109" t="str">
            <v>M3</v>
          </cell>
          <cell r="D109">
            <v>418.01</v>
          </cell>
        </row>
        <row r="110">
          <cell r="A110">
            <v>10613</v>
          </cell>
          <cell r="B110" t="str">
            <v>CONCRETO FCK=20MPA C/ BRITA 1 E 2</v>
          </cell>
          <cell r="C110" t="str">
            <v>M3</v>
          </cell>
          <cell r="D110">
            <v>417.99</v>
          </cell>
        </row>
        <row r="111">
          <cell r="A111">
            <v>10614</v>
          </cell>
          <cell r="B111" t="str">
            <v>CONCRETO FCK=25MPA C/ AGREGADO RECICLADO</v>
          </cell>
          <cell r="C111" t="str">
            <v>M3</v>
          </cell>
          <cell r="D111">
            <v>384.97</v>
          </cell>
        </row>
        <row r="112">
          <cell r="A112">
            <v>10615</v>
          </cell>
          <cell r="B112" t="str">
            <v>CONCRETO FCK=25MPA C/ BRITA 1</v>
          </cell>
          <cell r="C112" t="str">
            <v>M3</v>
          </cell>
          <cell r="D112">
            <v>435.82</v>
          </cell>
        </row>
        <row r="113">
          <cell r="A113">
            <v>10616</v>
          </cell>
          <cell r="B113" t="str">
            <v>CONCRETO FCK=25MPA C/ BRITA 2</v>
          </cell>
          <cell r="C113" t="str">
            <v>M3</v>
          </cell>
          <cell r="D113">
            <v>435.86</v>
          </cell>
        </row>
        <row r="114">
          <cell r="A114">
            <v>10617</v>
          </cell>
          <cell r="B114" t="str">
            <v>CONCRETO FCK=25MPA C/ BRITA 1 E 2</v>
          </cell>
          <cell r="C114" t="str">
            <v>M3</v>
          </cell>
          <cell r="D114">
            <v>435.85</v>
          </cell>
        </row>
        <row r="115">
          <cell r="A115">
            <v>10618</v>
          </cell>
          <cell r="B115" t="str">
            <v>CONCRETO FCK=30MPA C/ BRITA 1</v>
          </cell>
          <cell r="C115" t="str">
            <v>M3</v>
          </cell>
          <cell r="D115">
            <v>450.55</v>
          </cell>
        </row>
        <row r="116">
          <cell r="A116">
            <v>10619</v>
          </cell>
          <cell r="B116" t="str">
            <v>CONCRETO FCK=30MPA C/ BRITA 2</v>
          </cell>
          <cell r="C116" t="str">
            <v>M3</v>
          </cell>
          <cell r="D116">
            <v>450.6</v>
          </cell>
        </row>
        <row r="117">
          <cell r="A117">
            <v>10620</v>
          </cell>
          <cell r="B117" t="str">
            <v>CONCRETO FCK=30MPA C/ BRITA 1 E 2</v>
          </cell>
          <cell r="C117" t="str">
            <v>M3</v>
          </cell>
          <cell r="D117">
            <v>450.58</v>
          </cell>
        </row>
        <row r="118">
          <cell r="A118">
            <v>10621</v>
          </cell>
          <cell r="B118" t="str">
            <v>CONCRETO FCK=35MPA C/ BRITA 1</v>
          </cell>
          <cell r="C118" t="str">
            <v>M3</v>
          </cell>
          <cell r="D118">
            <v>470.35</v>
          </cell>
        </row>
        <row r="119">
          <cell r="A119">
            <v>10622</v>
          </cell>
          <cell r="B119" t="str">
            <v>CONCRETO FCK=35MPA C/ BRITA 2</v>
          </cell>
          <cell r="C119" t="str">
            <v>M3</v>
          </cell>
          <cell r="D119">
            <v>470.35</v>
          </cell>
        </row>
        <row r="120">
          <cell r="A120">
            <v>10623</v>
          </cell>
          <cell r="B120" t="str">
            <v>CONCRETO FCK=35MPA C/ BRITA 1 E 2</v>
          </cell>
          <cell r="C120" t="str">
            <v>M3</v>
          </cell>
          <cell r="D120">
            <v>470.34</v>
          </cell>
        </row>
        <row r="121">
          <cell r="A121">
            <v>10624</v>
          </cell>
          <cell r="B121" t="str">
            <v>CONCRETO FCK=40MPA C/ BRITA 1</v>
          </cell>
          <cell r="C121" t="str">
            <v>M3</v>
          </cell>
          <cell r="D121">
            <v>471.79</v>
          </cell>
        </row>
        <row r="122">
          <cell r="A122">
            <v>10625</v>
          </cell>
          <cell r="B122" t="str">
            <v>CONCRETO FCK=40MPA C/ BRITA 2</v>
          </cell>
          <cell r="C122" t="str">
            <v>M3</v>
          </cell>
          <cell r="D122">
            <v>471.84</v>
          </cell>
        </row>
        <row r="123">
          <cell r="A123">
            <v>10626</v>
          </cell>
          <cell r="B123" t="str">
            <v>CONCRETO FCK=40MPA C/ BRITA 1 E 2</v>
          </cell>
          <cell r="C123" t="str">
            <v>M3</v>
          </cell>
          <cell r="D123">
            <v>471.82</v>
          </cell>
        </row>
        <row r="124">
          <cell r="A124">
            <v>10627</v>
          </cell>
          <cell r="B124" t="str">
            <v>CONCRETO "GROUT" C/ PEDRISCO</v>
          </cell>
          <cell r="C124" t="str">
            <v>M3</v>
          </cell>
          <cell r="D124">
            <v>366.11</v>
          </cell>
        </row>
        <row r="125">
          <cell r="A125">
            <v>10628</v>
          </cell>
          <cell r="B125" t="str">
            <v>ARGAMASSA DE CIMENTO COM AREIA MÉDIA 1:2</v>
          </cell>
          <cell r="C125" t="str">
            <v>M3</v>
          </cell>
          <cell r="D125">
            <v>787.62</v>
          </cell>
        </row>
        <row r="126">
          <cell r="A126">
            <v>10629</v>
          </cell>
          <cell r="B126" t="str">
            <v>ARGAMASSA DE CIMENTO COM AREIA MÉDIA 1:3</v>
          </cell>
          <cell r="C126" t="str">
            <v>M3</v>
          </cell>
          <cell r="D126">
            <v>714.17</v>
          </cell>
        </row>
        <row r="127">
          <cell r="A127">
            <v>10630</v>
          </cell>
          <cell r="B127" t="str">
            <v>ARGAMASSA DE CIMENTO COM AREIA GROSSA 1:3</v>
          </cell>
          <cell r="C127" t="str">
            <v>M3</v>
          </cell>
          <cell r="D127">
            <v>716.78</v>
          </cell>
        </row>
        <row r="128">
          <cell r="A128">
            <v>10631</v>
          </cell>
          <cell r="B128" t="str">
            <v>ARGAMASSA DE CIMENTO COM AREIA MÉDIA 1:4</v>
          </cell>
          <cell r="C128" t="str">
            <v>M3</v>
          </cell>
          <cell r="D128">
            <v>640.36</v>
          </cell>
        </row>
        <row r="129">
          <cell r="A129">
            <v>10632</v>
          </cell>
          <cell r="B129" t="str">
            <v>ARGAMASSA DE CIMENTO COM AREIA GROSSA 1:4</v>
          </cell>
          <cell r="C129" t="str">
            <v>M3</v>
          </cell>
          <cell r="D129">
            <v>642.97</v>
          </cell>
        </row>
        <row r="130">
          <cell r="A130">
            <v>10633</v>
          </cell>
          <cell r="B130" t="str">
            <v>ARGAMASSA DE CIMENTO COM AREIA MÉDIA 1:5</v>
          </cell>
          <cell r="C130" t="str">
            <v>M3</v>
          </cell>
          <cell r="D130">
            <v>595.83000000000004</v>
          </cell>
        </row>
        <row r="131">
          <cell r="A131">
            <v>10634</v>
          </cell>
          <cell r="B131" t="str">
            <v>ARGAMASSA DE CIMENTOCOM AREIA GROSSA 1:5</v>
          </cell>
          <cell r="C131" t="str">
            <v>M3</v>
          </cell>
          <cell r="D131">
            <v>598.44000000000005</v>
          </cell>
        </row>
        <row r="132">
          <cell r="A132">
            <v>10635</v>
          </cell>
          <cell r="B132" t="str">
            <v>ARGAMASSA DE CIMENTO COM AREIA MÉDIA 1:6</v>
          </cell>
          <cell r="C132" t="str">
            <v>M3</v>
          </cell>
          <cell r="D132">
            <v>565.94000000000005</v>
          </cell>
        </row>
        <row r="133">
          <cell r="A133">
            <v>10636</v>
          </cell>
          <cell r="B133" t="str">
            <v>ARGAMASSA DE CIMENTO COM AREIA GROSSA 1:6</v>
          </cell>
          <cell r="C133" t="str">
            <v>M3</v>
          </cell>
          <cell r="D133">
            <v>568.54999999999995</v>
          </cell>
        </row>
        <row r="134">
          <cell r="A134">
            <v>10637</v>
          </cell>
          <cell r="B134" t="str">
            <v>ARGAMASSA DE CIMENTO COM AREIA MÉDIA 1:7</v>
          </cell>
          <cell r="C134" t="str">
            <v>M3</v>
          </cell>
          <cell r="D134">
            <v>544.59</v>
          </cell>
        </row>
        <row r="135">
          <cell r="A135">
            <v>10638</v>
          </cell>
          <cell r="B135" t="str">
            <v>ARGAMASSA DE CIMENTO COM AREIA GROSSA 1:7</v>
          </cell>
          <cell r="C135" t="str">
            <v>M3</v>
          </cell>
          <cell r="D135">
            <v>547.20000000000005</v>
          </cell>
        </row>
        <row r="136">
          <cell r="A136">
            <v>10639</v>
          </cell>
          <cell r="B136" t="str">
            <v>ARGAMASSA DE CAL COM AREIA FINA 1:3</v>
          </cell>
          <cell r="C136" t="str">
            <v>M3</v>
          </cell>
          <cell r="D136">
            <v>583.05999999999995</v>
          </cell>
        </row>
        <row r="137">
          <cell r="A137">
            <v>10640</v>
          </cell>
          <cell r="B137" t="str">
            <v>ARGAMASSA DE CAL COM AREIA MÉDIA 1:3</v>
          </cell>
          <cell r="C137" t="str">
            <v>M3</v>
          </cell>
          <cell r="D137">
            <v>590.30999999999995</v>
          </cell>
        </row>
        <row r="138">
          <cell r="A138">
            <v>10641</v>
          </cell>
          <cell r="B138" t="str">
            <v>ARGAMASSA DE CAL COM AREIA FINA 1:4</v>
          </cell>
          <cell r="C138" t="str">
            <v>M3</v>
          </cell>
          <cell r="D138">
            <v>528.16</v>
          </cell>
        </row>
        <row r="139">
          <cell r="A139">
            <v>10642</v>
          </cell>
          <cell r="B139" t="str">
            <v>ARGAMASSA DE CAL COM AREIA MÉDIA 1:4</v>
          </cell>
          <cell r="C139" t="str">
            <v>M3</v>
          </cell>
          <cell r="D139">
            <v>535.41</v>
          </cell>
        </row>
        <row r="140">
          <cell r="A140">
            <v>10643</v>
          </cell>
          <cell r="B140" t="str">
            <v>ARGAMASSA MISTA COM AREIA GROSSA 1:0,25:3</v>
          </cell>
          <cell r="C140" t="str">
            <v>M3</v>
          </cell>
          <cell r="D140">
            <v>771.68</v>
          </cell>
        </row>
        <row r="141">
          <cell r="A141">
            <v>10644</v>
          </cell>
          <cell r="B141" t="str">
            <v>ARGAMASSA MISTA COM AREIA MÉDIA 1:0,5:5</v>
          </cell>
          <cell r="C141" t="str">
            <v>M3</v>
          </cell>
          <cell r="D141">
            <v>661.53</v>
          </cell>
        </row>
        <row r="142">
          <cell r="A142">
            <v>10645</v>
          </cell>
          <cell r="B142" t="str">
            <v>ARGAMASSA MISTA COM AREIA GROSSA 1:0,5:8</v>
          </cell>
          <cell r="C142" t="str">
            <v>M3</v>
          </cell>
          <cell r="D142">
            <v>572.74</v>
          </cell>
        </row>
        <row r="143">
          <cell r="A143">
            <v>10646</v>
          </cell>
          <cell r="B143" t="str">
            <v>ARGAMASSA MISTA COM AREIA GROSSA 1:1,5:6</v>
          </cell>
          <cell r="C143" t="str">
            <v>M3</v>
          </cell>
          <cell r="D143">
            <v>814.25</v>
          </cell>
        </row>
        <row r="144">
          <cell r="A144">
            <v>10647</v>
          </cell>
          <cell r="B144" t="str">
            <v>ARGAMASSA MISTA COM AREIA GROSSA 1:1:4</v>
          </cell>
          <cell r="C144" t="str">
            <v>M3</v>
          </cell>
          <cell r="D144">
            <v>806.77</v>
          </cell>
        </row>
        <row r="145">
          <cell r="A145">
            <v>10648</v>
          </cell>
          <cell r="B145" t="str">
            <v>ARGAMASSA MISTA COM AREIA GROSSA 1:2:8</v>
          </cell>
          <cell r="C145" t="str">
            <v>M3</v>
          </cell>
          <cell r="D145">
            <v>695.14</v>
          </cell>
        </row>
        <row r="146">
          <cell r="A146">
            <v>10649</v>
          </cell>
          <cell r="B146" t="str">
            <v>ARGAMASSA MISTA COM AREIA MÉDIA 1:2:9</v>
          </cell>
          <cell r="C146" t="str">
            <v>M3</v>
          </cell>
          <cell r="D146">
            <v>662.33</v>
          </cell>
        </row>
        <row r="147">
          <cell r="A147">
            <v>10700</v>
          </cell>
          <cell r="B147" t="str">
            <v>ADITIVOS</v>
          </cell>
          <cell r="D147" t="str">
            <v>.</v>
          </cell>
        </row>
        <row r="148">
          <cell r="A148">
            <v>10705</v>
          </cell>
          <cell r="B148" t="str">
            <v>AGENTE DE CURA PARA CONCRETO</v>
          </cell>
          <cell r="C148" t="str">
            <v>Kg</v>
          </cell>
          <cell r="D148">
            <v>8.61</v>
          </cell>
        </row>
        <row r="149">
          <cell r="A149">
            <v>10710</v>
          </cell>
          <cell r="B149" t="str">
            <v>ADITIVO PARA ASFALTO TIPO BETUDOPE OU SIMILAR</v>
          </cell>
          <cell r="C149" t="str">
            <v>Kg</v>
          </cell>
          <cell r="D149">
            <v>123.47</v>
          </cell>
        </row>
        <row r="150">
          <cell r="A150">
            <v>10715</v>
          </cell>
          <cell r="B150" t="str">
            <v>ADITIVO EXPANSOR PARA ENCUNHAMENTO E INJEÇÕES DE CIMENTO</v>
          </cell>
          <cell r="C150" t="str">
            <v>Kg</v>
          </cell>
          <cell r="D150">
            <v>11.88</v>
          </cell>
        </row>
        <row r="151">
          <cell r="A151">
            <v>10720</v>
          </cell>
          <cell r="B151" t="str">
            <v>ADITIVO ACELERADOR DE PEGA PARA CONCRETO PROJETADO</v>
          </cell>
          <cell r="C151" t="str">
            <v>Kg</v>
          </cell>
          <cell r="D151">
            <v>6.38</v>
          </cell>
        </row>
        <row r="152">
          <cell r="A152">
            <v>10730</v>
          </cell>
          <cell r="B152" t="str">
            <v>FIBRA DE POLIPROPILENO P/ CONCRETO DOSADO EM CENTRAL FILAMENTOS - TECNOLOGIA "CRACKSTOP"</v>
          </cell>
          <cell r="C152" t="str">
            <v>Kg</v>
          </cell>
          <cell r="D152">
            <v>27.55</v>
          </cell>
        </row>
        <row r="153">
          <cell r="A153">
            <v>10731</v>
          </cell>
          <cell r="B153" t="str">
            <v>FIBRA DE CELULOSE PARA ASFALTO</v>
          </cell>
          <cell r="C153" t="str">
            <v>Kg</v>
          </cell>
          <cell r="D153">
            <v>11.93</v>
          </cell>
        </row>
        <row r="154">
          <cell r="A154">
            <v>11000</v>
          </cell>
          <cell r="B154" t="str">
            <v>FORMAS/ESCORAMENTO/ANDAIMES (MADEIRA)</v>
          </cell>
          <cell r="D154" t="str">
            <v>.</v>
          </cell>
        </row>
        <row r="155">
          <cell r="A155">
            <v>11001</v>
          </cell>
          <cell r="B155" t="str">
            <v>DESMOLDANTE PARA FORMAS</v>
          </cell>
          <cell r="C155" t="str">
            <v>L</v>
          </cell>
          <cell r="D155">
            <v>11.92</v>
          </cell>
        </row>
        <row r="156">
          <cell r="A156">
            <v>11010</v>
          </cell>
          <cell r="B156" t="str">
            <v>COMPENSADO PLASTIFICADO 10MM CHAPA DE 2,20 X 1,10 M</v>
          </cell>
          <cell r="C156" t="str">
            <v>M2</v>
          </cell>
          <cell r="D156">
            <v>52.57</v>
          </cell>
        </row>
        <row r="157">
          <cell r="A157">
            <v>11011</v>
          </cell>
          <cell r="B157" t="str">
            <v>COMPENSADO PLASTIFICADO 12MM CHAPA DE 2,20 X 1,10 M</v>
          </cell>
          <cell r="C157" t="str">
            <v>M2</v>
          </cell>
          <cell r="D157">
            <v>42.41</v>
          </cell>
        </row>
        <row r="158">
          <cell r="A158">
            <v>11012</v>
          </cell>
          <cell r="B158" t="str">
            <v>COMPENSADO PLASTIFICADO 14MM CHAPA DE 2,20 X 1,10 M</v>
          </cell>
          <cell r="C158" t="str">
            <v>M2</v>
          </cell>
          <cell r="D158">
            <v>61.18</v>
          </cell>
        </row>
        <row r="159">
          <cell r="A159">
            <v>11019</v>
          </cell>
          <cell r="B159" t="str">
            <v>COMPENSADO RESINADO  6 MM COLA BRANCA - CHAPA DE 2,20 X 1,10 M</v>
          </cell>
          <cell r="C159" t="str">
            <v>M2</v>
          </cell>
          <cell r="D159">
            <v>16.489999999999998</v>
          </cell>
        </row>
        <row r="160">
          <cell r="A160">
            <v>11020</v>
          </cell>
          <cell r="B160" t="str">
            <v>COMPENSADO RESINADO 10MM COLA BRANCA - CHAPA DE 2,20 X 1,10 M</v>
          </cell>
          <cell r="C160" t="str">
            <v>M2</v>
          </cell>
          <cell r="D160">
            <v>24.79</v>
          </cell>
        </row>
        <row r="161">
          <cell r="A161">
            <v>11021</v>
          </cell>
          <cell r="B161" t="str">
            <v>COMPENSADO RESINADO 12MM COLA BRANCA - CHAPA DE 2,20 X 1,10 M</v>
          </cell>
          <cell r="C161" t="str">
            <v>M2</v>
          </cell>
          <cell r="D161">
            <v>30.6</v>
          </cell>
        </row>
        <row r="162">
          <cell r="A162">
            <v>11037</v>
          </cell>
          <cell r="B162" t="str">
            <v>EUCALIPTO D=20 / 30 CM NA BASE - 6M - COM TRATAMENTO E SEM CASCA (CITRIODORA)</v>
          </cell>
          <cell r="C162" t="str">
            <v>M</v>
          </cell>
          <cell r="D162">
            <v>82.94</v>
          </cell>
        </row>
        <row r="163">
          <cell r="A163">
            <v>11044</v>
          </cell>
          <cell r="B163" t="str">
            <v>PINUS - RIPA DE 1/2" X 3" - BRUTA</v>
          </cell>
          <cell r="C163" t="str">
            <v>M</v>
          </cell>
          <cell r="D163">
            <v>1.9</v>
          </cell>
        </row>
        <row r="164">
          <cell r="A164">
            <v>11046</v>
          </cell>
          <cell r="B164" t="str">
            <v>PINUS - PONTALETE DE 3" X 3" - BRUTO</v>
          </cell>
          <cell r="C164" t="str">
            <v>M</v>
          </cell>
          <cell r="D164">
            <v>7.34</v>
          </cell>
        </row>
        <row r="165">
          <cell r="A165">
            <v>11048</v>
          </cell>
          <cell r="B165" t="str">
            <v>TUBO CILÍNDRICO DE PAPELÃO C/ REV. EXT. IMPERMEAB. E INTERN. C/ PAPEL ESPECIAL NÃO ADERENTE AO CONCR.- DIÂM DE 350MM</v>
          </cell>
          <cell r="C165" t="str">
            <v>M</v>
          </cell>
          <cell r="D165">
            <v>137.49</v>
          </cell>
        </row>
        <row r="166">
          <cell r="A166">
            <v>11050</v>
          </cell>
          <cell r="B166" t="str">
            <v>PEROBA DO NORTE (CUPIÚBA) - TÁBUA DE 3 X 16 CM - BRUTA</v>
          </cell>
          <cell r="C166" t="str">
            <v>M</v>
          </cell>
          <cell r="D166">
            <v>31.99</v>
          </cell>
        </row>
        <row r="167">
          <cell r="A167">
            <v>11063</v>
          </cell>
          <cell r="B167" t="str">
            <v>PINUS - TÁBUA DE 1" X 6" - BRUTA</v>
          </cell>
          <cell r="C167" t="str">
            <v>M</v>
          </cell>
          <cell r="D167">
            <v>4.9400000000000004</v>
          </cell>
        </row>
        <row r="168">
          <cell r="A168">
            <v>11064</v>
          </cell>
          <cell r="B168" t="str">
            <v>PINUS - SARRAFO DE 1" X 2" - BRUTO</v>
          </cell>
          <cell r="C168" t="str">
            <v>M</v>
          </cell>
          <cell r="D168">
            <v>1.67</v>
          </cell>
        </row>
        <row r="169">
          <cell r="A169">
            <v>11066</v>
          </cell>
          <cell r="B169" t="str">
            <v>PINUS - SARRAFO DE 1" X 4" - BRUTO</v>
          </cell>
          <cell r="C169" t="str">
            <v>M</v>
          </cell>
          <cell r="D169">
            <v>3.49</v>
          </cell>
        </row>
        <row r="170">
          <cell r="A170">
            <v>11068</v>
          </cell>
          <cell r="B170" t="str">
            <v>PINUS - SARRAFO DE 1" X 3" - BRUTO</v>
          </cell>
          <cell r="C170" t="str">
            <v>M</v>
          </cell>
          <cell r="D170">
            <v>2.59</v>
          </cell>
        </row>
        <row r="171">
          <cell r="A171">
            <v>11070</v>
          </cell>
          <cell r="B171" t="str">
            <v>PINUS - TÁBUA DE 1" X 12" - BRUTA</v>
          </cell>
          <cell r="C171" t="str">
            <v>M</v>
          </cell>
          <cell r="D171">
            <v>12.46</v>
          </cell>
        </row>
        <row r="172">
          <cell r="A172">
            <v>11200</v>
          </cell>
          <cell r="B172" t="str">
            <v>ESCORAMENTO/ANDAIMES - ALUGUEL</v>
          </cell>
          <cell r="D172" t="str">
            <v>.</v>
          </cell>
        </row>
        <row r="173">
          <cell r="A173">
            <v>11202</v>
          </cell>
          <cell r="B173" t="str">
            <v>ESCORAMENTO CONTÍNUO</v>
          </cell>
          <cell r="C173" t="str">
            <v>M2</v>
          </cell>
          <cell r="D173">
            <v>119.29</v>
          </cell>
        </row>
        <row r="174">
          <cell r="A174">
            <v>11205</v>
          </cell>
          <cell r="B174" t="str">
            <v>LOCAÇÃO DE ANDAIME TUBULAR TIPO TORRE 1.50 X 1.50 M (ALTURA DE 1 METRO)</v>
          </cell>
          <cell r="C174" t="str">
            <v>M / Mês</v>
          </cell>
          <cell r="D174">
            <v>24.01</v>
          </cell>
        </row>
        <row r="175">
          <cell r="A175">
            <v>11230</v>
          </cell>
          <cell r="B175" t="str">
            <v>CHAPAS E ACESSÓRIOS PARA ESCORAMENTO (CHAPA GROSSA NAS ESPESSURAS 1/2", 1" E 1.1/2")</v>
          </cell>
          <cell r="C175" t="str">
            <v>Kg</v>
          </cell>
          <cell r="D175">
            <v>13.11</v>
          </cell>
        </row>
        <row r="176">
          <cell r="A176">
            <v>11235</v>
          </cell>
          <cell r="B176" t="str">
            <v>TORRE METÁLICA ROHR ETEM T-28 (CIMBR.TUB.ENCAIX) PREÇO SEM FRETE</v>
          </cell>
          <cell r="C176" t="str">
            <v>Kg / Mês</v>
          </cell>
          <cell r="D176">
            <v>1.1499999999999999</v>
          </cell>
        </row>
        <row r="177">
          <cell r="A177">
            <v>11240</v>
          </cell>
          <cell r="B177" t="str">
            <v>VIGA METÁLICA V-18 - LOCAÇÃO PREÇO SEM FRETE</v>
          </cell>
          <cell r="C177" t="str">
            <v>M / Mês</v>
          </cell>
          <cell r="D177">
            <v>18.45</v>
          </cell>
        </row>
        <row r="178">
          <cell r="A178">
            <v>11245</v>
          </cell>
          <cell r="B178" t="str">
            <v>VIGA METALICA V-7,5 - LOCAÇÃO PREÇO SEM FRETE</v>
          </cell>
          <cell r="C178" t="str">
            <v>M / Mês</v>
          </cell>
          <cell r="D178">
            <v>9.2200000000000006</v>
          </cell>
        </row>
        <row r="179">
          <cell r="A179">
            <v>11500</v>
          </cell>
          <cell r="B179" t="str">
            <v>ARMADURAS PARA CONCRETO</v>
          </cell>
          <cell r="D179" t="str">
            <v>.</v>
          </cell>
        </row>
        <row r="180">
          <cell r="A180">
            <v>11501</v>
          </cell>
          <cell r="B180" t="str">
            <v>AÇO CA-25 - MÉDIA BITOLAS</v>
          </cell>
          <cell r="C180" t="str">
            <v>KG</v>
          </cell>
          <cell r="D180">
            <v>9.3699999999999992</v>
          </cell>
        </row>
        <row r="181">
          <cell r="A181">
            <v>11502</v>
          </cell>
          <cell r="B181" t="str">
            <v>AÇO CA-25 -  6,3 MM - 1/4" - LISO</v>
          </cell>
          <cell r="C181" t="str">
            <v>Kg</v>
          </cell>
          <cell r="D181">
            <v>10.27</v>
          </cell>
        </row>
        <row r="182">
          <cell r="A182">
            <v>11503</v>
          </cell>
          <cell r="B182" t="str">
            <v>AÇO CA-25 -  8,0 MM - 5/16" - LISO</v>
          </cell>
          <cell r="C182" t="str">
            <v>Kg</v>
          </cell>
          <cell r="D182">
            <v>10.11</v>
          </cell>
        </row>
        <row r="183">
          <cell r="A183">
            <v>11504</v>
          </cell>
          <cell r="B183" t="str">
            <v>AÇO CA-25 - 10,0 MM - 3/8"- LISO</v>
          </cell>
          <cell r="C183" t="str">
            <v>Kg</v>
          </cell>
          <cell r="D183">
            <v>9.7100000000000009</v>
          </cell>
        </row>
        <row r="184">
          <cell r="A184">
            <v>11505</v>
          </cell>
          <cell r="B184" t="str">
            <v>AÇO CA-25 - 12,5 MM - 1/2" - LISO</v>
          </cell>
          <cell r="C184" t="str">
            <v>Kg</v>
          </cell>
          <cell r="D184">
            <v>9.3699999999999992</v>
          </cell>
        </row>
        <row r="185">
          <cell r="A185">
            <v>11506</v>
          </cell>
          <cell r="B185" t="str">
            <v>AÇO CA-25 - 16,0 MM - 5/8" - LISO</v>
          </cell>
          <cell r="C185" t="str">
            <v>Kg</v>
          </cell>
          <cell r="D185">
            <v>9.3699999999999992</v>
          </cell>
        </row>
        <row r="186">
          <cell r="A186">
            <v>11507</v>
          </cell>
          <cell r="B186" t="str">
            <v>AÇO CA-25 - 20,0 MM - 3/4" - LISO</v>
          </cell>
          <cell r="C186" t="str">
            <v>Kg</v>
          </cell>
          <cell r="D186">
            <v>9.3699999999999992</v>
          </cell>
        </row>
        <row r="187">
          <cell r="A187">
            <v>11508</v>
          </cell>
          <cell r="B187" t="str">
            <v>AÇO CA-25 - 25,0 MM - 1" - LISO</v>
          </cell>
          <cell r="C187" t="str">
            <v>Kg</v>
          </cell>
          <cell r="D187">
            <v>8.0500000000000007</v>
          </cell>
        </row>
        <row r="188">
          <cell r="A188">
            <v>11510</v>
          </cell>
          <cell r="B188" t="str">
            <v>AÇO CA-50A OU B - MÉDIA BITOLAS</v>
          </cell>
          <cell r="C188" t="str">
            <v>KG</v>
          </cell>
          <cell r="D188">
            <v>7.43</v>
          </cell>
        </row>
        <row r="189">
          <cell r="A189">
            <v>11511</v>
          </cell>
          <cell r="B189" t="str">
            <v>AÇO CA-50 -  6,3 MM - 1/4" - NERVURADO</v>
          </cell>
          <cell r="C189" t="str">
            <v>Kg</v>
          </cell>
          <cell r="D189">
            <v>8</v>
          </cell>
        </row>
        <row r="190">
          <cell r="A190">
            <v>11512</v>
          </cell>
          <cell r="B190" t="str">
            <v>AÇO CA-50 -  8,0 MM - 5/16" - NERVURADO</v>
          </cell>
          <cell r="C190" t="str">
            <v>Kg</v>
          </cell>
          <cell r="D190">
            <v>7.86</v>
          </cell>
        </row>
        <row r="191">
          <cell r="A191">
            <v>11513</v>
          </cell>
          <cell r="B191" t="str">
            <v>AÇO CA-50 - 10,0 MM - 3/8" - NERVURADO</v>
          </cell>
          <cell r="C191" t="str">
            <v>Kg</v>
          </cell>
          <cell r="D191">
            <v>7.45</v>
          </cell>
        </row>
        <row r="192">
          <cell r="A192">
            <v>11514</v>
          </cell>
          <cell r="B192" t="str">
            <v>AÇO CA-50 - 12,5 MM - 1/2" - NERVURADO</v>
          </cell>
          <cell r="C192" t="str">
            <v>Kg</v>
          </cell>
          <cell r="D192">
            <v>7.28</v>
          </cell>
        </row>
        <row r="193">
          <cell r="A193">
            <v>11515</v>
          </cell>
          <cell r="B193" t="str">
            <v>AÇO CA-50 - 16,0 MM - 5/8" - NERVURADO</v>
          </cell>
          <cell r="C193" t="str">
            <v>Kg</v>
          </cell>
          <cell r="D193">
            <v>7.28</v>
          </cell>
        </row>
        <row r="194">
          <cell r="A194">
            <v>11516</v>
          </cell>
          <cell r="B194" t="str">
            <v>AÇO CA-50 - 20,0 MM - 3/4" - NERVURADO</v>
          </cell>
          <cell r="C194" t="str">
            <v>Kg</v>
          </cell>
          <cell r="D194">
            <v>7.28</v>
          </cell>
        </row>
        <row r="195">
          <cell r="A195">
            <v>11517</v>
          </cell>
          <cell r="B195" t="str">
            <v>AÇO CA-50 - 25,0 MM - 1" - NERVURADO</v>
          </cell>
          <cell r="C195" t="str">
            <v>Kg</v>
          </cell>
          <cell r="D195">
            <v>7.28</v>
          </cell>
        </row>
        <row r="196">
          <cell r="A196">
            <v>11520</v>
          </cell>
          <cell r="B196" t="str">
            <v>AÇO CA-60B - MÉDIA BITOLAS</v>
          </cell>
          <cell r="C196" t="str">
            <v>KG</v>
          </cell>
          <cell r="D196">
            <v>7.57</v>
          </cell>
        </row>
        <row r="197">
          <cell r="A197">
            <v>11521</v>
          </cell>
          <cell r="B197" t="str">
            <v>AÇO CA-60 - 4,2 MM</v>
          </cell>
          <cell r="C197" t="str">
            <v>Kg</v>
          </cell>
          <cell r="D197">
            <v>8.09</v>
          </cell>
        </row>
        <row r="198">
          <cell r="A198">
            <v>11522</v>
          </cell>
          <cell r="B198" t="str">
            <v>AÇO CA-60 - 5,0 MM</v>
          </cell>
          <cell r="C198" t="str">
            <v>Kg</v>
          </cell>
          <cell r="D198">
            <v>7.97</v>
          </cell>
        </row>
        <row r="199">
          <cell r="A199">
            <v>11523</v>
          </cell>
          <cell r="B199" t="str">
            <v>AÇO CA-60 - 6,0MM</v>
          </cell>
          <cell r="C199" t="str">
            <v>Kg</v>
          </cell>
          <cell r="D199">
            <v>7.36</v>
          </cell>
        </row>
        <row r="200">
          <cell r="A200">
            <v>11524</v>
          </cell>
          <cell r="B200" t="str">
            <v>AÇO CA-60 - 8,0MM</v>
          </cell>
          <cell r="C200" t="str">
            <v>Kg</v>
          </cell>
          <cell r="D200">
            <v>6.89</v>
          </cell>
        </row>
        <row r="201">
          <cell r="A201">
            <v>11530</v>
          </cell>
          <cell r="B201" t="str">
            <v>TELA SOLDADA NERVURADA Q- 61 (PAINEL - AÇO CA60 - MALHA 15 X 15 CM - FIO 3.4 MM)</v>
          </cell>
          <cell r="C201" t="str">
            <v>M2</v>
          </cell>
          <cell r="D201">
            <v>10.220000000000001</v>
          </cell>
        </row>
        <row r="202">
          <cell r="A202">
            <v>12000</v>
          </cell>
          <cell r="B202" t="str">
            <v>LAJES E PAINÉIS PRÉ-FABRICADOS</v>
          </cell>
          <cell r="D202" t="str">
            <v>.</v>
          </cell>
        </row>
        <row r="203">
          <cell r="A203">
            <v>12050</v>
          </cell>
          <cell r="B203" t="str">
            <v>LAJE MISTA TRELIÇADA PRÉ-FABRICADA H= 8CM - INTEREIXOS 45CM - 300KGF/CM2</v>
          </cell>
          <cell r="C203" t="str">
            <v>M2</v>
          </cell>
          <cell r="D203">
            <v>61.26</v>
          </cell>
        </row>
        <row r="204">
          <cell r="A204">
            <v>12051</v>
          </cell>
          <cell r="B204" t="str">
            <v>LAJE MISTA TRELIÇADA PRÉ-FABRICADA H=10CM - INTEREIXOS 45CM - 300KGF/CM2</v>
          </cell>
          <cell r="C204" t="str">
            <v>M2</v>
          </cell>
          <cell r="D204">
            <v>77.47</v>
          </cell>
        </row>
        <row r="205">
          <cell r="A205">
            <v>12052</v>
          </cell>
          <cell r="B205" t="str">
            <v>LAJE MISTA TRELIÇADA PRÉ-FABRICADA H=12CM - INTEREIXOS 45CM - 300KGF/CM2</v>
          </cell>
          <cell r="C205" t="str">
            <v>M2</v>
          </cell>
          <cell r="D205">
            <v>89.31</v>
          </cell>
        </row>
        <row r="206">
          <cell r="A206">
            <v>12053</v>
          </cell>
          <cell r="B206" t="str">
            <v>LAJE MISTA TRELIÇADA PRÉ-FABRICADA H=15CM - INTEREIXOS 45CM - 300KGF/CM2</v>
          </cell>
          <cell r="C206" t="str">
            <v>M2</v>
          </cell>
          <cell r="D206">
            <v>131.36000000000001</v>
          </cell>
        </row>
        <row r="207">
          <cell r="A207">
            <v>12055</v>
          </cell>
          <cell r="B207" t="str">
            <v>LAJE MISTA TRELIÇADA PRÉ-FABRICADA H=20CM - INTEREIXOS 45CM - 300KGF/CM2</v>
          </cell>
          <cell r="C207" t="str">
            <v>M2</v>
          </cell>
          <cell r="D207">
            <v>139.5</v>
          </cell>
        </row>
        <row r="208">
          <cell r="A208">
            <v>12057</v>
          </cell>
          <cell r="B208" t="str">
            <v>LAJE MISTA TRELIÇADA PRÉ-FABRICADA H=25CM - INTEREIXOS 45CM - 300KGF/CM2</v>
          </cell>
          <cell r="C208" t="str">
            <v>M2</v>
          </cell>
          <cell r="D208">
            <v>188.33</v>
          </cell>
        </row>
        <row r="209">
          <cell r="A209">
            <v>12500</v>
          </cell>
          <cell r="B209" t="str">
            <v>VEDOS (TIJOLOS E BLOCOS)</v>
          </cell>
          <cell r="D209" t="str">
            <v>.</v>
          </cell>
        </row>
        <row r="210">
          <cell r="A210">
            <v>12511</v>
          </cell>
          <cell r="B210" t="str">
            <v>BLOCO DE CONCRETO  CELULAR AUTOCLAVADO COM MEDIDAS DE 60X30X15 CM</v>
          </cell>
          <cell r="C210" t="str">
            <v>M2</v>
          </cell>
          <cell r="D210">
            <v>130.36000000000001</v>
          </cell>
        </row>
        <row r="211">
          <cell r="A211">
            <v>12512</v>
          </cell>
          <cell r="B211" t="str">
            <v>BLOCO DE CONCRETO  CELULAR AUTOCLAVADO COM MEDIDAS DE 60X30X20 CM</v>
          </cell>
          <cell r="C211" t="str">
            <v>M2</v>
          </cell>
          <cell r="D211">
            <v>168.22</v>
          </cell>
        </row>
        <row r="212">
          <cell r="A212">
            <v>12520</v>
          </cell>
          <cell r="B212" t="str">
            <v>BLOCO DE CONCRETO APARENTE - (09X19X39)CM</v>
          </cell>
          <cell r="C212" t="str">
            <v>Un</v>
          </cell>
          <cell r="D212">
            <v>2.91</v>
          </cell>
        </row>
        <row r="213">
          <cell r="A213">
            <v>12522</v>
          </cell>
          <cell r="B213" t="str">
            <v>BLOCO DE CONCRETO APARENTE - (14X19X39)CM</v>
          </cell>
          <cell r="C213" t="str">
            <v>Un</v>
          </cell>
          <cell r="D213">
            <v>3.64</v>
          </cell>
        </row>
        <row r="214">
          <cell r="A214">
            <v>12524</v>
          </cell>
          <cell r="B214" t="str">
            <v>BLOCO DE CONCRETO APARENTE - (19X19X39)CM</v>
          </cell>
          <cell r="C214" t="str">
            <v>Un</v>
          </cell>
          <cell r="D214">
            <v>4.7</v>
          </cell>
        </row>
        <row r="215">
          <cell r="A215">
            <v>12532</v>
          </cell>
          <cell r="B215" t="str">
            <v>BLOCO DE CONCRETO COMUM - (14X19X39)CM</v>
          </cell>
          <cell r="C215" t="str">
            <v>Un</v>
          </cell>
          <cell r="D215">
            <v>3.64</v>
          </cell>
        </row>
        <row r="216">
          <cell r="A216">
            <v>12534</v>
          </cell>
          <cell r="B216" t="str">
            <v>BLOCO DE CONCRETO COMUM - (19X19X39)CM</v>
          </cell>
          <cell r="C216" t="str">
            <v>Un</v>
          </cell>
          <cell r="D216">
            <v>4.7</v>
          </cell>
        </row>
        <row r="217">
          <cell r="A217">
            <v>12535</v>
          </cell>
          <cell r="B217" t="str">
            <v>BLOCO DE CONCRETO COMUM - (19X19X19)CM</v>
          </cell>
          <cell r="C217" t="str">
            <v>Un</v>
          </cell>
          <cell r="D217">
            <v>2.98</v>
          </cell>
        </row>
        <row r="218">
          <cell r="A218">
            <v>12540</v>
          </cell>
          <cell r="B218" t="str">
            <v>BLOCO VAZADO DE CONCRETO ESTRUTURAL 14CM (ATÉ 6 MPA)</v>
          </cell>
          <cell r="C218" t="str">
            <v>Un</v>
          </cell>
          <cell r="D218">
            <v>4.3</v>
          </cell>
        </row>
        <row r="219">
          <cell r="A219">
            <v>12542</v>
          </cell>
          <cell r="B219" t="str">
            <v>BLOCO VAZADO DE CONCRETO ESTRUTURAL 19CM (ATÉ 6 MPA)</v>
          </cell>
          <cell r="C219" t="str">
            <v>Un</v>
          </cell>
          <cell r="D219">
            <v>5.35</v>
          </cell>
        </row>
        <row r="220">
          <cell r="A220">
            <v>12547</v>
          </cell>
          <cell r="B220" t="str">
            <v>BLOCO CERÂMICO DE VEDAÇÃO - (14X19X39)CM</v>
          </cell>
          <cell r="C220" t="str">
            <v>Un</v>
          </cell>
          <cell r="D220">
            <v>3.25</v>
          </cell>
        </row>
        <row r="221">
          <cell r="A221">
            <v>12548</v>
          </cell>
          <cell r="B221" t="str">
            <v>BLOCO CERÂMICO DE VEDAÇÃO - (19X19X39)CM</v>
          </cell>
          <cell r="C221" t="str">
            <v>Un</v>
          </cell>
          <cell r="D221">
            <v>3.75</v>
          </cell>
        </row>
        <row r="222">
          <cell r="A222">
            <v>12550</v>
          </cell>
          <cell r="B222" t="str">
            <v>TIJOLO CERÂMICO FURADO - 9 FUROS - (11,5X14X24)CM</v>
          </cell>
          <cell r="C222" t="str">
            <v>Un</v>
          </cell>
          <cell r="D222">
            <v>1.32</v>
          </cell>
        </row>
        <row r="223">
          <cell r="A223">
            <v>12560</v>
          </cell>
          <cell r="B223" t="str">
            <v>TIJOLO CERÂMICO LAMINADO - (5,5X11X23)CM (MEDIDAS APROXIMADAS)</v>
          </cell>
          <cell r="C223" t="str">
            <v>Un</v>
          </cell>
          <cell r="D223">
            <v>3.32</v>
          </cell>
        </row>
        <row r="224">
          <cell r="A224">
            <v>12570</v>
          </cell>
          <cell r="B224" t="str">
            <v>TIJOLO DE VIDRO - CANELADO - 8X19X19CM</v>
          </cell>
          <cell r="C224" t="str">
            <v>Un</v>
          </cell>
          <cell r="D224">
            <v>26.39</v>
          </cell>
        </row>
        <row r="225">
          <cell r="A225">
            <v>12572</v>
          </cell>
          <cell r="B225" t="str">
            <v>TIJOLO DE VIDRO - VENTILAÇÃO - 20X10X10CM</v>
          </cell>
          <cell r="C225" t="str">
            <v>Un</v>
          </cell>
          <cell r="D225">
            <v>34.71</v>
          </cell>
        </row>
        <row r="226">
          <cell r="A226">
            <v>12574</v>
          </cell>
          <cell r="B226" t="str">
            <v>TIJOLO DE VIDRO - XADREZ - 19X19X8CM</v>
          </cell>
          <cell r="C226" t="str">
            <v>Un</v>
          </cell>
          <cell r="D226">
            <v>27.37</v>
          </cell>
        </row>
        <row r="227">
          <cell r="A227">
            <v>12580</v>
          </cell>
          <cell r="B227" t="str">
            <v>TIJOLO MAÇICO DE BARRO COMUM</v>
          </cell>
          <cell r="C227" t="str">
            <v>Un</v>
          </cell>
          <cell r="D227">
            <v>0.5</v>
          </cell>
        </row>
        <row r="228">
          <cell r="A228">
            <v>12601</v>
          </cell>
          <cell r="B228" t="str">
            <v>BLOCO DE CONCRETO ESTRUTURAL DE 14CM - RESISTÊNCIA  8MPA</v>
          </cell>
          <cell r="C228" t="str">
            <v>Un</v>
          </cell>
          <cell r="D228">
            <v>4.24</v>
          </cell>
        </row>
        <row r="229">
          <cell r="A229">
            <v>12602</v>
          </cell>
          <cell r="B229" t="str">
            <v>BLOCO DE CONCRETO ESTRUTURAL DE 14CM - RESISTÊNCIA 10MPA</v>
          </cell>
          <cell r="C229" t="str">
            <v>Un</v>
          </cell>
          <cell r="D229">
            <v>5.14</v>
          </cell>
        </row>
        <row r="230">
          <cell r="A230">
            <v>12603</v>
          </cell>
          <cell r="B230" t="str">
            <v>BLOCO DE CONCRETO ESTRUTURAL DE 14CM - RESISTÊNCIA 12MPA</v>
          </cell>
          <cell r="C230" t="str">
            <v>Un</v>
          </cell>
          <cell r="D230">
            <v>5.47</v>
          </cell>
        </row>
        <row r="231">
          <cell r="A231">
            <v>12604</v>
          </cell>
          <cell r="B231" t="str">
            <v>BLOCO DE CONCRETO ESTRUTURAL DE 14CM - RESISTÊNCIA 14MPA</v>
          </cell>
          <cell r="C231" t="str">
            <v>Un</v>
          </cell>
          <cell r="D231">
            <v>5.62</v>
          </cell>
        </row>
        <row r="232">
          <cell r="A232">
            <v>12611</v>
          </cell>
          <cell r="B232" t="str">
            <v>BLOCO DE CONCRETO ESTRUTURAL DE 19CM - RESISTÊNCIA  8MPA</v>
          </cell>
          <cell r="C232" t="str">
            <v>Un</v>
          </cell>
          <cell r="D232">
            <v>5.92</v>
          </cell>
        </row>
        <row r="233">
          <cell r="A233">
            <v>12612</v>
          </cell>
          <cell r="B233" t="str">
            <v>BLOCO DE CONCRETO ESTRUTURAL DE 19CM - RESISTÊNCIA 10MPA</v>
          </cell>
          <cell r="C233" t="str">
            <v>Un</v>
          </cell>
          <cell r="D233">
            <v>6.59</v>
          </cell>
        </row>
        <row r="234">
          <cell r="A234">
            <v>12613</v>
          </cell>
          <cell r="B234" t="str">
            <v>BLOCO DE CONCRETO ESTRUTURAL DE 19CM - RESISTÊNCIA 12MPA</v>
          </cell>
          <cell r="C234" t="str">
            <v>Un</v>
          </cell>
          <cell r="D234">
            <v>6.69</v>
          </cell>
        </row>
        <row r="235">
          <cell r="A235">
            <v>12614</v>
          </cell>
          <cell r="B235" t="str">
            <v>BLOCO DE CONCRETO ESTRUTURAL DE 19CM - RESISTÊNCIA 14MPA</v>
          </cell>
          <cell r="C235" t="str">
            <v>Un</v>
          </cell>
          <cell r="D235">
            <v>7.41</v>
          </cell>
        </row>
        <row r="236">
          <cell r="A236">
            <v>13000</v>
          </cell>
          <cell r="B236" t="str">
            <v>VEDOS (ELEMENTOS VAZADOS)</v>
          </cell>
          <cell r="D236" t="str">
            <v>.</v>
          </cell>
        </row>
        <row r="237">
          <cell r="A237">
            <v>13500</v>
          </cell>
          <cell r="B237" t="str">
            <v>VEDOS (DIVISÓRIAS EM PLACAS)</v>
          </cell>
          <cell r="D237" t="str">
            <v>.</v>
          </cell>
        </row>
        <row r="238">
          <cell r="A238">
            <v>13510</v>
          </cell>
          <cell r="B238" t="str">
            <v>PLACA DE GRANILITE 30MM - DIVISÓRIA</v>
          </cell>
          <cell r="C238" t="str">
            <v>M2</v>
          </cell>
          <cell r="D238">
            <v>206.59</v>
          </cell>
        </row>
        <row r="239">
          <cell r="A239">
            <v>13512</v>
          </cell>
          <cell r="B239" t="str">
            <v>PLACA DE GRANILITE 40MM - DIVISÓRIA</v>
          </cell>
          <cell r="C239" t="str">
            <v>M2</v>
          </cell>
          <cell r="D239">
            <v>253.19</v>
          </cell>
        </row>
        <row r="240">
          <cell r="A240">
            <v>13513</v>
          </cell>
          <cell r="B240" t="str">
            <v>PLACA DE GRANILITE 50MM - DIVISÓRIA</v>
          </cell>
          <cell r="C240" t="str">
            <v>M2</v>
          </cell>
          <cell r="D240">
            <v>263.60000000000002</v>
          </cell>
        </row>
        <row r="241">
          <cell r="A241">
            <v>13514</v>
          </cell>
          <cell r="B241" t="str">
            <v>ARDOSIA CINZA EM PLACA -POLIDA NOS 2 LADOS -ESPESSURA 30MM</v>
          </cell>
          <cell r="C241" t="str">
            <v>M2</v>
          </cell>
          <cell r="D241">
            <v>405.04</v>
          </cell>
        </row>
        <row r="242">
          <cell r="A242">
            <v>13700</v>
          </cell>
          <cell r="B242" t="str">
            <v>DIVISÓRIAS</v>
          </cell>
          <cell r="D242" t="str">
            <v>.</v>
          </cell>
        </row>
        <row r="243">
          <cell r="A243">
            <v>13751</v>
          </cell>
          <cell r="B243" t="str">
            <v>DIVISÓRIA NAVAL; MIOLO COLMÉIA - PAINEL/PAINEL - FORNECIMENTO E COLOCAÇÃO ALT. DE 3 METROS</v>
          </cell>
          <cell r="C243" t="str">
            <v>M2</v>
          </cell>
          <cell r="D243">
            <v>156.41</v>
          </cell>
        </row>
        <row r="244">
          <cell r="A244">
            <v>13752</v>
          </cell>
          <cell r="B244" t="str">
            <v>DIVISÓRIA NAVAL; MIOLO COLMÉIA - PAINEL CEGO - FORNECIMENTO E COLOCAÇÃO ALT. DE 3 METROS</v>
          </cell>
          <cell r="C244" t="str">
            <v>M2</v>
          </cell>
          <cell r="D244">
            <v>147</v>
          </cell>
        </row>
        <row r="245">
          <cell r="A245">
            <v>13753</v>
          </cell>
          <cell r="B245" t="str">
            <v>DIVISÓRIA NAVAL; MIOLO COLMÉIA - PORTA/BANDEIRA - FORNECIMENTO E COLOCAÇÃO ALT. DE 3 METROS (C/ FERRAGENS NECESS. P/COLOCAÇÃO)</v>
          </cell>
          <cell r="C245" t="str">
            <v>M2</v>
          </cell>
          <cell r="D245">
            <v>225.5</v>
          </cell>
        </row>
        <row r="246">
          <cell r="A246">
            <v>13754</v>
          </cell>
          <cell r="B246" t="str">
            <v>DIVISÓRIA NAVAL; MIOLO COLMÉIA - PAINEL/VIDRO - FORNECIMENTO E COLOCAÇÃO ALT. DE 3 METROS</v>
          </cell>
          <cell r="C246" t="str">
            <v>M2</v>
          </cell>
          <cell r="D246">
            <v>182.39</v>
          </cell>
        </row>
        <row r="247">
          <cell r="A247">
            <v>13755</v>
          </cell>
          <cell r="B247" t="str">
            <v>DIVISÓRIA NAVAL; MIOLO COLMÉIA - PORTA/VIDRO - FORNECIMENTO E COLOCAÇÃO ALT. DE 3 METROS (C/ FERRAGENS NECESS. P/COLOCAÇÃO)</v>
          </cell>
          <cell r="C247" t="str">
            <v>M2</v>
          </cell>
          <cell r="D247">
            <v>300.64</v>
          </cell>
        </row>
        <row r="248">
          <cell r="A248">
            <v>13756</v>
          </cell>
          <cell r="B248" t="str">
            <v>DIVISÓRIA NAVAL; MIOLO COLMÉIA - PAINEL/VIDRO/PAINEL - FORNECIMENTO E COLOCAÇÃO ALT. DE 3 METROS</v>
          </cell>
          <cell r="C248" t="str">
            <v>M2</v>
          </cell>
          <cell r="D248">
            <v>178.09</v>
          </cell>
        </row>
        <row r="249">
          <cell r="A249">
            <v>13757</v>
          </cell>
          <cell r="B249" t="str">
            <v>DIVISÓRIA NAVAL; MIOLO COLMÉIA - PAINEL/VIDRO/VIDRO - FORNECIMENTO E COLOCAÇÃO ALT. DE 3 METROS</v>
          </cell>
          <cell r="C249" t="str">
            <v>M2</v>
          </cell>
          <cell r="D249">
            <v>208.31</v>
          </cell>
        </row>
        <row r="250">
          <cell r="A250">
            <v>13758</v>
          </cell>
          <cell r="B250" t="str">
            <v>DIVISÓRIA NAVAL; MIOLO COLMÉIA - PORTA/BONECA/PAINEL - FORNECIMENTO E COLOCAÇÃO ALT. DE 3 METROS (C/ FERRAGENS NECESS. P/COLOCAÇÃO)</v>
          </cell>
          <cell r="C250" t="str">
            <v>M2</v>
          </cell>
          <cell r="D250">
            <v>259.5</v>
          </cell>
        </row>
        <row r="251">
          <cell r="A251">
            <v>13759</v>
          </cell>
          <cell r="B251" t="str">
            <v>DIVISÓRIA NAVAL; MIOLO COLMÉIA - PORTA/BONECA/VIDRO - FORNECIMENTO E COLOCAÇÃO ALT. DE 3 METROS (C/ FERRAGENS NECESS. P/COLOCAÇÃO)</v>
          </cell>
          <cell r="C251" t="str">
            <v>M2</v>
          </cell>
          <cell r="D251">
            <v>367.66</v>
          </cell>
        </row>
        <row r="252">
          <cell r="A252">
            <v>13760</v>
          </cell>
          <cell r="B252" t="str">
            <v>DIVISÓRIA DRYWALL CHAPA DE GESSO (VERDE), RESISTENTE A UMIDADE</v>
          </cell>
          <cell r="C252" t="str">
            <v>M2</v>
          </cell>
          <cell r="D252">
            <v>25.14</v>
          </cell>
        </row>
        <row r="253">
          <cell r="A253">
            <v>13761</v>
          </cell>
          <cell r="B253" t="str">
            <v>DIVISÓRIA PLACA DE GESSO ACARTONADO TIPO STANDARD EST= 73 MM, ESPESSURA = 9,5 CM – M2</v>
          </cell>
          <cell r="C253" t="str">
            <v>M2</v>
          </cell>
          <cell r="D253">
            <v>142.05000000000001</v>
          </cell>
        </row>
        <row r="254">
          <cell r="A254">
            <v>13801</v>
          </cell>
          <cell r="B254" t="str">
            <v>DIVISÓRIA EM PLACAS DE GESSO ACARTONADO, RESISTÊNCIA AO FOGO 30 MINUTOS, ESPESSURA 100/70 MM - 1ST / 1ST LM</v>
          </cell>
          <cell r="C254" t="str">
            <v>M2</v>
          </cell>
          <cell r="D254">
            <v>202.94</v>
          </cell>
        </row>
        <row r="255">
          <cell r="A255">
            <v>13802</v>
          </cell>
          <cell r="B255" t="str">
            <v>DIVISÓRIA EM PLACAS DE GESSO ACARTONADO, RESISTÊNCIA AO FOGO 30 MINUTOS, ESPESSURA 100/70 MM - 1ST / 1ST</v>
          </cell>
          <cell r="C255" t="str">
            <v>M2</v>
          </cell>
          <cell r="D255">
            <v>148.62</v>
          </cell>
        </row>
        <row r="256">
          <cell r="A256">
            <v>13803</v>
          </cell>
          <cell r="B256" t="str">
            <v>DIVISÓRIA EM PLACAS DE GESSO ACARTONADO, RESISTÊNCIA AO FOGO 30 MINUTOS, ESPESSURA 73/48 MM - 1ST / 1ST</v>
          </cell>
          <cell r="C256" t="str">
            <v>M2</v>
          </cell>
          <cell r="D256">
            <v>166.76</v>
          </cell>
        </row>
        <row r="257">
          <cell r="A257">
            <v>13804</v>
          </cell>
          <cell r="B257" t="str">
            <v>DIVISÓRIA EM PLACAS DE GESSO ACARTONADO, RESISTÊNCIA AO FOGO 30 MINUTOS, ESPESSURA 73/48 MM - 1ST / 1ST LM</v>
          </cell>
          <cell r="C257" t="str">
            <v>M2</v>
          </cell>
          <cell r="D257">
            <v>151.11000000000001</v>
          </cell>
        </row>
        <row r="258">
          <cell r="A258">
            <v>13805</v>
          </cell>
          <cell r="B258" t="str">
            <v>DIVISÓRIA EM PLACAS DE GESSO ACARTONADO, RESISTÊNCIA AO FOGO 30 MINUTOS, ESPESSURA 100/70 MM - 1ST /1RU / 1RU</v>
          </cell>
          <cell r="C258" t="str">
            <v>M2</v>
          </cell>
          <cell r="D258">
            <v>204.45</v>
          </cell>
        </row>
        <row r="259">
          <cell r="A259">
            <v>13806</v>
          </cell>
          <cell r="B259" t="str">
            <v>DIVISÓRIA EM PLACAS DE GESSO ACARTONADO, RESISTÊNCIA AO FOGO 30 MINUTOS, ESPESSURA 120/70 MM - 2ST / 2ST LM</v>
          </cell>
          <cell r="C259" t="str">
            <v>M2</v>
          </cell>
          <cell r="D259">
            <v>239.78</v>
          </cell>
        </row>
        <row r="260">
          <cell r="A260">
            <v>14000</v>
          </cell>
          <cell r="B260" t="str">
            <v>MATERIAIS PARA IMPERMEABILIZAÇÃO</v>
          </cell>
          <cell r="D260" t="str">
            <v>.</v>
          </cell>
        </row>
        <row r="261">
          <cell r="A261">
            <v>14005</v>
          </cell>
          <cell r="B261" t="str">
            <v>ASFALTO OXIDADO TIPO lll</v>
          </cell>
          <cell r="C261" t="str">
            <v>Kg</v>
          </cell>
          <cell r="D261">
            <v>12.79</v>
          </cell>
        </row>
        <row r="262">
          <cell r="A262">
            <v>14007</v>
          </cell>
          <cell r="B262" t="str">
            <v>CIMENTO IMPERMEABILIZANTE DE CRISTALIZAÇÃO - ESTRUTURA ELEVADA - COM APLICAÇÃO</v>
          </cell>
          <cell r="C262" t="str">
            <v>M2</v>
          </cell>
          <cell r="D262">
            <v>76.790000000000006</v>
          </cell>
        </row>
        <row r="263">
          <cell r="A263">
            <v>14008</v>
          </cell>
          <cell r="B263" t="str">
            <v>CIMENTO IMPERMEABILIZANTE DE CRISTALIZAÇÃO - ESTRUTURA ENTERRADA - COM APLICAÇÃO</v>
          </cell>
          <cell r="C263" t="str">
            <v>M2</v>
          </cell>
          <cell r="D263">
            <v>84.21</v>
          </cell>
        </row>
        <row r="264">
          <cell r="A264">
            <v>14015</v>
          </cell>
          <cell r="B264" t="str">
            <v>EMULSÃO ASFÁLTICA MODIFICADA C/ELASTÔMEROS - ESTRUTURADA C/TECIDO POLIÉSTER-2 CAMADAS DE ESTRUT- (FORN E APLIC MAT)</v>
          </cell>
          <cell r="C264" t="str">
            <v>M2</v>
          </cell>
          <cell r="D264">
            <v>130.74</v>
          </cell>
        </row>
        <row r="265">
          <cell r="A265">
            <v>14017</v>
          </cell>
          <cell r="B265" t="str">
            <v>EMULSÃO ASFÁLTICA - ESTRUTURADA COM TECIDO DE POLIÉSTER - 2 CAMADAS DE ESTRUTURANTE (FORNEC. E APLICAÇÃO DO MATERIAL)</v>
          </cell>
          <cell r="C265" t="str">
            <v>M2</v>
          </cell>
          <cell r="D265">
            <v>113.61</v>
          </cell>
        </row>
        <row r="266">
          <cell r="A266">
            <v>14019</v>
          </cell>
          <cell r="B266" t="str">
            <v>EMULSÃO ASFÁLTICA - ESTRUTURADA COM TECIDO DE POLIÉSTER - 3 CAMADAS DE ESTRUTURANTE (FORNEC. E APLICAÇÃO DO MATERIAL)</v>
          </cell>
          <cell r="C266" t="str">
            <v>M2</v>
          </cell>
          <cell r="D266">
            <v>128.16999999999999</v>
          </cell>
        </row>
        <row r="267">
          <cell r="A267">
            <v>14022</v>
          </cell>
          <cell r="B267" t="str">
            <v>PRIMER HIDROFUGANTE A BASE DE SILANO SILOXANO P/ SUPERFÍCIES DE CONCRETO, ALVENARIA, ETC.</v>
          </cell>
          <cell r="C267" t="str">
            <v>Kg</v>
          </cell>
          <cell r="D267">
            <v>77.63</v>
          </cell>
        </row>
        <row r="268">
          <cell r="A268">
            <v>14023</v>
          </cell>
          <cell r="B268" t="str">
            <v>PRIMER PARA TINTA ANTI-PICHAÇÃO</v>
          </cell>
          <cell r="C268" t="str">
            <v>L</v>
          </cell>
          <cell r="D268">
            <v>25.03</v>
          </cell>
        </row>
        <row r="269">
          <cell r="A269">
            <v>14024</v>
          </cell>
          <cell r="B269" t="str">
            <v>PRIMER PARA VERNIZ ANTI-PICHAÇÃO</v>
          </cell>
          <cell r="C269" t="str">
            <v>L</v>
          </cell>
          <cell r="D269">
            <v>27.38</v>
          </cell>
        </row>
        <row r="270">
          <cell r="A270">
            <v>14032</v>
          </cell>
          <cell r="B270" t="str">
            <v>MEMBRANAS ASFÁLTICAS - 3 CAMADAS DE FELTRO ASFÁLTICO 15LBS COM APLICAÇÃO A QUENTE (FORNECIMENTO E COLOCAÇÃO)</v>
          </cell>
          <cell r="C270" t="str">
            <v>M2</v>
          </cell>
          <cell r="D270">
            <v>311.60000000000002</v>
          </cell>
        </row>
        <row r="271">
          <cell r="A271">
            <v>14034</v>
          </cell>
          <cell r="B271" t="str">
            <v>MEMBRANAS ASFÁLTICAS - 4 CAMADAS DE FELTRO ASFÁLTICO 15LBS COM APLICAÇÃO A QUENTE (FORNECIMENTO E COLOCAÇÃO)</v>
          </cell>
          <cell r="C271" t="str">
            <v>M2</v>
          </cell>
          <cell r="D271">
            <v>435.1</v>
          </cell>
        </row>
        <row r="272">
          <cell r="A272">
            <v>14036</v>
          </cell>
          <cell r="B272" t="str">
            <v>MEMBRANAS ASFÁLTICAS - 5 CAMADAS DE FELTRO ASFÁLTICO 15LBS COM APLICAÇÃO A QUENTE (FORNECIMENTO E COLOCAÇÃO)</v>
          </cell>
          <cell r="C272" t="str">
            <v>M2</v>
          </cell>
          <cell r="D272">
            <v>603.11</v>
          </cell>
        </row>
        <row r="273">
          <cell r="A273">
            <v>14037</v>
          </cell>
          <cell r="B273" t="str">
            <v>MANTA ASFÁLTICA E=3MM C/ VÉU DE POLIÉSTER-COLADA A MAÇARICO (FORNECIMENTO DO MATERIAL E COLOCAÇÃO)</v>
          </cell>
          <cell r="C273" t="str">
            <v>M2</v>
          </cell>
          <cell r="D273">
            <v>121.88</v>
          </cell>
        </row>
        <row r="274">
          <cell r="A274">
            <v>14038</v>
          </cell>
          <cell r="B274" t="str">
            <v>MANTA ASFÁLTICA E=4MM C/ VÉU DE POLIÉSTER-COLADA A MAÇARICO (FORNECIMENTO DO MATERIAL E COLOCAÇÃO)</v>
          </cell>
          <cell r="C274" t="str">
            <v>M2</v>
          </cell>
          <cell r="D274">
            <v>128.41</v>
          </cell>
        </row>
        <row r="275">
          <cell r="A275">
            <v>14039</v>
          </cell>
          <cell r="B275" t="str">
            <v>MANTA ASFÁLTICA ESPESSURA 4 MM ANTIRAIZ C/ VÉU DE POLIÉSTER (FORNECIMENTO DO MATERIAL E COLOCAÇÃO)</v>
          </cell>
          <cell r="C275" t="str">
            <v>M2</v>
          </cell>
          <cell r="D275">
            <v>137.38999999999999</v>
          </cell>
        </row>
        <row r="276">
          <cell r="A276">
            <v>14040</v>
          </cell>
          <cell r="B276" t="str">
            <v>TINTA BETUMINOSA PARA CONCRETO E ALVENARIA</v>
          </cell>
          <cell r="C276" t="str">
            <v>L</v>
          </cell>
          <cell r="D276">
            <v>22.53</v>
          </cell>
        </row>
        <row r="277">
          <cell r="A277">
            <v>14042</v>
          </cell>
          <cell r="B277" t="str">
            <v>IMPERMEABILIZANTE PARA CONCRETO E ARGAMASSA</v>
          </cell>
          <cell r="C277" t="str">
            <v>Kg</v>
          </cell>
          <cell r="D277">
            <v>4.51</v>
          </cell>
        </row>
        <row r="278">
          <cell r="A278">
            <v>14043</v>
          </cell>
          <cell r="B278" t="str">
            <v>IMPERMEABILIZANTE MONOCOMPONENTE Á BASE DE POLÍMEROS ACRÍLICOS, COR BRANCA, CONSUMO 2 A 3,5 KG/M2</v>
          </cell>
          <cell r="C278" t="str">
            <v>Kg</v>
          </cell>
          <cell r="D278">
            <v>17.53</v>
          </cell>
        </row>
        <row r="279">
          <cell r="A279">
            <v>14044</v>
          </cell>
          <cell r="B279" t="str">
            <v>IMPERMEABILIZANTE Á BASE DE EMULSÃO ASFÁLTICA MODIFICADA COM ELASTÔMEROS SINTÉTICOS, MOMOCOMPONENTE, NA COR PRETA, PARA MOLDAGEM A FRIO “IN LOCO”, FORMANDO UMA MEMBRANA ELÁSTICA E FLEXÍVEL SEM EMENDAS. CONSUMO 4 KG/M2 (RENDIMENTO 1,0 KG/M2/DEMÃO)</v>
          </cell>
          <cell r="C279" t="str">
            <v>Kg</v>
          </cell>
          <cell r="D279">
            <v>20.71</v>
          </cell>
        </row>
        <row r="280">
          <cell r="A280">
            <v>14500</v>
          </cell>
          <cell r="B280" t="str">
            <v>MATERIAIS PARA ISOTERMIA</v>
          </cell>
          <cell r="D280" t="str">
            <v>.</v>
          </cell>
        </row>
        <row r="281">
          <cell r="A281">
            <v>14530</v>
          </cell>
          <cell r="B281" t="str">
            <v>PLACA DE POLIESTIRENO EXPANDIDO ESP=50 MM - TIPO "P1"</v>
          </cell>
          <cell r="C281" t="str">
            <v>M2</v>
          </cell>
          <cell r="D281">
            <v>26.32</v>
          </cell>
        </row>
        <row r="282">
          <cell r="A282">
            <v>14550</v>
          </cell>
          <cell r="B282" t="str">
            <v>MASSA BETUMINOSA - ADESIVO P/ PLACAS TERMO-ACÚSTICAS FRIO ASFALTO</v>
          </cell>
          <cell r="C282" t="str">
            <v>Kg</v>
          </cell>
          <cell r="D282">
            <v>15.42</v>
          </cell>
        </row>
        <row r="283">
          <cell r="A283">
            <v>15000</v>
          </cell>
          <cell r="B283" t="str">
            <v>JUNTAS DE DILATAÇÃO</v>
          </cell>
          <cell r="D283" t="str">
            <v>.</v>
          </cell>
        </row>
        <row r="284">
          <cell r="A284">
            <v>15005</v>
          </cell>
          <cell r="B284" t="str">
            <v>MATA-JUNTA DE PVC - TIPO 012</v>
          </cell>
          <cell r="C284" t="str">
            <v>M</v>
          </cell>
          <cell r="D284">
            <v>52.08</v>
          </cell>
        </row>
        <row r="285">
          <cell r="A285">
            <v>15010</v>
          </cell>
          <cell r="B285" t="str">
            <v>MATA-JUNTA DE PVC - TIPO 022</v>
          </cell>
          <cell r="C285" t="str">
            <v>M</v>
          </cell>
          <cell r="D285">
            <v>108.36</v>
          </cell>
        </row>
        <row r="286">
          <cell r="A286">
            <v>15030</v>
          </cell>
          <cell r="B286" t="str">
            <v>MASTIQUE A BASE DE POLIURETANO - MC</v>
          </cell>
          <cell r="C286" t="str">
            <v>L</v>
          </cell>
          <cell r="D286">
            <v>163.49</v>
          </cell>
        </row>
        <row r="287">
          <cell r="A287">
            <v>15040</v>
          </cell>
          <cell r="B287" t="str">
            <v>MASTIQUE A BASE DE SILICONE</v>
          </cell>
          <cell r="C287" t="str">
            <v>L</v>
          </cell>
          <cell r="D287">
            <v>92.54</v>
          </cell>
        </row>
        <row r="288">
          <cell r="A288">
            <v>15056</v>
          </cell>
          <cell r="B288" t="str">
            <v>BARRA CHATA DE ALUMÍNIO TIPO FITA 1/8" X 7/8"</v>
          </cell>
          <cell r="C288" t="str">
            <v>M</v>
          </cell>
          <cell r="D288">
            <v>7.81</v>
          </cell>
        </row>
        <row r="289">
          <cell r="A289">
            <v>15057</v>
          </cell>
          <cell r="B289" t="str">
            <v>BARRA DE ALUMÍNIO 1/4" X 3/4"</v>
          </cell>
          <cell r="C289" t="str">
            <v>M</v>
          </cell>
          <cell r="D289">
            <v>15.26</v>
          </cell>
        </row>
        <row r="290">
          <cell r="A290">
            <v>15060</v>
          </cell>
          <cell r="B290" t="str">
            <v>MANGUEIRA PLÁSTICA FLEXÍVEL D = 3/4" - ESP = 2MM - CRISTAL</v>
          </cell>
          <cell r="C290" t="str">
            <v>M</v>
          </cell>
          <cell r="D290">
            <v>7.29</v>
          </cell>
        </row>
        <row r="291">
          <cell r="A291">
            <v>15073</v>
          </cell>
          <cell r="B291" t="str">
            <v>FORNEC. E COLOC.- JUNTA DE DILATAÇÃO DE ELAST. DE NEOPRENE JEENE JJ0411M  (4X15MM)  MOV. MÁX. DE -2 A +2MM</v>
          </cell>
          <cell r="C291" t="str">
            <v>M</v>
          </cell>
          <cell r="D291">
            <v>38.67</v>
          </cell>
        </row>
        <row r="292">
          <cell r="A292">
            <v>15074</v>
          </cell>
          <cell r="B292" t="str">
            <v>FORNEC. E COLOC.- JUNTA DE DILATAÇÃO DE ELAST. DE NEOPRENE JEENE JJ2027M (20X35MM)  MOV. MÁX. DE -10 A +10MM</v>
          </cell>
          <cell r="C292" t="str">
            <v>M</v>
          </cell>
          <cell r="D292">
            <v>164</v>
          </cell>
        </row>
        <row r="293">
          <cell r="A293">
            <v>15076</v>
          </cell>
          <cell r="B293" t="str">
            <v>FORNEC. E COLOC.- JUNTA DE DILATAÇÃO DE ELAST. DE NEOPRENE JEENE JJ6080VV (60X90MM)  MOV. MÁX. DE -30 A +30MM</v>
          </cell>
          <cell r="C293" t="str">
            <v>M</v>
          </cell>
          <cell r="D293">
            <v>1169.44</v>
          </cell>
        </row>
        <row r="294">
          <cell r="A294">
            <v>15077</v>
          </cell>
          <cell r="B294" t="str">
            <v>FORNEC. E COLOC.- JUNTA DE DILATAÇÃO DE ELAST. DE NEOPRENE JEENE JJ99120VV  (100X140MM)  MOV. MÁX. DE -50 A +50MM</v>
          </cell>
          <cell r="C294" t="str">
            <v>M</v>
          </cell>
          <cell r="D294">
            <v>1446.77</v>
          </cell>
        </row>
        <row r="295">
          <cell r="A295">
            <v>15090</v>
          </cell>
          <cell r="B295" t="str">
            <v>FORNEC. E COLOC.- JUNTA DE DILATAÇÃO DE ELAST. DE NEOPRENE JEENE JJ5070VV (50X80MM)+LÁB.POL, MOV. MÁX. DE -20 A +30MM</v>
          </cell>
          <cell r="C295" t="str">
            <v>M</v>
          </cell>
          <cell r="D295">
            <v>1073.47</v>
          </cell>
        </row>
        <row r="296">
          <cell r="A296">
            <v>15091</v>
          </cell>
          <cell r="B296" t="str">
            <v>FORNEC. E COLOC.- JUNTA DE DILATAÇÃO DE ELAST. DE NEOPRENE JEENE JJ2540VV (25X50MM)+LÁB.POL, MOV. MÁX. DE -10 A +15MM</v>
          </cell>
          <cell r="C296" t="str">
            <v>M</v>
          </cell>
          <cell r="D296">
            <v>566.39</v>
          </cell>
        </row>
        <row r="297">
          <cell r="A297">
            <v>15092</v>
          </cell>
          <cell r="B297" t="str">
            <v>FORNEC. E COLOC.- JUNTA DE DILATAÇÃO DE ELAST. DE NEOPRENE JEENE JJ3550VV (35X60MM)+LÁB.POL, MOV. MÁX. DE -15 A +20MM</v>
          </cell>
          <cell r="C297" t="str">
            <v>M</v>
          </cell>
          <cell r="D297">
            <v>960</v>
          </cell>
        </row>
        <row r="298">
          <cell r="A298">
            <v>15500</v>
          </cell>
          <cell r="B298" t="str">
            <v>ESTRUTURAS PARA COBERTURA</v>
          </cell>
          <cell r="D298" t="str">
            <v>.</v>
          </cell>
        </row>
        <row r="299">
          <cell r="A299">
            <v>15505</v>
          </cell>
          <cell r="B299" t="str">
            <v>ESTRUTURA METÁLICA INCL. ANTIFERRUGINOSA</v>
          </cell>
          <cell r="C299" t="str">
            <v>KG</v>
          </cell>
          <cell r="D299">
            <v>16.420000000000002</v>
          </cell>
        </row>
        <row r="300">
          <cell r="A300">
            <v>15506</v>
          </cell>
          <cell r="B300" t="str">
            <v>RETIRADA DE ESTRUTURA METÁLICA INCLUSIVE PERFIS DE FIXAÇÃO</v>
          </cell>
          <cell r="C300" t="str">
            <v>KG</v>
          </cell>
          <cell r="D300">
            <v>2.2599999999999998</v>
          </cell>
        </row>
        <row r="301">
          <cell r="A301">
            <v>15510</v>
          </cell>
          <cell r="B301" t="str">
            <v>MADEIRAMENTO DE PEROBA DO NORTE (CUPIÚBA) P/ TELHADO</v>
          </cell>
          <cell r="C301" t="str">
            <v>M3</v>
          </cell>
          <cell r="D301">
            <v>5832.96</v>
          </cell>
        </row>
        <row r="302">
          <cell r="A302">
            <v>15512</v>
          </cell>
          <cell r="B302" t="str">
            <v>MONTAGEM DE ESTRUTURA METÁLICA</v>
          </cell>
          <cell r="C302" t="str">
            <v>KG</v>
          </cell>
          <cell r="D302">
            <v>3.23</v>
          </cell>
        </row>
        <row r="303">
          <cell r="A303">
            <v>15515</v>
          </cell>
          <cell r="B303" t="str">
            <v>PEROBA DO NORTE (CUPIÚBA) - VIGA DE  6 CM X 12 CM - BRUTA</v>
          </cell>
          <cell r="C303" t="str">
            <v>M</v>
          </cell>
          <cell r="D303">
            <v>42</v>
          </cell>
        </row>
        <row r="304">
          <cell r="A304">
            <v>15516</v>
          </cell>
          <cell r="B304" t="str">
            <v>PEROBA DO NORTE (CUPIÚBA) - VIGA DE 6 X 16 CM - BRUTA</v>
          </cell>
          <cell r="C304" t="str">
            <v>M</v>
          </cell>
          <cell r="D304">
            <v>56.7</v>
          </cell>
        </row>
        <row r="305">
          <cell r="A305">
            <v>15520</v>
          </cell>
          <cell r="B305" t="str">
            <v>CAIBRO DE PEROBA DO NORTE 5 X 6 CM - BRUTO (CUPIÚBA)</v>
          </cell>
          <cell r="C305" t="str">
            <v>M</v>
          </cell>
          <cell r="D305">
            <v>14.4</v>
          </cell>
        </row>
        <row r="306">
          <cell r="A306">
            <v>15525</v>
          </cell>
          <cell r="B306" t="str">
            <v>RIPA DE PEROBA DO NORTE 1,5 CM X 5 CM - BRUTA (CUPIÚBA)</v>
          </cell>
          <cell r="C306" t="str">
            <v>M</v>
          </cell>
          <cell r="D306">
            <v>4.3</v>
          </cell>
        </row>
        <row r="307">
          <cell r="A307">
            <v>16000</v>
          </cell>
          <cell r="B307" t="str">
            <v>TELHAS E DOMOS</v>
          </cell>
          <cell r="D307" t="str">
            <v>.</v>
          </cell>
        </row>
        <row r="308">
          <cell r="A308">
            <v>16005</v>
          </cell>
          <cell r="B308" t="str">
            <v>DOMO DE ACRÍLICO COM CAIXILHO DE ALUMÍNIO 1,05 X 1,05 M</v>
          </cell>
          <cell r="C308" t="str">
            <v>M2</v>
          </cell>
          <cell r="D308">
            <v>620.66</v>
          </cell>
        </row>
        <row r="309">
          <cell r="A309">
            <v>16010</v>
          </cell>
          <cell r="B309" t="str">
            <v>COBERTURA EM POLICARBONATO ALVEOLAR 6MM, ESTRUTURA METÁLICA GALVANIZADA, INSTALADA</v>
          </cell>
          <cell r="C309" t="str">
            <v>M2</v>
          </cell>
          <cell r="D309">
            <v>570.77</v>
          </cell>
        </row>
        <row r="310">
          <cell r="A310">
            <v>16020</v>
          </cell>
          <cell r="B310" t="str">
            <v>TELHAS DE BARRO COZIDO  - FRANCESA</v>
          </cell>
          <cell r="C310" t="str">
            <v>Un</v>
          </cell>
          <cell r="D310">
            <v>3.68</v>
          </cell>
        </row>
        <row r="311">
          <cell r="A311">
            <v>16025</v>
          </cell>
          <cell r="B311" t="str">
            <v>TELHAS DE BARRO COZIDO - PAULISTA</v>
          </cell>
          <cell r="C311" t="str">
            <v>Un</v>
          </cell>
          <cell r="D311">
            <v>3.24</v>
          </cell>
        </row>
        <row r="312">
          <cell r="A312">
            <v>16030</v>
          </cell>
          <cell r="B312" t="str">
            <v>TELHAS DE BARRO COZIDO - SUPER PAULISTA (PLAN)</v>
          </cell>
          <cell r="C312" t="str">
            <v>Un</v>
          </cell>
          <cell r="D312">
            <v>3.79</v>
          </cell>
        </row>
        <row r="313">
          <cell r="A313">
            <v>16090</v>
          </cell>
          <cell r="B313" t="str">
            <v>TELHA TECNOLOGIA CRFS ONDULADA 6MM</v>
          </cell>
          <cell r="C313" t="str">
            <v>M2</v>
          </cell>
          <cell r="D313">
            <v>28.32</v>
          </cell>
        </row>
        <row r="314">
          <cell r="A314">
            <v>16091</v>
          </cell>
          <cell r="B314" t="str">
            <v>TELHA TECNOLOGIA CRFS ONDULADA 8MM</v>
          </cell>
          <cell r="C314" t="str">
            <v>M2</v>
          </cell>
          <cell r="D314">
            <v>53.38</v>
          </cell>
        </row>
        <row r="315">
          <cell r="A315">
            <v>16092</v>
          </cell>
          <cell r="B315" t="str">
            <v>TELHA ESTRUTURAL TRAPEZOIDAL CRFS - E=8 MM LARG. ÚTIL 44 CM</v>
          </cell>
          <cell r="C315" t="str">
            <v>M2</v>
          </cell>
          <cell r="D315">
            <v>130.63999999999999</v>
          </cell>
        </row>
        <row r="316">
          <cell r="A316">
            <v>16093</v>
          </cell>
          <cell r="B316" t="str">
            <v>TELHA TECNOLOGIA CRFS TRAPEZOIDAL 90 CM E=8 MM</v>
          </cell>
          <cell r="C316" t="str">
            <v>M2</v>
          </cell>
          <cell r="D316">
            <v>102.86</v>
          </cell>
        </row>
        <row r="317">
          <cell r="A317">
            <v>16411</v>
          </cell>
          <cell r="B317" t="str">
            <v>TELHA DE AÇO GALV. ACAB. NATURAL TRAPEZOIDAL E=0.5 MM H= ATÉ 40 MM</v>
          </cell>
          <cell r="C317" t="str">
            <v>M2</v>
          </cell>
          <cell r="D317">
            <v>66.7</v>
          </cell>
        </row>
        <row r="318">
          <cell r="A318">
            <v>16412</v>
          </cell>
          <cell r="B318" t="str">
            <v>TELHA AÇO GALV. ONDULADA E= 0,5 MM - H= 17/18 MM REV. B</v>
          </cell>
          <cell r="C318" t="str">
            <v>M2</v>
          </cell>
          <cell r="D318">
            <v>67.650000000000006</v>
          </cell>
        </row>
        <row r="319">
          <cell r="A319">
            <v>16413</v>
          </cell>
          <cell r="B319" t="str">
            <v>TELHA AÇO GALV. TRAPEZOIDAL DUPLA E=0,5MM-H=40MM-MIOLO=30MM POLIURETANO -  REV.B</v>
          </cell>
          <cell r="C319" t="str">
            <v>M2</v>
          </cell>
          <cell r="D319">
            <v>152.08000000000001</v>
          </cell>
        </row>
        <row r="320">
          <cell r="A320">
            <v>16414</v>
          </cell>
          <cell r="B320" t="str">
            <v>TELHA AÇO GALV. TRAPEZOIDAL   E=0.5MM - H=40MM PINTURA ELETROSTÁTICA 2 FACES - REV. B</v>
          </cell>
          <cell r="C320" t="str">
            <v>M2</v>
          </cell>
          <cell r="D320">
            <v>85.68</v>
          </cell>
        </row>
        <row r="321">
          <cell r="A321">
            <v>16416</v>
          </cell>
          <cell r="B321" t="str">
            <v>TELHA AÇO GALV. ONDULADA E= 0,5 MM - H= 17/18 MM PINTURA ELETROST. 2 FACES - REV.B</v>
          </cell>
          <cell r="C321" t="str">
            <v>M2</v>
          </cell>
          <cell r="D321">
            <v>57.33</v>
          </cell>
        </row>
        <row r="322">
          <cell r="A322">
            <v>16417</v>
          </cell>
          <cell r="B322" t="str">
            <v>TELHA AÇO GALV. TRAPEZOIDAL DUPLA E=0,5MM-H=40MM-MIOLO=30MM POLIURETANO - PINTADA 1 FACE - REV.B</v>
          </cell>
          <cell r="C322" t="str">
            <v>M2</v>
          </cell>
          <cell r="D322">
            <v>190.68</v>
          </cell>
        </row>
        <row r="323">
          <cell r="A323">
            <v>16418</v>
          </cell>
          <cell r="B323" t="str">
            <v>TELHA AÇO GALV. TRAPEZOIDAL DUPLA E=0,8MM-H=40MM-MIOLO=30MM POLIURETANO - PINTADA 1 FACE - REV.B</v>
          </cell>
          <cell r="C323" t="str">
            <v>M2</v>
          </cell>
          <cell r="D323">
            <v>301.87</v>
          </cell>
        </row>
        <row r="324">
          <cell r="A324">
            <v>16420</v>
          </cell>
          <cell r="B324" t="str">
            <v>TAPUME METÁLICO COM TELHA METÁLICA, SEM PINTURA,TRAPEZOIDAL 40-ESP. 0,43MM, COLUNAS, BASES E PARAFUSOS</v>
          </cell>
          <cell r="C324" t="str">
            <v>M2</v>
          </cell>
          <cell r="D324">
            <v>130.63999999999999</v>
          </cell>
        </row>
        <row r="325">
          <cell r="A325">
            <v>16430</v>
          </cell>
          <cell r="B325" t="str">
            <v>CUMEEIRA AÇO GALV. TRAPEZOIDAL E=0,5MM - H=40MM - L=0,60M REV.B</v>
          </cell>
          <cell r="C325" t="str">
            <v>M</v>
          </cell>
          <cell r="D325">
            <v>65.59</v>
          </cell>
        </row>
        <row r="326">
          <cell r="A326">
            <v>16431</v>
          </cell>
          <cell r="B326" t="str">
            <v>CUMEEIRA AÇO GALV. ONDULADA E= 0,5MM - H= 17/18MM - L=0.60M</v>
          </cell>
          <cell r="C326" t="str">
            <v>M</v>
          </cell>
          <cell r="D326">
            <v>65.13</v>
          </cell>
        </row>
        <row r="327">
          <cell r="A327">
            <v>16432</v>
          </cell>
          <cell r="B327" t="str">
            <v>CUMEEIRA AÇO GALV. TRAPEZOIDAL E=0,5MM - H=40MM - L=0,60M REV.B - PINT.BR 2 FACES</v>
          </cell>
          <cell r="C327" t="str">
            <v>M</v>
          </cell>
          <cell r="D327">
            <v>77.42</v>
          </cell>
        </row>
        <row r="328">
          <cell r="A328">
            <v>16433</v>
          </cell>
          <cell r="B328" t="str">
            <v>CUMEEIRA AÇO GALV. ONDULADA E= 0,5MM - H= 17/18MM - L=0.60M PINTURA ELETROSTÁTICA 2 FACES - REV. B</v>
          </cell>
          <cell r="C328" t="str">
            <v>M</v>
          </cell>
          <cell r="D328">
            <v>69.739999999999995</v>
          </cell>
        </row>
        <row r="329">
          <cell r="A329">
            <v>16500</v>
          </cell>
          <cell r="B329" t="str">
            <v>TELHAS (ELEMENTOS DE ARREMATE)</v>
          </cell>
          <cell r="D329" t="str">
            <v>.</v>
          </cell>
        </row>
        <row r="330">
          <cell r="A330">
            <v>16508</v>
          </cell>
          <cell r="B330" t="str">
            <v>CUMEEIRA UNIVERSAL P/ TELHA TECNOLOGIA CRFS ONDULADA 1,10 X 0,60 M</v>
          </cell>
          <cell r="C330" t="str">
            <v>Un</v>
          </cell>
          <cell r="D330">
            <v>58.81</v>
          </cell>
        </row>
        <row r="331">
          <cell r="A331">
            <v>16509</v>
          </cell>
          <cell r="B331" t="str">
            <v>CUMEEIRA NORMAL P/ TELHA TECNOLOGIA CRFS TRAPEZ. 44CM</v>
          </cell>
          <cell r="C331" t="str">
            <v>Un</v>
          </cell>
          <cell r="D331">
            <v>40.770000000000003</v>
          </cell>
        </row>
        <row r="332">
          <cell r="A332">
            <v>16510</v>
          </cell>
          <cell r="B332" t="str">
            <v>CUMEEIRA NORMAL P/ TELHA TECNOLOGIA CRFS TRAPEZ. 90CM</v>
          </cell>
          <cell r="C332" t="str">
            <v>Un</v>
          </cell>
          <cell r="D332">
            <v>200.58</v>
          </cell>
        </row>
        <row r="333">
          <cell r="A333">
            <v>16530</v>
          </cell>
          <cell r="B333" t="str">
            <v>CUMEEIRA DE ALUMÍNIO NORMAL E=0.8MM - P/ TELHA ONDULADA  ACABAMENTO NATURAL - COMPRIMENTO = 1072 MM / 1345 MM</v>
          </cell>
          <cell r="C333" t="str">
            <v>Un</v>
          </cell>
          <cell r="D333">
            <v>101.58</v>
          </cell>
        </row>
        <row r="334">
          <cell r="A334">
            <v>16531</v>
          </cell>
          <cell r="B334" t="str">
            <v>CUMEEIRA DE ALUMÍNIO NORMAL E=0.8MM - P/ TELHA TRAPEZOIDAL ACABAMENTO NATURAL - COMPRIMENTO = 1056 MM / 1265 MM</v>
          </cell>
          <cell r="C334" t="str">
            <v>Un</v>
          </cell>
          <cell r="D334">
            <v>99.36</v>
          </cell>
        </row>
        <row r="335">
          <cell r="A335">
            <v>16532</v>
          </cell>
          <cell r="B335" t="str">
            <v>CUMEEIRA DE ALUMÍNIO SHED E=0.8MM - P/ TELHA ONDULADA ACABAMENTO NATURAL</v>
          </cell>
          <cell r="C335" t="str">
            <v>Un</v>
          </cell>
          <cell r="D335">
            <v>113.01</v>
          </cell>
        </row>
        <row r="336">
          <cell r="A336">
            <v>16533</v>
          </cell>
          <cell r="B336" t="str">
            <v>CUMEEIRA DE ALUMÍNIO SHED E=0.8MM - P/ TELHA TRAPEZOIDAL ACABAMENTO NATURAL</v>
          </cell>
          <cell r="C336" t="str">
            <v>Un</v>
          </cell>
          <cell r="D336">
            <v>110.18</v>
          </cell>
        </row>
        <row r="337">
          <cell r="A337">
            <v>16534</v>
          </cell>
          <cell r="B337" t="str">
            <v>CUMEEIRA DE BARRO TIPO UNIVERSAL</v>
          </cell>
          <cell r="C337" t="str">
            <v>Un</v>
          </cell>
          <cell r="D337">
            <v>3.72</v>
          </cell>
        </row>
        <row r="338">
          <cell r="A338">
            <v>16554</v>
          </cell>
          <cell r="B338" t="str">
            <v>PINGADEIRA PLÁST. P/ TELHA ESTR. TRAPEZ. CRFS L= 44/49 CM 230 MM</v>
          </cell>
          <cell r="C338" t="str">
            <v>Un</v>
          </cell>
          <cell r="D338">
            <v>1.3</v>
          </cell>
        </row>
        <row r="339">
          <cell r="A339">
            <v>16556</v>
          </cell>
          <cell r="B339" t="str">
            <v>PINGADEIRA PLÁST. P/ TELHA ESTRUT. TRAPEZOIDAL CRFS L=90CM 115 MM</v>
          </cell>
          <cell r="C339" t="str">
            <v>Un</v>
          </cell>
          <cell r="D339">
            <v>0.71</v>
          </cell>
        </row>
        <row r="340">
          <cell r="A340">
            <v>16560</v>
          </cell>
          <cell r="B340" t="str">
            <v>PLACA DE VENTILAÇÃO PARA TELHA ESTR. TRAPEZOIDAL CRFS 44 CM</v>
          </cell>
          <cell r="C340" t="str">
            <v>Un</v>
          </cell>
          <cell r="D340">
            <v>4.68</v>
          </cell>
        </row>
        <row r="341">
          <cell r="A341">
            <v>16562</v>
          </cell>
          <cell r="B341" t="str">
            <v>PLACA DE VENTILAÇÃO P/ TELHA DE FIBROC./CRFS CANALETE 90</v>
          </cell>
          <cell r="C341" t="str">
            <v>Un</v>
          </cell>
          <cell r="D341">
            <v>10.65</v>
          </cell>
        </row>
        <row r="342">
          <cell r="A342">
            <v>16568</v>
          </cell>
          <cell r="B342" t="str">
            <v>PLACA DE VEDAÇÃO NERVURA -  P/ TELHA DE FIBROCIMENTO/CRFS CANALETE 90</v>
          </cell>
          <cell r="C342" t="str">
            <v>Un</v>
          </cell>
          <cell r="D342">
            <v>3.21</v>
          </cell>
        </row>
        <row r="343">
          <cell r="A343">
            <v>16570</v>
          </cell>
          <cell r="B343" t="str">
            <v>SUBCOBERTURA COM FOLHA DE ALUMÍNIO</v>
          </cell>
          <cell r="C343" t="str">
            <v>M2</v>
          </cell>
          <cell r="D343">
            <v>7.66</v>
          </cell>
        </row>
        <row r="344">
          <cell r="A344">
            <v>17000</v>
          </cell>
          <cell r="B344" t="str">
            <v>ELEMENTOS DE FIXAÇÃO (PARAFUSOS E FERRAGENS)</v>
          </cell>
          <cell r="D344" t="str">
            <v>.</v>
          </cell>
        </row>
        <row r="345">
          <cell r="A345">
            <v>17010</v>
          </cell>
          <cell r="B345" t="str">
            <v>CONJUNTO DE VEDAÇÃO ELÁSTICA 5/16" - P/ FIXAÇÃO DE TELHA ONDULADA (1 ARRUELA DE PVC + 1 ARRUELA FERRO GALVANIZADA)</v>
          </cell>
          <cell r="C345" t="str">
            <v>Un</v>
          </cell>
          <cell r="D345">
            <v>0.12</v>
          </cell>
        </row>
        <row r="346">
          <cell r="A346">
            <v>17016</v>
          </cell>
          <cell r="B346" t="str">
            <v>FERRAGEM PARA MADEIRAMENTO DE TELHADO</v>
          </cell>
          <cell r="C346" t="str">
            <v>KG</v>
          </cell>
          <cell r="D346">
            <v>33.04</v>
          </cell>
        </row>
        <row r="347">
          <cell r="A347">
            <v>17020</v>
          </cell>
          <cell r="B347" t="str">
            <v>FIXADOR DE ABAS PARA TELHAS DE FIBROCIMENTO / CRFS TIPO SIMPLES</v>
          </cell>
          <cell r="C347" t="str">
            <v>Un</v>
          </cell>
          <cell r="D347">
            <v>2.31</v>
          </cell>
        </row>
        <row r="348">
          <cell r="A348">
            <v>17039</v>
          </cell>
          <cell r="B348" t="str">
            <v>PARAFUSO ZINCADO BRANCO - FENDA SIMPLES - CABEÇA CHATA P/ MADEIRA - DIÂMETRO 6,1 MM - COMPRIMENTO 90MM</v>
          </cell>
          <cell r="C348" t="str">
            <v>Un</v>
          </cell>
          <cell r="D348">
            <v>0.91</v>
          </cell>
        </row>
        <row r="349">
          <cell r="A349">
            <v>17040</v>
          </cell>
          <cell r="B349" t="str">
            <v>PARAFUSO AUTO-ATARRAXANTE - CABEÇA PANELA - COM BUCHA DE NYLON S- 8 DIÂMETRO 5,5MM - COMPRIMENTO 50MM - FENDA SIMPLES</v>
          </cell>
          <cell r="C349" t="str">
            <v>Un</v>
          </cell>
          <cell r="D349">
            <v>0.91</v>
          </cell>
        </row>
        <row r="350">
          <cell r="A350">
            <v>17041</v>
          </cell>
          <cell r="B350" t="str">
            <v>PARAFUSO AUTO PERFURANTE 12 4 X 3/4"  TIPO TRAXX COM CONJUNTO DE VEDAÇÃO</v>
          </cell>
          <cell r="C350" t="str">
            <v>Un</v>
          </cell>
          <cell r="D350">
            <v>0.48</v>
          </cell>
        </row>
        <row r="351">
          <cell r="A351">
            <v>17044</v>
          </cell>
          <cell r="B351" t="str">
            <v>CONJUNTO DE FIXAÇÃO NIQUELADO PARA BACIA DE LOUÇA (BUCHA 8 E ARRUELA PLÁSTICA)</v>
          </cell>
          <cell r="C351" t="str">
            <v>Un</v>
          </cell>
          <cell r="D351">
            <v>7.03</v>
          </cell>
        </row>
        <row r="352">
          <cell r="A352">
            <v>17046</v>
          </cell>
          <cell r="B352" t="str">
            <v>PARAFUSO C/ ROSCA SOBERBA DE FERRO GALVANIZADO P/ FIXAÇÃO DE TELHAS ONDULADAS EM CRFS/AMIANTO - S/ VEDAÇÃO  - 8 x 230MM</v>
          </cell>
          <cell r="C352" t="str">
            <v>Un</v>
          </cell>
          <cell r="D352">
            <v>2.54</v>
          </cell>
        </row>
        <row r="353">
          <cell r="A353">
            <v>17065</v>
          </cell>
          <cell r="B353" t="str">
            <v>SUPORTE DE ABAS PARA TELHA ESTRUTURAL 90 (APOIO EM MADEIRA) SEM BASE</v>
          </cell>
          <cell r="C353" t="str">
            <v>Un</v>
          </cell>
          <cell r="D353">
            <v>30.06</v>
          </cell>
        </row>
        <row r="354">
          <cell r="A354">
            <v>17500</v>
          </cell>
          <cell r="B354" t="str">
            <v>ELEMENTOS DE FIXAÇÃO (PREGO/GRAMPOS ETC)</v>
          </cell>
          <cell r="D354" t="str">
            <v>.</v>
          </cell>
        </row>
        <row r="355">
          <cell r="A355">
            <v>17515</v>
          </cell>
          <cell r="B355" t="str">
            <v>PREGO 18 X 27 COMUM - POLIDO</v>
          </cell>
          <cell r="C355" t="str">
            <v>Kg</v>
          </cell>
          <cell r="D355">
            <v>13.69</v>
          </cell>
        </row>
        <row r="356">
          <cell r="A356">
            <v>17516</v>
          </cell>
          <cell r="B356" t="str">
            <v>PREGO 13 X 18 COMUM - POLIDO - SEM CABEÇA</v>
          </cell>
          <cell r="C356" t="str">
            <v>Kg</v>
          </cell>
          <cell r="D356">
            <v>16.8</v>
          </cell>
        </row>
        <row r="357">
          <cell r="A357">
            <v>17520</v>
          </cell>
          <cell r="B357" t="str">
            <v>PREGO 12 X 12 E 12 X 15  COMUM - POLIDO</v>
          </cell>
          <cell r="C357" t="str">
            <v>Kg</v>
          </cell>
          <cell r="D357">
            <v>19.32</v>
          </cell>
        </row>
        <row r="358">
          <cell r="A358">
            <v>17525</v>
          </cell>
          <cell r="B358" t="str">
            <v>PREGO 18 X 27 ZINCADO</v>
          </cell>
          <cell r="C358" t="str">
            <v>Kg</v>
          </cell>
          <cell r="D358">
            <v>20.67</v>
          </cell>
        </row>
        <row r="359">
          <cell r="A359">
            <v>17530</v>
          </cell>
          <cell r="B359" t="str">
            <v>REBITE DE REPUXO EM ALUMÍNIO TIPO POP N. 415 ( DIÂMETRO 4 MM - COMPRIMENTO 15 MM)</v>
          </cell>
          <cell r="C359" t="str">
            <v>Kg</v>
          </cell>
          <cell r="D359">
            <v>103.24</v>
          </cell>
        </row>
        <row r="360">
          <cell r="A360">
            <v>17545</v>
          </cell>
          <cell r="B360" t="str">
            <v>GANCHO 8 X 350MM "L" - COM ROSCA E PORCA - PARA TELHA (SEM VEDAÇÃO)</v>
          </cell>
          <cell r="C360" t="str">
            <v>Un</v>
          </cell>
          <cell r="D360">
            <v>3.37</v>
          </cell>
        </row>
        <row r="361">
          <cell r="A361">
            <v>17550</v>
          </cell>
          <cell r="B361" t="str">
            <v>GANCHO CHATO - 140 MM</v>
          </cell>
          <cell r="C361" t="str">
            <v>Un</v>
          </cell>
          <cell r="D361">
            <v>3.96</v>
          </cell>
        </row>
        <row r="362">
          <cell r="A362">
            <v>17555</v>
          </cell>
          <cell r="B362" t="str">
            <v>HASTE DE ALUMÍNIO - 250MM X 5/16" - C/ ACESSÓRIOS (PORCA + ARRUELA ALUM.+ ARRUELA PVC) P/ FIX. TELHA ALUM.</v>
          </cell>
          <cell r="C362" t="str">
            <v>CJ</v>
          </cell>
          <cell r="D362">
            <v>1.61</v>
          </cell>
        </row>
        <row r="363">
          <cell r="A363">
            <v>17560</v>
          </cell>
          <cell r="B363" t="str">
            <v>TACO - CHUMBADOR DE PEROBA DO NORTE (CUPIÚBA) ESPESSURA 15 MM / LARGURA 50 MM / ALTURA 60 MM</v>
          </cell>
          <cell r="C363" t="str">
            <v>Un</v>
          </cell>
          <cell r="D363">
            <v>0.28000000000000003</v>
          </cell>
        </row>
        <row r="364">
          <cell r="A364">
            <v>17700</v>
          </cell>
          <cell r="B364" t="str">
            <v>ARAMES</v>
          </cell>
          <cell r="D364" t="str">
            <v>.</v>
          </cell>
        </row>
        <row r="365">
          <cell r="A365">
            <v>17710</v>
          </cell>
          <cell r="B365" t="str">
            <v>ARAME GALVANIZADO N. 10</v>
          </cell>
          <cell r="C365" t="str">
            <v>Kg</v>
          </cell>
          <cell r="D365">
            <v>13.88</v>
          </cell>
        </row>
        <row r="366">
          <cell r="A366">
            <v>17715</v>
          </cell>
          <cell r="B366" t="str">
            <v>ARAME GALVANIZADO N. 14</v>
          </cell>
          <cell r="C366" t="str">
            <v>Kg</v>
          </cell>
          <cell r="D366">
            <v>20.51</v>
          </cell>
        </row>
        <row r="367">
          <cell r="A367">
            <v>17725</v>
          </cell>
          <cell r="B367" t="str">
            <v>ARAME GALVANIZADO N.18</v>
          </cell>
          <cell r="C367" t="str">
            <v>Kg</v>
          </cell>
          <cell r="D367">
            <v>26.04</v>
          </cell>
        </row>
        <row r="368">
          <cell r="A368">
            <v>17740</v>
          </cell>
          <cell r="B368" t="str">
            <v>ARAME RECOZIDO N. 16 E N. 18</v>
          </cell>
          <cell r="C368" t="str">
            <v>Kg</v>
          </cell>
          <cell r="D368">
            <v>15.11</v>
          </cell>
        </row>
        <row r="369">
          <cell r="A369">
            <v>17750</v>
          </cell>
          <cell r="B369" t="str">
            <v>ARAME GALVANIZADO N. 12</v>
          </cell>
          <cell r="C369" t="str">
            <v>Kg</v>
          </cell>
          <cell r="D369">
            <v>16.010000000000002</v>
          </cell>
        </row>
        <row r="370">
          <cell r="A370">
            <v>17752</v>
          </cell>
          <cell r="B370" t="str">
            <v>ARAME GALVANIZADO N.  8</v>
          </cell>
          <cell r="C370" t="str">
            <v>Kg</v>
          </cell>
          <cell r="D370">
            <v>15.95</v>
          </cell>
        </row>
        <row r="371">
          <cell r="A371">
            <v>17753</v>
          </cell>
          <cell r="B371" t="str">
            <v>BLOCO DE CONCRETO, DIMENSÃO 200X400X160MMCOR NATURAL</v>
          </cell>
          <cell r="C371" t="str">
            <v>Un</v>
          </cell>
          <cell r="D371">
            <v>25.42</v>
          </cell>
        </row>
        <row r="372">
          <cell r="A372">
            <v>17754</v>
          </cell>
          <cell r="B372" t="str">
            <v>BLOCO DE CONCRETO, DIMENSÃO 200X400X160MMCOR GRAFITE</v>
          </cell>
          <cell r="C372" t="str">
            <v>Un</v>
          </cell>
          <cell r="D372">
            <v>25.42</v>
          </cell>
        </row>
        <row r="373">
          <cell r="A373">
            <v>17755</v>
          </cell>
          <cell r="B373" t="str">
            <v>BLOCO DE CONCRETO, DIMENSÃO 200X400X160MMCOR CINZA</v>
          </cell>
          <cell r="C373" t="str">
            <v>Un</v>
          </cell>
          <cell r="D373">
            <v>25.42</v>
          </cell>
        </row>
        <row r="374">
          <cell r="A374">
            <v>17756</v>
          </cell>
          <cell r="B374" t="str">
            <v>ADITIVO POLÍMERO EM PÓ</v>
          </cell>
          <cell r="C374" t="str">
            <v>Kg</v>
          </cell>
          <cell r="D374">
            <v>31.41</v>
          </cell>
        </row>
        <row r="375">
          <cell r="A375">
            <v>18000</v>
          </cell>
          <cell r="B375" t="str">
            <v>FECHAMENTOS EXTERNOS</v>
          </cell>
          <cell r="D375" t="str">
            <v>.</v>
          </cell>
        </row>
        <row r="376">
          <cell r="A376">
            <v>18035</v>
          </cell>
          <cell r="B376" t="str">
            <v>TELA ALAMBRADO MALHA 2" - FIO 10 - GALVANIZADA</v>
          </cell>
          <cell r="C376" t="str">
            <v>M2</v>
          </cell>
          <cell r="D376">
            <v>61.74</v>
          </cell>
        </row>
        <row r="377">
          <cell r="A377">
            <v>19000</v>
          </cell>
          <cell r="B377" t="str">
            <v>DIVERSOS</v>
          </cell>
          <cell r="D377" t="str">
            <v>.</v>
          </cell>
        </row>
        <row r="378">
          <cell r="A378">
            <v>19005</v>
          </cell>
          <cell r="B378" t="str">
            <v>BOMBEAMENTO E LANÇAMENTO DE CONCRETO P/ ESTRUTURAS DE OBRAS ATÉ 80M3</v>
          </cell>
          <cell r="C378" t="str">
            <v>M3</v>
          </cell>
          <cell r="D378">
            <v>59.38</v>
          </cell>
        </row>
        <row r="379">
          <cell r="A379">
            <v>19015</v>
          </cell>
          <cell r="B379" t="str">
            <v>COLA DE CONTATO</v>
          </cell>
          <cell r="C379" t="str">
            <v>Kg</v>
          </cell>
          <cell r="D379">
            <v>36.89</v>
          </cell>
        </row>
        <row r="380">
          <cell r="A380">
            <v>19021</v>
          </cell>
          <cell r="B380" t="str">
            <v>COLA EM PU ( POLIURETANO) PARA TACO</v>
          </cell>
          <cell r="C380" t="str">
            <v>Kg</v>
          </cell>
          <cell r="D380">
            <v>25.72</v>
          </cell>
        </row>
        <row r="381">
          <cell r="A381">
            <v>19030</v>
          </cell>
          <cell r="B381" t="str">
            <v>MASSA PARA VEDAÇÃO ( P/ USO EM TELHAS DE AMIANTO/CRFS )</v>
          </cell>
          <cell r="C381" t="str">
            <v>Kg</v>
          </cell>
          <cell r="D381">
            <v>26.38</v>
          </cell>
        </row>
        <row r="382">
          <cell r="A382">
            <v>19035</v>
          </cell>
          <cell r="B382" t="str">
            <v>TELA TIPO DEPLOYER (UTILIZADA EM ALVENARIA / ESTUQUE)</v>
          </cell>
          <cell r="C382" t="str">
            <v>M2</v>
          </cell>
          <cell r="D382">
            <v>3.9</v>
          </cell>
        </row>
        <row r="383">
          <cell r="A383">
            <v>19036</v>
          </cell>
          <cell r="B383" t="str">
            <v>TELA ESTRUTURANTE DE POLIÉSTER OU NYLON, EM MALHA 1 X 1 MM OU 2 X 2 MM</v>
          </cell>
          <cell r="C383" t="str">
            <v>M2</v>
          </cell>
          <cell r="D383">
            <v>7.13</v>
          </cell>
        </row>
        <row r="384">
          <cell r="A384">
            <v>19045</v>
          </cell>
          <cell r="B384" t="str">
            <v>RIPA DE PEROBA DO NORTE(CUPIÚBA) APARELHADA - 1,5 X 5CM</v>
          </cell>
          <cell r="C384" t="str">
            <v>M</v>
          </cell>
          <cell r="D384">
            <v>5.59</v>
          </cell>
        </row>
        <row r="385">
          <cell r="A385">
            <v>19060</v>
          </cell>
          <cell r="B385" t="str">
            <v>SARRAFO DE PINUS 1A. APARELHADA - 1 X 4(2,5 X 10CM)</v>
          </cell>
          <cell r="C385" t="str">
            <v>M</v>
          </cell>
          <cell r="D385">
            <v>4.53</v>
          </cell>
        </row>
        <row r="386">
          <cell r="A386">
            <v>19065</v>
          </cell>
          <cell r="B386" t="str">
            <v>VIGOTA DE PEROBA DO NORTE 4 X 9,5 CM - APARELHADA (CUPIÚBA)</v>
          </cell>
          <cell r="C386" t="str">
            <v>M</v>
          </cell>
          <cell r="D386">
            <v>24.23</v>
          </cell>
        </row>
        <row r="387">
          <cell r="A387">
            <v>19070</v>
          </cell>
          <cell r="B387" t="str">
            <v>COLA PARA TELHA DE FIBROCIMENTO</v>
          </cell>
          <cell r="C387" t="str">
            <v>Kg</v>
          </cell>
          <cell r="D387">
            <v>68.3</v>
          </cell>
        </row>
        <row r="388">
          <cell r="A388">
            <v>19510</v>
          </cell>
          <cell r="B388" t="str">
            <v>ADESIVO PARA TRINCAS E FISSURAS ESTRUTURAIS</v>
          </cell>
          <cell r="C388" t="str">
            <v>Kg</v>
          </cell>
          <cell r="D388">
            <v>148.19999999999999</v>
          </cell>
        </row>
        <row r="389">
          <cell r="A389">
            <v>19511</v>
          </cell>
          <cell r="B389" t="str">
            <v>RESINA EPÓXI DE BAIXA VISCOSIDADE, BICOMPONENTE, ISENTA DE SOLVENTES  PARA INJEÇÃO</v>
          </cell>
          <cell r="C389" t="str">
            <v>Kg</v>
          </cell>
          <cell r="D389">
            <v>148.19999999999999</v>
          </cell>
        </row>
        <row r="390">
          <cell r="A390">
            <v>20400</v>
          </cell>
          <cell r="B390" t="str">
            <v>QUADRAS E ACESSÓRIOS</v>
          </cell>
          <cell r="D390" t="str">
            <v>.</v>
          </cell>
        </row>
        <row r="391">
          <cell r="A391">
            <v>20457</v>
          </cell>
          <cell r="B391" t="str">
            <v>DEMARCAÇÃO E PINTURA DE FAIXAS ATÉ 10CM - BORRACHA CLORADA</v>
          </cell>
          <cell r="C391" t="str">
            <v>M</v>
          </cell>
          <cell r="D391">
            <v>8.0399999999999991</v>
          </cell>
        </row>
        <row r="392">
          <cell r="A392">
            <v>20459</v>
          </cell>
          <cell r="B392" t="str">
            <v>DEMARCAÇÃO E PINTURA DE FAIXAS ATÉ 10CM - EPÓXI</v>
          </cell>
          <cell r="C392" t="str">
            <v>M</v>
          </cell>
          <cell r="D392">
            <v>9.99</v>
          </cell>
        </row>
        <row r="393">
          <cell r="A393">
            <v>20462</v>
          </cell>
          <cell r="B393" t="str">
            <v>DEMARCAÇÃO E PINTURA DE SUPERFÍCIES - BORRACHA CLORADA</v>
          </cell>
          <cell r="C393" t="str">
            <v>M2</v>
          </cell>
          <cell r="D393">
            <v>34.31</v>
          </cell>
        </row>
        <row r="394">
          <cell r="A394">
            <v>20463</v>
          </cell>
          <cell r="B394" t="str">
            <v>DEMARCAÇÃO E PINTURA DE SUPERFÍCIES - EPÓXI</v>
          </cell>
          <cell r="C394" t="str">
            <v>M2</v>
          </cell>
          <cell r="D394">
            <v>44.04</v>
          </cell>
        </row>
        <row r="395">
          <cell r="A395">
            <v>20470</v>
          </cell>
          <cell r="B395" t="str">
            <v>PISO FLEXÍVEL ESPORTE TÊNIS PORTÁTIL, 304MM X
304MM, ESP=14MM, INJETADO EM PLACAS
MODULARES INTERCAMBIÁVEIS DE POLIPROPILENO
DE ALTO IMPACTO COM ADITIVOS ANTIOXIDANTE (AO)
E ULTRAVIOLETA (UV) E SISTEMA DE AMORTECIMENTO
ATRAVÉS DE PINO DE BORRACHA TPE</v>
          </cell>
          <cell r="C395" t="str">
            <v>M2</v>
          </cell>
          <cell r="D395">
            <v>436.68</v>
          </cell>
        </row>
        <row r="396">
          <cell r="A396">
            <v>20471</v>
          </cell>
          <cell r="B396" t="str">
            <v>PISO FLEXÍVEL ESPORTIVO PORTÁTIL EXTERNO,
304MM X 304 MM, ESP=14MM, INJETADO EM PLACAS
MODULARES INTERCAMBIÁVEIS DE POLIPROPILENO
DE ALTO IMPACTO COM ADITIVOS ANTIOXIDANTE (AO)
E ULTRAVIOLETA (UV) E SISTEMA DE AMORTECIMENTO
ATRAVÉS DE PINO DE BORRACHA TPE</v>
          </cell>
          <cell r="C396" t="str">
            <v>M2</v>
          </cell>
          <cell r="D396">
            <v>436.68</v>
          </cell>
        </row>
        <row r="397">
          <cell r="A397">
            <v>20472</v>
          </cell>
          <cell r="B397" t="str">
            <v>PISO FLEXÍVEL ESPORTIVO PORTÁTIL INTERNO, 304MM
X 304MM, ESP=14MM, INJETADO EM PLACAS
MODULARES INTERCAMBIÁVEIS DE POLIPROPILENO
DE ALTO IMPACTO COM ADITIVOS ANTIOXIDANTE (AO)
E ULTRAVIOLETA (UV) E SISTEMA DE AMORTECIMENTO
ATRAVÉS DE PINO DE BORRACHA TPE</v>
          </cell>
          <cell r="C397" t="str">
            <v>M2</v>
          </cell>
          <cell r="D397">
            <v>436.68</v>
          </cell>
        </row>
        <row r="398">
          <cell r="A398">
            <v>21000</v>
          </cell>
          <cell r="B398" t="str">
            <v>MADEIRAS</v>
          </cell>
          <cell r="D398" t="str">
            <v>.</v>
          </cell>
        </row>
        <row r="399">
          <cell r="A399">
            <v>21051</v>
          </cell>
          <cell r="B399" t="str">
            <v>SARRAFO DE CEDRINHO 5X2.5CM - BRUTO</v>
          </cell>
          <cell r="C399" t="str">
            <v>M</v>
          </cell>
          <cell r="D399">
            <v>4.37</v>
          </cell>
        </row>
        <row r="400">
          <cell r="A400">
            <v>21053</v>
          </cell>
          <cell r="B400" t="str">
            <v>RIPA DE IMBUIA 3,5 X 1,5 CM</v>
          </cell>
          <cell r="C400" t="str">
            <v>M</v>
          </cell>
          <cell r="D400">
            <v>4.66</v>
          </cell>
        </row>
        <row r="401">
          <cell r="A401">
            <v>21054</v>
          </cell>
          <cell r="B401" t="str">
            <v>GUARNIÇÃO EM PADRÃO IMBUIA - TIPO MEIA MOLDURA - 3 CM (UTILIZADA COMO ACABAMENTO P/ VISOR DE VIDRO EM PORTA)</v>
          </cell>
          <cell r="C401" t="str">
            <v>M</v>
          </cell>
          <cell r="D401">
            <v>54.4</v>
          </cell>
        </row>
        <row r="402">
          <cell r="A402">
            <v>21081</v>
          </cell>
          <cell r="B402" t="str">
            <v>CAIBRO DE PEROBA DO NORTE 3 X 5 CM - BRUTO - (CUPIÚBA)</v>
          </cell>
          <cell r="C402" t="str">
            <v>M</v>
          </cell>
          <cell r="D402">
            <v>7.01</v>
          </cell>
        </row>
        <row r="403">
          <cell r="A403">
            <v>22000</v>
          </cell>
          <cell r="B403" t="str">
            <v>CONTENÇÕES</v>
          </cell>
          <cell r="D403" t="str">
            <v>.</v>
          </cell>
        </row>
        <row r="404">
          <cell r="A404">
            <v>22010</v>
          </cell>
          <cell r="B404" t="str">
            <v>GABIÃO TIPO CAIXA, H=1,00M, MALHA 8X10, FIO 2,4MM - GALV. E  PVC (GAIOLA VAZIA)</v>
          </cell>
          <cell r="C404" t="str">
            <v>M3</v>
          </cell>
          <cell r="D404">
            <v>389.77</v>
          </cell>
        </row>
        <row r="405">
          <cell r="A405">
            <v>22015</v>
          </cell>
          <cell r="B405" t="str">
            <v>GABIÃO TIPO CAIXA, H=1,00M, MALHA 8X10, FIO 2,7MM - GALV. (GAIOLA VAZIA)</v>
          </cell>
          <cell r="C405" t="str">
            <v>M3</v>
          </cell>
          <cell r="D405">
            <v>354.97</v>
          </cell>
        </row>
        <row r="406">
          <cell r="A406">
            <v>22020</v>
          </cell>
          <cell r="B406" t="str">
            <v>GABIÃO TIPO CAIXA, H=0,50M, MALHA 8X10, FIO 2,7MM - GALV. (GAIOLA VAZIA)</v>
          </cell>
          <cell r="C406" t="str">
            <v>M3</v>
          </cell>
          <cell r="D406">
            <v>501.08</v>
          </cell>
        </row>
        <row r="407">
          <cell r="A407">
            <v>22030</v>
          </cell>
          <cell r="B407" t="str">
            <v>GABIÃO TIPO CAIXA, H=0,50M, MALHA 8X10, FIO 2,4MM - PVC (GAIOLA VAZIA)</v>
          </cell>
          <cell r="C407" t="str">
            <v>M3</v>
          </cell>
          <cell r="D407">
            <v>525.92999999999995</v>
          </cell>
        </row>
        <row r="408">
          <cell r="A408">
            <v>22040</v>
          </cell>
          <cell r="B408" t="str">
            <v>GABIÃO TIPO COLCHÃO RENO, H=0,17M, MALHA 6X8 , FIO 2,0MM PVC (GAIOLA VAZIA)</v>
          </cell>
          <cell r="C408" t="str">
            <v>M2</v>
          </cell>
          <cell r="D408">
            <v>171.3</v>
          </cell>
        </row>
        <row r="409">
          <cell r="A409">
            <v>22050</v>
          </cell>
          <cell r="B409" t="str">
            <v>GABIÃO TIPO COLCHÃO RENO, H=0,23M, MALHA 6X8, FIO 2,0MM PVC (GAIOLA VAZIA)</v>
          </cell>
          <cell r="C409" t="str">
            <v>M2</v>
          </cell>
          <cell r="D409">
            <v>187.92</v>
          </cell>
        </row>
        <row r="410">
          <cell r="A410">
            <v>22060</v>
          </cell>
          <cell r="B410" t="str">
            <v>GABIÃO TIPO SACO, D=0,65M -MALHA 8X10-FIO 2,4MM -REV. PVC (GAIOLA VAZIA)</v>
          </cell>
          <cell r="C410" t="str">
            <v>M3</v>
          </cell>
          <cell r="D410">
            <v>414.87</v>
          </cell>
        </row>
        <row r="411">
          <cell r="A411">
            <v>22075</v>
          </cell>
          <cell r="B411" t="str">
            <v>LAJE PRÉ-MOLD D=2,50M E=15CM P/ RESERV – FORN/MONT</v>
          </cell>
          <cell r="C411" t="str">
            <v>Un</v>
          </cell>
          <cell r="D411">
            <v>4748.5</v>
          </cell>
        </row>
        <row r="412">
          <cell r="A412">
            <v>22076</v>
          </cell>
          <cell r="B412" t="str">
            <v>LAJE PRÉ-MOLD D=2,50M E=8CM P/ RESERV – FORN/MONT</v>
          </cell>
          <cell r="C412" t="str">
            <v>Un</v>
          </cell>
          <cell r="D412">
            <v>3245.5</v>
          </cell>
        </row>
        <row r="413">
          <cell r="A413">
            <v>24000</v>
          </cell>
          <cell r="B413" t="str">
            <v>DRENAGEM</v>
          </cell>
          <cell r="D413" t="str">
            <v>.</v>
          </cell>
        </row>
        <row r="414">
          <cell r="A414">
            <v>24105</v>
          </cell>
          <cell r="B414" t="str">
            <v>MANTA GEOTÊXTIL C/ RESISTÊNCIA À TRAÇÃO LONG. DE  7 KN/M E TRAÇÃO TRANSV.  6 KN/M</v>
          </cell>
          <cell r="C414" t="str">
            <v>M2</v>
          </cell>
          <cell r="D414">
            <v>3.57</v>
          </cell>
        </row>
        <row r="415">
          <cell r="A415">
            <v>24106</v>
          </cell>
          <cell r="B415" t="str">
            <v>MANTA GEOTÊXTIL C/ RESISTÊNCIA À TRAÇÃO LONG. DE  8 KN/M E TRAÇÃO TRANSV.  7 KN/M</v>
          </cell>
          <cell r="C415" t="str">
            <v>M2</v>
          </cell>
          <cell r="D415">
            <v>4.28</v>
          </cell>
        </row>
        <row r="416">
          <cell r="A416">
            <v>24107</v>
          </cell>
          <cell r="B416" t="str">
            <v>MANTA GEOTÊXTIL C/ RESISTÊNCIA À TRAÇÃO LONG. DE  9 KN/M E TRAÇÃO TRANSV.  8 KN/M</v>
          </cell>
          <cell r="C416" t="str">
            <v>M2</v>
          </cell>
          <cell r="D416">
            <v>5.08</v>
          </cell>
        </row>
        <row r="417">
          <cell r="A417">
            <v>24108</v>
          </cell>
          <cell r="B417" t="str">
            <v>MANTA GEOTÊXTIL C/ RESISTÊNCIA À TRAÇÃO LONG. DE 10 KN/M E TRAÇÃO TRANSV.  9 KN/M</v>
          </cell>
          <cell r="C417" t="str">
            <v>M2</v>
          </cell>
          <cell r="D417">
            <v>5.93</v>
          </cell>
        </row>
        <row r="418">
          <cell r="A418">
            <v>24109</v>
          </cell>
          <cell r="B418" t="str">
            <v>MANTA GEOTÊXTIL C/ RESISTÊNCIA À TRAÇÃO LONG. DE 14 KN/M E TRAÇÃO TRANSV. 12 KN/M</v>
          </cell>
          <cell r="C418" t="str">
            <v>M2</v>
          </cell>
          <cell r="D418">
            <v>7.07</v>
          </cell>
        </row>
        <row r="419">
          <cell r="A419">
            <v>24110</v>
          </cell>
          <cell r="B419" t="str">
            <v>MANTA GEOTÊXTIL C/ RESISTÊNCIA À TRAÇÃO LONG. DE 16 KN/M E TRAÇÃO TRANSV. 14 KN/M</v>
          </cell>
          <cell r="C419" t="str">
            <v>M2</v>
          </cell>
          <cell r="D419">
            <v>8.34</v>
          </cell>
        </row>
        <row r="420">
          <cell r="A420">
            <v>24111</v>
          </cell>
          <cell r="B420" t="str">
            <v>MANTA GEOTÊXTIL C/ RESISTÊNCIA À TRAÇÃO LONG. DE 21 KN/M E TRAÇÃO TRANSV. 19 KN/M</v>
          </cell>
          <cell r="C420" t="str">
            <v>M2</v>
          </cell>
          <cell r="D420">
            <v>11.05</v>
          </cell>
        </row>
        <row r="421">
          <cell r="A421">
            <v>24112</v>
          </cell>
          <cell r="B421" t="str">
            <v>MANTA GEOTÊXTIL C/ RESISTÊNCIA À TRAÇÃO LONG. DE 26 KN/M E TRAÇÃO TRANSV. 23 KN/M</v>
          </cell>
          <cell r="C421" t="str">
            <v>M2</v>
          </cell>
          <cell r="D421">
            <v>11.67</v>
          </cell>
        </row>
        <row r="422">
          <cell r="A422">
            <v>24113</v>
          </cell>
          <cell r="B422" t="str">
            <v>MANTA GEOTÊXTIL C/ RESISTÊNCIA À TRAÇÃO LONG. DE 31 KN/M E TRAÇÃO TRANSV. 27 KN/M</v>
          </cell>
          <cell r="C422" t="str">
            <v>M2</v>
          </cell>
          <cell r="D422">
            <v>16.46</v>
          </cell>
        </row>
        <row r="423">
          <cell r="A423">
            <v>24120</v>
          </cell>
          <cell r="B423" t="str">
            <v>GEOMEMBRANA DE 1MM DE ESPESSURA DE PEAD</v>
          </cell>
          <cell r="C423" t="str">
            <v>M2</v>
          </cell>
          <cell r="D423">
            <v>24.99</v>
          </cell>
        </row>
        <row r="424">
          <cell r="A424">
            <v>24121</v>
          </cell>
          <cell r="B424" t="str">
            <v>MANTA FORMADA PELA ASSOC. DE TECIDO TÉCN. DE POLIÉSTER C/ FILME DE POLIETILENO DE BAIXA INTENS, DE ACORDO C/NBR 12824</v>
          </cell>
          <cell r="C424" t="str">
            <v>M2</v>
          </cell>
          <cell r="D424">
            <v>23.28</v>
          </cell>
        </row>
        <row r="425">
          <cell r="A425">
            <v>24122</v>
          </cell>
          <cell r="B425" t="str">
            <v>GEOCOMPOSTO FORMADO POR NÚCLEO TRIDIMENSIONAL FLEXÍVEL DE FILAM. POLIPROPILENO ASSOC. ÀS SUAS DS SUPERF.GEOT. NÃO TEC.</v>
          </cell>
          <cell r="C425" t="str">
            <v>M2</v>
          </cell>
          <cell r="D425">
            <v>31.65</v>
          </cell>
        </row>
        <row r="426">
          <cell r="A426">
            <v>24140</v>
          </cell>
          <cell r="B426" t="str">
            <v>TUBO DRENO DE CONCRETO FURADO D = 200 MM</v>
          </cell>
          <cell r="C426" t="str">
            <v>M</v>
          </cell>
          <cell r="D426">
            <v>35.19</v>
          </cell>
        </row>
        <row r="427">
          <cell r="A427">
            <v>24300</v>
          </cell>
          <cell r="B427" t="str">
            <v>TÚNEIS</v>
          </cell>
          <cell r="D427" t="str">
            <v>.</v>
          </cell>
        </row>
        <row r="428">
          <cell r="A428">
            <v>24309</v>
          </cell>
          <cell r="B428" t="str">
            <v>CALANDRAGEM DAS CHAPAS,CORTE DOS FLANGES,PERFUR.EM KG DE CHAPA</v>
          </cell>
          <cell r="C428" t="str">
            <v>KG</v>
          </cell>
          <cell r="D428">
            <v>3.03</v>
          </cell>
        </row>
        <row r="429">
          <cell r="A429">
            <v>24310</v>
          </cell>
          <cell r="B429" t="str">
            <v>FORMA METÁLICA PARA CONCRETAGEM DO REVEST. INTER.DE TÚNEL</v>
          </cell>
          <cell r="C429" t="str">
            <v>UN</v>
          </cell>
          <cell r="D429">
            <v>28832.49</v>
          </cell>
        </row>
        <row r="430">
          <cell r="A430">
            <v>24500</v>
          </cell>
          <cell r="B430" t="str">
            <v>TUNNEL LINER</v>
          </cell>
          <cell r="D430" t="str">
            <v>.</v>
          </cell>
        </row>
        <row r="431">
          <cell r="A431">
            <v>24502</v>
          </cell>
          <cell r="B431" t="str">
            <v>CHAPA CORRUGADA ARMCO (TUNNEL LINER) D=1.60M E=2.7MM CIRCULAR, GALVANIZADA</v>
          </cell>
          <cell r="C431" t="str">
            <v>M</v>
          </cell>
          <cell r="D431">
            <v>6175</v>
          </cell>
        </row>
        <row r="432">
          <cell r="A432">
            <v>24504</v>
          </cell>
          <cell r="B432" t="str">
            <v>CHAPA CORRUGADA ARMCO (TUNNEL LINER) D=1.80M E=2.7MM CIRCULAR, GALVANIZADA</v>
          </cell>
          <cell r="C432" t="str">
            <v>M</v>
          </cell>
          <cell r="D432">
            <v>7051.7</v>
          </cell>
        </row>
        <row r="433">
          <cell r="A433">
            <v>24506</v>
          </cell>
          <cell r="B433" t="str">
            <v>CHAPA CORRUGADA ARMCO (TUNNEL LINER) D=2.00M E=2.7MM CIRCULAR, GALVANIZADA</v>
          </cell>
          <cell r="C433" t="str">
            <v>M</v>
          </cell>
          <cell r="D433">
            <v>7737.81</v>
          </cell>
        </row>
        <row r="434">
          <cell r="A434">
            <v>24508</v>
          </cell>
          <cell r="B434" t="str">
            <v>CHAPA CORRUGADA ARMCO (TUNNEL LINER) D=2.20M E=2.7MM CIRCULAR, GALVANIZADA</v>
          </cell>
          <cell r="C434" t="str">
            <v>M</v>
          </cell>
          <cell r="D434">
            <v>8576.39</v>
          </cell>
        </row>
        <row r="435">
          <cell r="A435">
            <v>24510</v>
          </cell>
          <cell r="B435" t="str">
            <v>CHAPA CORRUGADA ARMCO (TUNNEL LINER) D=2.40M E=2.7MM CIRCULAR, GALVANIZADA</v>
          </cell>
          <cell r="C435" t="str">
            <v>M</v>
          </cell>
          <cell r="D435">
            <v>9300.6200000000008</v>
          </cell>
        </row>
        <row r="436">
          <cell r="A436">
            <v>24512</v>
          </cell>
          <cell r="B436" t="str">
            <v>CHAPA CORRUGADA ARMCO (TUNNEL LINER) D=2.60M E=2.7MM CIRCULAR, GALVANIZADA</v>
          </cell>
          <cell r="C436" t="str">
            <v>M</v>
          </cell>
          <cell r="D436">
            <v>10139.200000000001</v>
          </cell>
        </row>
        <row r="437">
          <cell r="A437">
            <v>24514</v>
          </cell>
          <cell r="B437" t="str">
            <v>CHAPA CORRUGADA ARMCO (TUNNEL LINER) D=2.80M E=2.7MM CIRCULAR, GALVANIZADA</v>
          </cell>
          <cell r="C437" t="str">
            <v>M</v>
          </cell>
          <cell r="D437">
            <v>10825.32</v>
          </cell>
        </row>
        <row r="438">
          <cell r="A438">
            <v>24516</v>
          </cell>
          <cell r="B438" t="str">
            <v>CHAPA CORRUGADA ARMCO (TUNNEL LINER) D=3.00M E=2.7MM CIRCULAR, GALVANIZADA</v>
          </cell>
          <cell r="C438" t="str">
            <v>M</v>
          </cell>
          <cell r="D438">
            <v>11663.9</v>
          </cell>
        </row>
        <row r="439">
          <cell r="A439">
            <v>24518</v>
          </cell>
          <cell r="B439" t="str">
            <v>CHAPA CORRUGADA ARMCO (TUNNEL LINER) D=3.20M E=2.7MM CIRCULAR, GALVANIZADA</v>
          </cell>
          <cell r="C439" t="str">
            <v>M</v>
          </cell>
          <cell r="D439">
            <v>12388.13</v>
          </cell>
        </row>
        <row r="440">
          <cell r="A440">
            <v>24520</v>
          </cell>
          <cell r="B440" t="str">
            <v>CHAPA CORRUGADA ARMCO (TUNNEL LINER) D=2.00M E=3.4MM CIRCULAR, GALVANIZADA</v>
          </cell>
          <cell r="C440" t="str">
            <v>M</v>
          </cell>
          <cell r="D440">
            <v>9081.31</v>
          </cell>
        </row>
        <row r="441">
          <cell r="A441">
            <v>24522</v>
          </cell>
          <cell r="B441" t="str">
            <v>CHAPA CORRUGADA ARMCO (TUNNEL LINER) D=2.20M E=3.4MM CIRCULAR, GALVANIZADA</v>
          </cell>
          <cell r="C441" t="str">
            <v>M</v>
          </cell>
          <cell r="D441">
            <v>10062.09</v>
          </cell>
        </row>
        <row r="442">
          <cell r="A442">
            <v>24524</v>
          </cell>
          <cell r="B442" t="str">
            <v>CHAPA CORRUGADA ARMCO (TUNNEL LINER) D=2.40M E=3.4MM CIRCULAR, GALVANIZADA</v>
          </cell>
          <cell r="C442" t="str">
            <v>M</v>
          </cell>
          <cell r="D442">
            <v>10897.57</v>
          </cell>
        </row>
        <row r="443">
          <cell r="A443">
            <v>24526</v>
          </cell>
          <cell r="B443" t="str">
            <v>CHAPA CORRUGADA ARMCO (TUNNEL LINER) D=2.60M E=3.4MM CIRCULAR, GALVANIZADA</v>
          </cell>
          <cell r="C443" t="str">
            <v>M</v>
          </cell>
          <cell r="D443">
            <v>11878.35</v>
          </cell>
        </row>
        <row r="444">
          <cell r="A444">
            <v>24528</v>
          </cell>
          <cell r="B444" t="str">
            <v>CHAPA CORRUGADA ARMCO (TUNNEL LINER) D=2.80M E=3.4MM CIRCULAR, GALVANIZADA</v>
          </cell>
          <cell r="C444" t="str">
            <v>M</v>
          </cell>
          <cell r="D444">
            <v>12713.83</v>
          </cell>
        </row>
        <row r="445">
          <cell r="A445">
            <v>24530</v>
          </cell>
          <cell r="B445" t="str">
            <v>CHAPA CORRUGADA ARMCO (TUNNEL LINER) D=3.00M E=3.4MM CIRCULAR, GALVANIZADA</v>
          </cell>
          <cell r="C445" t="str">
            <v>M</v>
          </cell>
          <cell r="D445">
            <v>13694.61</v>
          </cell>
        </row>
        <row r="446">
          <cell r="A446">
            <v>24532</v>
          </cell>
          <cell r="B446" t="str">
            <v>CHAPA CORRUGADA ARMCO (TUNNEL LINER) D=3.20M E=3.4MM CIRCULAR, GALVANIZADA</v>
          </cell>
          <cell r="C446" t="str">
            <v>M</v>
          </cell>
          <cell r="D446">
            <v>14530.09</v>
          </cell>
        </row>
        <row r="447">
          <cell r="A447">
            <v>24534</v>
          </cell>
          <cell r="B447" t="str">
            <v>CHAPA DE AÇO, PRETA, CORRUGADA, P/ TÚNEL, D=1.60M E E=2.50M</v>
          </cell>
          <cell r="C447" t="str">
            <v>M</v>
          </cell>
          <cell r="D447">
            <v>4229.72</v>
          </cell>
        </row>
        <row r="448">
          <cell r="A448">
            <v>24536</v>
          </cell>
          <cell r="B448" t="str">
            <v>CHAPA DE AÇO, PRETA, CORRUGADA, P/ TÚNEL, D=1.80M E E=2.50M</v>
          </cell>
          <cell r="C448" t="str">
            <v>M</v>
          </cell>
          <cell r="D448">
            <v>4830.07</v>
          </cell>
        </row>
        <row r="449">
          <cell r="A449">
            <v>24538</v>
          </cell>
          <cell r="B449" t="str">
            <v>CHAPA DE AÇO, PRETA, CORRUGADA, P/ TÚNEL, D=2.00M E E=2.50M</v>
          </cell>
          <cell r="C449" t="str">
            <v>M</v>
          </cell>
          <cell r="D449">
            <v>5321.26</v>
          </cell>
        </row>
        <row r="450">
          <cell r="A450">
            <v>24540</v>
          </cell>
          <cell r="B450" t="str">
            <v>CHAPA DE AÇO, PRETA, CORRUGADA, P/ TÚNEL, D=2.20M E E=2.50M</v>
          </cell>
          <cell r="C450" t="str">
            <v>M</v>
          </cell>
          <cell r="D450">
            <v>5921.61</v>
          </cell>
        </row>
        <row r="451">
          <cell r="A451">
            <v>24542</v>
          </cell>
          <cell r="B451" t="str">
            <v>CHAPA DE AÇO, PRETA, CORRUGADA, P/ TÚNEL, D=2.40M E E=2.50M</v>
          </cell>
          <cell r="C451" t="str">
            <v>M</v>
          </cell>
          <cell r="D451">
            <v>6385.51</v>
          </cell>
        </row>
        <row r="452">
          <cell r="A452">
            <v>24544</v>
          </cell>
          <cell r="B452" t="str">
            <v>CHAPA DE AÇO, PRETA, CORRUGADA, P/ TÚNEL, D=2.60M E E=2.50M</v>
          </cell>
          <cell r="C452" t="str">
            <v>M</v>
          </cell>
          <cell r="D452">
            <v>6931.28</v>
          </cell>
        </row>
        <row r="453">
          <cell r="A453">
            <v>24546</v>
          </cell>
          <cell r="B453" t="str">
            <v>CHAPA DE AÇO, PRETA, CORRUGADA, P/ TÚNEL, D=2.80M E E=2.50M</v>
          </cell>
          <cell r="C453" t="str">
            <v>M</v>
          </cell>
          <cell r="D453">
            <v>7395.19</v>
          </cell>
        </row>
        <row r="454">
          <cell r="A454">
            <v>24548</v>
          </cell>
          <cell r="B454" t="str">
            <v>CHAPA DE AÇO, PRETA, CORRUGADA, P/ TÚNEL, D=3.00M E E=2.50M</v>
          </cell>
          <cell r="C454" t="str">
            <v>M</v>
          </cell>
          <cell r="D454">
            <v>7995.53</v>
          </cell>
        </row>
        <row r="455">
          <cell r="A455">
            <v>24550</v>
          </cell>
          <cell r="B455" t="str">
            <v>CHAPA DE AÇO, PRETA, CORRUGADA, P/ TÚNEL, D=3.20M E E=2.50M</v>
          </cell>
          <cell r="C455" t="str">
            <v>M</v>
          </cell>
          <cell r="D455">
            <v>8486.73</v>
          </cell>
        </row>
        <row r="456">
          <cell r="A456">
            <v>24552</v>
          </cell>
          <cell r="B456" t="str">
            <v>CHAPA DE AÇO, PRETA, CORRUGADA, P/ TÚNEL, D=2.00M E E=3.20M</v>
          </cell>
          <cell r="C456" t="str">
            <v>M</v>
          </cell>
          <cell r="D456">
            <v>6552.8</v>
          </cell>
        </row>
        <row r="457">
          <cell r="A457">
            <v>24554</v>
          </cell>
          <cell r="B457" t="str">
            <v>CHAPA DE AÇO, PRETA, CORRUGADA, P/ TÚNEL, D=2.20M E E=3.20M</v>
          </cell>
          <cell r="C457" t="str">
            <v>M</v>
          </cell>
          <cell r="D457">
            <v>7259.75</v>
          </cell>
        </row>
        <row r="458">
          <cell r="A458">
            <v>24556</v>
          </cell>
          <cell r="B458" t="str">
            <v>CHAPA DE AÇO, PRETA, CORRUGADA, P/ TÚNEL, D=2.40M E E=3.20M</v>
          </cell>
          <cell r="C458" t="str">
            <v>M</v>
          </cell>
          <cell r="D458">
            <v>7857.93</v>
          </cell>
        </row>
        <row r="459">
          <cell r="A459">
            <v>24558</v>
          </cell>
          <cell r="B459" t="str">
            <v>CHAPA DE AÇO, PRETA, CORRUGADA, P/ TÚNEL, D=2.60M E E=3.20M</v>
          </cell>
          <cell r="C459" t="str">
            <v>M</v>
          </cell>
          <cell r="D459">
            <v>8564.8700000000008</v>
          </cell>
        </row>
        <row r="460">
          <cell r="A460">
            <v>24560</v>
          </cell>
          <cell r="B460" t="str">
            <v>CHAPA DE AÇO, PRETA, CORRUGADA, P/ TÚNEL, D=2.80M E E=3.20M</v>
          </cell>
          <cell r="C460" t="str">
            <v>M</v>
          </cell>
          <cell r="D460">
            <v>9163.0499999999993</v>
          </cell>
        </row>
        <row r="461">
          <cell r="A461">
            <v>24562</v>
          </cell>
          <cell r="B461" t="str">
            <v>CHAPA DE AÇO, PRETA, CORRUGADA, P/ TÚNEL, D=3.00M E E=3.20M</v>
          </cell>
          <cell r="C461" t="str">
            <v>M</v>
          </cell>
          <cell r="D461">
            <v>9869.99</v>
          </cell>
        </row>
        <row r="462">
          <cell r="A462">
            <v>24564</v>
          </cell>
          <cell r="B462" t="str">
            <v>CHAPA DE AÇO, PRETA, CORRUGADA, P/ TÚNEL, D=3.20M E E=3.20M</v>
          </cell>
          <cell r="C462" t="str">
            <v>M</v>
          </cell>
          <cell r="D462">
            <v>10468.17</v>
          </cell>
        </row>
        <row r="463">
          <cell r="A463">
            <v>25000</v>
          </cell>
          <cell r="B463" t="str">
            <v>TIRANTES</v>
          </cell>
          <cell r="D463" t="str">
            <v>.</v>
          </cell>
        </row>
        <row r="464">
          <cell r="A464">
            <v>25010</v>
          </cell>
          <cell r="B464" t="str">
            <v>ANCORAGEM COMPLETA ATIVA 12 FUROS - D=12.7MM - 1/2" SOMENTE MATERIAL - SEM COLOCAÇÃO</v>
          </cell>
          <cell r="C464" t="str">
            <v>Un</v>
          </cell>
          <cell r="D464">
            <v>1558.34</v>
          </cell>
        </row>
        <row r="465">
          <cell r="A465">
            <v>25020</v>
          </cell>
          <cell r="B465" t="str">
            <v>ANCORAGEM COMPLETA ATIVA  4 FUROS - D=12.7MM - 1/2" SOMENTE MATERIAL - SEM COLOCAÇÃO</v>
          </cell>
          <cell r="C465" t="str">
            <v>Un</v>
          </cell>
          <cell r="D465">
            <v>459.04</v>
          </cell>
        </row>
        <row r="466">
          <cell r="A466">
            <v>25030</v>
          </cell>
          <cell r="B466" t="str">
            <v>ANCORAGEM COMPLETA ATIVA  6 FUROS - D=12.7MM - 1/2" SOMENTE MATERIAL - SEM COLOCAÇÃO</v>
          </cell>
          <cell r="C466" t="str">
            <v>Un</v>
          </cell>
          <cell r="D466">
            <v>765.06</v>
          </cell>
        </row>
        <row r="467">
          <cell r="A467">
            <v>25040</v>
          </cell>
          <cell r="B467" t="str">
            <v>ANCORAGEM ATIVA 12 FIOS DE 5/8" SOMENTE MATERIAL - SEM COLOCAÇÃO</v>
          </cell>
          <cell r="C467" t="str">
            <v>Un</v>
          </cell>
          <cell r="D467">
            <v>2786.25</v>
          </cell>
        </row>
        <row r="468">
          <cell r="A468">
            <v>25100</v>
          </cell>
          <cell r="B468" t="str">
            <v>BAINHA FLEXÍVEL METÁLICA GALVANIZADA - D. INTERNO 50MM</v>
          </cell>
          <cell r="C468" t="str">
            <v>M</v>
          </cell>
          <cell r="D468">
            <v>41.14</v>
          </cell>
        </row>
        <row r="469">
          <cell r="A469">
            <v>25110</v>
          </cell>
          <cell r="B469" t="str">
            <v>BAINHA FLEXÍVEL METÁLICA GALVANIZADA - D. INTERNO 65MM</v>
          </cell>
          <cell r="C469" t="str">
            <v>M</v>
          </cell>
          <cell r="D469">
            <v>45.97</v>
          </cell>
        </row>
        <row r="470">
          <cell r="A470">
            <v>25120</v>
          </cell>
          <cell r="B470" t="str">
            <v>BAINHA FLEXÍVEL METÁLICA GALVANIZADA - D. INTERNO 45MM</v>
          </cell>
          <cell r="C470" t="str">
            <v>M</v>
          </cell>
          <cell r="D470">
            <v>29.93</v>
          </cell>
        </row>
        <row r="471">
          <cell r="A471">
            <v>25130</v>
          </cell>
          <cell r="B471" t="str">
            <v>BAINHA FLEXÍVEL METÁLICA GALVANIZADA - D. INTERNO 75MM</v>
          </cell>
          <cell r="C471" t="str">
            <v>M</v>
          </cell>
          <cell r="D471">
            <v>43.82</v>
          </cell>
        </row>
        <row r="472">
          <cell r="A472">
            <v>25200</v>
          </cell>
          <cell r="B472" t="str">
            <v>AÇO DE PROTENSÃO CORDOALHA CP 190 RB 7 - D. NOM.=12,7 MM</v>
          </cell>
          <cell r="C472" t="str">
            <v>Kg</v>
          </cell>
          <cell r="D472">
            <v>11.55</v>
          </cell>
        </row>
        <row r="473">
          <cell r="A473">
            <v>25210</v>
          </cell>
          <cell r="B473" t="str">
            <v>AÇO DE PROTENSÃO CORDOALHA CP 190 RB 7 - D. NOM.=15.2 MM</v>
          </cell>
          <cell r="C473" t="str">
            <v>Kg</v>
          </cell>
          <cell r="D473">
            <v>11.55</v>
          </cell>
        </row>
        <row r="474">
          <cell r="A474">
            <v>25221</v>
          </cell>
          <cell r="B474" t="str">
            <v>SERVIÇO DE PROTENSÃO 20 PORC DO MAT.E MÃO DE OBRA (08.73)</v>
          </cell>
          <cell r="C474" t="str">
            <v>%</v>
          </cell>
          <cell r="D474">
            <v>23.34</v>
          </cell>
        </row>
        <row r="475">
          <cell r="A475">
            <v>25222</v>
          </cell>
          <cell r="B475" t="str">
            <v>SERVIÇO DE PROTENSÃO 20 PORC DO MAT.E MÃO DE OBRA (08.62)</v>
          </cell>
          <cell r="C475" t="str">
            <v>%</v>
          </cell>
          <cell r="D475">
            <v>29.99</v>
          </cell>
        </row>
        <row r="476">
          <cell r="A476">
            <v>25223</v>
          </cell>
          <cell r="B476" t="str">
            <v>SERVIÇO DE PROTENSÃO 20 PORC DO MAT.E MÃO DE OBRA (08.63)</v>
          </cell>
          <cell r="C476" t="str">
            <v>%</v>
          </cell>
          <cell r="D476">
            <v>29.17</v>
          </cell>
        </row>
        <row r="477">
          <cell r="A477">
            <v>25228</v>
          </cell>
          <cell r="B477" t="str">
            <v>SERVIÇO DE PROTENSÃO 20 PORC DO MAT.E MÃO DE OBRA (08.64)</v>
          </cell>
          <cell r="C477" t="str">
            <v>%</v>
          </cell>
          <cell r="D477">
            <v>25.1</v>
          </cell>
        </row>
        <row r="478">
          <cell r="A478">
            <v>26800</v>
          </cell>
          <cell r="B478" t="str">
            <v>FIXAÇÕES</v>
          </cell>
          <cell r="D478" t="str">
            <v>.</v>
          </cell>
        </row>
        <row r="479">
          <cell r="A479">
            <v>26862</v>
          </cell>
          <cell r="B479" t="str">
            <v>BRAÇADEIRA EM CHAPA DE AÇO DE 1 1/2" X 3/16"</v>
          </cell>
          <cell r="C479" t="str">
            <v>UN</v>
          </cell>
          <cell r="D479">
            <v>20.27</v>
          </cell>
        </row>
        <row r="480">
          <cell r="A480">
            <v>26864</v>
          </cell>
          <cell r="B480" t="str">
            <v>BARRA ROSCADA GALV. 1/4" (TIRANTE) C/ PORCA E CONTRA PORCA APLICAÇÃO: FIO DE SUSTENTAÇÃO P/ COIFA DE CHAPA AÇO GALV</v>
          </cell>
          <cell r="C480" t="str">
            <v>M</v>
          </cell>
          <cell r="D480">
            <v>5.4</v>
          </cell>
        </row>
        <row r="481">
          <cell r="A481">
            <v>26865</v>
          </cell>
          <cell r="B481" t="str">
            <v>BARRA CHATA DE FERRO 1.1/2" X 3/16" - GALV. A FOGO</v>
          </cell>
          <cell r="C481" t="str">
            <v>M</v>
          </cell>
          <cell r="D481">
            <v>19.32</v>
          </cell>
        </row>
        <row r="482">
          <cell r="A482">
            <v>27500</v>
          </cell>
          <cell r="B482" t="str">
            <v>TELA</v>
          </cell>
          <cell r="D482" t="str">
            <v>.</v>
          </cell>
        </row>
        <row r="483">
          <cell r="A483">
            <v>27534</v>
          </cell>
          <cell r="B483" t="str">
            <v>TELA DE AÇO INOX 430 - PERFURADA - ESPESSURA 1,6 MM DIÂMETRO DO FURO 17 MM</v>
          </cell>
          <cell r="C483" t="str">
            <v>M2</v>
          </cell>
          <cell r="D483">
            <v>197.69</v>
          </cell>
        </row>
        <row r="484">
          <cell r="A484">
            <v>27540</v>
          </cell>
          <cell r="B484" t="str">
            <v>TELA SOLDADA NERVURADA Q-196 PAINEL (AÇO CA60 - MALHA 10 X 10 CM - FIO 5,0 MM)</v>
          </cell>
          <cell r="C484" t="str">
            <v>Kg</v>
          </cell>
          <cell r="D484">
            <v>8.94</v>
          </cell>
        </row>
        <row r="485">
          <cell r="A485">
            <v>28006</v>
          </cell>
          <cell r="B485" t="str">
            <v>COLA A BASE DE BORRACHA SINTÉTICA</v>
          </cell>
          <cell r="C485" t="str">
            <v>Kg</v>
          </cell>
          <cell r="D485">
            <v>45.8</v>
          </cell>
        </row>
        <row r="486">
          <cell r="A486">
            <v>28010</v>
          </cell>
          <cell r="B486" t="str">
            <v>NATA DE CIMENTO, COLA PVA E ÁGUA - FORNECIMENTO E APLICAÇÃO (2 DEMÃOS)</v>
          </cell>
          <cell r="C486" t="str">
            <v>M2</v>
          </cell>
          <cell r="D486">
            <v>37.51</v>
          </cell>
        </row>
        <row r="487">
          <cell r="A487">
            <v>28082</v>
          </cell>
          <cell r="B487" t="str">
            <v>FELTRO  PARA QUADRO DE MADEIRA</v>
          </cell>
          <cell r="C487" t="str">
            <v>M2</v>
          </cell>
          <cell r="D487">
            <v>9.6199999999999992</v>
          </cell>
        </row>
        <row r="488">
          <cell r="A488">
            <v>28090</v>
          </cell>
          <cell r="B488" t="str">
            <v>FITA ANTIDERRAPANTE; FAIXA C/L=5CM E=2MM</v>
          </cell>
          <cell r="C488" t="str">
            <v>M</v>
          </cell>
          <cell r="D488">
            <v>7.13</v>
          </cell>
        </row>
        <row r="489">
          <cell r="A489">
            <v>28091</v>
          </cell>
          <cell r="B489" t="str">
            <v>SINALIZAÇÃO VISUAL DE DEGRAUS  (20X3CM) (FAIXA DE BORDA DE ESCADA) ADESIVADA</v>
          </cell>
          <cell r="C489" t="str">
            <v>Un</v>
          </cell>
          <cell r="D489">
            <v>4.72</v>
          </cell>
        </row>
        <row r="490">
          <cell r="A490">
            <v>30000</v>
          </cell>
          <cell r="B490" t="str">
            <v>ESQUADRIAS DE MADEIRA</v>
          </cell>
          <cell r="D490" t="str">
            <v>.</v>
          </cell>
        </row>
        <row r="491">
          <cell r="A491">
            <v>30010</v>
          </cell>
          <cell r="B491" t="str">
            <v>BATENTE DE PEROBA 14CM - APARELHADA - ESPES. DE 3,5 A 4,5CM P/ PORTA DE 1 FOLHA</v>
          </cell>
          <cell r="C491" t="str">
            <v>CJ</v>
          </cell>
          <cell r="D491">
            <v>495</v>
          </cell>
        </row>
        <row r="492">
          <cell r="A492">
            <v>30014</v>
          </cell>
          <cell r="B492" t="str">
            <v>BATENTE DE PEROBA 14CM - APARELHADA - ESPES. DE 3,5 A 4,5CM P/ PORTA DE 2 FOLHAS</v>
          </cell>
          <cell r="C492" t="str">
            <v>CJ</v>
          </cell>
          <cell r="D492">
            <v>520.97</v>
          </cell>
        </row>
        <row r="493">
          <cell r="A493">
            <v>30016</v>
          </cell>
          <cell r="B493" t="str">
            <v>BATENTE DE PEROBA 14CM - APARELHADA - ESPES. DE 3,5 A 4,5CM P/ PORTA COM BANDEIRA - ALTURA DOS UMBRAIS = 3 M CADA</v>
          </cell>
          <cell r="C493" t="str">
            <v>CJ</v>
          </cell>
          <cell r="D493">
            <v>456.91</v>
          </cell>
        </row>
        <row r="494">
          <cell r="A494">
            <v>30018</v>
          </cell>
          <cell r="B494" t="str">
            <v>BATENTE DE MADEIRA - 25 CM - PORTA 1 FOLHA</v>
          </cell>
          <cell r="C494" t="str">
            <v>CJ</v>
          </cell>
          <cell r="D494">
            <v>611.66999999999996</v>
          </cell>
        </row>
        <row r="495">
          <cell r="A495">
            <v>30020</v>
          </cell>
          <cell r="B495" t="str">
            <v>BATENTE DE MADEIRA - 25 CM - PORTA 2 FOLHAS</v>
          </cell>
          <cell r="C495" t="str">
            <v>CJ</v>
          </cell>
          <cell r="D495">
            <v>981.23</v>
          </cell>
        </row>
        <row r="496">
          <cell r="A496">
            <v>30022</v>
          </cell>
          <cell r="B496" t="str">
            <v>BATENTE DE MADEIRA - 25 CM - P/ PORTA COM BANDEIRA ALTURA DOS UMBRAIS = 3 M CADA</v>
          </cell>
          <cell r="C496" t="str">
            <v>CJ</v>
          </cell>
          <cell r="D496">
            <v>994.88</v>
          </cell>
        </row>
        <row r="497">
          <cell r="A497">
            <v>30030</v>
          </cell>
          <cell r="B497" t="str">
            <v>GUARNIÇÃO DE MADEIRA - 1,5 X 5,0 CM</v>
          </cell>
          <cell r="C497" t="str">
            <v>M</v>
          </cell>
          <cell r="D497">
            <v>8.6999999999999993</v>
          </cell>
        </row>
        <row r="498">
          <cell r="A498">
            <v>30031</v>
          </cell>
          <cell r="B498" t="str">
            <v>GUARNIÇÃO DE MADEIRA - 1,5 X 7,5 CM</v>
          </cell>
          <cell r="C498" t="str">
            <v>M</v>
          </cell>
          <cell r="D498">
            <v>12.32</v>
          </cell>
        </row>
        <row r="499">
          <cell r="A499">
            <v>30032</v>
          </cell>
          <cell r="B499" t="str">
            <v>GUARNIÇÃO DE MADEIRA - 1,5 X 10 CM</v>
          </cell>
          <cell r="C499" t="str">
            <v>M</v>
          </cell>
          <cell r="D499">
            <v>13.63</v>
          </cell>
        </row>
        <row r="500">
          <cell r="A500">
            <v>30033</v>
          </cell>
          <cell r="B500" t="str">
            <v>GUARNIÇÃO DE MADEIRA - 1,5 X 15 CM</v>
          </cell>
          <cell r="C500" t="str">
            <v>M</v>
          </cell>
          <cell r="D500">
            <v>28.31</v>
          </cell>
        </row>
        <row r="501">
          <cell r="A501">
            <v>30060</v>
          </cell>
          <cell r="B501" t="str">
            <v>PORTA LISA 62 X 210 CM - ENCABEÇADA - COMPENSADA/SARRAFEADA PADRÃO IMBUIA E CEDRO P/ PINTURA A ÓLEO/VERNIZ - E=35MM</v>
          </cell>
          <cell r="C501" t="str">
            <v>Un</v>
          </cell>
          <cell r="D501">
            <v>245.07</v>
          </cell>
        </row>
        <row r="502">
          <cell r="A502">
            <v>30061</v>
          </cell>
          <cell r="B502" t="str">
            <v>PORTA LISA 72 X 210 CM - ENCABEÇADA - COMPENSADA/SARRAFEADA PADRÃO IMBUIA E CEDRO P/ PINTURA A ÓLEO/VERNIZ - E=35MM</v>
          </cell>
          <cell r="C502" t="str">
            <v>Un</v>
          </cell>
          <cell r="D502">
            <v>245.07</v>
          </cell>
        </row>
        <row r="503">
          <cell r="A503">
            <v>30062</v>
          </cell>
          <cell r="B503" t="str">
            <v>PORTA LISA 82 X 210 CM - ENCABEÇADA - COMPENSADA/SARRAFEADA PADRÃO IMBUIA E CEDRO P/ PINTURA A ÓLEO/VERNIZ - E=35MM</v>
          </cell>
          <cell r="C503" t="str">
            <v>Un</v>
          </cell>
          <cell r="D503">
            <v>245.07</v>
          </cell>
        </row>
        <row r="504">
          <cell r="A504">
            <v>30063</v>
          </cell>
          <cell r="B504" t="str">
            <v>PORTA LISA 92 X 210 CM - ENCABEÇADA - COMPENSADA/SARRAFEADA PADRÃO IMBUIA E CEDRO P/ PINTURA A ÓLEO/VERNIZ - E=35MM</v>
          </cell>
          <cell r="C504" t="str">
            <v>Un</v>
          </cell>
          <cell r="D504">
            <v>293.86</v>
          </cell>
        </row>
        <row r="505">
          <cell r="A505">
            <v>30064</v>
          </cell>
          <cell r="B505" t="str">
            <v>PORTA LISA 102 X 210 CM - ENCABEÇADA -COMPENSADA/SARRAFEADA PADRÃO IMBUIA E CEDRO P/ PINTURA A ÓLEO/VERNIZ - E=35MM</v>
          </cell>
          <cell r="C505" t="str">
            <v>Un</v>
          </cell>
          <cell r="D505">
            <v>344.2</v>
          </cell>
        </row>
        <row r="506">
          <cell r="A506">
            <v>30071</v>
          </cell>
          <cell r="B506" t="str">
            <v>PORTA LISA 62 X 210 CM - SÓLIDA PADRÃO IMBUIA E CEDRO P/ PINTURA A ÓLEO/VERNIZ - E=35MM</v>
          </cell>
          <cell r="C506" t="str">
            <v>Un</v>
          </cell>
          <cell r="D506">
            <v>391.36</v>
          </cell>
        </row>
        <row r="507">
          <cell r="A507">
            <v>30073</v>
          </cell>
          <cell r="B507" t="str">
            <v>PORTA LISA 82 X 210 CM - SÓLIDA PADRÃO IMBUIA E CEDRO P/ PINTURA A ÓLEO/VERNIZ - E=35MM</v>
          </cell>
          <cell r="C507" t="str">
            <v>Un</v>
          </cell>
          <cell r="D507">
            <v>412.41</v>
          </cell>
        </row>
        <row r="508">
          <cell r="A508">
            <v>30074</v>
          </cell>
          <cell r="B508" t="str">
            <v>PORTA LISA 92 X 210 CM - SÓLIDA PADRÃO IMBUIA E CEDRO P/ PINTURA A ÓLEO/VERNIZ - E=35MM</v>
          </cell>
          <cell r="C508" t="str">
            <v>Un</v>
          </cell>
          <cell r="D508">
            <v>454.91</v>
          </cell>
        </row>
        <row r="509">
          <cell r="A509">
            <v>30075</v>
          </cell>
          <cell r="B509" t="str">
            <v>PORTA LISA 102 X 210 CM - SÓLIDA PADRÃO IMBUIA E CEDRO P/ PINTURA A ÓLEO/VERNIZ - E=35MM</v>
          </cell>
          <cell r="C509" t="str">
            <v>Un</v>
          </cell>
          <cell r="D509">
            <v>544.58000000000004</v>
          </cell>
        </row>
        <row r="510">
          <cell r="A510">
            <v>30076</v>
          </cell>
          <cell r="B510" t="str">
            <v>PORTA LISA 82 X 165 CM, SÓLIDA PADRÃO IMBUIA E CEDRO P PINTURA A ÓLEO/VERNIZ, E= 35 MM</v>
          </cell>
          <cell r="C510" t="str">
            <v>Un</v>
          </cell>
          <cell r="D510">
            <v>452.26</v>
          </cell>
        </row>
        <row r="511">
          <cell r="A511">
            <v>30087</v>
          </cell>
          <cell r="B511" t="str">
            <v>PORTA VENEZIANA  92 X 210 CM CEDRO / IMBUIA / MOGNO</v>
          </cell>
          <cell r="C511" t="str">
            <v>Un</v>
          </cell>
          <cell r="D511">
            <v>947.9</v>
          </cell>
        </row>
        <row r="512">
          <cell r="A512">
            <v>30090</v>
          </cell>
          <cell r="B512" t="str">
            <v>PORTA VENEZIANA  82 X 210 CM CEDRO / IMBUIA / MOGNO</v>
          </cell>
          <cell r="C512" t="str">
            <v>Un</v>
          </cell>
          <cell r="D512">
            <v>860.22</v>
          </cell>
        </row>
        <row r="513">
          <cell r="A513">
            <v>30100</v>
          </cell>
          <cell r="B513" t="str">
            <v>MADEIRAS DIVERSAS</v>
          </cell>
          <cell r="D513" t="str">
            <v>.</v>
          </cell>
        </row>
        <row r="514">
          <cell r="A514">
            <v>30133</v>
          </cell>
          <cell r="B514" t="str">
            <v>CHAPA COMPENSADA DE VIROLINHA / SUMAÚMA E=10MM</v>
          </cell>
          <cell r="C514" t="str">
            <v>M2</v>
          </cell>
          <cell r="D514">
            <v>49.27</v>
          </cell>
        </row>
        <row r="515">
          <cell r="A515">
            <v>30134</v>
          </cell>
          <cell r="B515" t="str">
            <v>CHAPA COMPENSADA DE VIROLINHA / SUMAÚMA E=15MM</v>
          </cell>
          <cell r="C515" t="str">
            <v>M2</v>
          </cell>
          <cell r="D515">
            <v>66.11</v>
          </cell>
        </row>
        <row r="516">
          <cell r="A516">
            <v>30200</v>
          </cell>
          <cell r="B516" t="str">
            <v>ARMÁRIOS E COMPLEMENTOS</v>
          </cell>
          <cell r="D516" t="str">
            <v>.</v>
          </cell>
        </row>
        <row r="517">
          <cell r="A517">
            <v>30250</v>
          </cell>
          <cell r="B517" t="str">
            <v>ARMÁRIO PARA CUMBUCAS (MM-13)</v>
          </cell>
          <cell r="C517" t="str">
            <v>Un</v>
          </cell>
          <cell r="D517">
            <v>2282.19</v>
          </cell>
        </row>
        <row r="518">
          <cell r="A518">
            <v>30251</v>
          </cell>
          <cell r="B518" t="str">
            <v>ARMÁRIO PARA CANECAS (MM-14)</v>
          </cell>
          <cell r="C518" t="str">
            <v>Un</v>
          </cell>
          <cell r="D518">
            <v>2562.9299999999998</v>
          </cell>
        </row>
        <row r="519">
          <cell r="A519">
            <v>30252</v>
          </cell>
          <cell r="B519" t="str">
            <v>ARMÁRIO PARA PRATOS (MM-15)</v>
          </cell>
          <cell r="C519" t="str">
            <v>Un</v>
          </cell>
          <cell r="D519">
            <v>2572.59</v>
          </cell>
        </row>
        <row r="520">
          <cell r="A520">
            <v>30400</v>
          </cell>
          <cell r="B520" t="str">
            <v>DIVERSOS</v>
          </cell>
          <cell r="D520" t="str">
            <v>.</v>
          </cell>
        </row>
        <row r="521">
          <cell r="A521">
            <v>30488</v>
          </cell>
          <cell r="B521" t="str">
            <v>FAIXA DE ITAUBA 15 X 2CM - APARELHADA - CANTOS ARREDONDADOS</v>
          </cell>
          <cell r="C521" t="str">
            <v>M</v>
          </cell>
          <cell r="D521">
            <v>147.94999999999999</v>
          </cell>
        </row>
        <row r="522">
          <cell r="A522">
            <v>30500</v>
          </cell>
          <cell r="B522" t="str">
            <v>ESQUADRIAS METÁLICAS</v>
          </cell>
          <cell r="D522" t="str">
            <v>.</v>
          </cell>
        </row>
        <row r="523">
          <cell r="A523">
            <v>30501</v>
          </cell>
          <cell r="B523" t="str">
            <v>BATENTE EM CHAPA 14 (E=1.9MM) GALVANIZADA A FOGO E DOBRADA 38 X 35 X 22 MM</v>
          </cell>
          <cell r="C523" t="str">
            <v>M</v>
          </cell>
          <cell r="D523">
            <v>220</v>
          </cell>
        </row>
        <row r="524">
          <cell r="A524">
            <v>30502</v>
          </cell>
          <cell r="B524" t="str">
            <v>CAIXILHO EM ALUMÍNIO ANODIZ. COMUM- BASCUL- H=1,00M-C=1,20M PERFIL 25 -S/VIDROS -S/COLOC -COMPLETO -PRONTO P/ INSTAL.</v>
          </cell>
          <cell r="C524" t="str">
            <v>M2</v>
          </cell>
          <cell r="D524">
            <v>1449.76</v>
          </cell>
        </row>
        <row r="525">
          <cell r="A525">
            <v>30504</v>
          </cell>
          <cell r="B525" t="str">
            <v>CAIXILHO EM ALUMÍNIO ANODIZ. COMUM- CORRER- H=1,20M-C=2,00M 2 FLS - PERFIL 25 - S/COLOC -COMPLETO -PRONTO P/ INSTAL.</v>
          </cell>
          <cell r="C525" t="str">
            <v>M2</v>
          </cell>
          <cell r="D525">
            <v>1040.3800000000001</v>
          </cell>
        </row>
        <row r="526">
          <cell r="A526">
            <v>30506</v>
          </cell>
          <cell r="B526" t="str">
            <v>CAIXILHO EM ALUMÍNIO ANODIZ. COMUM - FIXO -S/ VENT. PERMAN. H=1,00M- L=1,20M-PERF.30 -S/VIDR-S/COLOC-COMPL.PRONT.P/INST.</v>
          </cell>
          <cell r="C526" t="str">
            <v>M2</v>
          </cell>
          <cell r="D526">
            <v>661.47</v>
          </cell>
        </row>
        <row r="527">
          <cell r="A527">
            <v>30508</v>
          </cell>
          <cell r="B527" t="str">
            <v>CAIXILHO ALUMÍNIO ANODIZADO-FIXO C/ VENTILAÇÃO PERMANENTE H=1,00 - L=1,10M</v>
          </cell>
          <cell r="C527" t="str">
            <v>M2</v>
          </cell>
          <cell r="D527">
            <v>870.74</v>
          </cell>
        </row>
        <row r="528">
          <cell r="A528">
            <v>30510</v>
          </cell>
          <cell r="B528" t="str">
            <v>CAIXILHO DE ALUMÍNIO ANODIZ. COMUM -MAXIMAR-H=0,90M-L=1,20M LINHA 30 - S/VIDRO - S/COLOC -COMPLETO -PRONTO P/ INSTAL.</v>
          </cell>
          <cell r="C528" t="str">
            <v>M2</v>
          </cell>
          <cell r="D528">
            <v>966.09</v>
          </cell>
        </row>
        <row r="529">
          <cell r="A529">
            <v>30512</v>
          </cell>
          <cell r="B529" t="str">
            <v>CAIXILHO ALUMÍNIO ANODIZADO - PIVOTANTE - H=0,80M L=3X0,30M = 0,90M</v>
          </cell>
          <cell r="C529" t="str">
            <v>M2</v>
          </cell>
          <cell r="D529">
            <v>1362.64</v>
          </cell>
        </row>
        <row r="530">
          <cell r="A530">
            <v>30516</v>
          </cell>
          <cell r="B530" t="str">
            <v>CAIXILHO FE. PERF.FIXO- L=1,60M- H=0,75M- "T" E "L""X1/8" B.CH.1"X3/16"-C/VENT.PERM-COMP-PR.P/INST-S/VIDR-ACAB.ANTIOX.</v>
          </cell>
          <cell r="C530" t="str">
            <v>M2</v>
          </cell>
          <cell r="D530">
            <v>609.41999999999996</v>
          </cell>
        </row>
        <row r="531">
          <cell r="A531">
            <v>30518</v>
          </cell>
          <cell r="B531" t="str">
            <v>CAIXILHO FE. PERF.FIXO- L=1,60M- H=1,50M- "T" E "L""X1/8" B.CH.1"X3/16"-S/VENT.PERM-COMP-PR.P/INST-S/VIDR-ACAB.ANTIOX.</v>
          </cell>
          <cell r="C531" t="str">
            <v>M2</v>
          </cell>
          <cell r="D531">
            <v>460.81</v>
          </cell>
        </row>
        <row r="532">
          <cell r="A532">
            <v>30520</v>
          </cell>
          <cell r="B532" t="str">
            <v>CAIXILHO FE. PERF.BASC- L=1,10M- H=1,50M- "T" E "L""X1/8" B.CH.5/8"X3/16"- COMPL-PR.P/INST-S/VIDR-ACAB. FUNDO ANTIOX.</v>
          </cell>
          <cell r="C532" t="str">
            <v>M2</v>
          </cell>
          <cell r="D532">
            <v>992.38</v>
          </cell>
        </row>
        <row r="533">
          <cell r="A533">
            <v>30522</v>
          </cell>
          <cell r="B533" t="str">
            <v>CAIXILHO FERRO PERFILADO  DE CORRER H=5X0,25 (1,25M) L=4X0,80 = 3,20M</v>
          </cell>
          <cell r="C533" t="str">
            <v>M2</v>
          </cell>
          <cell r="D533">
            <v>742.9</v>
          </cell>
        </row>
        <row r="534">
          <cell r="A534">
            <v>30524</v>
          </cell>
          <cell r="B534" t="str">
            <v>CAIXILHO FERRO PERFILADO - MAXIMAR -H=0,90 - L=2X0,60=1,20M SEM BANDEIRA</v>
          </cell>
          <cell r="C534" t="str">
            <v>M2</v>
          </cell>
          <cell r="D534">
            <v>958.4</v>
          </cell>
        </row>
        <row r="535">
          <cell r="A535">
            <v>30526</v>
          </cell>
          <cell r="B535" t="str">
            <v>CAIXILHO FERRO PERFILADO-PIVOTANTE H=0,80 + 2 X 0,30 =1,40M L=6X0,30=1,80M - COM BANDEIRA</v>
          </cell>
          <cell r="C535" t="str">
            <v>M2</v>
          </cell>
          <cell r="D535">
            <v>1294.95</v>
          </cell>
        </row>
        <row r="536">
          <cell r="A536">
            <v>30528</v>
          </cell>
          <cell r="B536" t="str">
            <v>CAIXILHO PERFIL CH 14 DOBRADA - BASC. L=0,8M - H=0,50M 2 BÁSC. - PRONTO P/INST- S/VIDRO- ACAB. FUND. ANTIOXID.</v>
          </cell>
          <cell r="C536" t="str">
            <v>M2</v>
          </cell>
          <cell r="D536">
            <v>1268.75</v>
          </cell>
        </row>
        <row r="537">
          <cell r="A537">
            <v>30539</v>
          </cell>
          <cell r="B537" t="str">
            <v>CAIXILHO PERFIL CH 14 DOBRADA -H=1,00M-L=1,20M -TIPO VENEZ. FIXO-C/VENT.PERM -COMPL- PRONT.P/INST- ACAB. FUND.ANTIOXID.</v>
          </cell>
          <cell r="C537" t="str">
            <v>M2</v>
          </cell>
          <cell r="D537">
            <v>1079.6300000000001</v>
          </cell>
        </row>
        <row r="538">
          <cell r="A538">
            <v>30540</v>
          </cell>
          <cell r="B538" t="str">
            <v>COLUNA MÓVEL / COLUNA DE CENTRO</v>
          </cell>
          <cell r="C538" t="str">
            <v>M</v>
          </cell>
          <cell r="D538">
            <v>188.96</v>
          </cell>
        </row>
        <row r="539">
          <cell r="A539">
            <v>30542</v>
          </cell>
          <cell r="B539" t="str">
            <v>FERRO PERFILADO TRABALHADO</v>
          </cell>
          <cell r="C539" t="str">
            <v>KG</v>
          </cell>
          <cell r="D539">
            <v>14.17</v>
          </cell>
        </row>
        <row r="540">
          <cell r="A540">
            <v>30543</v>
          </cell>
          <cell r="B540" t="str">
            <v>ALUMÍNIO EXTRUDADO - TRABALHADO - ANODIZADO (P/UTILIZAÇÃO EM CAIXILHOS E PEQUENAS PEÇAS DE SERRALHERIA)</v>
          </cell>
          <cell r="C540" t="str">
            <v>Kg</v>
          </cell>
          <cell r="D540">
            <v>101.29</v>
          </cell>
        </row>
        <row r="541">
          <cell r="A541">
            <v>30545</v>
          </cell>
          <cell r="B541" t="str">
            <v>CAVALETE CENTRAL (P/ COLUNA MÓVEL CENTRAL DE PORTA DE ENROLAR)</v>
          </cell>
          <cell r="C541" t="str">
            <v>Un</v>
          </cell>
          <cell r="D541">
            <v>263.26</v>
          </cell>
        </row>
        <row r="542">
          <cell r="A542">
            <v>30549</v>
          </cell>
          <cell r="B542" t="str">
            <v>GRADE DE PROTEÇÃO EM FERRO REDONDO</v>
          </cell>
          <cell r="C542" t="str">
            <v>M2</v>
          </cell>
          <cell r="D542">
            <v>92.15</v>
          </cell>
        </row>
        <row r="543">
          <cell r="A543">
            <v>30550</v>
          </cell>
          <cell r="B543" t="str">
            <v>GRADE DE PROTEÇÃO EM FERRO CHATO</v>
          </cell>
          <cell r="C543" t="str">
            <v>M2</v>
          </cell>
          <cell r="D543">
            <v>96.4</v>
          </cell>
        </row>
        <row r="544">
          <cell r="A544">
            <v>30551</v>
          </cell>
          <cell r="B544" t="str">
            <v>GRADE DE FERRO ELETROFUNDIDO GALV. A FOGO -S/ PINTURA 25X2MM MALHA 65X132MM P/PROT. DE ESQUADRIA 1,00X1,20M - COMPRA 10UN</v>
          </cell>
          <cell r="C544" t="str">
            <v>M2</v>
          </cell>
          <cell r="D544">
            <v>303.45999999999998</v>
          </cell>
        </row>
        <row r="545">
          <cell r="A545">
            <v>30552</v>
          </cell>
          <cell r="B545" t="str">
            <v>PORTA EM ALUMÍNIO ANODIZ. COMUM - 1 FOLHA DE ABRIR H=2,1M-L=1,0M-MET.VIDR/MET.ALUM.-LINH.30-S/VIDR-COMPL.C/BAT. PRON.P/ INST</v>
          </cell>
          <cell r="C545" t="str">
            <v>M2</v>
          </cell>
          <cell r="D545">
            <v>878.01</v>
          </cell>
        </row>
        <row r="546">
          <cell r="A546">
            <v>30554</v>
          </cell>
          <cell r="B546" t="str">
            <v>PORTA EM ALUMÍNIO ANODIZ. COMUM - 2 FOLHAS DE ABRIR H=2,1M-L=2,0M-MET.VIDR/MET.ALUM.-LINH.30-S/VIDR-COMPL.C/BAT. PRON.P/ INST</v>
          </cell>
          <cell r="C546" t="str">
            <v>M2</v>
          </cell>
          <cell r="D546">
            <v>977.73</v>
          </cell>
        </row>
        <row r="547">
          <cell r="A547">
            <v>30556</v>
          </cell>
          <cell r="B547" t="str">
            <v>PORTA EM ALUMÍNIO ANODIZ. COMUM - 2 FOLHAS DE CORRER H=2,1M-L=2,0M-MET.VIDR/MET.ALUM.-LINH.30-S/VIDR-COMPL.C/BAT. PRON.P/ INST</v>
          </cell>
          <cell r="C547" t="str">
            <v>M2</v>
          </cell>
          <cell r="D547">
            <v>1022.97</v>
          </cell>
        </row>
        <row r="548">
          <cell r="A548">
            <v>30558</v>
          </cell>
          <cell r="B548" t="str">
            <v>PORTA EM ALUMÍNIO ANODIZ. COMUM - TIPO VENEZIANA H=2,1M-L=1,0M - LINHA 30-DE ABRIR-1 FOLHA -COMPL.-C/ BATENTE-PRONTA P/ INST.</v>
          </cell>
          <cell r="C548" t="str">
            <v>M2</v>
          </cell>
          <cell r="D548">
            <v>866.12</v>
          </cell>
        </row>
        <row r="549">
          <cell r="A549">
            <v>30560</v>
          </cell>
          <cell r="B549" t="str">
            <v>PORTA CHAPA DE AÇO N.16</v>
          </cell>
          <cell r="C549" t="str">
            <v>M2</v>
          </cell>
          <cell r="D549">
            <v>851.86</v>
          </cell>
        </row>
        <row r="550">
          <cell r="A550">
            <v>30564</v>
          </cell>
          <cell r="B550" t="str">
            <v>PORTA EM PERFIL DE CHAPA DOBRADA N.14 - METADE VIDRO - 1 FOLHA DE ABRIR H=2,10M - L=1,02M-COMPL.C/BAT-PR.P/INST-S/VIDR-ACAB. ANTIOX</v>
          </cell>
          <cell r="C550" t="str">
            <v>M2</v>
          </cell>
          <cell r="D550">
            <v>774.5</v>
          </cell>
        </row>
        <row r="551">
          <cell r="A551">
            <v>30569</v>
          </cell>
          <cell r="B551" t="str">
            <v>PORTA EM PERFIL DE CHAPA DOBRADA N.14 - TIPO VENEZIANA - 2 FOLHAS DE ABRIR H=2,10M - L=1,84M-COMPL-C/BAT-S/VIDR-PR.P/INST-ACAB.ANTIOX</v>
          </cell>
          <cell r="C551" t="str">
            <v>M2</v>
          </cell>
          <cell r="D551">
            <v>851.86</v>
          </cell>
        </row>
        <row r="552">
          <cell r="A552">
            <v>30570</v>
          </cell>
          <cell r="B552" t="str">
            <v>PORTA DE ENROLAR - CHAPA ONDULADA N. 22 3,20X3,20M - ACAB. FUNDO ANTIOXID-C/ MECANISMO-C/ BATENTE-PRONTA P/ INSTAL.</v>
          </cell>
          <cell r="C552" t="str">
            <v>M2</v>
          </cell>
          <cell r="D552">
            <v>489.63</v>
          </cell>
        </row>
        <row r="553">
          <cell r="A553">
            <v>30572</v>
          </cell>
          <cell r="B553" t="str">
            <v>PORTA DE ENROLAR-EM TIRAS ARTICULADAS E RAIADAS-CHAPA 22 3,20X3,20M-ACAB.FUND. ANTIOX-C/ MECAN.-C/BAT-PRONT.P/INSTAL.</v>
          </cell>
          <cell r="C553" t="str">
            <v>M2</v>
          </cell>
          <cell r="D553">
            <v>476.77</v>
          </cell>
        </row>
        <row r="554">
          <cell r="A554">
            <v>30574</v>
          </cell>
          <cell r="B554" t="str">
            <v>PORTA DE FE.PERFIL - CH.PRETA 14- 2 FOLHAS DE ABRIR - ALM. 1 LADO H=2,10M-L=2,04M - PRON.P/INST-C/BATENTE- S/VIDR-ACAB. C/ FUND.ANTIOX</v>
          </cell>
          <cell r="C554" t="str">
            <v>M2</v>
          </cell>
          <cell r="D554">
            <v>1120.8900000000001</v>
          </cell>
        </row>
        <row r="555">
          <cell r="A555">
            <v>30578</v>
          </cell>
          <cell r="B555" t="str">
            <v>PORTA EM FE.PERFIL - CH 16 - 2 FOLHAS DE ABRIR - METADE VIDRO H=2,10M-L=2,04M - COMPL-C/BATENTE-S/VIDRO-PRONT.P/INST-ACAB.C/FUND.ANTIOXID.</v>
          </cell>
          <cell r="C555" t="str">
            <v>M2</v>
          </cell>
          <cell r="D555">
            <v>657.74</v>
          </cell>
        </row>
        <row r="556">
          <cell r="A556">
            <v>30580</v>
          </cell>
          <cell r="B556" t="str">
            <v>PORTA EM FE.PERFIL - CH 16 - 2 FOLHAS DE CORRER - METADE VIDRO H=2,10M-L=2,04M - COMPL-C/BATENTE-S/VIDRO-PRONT.P/INST-ACAB.C/FUND.ANTIOXID.</v>
          </cell>
          <cell r="C556" t="str">
            <v>M2</v>
          </cell>
          <cell r="D556">
            <v>801.78</v>
          </cell>
        </row>
        <row r="557">
          <cell r="A557">
            <v>30582</v>
          </cell>
          <cell r="B557" t="str">
            <v>PORTA EM FE.PERFIL - CH 16 - 1 FOLHA DE ABRIR - METADE VIDRO H=2,10M-L=1,02M - COMPL-C/BATENTE-S/VIDRO-PRONT.P/INST-ACAB.C/FUND.ANTIOXID.</v>
          </cell>
          <cell r="C557" t="str">
            <v>M2</v>
          </cell>
          <cell r="D557">
            <v>1327.68</v>
          </cell>
        </row>
        <row r="558">
          <cell r="A558">
            <v>30584</v>
          </cell>
          <cell r="B558" t="str">
            <v>PORTA EM FE.PERFIL. CH. PRETA 16 - 1 FOLHA DE ABRIR - DUPLA ALMOF. H=2,10M-L=1,02M - COMPL-C/BAT-PR.P/INSTAL-ACAB.C/FUND.ANTIOX</v>
          </cell>
          <cell r="C558" t="str">
            <v>M2</v>
          </cell>
          <cell r="D558">
            <v>1500.57</v>
          </cell>
        </row>
        <row r="559">
          <cell r="A559">
            <v>30590</v>
          </cell>
          <cell r="B559" t="str">
            <v>TELA PARA PROTEÇÃO - ARAME N. 12 - MALHA 1/2 - ONDULADA</v>
          </cell>
          <cell r="C559" t="str">
            <v>M2</v>
          </cell>
          <cell r="D559">
            <v>155.13999999999999</v>
          </cell>
        </row>
        <row r="560">
          <cell r="A560">
            <v>30591</v>
          </cell>
          <cell r="B560" t="str">
            <v>TELA TIPO MOSQUITEIRO GALVANIZADA - MALHA 14 - FIO 28</v>
          </cell>
          <cell r="C560" t="str">
            <v>M2</v>
          </cell>
          <cell r="D560">
            <v>46.84</v>
          </cell>
        </row>
        <row r="561">
          <cell r="A561">
            <v>30592</v>
          </cell>
          <cell r="B561" t="str">
            <v>TELA ONDULADA DE ARAME GALVANIZADA MALHA 1 - FIO 10</v>
          </cell>
          <cell r="C561" t="str">
            <v>M2</v>
          </cell>
          <cell r="D561">
            <v>97.03</v>
          </cell>
        </row>
        <row r="562">
          <cell r="A562">
            <v>30594</v>
          </cell>
          <cell r="B562" t="str">
            <v>ARMÁRIO DE AÇO C/2 PORTAS E FECH L320XP420XH1980</v>
          </cell>
          <cell r="C562" t="str">
            <v>Un</v>
          </cell>
          <cell r="D562">
            <v>713.56</v>
          </cell>
        </row>
        <row r="563">
          <cell r="A563">
            <v>30595</v>
          </cell>
          <cell r="B563" t="str">
            <v>CHAPA DE AÇO N. 14 - CHAPA FINA QUENTE - PRETA (15,25 KG/M2)</v>
          </cell>
          <cell r="C563" t="str">
            <v>Kg</v>
          </cell>
          <cell r="D563">
            <v>11.57</v>
          </cell>
        </row>
        <row r="564">
          <cell r="A564">
            <v>30600</v>
          </cell>
          <cell r="B564" t="str">
            <v>PERFIS INDUSTRIALIZADOS</v>
          </cell>
          <cell r="D564" t="str">
            <v>.</v>
          </cell>
        </row>
        <row r="565">
          <cell r="A565">
            <v>30601</v>
          </cell>
          <cell r="B565" t="str">
            <v>BATENTE EM PERFIL DE CHAPA DOBRADA Nº20 - GALVANIZADO / TOTAL=5,0M A FRIO, P/ PORTA DE 1 FOLHA S/ BANDEIRA</v>
          </cell>
          <cell r="C565" t="str">
            <v>CJ</v>
          </cell>
          <cell r="D565">
            <v>424.35</v>
          </cell>
        </row>
        <row r="566">
          <cell r="A566">
            <v>30602</v>
          </cell>
          <cell r="B566" t="str">
            <v>BATENTE EM PERFIL DE CHAPA DOBRADA Nº20 - GALVANIZADO / TOTAL=6,20M A FRIO, P/ PORTA DE 2 FOLHAS S/ BANDEIRA</v>
          </cell>
          <cell r="C566" t="str">
            <v>CJ</v>
          </cell>
          <cell r="D566">
            <v>526.20000000000005</v>
          </cell>
        </row>
        <row r="567">
          <cell r="A567">
            <v>30610</v>
          </cell>
          <cell r="B567" t="str">
            <v>CHAPA DE AÇO E = 1/8" - SAE 1010/1020</v>
          </cell>
          <cell r="C567" t="str">
            <v>Kg</v>
          </cell>
          <cell r="D567">
            <v>10.45</v>
          </cell>
        </row>
        <row r="568">
          <cell r="A568">
            <v>30611</v>
          </cell>
          <cell r="B568" t="str">
            <v>CHAPA DE AÇO E = 1/4" - SAE 1010/1020</v>
          </cell>
          <cell r="C568" t="str">
            <v>Kg</v>
          </cell>
          <cell r="D568">
            <v>10.130000000000001</v>
          </cell>
        </row>
        <row r="569">
          <cell r="A569">
            <v>30612</v>
          </cell>
          <cell r="B569" t="str">
            <v>CHAPA GROSSA DE AÇO ASTM A-36 - 3/8"</v>
          </cell>
          <cell r="C569" t="str">
            <v>Kg</v>
          </cell>
          <cell r="D569">
            <v>11.71</v>
          </cell>
        </row>
        <row r="570">
          <cell r="A570">
            <v>30613</v>
          </cell>
          <cell r="B570" t="str">
            <v>CHAPA DE AÇO GALVANIZADA N. 22</v>
          </cell>
          <cell r="C570" t="str">
            <v>M2</v>
          </cell>
          <cell r="D570">
            <v>137.19</v>
          </cell>
        </row>
        <row r="571">
          <cell r="A571">
            <v>30615</v>
          </cell>
          <cell r="B571" t="str">
            <v>FERRO CHATO 2" X 1/2"</v>
          </cell>
          <cell r="C571" t="str">
            <v>Kg</v>
          </cell>
          <cell r="D571">
            <v>8.1300000000000008</v>
          </cell>
        </row>
        <row r="572">
          <cell r="A572">
            <v>30616</v>
          </cell>
          <cell r="B572" t="str">
            <v>FERRO CHATO 3" X 3/4"</v>
          </cell>
          <cell r="C572" t="str">
            <v>Kg</v>
          </cell>
          <cell r="D572">
            <v>9.98</v>
          </cell>
        </row>
        <row r="573">
          <cell r="A573">
            <v>30617</v>
          </cell>
          <cell r="B573" t="str">
            <v>FERRO CHATO 4" X 3/4"</v>
          </cell>
          <cell r="C573" t="str">
            <v>Kg</v>
          </cell>
          <cell r="D573">
            <v>10.07</v>
          </cell>
        </row>
        <row r="574">
          <cell r="A574">
            <v>30640</v>
          </cell>
          <cell r="B574" t="str">
            <v>PERFIL DE AÇO ASTM-36</v>
          </cell>
          <cell r="C574" t="str">
            <v>KG</v>
          </cell>
          <cell r="D574">
            <v>11.88</v>
          </cell>
        </row>
        <row r="575">
          <cell r="A575">
            <v>30650</v>
          </cell>
          <cell r="B575" t="str">
            <v>CONJUNTO DE BATENTES DE ALUMÍNIO - TOTAL 3,30 METROS P/ PORTA FIXADA EM DIVISÓRIA DE GRANILITE DE BANHEIRO</v>
          </cell>
          <cell r="C575" t="str">
            <v>CJ</v>
          </cell>
          <cell r="D575">
            <v>251.38</v>
          </cell>
        </row>
        <row r="576">
          <cell r="A576">
            <v>30670</v>
          </cell>
          <cell r="B576" t="str">
            <v>PORTA CORTA-FOGO 90CM X 2,10M -ISOLAÇÃO 90MIN -C/ BATENTE</v>
          </cell>
          <cell r="C576" t="str">
            <v>Un</v>
          </cell>
          <cell r="D576">
            <v>1560.97</v>
          </cell>
        </row>
        <row r="577">
          <cell r="A577">
            <v>30680</v>
          </cell>
          <cell r="B577" t="str">
            <v>PERFIL "I" DE AÇO LAMINADO - W 250 X 32,7</v>
          </cell>
          <cell r="C577" t="str">
            <v>Kg</v>
          </cell>
          <cell r="D577">
            <v>11.86</v>
          </cell>
        </row>
        <row r="578">
          <cell r="A578">
            <v>30681</v>
          </cell>
          <cell r="B578" t="str">
            <v>PERFIL "I" DE AÇO LAMINADO - W 310 X 52,0</v>
          </cell>
          <cell r="C578" t="str">
            <v>Kg</v>
          </cell>
          <cell r="D578">
            <v>11.91</v>
          </cell>
        </row>
        <row r="579">
          <cell r="A579">
            <v>30682</v>
          </cell>
          <cell r="B579" t="str">
            <v>PERFIL DE AÇO L 2"X2"X3/16"</v>
          </cell>
          <cell r="C579" t="str">
            <v>Kg</v>
          </cell>
          <cell r="D579">
            <v>9.77</v>
          </cell>
        </row>
        <row r="580">
          <cell r="A580">
            <v>30683</v>
          </cell>
          <cell r="B580" t="str">
            <v>PERFIL DE AÇO L 3"X3"X1/4"</v>
          </cell>
          <cell r="C580" t="str">
            <v>Kg</v>
          </cell>
          <cell r="D580">
            <v>10.86</v>
          </cell>
        </row>
        <row r="581">
          <cell r="A581">
            <v>30687</v>
          </cell>
          <cell r="B581" t="str">
            <v>PERFIL DE AÇO I 15" - SOLDAD0</v>
          </cell>
          <cell r="C581" t="str">
            <v>Kg</v>
          </cell>
          <cell r="D581">
            <v>20.95</v>
          </cell>
        </row>
        <row r="582">
          <cell r="A582">
            <v>30688</v>
          </cell>
          <cell r="B582" t="str">
            <v>FORNECIMENTO E MONTAGEM DE ESTRUTURA METÁLICA P/EDIFICAÇÕES ASTM OU ABNT -N.PAT, C/APLIC DE FUNDO ANTICOR-S/PINT. DE AC</v>
          </cell>
          <cell r="C582" t="str">
            <v>Kg</v>
          </cell>
          <cell r="D582">
            <v>25.43</v>
          </cell>
        </row>
        <row r="583">
          <cell r="A583">
            <v>30689</v>
          </cell>
          <cell r="B583" t="str">
            <v>FORNECIMENTO E MONTAGEM DE ESTRUTURA METÁLICA P/EDIFICAÇÕES ASTM OU ABNT -PAT, C/APLIC DE FUNDO ANTICOR-S/PINT. DE ACAB</v>
          </cell>
          <cell r="C583" t="str">
            <v>Kg</v>
          </cell>
          <cell r="D583">
            <v>27.19</v>
          </cell>
        </row>
        <row r="584">
          <cell r="A584">
            <v>30690</v>
          </cell>
          <cell r="B584" t="str">
            <v>PORTA CORTA-FOGO 105CM X 2,10M -ISOLAÇÃO 90MIN -C/ BATENTE</v>
          </cell>
          <cell r="C584" t="str">
            <v>Un</v>
          </cell>
          <cell r="D584">
            <v>1595.18</v>
          </cell>
        </row>
        <row r="585">
          <cell r="A585">
            <v>30700</v>
          </cell>
          <cell r="B585" t="str">
            <v>GRADIS</v>
          </cell>
          <cell r="D585" t="str">
            <v>.</v>
          </cell>
        </row>
        <row r="586">
          <cell r="A586">
            <v>30701</v>
          </cell>
          <cell r="B586" t="str">
            <v>GRADIL DE FERRO 1718X1650MM -FIO DE 5MM -GALV. A FOGO S/ PINTURA MALHA DE 65X132MM - BARRA PORTANTE DE 25X2MM</v>
          </cell>
          <cell r="C586" t="str">
            <v>M2</v>
          </cell>
          <cell r="D586">
            <v>308.38</v>
          </cell>
        </row>
        <row r="587">
          <cell r="A587">
            <v>30702</v>
          </cell>
          <cell r="B587" t="str">
            <v>GRADIL DE FERRO 1718X1650MM -FIO DE 5MM -GALV.A FOGO, C/ACAB. EM PINT. ELETROST, MALHA DE 65X132MM,BARRA PORTANTE 25X2MM</v>
          </cell>
          <cell r="C587" t="str">
            <v>M2</v>
          </cell>
          <cell r="D587">
            <v>263.93</v>
          </cell>
        </row>
        <row r="588">
          <cell r="A588">
            <v>30740</v>
          </cell>
          <cell r="B588" t="str">
            <v>PORTÃO DE FE. ELETROF. GALV. A FOGO- C/ 1 FOLHA DE ABRIR - S/ PINTURA MALHA DE 65X132MM - BARRA PORTANTE DE 25X2MM</v>
          </cell>
          <cell r="C588" t="str">
            <v>M2</v>
          </cell>
          <cell r="D588">
            <v>804.73</v>
          </cell>
        </row>
        <row r="589">
          <cell r="A589">
            <v>30741</v>
          </cell>
          <cell r="B589" t="str">
            <v>PORTÃO DE FE. ELETROF. GALV. A FOGO- C/ 1 FOLHA DE ABRIR - C/ PINT. ELETROST, MALHA 65X132MM - BARRA PORTANTE 25X2MM</v>
          </cell>
          <cell r="C589" t="str">
            <v>M2</v>
          </cell>
          <cell r="D589">
            <v>1043.93</v>
          </cell>
        </row>
        <row r="590">
          <cell r="A590">
            <v>30742</v>
          </cell>
          <cell r="B590" t="str">
            <v>PORTÃO DE FE. ELETROF. GALV. A FOGO- C/ 2 FOLHAS DE ABRIR S/ PINTURA - MALHA DE 65X132MM - BARRA PORTANTE DE 25X2MM</v>
          </cell>
          <cell r="C590" t="str">
            <v>M2</v>
          </cell>
          <cell r="D590">
            <v>746.27</v>
          </cell>
        </row>
        <row r="591">
          <cell r="A591">
            <v>30743</v>
          </cell>
          <cell r="B591" t="str">
            <v>PORTÃO DE FE. ELETROF. GALV. A FOGO- C/ 2 FOLHAS DE ABRIR C/ACAB.PINT.ELETROST, MALHA 65X132MM, BARRA PORTANTE 25X2MM</v>
          </cell>
          <cell r="C591" t="str">
            <v>M2</v>
          </cell>
          <cell r="D591">
            <v>942.75</v>
          </cell>
        </row>
        <row r="592">
          <cell r="A592">
            <v>30744</v>
          </cell>
          <cell r="B592" t="str">
            <v>PORTÃO DE FE. ELETROF. GALV. A FOGO- C/ 1 FOLHA DE CORRER SEM PINTURA - MALHA DE 65X132MM - BARRA PORTANTE DE 25X2MM</v>
          </cell>
          <cell r="C592" t="str">
            <v>M2</v>
          </cell>
          <cell r="D592">
            <v>867.15</v>
          </cell>
        </row>
        <row r="593">
          <cell r="A593">
            <v>30745</v>
          </cell>
          <cell r="B593" t="str">
            <v>PORTÃO DE FE. ELETROF. GALV. A FOGO- C/ 2 FOLHAS DE CORRER C/ACAB.PINT.ELETROST, MALHA 65X132MM, BARRA PORTANTE 25X2MM</v>
          </cell>
          <cell r="C593" t="str">
            <v>M2</v>
          </cell>
          <cell r="D593">
            <v>1311.98</v>
          </cell>
        </row>
        <row r="594">
          <cell r="A594">
            <v>30746</v>
          </cell>
          <cell r="B594" t="str">
            <v>PORTÃO METÁLICO DE OBRA 5m, PIVOTANTE,2 FOLHAS, PARA TAPUME METÁLICO</v>
          </cell>
          <cell r="C594" t="str">
            <v>M2</v>
          </cell>
          <cell r="D594">
            <v>406.81</v>
          </cell>
        </row>
        <row r="595">
          <cell r="A595">
            <v>30747</v>
          </cell>
          <cell r="B595" t="str">
            <v>PORTÃO DE PEDESTRES - 1,15 M, PARA TABUME METÁLICO</v>
          </cell>
          <cell r="C595" t="str">
            <v>M2</v>
          </cell>
          <cell r="D595">
            <v>299.77999999999997</v>
          </cell>
        </row>
        <row r="596">
          <cell r="A596">
            <v>30750</v>
          </cell>
          <cell r="B596" t="str">
            <v>DESPESA C/SOLDA, ESMERIL, LIXA E PINT-8% DA M.OBRA E MATERIAL (08.48)</v>
          </cell>
          <cell r="C596" t="str">
            <v>%</v>
          </cell>
          <cell r="D596">
            <v>1076.0999999999999</v>
          </cell>
        </row>
        <row r="597">
          <cell r="A597">
            <v>31000</v>
          </cell>
          <cell r="B597" t="str">
            <v>FERRAGENS PARA ESQUADRIAS</v>
          </cell>
          <cell r="D597" t="str">
            <v>.</v>
          </cell>
        </row>
        <row r="598">
          <cell r="A598">
            <v>31006</v>
          </cell>
          <cell r="B598" t="str">
            <v>CADEADO DE LATÃO - 35MM - TRAVA DUPLA - PESO MÍNIMO 140 GR</v>
          </cell>
          <cell r="C598" t="str">
            <v>Un</v>
          </cell>
          <cell r="D598">
            <v>32.340000000000003</v>
          </cell>
        </row>
        <row r="599">
          <cell r="A599">
            <v>31008</v>
          </cell>
          <cell r="B599" t="str">
            <v>DOBRADIÇA 3.1/2" X 3" REFORÇADA DE AÇO CROMADO - COM ANÉIS E BOLAS</v>
          </cell>
          <cell r="C599" t="str">
            <v>Un</v>
          </cell>
          <cell r="D599">
            <v>26.41</v>
          </cell>
        </row>
        <row r="600">
          <cell r="A600">
            <v>31014</v>
          </cell>
          <cell r="B600" t="str">
            <v>DOBRADIÇA DE AÇO CROMADO - 3" X 3" TIPO MÉDIO - SEM ANEL</v>
          </cell>
          <cell r="C600" t="str">
            <v>Un</v>
          </cell>
          <cell r="D600">
            <v>8.61</v>
          </cell>
        </row>
        <row r="601">
          <cell r="A601">
            <v>31018</v>
          </cell>
          <cell r="B601" t="str">
            <v>ESPELHO RETANGULAR CROMADO -P/ FECHADURA CILINDRO</v>
          </cell>
          <cell r="C601" t="str">
            <v>Par</v>
          </cell>
          <cell r="D601">
            <v>107.04</v>
          </cell>
        </row>
        <row r="602">
          <cell r="A602">
            <v>31020</v>
          </cell>
          <cell r="B602" t="str">
            <v>FECHADURA CILÍNDRICA COMPLETA, 55MM, ACAB. CROM. C/ACES.E GUARN: ROSETA, TESTA, CONTRA TESTA - TRÁFEGO INTENSO</v>
          </cell>
          <cell r="C602" t="str">
            <v>Un</v>
          </cell>
          <cell r="D602">
            <v>138.31</v>
          </cell>
        </row>
        <row r="603">
          <cell r="A603">
            <v>31022</v>
          </cell>
          <cell r="B603" t="str">
            <v>FECHADURA CILINDRO - BICO DE PAPAGAIO - 22MM P/  PORTA DE CORRER</v>
          </cell>
          <cell r="C603" t="str">
            <v>Un</v>
          </cell>
          <cell r="D603">
            <v>274.74</v>
          </cell>
        </row>
        <row r="604">
          <cell r="A604">
            <v>31024</v>
          </cell>
          <cell r="B604" t="str">
            <v>FECHADURA CILINDRO-CAIXA RASA 22 MM P/ PORTAS DE MONTANTE ESTREITO - ZAMACK</v>
          </cell>
          <cell r="C604" t="str">
            <v>Un</v>
          </cell>
          <cell r="D604">
            <v>278.69</v>
          </cell>
        </row>
        <row r="605">
          <cell r="A605">
            <v>31028</v>
          </cell>
          <cell r="B605" t="str">
            <v>CONJUNTO EXTERNO CROMADO DE 55MM COM FECHADURA MAÇANETA, ALAVANCA E ROSETA - TRÁFEGO INTENSO</v>
          </cell>
          <cell r="C605" t="str">
            <v>CJ</v>
          </cell>
          <cell r="D605">
            <v>376.48</v>
          </cell>
        </row>
        <row r="606">
          <cell r="A606">
            <v>31030</v>
          </cell>
          <cell r="B606" t="str">
            <v>FECHADURA TIPO GORGE 55 MM - SOMENTE A LINGUETA - P/ PORTA INTERNA DE ABRIR (LATÃO CROMADO)</v>
          </cell>
          <cell r="C606" t="str">
            <v>Un</v>
          </cell>
          <cell r="D606">
            <v>90.94</v>
          </cell>
        </row>
        <row r="607">
          <cell r="A607">
            <v>31032</v>
          </cell>
          <cell r="B607" t="str">
            <v>FECHADURA TIPO GORGE - 55MM - USO INTERNO - ZAMACK - TRÁFEGO INTENSO</v>
          </cell>
          <cell r="C607" t="str">
            <v>Un</v>
          </cell>
          <cell r="D607">
            <v>275.12</v>
          </cell>
        </row>
        <row r="608">
          <cell r="A608">
            <v>31038</v>
          </cell>
          <cell r="B608" t="str">
            <v>FECHADURA TIPO TRANQUETA E TRINCO 55MM - COMPLETA P/PORTA DE SANITÁRIO - ACABAMENTO CROMADO - TRÁFEGO INTENSO</v>
          </cell>
          <cell r="C608" t="str">
            <v>Un</v>
          </cell>
          <cell r="D608">
            <v>147.88999999999999</v>
          </cell>
        </row>
        <row r="609">
          <cell r="A609">
            <v>31042</v>
          </cell>
          <cell r="B609" t="str">
            <v>FECHO DE EMBUTIR COM ALAVANCA , LATÃO LAMINADO CROMADO ALT. 200 MM</v>
          </cell>
          <cell r="C609" t="str">
            <v>Un</v>
          </cell>
          <cell r="D609">
            <v>208.7</v>
          </cell>
        </row>
        <row r="610">
          <cell r="A610">
            <v>31044</v>
          </cell>
          <cell r="B610" t="str">
            <v>FECHO DE EMBUTIR COM ALAVANCA - LATÃO LAMINADO CROMADO ALT. 400 MM</v>
          </cell>
          <cell r="C610" t="str">
            <v>Un</v>
          </cell>
          <cell r="D610">
            <v>263.58</v>
          </cell>
        </row>
        <row r="611">
          <cell r="A611">
            <v>31045</v>
          </cell>
          <cell r="B611" t="str">
            <v>RESPIRADOR DE LATÃO 10 CM</v>
          </cell>
          <cell r="C611" t="str">
            <v>Un</v>
          </cell>
          <cell r="D611">
            <v>19.75</v>
          </cell>
        </row>
        <row r="612">
          <cell r="A612">
            <v>31048</v>
          </cell>
          <cell r="B612" t="str">
            <v>MAÇANETA EM ZAMAC P/ CONJUNTO DE FECHADURA CILINDRO</v>
          </cell>
          <cell r="C612" t="str">
            <v>Par</v>
          </cell>
          <cell r="D612">
            <v>172.28</v>
          </cell>
        </row>
        <row r="613">
          <cell r="A613">
            <v>31050</v>
          </cell>
          <cell r="B613" t="str">
            <v>MOLA HIDRÁULICA AÉREA P/ FECHAMENTO DE PORTA - TIPO LEVE</v>
          </cell>
          <cell r="C613" t="str">
            <v>Un</v>
          </cell>
          <cell r="D613">
            <v>244.65</v>
          </cell>
        </row>
        <row r="614">
          <cell r="A614">
            <v>31052</v>
          </cell>
          <cell r="B614" t="str">
            <v>MOLA HIDRÁULICA AÉREA P/ FECHAMENTO DE PORTA - TIPO PESADO</v>
          </cell>
          <cell r="C614" t="str">
            <v>Un</v>
          </cell>
          <cell r="D614">
            <v>301.72000000000003</v>
          </cell>
        </row>
        <row r="615">
          <cell r="A615">
            <v>31054</v>
          </cell>
          <cell r="B615" t="str">
            <v>MOLA VAI-E-VEM DE TOPO</v>
          </cell>
          <cell r="C615" t="str">
            <v>Un</v>
          </cell>
          <cell r="D615">
            <v>533.38</v>
          </cell>
        </row>
        <row r="616">
          <cell r="A616">
            <v>31056</v>
          </cell>
          <cell r="B616" t="str">
            <v>PORTA CADEADO 63 MM - AÇO ZINCADO</v>
          </cell>
          <cell r="C616" t="str">
            <v>Un</v>
          </cell>
          <cell r="D616">
            <v>3.54</v>
          </cell>
        </row>
        <row r="617">
          <cell r="A617">
            <v>31058</v>
          </cell>
          <cell r="B617" t="str">
            <v>PORTA CADEADO 89 MM - AÇO ZINCADO</v>
          </cell>
          <cell r="C617" t="str">
            <v>Un</v>
          </cell>
          <cell r="D617">
            <v>8.0299999999999994</v>
          </cell>
        </row>
        <row r="618">
          <cell r="A618">
            <v>31062</v>
          </cell>
          <cell r="B618" t="str">
            <v>PUXADOR TIPO CONCHA - EM LATÃO CROMADO COM FURO</v>
          </cell>
          <cell r="C618" t="str">
            <v>Un</v>
          </cell>
          <cell r="D618">
            <v>11.68</v>
          </cell>
        </row>
        <row r="619">
          <cell r="A619">
            <v>31066</v>
          </cell>
          <cell r="B619" t="str">
            <v>ROSETA ACABAMENTO CROMADO P/ FECHADURA CILINDRO</v>
          </cell>
          <cell r="C619" t="str">
            <v>Par</v>
          </cell>
          <cell r="D619">
            <v>18.96</v>
          </cell>
        </row>
        <row r="620">
          <cell r="A620">
            <v>31068</v>
          </cell>
          <cell r="B620" t="str">
            <v>TARGETA DE SOBREPOR "LIVRE-OCUPADO" - ZAMACK CROMADO</v>
          </cell>
          <cell r="C620" t="str">
            <v>Un</v>
          </cell>
          <cell r="D620">
            <v>163.37</v>
          </cell>
        </row>
        <row r="621">
          <cell r="A621">
            <v>31076</v>
          </cell>
          <cell r="B621" t="str">
            <v>ALAVANCA EM ZAMACK P/ CAIXILHO BASCULANTE - SEM CAVALETE</v>
          </cell>
          <cell r="C621" t="str">
            <v>Un</v>
          </cell>
          <cell r="D621">
            <v>25.17</v>
          </cell>
        </row>
        <row r="622">
          <cell r="A622">
            <v>31078</v>
          </cell>
          <cell r="B622" t="str">
            <v>BRAÇO DE ALAVANCA EM FERRO CHATO - 5/8" X 3/16"</v>
          </cell>
          <cell r="C622" t="str">
            <v>M</v>
          </cell>
          <cell r="D622">
            <v>5.6</v>
          </cell>
        </row>
        <row r="623">
          <cell r="A623">
            <v>31090</v>
          </cell>
          <cell r="B623" t="str">
            <v>TRILHO DE ALUMÍNIO 55 X 60 MM</v>
          </cell>
          <cell r="C623" t="str">
            <v>M</v>
          </cell>
          <cell r="D623">
            <v>74.34</v>
          </cell>
        </row>
        <row r="624">
          <cell r="A624">
            <v>31091</v>
          </cell>
          <cell r="B624" t="str">
            <v>ROLDANA DE NYLON - EIXO SIMPLES TIPO FERMAX - MODELO "RAN 02" OU SIMILAR - (P/ TRILHO DE ALUMÍNIO 55 X 60)</v>
          </cell>
          <cell r="C624" t="str">
            <v>Un</v>
          </cell>
          <cell r="D624">
            <v>44.16</v>
          </cell>
        </row>
        <row r="625">
          <cell r="A625">
            <v>31092</v>
          </cell>
          <cell r="B625" t="str">
            <v>PIVÔ GUIA RETO DE LATÃO DE 1/2"</v>
          </cell>
          <cell r="C625" t="str">
            <v>Un</v>
          </cell>
          <cell r="D625">
            <v>9.09</v>
          </cell>
        </row>
        <row r="626">
          <cell r="A626">
            <v>31094</v>
          </cell>
          <cell r="B626" t="str">
            <v>TRILHO GUIA CANALETA DE ALUMÍNIO "U" DE 1/2" ESPESSURA 1/16"</v>
          </cell>
          <cell r="C626" t="str">
            <v>M</v>
          </cell>
          <cell r="D626">
            <v>8.15</v>
          </cell>
        </row>
        <row r="627">
          <cell r="A627">
            <v>31095</v>
          </cell>
          <cell r="B627" t="str">
            <v>BARRA ANTI PÂNICO PARA PORTA 1 FOLHA (COM ATÉ 1,00M) SEM CHAVE</v>
          </cell>
          <cell r="C627" t="str">
            <v>Un</v>
          </cell>
          <cell r="D627">
            <v>975.94</v>
          </cell>
        </row>
        <row r="628">
          <cell r="A628">
            <v>31097</v>
          </cell>
          <cell r="B628" t="str">
            <v>TRANCA TIPO TETRA SEM MAÇANETAS, SOMENTE COM ROSETA ACAB CROMADO</v>
          </cell>
          <cell r="C628" t="str">
            <v>Un</v>
          </cell>
          <cell r="D628">
            <v>70.599999999999994</v>
          </cell>
        </row>
        <row r="629">
          <cell r="A629">
            <v>31100</v>
          </cell>
          <cell r="B629" t="str">
            <v>ESCADAS</v>
          </cell>
          <cell r="D629" t="str">
            <v>.</v>
          </cell>
        </row>
        <row r="630">
          <cell r="A630">
            <v>31166</v>
          </cell>
          <cell r="B630" t="str">
            <v>ESCADA DE MARINHEIRO DE FERRO PERFILADO DP.01</v>
          </cell>
          <cell r="C630" t="str">
            <v>M</v>
          </cell>
          <cell r="D630">
            <v>145.44999999999999</v>
          </cell>
        </row>
        <row r="631">
          <cell r="A631">
            <v>31167</v>
          </cell>
          <cell r="B631" t="str">
            <v>ESCADA DE MARINHEIRO DE FERRO PERFILADO COM GUARDA CORPO</v>
          </cell>
          <cell r="C631" t="str">
            <v>M</v>
          </cell>
          <cell r="D631">
            <v>365.49</v>
          </cell>
        </row>
        <row r="632">
          <cell r="A632">
            <v>31168</v>
          </cell>
          <cell r="B632" t="str">
            <v>ESCADA COMPLEM. P/ ESCADA MARINHEIRO DE FERRO PERFILADO</v>
          </cell>
          <cell r="C632" t="str">
            <v>M</v>
          </cell>
          <cell r="D632">
            <v>121.21</v>
          </cell>
        </row>
        <row r="633">
          <cell r="A633">
            <v>31500</v>
          </cell>
          <cell r="B633" t="str">
            <v>REVESTIMENTOS (CERÂMICA + SIMILARES)</v>
          </cell>
          <cell r="D633" t="str">
            <v>.</v>
          </cell>
        </row>
        <row r="634">
          <cell r="A634">
            <v>31505</v>
          </cell>
          <cell r="B634" t="str">
            <v>AZULEJO</v>
          </cell>
          <cell r="C634" t="str">
            <v>M2</v>
          </cell>
          <cell r="D634">
            <v>47.63</v>
          </cell>
        </row>
        <row r="635">
          <cell r="A635">
            <v>31530</v>
          </cell>
          <cell r="B635" t="str">
            <v>PASTILHA DE PORCELANA FOSCA</v>
          </cell>
          <cell r="C635" t="str">
            <v>M2</v>
          </cell>
          <cell r="D635">
            <v>204.36</v>
          </cell>
        </row>
        <row r="636">
          <cell r="A636">
            <v>31540</v>
          </cell>
          <cell r="B636" t="str">
            <v>REVESTIMENTO CERÂMICO ANTI-PICHAÇÃO 10 X 10 CM</v>
          </cell>
          <cell r="C636" t="str">
            <v>M2</v>
          </cell>
          <cell r="D636">
            <v>48.79</v>
          </cell>
        </row>
        <row r="637">
          <cell r="A637">
            <v>31550</v>
          </cell>
          <cell r="B637" t="str">
            <v>REVESTIMENTO CERÂMICO ESMALTADO 10 X 10 CM</v>
          </cell>
          <cell r="C637" t="str">
            <v>M2</v>
          </cell>
          <cell r="D637">
            <v>73.59</v>
          </cell>
        </row>
        <row r="638">
          <cell r="A638">
            <v>32000</v>
          </cell>
          <cell r="B638" t="str">
            <v>REVESTIMENTOS (PEDRAS NATURAIS)</v>
          </cell>
          <cell r="D638" t="str">
            <v>.</v>
          </cell>
        </row>
        <row r="639">
          <cell r="A639">
            <v>32500</v>
          </cell>
          <cell r="B639" t="str">
            <v>REVESTIMENTOS (MADEIRA; PLÁSTICOS; ETC)</v>
          </cell>
          <cell r="D639" t="str">
            <v>.</v>
          </cell>
        </row>
        <row r="640">
          <cell r="A640">
            <v>32520</v>
          </cell>
          <cell r="B640" t="str">
            <v>CHAPA DE LAMINADO MELAMÍNICO 1.3MM - ACABAMENTO TEXTURIZADO COR BRANCA (P/ REVESTIMENTO DE PORTAS COMPENSADAS)</v>
          </cell>
          <cell r="C640" t="str">
            <v>M2</v>
          </cell>
          <cell r="D640">
            <v>98.63</v>
          </cell>
        </row>
        <row r="641">
          <cell r="A641">
            <v>32530</v>
          </cell>
          <cell r="B641" t="str">
            <v>CHAPA DE LAMINADO MELAMÍNICO 1 MM - ACABAMENTO TEXTURIZADO COR BRANCA (P/ REVESTIMENTO DE PORTAS COMPENSADAS)</v>
          </cell>
          <cell r="C641" t="str">
            <v>M2</v>
          </cell>
          <cell r="D641">
            <v>87.31</v>
          </cell>
        </row>
        <row r="642">
          <cell r="A642">
            <v>32540</v>
          </cell>
          <cell r="B642" t="str">
            <v>CHAPA DE LAMINADO MELAMÍNICO 1,0 MM - ACABAMENTO LISO COR BRANCA - PARA CONFECÇÃO DE LOUSA</v>
          </cell>
          <cell r="C642" t="str">
            <v>M2</v>
          </cell>
          <cell r="D642">
            <v>118.4</v>
          </cell>
        </row>
        <row r="643">
          <cell r="A643">
            <v>33000</v>
          </cell>
          <cell r="B643" t="str">
            <v>REVESTIMENTOS (ELEMENTOS DE ARREMATE)</v>
          </cell>
          <cell r="D643" t="str">
            <v>.</v>
          </cell>
        </row>
        <row r="644">
          <cell r="A644">
            <v>33005</v>
          </cell>
          <cell r="B644" t="str">
            <v>CANTONEIRA DE ALUMÍNIO PARA AZULEJOS</v>
          </cell>
          <cell r="C644" t="str">
            <v>M</v>
          </cell>
          <cell r="D644">
            <v>5.85</v>
          </cell>
        </row>
        <row r="645">
          <cell r="A645">
            <v>33020</v>
          </cell>
          <cell r="B645" t="str">
            <v>CANTONEIRA DE ALUMÍNIO - PERFIL Y</v>
          </cell>
          <cell r="C645" t="str">
            <v>M</v>
          </cell>
          <cell r="D645">
            <v>7.61</v>
          </cell>
        </row>
        <row r="646">
          <cell r="A646">
            <v>33053</v>
          </cell>
          <cell r="B646" t="str">
            <v>PEITORIL DE MADEIRA ITAÚBA - APARELHADO - MED.(30X2)CM</v>
          </cell>
          <cell r="C646" t="str">
            <v>M</v>
          </cell>
          <cell r="D646">
            <v>208.24</v>
          </cell>
        </row>
        <row r="647">
          <cell r="A647">
            <v>33055</v>
          </cell>
          <cell r="B647" t="str">
            <v>PEITORIL DE GRANILITE - 20X2CM</v>
          </cell>
          <cell r="C647" t="str">
            <v>M</v>
          </cell>
          <cell r="D647">
            <v>97.05</v>
          </cell>
        </row>
        <row r="648">
          <cell r="A648">
            <v>33085</v>
          </cell>
          <cell r="B648" t="str">
            <v>PERFIL -L- DE ALUMÍNIO - (1X1X1/8)"</v>
          </cell>
          <cell r="C648" t="str">
            <v>M</v>
          </cell>
          <cell r="D648">
            <v>16.82</v>
          </cell>
        </row>
        <row r="649">
          <cell r="A649">
            <v>33090</v>
          </cell>
          <cell r="B649" t="str">
            <v>PERFIL -L- DE FERRO - (1X1X1/8)"</v>
          </cell>
          <cell r="C649" t="str">
            <v>M</v>
          </cell>
          <cell r="D649">
            <v>12.19</v>
          </cell>
        </row>
        <row r="650">
          <cell r="A650">
            <v>33091</v>
          </cell>
          <cell r="B650" t="str">
            <v>CANTONEIRA DE FERRO ABAS IGUAIS - (1.1/4X1.1/4X1/8)"</v>
          </cell>
          <cell r="C650" t="str">
            <v>M</v>
          </cell>
          <cell r="D650">
            <v>16.09</v>
          </cell>
        </row>
        <row r="651">
          <cell r="A651">
            <v>33500</v>
          </cell>
          <cell r="B651" t="str">
            <v>FORROS</v>
          </cell>
          <cell r="D651" t="str">
            <v>.</v>
          </cell>
        </row>
        <row r="652">
          <cell r="A652">
            <v>33530</v>
          </cell>
          <cell r="B652" t="str">
            <v>FORRO DE GESSO COMUM - PLACA CONVENCIONAL - ESP. 1,25CM FORNECIMENTO E INSTALAÇÃO</v>
          </cell>
          <cell r="C652" t="str">
            <v>M2</v>
          </cell>
          <cell r="D652">
            <v>75.89</v>
          </cell>
        </row>
        <row r="653">
          <cell r="A653">
            <v>33531</v>
          </cell>
          <cell r="B653" t="str">
            <v>FORRO DE GESSO ACARTONADO TIPO FGA - ESP. 1,25CM FORNECIMENTO E INSTALAÇÃO</v>
          </cell>
          <cell r="C653" t="str">
            <v>M2</v>
          </cell>
          <cell r="D653">
            <v>96.83</v>
          </cell>
        </row>
        <row r="654">
          <cell r="A654">
            <v>33532</v>
          </cell>
          <cell r="B654" t="str">
            <v>FORRO GYPSUM ESTRUTURADO TIPO FGE - ESP. 12,5MM FORNECIMENTO E INSTALAÇÃO</v>
          </cell>
          <cell r="C654" t="str">
            <v>M2</v>
          </cell>
          <cell r="D654">
            <v>98.72</v>
          </cell>
        </row>
        <row r="655">
          <cell r="A655">
            <v>33560</v>
          </cell>
          <cell r="B655" t="str">
            <v>FORRO EM RÉGUA DE PVC DE 200MM - COLOCADO</v>
          </cell>
          <cell r="C655" t="str">
            <v>M2</v>
          </cell>
          <cell r="D655">
            <v>106.05</v>
          </cell>
        </row>
        <row r="656">
          <cell r="A656">
            <v>33570</v>
          </cell>
          <cell r="B656" t="str">
            <v>FORRO DE FIBRA MINERAL MODELADA ÚMIDA- ACABAMENTO DA SUPERF. C/TINTA VINÍLICA A BASE DE LÁTEX- ESP.13MM- COLOC.</v>
          </cell>
          <cell r="C656" t="str">
            <v>M2</v>
          </cell>
          <cell r="D656">
            <v>149.77000000000001</v>
          </cell>
        </row>
        <row r="657">
          <cell r="A657">
            <v>34000</v>
          </cell>
          <cell r="B657" t="str">
            <v>PISOS (CERÂMICA E SIMILARES)</v>
          </cell>
          <cell r="D657" t="str">
            <v>.</v>
          </cell>
        </row>
        <row r="658">
          <cell r="A658">
            <v>34011</v>
          </cell>
          <cell r="B658" t="str">
            <v>CERÂMICA ESMALTADA  PEI 5</v>
          </cell>
          <cell r="C658" t="str">
            <v>M2</v>
          </cell>
          <cell r="D658">
            <v>68.959999999999994</v>
          </cell>
        </row>
        <row r="659">
          <cell r="A659">
            <v>34050</v>
          </cell>
          <cell r="B659" t="str">
            <v>PISO CERÂMICO NÃO ESMALTADO ANTI-DERRAPANTE ANTI-ÁCIDO</v>
          </cell>
          <cell r="C659" t="str">
            <v>M2</v>
          </cell>
          <cell r="D659">
            <v>142.4</v>
          </cell>
        </row>
        <row r="660">
          <cell r="A660">
            <v>34057</v>
          </cell>
          <cell r="B660" t="str">
            <v>ADESIVO A BASE ACRÍLICA</v>
          </cell>
          <cell r="C660" t="str">
            <v>L</v>
          </cell>
          <cell r="D660">
            <v>23.05</v>
          </cell>
        </row>
        <row r="661">
          <cell r="A661">
            <v>34083</v>
          </cell>
          <cell r="B661" t="str">
            <v>PISO REFERENCIAL PODOTÁTIL COLORIDO ALERTA OU DIRECIONAL VIBRO-PRENSADO - ESP.3CM</v>
          </cell>
          <cell r="C661" t="str">
            <v>M2</v>
          </cell>
          <cell r="D661">
            <v>116.52</v>
          </cell>
        </row>
        <row r="662">
          <cell r="A662">
            <v>34201</v>
          </cell>
          <cell r="B662" t="str">
            <v>PISO PODOTÁTIL COLORIDO DE LADRILHO HIDRÁULICO ALERTA OU DIRECIONAL - ESP. 2 A 3CM</v>
          </cell>
          <cell r="C662" t="str">
            <v>M2</v>
          </cell>
          <cell r="D662">
            <v>94.81</v>
          </cell>
        </row>
        <row r="663">
          <cell r="A663">
            <v>34203</v>
          </cell>
          <cell r="B663" t="str">
            <v>PISO PODOTÁTIL COLORIDO DE BORRACHA (5MM - COM COLA) ALERTA/DIRECIONAL</v>
          </cell>
          <cell r="C663" t="str">
            <v>M2</v>
          </cell>
          <cell r="D663">
            <v>157.52000000000001</v>
          </cell>
        </row>
        <row r="664">
          <cell r="A664">
            <v>34204</v>
          </cell>
          <cell r="B664" t="str">
            <v>PISO PODOTÁTIL COLORIDO DE BORRACHA (7MM - ARGAMASSADA) ALERTA/DIRECIONAL</v>
          </cell>
          <cell r="C664" t="str">
            <v>M2</v>
          </cell>
          <cell r="D664">
            <v>406.17</v>
          </cell>
        </row>
        <row r="665">
          <cell r="A665">
            <v>34207</v>
          </cell>
          <cell r="B665" t="str">
            <v>PISO PODOTÁTIL COLORIDO INTERTRAVADO - ALERTA OU DIRECIONAL ESP. 6CM</v>
          </cell>
          <cell r="C665" t="str">
            <v>M2</v>
          </cell>
          <cell r="D665">
            <v>85.06</v>
          </cell>
        </row>
        <row r="666">
          <cell r="A666">
            <v>34500</v>
          </cell>
          <cell r="B666" t="str">
            <v>PISOS (PEDRAS NATURAIS)</v>
          </cell>
          <cell r="D666" t="str">
            <v>.</v>
          </cell>
        </row>
        <row r="667">
          <cell r="A667">
            <v>34539</v>
          </cell>
          <cell r="B667" t="str">
            <v>PISO DE GRANITO POLIDO - CINZA MAUÁ - PLACAS 2CM</v>
          </cell>
          <cell r="C667" t="str">
            <v>M2</v>
          </cell>
          <cell r="D667">
            <v>422.13</v>
          </cell>
        </row>
        <row r="668">
          <cell r="A668">
            <v>34545</v>
          </cell>
          <cell r="B668" t="str">
            <v>PISO GRANITO POLIDO - VERDE UBATUBA - ESPESSURA 2CM</v>
          </cell>
          <cell r="C668" t="str">
            <v>M2</v>
          </cell>
          <cell r="D668">
            <v>389.93</v>
          </cell>
        </row>
        <row r="669">
          <cell r="A669">
            <v>34550</v>
          </cell>
          <cell r="B669" t="str">
            <v>PISO MÁRMORE POLIDO BRANCO ESPÍRITO SANTO - ESPESSURA 2CM</v>
          </cell>
          <cell r="C669" t="str">
            <v>M2</v>
          </cell>
          <cell r="D669">
            <v>529.03</v>
          </cell>
        </row>
        <row r="670">
          <cell r="A670">
            <v>35000</v>
          </cell>
          <cell r="B670" t="str">
            <v>PISOS (MADEIRA; PLÁSTICOS; ETC)</v>
          </cell>
          <cell r="D670" t="str">
            <v>.</v>
          </cell>
        </row>
        <row r="671">
          <cell r="A671">
            <v>35005</v>
          </cell>
          <cell r="B671" t="str">
            <v>DEGRAU DE BORRACHA SINTÉTICA EM PEÇA ÚNICA (PATAMAR E TESTEIRA) SUPERFÍCIES EM RELEVO C/ ESP.2,5MM A 3,5MM-COLADO</v>
          </cell>
          <cell r="C671" t="str">
            <v>M</v>
          </cell>
          <cell r="D671">
            <v>64.62</v>
          </cell>
        </row>
        <row r="672">
          <cell r="A672">
            <v>35010</v>
          </cell>
          <cell r="B672" t="str">
            <v>TESTEIRA PADRÃO PARA PISO VINÍLICO - ESPESSURA 2MM</v>
          </cell>
          <cell r="C672" t="str">
            <v>M</v>
          </cell>
          <cell r="D672">
            <v>24.06</v>
          </cell>
        </row>
        <row r="673">
          <cell r="A673">
            <v>35030</v>
          </cell>
          <cell r="B673" t="str">
            <v>PISO DE BORRACHA SINTÉTICA SBR- ARGAMASSADO- SUPERFÍCIE EM RELEVO</v>
          </cell>
          <cell r="C673" t="str">
            <v>M2</v>
          </cell>
          <cell r="D673">
            <v>207.15</v>
          </cell>
        </row>
        <row r="674">
          <cell r="A674">
            <v>35035</v>
          </cell>
          <cell r="B674" t="str">
            <v>PISO DE BORRACHA SINTÉTICA SBR- ARGAMASSADO- SUPERFÍCIE LISA</v>
          </cell>
          <cell r="C674" t="str">
            <v>M2</v>
          </cell>
          <cell r="D674">
            <v>188.13</v>
          </cell>
        </row>
        <row r="675">
          <cell r="A675">
            <v>35040</v>
          </cell>
          <cell r="B675" t="str">
            <v>PISO DE BORRACHA SINTÉTICA SBR- COLADO- SUPERFÍCIE LISA  - ESP. 4MM</v>
          </cell>
          <cell r="C675" t="str">
            <v>M2</v>
          </cell>
          <cell r="D675">
            <v>95.29</v>
          </cell>
        </row>
        <row r="676">
          <cell r="A676">
            <v>35045</v>
          </cell>
          <cell r="B676" t="str">
            <v>PISO DE BORRACHA SINTÉTICA SBR- COLADO- SUPERFÍCIE EM RELEVO - ESP. 4MM</v>
          </cell>
          <cell r="C676" t="str">
            <v>M2</v>
          </cell>
          <cell r="D676">
            <v>73.59</v>
          </cell>
        </row>
        <row r="677">
          <cell r="A677">
            <v>35055</v>
          </cell>
          <cell r="B677" t="str">
            <v>PISO ARGAMASSA DE ALTA RESISTÊNCIA - ESP: 8MM</v>
          </cell>
          <cell r="C677" t="str">
            <v>M2</v>
          </cell>
          <cell r="D677">
            <v>75.89</v>
          </cell>
        </row>
        <row r="678">
          <cell r="A678">
            <v>35060</v>
          </cell>
          <cell r="B678" t="str">
            <v>PISO ARGAMASSA DE ALTA RESISTÊNCIA - ESP: 12MM</v>
          </cell>
          <cell r="C678" t="str">
            <v>M2</v>
          </cell>
          <cell r="D678">
            <v>77.400000000000006</v>
          </cell>
        </row>
        <row r="679">
          <cell r="A679">
            <v>35065</v>
          </cell>
          <cell r="B679" t="str">
            <v>PISO DE GRANILITE - ESP= 8MM</v>
          </cell>
          <cell r="C679" t="str">
            <v>M2</v>
          </cell>
          <cell r="D679">
            <v>98.09</v>
          </cell>
        </row>
        <row r="680">
          <cell r="A680">
            <v>35072</v>
          </cell>
          <cell r="B680" t="str">
            <v>ASSOALHO EM CUMARU COM  ENCAIXE MACHO E FÊMEA MEDIDAS 15X2CM</v>
          </cell>
          <cell r="C680" t="str">
            <v>M2</v>
          </cell>
          <cell r="D680">
            <v>450.51</v>
          </cell>
        </row>
        <row r="681">
          <cell r="A681">
            <v>35081</v>
          </cell>
          <cell r="B681" t="str">
            <v>TACO EM CUMARU MEDIDAS - 10 X 40 X 2 CM</v>
          </cell>
          <cell r="C681" t="str">
            <v>M2</v>
          </cell>
          <cell r="D681">
            <v>293.91000000000003</v>
          </cell>
        </row>
        <row r="682">
          <cell r="A682">
            <v>35500</v>
          </cell>
          <cell r="B682" t="str">
            <v>PISOS (ELEMENTOS DE ARREMATE)</v>
          </cell>
          <cell r="D682" t="str">
            <v>.</v>
          </cell>
        </row>
        <row r="683">
          <cell r="A683">
            <v>35515</v>
          </cell>
          <cell r="B683" t="str">
            <v>JUNTA PLÁSTICA PARA PISO DE GRANILITE - (20X3)MM</v>
          </cell>
          <cell r="C683" t="str">
            <v>M</v>
          </cell>
          <cell r="D683">
            <v>1.43</v>
          </cell>
        </row>
        <row r="684">
          <cell r="A684">
            <v>35521</v>
          </cell>
          <cell r="B684" t="str">
            <v>PISO VINÍLICO SEMIFLEXÍVEL, PADRÃO LISO, ESPESSURA DE 2MM</v>
          </cell>
          <cell r="C684" t="str">
            <v>M2</v>
          </cell>
          <cell r="D684">
            <v>93</v>
          </cell>
        </row>
        <row r="685">
          <cell r="A685">
            <v>35522</v>
          </cell>
          <cell r="B685" t="str">
            <v>PISO VINÍLICO SEMIFLEXÍVEL, PADRÃO LISO, ESPESSURA DE 3,2MM</v>
          </cell>
          <cell r="C685" t="str">
            <v>M2</v>
          </cell>
          <cell r="D685">
            <v>168.63</v>
          </cell>
        </row>
        <row r="686">
          <cell r="A686">
            <v>35535</v>
          </cell>
          <cell r="B686" t="str">
            <v>RODAPE DE ARGAMASSA ALTA RESISTÊNCIA MEIA CANA - 10CM</v>
          </cell>
          <cell r="C686" t="str">
            <v>M</v>
          </cell>
          <cell r="D686">
            <v>36.92</v>
          </cell>
        </row>
        <row r="687">
          <cell r="A687">
            <v>35545</v>
          </cell>
          <cell r="B687" t="str">
            <v>RODAPÉ LISO DE BORRACHA SINTÉTICA DE 7CM - ESPESSURA DE 3MM - COLADO</v>
          </cell>
          <cell r="C687" t="str">
            <v>M</v>
          </cell>
          <cell r="D687">
            <v>18.55</v>
          </cell>
        </row>
        <row r="688">
          <cell r="A688">
            <v>35555</v>
          </cell>
          <cell r="B688" t="str">
            <v>RODAPÉ DE PVC TIPO PLANO P/ PISO PAVIFLEX - ALT: 7,5 CM</v>
          </cell>
          <cell r="C688" t="str">
            <v>M</v>
          </cell>
          <cell r="D688">
            <v>13.89</v>
          </cell>
        </row>
        <row r="689">
          <cell r="A689">
            <v>35560</v>
          </cell>
          <cell r="B689" t="str">
            <v>RODAPÉ DE GRANILITE - 10CM</v>
          </cell>
          <cell r="C689" t="str">
            <v>M</v>
          </cell>
          <cell r="D689">
            <v>46.67</v>
          </cell>
        </row>
        <row r="690">
          <cell r="A690">
            <v>35565</v>
          </cell>
          <cell r="B690" t="str">
            <v>RODAPE DE GRANILITE - MEIA CANA 10 CM</v>
          </cell>
          <cell r="C690" t="str">
            <v>M</v>
          </cell>
          <cell r="D690">
            <v>37.49</v>
          </cell>
        </row>
        <row r="691">
          <cell r="A691">
            <v>35571</v>
          </cell>
          <cell r="B691" t="str">
            <v>RODAPÉ DE 7 CM EM CUMARU ESPESSURA VARIÁVEL, POR VOLTA DE 1,5 CM</v>
          </cell>
          <cell r="C691" t="str">
            <v>M</v>
          </cell>
          <cell r="D691">
            <v>30.53</v>
          </cell>
        </row>
        <row r="692">
          <cell r="A692">
            <v>35576</v>
          </cell>
          <cell r="B692" t="str">
            <v>RODAPÉ EM GRANITO CINZA MAUÁ - 7X2CM</v>
          </cell>
          <cell r="C692" t="str">
            <v>M</v>
          </cell>
          <cell r="D692">
            <v>71.150000000000006</v>
          </cell>
        </row>
        <row r="693">
          <cell r="A693">
            <v>35596</v>
          </cell>
          <cell r="B693" t="str">
            <v>TESTEIRA DE BORRACHA SINTÉTICA - SUPERFÍCIES EM RELEVO MED. (50 OU 70 X 30)MM - ESPES. DE 3MM - P/ FIXAÇÃO C/ COLA</v>
          </cell>
          <cell r="C693" t="str">
            <v>M</v>
          </cell>
          <cell r="D693">
            <v>19.670000000000002</v>
          </cell>
        </row>
        <row r="694">
          <cell r="A694">
            <v>35610</v>
          </cell>
          <cell r="B694" t="str">
            <v>SOLEIRA P/PORTAS EM GRANITO CINZA S/POLIM. (FOSCO) - 14X2CM</v>
          </cell>
          <cell r="C694" t="str">
            <v>M</v>
          </cell>
          <cell r="D694">
            <v>95.3</v>
          </cell>
        </row>
        <row r="695">
          <cell r="A695">
            <v>36000</v>
          </cell>
          <cell r="B695" t="str">
            <v>PAVIMENTAÇÃO EXTERNA</v>
          </cell>
          <cell r="D695" t="str">
            <v>.</v>
          </cell>
        </row>
        <row r="696">
          <cell r="A696">
            <v>36010</v>
          </cell>
          <cell r="B696" t="str">
            <v>REVESTIMENTO COM 2 CM DE ARGAMASSA 1:3</v>
          </cell>
          <cell r="C696" t="str">
            <v>M2</v>
          </cell>
          <cell r="D696">
            <v>56.9</v>
          </cell>
        </row>
        <row r="697">
          <cell r="A697">
            <v>36030</v>
          </cell>
          <cell r="B697" t="str">
            <v>LADRILHO HIDRÁULICO P/ PASSEIO -  ESP = 2CM 20X20CM - (MAPA DE SÃO PAULO)</v>
          </cell>
          <cell r="C697" t="str">
            <v>M2</v>
          </cell>
          <cell r="D697">
            <v>89.95</v>
          </cell>
        </row>
        <row r="698">
          <cell r="A698">
            <v>36053</v>
          </cell>
          <cell r="B698" t="str">
            <v>MOSAICO PORTUGUÊS BRANCO (NÃO COLOCADO) BRUTO</v>
          </cell>
          <cell r="C698" t="str">
            <v>M2</v>
          </cell>
          <cell r="D698">
            <v>104.83</v>
          </cell>
        </row>
        <row r="699">
          <cell r="A699">
            <v>36054</v>
          </cell>
          <cell r="B699" t="str">
            <v>MOSAICO PORTUGUÊS PRETO (NÃO COLOCADO) BRUTO</v>
          </cell>
          <cell r="C699" t="str">
            <v>M2</v>
          </cell>
          <cell r="D699">
            <v>104.83</v>
          </cell>
        </row>
        <row r="700">
          <cell r="A700">
            <v>36055</v>
          </cell>
          <cell r="B700" t="str">
            <v>MOSAICO PORTUGUÊS - 1 OU 2 CORES</v>
          </cell>
          <cell r="C700" t="str">
            <v>M2</v>
          </cell>
          <cell r="D700">
            <v>104.83</v>
          </cell>
        </row>
        <row r="701">
          <cell r="A701">
            <v>36060</v>
          </cell>
          <cell r="B701" t="str">
            <v>PARALELEPÍPEDO CINZA (INTEIRO - NÃO COLOCADO)</v>
          </cell>
          <cell r="C701" t="str">
            <v>Un</v>
          </cell>
          <cell r="D701">
            <v>7.98</v>
          </cell>
        </row>
        <row r="702">
          <cell r="A702">
            <v>36061</v>
          </cell>
          <cell r="B702" t="str">
            <v>CONCRETO ASFALTICO</v>
          </cell>
          <cell r="C702" t="str">
            <v>TON</v>
          </cell>
          <cell r="D702">
            <v>529.4</v>
          </cell>
        </row>
        <row r="703">
          <cell r="A703">
            <v>36062</v>
          </cell>
          <cell r="B703" t="str">
            <v>ASFALTO DILUÍDO CM-30 - IMPERMEABILIZANTE</v>
          </cell>
          <cell r="C703" t="str">
            <v>Kg</v>
          </cell>
          <cell r="D703">
            <v>8.1300000000000008</v>
          </cell>
        </row>
        <row r="704">
          <cell r="A704">
            <v>36063</v>
          </cell>
          <cell r="B704" t="str">
            <v>ASFALTO DILUÍDO DE PETRÓLEO CR-250</v>
          </cell>
          <cell r="C704" t="str">
            <v>Kg</v>
          </cell>
          <cell r="D704">
            <v>7.93</v>
          </cell>
        </row>
        <row r="705">
          <cell r="A705">
            <v>36064</v>
          </cell>
          <cell r="B705" t="str">
            <v>CIMENTO ASFÁLTICO DE PETRÓLEO - PENETRAÇÃO CAP 50/70</v>
          </cell>
          <cell r="C705" t="str">
            <v>Kg</v>
          </cell>
          <cell r="D705">
            <v>5.8</v>
          </cell>
        </row>
        <row r="706">
          <cell r="A706">
            <v>36065</v>
          </cell>
          <cell r="B706" t="str">
            <v>CIMENTO ASFÁLTICO DE PETRÓLEO - PENETRAÇÃO CAP 30/45</v>
          </cell>
          <cell r="C706" t="str">
            <v>Kg</v>
          </cell>
          <cell r="D706">
            <v>5.46</v>
          </cell>
        </row>
        <row r="707">
          <cell r="A707">
            <v>36066</v>
          </cell>
          <cell r="B707" t="str">
            <v>CONCRETO ASFÁLTICO TIPO CPA (CONCRETO POROSO ASFÁLTICO) COM POLÍMEROS E FIBRAS - PREÇO A RETIRAR</v>
          </cell>
          <cell r="C707" t="str">
            <v>Ton</v>
          </cell>
          <cell r="D707">
            <v>590</v>
          </cell>
        </row>
        <row r="708">
          <cell r="A708">
            <v>36067</v>
          </cell>
          <cell r="B708" t="str">
            <v>SELA TRINCA (CIMENTO ASFÁLTICO ELASTOMÉRICO PARA SELAGEM DE TRINCAS EM PAVIMENTOS ASFÁLTICOS)</v>
          </cell>
          <cell r="C708" t="str">
            <v>Kg</v>
          </cell>
          <cell r="D708">
            <v>19.07</v>
          </cell>
        </row>
        <row r="709">
          <cell r="A709">
            <v>36068</v>
          </cell>
          <cell r="B709" t="str">
            <v>PEDRA MIRACEMA - ESP MD=1,2CM</v>
          </cell>
          <cell r="C709" t="str">
            <v>M2</v>
          </cell>
          <cell r="D709">
            <v>46.81</v>
          </cell>
        </row>
        <row r="710">
          <cell r="A710">
            <v>36077</v>
          </cell>
          <cell r="B710" t="str">
            <v>USINAGEM À QUENTE DE MISTURA ASFÁLTICA TIPO SMA COM CIMENTO ASFÁLTICO MODIFICADO COM POLÍMERO E FIBRA, PARA MICROREVESTIMENTO</v>
          </cell>
          <cell r="C710" t="str">
            <v>TON</v>
          </cell>
          <cell r="D710">
            <v>680.85</v>
          </cell>
        </row>
        <row r="711">
          <cell r="A711">
            <v>36078</v>
          </cell>
          <cell r="B711" t="str">
            <v>CIMENTO ASFÁLTICO MODIFICADO POR POLÍMERO</v>
          </cell>
          <cell r="C711" t="str">
            <v>Kg</v>
          </cell>
          <cell r="D711">
            <v>7.65</v>
          </cell>
        </row>
        <row r="712">
          <cell r="A712">
            <v>36079</v>
          </cell>
          <cell r="B712" t="str">
            <v>CIMENTO ASFÁLTICO MODIFICADO POR BORRACHA</v>
          </cell>
          <cell r="C712" t="str">
            <v>Kg</v>
          </cell>
          <cell r="D712">
            <v>6.15</v>
          </cell>
        </row>
        <row r="713">
          <cell r="A713">
            <v>36090</v>
          </cell>
          <cell r="B713" t="str">
            <v>PISO DE CONCRETO PRÉ-MOLDADO INTERTRAVADO E=6CM-COR NATURAL MODELO "RETANGULAR" - 10 X 20 CM</v>
          </cell>
          <cell r="C713" t="str">
            <v>M2</v>
          </cell>
          <cell r="D713">
            <v>65.61</v>
          </cell>
        </row>
        <row r="714">
          <cell r="A714">
            <v>36091</v>
          </cell>
          <cell r="B714" t="str">
            <v>PISO DE CONCRETO PRÉ-MOLDADO INTERTRAVADO E=8 CM-COR NATUR. MODELO "RETANGULAR" - 10 X 20 CM</v>
          </cell>
          <cell r="C714" t="str">
            <v>M2</v>
          </cell>
          <cell r="D714">
            <v>73.47</v>
          </cell>
        </row>
        <row r="715">
          <cell r="A715">
            <v>36092</v>
          </cell>
          <cell r="B715" t="str">
            <v>PISO DE CONCRETO PRÉ-MOLDADO INTERTRAVADO E=10CM-COR NATUR. MODELO "RETANGULAR" - 10 X 20 CM</v>
          </cell>
          <cell r="C715" t="str">
            <v>M2</v>
          </cell>
          <cell r="D715">
            <v>93.53</v>
          </cell>
        </row>
        <row r="716">
          <cell r="A716">
            <v>36093</v>
          </cell>
          <cell r="B716" t="str">
            <v>PISO DE CONCRETO PRÉMOLDADO INTERTRAVADO DRENANTE, ESPESSURA 6 CM, COR NATURAL</v>
          </cell>
          <cell r="C716" t="str">
            <v>M2</v>
          </cell>
          <cell r="D716">
            <v>79.3</v>
          </cell>
        </row>
        <row r="717">
          <cell r="A717">
            <v>36094</v>
          </cell>
          <cell r="B717" t="str">
            <v>PISO DE CONCRETO PRÉMOLDADO INTERTRAVADO DRENANTE, ESPESSURA 8 CM, COR NATURAL</v>
          </cell>
          <cell r="C717" t="str">
            <v>M2</v>
          </cell>
          <cell r="D717">
            <v>95.72</v>
          </cell>
        </row>
        <row r="718">
          <cell r="A718">
            <v>36095</v>
          </cell>
          <cell r="B718" t="str">
            <v>USINAGEM À QUENTE DE MISTURA ASFÁLTICA TIPO SMA COM CIMENTO ASFÁLTICO MODIFICADO COM POLÍMERO E FIBRA</v>
          </cell>
          <cell r="C718" t="str">
            <v>TON</v>
          </cell>
          <cell r="D718">
            <v>768.49</v>
          </cell>
        </row>
        <row r="719">
          <cell r="A719">
            <v>36096</v>
          </cell>
          <cell r="B719" t="str">
            <v>USINAGEM À QUENTE DE MISTURA ASFÁLTICA TIPO CPA (CAMADA POROSA DE ATRITO) COM CIMENTO ASFÁLTICO MODIFICADO COM POLÍMERO E FIBRA</v>
          </cell>
          <cell r="C719" t="str">
            <v>TON</v>
          </cell>
          <cell r="D719">
            <v>598.82000000000005</v>
          </cell>
        </row>
        <row r="720">
          <cell r="A720">
            <v>36097</v>
          </cell>
          <cell r="B720" t="str">
            <v>USINAGEM À QUENTE DE MISTURA ASFÁLTICA TIPO CPA (CAMADA POROSA DE ATRITO) COM CIMENTO ASFÁLTICO MODIFICADO COM BORRACHA</v>
          </cell>
          <cell r="C720" t="str">
            <v>TON</v>
          </cell>
          <cell r="D720">
            <v>536.1</v>
          </cell>
        </row>
        <row r="721">
          <cell r="A721">
            <v>36098</v>
          </cell>
          <cell r="B721" t="str">
            <v>USINAGEM À QUENTE DE MISTURA ASFÁLTICA TIPO "GAP GRADED" COM CIMENTO ASFÁLTICO MODIFICADO COM POLÍMERO</v>
          </cell>
          <cell r="C721" t="str">
            <v>TON</v>
          </cell>
          <cell r="D721">
            <v>604.57000000000005</v>
          </cell>
        </row>
        <row r="722">
          <cell r="A722">
            <v>36099</v>
          </cell>
          <cell r="B722" t="str">
            <v>USINAGEM À QUENTE DE MISTURA ASFÁLTICA TIPO "GAP GRADED" COM CIMENTO ASFÁLTICO MODIFICADO COM BORRACHA</v>
          </cell>
          <cell r="C722" t="str">
            <v>TON</v>
          </cell>
          <cell r="D722">
            <v>568.16999999999996</v>
          </cell>
        </row>
        <row r="723">
          <cell r="A723">
            <v>36100</v>
          </cell>
          <cell r="B723" t="str">
            <v>RECICLAGEM (USINAGEM) DE MATERIAL BETUMINOSO PROVENIENTES DA FRESAGEM DE PAVIMENTOS ASFÁLTICOS (RAP) RECICLADO EM USINA MÓVEL COM ATÉ 3% DE EMULSÃO MODIFICADA COM POLÍMERO</v>
          </cell>
          <cell r="C723" t="str">
            <v>TON</v>
          </cell>
          <cell r="D723">
            <v>214.2</v>
          </cell>
        </row>
        <row r="724">
          <cell r="A724">
            <v>36101</v>
          </cell>
          <cell r="B724" t="str">
            <v>RECICLAGEM (USINAGEM) DE MATERIAL BETUMINOSO PROVENIENTES DOS RESÍDUOS SÓLIDOS DA CONSTRUÇÃO CIVIL (RCC) E/OU FRESAGEM DE PAVIMENTOS ASFÁLTICOS (RAP) RECICLADO EM USINA MÓVEL COM ATÉ 3% DE CAP</v>
          </cell>
          <cell r="C724" t="str">
            <v>TON</v>
          </cell>
          <cell r="D724">
            <v>242.4</v>
          </cell>
        </row>
        <row r="725">
          <cell r="A725">
            <v>36102</v>
          </cell>
          <cell r="B725" t="str">
            <v>ESTABILIZANTE QUÍMICO DE SOLOS</v>
          </cell>
          <cell r="C725" t="str">
            <v>Kg</v>
          </cell>
          <cell r="D725">
            <v>22.28</v>
          </cell>
        </row>
        <row r="726">
          <cell r="A726">
            <v>36110</v>
          </cell>
          <cell r="B726" t="str">
            <v>EMULSÃO ASFÁLTICA RL-1C</v>
          </cell>
          <cell r="C726" t="str">
            <v>Kg</v>
          </cell>
          <cell r="D726">
            <v>5.0199999999999996</v>
          </cell>
        </row>
        <row r="727">
          <cell r="A727">
            <v>36111</v>
          </cell>
          <cell r="B727" t="str">
            <v>EMULSÃO ASFÁLTICA (LIGANTE) - RR 1C</v>
          </cell>
          <cell r="C727" t="str">
            <v>Kg</v>
          </cell>
          <cell r="D727">
            <v>4.8099999999999996</v>
          </cell>
        </row>
        <row r="728">
          <cell r="A728">
            <v>36112</v>
          </cell>
          <cell r="B728" t="str">
            <v>EMULSÃO ASFÁLTICA (LIGANTE) - RR 2C</v>
          </cell>
          <cell r="C728" t="str">
            <v>Kg</v>
          </cell>
          <cell r="D728">
            <v>5.04</v>
          </cell>
        </row>
        <row r="729">
          <cell r="A729">
            <v>36113</v>
          </cell>
          <cell r="B729" t="str">
            <v>EMULSÃO ASFÁLTICA MODIFICADA POR POLÍMERO</v>
          </cell>
          <cell r="C729" t="str">
            <v>Ton</v>
          </cell>
          <cell r="D729">
            <v>4.8600000000000003</v>
          </cell>
        </row>
        <row r="730">
          <cell r="A730">
            <v>36115</v>
          </cell>
          <cell r="B730" t="str">
            <v>PRÉ MISTURADO A QUENTE</v>
          </cell>
          <cell r="C730" t="str">
            <v>TON</v>
          </cell>
          <cell r="D730">
            <v>506.19</v>
          </cell>
        </row>
        <row r="731">
          <cell r="A731">
            <v>36116</v>
          </cell>
          <cell r="B731" t="str">
            <v>PRÉ MISTURADO A FRIO</v>
          </cell>
          <cell r="C731" t="str">
            <v>TON</v>
          </cell>
          <cell r="D731">
            <v>549.6</v>
          </cell>
        </row>
        <row r="732">
          <cell r="A732">
            <v>36117</v>
          </cell>
          <cell r="B732" t="str">
            <v>BINDER ABERTO</v>
          </cell>
          <cell r="C732" t="str">
            <v>TON</v>
          </cell>
          <cell r="D732">
            <v>382.29</v>
          </cell>
        </row>
        <row r="733">
          <cell r="A733">
            <v>36118</v>
          </cell>
          <cell r="B733" t="str">
            <v>BINDER FECHADO</v>
          </cell>
          <cell r="C733" t="str">
            <v>TON</v>
          </cell>
          <cell r="D733">
            <v>448.73</v>
          </cell>
        </row>
        <row r="734">
          <cell r="A734">
            <v>36119</v>
          </cell>
          <cell r="B734" t="str">
            <v>USINAGEM À QUENTE DE MISTURA ASFÁLTICA COM CIMENTO ASFÁLTICO MODIFICADO COM POLÍMERO (SEM DESONERAÇÃO)</v>
          </cell>
          <cell r="C734" t="str">
            <v>TON</v>
          </cell>
          <cell r="D734">
            <v>598.42999999999995</v>
          </cell>
        </row>
        <row r="735">
          <cell r="A735">
            <v>36120</v>
          </cell>
          <cell r="B735" t="str">
            <v>CONCRETO ASFÁLTICO USINADO MORNO COM ADITIVO SURFACTANTE</v>
          </cell>
          <cell r="C735" t="str">
            <v>Kg</v>
          </cell>
          <cell r="D735">
            <v>519.52</v>
          </cell>
        </row>
        <row r="736">
          <cell r="A736">
            <v>36200</v>
          </cell>
          <cell r="B736" t="str">
            <v>GUIAS E BOCAS DE LOBO</v>
          </cell>
          <cell r="D736" t="str">
            <v>.</v>
          </cell>
        </row>
        <row r="737">
          <cell r="A737">
            <v>36205</v>
          </cell>
          <cell r="B737" t="str">
            <v>CHAPÉU DE BOCA DE LOBO</v>
          </cell>
          <cell r="C737" t="str">
            <v>Un</v>
          </cell>
          <cell r="D737">
            <v>49.65</v>
          </cell>
        </row>
        <row r="738">
          <cell r="A738">
            <v>36210</v>
          </cell>
          <cell r="B738" t="str">
            <v>GUIA DE CONCRETO TIPO PMSP "100" 20 MPA</v>
          </cell>
          <cell r="C738" t="str">
            <v>M</v>
          </cell>
          <cell r="D738">
            <v>29.04</v>
          </cell>
        </row>
        <row r="739">
          <cell r="A739">
            <v>36215</v>
          </cell>
          <cell r="B739" t="str">
            <v>GUIA DE CONCRETO TIPO PMSP "100" 25 MPA</v>
          </cell>
          <cell r="C739" t="str">
            <v>M</v>
          </cell>
          <cell r="D739">
            <v>30.48</v>
          </cell>
        </row>
        <row r="740">
          <cell r="A740">
            <v>36220</v>
          </cell>
          <cell r="B740" t="str">
            <v>GUIA DE CONCRETO PARA JARDIM</v>
          </cell>
          <cell r="C740" t="str">
            <v>M</v>
          </cell>
          <cell r="D740">
            <v>25.14</v>
          </cell>
        </row>
        <row r="741">
          <cell r="A741">
            <v>36226</v>
          </cell>
          <cell r="B741" t="str">
            <v>TAMPA DE CONCRETO PARA BOCA DE LOBO -  TIPO PMSP - MEDIDA DE 1,10 X 0,70 X 0,08 M</v>
          </cell>
          <cell r="C741" t="str">
            <v>Un</v>
          </cell>
          <cell r="D741">
            <v>271.17</v>
          </cell>
        </row>
        <row r="742">
          <cell r="A742">
            <v>36235</v>
          </cell>
          <cell r="B742" t="str">
            <v>TAMPÃO DE FERRO FUNDIDO DÚCTIL CLASSE MÍNIMA 400 (40T) D=600 MM - NBR 10160 - ARTICULADO - P/ GAL. ÁGUAS PLUV.</v>
          </cell>
          <cell r="C742" t="str">
            <v>Un</v>
          </cell>
          <cell r="D742">
            <v>487.85</v>
          </cell>
        </row>
        <row r="743">
          <cell r="A743">
            <v>36236</v>
          </cell>
          <cell r="B743" t="str">
            <v>TAMPÃO-GRELHA DE FERRO FUNDIDO DÚCTIL CLASSE MÍNIMA 400 (40T) D=600MM - NBR 10160-ARTICULADO- P/ GAL. ÁGUAS PLUV.</v>
          </cell>
          <cell r="C743" t="str">
            <v>Un</v>
          </cell>
          <cell r="D743">
            <v>551.73</v>
          </cell>
        </row>
        <row r="744">
          <cell r="A744">
            <v>36237</v>
          </cell>
          <cell r="B744" t="str">
            <v>TAMPÃO MAIS ARO, AMBOS EM POLIETILENO CLASSE MÍNIMA 400 (40T) D=600MM - ABNT - P/ GAL. ÁGUAS PLUV.</v>
          </cell>
          <cell r="C744" t="str">
            <v>Un</v>
          </cell>
          <cell r="D744">
            <v>1411.37</v>
          </cell>
        </row>
        <row r="745">
          <cell r="A745">
            <v>36240</v>
          </cell>
          <cell r="B745" t="str">
            <v>TAMPÃO DE FERRO FUNDIDO DÚCTIL CLASSE MÍNIMA 400 (40T) D=600 MM - NBR 10160 - NÃO ARTICULADO - P/ GAL. ÁGUAS PLUV.</v>
          </cell>
          <cell r="C745" t="str">
            <v>Un</v>
          </cell>
          <cell r="D745">
            <v>456.64</v>
          </cell>
        </row>
        <row r="746">
          <cell r="A746">
            <v>36241</v>
          </cell>
          <cell r="B746" t="str">
            <v>TAMPÃO-GRELHA DE FERRO FUNDIDO DÚCTIL CLASSE MÍNINIMA 400 (40T) D=600MM -NBR 10160-NÃO ARTICULADO-P/ GAL. ÁGUAS PLUV.</v>
          </cell>
          <cell r="C746" t="str">
            <v>Un</v>
          </cell>
          <cell r="D746">
            <v>487.63</v>
          </cell>
        </row>
        <row r="747">
          <cell r="A747">
            <v>36250</v>
          </cell>
          <cell r="B747" t="str">
            <v>GUIA DE CONCRETO TIPO PMSP "100" 30 MPA - 15 X 30CM 12CM TOPO</v>
          </cell>
          <cell r="C747" t="str">
            <v>M</v>
          </cell>
          <cell r="D747">
            <v>43.05</v>
          </cell>
        </row>
        <row r="748">
          <cell r="A748">
            <v>36280</v>
          </cell>
          <cell r="B748" t="str">
            <v>GRELHA TIPO "BOCA DE LEÃO" DE FE. FUND. DUCTIL CL. MÍN. 250 25T- DIM.APR=810X270MM-NBR 10160 -T.ARTICU.- P/ GAL.ÁG.PLU</v>
          </cell>
          <cell r="C748" t="str">
            <v>Un</v>
          </cell>
          <cell r="D748">
            <v>336.19</v>
          </cell>
        </row>
        <row r="749">
          <cell r="A749">
            <v>36281</v>
          </cell>
          <cell r="B749" t="str">
            <v>GRELHA TIPO "BOCA DE LEÃO" DE FE. FUND. DUCTIL CL MÍN. D400 40T-DIM. APR= 810X270MM-NBR 10160-T.ARTICU.-P/ GAL. ÁG.PLU</v>
          </cell>
          <cell r="C749" t="str">
            <v>Un</v>
          </cell>
          <cell r="D749">
            <v>469.34</v>
          </cell>
        </row>
        <row r="750">
          <cell r="A750">
            <v>36282</v>
          </cell>
          <cell r="B750" t="str">
            <v>GRELHA TIPO "BOCA DE LEÃO" DE FE. FUND. DUCTIL CL MÍN. D400 40T-DIM. APR= 500X500MM-NBR 10160-T. ARTICU.-P/ GAL. ÁG.PLU</v>
          </cell>
          <cell r="C750" t="str">
            <v>Un</v>
          </cell>
          <cell r="D750">
            <v>511.97</v>
          </cell>
        </row>
        <row r="751">
          <cell r="A751">
            <v>36283</v>
          </cell>
          <cell r="B751" t="str">
            <v>GRELHA TIPO "BOCA DE LEÃO" DE POLIETILENO CL. MÍN. 250 - 25T- DIM. APR=810X270MM-ABNT-T. ARTICU.-P/ GAL. ÁG. PLU</v>
          </cell>
          <cell r="C751" t="str">
            <v>Un</v>
          </cell>
          <cell r="D751">
            <v>1123.1099999999999</v>
          </cell>
        </row>
        <row r="752">
          <cell r="A752">
            <v>36285</v>
          </cell>
          <cell r="B752" t="str">
            <v>GRELHA TIPO "BOCA DE LEÃO" DE FE. FUND. DUCTIL CL. MÍN. 250 25T-DIM.APR=810X270MM-NBR 10160-T. NÃO ARTICUL-P/GAL.ÁG.PLU</v>
          </cell>
          <cell r="C752" t="str">
            <v>Un</v>
          </cell>
          <cell r="D752">
            <v>329.62</v>
          </cell>
        </row>
        <row r="753">
          <cell r="A753">
            <v>36286</v>
          </cell>
          <cell r="B753" t="str">
            <v>GRELHA TIPO "BOCA DE LEÃO" DE FE. FUND. DUCTIL CL. MÍN D400 40T-DIM.APR= 810X270MM-NBR 10160-T. NÃO ARTICU.P/GAL.ÁG.PLU</v>
          </cell>
          <cell r="C753" t="str">
            <v>Un</v>
          </cell>
          <cell r="D753">
            <v>448.78</v>
          </cell>
        </row>
        <row r="754">
          <cell r="A754">
            <v>36300</v>
          </cell>
          <cell r="B754" t="str">
            <v>CANALETA E GRELHA EMBUTIDA DE CONCRETO POLÍMERO 95MPA ANTIFURTO CLASSE D400 15X23X100CM , VAZÃO DECLIVIDADE 0% 6,6 L/S OU SIMILAR</v>
          </cell>
          <cell r="C754" t="str">
            <v>M</v>
          </cell>
          <cell r="D754">
            <v>578.20000000000005</v>
          </cell>
        </row>
        <row r="755">
          <cell r="A755">
            <v>36301</v>
          </cell>
          <cell r="B755" t="str">
            <v>CANALETA E GRELHA EMBUTIDA DE CONCRETO POLÍMERO 95MPA ANTIFURTO CLASSE D400 25X32X100CM, VAZÃO DECLIVIDADE 0% 22,1 L/S OU SIMILAR</v>
          </cell>
          <cell r="C755" t="str">
            <v>M</v>
          </cell>
          <cell r="D755">
            <v>1048.79</v>
          </cell>
        </row>
        <row r="756">
          <cell r="A756">
            <v>36302</v>
          </cell>
          <cell r="B756" t="str">
            <v>CANALETA E GRELHA EMBUTIDA DE CONCRETO POLÍMERO 95MPA ANTIFURTO CLASSE D400 21X28X100CM , VAZÃO DECLIVIDADE 0% 9,13 L/S OU SIMILAR</v>
          </cell>
          <cell r="C756" t="str">
            <v>M</v>
          </cell>
          <cell r="D756">
            <v>840.56</v>
          </cell>
        </row>
        <row r="757">
          <cell r="A757">
            <v>36303</v>
          </cell>
          <cell r="B757" t="str">
            <v>CANALETA E GRELHA EMBUTIDA DE CONCRETO POLÍMERO 95MPA ANTIFURTO CLASSE D400 21X38X100CM , VAZÃO DECLIVIDADE 0% 20,65 L/S OU SIMILAR</v>
          </cell>
          <cell r="C757" t="str">
            <v>M</v>
          </cell>
          <cell r="D757">
            <v>1039.78</v>
          </cell>
        </row>
        <row r="758">
          <cell r="A758">
            <v>36304</v>
          </cell>
          <cell r="B758" t="str">
            <v>CANALETA E GRELHA EMBUTIDA DE CONCRETO POLÍMERO 95MPA ANTIFURTO CLASSE D400 26X53X100CM, VAZÃO DECLIVIDADE 0% 57,25 L/S OU SIMILAR</v>
          </cell>
          <cell r="C758" t="str">
            <v>M</v>
          </cell>
          <cell r="D758">
            <v>1341.89</v>
          </cell>
        </row>
        <row r="759">
          <cell r="A759">
            <v>36305</v>
          </cell>
          <cell r="B759" t="str">
            <v>CANALETA E GRELHA EMBUTIDA DE CONCRETO POLÍMERO 95MPA ANTIFURTO CLASSE D400 40X59,5X200CM , VAZÃO DECLIVIDADE 0% 83,20 L/S OU SIMILAR</v>
          </cell>
          <cell r="C759" t="str">
            <v>Un</v>
          </cell>
          <cell r="D759">
            <v>6036.79</v>
          </cell>
        </row>
        <row r="760">
          <cell r="A760">
            <v>36500</v>
          </cell>
          <cell r="B760" t="str">
            <v>VIDROS</v>
          </cell>
          <cell r="D760" t="str">
            <v>.</v>
          </cell>
        </row>
        <row r="761">
          <cell r="A761">
            <v>36505</v>
          </cell>
          <cell r="B761" t="str">
            <v>ESPELHO COMUM - 3MM</v>
          </cell>
          <cell r="C761" t="str">
            <v>M2</v>
          </cell>
          <cell r="D761">
            <v>160.75</v>
          </cell>
        </row>
        <row r="762">
          <cell r="A762">
            <v>36507</v>
          </cell>
          <cell r="B762" t="str">
            <v>ESPELHO COMUM C/ MOLD. ALUMÍNIO - 3MM</v>
          </cell>
          <cell r="C762" t="str">
            <v>M2</v>
          </cell>
          <cell r="D762">
            <v>734.09</v>
          </cell>
        </row>
        <row r="763">
          <cell r="A763">
            <v>36525</v>
          </cell>
          <cell r="B763" t="str">
            <v>VIDRO DE SEGURANÇA; TEMPERADO - 6MM</v>
          </cell>
          <cell r="C763" t="str">
            <v>M2</v>
          </cell>
          <cell r="D763">
            <v>151.87</v>
          </cell>
        </row>
        <row r="764">
          <cell r="A764">
            <v>36527</v>
          </cell>
          <cell r="B764" t="str">
            <v>VIDRO DE SEGURANÇA; TEMPERADO - 10MM</v>
          </cell>
          <cell r="C764" t="str">
            <v>M2</v>
          </cell>
          <cell r="D764">
            <v>238.7</v>
          </cell>
        </row>
        <row r="765">
          <cell r="A765">
            <v>36535</v>
          </cell>
          <cell r="B765" t="str">
            <v>VIDRO IMPRESSO; TIPO CANELADO - 4MM</v>
          </cell>
          <cell r="C765" t="str">
            <v>M2</v>
          </cell>
          <cell r="D765">
            <v>90.66</v>
          </cell>
        </row>
        <row r="766">
          <cell r="A766">
            <v>36540</v>
          </cell>
          <cell r="B766" t="str">
            <v>VIDRO LAMINADO INCOLOR - 6MM</v>
          </cell>
          <cell r="C766" t="str">
            <v>M2</v>
          </cell>
          <cell r="D766">
            <v>212.88</v>
          </cell>
        </row>
        <row r="767">
          <cell r="A767">
            <v>36545</v>
          </cell>
          <cell r="B767" t="str">
            <v>VIDRO LAMINADO LEITOSO - 6MM</v>
          </cell>
          <cell r="C767" t="str">
            <v>M2</v>
          </cell>
          <cell r="D767">
            <v>382.3</v>
          </cell>
        </row>
        <row r="768">
          <cell r="A768">
            <v>36550</v>
          </cell>
          <cell r="B768" t="str">
            <v>VIDRO LISO COMUM; TRANSPARENTE INCOLOR - 3MM</v>
          </cell>
          <cell r="C768" t="str">
            <v>M2</v>
          </cell>
          <cell r="D768">
            <v>67.87</v>
          </cell>
        </row>
        <row r="769">
          <cell r="A769">
            <v>36551</v>
          </cell>
          <cell r="B769" t="str">
            <v>VIDRO LISO COMUM; TRANSPARENTE INCOLOR - 4MM</v>
          </cell>
          <cell r="C769" t="str">
            <v>M2</v>
          </cell>
          <cell r="D769">
            <v>95.08</v>
          </cell>
        </row>
        <row r="770">
          <cell r="A770">
            <v>36552</v>
          </cell>
          <cell r="B770" t="str">
            <v>VIDRO LISO COMUM; TRANSPARENTE INCOLOR - 5MM</v>
          </cell>
          <cell r="C770" t="str">
            <v>M2</v>
          </cell>
          <cell r="D770">
            <v>111.25</v>
          </cell>
        </row>
        <row r="771">
          <cell r="A771">
            <v>36553</v>
          </cell>
          <cell r="B771" t="str">
            <v>VIDRO LISO COMUM; TRANSPARENTE INCOLOR - 6MM</v>
          </cell>
          <cell r="C771" t="str">
            <v>M2</v>
          </cell>
          <cell r="D771">
            <v>127.26</v>
          </cell>
        </row>
        <row r="772">
          <cell r="A772">
            <v>36580</v>
          </cell>
          <cell r="B772" t="str">
            <v>PLACA DE POLICARBONATO TIPO COMPACTA - PARA PROTEÇÃO DE BARRAMENTO DE QUADROS -  ESP. 4MM</v>
          </cell>
          <cell r="C772" t="str">
            <v>M2</v>
          </cell>
          <cell r="D772">
            <v>346.02</v>
          </cell>
        </row>
        <row r="773">
          <cell r="A773">
            <v>37000</v>
          </cell>
          <cell r="B773" t="str">
            <v>TINTAS</v>
          </cell>
          <cell r="D773" t="str">
            <v>.</v>
          </cell>
        </row>
        <row r="774">
          <cell r="A774">
            <v>37005</v>
          </cell>
          <cell r="B774" t="str">
            <v>TINTA ESMALTE BRILHANTE BRANCA</v>
          </cell>
          <cell r="C774" t="str">
            <v>L</v>
          </cell>
          <cell r="D774">
            <v>38.380000000000003</v>
          </cell>
        </row>
        <row r="775">
          <cell r="A775">
            <v>37015</v>
          </cell>
          <cell r="B775" t="str">
            <v>TINTA A BASE DE BORRACHA CLORADA</v>
          </cell>
          <cell r="C775" t="str">
            <v>L</v>
          </cell>
          <cell r="D775">
            <v>65.430000000000007</v>
          </cell>
        </row>
        <row r="776">
          <cell r="A776">
            <v>37020</v>
          </cell>
          <cell r="B776" t="str">
            <v>TINTA A ÓLEO BRILHANTE BRANCA</v>
          </cell>
          <cell r="C776" t="str">
            <v>L</v>
          </cell>
          <cell r="D776">
            <v>24.3</v>
          </cell>
        </row>
        <row r="777">
          <cell r="A777">
            <v>37025</v>
          </cell>
          <cell r="B777" t="str">
            <v>TINTA LÁTEX - PVA (1a. LINHA / PREMIUM) BRANCA</v>
          </cell>
          <cell r="C777" t="str">
            <v>L</v>
          </cell>
          <cell r="D777">
            <v>25.39</v>
          </cell>
        </row>
        <row r="778">
          <cell r="A778">
            <v>37030</v>
          </cell>
          <cell r="B778" t="str">
            <v>TINTA A BASE DE RESINA EPÓXI</v>
          </cell>
          <cell r="C778" t="str">
            <v>L</v>
          </cell>
          <cell r="D778">
            <v>116.05</v>
          </cell>
        </row>
        <row r="779">
          <cell r="A779">
            <v>37040</v>
          </cell>
          <cell r="B779" t="str">
            <v>TINTA ACRÍLICA FOSCA BRANCA</v>
          </cell>
          <cell r="C779" t="str">
            <v>L</v>
          </cell>
          <cell r="D779">
            <v>26.53</v>
          </cell>
        </row>
        <row r="780">
          <cell r="A780">
            <v>37041</v>
          </cell>
          <cell r="B780" t="str">
            <v>TEXTURA ACRÍLICA BRANCA</v>
          </cell>
          <cell r="C780" t="str">
            <v>L</v>
          </cell>
          <cell r="D780">
            <v>20.58</v>
          </cell>
        </row>
        <row r="781">
          <cell r="A781">
            <v>37045</v>
          </cell>
          <cell r="B781" t="str">
            <v>TINTA ESMALTE SINTÉTICO VERDE P/ QUADRO ESCOLAR</v>
          </cell>
          <cell r="C781" t="str">
            <v>L</v>
          </cell>
          <cell r="D781">
            <v>42.96</v>
          </cell>
        </row>
        <row r="782">
          <cell r="A782">
            <v>37055</v>
          </cell>
          <cell r="B782" t="str">
            <v>TINTA À BASE DE CIMENTO - MODIFICADA COM RESINA ACRÍLICA (UTILIZ. EM IMPERMEABILIZ. DE FACH. DE CONCRETO OU ALVEN.)</v>
          </cell>
          <cell r="C782" t="str">
            <v>Kg</v>
          </cell>
          <cell r="D782">
            <v>2.72</v>
          </cell>
        </row>
        <row r="783">
          <cell r="A783">
            <v>37065</v>
          </cell>
          <cell r="B783" t="str">
            <v>TINTA ANTI-PICHAÇÃO - BASE SOLVENTE (SOLÚVEL EM SOLVENTE)</v>
          </cell>
          <cell r="C783" t="str">
            <v>L</v>
          </cell>
          <cell r="D783">
            <v>217.29</v>
          </cell>
        </row>
        <row r="784">
          <cell r="A784">
            <v>37500</v>
          </cell>
          <cell r="B784" t="str">
            <v>VERNIZES E OUTROS MATERIAIS P/ PINTURA</v>
          </cell>
          <cell r="D784" t="str">
            <v>.</v>
          </cell>
        </row>
        <row r="785">
          <cell r="A785">
            <v>37502</v>
          </cell>
          <cell r="B785" t="str">
            <v>ÓXIDO DE ALUMÍNIO (JATO DE AREIA) P/ TRATAMENTO DE SUPERFÍCIE (RECUPERAÇÃO DE ESTRUTURA)</v>
          </cell>
          <cell r="C785" t="str">
            <v>Kg</v>
          </cell>
          <cell r="D785">
            <v>3.93</v>
          </cell>
        </row>
        <row r="786">
          <cell r="A786">
            <v>37503</v>
          </cell>
          <cell r="B786" t="str">
            <v>HIDROJATEAMENTO PARA LIMPEZA DE SUPERFÍCIES</v>
          </cell>
          <cell r="C786" t="str">
            <v>M2</v>
          </cell>
          <cell r="D786">
            <v>7.99</v>
          </cell>
        </row>
        <row r="787">
          <cell r="A787">
            <v>37504</v>
          </cell>
          <cell r="B787" t="str">
            <v>JATEAMENTO PARA LIMPEZA DE FERRAGENS E SUPERFÍCIES DE CONCRETO</v>
          </cell>
          <cell r="C787" t="str">
            <v>M2</v>
          </cell>
          <cell r="D787">
            <v>116.61</v>
          </cell>
        </row>
        <row r="788">
          <cell r="A788">
            <v>37505</v>
          </cell>
          <cell r="B788" t="str">
            <v>LIXAMENTO MECÂNICO DE SUPERFÍCIES DE CONCRETO</v>
          </cell>
          <cell r="C788" t="str">
            <v>M2</v>
          </cell>
          <cell r="D788">
            <v>9.1199999999999992</v>
          </cell>
        </row>
        <row r="789">
          <cell r="A789">
            <v>37506</v>
          </cell>
          <cell r="B789" t="str">
            <v>LIXAMENTO MANUAL DE SUPERFÍCIE DE CONCRETO</v>
          </cell>
          <cell r="C789" t="str">
            <v>M2</v>
          </cell>
          <cell r="D789">
            <v>7.41</v>
          </cell>
        </row>
        <row r="790">
          <cell r="A790">
            <v>37507</v>
          </cell>
          <cell r="B790" t="str">
            <v>LÍQUIDO IMUNIZANTE PARA MADEIRA, A BASE DE PIRETRÓIDE, DISSOLVIDO EM ISOPARAFINA - APLICADO</v>
          </cell>
          <cell r="C790" t="str">
            <v>M2</v>
          </cell>
          <cell r="D790">
            <v>21.22</v>
          </cell>
        </row>
        <row r="791">
          <cell r="A791">
            <v>37509</v>
          </cell>
          <cell r="B791" t="str">
            <v>FUNDO CROMATO DE ZINCO</v>
          </cell>
          <cell r="C791" t="str">
            <v>L</v>
          </cell>
          <cell r="D791">
            <v>43.71</v>
          </cell>
        </row>
        <row r="792">
          <cell r="A792">
            <v>37520</v>
          </cell>
          <cell r="B792" t="str">
            <v>SELADOR P/ TINTA EPÓXI (P/FUNDO DE PAREDE,S/MASSA CORRIDA)</v>
          </cell>
          <cell r="C792" t="str">
            <v>L</v>
          </cell>
          <cell r="D792">
            <v>86.65</v>
          </cell>
        </row>
        <row r="793">
          <cell r="A793">
            <v>37525</v>
          </cell>
          <cell r="B793" t="str">
            <v>SELADOR ACRÍLICO</v>
          </cell>
          <cell r="C793" t="str">
            <v>L</v>
          </cell>
          <cell r="D793">
            <v>13.15</v>
          </cell>
        </row>
        <row r="794">
          <cell r="A794">
            <v>37529</v>
          </cell>
          <cell r="B794" t="str">
            <v>TRINCHA 2.1/2" (PARA LÁTEX)</v>
          </cell>
          <cell r="C794" t="str">
            <v>Un</v>
          </cell>
          <cell r="D794">
            <v>16.170000000000002</v>
          </cell>
        </row>
        <row r="795">
          <cell r="A795">
            <v>37530</v>
          </cell>
          <cell r="B795" t="str">
            <v>LIXA D'ÁGUA - N. 80  E  N. 320</v>
          </cell>
          <cell r="C795" t="str">
            <v>Un</v>
          </cell>
          <cell r="D795">
            <v>1.62</v>
          </cell>
        </row>
        <row r="796">
          <cell r="A796">
            <v>37535</v>
          </cell>
          <cell r="B796" t="str">
            <v>LIXA PARA FERRO - N. 150</v>
          </cell>
          <cell r="C796" t="str">
            <v>Un</v>
          </cell>
          <cell r="D796">
            <v>3.3</v>
          </cell>
        </row>
        <row r="797">
          <cell r="A797">
            <v>37538</v>
          </cell>
          <cell r="B797" t="str">
            <v>PEDRA ABRASIVA GRANA 220 (PARA UTILIZAÇÃO NA POLIDORA DE PISO)</v>
          </cell>
          <cell r="C797" t="str">
            <v>Un</v>
          </cell>
          <cell r="D797">
            <v>10.86</v>
          </cell>
        </row>
        <row r="798">
          <cell r="A798">
            <v>37539</v>
          </cell>
          <cell r="B798" t="str">
            <v>DISCO CERÂMICO DIAMANTADO - GRANA 200 (PARA UTILIZAÇÃO NA POLIDORA DE PISO)</v>
          </cell>
          <cell r="C798" t="str">
            <v>Un</v>
          </cell>
          <cell r="D798">
            <v>15.44</v>
          </cell>
        </row>
        <row r="799">
          <cell r="A799">
            <v>37540</v>
          </cell>
          <cell r="B799" t="str">
            <v>LIXA PARA MADEIRA - N.100</v>
          </cell>
          <cell r="C799" t="str">
            <v>Un</v>
          </cell>
          <cell r="D799">
            <v>0.7</v>
          </cell>
        </row>
        <row r="800">
          <cell r="A800">
            <v>37541</v>
          </cell>
          <cell r="B800" t="str">
            <v>LIXA CARBURETO DE SILÍCIO  7" - GRANA  60 - PARA CONCRETO</v>
          </cell>
          <cell r="C800" t="str">
            <v>Un</v>
          </cell>
          <cell r="D800">
            <v>5.68</v>
          </cell>
        </row>
        <row r="801">
          <cell r="A801">
            <v>37542</v>
          </cell>
          <cell r="B801" t="str">
            <v>ESCOVA RETANGULAR COM CERDAS DE AÇO:ALTURA DAS CERDAS 30 MM COMPRIMENTO: 192 MM; LARGURA 57 MM - SEM CABO</v>
          </cell>
          <cell r="C801" t="str">
            <v>Un</v>
          </cell>
          <cell r="D801">
            <v>17.850000000000001</v>
          </cell>
        </row>
        <row r="802">
          <cell r="A802">
            <v>37543</v>
          </cell>
          <cell r="B802" t="str">
            <v>ESCOVA CIRCULAR COM CERDAS DE AÇO - 6 X 3/4" - FURO 1/2"</v>
          </cell>
          <cell r="C802" t="str">
            <v>Un</v>
          </cell>
          <cell r="D802">
            <v>29.93</v>
          </cell>
        </row>
        <row r="803">
          <cell r="A803">
            <v>37544</v>
          </cell>
          <cell r="B803" t="str">
            <v>LIXA CARBURETO DE SILÍCIO  7" -  GRANA 120 - PARA CONCRETO</v>
          </cell>
          <cell r="C803" t="str">
            <v>Un</v>
          </cell>
          <cell r="D803">
            <v>5.22</v>
          </cell>
        </row>
        <row r="804">
          <cell r="A804">
            <v>37545</v>
          </cell>
          <cell r="B804" t="str">
            <v>MASSA BASE ÓLEO PARA MADEIRA</v>
          </cell>
          <cell r="C804" t="str">
            <v>L</v>
          </cell>
          <cell r="D804">
            <v>32.69</v>
          </cell>
        </row>
        <row r="805">
          <cell r="A805">
            <v>37550</v>
          </cell>
          <cell r="B805" t="str">
            <v>MASSA CORRIDA - PVA</v>
          </cell>
          <cell r="C805" t="str">
            <v>L</v>
          </cell>
          <cell r="D805">
            <v>5.96</v>
          </cell>
        </row>
        <row r="806">
          <cell r="A806">
            <v>37555</v>
          </cell>
          <cell r="B806" t="str">
            <v>MASSA BASE EPÓXI - BICOMPONENTE (MASSA E CATALIZADOR)</v>
          </cell>
          <cell r="C806" t="str">
            <v>L</v>
          </cell>
          <cell r="D806">
            <v>63.26</v>
          </cell>
        </row>
        <row r="807">
          <cell r="A807">
            <v>37560</v>
          </cell>
          <cell r="B807" t="str">
            <v>MASSA ACRÍLICA (PARA PAREDE)</v>
          </cell>
          <cell r="C807" t="str">
            <v>L</v>
          </cell>
          <cell r="D807">
            <v>11.02</v>
          </cell>
        </row>
        <row r="808">
          <cell r="A808">
            <v>37565</v>
          </cell>
          <cell r="B808" t="str">
            <v>ÓLEO DE LINHAÇA</v>
          </cell>
          <cell r="C808" t="str">
            <v>L</v>
          </cell>
          <cell r="D808">
            <v>28.4</v>
          </cell>
        </row>
        <row r="809">
          <cell r="A809">
            <v>37570</v>
          </cell>
          <cell r="B809" t="str">
            <v>PIGMENTO PARA CIMENTADO LISO (PÓ XADREZ)</v>
          </cell>
          <cell r="C809" t="str">
            <v>Kg</v>
          </cell>
          <cell r="D809">
            <v>57.34</v>
          </cell>
        </row>
        <row r="810">
          <cell r="A810">
            <v>37575</v>
          </cell>
          <cell r="B810" t="str">
            <v>REMOVEDOR</v>
          </cell>
          <cell r="C810" t="str">
            <v>L</v>
          </cell>
          <cell r="D810">
            <v>40.35</v>
          </cell>
        </row>
        <row r="811">
          <cell r="A811">
            <v>37580</v>
          </cell>
          <cell r="B811" t="str">
            <v>GOMA LACA (IMPORTADA)</v>
          </cell>
          <cell r="C811" t="str">
            <v>Kg</v>
          </cell>
          <cell r="D811">
            <v>165.52</v>
          </cell>
        </row>
        <row r="812">
          <cell r="A812">
            <v>37581</v>
          </cell>
          <cell r="B812" t="str">
            <v>ÁLCOOL ABSOLUTO 99 %</v>
          </cell>
          <cell r="C812" t="str">
            <v>L</v>
          </cell>
          <cell r="D812">
            <v>20.09</v>
          </cell>
        </row>
        <row r="813">
          <cell r="A813">
            <v>37582</v>
          </cell>
          <cell r="B813" t="str">
            <v>VERNIZ A BASE DE GOMA LACA</v>
          </cell>
          <cell r="C813" t="str">
            <v>L</v>
          </cell>
          <cell r="D813">
            <v>67.52</v>
          </cell>
        </row>
        <row r="814">
          <cell r="A814">
            <v>37585</v>
          </cell>
          <cell r="B814" t="str">
            <v>VERNIZ POLIURETANO BRILHANTE (VERNIZ MARÍTIMO)</v>
          </cell>
          <cell r="C814" t="str">
            <v>L</v>
          </cell>
          <cell r="D814">
            <v>36.369999999999997</v>
          </cell>
        </row>
        <row r="815">
          <cell r="A815">
            <v>37587</v>
          </cell>
          <cell r="B815" t="str">
            <v>VERNIZ ANTI-PICHAÇÃO - BASE SOLVENTE INCOLOR (SOLÚVEL EM SOLVENTE)</v>
          </cell>
          <cell r="C815" t="str">
            <v>L</v>
          </cell>
          <cell r="D815">
            <v>94.01</v>
          </cell>
        </row>
        <row r="816">
          <cell r="A816">
            <v>37590</v>
          </cell>
          <cell r="B816" t="str">
            <v>SOLUÇÃO CONCENTRADA DE SILICONE - IMPERMEABILIZANTE INCOLOR HIDROREPELENTE PARA FACHADA</v>
          </cell>
          <cell r="C816" t="str">
            <v>L</v>
          </cell>
          <cell r="D816">
            <v>226.6</v>
          </cell>
        </row>
        <row r="817">
          <cell r="A817">
            <v>37595</v>
          </cell>
          <cell r="B817" t="str">
            <v>VERNIZ NITRO CELULOSE // VERNIZ SINTÉTICO BRILHANTE ( PARA USO EM MADEIRA )</v>
          </cell>
          <cell r="C817" t="str">
            <v>L</v>
          </cell>
          <cell r="D817">
            <v>46.89</v>
          </cell>
        </row>
        <row r="818">
          <cell r="A818">
            <v>37596</v>
          </cell>
          <cell r="B818" t="str">
            <v>VERNIZ ACRÍLICO BRILHANTE BASE ÁGUA</v>
          </cell>
          <cell r="C818" t="str">
            <v>L</v>
          </cell>
          <cell r="D818">
            <v>28.98</v>
          </cell>
        </row>
        <row r="819">
          <cell r="A819">
            <v>38000</v>
          </cell>
          <cell r="B819" t="str">
            <v>COMPLEMENTOS PAISAGISTICOS E ESPORTIVOS</v>
          </cell>
          <cell r="D819" t="str">
            <v>.</v>
          </cell>
        </row>
        <row r="820">
          <cell r="A820">
            <v>38016</v>
          </cell>
          <cell r="B820" t="str">
            <v>GRAMA ESMERALDA</v>
          </cell>
          <cell r="C820" t="str">
            <v>M2</v>
          </cell>
          <cell r="D820">
            <v>10.47</v>
          </cell>
        </row>
        <row r="821">
          <cell r="A821">
            <v>38024</v>
          </cell>
          <cell r="B821" t="str">
            <v>MASTRO P/ BANDEIRA COMPLETO ENGASTADO H LIVRE 7,0 M</v>
          </cell>
          <cell r="C821" t="str">
            <v>Un</v>
          </cell>
          <cell r="D821">
            <v>1866.06</v>
          </cell>
        </row>
        <row r="822">
          <cell r="A822">
            <v>38025</v>
          </cell>
          <cell r="B822" t="str">
            <v>MASTRO P/ BANDEIRA COMPLETO ENGASTADO H LIVRE 9,0 M</v>
          </cell>
          <cell r="C822" t="str">
            <v>Un</v>
          </cell>
          <cell r="D822">
            <v>2979.52</v>
          </cell>
        </row>
        <row r="823">
          <cell r="A823">
            <v>38030</v>
          </cell>
          <cell r="B823" t="str">
            <v>POSTE P/ REDE DE VOLEIBOL C/ ACESSÓRIOS</v>
          </cell>
          <cell r="C823" t="str">
            <v>Par</v>
          </cell>
          <cell r="D823">
            <v>1547.79</v>
          </cell>
        </row>
        <row r="824">
          <cell r="A824">
            <v>38035</v>
          </cell>
          <cell r="B824" t="str">
            <v>REDE DE NÁILON PARA FUTEBOL DE SALÃO</v>
          </cell>
          <cell r="C824" t="str">
            <v>Un</v>
          </cell>
          <cell r="D824">
            <v>90.59</v>
          </cell>
        </row>
        <row r="825">
          <cell r="A825">
            <v>38040</v>
          </cell>
          <cell r="B825" t="str">
            <v>REDE DE NÁILON PARA VOLEIBOL</v>
          </cell>
          <cell r="C825" t="str">
            <v>Un</v>
          </cell>
          <cell r="D825">
            <v>249.72</v>
          </cell>
        </row>
        <row r="826">
          <cell r="A826">
            <v>38042</v>
          </cell>
          <cell r="B826" t="str">
            <v>COBERTURA DE QUADRA POLIESPORTIVA COM TELA DE NYLON FIO 3MM (FORNECIMENTO E COLOCAÇÃO)</v>
          </cell>
          <cell r="C826" t="str">
            <v>M2</v>
          </cell>
          <cell r="D826">
            <v>16.04</v>
          </cell>
        </row>
        <row r="827">
          <cell r="A827">
            <v>38043</v>
          </cell>
          <cell r="B827" t="str">
            <v>TELA POLIETILENO P/ PROTEÇÃO DE FACHADA-TRAMA 2,2MM</v>
          </cell>
          <cell r="C827" t="str">
            <v>M2</v>
          </cell>
          <cell r="D827">
            <v>3.11</v>
          </cell>
        </row>
        <row r="828">
          <cell r="A828">
            <v>38050</v>
          </cell>
          <cell r="B828" t="str">
            <v>TABELA PARA BASQUETE; INCLUSIVE ARO</v>
          </cell>
          <cell r="C828" t="str">
            <v>Un</v>
          </cell>
          <cell r="D828">
            <v>967.01</v>
          </cell>
        </row>
        <row r="829">
          <cell r="A829">
            <v>38055</v>
          </cell>
          <cell r="B829" t="str">
            <v>TAMPÃO DE AÇO GALVANIZADO - 3"</v>
          </cell>
          <cell r="C829" t="str">
            <v>Un</v>
          </cell>
          <cell r="D829">
            <v>22.16</v>
          </cell>
        </row>
        <row r="830">
          <cell r="A830">
            <v>38100</v>
          </cell>
          <cell r="B830" t="str">
            <v>BRINQUEDOS PARA PLAYGROUND</v>
          </cell>
          <cell r="D830" t="str">
            <v>.</v>
          </cell>
        </row>
        <row r="831">
          <cell r="A831">
            <v>38150</v>
          </cell>
          <cell r="B831" t="str">
            <v>CARROSSEL EM FERRO COM 20 LUGARES PARA PLAYGROUND/JARDIM DIÂMETRO DE 2,20M</v>
          </cell>
          <cell r="C831" t="str">
            <v>Un</v>
          </cell>
          <cell r="D831">
            <v>3050.09</v>
          </cell>
        </row>
        <row r="832">
          <cell r="A832">
            <v>38151</v>
          </cell>
          <cell r="B832" t="str">
            <v>ESCADA HORIZONTAL EM FERRO PARA PLAYGROUND/JARDIM  - MED. (1,80X1,80)M</v>
          </cell>
          <cell r="C832" t="str">
            <v>Un</v>
          </cell>
          <cell r="D832">
            <v>1520.06</v>
          </cell>
        </row>
        <row r="833">
          <cell r="A833">
            <v>38152</v>
          </cell>
          <cell r="B833" t="str">
            <v>ESCORREGADOR EM FERRO PARA PLAYGROUND/JARDIM (1,80X3,00)M</v>
          </cell>
          <cell r="C833" t="str">
            <v>Un</v>
          </cell>
          <cell r="D833">
            <v>2923.85</v>
          </cell>
        </row>
        <row r="834">
          <cell r="A834">
            <v>38153</v>
          </cell>
          <cell r="B834" t="str">
            <v>BALANÇO TRIPLO EM FERRO COM PNEUS PARA PLAYGROUND/JARDIM  - MED. (2,50X2,50X4,50)M</v>
          </cell>
          <cell r="C834" t="str">
            <v>Un</v>
          </cell>
          <cell r="D834">
            <v>2104.94</v>
          </cell>
        </row>
        <row r="835">
          <cell r="A835">
            <v>38154</v>
          </cell>
          <cell r="B835" t="str">
            <v>GANGORRA TRIPLA EM FERRO PARA PLAYGROUND/JARDIM  - MED. (0,70X3,00)M</v>
          </cell>
          <cell r="C835" t="str">
            <v>Un</v>
          </cell>
          <cell r="D835">
            <v>1934.24</v>
          </cell>
        </row>
        <row r="836">
          <cell r="A836">
            <v>38155</v>
          </cell>
          <cell r="B836" t="str">
            <v>GAIOLA LABIRINTO EM FERRO PARA PLAYGROUND/JARDIM  - MED. (1,50X1,50X2,00)M</v>
          </cell>
          <cell r="C836" t="str">
            <v>Un</v>
          </cell>
          <cell r="D836">
            <v>2811.91</v>
          </cell>
        </row>
        <row r="837">
          <cell r="A837">
            <v>38156</v>
          </cell>
          <cell r="B837" t="str">
            <v>BALANÇO FRONTAL DUPLO P/ CADEIRANTE</v>
          </cell>
          <cell r="C837" t="str">
            <v>Un</v>
          </cell>
          <cell r="D837">
            <v>16061.03</v>
          </cell>
        </row>
        <row r="838">
          <cell r="A838">
            <v>38160</v>
          </cell>
          <cell r="B838" t="str">
            <v>PLACA DE E.V.A,  ESP 30 MM, PARA USO INTERNO, TIPO TATAMI PLACAS PRÉ CORTADAS, DENTADAS, LISAS, COLORIDAS, 1 X 1 M</v>
          </cell>
          <cell r="C838" t="str">
            <v>M2</v>
          </cell>
          <cell r="D838">
            <v>95.88</v>
          </cell>
        </row>
        <row r="839">
          <cell r="A839">
            <v>38500</v>
          </cell>
          <cell r="B839" t="str">
            <v>VEGETAÇÃO PARA PAISAGISMO</v>
          </cell>
          <cell r="D839" t="str">
            <v>.</v>
          </cell>
        </row>
        <row r="840">
          <cell r="A840">
            <v>38502</v>
          </cell>
          <cell r="B840" t="str">
            <v>ADUBO QUÍMICO NPK 10 - 10 - 10 - (PREÇO PARA NÃO PRODUTOR)</v>
          </cell>
          <cell r="C840" t="str">
            <v>Kg</v>
          </cell>
          <cell r="D840">
            <v>7.67</v>
          </cell>
        </row>
        <row r="841">
          <cell r="A841">
            <v>38503</v>
          </cell>
          <cell r="B841" t="str">
            <v>CALCÁRIO DOLOMÍTICO - UTILIZADO EM PLANTIO</v>
          </cell>
          <cell r="C841" t="str">
            <v>Kg</v>
          </cell>
          <cell r="D841">
            <v>1.1499999999999999</v>
          </cell>
        </row>
        <row r="842">
          <cell r="A842">
            <v>38511</v>
          </cell>
          <cell r="B842" t="str">
            <v>LATÂNIA - H=0.50/1.00 M - (LATANIA SPP) PALMEIRA - MEDIDA: "PONTA FOLHA"</v>
          </cell>
          <cell r="C842" t="str">
            <v>Un</v>
          </cell>
          <cell r="D842">
            <v>124.38</v>
          </cell>
        </row>
        <row r="843">
          <cell r="A843">
            <v>38512</v>
          </cell>
          <cell r="B843" t="str">
            <v>SEAFORTIA - H=1.50/2.00 M - (ARCHONTOPHOENIX CUNNINGHAMIANA) PALMÁCEA - MEDIDA: "PONTA FOLHA"</v>
          </cell>
          <cell r="C843" t="str">
            <v>Un</v>
          </cell>
          <cell r="D843">
            <v>86.96</v>
          </cell>
        </row>
        <row r="844">
          <cell r="A844">
            <v>38513</v>
          </cell>
          <cell r="B844" t="str">
            <v>PALMEIRA IMPERIAL (ROYSTONEA OLERACEA) H=1,5 A 2,0 M - MEDIDA: "PONTA FOLHA"</v>
          </cell>
          <cell r="C844" t="str">
            <v>Un</v>
          </cell>
          <cell r="D844">
            <v>60.24</v>
          </cell>
        </row>
        <row r="845">
          <cell r="A845">
            <v>38523</v>
          </cell>
          <cell r="B845" t="str">
            <v>CINERÁRIA (SENECIO CINERARIA) FORRAÇÃO</v>
          </cell>
          <cell r="C845" t="str">
            <v>Dúzia</v>
          </cell>
          <cell r="D845">
            <v>27.57</v>
          </cell>
        </row>
        <row r="846">
          <cell r="A846">
            <v>38524</v>
          </cell>
          <cell r="B846" t="str">
            <v>HERA INGLESA (HEDERA HELIX) FORRAÇÃO</v>
          </cell>
          <cell r="C846" t="str">
            <v>Dúzia</v>
          </cell>
          <cell r="D846">
            <v>23.62</v>
          </cell>
        </row>
        <row r="847">
          <cell r="A847">
            <v>38525</v>
          </cell>
          <cell r="B847" t="str">
            <v>LÍRIO AMARELO (HEMEROCALLIS FLAVA) FORRAÇÃO</v>
          </cell>
          <cell r="C847" t="str">
            <v>Dúzia</v>
          </cell>
          <cell r="D847">
            <v>45.38</v>
          </cell>
        </row>
        <row r="848">
          <cell r="A848">
            <v>38526</v>
          </cell>
          <cell r="B848" t="str">
            <v>VEDÉLIA (WEDELIA PALUDOSA) FORRAÇÃO</v>
          </cell>
          <cell r="C848" t="str">
            <v>Dúzia</v>
          </cell>
          <cell r="D848">
            <v>28.38</v>
          </cell>
        </row>
        <row r="849">
          <cell r="A849">
            <v>38527</v>
          </cell>
          <cell r="B849" t="str">
            <v>MONSTERA (MONSTERA DELICIOSA)</v>
          </cell>
          <cell r="C849" t="str">
            <v>Un</v>
          </cell>
          <cell r="D849">
            <v>88.64</v>
          </cell>
        </row>
        <row r="850">
          <cell r="A850">
            <v>38528</v>
          </cell>
          <cell r="B850" t="str">
            <v>IPOMEIA - H=1,00/1,50 M - (IPOMOEA LEARII) TREPADEIRA</v>
          </cell>
          <cell r="C850" t="str">
            <v>Un</v>
          </cell>
          <cell r="D850">
            <v>54.96</v>
          </cell>
        </row>
        <row r="851">
          <cell r="A851">
            <v>38529</v>
          </cell>
          <cell r="B851" t="str">
            <v>MARACUJÁ - H=0.50/0.70M - (PASSIFLORA COERULEA) TREPADEIRA</v>
          </cell>
          <cell r="C851" t="str">
            <v>Un</v>
          </cell>
          <cell r="D851">
            <v>23.87</v>
          </cell>
        </row>
        <row r="852">
          <cell r="A852">
            <v>38531</v>
          </cell>
          <cell r="B852" t="str">
            <v>TUMBERGIA - H=0,50/0,70 M - (THUNBERGIA GRANDIFLORA) TREPADEIRA</v>
          </cell>
          <cell r="C852" t="str">
            <v>Un</v>
          </cell>
          <cell r="D852">
            <v>23.57</v>
          </cell>
        </row>
        <row r="853">
          <cell r="A853">
            <v>38533</v>
          </cell>
          <cell r="B853" t="str">
            <v>ABUTILOM - H=0,50/0,70 M - ( ABUTILOM STRIATUM ) ARBUSTO - MEDIDA: "PONTA FOLHA"</v>
          </cell>
          <cell r="C853" t="str">
            <v>Un</v>
          </cell>
          <cell r="D853">
            <v>12.67</v>
          </cell>
        </row>
        <row r="854">
          <cell r="A854">
            <v>38534</v>
          </cell>
          <cell r="B854" t="str">
            <v>BELA-EMÍLIA - H=0.50/0.70 M - (PLUMBAGO CAPENSIS) ARBUSTO</v>
          </cell>
          <cell r="C854" t="str">
            <v>Un</v>
          </cell>
          <cell r="D854">
            <v>7.85</v>
          </cell>
        </row>
        <row r="855">
          <cell r="A855">
            <v>38535</v>
          </cell>
          <cell r="B855" t="str">
            <v>DRACENA - H=0.50/0.70 M  - (DRACAENA FRAGRANS) ARBUSTO</v>
          </cell>
          <cell r="C855" t="str">
            <v>Un</v>
          </cell>
          <cell r="D855">
            <v>22.23</v>
          </cell>
        </row>
        <row r="856">
          <cell r="A856">
            <v>38536</v>
          </cell>
          <cell r="B856" t="str">
            <v>MALVAVISCO H=0.50/0.70 M - (MALVAVISCUS MOLLIS) ARBUSTO</v>
          </cell>
          <cell r="C856" t="str">
            <v>Un</v>
          </cell>
          <cell r="D856">
            <v>13.27</v>
          </cell>
        </row>
        <row r="857">
          <cell r="A857">
            <v>38537</v>
          </cell>
          <cell r="B857" t="str">
            <v>BAMBUZINHO - H=1.00 A 2.00 M - (BAMBUZA GRACILIS) BAMBU</v>
          </cell>
          <cell r="C857" t="str">
            <v>Un</v>
          </cell>
          <cell r="D857">
            <v>33.590000000000003</v>
          </cell>
        </row>
        <row r="858">
          <cell r="A858">
            <v>38538</v>
          </cell>
          <cell r="B858" t="str">
            <v>ESPONJINHA - H=0,50/0,70 M - (CALLIANDRA TWEEDII) ARBUSTO</v>
          </cell>
          <cell r="C858" t="str">
            <v>Un</v>
          </cell>
          <cell r="D858">
            <v>25.58</v>
          </cell>
        </row>
        <row r="859">
          <cell r="A859">
            <v>38540</v>
          </cell>
          <cell r="B859" t="str">
            <v>CÁSSIA-ALELUIA (SENNA MULTIJUGA) H=1,50/2,00 M - ÁRVORE ORNAMENTAL</v>
          </cell>
          <cell r="C859" t="str">
            <v>Un</v>
          </cell>
          <cell r="D859">
            <v>51.85</v>
          </cell>
        </row>
        <row r="860">
          <cell r="A860">
            <v>38543</v>
          </cell>
          <cell r="B860" t="str">
            <v>ALECRIM CAMPINAS - (HOLOCALIX BALANSAE) H=1,50/2,00 M - ÁRVORE ORNAMENTAL</v>
          </cell>
          <cell r="C860" t="str">
            <v>Un</v>
          </cell>
          <cell r="D860">
            <v>59.97</v>
          </cell>
        </row>
        <row r="861">
          <cell r="A861">
            <v>38545</v>
          </cell>
          <cell r="B861" t="str">
            <v>IPÊ AMARELO - H=1,50/2,00 M - (TABEBUIA CHRYSOTRICHA)</v>
          </cell>
          <cell r="C861" t="str">
            <v>Un</v>
          </cell>
          <cell r="D861">
            <v>54.09</v>
          </cell>
        </row>
        <row r="862">
          <cell r="A862">
            <v>38546</v>
          </cell>
          <cell r="B862" t="str">
            <v>IPÊ ROSA - H=1,50/2,00 M - (TABEBUIA AVELLANEDAE)</v>
          </cell>
          <cell r="C862" t="str">
            <v>Un</v>
          </cell>
          <cell r="D862">
            <v>60.88</v>
          </cell>
        </row>
        <row r="863">
          <cell r="A863">
            <v>38547</v>
          </cell>
          <cell r="B863" t="str">
            <v>IPÊ ROXO - H=1,50/2,00 M - (TABEBUIA IMPETIGINOSA)</v>
          </cell>
          <cell r="C863" t="str">
            <v>Un</v>
          </cell>
          <cell r="D863">
            <v>55.41</v>
          </cell>
        </row>
        <row r="864">
          <cell r="A864">
            <v>38548</v>
          </cell>
          <cell r="B864" t="str">
            <v>PAU-BRASIL - H=1.50/2.00 M - (CAESALPINIA ECHINATA) ÁRVORE ORNAMENTAL</v>
          </cell>
          <cell r="C864" t="str">
            <v>Un</v>
          </cell>
          <cell r="D864">
            <v>34.549999999999997</v>
          </cell>
        </row>
        <row r="865">
          <cell r="A865">
            <v>38549</v>
          </cell>
          <cell r="B865" t="str">
            <v>GRAMA SINTÉTICA FIBRILADA DE POLIETILENO, ESPESSURA DOS FIOS 50 MICRAS, 3400 DETEX, COR VERDE</v>
          </cell>
          <cell r="C865" t="str">
            <v>M2</v>
          </cell>
          <cell r="D865">
            <v>116.55</v>
          </cell>
        </row>
        <row r="866">
          <cell r="A866">
            <v>38550</v>
          </cell>
          <cell r="B866" t="str">
            <v>GRAMA BATATAIS EM PLACAS (PASPALUM NOTATUM) (NÃO INSTALADA)</v>
          </cell>
          <cell r="C866" t="str">
            <v>M2</v>
          </cell>
          <cell r="D866">
            <v>8.2799999999999994</v>
          </cell>
        </row>
        <row r="867">
          <cell r="A867">
            <v>38552</v>
          </cell>
          <cell r="B867" t="str">
            <v>GRAMA PRETA - 36 MUDAS POR M2 (OPHIOPOGUM JAPONICUS)</v>
          </cell>
          <cell r="C867" t="str">
            <v>M2</v>
          </cell>
          <cell r="D867">
            <v>40.25</v>
          </cell>
        </row>
        <row r="868">
          <cell r="A868">
            <v>38554</v>
          </cell>
          <cell r="B868" t="str">
            <v>GRAMA SÃO CARLOS - EM PLACAS (AXONOPUS OBTUSIFOLIUS) NÃO INSTALADA - FORNECIMENTO OBRA GRANDE SÃO PAULO</v>
          </cell>
          <cell r="C868" t="str">
            <v>M2</v>
          </cell>
          <cell r="D868">
            <v>15.85</v>
          </cell>
        </row>
        <row r="869">
          <cell r="A869">
            <v>38555</v>
          </cell>
          <cell r="B869" t="str">
            <v>ADUBO ORGÂNICO - ESTERCO</v>
          </cell>
          <cell r="C869" t="str">
            <v>M3</v>
          </cell>
          <cell r="D869">
            <v>246.2</v>
          </cell>
        </row>
        <row r="870">
          <cell r="A870">
            <v>38556</v>
          </cell>
          <cell r="B870" t="str">
            <v>TERRA VEGETAL MARROM</v>
          </cell>
          <cell r="C870" t="str">
            <v>M3</v>
          </cell>
          <cell r="D870">
            <v>132.97</v>
          </cell>
        </row>
        <row r="871">
          <cell r="A871">
            <v>38557</v>
          </cell>
          <cell r="B871" t="str">
            <v>TERRA VEGETAL PRETA</v>
          </cell>
          <cell r="C871" t="str">
            <v>M3</v>
          </cell>
          <cell r="D871">
            <v>285.91000000000003</v>
          </cell>
        </row>
        <row r="872">
          <cell r="A872">
            <v>38561</v>
          </cell>
          <cell r="B872" t="str">
            <v>ARECA-BAMBU -H=0.50/1.00 M- (CHRYSALIDO CARPUS LUTESCENS) PALMÁCEA - MEDIDA: "PONTA FOLHA"</v>
          </cell>
          <cell r="C872" t="str">
            <v>Un</v>
          </cell>
          <cell r="D872">
            <v>43.62</v>
          </cell>
        </row>
        <row r="873">
          <cell r="A873">
            <v>38562</v>
          </cell>
          <cell r="B873" t="str">
            <v>COQUEIRO - H=1,50/2,00 M - (COCOS NUCIFERA) PALMÁCEA - MEDIDA: "PONTA FOLHA"</v>
          </cell>
          <cell r="C873" t="str">
            <v>Un</v>
          </cell>
          <cell r="D873">
            <v>148.06</v>
          </cell>
        </row>
        <row r="874">
          <cell r="A874">
            <v>38563</v>
          </cell>
          <cell r="B874" t="str">
            <v>GUARIROBA - H=1,50/2.00M - (SYAGRUS OLERACEA) PALMÁCEA - MEDIDA: "PONTA FOLHA"</v>
          </cell>
          <cell r="C874" t="str">
            <v>Un</v>
          </cell>
          <cell r="D874">
            <v>73.41</v>
          </cell>
        </row>
        <row r="875">
          <cell r="A875">
            <v>38564</v>
          </cell>
          <cell r="B875" t="str">
            <v>JERIVÁ - (SYAGRUS  ROMANZOFFIANA) H=1,50 A 2,00 M - PALMÁCEA - MEDIDA: "PONTA FOLHA"</v>
          </cell>
          <cell r="C875" t="str">
            <v>Un</v>
          </cell>
          <cell r="D875">
            <v>128.27000000000001</v>
          </cell>
        </row>
        <row r="876">
          <cell r="A876">
            <v>38565</v>
          </cell>
          <cell r="B876" t="str">
            <v>BURITI - H=1,50/2,00 M  - (MAURITIA VINIFERA) PALMÁCEA - MEDIDA: "PONTA FOLHA"</v>
          </cell>
          <cell r="C876" t="str">
            <v>Un</v>
          </cell>
          <cell r="D876">
            <v>279.42</v>
          </cell>
        </row>
        <row r="877">
          <cell r="A877">
            <v>38566</v>
          </cell>
          <cell r="B877" t="str">
            <v>COLINIA - H=1,5/ 2,0M - (CHAMAEDOREA ELEGANS) PALMÁCEA - MEDIDA: "PONTA FOLHA"</v>
          </cell>
          <cell r="C877" t="str">
            <v>Un</v>
          </cell>
          <cell r="D877">
            <v>231.84</v>
          </cell>
        </row>
        <row r="878">
          <cell r="A878">
            <v>38567</v>
          </cell>
          <cell r="B878" t="str">
            <v>JASMIM ESTRELA - H=0,50/0,70 M - (TRACHELOSPERMOM JASMINDA) TREPADEIRA</v>
          </cell>
          <cell r="C878" t="str">
            <v>Un</v>
          </cell>
          <cell r="D878">
            <v>30.2</v>
          </cell>
        </row>
        <row r="879">
          <cell r="A879">
            <v>38568</v>
          </cell>
          <cell r="B879" t="str">
            <v>LÁGRIMA DE CRISTO - H=0,50/0,70 M -(CLERODENDRON THOMSONAE) TREPADEIRA</v>
          </cell>
          <cell r="C879" t="str">
            <v>Un</v>
          </cell>
          <cell r="D879">
            <v>28.66</v>
          </cell>
        </row>
        <row r="880">
          <cell r="A880">
            <v>38569</v>
          </cell>
          <cell r="B880" t="str">
            <v>PRIMAVERA - H=0.50/0.70 M - (BOUGAINVILLEA GLABRA) TREPADEIRA</v>
          </cell>
          <cell r="C880" t="str">
            <v>Un</v>
          </cell>
          <cell r="D880">
            <v>49.08</v>
          </cell>
        </row>
        <row r="881">
          <cell r="A881">
            <v>38570</v>
          </cell>
          <cell r="B881" t="str">
            <v>UNHA-DE-GATO H=0.10/0.15M - (FICUS PUMILA) TREPADEIRA</v>
          </cell>
          <cell r="C881" t="str">
            <v>Un</v>
          </cell>
          <cell r="D881">
            <v>2.06</v>
          </cell>
        </row>
        <row r="882">
          <cell r="A882">
            <v>38571</v>
          </cell>
          <cell r="B882" t="str">
            <v>CLOROFITO (CLOROPHYTUM CROMOSSUM) FORRAÇÃO</v>
          </cell>
          <cell r="C882" t="str">
            <v>Dúzia</v>
          </cell>
          <cell r="D882">
            <v>24.21</v>
          </cell>
        </row>
        <row r="883">
          <cell r="A883">
            <v>38572</v>
          </cell>
          <cell r="B883" t="str">
            <v>MARIA-SEM-VERGONHA (IMPATIENS SPP) FORRAÇÃO</v>
          </cell>
          <cell r="C883" t="str">
            <v>Dúzia</v>
          </cell>
          <cell r="D883">
            <v>28.26</v>
          </cell>
        </row>
        <row r="884">
          <cell r="A884">
            <v>38573</v>
          </cell>
          <cell r="B884" t="str">
            <v>PILÉA (PILEA CADIEREI) FORRAÇÃO</v>
          </cell>
          <cell r="C884" t="str">
            <v>Dúzia</v>
          </cell>
          <cell r="D884">
            <v>22.53</v>
          </cell>
        </row>
        <row r="885">
          <cell r="A885">
            <v>38574</v>
          </cell>
          <cell r="B885" t="str">
            <v>FILODENDRO (PHILODENDRON BIPINNATIFIDUM) FORRAÇÃO</v>
          </cell>
          <cell r="C885" t="str">
            <v>Dúzia</v>
          </cell>
          <cell r="D885">
            <v>38.42</v>
          </cell>
        </row>
        <row r="886">
          <cell r="A886">
            <v>38575</v>
          </cell>
          <cell r="B886" t="str">
            <v>ACALIFA - H=0.50/0.70M - (ACALYPHA WIKESIANA) FOLHAS VERMELHAS MESCLADAS C/ COBRE E ROSA - ARBUSTO</v>
          </cell>
          <cell r="C886" t="str">
            <v>Un</v>
          </cell>
          <cell r="D886">
            <v>22.33</v>
          </cell>
        </row>
        <row r="887">
          <cell r="A887">
            <v>38576</v>
          </cell>
          <cell r="B887" t="str">
            <v>ALAMANDA - H=0.50/0.70 M - (ALLAMANDA NERIIFOLIA) TREPADEIRA</v>
          </cell>
          <cell r="C887" t="str">
            <v>Un</v>
          </cell>
          <cell r="D887">
            <v>20.07</v>
          </cell>
        </row>
        <row r="888">
          <cell r="A888">
            <v>38577</v>
          </cell>
          <cell r="B888" t="str">
            <v>AZALÉIA - H= 0.50/0.70 M - (RHODODENDRON INDICUM) ARBUSTO</v>
          </cell>
          <cell r="C888" t="str">
            <v>Un</v>
          </cell>
          <cell r="D888">
            <v>34.5</v>
          </cell>
        </row>
        <row r="889">
          <cell r="A889">
            <v>38578</v>
          </cell>
          <cell r="B889" t="str">
            <v>CAMARÃO - H=0.50/0.70 M - (BELOPERONE GUTTATA) ARBUSTO</v>
          </cell>
          <cell r="C889" t="str">
            <v>Un</v>
          </cell>
          <cell r="D889">
            <v>12.95</v>
          </cell>
        </row>
        <row r="890">
          <cell r="A890">
            <v>38579</v>
          </cell>
          <cell r="B890" t="str">
            <v>COSMOS - (COSMOS BIPINNATUS) FORRAÇÃO</v>
          </cell>
          <cell r="C890" t="str">
            <v>Un</v>
          </cell>
          <cell r="D890">
            <v>2.6</v>
          </cell>
        </row>
        <row r="891">
          <cell r="A891">
            <v>38580</v>
          </cell>
          <cell r="B891" t="str">
            <v>HIBISCO - H=0.50/0.70M - (HIBISCUS ROSA SINENSIS) FLORES VERMELHAS, ROSAS OU BRANCAS - ARBUSTO</v>
          </cell>
          <cell r="C891" t="str">
            <v>Un</v>
          </cell>
          <cell r="D891">
            <v>15.64</v>
          </cell>
        </row>
        <row r="892">
          <cell r="A892">
            <v>38581</v>
          </cell>
          <cell r="B892" t="str">
            <v>PIRACANTA - H=0.50/0.70 M (PYRACANTHA COCCINEA) ARBUSTO</v>
          </cell>
          <cell r="C892" t="str">
            <v>Un</v>
          </cell>
          <cell r="D892">
            <v>21.8</v>
          </cell>
        </row>
        <row r="893">
          <cell r="A893">
            <v>38587</v>
          </cell>
          <cell r="B893" t="str">
            <v>PAINEIRA-ROSA - H=1.50/2.00 M - (CHORISIA SPECIOSA) ÁRVORE ORNAMENTAL</v>
          </cell>
          <cell r="C893" t="str">
            <v>Un</v>
          </cell>
          <cell r="D893">
            <v>49.27</v>
          </cell>
        </row>
        <row r="894">
          <cell r="A894">
            <v>38588</v>
          </cell>
          <cell r="B894" t="str">
            <v>PAU-FERRO - H=1.50/2.00M - (CAESALPINIA FERREA) ÁRVORE ORNAMENTAL</v>
          </cell>
          <cell r="C894" t="str">
            <v>Un</v>
          </cell>
          <cell r="D894">
            <v>32.35</v>
          </cell>
        </row>
        <row r="895">
          <cell r="A895">
            <v>38590</v>
          </cell>
          <cell r="B895" t="str">
            <v>CONCREGRAMA - E = 9,5 CM 60 X 45CM</v>
          </cell>
          <cell r="C895" t="str">
            <v>M2</v>
          </cell>
          <cell r="D895">
            <v>84.98</v>
          </cell>
        </row>
        <row r="896">
          <cell r="A896">
            <v>38593</v>
          </cell>
          <cell r="B896" t="str">
            <v>SIBIPIRUNA - H=1.50/2.00 M - (CAESALPINIA PELTOPHOROIDES) ÁRVORE ORNAMENTAL</v>
          </cell>
          <cell r="C896" t="str">
            <v>Un</v>
          </cell>
          <cell r="D896">
            <v>44.74</v>
          </cell>
        </row>
        <row r="897">
          <cell r="A897">
            <v>38594</v>
          </cell>
          <cell r="B897" t="str">
            <v>SUINÃ - H=0.50/0.70 M (ERYTHRINA SPECIOSA) ARBUSTO</v>
          </cell>
          <cell r="C897" t="str">
            <v>Un</v>
          </cell>
          <cell r="D897">
            <v>34.270000000000003</v>
          </cell>
        </row>
        <row r="898">
          <cell r="A898">
            <v>38595</v>
          </cell>
          <cell r="B898" t="str">
            <v>TIPUANA - H=1.50/2.00 M - (TIPUANA TIPO) ÁRVORE ORNAMENTAL</v>
          </cell>
          <cell r="C898" t="str">
            <v>Un</v>
          </cell>
          <cell r="D898">
            <v>33.76</v>
          </cell>
        </row>
        <row r="899">
          <cell r="A899">
            <v>38596</v>
          </cell>
          <cell r="B899" t="str">
            <v>ÁRVORE ORNAM. H=1.50/2.00 M - PATA-DE-VACA</v>
          </cell>
          <cell r="C899" t="str">
            <v>Un</v>
          </cell>
          <cell r="D899">
            <v>45.56</v>
          </cell>
        </row>
        <row r="900">
          <cell r="A900">
            <v>38597</v>
          </cell>
          <cell r="B900" t="str">
            <v>ÁRVORE ORNAM. H=1.50/2.00 M - QUARESMEIRA</v>
          </cell>
          <cell r="C900" t="str">
            <v>Un</v>
          </cell>
          <cell r="D900">
            <v>43.7</v>
          </cell>
        </row>
        <row r="901">
          <cell r="A901">
            <v>38598</v>
          </cell>
          <cell r="B901" t="str">
            <v>ÁRVORE ORNAM.  H=1.50/2.00 M - MANACÁ-DA-SERRA</v>
          </cell>
          <cell r="C901" t="str">
            <v>Un</v>
          </cell>
          <cell r="D901">
            <v>53.32</v>
          </cell>
        </row>
        <row r="902">
          <cell r="A902">
            <v>38599</v>
          </cell>
          <cell r="B902" t="str">
            <v>GOIABA DA SERRA - ACCA SELLOWIANA - DAP 3</v>
          </cell>
          <cell r="C902" t="str">
            <v>Un</v>
          </cell>
          <cell r="D902">
            <v>265.27999999999997</v>
          </cell>
        </row>
        <row r="903">
          <cell r="A903">
            <v>38600</v>
          </cell>
          <cell r="B903" t="str">
            <v>GUARITÁ - ASTRONIUM GRAVEOLENS - DAP 3</v>
          </cell>
          <cell r="C903" t="str">
            <v>Un</v>
          </cell>
          <cell r="D903">
            <v>166.42</v>
          </cell>
        </row>
        <row r="904">
          <cell r="A904">
            <v>38601</v>
          </cell>
          <cell r="B904" t="str">
            <v>PAU MARFIM - BALFOURODENDRON RIEDELLIANUM - DAP 3</v>
          </cell>
          <cell r="C904" t="str">
            <v>Un</v>
          </cell>
          <cell r="D904">
            <v>215.07</v>
          </cell>
        </row>
        <row r="905">
          <cell r="A905">
            <v>38602</v>
          </cell>
          <cell r="B905" t="str">
            <v>GUANANDI - CALOPHYLLUM BRASILIENSES - DAP 3</v>
          </cell>
          <cell r="C905" t="str">
            <v>Un</v>
          </cell>
          <cell r="D905">
            <v>145.86000000000001</v>
          </cell>
        </row>
        <row r="906">
          <cell r="A906">
            <v>38603</v>
          </cell>
          <cell r="B906" t="str">
            <v>CAMBUCI - CAMPOMANESIA PHAEA - DAP 3</v>
          </cell>
          <cell r="C906" t="str">
            <v>Un</v>
          </cell>
          <cell r="D906">
            <v>223.43</v>
          </cell>
        </row>
        <row r="907">
          <cell r="A907">
            <v>38604</v>
          </cell>
          <cell r="B907" t="str">
            <v>GABIROBA - CAMPOMANESIA XANTHOCARPA - DAP 3</v>
          </cell>
          <cell r="C907" t="str">
            <v>Un</v>
          </cell>
          <cell r="D907">
            <v>192.85</v>
          </cell>
        </row>
        <row r="908">
          <cell r="A908">
            <v>38605</v>
          </cell>
          <cell r="B908" t="str">
            <v>CÁSSIA FERRUGEM - CASSIA FERRUGINEA - DAP 3</v>
          </cell>
          <cell r="C908" t="str">
            <v>Un</v>
          </cell>
          <cell r="D908">
            <v>149.33000000000001</v>
          </cell>
        </row>
        <row r="909">
          <cell r="A909">
            <v>38606</v>
          </cell>
          <cell r="B909" t="str">
            <v>FALSO BARBATIMÃO - CASSIA LEPTOPHYLLA - DAP 3</v>
          </cell>
          <cell r="C909" t="str">
            <v>Un</v>
          </cell>
          <cell r="D909">
            <v>197.31</v>
          </cell>
        </row>
        <row r="910">
          <cell r="A910">
            <v>38607</v>
          </cell>
          <cell r="B910" t="str">
            <v>PAU VIOLA - CITHAREXYLUM MYRIANTHUM - DAP 3</v>
          </cell>
          <cell r="C910" t="str">
            <v>Un</v>
          </cell>
          <cell r="D910">
            <v>198.35</v>
          </cell>
        </row>
        <row r="911">
          <cell r="A911">
            <v>38608</v>
          </cell>
          <cell r="B911" t="str">
            <v>IPÊ VERDE - CYBYSTAX ANTISYPHILITICA - DAP 3</v>
          </cell>
          <cell r="C911" t="str">
            <v>Un</v>
          </cell>
          <cell r="D911">
            <v>268.17</v>
          </cell>
        </row>
        <row r="912">
          <cell r="A912">
            <v>38609</v>
          </cell>
          <cell r="B912" t="str">
            <v>SAGUARAGI - COLUBRINA GLANDULOSA - DAP 3</v>
          </cell>
          <cell r="C912" t="str">
            <v>Un</v>
          </cell>
          <cell r="D912">
            <v>128.34</v>
          </cell>
        </row>
        <row r="913">
          <cell r="A913">
            <v>38610</v>
          </cell>
          <cell r="B913" t="str">
            <v>MULUNGU - ERYTHRINA FALCATA - DAP 3</v>
          </cell>
          <cell r="C913" t="str">
            <v>Un</v>
          </cell>
          <cell r="D913">
            <v>158.38</v>
          </cell>
        </row>
        <row r="914">
          <cell r="A914">
            <v>38611</v>
          </cell>
          <cell r="B914" t="str">
            <v>UVAIA (EUGENIA PYRIFORMIS) - DAP 3</v>
          </cell>
          <cell r="C914" t="str">
            <v>Un</v>
          </cell>
          <cell r="D914">
            <v>297.24</v>
          </cell>
        </row>
        <row r="915">
          <cell r="A915">
            <v>38612</v>
          </cell>
          <cell r="B915" t="str">
            <v>PITANGUEIRA - EUGENIA UNIFLORA - DAP 3</v>
          </cell>
          <cell r="C915" t="str">
            <v>Un</v>
          </cell>
          <cell r="D915">
            <v>140.07</v>
          </cell>
        </row>
        <row r="916">
          <cell r="A916">
            <v>38613</v>
          </cell>
          <cell r="B916" t="str">
            <v>IPÊ BRANCO - HANDROANTHUS ROSEO ALBA - DAP 3</v>
          </cell>
          <cell r="C916" t="str">
            <v>Un</v>
          </cell>
          <cell r="D916">
            <v>196.71</v>
          </cell>
        </row>
        <row r="917">
          <cell r="A917">
            <v>38614</v>
          </cell>
          <cell r="B917" t="str">
            <v>IPÊ AMARELO DO BREJO - HANDROANTHUS UMBELLATUS - DAP 3</v>
          </cell>
          <cell r="C917" t="str">
            <v>Un</v>
          </cell>
          <cell r="D917">
            <v>249.92</v>
          </cell>
        </row>
        <row r="918">
          <cell r="A918">
            <v>38615</v>
          </cell>
          <cell r="B918" t="str">
            <v>IPÊ TABACO - HANDROANTHUS VELLOSOI - DAP 3</v>
          </cell>
          <cell r="C918" t="str">
            <v>Un</v>
          </cell>
          <cell r="D918">
            <v>199.15</v>
          </cell>
        </row>
        <row r="919">
          <cell r="A919">
            <v>38616</v>
          </cell>
          <cell r="B919" t="str">
            <v>INGÁ FEIJÃO - INGA MARGINATA - DAP 3</v>
          </cell>
          <cell r="C919" t="str">
            <v>Un</v>
          </cell>
          <cell r="D919">
            <v>257.11</v>
          </cell>
        </row>
        <row r="920">
          <cell r="A920">
            <v>38617</v>
          </cell>
          <cell r="B920" t="str">
            <v>JACARANDÁ DE MINAS - JACARANDA CUSPIDIFOLIA - DAP 3</v>
          </cell>
          <cell r="C920" t="str">
            <v>Un</v>
          </cell>
          <cell r="D920">
            <v>161.1</v>
          </cell>
        </row>
        <row r="921">
          <cell r="A921">
            <v>38618</v>
          </cell>
          <cell r="B921" t="str">
            <v>CAROBÃO - JACARANDA MICRANTHA - DAP 3</v>
          </cell>
          <cell r="C921" t="str">
            <v>Un</v>
          </cell>
          <cell r="D921">
            <v>232.16</v>
          </cell>
        </row>
        <row r="922">
          <cell r="A922">
            <v>38619</v>
          </cell>
          <cell r="B922" t="str">
            <v>CAROBINHA - JACARANDA PUBERULA - DAP 3</v>
          </cell>
          <cell r="C922" t="str">
            <v>Un</v>
          </cell>
          <cell r="D922">
            <v>170.83</v>
          </cell>
        </row>
        <row r="923">
          <cell r="A923">
            <v>38620</v>
          </cell>
          <cell r="B923" t="str">
            <v>EMBIRA DE SAPO - LONCHOCARPUS MUELBERGIANUS - DAP 3</v>
          </cell>
          <cell r="C923" t="str">
            <v>Un</v>
          </cell>
          <cell r="D923">
            <v>213.55</v>
          </cell>
        </row>
        <row r="924">
          <cell r="A924">
            <v>38621</v>
          </cell>
          <cell r="B924" t="str">
            <v>AÇOITA CAVALO - LUEHEA DIVARICATA - DAP 3</v>
          </cell>
          <cell r="C924" t="str">
            <v>Un</v>
          </cell>
          <cell r="D924">
            <v>135.69</v>
          </cell>
        </row>
        <row r="925">
          <cell r="A925">
            <v>38622</v>
          </cell>
          <cell r="B925" t="str">
            <v>JACARANDÁ DO CAMPO - MICHAERIUM ACUTIFOLIUM - DAP 3</v>
          </cell>
          <cell r="C925" t="str">
            <v>Un</v>
          </cell>
          <cell r="D925">
            <v>142.13999999999999</v>
          </cell>
        </row>
        <row r="926">
          <cell r="A926">
            <v>38623</v>
          </cell>
          <cell r="B926" t="str">
            <v>JACARANDÁ BRANCO - MICHAERIUM PARAGUAIENSIS - DAP 3</v>
          </cell>
          <cell r="C926" t="str">
            <v>Un</v>
          </cell>
          <cell r="D926">
            <v>119.42</v>
          </cell>
        </row>
        <row r="927">
          <cell r="A927">
            <v>38624</v>
          </cell>
          <cell r="B927" t="str">
            <v>CAMBOATÁ BRANCO - MATAYBA ELAEAGNOIDES - DAP 3</v>
          </cell>
          <cell r="C927" t="str">
            <v>Un</v>
          </cell>
          <cell r="D927">
            <v>186.73</v>
          </cell>
        </row>
        <row r="928">
          <cell r="A928">
            <v>38625</v>
          </cell>
          <cell r="B928" t="str">
            <v>AROEIRA PRETA - MYRACRODURON URUNDEUVA - DAP 3</v>
          </cell>
          <cell r="C928" t="str">
            <v>Un</v>
          </cell>
          <cell r="D928">
            <v>197.99</v>
          </cell>
        </row>
        <row r="929">
          <cell r="A929">
            <v>38626</v>
          </cell>
          <cell r="B929" t="str">
            <v>CAMBUÍ - MYRCIA SELLOI - DAP 3</v>
          </cell>
          <cell r="C929" t="str">
            <v>Un</v>
          </cell>
          <cell r="D929">
            <v>140.15</v>
          </cell>
        </row>
        <row r="930">
          <cell r="A930">
            <v>38627</v>
          </cell>
          <cell r="B930" t="str">
            <v>CABREÚVA PARDA - MYROCARPUS FRONDOSUS - DAP 3</v>
          </cell>
          <cell r="C930" t="str">
            <v>Un</v>
          </cell>
          <cell r="D930">
            <v>225</v>
          </cell>
        </row>
        <row r="931">
          <cell r="A931">
            <v>38628</v>
          </cell>
          <cell r="B931" t="str">
            <v>CABREÚVA - MIROXYLON PERUIFERUM - DAP 3</v>
          </cell>
          <cell r="C931" t="str">
            <v>Un</v>
          </cell>
          <cell r="D931">
            <v>297.93</v>
          </cell>
        </row>
        <row r="932">
          <cell r="A932">
            <v>38629</v>
          </cell>
          <cell r="B932" t="str">
            <v>BORDÃO DE VELHO - SAMANEA TUBULOSA - DAP 3</v>
          </cell>
          <cell r="C932" t="str">
            <v>Un</v>
          </cell>
          <cell r="D932">
            <v>211.07</v>
          </cell>
        </row>
        <row r="933">
          <cell r="A933">
            <v>38630</v>
          </cell>
          <cell r="B933" t="str">
            <v>PITOMBA - TALISIA ESCULENTA - DAP 3</v>
          </cell>
          <cell r="C933" t="str">
            <v>Un</v>
          </cell>
          <cell r="D933">
            <v>250.39</v>
          </cell>
        </row>
        <row r="934">
          <cell r="A934">
            <v>38631</v>
          </cell>
          <cell r="B934" t="str">
            <v>GOIABA DA SERRA - ACCA SELLOWIANA - DAP 5</v>
          </cell>
          <cell r="C934" t="str">
            <v>Un</v>
          </cell>
          <cell r="D934">
            <v>387.66</v>
          </cell>
        </row>
        <row r="935">
          <cell r="A935">
            <v>38632</v>
          </cell>
          <cell r="B935" t="str">
            <v>GOIABA DA SERRA - ACCA SELLOWIANA - DAP 7</v>
          </cell>
          <cell r="C935" t="str">
            <v>Un</v>
          </cell>
          <cell r="D935">
            <v>535.20000000000005</v>
          </cell>
        </row>
        <row r="936">
          <cell r="A936">
            <v>38633</v>
          </cell>
          <cell r="B936" t="str">
            <v>GUARITÁ - ASTRONIUM GRAVEOLENS - DAP 5</v>
          </cell>
          <cell r="C936" t="str">
            <v>Un</v>
          </cell>
          <cell r="D936">
            <v>365.5</v>
          </cell>
        </row>
        <row r="937">
          <cell r="A937">
            <v>38634</v>
          </cell>
          <cell r="B937" t="str">
            <v>GUARITÁ - ASTRONIUM GRAVEOLENS - DAP 7</v>
          </cell>
          <cell r="C937" t="str">
            <v>Un</v>
          </cell>
          <cell r="D937">
            <v>722.22</v>
          </cell>
        </row>
        <row r="938">
          <cell r="A938">
            <v>38635</v>
          </cell>
          <cell r="B938" t="str">
            <v>PAU MARFIM - BALFOURODENDRON RIEDELLIANUM - DAP 5</v>
          </cell>
          <cell r="C938" t="str">
            <v>Un</v>
          </cell>
          <cell r="D938">
            <v>452.76</v>
          </cell>
        </row>
        <row r="939">
          <cell r="A939">
            <v>38636</v>
          </cell>
          <cell r="B939" t="str">
            <v>PAU MARFIM - BALFOURODENDRON RIEDELLIANUM - DAP 7</v>
          </cell>
          <cell r="C939" t="str">
            <v>Un</v>
          </cell>
          <cell r="D939">
            <v>514.87</v>
          </cell>
        </row>
        <row r="940">
          <cell r="A940">
            <v>38637</v>
          </cell>
          <cell r="B940" t="str">
            <v>GUANANDI - CALOPHYLLUM BRASILIENSES - DAP 5</v>
          </cell>
          <cell r="C940" t="str">
            <v>Un</v>
          </cell>
          <cell r="D940">
            <v>419.71</v>
          </cell>
        </row>
        <row r="941">
          <cell r="A941">
            <v>38638</v>
          </cell>
          <cell r="B941" t="str">
            <v>GUANANDI - CALOPHYLLUM BRASILIENSES - DAP 7</v>
          </cell>
          <cell r="C941" t="str">
            <v>Un</v>
          </cell>
          <cell r="D941">
            <v>625.07000000000005</v>
          </cell>
        </row>
        <row r="942">
          <cell r="A942">
            <v>38639</v>
          </cell>
          <cell r="B942" t="str">
            <v>CAMBUCI - CAMPOMANESIA PHAEA - DAP 5</v>
          </cell>
          <cell r="C942" t="str">
            <v>Un</v>
          </cell>
          <cell r="D942">
            <v>549.51</v>
          </cell>
        </row>
        <row r="943">
          <cell r="A943">
            <v>38640</v>
          </cell>
          <cell r="B943" t="str">
            <v>CAMBUCI - CAMPOMANESIA PHAEA - DAP 7</v>
          </cell>
          <cell r="C943" t="str">
            <v>Un</v>
          </cell>
          <cell r="D943">
            <v>964.53</v>
          </cell>
        </row>
        <row r="944">
          <cell r="A944">
            <v>38641</v>
          </cell>
          <cell r="B944" t="str">
            <v>GABIROBA - CAMPOMANESIA XANTHOCARPA - DAP 5</v>
          </cell>
          <cell r="C944" t="str">
            <v>Un</v>
          </cell>
          <cell r="D944">
            <v>492.95</v>
          </cell>
        </row>
        <row r="945">
          <cell r="A945">
            <v>38642</v>
          </cell>
          <cell r="B945" t="str">
            <v>GABIROBA - CAMPOMANESIA XANTHOCARPA - DAP 7</v>
          </cell>
          <cell r="C945" t="str">
            <v>Un</v>
          </cell>
          <cell r="D945">
            <v>753.04</v>
          </cell>
        </row>
        <row r="946">
          <cell r="A946">
            <v>38643</v>
          </cell>
          <cell r="B946" t="str">
            <v>CÁSSIA FERRUGEM - CASSIA FERRUGINEA - DAP 5</v>
          </cell>
          <cell r="C946" t="str">
            <v>Un</v>
          </cell>
          <cell r="D946">
            <v>479.31</v>
          </cell>
        </row>
        <row r="947">
          <cell r="A947">
            <v>38644</v>
          </cell>
          <cell r="B947" t="str">
            <v>CÁSSIA FERRUGEM - CASSIA FERRUGINEA - DAP 7</v>
          </cell>
          <cell r="C947" t="str">
            <v>Un</v>
          </cell>
          <cell r="D947">
            <v>659.8</v>
          </cell>
        </row>
        <row r="948">
          <cell r="A948">
            <v>38645</v>
          </cell>
          <cell r="B948" t="str">
            <v>FALSO BARBATIMÃO - CASSIA LEPTOPHYLLA - DAP 5</v>
          </cell>
          <cell r="C948" t="str">
            <v>Un</v>
          </cell>
          <cell r="D948">
            <v>419.71</v>
          </cell>
        </row>
        <row r="949">
          <cell r="A949">
            <v>38646</v>
          </cell>
          <cell r="B949" t="str">
            <v>FALSO BARBATIMÃO - CASSIA LEPTOPHYLLA - DAP 7</v>
          </cell>
          <cell r="C949" t="str">
            <v>Un</v>
          </cell>
          <cell r="D949">
            <v>617.30999999999995</v>
          </cell>
        </row>
        <row r="950">
          <cell r="A950">
            <v>38647</v>
          </cell>
          <cell r="B950" t="str">
            <v>PAU VIOLA - CITHAREXYLUM MYRIANTHUM - DAP 5</v>
          </cell>
          <cell r="C950" t="str">
            <v>Un</v>
          </cell>
          <cell r="D950">
            <v>437.26</v>
          </cell>
        </row>
        <row r="951">
          <cell r="A951">
            <v>38648</v>
          </cell>
          <cell r="B951" t="str">
            <v>PAU VIOLA - CITHAREXYLUM MYRIANTHUM - DAP 7</v>
          </cell>
          <cell r="C951" t="str">
            <v>Un</v>
          </cell>
          <cell r="D951">
            <v>610.6</v>
          </cell>
        </row>
        <row r="952">
          <cell r="A952">
            <v>38649</v>
          </cell>
          <cell r="B952" t="str">
            <v>IPÊ VERDE - CYBYSTAX ANTISYPHILITICA - DAP 5</v>
          </cell>
          <cell r="C952" t="str">
            <v>Un</v>
          </cell>
          <cell r="D952">
            <v>419.71</v>
          </cell>
        </row>
        <row r="953">
          <cell r="A953">
            <v>38650</v>
          </cell>
          <cell r="B953" t="str">
            <v>IPÊ VERDE - CYBYSTAX ANTISYPHILITICA - DAP 7</v>
          </cell>
          <cell r="C953" t="str">
            <v>Un</v>
          </cell>
          <cell r="D953">
            <v>625.07000000000005</v>
          </cell>
        </row>
        <row r="954">
          <cell r="A954">
            <v>38651</v>
          </cell>
          <cell r="B954" t="str">
            <v>SAGUARAGI - COLUBRINA GLANDULOSA - DAP 5</v>
          </cell>
          <cell r="C954" t="str">
            <v>Un</v>
          </cell>
          <cell r="D954">
            <v>394.07</v>
          </cell>
        </row>
        <row r="955">
          <cell r="A955">
            <v>38652</v>
          </cell>
          <cell r="B955" t="str">
            <v>SAGUARAGI - COLUBRINA GLANDULOSA - DAP 7</v>
          </cell>
          <cell r="C955" t="str">
            <v>Un</v>
          </cell>
          <cell r="D955">
            <v>570.77</v>
          </cell>
        </row>
        <row r="956">
          <cell r="A956">
            <v>38653</v>
          </cell>
          <cell r="B956" t="str">
            <v>MULUNGU - ERYTHRINA FALCATA - DAP 5</v>
          </cell>
          <cell r="C956" t="str">
            <v>Un</v>
          </cell>
          <cell r="D956">
            <v>496.45</v>
          </cell>
        </row>
        <row r="957">
          <cell r="A957">
            <v>38654</v>
          </cell>
          <cell r="B957" t="str">
            <v>MULUNGU - ERYTHRINA FALCATA - DAP 7</v>
          </cell>
          <cell r="C957" t="str">
            <v>Un</v>
          </cell>
          <cell r="D957">
            <v>689.55</v>
          </cell>
        </row>
        <row r="958">
          <cell r="A958">
            <v>38655</v>
          </cell>
          <cell r="B958" t="str">
            <v>UVAIA (EUGENIA PYRIFORMIS) - DAP 5</v>
          </cell>
          <cell r="C958" t="str">
            <v>Un</v>
          </cell>
          <cell r="D958">
            <v>638.49</v>
          </cell>
        </row>
        <row r="959">
          <cell r="A959">
            <v>38656</v>
          </cell>
          <cell r="B959" t="str">
            <v>UVAIA (EUGENIA PYRIFORMIS) - DAP 7</v>
          </cell>
          <cell r="C959" t="str">
            <v>Un</v>
          </cell>
          <cell r="D959">
            <v>937.58</v>
          </cell>
        </row>
        <row r="960">
          <cell r="A960">
            <v>38657</v>
          </cell>
          <cell r="B960" t="str">
            <v>PITANGUEIRA - EUGENIA UNIFLORA - DAP 5</v>
          </cell>
          <cell r="C960" t="str">
            <v>Un</v>
          </cell>
          <cell r="D960">
            <v>420.83</v>
          </cell>
        </row>
        <row r="961">
          <cell r="A961">
            <v>38658</v>
          </cell>
          <cell r="B961" t="str">
            <v>PITANGUEIRA - EUGENIA UNIFLORA - DAP 7</v>
          </cell>
          <cell r="C961" t="str">
            <v>Un</v>
          </cell>
          <cell r="D961">
            <v>612.47</v>
          </cell>
        </row>
        <row r="962">
          <cell r="A962">
            <v>38659</v>
          </cell>
          <cell r="B962" t="str">
            <v>IPÊ BRANCO - HANDROANTHUS ROSEO ALBA - DAP 5</v>
          </cell>
          <cell r="C962" t="str">
            <v>Un</v>
          </cell>
          <cell r="D962">
            <v>419.71</v>
          </cell>
        </row>
        <row r="963">
          <cell r="A963">
            <v>38660</v>
          </cell>
          <cell r="B963" t="str">
            <v>IPÊ BRANCO - HANDROANTHUS ROSEO ALBA - DAP 7</v>
          </cell>
          <cell r="C963" t="str">
            <v>Un</v>
          </cell>
          <cell r="D963">
            <v>604.25</v>
          </cell>
        </row>
        <row r="964">
          <cell r="A964">
            <v>38661</v>
          </cell>
          <cell r="B964" t="str">
            <v>IPÊ AMARELO DO BREJO - HANDROANTHUS UMBELLATUS - DAP 5</v>
          </cell>
          <cell r="C964" t="str">
            <v>Un</v>
          </cell>
          <cell r="D964">
            <v>419.71</v>
          </cell>
        </row>
        <row r="965">
          <cell r="A965">
            <v>38662</v>
          </cell>
          <cell r="B965" t="str">
            <v>IPÊ AMARELO DO BREJO - HANDROANTHUS UMBELLATUS - DAP 7</v>
          </cell>
          <cell r="C965" t="str">
            <v>Un</v>
          </cell>
          <cell r="D965">
            <v>610.6</v>
          </cell>
        </row>
        <row r="966">
          <cell r="A966">
            <v>38663</v>
          </cell>
          <cell r="B966" t="str">
            <v>IPÊ TABACO - HANDROANTHUS VELLOSOI - DAP 5</v>
          </cell>
          <cell r="C966" t="str">
            <v>Un</v>
          </cell>
          <cell r="D966">
            <v>407.81</v>
          </cell>
        </row>
        <row r="967">
          <cell r="A967">
            <v>38664</v>
          </cell>
          <cell r="B967" t="str">
            <v>IPÊ TABACO - HANDROANTHUS VELLOSOI - DAP 7</v>
          </cell>
          <cell r="C967" t="str">
            <v>Un</v>
          </cell>
          <cell r="D967">
            <v>1035.1300000000001</v>
          </cell>
        </row>
        <row r="968">
          <cell r="A968">
            <v>38665</v>
          </cell>
          <cell r="B968" t="str">
            <v>INGÁ FEIJÃO - INGA MARGINATA - DAP 5</v>
          </cell>
          <cell r="C968" t="str">
            <v>Un</v>
          </cell>
          <cell r="D968">
            <v>458.32</v>
          </cell>
        </row>
        <row r="969">
          <cell r="A969">
            <v>38666</v>
          </cell>
          <cell r="B969" t="str">
            <v>INGÁ FEIJÃO - INGA MARGINATA - DAP 7</v>
          </cell>
          <cell r="C969" t="str">
            <v>Un</v>
          </cell>
          <cell r="D969">
            <v>1035.1300000000001</v>
          </cell>
        </row>
        <row r="970">
          <cell r="A970">
            <v>38667</v>
          </cell>
          <cell r="B970" t="str">
            <v>JACARANDÁ DE MINAS - JACARANDA CUSPIDIFOLIA - DAP 5</v>
          </cell>
          <cell r="C970" t="str">
            <v>Un</v>
          </cell>
          <cell r="D970">
            <v>293.97000000000003</v>
          </cell>
        </row>
        <row r="971">
          <cell r="A971">
            <v>38668</v>
          </cell>
          <cell r="B971" t="str">
            <v>JACARANDÁ DE MINAS - JACARANDA CUSPIDIFOLIA - DAP 7</v>
          </cell>
          <cell r="C971" t="str">
            <v>Un</v>
          </cell>
          <cell r="D971">
            <v>470.7</v>
          </cell>
        </row>
        <row r="972">
          <cell r="A972">
            <v>38669</v>
          </cell>
          <cell r="B972" t="str">
            <v>CAROBÃO - JACARANDA MICRANTHA - DAP 5</v>
          </cell>
          <cell r="C972" t="str">
            <v>Un</v>
          </cell>
          <cell r="D972">
            <v>495.5</v>
          </cell>
        </row>
        <row r="973">
          <cell r="A973">
            <v>38670</v>
          </cell>
          <cell r="B973" t="str">
            <v>CAROBÃO - JACARANDA MICRANTHA - DAP 7</v>
          </cell>
          <cell r="C973" t="str">
            <v>Un</v>
          </cell>
          <cell r="D973">
            <v>665.82</v>
          </cell>
        </row>
        <row r="974">
          <cell r="A974">
            <v>38671</v>
          </cell>
          <cell r="B974" t="str">
            <v>CAROBINHA - JACARANDA PUBERULA - DAP 5</v>
          </cell>
          <cell r="C974" t="str">
            <v>Un</v>
          </cell>
          <cell r="D974">
            <v>290.3</v>
          </cell>
        </row>
        <row r="975">
          <cell r="A975">
            <v>38672</v>
          </cell>
          <cell r="B975" t="str">
            <v>CAROBINHA - JACARANDA PUBERULA - DAP 7</v>
          </cell>
          <cell r="C975" t="str">
            <v>Un</v>
          </cell>
          <cell r="D975">
            <v>468.08</v>
          </cell>
        </row>
        <row r="976">
          <cell r="A976">
            <v>38673</v>
          </cell>
          <cell r="B976" t="str">
            <v>EMBIRA DE SAPO - LONCHOCARPUS MUELBERGIANUS - DAP 5</v>
          </cell>
          <cell r="C976" t="str">
            <v>Un</v>
          </cell>
          <cell r="D976">
            <v>560.9</v>
          </cell>
        </row>
        <row r="977">
          <cell r="A977">
            <v>38674</v>
          </cell>
          <cell r="B977" t="str">
            <v>EMBIRA DE SAPO - LONCHOCARPUS MUELBERGIANUS - DAP 7</v>
          </cell>
          <cell r="C977" t="str">
            <v>Un</v>
          </cell>
          <cell r="D977">
            <v>565.08000000000004</v>
          </cell>
        </row>
        <row r="978">
          <cell r="A978">
            <v>38675</v>
          </cell>
          <cell r="B978" t="str">
            <v>AÇOITA CAVALO - LUEHEA DIVARICATA - DAP 5</v>
          </cell>
          <cell r="C978" t="str">
            <v>Un</v>
          </cell>
          <cell r="D978">
            <v>291.20999999999998</v>
          </cell>
        </row>
        <row r="979">
          <cell r="A979">
            <v>38676</v>
          </cell>
          <cell r="B979" t="str">
            <v>AÇOITA CAVALO - LUEHEA DIVARICATA - DAP 7</v>
          </cell>
          <cell r="C979" t="str">
            <v>Un</v>
          </cell>
          <cell r="D979">
            <v>398.97</v>
          </cell>
        </row>
        <row r="980">
          <cell r="A980">
            <v>38677</v>
          </cell>
          <cell r="B980" t="str">
            <v>JACARANDÁ DO CAMPO - MICHAERIUM ACUTIFOLIUM - DAP 5</v>
          </cell>
          <cell r="C980" t="str">
            <v>Un</v>
          </cell>
          <cell r="D980">
            <v>413.85</v>
          </cell>
        </row>
        <row r="981">
          <cell r="A981">
            <v>38678</v>
          </cell>
          <cell r="B981" t="str">
            <v>JACARANDÁ DO CAMPO - MICHAERIUM ACUTIFOLIUM - DAP 7</v>
          </cell>
          <cell r="C981" t="str">
            <v>Un</v>
          </cell>
          <cell r="D981">
            <v>398.97</v>
          </cell>
        </row>
        <row r="982">
          <cell r="A982">
            <v>38679</v>
          </cell>
          <cell r="B982" t="str">
            <v>JACARANDÁ BRANCO - MICHAERIUM PARAGUAIENSIS - DAP 5</v>
          </cell>
          <cell r="C982" t="str">
            <v>Un</v>
          </cell>
          <cell r="D982">
            <v>259.47000000000003</v>
          </cell>
        </row>
        <row r="983">
          <cell r="A983">
            <v>38680</v>
          </cell>
          <cell r="B983" t="str">
            <v>JACARANDÁ BRANCO - MICHAERIUM PARAGUAIENSIS - DAP 7</v>
          </cell>
          <cell r="C983" t="str">
            <v>Un</v>
          </cell>
          <cell r="D983">
            <v>459</v>
          </cell>
        </row>
        <row r="984">
          <cell r="A984">
            <v>38681</v>
          </cell>
          <cell r="B984" t="str">
            <v>CAMBOATÁ BRANCO - MATAYBA ELAEAGNOIDES - DAP 5</v>
          </cell>
          <cell r="C984" t="str">
            <v>Un</v>
          </cell>
          <cell r="D984">
            <v>439.13</v>
          </cell>
        </row>
        <row r="985">
          <cell r="A985">
            <v>38682</v>
          </cell>
          <cell r="B985" t="str">
            <v>CAMBOATÁ BRANCO - MATAYBA ELAEAGNOIDES - DAP 7</v>
          </cell>
          <cell r="C985" t="str">
            <v>Un</v>
          </cell>
          <cell r="D985">
            <v>548.25</v>
          </cell>
        </row>
        <row r="986">
          <cell r="A986">
            <v>38683</v>
          </cell>
          <cell r="B986" t="str">
            <v>AROEIRA PRETA - MYRACRODURON URUNDEUVA - DAP 5</v>
          </cell>
          <cell r="C986" t="str">
            <v>Un</v>
          </cell>
          <cell r="D986">
            <v>327.95</v>
          </cell>
        </row>
        <row r="987">
          <cell r="A987">
            <v>38684</v>
          </cell>
          <cell r="B987" t="str">
            <v>AROEIRA PRETA - MYRACRODURON URUNDEUVA - DAP 7</v>
          </cell>
          <cell r="C987" t="str">
            <v>Un</v>
          </cell>
          <cell r="D987">
            <v>544.12</v>
          </cell>
        </row>
        <row r="988">
          <cell r="A988">
            <v>38685</v>
          </cell>
          <cell r="B988" t="str">
            <v>CAMBUÍ - MYRCIA SELLOI - DAP 5</v>
          </cell>
          <cell r="C988" t="str">
            <v>Un</v>
          </cell>
          <cell r="D988">
            <v>431.44</v>
          </cell>
        </row>
        <row r="989">
          <cell r="A989">
            <v>38686</v>
          </cell>
          <cell r="B989" t="str">
            <v>CAMBUÍ - MYRCIA SELLOI - DAP 7</v>
          </cell>
          <cell r="C989" t="str">
            <v>Un</v>
          </cell>
          <cell r="D989">
            <v>509.13</v>
          </cell>
        </row>
        <row r="990">
          <cell r="A990">
            <v>38687</v>
          </cell>
          <cell r="B990" t="str">
            <v>CABREÚVA PARDA - MYROCARPUS FRONDOSUS - DAP 5</v>
          </cell>
          <cell r="C990" t="str">
            <v>Un</v>
          </cell>
          <cell r="D990">
            <v>454.39</v>
          </cell>
        </row>
        <row r="991">
          <cell r="A991">
            <v>38688</v>
          </cell>
          <cell r="B991" t="str">
            <v>CABREÚVA PARDA - MYROCARPUS FRONDOSUS - DAP 7</v>
          </cell>
          <cell r="C991" t="str">
            <v>Un</v>
          </cell>
          <cell r="D991">
            <v>612.96</v>
          </cell>
        </row>
        <row r="992">
          <cell r="A992">
            <v>38689</v>
          </cell>
          <cell r="B992" t="str">
            <v>CABREÚVA - MIROXYLON PERUIFERUM - DAP 5</v>
          </cell>
          <cell r="C992" t="str">
            <v>Un</v>
          </cell>
          <cell r="D992">
            <v>390</v>
          </cell>
        </row>
        <row r="993">
          <cell r="A993">
            <v>38690</v>
          </cell>
          <cell r="B993" t="str">
            <v>CABREÚVA - MIROXYLON PERUIFERUM - DAP 7</v>
          </cell>
          <cell r="C993" t="str">
            <v>Un</v>
          </cell>
          <cell r="D993">
            <v>544.77</v>
          </cell>
        </row>
        <row r="994">
          <cell r="A994">
            <v>38691</v>
          </cell>
          <cell r="B994" t="str">
            <v>BORDÃO DE VELHO - SAMANEA TUBULOSA - DAP 5</v>
          </cell>
          <cell r="C994" t="str">
            <v>Un</v>
          </cell>
          <cell r="D994">
            <v>336.1</v>
          </cell>
        </row>
        <row r="995">
          <cell r="A995">
            <v>38692</v>
          </cell>
          <cell r="B995" t="str">
            <v>BORDÃO DE VELHO - SAMANEA TUBULOSA - DAP 7</v>
          </cell>
          <cell r="C995" t="str">
            <v>Un</v>
          </cell>
          <cell r="D995">
            <v>440.1</v>
          </cell>
        </row>
        <row r="996">
          <cell r="A996">
            <v>38693</v>
          </cell>
          <cell r="B996" t="str">
            <v>PITOMBA - TALISIA ESCULENTA - DAP 5</v>
          </cell>
          <cell r="C996" t="str">
            <v>Un</v>
          </cell>
          <cell r="D996">
            <v>482.32</v>
          </cell>
        </row>
        <row r="997">
          <cell r="A997">
            <v>38694</v>
          </cell>
          <cell r="B997" t="str">
            <v>PITOMBA - TALISIA ESCULENTA - DAP 7</v>
          </cell>
          <cell r="C997" t="str">
            <v>Un</v>
          </cell>
          <cell r="D997">
            <v>582.34</v>
          </cell>
        </row>
        <row r="998">
          <cell r="A998">
            <v>39000</v>
          </cell>
          <cell r="B998" t="str">
            <v>DIVERSOS</v>
          </cell>
          <cell r="D998" t="str">
            <v>.</v>
          </cell>
        </row>
        <row r="999">
          <cell r="A999">
            <v>39010</v>
          </cell>
          <cell r="B999" t="str">
            <v>CERA INCOLOR PARA PISOS</v>
          </cell>
          <cell r="C999" t="str">
            <v>Kg</v>
          </cell>
          <cell r="D999">
            <v>52.61</v>
          </cell>
        </row>
        <row r="1000">
          <cell r="A1000">
            <v>39020</v>
          </cell>
          <cell r="B1000" t="str">
            <v>GALVANIZAÇÃO ELETROLÍTICA (ENTRE 8 E 10 MÍCRONS) EM PEÇAS DE FERRO ACAB. BRANCO</v>
          </cell>
          <cell r="C1000" t="str">
            <v>Kg</v>
          </cell>
          <cell r="D1000">
            <v>4.47</v>
          </cell>
        </row>
        <row r="1001">
          <cell r="A1001">
            <v>39024</v>
          </cell>
          <cell r="B1001" t="str">
            <v>POLIMENTO MECÂNICO EM SUPERFÍCIES DE CONCRETO</v>
          </cell>
          <cell r="C1001" t="str">
            <v>M2</v>
          </cell>
          <cell r="D1001">
            <v>6.95</v>
          </cell>
        </row>
        <row r="1002">
          <cell r="A1002">
            <v>39025</v>
          </cell>
          <cell r="B1002" t="str">
            <v>POLIMENTO DE PISOS</v>
          </cell>
          <cell r="C1002" t="str">
            <v>M2</v>
          </cell>
          <cell r="D1002">
            <v>6.9</v>
          </cell>
        </row>
        <row r="1003">
          <cell r="A1003">
            <v>39031</v>
          </cell>
          <cell r="B1003" t="str">
            <v>RESINA ACRÍLICA PARA PISO GRANILITE ALINKOL, REF. ALINCRIL AB</v>
          </cell>
          <cell r="C1003" t="str">
            <v>L</v>
          </cell>
          <cell r="D1003">
            <v>38.909999999999997</v>
          </cell>
        </row>
        <row r="1004">
          <cell r="A1004">
            <v>39032</v>
          </cell>
          <cell r="B1004" t="str">
            <v>RESINA EPÓXI PARA PISO GRANILITE BI-COMPONENTE (A+B=CONJUNTO DE 18L) ALINKOL, REF. ALINPOXI-VERNIZ</v>
          </cell>
          <cell r="C1004" t="str">
            <v>L</v>
          </cell>
          <cell r="D1004">
            <v>87.47</v>
          </cell>
        </row>
        <row r="1005">
          <cell r="A1005">
            <v>39033</v>
          </cell>
          <cell r="B1005" t="str">
            <v>RESINA POLIURETANO MONOCONPONENTE PARA PISO GRANILITE ALINKOL, REF. ALINFIX PU</v>
          </cell>
          <cell r="C1005" t="str">
            <v>L</v>
          </cell>
          <cell r="D1005">
            <v>96.92</v>
          </cell>
        </row>
        <row r="1006">
          <cell r="A1006">
            <v>39046</v>
          </cell>
          <cell r="B1006" t="str">
            <v>CAIXA DE CONCRETO (ITEM 07.14.00)</v>
          </cell>
          <cell r="C1006" t="str">
            <v>UN</v>
          </cell>
          <cell r="D1006">
            <v>645.54</v>
          </cell>
        </row>
        <row r="1007">
          <cell r="A1007">
            <v>39050</v>
          </cell>
          <cell r="B1007" t="str">
            <v>MASSA DE VIDRACEIRO</v>
          </cell>
          <cell r="C1007" t="str">
            <v>Kg</v>
          </cell>
          <cell r="D1007">
            <v>4.2699999999999996</v>
          </cell>
        </row>
        <row r="1008">
          <cell r="A1008">
            <v>39055</v>
          </cell>
          <cell r="B1008" t="str">
            <v>ADESIVO ESTRUTURAL, BI-COMPONENTE, A BASE DE RESINA EPOXI</v>
          </cell>
          <cell r="C1008" t="str">
            <v>Kg</v>
          </cell>
          <cell r="D1008">
            <v>70.95</v>
          </cell>
        </row>
        <row r="1009">
          <cell r="A1009">
            <v>39060</v>
          </cell>
          <cell r="B1009" t="str">
            <v>PRATELEIRA DE GRANILITE 30MM</v>
          </cell>
          <cell r="C1009" t="str">
            <v>M2</v>
          </cell>
          <cell r="D1009">
            <v>239.15</v>
          </cell>
        </row>
        <row r="1010">
          <cell r="A1010">
            <v>39061</v>
          </cell>
          <cell r="B1010" t="str">
            <v>PRATELEIRA DE GRANILITE 40MM</v>
          </cell>
          <cell r="C1010" t="str">
            <v>M2</v>
          </cell>
          <cell r="D1010">
            <v>304.20999999999998</v>
          </cell>
        </row>
        <row r="1011">
          <cell r="A1011">
            <v>39062</v>
          </cell>
          <cell r="B1011" t="str">
            <v>PRATELEIRA DE GRANILITE 50MM</v>
          </cell>
          <cell r="C1011" t="str">
            <v>M2</v>
          </cell>
          <cell r="D1011">
            <v>265.95999999999998</v>
          </cell>
        </row>
        <row r="1012">
          <cell r="A1012">
            <v>45000</v>
          </cell>
          <cell r="B1012" t="str">
            <v>AQUECIMENTO SOLAR</v>
          </cell>
          <cell r="D1012" t="str">
            <v>.</v>
          </cell>
        </row>
        <row r="1013">
          <cell r="A1013">
            <v>45001</v>
          </cell>
          <cell r="B1013" t="str">
            <v>COLETOR SOLAR PLANO FECHADO (SELO "A" INMETRO)</v>
          </cell>
          <cell r="C1013" t="str">
            <v>M2</v>
          </cell>
          <cell r="D1013">
            <v>1052.51</v>
          </cell>
        </row>
        <row r="1014">
          <cell r="A1014">
            <v>45004</v>
          </cell>
          <cell r="B1014" t="str">
            <v>COLETOR SOLAR PLANO ABERTO (SELO "A" INMETRO)</v>
          </cell>
          <cell r="C1014" t="str">
            <v>M2</v>
          </cell>
          <cell r="D1014">
            <v>214.98</v>
          </cell>
        </row>
        <row r="1015">
          <cell r="A1015">
            <v>45008</v>
          </cell>
          <cell r="B1015" t="str">
            <v>RESERV.TÉRMICO  500L, AÇO AISI 304, BAIXA PRES. C/ SIST. ELETR. P/ AQUEC. AUX. (3000W E 220V-APROX.) - APROV.INMETRO</v>
          </cell>
          <cell r="C1015" t="str">
            <v>L</v>
          </cell>
          <cell r="D1015">
            <v>10.09</v>
          </cell>
        </row>
        <row r="1016">
          <cell r="A1016">
            <v>45010</v>
          </cell>
          <cell r="B1016" t="str">
            <v>RESERV.TÉRMICO  500L, AÇO AISI 304, ALTA PRES. (VASO DE EXP. INCL) P/ AQUEC.AUX.(3000W E 220V-APROX) -APROV.INMETRO</v>
          </cell>
          <cell r="C1016" t="str">
            <v>L</v>
          </cell>
          <cell r="D1016">
            <v>16.54</v>
          </cell>
        </row>
        <row r="1017">
          <cell r="A1017">
            <v>45012</v>
          </cell>
          <cell r="B1017" t="str">
            <v>RESERV.TÉRMICO 2000L, AÇO AISI 304, BAIXA PRES. C/ SIST. ELÉTR. ENTRE 10 E 12KW, P/ AQUECIMENTO AUX. - APROV.INMETRO</v>
          </cell>
          <cell r="C1017" t="str">
            <v>L</v>
          </cell>
          <cell r="D1017">
            <v>16.03</v>
          </cell>
        </row>
        <row r="1018">
          <cell r="A1018">
            <v>45013</v>
          </cell>
          <cell r="B1018" t="str">
            <v>RESERV.TÉRMICO 2000L, AÇO AISI 304, ALTA PRES. (VASO DE EXP. INCL) C/SIST.ELÉT.ENTRE 10 E 12KW, P/AQU.AUX.-APROV.INMETRO</v>
          </cell>
          <cell r="C1018" t="str">
            <v>L</v>
          </cell>
          <cell r="D1018">
            <v>15.51</v>
          </cell>
        </row>
        <row r="1019">
          <cell r="A1019">
            <v>45015</v>
          </cell>
          <cell r="B1019" t="str">
            <v>BOMBA HIDRÁULICA DE CIRCULAÇÃO DE ÁGUAS NOS COLETORES SOLARES</v>
          </cell>
          <cell r="C1019" t="str">
            <v>Un</v>
          </cell>
          <cell r="D1019">
            <v>1361.93</v>
          </cell>
        </row>
        <row r="1020">
          <cell r="A1020">
            <v>45023</v>
          </cell>
          <cell r="B1020" t="str">
            <v>CONJ. DIGITAL ENGLOB. CONTROL. DIFER. DE TEMP. E TERMOST.C/ TIMER P/ACION.PROG,BOMB.HIDR, AQUEC.AUX,ANEL RECIRC.ÁGUA.QU</v>
          </cell>
          <cell r="C1020" t="str">
            <v>Un</v>
          </cell>
          <cell r="D1020">
            <v>599.29</v>
          </cell>
        </row>
        <row r="1021">
          <cell r="A1021">
            <v>45025</v>
          </cell>
          <cell r="B1021" t="str">
            <v>CONJUNTO DE INSTALAÇÃO (MATS E MÃO DE OBRA) P/INSTALAÇÃO E INTERLIG. DOS COMPON. DO SIST. DE AQUECIM. SOLAR ATÉ 1000L</v>
          </cell>
          <cell r="C1021" t="str">
            <v>CJ</v>
          </cell>
          <cell r="D1021">
            <v>13830.35</v>
          </cell>
        </row>
        <row r="1022">
          <cell r="A1022">
            <v>50000</v>
          </cell>
          <cell r="B1022" t="str">
            <v>POSTES</v>
          </cell>
          <cell r="D1022" t="str">
            <v>.</v>
          </cell>
        </row>
        <row r="1023">
          <cell r="A1023">
            <v>50008</v>
          </cell>
          <cell r="B1023" t="str">
            <v>POSTE DE AÇO GALVANIZADO - RETO - FLANGEADO - H= 7,00M</v>
          </cell>
          <cell r="C1023" t="str">
            <v>Un</v>
          </cell>
          <cell r="D1023">
            <v>1213.3900000000001</v>
          </cell>
        </row>
        <row r="1024">
          <cell r="A1024">
            <v>50009</v>
          </cell>
          <cell r="B1024" t="str">
            <v>POSTE DE AÇO GALVANIZADO - RETO - FLANGEADO - H= 5,00M</v>
          </cell>
          <cell r="C1024" t="str">
            <v>Un</v>
          </cell>
          <cell r="D1024">
            <v>764.64</v>
          </cell>
        </row>
        <row r="1025">
          <cell r="A1025">
            <v>50010</v>
          </cell>
          <cell r="B1025" t="str">
            <v>POSTE DE AÇO GALVANIZADO - RETO - ENGASTADO - H= 6,00M LIVRES</v>
          </cell>
          <cell r="C1025" t="str">
            <v>Un</v>
          </cell>
          <cell r="D1025">
            <v>945.61</v>
          </cell>
        </row>
        <row r="1026">
          <cell r="A1026">
            <v>50030</v>
          </cell>
          <cell r="B1026" t="str">
            <v>POSTE DE AÇO GALVANIZADO -CURVO SIMPLES -ENGASTADO -H=7,00M LIVRES</v>
          </cell>
          <cell r="C1026" t="str">
            <v>Un</v>
          </cell>
          <cell r="D1026">
            <v>1258.1400000000001</v>
          </cell>
        </row>
        <row r="1027">
          <cell r="A1027">
            <v>50031</v>
          </cell>
          <cell r="B1027" t="str">
            <v>POSTE DE AÇO GALVANIZADO - CURVO DUPLO - ENGASTADO -H=7,00M LIVRES</v>
          </cell>
          <cell r="C1027" t="str">
            <v>Un</v>
          </cell>
          <cell r="D1027">
            <v>1521.59</v>
          </cell>
        </row>
        <row r="1028">
          <cell r="A1028">
            <v>50032</v>
          </cell>
          <cell r="B1028" t="str">
            <v>POSTE DE AÇO GALVANIZADO - RETO - ENGASTADO - H= 9,00M LIVRES</v>
          </cell>
          <cell r="C1028" t="str">
            <v>Un</v>
          </cell>
          <cell r="D1028">
            <v>1801.19</v>
          </cell>
        </row>
        <row r="1029">
          <cell r="A1029">
            <v>50033</v>
          </cell>
          <cell r="B1029" t="str">
            <v>POSTE DE AÇO GALVANIZADO - RETO - ENGASTADO - H=10,00M LIVRES</v>
          </cell>
          <cell r="C1029" t="str">
            <v>Un</v>
          </cell>
          <cell r="D1029">
            <v>1927.72</v>
          </cell>
        </row>
        <row r="1030">
          <cell r="A1030">
            <v>50800</v>
          </cell>
          <cell r="B1030" t="str">
            <v>CAIXAS DE ENTRADA</v>
          </cell>
          <cell r="D1030" t="str">
            <v>.</v>
          </cell>
        </row>
        <row r="1031">
          <cell r="A1031">
            <v>50826</v>
          </cell>
          <cell r="B1031" t="str">
            <v>CAIXA PARA MEDIDOR TIPO M EXT - (120X90X25)CM</v>
          </cell>
          <cell r="C1031" t="str">
            <v>Un</v>
          </cell>
          <cell r="D1031">
            <v>1650.64</v>
          </cell>
        </row>
        <row r="1032">
          <cell r="A1032">
            <v>50827</v>
          </cell>
          <cell r="B1032" t="str">
            <v>CAIXA PARA MEDIDOR TIPO T - (90X60X25)CM</v>
          </cell>
          <cell r="C1032" t="str">
            <v>Un</v>
          </cell>
          <cell r="D1032">
            <v>614.21</v>
          </cell>
        </row>
        <row r="1033">
          <cell r="A1033">
            <v>50830</v>
          </cell>
          <cell r="B1033" t="str">
            <v>CAIXA VENEZ. TP.-TELEBRÁS - 15X25X10CM</v>
          </cell>
          <cell r="C1033" t="str">
            <v>Un</v>
          </cell>
          <cell r="D1033">
            <v>77.430000000000007</v>
          </cell>
        </row>
        <row r="1034">
          <cell r="A1034">
            <v>51200</v>
          </cell>
          <cell r="B1034" t="str">
            <v>QUADROS</v>
          </cell>
          <cell r="D1034" t="str">
            <v>.</v>
          </cell>
        </row>
        <row r="1035">
          <cell r="A1035">
            <v>51216</v>
          </cell>
          <cell r="B1035" t="str">
            <v>QUADRO DE DISTRIBUIÇÃO DE SOBREPOR C/ PORTA C/ BARRAMENTO CHAPA METÁLICA 100A - 16 DISJUNTORES</v>
          </cell>
          <cell r="C1035" t="str">
            <v>Un</v>
          </cell>
          <cell r="D1035">
            <v>619.88</v>
          </cell>
        </row>
        <row r="1036">
          <cell r="A1036">
            <v>51222</v>
          </cell>
          <cell r="B1036" t="str">
            <v>QUADRO DE DISTRIBUIÇÃO DE SOBREPOR C/ PORTA C/ BARRAMENTO CHAPA METÁLICA 150A - 24 DISJUNTORES</v>
          </cell>
          <cell r="C1036" t="str">
            <v>Un</v>
          </cell>
          <cell r="D1036">
            <v>1241.03</v>
          </cell>
        </row>
        <row r="1037">
          <cell r="A1037">
            <v>51228</v>
          </cell>
          <cell r="B1037" t="str">
            <v>QUADRO DE DISTRIBUIÇÃO DE SOBREPOR C/ PORTA C/ BARRAMENTO CHAPA METÁLICA 100A - 28 DISJUNTORES</v>
          </cell>
          <cell r="C1037" t="str">
            <v>Un</v>
          </cell>
          <cell r="D1037">
            <v>781.92</v>
          </cell>
        </row>
        <row r="1038">
          <cell r="A1038">
            <v>51232</v>
          </cell>
          <cell r="B1038" t="str">
            <v>QUADRO DE DISTRIBUIÇÃO DE SOBREPOR C/ PORTA C/ BARRAMENTO CHAPA METÁLICA 150A - 34 DISJUNTORES</v>
          </cell>
          <cell r="C1038" t="str">
            <v>Un</v>
          </cell>
          <cell r="D1038">
            <v>1326.65</v>
          </cell>
        </row>
        <row r="1039">
          <cell r="A1039">
            <v>51239</v>
          </cell>
          <cell r="B1039" t="str">
            <v>QUADRO DE DISTRIBUIÇÃO DE SOBREPOR C/ PORTA C/ BARRAMENTO CHAPA METÁLICA 150A - 44 DISJUNTORES</v>
          </cell>
          <cell r="C1039" t="str">
            <v>Un</v>
          </cell>
          <cell r="D1039">
            <v>1532.87</v>
          </cell>
        </row>
        <row r="1040">
          <cell r="A1040">
            <v>51241</v>
          </cell>
          <cell r="B1040" t="str">
            <v>QUADRO DE DISTRIBUIÇÃO DE SOBREPOR C/ PORTA C/ BARRAMENTO CHAPA METÁLICA 225A - 70 DISJUNTORES</v>
          </cell>
          <cell r="C1040" t="str">
            <v>Un</v>
          </cell>
          <cell r="D1040">
            <v>3058.29</v>
          </cell>
        </row>
        <row r="1041">
          <cell r="A1041">
            <v>51245</v>
          </cell>
          <cell r="B1041" t="str">
            <v>QUADRO COMANDO METÁLICO PINTADO COM MEDIDAS MÍNIMAS DE 95X60X22 CM</v>
          </cell>
          <cell r="C1041" t="str">
            <v>Un</v>
          </cell>
          <cell r="D1041">
            <v>817.3</v>
          </cell>
        </row>
        <row r="1042">
          <cell r="A1042">
            <v>51250</v>
          </cell>
          <cell r="B1042" t="str">
            <v>CAIXA CHAPA 14 ESMALTADA TIPO "X" - MED. (140X145X25)CM</v>
          </cell>
          <cell r="C1042" t="str">
            <v>Un</v>
          </cell>
          <cell r="D1042">
            <v>2293.23</v>
          </cell>
        </row>
        <row r="1043">
          <cell r="A1043">
            <v>51264</v>
          </cell>
          <cell r="B1043" t="str">
            <v>CAIXA DE MEDIÇÃO TIPO "E" - PADRÃO ELETROPAULO</v>
          </cell>
          <cell r="C1043" t="str">
            <v>Un</v>
          </cell>
          <cell r="D1043">
            <v>212.69</v>
          </cell>
        </row>
        <row r="1044">
          <cell r="A1044">
            <v>51266</v>
          </cell>
          <cell r="B1044" t="str">
            <v>CAIXA TELEFONE INTERNA PADRÃO TELEBRÁS N.2 - 20X20X13,5CM</v>
          </cell>
          <cell r="C1044" t="str">
            <v>Un</v>
          </cell>
          <cell r="D1044">
            <v>84.63</v>
          </cell>
        </row>
        <row r="1045">
          <cell r="A1045">
            <v>51267</v>
          </cell>
          <cell r="B1045" t="str">
            <v>CAIXA TELEFONE INTERNA PADRÃO TELEBRÁS N.3 - 40X40X13,5CM</v>
          </cell>
          <cell r="C1045" t="str">
            <v>Un</v>
          </cell>
          <cell r="D1045">
            <v>187.95</v>
          </cell>
        </row>
        <row r="1046">
          <cell r="A1046">
            <v>51268</v>
          </cell>
          <cell r="B1046" t="str">
            <v>CAIXA TELEFONE INTERNA PADRÃO TELEBRÁS N.4 - 60X60X13,5CM</v>
          </cell>
          <cell r="C1046" t="str">
            <v>Un</v>
          </cell>
          <cell r="D1046">
            <v>345.83</v>
          </cell>
        </row>
        <row r="1047">
          <cell r="A1047">
            <v>51269</v>
          </cell>
          <cell r="B1047" t="str">
            <v>CAIXA TELEFONE INTERNA PADRÃO TELEBRÁS N.5 - 80X80X13,5CM</v>
          </cell>
          <cell r="C1047" t="str">
            <v>Un</v>
          </cell>
          <cell r="D1047">
            <v>577.9</v>
          </cell>
        </row>
        <row r="1048">
          <cell r="A1048">
            <v>51270</v>
          </cell>
          <cell r="B1048" t="str">
            <v>CAIXA TELEFONE INTERNA PADRÃO TELEBRÁS N.6 - 120X120X13,5CM</v>
          </cell>
          <cell r="C1048" t="str">
            <v>Un</v>
          </cell>
          <cell r="D1048">
            <v>1292.8800000000001</v>
          </cell>
        </row>
        <row r="1049">
          <cell r="A1049">
            <v>51271</v>
          </cell>
          <cell r="B1049" t="str">
            <v>CAIXA TELEFONE INTERNA PADRÃO TELEBRÁS N.7 - 150X150X17 CM</v>
          </cell>
          <cell r="C1049" t="str">
            <v>Un</v>
          </cell>
          <cell r="D1049">
            <v>2573.5300000000002</v>
          </cell>
        </row>
        <row r="1050">
          <cell r="A1050">
            <v>51600</v>
          </cell>
          <cell r="B1050" t="str">
            <v>ELETRODUTOS (AÇO GALVANIZADO E CONEXÕES)</v>
          </cell>
          <cell r="D1050" t="str">
            <v>.</v>
          </cell>
        </row>
        <row r="1051">
          <cell r="A1051">
            <v>51602</v>
          </cell>
          <cell r="B1051" t="str">
            <v>CURVA 90 AÇO GALVANIZADO PARA ELETRODUTO - 3/4"</v>
          </cell>
          <cell r="C1051" t="str">
            <v>Un</v>
          </cell>
          <cell r="D1051">
            <v>7.6</v>
          </cell>
        </row>
        <row r="1052">
          <cell r="A1052">
            <v>51605</v>
          </cell>
          <cell r="B1052" t="str">
            <v>CURVA 90 AÇO GALVANIZADO PARA ELETRODUTO - 1.1/2"</v>
          </cell>
          <cell r="C1052" t="str">
            <v>Un</v>
          </cell>
          <cell r="D1052">
            <v>24.23</v>
          </cell>
        </row>
        <row r="1053">
          <cell r="A1053">
            <v>51606</v>
          </cell>
          <cell r="B1053" t="str">
            <v>CURVA 90 AÇO GALVANIZADO PARA ELETRODUTO - 2"</v>
          </cell>
          <cell r="C1053" t="str">
            <v>Un</v>
          </cell>
          <cell r="D1053">
            <v>49.15</v>
          </cell>
        </row>
        <row r="1054">
          <cell r="A1054">
            <v>51607</v>
          </cell>
          <cell r="B1054" t="str">
            <v>CURVA 90 AÇO GALVANIZADO PARA ELETRODUTO - 2.1/2"</v>
          </cell>
          <cell r="C1054" t="str">
            <v>Un</v>
          </cell>
          <cell r="D1054">
            <v>97.84</v>
          </cell>
        </row>
        <row r="1055">
          <cell r="A1055">
            <v>51608</v>
          </cell>
          <cell r="B1055" t="str">
            <v>CURVA 90 AÇO GALVANIZADO PARA ELETRODUTO - 3"</v>
          </cell>
          <cell r="C1055" t="str">
            <v>Un</v>
          </cell>
          <cell r="D1055">
            <v>116.1</v>
          </cell>
        </row>
        <row r="1056">
          <cell r="A1056">
            <v>51610</v>
          </cell>
          <cell r="B1056" t="str">
            <v>CURVA 90 AÇO GALVANIZADO PARA ELETRODUTO - 4"</v>
          </cell>
          <cell r="C1056" t="str">
            <v>Un</v>
          </cell>
          <cell r="D1056">
            <v>206.47</v>
          </cell>
        </row>
        <row r="1057">
          <cell r="A1057">
            <v>51631</v>
          </cell>
          <cell r="B1057" t="str">
            <v>ELETRODUTO DE AÇO GALVANIZADO ELETROLÍTICO TIPO LEVE - ROSCA NBR 8133 - ESP. 1,06MM - 3/4"</v>
          </cell>
          <cell r="C1057" t="str">
            <v>M</v>
          </cell>
          <cell r="D1057">
            <v>11.93</v>
          </cell>
        </row>
        <row r="1058">
          <cell r="A1058">
            <v>51632</v>
          </cell>
          <cell r="B1058" t="str">
            <v>ELETRODUTO DE AÇO GALVANIZADO ELETROLÍTICO TIPO LEVE - ROSCA NBR 8133 - ESP. 1,06MM - 1"</v>
          </cell>
          <cell r="C1058" t="str">
            <v>M</v>
          </cell>
          <cell r="D1058">
            <v>16.48</v>
          </cell>
        </row>
        <row r="1059">
          <cell r="A1059">
            <v>51633</v>
          </cell>
          <cell r="B1059" t="str">
            <v>ELETRODUTO DE AÇO GALVANIZADO ELETROLÍTICO TIPO LEVE - ROSCA NBR 8133 - ESP. 1,06MM - 1 1/4"</v>
          </cell>
          <cell r="C1059" t="str">
            <v>M</v>
          </cell>
          <cell r="D1059">
            <v>17.260000000000002</v>
          </cell>
        </row>
        <row r="1060">
          <cell r="A1060">
            <v>51634</v>
          </cell>
          <cell r="B1060" t="str">
            <v>ELETRODUTO DE AÇO GALVANIZADO ELETROLÍTICO TIPO LEVE - ROSCA NBR 8133 - ESP. 1,06MM - 1 1/2"</v>
          </cell>
          <cell r="C1060" t="str">
            <v>M</v>
          </cell>
          <cell r="D1060">
            <v>19.8</v>
          </cell>
        </row>
        <row r="1061">
          <cell r="A1061">
            <v>51635</v>
          </cell>
          <cell r="B1061" t="str">
            <v>ELETRODUTO DE AÇO GALVANIZADO ELETROLÍTICO TIPO LEVE - ROSCA NBR 8133 - ESP. 1,50MM - 2"</v>
          </cell>
          <cell r="C1061" t="str">
            <v>M</v>
          </cell>
          <cell r="D1061">
            <v>41.31</v>
          </cell>
        </row>
        <row r="1062">
          <cell r="A1062">
            <v>51636</v>
          </cell>
          <cell r="B1062" t="str">
            <v>ELETRODUTO DE AÇO GALVANIZADO ELETROLÍTICO TIPO LEVE - ROSCA NBR 8133 - ESP. 1,50MM - 2 1/2"</v>
          </cell>
          <cell r="C1062" t="str">
            <v>M</v>
          </cell>
          <cell r="D1062">
            <v>50.44</v>
          </cell>
        </row>
        <row r="1063">
          <cell r="A1063">
            <v>51637</v>
          </cell>
          <cell r="B1063" t="str">
            <v>ELETRODUTO DE AÇO GALVANIZADO ELETROLÍTICO TIPO LEVE - ROSCA NBR 8133 - ESP. 1,50MM - 3"</v>
          </cell>
          <cell r="C1063" t="str">
            <v>M</v>
          </cell>
          <cell r="D1063">
            <v>57.05</v>
          </cell>
        </row>
        <row r="1064">
          <cell r="A1064">
            <v>51639</v>
          </cell>
          <cell r="B1064" t="str">
            <v>ELETRODUTO DE AÇO GALVANIZADO ELETROLÍTICO TIPO LEVE - ROSCA NBR 8133 - ESP. 1,50MM - 4"</v>
          </cell>
          <cell r="C1064" t="str">
            <v>M</v>
          </cell>
          <cell r="D1064">
            <v>74.040000000000006</v>
          </cell>
        </row>
        <row r="1065">
          <cell r="A1065">
            <v>51640</v>
          </cell>
          <cell r="B1065" t="str">
            <v>ELETRODUTO DE AÇO GALVANIZADO A FOGO TIPO SEMI-PESADO/MÉDIO ROSCA NBR 8133 - ESP. 1,50MM - 1/2"</v>
          </cell>
          <cell r="C1065" t="str">
            <v>M</v>
          </cell>
          <cell r="D1065">
            <v>18.510000000000002</v>
          </cell>
        </row>
        <row r="1066">
          <cell r="A1066">
            <v>51641</v>
          </cell>
          <cell r="B1066" t="str">
            <v>ELETRODUTO DE AÇO GALVANIZADO A FOGO TIPO SEMI-PESADO/MÉDIO ROSCA NBR 8133 - ESP. 1,50MM - 3/4"</v>
          </cell>
          <cell r="C1066" t="str">
            <v>M</v>
          </cell>
          <cell r="D1066">
            <v>23.15</v>
          </cell>
        </row>
        <row r="1067">
          <cell r="A1067">
            <v>51642</v>
          </cell>
          <cell r="B1067" t="str">
            <v>ELETRODUTO DE AÇO GALVANIZADO A FOGO TIPO SEMI-PESADO/MÉDIO ROSCA NBR 8133 - ESP. 1,50MM - 1"</v>
          </cell>
          <cell r="C1067" t="str">
            <v>M</v>
          </cell>
          <cell r="D1067">
            <v>29.69</v>
          </cell>
        </row>
        <row r="1068">
          <cell r="A1068">
            <v>51643</v>
          </cell>
          <cell r="B1068" t="str">
            <v>ELETRODUTO DE AÇO GALVANIZADO A FOGO TIPO MÉDIO ROSCA NBR 8133 - ESP. 0,90MM - 1 1/4"</v>
          </cell>
          <cell r="C1068" t="str">
            <v>M</v>
          </cell>
          <cell r="D1068">
            <v>25.84</v>
          </cell>
        </row>
        <row r="1069">
          <cell r="A1069">
            <v>51644</v>
          </cell>
          <cell r="B1069" t="str">
            <v>ELETRODUTO DE AÇO GALVANIZADO A FOGO TIPO MÉDIO ROSCA NBR 8133 - ESP. 0,90MM - 1 1/2"</v>
          </cell>
          <cell r="C1069" t="str">
            <v>M</v>
          </cell>
          <cell r="D1069">
            <v>30.12</v>
          </cell>
        </row>
        <row r="1070">
          <cell r="A1070">
            <v>51645</v>
          </cell>
          <cell r="B1070" t="str">
            <v>ELETRODUTO DE AÇO GALVANIZADO A FOGO TIPO MÉDIO ROSCA NBR 8133 - ESP. 0,90MM - 2"</v>
          </cell>
          <cell r="C1070" t="str">
            <v>M</v>
          </cell>
          <cell r="D1070">
            <v>37.619999999999997</v>
          </cell>
        </row>
        <row r="1071">
          <cell r="A1071">
            <v>51646</v>
          </cell>
          <cell r="B1071" t="str">
            <v>ELETRODUTO DE AÇO GALVANIZADO A FOGO TIPO MÉDIO ROSCA NBR 8133 - ESP. 1,20MM - 2 1/2"</v>
          </cell>
          <cell r="C1071" t="str">
            <v>M</v>
          </cell>
          <cell r="D1071">
            <v>64.27</v>
          </cell>
        </row>
        <row r="1072">
          <cell r="A1072">
            <v>51647</v>
          </cell>
          <cell r="B1072" t="str">
            <v>ELETRODUTO DE AÇO GALVANIZADO A FOGO TIPO SEMI-PESADO/MÉDIO ROSCA NBR 8133 - ESP. 1,50MM - 3"</v>
          </cell>
          <cell r="C1072" t="str">
            <v>M</v>
          </cell>
          <cell r="D1072">
            <v>78.89</v>
          </cell>
        </row>
        <row r="1073">
          <cell r="A1073">
            <v>51649</v>
          </cell>
          <cell r="B1073" t="str">
            <v>ELETRODUTO DE AÇO GALVANIZADO A FOGO TIPO SEMI-PESADO/MÉDIO ROSCA NBR 8133 - ESP. 1,50MM - 4"</v>
          </cell>
          <cell r="C1073" t="str">
            <v>M</v>
          </cell>
          <cell r="D1073">
            <v>113.39</v>
          </cell>
        </row>
        <row r="1074">
          <cell r="A1074">
            <v>51651</v>
          </cell>
          <cell r="B1074" t="str">
            <v>LUVA AÇO GALVANIZADO - 3/4"</v>
          </cell>
          <cell r="C1074" t="str">
            <v>Un</v>
          </cell>
          <cell r="D1074">
            <v>1.76</v>
          </cell>
        </row>
        <row r="1075">
          <cell r="A1075">
            <v>51652</v>
          </cell>
          <cell r="B1075" t="str">
            <v>LUVA AÇO GALVANIZADO - 1"</v>
          </cell>
          <cell r="C1075" t="str">
            <v>Un</v>
          </cell>
          <cell r="D1075">
            <v>2.2999999999999998</v>
          </cell>
        </row>
        <row r="1076">
          <cell r="A1076">
            <v>51654</v>
          </cell>
          <cell r="B1076" t="str">
            <v>LUVA AÇO GALVANIZADO - 1.1/2"</v>
          </cell>
          <cell r="C1076" t="str">
            <v>Un</v>
          </cell>
          <cell r="D1076">
            <v>5.25</v>
          </cell>
        </row>
        <row r="1077">
          <cell r="A1077">
            <v>51655</v>
          </cell>
          <cell r="B1077" t="str">
            <v>LUVA DE AÇO GALVANIZADO - 2"</v>
          </cell>
          <cell r="C1077" t="str">
            <v>Un</v>
          </cell>
          <cell r="D1077">
            <v>7.35</v>
          </cell>
        </row>
        <row r="1078">
          <cell r="A1078">
            <v>51656</v>
          </cell>
          <cell r="B1078" t="str">
            <v>LUVA DE AÇO GALVANIZADO - 2.1/2"</v>
          </cell>
          <cell r="C1078" t="str">
            <v>Un</v>
          </cell>
          <cell r="D1078">
            <v>11.08</v>
          </cell>
        </row>
        <row r="1079">
          <cell r="A1079">
            <v>51659</v>
          </cell>
          <cell r="B1079" t="str">
            <v>LUVA DE AÇO GALVANIZADO -  4"</v>
          </cell>
          <cell r="C1079" t="str">
            <v>Un</v>
          </cell>
          <cell r="D1079">
            <v>22.45</v>
          </cell>
        </row>
        <row r="1080">
          <cell r="A1080">
            <v>51674</v>
          </cell>
          <cell r="B1080" t="str">
            <v>CURVA 135 AÇO GALV. - 1.1/2"</v>
          </cell>
          <cell r="C1080" t="str">
            <v>Un</v>
          </cell>
          <cell r="D1080">
            <v>46.24</v>
          </cell>
        </row>
        <row r="1081">
          <cell r="A1081">
            <v>51675</v>
          </cell>
          <cell r="B1081" t="str">
            <v>CURVA 135 AÇO GALV. - 2"</v>
          </cell>
          <cell r="C1081" t="str">
            <v>Un</v>
          </cell>
          <cell r="D1081">
            <v>72.62</v>
          </cell>
        </row>
        <row r="1082">
          <cell r="A1082">
            <v>51676</v>
          </cell>
          <cell r="B1082" t="str">
            <v>CURVA 135 AÇO GALV. - 2.1/2"</v>
          </cell>
          <cell r="C1082" t="str">
            <v>Un</v>
          </cell>
          <cell r="D1082">
            <v>120.68</v>
          </cell>
        </row>
        <row r="1083">
          <cell r="A1083">
            <v>51677</v>
          </cell>
          <cell r="B1083" t="str">
            <v>CURVA 135 AÇO GALV. - 3"</v>
          </cell>
          <cell r="C1083" t="str">
            <v>Un</v>
          </cell>
          <cell r="D1083">
            <v>155.85</v>
          </cell>
        </row>
        <row r="1084">
          <cell r="A1084">
            <v>51678</v>
          </cell>
          <cell r="B1084" t="str">
            <v>CURVA 135 AÇO GALV. - 4"</v>
          </cell>
          <cell r="C1084" t="str">
            <v>Un</v>
          </cell>
          <cell r="D1084">
            <v>315.44</v>
          </cell>
        </row>
        <row r="1085">
          <cell r="A1085">
            <v>52301</v>
          </cell>
          <cell r="B1085" t="str">
            <v>ELETRODUTO DE PVC CORRUGADO REFORÇADO, ANTICHAMA, 1/2"</v>
          </cell>
          <cell r="C1085" t="str">
            <v>M</v>
          </cell>
          <cell r="D1085">
            <v>2.23</v>
          </cell>
        </row>
        <row r="1086">
          <cell r="A1086">
            <v>52302</v>
          </cell>
          <cell r="B1086" t="str">
            <v>ELETRODUTO DE PVC CORRUGADO REFORÇADO, ANTICHAMA, 3/4"</v>
          </cell>
          <cell r="C1086" t="str">
            <v>M</v>
          </cell>
          <cell r="D1086">
            <v>2.84</v>
          </cell>
        </row>
        <row r="1087">
          <cell r="A1087">
            <v>52303</v>
          </cell>
          <cell r="B1087" t="str">
            <v>ELETRODUTO DE PVC CORRUGADO REFORÇADO, ANTICHAMA, 1"</v>
          </cell>
          <cell r="C1087" t="str">
            <v>M</v>
          </cell>
          <cell r="D1087">
            <v>4.05</v>
          </cell>
        </row>
        <row r="1088">
          <cell r="A1088">
            <v>52400</v>
          </cell>
          <cell r="B1088" t="str">
            <v>ELETRODUTOS (PVC E CONEXÕES)</v>
          </cell>
          <cell r="D1088" t="str">
            <v>.</v>
          </cell>
        </row>
        <row r="1089">
          <cell r="A1089">
            <v>52410</v>
          </cell>
          <cell r="B1089" t="str">
            <v>ELETRODUTO FLEXÍVEL DE PVC - 1/2"</v>
          </cell>
          <cell r="C1089" t="str">
            <v>M</v>
          </cell>
          <cell r="D1089">
            <v>1.53</v>
          </cell>
        </row>
        <row r="1090">
          <cell r="A1090">
            <v>52430</v>
          </cell>
          <cell r="B1090" t="str">
            <v>ELETRODUTO DE PVC ROSCÁVEL DN: 1/2"</v>
          </cell>
          <cell r="C1090" t="str">
            <v>M</v>
          </cell>
          <cell r="D1090">
            <v>4.9800000000000004</v>
          </cell>
        </row>
        <row r="1091">
          <cell r="A1091">
            <v>52431</v>
          </cell>
          <cell r="B1091" t="str">
            <v>ELETRODUTO DE PVC ROSCÁVEL DN: 3/4"</v>
          </cell>
          <cell r="C1091" t="str">
            <v>M</v>
          </cell>
          <cell r="D1091">
            <v>6.01</v>
          </cell>
        </row>
        <row r="1092">
          <cell r="A1092">
            <v>52432</v>
          </cell>
          <cell r="B1092" t="str">
            <v>ELETRODUTO DE PVC ROSCÁVEL DN: 1"</v>
          </cell>
          <cell r="C1092" t="str">
            <v>M</v>
          </cell>
          <cell r="D1092">
            <v>8.73</v>
          </cell>
        </row>
        <row r="1093">
          <cell r="A1093">
            <v>52433</v>
          </cell>
          <cell r="B1093" t="str">
            <v>ELETRODUTO DE PVC ROSCÁVEL DN: 1.1/4"</v>
          </cell>
          <cell r="C1093" t="str">
            <v>M</v>
          </cell>
          <cell r="D1093">
            <v>12.89</v>
          </cell>
        </row>
        <row r="1094">
          <cell r="A1094">
            <v>52434</v>
          </cell>
          <cell r="B1094" t="str">
            <v>ELETRODUTO DE PVC ROSCÁVEL DN: 1.1/2"</v>
          </cell>
          <cell r="C1094" t="str">
            <v>M</v>
          </cell>
          <cell r="D1094">
            <v>12.84</v>
          </cell>
        </row>
        <row r="1095">
          <cell r="A1095">
            <v>52435</v>
          </cell>
          <cell r="B1095" t="str">
            <v>ELETRODUTO DE PVC ROSCÁVEL DN: 2"</v>
          </cell>
          <cell r="C1095" t="str">
            <v>M</v>
          </cell>
          <cell r="D1095">
            <v>16.850000000000001</v>
          </cell>
        </row>
        <row r="1096">
          <cell r="A1096">
            <v>52436</v>
          </cell>
          <cell r="B1096" t="str">
            <v>ELETRODUTO DE PVC ROSCÁVEL DN: 2.1/2"</v>
          </cell>
          <cell r="C1096" t="str">
            <v>M</v>
          </cell>
          <cell r="D1096">
            <v>27.66</v>
          </cell>
        </row>
        <row r="1097">
          <cell r="A1097">
            <v>52437</v>
          </cell>
          <cell r="B1097" t="str">
            <v>ELETRODUTO DE PVC ROSCÁVEL DN: 3"</v>
          </cell>
          <cell r="C1097" t="str">
            <v>M</v>
          </cell>
          <cell r="D1097">
            <v>39.75</v>
          </cell>
        </row>
        <row r="1098">
          <cell r="A1098">
            <v>52438</v>
          </cell>
          <cell r="B1098" t="str">
            <v>ELETRODUTO DE PVC ROSCÁVEL DN:4"</v>
          </cell>
          <cell r="C1098" t="str">
            <v>M</v>
          </cell>
          <cell r="D1098">
            <v>57.16</v>
          </cell>
        </row>
        <row r="1099">
          <cell r="A1099">
            <v>52449</v>
          </cell>
          <cell r="B1099" t="str">
            <v>DUTO POLIETILENO FLEXÍVEL ALTA RESIST. - 2"</v>
          </cell>
          <cell r="C1099" t="str">
            <v>M</v>
          </cell>
          <cell r="D1099">
            <v>8.52</v>
          </cell>
        </row>
        <row r="1100">
          <cell r="A1100">
            <v>52451</v>
          </cell>
          <cell r="B1100" t="str">
            <v>DUTO POLIETILENO FLEXÍVEL ALTA RESIST. - 3"</v>
          </cell>
          <cell r="C1100" t="str">
            <v>M</v>
          </cell>
          <cell r="D1100">
            <v>15.11</v>
          </cell>
        </row>
        <row r="1101">
          <cell r="A1101">
            <v>52452</v>
          </cell>
          <cell r="B1101" t="str">
            <v>DUTO POLIETILENO FLEXÍVEL ALTA RESIST. - 4"</v>
          </cell>
          <cell r="C1101" t="str">
            <v>M</v>
          </cell>
          <cell r="D1101">
            <v>19.059999999999999</v>
          </cell>
        </row>
        <row r="1102">
          <cell r="A1102">
            <v>52461</v>
          </cell>
          <cell r="B1102" t="str">
            <v>TUBO METÁLICO FLEXÍVEL REVEST. PVC - 3/4"</v>
          </cell>
          <cell r="C1102" t="str">
            <v>M</v>
          </cell>
          <cell r="D1102">
            <v>10.74</v>
          </cell>
        </row>
        <row r="1103">
          <cell r="A1103">
            <v>52462</v>
          </cell>
          <cell r="B1103" t="str">
            <v>TUBO METÁLICO FLEXÍVEL REVEST. PVC - 1"</v>
          </cell>
          <cell r="C1103" t="str">
            <v>M</v>
          </cell>
          <cell r="D1103">
            <v>12.6</v>
          </cell>
        </row>
        <row r="1104">
          <cell r="A1104">
            <v>52463</v>
          </cell>
          <cell r="B1104" t="str">
            <v>TUBO METÁLICO FLEXÍVEL REVEST. PVC -1.1/2"</v>
          </cell>
          <cell r="C1104" t="str">
            <v>M</v>
          </cell>
          <cell r="D1104">
            <v>23.12</v>
          </cell>
        </row>
        <row r="1105">
          <cell r="A1105">
            <v>52471</v>
          </cell>
          <cell r="B1105" t="str">
            <v>CURVA 90 PVC RÍGIDO P/ ELETR. ROSC. - 25MM (3/4)</v>
          </cell>
          <cell r="C1105" t="str">
            <v>Un</v>
          </cell>
          <cell r="D1105">
            <v>5.81</v>
          </cell>
        </row>
        <row r="1106">
          <cell r="A1106">
            <v>52800</v>
          </cell>
          <cell r="B1106" t="str">
            <v>FIOS E CABOS</v>
          </cell>
          <cell r="D1106" t="str">
            <v>.</v>
          </cell>
        </row>
        <row r="1107">
          <cell r="A1107">
            <v>52805</v>
          </cell>
          <cell r="B1107" t="str">
            <v>CABO 10;00 MM2 - ISOLAMENTO P/ 0;7 KV - FLEXÍVEL</v>
          </cell>
          <cell r="C1107" t="str">
            <v>M</v>
          </cell>
          <cell r="D1107">
            <v>8.2899999999999991</v>
          </cell>
        </row>
        <row r="1108">
          <cell r="A1108">
            <v>52806</v>
          </cell>
          <cell r="B1108" t="str">
            <v>CABO 16;00 MM2 - ISOLAMENTO P/ 0;7 KV - FLEXÍVEL</v>
          </cell>
          <cell r="C1108" t="str">
            <v>M</v>
          </cell>
          <cell r="D1108">
            <v>12.33</v>
          </cell>
        </row>
        <row r="1109">
          <cell r="A1109">
            <v>52807</v>
          </cell>
          <cell r="B1109" t="str">
            <v>CABO 25;00 MM2 - ISOLAMENTO P/ 0;7 KV - FLEXÍVEL</v>
          </cell>
          <cell r="C1109" t="str">
            <v>M</v>
          </cell>
          <cell r="D1109">
            <v>20.100000000000001</v>
          </cell>
        </row>
        <row r="1110">
          <cell r="A1110">
            <v>52808</v>
          </cell>
          <cell r="B1110" t="str">
            <v>CABO 35;00 MM2 - ISOLAMENTO P/ 0;7 KV - FLEXÍVEL</v>
          </cell>
          <cell r="C1110" t="str">
            <v>M</v>
          </cell>
          <cell r="D1110">
            <v>28.52</v>
          </cell>
        </row>
        <row r="1111">
          <cell r="A1111">
            <v>52809</v>
          </cell>
          <cell r="B1111" t="str">
            <v>CABO 50;00 MM2 - ISOLAMENTO P/ 0;7 KV - FLEXÍVEL</v>
          </cell>
          <cell r="C1111" t="str">
            <v>M</v>
          </cell>
          <cell r="D1111">
            <v>40.159999999999997</v>
          </cell>
        </row>
        <row r="1112">
          <cell r="A1112">
            <v>52810</v>
          </cell>
          <cell r="B1112" t="str">
            <v>CABO 70;00 MM2 - ISOLAMENTO P/ 0;7 KV - FLEXÍVEL</v>
          </cell>
          <cell r="C1112" t="str">
            <v>M</v>
          </cell>
          <cell r="D1112">
            <v>54.82</v>
          </cell>
        </row>
        <row r="1113">
          <cell r="A1113">
            <v>52811</v>
          </cell>
          <cell r="B1113" t="str">
            <v>CABO 95;00 MM2 - ISOLAMENTO P/ 0;7 KV - FLEXÍVEL</v>
          </cell>
          <cell r="C1113" t="str">
            <v>M</v>
          </cell>
          <cell r="D1113">
            <v>70.47</v>
          </cell>
        </row>
        <row r="1114">
          <cell r="A1114">
            <v>52812</v>
          </cell>
          <cell r="B1114" t="str">
            <v>CABO 120;00 MM2 - ISOLAMENTO P/ 0;7 KV - FLEXÍVEL</v>
          </cell>
          <cell r="C1114" t="str">
            <v>M</v>
          </cell>
          <cell r="D1114">
            <v>89.93</v>
          </cell>
        </row>
        <row r="1115">
          <cell r="A1115">
            <v>52813</v>
          </cell>
          <cell r="B1115" t="str">
            <v>CABO 150;00 MM2 - ISOLAMENTO P/ 0;7 KV - FLEXÍVEL</v>
          </cell>
          <cell r="C1115" t="str">
            <v>M</v>
          </cell>
          <cell r="D1115">
            <v>108.13</v>
          </cell>
        </row>
        <row r="1116">
          <cell r="A1116">
            <v>52814</v>
          </cell>
          <cell r="B1116" t="str">
            <v>CABO 185;00 MM2 - ISOLAMENTO P/ 0;7 KV - FLEXÍVEL</v>
          </cell>
          <cell r="C1116" t="str">
            <v>M</v>
          </cell>
          <cell r="D1116">
            <v>137.19</v>
          </cell>
        </row>
        <row r="1117">
          <cell r="A1117">
            <v>52815</v>
          </cell>
          <cell r="B1117" t="str">
            <v>CABO 240;00 MM2 - ISOLAMENTO P/ 0;7 KV - FLEXÍVEL</v>
          </cell>
          <cell r="C1117" t="str">
            <v>M</v>
          </cell>
          <cell r="D1117">
            <v>181.62</v>
          </cell>
        </row>
        <row r="1118">
          <cell r="A1118">
            <v>52816</v>
          </cell>
          <cell r="B1118" t="str">
            <v>CABO 300;00 MM2 - ISOLAMENTO P/ 0;7 KV - FLEXÍVEL</v>
          </cell>
          <cell r="C1118" t="str">
            <v>M</v>
          </cell>
          <cell r="D1118">
            <v>267.43</v>
          </cell>
        </row>
        <row r="1119">
          <cell r="A1119">
            <v>52825</v>
          </cell>
          <cell r="B1119" t="str">
            <v>CABO 10;00 MM2 - ISOLAMENTO P/ 1;0 KV - FLEXÍVEL</v>
          </cell>
          <cell r="C1119" t="str">
            <v>M</v>
          </cell>
          <cell r="D1119">
            <v>7.64</v>
          </cell>
        </row>
        <row r="1120">
          <cell r="A1120">
            <v>52826</v>
          </cell>
          <cell r="B1120" t="str">
            <v>CABO 16;00 MM2 - ISOLAMENTO P/ 1;0 KV - FLEXÍVEL</v>
          </cell>
          <cell r="C1120" t="str">
            <v>M</v>
          </cell>
          <cell r="D1120">
            <v>12.22</v>
          </cell>
        </row>
        <row r="1121">
          <cell r="A1121">
            <v>52827</v>
          </cell>
          <cell r="B1121" t="str">
            <v>CABO 25;00 MM2 - ISOLAMENTO P/ 1;0 KV - FLEXÍVEL</v>
          </cell>
          <cell r="C1121" t="str">
            <v>M</v>
          </cell>
          <cell r="D1121">
            <v>17.82</v>
          </cell>
        </row>
        <row r="1122">
          <cell r="A1122">
            <v>52828</v>
          </cell>
          <cell r="B1122" t="str">
            <v>CABO 35;00 MM2 - ISOLAMENTO P/ 1;0 KV - FLEXÍVEL</v>
          </cell>
          <cell r="C1122" t="str">
            <v>M</v>
          </cell>
          <cell r="D1122">
            <v>24.88</v>
          </cell>
        </row>
        <row r="1123">
          <cell r="A1123">
            <v>52829</v>
          </cell>
          <cell r="B1123" t="str">
            <v>CABO 50;00 MM2 - ISOLAMENTO P/ 1;0 KV - FLEXÍVEL</v>
          </cell>
          <cell r="C1123" t="str">
            <v>M</v>
          </cell>
          <cell r="D1123">
            <v>37.82</v>
          </cell>
        </row>
        <row r="1124">
          <cell r="A1124">
            <v>52830</v>
          </cell>
          <cell r="B1124" t="str">
            <v>CABO 70;00 MM2 - ISOLAMENTO P/ 1;0 KV - FLEXÍVEL</v>
          </cell>
          <cell r="C1124" t="str">
            <v>M</v>
          </cell>
          <cell r="D1124">
            <v>53.68</v>
          </cell>
        </row>
        <row r="1125">
          <cell r="A1125">
            <v>52831</v>
          </cell>
          <cell r="B1125" t="str">
            <v>CABO 95;00 MM2 - ISOLAMENTO P/ 1;0 KV - FLEXÍVEL</v>
          </cell>
          <cell r="C1125" t="str">
            <v>M</v>
          </cell>
          <cell r="D1125">
            <v>65.44</v>
          </cell>
        </row>
        <row r="1126">
          <cell r="A1126">
            <v>52832</v>
          </cell>
          <cell r="B1126" t="str">
            <v>CABO 120;00 MM2 - ISOLAMENTO P/ 1;0 KV - FLEXÍVEL</v>
          </cell>
          <cell r="C1126" t="str">
            <v>M</v>
          </cell>
          <cell r="D1126">
            <v>93.96</v>
          </cell>
        </row>
        <row r="1127">
          <cell r="A1127">
            <v>52833</v>
          </cell>
          <cell r="B1127" t="str">
            <v>CABO 150;00 MM2 - ISOLAMENTO P/ 1;0 KV - FLEXÍVEL</v>
          </cell>
          <cell r="C1127" t="str">
            <v>M</v>
          </cell>
          <cell r="D1127">
            <v>113.41</v>
          </cell>
        </row>
        <row r="1128">
          <cell r="A1128">
            <v>52834</v>
          </cell>
          <cell r="B1128" t="str">
            <v>CABO 185;00 MM2 - ISOLAMENTO P/ 1;0 KV - FLEXÍVEL</v>
          </cell>
          <cell r="C1128" t="str">
            <v>M</v>
          </cell>
          <cell r="D1128">
            <v>135.09</v>
          </cell>
        </row>
        <row r="1129">
          <cell r="A1129">
            <v>52835</v>
          </cell>
          <cell r="B1129" t="str">
            <v>CABO 240;00 MM2 - ISOLAMENTO P/ 1;0 KV - FLEXÍVEL</v>
          </cell>
          <cell r="C1129" t="str">
            <v>M</v>
          </cell>
          <cell r="D1129">
            <v>215.73</v>
          </cell>
        </row>
        <row r="1130">
          <cell r="A1130">
            <v>52836</v>
          </cell>
          <cell r="B1130" t="str">
            <v>CABO 300;00 MM2 - ISOLAMENTO P/ 1;0 KV - FLEXÍVEL</v>
          </cell>
          <cell r="C1130" t="str">
            <v>M</v>
          </cell>
          <cell r="D1130">
            <v>281.18</v>
          </cell>
        </row>
        <row r="1131">
          <cell r="A1131">
            <v>52844</v>
          </cell>
          <cell r="B1131" t="str">
            <v>CABO DE COBRE NU -  6,00MM2</v>
          </cell>
          <cell r="C1131" t="str">
            <v>M</v>
          </cell>
          <cell r="D1131">
            <v>5.5</v>
          </cell>
        </row>
        <row r="1132">
          <cell r="A1132">
            <v>52845</v>
          </cell>
          <cell r="B1132" t="str">
            <v>CABO DE COBRE NU - 10,00MM2</v>
          </cell>
          <cell r="C1132" t="str">
            <v>M</v>
          </cell>
          <cell r="D1132">
            <v>6.73</v>
          </cell>
        </row>
        <row r="1133">
          <cell r="A1133">
            <v>52846</v>
          </cell>
          <cell r="B1133" t="str">
            <v>CABO DE COBRE NU - 16,00MM2</v>
          </cell>
          <cell r="C1133" t="str">
            <v>M</v>
          </cell>
          <cell r="D1133">
            <v>12.25</v>
          </cell>
        </row>
        <row r="1134">
          <cell r="A1134">
            <v>52847</v>
          </cell>
          <cell r="B1134" t="str">
            <v>CABO DE COBRE NU - 25,00MM2</v>
          </cell>
          <cell r="C1134" t="str">
            <v>M</v>
          </cell>
          <cell r="D1134">
            <v>17.48</v>
          </cell>
        </row>
        <row r="1135">
          <cell r="A1135">
            <v>52848</v>
          </cell>
          <cell r="B1135" t="str">
            <v>CABO DE COBRE NU - 35,00MM2</v>
          </cell>
          <cell r="C1135" t="str">
            <v>M</v>
          </cell>
          <cell r="D1135">
            <v>26</v>
          </cell>
        </row>
        <row r="1136">
          <cell r="A1136">
            <v>52849</v>
          </cell>
          <cell r="B1136" t="str">
            <v>CABO DE COBRE NU - 50,00MM2</v>
          </cell>
          <cell r="C1136" t="str">
            <v>M</v>
          </cell>
          <cell r="D1136">
            <v>37.299999999999997</v>
          </cell>
        </row>
        <row r="1137">
          <cell r="A1137">
            <v>52850</v>
          </cell>
          <cell r="B1137" t="str">
            <v>CABO DE COBRE NU - 70,00 MM2</v>
          </cell>
          <cell r="C1137" t="str">
            <v>M</v>
          </cell>
          <cell r="D1137">
            <v>51.19</v>
          </cell>
        </row>
        <row r="1138">
          <cell r="A1138">
            <v>52851</v>
          </cell>
          <cell r="B1138" t="str">
            <v>CABO DE COBRE NU - 95,00MM2</v>
          </cell>
          <cell r="C1138" t="str">
            <v>M</v>
          </cell>
          <cell r="D1138">
            <v>88.12</v>
          </cell>
        </row>
        <row r="1139">
          <cell r="A1139">
            <v>52852</v>
          </cell>
          <cell r="B1139" t="str">
            <v>CABO DE COBRE NU - 120,00MM2</v>
          </cell>
          <cell r="C1139" t="str">
            <v>M</v>
          </cell>
          <cell r="D1139">
            <v>93.41</v>
          </cell>
        </row>
        <row r="1140">
          <cell r="A1140">
            <v>52863</v>
          </cell>
          <cell r="B1140" t="str">
            <v>CABO 1;00 MM2 - ISOLAMENTO P/ 0;7 KV - FLEXÍVEL</v>
          </cell>
          <cell r="C1140" t="str">
            <v>M</v>
          </cell>
          <cell r="D1140">
            <v>1.07</v>
          </cell>
        </row>
        <row r="1141">
          <cell r="A1141">
            <v>52864</v>
          </cell>
          <cell r="B1141" t="str">
            <v>CABO 1,50 MM2 - ISOLAMENTO P/ 0,7 KV - FLEXÍVEL</v>
          </cell>
          <cell r="C1141" t="str">
            <v>M</v>
          </cell>
          <cell r="D1141">
            <v>1.27</v>
          </cell>
        </row>
        <row r="1142">
          <cell r="A1142">
            <v>52865</v>
          </cell>
          <cell r="B1142" t="str">
            <v>CABO 2;50 MM2 - ISOLAMENTO P/ 0;7 KV - FLEXÍVEL</v>
          </cell>
          <cell r="C1142" t="str">
            <v>M</v>
          </cell>
          <cell r="D1142">
            <v>1.98</v>
          </cell>
        </row>
        <row r="1143">
          <cell r="A1143">
            <v>52866</v>
          </cell>
          <cell r="B1143" t="str">
            <v>CABO 4;00 MM2 - ISOLAMENTO P/ 0;7 KV - FLEXÍVEL</v>
          </cell>
          <cell r="C1143" t="str">
            <v>M</v>
          </cell>
          <cell r="D1143">
            <v>3.22</v>
          </cell>
        </row>
        <row r="1144">
          <cell r="A1144">
            <v>52867</v>
          </cell>
          <cell r="B1144" t="str">
            <v>CABO 6;00 MM2 - ISOLAMENTO P/ 0;7 KV - FLEXÍVEL</v>
          </cell>
          <cell r="C1144" t="str">
            <v>M</v>
          </cell>
          <cell r="D1144">
            <v>4.82</v>
          </cell>
        </row>
        <row r="1145">
          <cell r="A1145">
            <v>52868</v>
          </cell>
          <cell r="B1145" t="str">
            <v>CABO DE COBRE FLEXÍVEL, ISOLAÇÃO 750 V NÃO HALOGENADO ANTICHAMA-CLASSE 70°C - 1,5MM2</v>
          </cell>
          <cell r="C1145" t="str">
            <v>M</v>
          </cell>
          <cell r="D1145">
            <v>1.18</v>
          </cell>
        </row>
        <row r="1146">
          <cell r="A1146">
            <v>52869</v>
          </cell>
          <cell r="B1146" t="str">
            <v>CABO DE COBRE FLEXÍVEL, ISOLAÇÃO 750 V NÃO HALOGENADO ANTICHAMA-CLASSE 70°C - 2,5MM2</v>
          </cell>
          <cell r="C1146" t="str">
            <v>M</v>
          </cell>
          <cell r="D1146">
            <v>1.94</v>
          </cell>
        </row>
        <row r="1147">
          <cell r="A1147">
            <v>52870</v>
          </cell>
          <cell r="B1147" t="str">
            <v>CABO DE COBRE FLEXÍVEL, ISOLAÇÃO 750 V NÃO HALOGENADO ANTICHAMA-CLASSE 70°C - 4,0MM2</v>
          </cell>
          <cell r="C1147" t="str">
            <v>M</v>
          </cell>
          <cell r="D1147">
            <v>3.18</v>
          </cell>
        </row>
        <row r="1148">
          <cell r="A1148">
            <v>52871</v>
          </cell>
          <cell r="B1148" t="str">
            <v>CABO DE COBRE FLEXÍVEL, ISOLAÇÃO 750 V NÃO HALOGENADO ANTICHAMA-CLASSE 70°C - 6,0MM2</v>
          </cell>
          <cell r="C1148" t="str">
            <v>M</v>
          </cell>
          <cell r="D1148">
            <v>4.26</v>
          </cell>
        </row>
        <row r="1149">
          <cell r="A1149">
            <v>52874</v>
          </cell>
          <cell r="B1149" t="str">
            <v>CABO 1;50 MM2 - ISOLAMENTO P/ 1;0 KV - FLEXÍVEL</v>
          </cell>
          <cell r="C1149" t="str">
            <v>M</v>
          </cell>
          <cell r="D1149">
            <v>0.98</v>
          </cell>
        </row>
        <row r="1150">
          <cell r="A1150">
            <v>52875</v>
          </cell>
          <cell r="B1150" t="str">
            <v>CABO 2;50 MM2 - ISOLAMENTO P/ 1;0 KV - FLEXÍVEL</v>
          </cell>
          <cell r="C1150" t="str">
            <v>M</v>
          </cell>
          <cell r="D1150">
            <v>2.3199999999999998</v>
          </cell>
        </row>
        <row r="1151">
          <cell r="A1151">
            <v>52876</v>
          </cell>
          <cell r="B1151" t="str">
            <v>CABO 4;00 MM2 - ISOLAMENTO P/ 1;0 KV - FLEXÍVEL</v>
          </cell>
          <cell r="C1151" t="str">
            <v>M</v>
          </cell>
          <cell r="D1151">
            <v>3.55</v>
          </cell>
        </row>
        <row r="1152">
          <cell r="A1152">
            <v>52877</v>
          </cell>
          <cell r="B1152" t="str">
            <v>CABO 6;00 MM2 - ISOLAMENTO P/ 1;0 KV - FLEXÍVEL</v>
          </cell>
          <cell r="C1152" t="str">
            <v>M</v>
          </cell>
          <cell r="D1152">
            <v>4.8899999999999997</v>
          </cell>
        </row>
        <row r="1153">
          <cell r="A1153">
            <v>52882</v>
          </cell>
          <cell r="B1153" t="str">
            <v>FIO TELEFÔNICO INT. TIPO FI-60 TRANÇADO</v>
          </cell>
          <cell r="C1153" t="str">
            <v>M</v>
          </cell>
          <cell r="D1153">
            <v>0.43</v>
          </cell>
        </row>
        <row r="1154">
          <cell r="A1154">
            <v>52883</v>
          </cell>
          <cell r="B1154" t="str">
            <v>FIO TELEFÔNICO EXT. TIPO FE-100 PARALELO</v>
          </cell>
          <cell r="C1154" t="str">
            <v>M</v>
          </cell>
          <cell r="D1154">
            <v>1.2</v>
          </cell>
        </row>
        <row r="1155">
          <cell r="A1155">
            <v>52898</v>
          </cell>
          <cell r="B1155" t="str">
            <v>CABO MÉDIA TENSÃO 12/20KV - 1X35MM2</v>
          </cell>
          <cell r="C1155" t="str">
            <v>M</v>
          </cell>
          <cell r="D1155">
            <v>66.13</v>
          </cell>
        </row>
        <row r="1156">
          <cell r="A1156">
            <v>52900</v>
          </cell>
          <cell r="B1156" t="str">
            <v>CABO</v>
          </cell>
          <cell r="D1156" t="str">
            <v>.</v>
          </cell>
        </row>
        <row r="1157">
          <cell r="A1157">
            <v>52910</v>
          </cell>
          <cell r="B1157" t="str">
            <v>CABO FLEXÍVEL PVC 500V - 2 COND.  1,50MM2</v>
          </cell>
          <cell r="C1157" t="str">
            <v>M</v>
          </cell>
          <cell r="D1157">
            <v>3.25</v>
          </cell>
        </row>
        <row r="1158">
          <cell r="A1158">
            <v>52912</v>
          </cell>
          <cell r="B1158" t="str">
            <v>CABO FLEXÍVEL PVC 500V - 2 COND.  4,00MM2</v>
          </cell>
          <cell r="C1158" t="str">
            <v>M</v>
          </cell>
          <cell r="D1158">
            <v>8.6199999999999992</v>
          </cell>
        </row>
        <row r="1159">
          <cell r="A1159">
            <v>52915</v>
          </cell>
          <cell r="B1159" t="str">
            <v>CABO FLEXÍVEL PVC 500V - 3 COND.  1,50MM2</v>
          </cell>
          <cell r="C1159" t="str">
            <v>M</v>
          </cell>
          <cell r="D1159">
            <v>4.63</v>
          </cell>
        </row>
        <row r="1160">
          <cell r="A1160">
            <v>52916</v>
          </cell>
          <cell r="B1160" t="str">
            <v>CABO FLEXÍVEL PVC 500V - 3 COND.  2,50MM2</v>
          </cell>
          <cell r="C1160" t="str">
            <v>M</v>
          </cell>
          <cell r="D1160">
            <v>7.26</v>
          </cell>
        </row>
        <row r="1161">
          <cell r="A1161">
            <v>52920</v>
          </cell>
          <cell r="B1161" t="str">
            <v>CABO FLEXÍVEL PVC 500V - 4 COND.  1,50MM2</v>
          </cell>
          <cell r="C1161" t="str">
            <v>M</v>
          </cell>
          <cell r="D1161">
            <v>5.63</v>
          </cell>
        </row>
        <row r="1162">
          <cell r="A1162">
            <v>53200</v>
          </cell>
          <cell r="B1162" t="str">
            <v>CHAVE</v>
          </cell>
          <cell r="D1162" t="str">
            <v>.</v>
          </cell>
        </row>
        <row r="1163">
          <cell r="A1163">
            <v>53250</v>
          </cell>
          <cell r="B1163" t="str">
            <v>CHAVE MAGNÉTICA TRIFÁSICA - 220V - 5 HP</v>
          </cell>
          <cell r="C1163" t="str">
            <v>Un</v>
          </cell>
          <cell r="D1163">
            <v>269.99</v>
          </cell>
        </row>
        <row r="1164">
          <cell r="A1164">
            <v>53261</v>
          </cell>
          <cell r="B1164" t="str">
            <v>CHAVE NH COM BASE E FUSÍVEIS - 3X125A</v>
          </cell>
          <cell r="C1164" t="str">
            <v>Un</v>
          </cell>
          <cell r="D1164">
            <v>258.10000000000002</v>
          </cell>
        </row>
        <row r="1165">
          <cell r="A1165">
            <v>53263</v>
          </cell>
          <cell r="B1165" t="str">
            <v>CHAVE NH COM BASE E FUSÍVEIS - 3X250A</v>
          </cell>
          <cell r="C1165" t="str">
            <v>Un</v>
          </cell>
          <cell r="D1165">
            <v>741.81</v>
          </cell>
        </row>
        <row r="1166">
          <cell r="A1166">
            <v>53265</v>
          </cell>
          <cell r="B1166" t="str">
            <v>CHAVE NH COM BASE E FUSÍVEIS - 3X400A</v>
          </cell>
          <cell r="C1166" t="str">
            <v>Un</v>
          </cell>
          <cell r="D1166">
            <v>1062.6600000000001</v>
          </cell>
        </row>
        <row r="1167">
          <cell r="A1167">
            <v>53266</v>
          </cell>
          <cell r="B1167" t="str">
            <v>CHAVE NH COM BASE E FUSÍVEIS - 3X630A</v>
          </cell>
          <cell r="C1167" t="str">
            <v>Un</v>
          </cell>
          <cell r="D1167">
            <v>1470.97</v>
          </cell>
        </row>
        <row r="1168">
          <cell r="A1168">
            <v>53268</v>
          </cell>
          <cell r="B1168" t="str">
            <v>CHAVE SECCIONADORA ROTATIVA - 3X63A (PACCO)</v>
          </cell>
          <cell r="C1168" t="str">
            <v>Un</v>
          </cell>
          <cell r="D1168">
            <v>297.08</v>
          </cell>
        </row>
        <row r="1169">
          <cell r="A1169">
            <v>53270</v>
          </cell>
          <cell r="B1169" t="str">
            <v>CHAVE SECCIONADORA ROTATIVA - 3X16A (PACCO)</v>
          </cell>
          <cell r="C1169" t="str">
            <v>Un</v>
          </cell>
          <cell r="D1169">
            <v>149.76</v>
          </cell>
        </row>
        <row r="1170">
          <cell r="A1170">
            <v>53271</v>
          </cell>
          <cell r="B1170" t="str">
            <v>CHAVE SECCIONADORA ROTATIVA - 3X25A (PACCO)</v>
          </cell>
          <cell r="C1170" t="str">
            <v>Un</v>
          </cell>
          <cell r="D1170">
            <v>166.11</v>
          </cell>
        </row>
        <row r="1171">
          <cell r="A1171">
            <v>53275</v>
          </cell>
          <cell r="B1171" t="str">
            <v>CHAVE SECCIONADORA TRIP. ABERTURA SOB CARGA - 125A/525V - SEM FUSÍVEIS</v>
          </cell>
          <cell r="C1171" t="str">
            <v>Un</v>
          </cell>
          <cell r="D1171">
            <v>293.51</v>
          </cell>
        </row>
        <row r="1172">
          <cell r="A1172">
            <v>53277</v>
          </cell>
          <cell r="B1172" t="str">
            <v>CHAVE SECCIONADORA TRIP. ABERTURA SOB CARGA - 250A/500V - SEM FUSÍVEIS</v>
          </cell>
          <cell r="C1172" t="str">
            <v>Un</v>
          </cell>
          <cell r="D1172">
            <v>726.12</v>
          </cell>
        </row>
        <row r="1173">
          <cell r="A1173">
            <v>53279</v>
          </cell>
          <cell r="B1173" t="str">
            <v>CHAVE SECCIONADORA TRIP. ABERTURA SOB CARGA - 400A/500V - SEM FUSÍVEIS</v>
          </cell>
          <cell r="C1173" t="str">
            <v>Un</v>
          </cell>
          <cell r="D1173">
            <v>999.2</v>
          </cell>
        </row>
        <row r="1174">
          <cell r="A1174">
            <v>53280</v>
          </cell>
          <cell r="B1174" t="str">
            <v>CHAVE SECCIONADORA TRIP. ABERTURA SOB CARGA - 630A/600V - SEM FUSÍVEIS</v>
          </cell>
          <cell r="C1174" t="str">
            <v>Un</v>
          </cell>
          <cell r="D1174">
            <v>1799.64</v>
          </cell>
        </row>
        <row r="1175">
          <cell r="A1175">
            <v>53281</v>
          </cell>
          <cell r="B1175" t="str">
            <v>CHAVE SELETORA COM 3 POSIÇÕES - 10 A</v>
          </cell>
          <cell r="C1175" t="str">
            <v>Un</v>
          </cell>
          <cell r="D1175">
            <v>35.81</v>
          </cell>
        </row>
        <row r="1176">
          <cell r="A1176">
            <v>53288</v>
          </cell>
          <cell r="B1176" t="str">
            <v>CHAVE SECCIONADORA TRIP. ABERTURA SOB CARGA-SECA-250A/600V</v>
          </cell>
          <cell r="C1176" t="str">
            <v>Un</v>
          </cell>
          <cell r="D1176">
            <v>1733.18</v>
          </cell>
        </row>
        <row r="1177">
          <cell r="A1177">
            <v>53289</v>
          </cell>
          <cell r="B1177" t="str">
            <v>CHAVE SECCIONADORA TRIP. ABERTURA SOB CARGA-SECA-400A/600V</v>
          </cell>
          <cell r="C1177" t="str">
            <v>Un</v>
          </cell>
          <cell r="D1177">
            <v>2369.38</v>
          </cell>
        </row>
        <row r="1178">
          <cell r="A1178">
            <v>53290</v>
          </cell>
          <cell r="B1178" t="str">
            <v>CHAVE SECCIONADORA TRIP. ABERTURA SOB CARGA-SECA-630A/600V</v>
          </cell>
          <cell r="C1178" t="str">
            <v>Un</v>
          </cell>
          <cell r="D1178">
            <v>4061.62</v>
          </cell>
        </row>
        <row r="1179">
          <cell r="A1179">
            <v>53600</v>
          </cell>
          <cell r="B1179" t="str">
            <v>BASES E FUSIVEIS</v>
          </cell>
          <cell r="D1179" t="str">
            <v>.</v>
          </cell>
        </row>
        <row r="1180">
          <cell r="A1180">
            <v>53622</v>
          </cell>
          <cell r="B1180" t="str">
            <v>FUSÍVEL TIPO NH00 - 125A</v>
          </cell>
          <cell r="C1180" t="str">
            <v>Un</v>
          </cell>
          <cell r="D1180">
            <v>28.85</v>
          </cell>
        </row>
        <row r="1181">
          <cell r="A1181">
            <v>53625</v>
          </cell>
          <cell r="B1181" t="str">
            <v>FUSÍVEL TIPO NH1 - 250 A</v>
          </cell>
          <cell r="C1181" t="str">
            <v>Un</v>
          </cell>
          <cell r="D1181">
            <v>59.97</v>
          </cell>
        </row>
        <row r="1182">
          <cell r="A1182">
            <v>53628</v>
          </cell>
          <cell r="B1182" t="str">
            <v>FUSÍVEL TIPO NH2 - 400A</v>
          </cell>
          <cell r="C1182" t="str">
            <v>Un</v>
          </cell>
          <cell r="D1182">
            <v>94.31</v>
          </cell>
        </row>
        <row r="1183">
          <cell r="A1183">
            <v>53631</v>
          </cell>
          <cell r="B1183" t="str">
            <v>FUSÍVEL TIPO NH1 - 200A</v>
          </cell>
          <cell r="C1183" t="str">
            <v>Un</v>
          </cell>
          <cell r="D1183">
            <v>70.28</v>
          </cell>
        </row>
        <row r="1184">
          <cell r="A1184">
            <v>53632</v>
          </cell>
          <cell r="B1184" t="str">
            <v>FUSÍVEL TIPO NH2 - 355A</v>
          </cell>
          <cell r="C1184" t="str">
            <v>Un</v>
          </cell>
          <cell r="D1184">
            <v>96.74</v>
          </cell>
        </row>
        <row r="1185">
          <cell r="A1185">
            <v>53633</v>
          </cell>
          <cell r="B1185" t="str">
            <v>FUSÍVEL TIPO NH3 - 630A</v>
          </cell>
          <cell r="C1185" t="str">
            <v>Un</v>
          </cell>
          <cell r="D1185">
            <v>145.46</v>
          </cell>
        </row>
        <row r="1186">
          <cell r="A1186">
            <v>53634</v>
          </cell>
          <cell r="B1186" t="str">
            <v>FUSÍVEL TIPO NH4 - 800/1250A</v>
          </cell>
          <cell r="C1186" t="str">
            <v>Un</v>
          </cell>
          <cell r="D1186">
            <v>842.17</v>
          </cell>
        </row>
        <row r="1187">
          <cell r="A1187">
            <v>53645</v>
          </cell>
          <cell r="B1187" t="str">
            <v>FUSÍVEL TIPO DIAZED - RÁPIDO RETARDO - 2X25A</v>
          </cell>
          <cell r="C1187" t="str">
            <v>UN</v>
          </cell>
          <cell r="D1187">
            <v>5.37</v>
          </cell>
        </row>
        <row r="1188">
          <cell r="A1188">
            <v>53646</v>
          </cell>
          <cell r="B1188" t="str">
            <v>FUSÍVEL 1000 VDC, 15 A</v>
          </cell>
          <cell r="C1188" t="str">
            <v>Un</v>
          </cell>
          <cell r="D1188">
            <v>14.96</v>
          </cell>
        </row>
        <row r="1189">
          <cell r="A1189">
            <v>53660</v>
          </cell>
          <cell r="B1189" t="str">
            <v>BASE PARA FUSÍVEIS DIAZED - 2/25A</v>
          </cell>
          <cell r="C1189" t="str">
            <v>Un</v>
          </cell>
          <cell r="D1189">
            <v>18.809999999999999</v>
          </cell>
        </row>
        <row r="1190">
          <cell r="A1190">
            <v>53662</v>
          </cell>
          <cell r="B1190" t="str">
            <v>BASE PARA FUSÍVEIS DIAZED - 35/63A</v>
          </cell>
          <cell r="C1190" t="str">
            <v>Un</v>
          </cell>
          <cell r="D1190">
            <v>31.9</v>
          </cell>
        </row>
        <row r="1191">
          <cell r="A1191">
            <v>53670</v>
          </cell>
          <cell r="B1191" t="str">
            <v>BASE PARA FUSÍVEIS NH - 125A UNIPOLAR</v>
          </cell>
          <cell r="C1191" t="str">
            <v>Un</v>
          </cell>
          <cell r="D1191">
            <v>29.95</v>
          </cell>
        </row>
        <row r="1192">
          <cell r="A1192">
            <v>53675</v>
          </cell>
          <cell r="B1192" t="str">
            <v>BASE PARA FUSÍVEIS NH - 250A UNIPOLAR</v>
          </cell>
          <cell r="C1192" t="str">
            <v>Un</v>
          </cell>
          <cell r="D1192">
            <v>114.97</v>
          </cell>
        </row>
        <row r="1193">
          <cell r="A1193">
            <v>53680</v>
          </cell>
          <cell r="B1193" t="str">
            <v>BASE PARA FUSÍVEIS NH - 400A UNIPOLAR</v>
          </cell>
          <cell r="C1193" t="str">
            <v>Un</v>
          </cell>
          <cell r="D1193">
            <v>165.66</v>
          </cell>
        </row>
        <row r="1194">
          <cell r="A1194">
            <v>53681</v>
          </cell>
          <cell r="B1194" t="str">
            <v>BASE PARA FUSÍVEIS NH TAM 03 - 425/630A UNIPOLAR</v>
          </cell>
          <cell r="C1194" t="str">
            <v>Un</v>
          </cell>
          <cell r="D1194">
            <v>239.47</v>
          </cell>
        </row>
        <row r="1195">
          <cell r="A1195">
            <v>53682</v>
          </cell>
          <cell r="B1195" t="str">
            <v>BASE PARA FUSÍVEIS NH TAM 04 - 800/1250A UNIPOLAR</v>
          </cell>
          <cell r="C1195" t="str">
            <v>Un</v>
          </cell>
          <cell r="D1195">
            <v>781.03</v>
          </cell>
        </row>
        <row r="1196">
          <cell r="A1196">
            <v>53683</v>
          </cell>
          <cell r="B1196" t="str">
            <v>ISOLADOR DE POLIÉSTER INTERNO BAIXA TENSÃO - (15X20)MM</v>
          </cell>
          <cell r="C1196" t="str">
            <v>Un</v>
          </cell>
          <cell r="D1196">
            <v>5.78</v>
          </cell>
        </row>
        <row r="1197">
          <cell r="A1197">
            <v>53684</v>
          </cell>
          <cell r="B1197" t="str">
            <v>ISOLADOR DE POLIÉSTER INTERNO BAIXA TENSÃO - (40X50)MM</v>
          </cell>
          <cell r="C1197" t="str">
            <v>Un</v>
          </cell>
          <cell r="D1197">
            <v>23.78</v>
          </cell>
        </row>
        <row r="1198">
          <cell r="A1198">
            <v>53685</v>
          </cell>
          <cell r="B1198" t="str">
            <v>ISOLADOR DE POLIÉSTER INTERNO BAIXA TENSÃO - (60X60)MM</v>
          </cell>
          <cell r="C1198" t="str">
            <v>Un</v>
          </cell>
          <cell r="D1198">
            <v>29.57</v>
          </cell>
        </row>
        <row r="1199">
          <cell r="A1199">
            <v>53686</v>
          </cell>
          <cell r="B1199" t="str">
            <v>ISOLADOR DE POLIÉSTER INTERNO BAIXA TENSÃO - (60X75)MM</v>
          </cell>
          <cell r="C1199" t="str">
            <v>Un</v>
          </cell>
          <cell r="D1199">
            <v>43.71</v>
          </cell>
        </row>
        <row r="1200">
          <cell r="A1200">
            <v>54000</v>
          </cell>
          <cell r="B1200" t="str">
            <v>BARRAMENTO</v>
          </cell>
          <cell r="D1200" t="str">
            <v>.</v>
          </cell>
        </row>
        <row r="1201">
          <cell r="A1201">
            <v>54020</v>
          </cell>
          <cell r="B1201" t="str">
            <v>BARRA DE COBRE ELETROLÍTICO CHATA MED. 1/4"X1/16" (6,35X1,58MM)</v>
          </cell>
          <cell r="C1201" t="str">
            <v>M</v>
          </cell>
          <cell r="D1201">
            <v>9.24</v>
          </cell>
        </row>
        <row r="1202">
          <cell r="A1202">
            <v>54022</v>
          </cell>
          <cell r="B1202" t="str">
            <v>BARRA DE COBRE ELETROLÍTICO CHATA MED. 3/8"X3/32" (9,52X2,38MM)</v>
          </cell>
          <cell r="C1202" t="str">
            <v>M</v>
          </cell>
          <cell r="D1202">
            <v>19.61</v>
          </cell>
        </row>
        <row r="1203">
          <cell r="A1203">
            <v>54024</v>
          </cell>
          <cell r="B1203" t="str">
            <v>BARRAMENTO DE COBRE PARA 100A - 15X3MM</v>
          </cell>
          <cell r="C1203" t="str">
            <v>M</v>
          </cell>
          <cell r="D1203">
            <v>54.19</v>
          </cell>
        </row>
        <row r="1204">
          <cell r="A1204">
            <v>54026</v>
          </cell>
          <cell r="B1204" t="str">
            <v>BARRAMENTO DE COBRE PARA 150A - 20X4MM</v>
          </cell>
          <cell r="C1204" t="str">
            <v>M</v>
          </cell>
          <cell r="D1204">
            <v>113.67</v>
          </cell>
        </row>
        <row r="1205">
          <cell r="A1205">
            <v>54028</v>
          </cell>
          <cell r="B1205" t="str">
            <v>BARRAMENTO DE COBRE PARA 200A - 25X4MM</v>
          </cell>
          <cell r="C1205" t="str">
            <v>M</v>
          </cell>
          <cell r="D1205">
            <v>128.72</v>
          </cell>
        </row>
        <row r="1206">
          <cell r="A1206">
            <v>54030</v>
          </cell>
          <cell r="B1206" t="str">
            <v>BARRAMENTO DE COBRE PARA 400A - 40X7MM</v>
          </cell>
          <cell r="C1206" t="str">
            <v>M</v>
          </cell>
          <cell r="D1206">
            <v>302.08999999999997</v>
          </cell>
        </row>
        <row r="1207">
          <cell r="A1207">
            <v>54031</v>
          </cell>
          <cell r="B1207" t="str">
            <v>BARRAMENTO DE COBRE PARA 600A - 7X60MM</v>
          </cell>
          <cell r="C1207" t="str">
            <v>M</v>
          </cell>
          <cell r="D1207">
            <v>469.63</v>
          </cell>
        </row>
        <row r="1208">
          <cell r="A1208">
            <v>54032</v>
          </cell>
          <cell r="B1208" t="str">
            <v>BARRAMENTO DE COBRE PARA 800A - 10X80MM</v>
          </cell>
          <cell r="C1208" t="str">
            <v>M</v>
          </cell>
          <cell r="D1208">
            <v>714.21</v>
          </cell>
        </row>
        <row r="1209">
          <cell r="A1209">
            <v>54033</v>
          </cell>
          <cell r="B1209" t="str">
            <v>BARRAMENTO DE COBRE PARA 1000A - 10X100MM</v>
          </cell>
          <cell r="C1209" t="str">
            <v>M</v>
          </cell>
          <cell r="D1209">
            <v>975.38</v>
          </cell>
        </row>
        <row r="1210">
          <cell r="A1210">
            <v>54034</v>
          </cell>
          <cell r="B1210" t="str">
            <v>BARRAMENTO DE COBRE PARA 1200A - 9,5X127MM</v>
          </cell>
          <cell r="C1210" t="str">
            <v>M</v>
          </cell>
          <cell r="D1210">
            <v>1126.81</v>
          </cell>
        </row>
        <row r="1211">
          <cell r="A1211">
            <v>54035</v>
          </cell>
          <cell r="B1211" t="str">
            <v>BARRA DE COBRE ELETROLÍTICO CHATA MED. 6"X3/8" (152X9,52MM)</v>
          </cell>
          <cell r="C1211" t="str">
            <v>M</v>
          </cell>
          <cell r="D1211">
            <v>1312.67</v>
          </cell>
        </row>
        <row r="1212">
          <cell r="A1212">
            <v>54100</v>
          </cell>
          <cell r="B1212" t="str">
            <v>INSUMOS BÁSICOS</v>
          </cell>
          <cell r="D1212" t="str">
            <v>.</v>
          </cell>
        </row>
        <row r="1213">
          <cell r="A1213">
            <v>54101</v>
          </cell>
          <cell r="B1213" t="str">
            <v>DISJUNTOR DE PROTEÇÃO DIFERENCIAL RESIDUAL - 30MA/230V - 2 PÓLOS - 16A</v>
          </cell>
          <cell r="C1213" t="str">
            <v>Un</v>
          </cell>
          <cell r="D1213">
            <v>698.36</v>
          </cell>
        </row>
        <row r="1214">
          <cell r="A1214">
            <v>54102</v>
          </cell>
          <cell r="B1214" t="str">
            <v>DISJUNTOR DE PROTEÇÃO DIFERENCIAL RESIDUAL - 30MA/230V - 2 PÓLOS - 20A</v>
          </cell>
          <cell r="C1214" t="str">
            <v>Un</v>
          </cell>
          <cell r="D1214">
            <v>540.24</v>
          </cell>
        </row>
        <row r="1215">
          <cell r="A1215">
            <v>54103</v>
          </cell>
          <cell r="B1215" t="str">
            <v>DISJUNTOR DE PROTEÇÃO DIFERENCIAL RESIDUAL - 30MA/240V - 2 PÓLOS  - 25A</v>
          </cell>
          <cell r="C1215" t="str">
            <v>Un</v>
          </cell>
          <cell r="D1215">
            <v>713.78</v>
          </cell>
        </row>
        <row r="1216">
          <cell r="A1216">
            <v>54104</v>
          </cell>
          <cell r="B1216" t="str">
            <v>DISJUNTOR DE PROTEÇÃO DIFERENCIAL RESIDUAL - 30MA/230V - 2 PÓLOS - 32A</v>
          </cell>
          <cell r="C1216" t="str">
            <v>Un</v>
          </cell>
          <cell r="D1216">
            <v>430.38</v>
          </cell>
        </row>
        <row r="1217">
          <cell r="A1217">
            <v>54106</v>
          </cell>
          <cell r="B1217" t="str">
            <v>DISJUNTOR DE PROTEÇÃO DIFERENCIAL RESIDUAL - 30MA/240V - 2 PÓLOS - 40A</v>
          </cell>
          <cell r="C1217" t="str">
            <v>Un</v>
          </cell>
          <cell r="D1217">
            <v>708.74</v>
          </cell>
        </row>
        <row r="1218">
          <cell r="A1218">
            <v>54107</v>
          </cell>
          <cell r="B1218" t="str">
            <v>DISJUNTOR DE PROTEÇÃO DIFERENCIAL RESIDUAL - 30MA/240V - 2 PÓLOS - 63 A</v>
          </cell>
          <cell r="C1218" t="str">
            <v>Un</v>
          </cell>
          <cell r="D1218">
            <v>783.88</v>
          </cell>
        </row>
        <row r="1219">
          <cell r="A1219">
            <v>54111</v>
          </cell>
          <cell r="B1219" t="str">
            <v>DISJUNTOR DE PROTEÇÃO DIFERENCIAL RESIDUAL - 30MA/240V - 3 PÓLOS - 63A</v>
          </cell>
          <cell r="C1219" t="str">
            <v>Un</v>
          </cell>
          <cell r="D1219">
            <v>1092.58</v>
          </cell>
        </row>
        <row r="1220">
          <cell r="A1220">
            <v>54112</v>
          </cell>
          <cell r="B1220" t="str">
            <v>INTERRUPTOR DIFERENCIAL 4P - 30MA/380V - 40A</v>
          </cell>
          <cell r="C1220" t="str">
            <v>Un</v>
          </cell>
          <cell r="D1220">
            <v>308.3</v>
          </cell>
        </row>
        <row r="1221">
          <cell r="A1221">
            <v>54115</v>
          </cell>
          <cell r="B1221" t="str">
            <v>INTERRUPTOR DIFERENCIAL 2P - 30 MA / 220/240V - 63A</v>
          </cell>
          <cell r="C1221" t="str">
            <v>Un</v>
          </cell>
          <cell r="D1221">
            <v>216.5</v>
          </cell>
        </row>
        <row r="1222">
          <cell r="A1222">
            <v>54116</v>
          </cell>
          <cell r="B1222" t="str">
            <v>INTERRUPTOR DIFERENCIAL 4P - 30MA/380V - 63A</v>
          </cell>
          <cell r="C1222" t="str">
            <v>Un</v>
          </cell>
          <cell r="D1222">
            <v>364.98</v>
          </cell>
        </row>
        <row r="1223">
          <cell r="A1223">
            <v>54117</v>
          </cell>
          <cell r="B1223" t="str">
            <v>INTERRUPTOR DIFERENCIAL 4P - 30MA/380V - 80A</v>
          </cell>
          <cell r="C1223" t="str">
            <v>Un</v>
          </cell>
          <cell r="D1223">
            <v>399.91</v>
          </cell>
        </row>
        <row r="1224">
          <cell r="A1224">
            <v>54118</v>
          </cell>
          <cell r="B1224" t="str">
            <v>INTERRUPTOR DIFERENCIAL 4P - 30MA/380V - 100A</v>
          </cell>
          <cell r="C1224" t="str">
            <v>Un</v>
          </cell>
          <cell r="D1224">
            <v>358.62</v>
          </cell>
        </row>
        <row r="1225">
          <cell r="A1225">
            <v>54119</v>
          </cell>
          <cell r="B1225" t="str">
            <v>INTERRUPTOR DIFERENCIAL 4P - 30MA/380V - 125A</v>
          </cell>
          <cell r="C1225" t="str">
            <v>Un</v>
          </cell>
          <cell r="D1225">
            <v>2095.14</v>
          </cell>
        </row>
        <row r="1226">
          <cell r="A1226">
            <v>54126</v>
          </cell>
          <cell r="B1226" t="str">
            <v>INTERRUPTOR DIFERENCIAL 4P - 300MA/380V - 63A</v>
          </cell>
          <cell r="C1226" t="str">
            <v>Un</v>
          </cell>
          <cell r="D1226">
            <v>361.45</v>
          </cell>
        </row>
        <row r="1227">
          <cell r="A1227">
            <v>54127</v>
          </cell>
          <cell r="B1227" t="str">
            <v>INTERRUPTOR DIFERENCIAL 4P - 300MA/380V - 80A</v>
          </cell>
          <cell r="C1227" t="str">
            <v>Un</v>
          </cell>
          <cell r="D1227">
            <v>398.29</v>
          </cell>
        </row>
        <row r="1228">
          <cell r="A1228">
            <v>54128</v>
          </cell>
          <cell r="B1228" t="str">
            <v>INTERRUPTOR DIFERENCIAL 4P - 300MA/380V - 100A</v>
          </cell>
          <cell r="C1228" t="str">
            <v>Un</v>
          </cell>
          <cell r="D1228">
            <v>374.57</v>
          </cell>
        </row>
        <row r="1229">
          <cell r="A1229">
            <v>54129</v>
          </cell>
          <cell r="B1229" t="str">
            <v>INTERRUPTOR DIFERENCIAL 4P - 300MA/380V - 125A</v>
          </cell>
          <cell r="C1229" t="str">
            <v>Un</v>
          </cell>
          <cell r="D1229">
            <v>2227.86</v>
          </cell>
        </row>
        <row r="1230">
          <cell r="A1230">
            <v>54400</v>
          </cell>
          <cell r="B1230" t="str">
            <v>DISJUNTORES</v>
          </cell>
          <cell r="D1230" t="str">
            <v>.</v>
          </cell>
        </row>
        <row r="1231">
          <cell r="A1231">
            <v>54410</v>
          </cell>
          <cell r="B1231" t="str">
            <v>DISJUNTOR TERMOMAGNÉTICO -INDUSTRIAL DE BAIXA TENSÃO (NEMA) BIPOLAR DE 15A</v>
          </cell>
          <cell r="C1231" t="str">
            <v>Un</v>
          </cell>
          <cell r="D1231">
            <v>135.08000000000001</v>
          </cell>
        </row>
        <row r="1232">
          <cell r="A1232">
            <v>54450</v>
          </cell>
          <cell r="B1232" t="str">
            <v>MINI DISJUNTOR - TIPO EUROPEU (IEC) - UNIPOLAR DE 6/25A</v>
          </cell>
          <cell r="C1232" t="str">
            <v>Un</v>
          </cell>
          <cell r="D1232">
            <v>17.98</v>
          </cell>
        </row>
        <row r="1233">
          <cell r="A1233">
            <v>54451</v>
          </cell>
          <cell r="B1233" t="str">
            <v>MINI DISJUNTOR - TIPO EUROPEU (IEC) - UNIPOLAR DE 32/50A</v>
          </cell>
          <cell r="C1233" t="str">
            <v>Un</v>
          </cell>
          <cell r="D1233">
            <v>14.04</v>
          </cell>
        </row>
        <row r="1234">
          <cell r="A1234">
            <v>54452</v>
          </cell>
          <cell r="B1234" t="str">
            <v>MINI DISJUNTOR - TIPO EUROPEU (IEC) - BIPOLAR DE 6/25A</v>
          </cell>
          <cell r="C1234" t="str">
            <v>Un</v>
          </cell>
          <cell r="D1234">
            <v>56.39</v>
          </cell>
        </row>
        <row r="1235">
          <cell r="A1235">
            <v>54453</v>
          </cell>
          <cell r="B1235" t="str">
            <v>MINI DISJUNTOR - TIPO EUROPEU (IEC) - BIPOLAR DE 32/50A</v>
          </cell>
          <cell r="C1235" t="str">
            <v>Un</v>
          </cell>
          <cell r="D1235">
            <v>51.67</v>
          </cell>
        </row>
        <row r="1236">
          <cell r="A1236">
            <v>54454</v>
          </cell>
          <cell r="B1236" t="str">
            <v>MINI DISJUNTOR - TIPO EUROPEU (IEC) - TRIPOLAR DE 6/25A</v>
          </cell>
          <cell r="C1236" t="str">
            <v>Un</v>
          </cell>
          <cell r="D1236">
            <v>82.42</v>
          </cell>
        </row>
        <row r="1237">
          <cell r="A1237">
            <v>54455</v>
          </cell>
          <cell r="B1237" t="str">
            <v>MINI DISJUNTOR - TIPO EUROPEU (IEC) - TRIPOLAR DE 32/50A</v>
          </cell>
          <cell r="C1237" t="str">
            <v>Un</v>
          </cell>
          <cell r="D1237">
            <v>63.05</v>
          </cell>
        </row>
        <row r="1238">
          <cell r="A1238">
            <v>54456</v>
          </cell>
          <cell r="B1238" t="str">
            <v>DISJUNTOR DE POTÊNCIA BAIXA TENSÃO TRIP. A SECO 600V-1600A</v>
          </cell>
          <cell r="C1238" t="str">
            <v>Un</v>
          </cell>
          <cell r="D1238">
            <v>30079.34</v>
          </cell>
        </row>
        <row r="1239">
          <cell r="A1239">
            <v>54457</v>
          </cell>
          <cell r="B1239" t="str">
            <v>DISJUNTOR DE POTÊNCIA BAIXA TENSÃO TRIP. A SECO 600V-2500A</v>
          </cell>
          <cell r="C1239" t="str">
            <v>Un</v>
          </cell>
          <cell r="D1239">
            <v>85318.53</v>
          </cell>
        </row>
        <row r="1240">
          <cell r="A1240">
            <v>54458</v>
          </cell>
          <cell r="B1240" t="str">
            <v>DISJUNTOR DE POTÊNCIA BAIXA TENSÃO TRIP. A SECO 600V-1000A</v>
          </cell>
          <cell r="C1240" t="str">
            <v>Un</v>
          </cell>
          <cell r="D1240">
            <v>26065.91</v>
          </cell>
        </row>
        <row r="1241">
          <cell r="A1241">
            <v>54459</v>
          </cell>
          <cell r="B1241" t="str">
            <v>DISJUNTOR DE POTÊNCIA BAIXA TENSÃO TRIP. A SECO 600V-800A</v>
          </cell>
          <cell r="C1241" t="str">
            <v>Un</v>
          </cell>
          <cell r="D1241">
            <v>40327.17</v>
          </cell>
        </row>
        <row r="1242">
          <cell r="A1242">
            <v>54460</v>
          </cell>
          <cell r="B1242" t="str">
            <v>DISJUNTOR DE POTÊNCIA BAIXA TENSÃO TRIP. A SECO 600V-1250A</v>
          </cell>
          <cell r="C1242" t="str">
            <v>Un</v>
          </cell>
          <cell r="D1242">
            <v>34684.879999999997</v>
          </cell>
        </row>
        <row r="1243">
          <cell r="A1243">
            <v>54461</v>
          </cell>
          <cell r="B1243" t="str">
            <v>DISJUNTOR DE POTÊNCIA BAIXA TENSÃO TRIP. A SECO 600V-2000A</v>
          </cell>
          <cell r="C1243" t="str">
            <v>Un</v>
          </cell>
          <cell r="D1243">
            <v>43336.07</v>
          </cell>
        </row>
        <row r="1244">
          <cell r="A1244">
            <v>54462</v>
          </cell>
          <cell r="B1244" t="str">
            <v>DISJUNTOR DE POTÊNCIA BAIXA TENSÃO TRIP. A SECO 600V-3200A</v>
          </cell>
          <cell r="C1244" t="str">
            <v>Un</v>
          </cell>
          <cell r="D1244">
            <v>84307.49</v>
          </cell>
        </row>
        <row r="1245">
          <cell r="A1245">
            <v>54470</v>
          </cell>
          <cell r="B1245" t="str">
            <v>DISJUNTOR CX. MOLD. BIP. - DISP. TERMOMAG. AJUST. - 100A</v>
          </cell>
          <cell r="C1245" t="str">
            <v>Un</v>
          </cell>
          <cell r="D1245">
            <v>1285.75</v>
          </cell>
        </row>
        <row r="1246">
          <cell r="A1246">
            <v>54472</v>
          </cell>
          <cell r="B1246" t="str">
            <v>DISJUNTOR CX. MOLD. BIP. - DISP. TERMOMAG. AJUST. - 150A</v>
          </cell>
          <cell r="C1246" t="str">
            <v>Un</v>
          </cell>
          <cell r="D1246">
            <v>2848.9</v>
          </cell>
        </row>
        <row r="1247">
          <cell r="A1247">
            <v>54474</v>
          </cell>
          <cell r="B1247" t="str">
            <v>DISJUNTOR CX. MOLD. BIP. - DISP. TERMOMAG. AJUST. - 200A</v>
          </cell>
          <cell r="C1247" t="str">
            <v>Un</v>
          </cell>
          <cell r="D1247">
            <v>5769.71</v>
          </cell>
        </row>
        <row r="1248">
          <cell r="A1248">
            <v>54476</v>
          </cell>
          <cell r="B1248" t="str">
            <v>DISJUNTOR CX. MOLD. BIP. - DISP. TERMOMAG. AJUST. - 250A</v>
          </cell>
          <cell r="C1248" t="str">
            <v>Un</v>
          </cell>
          <cell r="D1248">
            <v>6157.91</v>
          </cell>
        </row>
        <row r="1249">
          <cell r="A1249">
            <v>54485</v>
          </cell>
          <cell r="B1249" t="str">
            <v>DISJUNTOR CX. MOLD. TRIP.  C/ DISPARADOR TÉRMICO AJUSTÁVEL E MAGNÉTICO FIXO - 100A</v>
          </cell>
          <cell r="C1249" t="str">
            <v>Un</v>
          </cell>
          <cell r="D1249">
            <v>1138.03</v>
          </cell>
        </row>
        <row r="1250">
          <cell r="A1250">
            <v>54486</v>
          </cell>
          <cell r="B1250" t="str">
            <v>DISJUNTOR CX. MOLD. TRIP.  C/ DISPARADOR TÉRMICO AJUSTÁVEL E MAGNÉTICO FIXO - 125A</v>
          </cell>
          <cell r="C1250" t="str">
            <v>Un</v>
          </cell>
          <cell r="D1250">
            <v>1138.02</v>
          </cell>
        </row>
        <row r="1251">
          <cell r="A1251">
            <v>54487</v>
          </cell>
          <cell r="B1251" t="str">
            <v>DISJUNTOR CX. MOLD. TRIP.  C/ DISPARADOR TÉRMICO AJUSTÁVEL E MAGNÉTICO FIXO - 150A</v>
          </cell>
          <cell r="C1251" t="str">
            <v>Un</v>
          </cell>
          <cell r="D1251">
            <v>1129.33</v>
          </cell>
        </row>
        <row r="1252">
          <cell r="A1252">
            <v>54489</v>
          </cell>
          <cell r="B1252" t="str">
            <v>DISJUNTOR CX. MOLD. TRIP. - DISP. TERMOMAG. AJUST. - 200A</v>
          </cell>
          <cell r="C1252" t="str">
            <v>Un</v>
          </cell>
          <cell r="D1252">
            <v>2166.42</v>
          </cell>
        </row>
        <row r="1253">
          <cell r="A1253">
            <v>54491</v>
          </cell>
          <cell r="B1253" t="str">
            <v>DISJUNTOR CX. MOLD. TRIP. - DISP. TERMOMAG. AJUST. - 250A</v>
          </cell>
          <cell r="C1253" t="str">
            <v>Un</v>
          </cell>
          <cell r="D1253">
            <v>2166.42</v>
          </cell>
        </row>
        <row r="1254">
          <cell r="A1254">
            <v>54492</v>
          </cell>
          <cell r="B1254" t="str">
            <v>DISJUNTOR CX. MOLD. TRIP. - DISP. TERMOMAG. AJUST. - 300A</v>
          </cell>
          <cell r="C1254" t="str">
            <v>Un</v>
          </cell>
          <cell r="D1254">
            <v>2166.4699999999998</v>
          </cell>
        </row>
        <row r="1255">
          <cell r="A1255">
            <v>54494</v>
          </cell>
          <cell r="B1255" t="str">
            <v>DISJUNTOR CX. MOLD. TRIP. - DISP. TERMOMAG. AJUST. - 400A</v>
          </cell>
          <cell r="C1255" t="str">
            <v>Un</v>
          </cell>
          <cell r="D1255">
            <v>2168.2600000000002</v>
          </cell>
        </row>
        <row r="1256">
          <cell r="A1256">
            <v>54495</v>
          </cell>
          <cell r="B1256" t="str">
            <v>DISJUNTOR CX. MOLD. TRIP. - DISP. TERMOMAG. AJUST. - 450A</v>
          </cell>
          <cell r="C1256" t="str">
            <v>Un</v>
          </cell>
          <cell r="D1256">
            <v>3854.08</v>
          </cell>
        </row>
        <row r="1257">
          <cell r="A1257">
            <v>54497</v>
          </cell>
          <cell r="B1257" t="str">
            <v>DISJUNTOR CX. MOLD. TRIP. - DISP. TERMOMAG. AJUST. - 630A</v>
          </cell>
          <cell r="C1257" t="str">
            <v>Un</v>
          </cell>
          <cell r="D1257">
            <v>3907.8</v>
          </cell>
        </row>
        <row r="1258">
          <cell r="A1258">
            <v>54500</v>
          </cell>
          <cell r="B1258" t="str">
            <v>COMPONENTES DE PAINEIS</v>
          </cell>
          <cell r="D1258" t="str">
            <v>.</v>
          </cell>
        </row>
        <row r="1259">
          <cell r="A1259">
            <v>54501</v>
          </cell>
          <cell r="B1259" t="str">
            <v>MINI DISJUNTOR - TIPO EUROPEU (IEC) - BIPOLAR DE 100A</v>
          </cell>
          <cell r="C1259" t="str">
            <v>Un</v>
          </cell>
          <cell r="D1259">
            <v>1145.31</v>
          </cell>
        </row>
        <row r="1260">
          <cell r="A1260">
            <v>54502</v>
          </cell>
          <cell r="B1260" t="str">
            <v>MINI DISJUNTOR - TIPO EUROPEU (IEC) - BIPOLAR DE 125A</v>
          </cell>
          <cell r="C1260" t="str">
            <v>Un</v>
          </cell>
          <cell r="D1260">
            <v>980.41</v>
          </cell>
        </row>
        <row r="1261">
          <cell r="A1261">
            <v>54511</v>
          </cell>
          <cell r="B1261" t="str">
            <v>VOLTÍMETRO 250V - 96X96MM</v>
          </cell>
          <cell r="C1261" t="str">
            <v>Un</v>
          </cell>
          <cell r="D1261">
            <v>140.9</v>
          </cell>
        </row>
        <row r="1262">
          <cell r="A1262">
            <v>54533</v>
          </cell>
          <cell r="B1262" t="str">
            <v>SINALIZADOR LUMINOSO COM LÂMPADA LED, 220V - 22MM</v>
          </cell>
          <cell r="C1262" t="str">
            <v>Un</v>
          </cell>
          <cell r="D1262">
            <v>139.94999999999999</v>
          </cell>
        </row>
        <row r="1263">
          <cell r="A1263">
            <v>54534</v>
          </cell>
          <cell r="B1263" t="str">
            <v>SINALIZADOR LUMINOSO COM LÂMPADA LED, 220V - 30MM</v>
          </cell>
          <cell r="C1263" t="str">
            <v>Un</v>
          </cell>
          <cell r="D1263">
            <v>145.96</v>
          </cell>
        </row>
        <row r="1264">
          <cell r="A1264">
            <v>54540</v>
          </cell>
          <cell r="B1264" t="str">
            <v>CONTATOR TRIPOLAR 220V - 12A - COM CONTATOS AUXILIARES DE DOIS PARES</v>
          </cell>
          <cell r="C1264" t="str">
            <v>Un</v>
          </cell>
          <cell r="D1264">
            <v>304.32</v>
          </cell>
        </row>
        <row r="1265">
          <cell r="A1265">
            <v>54541</v>
          </cell>
          <cell r="B1265" t="str">
            <v>CONTATOR TRIPOLAR 220V - 25A - COM CONTATOS AUXILIARES DE DOIS PARES</v>
          </cell>
          <cell r="C1265" t="str">
            <v>Un</v>
          </cell>
          <cell r="D1265">
            <v>373.04</v>
          </cell>
        </row>
        <row r="1266">
          <cell r="A1266">
            <v>54542</v>
          </cell>
          <cell r="B1266" t="str">
            <v>CONTATOR TRIPOLAR 220V - 40A - COM CONTATOS AUXILIARES DE DOIS PARES</v>
          </cell>
          <cell r="C1266" t="str">
            <v>Un</v>
          </cell>
          <cell r="D1266">
            <v>792.01</v>
          </cell>
        </row>
        <row r="1267">
          <cell r="A1267">
            <v>54543</v>
          </cell>
          <cell r="B1267" t="str">
            <v>CONTATOR TRIPOLAR 220V - 65A - COM CONTATOS AUXILIARES DE DOIS PARES</v>
          </cell>
          <cell r="C1267" t="str">
            <v>Un</v>
          </cell>
          <cell r="D1267">
            <v>1214.3900000000001</v>
          </cell>
        </row>
        <row r="1268">
          <cell r="A1268">
            <v>54550</v>
          </cell>
          <cell r="B1268" t="str">
            <v>RELÉ BIMETÁLICO SOBRECARGA AJUSTE 06 - 12,50A</v>
          </cell>
          <cell r="C1268" t="str">
            <v>Un</v>
          </cell>
          <cell r="D1268">
            <v>198.78</v>
          </cell>
        </row>
        <row r="1269">
          <cell r="A1269">
            <v>54551</v>
          </cell>
          <cell r="B1269" t="str">
            <v>RELÉ BIMETÁLICO SOBRECARGA AJUSTE 16 - 25A</v>
          </cell>
          <cell r="C1269" t="str">
            <v>Un</v>
          </cell>
          <cell r="D1269">
            <v>312.64</v>
          </cell>
        </row>
        <row r="1270">
          <cell r="A1270">
            <v>54552</v>
          </cell>
          <cell r="B1270" t="str">
            <v>RELÉ BIMETÁLICO SOBRECARGA AJUSTE 25 - 40A</v>
          </cell>
          <cell r="C1270" t="str">
            <v>Un</v>
          </cell>
          <cell r="D1270">
            <v>233.79</v>
          </cell>
        </row>
        <row r="1271">
          <cell r="A1271">
            <v>54560</v>
          </cell>
          <cell r="B1271" t="str">
            <v>RELÉ DE TEMPO ELETRÔNICO AJUSTE 6 - 60S</v>
          </cell>
          <cell r="C1271" t="str">
            <v>Un</v>
          </cell>
          <cell r="D1271">
            <v>97.29</v>
          </cell>
        </row>
        <row r="1272">
          <cell r="A1272">
            <v>54576</v>
          </cell>
          <cell r="B1272" t="str">
            <v>SUPORTE DE FIXAÇÃO PARA 2 DISJUNTORES GERAL</v>
          </cell>
          <cell r="C1272" t="str">
            <v>Un</v>
          </cell>
          <cell r="D1272">
            <v>2.83</v>
          </cell>
        </row>
        <row r="1273">
          <cell r="A1273">
            <v>54580</v>
          </cell>
          <cell r="B1273" t="str">
            <v>DISPOSITIVO DE PROTEÇÃO CONTRA SURTOS ELÉTRICOS-275V / 15A</v>
          </cell>
          <cell r="C1273" t="str">
            <v>Un</v>
          </cell>
          <cell r="D1273">
            <v>47.97</v>
          </cell>
        </row>
        <row r="1274">
          <cell r="A1274">
            <v>54581</v>
          </cell>
          <cell r="B1274" t="str">
            <v>DPS - DISPOSITIVO DE PROTEÇÃO CONTRA SURTOS – 45KA – 500 VOLTS - CORRENTE CONTÍNUA - CLASSE II - P/ SISTEMA FOTOVOLTÁICO</v>
          </cell>
          <cell r="C1274" t="str">
            <v>Un</v>
          </cell>
          <cell r="D1274">
            <v>242.86</v>
          </cell>
        </row>
        <row r="1275">
          <cell r="A1275">
            <v>54582</v>
          </cell>
          <cell r="B1275" t="str">
            <v>DPS - DISPOSITIVO DE PROTEÇÃO CONTRA SURTOS – 45KA – 1000 VOLTS - CORRENTE CONTÍNUA - CLASSE II - P/ SISTEMA FOTOVOLTÁICO</v>
          </cell>
          <cell r="C1275" t="str">
            <v>Un</v>
          </cell>
          <cell r="D1275">
            <v>263.02999999999997</v>
          </cell>
        </row>
        <row r="1276">
          <cell r="A1276">
            <v>54583</v>
          </cell>
          <cell r="B1276" t="str">
            <v>DPS, 1000 VDC, 40 KA - CLASSE I</v>
          </cell>
          <cell r="C1276" t="str">
            <v>Un</v>
          </cell>
          <cell r="D1276">
            <v>287.95</v>
          </cell>
        </row>
        <row r="1277">
          <cell r="A1277">
            <v>54800</v>
          </cell>
          <cell r="B1277" t="str">
            <v>CAIXAS DE PASSAGEM E CONDULETES</v>
          </cell>
          <cell r="D1277" t="str">
            <v>.</v>
          </cell>
        </row>
        <row r="1278">
          <cell r="A1278">
            <v>54801</v>
          </cell>
          <cell r="B1278" t="str">
            <v>CAIXA DE FERRO ESTAMPADO - 3"X3"</v>
          </cell>
          <cell r="C1278" t="str">
            <v>Un</v>
          </cell>
          <cell r="D1278">
            <v>3.77</v>
          </cell>
        </row>
        <row r="1279">
          <cell r="A1279">
            <v>54802</v>
          </cell>
          <cell r="B1279" t="str">
            <v>CAIXA DE FERRO ESTAMPADO - 4"X4"</v>
          </cell>
          <cell r="C1279" t="str">
            <v>Un</v>
          </cell>
          <cell r="D1279">
            <v>6.39</v>
          </cell>
        </row>
        <row r="1280">
          <cell r="A1280">
            <v>54803</v>
          </cell>
          <cell r="B1280" t="str">
            <v>CAIXA DE FERRO ESTAMPADO - 4"X2"</v>
          </cell>
          <cell r="C1280" t="str">
            <v>Un</v>
          </cell>
          <cell r="D1280">
            <v>4.17</v>
          </cell>
        </row>
        <row r="1281">
          <cell r="A1281">
            <v>54804</v>
          </cell>
          <cell r="B1281" t="str">
            <v>CAIXA DE PASSAGEM EM CHAPA DE AÇO ESMALTADO N. 20 FUNDO MÓVEL - 2"</v>
          </cell>
          <cell r="C1281" t="str">
            <v>Un</v>
          </cell>
          <cell r="D1281">
            <v>3.32</v>
          </cell>
        </row>
        <row r="1282">
          <cell r="A1282">
            <v>54805</v>
          </cell>
          <cell r="B1282" t="str">
            <v>CAIXA ALUMÍNIO 10X10CM - ALTA -  TAMPA LATÃO - P/ TOMADAS</v>
          </cell>
          <cell r="C1282" t="str">
            <v>Un</v>
          </cell>
          <cell r="D1282">
            <v>50.22</v>
          </cell>
        </row>
        <row r="1283">
          <cell r="A1283">
            <v>54810</v>
          </cell>
          <cell r="B1283" t="str">
            <v>CAIXA DE PASSAGEM E LIGAÇÃO EM PVC 7,5 X 7,5 X 5,0CM (3"X3") SEM PLACA</v>
          </cell>
          <cell r="C1283" t="str">
            <v>Un</v>
          </cell>
          <cell r="D1283">
            <v>5.33</v>
          </cell>
        </row>
        <row r="1284">
          <cell r="A1284">
            <v>54811</v>
          </cell>
          <cell r="B1284" t="str">
            <v>CAIXA DE PASSAGEM E LIGAÇÃO EM PVC OCTOGONAL FUNDO MÓVEL 10 X10CM</v>
          </cell>
          <cell r="C1284" t="str">
            <v>Un</v>
          </cell>
          <cell r="D1284">
            <v>6.16</v>
          </cell>
        </row>
        <row r="1285">
          <cell r="A1285">
            <v>54812</v>
          </cell>
          <cell r="B1285" t="str">
            <v>CAIXA DE PVC 10 X10 X 5CM</v>
          </cell>
          <cell r="C1285" t="str">
            <v>Un</v>
          </cell>
          <cell r="D1285">
            <v>5.91</v>
          </cell>
        </row>
        <row r="1286">
          <cell r="A1286">
            <v>54813</v>
          </cell>
          <cell r="B1286" t="str">
            <v>CAIXA DE PVC 10 X 5 X 5CM</v>
          </cell>
          <cell r="C1286" t="str">
            <v>Un</v>
          </cell>
          <cell r="D1286">
            <v>3.28</v>
          </cell>
        </row>
        <row r="1287">
          <cell r="A1287">
            <v>54824</v>
          </cell>
          <cell r="B1287" t="str">
            <v>CAIXA DE PASSAGEM EM CHAPA METÁLICA DE SOBREPOR COM PORTA E FECHADURA -40X40X15CM- USO PARA TELEFONIA, PADRÃO TELEBRAS</v>
          </cell>
          <cell r="C1287" t="str">
            <v>Un</v>
          </cell>
          <cell r="D1287">
            <v>305.12</v>
          </cell>
        </row>
        <row r="1288">
          <cell r="A1288">
            <v>54826</v>
          </cell>
          <cell r="B1288" t="str">
            <v>CAIXA DE PASSAGEM EM CHAPA METÁLICA DE SOBREPOR C/ PORTA E FECHADURA - 50X50X15CM - USO P/ TELEFONIA, PADRÃO TELEBRAS</v>
          </cell>
          <cell r="C1288" t="str">
            <v>Un</v>
          </cell>
          <cell r="D1288">
            <v>343.76</v>
          </cell>
        </row>
        <row r="1289">
          <cell r="A1289">
            <v>54840</v>
          </cell>
          <cell r="B1289" t="str">
            <v>CAIXA DE PAS. TAMP. PARAF. - 20X20X10CM</v>
          </cell>
          <cell r="C1289" t="str">
            <v>Un</v>
          </cell>
          <cell r="D1289">
            <v>35.549999999999997</v>
          </cell>
        </row>
        <row r="1290">
          <cell r="A1290">
            <v>54842</v>
          </cell>
          <cell r="B1290" t="str">
            <v>CAIXA DE PASSAGEM EM CHAPA DE AÇO DE SOBREPOR COM TAMPA APARAFUSADA - MED. (30X30X12)CM</v>
          </cell>
          <cell r="C1290" t="str">
            <v>Un</v>
          </cell>
          <cell r="D1290">
            <v>61.17</v>
          </cell>
        </row>
        <row r="1291">
          <cell r="A1291">
            <v>54844</v>
          </cell>
          <cell r="B1291" t="str">
            <v>CAIXA DE PASSAGEM EM CHAPA DE AÇO DE SOBREPOR COM TAMPA APARAFUSADA - MED. (40X40X15)CM</v>
          </cell>
          <cell r="C1291" t="str">
            <v>Un</v>
          </cell>
          <cell r="D1291">
            <v>101.48</v>
          </cell>
        </row>
        <row r="1292">
          <cell r="A1292">
            <v>54845</v>
          </cell>
          <cell r="B1292" t="str">
            <v>CAIXA DE PASSAGEM EM ALUMÍNIO COM TAMPA E VEDAÇÃO 20 X 20 CM</v>
          </cell>
          <cell r="C1292" t="str">
            <v>Un</v>
          </cell>
          <cell r="D1292">
            <v>66.739999999999995</v>
          </cell>
        </row>
        <row r="1293">
          <cell r="A1293">
            <v>54846</v>
          </cell>
          <cell r="B1293" t="str">
            <v>CAIXA DE PASSAGEM EM ALUMÍNIO COM TAMPA E VEDAÇÃO 30 X 30 CM</v>
          </cell>
          <cell r="C1293" t="str">
            <v>Un</v>
          </cell>
          <cell r="D1293">
            <v>190.52</v>
          </cell>
        </row>
        <row r="1294">
          <cell r="A1294">
            <v>54847</v>
          </cell>
          <cell r="B1294" t="str">
            <v>CAIXA DE PASSAGEM EM ALUMÍNIO COM TAMPA E VEDAÇÃO 40 X 40 CM</v>
          </cell>
          <cell r="C1294" t="str">
            <v>Un</v>
          </cell>
          <cell r="D1294">
            <v>415.34</v>
          </cell>
        </row>
        <row r="1295">
          <cell r="A1295">
            <v>54850</v>
          </cell>
          <cell r="B1295" t="str">
            <v>CAIXA DE PASSAGEM E TAMPA PRÉ-MOLDADAS EM CONCRETO 20 X 20 CM</v>
          </cell>
          <cell r="C1295" t="str">
            <v>Un</v>
          </cell>
          <cell r="D1295">
            <v>116.88</v>
          </cell>
        </row>
        <row r="1296">
          <cell r="A1296">
            <v>54851</v>
          </cell>
          <cell r="B1296" t="str">
            <v>CAIXA DE PASSAGEM E TAMPA PRÉ-MOLDADAS EM CONCRETO 30 X 30 CM</v>
          </cell>
          <cell r="C1296" t="str">
            <v>Un</v>
          </cell>
          <cell r="D1296">
            <v>112.69</v>
          </cell>
        </row>
        <row r="1297">
          <cell r="A1297">
            <v>54852</v>
          </cell>
          <cell r="B1297" t="str">
            <v>CAIXA DE PASSAGEM E TAMPA PRÉ-MOLDADAS EM CONCRETO 40 X 40 CM</v>
          </cell>
          <cell r="C1297" t="str">
            <v>Un</v>
          </cell>
          <cell r="D1297">
            <v>142.38999999999999</v>
          </cell>
        </row>
        <row r="1298">
          <cell r="A1298">
            <v>54853</v>
          </cell>
          <cell r="B1298" t="str">
            <v>CAIXA DE PASSAGEM E TAMPA PRÉ-MOLDADAS EM CONCRETO 50 X 50 CM</v>
          </cell>
          <cell r="C1298" t="str">
            <v>Un</v>
          </cell>
          <cell r="D1298">
            <v>198.04</v>
          </cell>
        </row>
        <row r="1299">
          <cell r="A1299">
            <v>54854</v>
          </cell>
          <cell r="B1299" t="str">
            <v>CAIXA DE PASSAGEM E TAMPA PRÉ-MOLDADAS EM CONCRETO 60 X 60 CM</v>
          </cell>
          <cell r="C1299" t="str">
            <v>Un</v>
          </cell>
          <cell r="D1299">
            <v>269.95</v>
          </cell>
        </row>
        <row r="1300">
          <cell r="A1300">
            <v>54855</v>
          </cell>
          <cell r="B1300" t="str">
            <v>CAIXA DE PASSAGEM E TAMPA PRÉ-MOLDADAS EM CONCRETO 100 X 100 CM</v>
          </cell>
          <cell r="C1300" t="str">
            <v>Un</v>
          </cell>
          <cell r="D1300">
            <v>820.23</v>
          </cell>
        </row>
        <row r="1301">
          <cell r="A1301">
            <v>54860</v>
          </cell>
          <cell r="B1301" t="str">
            <v>CONDULETE CORPO DUPLO; INCLUSIVE TAMPA - 3/4"</v>
          </cell>
          <cell r="C1301" t="str">
            <v>Un</v>
          </cell>
          <cell r="D1301">
            <v>27.33</v>
          </cell>
        </row>
        <row r="1302">
          <cell r="A1302">
            <v>54862</v>
          </cell>
          <cell r="B1302" t="str">
            <v>CONDULETE DE ALUMÍNIO TIPO C COM TAMPA - 1/2"</v>
          </cell>
          <cell r="C1302" t="str">
            <v>Un</v>
          </cell>
          <cell r="D1302">
            <v>17.079999999999998</v>
          </cell>
        </row>
        <row r="1303">
          <cell r="A1303">
            <v>54863</v>
          </cell>
          <cell r="B1303" t="str">
            <v>CONDULETE DE ALUMÍNIO TIPO C COM TAMPA - 3/4"</v>
          </cell>
          <cell r="C1303" t="str">
            <v>Un</v>
          </cell>
          <cell r="D1303">
            <v>13.83</v>
          </cell>
        </row>
        <row r="1304">
          <cell r="A1304">
            <v>54864</v>
          </cell>
          <cell r="B1304" t="str">
            <v>CONDULETE DE ALUMÍNIO TIPO C COM TAMPA - 1"</v>
          </cell>
          <cell r="C1304" t="str">
            <v>Un</v>
          </cell>
          <cell r="D1304">
            <v>20.05</v>
          </cell>
        </row>
        <row r="1305">
          <cell r="A1305">
            <v>54865</v>
          </cell>
          <cell r="B1305" t="str">
            <v>CONDULETE DE ALUMÍNIO TIPO C COM TAMPA - 1 1/4"</v>
          </cell>
          <cell r="C1305" t="str">
            <v>Un</v>
          </cell>
          <cell r="D1305">
            <v>40.090000000000003</v>
          </cell>
        </row>
        <row r="1306">
          <cell r="A1306">
            <v>54866</v>
          </cell>
          <cell r="B1306" t="str">
            <v>CONDULETE DE ALUMÍNIO TIPO C COM TAMPA - 1 1/2"</v>
          </cell>
          <cell r="C1306" t="str">
            <v>Un</v>
          </cell>
          <cell r="D1306">
            <v>51.36</v>
          </cell>
        </row>
        <row r="1307">
          <cell r="A1307">
            <v>54867</v>
          </cell>
          <cell r="B1307" t="str">
            <v>CONDULETE DE ALUMÍNIO TIPO C COM TAMPA - 2"</v>
          </cell>
          <cell r="C1307" t="str">
            <v>Un</v>
          </cell>
          <cell r="D1307">
            <v>78.849999999999994</v>
          </cell>
        </row>
        <row r="1308">
          <cell r="A1308">
            <v>54868</v>
          </cell>
          <cell r="B1308" t="str">
            <v>CONDULETE DE ALUMÍNIO TIPO C COM TAMPA - 2 1/2"</v>
          </cell>
          <cell r="C1308" t="str">
            <v>Un</v>
          </cell>
          <cell r="D1308">
            <v>188.81</v>
          </cell>
        </row>
        <row r="1309">
          <cell r="A1309">
            <v>54869</v>
          </cell>
          <cell r="B1309" t="str">
            <v>CONDULETE DE ALUMÍNIO TIPO C COM TAMPA - 3"</v>
          </cell>
          <cell r="C1309" t="str">
            <v>Un</v>
          </cell>
          <cell r="D1309">
            <v>206.19</v>
          </cell>
        </row>
        <row r="1310">
          <cell r="A1310">
            <v>54871</v>
          </cell>
          <cell r="B1310" t="str">
            <v>CONDULETE DE ALUMÍNIO TIPO C COM TAMPA - 4"</v>
          </cell>
          <cell r="C1310" t="str">
            <v>Un</v>
          </cell>
          <cell r="D1310">
            <v>433.46</v>
          </cell>
        </row>
        <row r="1311">
          <cell r="A1311">
            <v>54900</v>
          </cell>
          <cell r="B1311" t="str">
            <v>ELETROFERRAGENS</v>
          </cell>
          <cell r="D1311" t="str">
            <v>.</v>
          </cell>
        </row>
        <row r="1312">
          <cell r="A1312">
            <v>54910</v>
          </cell>
          <cell r="B1312" t="str">
            <v>PERFILADO LISO CHAPA 14 - 19X38MM</v>
          </cell>
          <cell r="C1312" t="str">
            <v>M</v>
          </cell>
          <cell r="D1312">
            <v>25.3</v>
          </cell>
        </row>
        <row r="1313">
          <cell r="A1313">
            <v>54912</v>
          </cell>
          <cell r="B1313" t="str">
            <v>PERFILADO LISO CHAPA 14 - 38X38MM</v>
          </cell>
          <cell r="C1313" t="str">
            <v>M</v>
          </cell>
          <cell r="D1313">
            <v>32.83</v>
          </cell>
        </row>
        <row r="1314">
          <cell r="A1314">
            <v>54913</v>
          </cell>
          <cell r="B1314" t="str">
            <v>PERFILADO LISO CHAPA 14 - 38X76MM</v>
          </cell>
          <cell r="C1314" t="str">
            <v>M</v>
          </cell>
          <cell r="D1314">
            <v>41.86</v>
          </cell>
        </row>
        <row r="1315">
          <cell r="A1315">
            <v>54915</v>
          </cell>
          <cell r="B1315" t="str">
            <v>PERFILADO PERFURADO CHAPA 14 - 19X38MM</v>
          </cell>
          <cell r="C1315" t="str">
            <v>M</v>
          </cell>
          <cell r="D1315">
            <v>24.76</v>
          </cell>
        </row>
        <row r="1316">
          <cell r="A1316">
            <v>54917</v>
          </cell>
          <cell r="B1316" t="str">
            <v>PERFILADO PERFURADO CHAPA 14 - 38X38MM</v>
          </cell>
          <cell r="C1316" t="str">
            <v>M</v>
          </cell>
          <cell r="D1316">
            <v>32.99</v>
          </cell>
        </row>
        <row r="1317">
          <cell r="A1317">
            <v>54918</v>
          </cell>
          <cell r="B1317" t="str">
            <v>PERFILADO PERFURADO CHAPA 14 - 38X76MM</v>
          </cell>
          <cell r="C1317" t="str">
            <v>M</v>
          </cell>
          <cell r="D1317">
            <v>56.38</v>
          </cell>
        </row>
        <row r="1318">
          <cell r="A1318">
            <v>54920</v>
          </cell>
          <cell r="B1318" t="str">
            <v>TAMPA METÁLICA PARA PERFILADO 38MM</v>
          </cell>
          <cell r="C1318" t="str">
            <v>M</v>
          </cell>
          <cell r="D1318">
            <v>5.13</v>
          </cell>
        </row>
        <row r="1319">
          <cell r="A1319">
            <v>54921</v>
          </cell>
          <cell r="B1319" t="str">
            <v>TAMPA METÁLICA PARA PERFILADO 76MM</v>
          </cell>
          <cell r="C1319" t="str">
            <v>M</v>
          </cell>
          <cell r="D1319">
            <v>8.51</v>
          </cell>
        </row>
        <row r="1320">
          <cell r="A1320">
            <v>54925</v>
          </cell>
          <cell r="B1320" t="str">
            <v>SUPORTE PARA PERFILADO 100X300MM</v>
          </cell>
          <cell r="C1320" t="str">
            <v>Un</v>
          </cell>
          <cell r="D1320">
            <v>2.61</v>
          </cell>
        </row>
        <row r="1321">
          <cell r="A1321">
            <v>54927</v>
          </cell>
          <cell r="B1321" t="str">
            <v>SUPORTE PARA LUMINÁRIA 100 X 38MM</v>
          </cell>
          <cell r="C1321" t="str">
            <v>Un</v>
          </cell>
          <cell r="D1321">
            <v>2.29</v>
          </cell>
        </row>
        <row r="1322">
          <cell r="A1322">
            <v>54928</v>
          </cell>
          <cell r="B1322" t="str">
            <v>SUPORTE PARA LUMINÁRIA 150/165 MM X 38MM</v>
          </cell>
          <cell r="C1322" t="str">
            <v>Un</v>
          </cell>
          <cell r="D1322">
            <v>3.06</v>
          </cell>
        </row>
        <row r="1323">
          <cell r="A1323">
            <v>54930</v>
          </cell>
          <cell r="B1323" t="str">
            <v>EMENDA INTERNA PARA PERFILADO 38X38 MM -I-</v>
          </cell>
          <cell r="C1323" t="str">
            <v>Un</v>
          </cell>
          <cell r="D1323">
            <v>2.46</v>
          </cell>
        </row>
        <row r="1324">
          <cell r="A1324">
            <v>54932</v>
          </cell>
          <cell r="B1324" t="str">
            <v>EMENDA INTERNA PARA PERFILADO 38X38MM -T-</v>
          </cell>
          <cell r="C1324" t="str">
            <v>Un</v>
          </cell>
          <cell r="D1324">
            <v>5.03</v>
          </cell>
        </row>
        <row r="1325">
          <cell r="A1325">
            <v>54941</v>
          </cell>
          <cell r="B1325" t="str">
            <v>CAIXA DERIVAÇÃO P/ PERFILADO TIPO C - 38X38MM</v>
          </cell>
          <cell r="C1325" t="str">
            <v>Un</v>
          </cell>
          <cell r="D1325">
            <v>19.399999999999999</v>
          </cell>
        </row>
        <row r="1326">
          <cell r="A1326">
            <v>54942</v>
          </cell>
          <cell r="B1326" t="str">
            <v>CAIXA DERIVAÇÃO P/ PERFILADO TIPO L - 38X38MM</v>
          </cell>
          <cell r="C1326" t="str">
            <v>Un</v>
          </cell>
          <cell r="D1326">
            <v>15.42</v>
          </cell>
        </row>
        <row r="1327">
          <cell r="A1327">
            <v>54944</v>
          </cell>
          <cell r="B1327" t="str">
            <v>CAIXA DERIVAÇÃO P/ PERFILADO TIPO X - 38X76MM</v>
          </cell>
          <cell r="C1327" t="str">
            <v>Un</v>
          </cell>
          <cell r="D1327">
            <v>33.56</v>
          </cell>
        </row>
        <row r="1328">
          <cell r="A1328">
            <v>54945</v>
          </cell>
          <cell r="B1328" t="str">
            <v>CAIXA DERIVAÇÃO P/ PERFILADO TIPO C - 38X76MM</v>
          </cell>
          <cell r="C1328" t="str">
            <v>Un</v>
          </cell>
          <cell r="D1328">
            <v>26.66</v>
          </cell>
        </row>
        <row r="1329">
          <cell r="A1329">
            <v>54946</v>
          </cell>
          <cell r="B1329" t="str">
            <v>CAIXA DERIVAÇÃO P/ PERFILADO TIPO L - 38X76MM</v>
          </cell>
          <cell r="C1329" t="str">
            <v>Un</v>
          </cell>
          <cell r="D1329">
            <v>27.79</v>
          </cell>
        </row>
        <row r="1330">
          <cell r="A1330">
            <v>54949</v>
          </cell>
          <cell r="B1330" t="str">
            <v>CAIXA DERIVAÇÃO P/ PERFILADO TIPO T - 38X76MM</v>
          </cell>
          <cell r="C1330" t="str">
            <v>Un</v>
          </cell>
          <cell r="D1330">
            <v>52.79</v>
          </cell>
        </row>
        <row r="1331">
          <cell r="A1331">
            <v>54950</v>
          </cell>
          <cell r="B1331" t="str">
            <v>CAIXA DE TOMADA EM PERFILADO - MED: (38X40X120)MM</v>
          </cell>
          <cell r="C1331" t="str">
            <v>Un</v>
          </cell>
          <cell r="D1331">
            <v>4.6100000000000003</v>
          </cell>
        </row>
        <row r="1332">
          <cell r="A1332">
            <v>54952</v>
          </cell>
          <cell r="B1332" t="str">
            <v>TIRANTE EM AÇO GALV. ROSQUEADO - 5/16". GALV. ELETROLÍTICA</v>
          </cell>
          <cell r="C1332" t="str">
            <v>M</v>
          </cell>
          <cell r="D1332">
            <v>6.96</v>
          </cell>
        </row>
        <row r="1333">
          <cell r="A1333">
            <v>54965</v>
          </cell>
          <cell r="B1333" t="str">
            <v>SAÍDA LATERAL P/ ELETRODUTO EM PERFILADO - 3/4"</v>
          </cell>
          <cell r="C1333" t="str">
            <v>Un</v>
          </cell>
          <cell r="D1333">
            <v>2.5499999999999998</v>
          </cell>
        </row>
        <row r="1334">
          <cell r="A1334">
            <v>55000</v>
          </cell>
          <cell r="B1334" t="str">
            <v>INSUMOS BÁSICOS</v>
          </cell>
          <cell r="D1334" t="str">
            <v>.</v>
          </cell>
        </row>
        <row r="1335">
          <cell r="A1335">
            <v>55002</v>
          </cell>
          <cell r="B1335" t="str">
            <v>ELETROCALHA LISA PRÉ ZINCADA CH14 - 100 X 50MM</v>
          </cell>
          <cell r="C1335" t="str">
            <v>M</v>
          </cell>
          <cell r="D1335">
            <v>50.76</v>
          </cell>
        </row>
        <row r="1336">
          <cell r="A1336">
            <v>55004</v>
          </cell>
          <cell r="B1336" t="str">
            <v>ELETROCALHA LISA PRÉ ZINCADA CH14 - 125 X 50MM</v>
          </cell>
          <cell r="C1336" t="str">
            <v>M</v>
          </cell>
          <cell r="D1336">
            <v>57.1</v>
          </cell>
        </row>
        <row r="1337">
          <cell r="A1337">
            <v>55006</v>
          </cell>
          <cell r="B1337" t="str">
            <v>ELETROCALHA LISA PRÉ ZINCADA CH14 - 150 X 50MM</v>
          </cell>
          <cell r="C1337" t="str">
            <v>M</v>
          </cell>
          <cell r="D1337">
            <v>63.45</v>
          </cell>
        </row>
        <row r="1338">
          <cell r="A1338">
            <v>55008</v>
          </cell>
          <cell r="B1338" t="str">
            <v>ELETROCALHA LISA PRÉ ZINCADA CH14 - 175 X 50MM</v>
          </cell>
          <cell r="C1338" t="str">
            <v>M</v>
          </cell>
          <cell r="D1338">
            <v>69.790000000000006</v>
          </cell>
        </row>
        <row r="1339">
          <cell r="A1339">
            <v>55010</v>
          </cell>
          <cell r="B1339" t="str">
            <v>ELETROCALHA LISA PRÉ ZINCADA CH14 - 200 X 50MM</v>
          </cell>
          <cell r="C1339" t="str">
            <v>M</v>
          </cell>
          <cell r="D1339">
            <v>76.14</v>
          </cell>
        </row>
        <row r="1340">
          <cell r="A1340">
            <v>55012</v>
          </cell>
          <cell r="B1340" t="str">
            <v>ELETROCALHA LISA PRÉ ZINCADA CH14 - 250 X 50MM</v>
          </cell>
          <cell r="C1340" t="str">
            <v>M</v>
          </cell>
          <cell r="D1340">
            <v>88.83</v>
          </cell>
        </row>
        <row r="1341">
          <cell r="A1341">
            <v>55014</v>
          </cell>
          <cell r="B1341" t="str">
            <v>ELETROCALHA LISA PRÉ ZINCADA CH14 - 300 X 50MM</v>
          </cell>
          <cell r="C1341" t="str">
            <v>M</v>
          </cell>
          <cell r="D1341">
            <v>101.52</v>
          </cell>
        </row>
        <row r="1342">
          <cell r="A1342">
            <v>55016</v>
          </cell>
          <cell r="B1342" t="str">
            <v>ELETROCALHA LISA PRÉ ZINCADA CH14 - 150X100MM</v>
          </cell>
          <cell r="C1342" t="str">
            <v>M</v>
          </cell>
          <cell r="D1342">
            <v>88.97</v>
          </cell>
        </row>
        <row r="1343">
          <cell r="A1343">
            <v>55018</v>
          </cell>
          <cell r="B1343" t="str">
            <v>ELETROCALHA LISA PRÉ ZINCADA CH14 - 200X100MM</v>
          </cell>
          <cell r="C1343" t="str">
            <v>M</v>
          </cell>
          <cell r="D1343">
            <v>97.52</v>
          </cell>
        </row>
        <row r="1344">
          <cell r="A1344">
            <v>55020</v>
          </cell>
          <cell r="B1344" t="str">
            <v>ELETROCALHA LISA PRÉ ZINCADA CH14 - 250X100MM</v>
          </cell>
          <cell r="C1344" t="str">
            <v>M</v>
          </cell>
          <cell r="D1344">
            <v>114.21</v>
          </cell>
        </row>
        <row r="1345">
          <cell r="A1345">
            <v>55022</v>
          </cell>
          <cell r="B1345" t="str">
            <v>ELETROCALHA LISA PRÉ ZINCADA CH14 - 300X100MM</v>
          </cell>
          <cell r="C1345" t="str">
            <v>M</v>
          </cell>
          <cell r="D1345">
            <v>126.9</v>
          </cell>
        </row>
        <row r="1346">
          <cell r="A1346">
            <v>55024</v>
          </cell>
          <cell r="B1346" t="str">
            <v>ELETROCALHA LISA PRÉ ZINCADA CH14 - 400X100MM</v>
          </cell>
          <cell r="C1346" t="str">
            <v>M</v>
          </cell>
          <cell r="D1346">
            <v>152.28</v>
          </cell>
        </row>
        <row r="1347">
          <cell r="A1347">
            <v>55025</v>
          </cell>
          <cell r="B1347" t="str">
            <v>TAMPA P/ ELETROCALHA PRÉ ZINCADA - 100MM</v>
          </cell>
          <cell r="C1347" t="str">
            <v>M</v>
          </cell>
          <cell r="D1347">
            <v>14.31</v>
          </cell>
        </row>
        <row r="1348">
          <cell r="A1348">
            <v>55026</v>
          </cell>
          <cell r="B1348" t="str">
            <v>TAMPA P/ ELETROCALHA PRÉ ZINCADA - 125MM</v>
          </cell>
          <cell r="C1348" t="str">
            <v>M</v>
          </cell>
          <cell r="D1348">
            <v>16.34</v>
          </cell>
        </row>
        <row r="1349">
          <cell r="A1349">
            <v>55027</v>
          </cell>
          <cell r="B1349" t="str">
            <v>TAMPA P/ ELETROCALHA PRÉ ZINCADA  - 150MM</v>
          </cell>
          <cell r="C1349" t="str">
            <v>M</v>
          </cell>
          <cell r="D1349">
            <v>20.079999999999998</v>
          </cell>
        </row>
        <row r="1350">
          <cell r="A1350">
            <v>55028</v>
          </cell>
          <cell r="B1350" t="str">
            <v>TAMPA P/ ELETROCALHA PRÉ ZINCADA - 175MM</v>
          </cell>
          <cell r="C1350" t="str">
            <v>M</v>
          </cell>
          <cell r="D1350">
            <v>21.89</v>
          </cell>
        </row>
        <row r="1351">
          <cell r="A1351">
            <v>55029</v>
          </cell>
          <cell r="B1351" t="str">
            <v>TAMPA P/ ELETROCALHA PRÉ ZINCADA - 200MM</v>
          </cell>
          <cell r="C1351" t="str">
            <v>M</v>
          </cell>
          <cell r="D1351">
            <v>24.21</v>
          </cell>
        </row>
        <row r="1352">
          <cell r="A1352">
            <v>55030</v>
          </cell>
          <cell r="B1352" t="str">
            <v>TAMPA P/ ELETROCALHA PRÉ ZINCADA. - 250MM</v>
          </cell>
          <cell r="C1352" t="str">
            <v>M</v>
          </cell>
          <cell r="D1352">
            <v>31.33</v>
          </cell>
        </row>
        <row r="1353">
          <cell r="A1353">
            <v>55031</v>
          </cell>
          <cell r="B1353" t="str">
            <v>TAMPA P/ ELETROCALHA PRÉ ZINCADA - 300MM</v>
          </cell>
          <cell r="C1353" t="str">
            <v>M</v>
          </cell>
          <cell r="D1353">
            <v>35.71</v>
          </cell>
        </row>
        <row r="1354">
          <cell r="A1354">
            <v>55032</v>
          </cell>
          <cell r="B1354" t="str">
            <v>TAMPA P/ ELETROCALHA PRÉ ZINCADA - 400MM</v>
          </cell>
          <cell r="C1354" t="str">
            <v>M</v>
          </cell>
          <cell r="D1354">
            <v>48.79</v>
          </cell>
        </row>
        <row r="1355">
          <cell r="A1355">
            <v>55033</v>
          </cell>
          <cell r="B1355" t="str">
            <v>ELETROCALHA PERF. PRÉ ZINCADA CH14 - 100 X 50MM</v>
          </cell>
          <cell r="C1355" t="str">
            <v>M</v>
          </cell>
          <cell r="D1355">
            <v>60.93</v>
          </cell>
        </row>
        <row r="1356">
          <cell r="A1356">
            <v>55034</v>
          </cell>
          <cell r="B1356" t="str">
            <v>ELETROCALHA PERF. PRÉ ZINCADACH14 - 125 X 50MM</v>
          </cell>
          <cell r="C1356" t="str">
            <v>M</v>
          </cell>
          <cell r="D1356">
            <v>68.790000000000006</v>
          </cell>
        </row>
        <row r="1357">
          <cell r="A1357">
            <v>55036</v>
          </cell>
          <cell r="B1357" t="str">
            <v>ELETROCALHA PERF. PRÉ ZINCADACH14 - 150 X 50MM</v>
          </cell>
          <cell r="C1357" t="str">
            <v>M</v>
          </cell>
          <cell r="D1357">
            <v>82.98</v>
          </cell>
        </row>
        <row r="1358">
          <cell r="A1358">
            <v>55038</v>
          </cell>
          <cell r="B1358" t="str">
            <v>ELETROCALHA PERF. PRÉ ZINCADA CH14 - 175 X 50MM</v>
          </cell>
          <cell r="C1358" t="str">
            <v>M</v>
          </cell>
          <cell r="D1358">
            <v>87.29</v>
          </cell>
        </row>
        <row r="1359">
          <cell r="A1359">
            <v>55040</v>
          </cell>
          <cell r="B1359" t="str">
            <v>ELETROCALHA PERF. PRÉ ZINCADA CH14 - 200 X 50MM</v>
          </cell>
          <cell r="C1359" t="str">
            <v>M</v>
          </cell>
          <cell r="D1359">
            <v>99.26</v>
          </cell>
        </row>
        <row r="1360">
          <cell r="A1360">
            <v>55042</v>
          </cell>
          <cell r="B1360" t="str">
            <v>ELETROCALHA PERF. PRÉ ZINCADA CH14 - 250 X 50MM</v>
          </cell>
          <cell r="C1360" t="str">
            <v>M</v>
          </cell>
          <cell r="D1360">
            <v>112.6</v>
          </cell>
        </row>
        <row r="1361">
          <cell r="A1361">
            <v>55044</v>
          </cell>
          <cell r="B1361" t="str">
            <v>ELETROCALHA PERF. PRÉ ZINCADA CH14 - 300 X 50MM</v>
          </cell>
          <cell r="C1361" t="str">
            <v>M</v>
          </cell>
          <cell r="D1361">
            <v>130.65</v>
          </cell>
        </row>
        <row r="1362">
          <cell r="A1362">
            <v>55046</v>
          </cell>
          <cell r="B1362" t="str">
            <v>ELETROCALHA PERF. PRÉ ZINCADA CH14 - 150X100MM</v>
          </cell>
          <cell r="C1362" t="str">
            <v>M</v>
          </cell>
          <cell r="D1362">
            <v>112.54</v>
          </cell>
        </row>
        <row r="1363">
          <cell r="A1363">
            <v>55048</v>
          </cell>
          <cell r="B1363" t="str">
            <v>ELETROCALHA PERF.  PRÉ ZINCADA CH14 - 200X100MM</v>
          </cell>
          <cell r="C1363" t="str">
            <v>M</v>
          </cell>
          <cell r="D1363">
            <v>122.87</v>
          </cell>
        </row>
        <row r="1364">
          <cell r="A1364">
            <v>55050</v>
          </cell>
          <cell r="B1364" t="str">
            <v>ELETROCALHA PERF. PRÉ ZINCADA CH14 - 250X100MM</v>
          </cell>
          <cell r="C1364" t="str">
            <v>M</v>
          </cell>
          <cell r="D1364">
            <v>138.07</v>
          </cell>
        </row>
        <row r="1365">
          <cell r="A1365">
            <v>55054</v>
          </cell>
          <cell r="B1365" t="str">
            <v>ELETROCALHA PERF. PRÉ ZINCADA CH14 - 400X100MM</v>
          </cell>
          <cell r="C1365" t="str">
            <v>M</v>
          </cell>
          <cell r="D1365">
            <v>184.4</v>
          </cell>
        </row>
        <row r="1366">
          <cell r="A1366">
            <v>55200</v>
          </cell>
          <cell r="B1366" t="str">
            <v>INTERRUPTORES; TOMADAS; E ESPELHOS</v>
          </cell>
          <cell r="D1366" t="str">
            <v>.</v>
          </cell>
        </row>
        <row r="1367">
          <cell r="A1367">
            <v>55201</v>
          </cell>
          <cell r="B1367" t="str">
            <v>BOTÃO PARA CAMPAINHA, COMPLETO C/ ESPELHO</v>
          </cell>
          <cell r="C1367" t="str">
            <v>Un</v>
          </cell>
          <cell r="D1367">
            <v>16.989999999999998</v>
          </cell>
        </row>
        <row r="1368">
          <cell r="A1368">
            <v>55210</v>
          </cell>
          <cell r="B1368" t="str">
            <v xml:space="preserve">ESPELHO PLÁSTICO - 4"X2"                               </v>
          </cell>
          <cell r="C1368" t="str">
            <v>Un</v>
          </cell>
          <cell r="D1368">
            <v>4.3099999999999996</v>
          </cell>
        </row>
        <row r="1369">
          <cell r="A1369">
            <v>55211</v>
          </cell>
          <cell r="B1369" t="str">
            <v>ESPELHO PLÁSTICO - 4"X4"</v>
          </cell>
          <cell r="C1369" t="str">
            <v>Un</v>
          </cell>
          <cell r="D1369">
            <v>10.54</v>
          </cell>
        </row>
        <row r="1370">
          <cell r="A1370">
            <v>55212</v>
          </cell>
          <cell r="B1370" t="str">
            <v>ESPELHO PLÁSTICO - 3"X3"</v>
          </cell>
          <cell r="C1370" t="str">
            <v>Un</v>
          </cell>
          <cell r="D1370">
            <v>2.3199999999999998</v>
          </cell>
        </row>
        <row r="1371">
          <cell r="A1371">
            <v>55219</v>
          </cell>
          <cell r="B1371" t="str">
            <v>VARIADOR DE LUMINOSIDADE ROTATIVO - 127V/500W</v>
          </cell>
          <cell r="C1371" t="str">
            <v>Un</v>
          </cell>
          <cell r="D1371">
            <v>310.64</v>
          </cell>
        </row>
        <row r="1372">
          <cell r="A1372">
            <v>55220</v>
          </cell>
          <cell r="B1372" t="str">
            <v>INTERRUPTOR PARALELO - 1 TECLA - SEM PLACA / ESPELHO</v>
          </cell>
          <cell r="C1372" t="str">
            <v>Un</v>
          </cell>
          <cell r="D1372">
            <v>9.61</v>
          </cell>
        </row>
        <row r="1373">
          <cell r="A1373">
            <v>55225</v>
          </cell>
          <cell r="B1373" t="str">
            <v>INTERRUPTOR PARALELO BIPOLAR - 1 TECLA - SEM PLACA/ ESPELHO</v>
          </cell>
          <cell r="C1373" t="str">
            <v>Un</v>
          </cell>
          <cell r="D1373">
            <v>39.31</v>
          </cell>
        </row>
        <row r="1374">
          <cell r="A1374">
            <v>55230</v>
          </cell>
          <cell r="B1374" t="str">
            <v>INTERRUPTOR SIMPLES - 1 TECLA - SEM PLACA / ESPELHO</v>
          </cell>
          <cell r="C1374" t="str">
            <v>Un</v>
          </cell>
          <cell r="D1374">
            <v>7.52</v>
          </cell>
        </row>
        <row r="1375">
          <cell r="A1375">
            <v>55235</v>
          </cell>
          <cell r="B1375" t="str">
            <v>INTERRUPTOR SIMPLES - 2 TECLAS - SEM PLACA /  ESPELHO</v>
          </cell>
          <cell r="C1375" t="str">
            <v>Un</v>
          </cell>
          <cell r="D1375">
            <v>18.8</v>
          </cell>
        </row>
        <row r="1376">
          <cell r="A1376">
            <v>55240</v>
          </cell>
          <cell r="B1376" t="str">
            <v>INTERRUPTOR SIMPLES - 3 TECLAS - SEM PLACA / ESPELHO</v>
          </cell>
          <cell r="C1376" t="str">
            <v>Un</v>
          </cell>
          <cell r="D1376">
            <v>24.06</v>
          </cell>
        </row>
        <row r="1377">
          <cell r="A1377">
            <v>55245</v>
          </cell>
          <cell r="B1377" t="str">
            <v>INTERRUPTOR SIMPLES BIPOLAR - 1 TECLA - SEM PLACA /  ESPELHO</v>
          </cell>
          <cell r="C1377" t="str">
            <v>Un</v>
          </cell>
          <cell r="D1377">
            <v>26.51</v>
          </cell>
        </row>
        <row r="1378">
          <cell r="A1378">
            <v>55250</v>
          </cell>
          <cell r="B1378" t="str">
            <v>TOMADA PARA PISO COMPLETA, DE 10A OU 20A,CONFORME NBR 14136</v>
          </cell>
          <cell r="C1378" t="str">
            <v>Un</v>
          </cell>
          <cell r="D1378">
            <v>45.67</v>
          </cell>
        </row>
        <row r="1379">
          <cell r="A1379">
            <v>55251</v>
          </cell>
          <cell r="B1379" t="str">
            <v>TOMADA P/ TELEFONE 4P PADRÃO TELEBRAS</v>
          </cell>
          <cell r="C1379" t="str">
            <v>Un</v>
          </cell>
          <cell r="D1379">
            <v>8.8000000000000007</v>
          </cell>
        </row>
        <row r="1380">
          <cell r="A1380">
            <v>55252</v>
          </cell>
          <cell r="B1380" t="str">
            <v>TOMADA 3P+T 30A - 440V</v>
          </cell>
          <cell r="C1380" t="str">
            <v>Un</v>
          </cell>
          <cell r="D1380">
            <v>110.74</v>
          </cell>
        </row>
        <row r="1381">
          <cell r="A1381">
            <v>55253</v>
          </cell>
          <cell r="B1381" t="str">
            <v>TOMADA 3P+T 32A -  600/690V - TIPO INDUSTRIAL</v>
          </cell>
          <cell r="C1381" t="str">
            <v>Un</v>
          </cell>
          <cell r="D1381">
            <v>155.37</v>
          </cell>
        </row>
        <row r="1382">
          <cell r="A1382">
            <v>55254</v>
          </cell>
          <cell r="B1382" t="str">
            <v>TOMADA 3P+T 63A - 600/690V - TIPO INDUSTRIAL</v>
          </cell>
          <cell r="C1382" t="str">
            <v>Un</v>
          </cell>
          <cell r="D1382">
            <v>596.26</v>
          </cell>
        </row>
        <row r="1383">
          <cell r="A1383">
            <v>55255</v>
          </cell>
          <cell r="B1383" t="str">
            <v>TOMADA ELÉTRICA SIMPLES DE EMBUTIR, DE 10A OU 20A, SEM PLACA - CONFORME NBR 14136</v>
          </cell>
          <cell r="C1383" t="str">
            <v>Un</v>
          </cell>
          <cell r="D1383">
            <v>11.25</v>
          </cell>
        </row>
        <row r="1384">
          <cell r="A1384">
            <v>55268</v>
          </cell>
          <cell r="B1384" t="str">
            <v>TOMADA PARA TELEFONE RJ11 - COM PLACA / ESPELHO</v>
          </cell>
          <cell r="C1384" t="str">
            <v>Un</v>
          </cell>
          <cell r="D1384">
            <v>8.0500000000000007</v>
          </cell>
        </row>
        <row r="1385">
          <cell r="A1385">
            <v>55269</v>
          </cell>
          <cell r="B1385" t="str">
            <v>TOMADA RJ 45 PARA INFORMÁTICA COM PLACA</v>
          </cell>
          <cell r="C1385" t="str">
            <v>Un</v>
          </cell>
          <cell r="D1385">
            <v>78.569999999999993</v>
          </cell>
        </row>
        <row r="1386">
          <cell r="A1386">
            <v>55270</v>
          </cell>
          <cell r="B1386" t="str">
            <v>PLUG P/ TELEFONE 4P PADRÃO TELEBRAS</v>
          </cell>
          <cell r="C1386" t="str">
            <v>Un</v>
          </cell>
          <cell r="D1386">
            <v>2.23</v>
          </cell>
        </row>
        <row r="1387">
          <cell r="A1387">
            <v>55271</v>
          </cell>
          <cell r="B1387" t="str">
            <v>PLUG 3P+T 30A - 440V</v>
          </cell>
          <cell r="C1387" t="str">
            <v>Un</v>
          </cell>
          <cell r="D1387">
            <v>172.1</v>
          </cell>
        </row>
        <row r="1388">
          <cell r="A1388">
            <v>55272</v>
          </cell>
          <cell r="B1388" t="str">
            <v>PLUG 3P+T 32A -  600/690V - TIPO INDUSTRIAL</v>
          </cell>
          <cell r="C1388" t="str">
            <v>Un</v>
          </cell>
          <cell r="D1388">
            <v>205.05</v>
          </cell>
        </row>
        <row r="1389">
          <cell r="A1389">
            <v>55273</v>
          </cell>
          <cell r="B1389" t="str">
            <v>PLUG 3P+T 63A -  600/690V - TIPO INDUSTRIAL</v>
          </cell>
          <cell r="C1389" t="str">
            <v>Un</v>
          </cell>
          <cell r="D1389">
            <v>643.27</v>
          </cell>
        </row>
        <row r="1390">
          <cell r="A1390">
            <v>55274</v>
          </cell>
          <cell r="B1390" t="str">
            <v>PLUG PARA TOMADA 2P+T - 20A - 250V</v>
          </cell>
          <cell r="C1390" t="str">
            <v>Un</v>
          </cell>
          <cell r="D1390">
            <v>11.29</v>
          </cell>
        </row>
        <row r="1391">
          <cell r="A1391">
            <v>55275</v>
          </cell>
          <cell r="B1391" t="str">
            <v>PLUG PARA TELEFONE RJ11</v>
          </cell>
          <cell r="C1391" t="str">
            <v>Un</v>
          </cell>
          <cell r="D1391">
            <v>0.74</v>
          </cell>
        </row>
        <row r="1392">
          <cell r="A1392">
            <v>55600</v>
          </cell>
          <cell r="B1392" t="str">
            <v>LUMINÁRIAS</v>
          </cell>
          <cell r="D1392" t="str">
            <v>.</v>
          </cell>
        </row>
        <row r="1393">
          <cell r="A1393">
            <v>55603</v>
          </cell>
          <cell r="B1393" t="str">
            <v>LUMINÁRIA BLINDADA EM ALUMÍNIO FUNDIDO TARTARUGA ATÉ 200W</v>
          </cell>
          <cell r="C1393" t="str">
            <v>Un</v>
          </cell>
          <cell r="D1393">
            <v>417.67</v>
          </cell>
        </row>
        <row r="1394">
          <cell r="A1394">
            <v>55604</v>
          </cell>
          <cell r="B1394" t="str">
            <v>LUMINÁRIA BLINDADA EM ALUMÍNIO FUNDIDO DE EMBUTIR ATÉ 200W</v>
          </cell>
          <cell r="C1394" t="str">
            <v>Un</v>
          </cell>
          <cell r="D1394">
            <v>257.44</v>
          </cell>
        </row>
        <row r="1395">
          <cell r="A1395">
            <v>55623</v>
          </cell>
          <cell r="B1395" t="str">
            <v>LUMINÁRIA TIPO BEDD PARA LÂMPADA MISTA - 1X250W</v>
          </cell>
          <cell r="C1395" t="str">
            <v>Un</v>
          </cell>
          <cell r="D1395">
            <v>88.77</v>
          </cell>
        </row>
        <row r="1396">
          <cell r="A1396">
            <v>55624</v>
          </cell>
          <cell r="B1396" t="str">
            <v>LUMINÁRIA INDUSTRIAL CORPO EM CHAPA DE AÇO TRATADA, PINTADA E REFLETOR EM ALUM. ANODIZ. DE ALTO BRILHO -2XT26 16/18/20W</v>
          </cell>
          <cell r="C1396" t="str">
            <v>Un</v>
          </cell>
          <cell r="D1396">
            <v>64.53</v>
          </cell>
        </row>
        <row r="1397">
          <cell r="A1397">
            <v>55627</v>
          </cell>
          <cell r="B1397" t="str">
            <v>LUMINÁRIA INDUSTRIAL CORPO EM CHAPA DE AÇO TRATADA, PINTADA E REFLETOR EM ALUM. ANODIZ. DE ALTO BRILHO -2XT26 32/36/40W</v>
          </cell>
          <cell r="C1397" t="str">
            <v>Un</v>
          </cell>
          <cell r="D1397">
            <v>143.51</v>
          </cell>
        </row>
        <row r="1398">
          <cell r="A1398">
            <v>55652</v>
          </cell>
          <cell r="B1398" t="str">
            <v>LUMINÁRIA DECORATIVA EM VIDRO LEITOSO TIPO GLOBO COM DIAM. 300MM - ALT.310MM - BOCA DE 150MM</v>
          </cell>
          <cell r="C1398" t="str">
            <v>Un</v>
          </cell>
          <cell r="D1398">
            <v>204.06</v>
          </cell>
        </row>
        <row r="1399">
          <cell r="A1399">
            <v>55660</v>
          </cell>
          <cell r="B1399" t="str">
            <v>LUMINÁRIA INDUSTRIAL REFLETOR REPUXADO EM ALUMÍNIO ANODIZ. C/ GRADE DE PROTEÇÃO GALV. P/ LÂMP. VAPOR DE MERC. DE 400W</v>
          </cell>
          <cell r="C1399" t="str">
            <v>Un</v>
          </cell>
          <cell r="D1399">
            <v>171.15</v>
          </cell>
        </row>
        <row r="1400">
          <cell r="A1400">
            <v>55661</v>
          </cell>
          <cell r="B1400" t="str">
            <v>LUMINÁRIA PARA ILUMINAÇÃO PÚBLICA PARA LÂMPADA ATÉ 250 W, COM APROVAÇÃO DE ILUME/PMSP</v>
          </cell>
          <cell r="C1400" t="str">
            <v>Un</v>
          </cell>
          <cell r="D1400">
            <v>463.16</v>
          </cell>
        </row>
        <row r="1401">
          <cell r="A1401">
            <v>55672</v>
          </cell>
          <cell r="B1401" t="str">
            <v>PROJETOR FECHADO REFLETOR REPUXADO EM ALUM. ANODIZ. C/LENTE PLANA DE CRISTAL TEMP. P/ LÂMPADA VAPOR DE MERCÚRIO DE 400W</v>
          </cell>
          <cell r="C1401" t="str">
            <v>Un</v>
          </cell>
          <cell r="D1401">
            <v>620.13</v>
          </cell>
        </row>
        <row r="1402">
          <cell r="A1402">
            <v>55675</v>
          </cell>
          <cell r="B1402" t="str">
            <v>PROJETOR ALUMÍNIO FUNDIDO C/ VIDRO P/ LÂMPADA ATÉ 500W</v>
          </cell>
          <cell r="C1402" t="str">
            <v>Un</v>
          </cell>
          <cell r="D1402">
            <v>599.13</v>
          </cell>
        </row>
        <row r="1403">
          <cell r="A1403">
            <v>55676</v>
          </cell>
          <cell r="B1403" t="str">
            <v>PROJETOR FECHADO EM ALUMÍNIO FUNDIDO COM LENTE PLANA DE CRISTAL TEMPERADO PARA LÂMPADA VAPOR METÁLICO DE 1000W</v>
          </cell>
          <cell r="C1403" t="str">
            <v>Un</v>
          </cell>
          <cell r="D1403">
            <v>810.9</v>
          </cell>
        </row>
        <row r="1404">
          <cell r="A1404">
            <v>55677</v>
          </cell>
          <cell r="B1404" t="str">
            <v>PROJETOR PARA USO EXTERNO PARA LAMPADA DE LED DE 100 W COM LAMPADA - FORMATO RETANGULAR, CORPO DE ALUMINIO E DIFUSOR DE VIDRO- PROTOTIPO COMERCIAL  (INTRAL )</v>
          </cell>
          <cell r="C1404" t="str">
            <v>Un</v>
          </cell>
          <cell r="D1404">
            <v>131.94</v>
          </cell>
        </row>
        <row r="1405">
          <cell r="A1405">
            <v>55678</v>
          </cell>
          <cell r="B1405" t="str">
            <v>PROJETOR PARA USO EXTERNO PARA LAMPADA DE LED DE 150 W COM LAMPADA - FORMATO RETANGULAR, CORPO DE ALUMINIO E DIFUSOR DE VIDRO- PROTOTIPO COMERCIAL  (INTRAL )</v>
          </cell>
          <cell r="C1405" t="str">
            <v>Un</v>
          </cell>
          <cell r="D1405">
            <v>240.49</v>
          </cell>
        </row>
        <row r="1406">
          <cell r="A1406">
            <v>55699</v>
          </cell>
          <cell r="B1406" t="str">
            <v>LUMINÁRIA INDUSTRIAL CORPO EM CHAPA DE AÇO TRATADA, PINTADA E REFLETOR EM ALUMÍNIO ANODIZADO DE ALTO BRILHO - 1XT14/24W</v>
          </cell>
          <cell r="C1406" t="str">
            <v>Un</v>
          </cell>
          <cell r="D1406">
            <v>63.32</v>
          </cell>
        </row>
        <row r="1407">
          <cell r="A1407">
            <v>55700</v>
          </cell>
          <cell r="B1407" t="str">
            <v>LUMINÁRIA INDUSTRIAL CORPO EM CHAPA DE AÇO TRATADA, PINTADA E REFLETOR EM ALUMÍNIO ANODIZADO DE ALTO BRILHO - 2XT14/24W</v>
          </cell>
          <cell r="C1407" t="str">
            <v>Un</v>
          </cell>
          <cell r="D1407">
            <v>70.48</v>
          </cell>
        </row>
        <row r="1408">
          <cell r="A1408">
            <v>55702</v>
          </cell>
          <cell r="B1408" t="str">
            <v>LUMINÁRIA INDUSTRIAL CORPO EM CHAPA DE AÇO TRATADA, PINTADA E REFLETOR EM ALUMÍNIO ANODIZADO DE ALTO BRILHO - 1XT28/54W</v>
          </cell>
          <cell r="C1408" t="str">
            <v>Un</v>
          </cell>
          <cell r="D1408">
            <v>92.4</v>
          </cell>
        </row>
        <row r="1409">
          <cell r="A1409">
            <v>55703</v>
          </cell>
          <cell r="B1409" t="str">
            <v>LUMINÁRIA INDUSTRIAL CORPO EM CHAPA DE AÇO TRATADA, PINTADA E REFLETOR EM ALUMÍNIO ANODIZADO DE ALTO BRILHO - 2XT28/54W</v>
          </cell>
          <cell r="C1409" t="str">
            <v>Un</v>
          </cell>
          <cell r="D1409">
            <v>102.81</v>
          </cell>
        </row>
        <row r="1410">
          <cell r="A1410">
            <v>55704</v>
          </cell>
          <cell r="B1410" t="str">
            <v>LUMINÁRIA COML DE SOBREP,C/CORPO,ALETAS PLAN,PORT.LÂMP,CH. AÇO TR. PINT,REFL.C/ACAB.ESPEC. ALTO BRI, P/2LÂM.FLU.16/20W</v>
          </cell>
          <cell r="C1410" t="str">
            <v>Un</v>
          </cell>
          <cell r="D1410">
            <v>112.11</v>
          </cell>
        </row>
        <row r="1411">
          <cell r="A1411">
            <v>55705</v>
          </cell>
          <cell r="B1411" t="str">
            <v>LUMINÁRIA COML DE SOBREP,C/CORPO,ALETAS PLAN,TAMP.PORT.LÂMP, CH.AÇO TR.PINT,REFL.C/ACAB.ESPEC.ALT.BRI, P/2LÂM.FLU.32/40W</v>
          </cell>
          <cell r="C1411" t="str">
            <v>Un</v>
          </cell>
          <cell r="D1411">
            <v>159.69999999999999</v>
          </cell>
        </row>
        <row r="1412">
          <cell r="A1412">
            <v>55706</v>
          </cell>
          <cell r="B1412" t="str">
            <v>LUMINÁRIA COML DE SOBREP,C/CORPO,ALETAS PLAN,TAMP.PORT.LÂMP, CH.AÇO TR. PINT,REFL.C/ACAB.ESPEC. ALTO BRI, P/1LÂM.FLU.54W</v>
          </cell>
          <cell r="C1412" t="str">
            <v>Un</v>
          </cell>
          <cell r="D1412">
            <v>126.58</v>
          </cell>
        </row>
        <row r="1413">
          <cell r="A1413">
            <v>55707</v>
          </cell>
          <cell r="B1413" t="str">
            <v>LUMINÁRIA COML DE SOBREP,C/CORPO,ALETAS PLAN,TAMP.PORT.LÂMP, CH.AÇO TR. PINT,REFL.C/ACAB.ESPEC. ALTO BRI, P/2LÂM.FLU.54W</v>
          </cell>
          <cell r="C1413" t="str">
            <v>Un</v>
          </cell>
          <cell r="D1413">
            <v>175.32</v>
          </cell>
        </row>
        <row r="1414">
          <cell r="A1414">
            <v>55708</v>
          </cell>
          <cell r="B1414" t="str">
            <v>LUMINÁRIA COML DE SOBREP,C/CORPO,ALETAS PLAN,TAMP.PORT.LÂMP, CH.AÇO TR. PINT,REFL.C/ACAB.ESPEC. ALTO BRI, P/1LÂM.FLU.14W</v>
          </cell>
          <cell r="C1414" t="str">
            <v>Un</v>
          </cell>
          <cell r="D1414">
            <v>138.35</v>
          </cell>
        </row>
        <row r="1415">
          <cell r="A1415">
            <v>55709</v>
          </cell>
          <cell r="B1415" t="str">
            <v>LUMINÁRIA COML DE SOBREP,C/CORPO,ALETAS PLAN,TAMP.PORT.LÂMP, CH.AÇO TR. PINT,REFL.C/ACAB.ESPEC. ALTO BRI, P/2LÂM.FLU.14W</v>
          </cell>
          <cell r="C1415" t="str">
            <v>Un</v>
          </cell>
          <cell r="D1415">
            <v>110.84</v>
          </cell>
        </row>
        <row r="1416">
          <cell r="A1416">
            <v>55715</v>
          </cell>
          <cell r="B1416" t="str">
            <v>LUMINÁRIA TIPO PLAFONIER BRANCA P/ LÂMPADA FLUORESCENTE 2 X 32W C/ DIFUSOR EM POLIESTIRENO TRANSPARENTE E SOQUETES</v>
          </cell>
          <cell r="C1416" t="str">
            <v>Un</v>
          </cell>
          <cell r="D1416">
            <v>192.31</v>
          </cell>
        </row>
        <row r="1417">
          <cell r="A1417">
            <v>55801</v>
          </cell>
          <cell r="B1417" t="str">
            <v>LUMINÁRIA COMERCIAL DE SOBREPOR COM DIFUSOR TRANSPARENTE OU FOSCO 2 LED TUBULAR 18/20 W</v>
          </cell>
          <cell r="C1417" t="str">
            <v>Un</v>
          </cell>
          <cell r="D1417">
            <v>192.31</v>
          </cell>
        </row>
        <row r="1418">
          <cell r="A1418">
            <v>55802</v>
          </cell>
          <cell r="B1418" t="str">
            <v>LUMINÁRIA COMERCIAL DE SOBREPOR COM DIFUSOR TRANSPARENTE OU FOSCO 2 LED TUBULAR 9/10 W</v>
          </cell>
          <cell r="C1418" t="str">
            <v>Un</v>
          </cell>
          <cell r="D1418">
            <v>119.06</v>
          </cell>
        </row>
        <row r="1419">
          <cell r="A1419">
            <v>55803</v>
          </cell>
          <cell r="B1419" t="str">
            <v>LUMINÁRIA COMERCIAL DE EMBUTIR COM CORPO, ALETAS PLANAS, TAMPA PORTA LAMPADAS, EM CHAPA DE AÇO TRATADA E PINTADA NA COR BRANCA, REFLETOR COM ACABAMENTO ESPECULAR DE ALTO BRILHO PARA 2 LAMPADAS FLUORESCENTES DE 16/20W</v>
          </cell>
          <cell r="C1419" t="str">
            <v>Un</v>
          </cell>
          <cell r="D1419">
            <v>106.31</v>
          </cell>
        </row>
        <row r="1420">
          <cell r="A1420">
            <v>55804</v>
          </cell>
          <cell r="B1420" t="str">
            <v>LUMINÁRIA COMERCIAL DE EMBUTIR COM CORPO, ALETAS PLANAS, TAMPA PORTA LAMPADAS, EM CHAPA DE AÇO TRATADA E PINTADA NA COR BRANCA, REFLETOR COM ACABAMENTO ESPECULAR DE ALTO BRILHO PARA 2 LAMPADAS FLUORESCENTES DE 32/40W</v>
          </cell>
          <cell r="C1420" t="str">
            <v>Un</v>
          </cell>
          <cell r="D1420">
            <v>181.07</v>
          </cell>
        </row>
        <row r="1421">
          <cell r="A1421">
            <v>55805</v>
          </cell>
          <cell r="B1421" t="str">
            <v>LÂMPADA LED TUBULAR T8 DE 10W - BASE G13 - IRC&gt;=80</v>
          </cell>
          <cell r="C1421" t="str">
            <v>Un</v>
          </cell>
          <cell r="D1421">
            <v>15.59</v>
          </cell>
        </row>
        <row r="1422">
          <cell r="A1422">
            <v>55806</v>
          </cell>
          <cell r="B1422" t="str">
            <v>LUMINÁRIA LED OE-122 DE EMBUTIR QUE PERMITE A INSTALAÇÃO DE 2 LÂMPADAS T8 DE 1200MM, CONSTRUÍDA EM CHAPA DE AÇO TRATADA E PINTADA. SOQUETE TIPO PUSH-IN G-13 DE ENGATE RÁPIDO, ROTOR DE SEGURANÇA EM POLICARBONATO. FABRICANTE INTRAL OU SIMILAR</v>
          </cell>
          <cell r="C1422" t="str">
            <v>Un</v>
          </cell>
          <cell r="D1422">
            <v>131.62</v>
          </cell>
        </row>
        <row r="1423">
          <cell r="A1423">
            <v>55807</v>
          </cell>
          <cell r="B1423" t="str">
            <v>LUMINÁRIA LED  OS-122 DE SOBREPOR QUE PERMITE A INSTALAÇÃO DE 2 LÂMPADAS T8 DE 1200MM, CONSTRUÍDA EM CHAPA DE AÇO TRATADA E PINTADA. SOQUETE TIPO PUSH-IN G-13 DE ENGATE RÁPIDO, ROTOR DE SEGURANÇA EM POLICARBONATO. FABRICANTE INTRAL OU SIMILAR</v>
          </cell>
          <cell r="C1423" t="str">
            <v>Un</v>
          </cell>
          <cell r="D1423">
            <v>112.67</v>
          </cell>
        </row>
        <row r="1424">
          <cell r="A1424">
            <v>56000</v>
          </cell>
          <cell r="B1424" t="str">
            <v>REATORES</v>
          </cell>
          <cell r="D1424" t="str">
            <v>.</v>
          </cell>
        </row>
        <row r="1425">
          <cell r="A1425">
            <v>56001</v>
          </cell>
          <cell r="B1425" t="str">
            <v>REATOR ELETRÔNICO AFP - COM PARTIDA INSTANTÂNEA BIVOLT - P/ LÂMPADA FLUORESCENTE TUBULAR 1X20W</v>
          </cell>
          <cell r="C1425" t="str">
            <v>Un</v>
          </cell>
          <cell r="D1425">
            <v>27.43</v>
          </cell>
        </row>
        <row r="1426">
          <cell r="A1426">
            <v>56002</v>
          </cell>
          <cell r="B1426" t="str">
            <v>REATOR ELETRÔNICO AFP - COM PARTIDA INSTANTÂNEA BIVOLT - P/ LÂMPADA FLUORESCENTE TUBULAR 2X20W</v>
          </cell>
          <cell r="C1426" t="str">
            <v>Un</v>
          </cell>
          <cell r="D1426">
            <v>42.14</v>
          </cell>
        </row>
        <row r="1427">
          <cell r="A1427">
            <v>56004</v>
          </cell>
          <cell r="B1427" t="str">
            <v>REATOR ELETRÔNICO AFP - COM PARTIDA INSTANTÂNEA BIVOLT - P/ LÂMPADA FLUORESCENTE TUBULAR 2X40W</v>
          </cell>
          <cell r="C1427" t="str">
            <v>Un</v>
          </cell>
          <cell r="D1427">
            <v>50.25</v>
          </cell>
        </row>
        <row r="1428">
          <cell r="A1428">
            <v>56006</v>
          </cell>
          <cell r="B1428" t="str">
            <v>REATOR ELETRÔNICO AFP P/ LÂMPADA FLUORESCENTE "HO" 1X110W / 220V TUBULAR BASE BIPINO BILATERAL - COM PARTIDA INSTANTÂNEA</v>
          </cell>
          <cell r="C1428" t="str">
            <v>Un</v>
          </cell>
          <cell r="D1428">
            <v>83.46</v>
          </cell>
        </row>
        <row r="1429">
          <cell r="A1429">
            <v>56007</v>
          </cell>
          <cell r="B1429" t="str">
            <v>REATOR ELETRÔNICO AFP P/ LÂMPADA FLUORESCENTE "HO" 2X110W / 220V TUBULAR BASE BIPINO BILATERAL - COM PARTIDA INSTANTÂNEA</v>
          </cell>
          <cell r="C1429" t="str">
            <v>Un</v>
          </cell>
          <cell r="D1429">
            <v>86.45</v>
          </cell>
        </row>
        <row r="1430">
          <cell r="A1430">
            <v>56040</v>
          </cell>
          <cell r="B1430" t="str">
            <v>REATOR AFP/PR - 220V - 1X40W</v>
          </cell>
          <cell r="C1430" t="str">
            <v>Un</v>
          </cell>
          <cell r="D1430">
            <v>30.34</v>
          </cell>
        </row>
        <row r="1431">
          <cell r="A1431">
            <v>56045</v>
          </cell>
          <cell r="B1431" t="str">
            <v>REATOR PARA LÂMPADA VAPOR DE MERCÚRIO - 125W / 220V</v>
          </cell>
          <cell r="C1431" t="str">
            <v>Un</v>
          </cell>
          <cell r="D1431">
            <v>60.5</v>
          </cell>
        </row>
        <row r="1432">
          <cell r="A1432">
            <v>56046</v>
          </cell>
          <cell r="B1432" t="str">
            <v>REATOR PARA LÂMPADA VAPOR DE MERCÚRIO - 250W / 220V</v>
          </cell>
          <cell r="C1432" t="str">
            <v>Un</v>
          </cell>
          <cell r="D1432">
            <v>71.03</v>
          </cell>
        </row>
        <row r="1433">
          <cell r="A1433">
            <v>56047</v>
          </cell>
          <cell r="B1433" t="str">
            <v>REATOR PARA LÂMPADA VAPOR DE MERCÚRIO - 400W / 220V</v>
          </cell>
          <cell r="C1433" t="str">
            <v>Un</v>
          </cell>
          <cell r="D1433">
            <v>79.52</v>
          </cell>
        </row>
        <row r="1434">
          <cell r="A1434">
            <v>56048</v>
          </cell>
          <cell r="B1434" t="str">
            <v>REATOR PARA LÂMPADA VAPOR DE MERCÚRIO - 80W / 220V</v>
          </cell>
          <cell r="C1434" t="str">
            <v>Un</v>
          </cell>
          <cell r="D1434">
            <v>55.89</v>
          </cell>
        </row>
        <row r="1435">
          <cell r="A1435">
            <v>56050</v>
          </cell>
          <cell r="B1435" t="str">
            <v>REATOR PARA LÂMPADA VAPOR DE SÓDIO - 70W / 220V</v>
          </cell>
          <cell r="C1435" t="str">
            <v>Un</v>
          </cell>
          <cell r="D1435">
            <v>95.47</v>
          </cell>
        </row>
        <row r="1436">
          <cell r="A1436">
            <v>56051</v>
          </cell>
          <cell r="B1436" t="str">
            <v>REATOR PARA LÂMPADA VAPOR DE SÓDIO - 150W / 220V</v>
          </cell>
          <cell r="C1436" t="str">
            <v>Un</v>
          </cell>
          <cell r="D1436">
            <v>100.61</v>
          </cell>
        </row>
        <row r="1437">
          <cell r="A1437">
            <v>56052</v>
          </cell>
          <cell r="B1437" t="str">
            <v>REATOR PARA LÂMPADA VAPOR DE SÓDIO - 250W / 220V</v>
          </cell>
          <cell r="C1437" t="str">
            <v>Un</v>
          </cell>
          <cell r="D1437">
            <v>143.04</v>
          </cell>
        </row>
        <row r="1438">
          <cell r="A1438">
            <v>56053</v>
          </cell>
          <cell r="B1438" t="str">
            <v>REATOR PARA LÂMPADA VAPOR DE SÓDIO - 400W / 220V</v>
          </cell>
          <cell r="C1438" t="str">
            <v>Un</v>
          </cell>
          <cell r="D1438">
            <v>180.39</v>
          </cell>
        </row>
        <row r="1439">
          <cell r="A1439">
            <v>56054</v>
          </cell>
          <cell r="B1439" t="str">
            <v>IGNITOR P/PARTIDA DE LÂMPADA DE SÓDIO - AP 70W ATÉ 400W - TENSÃO 220V</v>
          </cell>
          <cell r="C1439" t="str">
            <v>Un</v>
          </cell>
          <cell r="D1439">
            <v>11.26</v>
          </cell>
        </row>
        <row r="1440">
          <cell r="A1440">
            <v>56061</v>
          </cell>
          <cell r="B1440" t="str">
            <v>REATOR PARA LÂMPADA VAPOR METÁLICO - 220V - 70W</v>
          </cell>
          <cell r="C1440" t="str">
            <v>Un</v>
          </cell>
          <cell r="D1440">
            <v>89.77</v>
          </cell>
        </row>
        <row r="1441">
          <cell r="A1441">
            <v>56062</v>
          </cell>
          <cell r="B1441" t="str">
            <v>REATOR PARA LÂMPADA VAPOR METÁLICO - 220V - 150W</v>
          </cell>
          <cell r="C1441" t="str">
            <v>Un</v>
          </cell>
          <cell r="D1441">
            <v>83.58</v>
          </cell>
        </row>
        <row r="1442">
          <cell r="A1442">
            <v>56063</v>
          </cell>
          <cell r="B1442" t="str">
            <v>REATOR PARA LÂMPADA VAPOR METÁLICO - 220V - 250W</v>
          </cell>
          <cell r="C1442" t="str">
            <v>Un</v>
          </cell>
          <cell r="D1442">
            <v>123.37</v>
          </cell>
        </row>
        <row r="1443">
          <cell r="A1443">
            <v>56064</v>
          </cell>
          <cell r="B1443" t="str">
            <v>REATOR PARA LÂMPADA VAPOR METÁLICO - 220V - 400W</v>
          </cell>
          <cell r="C1443" t="str">
            <v>Un</v>
          </cell>
          <cell r="D1443">
            <v>150.81</v>
          </cell>
        </row>
        <row r="1444">
          <cell r="A1444">
            <v>56065</v>
          </cell>
          <cell r="B1444" t="str">
            <v>REATOR ELETRÔNICO AFP PARA LÂMPADA FLUORESCENTE -1X16W - BIVOLT</v>
          </cell>
          <cell r="C1444" t="str">
            <v>Un</v>
          </cell>
          <cell r="D1444">
            <v>40.51</v>
          </cell>
        </row>
        <row r="1445">
          <cell r="A1445">
            <v>56066</v>
          </cell>
          <cell r="B1445" t="str">
            <v>REATOR ELETRÔNICO AFP PARA LÂMPADA FLUORESCENTE -1X32W - BIVOLT</v>
          </cell>
          <cell r="C1445" t="str">
            <v>Un</v>
          </cell>
          <cell r="D1445">
            <v>35.979999999999997</v>
          </cell>
        </row>
        <row r="1446">
          <cell r="A1446">
            <v>56067</v>
          </cell>
          <cell r="B1446" t="str">
            <v>REATOR ELETRÔNICO AFP PARA LÂMPADA FLUORESCENTE -2X16W - BIVOLT</v>
          </cell>
          <cell r="C1446" t="str">
            <v>Un</v>
          </cell>
          <cell r="D1446">
            <v>43.87</v>
          </cell>
        </row>
        <row r="1447">
          <cell r="A1447">
            <v>56068</v>
          </cell>
          <cell r="B1447" t="str">
            <v>REATOR ELETRÔNICO AFP PARA LÂMPADA FLUORESCENTE -2X32W - BIVOLT</v>
          </cell>
          <cell r="C1447" t="str">
            <v>Un</v>
          </cell>
          <cell r="D1447">
            <v>47.76</v>
          </cell>
        </row>
        <row r="1448">
          <cell r="A1448">
            <v>56075</v>
          </cell>
          <cell r="B1448" t="str">
            <v>REATOR ELETRÔNICO AFP PARA LÂMPADA FLUORESCENTE -1X54W - BIVOLT</v>
          </cell>
          <cell r="C1448" t="str">
            <v>Un</v>
          </cell>
          <cell r="D1448">
            <v>121.46</v>
          </cell>
        </row>
        <row r="1449">
          <cell r="A1449">
            <v>56076</v>
          </cell>
          <cell r="B1449" t="str">
            <v>REATOR ELETRÔNICO AFP PARA LÂMPADA FLUORESCENTE -2X54W - BIVOLT</v>
          </cell>
          <cell r="C1449" t="str">
            <v>Un</v>
          </cell>
          <cell r="D1449">
            <v>140.82</v>
          </cell>
        </row>
        <row r="1450">
          <cell r="A1450">
            <v>56077</v>
          </cell>
          <cell r="B1450" t="str">
            <v>REATOR ELETRÔNICO AFP PARA LÂMPADA FLUORESCENTE - 1X14W - BIVOLT</v>
          </cell>
          <cell r="C1450" t="str">
            <v>Un</v>
          </cell>
          <cell r="D1450">
            <v>62.12</v>
          </cell>
        </row>
        <row r="1451">
          <cell r="A1451">
            <v>56078</v>
          </cell>
          <cell r="B1451" t="str">
            <v>REATOR ELETRÔNICO AFP PARA LÂMPADA FLUORESCENTE - 1X28W - BIVOLT</v>
          </cell>
          <cell r="C1451" t="str">
            <v>Un</v>
          </cell>
          <cell r="D1451">
            <v>88.92</v>
          </cell>
        </row>
        <row r="1452">
          <cell r="A1452">
            <v>56079</v>
          </cell>
          <cell r="B1452" t="str">
            <v>REATOR ELETRÔNICO AFP PARA LÂMPADA FLUORESCENTE - 2X14W - BIVOLT</v>
          </cell>
          <cell r="C1452" t="str">
            <v>Un</v>
          </cell>
          <cell r="D1452">
            <v>76.58</v>
          </cell>
        </row>
        <row r="1453">
          <cell r="A1453">
            <v>56080</v>
          </cell>
          <cell r="B1453" t="str">
            <v>REATOR ELETRÔNICO AFP PARA LÂMPADA FLUORESCENTE - 2X28W - BIVOLT</v>
          </cell>
          <cell r="C1453" t="str">
            <v>Un</v>
          </cell>
          <cell r="D1453">
            <v>88.92</v>
          </cell>
        </row>
        <row r="1454">
          <cell r="A1454">
            <v>56100</v>
          </cell>
          <cell r="B1454" t="str">
            <v>ALTA TENSÃO</v>
          </cell>
          <cell r="D1454" t="str">
            <v>.</v>
          </cell>
        </row>
        <row r="1455">
          <cell r="A1455">
            <v>56104</v>
          </cell>
          <cell r="B1455" t="str">
            <v>ISOLADOR DE PORCELANA SUPORTE TIPO PEDESTAL - 15KV</v>
          </cell>
          <cell r="C1455" t="str">
            <v>Un</v>
          </cell>
          <cell r="D1455">
            <v>121.91</v>
          </cell>
        </row>
        <row r="1456">
          <cell r="A1456">
            <v>56111</v>
          </cell>
          <cell r="B1456" t="str">
            <v>VERGALHÃO DE COBRE 3/8" (10MM)</v>
          </cell>
          <cell r="C1456" t="str">
            <v>M</v>
          </cell>
          <cell r="D1456">
            <v>80.349999999999994</v>
          </cell>
        </row>
        <row r="1457">
          <cell r="A1457">
            <v>56113</v>
          </cell>
          <cell r="B1457" t="str">
            <v>MUFLA UNIPOLAR INT. P/ CABO ATÉ 35MM2/15KV</v>
          </cell>
          <cell r="C1457" t="str">
            <v>Un</v>
          </cell>
          <cell r="D1457">
            <v>226.38</v>
          </cell>
        </row>
        <row r="1458">
          <cell r="A1458">
            <v>56114</v>
          </cell>
          <cell r="B1458" t="str">
            <v>MUFLA UNIPOLAR EXT. P/ CABO ATÉ 35MM2/15KV</v>
          </cell>
          <cell r="C1458" t="str">
            <v>Un</v>
          </cell>
          <cell r="D1458">
            <v>273.83</v>
          </cell>
        </row>
        <row r="1459">
          <cell r="A1459">
            <v>56115</v>
          </cell>
          <cell r="B1459" t="str">
            <v>MUFLA TRIPOLAR INT. P/ CABO ATÉ 35MM2/15KV</v>
          </cell>
          <cell r="C1459" t="str">
            <v>Un</v>
          </cell>
          <cell r="D1459">
            <v>607.32000000000005</v>
          </cell>
        </row>
        <row r="1460">
          <cell r="A1460">
            <v>56116</v>
          </cell>
          <cell r="B1460" t="str">
            <v>MUFLA TRIPOLAR EXT. P/ CABO ATÉ 35MM2/15KV</v>
          </cell>
          <cell r="C1460" t="str">
            <v>Un</v>
          </cell>
          <cell r="D1460">
            <v>999.23</v>
          </cell>
        </row>
        <row r="1461">
          <cell r="A1461">
            <v>56128</v>
          </cell>
          <cell r="B1461" t="str">
            <v>TRANSFORMADOR DE POTÊNCIA A ÓLEO MONOFÁSICO - 500VA 13,2KV / 220V</v>
          </cell>
          <cell r="C1461" t="str">
            <v>Un</v>
          </cell>
          <cell r="D1461">
            <v>3125.25</v>
          </cell>
        </row>
        <row r="1462">
          <cell r="A1462">
            <v>56138</v>
          </cell>
          <cell r="B1462" t="str">
            <v>LUVA DE BORRACHA ISOLAÇÃO 20KV</v>
          </cell>
          <cell r="C1462" t="str">
            <v>Par</v>
          </cell>
          <cell r="D1462">
            <v>594.99</v>
          </cell>
        </row>
        <row r="1463">
          <cell r="A1463">
            <v>56146</v>
          </cell>
          <cell r="B1463" t="str">
            <v>CAIXA A3 - PADRÃO ELETROPAULO</v>
          </cell>
          <cell r="C1463" t="str">
            <v>Un</v>
          </cell>
          <cell r="D1463">
            <v>1384.29</v>
          </cell>
        </row>
        <row r="1464">
          <cell r="A1464">
            <v>56150</v>
          </cell>
          <cell r="B1464" t="str">
            <v>PLACA AVISO CABINE PRIM.FERRO ESMALT.30X40C</v>
          </cell>
          <cell r="C1464" t="str">
            <v>Un</v>
          </cell>
          <cell r="D1464">
            <v>41.56</v>
          </cell>
        </row>
        <row r="1465">
          <cell r="A1465">
            <v>56156</v>
          </cell>
          <cell r="B1465" t="str">
            <v>PALLET DE MADEIRA COM 4 ENTRADAS - 1 FACE -MED:(120X100)CM</v>
          </cell>
          <cell r="C1465" t="str">
            <v>Un</v>
          </cell>
          <cell r="D1465">
            <v>66.77</v>
          </cell>
        </row>
        <row r="1466">
          <cell r="A1466">
            <v>56159</v>
          </cell>
          <cell r="B1466" t="str">
            <v>PLAQUETA INDICATIVA DE PVC 8X12CM</v>
          </cell>
          <cell r="C1466" t="str">
            <v>Un</v>
          </cell>
          <cell r="D1466">
            <v>8.44</v>
          </cell>
        </row>
        <row r="1467">
          <cell r="A1467">
            <v>56161</v>
          </cell>
          <cell r="B1467" t="str">
            <v>CHAVE SECCIONADORA TRIP. SECA - 400A/15KV</v>
          </cell>
          <cell r="C1467" t="str">
            <v>Un</v>
          </cell>
          <cell r="D1467">
            <v>1511.93</v>
          </cell>
        </row>
        <row r="1468">
          <cell r="A1468">
            <v>56163</v>
          </cell>
          <cell r="B1468" t="str">
            <v>CHAVE SECCIONADORA TRIP. COM BASE PARA FUSÍVEL HH-400A-15KV</v>
          </cell>
          <cell r="C1468" t="str">
            <v>Un</v>
          </cell>
          <cell r="D1468">
            <v>2545.5100000000002</v>
          </cell>
        </row>
        <row r="1469">
          <cell r="A1469">
            <v>56200</v>
          </cell>
          <cell r="B1469" t="str">
            <v>TRANSFORMADORES</v>
          </cell>
          <cell r="D1469" t="str">
            <v>.</v>
          </cell>
        </row>
        <row r="1470">
          <cell r="A1470">
            <v>56260</v>
          </cell>
          <cell r="B1470" t="str">
            <v>TRANSFORMADOR TRIFÁSICO 13,8 / 13,2 / 12,6 KV - 220/127V 500KVA - A SECO</v>
          </cell>
          <cell r="C1470" t="str">
            <v>Un</v>
          </cell>
          <cell r="D1470">
            <v>71817.97</v>
          </cell>
        </row>
        <row r="1471">
          <cell r="A1471">
            <v>56261</v>
          </cell>
          <cell r="B1471" t="str">
            <v>TRANSFORMADOR TRIFÁSICO 15KV - 13.2KV / 220/127V-300 KVA -SEM CAIXA DE PROTEÇÃO (IP-00)</v>
          </cell>
          <cell r="C1471" t="str">
            <v>Un</v>
          </cell>
          <cell r="D1471">
            <v>61529.67</v>
          </cell>
        </row>
        <row r="1472">
          <cell r="A1472">
            <v>56262</v>
          </cell>
          <cell r="B1472" t="str">
            <v>TRANSFORMADOR ISOLADOR TRIFÁSICO 10 KVA - TENSÃO PRIMÁRIA 220 V  TENSÃO SECUNDÁRIA 110/220 COM CAIXA IP-21</v>
          </cell>
          <cell r="C1472" t="str">
            <v>Un</v>
          </cell>
          <cell r="D1472">
            <v>4988.6899999999996</v>
          </cell>
        </row>
        <row r="1473">
          <cell r="A1473">
            <v>56301</v>
          </cell>
          <cell r="B1473" t="str">
            <v>CUBÍCULO DE ENTRADA E MEDIÇÃO PROTEÇÃO USO OBRIGATÓRIO, CLASSE 15KV, PADRÃO ELETROPAULO - USO EXTERNO</v>
          </cell>
          <cell r="C1473" t="str">
            <v>Un</v>
          </cell>
          <cell r="D1473">
            <v>107153.47</v>
          </cell>
        </row>
        <row r="1474">
          <cell r="A1474">
            <v>56302</v>
          </cell>
          <cell r="B1474" t="str">
            <v>CUBÍCULO PARA TRANSFORMADOR 300KVA - CLASSE 15KV - USO EXTERNO</v>
          </cell>
          <cell r="C1474" t="str">
            <v>Un</v>
          </cell>
          <cell r="D1474">
            <v>60898.49</v>
          </cell>
        </row>
        <row r="1475">
          <cell r="A1475">
            <v>56304</v>
          </cell>
          <cell r="B1475" t="str">
            <v>BANCO AUTOMÁTICO DE CAPACITORES, 15 KVAR, 220 V, TRIF., EM PAINEL, P/ CORREÇÃO FATOR DE POTÊNCIA</v>
          </cell>
          <cell r="C1475" t="str">
            <v>Un</v>
          </cell>
          <cell r="D1475">
            <v>13440.18</v>
          </cell>
        </row>
        <row r="1476">
          <cell r="A1476">
            <v>56305</v>
          </cell>
          <cell r="B1476" t="str">
            <v>BANCO AUTOMÁTICO DE CAPACITORES, 30 KVAR, 220 V, TRIF., EM PAINEL, P/ CORREÇÃO FATOR DE POTÊNCIA</v>
          </cell>
          <cell r="C1476" t="str">
            <v>Un</v>
          </cell>
          <cell r="D1476">
            <v>22565.78</v>
          </cell>
        </row>
        <row r="1477">
          <cell r="A1477">
            <v>56306</v>
          </cell>
          <cell r="B1477" t="str">
            <v>BANCO AUTOMÁTICO DE CAPACITORES, 50 KVAR, 220 V, TRIF., EM PAINEL, P/ CORREÇÃO FATOR DE POTÊNCIA</v>
          </cell>
          <cell r="C1477" t="str">
            <v>Un</v>
          </cell>
          <cell r="D1477">
            <v>26971.1</v>
          </cell>
        </row>
        <row r="1478">
          <cell r="A1478">
            <v>56400</v>
          </cell>
          <cell r="B1478" t="str">
            <v>LÂMPADAS</v>
          </cell>
          <cell r="D1478" t="str">
            <v>.</v>
          </cell>
        </row>
        <row r="1479">
          <cell r="A1479">
            <v>56410</v>
          </cell>
          <cell r="B1479" t="str">
            <v>LÂMPADA FLUORESCENTE - 20 W</v>
          </cell>
          <cell r="C1479" t="str">
            <v>Un</v>
          </cell>
          <cell r="D1479">
            <v>11.35</v>
          </cell>
        </row>
        <row r="1480">
          <cell r="A1480">
            <v>56411</v>
          </cell>
          <cell r="B1480" t="str">
            <v>LÂMPADA FLUORESCENTE - 14W</v>
          </cell>
          <cell r="C1480" t="str">
            <v>Un</v>
          </cell>
          <cell r="D1480">
            <v>13.75</v>
          </cell>
        </row>
        <row r="1481">
          <cell r="A1481">
            <v>56412</v>
          </cell>
          <cell r="B1481" t="str">
            <v>LÂMPADA FLUORESCENTE - 28W</v>
          </cell>
          <cell r="C1481" t="str">
            <v>Un</v>
          </cell>
          <cell r="D1481">
            <v>17.55</v>
          </cell>
        </row>
        <row r="1482">
          <cell r="A1482">
            <v>56414</v>
          </cell>
          <cell r="B1482" t="str">
            <v>LÂMPADA FLUORESCENTE - 54W</v>
          </cell>
          <cell r="C1482" t="str">
            <v>Un</v>
          </cell>
          <cell r="D1482">
            <v>15.23</v>
          </cell>
        </row>
        <row r="1483">
          <cell r="A1483">
            <v>56415</v>
          </cell>
          <cell r="B1483" t="str">
            <v>LÂMPADA FLUORESCENTE - 40W</v>
          </cell>
          <cell r="C1483" t="str">
            <v>Un</v>
          </cell>
          <cell r="D1483">
            <v>13.78</v>
          </cell>
        </row>
        <row r="1484">
          <cell r="A1484">
            <v>56418</v>
          </cell>
          <cell r="B1484" t="str">
            <v>LÂMPADA FLUORESCENTE TIPO HO - 110W</v>
          </cell>
          <cell r="C1484" t="str">
            <v>Un</v>
          </cell>
          <cell r="D1484">
            <v>49.77</v>
          </cell>
        </row>
        <row r="1485">
          <cell r="A1485">
            <v>56435</v>
          </cell>
          <cell r="B1485" t="str">
            <v>LÂMPADA MISTA - 220V - 160W</v>
          </cell>
          <cell r="C1485" t="str">
            <v>Un</v>
          </cell>
          <cell r="D1485">
            <v>32.39</v>
          </cell>
        </row>
        <row r="1486">
          <cell r="A1486">
            <v>56436</v>
          </cell>
          <cell r="B1486" t="str">
            <v>LÂMPADA MISTA - 220V - 250W</v>
          </cell>
          <cell r="C1486" t="str">
            <v>Un</v>
          </cell>
          <cell r="D1486">
            <v>83</v>
          </cell>
        </row>
        <row r="1487">
          <cell r="A1487">
            <v>56437</v>
          </cell>
          <cell r="B1487" t="str">
            <v>LÂMPADA MISTA - 220V - 500W</v>
          </cell>
          <cell r="C1487" t="str">
            <v>Un</v>
          </cell>
          <cell r="D1487">
            <v>46.83</v>
          </cell>
        </row>
        <row r="1488">
          <cell r="A1488">
            <v>56438</v>
          </cell>
          <cell r="B1488" t="str">
            <v>LÂMPADA VAPOR DE MERCÚRIO - 220V - 80W</v>
          </cell>
          <cell r="C1488" t="str">
            <v>Un</v>
          </cell>
          <cell r="D1488">
            <v>32.119999999999997</v>
          </cell>
        </row>
        <row r="1489">
          <cell r="A1489">
            <v>56439</v>
          </cell>
          <cell r="B1489" t="str">
            <v>LÂMPADA VAPOR DE MERCÚRIO - 220V - 125W</v>
          </cell>
          <cell r="C1489" t="str">
            <v>Un</v>
          </cell>
          <cell r="D1489">
            <v>33.78</v>
          </cell>
        </row>
        <row r="1490">
          <cell r="A1490">
            <v>56440</v>
          </cell>
          <cell r="B1490" t="str">
            <v>LÂMPADA VAPOR DE MERCÚRIO - 250V - 250W</v>
          </cell>
          <cell r="C1490" t="str">
            <v>Un</v>
          </cell>
          <cell r="D1490">
            <v>70.290000000000006</v>
          </cell>
        </row>
        <row r="1491">
          <cell r="A1491">
            <v>56441</v>
          </cell>
          <cell r="B1491" t="str">
            <v>LÂMPADA VAPOR DE MERCÚRIO - 220V - 400W</v>
          </cell>
          <cell r="C1491" t="str">
            <v>Un</v>
          </cell>
          <cell r="D1491">
            <v>120.63</v>
          </cell>
        </row>
        <row r="1492">
          <cell r="A1492">
            <v>56450</v>
          </cell>
          <cell r="B1492" t="str">
            <v>LÂMPADA VAPOR DE SÓDIO - 70W</v>
          </cell>
          <cell r="C1492" t="str">
            <v>Un</v>
          </cell>
          <cell r="D1492">
            <v>44.27</v>
          </cell>
        </row>
        <row r="1493">
          <cell r="A1493">
            <v>56451</v>
          </cell>
          <cell r="B1493" t="str">
            <v>LÂMPADA VAPOR DE SÓDIO - 150W</v>
          </cell>
          <cell r="C1493" t="str">
            <v>Un</v>
          </cell>
          <cell r="D1493">
            <v>63.7</v>
          </cell>
        </row>
        <row r="1494">
          <cell r="A1494">
            <v>56452</v>
          </cell>
          <cell r="B1494" t="str">
            <v>LÂMPADA VAPOR DE SÓDIO - 250W</v>
          </cell>
          <cell r="C1494" t="str">
            <v>Un</v>
          </cell>
          <cell r="D1494">
            <v>70.290000000000006</v>
          </cell>
        </row>
        <row r="1495">
          <cell r="A1495">
            <v>56453</v>
          </cell>
          <cell r="B1495" t="str">
            <v>LÂMPADA VAPOR DE SÓDIO - 400W</v>
          </cell>
          <cell r="C1495" t="str">
            <v>Un</v>
          </cell>
          <cell r="D1495">
            <v>78.7</v>
          </cell>
        </row>
        <row r="1496">
          <cell r="A1496">
            <v>56460</v>
          </cell>
          <cell r="B1496" t="str">
            <v>LÂMPADA DE HALOGÊNIO 300W / 110V</v>
          </cell>
          <cell r="C1496" t="str">
            <v>Un</v>
          </cell>
          <cell r="D1496">
            <v>16.21</v>
          </cell>
        </row>
        <row r="1497">
          <cell r="A1497">
            <v>56464</v>
          </cell>
          <cell r="B1497" t="str">
            <v>LÂMPADA DE HALOGÊNIO 1000W / 220V</v>
          </cell>
          <cell r="C1497" t="str">
            <v>Un</v>
          </cell>
          <cell r="D1497">
            <v>79.36</v>
          </cell>
        </row>
        <row r="1498">
          <cell r="A1498">
            <v>56466</v>
          </cell>
          <cell r="B1498" t="str">
            <v>LÂMPADA FLUORESCENTE - 16W</v>
          </cell>
          <cell r="C1498" t="str">
            <v>Un</v>
          </cell>
          <cell r="D1498">
            <v>13.17</v>
          </cell>
        </row>
        <row r="1499">
          <cell r="A1499">
            <v>56467</v>
          </cell>
          <cell r="B1499" t="str">
            <v>LÂMPADA FLUORESCENTE - 32W</v>
          </cell>
          <cell r="C1499" t="str">
            <v>Un</v>
          </cell>
          <cell r="D1499">
            <v>23.04</v>
          </cell>
        </row>
        <row r="1500">
          <cell r="A1500">
            <v>56468</v>
          </cell>
          <cell r="B1500" t="str">
            <v>LÂMPADA COMPACTA MINI FLUORESCENTE COM REATOR E SOQUETE INCORPORADOS - 25W</v>
          </cell>
          <cell r="C1500" t="str">
            <v>Un</v>
          </cell>
          <cell r="D1500">
            <v>14.44</v>
          </cell>
        </row>
        <row r="1501">
          <cell r="A1501">
            <v>56469</v>
          </cell>
          <cell r="B1501" t="str">
            <v>LÂMPADA FLUORESCENTE COMPACTA - 15W/220V</v>
          </cell>
          <cell r="C1501" t="str">
            <v>Un</v>
          </cell>
          <cell r="D1501">
            <v>10.91</v>
          </cell>
        </row>
        <row r="1502">
          <cell r="A1502">
            <v>56480</v>
          </cell>
          <cell r="B1502" t="str">
            <v>LÂMPADA MULTIVAPOR METÁLICO TUBULAR OU OVÓIDE, BASE E27 - 70W - 1ª LINHA</v>
          </cell>
          <cell r="C1502" t="str">
            <v>Un</v>
          </cell>
          <cell r="D1502">
            <v>39.65</v>
          </cell>
        </row>
        <row r="1503">
          <cell r="A1503">
            <v>56481</v>
          </cell>
          <cell r="B1503" t="str">
            <v>LÂMPADA MULTIVAPOR METÁLICO TUBULAR OU OVÓIDE, BASE E27 - 150W - 1ª LINHA</v>
          </cell>
          <cell r="C1503" t="str">
            <v>Un</v>
          </cell>
          <cell r="D1503">
            <v>19.43</v>
          </cell>
        </row>
        <row r="1504">
          <cell r="A1504">
            <v>56482</v>
          </cell>
          <cell r="B1504" t="str">
            <v>LÂMPADA MULTIVAPOR METÁLICO TUBULAR OU OVÓIDE, BASE E40 - 250W</v>
          </cell>
          <cell r="C1504" t="str">
            <v>Un</v>
          </cell>
          <cell r="D1504">
            <v>104.28</v>
          </cell>
        </row>
        <row r="1505">
          <cell r="A1505">
            <v>56483</v>
          </cell>
          <cell r="B1505" t="str">
            <v>LÂMPADA MULTIVAPOR METÁLICO TUBULAR OU OVÓIDE, BASE E40 - 400W</v>
          </cell>
          <cell r="C1505" t="str">
            <v>Un</v>
          </cell>
          <cell r="D1505">
            <v>96.78</v>
          </cell>
        </row>
        <row r="1506">
          <cell r="A1506">
            <v>56492</v>
          </cell>
          <cell r="B1506" t="str">
            <v>LAMPADA DE LED TUBULAR 18/20 W</v>
          </cell>
          <cell r="C1506" t="str">
            <v>Un</v>
          </cell>
          <cell r="D1506">
            <v>25.31</v>
          </cell>
        </row>
        <row r="1507">
          <cell r="A1507">
            <v>56493</v>
          </cell>
          <cell r="B1507" t="str">
            <v>LÂMPADA DE LED BULBO 10 W - SOQUETE E-27</v>
          </cell>
          <cell r="C1507" t="str">
            <v>Un</v>
          </cell>
          <cell r="D1507">
            <v>6.33</v>
          </cell>
        </row>
        <row r="1508">
          <cell r="A1508">
            <v>56494</v>
          </cell>
          <cell r="B1508" t="str">
            <v>LÂMPADA DE LED (BULBO) SOQUETE E-27/E- 40 - 40 W</v>
          </cell>
          <cell r="C1508" t="str">
            <v>Un</v>
          </cell>
          <cell r="D1508">
            <v>64.209999999999994</v>
          </cell>
        </row>
        <row r="1509">
          <cell r="A1509">
            <v>56495</v>
          </cell>
          <cell r="B1509" t="str">
            <v>LÂMPADA DE LED (BULBO) SOQUETE E-27/E- 40 - 70 W</v>
          </cell>
          <cell r="C1509" t="str">
            <v>Un</v>
          </cell>
          <cell r="D1509">
            <v>99.18</v>
          </cell>
        </row>
        <row r="1510">
          <cell r="A1510">
            <v>56496</v>
          </cell>
          <cell r="B1510" t="str">
            <v>LÂMPADA DE LED (BULBO) SOQUETE E-27/E- 40 - 100 W</v>
          </cell>
          <cell r="C1510" t="str">
            <v>Un</v>
          </cell>
          <cell r="D1510">
            <v>158.04</v>
          </cell>
        </row>
        <row r="1511">
          <cell r="A1511">
            <v>56497</v>
          </cell>
          <cell r="B1511" t="str">
            <v>LÂMPADA DE LED (BULBO) SOQUETE E-27/E- 40 - 150 W</v>
          </cell>
          <cell r="C1511" t="str">
            <v>Un</v>
          </cell>
          <cell r="D1511">
            <v>160.16</v>
          </cell>
        </row>
        <row r="1512">
          <cell r="A1512">
            <v>56498</v>
          </cell>
          <cell r="B1512" t="str">
            <v>LUMINÁRIA HERMÉTICA TIPO LED DE 120 W - LUMINARIA TIPO PUBLICA,TIPO PETALA,MATERIAL ALUMINIO INJETADO A ALTA PRESSAO - TECNOWATT</v>
          </cell>
          <cell r="C1512" t="str">
            <v>Un</v>
          </cell>
          <cell r="D1512">
            <v>968.18</v>
          </cell>
        </row>
        <row r="1513">
          <cell r="A1513">
            <v>56499</v>
          </cell>
          <cell r="B1513" t="str">
            <v xml:space="preserve">LUMINÁRIA HERMÉTICA TIPO LED DE 150 W - LUMINARIA TIPO PUBLICA,TIPO PETALA,MATERIAL ALUMINIO INJETADO A ALTA PRESSAO - TECNOWATT </v>
          </cell>
          <cell r="C1513" t="str">
            <v>Un</v>
          </cell>
          <cell r="D1513">
            <v>1192.3499999999999</v>
          </cell>
        </row>
        <row r="1514">
          <cell r="A1514">
            <v>56500</v>
          </cell>
          <cell r="B1514" t="str">
            <v>EQUIPAMENTOS DE EMERGÊNCIA</v>
          </cell>
          <cell r="D1514" t="str">
            <v>.</v>
          </cell>
        </row>
        <row r="1515">
          <cell r="A1515">
            <v>56535</v>
          </cell>
          <cell r="B1515" t="str">
            <v>LUMINÁRIA DE EMERGÊNCIA AUTÔNOMA COM LÂMPADA FLUORESCENTE DE 15W</v>
          </cell>
          <cell r="C1515" t="str">
            <v>Un</v>
          </cell>
          <cell r="D1515">
            <v>161.01</v>
          </cell>
        </row>
        <row r="1516">
          <cell r="A1516">
            <v>56536</v>
          </cell>
          <cell r="B1516" t="str">
            <v>LUMINÁRIA DE EMERGÊNCIA AUTÔNOMA COM 2 PROJETORES DE 55W / 12VC - COM BATERIA</v>
          </cell>
          <cell r="C1516" t="str">
            <v>Un</v>
          </cell>
          <cell r="D1516">
            <v>617.55999999999995</v>
          </cell>
        </row>
        <row r="1517">
          <cell r="A1517">
            <v>56539</v>
          </cell>
          <cell r="B1517" t="str">
            <v>LUMINÁRIA DE EMERGÊNCIA AUTÔNOMA COM LÂMPADA FLUORESCENTE DE 9W</v>
          </cell>
          <cell r="C1517" t="str">
            <v>Un</v>
          </cell>
          <cell r="D1517">
            <v>208.17</v>
          </cell>
        </row>
        <row r="1518">
          <cell r="A1518">
            <v>56540</v>
          </cell>
          <cell r="B1518" t="str">
            <v>LUMINÁRIA DE EMERGÊNCIA AUTÔNOMA COM 30 LEDS</v>
          </cell>
          <cell r="C1518" t="str">
            <v>Un</v>
          </cell>
          <cell r="D1518">
            <v>19.45</v>
          </cell>
        </row>
        <row r="1519">
          <cell r="A1519">
            <v>56542</v>
          </cell>
          <cell r="B1519" t="str">
            <v>BATERIA AUTOMOTIVA SEM COMPLEMENTO DE NÍVEL 12V - 40A</v>
          </cell>
          <cell r="C1519" t="str">
            <v>Un</v>
          </cell>
          <cell r="D1519">
            <v>458.83</v>
          </cell>
        </row>
        <row r="1520">
          <cell r="A1520">
            <v>56551</v>
          </cell>
          <cell r="B1520" t="str">
            <v>CENTRAL ALARME INCÊNDIO ATÉ 12 LAÇOS</v>
          </cell>
          <cell r="C1520" t="str">
            <v>Un</v>
          </cell>
          <cell r="D1520">
            <v>523.99</v>
          </cell>
        </row>
        <row r="1521">
          <cell r="A1521">
            <v>56554</v>
          </cell>
          <cell r="B1521" t="str">
            <v>CENTRAL ALARME INCÊNDIO ATÉ 24 LAÇOS</v>
          </cell>
          <cell r="C1521" t="str">
            <v>Un</v>
          </cell>
          <cell r="D1521">
            <v>659.61</v>
          </cell>
        </row>
        <row r="1522">
          <cell r="A1522">
            <v>56555</v>
          </cell>
          <cell r="B1522" t="str">
            <v>ALARME AUDIOVISUAL SEM FIO PARA 01 BANHEIRO PPDF</v>
          </cell>
          <cell r="C1522" t="str">
            <v>Un</v>
          </cell>
          <cell r="D1522">
            <v>649.63</v>
          </cell>
        </row>
        <row r="1523">
          <cell r="A1523">
            <v>56559</v>
          </cell>
          <cell r="B1523" t="str">
            <v>ACIONADOR LIGA/DESLIGA P/ BOMBA - COM MARTELO QUEBRA VIDRO</v>
          </cell>
          <cell r="C1523" t="str">
            <v>Un</v>
          </cell>
          <cell r="D1523">
            <v>70.08</v>
          </cell>
        </row>
        <row r="1524">
          <cell r="A1524">
            <v>56560</v>
          </cell>
          <cell r="B1524" t="str">
            <v>ACIONADOR MANUAL TIPO QUEBRE-O-VIDRO</v>
          </cell>
          <cell r="C1524" t="str">
            <v>Un</v>
          </cell>
          <cell r="D1524">
            <v>69.06</v>
          </cell>
        </row>
        <row r="1525">
          <cell r="A1525">
            <v>56561</v>
          </cell>
          <cell r="B1525" t="str">
            <v>CAMPAINHA TIMBRE PARA INCÊNDIO 24V - 95DB</v>
          </cell>
          <cell r="C1525" t="str">
            <v>Un</v>
          </cell>
          <cell r="D1525">
            <v>129.15</v>
          </cell>
        </row>
        <row r="1526">
          <cell r="A1526">
            <v>56563</v>
          </cell>
          <cell r="B1526" t="str">
            <v>SIRENE ELETRÔNICA C/ SOM AGUDO ONDULANTE, 24V, ENTRE 100 DB E 120DB - COM FLASH (GRUPO DE LEDS)</v>
          </cell>
          <cell r="C1526" t="str">
            <v>Un</v>
          </cell>
          <cell r="D1526">
            <v>91.04</v>
          </cell>
        </row>
        <row r="1527">
          <cell r="A1527">
            <v>56564</v>
          </cell>
          <cell r="B1527" t="str">
            <v>SIRENE ELETRÔNICA BITONAL  24V, ENTRE 100 e 120 DB, COM FLASH (GRUPO DE LEDS)</v>
          </cell>
          <cell r="C1527" t="str">
            <v>Un</v>
          </cell>
          <cell r="D1527">
            <v>140</v>
          </cell>
        </row>
        <row r="1528">
          <cell r="A1528">
            <v>56566</v>
          </cell>
          <cell r="B1528" t="str">
            <v>DETECTOR ÓPTICO DE FUMAÇA NÃO-ANALÓGICO PARA SISTEMAS ENDEREÇÁVEIS</v>
          </cell>
          <cell r="C1528" t="str">
            <v>Un</v>
          </cell>
          <cell r="D1528">
            <v>182.86</v>
          </cell>
        </row>
        <row r="1529">
          <cell r="A1529">
            <v>56570</v>
          </cell>
          <cell r="B1529" t="str">
            <v>DETECTOR PRESENÇA TP INFRAVERM. PAS - 12VCC</v>
          </cell>
          <cell r="C1529" t="str">
            <v>Un</v>
          </cell>
          <cell r="D1529">
            <v>43.82</v>
          </cell>
        </row>
        <row r="1530">
          <cell r="A1530">
            <v>56575</v>
          </cell>
          <cell r="B1530" t="str">
            <v>NO-BREAK TRIFÁSICO - 15 KVA - AUTONOMIA DE 15 MIN.</v>
          </cell>
          <cell r="C1530" t="str">
            <v>Un</v>
          </cell>
          <cell r="D1530">
            <v>45769.2</v>
          </cell>
        </row>
        <row r="1531">
          <cell r="A1531">
            <v>56576</v>
          </cell>
          <cell r="B1531" t="str">
            <v>ESTABILIZADOR ELETRÔNICO TRIFÁSICO - 15 KVA</v>
          </cell>
          <cell r="C1531" t="str">
            <v>Un</v>
          </cell>
          <cell r="D1531">
            <v>21638.79</v>
          </cell>
        </row>
        <row r="1532">
          <cell r="A1532">
            <v>56577</v>
          </cell>
          <cell r="B1532" t="str">
            <v>NO BREAK BIFÁSICO 10 KVA - AUTONOMIA 15 MIN - TENSAO DE ENTRADA 220 V/ TENSAO DE SAIDA 220 V</v>
          </cell>
          <cell r="C1532" t="str">
            <v>Un</v>
          </cell>
          <cell r="D1532">
            <v>23488.43</v>
          </cell>
        </row>
        <row r="1533">
          <cell r="A1533">
            <v>56585</v>
          </cell>
          <cell r="B1533" t="str">
            <v>GRUPO GERADOR 150 KVA ( + OU - 10 KVA) COM COMANDO AUTOMÁTICO, VERSÃO ABERTA</v>
          </cell>
          <cell r="C1533" t="str">
            <v>Un</v>
          </cell>
          <cell r="D1533">
            <v>120569.67</v>
          </cell>
        </row>
        <row r="1534">
          <cell r="A1534">
            <v>56587</v>
          </cell>
          <cell r="B1534" t="str">
            <v>GRUPO GERADOR 137 KVA ( + OU - 10 KVA) COM COMANDO AUTOMÁTICO, VERSÃO ABERTA</v>
          </cell>
          <cell r="C1534" t="str">
            <v>Un</v>
          </cell>
          <cell r="D1534">
            <v>113754.38</v>
          </cell>
        </row>
        <row r="1535">
          <cell r="A1535">
            <v>56588</v>
          </cell>
          <cell r="B1535" t="str">
            <v>GRUPO GERADOR 275 KVA ( + OU - 10 KVA) COM COMANDO AUTOMÁTICO, VERSÃO ABERTA</v>
          </cell>
          <cell r="C1535" t="str">
            <v>Un</v>
          </cell>
          <cell r="D1535">
            <v>203793.89</v>
          </cell>
        </row>
        <row r="1536">
          <cell r="A1536">
            <v>56601</v>
          </cell>
          <cell r="B1536" t="str">
            <v>INVERSOR FOTOVOLTÁICO SAÍDA TRIFÁSICA - 15 KW - ENTRADA ATÉ 1000 VCC - EFICIÊNCIA MÍNIMA 95 %</v>
          </cell>
          <cell r="C1536" t="str">
            <v>Un</v>
          </cell>
          <cell r="D1536">
            <v>22305.98</v>
          </cell>
        </row>
        <row r="1537">
          <cell r="A1537">
            <v>56602</v>
          </cell>
          <cell r="B1537" t="str">
            <v>INVERSOR FOTOVOLTÁICO SAÍDA TRIFÁSICA - 12,76 KW - ENTRADA ATÉ 1100 VCC - EFICIÊNCIA MÍNIMA 95 %</v>
          </cell>
          <cell r="C1537" t="str">
            <v>Un</v>
          </cell>
          <cell r="D1537">
            <v>10255.950000000001</v>
          </cell>
        </row>
        <row r="1538">
          <cell r="A1538">
            <v>56701</v>
          </cell>
          <cell r="B1538" t="str">
            <v>MÓDULO FOTOVOLTÁICO (PAINEL) POLICRISTALINO - 270 W - TENSÃO MÁX. 1000 VCC - EFICIÊNCIA MÍN. 15 %</v>
          </cell>
          <cell r="C1538" t="str">
            <v>Un</v>
          </cell>
          <cell r="D1538">
            <v>865.2</v>
          </cell>
        </row>
        <row r="1539">
          <cell r="A1539">
            <v>56800</v>
          </cell>
          <cell r="B1539" t="str">
            <v>APARELHOS ELÉTRICOS</v>
          </cell>
          <cell r="D1539" t="str">
            <v>.</v>
          </cell>
        </row>
        <row r="1540">
          <cell r="A1540">
            <v>56810</v>
          </cell>
          <cell r="B1540" t="str">
            <v>BEBEDOURO ELÉTRICO COM REFRIGERAÇÃO - 40L</v>
          </cell>
          <cell r="C1540" t="str">
            <v>Un</v>
          </cell>
          <cell r="D1540">
            <v>1290.1300000000001</v>
          </cell>
        </row>
        <row r="1541">
          <cell r="A1541">
            <v>56811</v>
          </cell>
          <cell r="B1541" t="str">
            <v>BEBEDOURO ELÉTRICO COM SISTEMA DE REFRIGERAÇÃO - ACESSÍVEL</v>
          </cell>
          <cell r="C1541" t="str">
            <v>Un</v>
          </cell>
          <cell r="D1541">
            <v>2742.66</v>
          </cell>
        </row>
        <row r="1542">
          <cell r="A1542">
            <v>56815</v>
          </cell>
          <cell r="B1542" t="str">
            <v>BEBEDOURO ELÉTRICO COM REFRIGERAÇÃO - 80L</v>
          </cell>
          <cell r="C1542" t="str">
            <v>Un</v>
          </cell>
          <cell r="D1542">
            <v>1598.4</v>
          </cell>
        </row>
        <row r="1543">
          <cell r="A1543">
            <v>56820</v>
          </cell>
          <cell r="B1543" t="str">
            <v>CHUVEIRO ELÉTRICO AUTOMÁTICO -220V- 5400W-CORPO PVC CROMADO</v>
          </cell>
          <cell r="C1543" t="str">
            <v>Un</v>
          </cell>
          <cell r="D1543">
            <v>197.94</v>
          </cell>
        </row>
        <row r="1544">
          <cell r="A1544">
            <v>56827</v>
          </cell>
          <cell r="B1544" t="str">
            <v>DUCHA MODELO JET 04 - PLÁSTICA - BRANCA</v>
          </cell>
          <cell r="C1544" t="str">
            <v>Un</v>
          </cell>
          <cell r="D1544">
            <v>133.6</v>
          </cell>
        </row>
        <row r="1545">
          <cell r="A1545">
            <v>56829</v>
          </cell>
          <cell r="B1545" t="str">
            <v>DUCHA HIG.FLEX SEM REG. DE PAREDE</v>
          </cell>
          <cell r="C1545" t="str">
            <v>Un</v>
          </cell>
          <cell r="D1545">
            <v>548.21</v>
          </cell>
        </row>
        <row r="1546">
          <cell r="A1546">
            <v>56832</v>
          </cell>
          <cell r="B1546" t="str">
            <v>EXAUSTOR P/ COIFA - POT. 1HP</v>
          </cell>
          <cell r="C1546" t="str">
            <v>Un</v>
          </cell>
          <cell r="D1546">
            <v>1666.58</v>
          </cell>
        </row>
        <row r="1547">
          <cell r="A1547">
            <v>56834</v>
          </cell>
          <cell r="B1547" t="str">
            <v>VENTILADOR DE PAREDE C/ GRADE CROMADA, DIÂM. MÍN. DE 65 CM, BI-VOLT, POT. 150 W, VELOC. REGULÁVEL E MOVIMENTO OSCILANTE</v>
          </cell>
          <cell r="C1547" t="str">
            <v>Un</v>
          </cell>
          <cell r="D1547">
            <v>610.57000000000005</v>
          </cell>
        </row>
        <row r="1548">
          <cell r="A1548">
            <v>56840</v>
          </cell>
          <cell r="B1548" t="str">
            <v>TORNEIRA ELÉTRICA DE PLÁSTICO BRANCA - 220V</v>
          </cell>
          <cell r="C1548" t="str">
            <v>Un</v>
          </cell>
          <cell r="D1548">
            <v>158.87</v>
          </cell>
        </row>
        <row r="1549">
          <cell r="A1549">
            <v>57200</v>
          </cell>
          <cell r="B1549" t="str">
            <v>PÁRA-RAIOS E ACESSÓRIOS</v>
          </cell>
          <cell r="D1549" t="str">
            <v>.</v>
          </cell>
        </row>
        <row r="1550">
          <cell r="A1550">
            <v>57210</v>
          </cell>
          <cell r="B1550" t="str">
            <v>BASE E ESTAIS PARA MASTRO DE PÁRA-RAIOS</v>
          </cell>
          <cell r="C1550" t="str">
            <v>CJ</v>
          </cell>
          <cell r="D1550">
            <v>202.19</v>
          </cell>
        </row>
        <row r="1551">
          <cell r="A1551">
            <v>57212</v>
          </cell>
          <cell r="B1551" t="str">
            <v>TERMINAL AÉREO AÇO GALV. C/ BASE FIXA 30 CM</v>
          </cell>
          <cell r="C1551" t="str">
            <v>Un</v>
          </cell>
          <cell r="D1551">
            <v>11.07</v>
          </cell>
        </row>
        <row r="1552">
          <cell r="A1552">
            <v>57213</v>
          </cell>
          <cell r="B1552" t="str">
            <v>SUPORTE P/FIXAÇÃO CABO EM TELHA ONDULADA</v>
          </cell>
          <cell r="C1552" t="str">
            <v>Un</v>
          </cell>
          <cell r="D1552">
            <v>14.75</v>
          </cell>
        </row>
        <row r="1553">
          <cell r="A1553">
            <v>57214</v>
          </cell>
          <cell r="B1553" t="str">
            <v>CAIXA INSPEÇÃO ATERR.C/TAMPA E ALÇA</v>
          </cell>
          <cell r="C1553" t="str">
            <v>Un</v>
          </cell>
          <cell r="D1553">
            <v>60.32</v>
          </cell>
        </row>
        <row r="1554">
          <cell r="A1554">
            <v>57215</v>
          </cell>
          <cell r="B1554" t="str">
            <v>CAIXA SUSPENSA P/ INSPEÇÃO DE TERRA - POLIPROPILENO OU PVC</v>
          </cell>
          <cell r="C1554" t="str">
            <v>Un</v>
          </cell>
          <cell r="D1554">
            <v>14.52</v>
          </cell>
        </row>
        <row r="1555">
          <cell r="A1555">
            <v>57216</v>
          </cell>
          <cell r="B1555" t="str">
            <v>SINALEIRO SIMPLES C/FOTOCÉLULA SOLAR</v>
          </cell>
          <cell r="C1555" t="str">
            <v>Un</v>
          </cell>
          <cell r="D1555">
            <v>44.31</v>
          </cell>
        </row>
        <row r="1556">
          <cell r="A1556">
            <v>57217</v>
          </cell>
          <cell r="B1556" t="str">
            <v>SINALEIRO DUPLO C/FOTOCÉLULA SOLAR</v>
          </cell>
          <cell r="C1556" t="str">
            <v>Un</v>
          </cell>
          <cell r="D1556">
            <v>108.14</v>
          </cell>
        </row>
        <row r="1557">
          <cell r="A1557">
            <v>57220</v>
          </cell>
          <cell r="B1557" t="str">
            <v>CAPTOR TIPO FRANKLIN PARA DUAS DESCIDAS</v>
          </cell>
          <cell r="C1557" t="str">
            <v>Un</v>
          </cell>
          <cell r="D1557">
            <v>126.58</v>
          </cell>
        </row>
        <row r="1558">
          <cell r="A1558">
            <v>57247</v>
          </cell>
          <cell r="B1558" t="str">
            <v>SUPORTE ISOLADOR SIMPLES COM ROLDANA - ROSCA SOBERBA E BUCHA - PARA DESCIDA DE PÁRA-RAIOS</v>
          </cell>
          <cell r="C1558" t="str">
            <v>Un</v>
          </cell>
          <cell r="D1558">
            <v>6.67</v>
          </cell>
        </row>
        <row r="1559">
          <cell r="A1559">
            <v>57600</v>
          </cell>
          <cell r="B1559" t="str">
            <v>HASTES</v>
          </cell>
          <cell r="D1559" t="str">
            <v>.</v>
          </cell>
        </row>
        <row r="1560">
          <cell r="A1560">
            <v>57610</v>
          </cell>
          <cell r="B1560" t="str">
            <v>HASTE TIPO COPPERWELD ALTA CAMADA - 5/8"X3,00M</v>
          </cell>
          <cell r="C1560" t="str">
            <v>Un</v>
          </cell>
          <cell r="D1560">
            <v>162.66999999999999</v>
          </cell>
        </row>
        <row r="1561">
          <cell r="A1561">
            <v>57611</v>
          </cell>
          <cell r="B1561" t="str">
            <v>HASTE TIPO COPPERWELD ALTA CAMADA - 3/4"X3,00M</v>
          </cell>
          <cell r="C1561" t="str">
            <v>Un</v>
          </cell>
          <cell r="D1561">
            <v>242.63</v>
          </cell>
        </row>
        <row r="1562">
          <cell r="A1562">
            <v>57630</v>
          </cell>
          <cell r="B1562" t="str">
            <v>MASTRO DE AÇO GALVANIZADO - 2"X3,00M</v>
          </cell>
          <cell r="C1562" t="str">
            <v>Un</v>
          </cell>
          <cell r="D1562">
            <v>222.71</v>
          </cell>
        </row>
        <row r="1563">
          <cell r="A1563">
            <v>57847</v>
          </cell>
          <cell r="B1563" t="str">
            <v>CAIXA DE PASSAGEM EM CHAPA METÁLICA COM TAMPA APARAFUSADA MED. (10X10X8)CM</v>
          </cell>
          <cell r="C1563" t="str">
            <v>Un</v>
          </cell>
          <cell r="D1563">
            <v>13.27</v>
          </cell>
        </row>
        <row r="1564">
          <cell r="A1564">
            <v>58000</v>
          </cell>
          <cell r="B1564" t="str">
            <v>CONECTORES E TERMINAIS</v>
          </cell>
          <cell r="D1564" t="str">
            <v>.</v>
          </cell>
        </row>
        <row r="1565">
          <cell r="A1565">
            <v>58004</v>
          </cell>
          <cell r="B1565" t="str">
            <v>TERMINAL DE PRESSÃO PARA CABO   6MM2</v>
          </cell>
          <cell r="C1565" t="str">
            <v>Un</v>
          </cell>
          <cell r="D1565">
            <v>6.27</v>
          </cell>
        </row>
        <row r="1566">
          <cell r="A1566">
            <v>58005</v>
          </cell>
          <cell r="B1566" t="str">
            <v>TERMINAL DE PRESSÃO PARA CABO  10MM2</v>
          </cell>
          <cell r="C1566" t="str">
            <v>Un</v>
          </cell>
          <cell r="D1566">
            <v>6.54</v>
          </cell>
        </row>
        <row r="1567">
          <cell r="A1567">
            <v>58006</v>
          </cell>
          <cell r="B1567" t="str">
            <v>TERMINAL DE PRESSÃO PARA CABO  16MM2</v>
          </cell>
          <cell r="C1567" t="str">
            <v>Un</v>
          </cell>
          <cell r="D1567">
            <v>8.85</v>
          </cell>
        </row>
        <row r="1568">
          <cell r="A1568">
            <v>58007</v>
          </cell>
          <cell r="B1568" t="str">
            <v>TERMINAL DE PRESSÃO PARA CABO  25MM2</v>
          </cell>
          <cell r="C1568" t="str">
            <v>Un</v>
          </cell>
          <cell r="D1568">
            <v>9.09</v>
          </cell>
        </row>
        <row r="1569">
          <cell r="A1569">
            <v>58008</v>
          </cell>
          <cell r="B1569" t="str">
            <v>TERMINAL DE PRESSÃO PARA CABO  35MM2</v>
          </cell>
          <cell r="C1569" t="str">
            <v>Un</v>
          </cell>
          <cell r="D1569">
            <v>9.9499999999999993</v>
          </cell>
        </row>
        <row r="1570">
          <cell r="A1570">
            <v>58009</v>
          </cell>
          <cell r="B1570" t="str">
            <v>TERMINAL DE PRESSÃO PARA CABO  50MM2</v>
          </cell>
          <cell r="C1570" t="str">
            <v>Un</v>
          </cell>
          <cell r="D1570">
            <v>15.01</v>
          </cell>
        </row>
        <row r="1571">
          <cell r="A1571">
            <v>58010</v>
          </cell>
          <cell r="B1571" t="str">
            <v>TERMINAL DE PRESSÃO PARA CABO  70MM2</v>
          </cell>
          <cell r="C1571" t="str">
            <v>Un</v>
          </cell>
          <cell r="D1571">
            <v>14.77</v>
          </cell>
        </row>
        <row r="1572">
          <cell r="A1572">
            <v>58011</v>
          </cell>
          <cell r="B1572" t="str">
            <v>TERMINAL DE PRESSÃO PARA CABO  95MM2</v>
          </cell>
          <cell r="C1572" t="str">
            <v>Un</v>
          </cell>
          <cell r="D1572">
            <v>21.04</v>
          </cell>
        </row>
        <row r="1573">
          <cell r="A1573">
            <v>58012</v>
          </cell>
          <cell r="B1573" t="str">
            <v>TERMINAL DE PRESSÃO PARA CABO 120MM2</v>
          </cell>
          <cell r="C1573" t="str">
            <v>Un</v>
          </cell>
          <cell r="D1573">
            <v>30.59</v>
          </cell>
        </row>
        <row r="1574">
          <cell r="A1574">
            <v>58013</v>
          </cell>
          <cell r="B1574" t="str">
            <v>TERMINAL DE PRESSÃO PARA CABO 150MM2</v>
          </cell>
          <cell r="C1574" t="str">
            <v>Un</v>
          </cell>
          <cell r="D1574">
            <v>31.96</v>
          </cell>
        </row>
        <row r="1575">
          <cell r="A1575">
            <v>58014</v>
          </cell>
          <cell r="B1575" t="str">
            <v>TERMINAL DE PRESSÃO PARA CABO 185MM2</v>
          </cell>
          <cell r="C1575" t="str">
            <v>Un</v>
          </cell>
          <cell r="D1575">
            <v>41.81</v>
          </cell>
        </row>
        <row r="1576">
          <cell r="A1576">
            <v>58015</v>
          </cell>
          <cell r="B1576" t="str">
            <v>TERMINAL DE PRESSÃO PARA CABO 240MM2</v>
          </cell>
          <cell r="C1576" t="str">
            <v>Un</v>
          </cell>
          <cell r="D1576">
            <v>46.27</v>
          </cell>
        </row>
        <row r="1577">
          <cell r="A1577">
            <v>58016</v>
          </cell>
          <cell r="B1577" t="str">
            <v>TERMINAL DE PRESSÃO PARA CABO 300MM2</v>
          </cell>
          <cell r="C1577" t="str">
            <v>Un</v>
          </cell>
          <cell r="D1577">
            <v>56.28</v>
          </cell>
        </row>
        <row r="1578">
          <cell r="A1578">
            <v>58020</v>
          </cell>
          <cell r="B1578" t="str">
            <v>CONECTOR PARA HASTE TIPO COPPERWELD</v>
          </cell>
          <cell r="C1578" t="str">
            <v>Un</v>
          </cell>
          <cell r="D1578">
            <v>52.96</v>
          </cell>
        </row>
        <row r="1579">
          <cell r="A1579">
            <v>58025</v>
          </cell>
          <cell r="B1579" t="str">
            <v>CONECTOR TIPO SPLIT-BOLT PARA CABO DE 16MM2</v>
          </cell>
          <cell r="C1579" t="str">
            <v>Un</v>
          </cell>
          <cell r="D1579">
            <v>8.02</v>
          </cell>
        </row>
        <row r="1580">
          <cell r="A1580">
            <v>58030</v>
          </cell>
          <cell r="B1580" t="str">
            <v>CONECTOR TIPO SPLIT-BOLT PARA CABO DE 25MM2</v>
          </cell>
          <cell r="C1580" t="str">
            <v>Un</v>
          </cell>
          <cell r="D1580">
            <v>9.27</v>
          </cell>
        </row>
        <row r="1581">
          <cell r="A1581">
            <v>58031</v>
          </cell>
          <cell r="B1581" t="str">
            <v>CONECTOR TIPO SPLIT-BOLT PARA CABO DE 35MM2</v>
          </cell>
          <cell r="C1581" t="str">
            <v>Un</v>
          </cell>
          <cell r="D1581">
            <v>10.57</v>
          </cell>
        </row>
        <row r="1582">
          <cell r="A1582">
            <v>58032</v>
          </cell>
          <cell r="B1582" t="str">
            <v>CONECTOR TIPO SPLIT-BOLT PARA CABO DE 70MM2</v>
          </cell>
          <cell r="C1582" t="str">
            <v>Un</v>
          </cell>
          <cell r="D1582">
            <v>18.920000000000002</v>
          </cell>
        </row>
        <row r="1583">
          <cell r="A1583">
            <v>58033</v>
          </cell>
          <cell r="B1583" t="str">
            <v>CONECTOR TIPO SPLIT-BOLT PARA CABO DE 95MM2</v>
          </cell>
          <cell r="C1583" t="str">
            <v>Un</v>
          </cell>
          <cell r="D1583">
            <v>31.03</v>
          </cell>
        </row>
        <row r="1584">
          <cell r="A1584">
            <v>58034</v>
          </cell>
          <cell r="B1584" t="str">
            <v>CONECTOR TIPO SPLIT-BOLT PARA CABO DE 50MM2</v>
          </cell>
          <cell r="C1584" t="str">
            <v>Un</v>
          </cell>
          <cell r="D1584">
            <v>12.76</v>
          </cell>
        </row>
        <row r="1585">
          <cell r="A1585">
            <v>58035</v>
          </cell>
          <cell r="B1585" t="str">
            <v>CONECTOR TIPO SPLIT-BOLT PARA CABO DE 120MM2</v>
          </cell>
          <cell r="C1585" t="str">
            <v>Un</v>
          </cell>
          <cell r="D1585">
            <v>32.1</v>
          </cell>
        </row>
        <row r="1586">
          <cell r="A1586">
            <v>58036</v>
          </cell>
          <cell r="B1586" t="str">
            <v>CONECTOR TIPO SPLIT-BOLT PARA CABO DE 150MM2</v>
          </cell>
          <cell r="C1586" t="str">
            <v>Un</v>
          </cell>
          <cell r="D1586">
            <v>51.47</v>
          </cell>
        </row>
        <row r="1587">
          <cell r="A1587">
            <v>58037</v>
          </cell>
          <cell r="B1587" t="str">
            <v>CONECTOR TIPO SPLIT-BOLT PARA CABO DE 185MM2</v>
          </cell>
          <cell r="C1587" t="str">
            <v>Un</v>
          </cell>
          <cell r="D1587">
            <v>55.62</v>
          </cell>
        </row>
        <row r="1588">
          <cell r="A1588">
            <v>58038</v>
          </cell>
          <cell r="B1588" t="str">
            <v>CONECTOR TIPO SPLIT-BOLT PARA CABO DE 240MM2</v>
          </cell>
          <cell r="C1588" t="str">
            <v>Un</v>
          </cell>
          <cell r="D1588">
            <v>70.41</v>
          </cell>
        </row>
        <row r="1589">
          <cell r="A1589">
            <v>58039</v>
          </cell>
          <cell r="B1589" t="str">
            <v>CONECTOR TIPO SPLIT-BOLT PARA CABO DE 300MM2</v>
          </cell>
          <cell r="C1589" t="str">
            <v>Un</v>
          </cell>
          <cell r="D1589">
            <v>160.36000000000001</v>
          </cell>
        </row>
        <row r="1590">
          <cell r="A1590">
            <v>58050</v>
          </cell>
          <cell r="B1590" t="str">
            <v>CONECTOR EM ALUMÍNIO TIPO PRENSA-CABO - 3/8"</v>
          </cell>
          <cell r="C1590" t="str">
            <v>Un</v>
          </cell>
          <cell r="D1590">
            <v>4.83</v>
          </cell>
        </row>
        <row r="1591">
          <cell r="A1591">
            <v>58051</v>
          </cell>
          <cell r="B1591" t="str">
            <v>CONECTOR EM ALUMÍNIO TIPO PRENSA-CABO - 1/2"</v>
          </cell>
          <cell r="C1591" t="str">
            <v>Un</v>
          </cell>
          <cell r="D1591">
            <v>5.96</v>
          </cell>
        </row>
        <row r="1592">
          <cell r="A1592">
            <v>58052</v>
          </cell>
          <cell r="B1592" t="str">
            <v>CONECTOR EM ALUMÍNIO TIPO PRENSA-CABO - 3/4"</v>
          </cell>
          <cell r="C1592" t="str">
            <v>Un</v>
          </cell>
          <cell r="D1592">
            <v>8.3000000000000007</v>
          </cell>
        </row>
        <row r="1593">
          <cell r="A1593">
            <v>58053</v>
          </cell>
          <cell r="B1593" t="str">
            <v>CONECTOR EM ALUMÍNIO TIPO PRENSA-CABO - 1"</v>
          </cell>
          <cell r="C1593" t="str">
            <v>Un</v>
          </cell>
          <cell r="D1593">
            <v>11.43</v>
          </cell>
        </row>
        <row r="1594">
          <cell r="A1594">
            <v>58400</v>
          </cell>
          <cell r="B1594" t="str">
            <v>BUCHAS; ARRUELAS E BRAÇADEIRAS</v>
          </cell>
          <cell r="D1594" t="str">
            <v>.</v>
          </cell>
        </row>
        <row r="1595">
          <cell r="A1595">
            <v>58407</v>
          </cell>
          <cell r="B1595" t="str">
            <v>BRAÇADEIRA DE AÇO GALVANIZADO TIPO U (OMEGA/SIMPLES) - 1"</v>
          </cell>
          <cell r="C1595" t="str">
            <v>Un</v>
          </cell>
          <cell r="D1595">
            <v>0.56999999999999995</v>
          </cell>
        </row>
        <row r="1596">
          <cell r="A1596">
            <v>58410</v>
          </cell>
          <cell r="B1596" t="str">
            <v>BRAÇADEIRA PARA TUBO DE 150MM</v>
          </cell>
          <cell r="C1596" t="str">
            <v>Un</v>
          </cell>
          <cell r="D1596">
            <v>4.99</v>
          </cell>
        </row>
        <row r="1597">
          <cell r="A1597">
            <v>58411</v>
          </cell>
          <cell r="B1597" t="str">
            <v>BUCHA E ARRUELA DE ZAMACK -  1/2"</v>
          </cell>
          <cell r="C1597" t="str">
            <v>Un</v>
          </cell>
          <cell r="D1597">
            <v>0.88</v>
          </cell>
        </row>
        <row r="1598">
          <cell r="A1598">
            <v>58412</v>
          </cell>
          <cell r="B1598" t="str">
            <v>BUCHA E ARRUELA DE ZAMACK -  3/4"</v>
          </cell>
          <cell r="C1598" t="str">
            <v>Un</v>
          </cell>
          <cell r="D1598">
            <v>0.96</v>
          </cell>
        </row>
        <row r="1599">
          <cell r="A1599">
            <v>58415</v>
          </cell>
          <cell r="B1599" t="str">
            <v>BUCHA E ARRUELA DE ZAMACK - 1.1/2"</v>
          </cell>
          <cell r="C1599" t="str">
            <v>Un</v>
          </cell>
          <cell r="D1599">
            <v>2.7</v>
          </cell>
        </row>
        <row r="1600">
          <cell r="A1600">
            <v>58417</v>
          </cell>
          <cell r="B1600" t="str">
            <v>BUCHA E ARRUELA DE ZAMACK - 2.1/2"</v>
          </cell>
          <cell r="C1600" t="str">
            <v>Un</v>
          </cell>
          <cell r="D1600">
            <v>6.34</v>
          </cell>
        </row>
        <row r="1601">
          <cell r="A1601">
            <v>58418</v>
          </cell>
          <cell r="B1601" t="str">
            <v>BUCHA E ARRUELA DE ZAMACK - 3"</v>
          </cell>
          <cell r="C1601" t="str">
            <v>Un</v>
          </cell>
          <cell r="D1601">
            <v>8.34</v>
          </cell>
        </row>
        <row r="1602">
          <cell r="A1602">
            <v>58420</v>
          </cell>
          <cell r="B1602" t="str">
            <v>BUCHA E ARRUELA DE ZAMACK - 4"</v>
          </cell>
          <cell r="C1602" t="str">
            <v>Un</v>
          </cell>
          <cell r="D1602">
            <v>14.94</v>
          </cell>
        </row>
        <row r="1603">
          <cell r="A1603">
            <v>58421</v>
          </cell>
          <cell r="B1603" t="str">
            <v>BRAÇADEIRA DE AÇO GALVANIZADO TIPO U (OMEGA/SIMPLES) - 1/2"</v>
          </cell>
          <cell r="C1603" t="str">
            <v>Un</v>
          </cell>
          <cell r="D1603">
            <v>0.28999999999999998</v>
          </cell>
        </row>
        <row r="1604">
          <cell r="A1604">
            <v>58422</v>
          </cell>
          <cell r="B1604" t="str">
            <v>BRAÇADEIRA DE AÇO GALVANIZADO TIPO U (OMEGA/SIMPLES) - 3/4"</v>
          </cell>
          <cell r="C1604" t="str">
            <v>Un</v>
          </cell>
          <cell r="D1604">
            <v>0.35</v>
          </cell>
        </row>
        <row r="1605">
          <cell r="A1605">
            <v>58426</v>
          </cell>
          <cell r="B1605" t="str">
            <v>BRAÇADEIRA DE AÇO GALVANIZADO TIPO U (OMEGA/SIMPLES) - 3"</v>
          </cell>
          <cell r="C1605" t="str">
            <v>Un</v>
          </cell>
          <cell r="D1605">
            <v>1.54</v>
          </cell>
        </row>
        <row r="1606">
          <cell r="A1606">
            <v>58600</v>
          </cell>
          <cell r="B1606" t="str">
            <v>POSTES</v>
          </cell>
          <cell r="D1606" t="str">
            <v>.</v>
          </cell>
        </row>
        <row r="1607">
          <cell r="A1607">
            <v>58602</v>
          </cell>
          <cell r="B1607" t="str">
            <v>POSTE DE CONCRETO DUPLO T - H=7,50M - 90KG</v>
          </cell>
          <cell r="C1607" t="str">
            <v>Un</v>
          </cell>
          <cell r="D1607">
            <v>563.15</v>
          </cell>
        </row>
        <row r="1608">
          <cell r="A1608">
            <v>58604</v>
          </cell>
          <cell r="B1608" t="str">
            <v>POSTE DE CONCRETO DUPLO T - H=7,50M - 200KG</v>
          </cell>
          <cell r="C1608" t="str">
            <v>Un</v>
          </cell>
          <cell r="D1608">
            <v>773.05</v>
          </cell>
        </row>
        <row r="1609">
          <cell r="A1609">
            <v>58606</v>
          </cell>
          <cell r="B1609" t="str">
            <v>POSTE DE CONCRETO DUPLO T - H=7,50M - 300KG</v>
          </cell>
          <cell r="C1609" t="str">
            <v>Un</v>
          </cell>
          <cell r="D1609">
            <v>878.13</v>
          </cell>
        </row>
        <row r="1610">
          <cell r="A1610">
            <v>58634</v>
          </cell>
          <cell r="B1610" t="str">
            <v>POSTE DE CONCRETO CIRCULAR RETO - H=12,00M/200DAM</v>
          </cell>
          <cell r="C1610" t="str">
            <v>Un</v>
          </cell>
          <cell r="D1610">
            <v>1814.92</v>
          </cell>
        </row>
        <row r="1611">
          <cell r="A1611">
            <v>58635</v>
          </cell>
          <cell r="B1611" t="str">
            <v>POSTE DE CONCRETO COM ALTURA LIVRE DE 18M - 1000 DAN - CIRCULAR / DUPLO T</v>
          </cell>
          <cell r="C1611" t="str">
            <v>Un</v>
          </cell>
          <cell r="D1611">
            <v>14952.91</v>
          </cell>
        </row>
        <row r="1612">
          <cell r="A1612">
            <v>59000</v>
          </cell>
          <cell r="B1612" t="str">
            <v>DIVERSOS</v>
          </cell>
          <cell r="D1612" t="str">
            <v>.</v>
          </cell>
        </row>
        <row r="1613">
          <cell r="A1613">
            <v>59001</v>
          </cell>
          <cell r="B1613" t="str">
            <v>CRUZETA DE FERRO GALVANIZADO PARA 3 PROJETORES</v>
          </cell>
          <cell r="C1613" t="str">
            <v>Un</v>
          </cell>
          <cell r="D1613">
            <v>197.93</v>
          </cell>
        </row>
        <row r="1614">
          <cell r="A1614">
            <v>59002</v>
          </cell>
          <cell r="B1614" t="str">
            <v>BRAÇO P/LUMIN. TUBO FERRO GALV. 1-X1;00M</v>
          </cell>
          <cell r="C1614" t="str">
            <v>Un</v>
          </cell>
          <cell r="D1614">
            <v>59.64</v>
          </cell>
        </row>
        <row r="1615">
          <cell r="A1615">
            <v>59005</v>
          </cell>
          <cell r="B1615" t="str">
            <v>ALÇA COM ISOLADOR DE PORCELANA TIPO TELESP</v>
          </cell>
          <cell r="C1615" t="str">
            <v>Un</v>
          </cell>
          <cell r="D1615">
            <v>23.42</v>
          </cell>
        </row>
        <row r="1616">
          <cell r="A1616">
            <v>59010</v>
          </cell>
          <cell r="B1616" t="str">
            <v>ARMAÇÃO SECUNDÁRIA (PRESBOW) - 3 ESTRIBOS</v>
          </cell>
          <cell r="C1616" t="str">
            <v>Un</v>
          </cell>
          <cell r="D1616">
            <v>44.83</v>
          </cell>
        </row>
        <row r="1617">
          <cell r="A1617">
            <v>59020</v>
          </cell>
          <cell r="B1617" t="str">
            <v>BLOCO DE LIGAÇÃO EXT.BLE-2 (CAIXA) C/KIT DE INSTAL: C/ ISOL PORC.2RP, PARAF.PR60 C/ PORC.E SUPORTE TIPO DM-PADR.TELESP</v>
          </cell>
          <cell r="C1617" t="str">
            <v>Un</v>
          </cell>
          <cell r="D1617">
            <v>8.85</v>
          </cell>
        </row>
        <row r="1618">
          <cell r="A1618">
            <v>59021</v>
          </cell>
          <cell r="B1618" t="str">
            <v>CINTA DE AÇO GALVANIZADO DIÂMETRO 170MM</v>
          </cell>
          <cell r="C1618" t="str">
            <v>Un</v>
          </cell>
          <cell r="D1618">
            <v>58.25</v>
          </cell>
        </row>
        <row r="1619">
          <cell r="A1619">
            <v>59025</v>
          </cell>
          <cell r="B1619" t="str">
            <v>CIGARRA DE SOBREPOR; TIPO COLEGIAL</v>
          </cell>
          <cell r="C1619" t="str">
            <v>Un</v>
          </cell>
          <cell r="D1619">
            <v>91.18</v>
          </cell>
        </row>
        <row r="1620">
          <cell r="A1620">
            <v>59030</v>
          </cell>
          <cell r="B1620" t="str">
            <v>FITA ISOLANTE ROLO DE 19MM X 20M - COR PRETA</v>
          </cell>
          <cell r="C1620" t="str">
            <v>M</v>
          </cell>
          <cell r="D1620">
            <v>0.49</v>
          </cell>
        </row>
        <row r="1621">
          <cell r="A1621">
            <v>59032</v>
          </cell>
          <cell r="B1621" t="str">
            <v>SOQUETE ANTIVIBRATÓRIO PARA LÂMPADA FLUORESCENTE SEM PORTA  - STA</v>
          </cell>
          <cell r="C1621" t="str">
            <v>Un</v>
          </cell>
          <cell r="D1621">
            <v>3</v>
          </cell>
        </row>
        <row r="1622">
          <cell r="A1622">
            <v>59037</v>
          </cell>
          <cell r="B1622" t="str">
            <v>SOQUETE EM BAQUELITE TERMOPLÁSTICO COM RABICHO, CASQUILHO EM LATÃO, ROSCA E27 - 4A/250V</v>
          </cell>
          <cell r="C1622" t="str">
            <v>Un</v>
          </cell>
          <cell r="D1622">
            <v>6.23</v>
          </cell>
        </row>
        <row r="1623">
          <cell r="A1623">
            <v>59038</v>
          </cell>
          <cell r="B1623" t="str">
            <v>SOQUETE PARA LAMPADA TUBULAR</v>
          </cell>
          <cell r="C1623" t="str">
            <v>Un</v>
          </cell>
          <cell r="D1623">
            <v>1.95</v>
          </cell>
        </row>
        <row r="1624">
          <cell r="A1624">
            <v>59040</v>
          </cell>
          <cell r="B1624" t="str">
            <v>TAMPA METÁLICA COM REQUADRO DE 30X30CM (FERRO FUNDIDO)</v>
          </cell>
          <cell r="C1624" t="str">
            <v>Un</v>
          </cell>
          <cell r="D1624">
            <v>91.09</v>
          </cell>
        </row>
        <row r="1625">
          <cell r="A1625">
            <v>59051</v>
          </cell>
          <cell r="B1625" t="str">
            <v>RELÉ FOTOEL. FOTOCÉLULA SOLAR 1000W</v>
          </cell>
          <cell r="C1625" t="str">
            <v>Un</v>
          </cell>
          <cell r="D1625">
            <v>38.770000000000003</v>
          </cell>
        </row>
        <row r="1626">
          <cell r="A1626">
            <v>60183</v>
          </cell>
          <cell r="B1626" t="str">
            <v>ANÉIS PRÉ-MOLD RES. CONCR ARM. 2,50X0,50M – FORN/MONT</v>
          </cell>
          <cell r="C1626" t="str">
            <v>Un</v>
          </cell>
          <cell r="D1626">
            <v>6585</v>
          </cell>
        </row>
        <row r="1627">
          <cell r="A1627">
            <v>61001</v>
          </cell>
          <cell r="B1627" t="str">
            <v>DISPOSITIVO DE PROTEÇÃO CONTRA SURTOS 275V - 40KA</v>
          </cell>
          <cell r="C1627" t="str">
            <v>Un</v>
          </cell>
          <cell r="D1627">
            <v>252.54</v>
          </cell>
        </row>
        <row r="1628">
          <cell r="A1628">
            <v>61003</v>
          </cell>
          <cell r="B1628" t="str">
            <v>INTERRUPTOR DIFERENCIAL RESIDUAL (DR)2P - 25A/30MA-220/240V</v>
          </cell>
          <cell r="C1628" t="str">
            <v>Un</v>
          </cell>
          <cell r="D1628">
            <v>214.9</v>
          </cell>
        </row>
        <row r="1629">
          <cell r="A1629">
            <v>61004</v>
          </cell>
          <cell r="B1629" t="str">
            <v>INTERRUPTOR DIFERENCIAL RESIDUAL (DR)2P - 40A/30MA-220/240V</v>
          </cell>
          <cell r="C1629" t="str">
            <v>Un</v>
          </cell>
          <cell r="D1629">
            <v>231.74</v>
          </cell>
        </row>
        <row r="1630">
          <cell r="A1630">
            <v>61007</v>
          </cell>
          <cell r="B1630" t="str">
            <v>BARRAMENTO DE COBRE TIPO DIN BIPOLAR PARA 80A</v>
          </cell>
          <cell r="C1630" t="str">
            <v>M</v>
          </cell>
          <cell r="D1630">
            <v>161.88</v>
          </cell>
        </row>
        <row r="1631">
          <cell r="A1631">
            <v>61008</v>
          </cell>
          <cell r="B1631" t="str">
            <v>BARRAMENTO DE COBRE TIPO DIN TRIPOLAR PARA 80A</v>
          </cell>
          <cell r="C1631" t="str">
            <v>M</v>
          </cell>
          <cell r="D1631">
            <v>236.33</v>
          </cell>
        </row>
        <row r="1632">
          <cell r="A1632">
            <v>61009</v>
          </cell>
          <cell r="B1632" t="str">
            <v>MINI DISJUNTOR - TIPO EUROPEU (IEC) - TRIPOLAR DE 63A</v>
          </cell>
          <cell r="C1632" t="str">
            <v>Un</v>
          </cell>
          <cell r="D1632">
            <v>69.81</v>
          </cell>
        </row>
        <row r="1633">
          <cell r="A1633">
            <v>61010</v>
          </cell>
          <cell r="B1633" t="str">
            <v>ÓLEO ISOLANTE P/ TRANSFORMADOR/DISJUNTOR 30KV/CM</v>
          </cell>
          <cell r="C1633" t="str">
            <v>L</v>
          </cell>
          <cell r="D1633">
            <v>18.86</v>
          </cell>
        </row>
        <row r="1634">
          <cell r="A1634">
            <v>61012</v>
          </cell>
          <cell r="B1634" t="str">
            <v>ISOLADOR SUPORTE TIPO PEDESTAL EM PORCELANA - 1KV</v>
          </cell>
          <cell r="C1634" t="str">
            <v>Un</v>
          </cell>
          <cell r="D1634">
            <v>160.33000000000001</v>
          </cell>
        </row>
        <row r="1635">
          <cell r="A1635">
            <v>61013</v>
          </cell>
          <cell r="B1635" t="str">
            <v>ISOLADOR SUPORTE TIPO PEDESTAL EM EPOXI - 15KV</v>
          </cell>
          <cell r="C1635" t="str">
            <v>Un</v>
          </cell>
          <cell r="D1635">
            <v>55.26</v>
          </cell>
        </row>
        <row r="1636">
          <cell r="A1636">
            <v>61014</v>
          </cell>
          <cell r="B1636" t="str">
            <v>ISOLADOR SUPORTE TIPO PEDESTAL EM EPOXI -  1KV</v>
          </cell>
          <cell r="C1636" t="str">
            <v>Un</v>
          </cell>
          <cell r="D1636">
            <v>26.58</v>
          </cell>
        </row>
        <row r="1637">
          <cell r="A1637">
            <v>61015</v>
          </cell>
          <cell r="B1637" t="str">
            <v>JANELA P/ VENTILAÇÃO PERMANENTE TIPO CHICANA INCLUSIVE TELA</v>
          </cell>
          <cell r="C1637" t="str">
            <v>M2</v>
          </cell>
          <cell r="D1637">
            <v>1626.39</v>
          </cell>
        </row>
        <row r="1638">
          <cell r="A1638">
            <v>61017</v>
          </cell>
          <cell r="B1638" t="str">
            <v>TERMINAL OU CONECTOR P/ VERGALHÃO DE COBRE 3/8" (10MM)</v>
          </cell>
          <cell r="C1638" t="str">
            <v>Un</v>
          </cell>
          <cell r="D1638">
            <v>25.2</v>
          </cell>
        </row>
        <row r="1639">
          <cell r="A1639">
            <v>61019</v>
          </cell>
          <cell r="B1639" t="str">
            <v>EMENDA PARA CABO DE MÉDIA TENSÃO 12/20KV - 1X25 / 1X35 MM2 UNIPOLAR</v>
          </cell>
          <cell r="C1639" t="str">
            <v>Un</v>
          </cell>
          <cell r="D1639">
            <v>1724.4</v>
          </cell>
        </row>
        <row r="1640">
          <cell r="A1640">
            <v>61020</v>
          </cell>
          <cell r="B1640" t="str">
            <v>TRANSFORMADOR DE POTENCIAL A SECO 13,2 / 0,11-0,22KV-1000VA</v>
          </cell>
          <cell r="C1640" t="str">
            <v>Un</v>
          </cell>
          <cell r="D1640">
            <v>3666.64</v>
          </cell>
        </row>
        <row r="1641">
          <cell r="A1641">
            <v>61021</v>
          </cell>
          <cell r="B1641" t="str">
            <v>BUCHA DE PASSAGEM INTERNA / EXTERNA - 15KV</v>
          </cell>
          <cell r="C1641" t="str">
            <v>Un</v>
          </cell>
          <cell r="D1641">
            <v>461.78</v>
          </cell>
        </row>
        <row r="1642">
          <cell r="A1642">
            <v>61022</v>
          </cell>
          <cell r="B1642" t="str">
            <v>BUCHA PARA NEUTRO - EM PORCELANA</v>
          </cell>
          <cell r="C1642" t="str">
            <v>Un</v>
          </cell>
          <cell r="D1642">
            <v>102.7</v>
          </cell>
        </row>
        <row r="1643">
          <cell r="A1643">
            <v>61023</v>
          </cell>
          <cell r="B1643" t="str">
            <v>BUCHA DE PASSAGEM PARA BARRAMENTO - EM EPÓXI</v>
          </cell>
          <cell r="C1643" t="str">
            <v>Un</v>
          </cell>
          <cell r="D1643">
            <v>229.61</v>
          </cell>
        </row>
        <row r="1644">
          <cell r="A1644">
            <v>61024</v>
          </cell>
          <cell r="B1644" t="str">
            <v>CHAPA DE FERRO 1,50X0,50X1/4" PARA BUCHAS DE PASSAGEM PADRÃO ELETROPAULO</v>
          </cell>
          <cell r="C1644" t="str">
            <v>Un</v>
          </cell>
          <cell r="D1644">
            <v>956.82</v>
          </cell>
        </row>
        <row r="1645">
          <cell r="A1645">
            <v>61025</v>
          </cell>
          <cell r="B1645" t="str">
            <v>BASE PARA FUSÍVEL DE TRANSFORMADOR DE POTENCIAL CLASSE 15KV - 0,5A - 160MM</v>
          </cell>
          <cell r="C1645" t="str">
            <v>Un</v>
          </cell>
          <cell r="D1645">
            <v>29.91</v>
          </cell>
        </row>
        <row r="1646">
          <cell r="A1646">
            <v>61026</v>
          </cell>
          <cell r="B1646" t="str">
            <v>FUSÍVEL HH PARA 7,5A/15KV</v>
          </cell>
          <cell r="C1646" t="str">
            <v>Un</v>
          </cell>
          <cell r="D1646">
            <v>496.73</v>
          </cell>
        </row>
        <row r="1647">
          <cell r="A1647">
            <v>61027</v>
          </cell>
          <cell r="B1647" t="str">
            <v>FUSÍVEL HH PARA 10A/15KV</v>
          </cell>
          <cell r="C1647" t="str">
            <v>Un</v>
          </cell>
          <cell r="D1647">
            <v>496.73</v>
          </cell>
        </row>
        <row r="1648">
          <cell r="A1648">
            <v>61028</v>
          </cell>
          <cell r="B1648" t="str">
            <v>FUSÍVEL HH PARA 20A/15KV</v>
          </cell>
          <cell r="C1648" t="str">
            <v>Un</v>
          </cell>
          <cell r="D1648">
            <v>516.16999999999996</v>
          </cell>
        </row>
        <row r="1649">
          <cell r="A1649">
            <v>61029</v>
          </cell>
          <cell r="B1649" t="str">
            <v>FUSÍVEL HH PARA 40A/15KV</v>
          </cell>
          <cell r="C1649" t="str">
            <v>Un</v>
          </cell>
          <cell r="D1649">
            <v>619.46</v>
          </cell>
        </row>
        <row r="1650">
          <cell r="A1650">
            <v>61030</v>
          </cell>
          <cell r="B1650" t="str">
            <v>BASE TRIPOLAR PARA FUSÍVEL LIMITADOR HH - 15KV / 200A</v>
          </cell>
          <cell r="C1650" t="str">
            <v>Un</v>
          </cell>
          <cell r="D1650">
            <v>407.54</v>
          </cell>
        </row>
        <row r="1651">
          <cell r="A1651">
            <v>61031</v>
          </cell>
          <cell r="B1651" t="str">
            <v>FUSÍVEL PARA TRANSFORMADOR DE POTENCIAL</v>
          </cell>
          <cell r="C1651" t="str">
            <v>Un</v>
          </cell>
          <cell r="D1651">
            <v>29.88</v>
          </cell>
        </row>
        <row r="1652">
          <cell r="A1652">
            <v>61032</v>
          </cell>
          <cell r="B1652" t="str">
            <v>DISJUNTOR A VÁCUO 15KV/350 MVA -COMPLETO- CARREGAM. MANUAL</v>
          </cell>
          <cell r="C1652" t="str">
            <v>Un</v>
          </cell>
          <cell r="D1652">
            <v>35453.449999999997</v>
          </cell>
        </row>
        <row r="1653">
          <cell r="A1653">
            <v>61033</v>
          </cell>
          <cell r="B1653" t="str">
            <v>DISJUNTOR PVO 15KV / 350MVA - COMPLETO</v>
          </cell>
          <cell r="C1653" t="str">
            <v>Un</v>
          </cell>
          <cell r="D1653">
            <v>17187.400000000001</v>
          </cell>
        </row>
        <row r="1654">
          <cell r="A1654">
            <v>61034</v>
          </cell>
          <cell r="B1654" t="str">
            <v>DISJUNTOR A VÁCUO 15KV/350MVA - COMPLETO - CARREGAM. MOTORIZADO</v>
          </cell>
          <cell r="C1654" t="str">
            <v>Un</v>
          </cell>
          <cell r="D1654">
            <v>27107.55</v>
          </cell>
        </row>
        <row r="1655">
          <cell r="A1655">
            <v>61036</v>
          </cell>
          <cell r="B1655" t="str">
            <v>BOBINA DE MÍNIMA TENSÃO DO DISJUNTOR VOL NORMAL DE ÓLEO</v>
          </cell>
          <cell r="C1655" t="str">
            <v>Un</v>
          </cell>
          <cell r="D1655">
            <v>1477.2</v>
          </cell>
        </row>
        <row r="1656">
          <cell r="A1656">
            <v>61037</v>
          </cell>
          <cell r="B1656" t="str">
            <v>RELE DE FALTA DE FASE E MÍNIMA TENSÃO - TRIFÁSICO</v>
          </cell>
          <cell r="C1656" t="str">
            <v>Un</v>
          </cell>
          <cell r="D1656">
            <v>647.4</v>
          </cell>
        </row>
        <row r="1657">
          <cell r="A1657">
            <v>61038</v>
          </cell>
          <cell r="B1657" t="str">
            <v>PARA-RAIO TIPO POLIMÉRICO CLASSE 15 KV</v>
          </cell>
          <cell r="C1657" t="str">
            <v>Un</v>
          </cell>
          <cell r="D1657">
            <v>204.58</v>
          </cell>
        </row>
        <row r="1658">
          <cell r="A1658">
            <v>61039</v>
          </cell>
          <cell r="B1658" t="str">
            <v>ESTRADO DE BORRACHA ISOLANTE 100X100X2,5CM</v>
          </cell>
          <cell r="C1658" t="str">
            <v>Un</v>
          </cell>
          <cell r="D1658">
            <v>546.95000000000005</v>
          </cell>
        </row>
        <row r="1659">
          <cell r="A1659">
            <v>61040</v>
          </cell>
          <cell r="B1659" t="str">
            <v>VARA DE MANOBRA DE FIBRA DE VIDRO 3,00 M / 15KV</v>
          </cell>
          <cell r="C1659" t="str">
            <v>Un</v>
          </cell>
          <cell r="D1659">
            <v>596.4</v>
          </cell>
        </row>
        <row r="1660">
          <cell r="A1660">
            <v>61041</v>
          </cell>
          <cell r="B1660" t="str">
            <v>BRAÇADEIRA PARA ELETRODUTO EM POSTE</v>
          </cell>
          <cell r="C1660" t="str">
            <v>Un</v>
          </cell>
          <cell r="D1660">
            <v>57.02</v>
          </cell>
        </row>
        <row r="1661">
          <cell r="A1661">
            <v>61042</v>
          </cell>
          <cell r="B1661" t="str">
            <v>LUVA DE SOBREPOSIÇÃO PARA LUVA ISOLANTE EM COURO DE VAQUETA</v>
          </cell>
          <cell r="C1661" t="str">
            <v>Par</v>
          </cell>
          <cell r="D1661">
            <v>35.86</v>
          </cell>
        </row>
        <row r="1662">
          <cell r="A1662">
            <v>61043</v>
          </cell>
          <cell r="B1662" t="str">
            <v>BOLSA EM LONA PARA FERRAMENTAS - TIPO TIRACOLO</v>
          </cell>
          <cell r="C1662" t="str">
            <v>Un</v>
          </cell>
          <cell r="D1662">
            <v>31</v>
          </cell>
        </row>
        <row r="1663">
          <cell r="A1663">
            <v>61044</v>
          </cell>
          <cell r="B1663" t="str">
            <v>CHAVE SECCIONADORA TRIP SECA INTERNA 200A/15KV</v>
          </cell>
          <cell r="C1663" t="str">
            <v>Un</v>
          </cell>
          <cell r="D1663">
            <v>2150.66</v>
          </cell>
        </row>
        <row r="1664">
          <cell r="A1664">
            <v>61045</v>
          </cell>
          <cell r="B1664" t="str">
            <v>CONJUNTO DE ACIONAMENTO PARA CHAVE SECCIONADORA CONTENDO: PUNHO DE ACIONAMENTO, SUPORTE DO PUNHO, ARTICULAÇÃO, TUBO DE DESCIDA E PROLONGADOR</v>
          </cell>
          <cell r="C1664" t="str">
            <v>Un</v>
          </cell>
          <cell r="D1664">
            <v>1082.58</v>
          </cell>
        </row>
        <row r="1665">
          <cell r="A1665">
            <v>61046</v>
          </cell>
          <cell r="B1665" t="str">
            <v>TRANSFORMADOR TRIFÁSICO 15KV - 13.2KV / 220/127V-112.5KVA</v>
          </cell>
          <cell r="C1665" t="str">
            <v>Un</v>
          </cell>
          <cell r="D1665">
            <v>19512.45</v>
          </cell>
        </row>
        <row r="1666">
          <cell r="A1666">
            <v>61047</v>
          </cell>
          <cell r="B1666" t="str">
            <v>TRANSFORMADOR TRIFÁSICO 15KV - 13.2KV / 220/127V-150KVA</v>
          </cell>
          <cell r="C1666" t="str">
            <v>Un</v>
          </cell>
          <cell r="D1666">
            <v>26018.94</v>
          </cell>
        </row>
        <row r="1667">
          <cell r="A1667">
            <v>61048</v>
          </cell>
          <cell r="B1667" t="str">
            <v>TRANSFORMADOR TRIFÁSICO 15KV - 13.2KV / 220/127V-225KVA</v>
          </cell>
          <cell r="C1667" t="str">
            <v>Un</v>
          </cell>
          <cell r="D1667">
            <v>36177.21</v>
          </cell>
        </row>
        <row r="1668">
          <cell r="A1668">
            <v>61049</v>
          </cell>
          <cell r="B1668" t="str">
            <v>TRANSFORMADOR TRIFÁSICO 15KV - 13,2KV / 220/127V-300KVA A ÓLEO</v>
          </cell>
          <cell r="C1668" t="str">
            <v>Un</v>
          </cell>
          <cell r="D1668">
            <v>42038.92</v>
          </cell>
        </row>
        <row r="1669">
          <cell r="A1669">
            <v>61050</v>
          </cell>
          <cell r="B1669" t="str">
            <v>TRANSFORMADOR TRIFÁSICO À SECO 150KVA 13,8/13,2/12,6/ KV - 220/127V</v>
          </cell>
          <cell r="C1669" t="str">
            <v>Un</v>
          </cell>
          <cell r="D1669">
            <v>44947.9</v>
          </cell>
        </row>
        <row r="1670">
          <cell r="A1670">
            <v>61051</v>
          </cell>
          <cell r="B1670" t="str">
            <v>TRANSFORMADOR TRIFÁSICO À SECO 225KVA 13,8/13,2/12,6/ KV - 220/127V</v>
          </cell>
          <cell r="C1670" t="str">
            <v>Un</v>
          </cell>
          <cell r="D1670">
            <v>55665.09</v>
          </cell>
        </row>
        <row r="1671">
          <cell r="A1671">
            <v>61052</v>
          </cell>
          <cell r="B1671" t="str">
            <v>TRANSFORMADOR DE CORRENTE - MEDIÇÃO - CLASSE 15KV CORRENTE PRIMÁRIA 800A - USO INTERNO (MÉDIA TENSÃO)</v>
          </cell>
          <cell r="C1671" t="str">
            <v>Un</v>
          </cell>
          <cell r="D1671">
            <v>1318.68</v>
          </cell>
        </row>
        <row r="1672">
          <cell r="A1672">
            <v>61053</v>
          </cell>
          <cell r="B1672" t="str">
            <v>RELE DE SOBRECORRENTE DE AÇÃO INDIRETA PARA MÉDIA TENSÃO</v>
          </cell>
          <cell r="C1672" t="str">
            <v>Un</v>
          </cell>
          <cell r="D1672">
            <v>7836.68</v>
          </cell>
        </row>
        <row r="1673">
          <cell r="A1673">
            <v>61055</v>
          </cell>
          <cell r="B1673" t="str">
            <v>CAPACITOR P/CORREÇÃO DO FATOR DE POTÊNCIA - 220V -  5,0KVAR</v>
          </cell>
          <cell r="C1673" t="str">
            <v>Un</v>
          </cell>
          <cell r="D1673">
            <v>430.12</v>
          </cell>
        </row>
        <row r="1674">
          <cell r="A1674">
            <v>61057</v>
          </cell>
          <cell r="B1674" t="str">
            <v>CAPACITOR P/CORREÇÃO DO FATOR DE POTÊNCIA - 220V - 10,0KVAR</v>
          </cell>
          <cell r="C1674" t="str">
            <v>Un</v>
          </cell>
          <cell r="D1674">
            <v>1026.57</v>
          </cell>
        </row>
        <row r="1675">
          <cell r="A1675">
            <v>61059</v>
          </cell>
          <cell r="B1675" t="str">
            <v>CAPACITOR P/CORREÇÃO DO FATOR DE POTÊNCIA - 220V - 15,0KVAR</v>
          </cell>
          <cell r="C1675" t="str">
            <v>Un</v>
          </cell>
          <cell r="D1675">
            <v>1629.12</v>
          </cell>
        </row>
        <row r="1676">
          <cell r="A1676">
            <v>61061</v>
          </cell>
          <cell r="B1676" t="str">
            <v>CAPACITOR P/CORREÇÃO DO FATOR DE POTÊNCIA - 220V - 20,0KVAR</v>
          </cell>
          <cell r="C1676" t="str">
            <v>Un</v>
          </cell>
          <cell r="D1676">
            <v>2117.5300000000002</v>
          </cell>
        </row>
        <row r="1677">
          <cell r="A1677">
            <v>61064</v>
          </cell>
          <cell r="B1677" t="str">
            <v>CAPACITOR P/CORREÇÃO DO FATOR DE POTÊNCIA - 220V - 30,0KVAR</v>
          </cell>
          <cell r="C1677" t="str">
            <v>Un</v>
          </cell>
          <cell r="D1677">
            <v>2656.52</v>
          </cell>
        </row>
        <row r="1678">
          <cell r="A1678">
            <v>61066</v>
          </cell>
          <cell r="B1678" t="str">
            <v>CAPACITOR P/CORREÇÃO DO FATOR DE POTÊNCIA - 220V - 40,0KVAR</v>
          </cell>
          <cell r="C1678" t="str">
            <v>Un</v>
          </cell>
          <cell r="D1678">
            <v>3732</v>
          </cell>
        </row>
        <row r="1679">
          <cell r="A1679">
            <v>61068</v>
          </cell>
          <cell r="B1679" t="str">
            <v>CAPACITOR P/CORREÇÃO DO FATOR DE POTÊNCIA - 220V - 50,0KVAR</v>
          </cell>
          <cell r="C1679" t="str">
            <v>Un</v>
          </cell>
          <cell r="D1679">
            <v>5788.59</v>
          </cell>
        </row>
        <row r="1680">
          <cell r="A1680">
            <v>61069</v>
          </cell>
          <cell r="B1680" t="str">
            <v>CARTUCHO PARA CONEXÃO EXOTÉRMICA CABO/CABO</v>
          </cell>
          <cell r="C1680" t="str">
            <v>Un</v>
          </cell>
          <cell r="D1680">
            <v>102.4</v>
          </cell>
        </row>
        <row r="1681">
          <cell r="A1681">
            <v>61070</v>
          </cell>
          <cell r="B1681" t="str">
            <v>CARTUCHO PARA CONEXÃO EXOTÉRMICA CABO/HASTE</v>
          </cell>
          <cell r="C1681" t="str">
            <v>Un</v>
          </cell>
          <cell r="D1681">
            <v>133.96</v>
          </cell>
        </row>
        <row r="1682">
          <cell r="A1682">
            <v>61071</v>
          </cell>
          <cell r="B1682" t="str">
            <v>CARTUCHO PARA CONEXÃO EXOTÉRMICA - ESTRUTURA METÁLICA</v>
          </cell>
          <cell r="C1682" t="str">
            <v>Un</v>
          </cell>
          <cell r="D1682">
            <v>133.96</v>
          </cell>
        </row>
        <row r="1683">
          <cell r="A1683">
            <v>61072</v>
          </cell>
          <cell r="B1683" t="str">
            <v>MOLDE CLASSE B PARA CONEXÃO EXOTÉRMICA</v>
          </cell>
          <cell r="C1683" t="str">
            <v>Un</v>
          </cell>
          <cell r="D1683">
            <v>88.56</v>
          </cell>
        </row>
        <row r="1684">
          <cell r="A1684">
            <v>61073</v>
          </cell>
          <cell r="B1684" t="str">
            <v>MOLDE CLASSE C PARA CONEXÃO EXOTÉRMICA</v>
          </cell>
          <cell r="C1684" t="str">
            <v>Un</v>
          </cell>
          <cell r="D1684">
            <v>136.03</v>
          </cell>
        </row>
        <row r="1685">
          <cell r="A1685">
            <v>61074</v>
          </cell>
          <cell r="B1685" t="str">
            <v>ALICATE PARA MOLDE CLASSE B (CONEXÃO EXOTÉRMICA)</v>
          </cell>
          <cell r="C1685" t="str">
            <v>Un</v>
          </cell>
          <cell r="D1685">
            <v>73.930000000000007</v>
          </cell>
        </row>
        <row r="1686">
          <cell r="A1686">
            <v>61075</v>
          </cell>
          <cell r="B1686" t="str">
            <v>ALICATE PARA MOLDE CLASSE C (CONEXÃO EXOTÉRMICA)</v>
          </cell>
          <cell r="C1686" t="str">
            <v>Un</v>
          </cell>
          <cell r="D1686">
            <v>113.29</v>
          </cell>
        </row>
        <row r="1687">
          <cell r="A1687">
            <v>61076</v>
          </cell>
          <cell r="B1687" t="str">
            <v>PLACA AVISO DE POLIESTIRENO - 30 X 40 CM - E= 2 MM</v>
          </cell>
          <cell r="C1687" t="str">
            <v>Un</v>
          </cell>
          <cell r="D1687">
            <v>60.61</v>
          </cell>
        </row>
        <row r="1688">
          <cell r="A1688">
            <v>61080</v>
          </cell>
          <cell r="B1688" t="str">
            <v>DISJUNTOR (MINI) TRIPOLAR 100A - TIPO EUROPEU</v>
          </cell>
          <cell r="C1688" t="str">
            <v>Un</v>
          </cell>
          <cell r="D1688">
            <v>182.46</v>
          </cell>
        </row>
        <row r="1689">
          <cell r="A1689">
            <v>61081</v>
          </cell>
          <cell r="B1689" t="str">
            <v>DISJUNTOR (MINI) BIPOLAR 63A TIPO EUROPEU</v>
          </cell>
          <cell r="C1689" t="str">
            <v>Un</v>
          </cell>
          <cell r="D1689">
            <v>52.28</v>
          </cell>
        </row>
        <row r="1690">
          <cell r="A1690">
            <v>61082</v>
          </cell>
          <cell r="B1690" t="str">
            <v>DISJUNTOR (MINI) BIPOLAR 80A TIPO EUROPEU</v>
          </cell>
          <cell r="C1690" t="str">
            <v>Un</v>
          </cell>
          <cell r="D1690">
            <v>136.68</v>
          </cell>
        </row>
        <row r="1691">
          <cell r="A1691">
            <v>61083</v>
          </cell>
          <cell r="B1691" t="str">
            <v>DISJUNTOR (MINI)TRIPOLAR 80A TIPO EUROPEU</v>
          </cell>
          <cell r="C1691" t="str">
            <v>Un</v>
          </cell>
          <cell r="D1691">
            <v>187.06</v>
          </cell>
        </row>
        <row r="1692">
          <cell r="A1692">
            <v>61084</v>
          </cell>
          <cell r="B1692" t="str">
            <v>CAIXA DE MADEIRA PARA ARMAZENAMENTO DE LUVA ISOLANTE</v>
          </cell>
          <cell r="C1692" t="str">
            <v>Un</v>
          </cell>
          <cell r="D1692">
            <v>71.97</v>
          </cell>
        </row>
        <row r="1693">
          <cell r="A1693">
            <v>61100</v>
          </cell>
          <cell r="B1693" t="str">
            <v>TRANSFORMADOR DE CORRENTE PARA PROTEÇÃO DE INSTALAÇÃO PRIMÁRIA RELAÇÃO 50:5 A</v>
          </cell>
          <cell r="C1693" t="str">
            <v>Un</v>
          </cell>
          <cell r="D1693">
            <v>1258.77</v>
          </cell>
        </row>
        <row r="1694">
          <cell r="A1694">
            <v>61101</v>
          </cell>
          <cell r="B1694" t="str">
            <v>TRANSFORMADOR DE CORRENTE PARA PROTEÇÃO DE INSTALAÇÃO PRIMÁRIA RELAÇÃO 75:5 A</v>
          </cell>
          <cell r="C1694" t="str">
            <v>Un</v>
          </cell>
          <cell r="D1694">
            <v>1265.83</v>
          </cell>
        </row>
        <row r="1695">
          <cell r="A1695">
            <v>61102</v>
          </cell>
          <cell r="B1695" t="str">
            <v>TRANSFORMADOR DE CORRENTE PARA PROTEÇÃO DE INSTALAÇÃO PRIMÁRIA RELAÇÃO 100:5 A</v>
          </cell>
          <cell r="C1695" t="str">
            <v>Un</v>
          </cell>
          <cell r="D1695">
            <v>1263.3900000000001</v>
          </cell>
        </row>
        <row r="1696">
          <cell r="A1696">
            <v>61103</v>
          </cell>
          <cell r="B1696" t="str">
            <v>TRANSFORMADOR DE POTENCIAL A SECO 15 KV - 220 V - 1000 VA</v>
          </cell>
          <cell r="C1696" t="str">
            <v>Un</v>
          </cell>
          <cell r="D1696">
            <v>3285.36</v>
          </cell>
        </row>
        <row r="1697">
          <cell r="A1697">
            <v>65000</v>
          </cell>
          <cell r="B1697" t="str">
            <v>REDE LÓGICA</v>
          </cell>
          <cell r="D1697" t="str">
            <v>.</v>
          </cell>
        </row>
        <row r="1698">
          <cell r="A1698">
            <v>65001</v>
          </cell>
          <cell r="B1698" t="str">
            <v>RACK COM PORTA 8U</v>
          </cell>
          <cell r="C1698" t="str">
            <v>Un</v>
          </cell>
          <cell r="D1698">
            <v>402.18</v>
          </cell>
        </row>
        <row r="1699">
          <cell r="A1699">
            <v>65002</v>
          </cell>
          <cell r="B1699" t="str">
            <v>BANDEJA FIXA PARA RACK 8U</v>
          </cell>
          <cell r="C1699" t="str">
            <v>Un</v>
          </cell>
          <cell r="D1699">
            <v>73.319999999999993</v>
          </cell>
        </row>
        <row r="1700">
          <cell r="A1700">
            <v>65003</v>
          </cell>
          <cell r="B1700" t="str">
            <v>RÉGUA COM 04 TOMADAS UNIVERSAIS (2P+T, 15A-250V) POLARIZAÇÃO NEMA 5/15</v>
          </cell>
          <cell r="C1700" t="str">
            <v>Un</v>
          </cell>
          <cell r="D1700">
            <v>73.88</v>
          </cell>
        </row>
        <row r="1701">
          <cell r="A1701">
            <v>65004</v>
          </cell>
          <cell r="B1701" t="str">
            <v>KIT DE VENTILAÇÃO FORÇADA COM 02 VENTILADORES PARA RACK 8U</v>
          </cell>
          <cell r="C1701" t="str">
            <v>Un</v>
          </cell>
          <cell r="D1701">
            <v>263.16000000000003</v>
          </cell>
        </row>
        <row r="1702">
          <cell r="A1702">
            <v>65005</v>
          </cell>
          <cell r="B1702" t="str">
            <v>PATCH PANEL - 24 PORTAS</v>
          </cell>
          <cell r="C1702" t="str">
            <v>Un</v>
          </cell>
          <cell r="D1702">
            <v>376.46</v>
          </cell>
        </row>
        <row r="1703">
          <cell r="A1703">
            <v>65007</v>
          </cell>
          <cell r="B1703" t="str">
            <v>SWITCH PARA RACK - 24 PORTAS</v>
          </cell>
          <cell r="C1703" t="str">
            <v>Un</v>
          </cell>
          <cell r="D1703">
            <v>499.21</v>
          </cell>
        </row>
        <row r="1704">
          <cell r="A1704">
            <v>65010</v>
          </cell>
          <cell r="B1704" t="str">
            <v>GUIA ORGANIZADORA DE CABOS - FECHADO - 1U</v>
          </cell>
          <cell r="C1704" t="str">
            <v>Un</v>
          </cell>
          <cell r="D1704">
            <v>19.23</v>
          </cell>
        </row>
        <row r="1705">
          <cell r="A1705">
            <v>65031</v>
          </cell>
          <cell r="B1705" t="str">
            <v>PATCH CORD RJ-45 - 1,50M</v>
          </cell>
          <cell r="C1705" t="str">
            <v>Un</v>
          </cell>
          <cell r="D1705">
            <v>15.95</v>
          </cell>
        </row>
        <row r="1706">
          <cell r="A1706">
            <v>65033</v>
          </cell>
          <cell r="B1706" t="str">
            <v>PATCH CORD RJ-45 - 2,50M</v>
          </cell>
          <cell r="C1706" t="str">
            <v>Un</v>
          </cell>
          <cell r="D1706">
            <v>22.02</v>
          </cell>
        </row>
        <row r="1707">
          <cell r="A1707">
            <v>65038</v>
          </cell>
          <cell r="B1707" t="str">
            <v>CABO UTP CATEGORIA - CAT. 5E - 4 PARES</v>
          </cell>
          <cell r="C1707" t="str">
            <v>M</v>
          </cell>
          <cell r="D1707">
            <v>3.05</v>
          </cell>
        </row>
        <row r="1708">
          <cell r="A1708">
            <v>65040</v>
          </cell>
          <cell r="B1708" t="str">
            <v>CERTIFICAÇÃO DE REDE LÓGICA - ATÉ 50 PONTOS</v>
          </cell>
          <cell r="C1708" t="str">
            <v>Valor Global</v>
          </cell>
          <cell r="D1708">
            <v>1788.24</v>
          </cell>
        </row>
        <row r="1709">
          <cell r="A1709">
            <v>65041</v>
          </cell>
          <cell r="B1709" t="str">
            <v>CERTIFICAÇÃO DE REDE LÓGICA - EXCEDENTE 50 PONTOS</v>
          </cell>
          <cell r="C1709" t="str">
            <v>Ponto</v>
          </cell>
          <cell r="D1709">
            <v>29.54</v>
          </cell>
        </row>
        <row r="1710">
          <cell r="A1710">
            <v>69600</v>
          </cell>
          <cell r="B1710" t="str">
            <v>DIVERSOS</v>
          </cell>
          <cell r="D1710" t="str">
            <v>.</v>
          </cell>
        </row>
        <row r="1711">
          <cell r="A1711">
            <v>69666</v>
          </cell>
          <cell r="B1711" t="str">
            <v>CURVA GALV. 35CM BITOLA 22 P/ EXAUSTOR AR RECRAV.</v>
          </cell>
          <cell r="C1711" t="str">
            <v>UN</v>
          </cell>
          <cell r="D1711">
            <v>225.27</v>
          </cell>
        </row>
        <row r="1712">
          <cell r="A1712">
            <v>69667</v>
          </cell>
          <cell r="B1712" t="str">
            <v>CHAPÉU CHINÊS P/ DUTO GALV. 35CM BITOLA 22 P/ EXAUSTOR</v>
          </cell>
          <cell r="C1712" t="str">
            <v>UN</v>
          </cell>
          <cell r="D1712">
            <v>82.41</v>
          </cell>
        </row>
        <row r="1713">
          <cell r="A1713">
            <v>70000</v>
          </cell>
          <cell r="B1713" t="str">
            <v>TUBOS (CONCRETO)</v>
          </cell>
          <cell r="D1713" t="str">
            <v>.</v>
          </cell>
        </row>
        <row r="1714">
          <cell r="A1714">
            <v>70002</v>
          </cell>
          <cell r="B1714" t="str">
            <v>TUBO DE CONCRETO SIMPLES PS -1 D = 300 MM</v>
          </cell>
          <cell r="C1714" t="str">
            <v>M</v>
          </cell>
          <cell r="D1714">
            <v>64.97</v>
          </cell>
        </row>
        <row r="1715">
          <cell r="A1715">
            <v>70003</v>
          </cell>
          <cell r="B1715" t="str">
            <v>TUBO DE CONCRETO SIMPLES PS -1 D = 400 MM</v>
          </cell>
          <cell r="C1715" t="str">
            <v>M</v>
          </cell>
          <cell r="D1715">
            <v>85.02</v>
          </cell>
        </row>
        <row r="1716">
          <cell r="A1716">
            <v>70004</v>
          </cell>
          <cell r="B1716" t="str">
            <v>TUBO DE CONCRETO SIMPLES PS -1 D = 500 MM</v>
          </cell>
          <cell r="C1716" t="str">
            <v>M</v>
          </cell>
          <cell r="D1716">
            <v>112.54</v>
          </cell>
        </row>
        <row r="1717">
          <cell r="A1717">
            <v>70005</v>
          </cell>
          <cell r="B1717" t="str">
            <v>TUBO DE CONCRETO SIMPLES PS -1 D = 600 MM</v>
          </cell>
          <cell r="C1717" t="str">
            <v>M</v>
          </cell>
          <cell r="D1717">
            <v>148.16</v>
          </cell>
        </row>
        <row r="1718">
          <cell r="A1718">
            <v>70020</v>
          </cell>
          <cell r="B1718" t="str">
            <v>TUBO DE CONCRETO - DIÂMETRO  70 CM - EA-2</v>
          </cell>
          <cell r="C1718" t="str">
            <v>M</v>
          </cell>
          <cell r="D1718">
            <v>368.46</v>
          </cell>
        </row>
        <row r="1719">
          <cell r="A1719">
            <v>70023</v>
          </cell>
          <cell r="B1719" t="str">
            <v>TUBO DE CONCRETO - DIÂMETRO 100 CM - EA-2</v>
          </cell>
          <cell r="C1719" t="str">
            <v>M</v>
          </cell>
          <cell r="D1719">
            <v>654.54999999999995</v>
          </cell>
        </row>
        <row r="1720">
          <cell r="A1720">
            <v>70025</v>
          </cell>
          <cell r="B1720" t="str">
            <v>TUBO DE CONCRETO ARMADO PA -2 D = 0,60M</v>
          </cell>
          <cell r="C1720" t="str">
            <v>M</v>
          </cell>
          <cell r="D1720">
            <v>171.64</v>
          </cell>
        </row>
        <row r="1721">
          <cell r="A1721">
            <v>70026</v>
          </cell>
          <cell r="B1721" t="str">
            <v>TUBO DE CONCRETO ARMADO PA -2 D = 0,70M</v>
          </cell>
          <cell r="C1721" t="str">
            <v>M</v>
          </cell>
          <cell r="D1721">
            <v>232.79</v>
          </cell>
        </row>
        <row r="1722">
          <cell r="A1722">
            <v>70027</v>
          </cell>
          <cell r="B1722" t="str">
            <v>TUBO DE CONCRETO ARMADO PA -2 D = 0,80M</v>
          </cell>
          <cell r="C1722" t="str">
            <v>M</v>
          </cell>
          <cell r="D1722">
            <v>354.83</v>
          </cell>
        </row>
        <row r="1723">
          <cell r="A1723">
            <v>70028</v>
          </cell>
          <cell r="B1723" t="str">
            <v>TUBO DE CONCRETO ARMADO PA -2 D = 0,90M</v>
          </cell>
          <cell r="C1723" t="str">
            <v>M</v>
          </cell>
          <cell r="D1723">
            <v>416.65</v>
          </cell>
        </row>
        <row r="1724">
          <cell r="A1724">
            <v>70029</v>
          </cell>
          <cell r="B1724" t="str">
            <v>TUBO DE CONCRETO ARMADO PA -2 D = 1,00M</v>
          </cell>
          <cell r="C1724" t="str">
            <v>M</v>
          </cell>
          <cell r="D1724">
            <v>496.94</v>
          </cell>
        </row>
        <row r="1725">
          <cell r="A1725">
            <v>70031</v>
          </cell>
          <cell r="B1725" t="str">
            <v>TUBO DE CONCRETO ARMADO PA -2 D = 1,20M</v>
          </cell>
          <cell r="C1725" t="str">
            <v>M</v>
          </cell>
          <cell r="D1725">
            <v>724.29</v>
          </cell>
        </row>
        <row r="1726">
          <cell r="A1726">
            <v>70032</v>
          </cell>
          <cell r="B1726" t="str">
            <v>TUBO DE CONCRETO ARMADO PA -2 D = 1,50M</v>
          </cell>
          <cell r="C1726" t="str">
            <v>M</v>
          </cell>
          <cell r="D1726">
            <v>1064.3399999999999</v>
          </cell>
        </row>
        <row r="1727">
          <cell r="A1727">
            <v>70036</v>
          </cell>
          <cell r="B1727" t="str">
            <v>TUBO DE CONCRETO ARMADO PA -3 D =  700 MM</v>
          </cell>
          <cell r="C1727" t="str">
            <v>M</v>
          </cell>
          <cell r="D1727">
            <v>271.11</v>
          </cell>
        </row>
        <row r="1728">
          <cell r="A1728">
            <v>70037</v>
          </cell>
          <cell r="B1728" t="str">
            <v>TUBO DE CONCRETO ARMADO PA -3 D = 1000 MM</v>
          </cell>
          <cell r="C1728" t="str">
            <v>M</v>
          </cell>
          <cell r="D1728">
            <v>649.54999999999995</v>
          </cell>
        </row>
        <row r="1729">
          <cell r="A1729">
            <v>70038</v>
          </cell>
          <cell r="B1729" t="str">
            <v>TUBO DE CONCRETO ARMADO PA -3 D = 1200 MM</v>
          </cell>
          <cell r="C1729" t="str">
            <v>M</v>
          </cell>
          <cell r="D1729">
            <v>949.3</v>
          </cell>
        </row>
        <row r="1730">
          <cell r="A1730">
            <v>70039</v>
          </cell>
          <cell r="B1730" t="str">
            <v>TUBO DE CONCRETO ARMADO PA -3 D = 1500 MM</v>
          </cell>
          <cell r="C1730" t="str">
            <v>M</v>
          </cell>
          <cell r="D1730">
            <v>1330.29</v>
          </cell>
        </row>
        <row r="1731">
          <cell r="A1731">
            <v>70040</v>
          </cell>
          <cell r="B1731" t="str">
            <v>TUBO DE CONCRETO ARMADO PA -3 D =  800 MM</v>
          </cell>
          <cell r="C1731" t="str">
            <v>M</v>
          </cell>
          <cell r="D1731">
            <v>451.95</v>
          </cell>
        </row>
        <row r="1732">
          <cell r="A1732">
            <v>70041</v>
          </cell>
          <cell r="B1732" t="str">
            <v>TUBO DE CONCRETO ARMADO PA -3 D =  600 MM</v>
          </cell>
          <cell r="C1732" t="str">
            <v>M</v>
          </cell>
          <cell r="D1732">
            <v>266.49</v>
          </cell>
        </row>
        <row r="1733">
          <cell r="A1733">
            <v>70042</v>
          </cell>
          <cell r="B1733" t="str">
            <v>TUBO DE CONCRETO ARMADO PA -3 D =  900 MM</v>
          </cell>
          <cell r="C1733" t="str">
            <v>M</v>
          </cell>
          <cell r="D1733">
            <v>454.61</v>
          </cell>
        </row>
        <row r="1734">
          <cell r="A1734">
            <v>70050</v>
          </cell>
          <cell r="B1734" t="str">
            <v>TUBO COM CORRUGAÇÃO ANELAR EXTERNA E PAREDE INTERNA LISA, SISTEMA PONTA /BOLSA, EM POLIETILENO DE ALTA RESISTÊNCIA (PEAD), COR PRETA, CONFORME NORMAS ABNT NBR ISO 21138-1 E 21138-3, CLASSE DE RIGIDEZ (SN4), COM DIÂMETRO NOMINAL DE 300 MM</v>
          </cell>
          <cell r="C1734" t="str">
            <v>M</v>
          </cell>
          <cell r="D1734">
            <v>103.57</v>
          </cell>
        </row>
        <row r="1735">
          <cell r="A1735">
            <v>70051</v>
          </cell>
          <cell r="B1735" t="str">
            <v>TUBO COM CORRUGAÇÃO ANELAR EXTERNA E PAREDE INTERNA LISA, SISTEMA PONTA /BOLSA, EM POLIETILENO DE ALTA RESISTÊNCIA (PEAD), COR PRETA, CONFORME NORMAS ABNT NBR ISO 21138-1 E 21138-3, CLASSE DE RIGIDEZ (SN4), COM DIÂMETRO NOMINAL DE 400 MM</v>
          </cell>
          <cell r="C1735" t="str">
            <v>M</v>
          </cell>
          <cell r="D1735">
            <v>182.33</v>
          </cell>
        </row>
        <row r="1736">
          <cell r="A1736">
            <v>70052</v>
          </cell>
          <cell r="B1736" t="str">
            <v>TUBO COM CORRUGAÇÃO ANELAR EXTERNA E PAREDE INTERNA LISA, SISTEMA PONTA /BOLSA, EM POLIETILENO DE ALTA RESISTÊNCIA (PEAD), COR PRETA, CONFORME NORMAS ABNT NBR ISO 21138-1 E 21138-3, CLASSE DE RIGIDEZ (SN4), COM DIÂMETRO NOMINAL DE 500 MM</v>
          </cell>
          <cell r="C1736" t="str">
            <v>M</v>
          </cell>
          <cell r="D1736">
            <v>281.38</v>
          </cell>
        </row>
        <row r="1737">
          <cell r="A1737">
            <v>70053</v>
          </cell>
          <cell r="B1737" t="str">
            <v>TUBO COM CORRUGAÇÃO ANELAR EXTERNA E PAREDE INTERNA LISA, SISTEMA PONTA /BOLSA, EM POLIETILENO DE ALTA RESISTÊNCIA (PEAD), COR PRETA, CONFORME NORMAS ABNT NBR ISO 21138-1 E 21138-3, CLASSE DE RIGIDEZ (SN4), COM DIÂMETRO NOMINAL DE 600 MM</v>
          </cell>
          <cell r="C1737" t="str">
            <v>M</v>
          </cell>
          <cell r="D1737">
            <v>416.99</v>
          </cell>
        </row>
        <row r="1738">
          <cell r="A1738">
            <v>70054</v>
          </cell>
          <cell r="B1738" t="str">
            <v>TUBO COM CORRUGAÇÃO ANELAR EXTERNA E PAREDE INTERNA LISA, SISTEMA PONTA /BOLSA, EM POLIETILENO DE ALTA RESISTÊNCIA (PEAD), COR PRETA, CONFORME NORMAS ABNT NBR ISO 21138-1 E 21138-3, CLASSE DE RIGIDEZ (SN4), COM DIÂMETRO NOMINAL DE 800 MM</v>
          </cell>
          <cell r="C1738" t="str">
            <v>M</v>
          </cell>
          <cell r="D1738">
            <v>661.65</v>
          </cell>
        </row>
        <row r="1739">
          <cell r="A1739">
            <v>70055</v>
          </cell>
          <cell r="B1739" t="str">
            <v>TUBO COM CORRUGAÇÃO ANELAR EXTERNA E PAREDE INTERNA LISA, SISTEMA PONTA /BOLSA, EM POLIETILENO DE ALTA RESISTÊNCIA (PEAD), COR PRETA, CONFORME NORMAS ABNT NBR ISO 21138-1 E 21138-3, CLASSE DE RIGIDEZ (SN4), COM DIÂMETRO NOMINAL DE 1000 MM</v>
          </cell>
          <cell r="C1739" t="str">
            <v>M</v>
          </cell>
          <cell r="D1739">
            <v>1008.5</v>
          </cell>
        </row>
        <row r="1740">
          <cell r="A1740">
            <v>70056</v>
          </cell>
          <cell r="B1740" t="str">
            <v>TUBO COM CORRUGAÇÃO ANELAR EXTERNA E PAREDE INTERNA LISA, SISTEMA PONTA /BOLSA, EM POLIETILENO DE ALTA RESISTÊNCIA (PEAD), COR PRETA, CONFORME NORMAS ABNT NBR ISO 21138-1 E 21138-3, CLASSE DE RIGIDEZ (SN4), COM DIÂMETRO NOMINAL DE 1200 MM</v>
          </cell>
          <cell r="C1740" t="str">
            <v>M</v>
          </cell>
          <cell r="D1740">
            <v>1361.51</v>
          </cell>
        </row>
        <row r="1741">
          <cell r="A1741">
            <v>70400</v>
          </cell>
          <cell r="B1741" t="str">
            <v>TUBOS (AÇO CARBONO GALV-2440 E CONEXÕES)</v>
          </cell>
          <cell r="D1741" t="str">
            <v>.</v>
          </cell>
        </row>
        <row r="1742">
          <cell r="A1742">
            <v>70403</v>
          </cell>
          <cell r="B1742" t="str">
            <v>TUBO DE AÇO GALVANIZADO PARA CONDUÇÃO COM COSTURA NBR 5580M (DIN 2440) - 1"</v>
          </cell>
          <cell r="C1742" t="str">
            <v>M</v>
          </cell>
          <cell r="D1742">
            <v>44.15</v>
          </cell>
        </row>
        <row r="1743">
          <cell r="A1743">
            <v>70405</v>
          </cell>
          <cell r="B1743" t="str">
            <v>TUBO DE AÇO GALVANIZADO PARA CONDUÇÃO COM COSTURA NBR 5580M (DIN 2440) - 1.1/2"</v>
          </cell>
          <cell r="C1743" t="str">
            <v>M</v>
          </cell>
          <cell r="D1743">
            <v>75.59</v>
          </cell>
        </row>
        <row r="1744">
          <cell r="A1744">
            <v>70407</v>
          </cell>
          <cell r="B1744" t="str">
            <v>TUBO DE AÇO GALVANIZADO PARA CONDUÇÃO COM COSTURA NBR 5580M (DIN 2440) - 2.1/2"</v>
          </cell>
          <cell r="C1744" t="str">
            <v>M</v>
          </cell>
          <cell r="D1744">
            <v>119.46</v>
          </cell>
        </row>
        <row r="1745">
          <cell r="A1745">
            <v>70408</v>
          </cell>
          <cell r="B1745" t="str">
            <v>TUBO DE AÇO GALVANIZADO PARA CONDUÇÃO COM COSTURA NBR 5580M (DIN 2440) - 3"</v>
          </cell>
          <cell r="C1745" t="str">
            <v>M</v>
          </cell>
          <cell r="D1745">
            <v>140.07</v>
          </cell>
        </row>
        <row r="1746">
          <cell r="A1746">
            <v>70410</v>
          </cell>
          <cell r="B1746" t="str">
            <v>TUBO DE AÇO GALVANIZADO PARA CONDUÇÃO COM COSTURA NBR 5580M (DIN 2440) - 4"</v>
          </cell>
          <cell r="C1746" t="str">
            <v>M</v>
          </cell>
          <cell r="D1746">
            <v>203.68</v>
          </cell>
        </row>
        <row r="1747">
          <cell r="A1747">
            <v>70413</v>
          </cell>
          <cell r="B1747" t="str">
            <v>TUBO DE AÇO GALVANIZADO PARA CONDUÇÃO COM COSTURA NBR 5580M (DIN 2440) - 6"</v>
          </cell>
          <cell r="C1747" t="str">
            <v>M</v>
          </cell>
          <cell r="D1747">
            <v>443.22</v>
          </cell>
        </row>
        <row r="1748">
          <cell r="A1748">
            <v>70800</v>
          </cell>
          <cell r="B1748" t="str">
            <v>TUBOS (AÇO GALVANIZADO E CONEXÕES)</v>
          </cell>
          <cell r="D1748" t="str">
            <v>.</v>
          </cell>
        </row>
        <row r="1749">
          <cell r="A1749">
            <v>70802</v>
          </cell>
          <cell r="B1749" t="str">
            <v>FLANGE DE PVC ROSCÁVEL PARA ÁGUA COM SEXTAVADO SEM FUROS - 3/4"</v>
          </cell>
          <cell r="C1749" t="str">
            <v>Un</v>
          </cell>
          <cell r="D1749">
            <v>9.7899999999999991</v>
          </cell>
        </row>
        <row r="1750">
          <cell r="A1750">
            <v>70803</v>
          </cell>
          <cell r="B1750" t="str">
            <v>FLANGE DE PVC ROSCÁVEL PARA ÁGUA COM SEXTAVADO SEM FUROS - 1"</v>
          </cell>
          <cell r="C1750" t="str">
            <v>Un</v>
          </cell>
          <cell r="D1750">
            <v>17.079999999999998</v>
          </cell>
        </row>
        <row r="1751">
          <cell r="A1751">
            <v>70806</v>
          </cell>
          <cell r="B1751" t="str">
            <v>FLANGE DE PVC ROSCÁVEL PARA ÁGUA COM SEXTAVADO SEM FUROS - 2"</v>
          </cell>
          <cell r="C1751" t="str">
            <v>Un</v>
          </cell>
          <cell r="D1751">
            <v>38.85</v>
          </cell>
        </row>
        <row r="1752">
          <cell r="A1752">
            <v>70822</v>
          </cell>
          <cell r="B1752" t="str">
            <v>TUBO DE AÇO GALVANIZADO PARA CONDUÇÃO COM COSTURA NBR 5580L (BS 1387L) - 3/4"</v>
          </cell>
          <cell r="C1752" t="str">
            <v>M</v>
          </cell>
          <cell r="D1752">
            <v>25.04</v>
          </cell>
        </row>
        <row r="1753">
          <cell r="A1753">
            <v>70823</v>
          </cell>
          <cell r="B1753" t="str">
            <v>TUBO DE AÇO GALVANIZADO PARA CONDUÇÃO COM COSTURA NBR 5580L (BS 1387L) - 1"</v>
          </cell>
          <cell r="C1753" t="str">
            <v>M</v>
          </cell>
          <cell r="D1753">
            <v>33.549999999999997</v>
          </cell>
        </row>
        <row r="1754">
          <cell r="A1754">
            <v>70824</v>
          </cell>
          <cell r="B1754" t="str">
            <v>TUBO DE AÇO GALVANIZADO PARA CONDUÇÃO COM COSTURA NBR 5580L (BS 1387L) - 1.1/ 4"</v>
          </cell>
          <cell r="C1754" t="str">
            <v>M</v>
          </cell>
          <cell r="D1754">
            <v>42.94</v>
          </cell>
        </row>
        <row r="1755">
          <cell r="A1755">
            <v>70825</v>
          </cell>
          <cell r="B1755" t="str">
            <v>TUBO DE AÇO GALVANIZADO PARA CONDUÇÃO COM COSTURA NBR 5580L (BS 1387L) - 1.1/2"</v>
          </cell>
          <cell r="C1755" t="str">
            <v>M</v>
          </cell>
          <cell r="D1755">
            <v>55.03</v>
          </cell>
        </row>
        <row r="1756">
          <cell r="A1756">
            <v>70826</v>
          </cell>
          <cell r="B1756" t="str">
            <v>TUBO DE AÇO GALVANIZADO PARA CONDUÇÃO COM COSTURA NBR 5580L (BS 1387L) - 2"</v>
          </cell>
          <cell r="C1756" t="str">
            <v>M</v>
          </cell>
          <cell r="D1756">
            <v>69.66</v>
          </cell>
        </row>
        <row r="1757">
          <cell r="A1757">
            <v>70827</v>
          </cell>
          <cell r="B1757" t="str">
            <v>TUBO DE AÇO GALVANIZADO PARA CONDUÇÃO COM COSTURA NBR 5580L (BS 1387L) - 2.1/2"</v>
          </cell>
          <cell r="C1757" t="str">
            <v>M</v>
          </cell>
          <cell r="D1757">
            <v>98.45</v>
          </cell>
        </row>
        <row r="1758">
          <cell r="A1758">
            <v>70828</v>
          </cell>
          <cell r="B1758" t="str">
            <v>TUBO DE AÇO GALVANIZADO PARA CONDUÇÃO COM COSTURA NBR 5580L (BS 1387L) - 3"</v>
          </cell>
          <cell r="C1758" t="str">
            <v>M</v>
          </cell>
          <cell r="D1758">
            <v>115.95</v>
          </cell>
        </row>
        <row r="1759">
          <cell r="A1759">
            <v>70830</v>
          </cell>
          <cell r="B1759" t="str">
            <v>TUBO DE AÇO GALVANIZADO PARA CONDUÇÃO COM COSTURA NBR 5580L (BS 1387L) - 4"</v>
          </cell>
          <cell r="C1759" t="str">
            <v>M</v>
          </cell>
          <cell r="D1759">
            <v>170.28</v>
          </cell>
        </row>
        <row r="1760">
          <cell r="A1760">
            <v>71200</v>
          </cell>
          <cell r="B1760" t="str">
            <v>TUBOS (FERRO FUNDIDO E CONEXÕES)</v>
          </cell>
          <cell r="D1760" t="str">
            <v>.</v>
          </cell>
        </row>
        <row r="1761">
          <cell r="A1761">
            <v>71201</v>
          </cell>
          <cell r="B1761" t="str">
            <v>ANEL DE BORRACHA PARA TUBO DE FERRO FUNDIDO LINHA SMU ESGOTO PREDIAL - 50MM</v>
          </cell>
          <cell r="C1761" t="str">
            <v>Un</v>
          </cell>
          <cell r="D1761">
            <v>4.5</v>
          </cell>
        </row>
        <row r="1762">
          <cell r="A1762">
            <v>71202</v>
          </cell>
          <cell r="B1762" t="str">
            <v>ANEL DE BORRACHA PARA TUBO DE FERRO FUNDIDO LINHA SMU ESGOTO PREDIAL - 75MM</v>
          </cell>
          <cell r="C1762" t="str">
            <v>Un</v>
          </cell>
          <cell r="D1762">
            <v>6.44</v>
          </cell>
        </row>
        <row r="1763">
          <cell r="A1763">
            <v>71203</v>
          </cell>
          <cell r="B1763" t="str">
            <v>ANEL DE BORRACHA PARA TUBO DE FERRO FUNDIDO LINHA SMU ESGOTO PREDIAL - 100MM</v>
          </cell>
          <cell r="C1763" t="str">
            <v>Un</v>
          </cell>
          <cell r="D1763">
            <v>7.49</v>
          </cell>
        </row>
        <row r="1764">
          <cell r="A1764">
            <v>71204</v>
          </cell>
          <cell r="B1764" t="str">
            <v>ANEL DE BORRACHA PARA TUBO DE FERRO FUNDIDO LINHA SMU ESGOTO PREDIAL - 150MM</v>
          </cell>
          <cell r="C1764" t="str">
            <v>Un</v>
          </cell>
          <cell r="D1764">
            <v>12.91</v>
          </cell>
        </row>
        <row r="1765">
          <cell r="A1765">
            <v>71221</v>
          </cell>
          <cell r="B1765" t="str">
            <v>JOELHO 88º DE FERRO FUNDIDO PARA ESGOTO PREDIAL (JJ88SMU) - 50MM</v>
          </cell>
          <cell r="C1765" t="str">
            <v>Un</v>
          </cell>
          <cell r="D1765">
            <v>195.56</v>
          </cell>
        </row>
        <row r="1766">
          <cell r="A1766">
            <v>71222</v>
          </cell>
          <cell r="B1766" t="str">
            <v>JOELHO 88º DE FERRO FUNDIDO PARA ESGOTO PREDIAL (JJ88SMU) - 75MM</v>
          </cell>
          <cell r="C1766" t="str">
            <v>Un</v>
          </cell>
          <cell r="D1766">
            <v>199.13</v>
          </cell>
        </row>
        <row r="1767">
          <cell r="A1767">
            <v>71223</v>
          </cell>
          <cell r="B1767" t="str">
            <v>JOELHO 88º DE FERRO FUNDIDO PARA ESGOTO PREDIAL (JJ88SMU) - 100MM</v>
          </cell>
          <cell r="C1767" t="str">
            <v>Un</v>
          </cell>
          <cell r="D1767">
            <v>216.71</v>
          </cell>
        </row>
        <row r="1768">
          <cell r="A1768">
            <v>71224</v>
          </cell>
          <cell r="B1768" t="str">
            <v>JOELHO 88º DE FERRO FUNDIDO PARA ESGOTO PREDIAL (JJ88SMU) - 150MM</v>
          </cell>
          <cell r="C1768" t="str">
            <v>Un</v>
          </cell>
          <cell r="D1768">
            <v>336.91</v>
          </cell>
        </row>
        <row r="1769">
          <cell r="A1769">
            <v>71231</v>
          </cell>
          <cell r="B1769" t="str">
            <v>TUBO FERRO FUNDIDO; LINHA SMU -  50MM</v>
          </cell>
          <cell r="C1769" t="str">
            <v>M</v>
          </cell>
          <cell r="D1769">
            <v>149.75</v>
          </cell>
        </row>
        <row r="1770">
          <cell r="A1770">
            <v>71232</v>
          </cell>
          <cell r="B1770" t="str">
            <v>TUBO FERRO FUNDIDO; LINHA SMU -  75MM</v>
          </cell>
          <cell r="C1770" t="str">
            <v>M</v>
          </cell>
          <cell r="D1770">
            <v>198.45</v>
          </cell>
        </row>
        <row r="1771">
          <cell r="A1771">
            <v>71233</v>
          </cell>
          <cell r="B1771" t="str">
            <v>TUBO FERRO FUNDIDO; LINHA SMU - 100MM</v>
          </cell>
          <cell r="C1771" t="str">
            <v>M</v>
          </cell>
          <cell r="D1771">
            <v>246.18</v>
          </cell>
        </row>
        <row r="1772">
          <cell r="A1772">
            <v>71234</v>
          </cell>
          <cell r="B1772" t="str">
            <v>TUBO FERRO FUNDIDO; LINHA SMU - 150MM</v>
          </cell>
          <cell r="C1772" t="str">
            <v>M</v>
          </cell>
          <cell r="D1772">
            <v>310.66000000000003</v>
          </cell>
        </row>
        <row r="1773">
          <cell r="A1773">
            <v>72000</v>
          </cell>
          <cell r="B1773" t="str">
            <v>TUBOS (CERÂMICA VIDRADA E CONEXÕES)</v>
          </cell>
          <cell r="D1773" t="str">
            <v>.</v>
          </cell>
        </row>
        <row r="1774">
          <cell r="A1774">
            <v>72008</v>
          </cell>
          <cell r="B1774" t="str">
            <v>MANILHA DE CERÂMICA VIDRADA - 12</v>
          </cell>
          <cell r="C1774" t="str">
            <v>Un</v>
          </cell>
          <cell r="D1774">
            <v>123.5</v>
          </cell>
        </row>
        <row r="1775">
          <cell r="A1775">
            <v>72009</v>
          </cell>
          <cell r="B1775" t="str">
            <v>MANILHA DE BARRO VIDRADO  8" X 1,5M</v>
          </cell>
          <cell r="C1775" t="str">
            <v>M</v>
          </cell>
          <cell r="D1775">
            <v>34.78</v>
          </cell>
        </row>
        <row r="1776">
          <cell r="A1776">
            <v>72010</v>
          </cell>
          <cell r="B1776" t="str">
            <v>MANILHA DE BARRO VIDRADO  6" X 1,5M</v>
          </cell>
          <cell r="C1776" t="str">
            <v>M</v>
          </cell>
          <cell r="D1776">
            <v>20.52</v>
          </cell>
        </row>
        <row r="1777">
          <cell r="A1777">
            <v>72011</v>
          </cell>
          <cell r="B1777" t="str">
            <v>MANILHA DE BARRO VIDRADO  4" X 60CM</v>
          </cell>
          <cell r="C1777" t="str">
            <v>M</v>
          </cell>
          <cell r="D1777">
            <v>18.940000000000001</v>
          </cell>
        </row>
        <row r="1778">
          <cell r="A1778">
            <v>72020</v>
          </cell>
          <cell r="B1778" t="str">
            <v>CURVA DE BARRO VIDRADO 4" X 45 GRAUS</v>
          </cell>
          <cell r="C1778" t="str">
            <v>Un</v>
          </cell>
          <cell r="D1778">
            <v>16.97</v>
          </cell>
        </row>
        <row r="1779">
          <cell r="A1779">
            <v>72400</v>
          </cell>
          <cell r="B1779" t="str">
            <v>TUBOS (PVC RÍGIDO E CONEXÕES)</v>
          </cell>
          <cell r="D1779" t="str">
            <v>.</v>
          </cell>
        </row>
        <row r="1780">
          <cell r="A1780">
            <v>72401</v>
          </cell>
          <cell r="B1780" t="str">
            <v>ANEL DE BORRACHA PARA TUBO DE PVC ESGOTO PREDIAL - 40MM</v>
          </cell>
          <cell r="C1780" t="str">
            <v>Un</v>
          </cell>
          <cell r="D1780">
            <v>1.45</v>
          </cell>
        </row>
        <row r="1781">
          <cell r="A1781">
            <v>72402</v>
          </cell>
          <cell r="B1781" t="str">
            <v>ANEL DE BORRACHA PARA TUBO DE PVC ESGOTO PREDIAL - 50MM</v>
          </cell>
          <cell r="C1781" t="str">
            <v>Un</v>
          </cell>
          <cell r="D1781">
            <v>1.53</v>
          </cell>
        </row>
        <row r="1782">
          <cell r="A1782">
            <v>72403</v>
          </cell>
          <cell r="B1782" t="str">
            <v>ANEL DE BORRACHA PARA TUBO DE PVC ESGOTO PREDIAL - 75MM</v>
          </cell>
          <cell r="C1782" t="str">
            <v>Un</v>
          </cell>
          <cell r="D1782">
            <v>2.48</v>
          </cell>
        </row>
        <row r="1783">
          <cell r="A1783">
            <v>72404</v>
          </cell>
          <cell r="B1783" t="str">
            <v>ANEL DE BORRACHA PARA TUBO DE PVC ESGOTO PREDIAL - 100MM</v>
          </cell>
          <cell r="C1783" t="str">
            <v>Un</v>
          </cell>
          <cell r="D1783">
            <v>2.94</v>
          </cell>
        </row>
        <row r="1784">
          <cell r="A1784">
            <v>72405</v>
          </cell>
          <cell r="B1784" t="str">
            <v>ANEL DE BORRACHA PARA TUBO DE PVC ESGOTO PREDIAL - 150MM</v>
          </cell>
          <cell r="C1784" t="str">
            <v>Un</v>
          </cell>
          <cell r="D1784">
            <v>11.95</v>
          </cell>
        </row>
        <row r="1785">
          <cell r="A1785">
            <v>72406</v>
          </cell>
          <cell r="B1785" t="str">
            <v>ANEL DE BORRACHA PARA TUBO DE PVC PARA SANEAMENTO - 200MM</v>
          </cell>
          <cell r="C1785" t="str">
            <v>Un</v>
          </cell>
          <cell r="D1785">
            <v>14.76</v>
          </cell>
        </row>
        <row r="1786">
          <cell r="A1786">
            <v>72411</v>
          </cell>
          <cell r="B1786" t="str">
            <v>TUBO PVC RÍGIDO SOLDÁVEL PARA ÁGUA - 25MM</v>
          </cell>
          <cell r="C1786" t="str">
            <v>M</v>
          </cell>
          <cell r="D1786">
            <v>3.85</v>
          </cell>
        </row>
        <row r="1787">
          <cell r="A1787">
            <v>72412</v>
          </cell>
          <cell r="B1787" t="str">
            <v>TUBO PVC RÍGIDO SOLDÁVEL PARA ÁGUA - 32MM</v>
          </cell>
          <cell r="C1787" t="str">
            <v>M</v>
          </cell>
          <cell r="D1787">
            <v>9.0299999999999994</v>
          </cell>
        </row>
        <row r="1788">
          <cell r="A1788">
            <v>72413</v>
          </cell>
          <cell r="B1788" t="str">
            <v>TUBO PVC RÍGIDO SOLDÁVEL PARA ÁGUA - 40MM</v>
          </cell>
          <cell r="C1788" t="str">
            <v>M</v>
          </cell>
          <cell r="D1788">
            <v>15.38</v>
          </cell>
        </row>
        <row r="1789">
          <cell r="A1789">
            <v>72414</v>
          </cell>
          <cell r="B1789" t="str">
            <v>TUBO PVC RÍGIDO SOLDÁVEL PARA ÁGUA - 50MM</v>
          </cell>
          <cell r="C1789" t="str">
            <v>M</v>
          </cell>
          <cell r="D1789">
            <v>14.17</v>
          </cell>
        </row>
        <row r="1790">
          <cell r="A1790">
            <v>72415</v>
          </cell>
          <cell r="B1790" t="str">
            <v>TUBO PVC RÍGIDO SOLDÁVEL PARA ÁGUA - 60MM</v>
          </cell>
          <cell r="C1790" t="str">
            <v>M</v>
          </cell>
          <cell r="D1790">
            <v>28.28</v>
          </cell>
        </row>
        <row r="1791">
          <cell r="A1791">
            <v>72416</v>
          </cell>
          <cell r="B1791" t="str">
            <v>TUBO PVC RÍGIDO SOLDÁVEL PARA ÁGUA - 75MM</v>
          </cell>
          <cell r="C1791" t="str">
            <v>M</v>
          </cell>
          <cell r="D1791">
            <v>43.15</v>
          </cell>
        </row>
        <row r="1792">
          <cell r="A1792">
            <v>72417</v>
          </cell>
          <cell r="B1792" t="str">
            <v>TUBO PVC RÍGIDO SOLDÁVEL PARA ÁGUA - 85MM</v>
          </cell>
          <cell r="C1792" t="str">
            <v>M</v>
          </cell>
          <cell r="D1792">
            <v>55.62</v>
          </cell>
        </row>
        <row r="1793">
          <cell r="A1793">
            <v>72418</v>
          </cell>
          <cell r="B1793" t="str">
            <v>TUBO PVC RÍGIDO SOLDÁVEL PARA ÁGUA - 110MM</v>
          </cell>
          <cell r="C1793" t="str">
            <v>M</v>
          </cell>
          <cell r="D1793">
            <v>100.9</v>
          </cell>
        </row>
        <row r="1794">
          <cell r="A1794">
            <v>72430</v>
          </cell>
          <cell r="B1794" t="str">
            <v>TUBO DE PVC  40 MM - PARA ESGOTO - SÉRIE NORMAL</v>
          </cell>
          <cell r="C1794" t="str">
            <v>M</v>
          </cell>
          <cell r="D1794">
            <v>6.02</v>
          </cell>
        </row>
        <row r="1795">
          <cell r="A1795">
            <v>72431</v>
          </cell>
          <cell r="B1795" t="str">
            <v>TUBO DE PVC  50 MM - PARA ESGOTO - SÉRIE NORMAL</v>
          </cell>
          <cell r="C1795" t="str">
            <v>M</v>
          </cell>
          <cell r="D1795">
            <v>8.9600000000000009</v>
          </cell>
        </row>
        <row r="1796">
          <cell r="A1796">
            <v>72432</v>
          </cell>
          <cell r="B1796" t="str">
            <v>TUBO DE PVC  75 MM - PARA ESGOTO - SÉRIE NORMAL</v>
          </cell>
          <cell r="C1796" t="str">
            <v>M</v>
          </cell>
          <cell r="D1796">
            <v>13.84</v>
          </cell>
        </row>
        <row r="1797">
          <cell r="A1797">
            <v>72433</v>
          </cell>
          <cell r="B1797" t="str">
            <v>TUBO DE PVC 100 MM - PARA ESGOTO - SÉRIE NORMAL</v>
          </cell>
          <cell r="C1797" t="str">
            <v>M</v>
          </cell>
          <cell r="D1797">
            <v>13.63</v>
          </cell>
        </row>
        <row r="1798">
          <cell r="A1798">
            <v>72434</v>
          </cell>
          <cell r="B1798" t="str">
            <v>TUBO DE PVC 150 MM - PARA ESGOTO - SÉRIE NORMAL</v>
          </cell>
          <cell r="C1798" t="str">
            <v>M</v>
          </cell>
          <cell r="D1798">
            <v>33.5</v>
          </cell>
        </row>
        <row r="1799">
          <cell r="A1799">
            <v>72435</v>
          </cell>
          <cell r="B1799" t="str">
            <v>TUBO DE PVC RÍGIDO 200 MM ( 8") - PARA ESGOTO</v>
          </cell>
          <cell r="C1799" t="str">
            <v>M</v>
          </cell>
          <cell r="D1799">
            <v>78.45</v>
          </cell>
        </row>
        <row r="1800">
          <cell r="A1800">
            <v>72442</v>
          </cell>
          <cell r="B1800" t="str">
            <v>TUBO DE PVC CORRUGADO E PERFURADO P/ DRENO 4"</v>
          </cell>
          <cell r="C1800" t="str">
            <v>M</v>
          </cell>
          <cell r="D1800">
            <v>59.18</v>
          </cell>
        </row>
        <row r="1801">
          <cell r="A1801">
            <v>72444</v>
          </cell>
          <cell r="B1801" t="str">
            <v>TUBO DE PVC CORRUGADO E PERFURADO P/ DRENO 6"</v>
          </cell>
          <cell r="C1801" t="str">
            <v>M</v>
          </cell>
          <cell r="D1801">
            <v>76.239999999999995</v>
          </cell>
        </row>
        <row r="1802">
          <cell r="A1802">
            <v>72445</v>
          </cell>
          <cell r="B1802" t="str">
            <v>TUBO DE PEAD CORRUG. E PERFUR. P/ DRENAG. DIÂM. 2,5" (EM ACORDO COM AS NORMAS DNIT 093/06 E NBR 15073)</v>
          </cell>
          <cell r="C1802" t="str">
            <v>M</v>
          </cell>
          <cell r="D1802">
            <v>7.79</v>
          </cell>
        </row>
        <row r="1803">
          <cell r="A1803">
            <v>72446</v>
          </cell>
          <cell r="B1803" t="str">
            <v>TUBO DE PEAD CORRUG. E PERFUR. P/ DRENAG. DIÂM. 3,0" (EM ACORDO COM AS NORMAS DNIT 093/06 E NBR 15073)</v>
          </cell>
          <cell r="C1803" t="str">
            <v>M</v>
          </cell>
          <cell r="D1803">
            <v>8.5500000000000007</v>
          </cell>
        </row>
        <row r="1804">
          <cell r="A1804">
            <v>72447</v>
          </cell>
          <cell r="B1804" t="str">
            <v>TUBO DE PEAD CORRUG. E PERFUR. P/ DRENAG. DIÂM. 4,0" (EM ACORDO COM AS NORMAS DNIT 093/06 E NBR 15073)</v>
          </cell>
          <cell r="C1804" t="str">
            <v>M</v>
          </cell>
          <cell r="D1804">
            <v>11.36</v>
          </cell>
        </row>
        <row r="1805">
          <cell r="A1805">
            <v>72448</v>
          </cell>
          <cell r="B1805" t="str">
            <v>TUBO DE PEAD CORRUG. E PERFUR. P/ DRENAG. DIÂM. 6.0" (EM ACORDO COM AS NORMAS DNIT 093/06 E NBR 15073)</v>
          </cell>
          <cell r="C1805" t="str">
            <v>M</v>
          </cell>
          <cell r="D1805">
            <v>25.57</v>
          </cell>
        </row>
        <row r="1806">
          <cell r="A1806">
            <v>72800</v>
          </cell>
          <cell r="B1806" t="str">
            <v>TUBOS (COBRE E CONEXÕES)</v>
          </cell>
          <cell r="D1806" t="str">
            <v>.</v>
          </cell>
        </row>
        <row r="1807">
          <cell r="A1807">
            <v>72821</v>
          </cell>
          <cell r="B1807" t="str">
            <v>TUBO DE COBRE SEM COSTURA - CLASSE E - 1/2"</v>
          </cell>
          <cell r="C1807" t="str">
            <v>M</v>
          </cell>
          <cell r="D1807">
            <v>29.49</v>
          </cell>
        </row>
        <row r="1808">
          <cell r="A1808">
            <v>72822</v>
          </cell>
          <cell r="B1808" t="str">
            <v>TUBO DE COBRE SEM COSTURA - CLASSE E - 3/4"</v>
          </cell>
          <cell r="C1808" t="str">
            <v>M</v>
          </cell>
          <cell r="D1808">
            <v>49.45</v>
          </cell>
        </row>
        <row r="1809">
          <cell r="A1809">
            <v>72823</v>
          </cell>
          <cell r="B1809" t="str">
            <v>TUBO DE COBRE SEM COSTURA - CLASSE E - 1"</v>
          </cell>
          <cell r="C1809" t="str">
            <v>M</v>
          </cell>
          <cell r="D1809">
            <v>62.04</v>
          </cell>
        </row>
        <row r="1810">
          <cell r="A1810">
            <v>72824</v>
          </cell>
          <cell r="B1810" t="str">
            <v>TUBO DE COBRE SEM COSTURA - CLASSE E - 1.1/4"</v>
          </cell>
          <cell r="C1810" t="str">
            <v>M</v>
          </cell>
          <cell r="D1810">
            <v>102.07</v>
          </cell>
        </row>
        <row r="1811">
          <cell r="A1811">
            <v>72825</v>
          </cell>
          <cell r="B1811" t="str">
            <v>TUBO DE COBRE SEM COSTURA - CLASSE E - 1.1/2"</v>
          </cell>
          <cell r="C1811" t="str">
            <v>M</v>
          </cell>
          <cell r="D1811">
            <v>151.38999999999999</v>
          </cell>
        </row>
        <row r="1812">
          <cell r="A1812">
            <v>72826</v>
          </cell>
          <cell r="B1812" t="str">
            <v>TUBO DE COBRE SEM COSTURA CLASSE A - 1/2 " PARA GASES MEDICINAIS</v>
          </cell>
          <cell r="C1812" t="str">
            <v>M</v>
          </cell>
          <cell r="D1812">
            <v>42.3</v>
          </cell>
        </row>
        <row r="1813">
          <cell r="A1813">
            <v>72827</v>
          </cell>
          <cell r="B1813" t="str">
            <v>TUBO DE COBRE SEM COSTURA CLASSE A - 3/4 " PARA GASES MEDICINAIS</v>
          </cell>
          <cell r="C1813" t="str">
            <v>M</v>
          </cell>
          <cell r="D1813">
            <v>71.14</v>
          </cell>
        </row>
        <row r="1814">
          <cell r="A1814">
            <v>72828</v>
          </cell>
          <cell r="B1814" t="str">
            <v>TUBO DE COBRE SEM COSTURA CLASSE A - 1 " PARA GASES MEDICINAIS</v>
          </cell>
          <cell r="C1814" t="str">
            <v>M</v>
          </cell>
          <cell r="D1814">
            <v>85.12</v>
          </cell>
        </row>
        <row r="1815">
          <cell r="A1815">
            <v>72829</v>
          </cell>
          <cell r="B1815" t="str">
            <v>TUBO DE COBRE SEM COSTURA CLASSE A - 1 1/4 " PARA GASES MEDICINAIS</v>
          </cell>
          <cell r="C1815" t="str">
            <v>M</v>
          </cell>
          <cell r="D1815">
            <v>147.05000000000001</v>
          </cell>
        </row>
        <row r="1816">
          <cell r="A1816">
            <v>72830</v>
          </cell>
          <cell r="B1816" t="str">
            <v>TUBO DE COBRE SEM COSTURA CLASSE A - 1 1/2 " PARA GASES MEDICINAIS</v>
          </cell>
          <cell r="C1816" t="str">
            <v>M</v>
          </cell>
          <cell r="D1816">
            <v>183.52</v>
          </cell>
        </row>
        <row r="1817">
          <cell r="A1817">
            <v>73200</v>
          </cell>
          <cell r="B1817" t="str">
            <v>TUBOS (PRETOS AÇO CARBONO-SCH CONEXÕES)</v>
          </cell>
          <cell r="D1817" t="str">
            <v>.</v>
          </cell>
        </row>
        <row r="1818">
          <cell r="A1818">
            <v>73202</v>
          </cell>
          <cell r="B1818" t="str">
            <v>TUBO DE AÇO CARBONO PRETO COM COSTURA (SCH-40) - 3/4"</v>
          </cell>
          <cell r="C1818" t="str">
            <v>M</v>
          </cell>
          <cell r="D1818">
            <v>25.84</v>
          </cell>
        </row>
        <row r="1819">
          <cell r="A1819">
            <v>73203</v>
          </cell>
          <cell r="B1819" t="str">
            <v>TUBO DE AÇO CARBONO PRETO COM COSTURA (SCH-40) - 1"</v>
          </cell>
          <cell r="C1819" t="str">
            <v>M</v>
          </cell>
          <cell r="D1819">
            <v>36.51</v>
          </cell>
        </row>
        <row r="1820">
          <cell r="A1820">
            <v>73204</v>
          </cell>
          <cell r="B1820" t="str">
            <v>TUBO DE AÇO CARBONO PRETO COM COSTURA (SCH-40) - 1.1/4"</v>
          </cell>
          <cell r="C1820" t="str">
            <v>M</v>
          </cell>
          <cell r="D1820">
            <v>48.25</v>
          </cell>
        </row>
        <row r="1821">
          <cell r="A1821">
            <v>73205</v>
          </cell>
          <cell r="B1821" t="str">
            <v>TUBO DE AÇO CARBONO PRETO COM COSTURA (SCH-40) - 1.1/2"</v>
          </cell>
          <cell r="C1821" t="str">
            <v>M</v>
          </cell>
          <cell r="D1821">
            <v>56.76</v>
          </cell>
        </row>
        <row r="1822">
          <cell r="A1822">
            <v>73612</v>
          </cell>
          <cell r="B1822" t="str">
            <v>TUBO DE ALUMÍNIO D = 1/2" - E=1.58MM (PARA USO EM SERRALHERIA)</v>
          </cell>
          <cell r="C1822" t="str">
            <v>M</v>
          </cell>
          <cell r="D1822">
            <v>6.04</v>
          </cell>
        </row>
        <row r="1823">
          <cell r="A1823">
            <v>73700</v>
          </cell>
          <cell r="B1823" t="str">
            <v>DIVERSOS</v>
          </cell>
          <cell r="D1823" t="str">
            <v>.</v>
          </cell>
        </row>
        <row r="1824">
          <cell r="A1824">
            <v>73701</v>
          </cell>
          <cell r="B1824" t="str">
            <v>TE DE AÇO CARBONO ROSCA NPT 300LBS - 1/2"</v>
          </cell>
          <cell r="C1824" t="str">
            <v>Un</v>
          </cell>
          <cell r="D1824">
            <v>14.85</v>
          </cell>
        </row>
        <row r="1825">
          <cell r="A1825">
            <v>73730</v>
          </cell>
          <cell r="B1825" t="str">
            <v>LUVA DE REDUÇÃO DE AÇO CARBONO ROSCA NPT 300LBS - 3/4"X1/2"</v>
          </cell>
          <cell r="C1825" t="str">
            <v>Un</v>
          </cell>
          <cell r="D1825">
            <v>13.16</v>
          </cell>
        </row>
        <row r="1826">
          <cell r="A1826">
            <v>73740</v>
          </cell>
          <cell r="B1826" t="str">
            <v>CAP DE AÇO CARBONO ROSCA NPT 300LBS - 3/4"</v>
          </cell>
          <cell r="C1826" t="str">
            <v>Un</v>
          </cell>
          <cell r="D1826">
            <v>28.66</v>
          </cell>
        </row>
        <row r="1827">
          <cell r="A1827">
            <v>73801</v>
          </cell>
          <cell r="B1827" t="str">
            <v>TUBO DE AÇO GALVANIZADO COM COSTURA (SCH-80) - 1/2"</v>
          </cell>
          <cell r="C1827" t="str">
            <v>M</v>
          </cell>
          <cell r="D1827">
            <v>54.87</v>
          </cell>
        </row>
        <row r="1828">
          <cell r="A1828">
            <v>73802</v>
          </cell>
          <cell r="B1828" t="str">
            <v>TUBO DE AÇO GALVANIZADO COM COSTURA (SCH-80) - 3/4"</v>
          </cell>
          <cell r="C1828" t="str">
            <v>M</v>
          </cell>
          <cell r="D1828">
            <v>67.14</v>
          </cell>
        </row>
        <row r="1829">
          <cell r="A1829">
            <v>73804</v>
          </cell>
          <cell r="B1829" t="str">
            <v>TUBO DE AÇO CARBONO PRETO COM COSTURA (SCH-40) - 2.1/2"</v>
          </cell>
          <cell r="C1829" t="str">
            <v>M</v>
          </cell>
          <cell r="D1829">
            <v>122.05</v>
          </cell>
        </row>
        <row r="1830">
          <cell r="A1830">
            <v>74400</v>
          </cell>
          <cell r="B1830" t="str">
            <v>REGISTROS</v>
          </cell>
          <cell r="D1830" t="str">
            <v>.</v>
          </cell>
        </row>
        <row r="1831">
          <cell r="A1831">
            <v>74402</v>
          </cell>
          <cell r="B1831" t="str">
            <v>REGISTRO HIDRÁULICO DE BRONZE TIPO GAVETA BRUTO - 3/4"</v>
          </cell>
          <cell r="C1831" t="str">
            <v>Un</v>
          </cell>
          <cell r="D1831">
            <v>51.94</v>
          </cell>
        </row>
        <row r="1832">
          <cell r="A1832">
            <v>74403</v>
          </cell>
          <cell r="B1832" t="str">
            <v>REGISTRO HIDRÁULICO DE BRONZE TIPO GAVETA BRUTO - 1 "</v>
          </cell>
          <cell r="C1832" t="str">
            <v>Un</v>
          </cell>
          <cell r="D1832">
            <v>71.290000000000006</v>
          </cell>
        </row>
        <row r="1833">
          <cell r="A1833">
            <v>74404</v>
          </cell>
          <cell r="B1833" t="str">
            <v>REGISTRO HIDRÁULICO DE BRONZE TIPO GAVETA BRUTO - 1.1/4"</v>
          </cell>
          <cell r="C1833" t="str">
            <v>Un</v>
          </cell>
          <cell r="D1833">
            <v>80.41</v>
          </cell>
        </row>
        <row r="1834">
          <cell r="A1834">
            <v>74405</v>
          </cell>
          <cell r="B1834" t="str">
            <v>REGISTRO HIDRÁULICO DE BRONZE TIPO GAVETA BRUTO - 1.1/2"</v>
          </cell>
          <cell r="C1834" t="str">
            <v>Un</v>
          </cell>
          <cell r="D1834">
            <v>99.05</v>
          </cell>
        </row>
        <row r="1835">
          <cell r="A1835">
            <v>74406</v>
          </cell>
          <cell r="B1835" t="str">
            <v>REGISTRO HIDRÁULICO DE BRONZE TIPO GAVETA BRUTO - 2"</v>
          </cell>
          <cell r="C1835" t="str">
            <v>Un</v>
          </cell>
          <cell r="D1835">
            <v>137.69999999999999</v>
          </cell>
        </row>
        <row r="1836">
          <cell r="A1836">
            <v>74407</v>
          </cell>
          <cell r="B1836" t="str">
            <v>REGISTRO HIDRÁULICO DE BRONZE TIPO GAVETA BRUTO - 2.1/2"</v>
          </cell>
          <cell r="C1836" t="str">
            <v>Un</v>
          </cell>
          <cell r="D1836">
            <v>352.33</v>
          </cell>
        </row>
        <row r="1837">
          <cell r="A1837">
            <v>74408</v>
          </cell>
          <cell r="B1837" t="str">
            <v>REGISTRO HIDRÁULICO DE BRONZE TIPO GAVETA BRUTO - 3"</v>
          </cell>
          <cell r="C1837" t="str">
            <v>Un</v>
          </cell>
          <cell r="D1837">
            <v>571.83000000000004</v>
          </cell>
        </row>
        <row r="1838">
          <cell r="A1838">
            <v>74410</v>
          </cell>
          <cell r="B1838" t="str">
            <v>REGISTRO HIDRÁULICO DE BRONZE TIPO GAVETA BRUTO - 4"</v>
          </cell>
          <cell r="C1838" t="str">
            <v>Un</v>
          </cell>
          <cell r="D1838">
            <v>961.56</v>
          </cell>
        </row>
        <row r="1839">
          <cell r="A1839">
            <v>74422</v>
          </cell>
          <cell r="B1839" t="str">
            <v>REGISTRO HIDRÁULICO DE BRONZE TIPO GAVETA CROMADO COMPLETO - 3/4"</v>
          </cell>
          <cell r="C1839" t="str">
            <v>Un</v>
          </cell>
          <cell r="D1839">
            <v>87.33</v>
          </cell>
        </row>
        <row r="1840">
          <cell r="A1840">
            <v>74423</v>
          </cell>
          <cell r="B1840" t="str">
            <v>REGISTRO HIDRÁULICO DE BRONZE TIPO GAVETA CROMADO COMPLETO - 1"</v>
          </cell>
          <cell r="C1840" t="str">
            <v>Un</v>
          </cell>
          <cell r="D1840">
            <v>124.16</v>
          </cell>
        </row>
        <row r="1841">
          <cell r="A1841">
            <v>74424</v>
          </cell>
          <cell r="B1841" t="str">
            <v>REGISTRO HIDRÁULICO DE BRONZE TIPO GAVETA CROMADO COMPLETO - 1.1/4"</v>
          </cell>
          <cell r="C1841" t="str">
            <v>Un</v>
          </cell>
          <cell r="D1841">
            <v>154.57</v>
          </cell>
        </row>
        <row r="1842">
          <cell r="A1842">
            <v>74425</v>
          </cell>
          <cell r="B1842" t="str">
            <v>REGISTRO HIDRÁULICO DE BRONZE TIPO GAVETA CROMADO COMPLETO - 1.1/2"</v>
          </cell>
          <cell r="C1842" t="str">
            <v>Un</v>
          </cell>
          <cell r="D1842">
            <v>159.25</v>
          </cell>
        </row>
        <row r="1843">
          <cell r="A1843">
            <v>74431</v>
          </cell>
          <cell r="B1843" t="str">
            <v>REGISTRO HIDRÁULICO DE BRONZE TIPO PRESSÃO BRUTO - 1/2"</v>
          </cell>
          <cell r="C1843" t="str">
            <v>Un</v>
          </cell>
          <cell r="D1843">
            <v>75.010000000000005</v>
          </cell>
        </row>
        <row r="1844">
          <cell r="A1844">
            <v>74432</v>
          </cell>
          <cell r="B1844" t="str">
            <v>REGISTRO HIDRÁULICO DE BRONZE TIPO PRESSÃO BRUTO - 3/4"</v>
          </cell>
          <cell r="C1844" t="str">
            <v>Un</v>
          </cell>
          <cell r="D1844">
            <v>80.569999999999993</v>
          </cell>
        </row>
        <row r="1845">
          <cell r="A1845">
            <v>74442</v>
          </cell>
          <cell r="B1845" t="str">
            <v>REGISTRO DE PRESSÃO CROMADO - 3/4" - COM CANOPLA</v>
          </cell>
          <cell r="C1845" t="str">
            <v>Un</v>
          </cell>
          <cell r="D1845">
            <v>94.29</v>
          </cell>
        </row>
        <row r="1846">
          <cell r="A1846">
            <v>74457</v>
          </cell>
          <cell r="B1846" t="str">
            <v>REGISTRO HIDRÁULICO DE BRONZE TIPO GLOBO ANGULAR 45º (2.1/2") COM ADAPTADOR E TAMPÃO DE 2.1/2"</v>
          </cell>
          <cell r="C1846" t="str">
            <v>Un</v>
          </cell>
          <cell r="D1846">
            <v>435.22</v>
          </cell>
        </row>
        <row r="1847">
          <cell r="A1847">
            <v>74460</v>
          </cell>
          <cell r="B1847" t="str">
            <v>VÁLVULA ESFÉRICA MONOBLOCO EM LATÃO, 3/4" NPT</v>
          </cell>
          <cell r="C1847" t="str">
            <v>Un</v>
          </cell>
          <cell r="D1847">
            <v>63.42</v>
          </cell>
        </row>
        <row r="1848">
          <cell r="A1848">
            <v>74465</v>
          </cell>
          <cell r="B1848" t="str">
            <v>REGISTRO REGULADOR DE VAZÃO, CROMADO, DE 1/2"</v>
          </cell>
          <cell r="C1848" t="str">
            <v>Un</v>
          </cell>
          <cell r="D1848">
            <v>70.13</v>
          </cell>
        </row>
        <row r="1849">
          <cell r="A1849">
            <v>74800</v>
          </cell>
          <cell r="B1849" t="str">
            <v>VÁLVULAS</v>
          </cell>
          <cell r="D1849" t="str">
            <v>.</v>
          </cell>
        </row>
        <row r="1850">
          <cell r="A1850">
            <v>74801</v>
          </cell>
          <cell r="B1850" t="str">
            <v>VÁLVULA DE DESCARGA ELETRÔNICA P/ MICTÓRIO - DOCOL</v>
          </cell>
          <cell r="C1850" t="str">
            <v>Un</v>
          </cell>
          <cell r="D1850">
            <v>1541.23</v>
          </cell>
        </row>
        <row r="1851">
          <cell r="A1851">
            <v>74802</v>
          </cell>
          <cell r="B1851" t="str">
            <v>VÁLVULA FLEXÍVEL PARA MICTÓRIO, ACIONAMENTO MANUAL E FECHAMENTO AUTOMÁTICO</v>
          </cell>
          <cell r="C1851" t="str">
            <v>Un</v>
          </cell>
          <cell r="D1851">
            <v>413.93</v>
          </cell>
        </row>
        <row r="1852">
          <cell r="A1852">
            <v>74810</v>
          </cell>
          <cell r="B1852" t="str">
            <v>VÁLVULA DE ESCOAMENTO P/ PIA DE COZINHA AMERICANA -  1.1/2" X 3.1/2"</v>
          </cell>
          <cell r="C1852" t="str">
            <v>Un</v>
          </cell>
          <cell r="D1852">
            <v>56.56</v>
          </cell>
        </row>
        <row r="1853">
          <cell r="A1853">
            <v>74820</v>
          </cell>
          <cell r="B1853" t="str">
            <v>VÁLVULA DE METAL CROMADO C/ GRELHA - 1.1/2"</v>
          </cell>
          <cell r="C1853" t="str">
            <v>Un</v>
          </cell>
          <cell r="D1853">
            <v>72.650000000000006</v>
          </cell>
        </row>
        <row r="1854">
          <cell r="A1854">
            <v>74825</v>
          </cell>
          <cell r="B1854" t="str">
            <v>VÁLVULA DE METAL CROMADO - 1"</v>
          </cell>
          <cell r="C1854" t="str">
            <v>Un</v>
          </cell>
          <cell r="D1854">
            <v>34.270000000000003</v>
          </cell>
        </row>
        <row r="1855">
          <cell r="A1855">
            <v>74837</v>
          </cell>
          <cell r="B1855" t="str">
            <v>VÁLVULA DE DESCARGA COM DUPLO ACIONAMENTO</v>
          </cell>
          <cell r="C1855" t="str">
            <v>Un</v>
          </cell>
          <cell r="D1855">
            <v>312.76</v>
          </cell>
        </row>
        <row r="1856">
          <cell r="A1856">
            <v>74842</v>
          </cell>
          <cell r="B1856" t="str">
            <v>VÁLVULA DE DESCARGA EXTERNA - 1.1/4"</v>
          </cell>
          <cell r="C1856" t="str">
            <v>Un</v>
          </cell>
          <cell r="D1856">
            <v>251.11</v>
          </cell>
        </row>
        <row r="1857">
          <cell r="A1857">
            <v>74863</v>
          </cell>
          <cell r="B1857" t="str">
            <v>VÁLVULA RETENÇÃO HORIZONTAL - 1"</v>
          </cell>
          <cell r="C1857" t="str">
            <v>Un</v>
          </cell>
          <cell r="D1857">
            <v>132.52000000000001</v>
          </cell>
        </row>
        <row r="1858">
          <cell r="A1858">
            <v>74865</v>
          </cell>
          <cell r="B1858" t="str">
            <v>VÁLVULA RETENÇÃO HORIZONTAL - 1.1/2"</v>
          </cell>
          <cell r="C1858" t="str">
            <v>Un</v>
          </cell>
          <cell r="D1858">
            <v>221.38</v>
          </cell>
        </row>
        <row r="1859">
          <cell r="A1859">
            <v>74866</v>
          </cell>
          <cell r="B1859" t="str">
            <v>VÁLVULA RETENÇÃO HORIZONTAL - 2"</v>
          </cell>
          <cell r="C1859" t="str">
            <v>Un</v>
          </cell>
          <cell r="D1859">
            <v>305.74</v>
          </cell>
        </row>
        <row r="1860">
          <cell r="A1860">
            <v>74867</v>
          </cell>
          <cell r="B1860" t="str">
            <v>VÁLVULA RETENÇÃO HORIZONTAL - 2.1/2"</v>
          </cell>
          <cell r="C1860" t="str">
            <v>Un</v>
          </cell>
          <cell r="D1860">
            <v>526.46</v>
          </cell>
        </row>
        <row r="1861">
          <cell r="A1861">
            <v>74868</v>
          </cell>
          <cell r="B1861" t="str">
            <v>VÁLVULA RETENÇÃO HORIZONTAL - 3"</v>
          </cell>
          <cell r="C1861" t="str">
            <v>Un</v>
          </cell>
          <cell r="D1861">
            <v>644.26</v>
          </cell>
        </row>
        <row r="1862">
          <cell r="A1862">
            <v>74870</v>
          </cell>
          <cell r="B1862" t="str">
            <v>VÁLVULA RETENÇÃO HORIZONTAL - 4"</v>
          </cell>
          <cell r="C1862" t="str">
            <v>Un</v>
          </cell>
          <cell r="D1862">
            <v>1095.1099999999999</v>
          </cell>
        </row>
        <row r="1863">
          <cell r="A1863">
            <v>74883</v>
          </cell>
          <cell r="B1863" t="str">
            <v>VÁLVULA RETENÇÃO VERTICAL - 1"</v>
          </cell>
          <cell r="C1863" t="str">
            <v>Un</v>
          </cell>
          <cell r="D1863">
            <v>84.31</v>
          </cell>
        </row>
        <row r="1864">
          <cell r="A1864">
            <v>74884</v>
          </cell>
          <cell r="B1864" t="str">
            <v>VÁLVULA RETENÇÃO VERTICAL - 1.1/4"</v>
          </cell>
          <cell r="C1864" t="str">
            <v>Un</v>
          </cell>
          <cell r="D1864">
            <v>134</v>
          </cell>
        </row>
        <row r="1865">
          <cell r="A1865">
            <v>74885</v>
          </cell>
          <cell r="B1865" t="str">
            <v>VÁLVULA RETENÇÃO VERTICAL - 1.1/2"</v>
          </cell>
          <cell r="C1865" t="str">
            <v>Un</v>
          </cell>
          <cell r="D1865">
            <v>150.37</v>
          </cell>
        </row>
        <row r="1866">
          <cell r="A1866">
            <v>74886</v>
          </cell>
          <cell r="B1866" t="str">
            <v>VÁLVULA RETENÇÃO VERTICAL - 2"</v>
          </cell>
          <cell r="C1866" t="str">
            <v>Un</v>
          </cell>
          <cell r="D1866">
            <v>208.7</v>
          </cell>
        </row>
        <row r="1867">
          <cell r="A1867">
            <v>74887</v>
          </cell>
          <cell r="B1867" t="str">
            <v>VÁLVULA RETENÇÃO VERTICAL - 2.1/2"</v>
          </cell>
          <cell r="C1867" t="str">
            <v>Un</v>
          </cell>
          <cell r="D1867">
            <v>378.76</v>
          </cell>
        </row>
        <row r="1868">
          <cell r="A1868">
            <v>74888</v>
          </cell>
          <cell r="B1868" t="str">
            <v>VÁLVULA RETENÇÃO VERTICAL - 3"</v>
          </cell>
          <cell r="C1868" t="str">
            <v>Un</v>
          </cell>
          <cell r="D1868">
            <v>507.06</v>
          </cell>
        </row>
        <row r="1869">
          <cell r="A1869">
            <v>74890</v>
          </cell>
          <cell r="B1869" t="str">
            <v>VÁLVULA RETENÇÃO VERTICAL - 4"</v>
          </cell>
          <cell r="C1869" t="str">
            <v>Un</v>
          </cell>
          <cell r="D1869">
            <v>959.09</v>
          </cell>
        </row>
        <row r="1870">
          <cell r="A1870">
            <v>74901</v>
          </cell>
          <cell r="B1870" t="str">
            <v>PIGTAIL</v>
          </cell>
          <cell r="C1870" t="str">
            <v>Un</v>
          </cell>
          <cell r="D1870">
            <v>28.72</v>
          </cell>
        </row>
        <row r="1871">
          <cell r="A1871">
            <v>74930</v>
          </cell>
          <cell r="B1871" t="str">
            <v>VÁLVULA DE RETENÇÃO PARA BOTIJÃO DE GLP DE 45KG- 1/2"X7/16"</v>
          </cell>
          <cell r="C1871" t="str">
            <v>Un</v>
          </cell>
          <cell r="D1871">
            <v>16.78</v>
          </cell>
        </row>
        <row r="1872">
          <cell r="A1872">
            <v>74950</v>
          </cell>
          <cell r="B1872" t="str">
            <v>VÁLVULA ESFERICA / REGISTRO 1/2" NPT</v>
          </cell>
          <cell r="C1872" t="str">
            <v>Un</v>
          </cell>
          <cell r="D1872">
            <v>42.48</v>
          </cell>
        </row>
        <row r="1873">
          <cell r="A1873">
            <v>75200</v>
          </cell>
          <cell r="B1873" t="str">
            <v>CAIXAS E RALOS</v>
          </cell>
          <cell r="D1873" t="str">
            <v>.</v>
          </cell>
        </row>
        <row r="1874">
          <cell r="A1874">
            <v>75240</v>
          </cell>
          <cell r="B1874" t="str">
            <v>CORPO DE CAIXA SIFONADA DE PVC P/ ESGOTO MED. 100X150X50 MM</v>
          </cell>
          <cell r="C1874" t="str">
            <v>Un</v>
          </cell>
          <cell r="D1874">
            <v>25.44</v>
          </cell>
        </row>
        <row r="1875">
          <cell r="A1875">
            <v>75245</v>
          </cell>
          <cell r="B1875" t="str">
            <v>CORPO DE CAIXA SIFONADA DE PVC P/ ESGOTO MED. 150X150X50 MM</v>
          </cell>
          <cell r="C1875" t="str">
            <v>Un</v>
          </cell>
          <cell r="D1875">
            <v>31.29</v>
          </cell>
        </row>
        <row r="1876">
          <cell r="A1876">
            <v>75248</v>
          </cell>
          <cell r="B1876" t="str">
            <v>CAIXA SIFONADA PVC RÍGIDO - MED. (250X230X75)MM</v>
          </cell>
          <cell r="C1876" t="str">
            <v>Un</v>
          </cell>
          <cell r="D1876">
            <v>58.84</v>
          </cell>
        </row>
        <row r="1877">
          <cell r="A1877">
            <v>75275</v>
          </cell>
          <cell r="B1877" t="str">
            <v>RALO SECO DE FERRO FUNDIDO - DIÂM. 100MM</v>
          </cell>
          <cell r="C1877" t="str">
            <v>Un</v>
          </cell>
          <cell r="D1877">
            <v>93.06</v>
          </cell>
        </row>
        <row r="1878">
          <cell r="A1878">
            <v>75280</v>
          </cell>
          <cell r="B1878" t="str">
            <v>RALO SECO DE PVC - DIÂM. 100MM - SAÍDA 40MM</v>
          </cell>
          <cell r="C1878" t="str">
            <v>Un</v>
          </cell>
          <cell r="D1878">
            <v>21.89</v>
          </cell>
        </row>
        <row r="1879">
          <cell r="A1879">
            <v>75281</v>
          </cell>
          <cell r="B1879" t="str">
            <v>CAIXA DE GORDURA COM CESTO DE LIMPEZA EM PVC 100MM - TIGRE OU SIMILAR</v>
          </cell>
          <cell r="C1879" t="str">
            <v>Un</v>
          </cell>
          <cell r="D1879">
            <v>378.95</v>
          </cell>
        </row>
        <row r="1880">
          <cell r="A1880">
            <v>75600</v>
          </cell>
          <cell r="B1880" t="str">
            <v>GRELHAS E SIFÕES</v>
          </cell>
          <cell r="D1880" t="str">
            <v>.</v>
          </cell>
        </row>
        <row r="1881">
          <cell r="A1881">
            <v>75602</v>
          </cell>
          <cell r="B1881" t="str">
            <v>GRELHA DE CONCRETO PRÉ MOLDADO P/ CANALETA DE ÁGUA PLUVIAL C/ LARG. 30CM, SEM PASSAGEM DE VEÍCULO</v>
          </cell>
          <cell r="C1881" t="str">
            <v>M</v>
          </cell>
          <cell r="D1881">
            <v>84.13</v>
          </cell>
        </row>
        <row r="1882">
          <cell r="A1882">
            <v>75603</v>
          </cell>
          <cell r="B1882" t="str">
            <v>GRELHA DE CONCRETO PRÉ MOLDADO P/ CANALETA DE ÁGUA PLUVIAL C/ LARG. 30CM, C/ RESIST. P/ SUPORTAR PASSAGEM DE VEÍCULO</v>
          </cell>
          <cell r="C1882" t="str">
            <v>M</v>
          </cell>
          <cell r="D1882">
            <v>84.49</v>
          </cell>
        </row>
        <row r="1883">
          <cell r="A1883">
            <v>75606</v>
          </cell>
          <cell r="B1883" t="str">
            <v>GRELHA DE FERRO FUNDIDO 30 X 100 CM - P/ CANALETA DE ÁGUA PLUVIAL</v>
          </cell>
          <cell r="C1883" t="str">
            <v>M</v>
          </cell>
          <cell r="D1883">
            <v>213.15</v>
          </cell>
        </row>
        <row r="1884">
          <cell r="A1884">
            <v>75608</v>
          </cell>
          <cell r="B1884" t="str">
            <v>GRELHA DE FERRO PERFILADO - (100X40)CM</v>
          </cell>
          <cell r="C1884" t="str">
            <v>Un</v>
          </cell>
          <cell r="D1884">
            <v>725.38</v>
          </cell>
        </row>
        <row r="1885">
          <cell r="A1885">
            <v>75611</v>
          </cell>
          <cell r="B1885" t="str">
            <v>GRELHA DE FERRO PERFILADO - (100X50)CM</v>
          </cell>
          <cell r="C1885" t="str">
            <v>Un</v>
          </cell>
          <cell r="D1885">
            <v>826.56</v>
          </cell>
        </row>
        <row r="1886">
          <cell r="A1886">
            <v>75614</v>
          </cell>
          <cell r="B1886" t="str">
            <v>GRELHA HEMISFÉRICO; FERRO FUNDIDO - 75MM</v>
          </cell>
          <cell r="C1886" t="str">
            <v>Un</v>
          </cell>
          <cell r="D1886">
            <v>9.68</v>
          </cell>
        </row>
        <row r="1887">
          <cell r="A1887">
            <v>75617</v>
          </cell>
          <cell r="B1887" t="str">
            <v>GRELHA HEMISFÉRICO; FERRO FUNDIDO - 100MM</v>
          </cell>
          <cell r="C1887" t="str">
            <v>Un</v>
          </cell>
          <cell r="D1887">
            <v>13.27</v>
          </cell>
        </row>
        <row r="1888">
          <cell r="A1888">
            <v>75620</v>
          </cell>
          <cell r="B1888" t="str">
            <v>GRELHA HEMISFÉRICO; FERRO FUNDIDO - 150MM</v>
          </cell>
          <cell r="C1888" t="str">
            <v>Un</v>
          </cell>
          <cell r="D1888">
            <v>34.58</v>
          </cell>
        </row>
        <row r="1889">
          <cell r="A1889">
            <v>75636</v>
          </cell>
          <cell r="B1889" t="str">
            <v>TAMPA CEGA REDONDA DE ALUMÍNIO - 250MM</v>
          </cell>
          <cell r="C1889" t="str">
            <v>Un</v>
          </cell>
          <cell r="D1889">
            <v>41.56</v>
          </cell>
        </row>
        <row r="1890">
          <cell r="A1890">
            <v>75638</v>
          </cell>
          <cell r="B1890" t="str">
            <v>GRELHA REDONDA EM AÇO INOX - 100MM</v>
          </cell>
          <cell r="C1890" t="str">
            <v>Un</v>
          </cell>
          <cell r="D1890">
            <v>10.58</v>
          </cell>
        </row>
        <row r="1891">
          <cell r="A1891">
            <v>75641</v>
          </cell>
          <cell r="B1891" t="str">
            <v>GRELHA REDONDA EM AÇO INOX - 150MM</v>
          </cell>
          <cell r="C1891" t="str">
            <v>Un</v>
          </cell>
          <cell r="D1891">
            <v>22.44</v>
          </cell>
        </row>
        <row r="1892">
          <cell r="A1892">
            <v>75653</v>
          </cell>
          <cell r="B1892" t="str">
            <v>SIFÃO DE METAL CROMADO - 1" X 1.1/2"</v>
          </cell>
          <cell r="C1892" t="str">
            <v>Un</v>
          </cell>
          <cell r="D1892">
            <v>175.42</v>
          </cell>
        </row>
        <row r="1893">
          <cell r="A1893">
            <v>75656</v>
          </cell>
          <cell r="B1893" t="str">
            <v>SIFÃO DE METAL CROMADO - 1"X2"</v>
          </cell>
          <cell r="C1893" t="str">
            <v>Un</v>
          </cell>
          <cell r="D1893">
            <v>211.07</v>
          </cell>
        </row>
        <row r="1894">
          <cell r="A1894">
            <v>75657</v>
          </cell>
          <cell r="B1894" t="str">
            <v>SIFÃO DE METAL CROMADO TIPO COPO - 1.1/2" X 2"</v>
          </cell>
          <cell r="C1894" t="str">
            <v>Un</v>
          </cell>
          <cell r="D1894">
            <v>122.06</v>
          </cell>
        </row>
        <row r="1895">
          <cell r="A1895">
            <v>75663</v>
          </cell>
          <cell r="B1895" t="str">
            <v>SIFÃO COM COPO DE PVC RÍGIDO - 1.1/2" X 2"</v>
          </cell>
          <cell r="C1895" t="str">
            <v>Un</v>
          </cell>
          <cell r="D1895">
            <v>21.8</v>
          </cell>
        </row>
        <row r="1896">
          <cell r="A1896">
            <v>75953</v>
          </cell>
          <cell r="B1896" t="str">
            <v>CONJUNTO ANTI-VANDALISMO P/ MICTÓRIO: VÁLVULA DE FECHAMENTO AUT. E RABICHO DE METAL-NÃO INCLUIR O MICTÓRIO DE PORCELANA</v>
          </cell>
          <cell r="C1896" t="str">
            <v>Un</v>
          </cell>
          <cell r="D1896">
            <v>368.55</v>
          </cell>
        </row>
        <row r="1897">
          <cell r="A1897">
            <v>75954</v>
          </cell>
          <cell r="B1897" t="str">
            <v>CONJUNTO ANTI-VANDALISMO: CHUVEIRO E VÁLVULA DE FECHAMENTO AUTOMÁTICO</v>
          </cell>
          <cell r="C1897" t="str">
            <v>Un</v>
          </cell>
          <cell r="D1897">
            <v>954.89</v>
          </cell>
        </row>
        <row r="1898">
          <cell r="A1898">
            <v>75955</v>
          </cell>
          <cell r="B1898" t="str">
            <v>VÁLVULA DE FECHAMENTO AUTOMÁTICO, CROMADA, PARA CHUVEIRO ELÉTRICO, DE 3/4"</v>
          </cell>
          <cell r="C1898" t="str">
            <v>Un</v>
          </cell>
          <cell r="D1898">
            <v>934.04</v>
          </cell>
        </row>
        <row r="1899">
          <cell r="A1899">
            <v>75956</v>
          </cell>
          <cell r="B1899" t="str">
            <v>VÁLVULA DE FECHAMENTO AUTOMÁTICO, CROMADA, PARA DUCHA DE ÁGUA FRIA OU PRÉ-MISTURADA, DE 3/4"</v>
          </cell>
          <cell r="C1899" t="str">
            <v>Un</v>
          </cell>
          <cell r="D1899">
            <v>645.53</v>
          </cell>
        </row>
        <row r="1900">
          <cell r="A1900">
            <v>75957</v>
          </cell>
          <cell r="B1900" t="str">
            <v>VÁLVULA DE FECHAMENTO AUTOMÁT, CROM, P/ CHUVEIRO DE AQUEC. DE ACUMUL, C/ VÁLV. RETENÇ. E MIST. DE CONTR. DE TEMP, 3/4"</v>
          </cell>
          <cell r="C1900" t="str">
            <v>Un</v>
          </cell>
          <cell r="D1900">
            <v>745.85</v>
          </cell>
        </row>
        <row r="1901">
          <cell r="A1901">
            <v>75958</v>
          </cell>
          <cell r="B1901" t="str">
            <v>VÁLVULA DE ACIONAMENTO HIDROMECÂNICO POR PEDAL ANTIDERR. E DOBR, FIX. NA PAREDE/PISO, C/REG. REGU. DE VAZ.E FLEX. 1/2"</v>
          </cell>
          <cell r="C1901" t="str">
            <v>Un</v>
          </cell>
          <cell r="D1901">
            <v>690.94</v>
          </cell>
        </row>
        <row r="1902">
          <cell r="A1902">
            <v>75959</v>
          </cell>
          <cell r="B1902" t="str">
            <v>ACABAMENTO ANTI-VANDALISMO PARA VÁVULA DE DESGARGA</v>
          </cell>
          <cell r="C1902" t="str">
            <v>Un</v>
          </cell>
          <cell r="D1902">
            <v>268.14999999999998</v>
          </cell>
        </row>
        <row r="1903">
          <cell r="A1903">
            <v>76000</v>
          </cell>
          <cell r="B1903" t="str">
            <v>CAIXAS DE DESCARGA E RESERVATÓRIOS</v>
          </cell>
          <cell r="D1903" t="str">
            <v>.</v>
          </cell>
        </row>
        <row r="1904">
          <cell r="A1904">
            <v>76030</v>
          </cell>
          <cell r="B1904" t="str">
            <v>RESERVATÓRIO CAIXA D'ÁGUA DE FIBRA DE VIDRO - 1000L</v>
          </cell>
          <cell r="C1904" t="str">
            <v>Un</v>
          </cell>
          <cell r="D1904">
            <v>623.64</v>
          </cell>
        </row>
        <row r="1905">
          <cell r="A1905">
            <v>76034</v>
          </cell>
          <cell r="B1905" t="str">
            <v>RESERVATÓRIO CAIXA D'ÁGUA DE FIBRA DE VIDRO - 1500L</v>
          </cell>
          <cell r="C1905" t="str">
            <v>Un</v>
          </cell>
          <cell r="D1905">
            <v>1013.54</v>
          </cell>
        </row>
        <row r="1906">
          <cell r="A1906">
            <v>76037</v>
          </cell>
          <cell r="B1906" t="str">
            <v>CAIXA D'ÁGUA DE POLIETILENO 5000 L</v>
          </cell>
          <cell r="C1906" t="str">
            <v>Un</v>
          </cell>
          <cell r="D1906">
            <v>2887.28</v>
          </cell>
        </row>
        <row r="1907">
          <cell r="A1907">
            <v>76038</v>
          </cell>
          <cell r="B1907" t="str">
            <v>CAIXA D'ÁGUA DE POLIETILENO 10000 L</v>
          </cell>
          <cell r="C1907" t="str">
            <v>Un</v>
          </cell>
          <cell r="D1907">
            <v>5394.01</v>
          </cell>
        </row>
        <row r="1908">
          <cell r="A1908">
            <v>76039</v>
          </cell>
          <cell r="B1908" t="str">
            <v>CAIXA D'ÁGUA DE POLIETILENO 15000 L</v>
          </cell>
          <cell r="C1908" t="str">
            <v>Un</v>
          </cell>
          <cell r="D1908">
            <v>8318.51</v>
          </cell>
        </row>
        <row r="1909">
          <cell r="A1909">
            <v>76400</v>
          </cell>
          <cell r="B1909" t="str">
            <v>APARELHOS SANITÁRIOS (LOUÇA)</v>
          </cell>
          <cell r="D1909" t="str">
            <v>.</v>
          </cell>
        </row>
        <row r="1910">
          <cell r="A1910">
            <v>76402</v>
          </cell>
          <cell r="B1910" t="str">
            <v>BACIA SANITÁRIA ALTEADA</v>
          </cell>
          <cell r="C1910" t="str">
            <v>Un</v>
          </cell>
          <cell r="D1910">
            <v>637.29999999999995</v>
          </cell>
        </row>
        <row r="1911">
          <cell r="A1911">
            <v>76405</v>
          </cell>
          <cell r="B1911" t="str">
            <v>BACIA SANITÁRIA DE LOUÇA BRANCA</v>
          </cell>
          <cell r="C1911" t="str">
            <v>Un</v>
          </cell>
          <cell r="D1911">
            <v>161.24</v>
          </cell>
        </row>
        <row r="1912">
          <cell r="A1912">
            <v>76407</v>
          </cell>
          <cell r="B1912" t="str">
            <v>BACIA SANITÁRIA INFANTIL</v>
          </cell>
          <cell r="C1912" t="str">
            <v>Un</v>
          </cell>
          <cell r="D1912">
            <v>474.29</v>
          </cell>
        </row>
        <row r="1913">
          <cell r="A1913">
            <v>76408</v>
          </cell>
          <cell r="B1913" t="str">
            <v>BACIA SANITÁRIA DE LOUÇA BRANCA COM CAIXA ACOPLADA DE 6 LITROS POR DESCARGA</v>
          </cell>
          <cell r="C1913" t="str">
            <v>Un</v>
          </cell>
          <cell r="D1913">
            <v>668.61</v>
          </cell>
        </row>
        <row r="1914">
          <cell r="A1914">
            <v>76420</v>
          </cell>
          <cell r="B1914" t="str">
            <v>CABIDE DE LOUÇA BRANCA</v>
          </cell>
          <cell r="C1914" t="str">
            <v>Un</v>
          </cell>
          <cell r="D1914">
            <v>38.75</v>
          </cell>
        </row>
        <row r="1915">
          <cell r="A1915">
            <v>76425</v>
          </cell>
          <cell r="B1915" t="str">
            <v>LAVATÓRIO LOUÇA BRANCA C/ COLUNA SUSPENSA - 7 L</v>
          </cell>
          <cell r="C1915" t="str">
            <v>Un</v>
          </cell>
          <cell r="D1915">
            <v>473.57</v>
          </cell>
        </row>
        <row r="1916">
          <cell r="A1916">
            <v>76431</v>
          </cell>
          <cell r="B1916" t="str">
            <v>LAVATÓRIO LOUÇA BRANCA S/ COLUNA - 5 L</v>
          </cell>
          <cell r="C1916" t="str">
            <v>Un</v>
          </cell>
          <cell r="D1916">
            <v>126.01</v>
          </cell>
        </row>
        <row r="1917">
          <cell r="A1917">
            <v>76433</v>
          </cell>
          <cell r="B1917" t="str">
            <v>LAVATÓRIO OVAL DE EMBUTIR</v>
          </cell>
          <cell r="C1917" t="str">
            <v>Un</v>
          </cell>
          <cell r="D1917">
            <v>86.13</v>
          </cell>
        </row>
        <row r="1918">
          <cell r="A1918">
            <v>76441</v>
          </cell>
          <cell r="B1918" t="str">
            <v>MICTORIO LOUÇA BRANCA - TIPO BACIA-CENTRO</v>
          </cell>
          <cell r="C1918" t="str">
            <v>Un</v>
          </cell>
          <cell r="D1918">
            <v>392.42</v>
          </cell>
        </row>
        <row r="1919">
          <cell r="A1919">
            <v>76456</v>
          </cell>
          <cell r="B1919" t="str">
            <v>SABONETEIRA LOUÇA BRANCA - (15X15)CM</v>
          </cell>
          <cell r="C1919" t="str">
            <v>Un</v>
          </cell>
          <cell r="D1919">
            <v>54.39</v>
          </cell>
        </row>
        <row r="1920">
          <cell r="A1920">
            <v>76459</v>
          </cell>
          <cell r="B1920" t="str">
            <v>SABONETEIRA LOUÇA BRANCA - (7,5X15)CM</v>
          </cell>
          <cell r="C1920" t="str">
            <v>Un</v>
          </cell>
          <cell r="D1920">
            <v>49.2</v>
          </cell>
        </row>
        <row r="1921">
          <cell r="A1921">
            <v>76461</v>
          </cell>
          <cell r="B1921" t="str">
            <v>DISPENSER DE SABÃO, DE PAREDE , MANUAL,  PARA SANITÁRIOS - ABS-ALTO IMPACTO, COM RESERVATÓRIO (800/900 ML)</v>
          </cell>
          <cell r="C1921" t="str">
            <v>Un</v>
          </cell>
          <cell r="D1921">
            <v>56.47</v>
          </cell>
        </row>
        <row r="1922">
          <cell r="A1922">
            <v>76468</v>
          </cell>
          <cell r="B1922" t="str">
            <v>TANQUE DE LOUÇA BRANCA SEM COLUNA - 30 L</v>
          </cell>
          <cell r="C1922" t="str">
            <v>Un</v>
          </cell>
          <cell r="D1922">
            <v>510.74</v>
          </cell>
        </row>
        <row r="1923">
          <cell r="A1923">
            <v>76700</v>
          </cell>
          <cell r="B1923" t="str">
            <v>EQUIPAMENTOS DE INOX</v>
          </cell>
          <cell r="D1923" t="str">
            <v>.</v>
          </cell>
        </row>
        <row r="1924">
          <cell r="A1924">
            <v>76701</v>
          </cell>
          <cell r="B1924" t="str">
            <v>LAVATÓRIO/BEBEDOURO COLETIVO EM CHAPA DE AÇO INOXIDÁVEL MED. (200X80)CM</v>
          </cell>
          <cell r="C1924" t="str">
            <v>Un</v>
          </cell>
          <cell r="D1924">
            <v>2268.6799999999998</v>
          </cell>
        </row>
        <row r="1925">
          <cell r="A1925">
            <v>76710</v>
          </cell>
          <cell r="B1925" t="str">
            <v>APOIO EM AÇO INOX PARA DEFICIENTE FÍSICO L= 45CM Ø 1.1/4" - CONFORME NBR-9050</v>
          </cell>
          <cell r="C1925" t="str">
            <v>Un</v>
          </cell>
          <cell r="D1925">
            <v>142.72</v>
          </cell>
        </row>
        <row r="1926">
          <cell r="A1926">
            <v>76711</v>
          </cell>
          <cell r="B1926" t="str">
            <v>APOIO EM AÇO INOX PARA DEFICIENTE FÍSICO L= 80CM Ø 1.1/4" - CONFORME NBR-9050</v>
          </cell>
          <cell r="C1926" t="str">
            <v>Un</v>
          </cell>
          <cell r="D1926">
            <v>174.94</v>
          </cell>
        </row>
        <row r="1927">
          <cell r="A1927">
            <v>76712</v>
          </cell>
          <cell r="B1927" t="str">
            <v>APOIO EM AÇO INOX PARA DEFICIENTE FÍSICO L= 90CM Ø 1.1/4" - CONFORME NBR-9050</v>
          </cell>
          <cell r="C1927" t="str">
            <v>Un</v>
          </cell>
          <cell r="D1927">
            <v>178.47</v>
          </cell>
        </row>
        <row r="1928">
          <cell r="A1928">
            <v>76713</v>
          </cell>
          <cell r="B1928" t="str">
            <v>APOIO EM AÇO INOX PARA DEFICIENTE FÍSICO L=170CM Ø 1.1/4" - CONFORME NBR-9050</v>
          </cell>
          <cell r="C1928" t="str">
            <v>Un</v>
          </cell>
          <cell r="D1928">
            <v>291.44</v>
          </cell>
        </row>
        <row r="1929">
          <cell r="A1929">
            <v>76714</v>
          </cell>
          <cell r="B1929" t="str">
            <v>BARRA DE APOIO HORIZONTAL PARA LAVATÓRIO ACESSÍVEL (BARRAS COM DIÂMETRO ENTRE 3,0 E 4,5 CM)</v>
          </cell>
          <cell r="C1929" t="str">
            <v>Un</v>
          </cell>
          <cell r="D1929">
            <v>456.23</v>
          </cell>
        </row>
        <row r="1930">
          <cell r="A1930">
            <v>76716</v>
          </cell>
          <cell r="B1930" t="str">
            <v>BARRA DE APOIO EM "L" PARA LAVATÓRIO DE CANTO (55 X 47 CM APROXIM) - PPDF (AÇO)</v>
          </cell>
          <cell r="C1930" t="str">
            <v>Un</v>
          </cell>
          <cell r="D1930">
            <v>363.77</v>
          </cell>
        </row>
        <row r="1931">
          <cell r="A1931">
            <v>76717</v>
          </cell>
          <cell r="B1931" t="str">
            <v>ANEL DE TEXTURA PARA CORRIMÃOS (SILICONE / BORRACHA)</v>
          </cell>
          <cell r="C1931" t="str">
            <v>Un</v>
          </cell>
          <cell r="D1931">
            <v>21.66</v>
          </cell>
        </row>
        <row r="1932">
          <cell r="A1932">
            <v>76800</v>
          </cell>
          <cell r="B1932" t="str">
            <v>APARELHOS SANITÁRIOS (OUTROS)</v>
          </cell>
          <cell r="D1932" t="str">
            <v>.</v>
          </cell>
        </row>
        <row r="1933">
          <cell r="A1933">
            <v>76803</v>
          </cell>
          <cell r="B1933" t="str">
            <v>CUBA DUPLA AÇO INOX 304 LIGA 18.8 - CHAPA N.20 (1MM) - MED. (700X400X150)MM</v>
          </cell>
          <cell r="C1933" t="str">
            <v>Un</v>
          </cell>
          <cell r="D1933">
            <v>795.14</v>
          </cell>
        </row>
        <row r="1934">
          <cell r="A1934">
            <v>76807</v>
          </cell>
          <cell r="B1934" t="str">
            <v>CUBA DUPLA AÇO INOX 304 LIGA 18.8 - CHAPA N.20 (1MM) - MED. (1020X400X200)MM</v>
          </cell>
          <cell r="C1934" t="str">
            <v>Un</v>
          </cell>
          <cell r="D1934">
            <v>1047.6199999999999</v>
          </cell>
        </row>
        <row r="1935">
          <cell r="A1935">
            <v>76818</v>
          </cell>
          <cell r="B1935" t="str">
            <v>CUBA SIMPLES AÇO INOX 304 LIGA 18.8 - CHAPA N. 20 (1MM) - MED. (500X400X200)MM</v>
          </cell>
          <cell r="C1935" t="str">
            <v>Un</v>
          </cell>
          <cell r="D1935">
            <v>591.1</v>
          </cell>
        </row>
        <row r="1936">
          <cell r="A1936">
            <v>76821</v>
          </cell>
          <cell r="B1936" t="str">
            <v>CUBA SIMPLES AÇO INOX 304 LIGA 18.8 - CHAPA N. 20 (1MM) - MED. (560X335X150)MM</v>
          </cell>
          <cell r="C1936" t="str">
            <v>Un</v>
          </cell>
          <cell r="D1936">
            <v>476.32</v>
          </cell>
        </row>
        <row r="1937">
          <cell r="A1937">
            <v>76822</v>
          </cell>
          <cell r="B1937" t="str">
            <v>CUBA SIMPLES AÇO INOX 304 LIGA 18.8 - CHAPA N.18 (1,2MM) - PARA TANQUE PANELA - MED. (600X500X400)MM</v>
          </cell>
          <cell r="C1937" t="str">
            <v>Un</v>
          </cell>
          <cell r="D1937">
            <v>1492.46</v>
          </cell>
        </row>
        <row r="1938">
          <cell r="A1938">
            <v>76823</v>
          </cell>
          <cell r="B1938" t="str">
            <v>CUBA SIMPLES AÇO INOX 304 LIGA 18.8 - CHAPA N.18 (1,2MM) - PARA TANQUE PANELA - MED. (600X800X300)MM</v>
          </cell>
          <cell r="C1938" t="str">
            <v>Un</v>
          </cell>
          <cell r="D1938">
            <v>1650.18</v>
          </cell>
        </row>
        <row r="1939">
          <cell r="A1939">
            <v>76824</v>
          </cell>
          <cell r="B1939" t="str">
            <v>CUBA SIMPLES AÇO INOX 304 LIGA 18.8 - CHAPA N.18 (1,2MM) - PARA TANQUE PANELA - MED. (600X500X500)MM</v>
          </cell>
          <cell r="C1939" t="str">
            <v>Un</v>
          </cell>
          <cell r="D1939">
            <v>1915.08</v>
          </cell>
        </row>
        <row r="1940">
          <cell r="A1940">
            <v>76826</v>
          </cell>
          <cell r="B1940" t="str">
            <v>CUBA SIMPLES AÇO INOX 304 LIGA 18.8 - CHAPA N. 20 (1MM) - MED. (500X400X250)MM</v>
          </cell>
          <cell r="C1940" t="str">
            <v>Un</v>
          </cell>
          <cell r="D1940">
            <v>553.85</v>
          </cell>
        </row>
        <row r="1941">
          <cell r="A1941">
            <v>76827</v>
          </cell>
          <cell r="B1941" t="str">
            <v>CUBA SIMPLES AÇO INOX 304 LIGA 18.8 - CHAPA N. 20 (1MM) - MED. (500X400X150)MM</v>
          </cell>
          <cell r="C1941" t="str">
            <v>Un</v>
          </cell>
          <cell r="D1941">
            <v>465.68</v>
          </cell>
        </row>
        <row r="1942">
          <cell r="A1942">
            <v>76836</v>
          </cell>
          <cell r="B1942" t="str">
            <v>MICTÓRIO COLETIVO; AÇO INOX - 0/2000MM</v>
          </cell>
          <cell r="C1942" t="str">
            <v>M</v>
          </cell>
          <cell r="D1942">
            <v>1046.99</v>
          </cell>
        </row>
        <row r="1943">
          <cell r="A1943">
            <v>76890</v>
          </cell>
          <cell r="B1943" t="str">
            <v>TOALHEIRO P/ PAPEL 2 OU 3 DOBRAS OU INTERFOLHAS</v>
          </cell>
          <cell r="C1943" t="str">
            <v>Un</v>
          </cell>
          <cell r="D1943">
            <v>78.709999999999994</v>
          </cell>
        </row>
        <row r="1944">
          <cell r="A1944">
            <v>76891</v>
          </cell>
          <cell r="B1944" t="str">
            <v>SUPORTE EM ABS PARA PAPEL HIGIÊNICO BRANCO- ROLÃO DE 300 A 600 METROS</v>
          </cell>
          <cell r="C1944" t="str">
            <v>Un</v>
          </cell>
          <cell r="D1944">
            <v>78.02</v>
          </cell>
        </row>
        <row r="1945">
          <cell r="A1945">
            <v>76895</v>
          </cell>
          <cell r="B1945" t="str">
            <v>SABONETEIRA DE SOBREPOR (FIXADA NA PAREDE) TIPO CONCHA EM AÇO INOXIDÁVEL</v>
          </cell>
          <cell r="C1945" t="str">
            <v>Un</v>
          </cell>
          <cell r="D1945">
            <v>32.94</v>
          </cell>
        </row>
        <row r="1946">
          <cell r="A1946">
            <v>76896</v>
          </cell>
          <cell r="B1946" t="str">
            <v>SABONETEIRA EM ABS - TIPO DISPENSER - PARA REFIL DE 800ML DE SABÃO LÍQUIDO TIPO GEL</v>
          </cell>
          <cell r="C1946" t="str">
            <v>Un</v>
          </cell>
          <cell r="D1946">
            <v>60.3</v>
          </cell>
        </row>
        <row r="1947">
          <cell r="A1947">
            <v>76898</v>
          </cell>
          <cell r="B1947" t="str">
            <v>DISPENSER DE PAPEL TOALHA, DE PAREDE, MANUAL, PARA SANITÁRIOS - ABS - ALTO IMPACTO AUTO-CORTE</v>
          </cell>
          <cell r="C1947" t="str">
            <v>Un</v>
          </cell>
          <cell r="D1947">
            <v>254.38</v>
          </cell>
        </row>
        <row r="1948">
          <cell r="A1948">
            <v>76900</v>
          </cell>
          <cell r="B1948" t="str">
            <v>MATERIAIS DE FIBRA</v>
          </cell>
          <cell r="D1948" t="str">
            <v>.</v>
          </cell>
        </row>
        <row r="1949">
          <cell r="A1949">
            <v>76901</v>
          </cell>
          <cell r="B1949" t="str">
            <v>CUBA EM FIBRA DE VIDRO - MED. (600X500X200)MM</v>
          </cell>
          <cell r="C1949" t="str">
            <v>Un</v>
          </cell>
          <cell r="D1949">
            <v>635.29</v>
          </cell>
        </row>
        <row r="1950">
          <cell r="A1950">
            <v>77200</v>
          </cell>
          <cell r="B1950" t="str">
            <v>METAIS SANITÁRIOS</v>
          </cell>
          <cell r="D1950" t="str">
            <v>.</v>
          </cell>
        </row>
        <row r="1951">
          <cell r="A1951">
            <v>77215</v>
          </cell>
          <cell r="B1951" t="str">
            <v>AREJADOR DE VAZÃO CONSTANTE ANTI-FURTO, DE 6 LITROS</v>
          </cell>
          <cell r="C1951" t="str">
            <v>Un</v>
          </cell>
          <cell r="D1951">
            <v>158.88999999999999</v>
          </cell>
        </row>
        <row r="1952">
          <cell r="A1952">
            <v>77223</v>
          </cell>
          <cell r="B1952" t="str">
            <v>MISTURADOR DE MESA P/ LAVATÓRIO - 1/2"</v>
          </cell>
          <cell r="C1952" t="str">
            <v>Un</v>
          </cell>
          <cell r="D1952">
            <v>524.85</v>
          </cell>
        </row>
        <row r="1953">
          <cell r="A1953">
            <v>77226</v>
          </cell>
          <cell r="B1953" t="str">
            <v>MISTURADOR DE PAREDE P/ PIA - 3/4"</v>
          </cell>
          <cell r="C1953" t="str">
            <v>Un</v>
          </cell>
          <cell r="D1953">
            <v>349.87</v>
          </cell>
        </row>
        <row r="1954">
          <cell r="A1954">
            <v>77227</v>
          </cell>
          <cell r="B1954" t="str">
            <v>MISTURADOR PARA CHUVEIRO ENTRADA HORIZONTAL DE ¾” , SAÍDA ½” COM ACABAMENTO</v>
          </cell>
          <cell r="C1954" t="str">
            <v>Un</v>
          </cell>
          <cell r="D1954">
            <v>349.69</v>
          </cell>
        </row>
        <row r="1955">
          <cell r="A1955">
            <v>77232</v>
          </cell>
          <cell r="B1955" t="str">
            <v>TORNEIRA DE PRESSÃO CROMADA LONGA 1/2" P/ PIA -SEM AREJADOR 18 A 20 CM - TIPO PAREDE - C/ BUCHA DE REDUÇÃO DE 3/4"</v>
          </cell>
          <cell r="C1955" t="str">
            <v>Un</v>
          </cell>
          <cell r="D1955">
            <v>52.87</v>
          </cell>
        </row>
        <row r="1956">
          <cell r="A1956">
            <v>77236</v>
          </cell>
          <cell r="B1956" t="str">
            <v>TORNEIRA P/ USO GERAL; M. AMARELO - 3/4"</v>
          </cell>
          <cell r="C1956" t="str">
            <v>Un</v>
          </cell>
          <cell r="D1956">
            <v>32.72</v>
          </cell>
        </row>
        <row r="1957">
          <cell r="A1957">
            <v>77237</v>
          </cell>
          <cell r="B1957" t="str">
            <v>TORNEIRA P/ USO GERAL; M. CROMADO - 1/2"</v>
          </cell>
          <cell r="C1957" t="str">
            <v>Un</v>
          </cell>
          <cell r="D1957">
            <v>37.950000000000003</v>
          </cell>
        </row>
        <row r="1958">
          <cell r="A1958">
            <v>77238</v>
          </cell>
          <cell r="B1958" t="str">
            <v>TORNEIRA P/ USO GERAL; M. CROMADO - 3/4"</v>
          </cell>
          <cell r="C1958" t="str">
            <v>Un</v>
          </cell>
          <cell r="D1958">
            <v>39</v>
          </cell>
        </row>
        <row r="1959">
          <cell r="A1959">
            <v>77240</v>
          </cell>
          <cell r="B1959" t="str">
            <v>TORNEIRA P/ LAVATÓRIO - 1/2"</v>
          </cell>
          <cell r="C1959" t="str">
            <v>Un</v>
          </cell>
          <cell r="D1959">
            <v>53.83</v>
          </cell>
        </row>
        <row r="1960">
          <cell r="A1960">
            <v>77241</v>
          </cell>
          <cell r="B1960" t="str">
            <v>TORNEIRA C/ ACIONAMENTO POR ALAVANCA (CLÍNICA) 1/2"</v>
          </cell>
          <cell r="C1960" t="str">
            <v>Un</v>
          </cell>
          <cell r="D1960">
            <v>272.36</v>
          </cell>
        </row>
        <row r="1961">
          <cell r="A1961">
            <v>77242</v>
          </cell>
          <cell r="B1961" t="str">
            <v>TORNEIRA DE BANCA, CROMADA, COM ACIONAMENTO MANUAL E FECHAMENTO AUTOMÁTICO</v>
          </cell>
          <cell r="C1961" t="str">
            <v>Un</v>
          </cell>
          <cell r="D1961">
            <v>543.33000000000004</v>
          </cell>
        </row>
        <row r="1962">
          <cell r="A1962">
            <v>77243</v>
          </cell>
          <cell r="B1962" t="str">
            <v>TORNEIRA ELETRÔNICA DE BANCA, CROMADA, COM SENSOR DE MOVIMENTO E ACIONAMENTO ELÉTRICO DE 110V</v>
          </cell>
          <cell r="C1962" t="str">
            <v>Un</v>
          </cell>
          <cell r="D1962">
            <v>1822.45</v>
          </cell>
        </row>
        <row r="1963">
          <cell r="A1963">
            <v>77244</v>
          </cell>
          <cell r="B1963" t="str">
            <v>BICA ALTA ARTICULÁVEL DE MESA, CROMADA, DE 1/2"</v>
          </cell>
          <cell r="C1963" t="str">
            <v>Un</v>
          </cell>
          <cell r="D1963">
            <v>457.61</v>
          </cell>
        </row>
        <row r="1964">
          <cell r="A1964">
            <v>77245</v>
          </cell>
          <cell r="B1964" t="str">
            <v>CONJUNTO ANTI-VANDALISMO: TORNEIRA DE PAREDE 80 OU 85 E VÁLVULA DE FECHAMENTO AUTOMÁTICO</v>
          </cell>
          <cell r="C1964" t="str">
            <v>Un</v>
          </cell>
          <cell r="D1964">
            <v>480.04</v>
          </cell>
        </row>
        <row r="1965">
          <cell r="A1965">
            <v>77246</v>
          </cell>
          <cell r="B1965" t="str">
            <v>TORNEIRA DE ACIONAMENTO RESTRITO DE PAREDE</v>
          </cell>
          <cell r="C1965" t="str">
            <v>Un</v>
          </cell>
          <cell r="D1965">
            <v>233.15</v>
          </cell>
        </row>
        <row r="1966">
          <cell r="A1966">
            <v>77600</v>
          </cell>
          <cell r="B1966" t="str">
            <v>TAMPOS</v>
          </cell>
          <cell r="D1966" t="str">
            <v>.</v>
          </cell>
        </row>
        <row r="1967">
          <cell r="A1967">
            <v>77605</v>
          </cell>
          <cell r="B1967" t="str">
            <v>TAMPO PARA BANCADA; AÇO INOX. N.18  - 0/2000MM. 18.8</v>
          </cell>
          <cell r="C1967" t="str">
            <v>M2</v>
          </cell>
          <cell r="D1967">
            <v>1396.01</v>
          </cell>
        </row>
        <row r="1968">
          <cell r="A1968">
            <v>77615</v>
          </cell>
          <cell r="B1968" t="str">
            <v>TAMPO P/ BANCADA - MÁRMORE ESPÍRITO SANTO  - ESPES. 2CM</v>
          </cell>
          <cell r="C1968" t="str">
            <v>M2</v>
          </cell>
          <cell r="D1968">
            <v>607.58000000000004</v>
          </cell>
        </row>
        <row r="1969">
          <cell r="A1969">
            <v>77619</v>
          </cell>
          <cell r="B1969" t="str">
            <v>TAMPO PARA  BANCADA - GRANITO CINZA ANDORINHA - ESPESSURA 2CM</v>
          </cell>
          <cell r="C1969" t="str">
            <v>M2</v>
          </cell>
          <cell r="D1969">
            <v>479.31</v>
          </cell>
        </row>
        <row r="1970">
          <cell r="A1970">
            <v>77620</v>
          </cell>
          <cell r="B1970" t="str">
            <v>TAMPO PARA BANCADA ÚMIDA - GRANITO CINZA MAUÁ POLIDO - ESPESSURA 2CM</v>
          </cell>
          <cell r="C1970" t="str">
            <v>M2</v>
          </cell>
          <cell r="D1970">
            <v>551.1</v>
          </cell>
        </row>
        <row r="1971">
          <cell r="A1971">
            <v>77622</v>
          </cell>
          <cell r="B1971" t="str">
            <v>TAMPO PARA BANCADA ÚMIDA - GRANITO VERDE UBATUBA POLIDO - ESPESSURA 2CM</v>
          </cell>
          <cell r="C1971" t="str">
            <v>M2</v>
          </cell>
          <cell r="D1971">
            <v>514.05999999999995</v>
          </cell>
        </row>
        <row r="1972">
          <cell r="A1972">
            <v>77624</v>
          </cell>
          <cell r="B1972" t="str">
            <v>TAMPO PARA BANCADA ÚMIDA - GRANITO PRETO SÃO GABRIEL - POLIDO - ESPESSURA 2CM</v>
          </cell>
          <cell r="C1972" t="str">
            <v>M2</v>
          </cell>
          <cell r="D1972">
            <v>816.6</v>
          </cell>
        </row>
        <row r="1973">
          <cell r="A1973">
            <v>77630</v>
          </cell>
          <cell r="B1973" t="str">
            <v>FRONTÃO / TESTEIRA - MÁRMORE BRANCO ESPÍRITO SANTO ALTURA 10CM - ESPESSURA 2CM</v>
          </cell>
          <cell r="C1973" t="str">
            <v>M</v>
          </cell>
          <cell r="D1973">
            <v>96.6</v>
          </cell>
        </row>
        <row r="1974">
          <cell r="A1974">
            <v>77631</v>
          </cell>
          <cell r="B1974" t="str">
            <v>FRONTÃO / TESTEIRA - GRANITO CINZA MAUÁ ALTURA 10CM - ESPESSURA 2CM</v>
          </cell>
          <cell r="C1974" t="str">
            <v>Un</v>
          </cell>
          <cell r="D1974">
            <v>71.41</v>
          </cell>
        </row>
        <row r="1975">
          <cell r="A1975">
            <v>78000</v>
          </cell>
          <cell r="B1975" t="str">
            <v>APARELHOS E EQUIPAMENTOS</v>
          </cell>
          <cell r="D1975" t="str">
            <v>.</v>
          </cell>
        </row>
        <row r="1976">
          <cell r="A1976">
            <v>78014</v>
          </cell>
          <cell r="B1976" t="str">
            <v>CHUVEIRO FIXO DE METAL CROMADO -  DIÂMETRO MÍNIMO 6 CM</v>
          </cell>
          <cell r="C1976" t="str">
            <v>Un</v>
          </cell>
          <cell r="D1976">
            <v>360.99</v>
          </cell>
        </row>
        <row r="1977">
          <cell r="A1977">
            <v>78045</v>
          </cell>
          <cell r="B1977" t="str">
            <v>FILTRO TIPO CUNO C/ ELEM. FILTR. CARVÃO/POLIPROPILENO 180 L/H</v>
          </cell>
          <cell r="C1977" t="str">
            <v>Un</v>
          </cell>
          <cell r="D1977">
            <v>207.68</v>
          </cell>
        </row>
        <row r="1978">
          <cell r="A1978">
            <v>78046</v>
          </cell>
          <cell r="B1978" t="str">
            <v>FILTRO TIPO CUNO C/ ELEM. FILTR. CARVÃO/POLIPROPILENO 360 L/H</v>
          </cell>
          <cell r="C1978" t="str">
            <v>Un</v>
          </cell>
          <cell r="D1978">
            <v>275.70999999999998</v>
          </cell>
        </row>
        <row r="1979">
          <cell r="A1979">
            <v>78051</v>
          </cell>
          <cell r="B1979" t="str">
            <v>FOGÃO INDUSTRIAL COM FORNO - 4 BOCAS</v>
          </cell>
          <cell r="C1979" t="str">
            <v>Un</v>
          </cell>
          <cell r="D1979">
            <v>2361.0100000000002</v>
          </cell>
        </row>
        <row r="1980">
          <cell r="A1980">
            <v>78052</v>
          </cell>
          <cell r="B1980" t="str">
            <v>FOGÃO INDUSTRIAL COM FORNO - 6 BOCAS</v>
          </cell>
          <cell r="C1980" t="str">
            <v>Un</v>
          </cell>
          <cell r="D1980">
            <v>2723.87</v>
          </cell>
        </row>
        <row r="1981">
          <cell r="A1981">
            <v>78060</v>
          </cell>
          <cell r="B1981" t="str">
            <v>COIFA DE CHAPA GALVANIZADA Nº22 - (1,30X1,30)M</v>
          </cell>
          <cell r="C1981" t="str">
            <v>Un</v>
          </cell>
          <cell r="D1981">
            <v>2151.3000000000002</v>
          </cell>
        </row>
        <row r="1982">
          <cell r="A1982">
            <v>78062</v>
          </cell>
          <cell r="B1982" t="str">
            <v>COIFA DE CHAPA GALVANIZADA Nº22 - (2,20X1,30)M</v>
          </cell>
          <cell r="C1982" t="str">
            <v>Un</v>
          </cell>
          <cell r="D1982">
            <v>2916.31</v>
          </cell>
        </row>
        <row r="1983">
          <cell r="A1983">
            <v>78071</v>
          </cell>
          <cell r="B1983" t="str">
            <v>DUTO EM CHAPA GALVANIZADA Nº22 PARA COIFA - DIÂM. 35CM</v>
          </cell>
          <cell r="C1983" t="str">
            <v>M</v>
          </cell>
          <cell r="D1983">
            <v>274.73</v>
          </cell>
        </row>
        <row r="1984">
          <cell r="A1984">
            <v>78080</v>
          </cell>
          <cell r="B1984" t="str">
            <v>GLP 13 KG (CARGA+BOTIJÃO)</v>
          </cell>
          <cell r="C1984" t="str">
            <v>Un</v>
          </cell>
          <cell r="D1984">
            <v>325.2</v>
          </cell>
        </row>
        <row r="1985">
          <cell r="A1985">
            <v>78081</v>
          </cell>
          <cell r="B1985" t="str">
            <v>GLP 45 KG (CARGA+CILINDRO)</v>
          </cell>
          <cell r="C1985" t="str">
            <v>Un</v>
          </cell>
          <cell r="D1985">
            <v>1008.75</v>
          </cell>
        </row>
        <row r="1986">
          <cell r="A1986">
            <v>78400</v>
          </cell>
          <cell r="B1986" t="str">
            <v>EQUIPAMENTOS DE PROTEÇÃO CONTRA INCÊNDIO</v>
          </cell>
          <cell r="D1986" t="str">
            <v>.</v>
          </cell>
        </row>
        <row r="1987">
          <cell r="A1987">
            <v>78405</v>
          </cell>
          <cell r="B1987" t="str">
            <v>ABRIGO PARA HIDRANTE EM CHAPA DE AÇO Nº 20</v>
          </cell>
          <cell r="C1987" t="str">
            <v>Un</v>
          </cell>
          <cell r="D1987">
            <v>378.08</v>
          </cell>
        </row>
        <row r="1988">
          <cell r="A1988">
            <v>78407</v>
          </cell>
          <cell r="B1988" t="str">
            <v>SETA P/ EXTINTOR / HIDRANTE</v>
          </cell>
          <cell r="C1988" t="str">
            <v>Un</v>
          </cell>
          <cell r="D1988">
            <v>17.62</v>
          </cell>
        </row>
        <row r="1989">
          <cell r="A1989">
            <v>78410</v>
          </cell>
          <cell r="B1989" t="str">
            <v>ESGUICHO COM ENGATE RÁPIDO - 1.1/2"X1/2"</v>
          </cell>
          <cell r="C1989" t="str">
            <v>Un</v>
          </cell>
          <cell r="D1989">
            <v>75.78</v>
          </cell>
        </row>
        <row r="1990">
          <cell r="A1990">
            <v>78415</v>
          </cell>
          <cell r="B1990" t="str">
            <v>ESGUICHO COM ENGATE RÁPIDO - 2.1/2" X 5/8"</v>
          </cell>
          <cell r="C1990" t="str">
            <v>Un</v>
          </cell>
          <cell r="D1990">
            <v>120.75</v>
          </cell>
        </row>
        <row r="1991">
          <cell r="A1991">
            <v>78420</v>
          </cell>
          <cell r="B1991" t="str">
            <v>EXTINTOR ÁGUA PRESSURIZADA - 10L</v>
          </cell>
          <cell r="C1991" t="str">
            <v>Un</v>
          </cell>
          <cell r="D1991">
            <v>199.37</v>
          </cell>
        </row>
        <row r="1992">
          <cell r="A1992">
            <v>78425</v>
          </cell>
          <cell r="B1992" t="str">
            <v>EXTINTOR DE ESPUMA MECÂNICA - 9L</v>
          </cell>
          <cell r="C1992" t="str">
            <v>Un</v>
          </cell>
          <cell r="D1992">
            <v>676.39</v>
          </cell>
        </row>
        <row r="1993">
          <cell r="A1993">
            <v>78430</v>
          </cell>
          <cell r="B1993" t="str">
            <v>EXTINTOR GÁS CARBÔNICO - 4KG</v>
          </cell>
          <cell r="C1993" t="str">
            <v>Un</v>
          </cell>
          <cell r="D1993">
            <v>553.62</v>
          </cell>
        </row>
        <row r="1994">
          <cell r="A1994">
            <v>78435</v>
          </cell>
          <cell r="B1994" t="str">
            <v>EXTINTOR GÁS CARBÔNICO - 6 KG</v>
          </cell>
          <cell r="C1994" t="str">
            <v>Un</v>
          </cell>
          <cell r="D1994">
            <v>660.34</v>
          </cell>
        </row>
        <row r="1995">
          <cell r="A1995">
            <v>78440</v>
          </cell>
          <cell r="B1995" t="str">
            <v>EXTINTOR GÁS CARBÔNICO - 10 KG</v>
          </cell>
          <cell r="C1995" t="str">
            <v>Un</v>
          </cell>
          <cell r="D1995">
            <v>1443.99</v>
          </cell>
        </row>
        <row r="1996">
          <cell r="A1996">
            <v>78445</v>
          </cell>
          <cell r="B1996" t="str">
            <v>EXTINTOR PÓ QUÍMICO - 4KG</v>
          </cell>
          <cell r="C1996" t="str">
            <v>Un</v>
          </cell>
          <cell r="D1996">
            <v>185.33</v>
          </cell>
        </row>
        <row r="1997">
          <cell r="A1997">
            <v>78450</v>
          </cell>
          <cell r="B1997" t="str">
            <v>EXTINTOR PÓ QUÍMICO - 8 KG</v>
          </cell>
          <cell r="C1997" t="str">
            <v>Un</v>
          </cell>
          <cell r="D1997">
            <v>260.95</v>
          </cell>
        </row>
        <row r="1998">
          <cell r="A1998">
            <v>78455</v>
          </cell>
          <cell r="B1998" t="str">
            <v>EXTINTOR PÓ QUÍMICO - 12KG</v>
          </cell>
          <cell r="C1998" t="str">
            <v>Un</v>
          </cell>
          <cell r="D1998">
            <v>298.35000000000002</v>
          </cell>
        </row>
        <row r="1999">
          <cell r="A1999">
            <v>78460</v>
          </cell>
          <cell r="B1999" t="str">
            <v>REGISTRO HIDRÁULICO DE BRONZE TIPO GLOBO ANGULAR 45º (2.1/2") COM ADAPTADOR E TAMPÃO DE 1.1/2"</v>
          </cell>
          <cell r="C1999" t="str">
            <v>Un</v>
          </cell>
          <cell r="D1999">
            <v>377.83</v>
          </cell>
        </row>
        <row r="2000">
          <cell r="A2000">
            <v>78465</v>
          </cell>
          <cell r="B2000" t="str">
            <v>MANGUEIRA DE INCÊNDIO; 15M - 1.1/2"</v>
          </cell>
          <cell r="C2000" t="str">
            <v>Un</v>
          </cell>
          <cell r="D2000">
            <v>375.09</v>
          </cell>
        </row>
        <row r="2001">
          <cell r="A2001">
            <v>78470</v>
          </cell>
          <cell r="B2001" t="str">
            <v>MANGUEIRA DE INCÊNDIO; 30M - 1.1/2"</v>
          </cell>
          <cell r="C2001" t="str">
            <v>Un</v>
          </cell>
          <cell r="D2001">
            <v>598.80999999999995</v>
          </cell>
        </row>
        <row r="2002">
          <cell r="A2002">
            <v>78475</v>
          </cell>
          <cell r="B2002" t="str">
            <v>MANGUEIRA DE INCÊNDIO; 30M - 2.1/2"</v>
          </cell>
          <cell r="C2002" t="str">
            <v>Un</v>
          </cell>
          <cell r="D2002">
            <v>990.65</v>
          </cell>
        </row>
        <row r="2003">
          <cell r="A2003">
            <v>78800</v>
          </cell>
          <cell r="B2003" t="str">
            <v>CAPTAÇÃO DE ÁGUAS PLUVIAIS</v>
          </cell>
          <cell r="D2003" t="str">
            <v>.</v>
          </cell>
        </row>
        <row r="2004">
          <cell r="A2004">
            <v>78801</v>
          </cell>
          <cell r="B2004" t="str">
            <v>CALHA EM CHAPA DE AÇO GALVANIZADO N.24 - DESENVOLV. 33CM</v>
          </cell>
          <cell r="C2004" t="str">
            <v>M</v>
          </cell>
          <cell r="D2004">
            <v>43.72</v>
          </cell>
        </row>
        <row r="2005">
          <cell r="A2005">
            <v>78804</v>
          </cell>
          <cell r="B2005" t="str">
            <v>CALHA EM CHAPA DE AÇO GALVANIZADO N.24 - DESENVOLV. 50CM</v>
          </cell>
          <cell r="C2005" t="str">
            <v>M</v>
          </cell>
          <cell r="D2005">
            <v>68.8</v>
          </cell>
        </row>
        <row r="2006">
          <cell r="A2006">
            <v>78807</v>
          </cell>
          <cell r="B2006" t="str">
            <v>CALHA EM CHAPA DE AÇO GALVANIZADO N.24 - DESENVOLVIMENTO 100CM</v>
          </cell>
          <cell r="C2006" t="str">
            <v>M</v>
          </cell>
          <cell r="D2006">
            <v>131.46</v>
          </cell>
        </row>
        <row r="2007">
          <cell r="A2007">
            <v>78810</v>
          </cell>
          <cell r="B2007" t="str">
            <v>CALHA EM ALUMÍNIO - ESPESSURA 0,8MM - DESENVOLVIMENTO  50CM</v>
          </cell>
          <cell r="C2007" t="str">
            <v>M</v>
          </cell>
          <cell r="D2007">
            <v>103.34</v>
          </cell>
        </row>
        <row r="2008">
          <cell r="A2008">
            <v>78811</v>
          </cell>
          <cell r="B2008" t="str">
            <v>CALHA EM ALUMÍNIO - ESPESSURA 0,8MM - DESENVOLVIMENTO 100CM</v>
          </cell>
          <cell r="C2008" t="str">
            <v>M</v>
          </cell>
          <cell r="D2008">
            <v>202.27</v>
          </cell>
        </row>
        <row r="2009">
          <cell r="A2009">
            <v>78812</v>
          </cell>
          <cell r="B2009" t="str">
            <v>CALHA EM ALUMÍNIO - ESPESSURA 1,0MM - DESENVOLVIMENTO  50CM</v>
          </cell>
          <cell r="C2009" t="str">
            <v>M</v>
          </cell>
          <cell r="D2009">
            <v>123.63</v>
          </cell>
        </row>
        <row r="2010">
          <cell r="A2010">
            <v>78813</v>
          </cell>
          <cell r="B2010" t="str">
            <v>CALHA EM ALUMÍNIO - ESPESSURA 1,0MM - DESENVOLVIMENTO 100CM</v>
          </cell>
          <cell r="C2010" t="str">
            <v>M</v>
          </cell>
          <cell r="D2010">
            <v>248.43</v>
          </cell>
        </row>
        <row r="2011">
          <cell r="A2011">
            <v>78814</v>
          </cell>
          <cell r="B2011" t="str">
            <v>CALHA EM PVC - 125&lt;=DIAM&lt;=170 MM</v>
          </cell>
          <cell r="C2011" t="str">
            <v>M</v>
          </cell>
          <cell r="D2011">
            <v>56.38</v>
          </cell>
        </row>
        <row r="2012">
          <cell r="A2012">
            <v>78871</v>
          </cell>
          <cell r="B2012" t="str">
            <v>RUFO EM CHAPA DE AÇO GALVANIZADO N.24 - CORTE 16CM</v>
          </cell>
          <cell r="C2012" t="str">
            <v>M</v>
          </cell>
          <cell r="D2012">
            <v>31.32</v>
          </cell>
        </row>
        <row r="2013">
          <cell r="A2013">
            <v>78873</v>
          </cell>
          <cell r="B2013" t="str">
            <v>RUFO EM CHAPA DE AÇO GALVANIZADO N.24 - CORTE 25CM</v>
          </cell>
          <cell r="C2013" t="str">
            <v>M</v>
          </cell>
          <cell r="D2013">
            <v>35.43</v>
          </cell>
        </row>
        <row r="2014">
          <cell r="A2014">
            <v>78875</v>
          </cell>
          <cell r="B2014" t="str">
            <v>RUFO EM CHAPA DE AÇO GALVANIZADO N.24 - CORTE 33CM</v>
          </cell>
          <cell r="C2014" t="str">
            <v>M</v>
          </cell>
          <cell r="D2014">
            <v>42.02</v>
          </cell>
        </row>
        <row r="2015">
          <cell r="A2015">
            <v>78877</v>
          </cell>
          <cell r="B2015" t="str">
            <v>RUFO EM CHAPA DE AÇO GALVANIZADO N.24 - CORTE 50CM</v>
          </cell>
          <cell r="C2015" t="str">
            <v>M</v>
          </cell>
          <cell r="D2015">
            <v>76.78</v>
          </cell>
        </row>
        <row r="2016">
          <cell r="A2016">
            <v>78878</v>
          </cell>
          <cell r="B2016" t="str">
            <v>RUFO EM CHAPA DE AÇO GALVANIZADO N.24 - CORTE 100CM</v>
          </cell>
          <cell r="C2016" t="str">
            <v>M</v>
          </cell>
          <cell r="D2016">
            <v>142.94</v>
          </cell>
        </row>
        <row r="2017">
          <cell r="A2017">
            <v>78879</v>
          </cell>
          <cell r="B2017" t="str">
            <v>RUFO EM CHAPA DE AÇO GALVANIZADO N.24 - CORTE 130 CM</v>
          </cell>
          <cell r="C2017" t="str">
            <v>M</v>
          </cell>
          <cell r="D2017">
            <v>222.64</v>
          </cell>
        </row>
        <row r="2018">
          <cell r="A2018">
            <v>78880</v>
          </cell>
          <cell r="B2018" t="str">
            <v>RUFO EM CHAPA DE AÇO GALVANIZADO N.24 - CORTE 140CM</v>
          </cell>
          <cell r="C2018" t="str">
            <v>M</v>
          </cell>
          <cell r="D2018">
            <v>219.86</v>
          </cell>
        </row>
        <row r="2019">
          <cell r="A2019">
            <v>79200</v>
          </cell>
          <cell r="B2019" t="str">
            <v>FOSSAS SÉPTICAS</v>
          </cell>
          <cell r="D2019" t="str">
            <v>.</v>
          </cell>
        </row>
        <row r="2020">
          <cell r="A2020">
            <v>79215</v>
          </cell>
          <cell r="B2020" t="str">
            <v>ANEL DE CONCRETO P/ FOSSA SÉPTICA - 1,5 X 0,5 M</v>
          </cell>
          <cell r="C2020" t="str">
            <v>Un</v>
          </cell>
          <cell r="D2020">
            <v>369.49</v>
          </cell>
        </row>
        <row r="2021">
          <cell r="A2021">
            <v>79220</v>
          </cell>
          <cell r="B2021" t="str">
            <v>ANEL DE CONCRETO P/ FOSSA SÉPTICA - 2,5 X 0,5 M</v>
          </cell>
          <cell r="C2021" t="str">
            <v>Un</v>
          </cell>
          <cell r="D2021">
            <v>945.64</v>
          </cell>
        </row>
        <row r="2022">
          <cell r="A2022">
            <v>79223</v>
          </cell>
          <cell r="B2022" t="str">
            <v>ANEL DE CONCRETO DIÂM. EXT.= 2.12 M - H = 0.5M</v>
          </cell>
          <cell r="C2022" t="str">
            <v>Un</v>
          </cell>
          <cell r="D2022">
            <v>787.66</v>
          </cell>
        </row>
        <row r="2023">
          <cell r="A2023">
            <v>79225</v>
          </cell>
          <cell r="B2023" t="str">
            <v>ANEL DE CONCRETO P/ FILTRO ANAERÓBICO 3,0 X 0,5 M</v>
          </cell>
          <cell r="C2023" t="str">
            <v>Un</v>
          </cell>
          <cell r="D2023">
            <v>1297.31</v>
          </cell>
        </row>
        <row r="2024">
          <cell r="A2024">
            <v>79230</v>
          </cell>
          <cell r="B2024" t="str">
            <v>LIMPEZA FOSSA SÉPTICA - VIAGEM DE 7 M3</v>
          </cell>
          <cell r="C2024" t="str">
            <v>M3</v>
          </cell>
          <cell r="D2024">
            <v>204.81</v>
          </cell>
        </row>
        <row r="2025">
          <cell r="A2025">
            <v>79235</v>
          </cell>
          <cell r="B2025" t="str">
            <v>LIMPEZA SUMIDOURO - VIAGEM DE 7M3</v>
          </cell>
          <cell r="C2025" t="str">
            <v>Viagem</v>
          </cell>
          <cell r="D2025">
            <v>1630.84</v>
          </cell>
        </row>
        <row r="2026">
          <cell r="A2026">
            <v>79240</v>
          </cell>
          <cell r="B2026" t="str">
            <v>TAMPÃO COM 2 CHAMINÉS DE ACESSO - 2,5M</v>
          </cell>
          <cell r="C2026" t="str">
            <v>Un</v>
          </cell>
          <cell r="D2026">
            <v>859.23</v>
          </cell>
        </row>
        <row r="2027">
          <cell r="A2027">
            <v>79245</v>
          </cell>
          <cell r="B2027" t="str">
            <v>TAMPÃO COM 1 CHAMINÉ DE ACESSO - 1,5M</v>
          </cell>
          <cell r="C2027" t="str">
            <v>Un</v>
          </cell>
          <cell r="D2027">
            <v>362.8</v>
          </cell>
        </row>
        <row r="2028">
          <cell r="A2028">
            <v>79600</v>
          </cell>
          <cell r="B2028" t="str">
            <v>DIVERSOS</v>
          </cell>
          <cell r="D2028" t="str">
            <v>.</v>
          </cell>
        </row>
        <row r="2029">
          <cell r="A2029">
            <v>79608</v>
          </cell>
          <cell r="B2029" t="str">
            <v>ANEL DE BORRACHA PARA BACIA SANITÁRIA</v>
          </cell>
          <cell r="C2029" t="str">
            <v>Un</v>
          </cell>
          <cell r="D2029">
            <v>13.19</v>
          </cell>
        </row>
        <row r="2030">
          <cell r="A2030">
            <v>79617</v>
          </cell>
          <cell r="B2030" t="str">
            <v>BOLSA DE BORRACHA PARA BACIA SANITÁRIA</v>
          </cell>
          <cell r="C2030" t="str">
            <v>Un</v>
          </cell>
          <cell r="D2030">
            <v>8.41</v>
          </cell>
        </row>
        <row r="2031">
          <cell r="A2031">
            <v>79629</v>
          </cell>
          <cell r="B2031" t="str">
            <v>AUTOMÁTICO DE NÍVEL REVERSÍVEL - 127/250V - DE 15A</v>
          </cell>
          <cell r="C2031" t="str">
            <v>Un</v>
          </cell>
          <cell r="D2031">
            <v>45.11</v>
          </cell>
        </row>
        <row r="2032">
          <cell r="A2032">
            <v>79630</v>
          </cell>
          <cell r="B2032" t="str">
            <v>COLA PARA PVC</v>
          </cell>
          <cell r="C2032" t="str">
            <v>Kg</v>
          </cell>
          <cell r="D2032">
            <v>90.29</v>
          </cell>
        </row>
        <row r="2033">
          <cell r="A2033">
            <v>79636</v>
          </cell>
          <cell r="B2033" t="str">
            <v>ESTOPA DE JUTA CARDADA (ESTOPA DE SISAL)</v>
          </cell>
          <cell r="C2033" t="str">
            <v>Kg</v>
          </cell>
          <cell r="D2033">
            <v>24.2</v>
          </cell>
        </row>
        <row r="2034">
          <cell r="A2034">
            <v>79639</v>
          </cell>
          <cell r="B2034" t="str">
            <v>FITA DE TEFLON - 1/2"</v>
          </cell>
          <cell r="C2034" t="str">
            <v>M</v>
          </cell>
          <cell r="D2034">
            <v>0.15</v>
          </cell>
        </row>
        <row r="2035">
          <cell r="A2035">
            <v>79640</v>
          </cell>
          <cell r="B2035" t="str">
            <v>FITA DE TEFLON - 3/4"</v>
          </cell>
          <cell r="C2035" t="str">
            <v>M</v>
          </cell>
          <cell r="D2035">
            <v>0.2</v>
          </cell>
        </row>
        <row r="2036">
          <cell r="A2036">
            <v>79641</v>
          </cell>
          <cell r="B2036" t="str">
            <v>FITA DE TEFLON - 1"</v>
          </cell>
          <cell r="C2036" t="str">
            <v>M</v>
          </cell>
          <cell r="D2036">
            <v>0.28000000000000003</v>
          </cell>
        </row>
        <row r="2037">
          <cell r="A2037">
            <v>79653</v>
          </cell>
          <cell r="B2037" t="str">
            <v>SOLDA PREPARADA 50% ESTANHO, 50% CHUMBO - EM BARRA</v>
          </cell>
          <cell r="C2037" t="str">
            <v>Kg</v>
          </cell>
          <cell r="D2037">
            <v>243.82</v>
          </cell>
        </row>
        <row r="2038">
          <cell r="A2038">
            <v>79656</v>
          </cell>
          <cell r="B2038" t="str">
            <v>SOLDA PREPARADA - 30/70</v>
          </cell>
          <cell r="C2038" t="str">
            <v>Kg</v>
          </cell>
          <cell r="D2038">
            <v>185.05</v>
          </cell>
        </row>
        <row r="2039">
          <cell r="A2039">
            <v>79659</v>
          </cell>
          <cell r="B2039" t="str">
            <v>SOLUÇÃO LIMPADORA PARA PVC</v>
          </cell>
          <cell r="C2039" t="str">
            <v>L</v>
          </cell>
          <cell r="D2039">
            <v>46.48</v>
          </cell>
        </row>
        <row r="2040">
          <cell r="A2040">
            <v>79662</v>
          </cell>
          <cell r="B2040" t="str">
            <v>SUPORTE PARA LAVATÓRIO SEM COLUNA</v>
          </cell>
          <cell r="C2040" t="str">
            <v>Un</v>
          </cell>
          <cell r="D2040">
            <v>21.22</v>
          </cell>
        </row>
        <row r="2041">
          <cell r="A2041">
            <v>79665</v>
          </cell>
          <cell r="B2041" t="str">
            <v>CONJUNTO DE FIXAÇÃO PARA TANQUE</v>
          </cell>
          <cell r="C2041" t="str">
            <v>Un</v>
          </cell>
          <cell r="D2041">
            <v>58.6</v>
          </cell>
        </row>
        <row r="2042">
          <cell r="A2042">
            <v>79668</v>
          </cell>
          <cell r="B2042" t="str">
            <v>TAMPO E ASSENTO DE PLÁSTICO FLEXÍVEL</v>
          </cell>
          <cell r="C2042" t="str">
            <v>Un</v>
          </cell>
          <cell r="D2042">
            <v>52.05</v>
          </cell>
        </row>
        <row r="2043">
          <cell r="A2043">
            <v>79670</v>
          </cell>
          <cell r="B2043" t="str">
            <v>TAMPO E ASSENTO PLÁSTICO - INFANTIL</v>
          </cell>
          <cell r="C2043" t="str">
            <v>Un</v>
          </cell>
          <cell r="D2043">
            <v>86.06</v>
          </cell>
        </row>
        <row r="2044">
          <cell r="A2044">
            <v>79672</v>
          </cell>
          <cell r="B2044" t="str">
            <v>TORNEIRA DE BÓIA; DE COBRE - 3/4"</v>
          </cell>
          <cell r="C2044" t="str">
            <v>Un</v>
          </cell>
          <cell r="D2044">
            <v>87.34</v>
          </cell>
        </row>
        <row r="2045">
          <cell r="A2045">
            <v>79673</v>
          </cell>
          <cell r="B2045" t="str">
            <v>TORNEIRA DE BÓIA; DE COBRE -1"</v>
          </cell>
          <cell r="C2045" t="str">
            <v>Un</v>
          </cell>
          <cell r="D2045">
            <v>107.42</v>
          </cell>
        </row>
        <row r="2046">
          <cell r="A2046">
            <v>79675</v>
          </cell>
          <cell r="B2046" t="str">
            <v>TORNEIRA DE BÓIA; DE COBRE - 1.1/2"</v>
          </cell>
          <cell r="C2046" t="str">
            <v>Un</v>
          </cell>
          <cell r="D2046">
            <v>238.77</v>
          </cell>
        </row>
        <row r="2047">
          <cell r="A2047">
            <v>79676</v>
          </cell>
          <cell r="B2047" t="str">
            <v>TORNEIRA DE BÓIA; DE COBRE - 2"</v>
          </cell>
          <cell r="C2047" t="str">
            <v>Un</v>
          </cell>
          <cell r="D2047">
            <v>302.92</v>
          </cell>
        </row>
        <row r="2048">
          <cell r="A2048">
            <v>79680</v>
          </cell>
          <cell r="B2048" t="str">
            <v>RABICHO DE METAL CROMADO FLEXÍVEL PARA LAVATÓRIO (1/2"X30)CM</v>
          </cell>
          <cell r="C2048" t="str">
            <v>Un</v>
          </cell>
          <cell r="D2048">
            <v>19.920000000000002</v>
          </cell>
        </row>
        <row r="2049">
          <cell r="A2049">
            <v>79681</v>
          </cell>
          <cell r="B2049" t="str">
            <v>RABICHO DE PVC FLEXÍVEL PARA LAVATÓRIO - (1/2"X30)CM</v>
          </cell>
          <cell r="C2049" t="str">
            <v>Un</v>
          </cell>
          <cell r="D2049">
            <v>6.39</v>
          </cell>
        </row>
        <row r="2050">
          <cell r="A2050">
            <v>79683</v>
          </cell>
          <cell r="B2050" t="str">
            <v>TUBO ABS CROMADA - LIGAÇÃO P/ BACIA</v>
          </cell>
          <cell r="C2050" t="str">
            <v>Un</v>
          </cell>
          <cell r="D2050">
            <v>31.83</v>
          </cell>
        </row>
        <row r="2051">
          <cell r="A2051">
            <v>79686</v>
          </cell>
          <cell r="B2051" t="str">
            <v>TUBO DE ALUMÍNIO P/ LIGAÇÃO DE CHUVEIRO (C/ CANOPLA)</v>
          </cell>
          <cell r="C2051" t="str">
            <v>Un</v>
          </cell>
          <cell r="D2051">
            <v>30.19</v>
          </cell>
        </row>
        <row r="2052">
          <cell r="A2052">
            <v>79700</v>
          </cell>
          <cell r="B2052" t="str">
            <v>INSUMOS DIVERSOS</v>
          </cell>
          <cell r="D2052" t="str">
            <v>.</v>
          </cell>
        </row>
        <row r="2053">
          <cell r="A2053">
            <v>79708</v>
          </cell>
          <cell r="B2053" t="str">
            <v>CANALETA MEIA CANA DE CONCRETO SIMPLES,CLASSE C1 - D=50CM COM PONTA E BOLSA</v>
          </cell>
          <cell r="C2053" t="str">
            <v>M</v>
          </cell>
          <cell r="D2053">
            <v>56.57</v>
          </cell>
        </row>
        <row r="2054">
          <cell r="A2054">
            <v>79709</v>
          </cell>
          <cell r="B2054" t="str">
            <v>CANALETA MEIA CANA DE CONCRETO SIMPLES,CLASSE C1 - D=40CM COM PONTA E BOLSA</v>
          </cell>
          <cell r="C2054" t="str">
            <v>M</v>
          </cell>
          <cell r="D2054">
            <v>42.69</v>
          </cell>
        </row>
        <row r="2055">
          <cell r="A2055">
            <v>79710</v>
          </cell>
          <cell r="B2055" t="str">
            <v>CANALETA MEIA CANA DE CONCRETO SIMPLES,CLASSE C1 - D=30CM COM PONTA E BOLSA</v>
          </cell>
          <cell r="C2055" t="str">
            <v>M</v>
          </cell>
          <cell r="D2055">
            <v>34.159999999999997</v>
          </cell>
        </row>
        <row r="2056">
          <cell r="A2056">
            <v>79711</v>
          </cell>
          <cell r="B2056" t="str">
            <v>BICO ESCALONADO PARA GÁS DE 3/8"</v>
          </cell>
          <cell r="C2056" t="str">
            <v>Un</v>
          </cell>
          <cell r="D2056">
            <v>9.43</v>
          </cell>
        </row>
        <row r="2057">
          <cell r="A2057">
            <v>79720</v>
          </cell>
          <cell r="B2057" t="str">
            <v>REGULADOR PARA GÁS INDUSTRIAL DE BAIXA PRESSÃO - 50KG/H</v>
          </cell>
          <cell r="C2057" t="str">
            <v>Un</v>
          </cell>
          <cell r="D2057">
            <v>343.33</v>
          </cell>
        </row>
        <row r="2058">
          <cell r="A2058">
            <v>79722</v>
          </cell>
          <cell r="B2058" t="str">
            <v>ALUGUEL DE CAÇAMBA METÁLICA - CAPACIDADE 4 M3 P/ ENTULHO DE ALVENARIA</v>
          </cell>
          <cell r="C2058" t="str">
            <v>Un</v>
          </cell>
          <cell r="D2058">
            <v>415.79</v>
          </cell>
        </row>
        <row r="2059">
          <cell r="A2059">
            <v>79800</v>
          </cell>
          <cell r="B2059" t="str">
            <v>DIVERSOS</v>
          </cell>
          <cell r="D2059" t="str">
            <v>.</v>
          </cell>
        </row>
        <row r="2060">
          <cell r="A2060">
            <v>79801</v>
          </cell>
          <cell r="B2060" t="str">
            <v>PLACA INAUGURAL INTERNA EM AÇO INOX - 600 X 500 X 3 MM BAIXO RELEVO - PADRÃO PMSP</v>
          </cell>
          <cell r="C2060" t="str">
            <v>Un</v>
          </cell>
          <cell r="D2060">
            <v>3471.46</v>
          </cell>
        </row>
        <row r="2061">
          <cell r="A2061">
            <v>79802</v>
          </cell>
          <cell r="B2061" t="str">
            <v>PEDESTAL SINALIZADOR PARA ESTACIONAMENTO, P/ DEFICIENTE (POSTE, PLACA E BASE PARA FIXAÇÃO)</v>
          </cell>
          <cell r="C2061" t="str">
            <v>Un</v>
          </cell>
          <cell r="D2061">
            <v>799.6</v>
          </cell>
        </row>
        <row r="2062">
          <cell r="A2062">
            <v>79803</v>
          </cell>
          <cell r="B2062" t="str">
            <v>PLACA DE IDENTIFICAÇÃO NÚMERO DE PAVIMENTO EM BRAILE (10X10CM, EM ALUMÍNIO)</v>
          </cell>
          <cell r="C2062" t="str">
            <v>Un</v>
          </cell>
          <cell r="D2062">
            <v>47.31</v>
          </cell>
        </row>
        <row r="2063">
          <cell r="A2063">
            <v>79804</v>
          </cell>
          <cell r="B2063" t="str">
            <v>PLACA DE IDENTIFICAÇÃO DE WC EM BRAILE FEMININO OU MASCULINO (21X10CM, EM ALUMÍNIO)</v>
          </cell>
          <cell r="C2063" t="str">
            <v>Un</v>
          </cell>
          <cell r="D2063">
            <v>126.97</v>
          </cell>
        </row>
        <row r="2064">
          <cell r="A2064">
            <v>79805</v>
          </cell>
          <cell r="B2064" t="str">
            <v>PLACA DE IDENTIFICAÇÃO EM BRAILE "INÍCIO E FINAL" P/ CORRIMÃO (10X3CM, EM ALUMÍNIO)</v>
          </cell>
          <cell r="C2064" t="str">
            <v>Un</v>
          </cell>
          <cell r="D2064">
            <v>12.07</v>
          </cell>
        </row>
        <row r="2065">
          <cell r="A2065">
            <v>79806</v>
          </cell>
          <cell r="B2065" t="str">
            <v>PLACA DE IDENTIFICAÇÃO EM BRAILE DE PAVIMENTO P/ CORRIMÃO (3X3CM, EM ALUMÍNIO)</v>
          </cell>
          <cell r="C2065" t="str">
            <v>Un</v>
          </cell>
          <cell r="D2065">
            <v>12.32</v>
          </cell>
        </row>
        <row r="2066">
          <cell r="A2066">
            <v>79807</v>
          </cell>
          <cell r="B2066" t="str">
            <v>PLACA PARA PORTA WC C/ DESENHO UNIVERSAL ACESSIB. (20X15CM, EM ALUMÍNIO)</v>
          </cell>
          <cell r="C2066" t="str">
            <v>Un</v>
          </cell>
          <cell r="D2066">
            <v>29.65</v>
          </cell>
        </row>
        <row r="2067">
          <cell r="A2067">
            <v>79811</v>
          </cell>
          <cell r="B2067" t="str">
            <v>PORTA DE VIDRO TEMPERADO 10MM OPACO COM FERRAGENS 82 X 210 CM - SEM MOLA</v>
          </cell>
          <cell r="C2067" t="str">
            <v>Un</v>
          </cell>
          <cell r="D2067">
            <v>1903.26</v>
          </cell>
        </row>
        <row r="2068">
          <cell r="A2068">
            <v>79820</v>
          </cell>
          <cell r="B2068" t="str">
            <v>PLAYGROUND-BRINQUEDOS DE MADEIRA-CASA TARZAN COM RAMPA ESCALADA, ESCORREGADOR, PONTE E ESCADA MARINHEIRO-COLOCADO</v>
          </cell>
          <cell r="C2068" t="str">
            <v>Un</v>
          </cell>
          <cell r="D2068">
            <v>8454.15</v>
          </cell>
        </row>
        <row r="2069">
          <cell r="A2069">
            <v>79821</v>
          </cell>
          <cell r="B2069" t="str">
            <v>PLAYGROUND-BRINQUEDOS DE MADEIRA-CASA TARZAN COM RAMPA ESCALADA, ESCORREGADOR E ESCADA MARINHEIRO - COLOCADO</v>
          </cell>
          <cell r="C2069" t="str">
            <v>Un</v>
          </cell>
          <cell r="D2069">
            <v>7103.53</v>
          </cell>
        </row>
        <row r="2070">
          <cell r="A2070">
            <v>79822</v>
          </cell>
          <cell r="B2070" t="str">
            <v>PLAYGROUND-BRINQUEDOS DE MADEIRA-CASA TARZAN COM ESCORREGADOR E ESCADA MARINHEIRO - COLOCADO</v>
          </cell>
          <cell r="C2070" t="str">
            <v>Un</v>
          </cell>
          <cell r="D2070">
            <v>4978.49</v>
          </cell>
        </row>
        <row r="2071">
          <cell r="A2071">
            <v>79823</v>
          </cell>
          <cell r="B2071" t="str">
            <v>PLAYGROUND-BRINQUEDOS DE MADEIRA-DOIS CAVALINHOS E DUAS GANGORRAS - COLOCADO, BASES LATERAIS EM "X"</v>
          </cell>
          <cell r="C2071" t="str">
            <v>Un</v>
          </cell>
          <cell r="D2071">
            <v>3810.07</v>
          </cell>
        </row>
        <row r="2072">
          <cell r="A2072">
            <v>79824</v>
          </cell>
          <cell r="B2072" t="str">
            <v>PLAYGROUND-BRINQUEDOS DE MADEIRA-ESCORREGADOR (COMPRIM DA PRANCHA ENTRE 2,5 E 3,00 M / ALT=1,8M) - COLOCADO</v>
          </cell>
          <cell r="C2072" t="str">
            <v>Un</v>
          </cell>
          <cell r="D2072">
            <v>2141.66</v>
          </cell>
        </row>
        <row r="2073">
          <cell r="A2073">
            <v>79825</v>
          </cell>
          <cell r="B2073" t="str">
            <v>PLAYGROUND-BRINQUEDOS DE MADEIRA-GANGORRA DUPLA - COLOCADO</v>
          </cell>
          <cell r="C2073" t="str">
            <v>Un</v>
          </cell>
          <cell r="D2073">
            <v>1405.61</v>
          </cell>
        </row>
        <row r="2074">
          <cell r="A2074">
            <v>79826</v>
          </cell>
          <cell r="B2074" t="str">
            <v>PLAYGROUND-BRINQUEDOS DE MADEIRA-ARGOLA E TRAPÉZIO - COLOCADO BASES LATERAIS EM "X"</v>
          </cell>
          <cell r="C2074" t="str">
            <v>Un</v>
          </cell>
          <cell r="D2074">
            <v>1428.51</v>
          </cell>
        </row>
        <row r="2075">
          <cell r="A2075">
            <v>79827</v>
          </cell>
          <cell r="B2075" t="str">
            <v>PLAYGROUND-BRINQUEDOS DE MADEIRA-BALANÇA DUPLA - COLOCADO BASES LATERAIS EM "X"</v>
          </cell>
          <cell r="C2075" t="str">
            <v>Un</v>
          </cell>
          <cell r="D2075">
            <v>2362.34</v>
          </cell>
        </row>
        <row r="2076">
          <cell r="A2076">
            <v>79828</v>
          </cell>
          <cell r="B2076" t="str">
            <v>PLAYGROUND-BRINQUEDOS DE MADEIRA-ESCADA HORIZONTAL - COLOCADO</v>
          </cell>
          <cell r="C2076" t="str">
            <v>Un</v>
          </cell>
          <cell r="D2076">
            <v>1570.92</v>
          </cell>
        </row>
        <row r="2077">
          <cell r="A2077">
            <v>79840</v>
          </cell>
          <cell r="B2077" t="str">
            <v>APARELHOS DE GINÁSTICA DE MADEIRA - BARRA DUPLA EM DOIS NÍVEIS - COLOCADO</v>
          </cell>
          <cell r="C2077" t="str">
            <v>Un</v>
          </cell>
          <cell r="D2077">
            <v>1311.4</v>
          </cell>
        </row>
        <row r="2078">
          <cell r="A2078">
            <v>79841</v>
          </cell>
          <cell r="B2078" t="str">
            <v>APARELHOS DE GINÁSTICA DE MADEIRA - BARRA SIMPLES COLOCADO</v>
          </cell>
          <cell r="C2078" t="str">
            <v>Un</v>
          </cell>
          <cell r="D2078">
            <v>1289.3699999999999</v>
          </cell>
        </row>
        <row r="2079">
          <cell r="A2079">
            <v>79842</v>
          </cell>
          <cell r="B2079" t="str">
            <v>APARELHOS DE GINÁSTICA DE MADEIRA - BARRAS PARALELAS COLOCADO</v>
          </cell>
          <cell r="C2079" t="str">
            <v>Un</v>
          </cell>
          <cell r="D2079">
            <v>1252.72</v>
          </cell>
        </row>
        <row r="2080">
          <cell r="A2080">
            <v>79843</v>
          </cell>
          <cell r="B2080" t="str">
            <v>SURF DUPLO CONJUGADO (EXERCITADOR P/ IDOSOS) MONTADO - SEM INSTALAÇÃO</v>
          </cell>
          <cell r="C2080" t="str">
            <v>Un</v>
          </cell>
          <cell r="D2080">
            <v>2423.5100000000002</v>
          </cell>
        </row>
        <row r="2081">
          <cell r="A2081">
            <v>79844</v>
          </cell>
          <cell r="B2081" t="str">
            <v>ROTAÇÃO DIAGONAL DUPLA- APARELHO DUPLO CONJUGADO ( EXERCITADOR P/ IDOSOS) MONTADO - SEM INSTALAÇÃO</v>
          </cell>
          <cell r="C2081" t="str">
            <v>Un</v>
          </cell>
          <cell r="D2081">
            <v>1995.57</v>
          </cell>
        </row>
        <row r="2082">
          <cell r="A2082">
            <v>79845</v>
          </cell>
          <cell r="B2082" t="str">
            <v>MULTI EXERCITADOR CONJUGADO COM 6 FUNÇÕES  (EXERCITADOR P/ IDOSOS) MONTADO - SEM INSTALAÇÃO</v>
          </cell>
          <cell r="C2082" t="str">
            <v>Un</v>
          </cell>
          <cell r="D2082">
            <v>7100.04</v>
          </cell>
        </row>
        <row r="2083">
          <cell r="A2083">
            <v>79846</v>
          </cell>
          <cell r="B2083" t="str">
            <v>SIMULADOR DE CAVALGADA DUPLO  (EXERCITADOR P/ IDOSOS) MONTADO - SEM INSTALAÇÃO</v>
          </cell>
          <cell r="C2083" t="str">
            <v>Un</v>
          </cell>
          <cell r="D2083">
            <v>4325.0200000000004</v>
          </cell>
        </row>
        <row r="2084">
          <cell r="A2084">
            <v>79847</v>
          </cell>
          <cell r="B2084" t="str">
            <v>SIMULADOR DE CAVALGADA TRIPLO  (EXERCITADOR P/ IDOSOS) MONTADO - SEM INSTALAÇÃO</v>
          </cell>
          <cell r="C2084" t="str">
            <v>Un</v>
          </cell>
          <cell r="D2084">
            <v>5091.9799999999996</v>
          </cell>
        </row>
        <row r="2085">
          <cell r="A2085">
            <v>79848</v>
          </cell>
          <cell r="B2085" t="str">
            <v>ALONGADOR COM 3 ALTURAS CONJUGADO  (EXERCITADOR P/ IDOSOS) MONTADO - SEM INSTALAÇÃO</v>
          </cell>
          <cell r="C2085" t="str">
            <v>Un</v>
          </cell>
          <cell r="D2085">
            <v>2706.25</v>
          </cell>
        </row>
        <row r="2086">
          <cell r="A2086">
            <v>79849</v>
          </cell>
          <cell r="B2086" t="str">
            <v>PRESSÃO DE PERNAS TRIPLO  CONJUGADO  (EXERCITADOR P/ IDOSOS) MONTADO - SEM INSTALAÇÃO</v>
          </cell>
          <cell r="C2086" t="str">
            <v>Un</v>
          </cell>
          <cell r="D2086">
            <v>3954.59</v>
          </cell>
        </row>
        <row r="2087">
          <cell r="A2087">
            <v>79850</v>
          </cell>
          <cell r="B2087" t="str">
            <v>REMADA SENTADA  (EXERCITADOR P/ IDOSOS) MONTADO - SEM INSTALAÇÃO</v>
          </cell>
          <cell r="C2087" t="str">
            <v>Un</v>
          </cell>
          <cell r="D2087">
            <v>2288.48</v>
          </cell>
        </row>
        <row r="2088">
          <cell r="A2088">
            <v>79851</v>
          </cell>
          <cell r="B2088" t="str">
            <v>SIMULADOR DE CAMINHADA DUPLO  CONJUGADO  (EXERCITADOR P/ IDOSOS) MONTADO - SEM INSTALAÇÃO</v>
          </cell>
          <cell r="C2088" t="str">
            <v>Un</v>
          </cell>
          <cell r="D2088">
            <v>4124.33</v>
          </cell>
        </row>
        <row r="2089">
          <cell r="A2089">
            <v>79852</v>
          </cell>
          <cell r="B2089" t="str">
            <v>SIMULADOR DE CAMINHADA TRIPLO CONJUGADO  (EXERCITADOR P/ IDOSOS) MONTADO - SEM INSTALAÇÃO</v>
          </cell>
          <cell r="C2089" t="str">
            <v>Un</v>
          </cell>
          <cell r="D2089">
            <v>5775.28</v>
          </cell>
        </row>
        <row r="2090">
          <cell r="A2090">
            <v>79853</v>
          </cell>
          <cell r="B2090" t="str">
            <v>ROTAÇÃO VERTICAL DUPLO  (EXERCITADOR P/ IDOSOS) MONTADO - SEM INSTALAÇÃO</v>
          </cell>
          <cell r="C2090" t="str">
            <v>Un</v>
          </cell>
          <cell r="D2090">
            <v>1278.57</v>
          </cell>
        </row>
        <row r="2091">
          <cell r="A2091">
            <v>79854</v>
          </cell>
          <cell r="B2091" t="str">
            <v>ROTAÇÃO VERTICAL TRIPLO CONJUGADO (EXERCITADOR P/ IDOSOS) MONTADO - SEM INSTALAÇÃO</v>
          </cell>
          <cell r="C2091" t="str">
            <v>Un</v>
          </cell>
          <cell r="D2091">
            <v>1687.98</v>
          </cell>
        </row>
        <row r="2092">
          <cell r="A2092">
            <v>79855</v>
          </cell>
          <cell r="B2092" t="str">
            <v>ESQUI DUPLO CONJUGADO (EXERCITADOR P/ IDOSOS) MONTADO - SEM INSTALAÇÃO</v>
          </cell>
          <cell r="C2092" t="str">
            <v>Un</v>
          </cell>
          <cell r="D2092">
            <v>5298.49</v>
          </cell>
        </row>
        <row r="2093">
          <cell r="A2093">
            <v>79856</v>
          </cell>
          <cell r="B2093" t="str">
            <v>ESQUI TRIPLO CONJUGADO (EXERCITADOR P/ IDOSOS) MONTADO - SEM INSTALAÇÃO</v>
          </cell>
          <cell r="C2093" t="str">
            <v>Un</v>
          </cell>
          <cell r="D2093">
            <v>7453.66</v>
          </cell>
        </row>
        <row r="2094">
          <cell r="A2094">
            <v>79857</v>
          </cell>
          <cell r="B2094" t="str">
            <v>BICICLETA DE CADEIRA INDIVIDUAL (EXERCITADOR P/ IDOSOS) MONTADO - SEM INSTALAÇÃO</v>
          </cell>
          <cell r="C2094" t="str">
            <v>Un</v>
          </cell>
          <cell r="D2094">
            <v>1932.39</v>
          </cell>
        </row>
        <row r="2095">
          <cell r="A2095">
            <v>79858</v>
          </cell>
          <cell r="B2095" t="str">
            <v>BICICLETA DE CADEIRA TRIPLA (EXERCITADOR P/ IDOSOS) MONTADO - SEM INSTALAÇÃO</v>
          </cell>
          <cell r="C2095" t="str">
            <v>Un</v>
          </cell>
          <cell r="D2095">
            <v>5303.04</v>
          </cell>
        </row>
        <row r="2096">
          <cell r="A2096">
            <v>79859</v>
          </cell>
          <cell r="B2096" t="str">
            <v>PUXADOR PEITORAL DUPLO STAR (EXERCITADOR P/ IDOSOS) MONTADO - SEM INSTALAÇÃO</v>
          </cell>
          <cell r="C2096" t="str">
            <v>Un</v>
          </cell>
          <cell r="D2096">
            <v>3733.64</v>
          </cell>
        </row>
        <row r="2097">
          <cell r="A2097">
            <v>79860</v>
          </cell>
          <cell r="B2097" t="str">
            <v>TWIST TRIPLO (EXERCITADOR P/ IDOSOS) MONTADO - SEM INSTALAÇÃO</v>
          </cell>
          <cell r="C2097" t="str">
            <v>Un</v>
          </cell>
          <cell r="D2097">
            <v>2867.41</v>
          </cell>
        </row>
        <row r="2098">
          <cell r="A2098">
            <v>79861</v>
          </cell>
          <cell r="B2098" t="str">
            <v>PLACA ORIENTADORA VERTICAL  (EXERCITADOR P/ IDOSOS) 2000X1000 MONTADO - SEM INSTALAÇÃO</v>
          </cell>
          <cell r="C2098" t="str">
            <v>Un</v>
          </cell>
          <cell r="D2098">
            <v>3251.87</v>
          </cell>
        </row>
        <row r="2099">
          <cell r="A2099">
            <v>79862</v>
          </cell>
          <cell r="B2099" t="str">
            <v>LIXEIRA DUPLA  (EXERCITADOR P/ IDOSOS) MONTADO - SEM INSTALAÇÃO</v>
          </cell>
          <cell r="C2099" t="str">
            <v>Un</v>
          </cell>
          <cell r="D2099">
            <v>1116.02</v>
          </cell>
        </row>
        <row r="2100">
          <cell r="A2100">
            <v>82000</v>
          </cell>
          <cell r="B2100" t="str">
            <v>SONDAGENS</v>
          </cell>
          <cell r="D2100" t="str">
            <v>.</v>
          </cell>
        </row>
        <row r="2101">
          <cell r="A2101">
            <v>82030</v>
          </cell>
          <cell r="B2101" t="str">
            <v>MATERIAIS E EQUIPAMENTOS PARA SONDAGEM</v>
          </cell>
          <cell r="C2101" t="str">
            <v>VB</v>
          </cell>
          <cell r="D2101">
            <v>5.41</v>
          </cell>
        </row>
        <row r="2102">
          <cell r="A2102">
            <v>84000</v>
          </cell>
          <cell r="B2102" t="str">
            <v>DIVERSOS</v>
          </cell>
          <cell r="D2102" t="str">
            <v>.</v>
          </cell>
        </row>
        <row r="2103">
          <cell r="A2103">
            <v>84001</v>
          </cell>
          <cell r="B2103" t="str">
            <v>ÁGUA - FORNECIMENTO EM CARRO PIPA PARTICULAR DE 6000 L OBS.: ÁGUA POTÁVEL - PREÇO "A RETIRAR" NA SABESP</v>
          </cell>
          <cell r="C2103" t="str">
            <v>M3</v>
          </cell>
          <cell r="D2103">
            <v>57.21</v>
          </cell>
        </row>
        <row r="2104">
          <cell r="A2104">
            <v>84002</v>
          </cell>
          <cell r="B2104" t="str">
            <v>ÁGUA DE REÚSO - SABESP (PREÇO PARA EMPRESAS PRIVADAS) OBS.: PREÇO "A RETIRAR" NA SABESP</v>
          </cell>
          <cell r="C2104" t="str">
            <v>M3</v>
          </cell>
          <cell r="D2104">
            <v>2.1800000000000002</v>
          </cell>
        </row>
        <row r="2105">
          <cell r="A2105">
            <v>84003</v>
          </cell>
          <cell r="B2105" t="str">
            <v>ÁGUA POTÁVEL - FORNECIMENTO EM CAMINHÃO TANQUE CAM. 10.000 L -EMPR. QUE FORN. NO MUNICÍPIO (P/CONSTRUTORA)</v>
          </cell>
          <cell r="C2105" t="str">
            <v>M3</v>
          </cell>
          <cell r="D2105">
            <v>36.11</v>
          </cell>
        </row>
        <row r="2106">
          <cell r="A2106">
            <v>84005</v>
          </cell>
          <cell r="B2106" t="str">
            <v>APARELHO DE APOIO DE NEOPRENE FRETADO (NÃO INSTALADO)</v>
          </cell>
          <cell r="C2106" t="str">
            <v>Dm3</v>
          </cell>
          <cell r="D2106">
            <v>132.88</v>
          </cell>
        </row>
        <row r="2107">
          <cell r="A2107">
            <v>84006</v>
          </cell>
          <cell r="B2107" t="str">
            <v>APARELHO DE APOIO DE NEOPRENE SIMPLES (NÃO INSTALADO)</v>
          </cell>
          <cell r="C2107" t="str">
            <v>Dm3</v>
          </cell>
          <cell r="D2107">
            <v>77.849999999999994</v>
          </cell>
        </row>
        <row r="2108">
          <cell r="A2108">
            <v>84009</v>
          </cell>
          <cell r="B2108" t="str">
            <v>ELETRODO AWS E 6010 DE 4MM (5/32")</v>
          </cell>
          <cell r="C2108" t="str">
            <v>Kg</v>
          </cell>
          <cell r="D2108">
            <v>59.13</v>
          </cell>
        </row>
        <row r="2109">
          <cell r="A2109">
            <v>84010</v>
          </cell>
          <cell r="B2109" t="str">
            <v>FOTO COLORIDA 10 X15 CM - REVELAÇÃO DE FOTO DIGITAL</v>
          </cell>
          <cell r="C2109" t="str">
            <v>Un</v>
          </cell>
          <cell r="D2109">
            <v>3.34</v>
          </cell>
        </row>
        <row r="2110">
          <cell r="A2110">
            <v>84011</v>
          </cell>
          <cell r="B2110" t="str">
            <v>CIMENTO ASFÁLTICO P/ REJUNTAMENTO DE MANILHAS (ASFALTO DESTILADO MODIFICADO COM ADITIVOS ESPECIAIS)</v>
          </cell>
          <cell r="C2110" t="str">
            <v>Kg</v>
          </cell>
          <cell r="D2110">
            <v>13.2</v>
          </cell>
        </row>
        <row r="2111">
          <cell r="A2111">
            <v>84020</v>
          </cell>
          <cell r="B2111" t="str">
            <v>MANGUEIRA PLÁSTICA FLEXÍVEL D = 1/2" - ESP = 2MM - CRISTAL</v>
          </cell>
          <cell r="C2111" t="str">
            <v>M</v>
          </cell>
          <cell r="D2111">
            <v>5.12</v>
          </cell>
        </row>
        <row r="2112">
          <cell r="A2112">
            <v>84021</v>
          </cell>
          <cell r="B2112" t="str">
            <v>MANGUEIRA FLEXÍVEL 3" - TRANSPARENTE COM ESPIRAL LARANJA -  PARA SUCÇÃO DE DESCARGA DE ÁGUA</v>
          </cell>
          <cell r="C2112" t="str">
            <v>M</v>
          </cell>
          <cell r="D2112">
            <v>95.68</v>
          </cell>
        </row>
        <row r="2113">
          <cell r="A2113">
            <v>84082</v>
          </cell>
          <cell r="B2113" t="str">
            <v>CÓPIA XEROX EM TAMANHO OFÍCIO UMA FACE (PRETO/BRANCO) (PREÇO UNITÁRIO P/ AQUISIÇÃO DE 10 CÓPIAS DO MESMO ORIGINAL)</v>
          </cell>
          <cell r="C2113" t="str">
            <v>Un</v>
          </cell>
          <cell r="D2113">
            <v>0.72</v>
          </cell>
        </row>
        <row r="2114">
          <cell r="A2114">
            <v>84083</v>
          </cell>
          <cell r="B2114" t="str">
            <v>CÓPIA XEROX EM TAMANHO OFÍCIO UMA FACE - COLORIDA (PREÇO UNITÁRIO P/ AQUISIÇÃO DE 10 CÓPIAS DO MESMO ORIGINAL)</v>
          </cell>
          <cell r="C2114" t="str">
            <v>Un</v>
          </cell>
          <cell r="D2114">
            <v>2.4700000000000002</v>
          </cell>
        </row>
        <row r="2115">
          <cell r="A2115">
            <v>84084</v>
          </cell>
          <cell r="B2115" t="str">
            <v>CÓPIA XEROX EM TAMANHO A3 UMA FACE - PRETO E BRANCO (PREÇO UNITÁRIO P/ AQUISIÇÃO DE 10 CÓPIAS DO MESMO ORIGINAL)</v>
          </cell>
          <cell r="C2115" t="str">
            <v>Un</v>
          </cell>
          <cell r="D2115">
            <v>1.07</v>
          </cell>
        </row>
        <row r="2116">
          <cell r="A2116">
            <v>84085</v>
          </cell>
          <cell r="B2116" t="str">
            <v>CÓPIA XEROX EM TAMANHO A3 UMA FACE - COLORIDA (PREÇO UNITÁRIO P/ AQUISIÇÃO DE 10 CÓPIAS DO MESMO ORIGINAL)</v>
          </cell>
          <cell r="C2116" t="str">
            <v>Un</v>
          </cell>
          <cell r="D2116">
            <v>5.41</v>
          </cell>
        </row>
        <row r="2117">
          <cell r="A2117">
            <v>84086</v>
          </cell>
          <cell r="B2117" t="str">
            <v>CÓPIA XEROX PRETO / BRANCO</v>
          </cell>
          <cell r="C2117" t="str">
            <v>M2</v>
          </cell>
          <cell r="D2117">
            <v>15.77</v>
          </cell>
        </row>
        <row r="2118">
          <cell r="A2118">
            <v>84088</v>
          </cell>
          <cell r="B2118" t="str">
            <v>PLOTAGEM EM PAPEL SULFITE - TAMANHO "A1" -  PRETO E BRANCO (594 x 841 MM) -  PLT</v>
          </cell>
          <cell r="C2118" t="str">
            <v>Un</v>
          </cell>
          <cell r="D2118">
            <v>10.119999999999999</v>
          </cell>
        </row>
        <row r="2119">
          <cell r="A2119">
            <v>84089</v>
          </cell>
          <cell r="B2119" t="str">
            <v>PLOTAGEM EM PAPEL SULFITE - TAMANHO "A0" -  PRETO E BRANCO (841 X 1184 MM) - PLT</v>
          </cell>
          <cell r="C2119" t="str">
            <v>Un</v>
          </cell>
          <cell r="D2119">
            <v>13.39</v>
          </cell>
        </row>
        <row r="2120">
          <cell r="A2120">
            <v>84090</v>
          </cell>
          <cell r="B2120" t="str">
            <v>PLOTAGEM EM PAPEL SULFITE - TAMANHO "A1" - COLORIDA (594 x 841 MM) - PLT</v>
          </cell>
          <cell r="C2120" t="str">
            <v>Un</v>
          </cell>
          <cell r="D2120">
            <v>14.26</v>
          </cell>
        </row>
        <row r="2121">
          <cell r="A2121">
            <v>84091</v>
          </cell>
          <cell r="B2121" t="str">
            <v>PLOTAGEM EM PAPEL SULFITE - TAMANHO "A0" - COLORIDA (841 X 1184 MM) - PLT</v>
          </cell>
          <cell r="C2121" t="str">
            <v>Un</v>
          </cell>
          <cell r="D2121">
            <v>19.29</v>
          </cell>
        </row>
        <row r="2122">
          <cell r="A2122">
            <v>84096</v>
          </cell>
          <cell r="B2122" t="str">
            <v>PASTA LUBRIFICANTE PARA TUBOS E CONEXÕES COM JUNTA ELÁSTICA (USO EM PVC, AÇO, POLIETILENO E OUTROS)</v>
          </cell>
          <cell r="C2122" t="str">
            <v>Kg</v>
          </cell>
          <cell r="D2122">
            <v>18.28</v>
          </cell>
        </row>
        <row r="2123">
          <cell r="A2123">
            <v>84102</v>
          </cell>
          <cell r="B2123" t="str">
            <v>EXPLOSIVO - 1" X 8" - TIPO EMULSÃO</v>
          </cell>
          <cell r="C2123" t="str">
            <v>Kg</v>
          </cell>
          <cell r="D2123">
            <v>14</v>
          </cell>
        </row>
        <row r="2124">
          <cell r="A2124">
            <v>84103</v>
          </cell>
          <cell r="B2124" t="str">
            <v>ESPOLETA COMUM - NÚMERO 08</v>
          </cell>
          <cell r="C2124" t="str">
            <v>Un</v>
          </cell>
          <cell r="D2124">
            <v>4.0599999999999996</v>
          </cell>
        </row>
        <row r="2125">
          <cell r="A2125">
            <v>84104</v>
          </cell>
          <cell r="B2125" t="str">
            <v>ESTOPIM SIMPLES</v>
          </cell>
          <cell r="C2125" t="str">
            <v>M</v>
          </cell>
          <cell r="D2125">
            <v>5.09</v>
          </cell>
        </row>
        <row r="2126">
          <cell r="A2126">
            <v>84110</v>
          </cell>
          <cell r="B2126" t="str">
            <v>MANCHETE DE BORRACHA (32X35X100)MM</v>
          </cell>
          <cell r="C2126" t="str">
            <v>Un</v>
          </cell>
          <cell r="D2126">
            <v>1.37</v>
          </cell>
        </row>
        <row r="2127">
          <cell r="A2127">
            <v>84201</v>
          </cell>
          <cell r="B2127" t="str">
            <v>FURO EM CONCRETO DIÂMETRO 3/8" - PROFUNDIDADE 15CM (UTILIZANDO MARTELETE ELÉTRICO COM BROCA DE VÍDEA) SEM MOBILIZAÇÃO</v>
          </cell>
          <cell r="C2127" t="str">
            <v>CM</v>
          </cell>
          <cell r="D2127">
            <v>0.53</v>
          </cell>
        </row>
        <row r="2128">
          <cell r="A2128">
            <v>84203</v>
          </cell>
          <cell r="B2128" t="str">
            <v>FURO EM CONCRETO DIÂMETRO 1/2" - PROFUNDIDADE 15CM (UTILIZANDO MARTELETE ELÉTRICO COM BROCA DE VÍDEA) SEM MOBILIZAÇÃO</v>
          </cell>
          <cell r="C2128" t="str">
            <v>CM</v>
          </cell>
          <cell r="D2128">
            <v>0.63</v>
          </cell>
        </row>
        <row r="2129">
          <cell r="A2129">
            <v>84205</v>
          </cell>
          <cell r="B2129" t="str">
            <v>FURO EM CONCRETO DIÂMETRO 5/8" - PROFUNDIDADE 15CM (UTILIZANDO MARTELETE ELÉTRICO COM BROCA DE VÍDEA) SEM MOBILIZAÇÃO</v>
          </cell>
          <cell r="C2129" t="str">
            <v>CM</v>
          </cell>
          <cell r="D2129">
            <v>0.85</v>
          </cell>
        </row>
        <row r="2130">
          <cell r="A2130">
            <v>84207</v>
          </cell>
          <cell r="B2130" t="str">
            <v>FURO EM CONCRETO DIÂMETRO 3/4" - PROFUNDIDADE 15CM (UTILIZANDO MARTELETE ELÉTRICO COM BROCA DE VÍDEA) SEM MOBILIZAÇÃO</v>
          </cell>
          <cell r="C2130" t="str">
            <v>CM</v>
          </cell>
          <cell r="D2130">
            <v>1.04</v>
          </cell>
        </row>
        <row r="2131">
          <cell r="A2131">
            <v>84209</v>
          </cell>
          <cell r="B2131" t="str">
            <v>FURO EM CONCRETO DIÂMETRO 1" - PROFUNDIDADE 15CM (UTILIZANDO MARTELETE ELÉTRICO COM BROCA DE VÍDEA) SEM MOBILIZAÇÃO</v>
          </cell>
          <cell r="C2131" t="str">
            <v>CM</v>
          </cell>
          <cell r="D2131">
            <v>1.57</v>
          </cell>
        </row>
        <row r="2132">
          <cell r="A2132">
            <v>84211</v>
          </cell>
          <cell r="B2132" t="str">
            <v>FURO EM CONCRETO DIÂMETRO 1.1/4" - PROFUNDIDADE 15CM (UTILIZANDO MARTELETE ELÉTRICO COM BROCA DE VÍDEA) SEM MOBILIZAÇÃO</v>
          </cell>
          <cell r="C2132" t="str">
            <v>CM</v>
          </cell>
          <cell r="D2132">
            <v>3.49</v>
          </cell>
        </row>
        <row r="2133">
          <cell r="A2133">
            <v>84213</v>
          </cell>
          <cell r="B2133" t="str">
            <v>FURO EM CONCRETO ARMADO DIÂMETRO 1.1/2" - PROFUNDIDADE 15CM (UTILIZANDO PERFURATRIZ ELÉTRICA C/ COROA DIAMANTADA) SEM MOBILIZAÇÃO</v>
          </cell>
          <cell r="C2133" t="str">
            <v>CM</v>
          </cell>
          <cell r="D2133">
            <v>3.78</v>
          </cell>
        </row>
        <row r="2134">
          <cell r="A2134">
            <v>84215</v>
          </cell>
          <cell r="B2134" t="str">
            <v>FURO EM CONCRETO ARMADO DIÂMETRO 2" - PROFUNDIDADE 15CM (UTILIZANDO PERFURATRIZ ELÉTRICA C/ COROA DIAMANTADA) SEM MOBILIZAÇÃO</v>
          </cell>
          <cell r="C2134" t="str">
            <v>CM</v>
          </cell>
          <cell r="D2134">
            <v>3.99</v>
          </cell>
        </row>
        <row r="2135">
          <cell r="A2135">
            <v>84217</v>
          </cell>
          <cell r="B2135" t="str">
            <v>FURO EM CONCRETO ARMADO DIÂMETRO 3" - PROFUNDIDADE 15CM (UTILIZANDO PERFURATRIZ ELÉTRICA C/ COROA DIAMANTADA) SEM MOBILIZAÇÃO</v>
          </cell>
          <cell r="C2135" t="str">
            <v>CM</v>
          </cell>
          <cell r="D2135">
            <v>3.95</v>
          </cell>
        </row>
        <row r="2136">
          <cell r="A2136">
            <v>84219</v>
          </cell>
          <cell r="B2136" t="str">
            <v>FURO EM CONCRETO ARMADO DIÂMETRO 4" - PROFUNDIDADE 15CM (UTILIZANDO PERFURATRIZ ELÉTRICA C/ COROA DIAMANTADA) SEM MOBILIZAÇÃO</v>
          </cell>
          <cell r="C2136" t="str">
            <v>CM</v>
          </cell>
          <cell r="D2136">
            <v>4.22</v>
          </cell>
        </row>
        <row r="2137">
          <cell r="A2137">
            <v>84221</v>
          </cell>
          <cell r="B2137" t="str">
            <v>FURO EM CONCRETO ARMADO DIÂMETRO 5" - PROFUNDIDADE 15CM (UTILIZANDO PERFURATRIZ ELÉTRICA C/ COROA DIAMANTADA) SEM MOBILIZAÇÃO</v>
          </cell>
          <cell r="C2137" t="str">
            <v>CM</v>
          </cell>
          <cell r="D2137">
            <v>4.7300000000000004</v>
          </cell>
        </row>
        <row r="2138">
          <cell r="A2138">
            <v>84223</v>
          </cell>
          <cell r="B2138" t="str">
            <v>FURO EM CONCRETO ARMADO DIÂMETRO 6" - PROFUNDIDADE 15CM (UTILIZANDO PERFURATRIZ ELÉTRICA C/ COROA DIAMANTADA) SEM MOBILIZAÇÃO</v>
          </cell>
          <cell r="C2138" t="str">
            <v>CM</v>
          </cell>
          <cell r="D2138">
            <v>5.29</v>
          </cell>
        </row>
        <row r="2139">
          <cell r="A2139">
            <v>84225</v>
          </cell>
          <cell r="B2139" t="str">
            <v>FURO EM CONCRETO ARMADO DIÂMETRO 8" - PROFUNDIDADE 15CM (UTILIZANDO PERFURATRIZ ELÉTRICA C/ COROA DIAMANTADA) SEM MOBILIZAÇÃO</v>
          </cell>
          <cell r="C2139" t="str">
            <v>CM</v>
          </cell>
          <cell r="D2139">
            <v>6.76</v>
          </cell>
        </row>
        <row r="2140">
          <cell r="A2140">
            <v>84510</v>
          </cell>
          <cell r="B2140" t="str">
            <v>BALDE PARA SINALIZAÇÃO VERMELHO (SEM SOQUETE-SEM LÂMPADA)</v>
          </cell>
          <cell r="C2140" t="str">
            <v>Un</v>
          </cell>
          <cell r="D2140">
            <v>6.4</v>
          </cell>
        </row>
        <row r="2141">
          <cell r="A2141">
            <v>84520</v>
          </cell>
          <cell r="B2141" t="str">
            <v>TELA TAPUME - EM POLIETILENO ESTIRADO P/ DEMARCAÇÃO DE OBRA COR LARANJA -  ROLO DE 1,20M LARG. X 50M COMPRIMENTO</v>
          </cell>
          <cell r="C2141" t="str">
            <v>M2</v>
          </cell>
          <cell r="D2141">
            <v>1.89</v>
          </cell>
        </row>
        <row r="2142">
          <cell r="A2142">
            <v>84530</v>
          </cell>
          <cell r="B2142" t="str">
            <v>DEFENSA METÁLICA SEMI-MALEÁVEL SIMPLES</v>
          </cell>
          <cell r="C2142" t="str">
            <v>M</v>
          </cell>
          <cell r="D2142">
            <v>397.7</v>
          </cell>
        </row>
        <row r="2143">
          <cell r="A2143">
            <v>85001</v>
          </cell>
          <cell r="B2143" t="str">
            <v>POSTO DE CONSUMO DE O2 OU AR OU VÁCUO OU N2O SOMENTE O APARELHO, SEM INSTALAÇÃO</v>
          </cell>
          <cell r="C2143" t="str">
            <v>Un</v>
          </cell>
          <cell r="D2143">
            <v>90.34</v>
          </cell>
        </row>
        <row r="2144">
          <cell r="A2144">
            <v>85002</v>
          </cell>
          <cell r="B2144" t="str">
            <v>ESTAÇÃO DE CHAMADA DE ENFERMEIRA. SOMENTE O APARELHO, SEM INSTALAÇÃO</v>
          </cell>
          <cell r="C2144" t="str">
            <v>Un</v>
          </cell>
          <cell r="D2144">
            <v>375.27</v>
          </cell>
        </row>
        <row r="2145">
          <cell r="A2145">
            <v>85003</v>
          </cell>
          <cell r="B2145" t="str">
            <v>PAINEL DE ALARME PARA O2 OU AR OU VÁCUO OU N2O SOMENTE O APARELHO, SEM INSTALAÇÃO</v>
          </cell>
          <cell r="C2145" t="str">
            <v>Un</v>
          </cell>
          <cell r="D2145">
            <v>567.48</v>
          </cell>
        </row>
        <row r="2146">
          <cell r="A2146">
            <v>86010</v>
          </cell>
          <cell r="B2146" t="str">
            <v>CONTROLE TECNOLÓGICO EM CONCRETO: VERIFICAÇÃO DA DOSAGEM (DOS.PRE.INF-REP.LAB-MED.AB.MOLD.CORP.PROV.ENS.ID=3,7,28DIA)</v>
          </cell>
          <cell r="C2146" t="str">
            <v>Un</v>
          </cell>
          <cell r="D2146">
            <v>2632.08</v>
          </cell>
        </row>
        <row r="2147">
          <cell r="A2147">
            <v>86020</v>
          </cell>
          <cell r="B2147" t="str">
            <v>CONTROLE TECNOLÓGICO EM CONCRETO - RUPTURA DE CORPOS DE PROVA - MOLDADOS PELO LABORATÓRIO</v>
          </cell>
          <cell r="C2147" t="str">
            <v>Un</v>
          </cell>
          <cell r="D2147">
            <v>20.22</v>
          </cell>
        </row>
        <row r="2148">
          <cell r="A2148">
            <v>86029</v>
          </cell>
          <cell r="B2148" t="str">
            <v>CONTROLE TECNOLÓGICO EM AÇO - VERIFICAÇÃO DE BITOLAS</v>
          </cell>
          <cell r="C2148" t="str">
            <v>Un</v>
          </cell>
          <cell r="D2148">
            <v>19.27</v>
          </cell>
        </row>
        <row r="2149">
          <cell r="A2149">
            <v>86030</v>
          </cell>
          <cell r="B2149" t="str">
            <v>CONTROLE TECNOLÓGICO EM AÇO - TRAÇÃO EM BARRAS</v>
          </cell>
          <cell r="C2149" t="str">
            <v>Un</v>
          </cell>
          <cell r="D2149">
            <v>65.319999999999993</v>
          </cell>
        </row>
        <row r="2150">
          <cell r="A2150">
            <v>86040</v>
          </cell>
          <cell r="B2150" t="str">
            <v>CONTROLE TECNOLÓGICO EM AÇO - DOBRAMENTO EM BARRAS</v>
          </cell>
          <cell r="C2150" t="str">
            <v>Un</v>
          </cell>
          <cell r="D2150">
            <v>17.38</v>
          </cell>
        </row>
        <row r="2151">
          <cell r="A2151">
            <v>86050</v>
          </cell>
          <cell r="B2151" t="str">
            <v>CONTROLE TECNOLÓGICO DE MATERIAIS: TRANSPORTE DE MOLDES DE CORPOS DE PROVA/OUTROS MATERIAIS (LAB P/OBRA E OBRA P/LAB)</v>
          </cell>
          <cell r="C2151" t="str">
            <v>Viagem</v>
          </cell>
          <cell r="D2151">
            <v>348.03</v>
          </cell>
        </row>
        <row r="2152">
          <cell r="A2152">
            <v>86060</v>
          </cell>
          <cell r="B2152" t="str">
            <v>CONTROLE TECNOLÓGICO EM CONCRETO: ENSAIO DE ESCLEROMETRIA EM 10 PONT/REG. C/16 TIROS POR PT.(10 PTS) C/MAT,MO,MOB,REL</v>
          </cell>
          <cell r="C2152" t="str">
            <v>Ensaio</v>
          </cell>
          <cell r="D2152">
            <v>2128.1799999999998</v>
          </cell>
        </row>
        <row r="2153">
          <cell r="A2153">
            <v>86070</v>
          </cell>
          <cell r="B2153" t="str">
            <v>CONTROLE TECNOLÓGICO EM CONCRETO: MOLDADOR DOS CORPOS DE PROVA PARA PERÍODO DE 4 HORAS (PERÍODO)</v>
          </cell>
          <cell r="C2153" t="str">
            <v>Período</v>
          </cell>
          <cell r="D2153">
            <v>229.89</v>
          </cell>
        </row>
        <row r="2154">
          <cell r="A2154">
            <v>86080</v>
          </cell>
          <cell r="B2154" t="str">
            <v>ENSAIO DE ISOLAÇÃO DE CABO DE MÉDIA TENSÃO</v>
          </cell>
          <cell r="C2154" t="str">
            <v>Un</v>
          </cell>
          <cell r="D2154">
            <v>3045.94</v>
          </cell>
        </row>
        <row r="2155">
          <cell r="A2155">
            <v>86081</v>
          </cell>
          <cell r="B2155" t="str">
            <v>ENSAIO DE ISOLAÇÃO DE TRANFORMADOR DE POTÊNCIA</v>
          </cell>
          <cell r="C2155" t="str">
            <v>Un</v>
          </cell>
          <cell r="D2155">
            <v>3043.36</v>
          </cell>
        </row>
        <row r="2156">
          <cell r="A2156">
            <v>86082</v>
          </cell>
          <cell r="B2156" t="str">
            <v>ENSAIO DE RELAÇÃO DE TRANSFORMAÇÃO EM TRANSFORMADOR DE POTÊNCIA</v>
          </cell>
          <cell r="C2156" t="str">
            <v>Un</v>
          </cell>
          <cell r="D2156">
            <v>2872.79</v>
          </cell>
        </row>
        <row r="2157">
          <cell r="A2157">
            <v>86083</v>
          </cell>
          <cell r="B2157" t="str">
            <v>ENSAIO DE RESISTÊNCIA DE ISOLAÇÃO DE CHAVE SECCIONADORA CLASSE 15KV</v>
          </cell>
          <cell r="C2157" t="str">
            <v>Un</v>
          </cell>
          <cell r="D2157">
            <v>3005.54</v>
          </cell>
        </row>
        <row r="2158">
          <cell r="A2158">
            <v>86084</v>
          </cell>
          <cell r="B2158" t="str">
            <v>PARAMETRIZAÇÃO DO RELÊ DE PROTEÇÃO INDIRETA DE DISJUNTOR EM MÉDIA TENSÃO</v>
          </cell>
          <cell r="C2158" t="str">
            <v>Un</v>
          </cell>
          <cell r="D2158">
            <v>1973.14</v>
          </cell>
        </row>
        <row r="2159">
          <cell r="A2159">
            <v>87000</v>
          </cell>
          <cell r="B2159" t="str">
            <v>SOLVENTES E PRODUTOS QUÍMICOS</v>
          </cell>
          <cell r="D2159" t="str">
            <v>.</v>
          </cell>
        </row>
        <row r="2160">
          <cell r="A2160">
            <v>87010</v>
          </cell>
          <cell r="B2160" t="str">
            <v>ACETILENO INCLUSIVE ACETONAGEM</v>
          </cell>
          <cell r="C2160" t="str">
            <v>Kg</v>
          </cell>
          <cell r="D2160">
            <v>88.83</v>
          </cell>
        </row>
        <row r="2161">
          <cell r="A2161">
            <v>87020</v>
          </cell>
          <cell r="B2161" t="str">
            <v>ÁCIDO MURIÁTICO (CLORÍDRICO) - SEM A BOMBONA</v>
          </cell>
          <cell r="C2161" t="str">
            <v>L</v>
          </cell>
          <cell r="D2161">
            <v>5.21</v>
          </cell>
        </row>
        <row r="2162">
          <cell r="A2162">
            <v>87030</v>
          </cell>
          <cell r="B2162" t="str">
            <v>AGUARRAZ - MINERAL</v>
          </cell>
          <cell r="C2162" t="str">
            <v>L</v>
          </cell>
          <cell r="D2162">
            <v>18.93</v>
          </cell>
        </row>
        <row r="2163">
          <cell r="A2163">
            <v>87040</v>
          </cell>
          <cell r="B2163" t="str">
            <v>OXIGÊNIO (SOMENTE A CARGA)</v>
          </cell>
          <cell r="C2163" t="str">
            <v>M3</v>
          </cell>
          <cell r="D2163">
            <v>13.5</v>
          </cell>
        </row>
        <row r="2164">
          <cell r="A2164">
            <v>87050</v>
          </cell>
          <cell r="B2164" t="str">
            <v>SOLVENTE PARA MATERIAIS BASE EPÓXI</v>
          </cell>
          <cell r="C2164" t="str">
            <v>L</v>
          </cell>
          <cell r="D2164">
            <v>40.57</v>
          </cell>
        </row>
        <row r="2165">
          <cell r="A2165">
            <v>87060</v>
          </cell>
          <cell r="B2165" t="str">
            <v>PERCLOROETILENO (FLUIDO DE LIMPEZA A SECO E  DESENGRAXE DE METAIS)</v>
          </cell>
          <cell r="C2165" t="str">
            <v>L</v>
          </cell>
          <cell r="D2165">
            <v>50.08</v>
          </cell>
        </row>
        <row r="2166">
          <cell r="A2166">
            <v>90000</v>
          </cell>
          <cell r="B2166" t="str">
            <v>EQUIPAMENTOS</v>
          </cell>
          <cell r="D2166" t="str">
            <v>.</v>
          </cell>
        </row>
        <row r="2167">
          <cell r="A2167">
            <v>94295</v>
          </cell>
          <cell r="B2167" t="str">
            <v>CARRO POPULAR 50% EM OPERAÇÃO</v>
          </cell>
          <cell r="C2167" t="str">
            <v>H</v>
          </cell>
          <cell r="D2167">
            <v>52</v>
          </cell>
        </row>
        <row r="2168">
          <cell r="A2168">
            <v>94298</v>
          </cell>
          <cell r="B2168" t="str">
            <v>VAN, TETO ALTO 50% EM OPERAÇÃO</v>
          </cell>
          <cell r="C2168" t="str">
            <v>H</v>
          </cell>
          <cell r="D2168">
            <v>85.18</v>
          </cell>
        </row>
        <row r="2169">
          <cell r="A2169">
            <v>94302</v>
          </cell>
          <cell r="B2169" t="str">
            <v>CARRO POPULAR À DISPOSIÇÃO</v>
          </cell>
          <cell r="C2169" t="str">
            <v>H</v>
          </cell>
          <cell r="D2169">
            <v>42.48</v>
          </cell>
        </row>
        <row r="2170">
          <cell r="A2170">
            <v>94323</v>
          </cell>
          <cell r="B2170" t="str">
            <v>VAN LONGO, TETO ALTO À DISPOSIÇÃO</v>
          </cell>
          <cell r="C2170" t="str">
            <v>H</v>
          </cell>
          <cell r="D2170">
            <v>64.319999999999993</v>
          </cell>
        </row>
        <row r="2171">
          <cell r="A2171">
            <v>94531</v>
          </cell>
          <cell r="B2171" t="str">
            <v>CÂMARA NOVA DE PNEU R13 165 - PARA CARRO DE PASSEIO</v>
          </cell>
          <cell r="C2171" t="str">
            <v>Un</v>
          </cell>
          <cell r="D2171">
            <v>81.56</v>
          </cell>
        </row>
        <row r="2172">
          <cell r="A2172">
            <v>95001</v>
          </cell>
          <cell r="B2172" t="str">
            <v>ELEVADOR DEFICIENTE FÍSICO - PERCURSO 3 M - 2 PARADAS 8 PASSAGEIROS - ACABAMENTO EM AÇO CARBONO - ELETROMECÂNICO</v>
          </cell>
          <cell r="C2172" t="str">
            <v>Un</v>
          </cell>
          <cell r="D2172">
            <v>155774.51999999999</v>
          </cell>
        </row>
        <row r="2173">
          <cell r="A2173">
            <v>95002</v>
          </cell>
          <cell r="B2173" t="str">
            <v>ELEVADOR DEFICIENTE FÍSICO - PERCURSO 6 M  - 3 PARADAS 8 PASSAGEIROS - ACABAMENTO EM AÇO CARBONO - ELETROMECÂNICO</v>
          </cell>
          <cell r="C2173" t="str">
            <v>Un</v>
          </cell>
          <cell r="D2173">
            <v>169959.48</v>
          </cell>
        </row>
        <row r="2174">
          <cell r="A2174">
            <v>95003</v>
          </cell>
          <cell r="B2174" t="str">
            <v>ELEVADOR DEFICIENTE FÍSICO - PERCURSO 9 M - 4 PARADAS 8 PASSAGEIROS - ACABAMENTO EM AÇO CARBONO - ELETROMECÂNICO</v>
          </cell>
          <cell r="C2174" t="str">
            <v>Un</v>
          </cell>
          <cell r="D2174">
            <v>177511.81</v>
          </cell>
        </row>
        <row r="2175">
          <cell r="A2175">
            <v>95004</v>
          </cell>
          <cell r="B2175" t="str">
            <v>ELEVADOR DEFICIENTE FÍSICO - PERCURSO 12 M - 5 PARADAS 8 PASSAGEIROS - ACABAMENTO EM AÇO CARBONO - ELETROMECÂNICO</v>
          </cell>
          <cell r="C2175" t="str">
            <v>Un</v>
          </cell>
          <cell r="D2175">
            <v>192994.75</v>
          </cell>
        </row>
        <row r="2176">
          <cell r="A2176">
            <v>95010</v>
          </cell>
          <cell r="B2176" t="str">
            <v>BROCA DE WIDIA D=  1/2" - COMPRIMENTO ÚTIL= 10 CM C/ ENCAIXE SDS-PLUS ( DIÂMETRO 13 MM - COMPR. ÚTIL 100 MM)</v>
          </cell>
          <cell r="C2176" t="str">
            <v>Un</v>
          </cell>
          <cell r="D2176">
            <v>40.56</v>
          </cell>
        </row>
        <row r="2177">
          <cell r="A2177">
            <v>95014</v>
          </cell>
          <cell r="B2177" t="str">
            <v>BROCA (COROA + CÁLICE) DENTADA DIAMANTADA - DIÂMETRO=20MM (3/4")</v>
          </cell>
          <cell r="C2177" t="str">
            <v>Un</v>
          </cell>
          <cell r="D2177">
            <v>320.77</v>
          </cell>
        </row>
        <row r="2178">
          <cell r="A2178">
            <v>95021</v>
          </cell>
          <cell r="B2178" t="str">
            <v>CONJUNTO MOTOR BOMBA 1/2 HP OU CV-20MCA-VAZÃO 1M3/H-TRIF. P/ BOMBEAMENTO DE ÁGUA POTÁVEL - TIPO DARKA MOD. CA2</v>
          </cell>
          <cell r="C2178" t="str">
            <v>Un</v>
          </cell>
          <cell r="D2178">
            <v>1426.26</v>
          </cell>
        </row>
        <row r="2179">
          <cell r="A2179">
            <v>95022</v>
          </cell>
          <cell r="B2179" t="str">
            <v>CONJUNTO MOTOR BOMBA 3/4 HP OU CV-22,3MCA-VAZÃO 3M3/H-TRIF. P/ BOMBEAMENTO DE ÁGUA POTÁVEL - TIPO DARKA MOD. CA3</v>
          </cell>
          <cell r="C2179" t="str">
            <v>Un</v>
          </cell>
          <cell r="D2179">
            <v>1728.05</v>
          </cell>
        </row>
        <row r="2180">
          <cell r="A2180">
            <v>95023</v>
          </cell>
          <cell r="B2180" t="str">
            <v>CONJUNTO MOTOR BOMBA 1 HP OU CV- 25,3MCA-VAZÃO 3M3/H-TRIF. P/ BOMBEAMENTO DE ÁGUA POTÁVEL - TIPO DARKA MOD. CA4</v>
          </cell>
          <cell r="C2180" t="str">
            <v>Un</v>
          </cell>
          <cell r="D2180">
            <v>1779</v>
          </cell>
        </row>
        <row r="2181">
          <cell r="A2181">
            <v>95026</v>
          </cell>
          <cell r="B2181" t="str">
            <v>CONJUNTO MOTOR BOMBA 2 HP OU CV- 33MCA-VAZÃO 6M3/H-TRIF. P/ BOMBEAMENTO DE ÁGUA POTÁVEL - TIPO DARKA MOD. CH6</v>
          </cell>
          <cell r="C2181" t="str">
            <v>Un</v>
          </cell>
          <cell r="D2181">
            <v>2478.25</v>
          </cell>
        </row>
        <row r="2182">
          <cell r="A2182">
            <v>95028</v>
          </cell>
          <cell r="B2182" t="str">
            <v>CONJUNTO MOTOR BOMBA 3 HP OU CV- 36,5MCA-VAZÃO 6M3/H-TRIF. P/ BOMBEAMENTO DE ÁGUA POTÁVEL - TIPO DARKA MOD. CH7</v>
          </cell>
          <cell r="C2182" t="str">
            <v>Un</v>
          </cell>
          <cell r="D2182">
            <v>2519.4699999999998</v>
          </cell>
        </row>
        <row r="2183">
          <cell r="A2183">
            <v>95030</v>
          </cell>
          <cell r="B2183" t="str">
            <v>CONJUNTO MOTOR BOMBA 4 HP OU CV- 45MCA -VAZÃO 6M3/H-TRIF. P/ BOMBEAMENTO DE ÁGUA POTÁVEL - TIPO DARKA MOD. CH8</v>
          </cell>
          <cell r="C2183" t="str">
            <v>Un</v>
          </cell>
          <cell r="D2183">
            <v>3504.25</v>
          </cell>
        </row>
        <row r="2184">
          <cell r="A2184">
            <v>95032</v>
          </cell>
          <cell r="B2184" t="str">
            <v>CONJUNTO MOTOR BOMBA 5 HP OU CV- 53MCA -VAZÃO 6M3/H-TRIF. P/ BOMBEAMENTO DE ÁGUA POTÁVEL - TIPO DARKA MOD. CH9</v>
          </cell>
          <cell r="C2184" t="str">
            <v>Un</v>
          </cell>
          <cell r="D2184">
            <v>4163.8900000000003</v>
          </cell>
        </row>
        <row r="2185">
          <cell r="A2185">
            <v>95033</v>
          </cell>
          <cell r="B2185" t="str">
            <v>CONJUNTO MOTOR-BOMBA 80M3/H, 20MCA, 7,5CV, 3500 RPM, 220/380V, TRIFÁSICO</v>
          </cell>
          <cell r="C2185" t="str">
            <v>Un</v>
          </cell>
          <cell r="D2185">
            <v>9059.42</v>
          </cell>
        </row>
        <row r="2186">
          <cell r="A2186">
            <v>95034</v>
          </cell>
          <cell r="B2186" t="str">
            <v>CONJUNTO MOTOR BOMBA 112M3/H, 20MCA, 10CV, 3500 RPM, 220/380V, TRIFÁSICO</v>
          </cell>
          <cell r="C2186" t="str">
            <v>Un</v>
          </cell>
          <cell r="D2186">
            <v>8119.78</v>
          </cell>
        </row>
        <row r="2187">
          <cell r="A2187">
            <v>95035</v>
          </cell>
          <cell r="B2187" t="str">
            <v>CONJUNTO MOTOR BOMBA 160M3/H, 20MCA, 15CV, 1750 RPM, 220/380V, TRIFÁSICO</v>
          </cell>
          <cell r="C2187" t="str">
            <v>Un</v>
          </cell>
          <cell r="D2187">
            <v>12828.28</v>
          </cell>
        </row>
        <row r="2188">
          <cell r="A2188">
            <v>95036</v>
          </cell>
          <cell r="B2188" t="str">
            <v>CONJUNTO MOTOR BOMBA 240M3/H, 20MCA, 20CV, 1750 RPM, 220/380V, TRIFÁSICO</v>
          </cell>
          <cell r="C2188" t="str">
            <v>Un</v>
          </cell>
          <cell r="D2188">
            <v>16010.75</v>
          </cell>
        </row>
        <row r="2189">
          <cell r="A2189">
            <v>95037</v>
          </cell>
          <cell r="B2189" t="str">
            <v>CONJUNTO MOTOR BOMBA 270M3/H, 20MCA, 25CV, 1750 RPM, 220/380V, TRIFÁSICO</v>
          </cell>
          <cell r="C2189" t="str">
            <v>Un</v>
          </cell>
          <cell r="D2189">
            <v>21378.19</v>
          </cell>
        </row>
        <row r="2190">
          <cell r="A2190">
            <v>95070</v>
          </cell>
          <cell r="B2190" t="str">
            <v>AUTOCLAVE - CAPACIDADE 54 LITROS (SEM ACESSÓRIOS)</v>
          </cell>
          <cell r="C2190" t="str">
            <v>Un</v>
          </cell>
          <cell r="D2190">
            <v>22561.91</v>
          </cell>
        </row>
        <row r="2191">
          <cell r="A2191">
            <v>95100</v>
          </cell>
          <cell r="B2191" t="str">
            <v>SERRA DIAMANTADA P/ CONCRETO/PISO - 450MM - C/ FURO DE 25MM (P/ SER UTILIZADA EM SERRA CIRCULAR C/ 13 CM PROFUNDIDADE)</v>
          </cell>
          <cell r="C2191" t="str">
            <v>Un</v>
          </cell>
          <cell r="D2191">
            <v>975.07</v>
          </cell>
        </row>
        <row r="2192">
          <cell r="A2192">
            <v>95153</v>
          </cell>
          <cell r="B2192" t="str">
            <v>BROCA OCA DE SONDAGEM COROA AX DIAMANTADA IMPREGNADA</v>
          </cell>
          <cell r="C2192" t="str">
            <v>Un</v>
          </cell>
          <cell r="D2192">
            <v>676.42</v>
          </cell>
        </row>
        <row r="2193">
          <cell r="A2193">
            <v>95154</v>
          </cell>
          <cell r="B2193" t="str">
            <v>BROCA OCA DE SONDAGEM COROA BX DIAMANTADA IMPREGNADA</v>
          </cell>
          <cell r="C2193" t="str">
            <v>Un</v>
          </cell>
          <cell r="D2193">
            <v>901.65</v>
          </cell>
        </row>
        <row r="2194">
          <cell r="A2194">
            <v>95155</v>
          </cell>
          <cell r="B2194" t="str">
            <v>BROCA OCA DE SONDAGEM COROA NX DIAMANTADA IMPREGNADA</v>
          </cell>
          <cell r="C2194" t="str">
            <v>Un</v>
          </cell>
          <cell r="D2194">
            <v>1232.6400000000001</v>
          </cell>
        </row>
        <row r="2195">
          <cell r="A2195">
            <v>95156</v>
          </cell>
          <cell r="B2195" t="str">
            <v>BROCA OCA DE SONDAGEM COROA HX DIAMANTADA IMPREGNADA</v>
          </cell>
          <cell r="C2195" t="str">
            <v>Un</v>
          </cell>
          <cell r="D2195">
            <v>2249.09</v>
          </cell>
        </row>
        <row r="2196">
          <cell r="A2196">
            <v>95170</v>
          </cell>
          <cell r="B2196" t="str">
            <v>FERRAMENTA DE CORTE - W.5/20X - WIRTGEN (CONJUNTO C/ 92 UN) (DENTE P/ FRESADORAS W100 / 1000L  / 1000C /  2000C)</v>
          </cell>
          <cell r="C2196" t="str">
            <v>CJ</v>
          </cell>
          <cell r="D2196">
            <v>4079.86</v>
          </cell>
        </row>
        <row r="2197">
          <cell r="A2197">
            <v>95171</v>
          </cell>
          <cell r="B2197" t="str">
            <v>PORTA DENTES (BITS) HT 11 R - WIRTGEN (CONJUNTO C/ 80 UN) PARA FRESADORAS W100 / 1000L  / 1000C /  2000C</v>
          </cell>
          <cell r="C2197" t="str">
            <v>CJ</v>
          </cell>
          <cell r="D2197">
            <v>38852.07</v>
          </cell>
        </row>
        <row r="2198">
          <cell r="A2198">
            <v>99001</v>
          </cell>
          <cell r="B2198" t="str">
            <v>ÁLCOOL COMBUSTÍVEL - PREÇO BOMBA</v>
          </cell>
          <cell r="C2198" t="str">
            <v>L</v>
          </cell>
          <cell r="D2198">
            <v>4.3</v>
          </cell>
        </row>
        <row r="2199">
          <cell r="A2199">
            <v>99002</v>
          </cell>
          <cell r="B2199" t="str">
            <v>GASOLINA COMUM - PREÇO BOMBA</v>
          </cell>
          <cell r="C2199" t="str">
            <v>L</v>
          </cell>
          <cell r="D2199">
            <v>5.39</v>
          </cell>
        </row>
        <row r="2200">
          <cell r="A2200">
            <v>99003</v>
          </cell>
          <cell r="B2200" t="str">
            <v>ÓLEO COMBUSTÍVEL BPF ( COM TAXA DE BOMBA )</v>
          </cell>
          <cell r="C2200" t="str">
            <v>L</v>
          </cell>
          <cell r="D2200">
            <v>5.54</v>
          </cell>
        </row>
        <row r="2201">
          <cell r="A2201">
            <v>99004</v>
          </cell>
          <cell r="B2201" t="str">
            <v>ÓLEO DIESEL - COMUM - PREÇO BOMBA</v>
          </cell>
          <cell r="C2201" t="str">
            <v>L</v>
          </cell>
          <cell r="D2201">
            <v>5.03</v>
          </cell>
        </row>
        <row r="2202">
          <cell r="A2202">
            <v>99005</v>
          </cell>
          <cell r="B2202" t="str">
            <v>ENERGIA ELÉTRICA</v>
          </cell>
          <cell r="C2202" t="str">
            <v>KWH</v>
          </cell>
          <cell r="D2202">
            <v>0.9</v>
          </cell>
        </row>
      </sheetData>
      <sheetData sheetId="12">
        <row r="1">
          <cell r="A1" t="str">
            <v>SECRETARIA DE MEIO AMBIENTE, INFRAESTRUTURA E LOGÍSTICA</v>
          </cell>
        </row>
        <row r="2">
          <cell r="A2" t="str">
            <v>DEPARTAMENTO DE ESTRADAS DE RODAGEM DO ESTADO DE SÃO PAULO</v>
          </cell>
        </row>
        <row r="4">
          <cell r="A4" t="str">
            <v>TABELA DE PREÇOS UNITÁRIOS NÃO DESONERADOS</v>
          </cell>
        </row>
        <row r="5">
          <cell r="A5" t="str">
            <v>Atendendo à Lei Federal nº 13.161 de 31/08/2015</v>
          </cell>
        </row>
        <row r="6">
          <cell r="A6" t="str">
            <v xml:space="preserve">                              Data de Referência: 30/06/2023</v>
          </cell>
        </row>
        <row r="9">
          <cell r="A9" t="str">
            <v>Subitem</v>
          </cell>
          <cell r="B9" t="str">
            <v>Descrição</v>
          </cell>
          <cell r="C9" t="str">
            <v>Unidade</v>
          </cell>
          <cell r="D9" t="str">
            <v>Preço Unitário</v>
          </cell>
        </row>
        <row r="10">
          <cell r="D10" t="str">
            <v>COM BDI</v>
          </cell>
        </row>
        <row r="11">
          <cell r="A11" t="str">
            <v>21.01.01</v>
          </cell>
          <cell r="B11" t="str">
            <v xml:space="preserve">SONDAGEM A PERCUSSAO ATE 15M                                                   </v>
          </cell>
          <cell r="C11" t="str">
            <v>m</v>
          </cell>
          <cell r="D11">
            <v>205.97</v>
          </cell>
        </row>
        <row r="12">
          <cell r="A12" t="str">
            <v>21.01.02</v>
          </cell>
          <cell r="B12" t="str">
            <v xml:space="preserve">SONDAGEM A PERC. ATE 15M LOC. ALAG.&lt;50CM                                       </v>
          </cell>
          <cell r="C12" t="str">
            <v>m</v>
          </cell>
          <cell r="D12">
            <v>227.11</v>
          </cell>
        </row>
        <row r="13">
          <cell r="A13" t="str">
            <v>21.01.03</v>
          </cell>
          <cell r="B13" t="str">
            <v xml:space="preserve">SONDAGEM A  PERCUSSAO DE 15 A 30M                                              </v>
          </cell>
          <cell r="C13" t="str">
            <v>m</v>
          </cell>
          <cell r="D13">
            <v>196.09</v>
          </cell>
        </row>
        <row r="14">
          <cell r="A14" t="str">
            <v>21.01.04</v>
          </cell>
          <cell r="B14" t="str">
            <v xml:space="preserve">SONDAGEM A PERC.15A30M LOC.ALAG.&lt;50CM                                          </v>
          </cell>
          <cell r="C14" t="str">
            <v>m</v>
          </cell>
          <cell r="D14">
            <v>267.60000000000002</v>
          </cell>
        </row>
        <row r="15">
          <cell r="A15" t="str">
            <v>21.01.05</v>
          </cell>
          <cell r="B15" t="str">
            <v xml:space="preserve">SONDAGEM PERCUSSAO SUPERIOR A 30M                                              </v>
          </cell>
          <cell r="C15" t="str">
            <v>m</v>
          </cell>
          <cell r="D15">
            <v>222.22</v>
          </cell>
        </row>
        <row r="16">
          <cell r="A16" t="str">
            <v>21.01.06</v>
          </cell>
          <cell r="B16" t="str">
            <v xml:space="preserve">SONDAGEM PERC.+30M LOC.ALAG.&lt;50CM                                              </v>
          </cell>
          <cell r="C16" t="str">
            <v>m</v>
          </cell>
          <cell r="D16">
            <v>303.20999999999998</v>
          </cell>
        </row>
        <row r="17">
          <cell r="A17" t="str">
            <v>21.01.07</v>
          </cell>
          <cell r="B17" t="str">
            <v xml:space="preserve">TAXA FIXA INSTALACAO SONDAGEM PERCUSSAO                                        </v>
          </cell>
          <cell r="C17" t="str">
            <v>un</v>
          </cell>
          <cell r="D17">
            <v>1756.3</v>
          </cell>
        </row>
        <row r="18">
          <cell r="A18" t="str">
            <v>21.01.08</v>
          </cell>
          <cell r="B18" t="str">
            <v xml:space="preserve">TAXA FIXA INSTALACAO SONDAGEM ROTATIVA                                         </v>
          </cell>
          <cell r="C18" t="str">
            <v>un</v>
          </cell>
          <cell r="D18">
            <v>5965.52</v>
          </cell>
        </row>
        <row r="19">
          <cell r="A19" t="str">
            <v>21.01.09</v>
          </cell>
          <cell r="B19" t="str">
            <v xml:space="preserve">TRANSPORTE DE EQUIPAMENTO DE SONDAGEM                                          </v>
          </cell>
          <cell r="C19" t="str">
            <v>km*equip</v>
          </cell>
          <cell r="D19">
            <v>17.86</v>
          </cell>
        </row>
        <row r="20">
          <cell r="A20" t="str">
            <v>21.01.10</v>
          </cell>
          <cell r="B20" t="str">
            <v xml:space="preserve">DESLOCAMENTO DE EQUIPAMENTO DE SONDAGEM                                        </v>
          </cell>
          <cell r="C20" t="str">
            <v>m</v>
          </cell>
          <cell r="D20">
            <v>12.74</v>
          </cell>
        </row>
        <row r="21">
          <cell r="A21" t="str">
            <v>21.01.11</v>
          </cell>
          <cell r="B21" t="str">
            <v xml:space="preserve">PLATAFORMA OU BANQUETA SOND.PERCUSSAO                                          </v>
          </cell>
          <cell r="C21" t="str">
            <v>equip</v>
          </cell>
          <cell r="D21">
            <v>2768.78</v>
          </cell>
        </row>
        <row r="22">
          <cell r="A22" t="str">
            <v>21.01.12</v>
          </cell>
          <cell r="B22" t="str">
            <v xml:space="preserve">PLATAFORMA OU BANQUETA P/ SOND. ROTATIVA                                       </v>
          </cell>
          <cell r="C22" t="str">
            <v>equip</v>
          </cell>
          <cell r="D22">
            <v>3051.03</v>
          </cell>
        </row>
        <row r="23">
          <cell r="A23" t="str">
            <v>21.01.14</v>
          </cell>
          <cell r="B23" t="str">
            <v xml:space="preserve">FLUTUANTE PARA SONDAGEM                                                        </v>
          </cell>
          <cell r="C23" t="str">
            <v>obra</v>
          </cell>
          <cell r="D23">
            <v>17685.96</v>
          </cell>
        </row>
        <row r="24">
          <cell r="A24" t="str">
            <v>21.01.15</v>
          </cell>
          <cell r="B24" t="str">
            <v xml:space="preserve">INSTAL.SONDAGEM PERCUSSAO S/ FLUTUANTE                                         </v>
          </cell>
          <cell r="C24" t="str">
            <v>sond</v>
          </cell>
          <cell r="D24">
            <v>2059.6</v>
          </cell>
        </row>
        <row r="25">
          <cell r="A25" t="str">
            <v>21.01.16</v>
          </cell>
          <cell r="B25" t="str">
            <v xml:space="preserve">INSTALACAO SONDAGEM ROTATIVA S/FLUTUANTE                                       </v>
          </cell>
          <cell r="C25" t="str">
            <v>sond</v>
          </cell>
          <cell r="D25">
            <v>5492.27</v>
          </cell>
        </row>
        <row r="26">
          <cell r="A26" t="str">
            <v>21.01.17</v>
          </cell>
          <cell r="B26" t="str">
            <v xml:space="preserve">SONDAGEM ROTATIVA SOLO 57,10MM (AX)                                            </v>
          </cell>
          <cell r="C26" t="str">
            <v>m</v>
          </cell>
          <cell r="D26">
            <v>365.73</v>
          </cell>
        </row>
        <row r="27">
          <cell r="A27" t="str">
            <v>21.01.18</v>
          </cell>
          <cell r="B27" t="str">
            <v xml:space="preserve">SONDAGEM ROTATIVA SOLO 73,00MM (BX)                                            </v>
          </cell>
          <cell r="C27" t="str">
            <v>m</v>
          </cell>
          <cell r="D27">
            <v>372.49</v>
          </cell>
        </row>
        <row r="28">
          <cell r="A28" t="str">
            <v>21.01.19</v>
          </cell>
          <cell r="B28" t="str">
            <v xml:space="preserve">SONDAGEM ROTATIVA SOLO 88,90MM (NX)                                            </v>
          </cell>
          <cell r="C28" t="str">
            <v>m</v>
          </cell>
          <cell r="D28">
            <v>501.17</v>
          </cell>
        </row>
        <row r="29">
          <cell r="A29" t="str">
            <v>21.01.20</v>
          </cell>
          <cell r="B29" t="str">
            <v xml:space="preserve">SONDAGEM ROTATIVA SOLO 114,30MM (HX)                                           </v>
          </cell>
          <cell r="C29" t="str">
            <v>m</v>
          </cell>
          <cell r="D29">
            <v>541.82000000000005</v>
          </cell>
        </row>
        <row r="30">
          <cell r="A30" t="str">
            <v>21.01.21</v>
          </cell>
          <cell r="B30" t="str">
            <v xml:space="preserve">SONDAGEM ROTATIVA ROCHA ALT.57,1MM (AX)                                        </v>
          </cell>
          <cell r="C30" t="str">
            <v>m</v>
          </cell>
          <cell r="D30">
            <v>732.69</v>
          </cell>
        </row>
        <row r="31">
          <cell r="A31" t="str">
            <v>21.01.22</v>
          </cell>
          <cell r="B31" t="str">
            <v xml:space="preserve">SONDAGEM ROTATIVA ROCHA ALT.73,0MM (BX)                                        </v>
          </cell>
          <cell r="C31" t="str">
            <v>m</v>
          </cell>
          <cell r="D31">
            <v>780.64</v>
          </cell>
        </row>
        <row r="32">
          <cell r="A32" t="str">
            <v>21.01.23</v>
          </cell>
          <cell r="B32" t="str">
            <v xml:space="preserve">SONDAGEM ROTATIVA ROCHA ALT.88,9MM (NX)                                        </v>
          </cell>
          <cell r="C32" t="str">
            <v>m</v>
          </cell>
          <cell r="D32">
            <v>846.6</v>
          </cell>
        </row>
        <row r="33">
          <cell r="A33" t="str">
            <v>21.01.24</v>
          </cell>
          <cell r="B33" t="str">
            <v xml:space="preserve">SONDAGEM ROTATIVA ROCHA ALT.114,3MM (HX)                                       </v>
          </cell>
          <cell r="C33" t="str">
            <v>m</v>
          </cell>
          <cell r="D33">
            <v>968.49</v>
          </cell>
        </row>
        <row r="34">
          <cell r="A34" t="str">
            <v>21.01.25</v>
          </cell>
          <cell r="B34" t="str">
            <v xml:space="preserve">SONDAGEM ROTATIVA ROCHA SA 57,10MM (AX)                                        </v>
          </cell>
          <cell r="C34" t="str">
            <v>m</v>
          </cell>
          <cell r="D34">
            <v>934.62</v>
          </cell>
        </row>
        <row r="35">
          <cell r="A35" t="str">
            <v>21.01.26</v>
          </cell>
          <cell r="B35" t="str">
            <v xml:space="preserve">SONDAGEM ROTATIVA ROCHA SA 73,00MM (BX)                                        </v>
          </cell>
          <cell r="C35" t="str">
            <v>m</v>
          </cell>
          <cell r="D35">
            <v>961.73</v>
          </cell>
        </row>
        <row r="36">
          <cell r="A36" t="str">
            <v>21.01.27</v>
          </cell>
          <cell r="B36" t="str">
            <v xml:space="preserve">SONDAGEM ROTATIVA ROCHA SA 88,9MM (NX)                                         </v>
          </cell>
          <cell r="C36" t="str">
            <v>m</v>
          </cell>
          <cell r="D36">
            <v>1110.71</v>
          </cell>
        </row>
        <row r="37">
          <cell r="A37" t="str">
            <v>21.01.28</v>
          </cell>
          <cell r="B37" t="str">
            <v xml:space="preserve">SONDAGEM ROTATIVA ROCHA SA 114,30MM (HX)                                       </v>
          </cell>
          <cell r="C37" t="str">
            <v>m</v>
          </cell>
          <cell r="D37">
            <v>1483.2</v>
          </cell>
        </row>
        <row r="38">
          <cell r="A38" t="str">
            <v>21.01.29</v>
          </cell>
          <cell r="B38" t="str">
            <v xml:space="preserve">SONDAGEM A TRADO PROFUNDIDADE ATE 5M                                           </v>
          </cell>
          <cell r="C38" t="str">
            <v>m</v>
          </cell>
          <cell r="D38">
            <v>152.16</v>
          </cell>
        </row>
        <row r="39">
          <cell r="A39" t="str">
            <v>21.01.30</v>
          </cell>
          <cell r="B39" t="str">
            <v xml:space="preserve">SONDAGEM A TRADO PROFUNDIDADE 5 A 10M                                          </v>
          </cell>
          <cell r="C39" t="str">
            <v>m</v>
          </cell>
          <cell r="D39">
            <v>186.56</v>
          </cell>
        </row>
        <row r="40">
          <cell r="A40" t="str">
            <v>21.02.01.01</v>
          </cell>
          <cell r="B40" t="str">
            <v xml:space="preserve">DETER. COORDENADAS COM GPS2 (CONTROLE BASICO) PRECISAO MINIMA DE 2 ORDEM.      </v>
          </cell>
          <cell r="C40" t="str">
            <v>un</v>
          </cell>
          <cell r="D40">
            <v>2874.47</v>
          </cell>
        </row>
        <row r="41">
          <cell r="A41" t="str">
            <v>21.02.01.02</v>
          </cell>
          <cell r="B41" t="str">
            <v xml:space="preserve">DETER. COORDENADAS COM GPS3 (CONTROLE BASICO) PRECISAO MINIMA DE 2 ORDEM.      </v>
          </cell>
          <cell r="C41" t="str">
            <v>un</v>
          </cell>
          <cell r="D41">
            <v>3007.89</v>
          </cell>
        </row>
        <row r="42">
          <cell r="A42" t="str">
            <v>21.02.02.01</v>
          </cell>
          <cell r="B42" t="str">
            <v xml:space="preserve">TRANSPORTE COORDENADAS ATRAVES DE POLIGONAIS CLASSE II P DA NBR 13.133         </v>
          </cell>
          <cell r="C42" t="str">
            <v>km</v>
          </cell>
          <cell r="D42">
            <v>2486.89</v>
          </cell>
        </row>
        <row r="43">
          <cell r="A43" t="str">
            <v>21.02.03.01</v>
          </cell>
          <cell r="B43" t="str">
            <v xml:space="preserve">IMPLANTACAO DE POLIGONAIS CLASSE III P DA NBR 13.133.                          </v>
          </cell>
          <cell r="C43" t="str">
            <v>km</v>
          </cell>
          <cell r="D43">
            <v>2230.66</v>
          </cell>
        </row>
        <row r="44">
          <cell r="A44" t="str">
            <v>21.02.04.01</v>
          </cell>
          <cell r="B44" t="str">
            <v xml:space="preserve">TRANSPORTE DE REFERENCIA DE NIVEL ATRAVES NIVELAMENTO GEOMETRICO 4 MM K.       </v>
          </cell>
          <cell r="C44" t="str">
            <v>km</v>
          </cell>
          <cell r="D44">
            <v>2501.5</v>
          </cell>
        </row>
        <row r="45">
          <cell r="A45" t="str">
            <v>21.02.05.01</v>
          </cell>
          <cell r="B45" t="str">
            <v xml:space="preserve">TRANSPORTE DE REFERENCIA DE NIVEL ATRAVES NIVELAMENTO GEOMETRICO CLASSE IN.    </v>
          </cell>
          <cell r="C45" t="str">
            <v>km</v>
          </cell>
          <cell r="D45">
            <v>1711.45</v>
          </cell>
        </row>
        <row r="46">
          <cell r="A46" t="str">
            <v>21.02.06.01</v>
          </cell>
          <cell r="B46" t="str">
            <v>LEV. PLANIALTIMETRICO E CADASTRAL, POLIGONAL CLASSE II PAC ESC. 1:500 ATE 1 HA.</v>
          </cell>
          <cell r="C46" t="str">
            <v>un</v>
          </cell>
          <cell r="D46">
            <v>5753.07</v>
          </cell>
        </row>
        <row r="47">
          <cell r="A47" t="str">
            <v>21.02.06.02</v>
          </cell>
          <cell r="B47" t="str">
            <v>LEV. PLANIALTIMETRICO E CADASTRAL, POLIGONAL CLASSE II PAC ESC. 1:1000 ATE 1HA.</v>
          </cell>
          <cell r="C47" t="str">
            <v>un</v>
          </cell>
          <cell r="D47">
            <v>5426.95</v>
          </cell>
        </row>
        <row r="48">
          <cell r="A48" t="str">
            <v>21.02.07.01</v>
          </cell>
          <cell r="B48" t="str">
            <v>LEV. PLANIALTIMETRICO E CADASTRAL, POLIGONAL CLASSE II PAC ESC. 1:500 ALEM 1HA.</v>
          </cell>
          <cell r="C48" t="str">
            <v>ha</v>
          </cell>
          <cell r="D48">
            <v>5465.92</v>
          </cell>
        </row>
        <row r="49">
          <cell r="A49" t="str">
            <v>21.02.07.02</v>
          </cell>
          <cell r="B49" t="str">
            <v xml:space="preserve">LEV. PLANIALTIMETRICO E CADASTRAL, POLIGONAL CLASSE II PAC ESC.1:1000 ALEM 1HA </v>
          </cell>
          <cell r="C49" t="str">
            <v>ha</v>
          </cell>
          <cell r="D49">
            <v>4939.76</v>
          </cell>
        </row>
        <row r="50">
          <cell r="A50" t="str">
            <v>21.02.08.01</v>
          </cell>
          <cell r="B50" t="str">
            <v xml:space="preserve">LEV. PLANIALTIMETRICO DE FAVELAS COM AREA ATE 2000 M2 C/POLIG. AUXILIAR        </v>
          </cell>
          <cell r="C50" t="str">
            <v>un</v>
          </cell>
          <cell r="D50">
            <v>4.7300000000000004</v>
          </cell>
        </row>
        <row r="51">
          <cell r="A51" t="str">
            <v>21.02.09.01</v>
          </cell>
          <cell r="B51" t="str">
            <v xml:space="preserve">LEV. PLANIALTIMETRICO DE FAVELAS COM AREA ALEM 2000 M2 C/POLIG.AUXILIAR        </v>
          </cell>
          <cell r="C51" t="str">
            <v>m2</v>
          </cell>
          <cell r="D51">
            <v>3.36</v>
          </cell>
        </row>
        <row r="52">
          <cell r="A52" t="str">
            <v>21.02.10.01</v>
          </cell>
          <cell r="B52" t="str">
            <v>LEV. PLANIALT. SECOES TRANSV. A PARTIR DE LINHA BASE EXISTENTE NIV. GEOMETRICO.</v>
          </cell>
          <cell r="C52" t="str">
            <v>m</v>
          </cell>
          <cell r="D52">
            <v>5.81</v>
          </cell>
        </row>
        <row r="53">
          <cell r="A53" t="str">
            <v>21.02.11.01</v>
          </cell>
          <cell r="B53" t="str">
            <v xml:space="preserve">LEVANT. PLANIALTIMETRICO CADASTRAL FAIXAS ATE 30M CLASSE II PAC DA NBR 13.133  </v>
          </cell>
          <cell r="C53" t="str">
            <v>km</v>
          </cell>
          <cell r="D53">
            <v>11280.02</v>
          </cell>
        </row>
        <row r="54">
          <cell r="A54" t="str">
            <v>21.02.12.01</v>
          </cell>
          <cell r="B54" t="str">
            <v>LEVANT. PLANIALTIMETRICO CADASTRAL FAIXAS DE 30 A 60 M CLASSE II PAC NBR 13.133</v>
          </cell>
          <cell r="C54" t="str">
            <v>km</v>
          </cell>
          <cell r="D54">
            <v>15484.12</v>
          </cell>
        </row>
        <row r="55">
          <cell r="A55" t="str">
            <v>21.02.13.01</v>
          </cell>
          <cell r="B55" t="str">
            <v xml:space="preserve">LEVANT. PLANIALTIMETRICO CADASTRAL FAIXAS ALEM 60M CLASSE II PAC DA NBR 13.133 </v>
          </cell>
          <cell r="C55" t="str">
            <v>ha</v>
          </cell>
          <cell r="D55">
            <v>4168.34</v>
          </cell>
        </row>
        <row r="56">
          <cell r="A56" t="str">
            <v>21.02.14.01</v>
          </cell>
          <cell r="B56" t="str">
            <v xml:space="preserve">MATERIALIZACAO DE LINHA BASE PROJETADA C/ ESTAQUEAMENTO DE 20 EM 20 M.         </v>
          </cell>
          <cell r="C56" t="str">
            <v>m</v>
          </cell>
          <cell r="D56">
            <v>5.83</v>
          </cell>
        </row>
        <row r="57">
          <cell r="A57" t="str">
            <v>21.02.15.01</v>
          </cell>
          <cell r="B57" t="str">
            <v>IMPL. E CADASTRO PLANIALT. LINHA BASE VIA EXISTENTE ESTAQUEAMENTO DE 20 EM 20 M</v>
          </cell>
          <cell r="C57" t="str">
            <v>km</v>
          </cell>
          <cell r="D57">
            <v>3400.27</v>
          </cell>
        </row>
        <row r="58">
          <cell r="A58" t="str">
            <v>21.02.16.01</v>
          </cell>
          <cell r="B58" t="str">
            <v xml:space="preserve">CADASTRO DE PVA, PVE, BL E TL                                                  </v>
          </cell>
          <cell r="C58" t="str">
            <v>un</v>
          </cell>
          <cell r="D58">
            <v>296.06</v>
          </cell>
        </row>
        <row r="59">
          <cell r="A59" t="str">
            <v>21.02.17.01</v>
          </cell>
          <cell r="B59" t="str">
            <v xml:space="preserve">CADASTRO DE OBRA DE ARTE CORRENTE (GALERIA E BUEIRO) E INTERFERENCIAS          </v>
          </cell>
          <cell r="C59" t="str">
            <v>m</v>
          </cell>
          <cell r="D59">
            <v>9.49</v>
          </cell>
        </row>
        <row r="60">
          <cell r="A60" t="str">
            <v>21.02.18.01</v>
          </cell>
          <cell r="B60" t="str">
            <v xml:space="preserve">LEV.CAD.ESTRUT. EM CONCRETO, PONTES E VIADUTOS, DETALHADO PECAS ESTRUTURAIS    </v>
          </cell>
          <cell r="C60" t="str">
            <v>tramo</v>
          </cell>
          <cell r="D60">
            <v>2776.84</v>
          </cell>
        </row>
        <row r="61">
          <cell r="A61" t="str">
            <v>21.02.19.01</v>
          </cell>
          <cell r="B61" t="str">
            <v xml:space="preserve">CADASTRO DE PROPRIEDADE PARA DESAPROPRIACAO URBANA.                            </v>
          </cell>
          <cell r="C61" t="str">
            <v>un</v>
          </cell>
          <cell r="D61">
            <v>3026.28</v>
          </cell>
        </row>
        <row r="62">
          <cell r="A62" t="str">
            <v>21.02.20.01</v>
          </cell>
          <cell r="B62" t="str">
            <v xml:space="preserve">CADASTRO DE PROPRIEDADE PARA DESAPROPRIACAO RURAL ATE 5000 M2.                 </v>
          </cell>
          <cell r="C62" t="str">
            <v>un</v>
          </cell>
          <cell r="D62">
            <v>3625.68</v>
          </cell>
        </row>
        <row r="63">
          <cell r="A63" t="str">
            <v>21.02.20.02</v>
          </cell>
          <cell r="B63" t="str">
            <v xml:space="preserve">CADASTRO DE PROPRIEDADE PARA DESAPROPRIACAO RURAL ALEM 5000 M2.                </v>
          </cell>
          <cell r="C63" t="str">
            <v>un</v>
          </cell>
          <cell r="D63">
            <v>12155.52</v>
          </cell>
        </row>
        <row r="64">
          <cell r="A64" t="str">
            <v>21.02.21.01</v>
          </cell>
          <cell r="B64" t="str">
            <v xml:space="preserve">ABERTURA DE PICADA COM LARGURA SUFICIENTE PARA LEVANTAMENTO TOPOGRAFICO.       </v>
          </cell>
          <cell r="C64" t="str">
            <v>m</v>
          </cell>
          <cell r="D64">
            <v>3.73</v>
          </cell>
        </row>
        <row r="65">
          <cell r="A65" t="str">
            <v>21.02.22.01</v>
          </cell>
          <cell r="B65" t="str">
            <v xml:space="preserve">LEVANTAMENTO DE SECOES TOPOBATIMETRICOS.                                       </v>
          </cell>
          <cell r="C65" t="str">
            <v>m</v>
          </cell>
          <cell r="D65">
            <v>11.27</v>
          </cell>
        </row>
        <row r="66">
          <cell r="A66" t="str">
            <v>21.02.22.02</v>
          </cell>
          <cell r="B66" t="str">
            <v xml:space="preserve">LEVANTAMENTO TOPOBATIMETRICO, MODO CONTINUO COM ECOBATIMETRO, POSIC.COM GPS    </v>
          </cell>
          <cell r="C66" t="str">
            <v>m</v>
          </cell>
          <cell r="D66">
            <v>10.93</v>
          </cell>
        </row>
        <row r="67">
          <cell r="A67" t="str">
            <v>21.02.23.01</v>
          </cell>
          <cell r="B67" t="str">
            <v xml:space="preserve">LEVANTAMENTO DE BATIMETRIA ESPECIAL                                            </v>
          </cell>
          <cell r="C67" t="str">
            <v>equipe.dia</v>
          </cell>
          <cell r="D67">
            <v>5845.01</v>
          </cell>
        </row>
        <row r="68">
          <cell r="A68" t="str">
            <v>21.02.24.01</v>
          </cell>
          <cell r="B68" t="str">
            <v>FORN. EQUIP.TOP., 1 TECN., 2 AUX., 1 NIVEL. C/ NIVEL AUT. ESTACAO TOTAL E VEIC.</v>
          </cell>
          <cell r="C68" t="str">
            <v>equipe.mes</v>
          </cell>
          <cell r="D68">
            <v>62862.66</v>
          </cell>
        </row>
        <row r="69">
          <cell r="A69" t="str">
            <v>21.02.25.01</v>
          </cell>
          <cell r="B69" t="str">
            <v xml:space="preserve">MARC.CONC. TRONCO PIR. DE 10X10CM T/ 30X30CM B/ 40CM H, PINO/CHAPA COLADA TOPO </v>
          </cell>
          <cell r="C69" t="str">
            <v>un</v>
          </cell>
          <cell r="D69">
            <v>222.75</v>
          </cell>
        </row>
        <row r="70">
          <cell r="A70" t="str">
            <v>21.02.26.01</v>
          </cell>
          <cell r="B70" t="str">
            <v xml:space="preserve">MOBILIZACAO / DESMOBILIZACAO - DE EQUIPE E EQUIP. DE TOPOGRAFIA A 50 E 150KM   </v>
          </cell>
          <cell r="C70" t="str">
            <v>un</v>
          </cell>
          <cell r="D70">
            <v>1448.4</v>
          </cell>
        </row>
        <row r="71">
          <cell r="A71" t="str">
            <v>21.02.26.02</v>
          </cell>
          <cell r="B71" t="str">
            <v xml:space="preserve">MOBILIZACAO / DESMOBILIZACAO - EQUIPE E EQUIP. DE TOPOGRAFIA ENTRE 151E300KM   </v>
          </cell>
          <cell r="C71" t="str">
            <v>un</v>
          </cell>
          <cell r="D71">
            <v>2308.64</v>
          </cell>
        </row>
        <row r="72">
          <cell r="A72" t="str">
            <v>21.02.26.03</v>
          </cell>
          <cell r="B72" t="str">
            <v xml:space="preserve">MOBILIZACAO / DESMOBILIZACAO - EQUIPE E EQUIP. TOPOGRAFIA ENTRE 301E600KM      </v>
          </cell>
          <cell r="C72" t="str">
            <v>un</v>
          </cell>
          <cell r="D72">
            <v>3823.46</v>
          </cell>
        </row>
        <row r="73">
          <cell r="A73" t="str">
            <v>21.02.27.01</v>
          </cell>
          <cell r="B73" t="str">
            <v xml:space="preserve">MOBILIZACAO DE AERONAVE DENTRO DO ESTADO.                                      </v>
          </cell>
          <cell r="C73" t="str">
            <v>global</v>
          </cell>
          <cell r="D73">
            <v>40733.980000000003</v>
          </cell>
        </row>
        <row r="74">
          <cell r="A74" t="str">
            <v>21.02.28.01</v>
          </cell>
          <cell r="B74" t="str">
            <v xml:space="preserve">COBERTURA FOTOGRAFICA POR AREA FOTOGRAFADA, VOO NA ESCALA 1:20.000             </v>
          </cell>
          <cell r="C74" t="str">
            <v>km2</v>
          </cell>
          <cell r="D74">
            <v>1417.23</v>
          </cell>
        </row>
        <row r="75">
          <cell r="A75" t="str">
            <v>21.02.28.02</v>
          </cell>
          <cell r="B75" t="str">
            <v xml:space="preserve">COBERTURA FOTOGRAFICA POR AREA FOTOGRAFADA, VOO NA ESCALA 1:5.000              </v>
          </cell>
          <cell r="C75" t="str">
            <v>km2</v>
          </cell>
          <cell r="D75">
            <v>4054.09</v>
          </cell>
        </row>
        <row r="76">
          <cell r="A76" t="str">
            <v>21.02.29.01</v>
          </cell>
          <cell r="B76" t="str">
            <v xml:space="preserve">REVELACAO DE FOTOS AEREAS INCLUSIVE ARQUIVO DIGITAL E FOTOINDICE.              </v>
          </cell>
          <cell r="C76" t="str">
            <v>un</v>
          </cell>
          <cell r="D76">
            <v>266.10000000000002</v>
          </cell>
        </row>
        <row r="77">
          <cell r="A77" t="str">
            <v>21.02.30.01</v>
          </cell>
          <cell r="B77" t="str">
            <v xml:space="preserve">RESTITUICAO VOO AEROFOTOGRAMETRICO ESC. ATE 5X SUPERIOR AO DO VOO, ESC.1:5.000 </v>
          </cell>
          <cell r="C77" t="str">
            <v>km2</v>
          </cell>
          <cell r="D77">
            <v>9238.1299999999992</v>
          </cell>
        </row>
        <row r="78">
          <cell r="A78" t="str">
            <v>21.02.30.02</v>
          </cell>
          <cell r="B78" t="str">
            <v>RESTITUICAO VOO AEROFOTOGRAMETRICO ESC. ATE 5X SUPERIOR AO DO VOO, ESC. 1:1.000</v>
          </cell>
          <cell r="C78" t="str">
            <v>km2</v>
          </cell>
          <cell r="D78">
            <v>44277.78</v>
          </cell>
        </row>
        <row r="79">
          <cell r="A79" t="str">
            <v>21.02.31</v>
          </cell>
          <cell r="B79" t="str">
            <v xml:space="preserve">LOC.PROJETO REG.ONDULADA ZONA SUBURBANA                                        </v>
          </cell>
          <cell r="C79" t="str">
            <v>km</v>
          </cell>
          <cell r="D79">
            <v>1873.8</v>
          </cell>
        </row>
        <row r="80">
          <cell r="A80" t="str">
            <v>21.02.31.01</v>
          </cell>
          <cell r="B80" t="str">
            <v>ORTOFOTOCARTA VOO AEROFOTOGRAMETRICO ESC. ATE 5X SUPERIOR AO DO VOO, ESC.1:5000</v>
          </cell>
          <cell r="C80" t="str">
            <v>km2</v>
          </cell>
          <cell r="D80">
            <v>1873.8</v>
          </cell>
        </row>
        <row r="81">
          <cell r="A81" t="str">
            <v>21.02.31.02</v>
          </cell>
          <cell r="B81" t="str">
            <v>ORTOFOTOCARTA VOO AEROFOTOGRAMETRICO ESC. ATE 5X SUPERIOR AO DO VOO, ESC.1:1000</v>
          </cell>
          <cell r="C81" t="str">
            <v>km2</v>
          </cell>
          <cell r="D81">
            <v>21470.66</v>
          </cell>
        </row>
        <row r="82">
          <cell r="A82" t="str">
            <v>21.02.32.01</v>
          </cell>
          <cell r="B82" t="str">
            <v xml:space="preserve">APOIO CAMPO AEROF. DETERM. NUM. DE PONTOS P/ RESIST. EM ESC. ATE 5X MAIOR.     </v>
          </cell>
          <cell r="C82" t="str">
            <v>km2</v>
          </cell>
          <cell r="D82">
            <v>3082.33</v>
          </cell>
        </row>
        <row r="83">
          <cell r="A83" t="str">
            <v>21.03.01</v>
          </cell>
          <cell r="B83" t="str">
            <v xml:space="preserve">REMOCAO CERCA ARAME,INCL.TRANSPORTE                                            </v>
          </cell>
          <cell r="C83" t="str">
            <v>m</v>
          </cell>
          <cell r="D83">
            <v>25.6</v>
          </cell>
        </row>
        <row r="84">
          <cell r="A84" t="str">
            <v>21.03.02</v>
          </cell>
          <cell r="B84" t="str">
            <v xml:space="preserve">REMOCAO DE DEFENSA METALICA SIMPLES                                            </v>
          </cell>
          <cell r="C84" t="str">
            <v>m</v>
          </cell>
          <cell r="D84">
            <v>85.61</v>
          </cell>
        </row>
        <row r="85">
          <cell r="A85" t="str">
            <v>21.03.03</v>
          </cell>
          <cell r="B85" t="str">
            <v xml:space="preserve">REMOCAO DE DEFENSA METALICA DUPLA                                              </v>
          </cell>
          <cell r="C85" t="str">
            <v>m</v>
          </cell>
          <cell r="D85">
            <v>119.86</v>
          </cell>
        </row>
        <row r="86">
          <cell r="A86" t="str">
            <v>21.03.04</v>
          </cell>
          <cell r="B86" t="str">
            <v xml:space="preserve">REMOCAO DEFENSA MET.SIMPLES P/ REINST.                                         </v>
          </cell>
          <cell r="C86" t="str">
            <v>m</v>
          </cell>
          <cell r="D86">
            <v>222.77</v>
          </cell>
        </row>
        <row r="87">
          <cell r="A87" t="str">
            <v>21.03.05</v>
          </cell>
          <cell r="B87" t="str">
            <v xml:space="preserve">REMOCAO DEFENSA METALICA DUPLA P/ REINST                                       </v>
          </cell>
          <cell r="C87" t="str">
            <v>m</v>
          </cell>
          <cell r="D87">
            <v>267.33</v>
          </cell>
        </row>
        <row r="88">
          <cell r="A88" t="str">
            <v>21.03.06</v>
          </cell>
          <cell r="B88" t="str">
            <v xml:space="preserve">REMOCAO CANALIZACAO D&gt;=0,60M                                                   </v>
          </cell>
          <cell r="C88" t="str">
            <v>m</v>
          </cell>
          <cell r="D88">
            <v>176.47</v>
          </cell>
        </row>
        <row r="89">
          <cell r="A89" t="str">
            <v>21.03.07</v>
          </cell>
          <cell r="B89" t="str">
            <v xml:space="preserve">REMOCAO CANALIZACAO D&lt;0,60M                                                    </v>
          </cell>
          <cell r="C89" t="str">
            <v>m</v>
          </cell>
          <cell r="D89">
            <v>151.26</v>
          </cell>
        </row>
        <row r="90">
          <cell r="A90" t="str">
            <v>21.03.08</v>
          </cell>
          <cell r="B90" t="str">
            <v xml:space="preserve">REMOCAO E TRANSPORTE DE GUIA PRE-MOLDADA                                       </v>
          </cell>
          <cell r="C90" t="str">
            <v>m</v>
          </cell>
          <cell r="D90">
            <v>36.39</v>
          </cell>
        </row>
        <row r="91">
          <cell r="A91" t="str">
            <v>21.03.09</v>
          </cell>
          <cell r="B91" t="str">
            <v xml:space="preserve">REMOCAO DE ESTACA DE EUCALIPTO                                                 </v>
          </cell>
          <cell r="C91" t="str">
            <v>m</v>
          </cell>
          <cell r="D91">
            <v>21.66</v>
          </cell>
        </row>
        <row r="92">
          <cell r="A92" t="str">
            <v>21.03.10</v>
          </cell>
          <cell r="B92" t="str">
            <v xml:space="preserve">REMOCAO DE TACHA REFLETIVA                                                     </v>
          </cell>
          <cell r="C92" t="str">
            <v>un</v>
          </cell>
          <cell r="D92">
            <v>15.38</v>
          </cell>
        </row>
        <row r="93">
          <cell r="A93" t="str">
            <v>21.03.11</v>
          </cell>
          <cell r="B93" t="str">
            <v xml:space="preserve">REMOCAO DE PINTURA TERMOPLÁSTICA DE VIA                                        </v>
          </cell>
          <cell r="C93" t="str">
            <v>m2</v>
          </cell>
          <cell r="D93">
            <v>129.02000000000001</v>
          </cell>
        </row>
        <row r="94">
          <cell r="A94" t="str">
            <v>21.03.11.01</v>
          </cell>
          <cell r="B94" t="str">
            <v xml:space="preserve">REMOCAO DE PINTURA ACRIL.  DEMARC.DE VIA POR PROCESSO MANUAL                   </v>
          </cell>
          <cell r="C94" t="str">
            <v>m2</v>
          </cell>
          <cell r="D94">
            <v>127.76</v>
          </cell>
        </row>
        <row r="95">
          <cell r="A95" t="str">
            <v>21.03.11.03</v>
          </cell>
          <cell r="B95" t="str">
            <v xml:space="preserve">REMOCAO DE SINALIZACAO HORIZONTAL POR FRESAGEM                                 </v>
          </cell>
          <cell r="C95" t="str">
            <v>m2</v>
          </cell>
          <cell r="D95">
            <v>76.56</v>
          </cell>
        </row>
        <row r="96">
          <cell r="A96" t="str">
            <v>21.03.13</v>
          </cell>
          <cell r="B96" t="str">
            <v xml:space="preserve">REMOCAO DE GABIAO TIPO CAIXA                                                   </v>
          </cell>
          <cell r="C96" t="str">
            <v>m3</v>
          </cell>
          <cell r="D96">
            <v>310.68</v>
          </cell>
        </row>
        <row r="97">
          <cell r="A97" t="str">
            <v>21.03.15</v>
          </cell>
          <cell r="B97" t="str">
            <v xml:space="preserve">MONTAGEM E DESMONTAGEM DE BLOQUEADOR TEMPORARIO DE FLUIDOS                     </v>
          </cell>
          <cell r="C97" t="str">
            <v>un</v>
          </cell>
          <cell r="D97">
            <v>105.77</v>
          </cell>
        </row>
        <row r="98">
          <cell r="A98" t="str">
            <v>21.04.01</v>
          </cell>
          <cell r="B98" t="str">
            <v xml:space="preserve">CERCA DE ARAME FARPADO C/ 4 FIOS                                               </v>
          </cell>
          <cell r="C98" t="str">
            <v>m</v>
          </cell>
          <cell r="D98">
            <v>98.94</v>
          </cell>
        </row>
        <row r="99">
          <cell r="A99" t="str">
            <v>21.04.02</v>
          </cell>
          <cell r="B99" t="str">
            <v xml:space="preserve">CERCA DE ARAME FARPADO C/ 6 FIOS                                               </v>
          </cell>
          <cell r="C99" t="str">
            <v>m</v>
          </cell>
          <cell r="D99">
            <v>109.77</v>
          </cell>
        </row>
        <row r="100">
          <cell r="A100" t="str">
            <v>21.04.03</v>
          </cell>
          <cell r="B100" t="str">
            <v xml:space="preserve">CERCA ARAME FARPADO POR REAPROVEITAMENTO                                       </v>
          </cell>
          <cell r="C100" t="str">
            <v>m</v>
          </cell>
          <cell r="D100">
            <v>45.24</v>
          </cell>
        </row>
        <row r="101">
          <cell r="A101" t="str">
            <v>21.05.01</v>
          </cell>
          <cell r="B101" t="str">
            <v xml:space="preserve">DEMOLICAO DE CONCRETO ARMADO                                                   </v>
          </cell>
          <cell r="C101" t="str">
            <v>m3</v>
          </cell>
          <cell r="D101">
            <v>613.11</v>
          </cell>
        </row>
        <row r="102">
          <cell r="A102" t="str">
            <v>21.05.02</v>
          </cell>
          <cell r="B102" t="str">
            <v xml:space="preserve">DEMOLICAO DE CONCRETO SIMPLES                                                  </v>
          </cell>
          <cell r="C102" t="str">
            <v>m3</v>
          </cell>
          <cell r="D102">
            <v>329.1</v>
          </cell>
        </row>
        <row r="103">
          <cell r="A103" t="str">
            <v>21.05.04</v>
          </cell>
          <cell r="B103" t="str">
            <v xml:space="preserve">DEMOLICAO PAV.RIG.INCL.TRANSP. ATE 1 KM                                        </v>
          </cell>
          <cell r="C103" t="str">
            <v>m3</v>
          </cell>
          <cell r="D103">
            <v>348.18</v>
          </cell>
        </row>
        <row r="104">
          <cell r="A104" t="str">
            <v>21.05.05</v>
          </cell>
          <cell r="B104" t="str">
            <v xml:space="preserve">DEMOLICAO DE EDIFICACAO EM ALVENARIA                                           </v>
          </cell>
          <cell r="C104" t="str">
            <v>m2</v>
          </cell>
          <cell r="D104">
            <v>83.99</v>
          </cell>
        </row>
        <row r="105">
          <cell r="A105" t="str">
            <v>21.05.06</v>
          </cell>
          <cell r="B105" t="str">
            <v xml:space="preserve">DEMOLICAO DE EDIFICACAO EM MADEIRA                                             </v>
          </cell>
          <cell r="C105" t="str">
            <v>m2</v>
          </cell>
          <cell r="D105">
            <v>35.520000000000003</v>
          </cell>
        </row>
        <row r="106">
          <cell r="A106" t="str">
            <v>21.05.07</v>
          </cell>
          <cell r="B106" t="str">
            <v xml:space="preserve">DEMOLICAO PAVIMENTOFLEXIVEL C/TRANSPORT                                        </v>
          </cell>
          <cell r="C106" t="str">
            <v>m3</v>
          </cell>
          <cell r="D106">
            <v>61.33</v>
          </cell>
        </row>
        <row r="107">
          <cell r="A107" t="str">
            <v>21.07.01</v>
          </cell>
          <cell r="B107" t="str">
            <v xml:space="preserve">ABERTURA DE POCO DE INSPECAO ATE 1,5M DE PROFUNDIDADE                          </v>
          </cell>
          <cell r="C107" t="str">
            <v>m</v>
          </cell>
          <cell r="D107">
            <v>1072.93</v>
          </cell>
        </row>
        <row r="108">
          <cell r="A108" t="str">
            <v>21.07.02</v>
          </cell>
          <cell r="B108" t="str">
            <v xml:space="preserve">ENSAIO DE UMIDADE NATURAL                                                      </v>
          </cell>
          <cell r="C108" t="str">
            <v>un</v>
          </cell>
          <cell r="D108">
            <v>50.05</v>
          </cell>
        </row>
        <row r="109">
          <cell r="A109" t="str">
            <v>21.07.03</v>
          </cell>
          <cell r="B109" t="str">
            <v xml:space="preserve">ENSAIO DE DENSIDADE NATURAL                                                    </v>
          </cell>
          <cell r="C109" t="str">
            <v>un</v>
          </cell>
          <cell r="D109">
            <v>107.27</v>
          </cell>
        </row>
        <row r="110">
          <cell r="A110" t="str">
            <v>21.07.04</v>
          </cell>
          <cell r="B110" t="str">
            <v xml:space="preserve">ANALISE GRANULOMETRICA POR PENEIRAMENTO E SEDIMENTACAO.                        </v>
          </cell>
          <cell r="C110" t="str">
            <v>un</v>
          </cell>
          <cell r="D110">
            <v>278.97000000000003</v>
          </cell>
        </row>
        <row r="111">
          <cell r="A111" t="str">
            <v>21.07.05</v>
          </cell>
          <cell r="B111" t="str">
            <v xml:space="preserve">ENSAIO DE CBR 5 PONTOS E.N.                                                    </v>
          </cell>
          <cell r="C111" t="str">
            <v>un</v>
          </cell>
          <cell r="D111">
            <v>386.23</v>
          </cell>
        </row>
        <row r="112">
          <cell r="A112" t="str">
            <v>21.07.06</v>
          </cell>
          <cell r="B112" t="str">
            <v xml:space="preserve">ENSAIO DE CBR 5 PONTOS E.I.                                                    </v>
          </cell>
          <cell r="C112" t="str">
            <v>un</v>
          </cell>
          <cell r="D112">
            <v>429.16</v>
          </cell>
        </row>
        <row r="113">
          <cell r="A113" t="str">
            <v>21.07.07</v>
          </cell>
          <cell r="B113" t="str">
            <v xml:space="preserve">CLASSIFICACAO MCT (PERDA POR IMERSAO E MINI MCV).                              </v>
          </cell>
          <cell r="C113" t="str">
            <v>conjunto</v>
          </cell>
          <cell r="D113">
            <v>543.61</v>
          </cell>
        </row>
        <row r="114">
          <cell r="A114" t="str">
            <v>21.07.12</v>
          </cell>
          <cell r="B114" t="str">
            <v xml:space="preserve">CLASSIFICACAO MCT - METODO PASTILHA                                            </v>
          </cell>
          <cell r="C114" t="str">
            <v>un</v>
          </cell>
          <cell r="D114">
            <v>193.13</v>
          </cell>
        </row>
        <row r="115">
          <cell r="A115" t="str">
            <v>21.07.13</v>
          </cell>
          <cell r="B115" t="str">
            <v xml:space="preserve">ENSAIO DE CBR 1 PONTO MOLDADO NA UMIDADE OTIMA DE COMPACTACAO (E.N.)           </v>
          </cell>
          <cell r="C115" t="str">
            <v>un</v>
          </cell>
          <cell r="D115">
            <v>314.73</v>
          </cell>
        </row>
        <row r="116">
          <cell r="A116" t="str">
            <v>21.07.14</v>
          </cell>
          <cell r="B116" t="str">
            <v xml:space="preserve">ENSAIO DE COMPACTACAO - PROCTOR.                                               </v>
          </cell>
          <cell r="C116" t="str">
            <v>un</v>
          </cell>
          <cell r="D116">
            <v>185.95</v>
          </cell>
        </row>
        <row r="117">
          <cell r="A117" t="str">
            <v>21.07.15</v>
          </cell>
          <cell r="B117" t="str">
            <v xml:space="preserve">GRANULOMETRIA POR PENEIRAMENTO SIMPLES (SEM SEDIMENTACAO).                     </v>
          </cell>
          <cell r="C117" t="str">
            <v>un</v>
          </cell>
          <cell r="D117">
            <v>143.04</v>
          </cell>
        </row>
        <row r="118">
          <cell r="A118" t="str">
            <v>21.08.01</v>
          </cell>
          <cell r="B118" t="str">
            <v xml:space="preserve">LIMPEZA DE DRENAGEM DA PLATAFORMA                                              </v>
          </cell>
          <cell r="C118" t="str">
            <v>m</v>
          </cell>
          <cell r="D118">
            <v>2</v>
          </cell>
        </row>
        <row r="119">
          <cell r="A119" t="str">
            <v>21.08.02</v>
          </cell>
          <cell r="B119" t="str">
            <v xml:space="preserve">LIMPEZA DE BUEIROS DIAMETRO ATE 80CM                                           </v>
          </cell>
          <cell r="C119" t="str">
            <v>m</v>
          </cell>
          <cell r="D119">
            <v>90.59</v>
          </cell>
        </row>
        <row r="120">
          <cell r="A120" t="str">
            <v>21.08.03</v>
          </cell>
          <cell r="B120" t="str">
            <v xml:space="preserve">LIMPEZA DE BUEIROS DIAMETRO ATE 100CM                                          </v>
          </cell>
          <cell r="C120" t="str">
            <v>m</v>
          </cell>
          <cell r="D120">
            <v>94.45</v>
          </cell>
        </row>
        <row r="121">
          <cell r="A121" t="str">
            <v>21.08.04</v>
          </cell>
          <cell r="B121" t="str">
            <v xml:space="preserve">LIMPEZA DE BUEIROS DIAMETRO ATE 120CM                                          </v>
          </cell>
          <cell r="C121" t="str">
            <v>m</v>
          </cell>
          <cell r="D121">
            <v>100.53</v>
          </cell>
        </row>
        <row r="122">
          <cell r="A122" t="str">
            <v>21.08.05</v>
          </cell>
          <cell r="B122" t="str">
            <v xml:space="preserve">LIMPEZA DE BUEIROS DIAMETRO ATE 150CM                                          </v>
          </cell>
          <cell r="C122" t="str">
            <v>m</v>
          </cell>
          <cell r="D122">
            <v>106.13</v>
          </cell>
        </row>
        <row r="123">
          <cell r="A123" t="str">
            <v>21.08.06</v>
          </cell>
          <cell r="B123" t="str">
            <v xml:space="preserve">LIMPEZA DE GALERIA                                                             </v>
          </cell>
          <cell r="C123" t="str">
            <v>m</v>
          </cell>
          <cell r="D123">
            <v>93.51</v>
          </cell>
        </row>
        <row r="124">
          <cell r="A124" t="str">
            <v>21.08.08</v>
          </cell>
          <cell r="B124" t="str">
            <v xml:space="preserve">DEMOLICAO E RETIRADA DE GUARDA-CORPO                                           </v>
          </cell>
          <cell r="C124" t="str">
            <v>m3</v>
          </cell>
          <cell r="D124">
            <v>563.08000000000004</v>
          </cell>
        </row>
        <row r="125">
          <cell r="A125" t="str">
            <v>21.08.09</v>
          </cell>
          <cell r="B125" t="str">
            <v xml:space="preserve">LIMPEZA DE BUEIROS DIAMETRO ATE 60CM                                           </v>
          </cell>
          <cell r="C125" t="str">
            <v>m</v>
          </cell>
          <cell r="D125">
            <v>71.55</v>
          </cell>
        </row>
        <row r="126">
          <cell r="A126" t="str">
            <v>21.08.11</v>
          </cell>
          <cell r="B126" t="str">
            <v xml:space="preserve">LIMPEZA DE DRENAGEM FORA DA PLATAFORMA                                         </v>
          </cell>
          <cell r="C126" t="str">
            <v>m</v>
          </cell>
          <cell r="D126">
            <v>2.4</v>
          </cell>
        </row>
        <row r="127">
          <cell r="A127" t="str">
            <v>21.09.04</v>
          </cell>
          <cell r="B127" t="str">
            <v xml:space="preserve">SIST.DE VIDEO-INSP.ROBOT.DE TUBULAC.E TUBULAC.DE CONCRETO EMISSAO DE RELATORIO </v>
          </cell>
          <cell r="C127" t="str">
            <v>m</v>
          </cell>
          <cell r="D127">
            <v>138.26</v>
          </cell>
        </row>
        <row r="128">
          <cell r="A128" t="str">
            <v>21.09.05</v>
          </cell>
          <cell r="B128" t="str">
            <v xml:space="preserve">SIST.DE VIDEO-INSP.DE TUBULACOES E CANALIZACOES COM DIAMETROENTRE 75MM E 200MM </v>
          </cell>
          <cell r="C128" t="str">
            <v>m</v>
          </cell>
          <cell r="D128">
            <v>74.28</v>
          </cell>
        </row>
        <row r="129">
          <cell r="A129" t="str">
            <v>21.13.01</v>
          </cell>
          <cell r="B129" t="str">
            <v>MOBIL.E DESMOB.DE INSTAL.PROVIS.(BY-PASS)TREC.REDE PLUVIAL MAN.TUB.DE POLIETIL.</v>
          </cell>
          <cell r="C129" t="str">
            <v>un</v>
          </cell>
          <cell r="D129">
            <v>403.52</v>
          </cell>
        </row>
        <row r="130">
          <cell r="A130" t="str">
            <v>22.01.01</v>
          </cell>
          <cell r="B130" t="str">
            <v xml:space="preserve">LIMP.TERRENO SEM DESTOCAMENTO DE ARVORES                                       </v>
          </cell>
          <cell r="C130" t="str">
            <v>m2</v>
          </cell>
          <cell r="D130">
            <v>0.63</v>
          </cell>
        </row>
        <row r="131">
          <cell r="A131" t="str">
            <v>22.01.02</v>
          </cell>
          <cell r="B131" t="str">
            <v xml:space="preserve">LIMP.TERRENO C/DEST.ARV.PERIMETRO&lt;=78CM                                        </v>
          </cell>
          <cell r="C131" t="str">
            <v>m2</v>
          </cell>
          <cell r="D131">
            <v>1.08</v>
          </cell>
        </row>
        <row r="132">
          <cell r="A132" t="str">
            <v>22.01.03</v>
          </cell>
          <cell r="B132" t="str">
            <v xml:space="preserve">LIMP. MANUAL TERRENO AMONT. DE MATERIAL                                        </v>
          </cell>
          <cell r="C132" t="str">
            <v>m2</v>
          </cell>
          <cell r="D132">
            <v>6.02</v>
          </cell>
        </row>
        <row r="133">
          <cell r="A133" t="str">
            <v>22.01.04</v>
          </cell>
          <cell r="B133" t="str">
            <v xml:space="preserve">DERRUBADA E DEST.ARV.C/PERIMETRO&gt;78CM                                          </v>
          </cell>
          <cell r="C133" t="str">
            <v>un</v>
          </cell>
          <cell r="D133">
            <v>107.37</v>
          </cell>
        </row>
        <row r="134">
          <cell r="A134" t="str">
            <v>22.01.05</v>
          </cell>
          <cell r="B134" t="str">
            <v xml:space="preserve">DEST.ARV.COM PERIMETRO MAIOR QUE 78CM                                          </v>
          </cell>
          <cell r="C134" t="str">
            <v>un</v>
          </cell>
          <cell r="D134">
            <v>32.93</v>
          </cell>
        </row>
        <row r="135">
          <cell r="A135" t="str">
            <v>22.01.06</v>
          </cell>
          <cell r="B135" t="str">
            <v xml:space="preserve">RASPAGEM DO TERRENO                                                            </v>
          </cell>
          <cell r="C135" t="str">
            <v>m2</v>
          </cell>
          <cell r="D135">
            <v>0.91</v>
          </cell>
        </row>
        <row r="136">
          <cell r="A136" t="str">
            <v>22.01.07</v>
          </cell>
          <cell r="B136" t="str">
            <v xml:space="preserve">CARGA DE MATERIAL DE LIMPEZA DE ESCAV.                                         </v>
          </cell>
          <cell r="C136" t="str">
            <v>m3</v>
          </cell>
          <cell r="D136">
            <v>4.74</v>
          </cell>
        </row>
        <row r="137">
          <cell r="A137" t="str">
            <v>22.02.01</v>
          </cell>
          <cell r="B137" t="str">
            <v xml:space="preserve">ESCAVACAO E CARGA DE MATERIAL DE 1/2A CATEGORIA                                </v>
          </cell>
          <cell r="C137" t="str">
            <v>m3</v>
          </cell>
          <cell r="D137">
            <v>11.47</v>
          </cell>
        </row>
        <row r="138">
          <cell r="A138" t="str">
            <v>22.02.03</v>
          </cell>
          <cell r="B138" t="str">
            <v xml:space="preserve">ESCAV.CARGA MATERIAL 2 CAT.C/EXPLOSIVO                                         </v>
          </cell>
          <cell r="C138" t="str">
            <v>m3</v>
          </cell>
          <cell r="D138">
            <v>39.130000000000003</v>
          </cell>
        </row>
        <row r="139">
          <cell r="A139" t="str">
            <v>22.02.04</v>
          </cell>
          <cell r="B139" t="str">
            <v xml:space="preserve">ESCAVACAO E CARGA MATERIAL  3 CATEGORIA                                        </v>
          </cell>
          <cell r="C139" t="str">
            <v>m3</v>
          </cell>
          <cell r="D139">
            <v>62.47</v>
          </cell>
        </row>
        <row r="140">
          <cell r="A140" t="str">
            <v>22.02.05</v>
          </cell>
          <cell r="B140" t="str">
            <v xml:space="preserve">ESCAV.CARGA SOLO MOLE SOB LAMINA D´AGUA                                        </v>
          </cell>
          <cell r="C140" t="str">
            <v>m3</v>
          </cell>
          <cell r="D140">
            <v>24.82</v>
          </cell>
        </row>
        <row r="141">
          <cell r="A141" t="str">
            <v>22.02.06</v>
          </cell>
          <cell r="B141" t="str">
            <v xml:space="preserve">CARGA DE MATERIAL LIMPEZA                                                      </v>
          </cell>
          <cell r="C141" t="str">
            <v>m3</v>
          </cell>
          <cell r="D141">
            <v>4.74</v>
          </cell>
        </row>
        <row r="142">
          <cell r="A142" t="str">
            <v>22.02.07</v>
          </cell>
          <cell r="B142" t="str">
            <v xml:space="preserve">ESCAV.,CARGA E DESC.MAT.SIL-ARG.NO CORTE                                       </v>
          </cell>
          <cell r="C142" t="str">
            <v>m3</v>
          </cell>
          <cell r="D142">
            <v>10.5</v>
          </cell>
        </row>
        <row r="143">
          <cell r="A143" t="str">
            <v>22.02.08</v>
          </cell>
          <cell r="B143" t="str">
            <v xml:space="preserve">AQUIS.MAT.ESPAL.CONF.ROLAGEM MAT.SIL.ARG                                       </v>
          </cell>
          <cell r="C143" t="str">
            <v>m3</v>
          </cell>
          <cell r="D143">
            <v>8.9</v>
          </cell>
        </row>
        <row r="144">
          <cell r="A144" t="str">
            <v>22.02.09</v>
          </cell>
          <cell r="B144" t="str">
            <v xml:space="preserve">ESPALHAMENTO/REGULARIZACAO/COMPACTACAO DE MATERIAL EM BOTA-FORA.               </v>
          </cell>
          <cell r="C144" t="str">
            <v>m3</v>
          </cell>
          <cell r="D144">
            <v>4.43</v>
          </cell>
        </row>
        <row r="145">
          <cell r="A145" t="str">
            <v>22.02.11</v>
          </cell>
          <cell r="B145" t="str">
            <v xml:space="preserve">ESCAVAÇÃO OU DESMONTE E CARGA COM EQUIPAMENTO HIDRAULICO (PICÃO)               </v>
          </cell>
          <cell r="C145" t="str">
            <v>m3</v>
          </cell>
          <cell r="D145">
            <v>36.840000000000003</v>
          </cell>
        </row>
        <row r="146">
          <cell r="A146" t="str">
            <v>22.03.01</v>
          </cell>
          <cell r="B146" t="str">
            <v xml:space="preserve">TRANSPORTE DE 1/2 CATEGORIA ATE 1 KM                                           </v>
          </cell>
          <cell r="C146" t="str">
            <v>m3*km</v>
          </cell>
          <cell r="D146">
            <v>8.92</v>
          </cell>
        </row>
        <row r="147">
          <cell r="A147" t="str">
            <v>22.03.02</v>
          </cell>
          <cell r="B147" t="str">
            <v xml:space="preserve">TRANSPORTE DE 1/2 CATEGORIA ATE 2 KM                                           </v>
          </cell>
          <cell r="C147" t="str">
            <v>m3*km</v>
          </cell>
          <cell r="D147">
            <v>5.25</v>
          </cell>
        </row>
        <row r="148">
          <cell r="A148" t="str">
            <v>22.03.03</v>
          </cell>
          <cell r="B148" t="str">
            <v xml:space="preserve">TRANSPORTE DE 1/2 CATEGORIA ATE 5 KM                                           </v>
          </cell>
          <cell r="C148" t="str">
            <v>m3*km</v>
          </cell>
          <cell r="D148">
            <v>4.08</v>
          </cell>
        </row>
        <row r="149">
          <cell r="A149" t="str">
            <v>22.03.04</v>
          </cell>
          <cell r="B149" t="str">
            <v xml:space="preserve">TRANSPORTE DE 1/2 CATEGORIA ATE 10 KM                                          </v>
          </cell>
          <cell r="C149" t="str">
            <v>m3*km</v>
          </cell>
          <cell r="D149">
            <v>3.41</v>
          </cell>
        </row>
        <row r="150">
          <cell r="A150" t="str">
            <v>22.03.05</v>
          </cell>
          <cell r="B150" t="str">
            <v xml:space="preserve">TRANSPORTE DE 1/2 CATEGORIA ATE 15 KM                                          </v>
          </cell>
          <cell r="C150" t="str">
            <v>m3*km</v>
          </cell>
          <cell r="D150">
            <v>3.01</v>
          </cell>
        </row>
        <row r="151">
          <cell r="A151" t="str">
            <v>22.03.06</v>
          </cell>
          <cell r="B151" t="str">
            <v xml:space="preserve">TRANSPORTE DE 1/2 CATEGORIA ALEM DE 15KM                                       </v>
          </cell>
          <cell r="C151" t="str">
            <v>m3*km</v>
          </cell>
          <cell r="D151">
            <v>2.37</v>
          </cell>
        </row>
        <row r="152">
          <cell r="A152" t="str">
            <v>22.03.07</v>
          </cell>
          <cell r="B152" t="str">
            <v xml:space="preserve">TRANSPORTE DE 3 CATEGORIA ATE 1 KM                                             </v>
          </cell>
          <cell r="C152" t="str">
            <v>m3*km</v>
          </cell>
          <cell r="D152">
            <v>11.48</v>
          </cell>
        </row>
        <row r="153">
          <cell r="A153" t="str">
            <v>22.03.08</v>
          </cell>
          <cell r="B153" t="str">
            <v xml:space="preserve">TRANSPORTE DE 3 CATEGORIA ALEM 1 KM                                            </v>
          </cell>
          <cell r="C153" t="str">
            <v>m3*km</v>
          </cell>
          <cell r="D153">
            <v>8.3699999999999992</v>
          </cell>
        </row>
        <row r="154">
          <cell r="A154" t="str">
            <v>22.03.09</v>
          </cell>
          <cell r="B154" t="str">
            <v xml:space="preserve">TRANSPORTE DE SOLO MOLE ATE 2 KM                                               </v>
          </cell>
          <cell r="C154" t="str">
            <v>m3*km</v>
          </cell>
          <cell r="D154">
            <v>8.35</v>
          </cell>
        </row>
        <row r="155">
          <cell r="A155" t="str">
            <v>22.03.10</v>
          </cell>
          <cell r="B155" t="str">
            <v xml:space="preserve">TRANSPORTE DE SOLO MOLE ALEM 2 KM                                              </v>
          </cell>
          <cell r="C155" t="str">
            <v>m3*km</v>
          </cell>
          <cell r="D155">
            <v>5.75</v>
          </cell>
        </row>
        <row r="156">
          <cell r="A156" t="str">
            <v>22.03.11</v>
          </cell>
          <cell r="B156" t="str">
            <v xml:space="preserve">TRANSPORTE MATERIAL DE LIMPEZA ATE 1 KM                                        </v>
          </cell>
          <cell r="C156" t="str">
            <v>m3*km</v>
          </cell>
          <cell r="D156">
            <v>9.5500000000000007</v>
          </cell>
        </row>
        <row r="157">
          <cell r="A157" t="str">
            <v>22.03.12</v>
          </cell>
          <cell r="B157" t="str">
            <v xml:space="preserve">TRANSPORTE MATERIAL DE LIMP.ALEM DE 1 KM                                       </v>
          </cell>
          <cell r="C157" t="str">
            <v>m3*km</v>
          </cell>
          <cell r="D157">
            <v>5.97</v>
          </cell>
        </row>
        <row r="158">
          <cell r="A158" t="str">
            <v>22.04.01</v>
          </cell>
          <cell r="B158" t="str">
            <v xml:space="preserve">COMPACTACAO DE ATERRO MAIOR/IGUAL 95% PS                                       </v>
          </cell>
          <cell r="C158" t="str">
            <v>m3</v>
          </cell>
          <cell r="D158">
            <v>6.2</v>
          </cell>
        </row>
        <row r="159">
          <cell r="A159" t="str">
            <v>22.04.02</v>
          </cell>
          <cell r="B159" t="str">
            <v xml:space="preserve">RETALUDAMENTO MANUAL                                                           </v>
          </cell>
          <cell r="C159" t="str">
            <v>m3</v>
          </cell>
          <cell r="D159">
            <v>270.35000000000002</v>
          </cell>
        </row>
        <row r="160">
          <cell r="A160" t="str">
            <v>22.06.01</v>
          </cell>
          <cell r="B160" t="str">
            <v xml:space="preserve">FUNDACAO DE ATERRO C/AREIA LAVADA                                              </v>
          </cell>
          <cell r="C160" t="str">
            <v>m3</v>
          </cell>
          <cell r="D160">
            <v>255.25</v>
          </cell>
        </row>
        <row r="161">
          <cell r="A161" t="str">
            <v>22.06.04</v>
          </cell>
          <cell r="B161" t="str">
            <v xml:space="preserve">FUNDACAO DE ATERRO C/PED.RACHAO                                                </v>
          </cell>
          <cell r="C161" t="str">
            <v>m3</v>
          </cell>
          <cell r="D161">
            <v>148.83000000000001</v>
          </cell>
        </row>
        <row r="162">
          <cell r="A162" t="str">
            <v>22.06.05</v>
          </cell>
          <cell r="B162" t="str">
            <v xml:space="preserve">ESPALH.ADENS.MATERIAL DE FUND.DE ATERRO                                        </v>
          </cell>
          <cell r="C162" t="str">
            <v>m3</v>
          </cell>
          <cell r="D162">
            <v>4.43</v>
          </cell>
        </row>
        <row r="163">
          <cell r="A163" t="str">
            <v>22.07.01</v>
          </cell>
          <cell r="B163" t="str">
            <v xml:space="preserve">VALETA DE PROTECAO MANUAL                                                      </v>
          </cell>
          <cell r="C163" t="str">
            <v>m</v>
          </cell>
          <cell r="D163">
            <v>12.9</v>
          </cell>
        </row>
        <row r="164">
          <cell r="A164" t="str">
            <v>22.08.01</v>
          </cell>
          <cell r="B164" t="str">
            <v xml:space="preserve">GEOGRELHA POLIETILENO RESIST. TRANSV. 5 KN/M - RESIST. LONGIT. 30 KN/M         </v>
          </cell>
          <cell r="C164" t="str">
            <v>m2</v>
          </cell>
          <cell r="D164">
            <v>43.19</v>
          </cell>
        </row>
        <row r="165">
          <cell r="A165" t="str">
            <v>22.08.02</v>
          </cell>
          <cell r="B165" t="str">
            <v xml:space="preserve">GEOGRELHA POLIETILENO RESIST. TRANSV. 5 KN/M - RESIST. LONGIT. 50 KN/M         </v>
          </cell>
          <cell r="C165" t="str">
            <v>m2</v>
          </cell>
          <cell r="D165">
            <v>49.56</v>
          </cell>
        </row>
        <row r="166">
          <cell r="A166" t="str">
            <v>22.08.03</v>
          </cell>
          <cell r="B166" t="str">
            <v xml:space="preserve">GEOGRELHA POLIETILENO RESIST. TRANSV. 5 KN/M - RESIST. LONGIT. 80 KN/M         </v>
          </cell>
          <cell r="C166" t="str">
            <v>m2</v>
          </cell>
          <cell r="D166">
            <v>55.96</v>
          </cell>
        </row>
        <row r="167">
          <cell r="A167" t="str">
            <v>22.08.04</v>
          </cell>
          <cell r="B167" t="str">
            <v xml:space="preserve">GEOGRELHA POLIETILENO RESIST. TRANSV. 5 KN/M - RESIST. LONGIT. 100 KN/M        </v>
          </cell>
          <cell r="C167" t="str">
            <v>m2</v>
          </cell>
          <cell r="D167">
            <v>62.31</v>
          </cell>
        </row>
        <row r="168">
          <cell r="A168" t="str">
            <v>22.08.05</v>
          </cell>
          <cell r="B168" t="str">
            <v xml:space="preserve">GEOGRELHA POLIETILENO RESIST. TRANSV. 5 KN/M - RESIST. LONGIT. 150 KN/M        </v>
          </cell>
          <cell r="C168" t="str">
            <v>m2</v>
          </cell>
          <cell r="D168">
            <v>71.86</v>
          </cell>
        </row>
        <row r="169">
          <cell r="A169" t="str">
            <v>22.08.06</v>
          </cell>
          <cell r="B169" t="str">
            <v xml:space="preserve">GEOGRELHA POLIETILENO RESIST. TRANSV. 5 KN/M - RESIST. LONGIT. 200 KN/M        </v>
          </cell>
          <cell r="C169" t="str">
            <v>m2</v>
          </cell>
          <cell r="D169">
            <v>79.900000000000006</v>
          </cell>
        </row>
        <row r="170">
          <cell r="A170" t="str">
            <v>22.08.07</v>
          </cell>
          <cell r="B170" t="str">
            <v xml:space="preserve">GEOGRELHA POLIETILENO RESIST. TRANSV. 15 KN/M - RESIST. LONGIT. 30 KN/M        </v>
          </cell>
          <cell r="C170" t="str">
            <v>m2</v>
          </cell>
          <cell r="D170">
            <v>45.63</v>
          </cell>
        </row>
        <row r="171">
          <cell r="A171" t="str">
            <v>22.08.08</v>
          </cell>
          <cell r="B171" t="str">
            <v xml:space="preserve">GEOGRELHA POLIETILENO RESIST. TRANSV. 15 KN/M - RESIST. LONGIT. 50 KN/M        </v>
          </cell>
          <cell r="C171" t="str">
            <v>m2</v>
          </cell>
          <cell r="D171">
            <v>52.4</v>
          </cell>
        </row>
        <row r="172">
          <cell r="A172" t="str">
            <v>22.08.09</v>
          </cell>
          <cell r="B172" t="str">
            <v xml:space="preserve">GEOGRELHA POLIETILENO RESIST. TRANSV. 15 KN/M - RESIST. LONGIT. 80 KN/M.       </v>
          </cell>
          <cell r="C172" t="str">
            <v>m2</v>
          </cell>
          <cell r="D172">
            <v>59.11</v>
          </cell>
        </row>
        <row r="173">
          <cell r="A173" t="str">
            <v>22.08.10</v>
          </cell>
          <cell r="B173" t="str">
            <v xml:space="preserve">GEOGRELHA POLIETILENO RESIST. TRANSV. 15 KN/M - RESIST. LONGIT. 100 KN/M.      </v>
          </cell>
          <cell r="C173" t="str">
            <v>m2</v>
          </cell>
          <cell r="D173">
            <v>65.87</v>
          </cell>
        </row>
        <row r="174">
          <cell r="A174" t="str">
            <v>22.08.11</v>
          </cell>
          <cell r="B174" t="str">
            <v xml:space="preserve">GEOGRELHA POLIETILENO RESIST. TRANSV. 15 KN/M - RESIST. LONGIT. 150 KN/M.      </v>
          </cell>
          <cell r="C174" t="str">
            <v>m2</v>
          </cell>
          <cell r="D174">
            <v>76</v>
          </cell>
        </row>
        <row r="175">
          <cell r="A175" t="str">
            <v>22.08.12</v>
          </cell>
          <cell r="B175" t="str">
            <v xml:space="preserve">GEOGRELHA POLIETILENO RESIST. TRANSV. 15 KN/M - RESIST. LONGIT. 200 KN/M.      </v>
          </cell>
          <cell r="C175" t="str">
            <v>m2</v>
          </cell>
          <cell r="D175">
            <v>84.39</v>
          </cell>
        </row>
        <row r="176">
          <cell r="A176" t="str">
            <v>22.08.13</v>
          </cell>
          <cell r="B176" t="str">
            <v xml:space="preserve">GEOGRELHA POLIETILENO RESIST. TRANSV. 20 KN/M - RESIST. LONGIT. 30 KN/M.       </v>
          </cell>
          <cell r="C176" t="str">
            <v>m2</v>
          </cell>
          <cell r="D176">
            <v>48.08</v>
          </cell>
        </row>
        <row r="177">
          <cell r="A177" t="str">
            <v>22.08.14</v>
          </cell>
          <cell r="B177" t="str">
            <v xml:space="preserve">GEOGRELHA POLIETILENO RESIST. TRANSV. 20 KN/M - RESIST. LONGIT. 50 KN/M.       </v>
          </cell>
          <cell r="C177" t="str">
            <v>m2</v>
          </cell>
          <cell r="D177">
            <v>55.21</v>
          </cell>
        </row>
        <row r="178">
          <cell r="A178" t="str">
            <v>22.08.15</v>
          </cell>
          <cell r="B178" t="str">
            <v xml:space="preserve">GEOGRELHA POLIETILENO RESIST. TRANSV. 20 KN/M - RESIST. LONGIT. 80 KN/M.       </v>
          </cell>
          <cell r="C178" t="str">
            <v>m2</v>
          </cell>
          <cell r="D178">
            <v>62.31</v>
          </cell>
        </row>
        <row r="179">
          <cell r="A179" t="str">
            <v>22.08.16</v>
          </cell>
          <cell r="B179" t="str">
            <v xml:space="preserve">GEOGRELHA POLIETILENO RESIST. TRANSV. 20 KN/M - RESIST. LONGIT. 100 KN/M.      </v>
          </cell>
          <cell r="C179" t="str">
            <v>m2</v>
          </cell>
          <cell r="D179">
            <v>69.45</v>
          </cell>
        </row>
        <row r="180">
          <cell r="A180" t="str">
            <v>22.08.17</v>
          </cell>
          <cell r="B180" t="str">
            <v xml:space="preserve">GEOGRELHA POLIETILENO RESIST. TRANSV. 20 KN/M - RESIST. LONGIT. 150 KN/M.      </v>
          </cell>
          <cell r="C180" t="str">
            <v>m2</v>
          </cell>
          <cell r="D180">
            <v>80.11</v>
          </cell>
        </row>
        <row r="181">
          <cell r="A181" t="str">
            <v>22.08.18</v>
          </cell>
          <cell r="B181" t="str">
            <v xml:space="preserve">GEOGRELHA POLIETILENO RESIST. TRANSV. 20 KN/M - RESIST. LONGIT. 200 KN/M.      </v>
          </cell>
          <cell r="C181" t="str">
            <v>m2</v>
          </cell>
          <cell r="D181">
            <v>89.08</v>
          </cell>
        </row>
        <row r="182">
          <cell r="A182" t="str">
            <v>22.08.19</v>
          </cell>
          <cell r="B182" t="str">
            <v xml:space="preserve">GEOGRELHA POLIETILENO RESIST. TRANSV. 30 KN/M - RESIST. LONGIT. 30 KN/M.       </v>
          </cell>
          <cell r="C182" t="str">
            <v>m2</v>
          </cell>
          <cell r="D182">
            <v>50.49</v>
          </cell>
        </row>
        <row r="183">
          <cell r="A183" t="str">
            <v>22.08.20</v>
          </cell>
          <cell r="B183" t="str">
            <v xml:space="preserve">GEOGRELHA POLIETILENO RESIST. TRANSV. 30 KN/M - RESIST. LONGIT. 50 KN/M.       </v>
          </cell>
          <cell r="C183" t="str">
            <v>m2</v>
          </cell>
          <cell r="D183">
            <v>58.03</v>
          </cell>
        </row>
        <row r="184">
          <cell r="A184" t="str">
            <v>22.08.21</v>
          </cell>
          <cell r="B184" t="str">
            <v xml:space="preserve">GEOGRELHA POLIETILENO RESIST. TRANSV. 30 KN/M - RESIST. LONGIT. 80 KN/M.       </v>
          </cell>
          <cell r="C184" t="str">
            <v>m2</v>
          </cell>
          <cell r="D184">
            <v>65.48</v>
          </cell>
        </row>
        <row r="185">
          <cell r="A185" t="str">
            <v>22.08.22</v>
          </cell>
          <cell r="B185" t="str">
            <v xml:space="preserve">GEOGRELHA POLIETILENO RESIST. TRANSV. 30 KN/M - RESIST. LONGIT. 100 KN/M.      </v>
          </cell>
          <cell r="C185" t="str">
            <v>m2</v>
          </cell>
          <cell r="D185">
            <v>72.97</v>
          </cell>
        </row>
        <row r="186">
          <cell r="A186" t="str">
            <v>22.08.23</v>
          </cell>
          <cell r="B186" t="str">
            <v xml:space="preserve">GEOGRELHA POLIETILENO RESIST. TRANSV. 30 KN/M - RESIST. LONGIT. 150 KN/M.      </v>
          </cell>
          <cell r="C186" t="str">
            <v>m2</v>
          </cell>
          <cell r="D186">
            <v>84.22</v>
          </cell>
        </row>
        <row r="187">
          <cell r="A187" t="str">
            <v>22.08.24</v>
          </cell>
          <cell r="B187" t="str">
            <v xml:space="preserve">GEOGRELHA POLIETILENO RESIST. TRANSV. 30 KN/M - RESIST. LONGIT. 200 KN/M.      </v>
          </cell>
          <cell r="C187" t="str">
            <v>m2</v>
          </cell>
          <cell r="D187">
            <v>93.59</v>
          </cell>
        </row>
        <row r="188">
          <cell r="A188" t="str">
            <v>22.08.25</v>
          </cell>
          <cell r="B188" t="str">
            <v xml:space="preserve">GEOGRELHA POLIETILENO RESIST. TRANSV. 50 KN/M - RESIST. LONGIT. 50 KN/M        </v>
          </cell>
          <cell r="C188" t="str">
            <v>m2</v>
          </cell>
          <cell r="D188">
            <v>66.42</v>
          </cell>
        </row>
        <row r="189">
          <cell r="A189" t="str">
            <v>22.08.26</v>
          </cell>
          <cell r="B189" t="str">
            <v xml:space="preserve">GEOGRELHA POLIETILENO RESIST. TRANSV. 50 KN/M - RESIST. LONGIT. 80 KN/M        </v>
          </cell>
          <cell r="C189" t="str">
            <v>m2</v>
          </cell>
          <cell r="D189">
            <v>75.040000000000006</v>
          </cell>
        </row>
        <row r="190">
          <cell r="A190" t="str">
            <v>22.08.27</v>
          </cell>
          <cell r="B190" t="str">
            <v xml:space="preserve">GEOGRELHA POLIETILENO RESIST. TRANSV. 50 KN/M - RESIST. LONGIT. 100 KN/M       </v>
          </cell>
          <cell r="C190" t="str">
            <v>m2</v>
          </cell>
          <cell r="D190">
            <v>83.64</v>
          </cell>
        </row>
        <row r="191">
          <cell r="A191" t="str">
            <v>22.08.28</v>
          </cell>
          <cell r="B191" t="str">
            <v xml:space="preserve">GEOGRELHA POLIETILENO RESIST. TRANSV. 50 KN/M - RESIST. LONGIT. 150 KN/M       </v>
          </cell>
          <cell r="C191" t="str">
            <v>m2</v>
          </cell>
          <cell r="D191">
            <v>96.57</v>
          </cell>
        </row>
        <row r="192">
          <cell r="A192" t="str">
            <v>22.08.29</v>
          </cell>
          <cell r="B192" t="str">
            <v xml:space="preserve">GEOGRELHA POLIETILENO RESIST. TRANSV. 50 KN/M - RESIST. LONGIT. 200 KN/M       </v>
          </cell>
          <cell r="C192" t="str">
            <v>m2</v>
          </cell>
          <cell r="D192">
            <v>107.45</v>
          </cell>
        </row>
        <row r="193">
          <cell r="A193" t="str">
            <v>22.08.30</v>
          </cell>
          <cell r="B193" t="str">
            <v xml:space="preserve">GEOGRELHA POLIETILENO RESIST. TRANSV. 100 KN/M - RESIST. LONGIT. 100 KN/M      </v>
          </cell>
          <cell r="C193" t="str">
            <v>m2</v>
          </cell>
          <cell r="D193">
            <v>144.16</v>
          </cell>
        </row>
        <row r="194">
          <cell r="A194" t="str">
            <v>22.08.31</v>
          </cell>
          <cell r="B194" t="str">
            <v xml:space="preserve">GEOGRELHA POLIETILENO RESIST. TRANSV. 100 KN/M - RESIST. LONGIT. 150 KN/M      </v>
          </cell>
          <cell r="C194" t="str">
            <v>m2</v>
          </cell>
          <cell r="D194">
            <v>159.11000000000001</v>
          </cell>
        </row>
        <row r="195">
          <cell r="A195" t="str">
            <v>22.08.32</v>
          </cell>
          <cell r="B195" t="str">
            <v xml:space="preserve">GEOGRELHA POLIETILENO RESIST. TRANSV. 100 KN/M - RESIST. LONGIT. 200 KN/M      </v>
          </cell>
          <cell r="C195" t="str">
            <v>m2</v>
          </cell>
          <cell r="D195">
            <v>170.35</v>
          </cell>
        </row>
        <row r="196">
          <cell r="A196" t="str">
            <v>22.08.33</v>
          </cell>
          <cell r="B196" t="str">
            <v xml:space="preserve">GEOGRELHA POLIETILENO RESIST. TRANSV. 150 KN/M - RESIST. LONGIT. 150 KN/M      </v>
          </cell>
          <cell r="C196" t="str">
            <v>m2</v>
          </cell>
          <cell r="D196">
            <v>166.61</v>
          </cell>
        </row>
        <row r="197">
          <cell r="A197" t="str">
            <v>22.08.34</v>
          </cell>
          <cell r="B197" t="str">
            <v xml:space="preserve">GEOGRELHA POLIETILENO RESIST. TRANSV. 150 KN/M - RESIST. LONGIT. 200 KN/M      </v>
          </cell>
          <cell r="C197" t="str">
            <v>m2</v>
          </cell>
          <cell r="D197">
            <v>181.57</v>
          </cell>
        </row>
        <row r="198">
          <cell r="A198" t="str">
            <v>22.08.35</v>
          </cell>
          <cell r="B198" t="str">
            <v xml:space="preserve">GEOGRELHA POLIETILENO RESIST. TRANSV. 200 KN/M - RESIST. LONGIT. 200 KN/M.     </v>
          </cell>
          <cell r="C198" t="str">
            <v>m2</v>
          </cell>
          <cell r="D198">
            <v>189.08</v>
          </cell>
        </row>
        <row r="199">
          <cell r="A199" t="str">
            <v>22.08.36</v>
          </cell>
          <cell r="B199" t="str">
            <v xml:space="preserve">GEOGRELHA PVC RESIST. TRANSV. 20 KN/M - RESIST. LONGIT. 40 KN/M.               </v>
          </cell>
          <cell r="C199" t="str">
            <v>m2</v>
          </cell>
          <cell r="D199">
            <v>48.08</v>
          </cell>
        </row>
        <row r="200">
          <cell r="A200" t="str">
            <v>22.08.37</v>
          </cell>
          <cell r="B200" t="str">
            <v xml:space="preserve">GEOGRELHA PVC RESIST. TRANSV. 20 KN/M - RESIST. LONGIT. 60 KN/M.               </v>
          </cell>
          <cell r="C200" t="str">
            <v>m2</v>
          </cell>
          <cell r="D200">
            <v>55.21</v>
          </cell>
        </row>
        <row r="201">
          <cell r="A201" t="str">
            <v>22.08.38</v>
          </cell>
          <cell r="B201" t="str">
            <v xml:space="preserve">GEOGRELHA PVC RESIST. TRANSV. 20 KN/M - RESIST. LONGIT. 90 KN/M.               </v>
          </cell>
          <cell r="C201" t="str">
            <v>m2</v>
          </cell>
          <cell r="D201">
            <v>62.31</v>
          </cell>
        </row>
        <row r="202">
          <cell r="A202" t="str">
            <v>22.08.39</v>
          </cell>
          <cell r="B202" t="str">
            <v xml:space="preserve">GEOGRELHA PVC RESIST. TRANSV. 20 KN/M - RESIST. LONGIT. 120 KN/M.              </v>
          </cell>
          <cell r="C202" t="str">
            <v>m2</v>
          </cell>
          <cell r="D202">
            <v>69.45</v>
          </cell>
        </row>
        <row r="203">
          <cell r="A203" t="str">
            <v>22.08.40</v>
          </cell>
          <cell r="B203" t="str">
            <v xml:space="preserve">GEOGRELHA PVC RESIST. TRANSV. 30 KN/M - RESIST. LONGIT. 40 KN/M.               </v>
          </cell>
          <cell r="C203" t="str">
            <v>m2</v>
          </cell>
          <cell r="D203">
            <v>50.49</v>
          </cell>
        </row>
        <row r="204">
          <cell r="A204" t="str">
            <v>22.08.41</v>
          </cell>
          <cell r="B204" t="str">
            <v xml:space="preserve">GEOGRELHA PVC RESIST. TRANSV. 30 KN/M - RESIST. LONGIT. 60 KN/M.               </v>
          </cell>
          <cell r="C204" t="str">
            <v>m2</v>
          </cell>
          <cell r="D204">
            <v>58.03</v>
          </cell>
        </row>
        <row r="205">
          <cell r="A205" t="str">
            <v>22.08.42</v>
          </cell>
          <cell r="B205" t="str">
            <v xml:space="preserve">GEOGRELHA PVC RESIST. TRANSV. 30 KN/M - RESIST. LONGIT. 90 KN/M.               </v>
          </cell>
          <cell r="C205" t="str">
            <v>m2</v>
          </cell>
          <cell r="D205">
            <v>65.48</v>
          </cell>
        </row>
        <row r="206">
          <cell r="A206" t="str">
            <v>22.08.43</v>
          </cell>
          <cell r="B206" t="str">
            <v xml:space="preserve">GEOGRELHA PVC RESIST. TRANSV. 30 KN/M - RESIST. LONGIT. 120 KN/M.              </v>
          </cell>
          <cell r="C206" t="str">
            <v>m2</v>
          </cell>
          <cell r="D206">
            <v>72.97</v>
          </cell>
        </row>
        <row r="207">
          <cell r="A207" t="str">
            <v>23.02.01</v>
          </cell>
          <cell r="B207" t="str">
            <v xml:space="preserve">MELH/PREPARO SUB-LEITO - 100% EN                                               </v>
          </cell>
          <cell r="C207" t="str">
            <v>m2</v>
          </cell>
          <cell r="D207">
            <v>2.59</v>
          </cell>
        </row>
        <row r="208">
          <cell r="A208" t="str">
            <v>23.02.02</v>
          </cell>
          <cell r="B208" t="str">
            <v xml:space="preserve">MELH/PREPARO SUB-LEITO - 100% EI                                               </v>
          </cell>
          <cell r="C208" t="str">
            <v>m2</v>
          </cell>
          <cell r="D208">
            <v>3.1</v>
          </cell>
        </row>
        <row r="209">
          <cell r="A209" t="str">
            <v>23.03.01</v>
          </cell>
          <cell r="B209" t="str">
            <v xml:space="preserve">REFORCO SUB-LEITO ESCAV. SOLO ESCOLHIDO                                        </v>
          </cell>
          <cell r="C209" t="str">
            <v>m3</v>
          </cell>
          <cell r="D209">
            <v>11.3</v>
          </cell>
        </row>
        <row r="210">
          <cell r="A210" t="str">
            <v>23.03.02.01</v>
          </cell>
          <cell r="B210" t="str">
            <v xml:space="preserve">REFORCO DO SUB-LEITO - TRANSPORTE ATE 1 KM                                     </v>
          </cell>
          <cell r="C210" t="str">
            <v>m3*km</v>
          </cell>
          <cell r="D210">
            <v>9.33</v>
          </cell>
        </row>
        <row r="211">
          <cell r="A211" t="str">
            <v>23.03.02.02</v>
          </cell>
          <cell r="B211" t="str">
            <v xml:space="preserve">REFORCO DO SUB-LEITO - TRANSPORTE ATE 2 KM                                     </v>
          </cell>
          <cell r="C211" t="str">
            <v>m3*km</v>
          </cell>
          <cell r="D211">
            <v>6.55</v>
          </cell>
        </row>
        <row r="212">
          <cell r="A212" t="str">
            <v>23.03.02.03</v>
          </cell>
          <cell r="B212" t="str">
            <v xml:space="preserve">REFORCO DO SUB-LEITO - TRANSPORTE ATE 5KM                                      </v>
          </cell>
          <cell r="C212" t="str">
            <v>m3*km</v>
          </cell>
          <cell r="D212">
            <v>5.1100000000000003</v>
          </cell>
        </row>
        <row r="213">
          <cell r="A213" t="str">
            <v>23.03.02.04</v>
          </cell>
          <cell r="B213" t="str">
            <v xml:space="preserve">REFORCO DE SUB-LEITO - TRANSPORTE ATE 10 KM                                    </v>
          </cell>
          <cell r="C213" t="str">
            <v>m3*km</v>
          </cell>
          <cell r="D213">
            <v>4.28</v>
          </cell>
        </row>
        <row r="214">
          <cell r="A214" t="str">
            <v>23.03.02.05</v>
          </cell>
          <cell r="B214" t="str">
            <v xml:space="preserve">REFORCO DO SUB-LEITO - TRANSPORTE ATE 15 KM                                    </v>
          </cell>
          <cell r="C214" t="str">
            <v>m3*km</v>
          </cell>
          <cell r="D214">
            <v>3.78</v>
          </cell>
        </row>
        <row r="215">
          <cell r="A215" t="str">
            <v>23.03.02.06</v>
          </cell>
          <cell r="B215" t="str">
            <v xml:space="preserve">REFORCO DOE SUB-LEITO - TRANSPORTE + 15KM                                      </v>
          </cell>
          <cell r="C215" t="str">
            <v>m3*km</v>
          </cell>
          <cell r="D215">
            <v>2.97</v>
          </cell>
        </row>
        <row r="216">
          <cell r="A216" t="str">
            <v>23.03.03</v>
          </cell>
          <cell r="B216" t="str">
            <v xml:space="preserve">REFORCO DE SUB-LEITO COMPACTACAO 100% EI                                       </v>
          </cell>
          <cell r="C216" t="str">
            <v>m3</v>
          </cell>
          <cell r="D216">
            <v>8.4499999999999993</v>
          </cell>
        </row>
        <row r="217">
          <cell r="A217" t="str">
            <v>23.03.04</v>
          </cell>
          <cell r="B217" t="str">
            <v xml:space="preserve">REFORCO DE SUB-LEITO COMPACT 100% EN                                           </v>
          </cell>
          <cell r="C217" t="str">
            <v>m3</v>
          </cell>
          <cell r="D217">
            <v>7.6</v>
          </cell>
        </row>
        <row r="218">
          <cell r="A218" t="str">
            <v>23.04.01.01</v>
          </cell>
          <cell r="B218" t="str">
            <v xml:space="preserve">SUB-BASE OU BASE SOLO CIM 3% - USINA                                           </v>
          </cell>
          <cell r="C218" t="str">
            <v>m3</v>
          </cell>
          <cell r="D218">
            <v>101.35</v>
          </cell>
        </row>
        <row r="219">
          <cell r="A219" t="str">
            <v>23.04.01.01.01</v>
          </cell>
          <cell r="B219" t="str">
            <v xml:space="preserve">SUB-BASE OU BASE DE SOLO CIM.3%-USINA COM TRANSP.JAZIDA ATE LOCAL APLICACAO    </v>
          </cell>
          <cell r="C219" t="str">
            <v>m3</v>
          </cell>
          <cell r="D219">
            <v>157.99</v>
          </cell>
        </row>
        <row r="220">
          <cell r="A220" t="str">
            <v>23.04.01.02.01</v>
          </cell>
          <cell r="B220" t="str">
            <v xml:space="preserve">SUB BASE OU BASE SOLO CIM.4%-USINA COM TRANSP.JAZIDA ATE LOCAL APLICACAO       </v>
          </cell>
          <cell r="C220" t="str">
            <v>m3</v>
          </cell>
          <cell r="D220">
            <v>176.96</v>
          </cell>
        </row>
        <row r="221">
          <cell r="A221" t="str">
            <v>23.04.01.03.01</v>
          </cell>
          <cell r="B221" t="str">
            <v xml:space="preserve">SUB BASE OU BASE SOLO CIM.5%-USINA COM TRANSP.JAZIDA ATE LOCAL APLICACAO       </v>
          </cell>
          <cell r="C221" t="str">
            <v>m3</v>
          </cell>
          <cell r="D221">
            <v>195.93</v>
          </cell>
        </row>
        <row r="222">
          <cell r="A222" t="str">
            <v>23.04.01.04.01</v>
          </cell>
          <cell r="B222" t="str">
            <v xml:space="preserve">SUB BASE OU BASE SOLO CIM.6%-USINA COM TRANSP. JAZIDA ATE LOCAL APLICACAO      </v>
          </cell>
          <cell r="C222" t="str">
            <v>m3</v>
          </cell>
          <cell r="D222">
            <v>214.89</v>
          </cell>
        </row>
        <row r="223">
          <cell r="A223" t="str">
            <v>23.04.01.05.01</v>
          </cell>
          <cell r="B223" t="str">
            <v xml:space="preserve">SUB BASE OU BASE SOLO CIM.7%-SINA COM TRANSP.JAZIDA ATE LOCAL APLICACAO        </v>
          </cell>
          <cell r="C223" t="str">
            <v>m3</v>
          </cell>
          <cell r="D223">
            <v>233.86</v>
          </cell>
        </row>
        <row r="224">
          <cell r="A224" t="str">
            <v>23.04.01.06.01</v>
          </cell>
          <cell r="B224" t="str">
            <v xml:space="preserve">SUB BASE OU BASE SOLO CIM.8%-USINA COM TRANSP.JAZIDA ATE LOCAL APLICACAO       </v>
          </cell>
          <cell r="C224" t="str">
            <v>m3</v>
          </cell>
          <cell r="D224">
            <v>252.82</v>
          </cell>
        </row>
        <row r="225">
          <cell r="A225" t="str">
            <v>23.04.01.07.01</v>
          </cell>
          <cell r="B225" t="str">
            <v xml:space="preserve">SUB BASE OU BASE SOLO CIM.9%-USINA COM TRANSP.JAZIDA ATE LOCAL APLICACAO       </v>
          </cell>
          <cell r="C225" t="str">
            <v>m3</v>
          </cell>
          <cell r="D225">
            <v>271.79000000000002</v>
          </cell>
        </row>
        <row r="226">
          <cell r="A226" t="str">
            <v>23.04.01.08.01</v>
          </cell>
          <cell r="B226" t="str">
            <v xml:space="preserve">SUB BASE OU BASE SOLO CIM.10%-USINA COM TRANSP.JAZIDA ATE LOCAL APLICACAO      </v>
          </cell>
          <cell r="C226" t="str">
            <v>m3</v>
          </cell>
          <cell r="D226">
            <v>290.76</v>
          </cell>
        </row>
        <row r="227">
          <cell r="A227" t="str">
            <v>23.04.01.09.01</v>
          </cell>
          <cell r="B227" t="str">
            <v xml:space="preserve">SUB BASE OU BASE SOLO CIM.11%-USINA COM TRANSP.JAZIDA ATE LOCAL APLICACAO      </v>
          </cell>
          <cell r="C227" t="str">
            <v>m3</v>
          </cell>
          <cell r="D227">
            <v>309.72000000000003</v>
          </cell>
        </row>
        <row r="228">
          <cell r="A228" t="str">
            <v>23.04.01.10.01</v>
          </cell>
          <cell r="B228" t="str">
            <v xml:space="preserve">SUB BASE OU BASE SOLO CIM.12%-USINA COM TRANSP.JAZIDA ATE LOCAL APLICACAO      </v>
          </cell>
          <cell r="C228" t="str">
            <v>m3</v>
          </cell>
          <cell r="D228">
            <v>328.69</v>
          </cell>
        </row>
        <row r="229">
          <cell r="A229" t="str">
            <v>23.04.01.11.01</v>
          </cell>
          <cell r="B229" t="str">
            <v xml:space="preserve">SUB BASE OU BASE SOLO CIM.3%-PULVEMIST.-COM TRANSP.JAZIDA ATE LOCAL APLICACAO  </v>
          </cell>
          <cell r="C229" t="str">
            <v>m3</v>
          </cell>
          <cell r="D229">
            <v>136.47999999999999</v>
          </cell>
        </row>
        <row r="230">
          <cell r="A230" t="str">
            <v>23.04.01.12.01</v>
          </cell>
          <cell r="B230" t="str">
            <v xml:space="preserve">SUB BASE OU BASE SOLO CIM.4%-PULVEMIST.-COM TRANSP.JAZIDA ATE LOCAL APLICACAO  </v>
          </cell>
          <cell r="C230" t="str">
            <v>m3</v>
          </cell>
          <cell r="D230">
            <v>155.44999999999999</v>
          </cell>
        </row>
        <row r="231">
          <cell r="A231" t="str">
            <v>23.04.01.13.01</v>
          </cell>
          <cell r="B231" t="str">
            <v xml:space="preserve">SUB BASE OU BASE SOLO CIM.5%-PULVEMIST.-COM TRANSP.JAZIDA ATE LOCAL APLICACAO  </v>
          </cell>
          <cell r="C231" t="str">
            <v>m3</v>
          </cell>
          <cell r="D231">
            <v>174.42</v>
          </cell>
        </row>
        <row r="232">
          <cell r="A232" t="str">
            <v>23.04.01.14.01</v>
          </cell>
          <cell r="B232" t="str">
            <v xml:space="preserve">SUB BASE OU BASE SOLO CIM.6%-PULVEMIST.-COM TRANSP.JAZIDA ATE LOCAL APLICACAO  </v>
          </cell>
          <cell r="C232" t="str">
            <v>m3</v>
          </cell>
          <cell r="D232">
            <v>193.38</v>
          </cell>
        </row>
        <row r="233">
          <cell r="A233" t="str">
            <v>23.04.01.15.01</v>
          </cell>
          <cell r="B233" t="str">
            <v xml:space="preserve">SUB BASE OU BASE SOLO CIM.7%-PULVEMIST.-COM TRANSP.JAZIDA ATE LOCAL APLICACAO  </v>
          </cell>
          <cell r="C233" t="str">
            <v>m3</v>
          </cell>
          <cell r="D233">
            <v>201.21</v>
          </cell>
        </row>
        <row r="234">
          <cell r="A234" t="str">
            <v>23.04.01.16.01</v>
          </cell>
          <cell r="B234" t="str">
            <v xml:space="preserve">SUB BASE OU BASE SOLO CIM.8%-PULVEMIST.-COM TRANSP.JAZIDA ATE LOCAL APLICACAO  </v>
          </cell>
          <cell r="C234" t="str">
            <v>m3</v>
          </cell>
          <cell r="D234">
            <v>208.39</v>
          </cell>
        </row>
        <row r="235">
          <cell r="A235" t="str">
            <v>23.04.01.17.01</v>
          </cell>
          <cell r="B235" t="str">
            <v xml:space="preserve">SUB BASE OU BASE SOLO CIM.9%-PULVEMIST.-COM TRANSP.JAZIDA ATE LOCAL APLICACAO  </v>
          </cell>
          <cell r="C235" t="str">
            <v>m3</v>
          </cell>
          <cell r="D235">
            <v>224.84</v>
          </cell>
        </row>
        <row r="236">
          <cell r="A236" t="str">
            <v>23.04.01.18.01</v>
          </cell>
          <cell r="B236" t="str">
            <v xml:space="preserve">SUB BASE OU BASE SOLO CIM.10%-PULVEMIST.-COM TRANSP.JAZIDA ATE LOCAL APLICACAO </v>
          </cell>
          <cell r="C236" t="str">
            <v>m3</v>
          </cell>
          <cell r="D236">
            <v>242.96</v>
          </cell>
        </row>
        <row r="237">
          <cell r="A237" t="str">
            <v>23.04.01.19.01</v>
          </cell>
          <cell r="B237" t="str">
            <v xml:space="preserve">SUB BASE OU BASE SOLO CIM.11%-PULVEMIST.-COM TRANSP.JAZIDA ATE LOCAL APLICACAO </v>
          </cell>
          <cell r="C237" t="str">
            <v>m3</v>
          </cell>
          <cell r="D237">
            <v>259.01</v>
          </cell>
        </row>
        <row r="238">
          <cell r="A238" t="str">
            <v>23.04.01.20.01</v>
          </cell>
          <cell r="B238" t="str">
            <v xml:space="preserve">SUB BASE OU BASE SOLO CIM.12%-PULVEMIST.-COM TRANSP.JAZIDA ATE LOCAL APLICACAO </v>
          </cell>
          <cell r="C238" t="str">
            <v>m3</v>
          </cell>
          <cell r="D238">
            <v>276.72000000000003</v>
          </cell>
        </row>
        <row r="239">
          <cell r="A239" t="str">
            <v>23.04.01.26.01</v>
          </cell>
          <cell r="B239" t="str">
            <v xml:space="preserve">SUB BASE OU BASE SOLO CAL 4% - COM TRANSP.JAZIDA ATE LOCAL APLICACAO           </v>
          </cell>
          <cell r="C239" t="str">
            <v>m3</v>
          </cell>
          <cell r="D239">
            <v>187.61</v>
          </cell>
        </row>
        <row r="240">
          <cell r="A240" t="str">
            <v>23.04.02.01.02</v>
          </cell>
          <cell r="B240" t="str">
            <v xml:space="preserve">SUB BASE OU BASE SOLO BRITA C/CIM.3% COM TRANSP. JAZIDA ATE LOCAL APLICAÇÃO    </v>
          </cell>
          <cell r="C240" t="str">
            <v>m3</v>
          </cell>
          <cell r="D240">
            <v>279.27999999999997</v>
          </cell>
        </row>
        <row r="241">
          <cell r="A241" t="str">
            <v>23.04.02.02.01</v>
          </cell>
          <cell r="B241" t="str">
            <v xml:space="preserve">SUB BASE OU BASE SOLO BRITA C/CIM.4% COM TRANSP. JAZIDA ATE LOCAL DE APLICAÇÃO </v>
          </cell>
          <cell r="C241" t="str">
            <v>m3</v>
          </cell>
          <cell r="D241">
            <v>311.93</v>
          </cell>
        </row>
        <row r="242">
          <cell r="A242" t="str">
            <v>23.04.02.03.01</v>
          </cell>
          <cell r="B242" t="str">
            <v>SUB BASE OU BASE SOLO BRITA C/CIM.5% COM TRANSP.JAZIDA ATE O LOCAL DE APLICAÇÃO</v>
          </cell>
          <cell r="C242" t="str">
            <v>m3</v>
          </cell>
          <cell r="D242">
            <v>327.75</v>
          </cell>
        </row>
        <row r="243">
          <cell r="A243" t="str">
            <v>23.04.02.04.41</v>
          </cell>
          <cell r="B243" t="str">
            <v xml:space="preserve">SUB BASE OU BASE SOLO BRITA C/CIM.6% COM TRANSP.DA JAZIDA ATE LOCAL APLICAÇÃO  </v>
          </cell>
          <cell r="C243" t="str">
            <v>m3</v>
          </cell>
          <cell r="D243">
            <v>343.57</v>
          </cell>
        </row>
        <row r="244">
          <cell r="A244" t="str">
            <v>23.04.02.05.02</v>
          </cell>
          <cell r="B244" t="str">
            <v xml:space="preserve">SUB BASE OU BASE DE SOLO BRITA 50% BRITA COM TRANSP.JAZIDA ATE LOCAL APLICAÇÃO </v>
          </cell>
          <cell r="C244" t="str">
            <v>m3</v>
          </cell>
          <cell r="D244">
            <v>202.95</v>
          </cell>
        </row>
        <row r="245">
          <cell r="A245" t="str">
            <v>23.04.02.05.03</v>
          </cell>
          <cell r="B245" t="str">
            <v xml:space="preserve">SUB BASE OU BASE DE SOLO LATERITICO-BRITA 50% BRITA C/TRANSP.JAZIDA ATE APLIC. </v>
          </cell>
          <cell r="C245" t="str">
            <v>m3</v>
          </cell>
          <cell r="D245">
            <v>202.95</v>
          </cell>
        </row>
        <row r="246">
          <cell r="A246" t="str">
            <v>23.04.02.07.02</v>
          </cell>
          <cell r="B246" t="str">
            <v xml:space="preserve">SUB BASE OU BASE DE SOLO BRITA 60% BRITA COM TRANSP.JAZIDA ATE LOCAL APLICAÇÃO </v>
          </cell>
          <cell r="C246" t="str">
            <v>m3</v>
          </cell>
          <cell r="D246">
            <v>200.69</v>
          </cell>
        </row>
        <row r="247">
          <cell r="A247" t="str">
            <v>23.04.02.09.02</v>
          </cell>
          <cell r="B247" t="str">
            <v xml:space="preserve">SUB BASE OU BASE DE SOLO BRITA 70% BRITA COM TRANSP.JAZIDA ATE LOCAL APLICAÇÃO </v>
          </cell>
          <cell r="C247" t="str">
            <v>m3</v>
          </cell>
          <cell r="D247">
            <v>243.89</v>
          </cell>
        </row>
        <row r="248">
          <cell r="A248" t="str">
            <v>23.04.02.11.02</v>
          </cell>
          <cell r="B248" t="str">
            <v xml:space="preserve">SUB BASE OU BASE DE SOLO BRITA 80% BRITA COM TRANSP.JAZIDA ATE LOCAL APLICAÇÃO </v>
          </cell>
          <cell r="C248" t="str">
            <v>m3</v>
          </cell>
          <cell r="D248">
            <v>270.20999999999998</v>
          </cell>
        </row>
        <row r="249">
          <cell r="A249" t="str">
            <v>23.04.02.13.02</v>
          </cell>
          <cell r="B249" t="str">
            <v xml:space="preserve">SUB BASE OU BASE DE SOLO BRITA 90% BRITA COM TRANSP.JAZIDA ATE LOCAL APLICAÇÃO </v>
          </cell>
          <cell r="C249" t="str">
            <v>m3</v>
          </cell>
          <cell r="D249">
            <v>288.08999999999997</v>
          </cell>
        </row>
        <row r="250">
          <cell r="A250" t="str">
            <v>23.04.03.01</v>
          </cell>
          <cell r="B250" t="str">
            <v xml:space="preserve">SUB-BASE OU BASE BRITA GRAD. SIMPLES                                           </v>
          </cell>
          <cell r="C250" t="str">
            <v>m3</v>
          </cell>
          <cell r="D250">
            <v>272.42</v>
          </cell>
        </row>
        <row r="251">
          <cell r="A251" t="str">
            <v>23.04.03.02</v>
          </cell>
          <cell r="B251" t="str">
            <v xml:space="preserve">SUB-BASE OU BASE DE PEDRA BRITADA                                              </v>
          </cell>
          <cell r="C251" t="str">
            <v>m3</v>
          </cell>
          <cell r="D251">
            <v>201.72</v>
          </cell>
        </row>
        <row r="252">
          <cell r="A252" t="str">
            <v>23.04.03.03</v>
          </cell>
          <cell r="B252" t="str">
            <v xml:space="preserve">SUB-BASE OU BASE DE BICA CORRIDA                                               </v>
          </cell>
          <cell r="C252" t="str">
            <v>m3</v>
          </cell>
          <cell r="D252">
            <v>233.25</v>
          </cell>
        </row>
        <row r="253">
          <cell r="A253" t="str">
            <v>23.04.03.04</v>
          </cell>
          <cell r="B253" t="str">
            <v xml:space="preserve">SUB-BASE OU BASE DE PEDRA RACHAO, CONF. ET-POO/042 (DERSA)                     </v>
          </cell>
          <cell r="C253" t="str">
            <v>m3</v>
          </cell>
          <cell r="D253">
            <v>253</v>
          </cell>
        </row>
        <row r="254">
          <cell r="A254" t="str">
            <v>23.04.04.01</v>
          </cell>
          <cell r="B254" t="str">
            <v xml:space="preserve">SUB-BASE OU BASE BRITA GRAD. C/CIM 1%VOL                                       </v>
          </cell>
          <cell r="C254" t="str">
            <v>m3</v>
          </cell>
          <cell r="D254">
            <v>266</v>
          </cell>
        </row>
        <row r="255">
          <cell r="A255" t="str">
            <v>23.04.04.02</v>
          </cell>
          <cell r="B255" t="str">
            <v xml:space="preserve">SUB-BASE OU BASE BRITA GRA. C/CIM 2%VOL                                        </v>
          </cell>
          <cell r="C255" t="str">
            <v>m3</v>
          </cell>
          <cell r="D255">
            <v>285.83</v>
          </cell>
        </row>
        <row r="256">
          <cell r="A256" t="str">
            <v>23.04.04.03</v>
          </cell>
          <cell r="B256" t="str">
            <v xml:space="preserve">SUB-BASE OU BASE BRITA GRAD. C/CIM 3%VOL                                       </v>
          </cell>
          <cell r="C256" t="str">
            <v>m3</v>
          </cell>
          <cell r="D256">
            <v>305.66000000000003</v>
          </cell>
        </row>
        <row r="257">
          <cell r="A257" t="str">
            <v>23.04.04.04</v>
          </cell>
          <cell r="B257" t="str">
            <v xml:space="preserve">SUB-BASE OU BASE BRITA GRAD. C/CIM 4%VOL                                       </v>
          </cell>
          <cell r="C257" t="str">
            <v>m3</v>
          </cell>
          <cell r="D257">
            <v>325.49</v>
          </cell>
        </row>
        <row r="258">
          <cell r="A258" t="str">
            <v>23.04.04.05</v>
          </cell>
          <cell r="B258" t="str">
            <v xml:space="preserve">SUB-BASE OU BASE BRITA GRAD. C/CIM 5%                                          </v>
          </cell>
          <cell r="C258" t="str">
            <v>m3</v>
          </cell>
          <cell r="D258">
            <v>362.4</v>
          </cell>
        </row>
        <row r="259">
          <cell r="A259" t="str">
            <v>23.04.05.01</v>
          </cell>
          <cell r="B259" t="str">
            <v xml:space="preserve">SUB-BASE OU BASE ESTABILIZADA GRANULOMETRICAMENTE                              </v>
          </cell>
          <cell r="C259" t="str">
            <v>m3</v>
          </cell>
          <cell r="D259">
            <v>194.93</v>
          </cell>
        </row>
        <row r="260">
          <cell r="A260" t="str">
            <v>23.04.06.01</v>
          </cell>
          <cell r="B260" t="str">
            <v xml:space="preserve">SUB-BASE OU BASE MACADAME HIDRAULICO                                           </v>
          </cell>
          <cell r="C260" t="str">
            <v>m3</v>
          </cell>
          <cell r="D260">
            <v>232.99</v>
          </cell>
        </row>
        <row r="261">
          <cell r="A261" t="str">
            <v>23.04.06.02</v>
          </cell>
          <cell r="B261" t="str">
            <v xml:space="preserve">SUB-BASE OU BASE MACADAME BETUMINOSO                                           </v>
          </cell>
          <cell r="C261" t="str">
            <v>m3</v>
          </cell>
          <cell r="D261">
            <v>1096.3699999999999</v>
          </cell>
        </row>
        <row r="262">
          <cell r="A262" t="str">
            <v>23.04.06.03</v>
          </cell>
          <cell r="B262" t="str">
            <v xml:space="preserve">SUB-BASE OU BASE DE MACADAME SECO                                              </v>
          </cell>
          <cell r="C262" t="str">
            <v>m3</v>
          </cell>
          <cell r="D262">
            <v>242.88</v>
          </cell>
        </row>
        <row r="263">
          <cell r="A263" t="str">
            <v>23.04.07.01</v>
          </cell>
          <cell r="B263" t="str">
            <v xml:space="preserve">SUB-BASE OU BASE SOLO AREN. FINO 95% PI                                        </v>
          </cell>
          <cell r="C263" t="str">
            <v>m3</v>
          </cell>
          <cell r="D263">
            <v>33.99</v>
          </cell>
        </row>
        <row r="264">
          <cell r="A264" t="str">
            <v>23.04.07.03</v>
          </cell>
          <cell r="B264" t="str">
            <v xml:space="preserve">BASE SOLO ESTABILIZADO QUIMICAMENTE PARA SOLO ARENOSO                          </v>
          </cell>
          <cell r="C264" t="str">
            <v>m3</v>
          </cell>
          <cell r="D264">
            <v>84.99</v>
          </cell>
        </row>
        <row r="265">
          <cell r="A265" t="str">
            <v>23.04.07.04</v>
          </cell>
          <cell r="B265" t="str">
            <v xml:space="preserve">SUB-BASE OU BASE DE SOLO ESTAB. QUIMICO SOLIDO                                 </v>
          </cell>
          <cell r="C265" t="str">
            <v>m3</v>
          </cell>
          <cell r="D265">
            <v>45.87</v>
          </cell>
        </row>
        <row r="266">
          <cell r="A266" t="str">
            <v>23.05.01</v>
          </cell>
          <cell r="B266" t="str">
            <v xml:space="preserve">IMPRIMADURA BETUMINOSA IMPERMEABILIZANTE                                       </v>
          </cell>
          <cell r="C266" t="str">
            <v>m2</v>
          </cell>
          <cell r="D266">
            <v>11.93</v>
          </cell>
        </row>
        <row r="267">
          <cell r="A267" t="str">
            <v>23.05.01.01</v>
          </cell>
          <cell r="B267" t="str">
            <v xml:space="preserve">IMPRIMADURA BETUMINOSA IMPERMEABILIZANTE (SEM MATERIAIS ASFALTICOS)            </v>
          </cell>
          <cell r="C267" t="str">
            <v>m2</v>
          </cell>
          <cell r="D267">
            <v>0.46</v>
          </cell>
        </row>
        <row r="268">
          <cell r="A268" t="str">
            <v>23.05.02</v>
          </cell>
          <cell r="B268" t="str">
            <v xml:space="preserve">IMPRIMADURA BETUMINOSA LIGANTE                                                 </v>
          </cell>
          <cell r="C268" t="str">
            <v>m2</v>
          </cell>
          <cell r="D268">
            <v>4.6500000000000004</v>
          </cell>
        </row>
        <row r="269">
          <cell r="A269" t="str">
            <v>23.05.02.01</v>
          </cell>
          <cell r="B269" t="str">
            <v xml:space="preserve">IMPRIMADURABETUMINOSA LIGANTE (SEM MATERIAIS ASFALTICOS)                       </v>
          </cell>
          <cell r="C269" t="str">
            <v>m2</v>
          </cell>
          <cell r="D269">
            <v>0.33</v>
          </cell>
        </row>
        <row r="270">
          <cell r="A270" t="str">
            <v>23.05.03</v>
          </cell>
          <cell r="B270" t="str">
            <v xml:space="preserve">IMPRIMADURA BET. AUXILIAR DE LIGACAO                                           </v>
          </cell>
          <cell r="C270" t="str">
            <v>m2</v>
          </cell>
          <cell r="D270">
            <v>2.4900000000000002</v>
          </cell>
        </row>
        <row r="271">
          <cell r="A271" t="str">
            <v>23.05.04</v>
          </cell>
          <cell r="B271" t="str">
            <v xml:space="preserve">IMPRIM. BET. LIGANTE MODIF. POLIMERO                                           </v>
          </cell>
          <cell r="C271" t="str">
            <v>m2</v>
          </cell>
          <cell r="D271">
            <v>5.03</v>
          </cell>
        </row>
        <row r="272">
          <cell r="A272" t="str">
            <v>23.06.01</v>
          </cell>
          <cell r="B272" t="str">
            <v xml:space="preserve">TRATAMENTO SUPERFICIAL SIMPLES                                                 </v>
          </cell>
          <cell r="C272" t="str">
            <v>m2</v>
          </cell>
          <cell r="D272">
            <v>11.35</v>
          </cell>
        </row>
        <row r="273">
          <cell r="A273" t="str">
            <v>23.06.02</v>
          </cell>
          <cell r="B273" t="str">
            <v xml:space="preserve">TRATAMENTO SUPERFICIAL DUPLO                                                   </v>
          </cell>
          <cell r="C273" t="str">
            <v>m3</v>
          </cell>
          <cell r="D273">
            <v>1010.02</v>
          </cell>
        </row>
        <row r="274">
          <cell r="A274" t="str">
            <v>23.06.03</v>
          </cell>
          <cell r="B274" t="str">
            <v xml:space="preserve">TRATAMENTO SUPERFICIAL TRIPLO                                                  </v>
          </cell>
          <cell r="C274" t="str">
            <v>m3</v>
          </cell>
          <cell r="D274">
            <v>1286.6300000000001</v>
          </cell>
        </row>
        <row r="275">
          <cell r="A275" t="str">
            <v>23.06.04</v>
          </cell>
          <cell r="B275" t="str">
            <v xml:space="preserve">MICROREVESTIMENTO C/POLIMERO COM FIBRA À FRIO (MCAF)                           </v>
          </cell>
          <cell r="C275" t="str">
            <v>m2</v>
          </cell>
          <cell r="D275">
            <v>30.57</v>
          </cell>
        </row>
        <row r="276">
          <cell r="A276" t="str">
            <v>23.06.04.01</v>
          </cell>
          <cell r="B276" t="str">
            <v xml:space="preserve">MICROREVESTIMENTO COM POLIMERO SEM FIBRA A FRIO (MCAF)                         </v>
          </cell>
          <cell r="C276" t="str">
            <v>m2</v>
          </cell>
          <cell r="D276">
            <v>27.62</v>
          </cell>
        </row>
        <row r="277">
          <cell r="A277" t="str">
            <v>23.06.04.07</v>
          </cell>
          <cell r="B277" t="str">
            <v xml:space="preserve">MICROREVESTIMENTO ASFALTICO A FRIO COM POLIMERO COM FIBRA                      </v>
          </cell>
          <cell r="C277" t="str">
            <v>m2</v>
          </cell>
          <cell r="D277">
            <v>30.57</v>
          </cell>
        </row>
        <row r="278">
          <cell r="A278" t="str">
            <v>23.06.04.07.01</v>
          </cell>
          <cell r="B278" t="str">
            <v xml:space="preserve">MICROREVESTIMENTO ASFALTICO A FRIO COM POLIMERO SEM FIBRA                      </v>
          </cell>
          <cell r="C278" t="str">
            <v>m2</v>
          </cell>
          <cell r="D278">
            <v>26.07</v>
          </cell>
        </row>
        <row r="279">
          <cell r="A279" t="str">
            <v>23.06.05</v>
          </cell>
          <cell r="B279" t="str">
            <v xml:space="preserve">TRATAMENTO SUPERF. C/ LAMA ASFALTICA                                           </v>
          </cell>
          <cell r="C279" t="str">
            <v>m2</v>
          </cell>
          <cell r="D279">
            <v>13.59</v>
          </cell>
        </row>
        <row r="280">
          <cell r="A280" t="str">
            <v>23.06.06</v>
          </cell>
          <cell r="B280" t="str">
            <v xml:space="preserve">TRAT.SUP.CAM. LAMA ASFALTICA GROSSA                                            </v>
          </cell>
          <cell r="C280" t="str">
            <v>m2</v>
          </cell>
          <cell r="D280">
            <v>16.850000000000001</v>
          </cell>
        </row>
        <row r="281">
          <cell r="A281" t="str">
            <v>23.06.07</v>
          </cell>
          <cell r="B281" t="str">
            <v xml:space="preserve">TRATAMENTO SUPERFICIAL SIMPLES MODIFICADO POR POLIMEROS                        </v>
          </cell>
          <cell r="C281" t="str">
            <v>m2</v>
          </cell>
          <cell r="D281">
            <v>12.24</v>
          </cell>
        </row>
        <row r="282">
          <cell r="A282" t="str">
            <v>23.06.08</v>
          </cell>
          <cell r="B282" t="str">
            <v xml:space="preserve">TRATAMENTO SUPERFICIAL DUPLO MODIFICADO POR POLIMEROS                          </v>
          </cell>
          <cell r="C282" t="str">
            <v>m3</v>
          </cell>
          <cell r="D282">
            <v>1219.9100000000001</v>
          </cell>
        </row>
        <row r="283">
          <cell r="A283" t="str">
            <v>23.06.09</v>
          </cell>
          <cell r="B283" t="str">
            <v xml:space="preserve">TRATAMENTO SUPERFICIAL TRIPLO MODIFICADO POR POLIMEROS                         </v>
          </cell>
          <cell r="C283" t="str">
            <v>m3</v>
          </cell>
          <cell r="D283">
            <v>1420.64</v>
          </cell>
        </row>
        <row r="284">
          <cell r="A284" t="str">
            <v>23.07.01</v>
          </cell>
          <cell r="B284" t="str">
            <v xml:space="preserve">PRE-MISTURADO A FRIO                                                           </v>
          </cell>
          <cell r="C284" t="str">
            <v>m3</v>
          </cell>
          <cell r="D284">
            <v>1229.9100000000001</v>
          </cell>
        </row>
        <row r="285">
          <cell r="A285" t="str">
            <v>23.07.01.01</v>
          </cell>
          <cell r="B285" t="str">
            <v xml:space="preserve">CAMADA BASE PRE-MISTURADO A FRIO (SEM MATERIAIS ASFALTICOS)                    </v>
          </cell>
          <cell r="C285" t="str">
            <v>m3</v>
          </cell>
          <cell r="D285">
            <v>336.54</v>
          </cell>
        </row>
        <row r="286">
          <cell r="A286" t="str">
            <v>23.07.01.02</v>
          </cell>
          <cell r="B286" t="str">
            <v xml:space="preserve">APLICACAO CAMADA DE PRE-MISTURADO A FRIO COM TRANSPORTE (EXCLUSO MATERIAL)     </v>
          </cell>
          <cell r="C286" t="str">
            <v>m3</v>
          </cell>
          <cell r="D286">
            <v>162.30000000000001</v>
          </cell>
        </row>
        <row r="287">
          <cell r="A287" t="str">
            <v>23.07.02</v>
          </cell>
          <cell r="B287" t="str">
            <v xml:space="preserve">PRE-MIST.FRIO C/EMUL.MOD.P/POL.                                                </v>
          </cell>
          <cell r="C287" t="str">
            <v>m3</v>
          </cell>
          <cell r="D287">
            <v>1316.74</v>
          </cell>
        </row>
        <row r="288">
          <cell r="A288" t="str">
            <v>23.08.01</v>
          </cell>
          <cell r="B288" t="str">
            <v xml:space="preserve">CONC.ASF.US.QUENTE - BINDER GRAD.A C/DOP                                       </v>
          </cell>
          <cell r="C288" t="str">
            <v>m3</v>
          </cell>
          <cell r="D288">
            <v>1387.55</v>
          </cell>
        </row>
        <row r="289">
          <cell r="A289" t="str">
            <v>23.08.01.01</v>
          </cell>
          <cell r="B289" t="str">
            <v xml:space="preserve">CONC.ASF.US.QUENTE - BINDER GRAD.A S/DOP                                       </v>
          </cell>
          <cell r="C289" t="str">
            <v>m3</v>
          </cell>
          <cell r="D289">
            <v>1301.54</v>
          </cell>
        </row>
        <row r="290">
          <cell r="A290" t="str">
            <v>23.08.02</v>
          </cell>
          <cell r="B290" t="str">
            <v xml:space="preserve">CONC.ASF.US.QUENTE - BINDER GRAD.B C/DOP                                       </v>
          </cell>
          <cell r="C290" t="str">
            <v>m3</v>
          </cell>
          <cell r="D290">
            <v>1513.35</v>
          </cell>
        </row>
        <row r="291">
          <cell r="A291" t="str">
            <v>23.08.02.01</v>
          </cell>
          <cell r="B291" t="str">
            <v xml:space="preserve">CONC.ASF.US.QUENTE - BINDER GRAD.B S/DOP                                       </v>
          </cell>
          <cell r="C291" t="str">
            <v>m3</v>
          </cell>
          <cell r="D291">
            <v>1416.46</v>
          </cell>
        </row>
        <row r="292">
          <cell r="A292" t="str">
            <v>23.08.02.02</v>
          </cell>
          <cell r="B292" t="str">
            <v xml:space="preserve">CONCRETO ASFALTICO GRADUACAO I                                                 </v>
          </cell>
          <cell r="C292" t="str">
            <v>m3</v>
          </cell>
          <cell r="D292">
            <v>1561.89</v>
          </cell>
        </row>
        <row r="293">
          <cell r="A293" t="str">
            <v>23.08.03.01</v>
          </cell>
          <cell r="B293" t="str">
            <v xml:space="preserve">CAMADA ROLAMENTO-CBUQ GRADUACAO C-S/DOP                                        </v>
          </cell>
          <cell r="C293" t="str">
            <v>m3</v>
          </cell>
          <cell r="D293">
            <v>1535.55</v>
          </cell>
        </row>
        <row r="294">
          <cell r="A294" t="str">
            <v>23.08.03.03</v>
          </cell>
          <cell r="B294" t="str">
            <v xml:space="preserve">CAMADA ROLAMENTO - CBUQ - GRAD.C - COM DOP                                     </v>
          </cell>
          <cell r="C294" t="str">
            <v>m3</v>
          </cell>
          <cell r="D294">
            <v>1640.44</v>
          </cell>
        </row>
        <row r="295">
          <cell r="A295" t="str">
            <v>23.08.04.02</v>
          </cell>
          <cell r="B295" t="str">
            <v xml:space="preserve">CAMADA DE ROLAMENTO - CBUQ - GRAD. D - SEM DOP                                 </v>
          </cell>
          <cell r="C295" t="str">
            <v>m3</v>
          </cell>
          <cell r="D295">
            <v>1550.85</v>
          </cell>
        </row>
        <row r="296">
          <cell r="A296" t="str">
            <v>23.08.04.03</v>
          </cell>
          <cell r="B296" t="str">
            <v xml:space="preserve">CAMADA ROLANTE CBUQ - GRAD. D - COM DOP                                        </v>
          </cell>
          <cell r="C296" t="str">
            <v>m3</v>
          </cell>
          <cell r="D296">
            <v>1666.87</v>
          </cell>
        </row>
        <row r="297">
          <cell r="A297" t="str">
            <v>23.08.04.04</v>
          </cell>
          <cell r="B297" t="str">
            <v xml:space="preserve">CAMADA DE ROLAMENTO CBUQ - GRADUACAO D, MODIFICADA POR POLIMERO                </v>
          </cell>
          <cell r="C297" t="str">
            <v>m3</v>
          </cell>
          <cell r="D297">
            <v>1459.48</v>
          </cell>
        </row>
        <row r="298">
          <cell r="A298" t="str">
            <v>23.08.05</v>
          </cell>
          <cell r="B298" t="str">
            <v xml:space="preserve">CONC. ASF. MODIFICADO P/POLIMERO                                               </v>
          </cell>
          <cell r="C298" t="str">
            <v>m3</v>
          </cell>
          <cell r="D298">
            <v>1446.08</v>
          </cell>
        </row>
        <row r="299">
          <cell r="A299" t="str">
            <v>23.08.05.01.01</v>
          </cell>
          <cell r="B299" t="str">
            <v xml:space="preserve">CONCRETO ASFALTICO MODIFICADO POR POLIMERO - GRAD. II                          </v>
          </cell>
          <cell r="C299" t="str">
            <v>m3</v>
          </cell>
          <cell r="D299">
            <v>1286.81</v>
          </cell>
        </row>
        <row r="300">
          <cell r="A300" t="str">
            <v>23.08.06</v>
          </cell>
          <cell r="B300" t="str">
            <v xml:space="preserve">CONCRETO ASFALTICO MODIFICADO COM 15% EM PESO DE BORRACHA (CONTINUO)           </v>
          </cell>
          <cell r="C300" t="str">
            <v>m3</v>
          </cell>
          <cell r="D300">
            <v>1499.17</v>
          </cell>
        </row>
        <row r="301">
          <cell r="A301" t="str">
            <v>23.08.06.04</v>
          </cell>
          <cell r="B301" t="str">
            <v xml:space="preserve">CONCRETO ASFALTICO COM ASFALTO-BORRACHA, GRADUACAO IV                          </v>
          </cell>
          <cell r="C301" t="str">
            <v>m3</v>
          </cell>
          <cell r="D301">
            <v>1515.66</v>
          </cell>
        </row>
        <row r="302">
          <cell r="A302" t="str">
            <v>23.08.06.05</v>
          </cell>
          <cell r="B302" t="str">
            <v xml:space="preserve">CONCRETO ASFALTO BORRACHA MORNO COM 15% DE BORRACHA.                           </v>
          </cell>
          <cell r="C302" t="str">
            <v>m3</v>
          </cell>
          <cell r="D302">
            <v>1448.66</v>
          </cell>
        </row>
        <row r="303">
          <cell r="A303" t="str">
            <v>23.08.06.06</v>
          </cell>
          <cell r="B303" t="str">
            <v xml:space="preserve">CONCRETO ASFALTO BORRACHA GRAD. IV, MORNO COM 15% BORRACHA                     </v>
          </cell>
          <cell r="C303" t="str">
            <v>m3</v>
          </cell>
          <cell r="D303">
            <v>1462.2</v>
          </cell>
        </row>
        <row r="304">
          <cell r="A304" t="str">
            <v>23.09.01</v>
          </cell>
          <cell r="B304" t="str">
            <v xml:space="preserve">CAPA SELANTE TIPO 2                                                            </v>
          </cell>
          <cell r="C304" t="str">
            <v>m2</v>
          </cell>
          <cell r="D304">
            <v>8.11</v>
          </cell>
        </row>
        <row r="305">
          <cell r="A305" t="str">
            <v>23.09.02</v>
          </cell>
          <cell r="B305" t="str">
            <v xml:space="preserve">CAPA SELANTE TIPO 3                                                            </v>
          </cell>
          <cell r="C305" t="str">
            <v>m2</v>
          </cell>
          <cell r="D305">
            <v>13.03</v>
          </cell>
        </row>
        <row r="306">
          <cell r="A306" t="str">
            <v>23.10.01</v>
          </cell>
          <cell r="B306" t="str">
            <v xml:space="preserve">FRESAGEM CONTINUA DE PAV., INDEPENDENTE DA ESPESSURA                           </v>
          </cell>
          <cell r="C306" t="str">
            <v>m3</v>
          </cell>
          <cell r="D306">
            <v>337.76</v>
          </cell>
        </row>
        <row r="307">
          <cell r="A307" t="str">
            <v>23.11.04.01</v>
          </cell>
          <cell r="B307" t="str">
            <v xml:space="preserve">PAVIMENTO DE CONCRETO - APLICACAO COM FORMAS DESLIZANTES                       </v>
          </cell>
          <cell r="C307" t="str">
            <v>m3</v>
          </cell>
          <cell r="D307">
            <v>1090.8</v>
          </cell>
        </row>
        <row r="308">
          <cell r="A308" t="str">
            <v>23.11.09</v>
          </cell>
          <cell r="B308" t="str">
            <v xml:space="preserve">PAVIMENTO DE CONCRETO SOBRE OBRA DE ARTE ESPECIAL-MANUAL.                      </v>
          </cell>
          <cell r="C308" t="str">
            <v>m3</v>
          </cell>
          <cell r="D308">
            <v>2057.5300000000002</v>
          </cell>
        </row>
        <row r="309">
          <cell r="A309" t="str">
            <v>23.11.10</v>
          </cell>
          <cell r="B309" t="str">
            <v xml:space="preserve">PAVIMENTO DE CONCRETO SOBRE OBRA DE ARTE ESPECIAL-MECANICO(PP-DE-P00/010)      </v>
          </cell>
          <cell r="C309" t="str">
            <v>m3</v>
          </cell>
          <cell r="D309">
            <v>1146.6199999999999</v>
          </cell>
        </row>
        <row r="310">
          <cell r="A310" t="str">
            <v>23.11.11</v>
          </cell>
          <cell r="B310" t="str">
            <v xml:space="preserve">PAVIMENTO DE CONCRETO POBRE PARA BASE DE PAVIMENTO RIGIDO.                     </v>
          </cell>
          <cell r="C310" t="str">
            <v>m3</v>
          </cell>
          <cell r="D310">
            <v>381.25</v>
          </cell>
        </row>
        <row r="311">
          <cell r="A311" t="str">
            <v>23.12.01</v>
          </cell>
          <cell r="B311" t="str">
            <v xml:space="preserve">PAVIMENTO CONCRETO INTERTRAVADO - E=6CM                                        </v>
          </cell>
          <cell r="C311" t="str">
            <v>m2</v>
          </cell>
          <cell r="D311">
            <v>131.93</v>
          </cell>
        </row>
        <row r="312">
          <cell r="A312" t="str">
            <v>23.12.02</v>
          </cell>
          <cell r="B312" t="str">
            <v xml:space="preserve">PAVIMENTO CONCRETO INTERTRAVADO - E=8CM                                        </v>
          </cell>
          <cell r="C312" t="str">
            <v>m2</v>
          </cell>
          <cell r="D312">
            <v>158.34</v>
          </cell>
        </row>
        <row r="313">
          <cell r="A313" t="str">
            <v>23.12.03</v>
          </cell>
          <cell r="B313" t="str">
            <v xml:space="preserve">PAV CONCRETO INTERTRAVADO - E=10CM                                             </v>
          </cell>
          <cell r="C313" t="str">
            <v>m2</v>
          </cell>
          <cell r="D313">
            <v>181.59</v>
          </cell>
        </row>
        <row r="314">
          <cell r="A314" t="str">
            <v>23.13.07.01</v>
          </cell>
          <cell r="B314" t="str">
            <v xml:space="preserve">RECICLAGEM CAPA/BASE COM ADICAO DE 4% DE CIMENTO                               </v>
          </cell>
          <cell r="C314" t="str">
            <v>m3</v>
          </cell>
          <cell r="D314">
            <v>178.57</v>
          </cell>
        </row>
        <row r="315">
          <cell r="A315" t="str">
            <v>23.13.07.02</v>
          </cell>
          <cell r="B315" t="str">
            <v xml:space="preserve">RECICLAGEM DE PAVIMENTO COM ADICAO DE 30% DE BRITA E 4% DE CIMENTO             </v>
          </cell>
          <cell r="C315" t="str">
            <v>m3</v>
          </cell>
          <cell r="D315">
            <v>241.45</v>
          </cell>
        </row>
        <row r="316">
          <cell r="A316" t="str">
            <v>23.13.07.03</v>
          </cell>
          <cell r="B316" t="str">
            <v xml:space="preserve">RECICLAGEM DE PAVIMENTO COM ADICAO DE 20% DE BRITA E 4% DE CIMENTO             </v>
          </cell>
          <cell r="C316" t="str">
            <v>m3</v>
          </cell>
          <cell r="D316">
            <v>223.28</v>
          </cell>
        </row>
        <row r="317">
          <cell r="A317" t="str">
            <v>23.13.07.04</v>
          </cell>
          <cell r="B317" t="str">
            <v xml:space="preserve">RECICLAGEM DE PAVIMENTO COM ADICAO DE 20% DE BRITA E 6% DE CIMENTO             </v>
          </cell>
          <cell r="C317" t="str">
            <v>m3</v>
          </cell>
          <cell r="D317">
            <v>265.63</v>
          </cell>
        </row>
        <row r="318">
          <cell r="A318" t="str">
            <v>23.13.07.05</v>
          </cell>
          <cell r="B318" t="str">
            <v xml:space="preserve">RECICLAGEM DE PAVIMENTO COM ADICAO DE 20% BRITA.                               </v>
          </cell>
          <cell r="C318" t="str">
            <v>m3</v>
          </cell>
          <cell r="D318">
            <v>138.57</v>
          </cell>
        </row>
        <row r="319">
          <cell r="A319" t="str">
            <v>23.13.07.06</v>
          </cell>
          <cell r="B319" t="str">
            <v xml:space="preserve">RECICLAGEM DE PAVIMENTO COM ADICAO DE 30% DE BRITA                             </v>
          </cell>
          <cell r="C319" t="str">
            <v>m3</v>
          </cell>
          <cell r="D319">
            <v>182.54</v>
          </cell>
        </row>
        <row r="320">
          <cell r="A320" t="str">
            <v>23.13.07.07</v>
          </cell>
          <cell r="B320" t="str">
            <v xml:space="preserve">REUTILIZACAO DE PAVIMENTO RECICLADO COM ADICAO DE 25% DE BRITA 1 EM PESO       </v>
          </cell>
          <cell r="C320" t="str">
            <v>m3</v>
          </cell>
          <cell r="D320">
            <v>88.97</v>
          </cell>
        </row>
        <row r="321">
          <cell r="A321" t="str">
            <v>23.13.07.08</v>
          </cell>
          <cell r="B321" t="str">
            <v xml:space="preserve">REMOCAO, PULVERIZACAO, CARGA E TRANSPORTE (5KM) DE PAVIMENTO FLEXIVEL          </v>
          </cell>
          <cell r="C321" t="str">
            <v>m3</v>
          </cell>
          <cell r="D321">
            <v>148.05000000000001</v>
          </cell>
        </row>
        <row r="322">
          <cell r="A322" t="str">
            <v>23.13.07.09</v>
          </cell>
          <cell r="B322" t="str">
            <v>RECICLA.IN SITU A FRIO COM ESPUL.DE ASFAL.E REVEST.ASFALT.A BASE C/ADIÇ DE CIM.</v>
          </cell>
          <cell r="C322" t="str">
            <v>m3</v>
          </cell>
          <cell r="D322">
            <v>761.98</v>
          </cell>
        </row>
        <row r="323">
          <cell r="A323" t="str">
            <v>23.13.07.10</v>
          </cell>
          <cell r="B323" t="str">
            <v xml:space="preserve">RECICLAGEM EM USINA A FRIO COM ESPUMA ASFÁLTICA.                               </v>
          </cell>
          <cell r="C323" t="str">
            <v>m3</v>
          </cell>
          <cell r="D323">
            <v>908.18</v>
          </cell>
        </row>
        <row r="324">
          <cell r="A324" t="str">
            <v>24.01.01</v>
          </cell>
          <cell r="B324" t="str">
            <v xml:space="preserve">ATERRO DE ACESSO                                                               </v>
          </cell>
          <cell r="C324" t="str">
            <v>m3</v>
          </cell>
          <cell r="D324">
            <v>19.420000000000002</v>
          </cell>
        </row>
        <row r="325">
          <cell r="A325" t="str">
            <v>24.02.01</v>
          </cell>
          <cell r="B325" t="str">
            <v xml:space="preserve">ESCAVACAO MANUAL PARA OBRAS S/ EXPLOSIVO                                       </v>
          </cell>
          <cell r="C325" t="str">
            <v>m3</v>
          </cell>
          <cell r="D325">
            <v>94.7</v>
          </cell>
        </row>
        <row r="326">
          <cell r="A326" t="str">
            <v>24.02.02</v>
          </cell>
          <cell r="B326" t="str">
            <v xml:space="preserve">ESCAVACAO MECANICA P/ OBRAS S/EXPLOSIVO                                        </v>
          </cell>
          <cell r="C326" t="str">
            <v>m3</v>
          </cell>
          <cell r="D326">
            <v>19.12</v>
          </cell>
        </row>
        <row r="327">
          <cell r="A327" t="str">
            <v>24.02.03</v>
          </cell>
          <cell r="B327" t="str">
            <v xml:space="preserve">ESCAVACAO MECANICA P/ OBRAS C/EXPLOSIVO                                        </v>
          </cell>
          <cell r="C327" t="str">
            <v>m3</v>
          </cell>
          <cell r="D327">
            <v>92.97</v>
          </cell>
        </row>
        <row r="328">
          <cell r="A328" t="str">
            <v>24.02.04</v>
          </cell>
          <cell r="B328" t="str">
            <v xml:space="preserve">CORTA-RIO ESCAVACAO SEM EXPLOSIVO                                              </v>
          </cell>
          <cell r="C328" t="str">
            <v>m3</v>
          </cell>
          <cell r="D328">
            <v>19.12</v>
          </cell>
        </row>
        <row r="329">
          <cell r="A329" t="str">
            <v>24.02.05</v>
          </cell>
          <cell r="B329" t="str">
            <v xml:space="preserve">CORTA-RIO ESCAVACAO COM EXPLOSIVO                                              </v>
          </cell>
          <cell r="C329" t="str">
            <v>m3</v>
          </cell>
          <cell r="D329">
            <v>92.97</v>
          </cell>
        </row>
        <row r="330">
          <cell r="A330" t="str">
            <v>24.02.08</v>
          </cell>
          <cell r="B330" t="str">
            <v xml:space="preserve">ESCAV.FUND.BUEIRO OU DRENO S/EXPL.ATE 2M                                       </v>
          </cell>
          <cell r="C330" t="str">
            <v>m3</v>
          </cell>
          <cell r="D330">
            <v>113.43</v>
          </cell>
        </row>
        <row r="331">
          <cell r="A331" t="str">
            <v>24.02.09</v>
          </cell>
          <cell r="B331" t="str">
            <v xml:space="preserve">ACRESC.P/ESCAV.1,5M PROFUNDIDADE,ALEM 2M                                       </v>
          </cell>
          <cell r="C331" t="str">
            <v>m3</v>
          </cell>
          <cell r="D331">
            <v>23.28</v>
          </cell>
        </row>
        <row r="332">
          <cell r="A332" t="str">
            <v>24.02.10</v>
          </cell>
          <cell r="B332" t="str">
            <v xml:space="preserve">ESCAV.FUND.BUEIRO OU DRENO C/EXPL.ATE 2M                                       </v>
          </cell>
          <cell r="C332" t="str">
            <v>m3</v>
          </cell>
          <cell r="D332">
            <v>377.27</v>
          </cell>
        </row>
        <row r="333">
          <cell r="A333" t="str">
            <v>24.02.11</v>
          </cell>
          <cell r="B333" t="str">
            <v xml:space="preserve">ACRESC.ESC.ENS.EXPL.C/1,5M PROF.ALEM 2M                                        </v>
          </cell>
          <cell r="C333" t="str">
            <v>m3</v>
          </cell>
          <cell r="D333">
            <v>37.14</v>
          </cell>
        </row>
        <row r="334">
          <cell r="A334" t="str">
            <v>24.02.12</v>
          </cell>
          <cell r="B334" t="str">
            <v xml:space="preserve">ESCAV.FUND.DENTRO ENSEC.SEM EXPL. ATE 3M                                       </v>
          </cell>
          <cell r="C334" t="str">
            <v>m3</v>
          </cell>
          <cell r="D334">
            <v>97.3</v>
          </cell>
        </row>
        <row r="335">
          <cell r="A335" t="str">
            <v>24.02.13</v>
          </cell>
          <cell r="B335" t="str">
            <v xml:space="preserve">ACR.P/ESCAV.ENSEC.P/CADA 1M  PROF.ALEM3M                                       </v>
          </cell>
          <cell r="C335" t="str">
            <v>m3</v>
          </cell>
          <cell r="D335">
            <v>19.239999999999998</v>
          </cell>
        </row>
        <row r="336">
          <cell r="A336" t="str">
            <v>24.02.14</v>
          </cell>
          <cell r="B336" t="str">
            <v xml:space="preserve">ESCAV.FUND.DENTRO ENSEC.C/EXPL.ATE 3M                                          </v>
          </cell>
          <cell r="C336" t="str">
            <v>m3</v>
          </cell>
          <cell r="D336">
            <v>316.99</v>
          </cell>
        </row>
        <row r="337">
          <cell r="A337" t="str">
            <v>24.02.15</v>
          </cell>
          <cell r="B337" t="str">
            <v xml:space="preserve">ACRESC.P/ESC.ENSEC.C/EXPL.C/1,5M ALEM 3M                                       </v>
          </cell>
          <cell r="C337" t="str">
            <v>m3</v>
          </cell>
          <cell r="D337">
            <v>37.14</v>
          </cell>
        </row>
        <row r="338">
          <cell r="A338" t="str">
            <v>24.03.01</v>
          </cell>
          <cell r="B338" t="str">
            <v xml:space="preserve">PAREDE ENSECADEIRA COM PRANCHA-ESP.0,05M                                       </v>
          </cell>
          <cell r="C338" t="str">
            <v>m2</v>
          </cell>
          <cell r="D338">
            <v>528.52</v>
          </cell>
        </row>
        <row r="339">
          <cell r="A339" t="str">
            <v>24.03.02</v>
          </cell>
          <cell r="B339" t="str">
            <v xml:space="preserve">PAREDE ENSECADEIRA C/PRANCHA-ESP.0,075M                                        </v>
          </cell>
          <cell r="C339" t="str">
            <v>m2</v>
          </cell>
          <cell r="D339">
            <v>740.8</v>
          </cell>
        </row>
        <row r="340">
          <cell r="A340" t="str">
            <v>24.03.03</v>
          </cell>
          <cell r="B340" t="str">
            <v xml:space="preserve">PAREDE ENSECADEIRA COM PERFIL METALICO                                         </v>
          </cell>
          <cell r="C340" t="str">
            <v>m2</v>
          </cell>
          <cell r="D340">
            <v>1236.8499999999999</v>
          </cell>
        </row>
        <row r="341">
          <cell r="A341" t="str">
            <v>24.03.04</v>
          </cell>
          <cell r="B341" t="str">
            <v xml:space="preserve">ARGILA ENCH.ENSECADEIRA,INCL.APILOAMENTO                                       </v>
          </cell>
          <cell r="C341" t="str">
            <v>m3</v>
          </cell>
          <cell r="D341">
            <v>100.92</v>
          </cell>
        </row>
        <row r="342">
          <cell r="A342" t="str">
            <v>24.03.05</v>
          </cell>
          <cell r="B342" t="str">
            <v xml:space="preserve">ESGOTAMENTO CONTINUO AGUA                                                      </v>
          </cell>
          <cell r="C342" t="str">
            <v>m3</v>
          </cell>
          <cell r="D342">
            <v>3.8</v>
          </cell>
        </row>
        <row r="343">
          <cell r="A343" t="str">
            <v>24.03.06</v>
          </cell>
          <cell r="B343" t="str">
            <v xml:space="preserve">ESCORAMENTO DE VALAS/CAVAS P/FUND.CONT.                                        </v>
          </cell>
          <cell r="C343" t="str">
            <v>m2</v>
          </cell>
          <cell r="D343">
            <v>189.55</v>
          </cell>
        </row>
        <row r="344">
          <cell r="A344" t="str">
            <v>24.03.07</v>
          </cell>
          <cell r="B344" t="str">
            <v xml:space="preserve">ESCORAMENTO DE VALAS/CAVAS P/FUND.DESC.                                        </v>
          </cell>
          <cell r="C344" t="str">
            <v>m2</v>
          </cell>
          <cell r="D344">
            <v>129.80000000000001</v>
          </cell>
        </row>
        <row r="345">
          <cell r="A345" t="str">
            <v>24.03.08</v>
          </cell>
          <cell r="B345" t="str">
            <v xml:space="preserve">ESCORAMENTO PARA FORMAS                                                        </v>
          </cell>
          <cell r="C345" t="str">
            <v>m2</v>
          </cell>
          <cell r="D345">
            <v>98.7</v>
          </cell>
        </row>
        <row r="346">
          <cell r="A346" t="str">
            <v>24.04.01</v>
          </cell>
          <cell r="B346" t="str">
            <v xml:space="preserve">CIMB.DE PASSAGEM SECUND. E GALERIA RET.                                        </v>
          </cell>
          <cell r="C346" t="str">
            <v>m3</v>
          </cell>
          <cell r="D346">
            <v>82.59</v>
          </cell>
        </row>
        <row r="347">
          <cell r="A347" t="str">
            <v>24.04.02</v>
          </cell>
          <cell r="B347" t="str">
            <v xml:space="preserve">CIMBRAMENTO DE GALERIA EM ABOBODA                                              </v>
          </cell>
          <cell r="C347" t="str">
            <v>m3</v>
          </cell>
          <cell r="D347">
            <v>124.62</v>
          </cell>
        </row>
        <row r="348">
          <cell r="A348" t="str">
            <v>24.04.03</v>
          </cell>
          <cell r="B348" t="str">
            <v xml:space="preserve">ANDAIME DE MADEIRA                                                             </v>
          </cell>
          <cell r="C348" t="str">
            <v>m3</v>
          </cell>
          <cell r="D348">
            <v>32.659999999999997</v>
          </cell>
        </row>
        <row r="349">
          <cell r="A349" t="str">
            <v>24.04.04</v>
          </cell>
          <cell r="B349" t="str">
            <v xml:space="preserve">ANDAIME TUBULAR                                                                </v>
          </cell>
          <cell r="C349" t="str">
            <v>m3</v>
          </cell>
          <cell r="D349">
            <v>39.44</v>
          </cell>
        </row>
        <row r="350">
          <cell r="A350" t="str">
            <v>24.05.01</v>
          </cell>
          <cell r="B350" t="str">
            <v xml:space="preserve">FORMA PLANA PARA CONCRETO COMUM                                                </v>
          </cell>
          <cell r="C350" t="str">
            <v>m2</v>
          </cell>
          <cell r="D350">
            <v>165.13</v>
          </cell>
        </row>
        <row r="351">
          <cell r="A351" t="str">
            <v>24.05.02</v>
          </cell>
          <cell r="B351" t="str">
            <v xml:space="preserve">FORMA PLANA PARA CONCRETO APARENTE                                             </v>
          </cell>
          <cell r="C351" t="str">
            <v>m2</v>
          </cell>
          <cell r="D351">
            <v>189.25</v>
          </cell>
        </row>
        <row r="352">
          <cell r="A352" t="str">
            <v>24.06.01</v>
          </cell>
          <cell r="B352" t="str">
            <v xml:space="preserve">BARRA DE ACO CA-25                                                             </v>
          </cell>
          <cell r="C352" t="str">
            <v>kg</v>
          </cell>
          <cell r="D352">
            <v>20.9</v>
          </cell>
        </row>
        <row r="353">
          <cell r="A353" t="str">
            <v>24.06.02</v>
          </cell>
          <cell r="B353" t="str">
            <v xml:space="preserve">BARRA DE ACO CA-50                                                             </v>
          </cell>
          <cell r="C353" t="str">
            <v>kg</v>
          </cell>
          <cell r="D353">
            <v>17.829999999999998</v>
          </cell>
        </row>
        <row r="354">
          <cell r="A354" t="str">
            <v>24.06.03</v>
          </cell>
          <cell r="B354" t="str">
            <v xml:space="preserve">BARRA DE ACO CA-60                                                             </v>
          </cell>
          <cell r="C354" t="str">
            <v>kg</v>
          </cell>
          <cell r="D354">
            <v>21.29</v>
          </cell>
        </row>
        <row r="355">
          <cell r="A355" t="str">
            <v>24.06.04</v>
          </cell>
          <cell r="B355" t="str">
            <v xml:space="preserve">TELA METALICA                                                                  </v>
          </cell>
          <cell r="C355" t="str">
            <v>kg</v>
          </cell>
          <cell r="D355">
            <v>16.91</v>
          </cell>
        </row>
        <row r="356">
          <cell r="A356" t="str">
            <v>24.07.01</v>
          </cell>
          <cell r="B356" t="str">
            <v xml:space="preserve">CONCRETO FCK 10 MPA                                                            </v>
          </cell>
          <cell r="C356" t="str">
            <v>m3</v>
          </cell>
          <cell r="D356">
            <v>681.25</v>
          </cell>
        </row>
        <row r="357">
          <cell r="A357" t="str">
            <v>24.07.02</v>
          </cell>
          <cell r="B357" t="str">
            <v xml:space="preserve">CONCRETO FCK 15 MPA                                                            </v>
          </cell>
          <cell r="C357" t="str">
            <v>m3</v>
          </cell>
          <cell r="D357">
            <v>740.99</v>
          </cell>
        </row>
        <row r="358">
          <cell r="A358" t="str">
            <v>24.07.03</v>
          </cell>
          <cell r="B358" t="str">
            <v xml:space="preserve">CONCRETO FCK 18 MPA                                                            </v>
          </cell>
          <cell r="C358" t="str">
            <v>m3</v>
          </cell>
          <cell r="D358">
            <v>760.45</v>
          </cell>
        </row>
        <row r="359">
          <cell r="A359" t="str">
            <v>24.07.04</v>
          </cell>
          <cell r="B359" t="str">
            <v xml:space="preserve">CONCRETO FCK 20 MPA                                                            </v>
          </cell>
          <cell r="C359" t="str">
            <v>m3</v>
          </cell>
          <cell r="D359">
            <v>784.82</v>
          </cell>
        </row>
        <row r="360">
          <cell r="A360" t="str">
            <v>24.07.05</v>
          </cell>
          <cell r="B360" t="str">
            <v xml:space="preserve">CONCRETO FCK 25 MPA                                                            </v>
          </cell>
          <cell r="C360" t="str">
            <v>m3</v>
          </cell>
          <cell r="D360">
            <v>803.69</v>
          </cell>
        </row>
        <row r="361">
          <cell r="A361" t="str">
            <v>24.07.07</v>
          </cell>
          <cell r="B361" t="str">
            <v xml:space="preserve">CONCRETO FCK 30 MPA                                                            </v>
          </cell>
          <cell r="C361" t="str">
            <v>m3</v>
          </cell>
          <cell r="D361">
            <v>828.12</v>
          </cell>
        </row>
        <row r="362">
          <cell r="A362" t="str">
            <v>24.07.08</v>
          </cell>
          <cell r="B362" t="str">
            <v xml:space="preserve">CONCRETO CICLOPICO                                                             </v>
          </cell>
          <cell r="C362" t="str">
            <v>m3</v>
          </cell>
          <cell r="D362">
            <v>681.49</v>
          </cell>
        </row>
        <row r="363">
          <cell r="A363" t="str">
            <v>24.07.09</v>
          </cell>
          <cell r="B363" t="str">
            <v xml:space="preserve">BOMBEAMENTO P/ CONCRETO QUALQUER RESIST.                                       </v>
          </cell>
          <cell r="C363" t="str">
            <v>m3</v>
          </cell>
          <cell r="D363">
            <v>101.72</v>
          </cell>
        </row>
        <row r="364">
          <cell r="A364" t="str">
            <v>24.07.09.01</v>
          </cell>
          <cell r="B364" t="str">
            <v xml:space="preserve">BOMBEAMENTO DE AGUA PLUVIAL DE ENCANAMENTOS E TUBULACOES MANUTENCAO(BY-PASS)   </v>
          </cell>
          <cell r="C364" t="str">
            <v>hora</v>
          </cell>
          <cell r="D364">
            <v>270.41000000000003</v>
          </cell>
        </row>
        <row r="365">
          <cell r="A365" t="str">
            <v>24.07.12</v>
          </cell>
          <cell r="B365" t="str">
            <v xml:space="preserve">CONCRETO FCK 35 MPA                                                            </v>
          </cell>
          <cell r="C365" t="str">
            <v>m3</v>
          </cell>
          <cell r="D365">
            <v>841.04</v>
          </cell>
        </row>
        <row r="366">
          <cell r="A366" t="str">
            <v>24.07.13</v>
          </cell>
          <cell r="B366" t="str">
            <v xml:space="preserve">CONCRETO FCK 40 MPA                                                            </v>
          </cell>
          <cell r="C366" t="str">
            <v>m3</v>
          </cell>
          <cell r="D366">
            <v>886.97</v>
          </cell>
        </row>
        <row r="367">
          <cell r="A367" t="str">
            <v>24.07.14</v>
          </cell>
          <cell r="B367" t="str">
            <v xml:space="preserve">CONCRETO FCK 45 MPA                                                            </v>
          </cell>
          <cell r="C367" t="str">
            <v>m3</v>
          </cell>
          <cell r="D367">
            <v>988.63</v>
          </cell>
        </row>
        <row r="368">
          <cell r="A368" t="str">
            <v>24.07.15</v>
          </cell>
          <cell r="B368" t="str">
            <v xml:space="preserve"> CONCRETO FCK 50 MPA                                                           </v>
          </cell>
          <cell r="C368" t="str">
            <v>m3</v>
          </cell>
          <cell r="D368">
            <v>1028.6300000000001</v>
          </cell>
        </row>
        <row r="369">
          <cell r="A369" t="str">
            <v>24.08.01</v>
          </cell>
          <cell r="B369" t="str">
            <v xml:space="preserve">JUNTA ELASTICA EM PVC TIPO O-12                                                </v>
          </cell>
          <cell r="C369" t="str">
            <v>m</v>
          </cell>
          <cell r="D369">
            <v>119.82</v>
          </cell>
        </row>
        <row r="370">
          <cell r="A370" t="str">
            <v>24.08.02</v>
          </cell>
          <cell r="B370" t="str">
            <v xml:space="preserve">JUNTA ELASTICA EM PVC TIPO O-22                                                </v>
          </cell>
          <cell r="C370" t="str">
            <v>m</v>
          </cell>
          <cell r="D370">
            <v>202.9</v>
          </cell>
        </row>
        <row r="371">
          <cell r="A371" t="str">
            <v>24.09.01</v>
          </cell>
          <cell r="B371" t="str">
            <v xml:space="preserve">ENROCAMENTO PEDRA ARRUMADA                                                     </v>
          </cell>
          <cell r="C371" t="str">
            <v>m3</v>
          </cell>
          <cell r="D371">
            <v>358.07</v>
          </cell>
        </row>
        <row r="372">
          <cell r="A372" t="str">
            <v>24.09.02</v>
          </cell>
          <cell r="B372" t="str">
            <v xml:space="preserve">ENROCAMENTO PEDRA ARRUMADA E REJUNTADA                                         </v>
          </cell>
          <cell r="C372" t="str">
            <v>m3</v>
          </cell>
          <cell r="D372">
            <v>543.35</v>
          </cell>
        </row>
        <row r="373">
          <cell r="A373" t="str">
            <v>24.09.03</v>
          </cell>
          <cell r="B373" t="str">
            <v xml:space="preserve">ENROCAMENTO PEDRA JOGADA                                                       </v>
          </cell>
          <cell r="C373" t="str">
            <v>m3</v>
          </cell>
          <cell r="D373">
            <v>220.68</v>
          </cell>
        </row>
        <row r="374">
          <cell r="A374" t="str">
            <v>24.09.04.04</v>
          </cell>
          <cell r="B374" t="str">
            <v xml:space="preserve">GABIAO TIPO CAIXA,ZN90/AL10,NBR 8964,H= 0,50 M                                 </v>
          </cell>
          <cell r="C374" t="str">
            <v>m3</v>
          </cell>
          <cell r="D374">
            <v>707.29</v>
          </cell>
        </row>
        <row r="375">
          <cell r="A375" t="str">
            <v>24.09.04.05</v>
          </cell>
          <cell r="B375" t="str">
            <v>GABIAO TIPO CAIXA,ZN90/AL10,NBR 8964,H=0,50 M REVEST.POLI.ABRASAO MENOR QUE 12%</v>
          </cell>
          <cell r="C375" t="str">
            <v>m3</v>
          </cell>
          <cell r="D375">
            <v>815.92</v>
          </cell>
        </row>
        <row r="376">
          <cell r="A376" t="str">
            <v>24.09.04.06</v>
          </cell>
          <cell r="B376" t="str">
            <v>GABIAO TIPO CAIXA,ZN90/AL10,NBR 8964,H=0,50 M REVEST.POLI.ABRASAO MENOR QUE 09%</v>
          </cell>
          <cell r="C376" t="str">
            <v>m3</v>
          </cell>
          <cell r="D376">
            <v>1059.1199999999999</v>
          </cell>
        </row>
        <row r="377">
          <cell r="A377" t="str">
            <v>24.09.04.07</v>
          </cell>
          <cell r="B377" t="str">
            <v>GABIAO TIPO CAIXA,ZN90/AL10,NBR 8964,H=1,00 M REVEST.POLI.ABRASAO MENOR QUE 12%</v>
          </cell>
          <cell r="C377" t="str">
            <v>m3</v>
          </cell>
          <cell r="D377">
            <v>656.45</v>
          </cell>
        </row>
        <row r="378">
          <cell r="A378" t="str">
            <v>24.09.04.08</v>
          </cell>
          <cell r="B378" t="str">
            <v>GABIAO TIPO CAIXA,ZN90/AL10,NBR 8964,H=1,00 M REVEST.POLI.ABRASAO MENOR QUE 09%</v>
          </cell>
          <cell r="C378" t="str">
            <v>m3</v>
          </cell>
          <cell r="D378">
            <v>828.55</v>
          </cell>
        </row>
        <row r="379">
          <cell r="A379" t="str">
            <v>24.09.04.09</v>
          </cell>
          <cell r="B379" t="str">
            <v xml:space="preserve">GABIAO TIPO CAIXA,ZN90/AL10,NBR 8964,H= 1,00 M                                 </v>
          </cell>
          <cell r="C379" t="str">
            <v>m3</v>
          </cell>
          <cell r="D379">
            <v>594.16</v>
          </cell>
        </row>
        <row r="380">
          <cell r="A380" t="str">
            <v>24.09.05.02</v>
          </cell>
          <cell r="B380" t="str">
            <v xml:space="preserve">GABIAO TP.COLCHAO,ZN90/AL10,NBR 8964,ESP.17CM,REVEST.POLIM.ABRAS.MENOR QUE 09% </v>
          </cell>
          <cell r="C380" t="str">
            <v>m2</v>
          </cell>
          <cell r="D380">
            <v>496.02</v>
          </cell>
        </row>
        <row r="381">
          <cell r="A381" t="str">
            <v>24.09.05.03</v>
          </cell>
          <cell r="B381" t="str">
            <v xml:space="preserve">GABIAO TP.COLCHAO,ZN90/AL10,NBR 8964,ESP.17CM,REVEST.POLIM.ABRAS.MENOR QUE 12% </v>
          </cell>
          <cell r="C381" t="str">
            <v>m2</v>
          </cell>
          <cell r="D381">
            <v>429.19</v>
          </cell>
        </row>
        <row r="382">
          <cell r="A382" t="str">
            <v>24.09.06.02</v>
          </cell>
          <cell r="B382" t="str">
            <v xml:space="preserve">GABIAO TP.COLCHAO,ZN90/AL10,NBR 8964,ESP.23CM,REVEST.POLIM.ABRAS.MENOR QUE 09% </v>
          </cell>
          <cell r="C382" t="str">
            <v>m2</v>
          </cell>
          <cell r="D382">
            <v>515.73</v>
          </cell>
        </row>
        <row r="383">
          <cell r="A383" t="str">
            <v>24.09.06.03</v>
          </cell>
          <cell r="B383" t="str">
            <v xml:space="preserve">GABIAO TP.COLCHAO,ZN90/AL10,NBR 8964,ESP.23CM,REVEST.POLIM.ABRAS.MENOR QUE 12% </v>
          </cell>
          <cell r="C383" t="str">
            <v>m2</v>
          </cell>
          <cell r="D383">
            <v>440.63</v>
          </cell>
        </row>
        <row r="384">
          <cell r="A384" t="str">
            <v>24.09.07.02</v>
          </cell>
          <cell r="B384" t="str">
            <v xml:space="preserve">GABIAO TP.COLCHAO,ZN90/AL10,NBR 8964,ESP.30CM,REVEST.POLIM.ABRAS.MENOR QUE 09% </v>
          </cell>
          <cell r="C384" t="str">
            <v>m2</v>
          </cell>
          <cell r="D384">
            <v>535.47</v>
          </cell>
        </row>
        <row r="385">
          <cell r="A385" t="str">
            <v>24.09.07.03</v>
          </cell>
          <cell r="B385" t="str">
            <v xml:space="preserve">GABIAO TP.COLCHAO,ZN90/AL10,NBR 8964,ESP.30CM,REVEST.POLIM.ABRAS.MENOR QUE 12% </v>
          </cell>
          <cell r="C385" t="str">
            <v>m2</v>
          </cell>
          <cell r="D385">
            <v>455.63</v>
          </cell>
        </row>
        <row r="386">
          <cell r="A386" t="str">
            <v>24.09.11.01</v>
          </cell>
          <cell r="B386" t="str">
            <v xml:space="preserve">GABIAO TIPO SACO,ZN90/AL10,NBR 8964,REVESTIMEN.POLIMERO,ABRASAO MENOR QUE 09%  </v>
          </cell>
          <cell r="C386" t="str">
            <v>m3</v>
          </cell>
          <cell r="D386">
            <v>866.01</v>
          </cell>
        </row>
        <row r="387">
          <cell r="A387" t="str">
            <v>24.09.11.02</v>
          </cell>
          <cell r="B387" t="str">
            <v xml:space="preserve">GABIAO TIPO SACO,ZN90/AL10,NBR 8964,REVESTIMEN.POLIMERO,ABRASAO MENOR QUE 12%  </v>
          </cell>
          <cell r="C387" t="str">
            <v>m3</v>
          </cell>
          <cell r="D387">
            <v>683.31</v>
          </cell>
        </row>
        <row r="388">
          <cell r="A388" t="str">
            <v>24.09.13</v>
          </cell>
          <cell r="B388" t="str">
            <v xml:space="preserve">CAMADA FILTRANTE PEDRA BRITADA                                                 </v>
          </cell>
          <cell r="C388" t="str">
            <v>m3</v>
          </cell>
          <cell r="D388">
            <v>186.24</v>
          </cell>
        </row>
        <row r="389">
          <cell r="A389" t="str">
            <v>24.10.02</v>
          </cell>
          <cell r="B389" t="str">
            <v xml:space="preserve">CALCAMENTO CONCRETO FCK 15 MPA                                                 </v>
          </cell>
          <cell r="C389" t="str">
            <v>m3</v>
          </cell>
          <cell r="D389">
            <v>1074.5</v>
          </cell>
        </row>
        <row r="390">
          <cell r="A390" t="str">
            <v>24.10.03</v>
          </cell>
          <cell r="B390" t="str">
            <v xml:space="preserve">CALCAMENTO CONCRETO FCK 10 MPA                                                 </v>
          </cell>
          <cell r="C390" t="str">
            <v>m3</v>
          </cell>
          <cell r="D390">
            <v>1011.77</v>
          </cell>
        </row>
        <row r="391">
          <cell r="A391" t="str">
            <v>24.11.01</v>
          </cell>
          <cell r="B391" t="str">
            <v xml:space="preserve">ALVENARIA TIJOLO                                                               </v>
          </cell>
          <cell r="C391" t="str">
            <v>m3</v>
          </cell>
          <cell r="D391">
            <v>1497.33</v>
          </cell>
        </row>
        <row r="392">
          <cell r="A392" t="str">
            <v>24.11.02</v>
          </cell>
          <cell r="B392" t="str">
            <v xml:space="preserve">ALVENARIA DE PEDRA SECA                                                        </v>
          </cell>
          <cell r="C392" t="str">
            <v>m3</v>
          </cell>
          <cell r="D392">
            <v>514.85</v>
          </cell>
        </row>
        <row r="393">
          <cell r="A393" t="str">
            <v>24.11.04</v>
          </cell>
          <cell r="B393" t="str">
            <v xml:space="preserve">ALVENARIA DE PEDRA ARGAMASSADA                                                 </v>
          </cell>
          <cell r="C393" t="str">
            <v>m3</v>
          </cell>
          <cell r="D393">
            <v>929.46</v>
          </cell>
        </row>
        <row r="394">
          <cell r="A394" t="str">
            <v>24.11.05</v>
          </cell>
          <cell r="B394" t="str">
            <v xml:space="preserve">ALVENARIA DE BLOCO DE CONCRETO                                                 </v>
          </cell>
          <cell r="C394" t="str">
            <v>m3</v>
          </cell>
          <cell r="D394">
            <v>869.88</v>
          </cell>
        </row>
        <row r="395">
          <cell r="A395" t="str">
            <v>24.11.07</v>
          </cell>
          <cell r="B395" t="str">
            <v xml:space="preserve">ARGAM.DE CIMENTO E AREIA TRACO 1:3 E=2CM                                       </v>
          </cell>
          <cell r="C395" t="str">
            <v>m2</v>
          </cell>
          <cell r="D395">
            <v>61.15</v>
          </cell>
        </row>
        <row r="396">
          <cell r="A396" t="str">
            <v>24.12.01.01</v>
          </cell>
          <cell r="B396" t="str">
            <v xml:space="preserve">ENCHIMENTO DE VALA COM PEDRA BRITADA 1E2                                       </v>
          </cell>
          <cell r="C396" t="str">
            <v>m3</v>
          </cell>
          <cell r="D396">
            <v>139.47</v>
          </cell>
        </row>
        <row r="397">
          <cell r="A397" t="str">
            <v>24.12.01.02</v>
          </cell>
          <cell r="B397" t="str">
            <v xml:space="preserve">ENCHIMENTO DE VALA COM PEDRA BRITADA 3E4                                       </v>
          </cell>
          <cell r="C397" t="str">
            <v>m3</v>
          </cell>
          <cell r="D397">
            <v>151.31</v>
          </cell>
        </row>
        <row r="398">
          <cell r="A398" t="str">
            <v>24.12.01.03</v>
          </cell>
          <cell r="B398" t="str">
            <v xml:space="preserve">ENCHIMENTO DE VALA COM BICA CORRIDA                                            </v>
          </cell>
          <cell r="C398" t="str">
            <v>m3</v>
          </cell>
          <cell r="D398">
            <v>162.52000000000001</v>
          </cell>
        </row>
        <row r="399">
          <cell r="A399" t="str">
            <v>24.12.02</v>
          </cell>
          <cell r="B399" t="str">
            <v xml:space="preserve">ENCHIMENTO DE VALA COM AREIA                                                   </v>
          </cell>
          <cell r="C399" t="str">
            <v>m3</v>
          </cell>
          <cell r="D399">
            <v>255.25</v>
          </cell>
        </row>
        <row r="400">
          <cell r="A400" t="str">
            <v>24.12.03</v>
          </cell>
          <cell r="B400" t="str">
            <v xml:space="preserve">ENCHIMENTO DE VALA COM PEDRA MARROADA                                          </v>
          </cell>
          <cell r="C400" t="str">
            <v>m3</v>
          </cell>
          <cell r="D400">
            <v>136.86000000000001</v>
          </cell>
        </row>
        <row r="401">
          <cell r="A401" t="str">
            <v>24.12.05</v>
          </cell>
          <cell r="B401" t="str">
            <v xml:space="preserve">ENCHIMENTO BASE TUBO COM PEDRA BRITADA                                         </v>
          </cell>
          <cell r="C401" t="str">
            <v>m3</v>
          </cell>
          <cell r="D401">
            <v>196.72</v>
          </cell>
        </row>
        <row r="402">
          <cell r="A402" t="str">
            <v>24.12.08</v>
          </cell>
          <cell r="B402" t="str">
            <v xml:space="preserve">COMPACTACAO MANUAL C/REATERRO SOLO LOCAL                                       </v>
          </cell>
          <cell r="C402" t="str">
            <v>m3</v>
          </cell>
          <cell r="D402">
            <v>48.6</v>
          </cell>
        </row>
        <row r="403">
          <cell r="A403" t="str">
            <v>24.12.09</v>
          </cell>
          <cell r="B403" t="str">
            <v xml:space="preserve">COMPACTACAO MANUAL PARA BASES DE CAIXAS E VALAS                                </v>
          </cell>
          <cell r="C403" t="str">
            <v>m2</v>
          </cell>
          <cell r="D403">
            <v>24.3</v>
          </cell>
        </row>
        <row r="404">
          <cell r="A404" t="str">
            <v>24.13.01</v>
          </cell>
          <cell r="B404" t="str">
            <v xml:space="preserve">VALETA SECAO TRANSV.ATE 0,50M2 1 CAT.                                          </v>
          </cell>
          <cell r="C404" t="str">
            <v>m3</v>
          </cell>
          <cell r="D404">
            <v>101.98</v>
          </cell>
        </row>
        <row r="405">
          <cell r="A405" t="str">
            <v>24.13.02</v>
          </cell>
          <cell r="B405" t="str">
            <v xml:space="preserve">VALETA SECAO TRANSV.ATE 0,50M2 2 CAT.                                          </v>
          </cell>
          <cell r="C405" t="str">
            <v>m3</v>
          </cell>
          <cell r="D405">
            <v>150.38</v>
          </cell>
        </row>
        <row r="406">
          <cell r="A406" t="str">
            <v>24.13.03</v>
          </cell>
          <cell r="B406" t="str">
            <v xml:space="preserve">VALETA SECAO TRANSV.ATE 0,50M2 3 CAT.                                          </v>
          </cell>
          <cell r="C406" t="str">
            <v>m3</v>
          </cell>
          <cell r="D406">
            <v>330.56</v>
          </cell>
        </row>
        <row r="407">
          <cell r="A407" t="str">
            <v>24.13.04</v>
          </cell>
          <cell r="B407" t="str">
            <v xml:space="preserve">VALETA SECAO TRANSV.MAIOR 0,50M2 1 CAT.                                        </v>
          </cell>
          <cell r="C407" t="str">
            <v>m3</v>
          </cell>
          <cell r="D407">
            <v>34.31</v>
          </cell>
        </row>
        <row r="408">
          <cell r="A408" t="str">
            <v>24.13.05</v>
          </cell>
          <cell r="B408" t="str">
            <v xml:space="preserve">VALETA SECAO TRANSV.MAIOR 0,50M2 2 CAT.                                        </v>
          </cell>
          <cell r="C408" t="str">
            <v>m3</v>
          </cell>
          <cell r="D408">
            <v>45.75</v>
          </cell>
        </row>
        <row r="409">
          <cell r="A409" t="str">
            <v>24.13.06</v>
          </cell>
          <cell r="B409" t="str">
            <v xml:space="preserve">VALETA SECAO TRANSV.MAIOR 0,50M2 3 CAT - COM EXPLOSIVOS                        </v>
          </cell>
          <cell r="C409" t="str">
            <v>m3</v>
          </cell>
          <cell r="D409">
            <v>227.6</v>
          </cell>
        </row>
        <row r="410">
          <cell r="A410" t="str">
            <v>24.13.07</v>
          </cell>
          <cell r="B410" t="str">
            <v xml:space="preserve">VALETA SECAO TRANSV.MAIOR 0.50M2 - SEM EXPLOSIVO                               </v>
          </cell>
          <cell r="C410" t="str">
            <v>m3</v>
          </cell>
          <cell r="D410">
            <v>189.42</v>
          </cell>
        </row>
        <row r="411">
          <cell r="A411" t="str">
            <v>24.14.01.01</v>
          </cell>
          <cell r="B411" t="str">
            <v xml:space="preserve">MANTA GEOTEXTIL NAO TECIDA RESISTENCIA LONGITUDINAL 07 KN/M                    </v>
          </cell>
          <cell r="C411" t="str">
            <v>m2</v>
          </cell>
          <cell r="D411">
            <v>8.75</v>
          </cell>
        </row>
        <row r="412">
          <cell r="A412" t="str">
            <v>24.14.01.02</v>
          </cell>
          <cell r="B412" t="str">
            <v xml:space="preserve">MANTA GEOTEXTIL NAO TECIDA RESISTENCIA LONGITUDINAL 08 KN/M                    </v>
          </cell>
          <cell r="C412" t="str">
            <v>m2</v>
          </cell>
          <cell r="D412">
            <v>9.4</v>
          </cell>
        </row>
        <row r="413">
          <cell r="A413" t="str">
            <v>24.14.01.03</v>
          </cell>
          <cell r="B413" t="str">
            <v xml:space="preserve">MANTA GEOTEXTIL NAO TECIDA RESISTENCIA LONGITUDINAL 09 KN/M                    </v>
          </cell>
          <cell r="C413" t="str">
            <v>m2</v>
          </cell>
          <cell r="D413">
            <v>10.87</v>
          </cell>
        </row>
        <row r="414">
          <cell r="A414" t="str">
            <v>24.14.01.04</v>
          </cell>
          <cell r="B414" t="str">
            <v xml:space="preserve">MANTA GEOTEXTIL NAO TECIDA RESISTENCIA LONGITUDINAL 10 KN/M                    </v>
          </cell>
          <cell r="C414" t="str">
            <v>m2</v>
          </cell>
          <cell r="D414">
            <v>11.91</v>
          </cell>
        </row>
        <row r="415">
          <cell r="A415" t="str">
            <v>24.14.01.05</v>
          </cell>
          <cell r="B415" t="str">
            <v xml:space="preserve">MANTA GEOTEXTIL NAO TECIDA RESISTENCIA LONGITUDINAL 14 KN/M                    </v>
          </cell>
          <cell r="C415" t="str">
            <v>m2</v>
          </cell>
          <cell r="D415">
            <v>14.45</v>
          </cell>
        </row>
        <row r="416">
          <cell r="A416" t="str">
            <v>24.14.01.06</v>
          </cell>
          <cell r="B416" t="str">
            <v xml:space="preserve">MANTA GEOTEXTIL NAO TECIDA RESISTENCIA LONGITUDINAL 16 KN/M                    </v>
          </cell>
          <cell r="C416" t="str">
            <v>m2</v>
          </cell>
          <cell r="D416">
            <v>16.96</v>
          </cell>
        </row>
        <row r="417">
          <cell r="A417" t="str">
            <v>24.14.01.07</v>
          </cell>
          <cell r="B417" t="str">
            <v xml:space="preserve">MANTA GEOTEXTIL NAO TECIDA RESISTENCIA LONGITUDINAL 21 KN/M                    </v>
          </cell>
          <cell r="C417" t="str">
            <v>m2</v>
          </cell>
          <cell r="D417">
            <v>22</v>
          </cell>
        </row>
        <row r="418">
          <cell r="A418" t="str">
            <v>24.14.01.08</v>
          </cell>
          <cell r="B418" t="str">
            <v xml:space="preserve">MANTA GEOTEXTIL NAO TECIDA RESISTENCIA LONGITUDINAL 26 KN/M                    </v>
          </cell>
          <cell r="C418" t="str">
            <v>m2</v>
          </cell>
          <cell r="D418">
            <v>27.02</v>
          </cell>
        </row>
        <row r="419">
          <cell r="A419" t="str">
            <v>24.14.01.09</v>
          </cell>
          <cell r="B419" t="str">
            <v xml:space="preserve">MANTA GEOTEXTIL NAO TECIDA RESISTENCIA LONGITUDINAL 31 KN/M                    </v>
          </cell>
          <cell r="C419" t="str">
            <v>m2</v>
          </cell>
          <cell r="D419">
            <v>32.049999999999997</v>
          </cell>
        </row>
        <row r="420">
          <cell r="A420" t="str">
            <v>24.14.01.10</v>
          </cell>
          <cell r="B420" t="str">
            <v xml:space="preserve">MANTA GEOTEXTIL TECIDA RESIST. LONGIT. 24 KN/M                                 </v>
          </cell>
          <cell r="C420" t="str">
            <v>m2</v>
          </cell>
          <cell r="D420">
            <v>12.26</v>
          </cell>
        </row>
        <row r="421">
          <cell r="A421" t="str">
            <v>24.14.01.11</v>
          </cell>
          <cell r="B421" t="str">
            <v xml:space="preserve">MANTA GEOTEXTIL TECIDA RESISTENCIA LOGINTUDINAL 48 KN/M                        </v>
          </cell>
          <cell r="C421" t="str">
            <v>m2</v>
          </cell>
          <cell r="D421">
            <v>19.21</v>
          </cell>
        </row>
        <row r="422">
          <cell r="A422" t="str">
            <v>24.14.01.12</v>
          </cell>
          <cell r="B422" t="str">
            <v xml:space="preserve">GEOCOMPOSTO PARA DRENAGEM                                                      </v>
          </cell>
          <cell r="C422" t="str">
            <v>m2</v>
          </cell>
          <cell r="D422">
            <v>70.94</v>
          </cell>
        </row>
        <row r="423">
          <cell r="A423" t="str">
            <v>24.14.02</v>
          </cell>
          <cell r="B423" t="str">
            <v xml:space="preserve">MANTA GEOTEXTIL TECIDA                                                         </v>
          </cell>
          <cell r="C423" t="str">
            <v>kg</v>
          </cell>
          <cell r="D423">
            <v>64.930000000000007</v>
          </cell>
        </row>
        <row r="424">
          <cell r="A424" t="str">
            <v>24.15.01</v>
          </cell>
          <cell r="B424" t="str">
            <v xml:space="preserve">TUBO DRENO CONCRETO 15CM                                                       </v>
          </cell>
          <cell r="C424" t="str">
            <v>m</v>
          </cell>
          <cell r="D424">
            <v>107.18</v>
          </cell>
        </row>
        <row r="425">
          <cell r="A425" t="str">
            <v>24.15.02</v>
          </cell>
          <cell r="B425" t="str">
            <v xml:space="preserve">TUBO DRENO CONCRETO 20CM                                                       </v>
          </cell>
          <cell r="C425" t="str">
            <v>m</v>
          </cell>
          <cell r="D425">
            <v>95.35</v>
          </cell>
        </row>
        <row r="426">
          <cell r="A426" t="str">
            <v>24.15.03</v>
          </cell>
          <cell r="B426" t="str">
            <v xml:space="preserve">TUBO DRENO BARRO 15CM                                                          </v>
          </cell>
          <cell r="C426" t="str">
            <v>m</v>
          </cell>
          <cell r="D426">
            <v>95.81</v>
          </cell>
        </row>
        <row r="427">
          <cell r="A427" t="str">
            <v>24.15.04</v>
          </cell>
          <cell r="B427" t="str">
            <v xml:space="preserve">TUBO DRENO BARRO 20CM                                                          </v>
          </cell>
          <cell r="C427" t="str">
            <v>m</v>
          </cell>
          <cell r="D427">
            <v>128.63</v>
          </cell>
        </row>
        <row r="428">
          <cell r="A428" t="str">
            <v>24.15.05</v>
          </cell>
          <cell r="B428" t="str">
            <v xml:space="preserve">TUBO DE PVC PERFURADO OU NAO D=0,05M                                           </v>
          </cell>
          <cell r="C428" t="str">
            <v>m</v>
          </cell>
          <cell r="D428">
            <v>21.29</v>
          </cell>
        </row>
        <row r="429">
          <cell r="A429" t="str">
            <v>24.15.06</v>
          </cell>
          <cell r="B429" t="str">
            <v xml:space="preserve">TUBO DE PVC PERFURADO OU NAO D=0,075M                                          </v>
          </cell>
          <cell r="C429" t="str">
            <v>m</v>
          </cell>
          <cell r="D429">
            <v>209.49</v>
          </cell>
        </row>
        <row r="430">
          <cell r="A430" t="str">
            <v>24.15.07</v>
          </cell>
          <cell r="B430" t="str">
            <v xml:space="preserve">TUBO DE PVC PERFURADO OU NAO D=0,10M                                           </v>
          </cell>
          <cell r="C430" t="str">
            <v>m</v>
          </cell>
          <cell r="D430">
            <v>119.52</v>
          </cell>
        </row>
        <row r="431">
          <cell r="A431" t="str">
            <v>24.15.08</v>
          </cell>
          <cell r="B431" t="str">
            <v xml:space="preserve">TUBO DE PVC PERFURADO OU NAO D=0,15M                                           </v>
          </cell>
          <cell r="C431" t="str">
            <v>m</v>
          </cell>
          <cell r="D431">
            <v>172.01</v>
          </cell>
        </row>
        <row r="432">
          <cell r="A432" t="str">
            <v>24.15.09</v>
          </cell>
          <cell r="B432" t="str">
            <v xml:space="preserve">DRENO HORIZONTAL PROFUNDO                                                      </v>
          </cell>
          <cell r="C432" t="str">
            <v>m</v>
          </cell>
          <cell r="D432">
            <v>407.05</v>
          </cell>
        </row>
        <row r="433">
          <cell r="A433" t="str">
            <v>24.15.09.01</v>
          </cell>
          <cell r="B433" t="str">
            <v xml:space="preserve">DRENO LONGITUDINAL PROFUNDO PARA CORTE EM ROCHA DPR-PP-DE-H07/123              </v>
          </cell>
          <cell r="C433" t="str">
            <v>m</v>
          </cell>
          <cell r="D433">
            <v>266.48</v>
          </cell>
        </row>
        <row r="434">
          <cell r="A434" t="str">
            <v>24.15.09.02</v>
          </cell>
          <cell r="B434" t="str">
            <v xml:space="preserve">DRENO TRANSVERSAL RASO PARA CORTE EM ROCHA TIPO DRR, PP-DE-H07/123.            </v>
          </cell>
          <cell r="C434" t="str">
            <v>m</v>
          </cell>
          <cell r="D434">
            <v>46.01</v>
          </cell>
        </row>
        <row r="435">
          <cell r="A435" t="str">
            <v>24.15.09.03</v>
          </cell>
          <cell r="B435" t="str">
            <v xml:space="preserve">DRENO LONGITUDINAL RASO DLR-2, PP-DE-H07/125.                                  </v>
          </cell>
          <cell r="C435" t="str">
            <v>m</v>
          </cell>
          <cell r="D435">
            <v>162.63</v>
          </cell>
        </row>
        <row r="436">
          <cell r="A436" t="str">
            <v>24.15.09.04</v>
          </cell>
          <cell r="B436" t="str">
            <v xml:space="preserve">DRENOS LONGITUDINAIS PROFUNDOS PARA SOLOS ARENOSOS                             </v>
          </cell>
          <cell r="C436" t="str">
            <v>m</v>
          </cell>
          <cell r="D436">
            <v>201.09</v>
          </cell>
        </row>
        <row r="437">
          <cell r="A437" t="str">
            <v>24.15.09.05</v>
          </cell>
          <cell r="B437" t="str">
            <v xml:space="preserve">DRENOS LONGITUDINAIS PROFUNDOS EM SOLOS SILTOSOS E/OU ARGILOSOS                </v>
          </cell>
          <cell r="C437" t="str">
            <v>m</v>
          </cell>
          <cell r="D437">
            <v>227.63</v>
          </cell>
        </row>
        <row r="438">
          <cell r="A438" t="str">
            <v>24.15.11</v>
          </cell>
          <cell r="B438" t="str">
            <v xml:space="preserve">TUBO DRENO DE POLIET.DE ALTA DENS.0,10M                                        </v>
          </cell>
          <cell r="C438" t="str">
            <v>m</v>
          </cell>
          <cell r="D438">
            <v>44.14</v>
          </cell>
        </row>
        <row r="439">
          <cell r="A439" t="str">
            <v>24.15.12</v>
          </cell>
          <cell r="B439" t="str">
            <v xml:space="preserve">TUBO DRENO DE POLIET.DE ALTA DENS.0,15M                                        </v>
          </cell>
          <cell r="C439" t="str">
            <v>m</v>
          </cell>
          <cell r="D439">
            <v>41.37</v>
          </cell>
        </row>
        <row r="440">
          <cell r="A440" t="str">
            <v>24.15.13</v>
          </cell>
          <cell r="B440" t="str">
            <v xml:space="preserve">TUBO DRENO DE POLIET.DE ALTA DENS.0,20M                                        </v>
          </cell>
          <cell r="C440" t="str">
            <v>m</v>
          </cell>
          <cell r="D440">
            <v>71.48</v>
          </cell>
        </row>
        <row r="441">
          <cell r="A441" t="str">
            <v>24.15.14</v>
          </cell>
          <cell r="B441" t="str">
            <v xml:space="preserve">DUTO CORRUG. PEAD 0,05M                                                        </v>
          </cell>
          <cell r="C441" t="str">
            <v>m</v>
          </cell>
          <cell r="D441">
            <v>30.48</v>
          </cell>
        </row>
        <row r="442">
          <cell r="A442" t="str">
            <v>24.15.15</v>
          </cell>
          <cell r="B442" t="str">
            <v xml:space="preserve">DUTO CORRUG.PEAD 0,075M                                                        </v>
          </cell>
          <cell r="C442" t="str">
            <v>m</v>
          </cell>
          <cell r="D442">
            <v>51.34</v>
          </cell>
        </row>
        <row r="443">
          <cell r="A443" t="str">
            <v>24.15.16</v>
          </cell>
          <cell r="B443" t="str">
            <v xml:space="preserve">DUTO CORRUG.PEAD 0,10M                                                         </v>
          </cell>
          <cell r="C443" t="str">
            <v>m</v>
          </cell>
          <cell r="D443">
            <v>58.89</v>
          </cell>
        </row>
        <row r="444">
          <cell r="A444" t="str">
            <v>24.15.17</v>
          </cell>
          <cell r="B444" t="str">
            <v xml:space="preserve">DUTO CORRUG.PEAD 0,15M                                                         </v>
          </cell>
          <cell r="C444" t="str">
            <v>m</v>
          </cell>
          <cell r="D444">
            <v>118.47</v>
          </cell>
        </row>
        <row r="445">
          <cell r="A445" t="str">
            <v>24.16.01</v>
          </cell>
          <cell r="B445" t="str">
            <v xml:space="preserve">TUBO DE CONCRETO D=0,40M CLASSE PA-1                                           </v>
          </cell>
          <cell r="C445" t="str">
            <v>m</v>
          </cell>
          <cell r="D445">
            <v>294.77999999999997</v>
          </cell>
        </row>
        <row r="446">
          <cell r="A446" t="str">
            <v>24.16.02</v>
          </cell>
          <cell r="B446" t="str">
            <v xml:space="preserve">TUBO DE CONCRETO D=0,40M CLASSE PA-2                                           </v>
          </cell>
          <cell r="C446" t="str">
            <v>m</v>
          </cell>
          <cell r="D446">
            <v>258.19</v>
          </cell>
        </row>
        <row r="447">
          <cell r="A447" t="str">
            <v>24.16.03</v>
          </cell>
          <cell r="B447" t="str">
            <v xml:space="preserve">TUBO DE CONCRETO D=0,50M CLASSE PA-1                                           </v>
          </cell>
          <cell r="C447" t="str">
            <v>m</v>
          </cell>
          <cell r="D447">
            <v>437.36</v>
          </cell>
        </row>
        <row r="448">
          <cell r="A448" t="str">
            <v>24.16.04</v>
          </cell>
          <cell r="B448" t="str">
            <v xml:space="preserve">TUBO DE CONCRETO D=0,50M CLASSE PA-2                                           </v>
          </cell>
          <cell r="C448" t="str">
            <v>m</v>
          </cell>
          <cell r="D448">
            <v>329.01</v>
          </cell>
        </row>
        <row r="449">
          <cell r="A449" t="str">
            <v>24.16.05</v>
          </cell>
          <cell r="B449" t="str">
            <v xml:space="preserve">TUBO DE CONCRETO D=0,50M CLASSE PA-3                                           </v>
          </cell>
          <cell r="C449" t="str">
            <v>m</v>
          </cell>
          <cell r="D449">
            <v>434.19</v>
          </cell>
        </row>
        <row r="450">
          <cell r="A450" t="str">
            <v>24.16.06</v>
          </cell>
          <cell r="B450" t="str">
            <v xml:space="preserve">TUBO DE CONCRETO D=0,50M CLASSE PA-4                                           </v>
          </cell>
          <cell r="C450" t="str">
            <v>m</v>
          </cell>
          <cell r="D450">
            <v>439.06</v>
          </cell>
        </row>
        <row r="451">
          <cell r="A451" t="str">
            <v>24.16.07</v>
          </cell>
          <cell r="B451" t="str">
            <v xml:space="preserve">TUBO DE CONCRETO D=0,60M CLASSE PA-1                                           </v>
          </cell>
          <cell r="C451" t="str">
            <v>m</v>
          </cell>
          <cell r="D451">
            <v>491.42</v>
          </cell>
        </row>
        <row r="452">
          <cell r="A452" t="str">
            <v>24.16.08</v>
          </cell>
          <cell r="B452" t="str">
            <v xml:space="preserve">TUBO DE CONCRETO D=0,60M CLASSE PA-2                                           </v>
          </cell>
          <cell r="C452" t="str">
            <v>m</v>
          </cell>
          <cell r="D452">
            <v>401.13</v>
          </cell>
        </row>
        <row r="453">
          <cell r="A453" t="str">
            <v>24.16.09</v>
          </cell>
          <cell r="B453" t="str">
            <v xml:space="preserve">TUBO DE CONCRETO D=0,60M CLASSE PA-3                                           </v>
          </cell>
          <cell r="C453" t="str">
            <v>m</v>
          </cell>
          <cell r="D453">
            <v>534.62</v>
          </cell>
        </row>
        <row r="454">
          <cell r="A454" t="str">
            <v>24.16.10</v>
          </cell>
          <cell r="B454" t="str">
            <v xml:space="preserve">TUBO DE CONCRETO D=0,60M CLASSE PA-4                                           </v>
          </cell>
          <cell r="C454" t="str">
            <v>m</v>
          </cell>
          <cell r="D454">
            <v>512.92999999999995</v>
          </cell>
        </row>
        <row r="455">
          <cell r="A455" t="str">
            <v>24.16.11</v>
          </cell>
          <cell r="B455" t="str">
            <v xml:space="preserve">TUBO DE CONCRETO D=0,80M CLASSE PA-1                                           </v>
          </cell>
          <cell r="C455" t="str">
            <v>m</v>
          </cell>
          <cell r="D455">
            <v>744.63</v>
          </cell>
        </row>
        <row r="456">
          <cell r="A456" t="str">
            <v>24.16.12</v>
          </cell>
          <cell r="B456" t="str">
            <v xml:space="preserve">TUBO DE CONCRETO D=0,80M CLASSE PA-2                                           </v>
          </cell>
          <cell r="C456" t="str">
            <v>m</v>
          </cell>
          <cell r="D456">
            <v>728.36</v>
          </cell>
        </row>
        <row r="457">
          <cell r="A457" t="str">
            <v>24.16.13</v>
          </cell>
          <cell r="B457" t="str">
            <v xml:space="preserve">TUBO DE CONCRETO D=0,80M CLASSE PA-3                                           </v>
          </cell>
          <cell r="C457" t="str">
            <v>m</v>
          </cell>
          <cell r="D457">
            <v>838.92</v>
          </cell>
        </row>
        <row r="458">
          <cell r="A458" t="str">
            <v>24.16.14</v>
          </cell>
          <cell r="B458" t="str">
            <v xml:space="preserve">TUBO DE CONCRETO D=0,80M CLASSE PA-4                                           </v>
          </cell>
          <cell r="C458" t="str">
            <v>m</v>
          </cell>
          <cell r="D458">
            <v>776.6</v>
          </cell>
        </row>
        <row r="459">
          <cell r="A459" t="str">
            <v>24.16.15</v>
          </cell>
          <cell r="B459" t="str">
            <v xml:space="preserve">TUBO DE CONCRETO D=1,00M CLASSE PA-1                                           </v>
          </cell>
          <cell r="C459" t="str">
            <v>m</v>
          </cell>
          <cell r="D459">
            <v>991.93</v>
          </cell>
        </row>
        <row r="460">
          <cell r="A460" t="str">
            <v>24.16.16</v>
          </cell>
          <cell r="B460" t="str">
            <v xml:space="preserve">TUBO DE CONCRETO D=1,00M CLASSE PA-2                                           </v>
          </cell>
          <cell r="C460" t="str">
            <v>m</v>
          </cell>
          <cell r="D460">
            <v>969.06</v>
          </cell>
        </row>
        <row r="461">
          <cell r="A461" t="str">
            <v>24.16.17</v>
          </cell>
          <cell r="B461" t="str">
            <v xml:space="preserve">TUBO DE CONCRETO D=1,00M CLASSE PA-3                                           </v>
          </cell>
          <cell r="C461" t="str">
            <v>m</v>
          </cell>
          <cell r="D461">
            <v>1165.27</v>
          </cell>
        </row>
        <row r="462">
          <cell r="A462" t="str">
            <v>24.16.18</v>
          </cell>
          <cell r="B462" t="str">
            <v xml:space="preserve">TUBO DE CONCRETO D=1,00M CLASSE PA-4                                           </v>
          </cell>
          <cell r="C462" t="str">
            <v>m</v>
          </cell>
          <cell r="D462">
            <v>1135.03</v>
          </cell>
        </row>
        <row r="463">
          <cell r="A463" t="str">
            <v>24.16.19</v>
          </cell>
          <cell r="B463" t="str">
            <v xml:space="preserve">TUBO DE CONCRETO D=1,20M CLASSE PA-1                                           </v>
          </cell>
          <cell r="C463" t="str">
            <v>m</v>
          </cell>
          <cell r="D463">
            <v>1506.73</v>
          </cell>
        </row>
        <row r="464">
          <cell r="A464" t="str">
            <v>24.16.20</v>
          </cell>
          <cell r="B464" t="str">
            <v xml:space="preserve">TUBO DE CONCRETO D=1,20M CLASSE PA-2                                           </v>
          </cell>
          <cell r="C464" t="str">
            <v>m</v>
          </cell>
          <cell r="D464">
            <v>1451.96</v>
          </cell>
        </row>
        <row r="465">
          <cell r="A465" t="str">
            <v>24.16.21</v>
          </cell>
          <cell r="B465" t="str">
            <v xml:space="preserve">TUBO DE CONCRETO D=1,20M CLASSE PA-3                                           </v>
          </cell>
          <cell r="C465" t="str">
            <v>m</v>
          </cell>
          <cell r="D465">
            <v>1760.68</v>
          </cell>
        </row>
        <row r="466">
          <cell r="A466" t="str">
            <v>24.16.22</v>
          </cell>
          <cell r="B466" t="str">
            <v xml:space="preserve">TUBO DE CONCRETO D=1,20M CLASSE PA-4                                           </v>
          </cell>
          <cell r="C466" t="str">
            <v>m</v>
          </cell>
          <cell r="D466">
            <v>1759.68</v>
          </cell>
        </row>
        <row r="467">
          <cell r="A467" t="str">
            <v>24.16.23</v>
          </cell>
          <cell r="B467" t="str">
            <v xml:space="preserve">TUBO DE CONCRETO D=1,50M CLASSE PA-1                                           </v>
          </cell>
          <cell r="C467" t="str">
            <v>m</v>
          </cell>
          <cell r="D467">
            <v>2115.9</v>
          </cell>
        </row>
        <row r="468">
          <cell r="A468" t="str">
            <v>24.16.24</v>
          </cell>
          <cell r="B468" t="str">
            <v xml:space="preserve">TUBO DE CONCRETO D=1,50M CLASSE PA-2                                           </v>
          </cell>
          <cell r="C468" t="str">
            <v>m</v>
          </cell>
          <cell r="D468">
            <v>2130.1999999999998</v>
          </cell>
        </row>
        <row r="469">
          <cell r="A469" t="str">
            <v>24.16.25</v>
          </cell>
          <cell r="B469" t="str">
            <v xml:space="preserve">TUBO DE CONCRETO D=1,50M CLASSE PA-3                                           </v>
          </cell>
          <cell r="C469" t="str">
            <v>m</v>
          </cell>
          <cell r="D469">
            <v>2517.4899999999998</v>
          </cell>
        </row>
        <row r="470">
          <cell r="A470" t="str">
            <v>24.16.26</v>
          </cell>
          <cell r="B470" t="str">
            <v xml:space="preserve">TUBO DE CONCRETO D=1,50M CLASSE PA-4                                           </v>
          </cell>
          <cell r="C470" t="str">
            <v>m</v>
          </cell>
          <cell r="D470">
            <v>2477.14</v>
          </cell>
        </row>
        <row r="471">
          <cell r="A471" t="str">
            <v>24.16.27</v>
          </cell>
          <cell r="B471" t="str">
            <v xml:space="preserve">TUBO DE CONCRETO SIMPLES D=0,40M                                               </v>
          </cell>
          <cell r="C471" t="str">
            <v>m</v>
          </cell>
          <cell r="D471">
            <v>168.51</v>
          </cell>
        </row>
        <row r="472">
          <cell r="A472" t="str">
            <v>24.16.28</v>
          </cell>
          <cell r="B472" t="str">
            <v xml:space="preserve">TUBO DE CONCRETO SIMPLES D=0,60M                                               </v>
          </cell>
          <cell r="C472" t="str">
            <v>m</v>
          </cell>
          <cell r="D472">
            <v>266.88</v>
          </cell>
        </row>
        <row r="473">
          <cell r="A473" t="str">
            <v>24.18.01</v>
          </cell>
          <cell r="B473" t="str">
            <v xml:space="preserve">CANALETA CONCRETO 40CM                                                         </v>
          </cell>
          <cell r="C473" t="str">
            <v>m</v>
          </cell>
          <cell r="D473">
            <v>85.37</v>
          </cell>
        </row>
        <row r="474">
          <cell r="A474" t="str">
            <v>24.18.02</v>
          </cell>
          <cell r="B474" t="str">
            <v xml:space="preserve">CANALETA CONCRETO 60CM                                                         </v>
          </cell>
          <cell r="C474" t="str">
            <v>m</v>
          </cell>
          <cell r="D474">
            <v>141.54</v>
          </cell>
        </row>
        <row r="475">
          <cell r="A475" t="str">
            <v>24.18.03</v>
          </cell>
          <cell r="B475" t="str">
            <v xml:space="preserve">CANALETA CONCRETO 80CM                                                         </v>
          </cell>
          <cell r="C475" t="str">
            <v>m</v>
          </cell>
          <cell r="D475">
            <v>212.95</v>
          </cell>
        </row>
        <row r="476">
          <cell r="A476" t="str">
            <v>24.19.03.01</v>
          </cell>
          <cell r="B476" t="str">
            <v xml:space="preserve">GUIA PRE-FABRICADA CONCRETO FCK 20 MPA                                         </v>
          </cell>
          <cell r="C476" t="str">
            <v>m</v>
          </cell>
          <cell r="D476">
            <v>83.45</v>
          </cell>
        </row>
        <row r="477">
          <cell r="A477" t="str">
            <v>24.19.04.01</v>
          </cell>
          <cell r="B477" t="str">
            <v xml:space="preserve">SARJETA DE CONCRETO FCK 20 MPA                                                 </v>
          </cell>
          <cell r="C477" t="str">
            <v>m3</v>
          </cell>
          <cell r="D477">
            <v>1054.49</v>
          </cell>
        </row>
        <row r="478">
          <cell r="A478" t="str">
            <v>24.19.05.01</v>
          </cell>
          <cell r="B478" t="str">
            <v xml:space="preserve">GUIA DE CONCRETO FCK 20 MPA                                                    </v>
          </cell>
          <cell r="C478" t="str">
            <v>m3</v>
          </cell>
          <cell r="D478">
            <v>1338.66</v>
          </cell>
        </row>
        <row r="479">
          <cell r="A479" t="str">
            <v>24.19.06</v>
          </cell>
          <cell r="B479" t="str">
            <v xml:space="preserve">TELAR E TAMPAO DE FERRO FUNDIDO                                                </v>
          </cell>
          <cell r="C479" t="str">
            <v>un</v>
          </cell>
          <cell r="D479">
            <v>629.1</v>
          </cell>
        </row>
        <row r="480">
          <cell r="A480" t="str">
            <v>24.19.07.01</v>
          </cell>
          <cell r="B480" t="str">
            <v xml:space="preserve">GRELHA DE CONCRETO DE 10X44X120CM - FCK 20 MPA                                 </v>
          </cell>
          <cell r="C480" t="str">
            <v>un</v>
          </cell>
          <cell r="D480">
            <v>344.87</v>
          </cell>
        </row>
        <row r="481">
          <cell r="A481" t="str">
            <v>24.19.08</v>
          </cell>
          <cell r="B481" t="str">
            <v xml:space="preserve">GRELHA FERRO FUNDIDO BOCA LOB GRS-135                                          </v>
          </cell>
          <cell r="C481" t="str">
            <v>un</v>
          </cell>
          <cell r="D481">
            <v>500.14</v>
          </cell>
        </row>
        <row r="482">
          <cell r="A482" t="str">
            <v>24.20.01</v>
          </cell>
          <cell r="B482" t="str">
            <v xml:space="preserve">TUBO ACO CORR.GALV.MET.NAO DESTRUTIVO                                          </v>
          </cell>
          <cell r="C482" t="str">
            <v>kg</v>
          </cell>
          <cell r="D482">
            <v>82.44</v>
          </cell>
        </row>
        <row r="483">
          <cell r="A483" t="str">
            <v>24.20.02</v>
          </cell>
          <cell r="B483" t="str">
            <v xml:space="preserve">TUBO ACO CORR.EPOXI MET.NAO DESTRUTIVO                                         </v>
          </cell>
          <cell r="C483" t="str">
            <v>kg</v>
          </cell>
          <cell r="D483">
            <v>84.03</v>
          </cell>
        </row>
        <row r="484">
          <cell r="A484" t="str">
            <v>24.20.03</v>
          </cell>
          <cell r="B484" t="str">
            <v xml:space="preserve">TUBO ACO CORR.GALV.MET.DESTRUTIVO                                              </v>
          </cell>
          <cell r="C484" t="str">
            <v>kg</v>
          </cell>
          <cell r="D484">
            <v>53.35</v>
          </cell>
        </row>
        <row r="485">
          <cell r="A485" t="str">
            <v>24.20.04</v>
          </cell>
          <cell r="B485" t="str">
            <v xml:space="preserve">TUBO ACO CORRUGADO EPOXI MET. DESTRUTIVO                                       </v>
          </cell>
          <cell r="C485" t="str">
            <v>kg</v>
          </cell>
          <cell r="D485">
            <v>53.92</v>
          </cell>
        </row>
        <row r="486">
          <cell r="A486" t="str">
            <v>24.21.01</v>
          </cell>
          <cell r="B486" t="str">
            <v xml:space="preserve">BROCA DE CONCRETO ARMADO D=20,00CM                                             </v>
          </cell>
          <cell r="C486" t="str">
            <v>m</v>
          </cell>
          <cell r="D486">
            <v>86.68</v>
          </cell>
        </row>
        <row r="487">
          <cell r="A487" t="str">
            <v>24.21.02</v>
          </cell>
          <cell r="B487" t="str">
            <v xml:space="preserve">BROCA DE CONCRETO D=25,00CM                                                    </v>
          </cell>
          <cell r="C487" t="str">
            <v>m</v>
          </cell>
          <cell r="D487">
            <v>133.22</v>
          </cell>
        </row>
        <row r="488">
          <cell r="A488" t="str">
            <v>24.21.03</v>
          </cell>
          <cell r="B488" t="str">
            <v xml:space="preserve">BROCA DE CONCRETO D=15,00CM                                                    </v>
          </cell>
          <cell r="C488" t="str">
            <v>m</v>
          </cell>
          <cell r="D488">
            <v>50.09</v>
          </cell>
        </row>
        <row r="489">
          <cell r="A489" t="str">
            <v>24.22.01</v>
          </cell>
          <cell r="B489" t="str">
            <v xml:space="preserve">GEOFORMA TEXTIL TENSORIZADA TIPO COLCHAO - ESPESSURA DE 15 CM                  </v>
          </cell>
          <cell r="C489" t="str">
            <v>m2</v>
          </cell>
          <cell r="D489">
            <v>338.49</v>
          </cell>
        </row>
        <row r="490">
          <cell r="A490" t="str">
            <v>24.22.02</v>
          </cell>
          <cell r="B490" t="str">
            <v xml:space="preserve">GEOFORMA TEXTIL COM DISPOSITIVO AUTO-DRENANTE "UNIFLUXO"                       </v>
          </cell>
          <cell r="C490" t="str">
            <v>m3</v>
          </cell>
          <cell r="D490">
            <v>1145.22</v>
          </cell>
        </row>
        <row r="491">
          <cell r="A491" t="str">
            <v>24.23.44</v>
          </cell>
          <cell r="B491" t="str">
            <v xml:space="preserve">GEOCOMP.TRINCHEIRA DRENANTE(GEOMANTA+GEOTEXTIL 2 LADOS PERM.)H=40CM/11MM       </v>
          </cell>
          <cell r="C491" t="str">
            <v>m</v>
          </cell>
          <cell r="D491">
            <v>68.72</v>
          </cell>
        </row>
        <row r="492">
          <cell r="A492" t="str">
            <v>24.23.45</v>
          </cell>
          <cell r="B492" t="str">
            <v xml:space="preserve">GEOCOMP.TRINCHEIRA DRENANTE(GEOMANTA+GEOTEXTIL 2 LADOS PERM.)H=60CM/11MM       </v>
          </cell>
          <cell r="C492" t="str">
            <v>m</v>
          </cell>
          <cell r="D492">
            <v>70.12</v>
          </cell>
        </row>
        <row r="493">
          <cell r="A493" t="str">
            <v>24.23.46</v>
          </cell>
          <cell r="B493" t="str">
            <v xml:space="preserve">GEOCOMP.TRINCHEIRA DRENATE(GEOMANTA+GEOTEXTIL 2 LADOS PERM.)H=100CM/11MM       </v>
          </cell>
          <cell r="C493" t="str">
            <v>m</v>
          </cell>
          <cell r="D493">
            <v>75.709999999999994</v>
          </cell>
        </row>
        <row r="494">
          <cell r="A494" t="str">
            <v>24.23.47</v>
          </cell>
          <cell r="B494" t="str">
            <v xml:space="preserve">GEOCOMP.TRINCEIRA DRENANTE(GEOMANTA+GEOTEXTIL 2 LADOS PERM.)H=140CM/11MM       </v>
          </cell>
          <cell r="C494" t="str">
            <v>m</v>
          </cell>
          <cell r="D494">
            <v>79.91</v>
          </cell>
        </row>
        <row r="495">
          <cell r="A495" t="str">
            <v>24.23.48</v>
          </cell>
          <cell r="B495" t="str">
            <v xml:space="preserve">GEOCOMPOSTO DRENANTE(GEOMANTA+GEOTEXTIL 1 LADO PERM.)TIPO 1L - 12MM.           </v>
          </cell>
          <cell r="C495" t="str">
            <v>m</v>
          </cell>
          <cell r="D495">
            <v>69.069999999999993</v>
          </cell>
        </row>
        <row r="496">
          <cell r="A496" t="str">
            <v>24.23.49</v>
          </cell>
          <cell r="B496" t="str">
            <v xml:space="preserve">GEOCOMPOSTO DRENANTE(GEOMANTA+GEOTEXTIL 2 LADOS PERM.)TIPO 2L - 11MM.          </v>
          </cell>
          <cell r="C496" t="str">
            <v>m</v>
          </cell>
          <cell r="D496">
            <v>72.89</v>
          </cell>
        </row>
        <row r="497">
          <cell r="A497" t="str">
            <v>24.23.50</v>
          </cell>
          <cell r="B497" t="str">
            <v xml:space="preserve">GEOCOMPOSTO DRENANTE(GEOMANTA+GEOTEXTIL 1 LADO PERM.)TIPO 1S -16MM.            </v>
          </cell>
          <cell r="C497" t="str">
            <v>m</v>
          </cell>
          <cell r="D497">
            <v>83.17</v>
          </cell>
        </row>
        <row r="498">
          <cell r="A498" t="str">
            <v>24.23.51</v>
          </cell>
          <cell r="B498" t="str">
            <v xml:space="preserve">GEOCOMPOSTO DRENANTE(GEOMANTA+GEOTEXTIL 2 LADOS PERM.)TIPO 2S-16MM.            </v>
          </cell>
          <cell r="C498" t="str">
            <v>m</v>
          </cell>
          <cell r="D498">
            <v>90.87</v>
          </cell>
        </row>
        <row r="499">
          <cell r="A499" t="str">
            <v>24.23.52</v>
          </cell>
          <cell r="B499" t="str">
            <v>GEOCOMPOSTO DRENANTE(GEOMANTA+GEOTEXTIL 1 LADO PER./1 LADO IMP.)TIPO 2L FP-11MM</v>
          </cell>
          <cell r="C499" t="str">
            <v>m</v>
          </cell>
          <cell r="D499">
            <v>75.709999999999994</v>
          </cell>
        </row>
        <row r="500">
          <cell r="A500" t="str">
            <v>24.25.01</v>
          </cell>
          <cell r="B500" t="str">
            <v xml:space="preserve">REABILITACAO ESTRUTURAL DE TUBULACOES DE CONCRETO COM DIAMETRO ATE 400MM       </v>
          </cell>
          <cell r="C500" t="str">
            <v>m</v>
          </cell>
          <cell r="D500">
            <v>7024.88</v>
          </cell>
        </row>
        <row r="501">
          <cell r="A501" t="str">
            <v>24.25.02</v>
          </cell>
          <cell r="B501" t="str">
            <v>REABILITACAO ESTRUTURAL DE TUBULACOES DE CONCRETO COM DIAMETRO DE 401 ATE 600MM</v>
          </cell>
          <cell r="C501" t="str">
            <v>m</v>
          </cell>
          <cell r="D501">
            <v>11089.56</v>
          </cell>
        </row>
        <row r="502">
          <cell r="A502" t="str">
            <v>24.25.03</v>
          </cell>
          <cell r="B502" t="str">
            <v>REABILITACAO ESTRUTURAL DE TUBULACOES DE CONCRETO COM DIAMETRO DE 601 ATE 800MM</v>
          </cell>
          <cell r="C502" t="str">
            <v>m</v>
          </cell>
          <cell r="D502">
            <v>16770.47</v>
          </cell>
        </row>
        <row r="503">
          <cell r="A503" t="str">
            <v>24.25.04</v>
          </cell>
          <cell r="B503" t="str">
            <v xml:space="preserve">REABILITACAO ESTRUTURAL DE TUBULACOES  CONCRETO COM DIAMETRO DE 801 ATE 1000MM </v>
          </cell>
          <cell r="C503" t="str">
            <v>m</v>
          </cell>
          <cell r="D503">
            <v>23970.77</v>
          </cell>
        </row>
        <row r="504">
          <cell r="A504" t="str">
            <v>24.25.05</v>
          </cell>
          <cell r="B504" t="str">
            <v xml:space="preserve">REABILITACAO ESTRUTURAL DE TUBULACOES CONCRETO COM DIAMETRO DE 1001 ATE 1200MM </v>
          </cell>
          <cell r="C504" t="str">
            <v>m</v>
          </cell>
          <cell r="D504">
            <v>28693.52</v>
          </cell>
        </row>
        <row r="505">
          <cell r="A505" t="str">
            <v>24.25.06</v>
          </cell>
          <cell r="B505" t="str">
            <v xml:space="preserve">REABILITACAO ESTRUTURAL DE TUBULACOES CONCRETO COM DIAMETRO DE 1201 ATE 1500MM </v>
          </cell>
          <cell r="C505" t="str">
            <v>m</v>
          </cell>
          <cell r="D505">
            <v>39944.68</v>
          </cell>
        </row>
        <row r="506">
          <cell r="A506" t="str">
            <v>24.26.01</v>
          </cell>
          <cell r="B506" t="str">
            <v xml:space="preserve">BLOQUEADOR TEMPORARIO DE FLUIDOS,TIPO MULTIDIMENSIONAL COM REAPROVEITAMENTO    </v>
          </cell>
          <cell r="C506" t="str">
            <v>un</v>
          </cell>
          <cell r="D506">
            <v>21369.07</v>
          </cell>
        </row>
        <row r="507">
          <cell r="A507" t="str">
            <v>25.01.01</v>
          </cell>
          <cell r="B507" t="str">
            <v xml:space="preserve">ATERRO DE ACESSO                                                               </v>
          </cell>
          <cell r="C507" t="str">
            <v>m3</v>
          </cell>
          <cell r="D507">
            <v>19.420000000000002</v>
          </cell>
        </row>
        <row r="508">
          <cell r="A508" t="str">
            <v>25.01.02</v>
          </cell>
          <cell r="B508" t="str">
            <v xml:space="preserve">ATERRO SOLO COM 3% DE CIMENTO EM USINA                                         </v>
          </cell>
          <cell r="C508" t="str">
            <v>m3</v>
          </cell>
          <cell r="D508">
            <v>88.28</v>
          </cell>
        </row>
        <row r="509">
          <cell r="A509" t="str">
            <v>25.01.03</v>
          </cell>
          <cell r="B509" t="str">
            <v xml:space="preserve">ATERRO SOLO COM 3% DE CIMENTO C/PULVE.                                         </v>
          </cell>
          <cell r="C509" t="str">
            <v>m3</v>
          </cell>
          <cell r="D509">
            <v>79.83</v>
          </cell>
        </row>
        <row r="510">
          <cell r="A510" t="str">
            <v>25.01.03.05</v>
          </cell>
          <cell r="B510" t="str">
            <v xml:space="preserve">ATERRO SOLO COM 6% DE CIMENTO C/PULVE.                                         </v>
          </cell>
          <cell r="C510" t="str">
            <v>m3</v>
          </cell>
          <cell r="D510">
            <v>146.27000000000001</v>
          </cell>
        </row>
        <row r="511">
          <cell r="A511" t="str">
            <v>25.02.01</v>
          </cell>
          <cell r="B511" t="str">
            <v xml:space="preserve">ESCAVACAO MANUAL PARA OBRAS S/EXPLOSIVO                                        </v>
          </cell>
          <cell r="C511" t="str">
            <v>m3</v>
          </cell>
          <cell r="D511">
            <v>94.7</v>
          </cell>
        </row>
        <row r="512">
          <cell r="A512" t="str">
            <v>25.02.02</v>
          </cell>
          <cell r="B512" t="str">
            <v xml:space="preserve">ESCAVACAO MECANICA P/ OBRAS S/EXPLOSIVO                                        </v>
          </cell>
          <cell r="C512" t="str">
            <v>m3</v>
          </cell>
          <cell r="D512">
            <v>19.12</v>
          </cell>
        </row>
        <row r="513">
          <cell r="A513" t="str">
            <v>25.02.03</v>
          </cell>
          <cell r="B513" t="str">
            <v xml:space="preserve">ESCAVACAO MECANICA P/ OBRAS C/EXPLOSIVO                                        </v>
          </cell>
          <cell r="C513" t="str">
            <v>m3</v>
          </cell>
          <cell r="D513">
            <v>92.97</v>
          </cell>
        </row>
        <row r="514">
          <cell r="A514" t="str">
            <v>25.02.04</v>
          </cell>
          <cell r="B514" t="str">
            <v xml:space="preserve">CORTA-RIO ESCAVACAO SEM EXPLOSIVO                                              </v>
          </cell>
          <cell r="C514" t="str">
            <v>m3</v>
          </cell>
          <cell r="D514">
            <v>19.12</v>
          </cell>
        </row>
        <row r="515">
          <cell r="A515" t="str">
            <v>25.02.05</v>
          </cell>
          <cell r="B515" t="str">
            <v xml:space="preserve">CORTA-RIO ESCAVACAO COM EXPLOSIVO                                              </v>
          </cell>
          <cell r="C515" t="str">
            <v>m3</v>
          </cell>
          <cell r="D515">
            <v>92.97</v>
          </cell>
        </row>
        <row r="516">
          <cell r="A516" t="str">
            <v>25.02.06</v>
          </cell>
          <cell r="B516" t="str">
            <v xml:space="preserve">ESCAV.FUND.BUEIRO OU DRENO S/EXPL.ATE 2M                                       </v>
          </cell>
          <cell r="C516" t="str">
            <v>m3</v>
          </cell>
          <cell r="D516">
            <v>113.43</v>
          </cell>
        </row>
        <row r="517">
          <cell r="A517" t="str">
            <v>25.02.07</v>
          </cell>
          <cell r="B517" t="str">
            <v xml:space="preserve">ACRESC.P/ESCAV.1,5M PROFUNDIDADE,ALEM 2M                                       </v>
          </cell>
          <cell r="C517" t="str">
            <v>m3</v>
          </cell>
          <cell r="D517">
            <v>23.28</v>
          </cell>
        </row>
        <row r="518">
          <cell r="A518" t="str">
            <v>25.02.08</v>
          </cell>
          <cell r="B518" t="str">
            <v xml:space="preserve">ESCAV.FUND.BUEIRO OU DRENO C/EXPL.ATE 2M                                       </v>
          </cell>
          <cell r="C518" t="str">
            <v>m3</v>
          </cell>
          <cell r="D518">
            <v>377.27</v>
          </cell>
        </row>
        <row r="519">
          <cell r="A519" t="str">
            <v>25.02.09</v>
          </cell>
          <cell r="B519" t="str">
            <v xml:space="preserve">ACRESC.ESC.ENS.EXPL.C/1,5M PROF.ALEM 2M                                        </v>
          </cell>
          <cell r="C519" t="str">
            <v>m3</v>
          </cell>
          <cell r="D519">
            <v>37.14</v>
          </cell>
        </row>
        <row r="520">
          <cell r="A520" t="str">
            <v>25.02.10</v>
          </cell>
          <cell r="B520" t="str">
            <v xml:space="preserve">ESCAV.FUND.DENTRO ENSEC. SEM EXPL.ATE 3M                                       </v>
          </cell>
          <cell r="C520" t="str">
            <v>m3</v>
          </cell>
          <cell r="D520">
            <v>97.3</v>
          </cell>
        </row>
        <row r="521">
          <cell r="A521" t="str">
            <v>25.02.11</v>
          </cell>
          <cell r="B521" t="str">
            <v xml:space="preserve">ACR.P/ESCAV.ENSEC.P/CADA1,0M PROF.ALEM3M                                       </v>
          </cell>
          <cell r="C521" t="str">
            <v>m3</v>
          </cell>
          <cell r="D521">
            <v>19.239999999999998</v>
          </cell>
        </row>
        <row r="522">
          <cell r="A522" t="str">
            <v>25.02.12</v>
          </cell>
          <cell r="B522" t="str">
            <v xml:space="preserve">ESCAV.FUND.DENTRO ENSEC.C/EXPL.ATE  3M                                         </v>
          </cell>
          <cell r="C522" t="str">
            <v>m3</v>
          </cell>
          <cell r="D522">
            <v>316.99</v>
          </cell>
        </row>
        <row r="523">
          <cell r="A523" t="str">
            <v>25.02.13</v>
          </cell>
          <cell r="B523" t="str">
            <v xml:space="preserve">ACRESC.P/ESC.ENSEC.C/EXPL.C/1,5M ALEM 3M                                       </v>
          </cell>
          <cell r="C523" t="str">
            <v>m3</v>
          </cell>
          <cell r="D523">
            <v>37.14</v>
          </cell>
        </row>
        <row r="524">
          <cell r="A524" t="str">
            <v>25.03.01</v>
          </cell>
          <cell r="B524" t="str">
            <v xml:space="preserve">PAREDE ENSECADEIRA COM PRANCHA-ESP.0,05M                                       </v>
          </cell>
          <cell r="C524" t="str">
            <v>m2</v>
          </cell>
          <cell r="D524">
            <v>528.52</v>
          </cell>
        </row>
        <row r="525">
          <cell r="A525" t="str">
            <v>25.03.02</v>
          </cell>
          <cell r="B525" t="str">
            <v xml:space="preserve">PAREDE ENSECADEIRA C/PRANCHA-ESP.0,075M                                        </v>
          </cell>
          <cell r="C525" t="str">
            <v>m2</v>
          </cell>
          <cell r="D525">
            <v>740.8</v>
          </cell>
        </row>
        <row r="526">
          <cell r="A526" t="str">
            <v>25.03.03</v>
          </cell>
          <cell r="B526" t="str">
            <v xml:space="preserve">PAREDE ENSECADEIRA COM PERFIL METALICO                                         </v>
          </cell>
          <cell r="C526" t="str">
            <v>m2</v>
          </cell>
          <cell r="D526">
            <v>1236.8499999999999</v>
          </cell>
        </row>
        <row r="527">
          <cell r="A527" t="str">
            <v>25.03.04</v>
          </cell>
          <cell r="B527" t="str">
            <v xml:space="preserve">ARGILA ENCH.ENSECADEIRA,INCL.APILOAMENTO                                       </v>
          </cell>
          <cell r="C527" t="str">
            <v>m3</v>
          </cell>
          <cell r="D527">
            <v>100.92</v>
          </cell>
        </row>
        <row r="528">
          <cell r="A528" t="str">
            <v>25.03.04.01</v>
          </cell>
          <cell r="B528" t="str">
            <v xml:space="preserve">ENSECADEIRA COM SACOS DE AREIA                                                 </v>
          </cell>
          <cell r="C528" t="str">
            <v>m3</v>
          </cell>
          <cell r="D528">
            <v>640.24</v>
          </cell>
        </row>
        <row r="529">
          <cell r="A529" t="str">
            <v>25.03.04.03</v>
          </cell>
          <cell r="B529" t="str">
            <v xml:space="preserve">SOLO CIMENTO ENSACADO, COM TEOR DE CIMENTO A 4%                                </v>
          </cell>
          <cell r="C529" t="str">
            <v>m3</v>
          </cell>
          <cell r="D529">
            <v>262.45</v>
          </cell>
        </row>
        <row r="530">
          <cell r="A530" t="str">
            <v>25.03.04.04</v>
          </cell>
          <cell r="B530" t="str">
            <v xml:space="preserve">SOLO CIMENTO ENSACADO, COM TEOR DE CIMENTO A 6%                                </v>
          </cell>
          <cell r="C530" t="str">
            <v>m3</v>
          </cell>
          <cell r="D530">
            <v>292.58</v>
          </cell>
        </row>
        <row r="531">
          <cell r="A531" t="str">
            <v>25.03.04.05</v>
          </cell>
          <cell r="B531" t="str">
            <v xml:space="preserve">SOLO CIMENTO ENSACADO, COM TEOR DE CIMENTO A 8%                                </v>
          </cell>
          <cell r="C531" t="str">
            <v>m3</v>
          </cell>
          <cell r="D531">
            <v>322.70999999999998</v>
          </cell>
        </row>
        <row r="532">
          <cell r="A532" t="str">
            <v>25.03.05</v>
          </cell>
          <cell r="B532" t="str">
            <v xml:space="preserve">ESGOTAMENTO CONTINUO AGUA                                                      </v>
          </cell>
          <cell r="C532" t="str">
            <v>m3</v>
          </cell>
          <cell r="D532">
            <v>3.8</v>
          </cell>
        </row>
        <row r="533">
          <cell r="A533" t="str">
            <v>25.03.06</v>
          </cell>
          <cell r="B533" t="str">
            <v xml:space="preserve">ESCORAMENTO DE VALAS/CAVAS P/FUND.CONT.                                        </v>
          </cell>
          <cell r="C533" t="str">
            <v>m2</v>
          </cell>
          <cell r="D533">
            <v>189.55</v>
          </cell>
        </row>
        <row r="534">
          <cell r="A534" t="str">
            <v>25.03.07</v>
          </cell>
          <cell r="B534" t="str">
            <v xml:space="preserve">ESCORAMENTO DE VALAS/CAVAS P/FUND.DESC.                                        </v>
          </cell>
          <cell r="C534" t="str">
            <v>m2</v>
          </cell>
          <cell r="D534">
            <v>129.80000000000001</v>
          </cell>
        </row>
        <row r="535">
          <cell r="A535" t="str">
            <v>25.03.08</v>
          </cell>
          <cell r="B535" t="str">
            <v xml:space="preserve">ESCORAMENTO PARA FORMAS                                                        </v>
          </cell>
          <cell r="C535" t="str">
            <v>m2</v>
          </cell>
          <cell r="D535">
            <v>98.7</v>
          </cell>
        </row>
        <row r="536">
          <cell r="A536" t="str">
            <v>25.03.23</v>
          </cell>
          <cell r="B536" t="str">
            <v xml:space="preserve">TRANSPORTE DE SOLO CIMENTO ATÉ 5 KM                                            </v>
          </cell>
          <cell r="C536" t="str">
            <v>m3*km</v>
          </cell>
          <cell r="D536">
            <v>5.3</v>
          </cell>
        </row>
        <row r="537">
          <cell r="A537" t="str">
            <v>25.04.01</v>
          </cell>
          <cell r="B537" t="str">
            <v xml:space="preserve">ESTACA CONCRETO PRE-MOLDADO - 20/25T                                           </v>
          </cell>
          <cell r="C537" t="str">
            <v>m</v>
          </cell>
          <cell r="D537">
            <v>170.62</v>
          </cell>
        </row>
        <row r="538">
          <cell r="A538" t="str">
            <v>25.04.02</v>
          </cell>
          <cell r="B538" t="str">
            <v xml:space="preserve">ESTACA CONCRETO PRE-MOLDADO - 30/35T                                           </v>
          </cell>
          <cell r="C538" t="str">
            <v>m</v>
          </cell>
          <cell r="D538">
            <v>185.15</v>
          </cell>
        </row>
        <row r="539">
          <cell r="A539" t="str">
            <v>25.04.03</v>
          </cell>
          <cell r="B539" t="str">
            <v xml:space="preserve">ESTACA CONCRETO PRE-MOLDADO - 40/45T                                           </v>
          </cell>
          <cell r="C539" t="str">
            <v>m</v>
          </cell>
          <cell r="D539">
            <v>195.62</v>
          </cell>
        </row>
        <row r="540">
          <cell r="A540" t="str">
            <v>25.04.04</v>
          </cell>
          <cell r="B540" t="str">
            <v xml:space="preserve">ESTACA CONCRETO PRE-MOLDADO - 50/60T                                           </v>
          </cell>
          <cell r="C540" t="str">
            <v>m</v>
          </cell>
          <cell r="D540">
            <v>221.75</v>
          </cell>
        </row>
        <row r="541">
          <cell r="A541" t="str">
            <v>25.04.05</v>
          </cell>
          <cell r="B541" t="str">
            <v xml:space="preserve">ESTACA CONCRETO PRE-MOLDADO - 70/80T                                           </v>
          </cell>
          <cell r="C541" t="str">
            <v>m</v>
          </cell>
          <cell r="D541">
            <v>287.56</v>
          </cell>
        </row>
        <row r="542">
          <cell r="A542" t="str">
            <v>25.04.06</v>
          </cell>
          <cell r="B542" t="str">
            <v xml:space="preserve">ESTACA METALICA, FORNEC. E CRAVACAO                                            </v>
          </cell>
          <cell r="C542" t="str">
            <v>kg</v>
          </cell>
          <cell r="D542">
            <v>34.14</v>
          </cell>
        </row>
        <row r="543">
          <cell r="A543" t="str">
            <v>25.04.07</v>
          </cell>
          <cell r="B543" t="str">
            <v xml:space="preserve">ESTACA DE MADEIRA D=20CM - 8 TON                                               </v>
          </cell>
          <cell r="C543" t="str">
            <v>m</v>
          </cell>
          <cell r="D543">
            <v>180.32</v>
          </cell>
        </row>
        <row r="544">
          <cell r="A544" t="str">
            <v>25.04.08</v>
          </cell>
          <cell r="B544" t="str">
            <v xml:space="preserve">ESTACA DE MADEIRA D=25CM - 15TON                                               </v>
          </cell>
          <cell r="C544" t="str">
            <v>m</v>
          </cell>
          <cell r="D544">
            <v>184.25</v>
          </cell>
        </row>
        <row r="545">
          <cell r="A545" t="str">
            <v>25.04.09</v>
          </cell>
          <cell r="B545" t="str">
            <v xml:space="preserve">ESTACA RAIZ EM SOLO D=15CM                                                     </v>
          </cell>
          <cell r="C545" t="str">
            <v>m</v>
          </cell>
          <cell r="D545">
            <v>417.64</v>
          </cell>
        </row>
        <row r="546">
          <cell r="A546" t="str">
            <v>25.04.10</v>
          </cell>
          <cell r="B546" t="str">
            <v xml:space="preserve">ESTACA RAIZ EM SOLO D=16CM                                                     </v>
          </cell>
          <cell r="C546" t="str">
            <v>m</v>
          </cell>
          <cell r="D546">
            <v>438.32</v>
          </cell>
        </row>
        <row r="547">
          <cell r="A547" t="str">
            <v>25.04.11</v>
          </cell>
          <cell r="B547" t="str">
            <v xml:space="preserve">ESTACA RAIZ EM SOLO D=20CM                                                     </v>
          </cell>
          <cell r="C547" t="str">
            <v>m</v>
          </cell>
          <cell r="D547">
            <v>590.33000000000004</v>
          </cell>
        </row>
        <row r="548">
          <cell r="A548" t="str">
            <v>25.04.12</v>
          </cell>
          <cell r="B548" t="str">
            <v xml:space="preserve">ESTACA RAIZ EM SOLO D=25CM                                                     </v>
          </cell>
          <cell r="C548" t="str">
            <v>m</v>
          </cell>
          <cell r="D548">
            <v>706.42</v>
          </cell>
        </row>
        <row r="549">
          <cell r="A549" t="str">
            <v>25.04.13</v>
          </cell>
          <cell r="B549" t="str">
            <v xml:space="preserve">ESTACA RAIZ EM SOLO D=31CM                                                     </v>
          </cell>
          <cell r="C549" t="str">
            <v>m</v>
          </cell>
          <cell r="D549">
            <v>908.61</v>
          </cell>
        </row>
        <row r="550">
          <cell r="A550" t="str">
            <v>25.04.14</v>
          </cell>
          <cell r="B550" t="str">
            <v xml:space="preserve">ESTACA RAIZ EM SOLO D=40CM                                                     </v>
          </cell>
          <cell r="C550" t="str">
            <v>m</v>
          </cell>
          <cell r="D550">
            <v>1172.08</v>
          </cell>
        </row>
        <row r="551">
          <cell r="A551" t="str">
            <v>25.04.15</v>
          </cell>
          <cell r="B551" t="str">
            <v xml:space="preserve">ESTACA RAIZ EM ROCHA ALTERADA D=15CM                                           </v>
          </cell>
          <cell r="C551" t="str">
            <v>m</v>
          </cell>
          <cell r="D551">
            <v>994.51</v>
          </cell>
        </row>
        <row r="552">
          <cell r="A552" t="str">
            <v>25.04.16</v>
          </cell>
          <cell r="B552" t="str">
            <v xml:space="preserve">ESTACA RAIZ EM ROCHA ALTERADA D=16CM                                           </v>
          </cell>
          <cell r="C552" t="str">
            <v>m</v>
          </cell>
          <cell r="D552">
            <v>1051.6099999999999</v>
          </cell>
        </row>
        <row r="553">
          <cell r="A553" t="str">
            <v>25.04.17</v>
          </cell>
          <cell r="B553" t="str">
            <v xml:space="preserve">ESTACA RAIZ EM ROCHA ALTERADA D=20CM                                           </v>
          </cell>
          <cell r="C553" t="str">
            <v>m</v>
          </cell>
          <cell r="D553">
            <v>1306.99</v>
          </cell>
        </row>
        <row r="554">
          <cell r="A554" t="str">
            <v>25.04.18</v>
          </cell>
          <cell r="B554" t="str">
            <v xml:space="preserve">ESTACA RAIZ EM ROCHA ALTERADA D=25CM                                           </v>
          </cell>
          <cell r="C554" t="str">
            <v>m</v>
          </cell>
          <cell r="D554">
            <v>1465.71</v>
          </cell>
        </row>
        <row r="555">
          <cell r="A555" t="str">
            <v>25.04.19</v>
          </cell>
          <cell r="B555" t="str">
            <v xml:space="preserve">ESTACA RAIZ EM ROCHA ALTERADA D=31CM                                           </v>
          </cell>
          <cell r="C555" t="str">
            <v>m</v>
          </cell>
          <cell r="D555">
            <v>1814.62</v>
          </cell>
        </row>
        <row r="556">
          <cell r="A556" t="str">
            <v>25.04.20</v>
          </cell>
          <cell r="B556" t="str">
            <v xml:space="preserve">ESTACA RAIZ EM ROCHA ALTERADA D=40CM                                           </v>
          </cell>
          <cell r="C556" t="str">
            <v>m</v>
          </cell>
          <cell r="D556">
            <v>2240.54</v>
          </cell>
        </row>
        <row r="557">
          <cell r="A557" t="str">
            <v>25.04.21</v>
          </cell>
          <cell r="B557" t="str">
            <v xml:space="preserve">TAXA DE INSTALACAO EQUIPAM.ESTACA RAIZ                                         </v>
          </cell>
          <cell r="C557" t="str">
            <v>un</v>
          </cell>
          <cell r="D557">
            <v>35970.400000000001</v>
          </cell>
        </row>
        <row r="558">
          <cell r="A558" t="str">
            <v>25.04.23.01</v>
          </cell>
          <cell r="B558" t="str">
            <v xml:space="preserve">ESTACA TIPO STRAUSS D=32CM                                                     </v>
          </cell>
          <cell r="C558" t="str">
            <v>m</v>
          </cell>
          <cell r="D558">
            <v>121.15</v>
          </cell>
        </row>
        <row r="559">
          <cell r="A559" t="str">
            <v>25.04.28</v>
          </cell>
          <cell r="B559" t="str">
            <v xml:space="preserve">TAXA MOBIL. DE EQUIPAMENTO BATE-ESTACA                                         </v>
          </cell>
          <cell r="C559" t="str">
            <v>un</v>
          </cell>
          <cell r="D559">
            <v>11265.99</v>
          </cell>
        </row>
        <row r="560">
          <cell r="A560" t="str">
            <v>25.04.46</v>
          </cell>
          <cell r="B560" t="str">
            <v xml:space="preserve">ESTACA RAIZ EM ROCHA ALTERADA D=50CM                                           </v>
          </cell>
          <cell r="C560" t="str">
            <v>m</v>
          </cell>
          <cell r="D560">
            <v>4482.16</v>
          </cell>
        </row>
        <row r="561">
          <cell r="A561" t="str">
            <v>25.04.47</v>
          </cell>
          <cell r="B561" t="str">
            <v xml:space="preserve">ESTACA RAIZ EM SOLO D=50CM                                                     </v>
          </cell>
          <cell r="C561" t="str">
            <v>m</v>
          </cell>
          <cell r="D561">
            <v>2100.63</v>
          </cell>
        </row>
        <row r="562">
          <cell r="A562" t="str">
            <v>25.04.48</v>
          </cell>
          <cell r="B562" t="str">
            <v xml:space="preserve">ESTACA RAIZ EM ROCHA ALTERADA D=45CM                                           </v>
          </cell>
          <cell r="C562" t="str">
            <v>m</v>
          </cell>
          <cell r="D562">
            <v>3900.56</v>
          </cell>
        </row>
        <row r="563">
          <cell r="A563" t="str">
            <v>25.04.49</v>
          </cell>
          <cell r="B563" t="str">
            <v xml:space="preserve">ESTACA RAIZ EM SOLO D=45CM                                                     </v>
          </cell>
          <cell r="C563" t="str">
            <v>m</v>
          </cell>
          <cell r="D563">
            <v>1858.56</v>
          </cell>
        </row>
        <row r="564">
          <cell r="A564" t="str">
            <v>25.05.01</v>
          </cell>
          <cell r="B564" t="str">
            <v xml:space="preserve">ANDAIME DE MADEIRA                                                             </v>
          </cell>
          <cell r="C564" t="str">
            <v>m3</v>
          </cell>
          <cell r="D564">
            <v>32.659999999999997</v>
          </cell>
        </row>
        <row r="565">
          <cell r="A565" t="str">
            <v>25.05.02</v>
          </cell>
          <cell r="B565" t="str">
            <v xml:space="preserve">ANDAIME TUBULAR                                                                </v>
          </cell>
          <cell r="C565" t="str">
            <v>m3</v>
          </cell>
          <cell r="D565">
            <v>39.44</v>
          </cell>
        </row>
        <row r="566">
          <cell r="A566" t="str">
            <v>25.06.01</v>
          </cell>
          <cell r="B566" t="str">
            <v xml:space="preserve">FORMA PLANA PARA CONCRETO ARMADO COMUM                                         </v>
          </cell>
          <cell r="C566" t="str">
            <v>m2</v>
          </cell>
          <cell r="D566">
            <v>165.13</v>
          </cell>
        </row>
        <row r="567">
          <cell r="A567" t="str">
            <v>25.06.02</v>
          </cell>
          <cell r="B567" t="str">
            <v xml:space="preserve">FORMA PL.P/CONCRETO PROTENDIDO OU APAR.                                        </v>
          </cell>
          <cell r="C567" t="str">
            <v>m2</v>
          </cell>
          <cell r="D567">
            <v>189.25</v>
          </cell>
        </row>
        <row r="568">
          <cell r="A568" t="str">
            <v>25.07.01</v>
          </cell>
          <cell r="B568" t="str">
            <v xml:space="preserve">BARRA DE ACO CA-25                                                             </v>
          </cell>
          <cell r="C568" t="str">
            <v>kg</v>
          </cell>
          <cell r="D568">
            <v>20.9</v>
          </cell>
        </row>
        <row r="569">
          <cell r="A569" t="str">
            <v>25.07.02</v>
          </cell>
          <cell r="B569" t="str">
            <v xml:space="preserve">BARRA DE ACO CA-50                                                             </v>
          </cell>
          <cell r="C569" t="str">
            <v>kg</v>
          </cell>
          <cell r="D569">
            <v>17.829999999999998</v>
          </cell>
        </row>
        <row r="570">
          <cell r="A570" t="str">
            <v>25.07.03</v>
          </cell>
          <cell r="B570" t="str">
            <v xml:space="preserve">BARRA DE ACO CA-60                                                             </v>
          </cell>
          <cell r="C570" t="str">
            <v>kg</v>
          </cell>
          <cell r="D570">
            <v>21.29</v>
          </cell>
        </row>
        <row r="571">
          <cell r="A571" t="str">
            <v>25.07.04</v>
          </cell>
          <cell r="B571" t="str">
            <v xml:space="preserve">ACO PARA CONCRETO PROTENDIDO                                                   </v>
          </cell>
          <cell r="C571" t="str">
            <v>kg</v>
          </cell>
          <cell r="D571">
            <v>39.950000000000003</v>
          </cell>
        </row>
        <row r="572">
          <cell r="A572" t="str">
            <v>25.07.05</v>
          </cell>
          <cell r="B572" t="str">
            <v xml:space="preserve">TELA METALICA                                                                  </v>
          </cell>
          <cell r="C572" t="str">
            <v>kg</v>
          </cell>
          <cell r="D572">
            <v>16.91</v>
          </cell>
        </row>
        <row r="573">
          <cell r="A573" t="str">
            <v>25.07.06</v>
          </cell>
          <cell r="B573" t="str">
            <v xml:space="preserve">ACO P/CONCRETO PROTENDIDO TIPO DYWIDAG OU SIMILAR                              </v>
          </cell>
          <cell r="C573" t="str">
            <v>kg</v>
          </cell>
          <cell r="D573">
            <v>114.93</v>
          </cell>
        </row>
        <row r="574">
          <cell r="A574" t="str">
            <v>25.08.02</v>
          </cell>
          <cell r="B574" t="str">
            <v xml:space="preserve">AP.ANC.P/CABOS PROTEN.ATIVA 12 FIOS-8MM                                        </v>
          </cell>
          <cell r="C574" t="str">
            <v>un</v>
          </cell>
          <cell r="D574">
            <v>915.78</v>
          </cell>
        </row>
        <row r="575">
          <cell r="A575" t="str">
            <v>25.08.03</v>
          </cell>
          <cell r="B575" t="str">
            <v xml:space="preserve">AP.ANC.P/CABOS PROTEN.ATIVA 4FIOS-12,7MM                                       </v>
          </cell>
          <cell r="C575" t="str">
            <v>un</v>
          </cell>
          <cell r="D575">
            <v>739.68</v>
          </cell>
        </row>
        <row r="576">
          <cell r="A576" t="str">
            <v>25.08.04</v>
          </cell>
          <cell r="B576" t="str">
            <v xml:space="preserve">AP.ANC.P/CABOS PROTEN.ATIVA 6FIOS-12,7MM                                       </v>
          </cell>
          <cell r="C576" t="str">
            <v>un</v>
          </cell>
          <cell r="D576">
            <v>1174.29</v>
          </cell>
        </row>
        <row r="577">
          <cell r="A577" t="str">
            <v>25.08.05</v>
          </cell>
          <cell r="B577" t="str">
            <v xml:space="preserve">AP.ANC.P/CABOS PROTEN.ATIV.12FIOS-12,7MM                                       </v>
          </cell>
          <cell r="C577" t="str">
            <v>un</v>
          </cell>
          <cell r="D577">
            <v>2267.9299999999998</v>
          </cell>
        </row>
        <row r="578">
          <cell r="A578" t="str">
            <v>25.08.06</v>
          </cell>
          <cell r="B578" t="str">
            <v xml:space="preserve">AP.ANC.P/CABOS PROTEN.ATIV.19FIOS-12,7MM                                       </v>
          </cell>
          <cell r="C578" t="str">
            <v>un</v>
          </cell>
          <cell r="D578">
            <v>4531.12</v>
          </cell>
        </row>
        <row r="579">
          <cell r="A579" t="str">
            <v>25.08.07</v>
          </cell>
          <cell r="B579" t="str">
            <v xml:space="preserve">AP.ANC.P/CABOS PROTEN.ATIV.22FIOS-12,7MM                                       </v>
          </cell>
          <cell r="C579" t="str">
            <v>un</v>
          </cell>
          <cell r="D579">
            <v>5946.73</v>
          </cell>
        </row>
        <row r="580">
          <cell r="A580" t="str">
            <v>25.08.09</v>
          </cell>
          <cell r="B580" t="str">
            <v xml:space="preserve">AP.ANC.P/CABOS PROTEN.PAS. 4 FIOS-12,7MM                                       </v>
          </cell>
          <cell r="C580" t="str">
            <v>un</v>
          </cell>
          <cell r="D580">
            <v>143.09</v>
          </cell>
        </row>
        <row r="581">
          <cell r="A581" t="str">
            <v>25.08.10</v>
          </cell>
          <cell r="B581" t="str">
            <v xml:space="preserve">AP.ANC.P/CABOS PROTEN.PAS. 6 FIOS-12,7MM                                       </v>
          </cell>
          <cell r="C581" t="str">
            <v>un</v>
          </cell>
          <cell r="D581">
            <v>214.58</v>
          </cell>
        </row>
        <row r="582">
          <cell r="A582" t="str">
            <v>25.08.11</v>
          </cell>
          <cell r="B582" t="str">
            <v xml:space="preserve">AP.ANC.P/CABOS PROTEN.PAS. 12FIOS-12,7MM                                       </v>
          </cell>
          <cell r="C582" t="str">
            <v>un</v>
          </cell>
          <cell r="D582">
            <v>2714.17</v>
          </cell>
        </row>
        <row r="583">
          <cell r="A583" t="str">
            <v>25.08.12</v>
          </cell>
          <cell r="B583" t="str">
            <v xml:space="preserve">AP.ANC.P/CABOS PROTEN.PAS. 19FIOS-12,7MM                                       </v>
          </cell>
          <cell r="C583" t="str">
            <v>un</v>
          </cell>
          <cell r="D583">
            <v>398.2</v>
          </cell>
        </row>
        <row r="584">
          <cell r="A584" t="str">
            <v>25.08.13.01</v>
          </cell>
          <cell r="B584" t="str">
            <v xml:space="preserve">APARELHO DE ANCORAGEM ATIVO DE 4 FIOS DE Ã 5/8" (15,2MM)                       </v>
          </cell>
          <cell r="C584" t="str">
            <v>un</v>
          </cell>
          <cell r="D584">
            <v>1143.01</v>
          </cell>
        </row>
        <row r="585">
          <cell r="A585" t="str">
            <v>25.08.13.02</v>
          </cell>
          <cell r="B585" t="str">
            <v xml:space="preserve">APARELHO DE ANCORAGEM ATIVO DE 12 FIOS DE Ã 5/8" (15,2MM)                      </v>
          </cell>
          <cell r="C585" t="str">
            <v>un</v>
          </cell>
          <cell r="D585">
            <v>3991.96</v>
          </cell>
        </row>
        <row r="586">
          <cell r="A586" t="str">
            <v>25.08.13.03</v>
          </cell>
          <cell r="B586" t="str">
            <v xml:space="preserve">APARELHO DE ANCORAGEM ATIVO DE 15 FIOS DE Ã 5/8" (15,2MM)                      </v>
          </cell>
          <cell r="C586" t="str">
            <v>un</v>
          </cell>
          <cell r="D586">
            <v>5373.25</v>
          </cell>
        </row>
        <row r="587">
          <cell r="A587" t="str">
            <v>25.08.13.04</v>
          </cell>
          <cell r="B587" t="str">
            <v xml:space="preserve">APARELHO DE ANCORAGEM ATIVO DE 19 FIOS DE Ã 5/8" (15,2MM)                      </v>
          </cell>
          <cell r="C587" t="str">
            <v>un</v>
          </cell>
          <cell r="D587">
            <v>6506.64</v>
          </cell>
        </row>
        <row r="588">
          <cell r="A588" t="str">
            <v>25.08.15.01</v>
          </cell>
          <cell r="B588" t="str">
            <v xml:space="preserve">TIRANTE  40TF 5 FIOS D=1/2" FORN. E INST                                       </v>
          </cell>
          <cell r="C588" t="str">
            <v>m</v>
          </cell>
          <cell r="D588">
            <v>392.3</v>
          </cell>
        </row>
        <row r="589">
          <cell r="A589" t="str">
            <v>25.08.15.02</v>
          </cell>
          <cell r="B589" t="str">
            <v xml:space="preserve">TIRANTE  60TF 8 FIOS D=1/2" FORN. E INST                                       </v>
          </cell>
          <cell r="C589" t="str">
            <v>m</v>
          </cell>
          <cell r="D589">
            <v>460.44</v>
          </cell>
        </row>
        <row r="590">
          <cell r="A590" t="str">
            <v>25.08.15.03</v>
          </cell>
          <cell r="B590" t="str">
            <v xml:space="preserve">TIRANTE  80TF 10 FIOS D=1/2" FORN.E INST                                       </v>
          </cell>
          <cell r="C590" t="str">
            <v>m</v>
          </cell>
          <cell r="D590">
            <v>531.72</v>
          </cell>
        </row>
        <row r="591">
          <cell r="A591" t="str">
            <v>25.08.15.04</v>
          </cell>
          <cell r="B591" t="str">
            <v xml:space="preserve">TIRAN.100TF 12 FIOS D=1/2" FORN.E INST.                                        </v>
          </cell>
          <cell r="C591" t="str">
            <v>m</v>
          </cell>
          <cell r="D591">
            <v>588.39</v>
          </cell>
        </row>
        <row r="592">
          <cell r="A592" t="str">
            <v>25.08.16.01</v>
          </cell>
          <cell r="B592" t="str">
            <v xml:space="preserve">TERMO FIXO P/TIRANTES 40TF 5 FIOS D=1/2"                                       </v>
          </cell>
          <cell r="C592" t="str">
            <v>un</v>
          </cell>
          <cell r="D592">
            <v>1253.93</v>
          </cell>
        </row>
        <row r="593">
          <cell r="A593" t="str">
            <v>25.08.16.02</v>
          </cell>
          <cell r="B593" t="str">
            <v xml:space="preserve">TERMO FIXO P/TIRANTES 60TF 8 FIOS D=1/2"                                       </v>
          </cell>
          <cell r="C593" t="str">
            <v>un</v>
          </cell>
          <cell r="D593">
            <v>1940.33</v>
          </cell>
        </row>
        <row r="594">
          <cell r="A594" t="str">
            <v>25.08.16.03</v>
          </cell>
          <cell r="B594" t="str">
            <v xml:space="preserve">TERMO FIXO P/TIRANTES 80TF 10FIOS D=1/2"                                       </v>
          </cell>
          <cell r="C594" t="str">
            <v>un</v>
          </cell>
          <cell r="D594">
            <v>2456.02</v>
          </cell>
        </row>
        <row r="595">
          <cell r="A595" t="str">
            <v>25.08.16.04</v>
          </cell>
          <cell r="B595" t="str">
            <v xml:space="preserve">TERMO FIXO P/TIRANTES 100TF 12F D=1/2"                                         </v>
          </cell>
          <cell r="C595" t="str">
            <v>un</v>
          </cell>
          <cell r="D595">
            <v>2351.8000000000002</v>
          </cell>
        </row>
        <row r="596">
          <cell r="A596" t="str">
            <v>25.09.01</v>
          </cell>
          <cell r="B596" t="str">
            <v xml:space="preserve">CONCRETO FCK 10 MPA                                                            </v>
          </cell>
          <cell r="C596" t="str">
            <v>m3</v>
          </cell>
          <cell r="D596">
            <v>681.25</v>
          </cell>
        </row>
        <row r="597">
          <cell r="A597" t="str">
            <v>25.09.02</v>
          </cell>
          <cell r="B597" t="str">
            <v xml:space="preserve">CONCRETO FCK 15 MPA                                                            </v>
          </cell>
          <cell r="C597" t="str">
            <v>m3</v>
          </cell>
          <cell r="D597">
            <v>740.99</v>
          </cell>
        </row>
        <row r="598">
          <cell r="A598" t="str">
            <v>25.09.03</v>
          </cell>
          <cell r="B598" t="str">
            <v xml:space="preserve">CONCRETO FCK 18 MPA                                                            </v>
          </cell>
          <cell r="C598" t="str">
            <v>m3</v>
          </cell>
          <cell r="D598">
            <v>760.45</v>
          </cell>
        </row>
        <row r="599">
          <cell r="A599" t="str">
            <v>25.09.04</v>
          </cell>
          <cell r="B599" t="str">
            <v xml:space="preserve">CONCRETO FCK 20 MPA                                                            </v>
          </cell>
          <cell r="C599" t="str">
            <v>m3</v>
          </cell>
          <cell r="D599">
            <v>784.82</v>
          </cell>
        </row>
        <row r="600">
          <cell r="A600" t="str">
            <v>25.09.05</v>
          </cell>
          <cell r="B600" t="str">
            <v xml:space="preserve">CONCRETO FCK 25 MPA                                                            </v>
          </cell>
          <cell r="C600" t="str">
            <v>m3</v>
          </cell>
          <cell r="D600">
            <v>803.69</v>
          </cell>
        </row>
        <row r="601">
          <cell r="A601" t="str">
            <v>25.09.06</v>
          </cell>
          <cell r="B601" t="str">
            <v xml:space="preserve">CONCRETO FCK 30 MPA                                                            </v>
          </cell>
          <cell r="C601" t="str">
            <v>m3</v>
          </cell>
          <cell r="D601">
            <v>828.12</v>
          </cell>
        </row>
        <row r="602">
          <cell r="A602" t="str">
            <v>25.09.07</v>
          </cell>
          <cell r="B602" t="str">
            <v xml:space="preserve">CONCRETO FCK 35 MPA                                                            </v>
          </cell>
          <cell r="C602" t="str">
            <v>m3</v>
          </cell>
          <cell r="D602">
            <v>841.04</v>
          </cell>
        </row>
        <row r="603">
          <cell r="A603" t="str">
            <v>25.09.08</v>
          </cell>
          <cell r="B603" t="str">
            <v xml:space="preserve">CONCRETO CICLOPICO                                                             </v>
          </cell>
          <cell r="C603" t="str">
            <v>m3</v>
          </cell>
          <cell r="D603">
            <v>681.49</v>
          </cell>
        </row>
        <row r="604">
          <cell r="A604" t="str">
            <v>25.09.10</v>
          </cell>
          <cell r="B604" t="str">
            <v xml:space="preserve">CONCRETO PROJETADO                                                             </v>
          </cell>
          <cell r="C604" t="str">
            <v>m3</v>
          </cell>
          <cell r="D604">
            <v>2515.6</v>
          </cell>
        </row>
        <row r="605">
          <cell r="A605" t="str">
            <v>25.09.11</v>
          </cell>
          <cell r="B605" t="str">
            <v xml:space="preserve">BOMBEAMENTO CONCRETO QUALQUER RESIST.                                          </v>
          </cell>
          <cell r="C605" t="str">
            <v>m3</v>
          </cell>
          <cell r="D605">
            <v>101.72</v>
          </cell>
        </row>
        <row r="606">
          <cell r="A606" t="str">
            <v>25.09.12</v>
          </cell>
          <cell r="B606" t="str">
            <v xml:space="preserve">INJECAO DE NATA DE CIMENTO                                                     </v>
          </cell>
          <cell r="C606" t="str">
            <v>kg</v>
          </cell>
          <cell r="D606">
            <v>4.71</v>
          </cell>
        </row>
        <row r="607">
          <cell r="A607" t="str">
            <v>25.09.15</v>
          </cell>
          <cell r="B607" t="str">
            <v xml:space="preserve">CONCRETO FCK 40 MPA                                                            </v>
          </cell>
          <cell r="C607" t="str">
            <v>m3</v>
          </cell>
          <cell r="D607">
            <v>886.97</v>
          </cell>
        </row>
        <row r="608">
          <cell r="A608" t="str">
            <v>25.09.16</v>
          </cell>
          <cell r="B608" t="str">
            <v xml:space="preserve">CONCRETO FCK 45 MPA                                                            </v>
          </cell>
          <cell r="C608" t="str">
            <v>m3</v>
          </cell>
          <cell r="D608">
            <v>988.63</v>
          </cell>
        </row>
        <row r="609">
          <cell r="A609" t="str">
            <v>25.09.17</v>
          </cell>
          <cell r="B609" t="str">
            <v xml:space="preserve">CONCRETO FCK 50 MPA                                                            </v>
          </cell>
          <cell r="C609" t="str">
            <v>m3</v>
          </cell>
          <cell r="D609">
            <v>1028.6300000000001</v>
          </cell>
        </row>
        <row r="610">
          <cell r="A610" t="str">
            <v>25.10.01</v>
          </cell>
          <cell r="B610" t="str">
            <v xml:space="preserve">PERF.P/DRENO E TIR. SOLO D=57,10MM(AX)                                         </v>
          </cell>
          <cell r="C610" t="str">
            <v>m</v>
          </cell>
          <cell r="D610">
            <v>284.89</v>
          </cell>
        </row>
        <row r="611">
          <cell r="A611" t="str">
            <v>25.10.02</v>
          </cell>
          <cell r="B611" t="str">
            <v xml:space="preserve">PERF.P/DRENO E TIR. SOLO D=73,00MM(BX)                                         </v>
          </cell>
          <cell r="C611" t="str">
            <v>m</v>
          </cell>
          <cell r="D611">
            <v>291.18</v>
          </cell>
        </row>
        <row r="612">
          <cell r="A612" t="str">
            <v>25.10.03</v>
          </cell>
          <cell r="B612" t="str">
            <v xml:space="preserve">PERF.P/DRENO E TIR. SOLO D=88,90MM(NX)                                         </v>
          </cell>
          <cell r="C612" t="str">
            <v>m</v>
          </cell>
          <cell r="D612">
            <v>306.39999999999998</v>
          </cell>
        </row>
        <row r="613">
          <cell r="A613" t="str">
            <v>25.10.04</v>
          </cell>
          <cell r="B613" t="str">
            <v xml:space="preserve">PERF.P/DRENO E TIR. SOLO D=114,30MM(HX)                                        </v>
          </cell>
          <cell r="C613" t="str">
            <v>m</v>
          </cell>
          <cell r="D613">
            <v>326.89</v>
          </cell>
        </row>
        <row r="614">
          <cell r="A614" t="str">
            <v>25.10.05</v>
          </cell>
          <cell r="B614" t="str">
            <v xml:space="preserve">PERF.P/DRENO E TIR.RCH.ALT.D=57,10MM(AX)                                       </v>
          </cell>
          <cell r="C614" t="str">
            <v>m</v>
          </cell>
          <cell r="D614">
            <v>891.54</v>
          </cell>
        </row>
        <row r="615">
          <cell r="A615" t="str">
            <v>25.10.06</v>
          </cell>
          <cell r="B615" t="str">
            <v xml:space="preserve">PERF.P/DRENO E TIR.RCH.ALT.D=73,00MM(BX)                                       </v>
          </cell>
          <cell r="C615" t="str">
            <v>m</v>
          </cell>
          <cell r="D615">
            <v>1175.33</v>
          </cell>
        </row>
        <row r="616">
          <cell r="A616" t="str">
            <v>25.10.07</v>
          </cell>
          <cell r="B616" t="str">
            <v xml:space="preserve">PERF.P/DRENO E TIR.RCH.ALT.D=88,90MM(NX)                                       </v>
          </cell>
          <cell r="C616" t="str">
            <v>m</v>
          </cell>
          <cell r="D616">
            <v>1380.15</v>
          </cell>
        </row>
        <row r="617">
          <cell r="A617" t="str">
            <v>25.10.08</v>
          </cell>
          <cell r="B617" t="str">
            <v xml:space="preserve">PERF.P/DRENO E TIR.RCH.ALT.D=114,3MM(HX)                                       </v>
          </cell>
          <cell r="C617" t="str">
            <v>m</v>
          </cell>
          <cell r="D617">
            <v>1758.34</v>
          </cell>
        </row>
        <row r="618">
          <cell r="A618" t="str">
            <v>25.10.09</v>
          </cell>
          <cell r="B618" t="str">
            <v xml:space="preserve">PERF.P/DRENO E TIR.RCH SA D=57,10MM (AX)                                       </v>
          </cell>
          <cell r="C618" t="str">
            <v>m</v>
          </cell>
          <cell r="D618">
            <v>1349.89</v>
          </cell>
        </row>
        <row r="619">
          <cell r="A619" t="str">
            <v>25.10.10</v>
          </cell>
          <cell r="B619" t="str">
            <v xml:space="preserve">PERF.P/DRENO E TIR.RCH SA D=73,00MM(BX)                                        </v>
          </cell>
          <cell r="C619" t="str">
            <v>m</v>
          </cell>
          <cell r="D619">
            <v>1773.45</v>
          </cell>
        </row>
        <row r="620">
          <cell r="A620" t="str">
            <v>25.10.11</v>
          </cell>
          <cell r="B620" t="str">
            <v xml:space="preserve">PERF.P/DRENO E TIR.RCH. SA D=88,90MM(NX)                                       </v>
          </cell>
          <cell r="C620" t="str">
            <v>m</v>
          </cell>
          <cell r="D620">
            <v>2076.08</v>
          </cell>
        </row>
        <row r="621">
          <cell r="A621" t="str">
            <v>25.10.12</v>
          </cell>
          <cell r="B621" t="str">
            <v xml:space="preserve">PERF.P/DRENO E TIR RCH SA D=114,30MM(HX)                                       </v>
          </cell>
          <cell r="C621" t="str">
            <v>m</v>
          </cell>
          <cell r="D621">
            <v>2624.94</v>
          </cell>
        </row>
        <row r="622">
          <cell r="A622" t="str">
            <v>25.10.14</v>
          </cell>
          <cell r="B622" t="str">
            <v xml:space="preserve">PERFURACAO MANUAL EM SOLO D=62,5MM OU D=2 1/2"                                 </v>
          </cell>
          <cell r="C622" t="str">
            <v>m</v>
          </cell>
          <cell r="D622">
            <v>17.55</v>
          </cell>
        </row>
        <row r="623">
          <cell r="A623" t="str">
            <v>25.10.15</v>
          </cell>
          <cell r="B623" t="str">
            <v xml:space="preserve">PERFURAÇÃO MANUAL EM SOLO D=114,3MM OU D=4"                                    </v>
          </cell>
          <cell r="C623" t="str">
            <v>m</v>
          </cell>
          <cell r="D623">
            <v>25.94</v>
          </cell>
        </row>
        <row r="624">
          <cell r="A624" t="str">
            <v>25.11.01</v>
          </cell>
          <cell r="B624" t="str">
            <v xml:space="preserve">ENROCAMENTO PEDRA ARRUMADA                                                     </v>
          </cell>
          <cell r="C624" t="str">
            <v>m3</v>
          </cell>
          <cell r="D624">
            <v>358.07</v>
          </cell>
        </row>
        <row r="625">
          <cell r="A625" t="str">
            <v>25.11.02</v>
          </cell>
          <cell r="B625" t="str">
            <v xml:space="preserve">ENROCAMENTO PEDRA ARRUMADA E REJUNTADA                                         </v>
          </cell>
          <cell r="C625" t="str">
            <v>m3</v>
          </cell>
          <cell r="D625">
            <v>543.35</v>
          </cell>
        </row>
        <row r="626">
          <cell r="A626" t="str">
            <v>25.11.03</v>
          </cell>
          <cell r="B626" t="str">
            <v xml:space="preserve">ENROCAMENTO PEDRA JOGADA                                                       </v>
          </cell>
          <cell r="C626" t="str">
            <v>m3</v>
          </cell>
          <cell r="D626">
            <v>220.68</v>
          </cell>
        </row>
        <row r="627">
          <cell r="A627" t="str">
            <v>25.11.04.01</v>
          </cell>
          <cell r="B627" t="str">
            <v xml:space="preserve">GABIAO TIPO CAIXA,ZN90/AL10,NBR 8964,H= 0,50 M                                 </v>
          </cell>
          <cell r="C627" t="str">
            <v>m3</v>
          </cell>
          <cell r="D627">
            <v>707.29</v>
          </cell>
        </row>
        <row r="628">
          <cell r="A628" t="str">
            <v>25.11.04.02</v>
          </cell>
          <cell r="B628" t="str">
            <v>GABIAO TIPO CAIXA,ZN90/AL10,NBR 8964,H=0,50 M REVEST.POLI.ABRASAO MENOR QUE 12%</v>
          </cell>
          <cell r="C628" t="str">
            <v>m3</v>
          </cell>
          <cell r="D628">
            <v>815.92</v>
          </cell>
        </row>
        <row r="629">
          <cell r="A629" t="str">
            <v>25.11.04.03</v>
          </cell>
          <cell r="B629" t="str">
            <v>GABIAO TIPO CAIXA,ZN90/AL10,NBR 8964,H=0,50 M REVEST.POLI.ABRASAO MENOR QUE 09%</v>
          </cell>
          <cell r="C629" t="str">
            <v>m3</v>
          </cell>
          <cell r="D629">
            <v>1059.1199999999999</v>
          </cell>
        </row>
        <row r="630">
          <cell r="A630" t="str">
            <v>25.11.04.04</v>
          </cell>
          <cell r="B630" t="str">
            <v xml:space="preserve">GABIAO TIPO CAIXA,ZN90/AL10,NBR 8964,H= 1,00 M                                 </v>
          </cell>
          <cell r="C630" t="str">
            <v>m3</v>
          </cell>
          <cell r="D630">
            <v>594.16</v>
          </cell>
        </row>
        <row r="631">
          <cell r="A631" t="str">
            <v>25.11.04.05</v>
          </cell>
          <cell r="B631" t="str">
            <v>GABIAO TIPO CAIXA,ZN90/AL10,NBR 8964,H=1,00 M REVEST.POLI.ABRASAO MENOR QUE 12%</v>
          </cell>
          <cell r="C631" t="str">
            <v>m3</v>
          </cell>
          <cell r="D631">
            <v>656.45</v>
          </cell>
        </row>
        <row r="632">
          <cell r="A632" t="str">
            <v>25.11.04.06</v>
          </cell>
          <cell r="B632" t="str">
            <v>GABIAO TIPO CAIXA,ZN90/AL10,NBR 8964,H=1,00 M REVEST.POLI.ABRASAO MENOR QUE 09%</v>
          </cell>
          <cell r="C632" t="str">
            <v>m3</v>
          </cell>
          <cell r="D632">
            <v>828.55</v>
          </cell>
        </row>
        <row r="633">
          <cell r="A633" t="str">
            <v>25.11.05.02</v>
          </cell>
          <cell r="B633" t="str">
            <v xml:space="preserve">GABIAO TP.COLCHAO,ZN90/AL10,NBR 8964,ESP.17CM,REVEST.POLIM.ABRAS.MENOR QUE 09% </v>
          </cell>
          <cell r="C633" t="str">
            <v>m2</v>
          </cell>
          <cell r="D633">
            <v>496.02</v>
          </cell>
        </row>
        <row r="634">
          <cell r="A634" t="str">
            <v>25.11.05.03</v>
          </cell>
          <cell r="B634" t="str">
            <v xml:space="preserve">GABIAO TP.COLCHAO,ZN90/AL10,NBR 8964,ESP.17CM,REVEST.POLIM.ABRAS.MENOR QUE 12% </v>
          </cell>
          <cell r="C634" t="str">
            <v>m2</v>
          </cell>
          <cell r="D634">
            <v>429.19</v>
          </cell>
        </row>
        <row r="635">
          <cell r="A635" t="str">
            <v>25.11.06.02</v>
          </cell>
          <cell r="B635" t="str">
            <v xml:space="preserve">GABIAO TP.COLCHAO,ZN90/AL10,NBR 8964,ESP.23CM,REVEST.POLIM.ABRAS.MENOR QUE 09% </v>
          </cell>
          <cell r="C635" t="str">
            <v>m2</v>
          </cell>
          <cell r="D635">
            <v>515.73</v>
          </cell>
        </row>
        <row r="636">
          <cell r="A636" t="str">
            <v>25.11.06.03</v>
          </cell>
          <cell r="B636" t="str">
            <v xml:space="preserve">GABIAO TP.COLCHAO,ZN90/AL10,NBR 8964,ESP.23CM,REVEST.POLIM.ABRAS.MENOR QUE 12% </v>
          </cell>
          <cell r="C636" t="str">
            <v>m2</v>
          </cell>
          <cell r="D636">
            <v>440.63</v>
          </cell>
        </row>
        <row r="637">
          <cell r="A637" t="str">
            <v>25.11.07.02</v>
          </cell>
          <cell r="B637" t="str">
            <v xml:space="preserve">GABIAO TP.COLCHAO,ZN90/AL10,NBR 8964,ESP.30CM,REVEST.POLIM.ABRAS.MENOR QUE 09% </v>
          </cell>
          <cell r="C637" t="str">
            <v>m2</v>
          </cell>
          <cell r="D637">
            <v>535.47</v>
          </cell>
        </row>
        <row r="638">
          <cell r="A638" t="str">
            <v>25.11.07.03</v>
          </cell>
          <cell r="B638" t="str">
            <v xml:space="preserve">GABIAO TP.COLCHAO,ZN90/AL10,NBR 8964,ESP.30CM,REVEST.POLIM.ABRAS.MENOR QUE 12% </v>
          </cell>
          <cell r="C638" t="str">
            <v>m2</v>
          </cell>
          <cell r="D638">
            <v>455.63</v>
          </cell>
        </row>
        <row r="639">
          <cell r="A639" t="str">
            <v>25.11.11.01</v>
          </cell>
          <cell r="B639" t="str">
            <v xml:space="preserve">GABIAO TIPO SACO,ZN90/AL10,NBR 8964,REVESTIMEN.POLIMERO,ABRASAO MENOR QUE 09%  </v>
          </cell>
          <cell r="C639" t="str">
            <v>m3</v>
          </cell>
          <cell r="D639">
            <v>866.01</v>
          </cell>
        </row>
        <row r="640">
          <cell r="A640" t="str">
            <v>25.11.11.02</v>
          </cell>
          <cell r="B640" t="str">
            <v xml:space="preserve">GABIAO TIPO SACO,ZN90/AL10,NBR 8964,REVESTIMEN.POLIMERO,ABRASAO MENOR QUE 12%  </v>
          </cell>
          <cell r="C640" t="str">
            <v>m2</v>
          </cell>
          <cell r="D640">
            <v>683.31</v>
          </cell>
        </row>
        <row r="641">
          <cell r="A641" t="str">
            <v>25.12.02</v>
          </cell>
          <cell r="B641" t="str">
            <v xml:space="preserve">CALCAMENTO CONCRETO FCK 15 MPA                                                 </v>
          </cell>
          <cell r="C641" t="str">
            <v>m3</v>
          </cell>
          <cell r="D641">
            <v>1074.5</v>
          </cell>
        </row>
        <row r="642">
          <cell r="A642" t="str">
            <v>25.12.03</v>
          </cell>
          <cell r="B642" t="str">
            <v xml:space="preserve">CALCAMENTO CONCRETO FCK 10 MPA                                                 </v>
          </cell>
          <cell r="C642" t="str">
            <v>m3</v>
          </cell>
          <cell r="D642">
            <v>1011.77</v>
          </cell>
        </row>
        <row r="643">
          <cell r="A643" t="str">
            <v>25.13.01</v>
          </cell>
          <cell r="B643" t="str">
            <v xml:space="preserve">ALVENARIA TIJOLO                                                               </v>
          </cell>
          <cell r="C643" t="str">
            <v>m3</v>
          </cell>
          <cell r="D643">
            <v>1497.33</v>
          </cell>
        </row>
        <row r="644">
          <cell r="A644" t="str">
            <v>25.13.02</v>
          </cell>
          <cell r="B644" t="str">
            <v xml:space="preserve">ALVENARIA DE PEDRA SECA                                                        </v>
          </cell>
          <cell r="C644" t="str">
            <v>m3</v>
          </cell>
          <cell r="D644">
            <v>514.85</v>
          </cell>
        </row>
        <row r="645">
          <cell r="A645" t="str">
            <v>25.13.04</v>
          </cell>
          <cell r="B645" t="str">
            <v xml:space="preserve">ALVENARIA DE PEDRA ARGAMASSADA                                                 </v>
          </cell>
          <cell r="C645" t="str">
            <v>m3</v>
          </cell>
          <cell r="D645">
            <v>929.46</v>
          </cell>
        </row>
        <row r="646">
          <cell r="A646" t="str">
            <v>25.13.05</v>
          </cell>
          <cell r="B646" t="str">
            <v xml:space="preserve">ALVENARIA DE BLOCO DE CONCRETO                                                 </v>
          </cell>
          <cell r="C646" t="str">
            <v>m3</v>
          </cell>
          <cell r="D646">
            <v>869.88</v>
          </cell>
        </row>
        <row r="647">
          <cell r="A647" t="str">
            <v>25.13.07</v>
          </cell>
          <cell r="B647" t="str">
            <v xml:space="preserve">ARGAM.DE CIMENTO E AREIA TRACO 1:3 E=2CM                                       </v>
          </cell>
          <cell r="C647" t="str">
            <v>m2</v>
          </cell>
          <cell r="D647">
            <v>61.15</v>
          </cell>
        </row>
        <row r="648">
          <cell r="A648" t="str">
            <v>25.14.02</v>
          </cell>
          <cell r="B648" t="str">
            <v xml:space="preserve">MANTA GEOTEXTIL TECIDA                                                         </v>
          </cell>
          <cell r="C648" t="str">
            <v>kg</v>
          </cell>
          <cell r="D648">
            <v>64.930000000000007</v>
          </cell>
        </row>
        <row r="649">
          <cell r="A649" t="str">
            <v>25.15.01</v>
          </cell>
          <cell r="B649" t="str">
            <v xml:space="preserve">FORNECIMENTO DE TUBO DRENO CONCRETO 15CM                                       </v>
          </cell>
          <cell r="C649" t="str">
            <v>m</v>
          </cell>
          <cell r="D649">
            <v>66.78</v>
          </cell>
        </row>
        <row r="650">
          <cell r="A650" t="str">
            <v>25.15.02</v>
          </cell>
          <cell r="B650" t="str">
            <v xml:space="preserve">FORNECIMENTO DE TUBO DRENO CONCRETO 20CM                                       </v>
          </cell>
          <cell r="C650" t="str">
            <v>m</v>
          </cell>
          <cell r="D650">
            <v>51.82</v>
          </cell>
        </row>
        <row r="651">
          <cell r="A651" t="str">
            <v>25.15.03</v>
          </cell>
          <cell r="B651" t="str">
            <v xml:space="preserve">FORNECIMENTO DE TUBO DRENO BARRO 15CM                                          </v>
          </cell>
          <cell r="C651" t="str">
            <v>m</v>
          </cell>
          <cell r="D651">
            <v>49.11</v>
          </cell>
        </row>
        <row r="652">
          <cell r="A652" t="str">
            <v>25.15.04</v>
          </cell>
          <cell r="B652" t="str">
            <v xml:space="preserve">FORNECIMENTO DE TUBO DRENO BARRO 20CM                                          </v>
          </cell>
          <cell r="C652" t="str">
            <v>m</v>
          </cell>
          <cell r="D652">
            <v>72.599999999999994</v>
          </cell>
        </row>
        <row r="653">
          <cell r="A653" t="str">
            <v>25.15.05</v>
          </cell>
          <cell r="B653" t="str">
            <v xml:space="preserve">ASSENTAMENTO DE TUBO DRENO CONCRETO 15CM                                       </v>
          </cell>
          <cell r="C653" t="str">
            <v>m</v>
          </cell>
          <cell r="D653">
            <v>49.65</v>
          </cell>
        </row>
        <row r="654">
          <cell r="A654" t="str">
            <v>25.15.06</v>
          </cell>
          <cell r="B654" t="str">
            <v xml:space="preserve">ASSENTAMENTO DE TUBO DRENO CONCRETO 20CM                                       </v>
          </cell>
          <cell r="C654" t="str">
            <v>m</v>
          </cell>
          <cell r="D654">
            <v>59.08</v>
          </cell>
        </row>
        <row r="655">
          <cell r="A655" t="str">
            <v>25.15.07</v>
          </cell>
          <cell r="B655" t="str">
            <v xml:space="preserve">ASSENTAMENTO DE TUBO DRENO BARRO 15 CM                                         </v>
          </cell>
          <cell r="C655" t="str">
            <v>m</v>
          </cell>
          <cell r="D655">
            <v>46.7</v>
          </cell>
        </row>
        <row r="656">
          <cell r="A656" t="str">
            <v>25.15.08</v>
          </cell>
          <cell r="B656" t="str">
            <v xml:space="preserve">ASSENTAMENTO DE TUBO DRENO BARRO 20CM                                          </v>
          </cell>
          <cell r="C656" t="str">
            <v>m</v>
          </cell>
          <cell r="D656">
            <v>56.04</v>
          </cell>
        </row>
        <row r="657">
          <cell r="A657" t="str">
            <v>25.15.09</v>
          </cell>
          <cell r="B657" t="str">
            <v xml:space="preserve">TUBO DE PVC PERFURADO OU NAO D=0,050M                                          </v>
          </cell>
          <cell r="C657" t="str">
            <v>m</v>
          </cell>
          <cell r="D657">
            <v>21.29</v>
          </cell>
        </row>
        <row r="658">
          <cell r="A658" t="str">
            <v>25.15.09.01</v>
          </cell>
          <cell r="B658" t="str">
            <v xml:space="preserve">TUBO DE PVC PERFURADO OU NAO D=0,025M (D=1")                                   </v>
          </cell>
          <cell r="C658" t="str">
            <v>m</v>
          </cell>
          <cell r="D658">
            <v>116.88</v>
          </cell>
        </row>
        <row r="659">
          <cell r="A659" t="str">
            <v>25.15.10</v>
          </cell>
          <cell r="B659" t="str">
            <v xml:space="preserve">TUBO DE PVC PERFURADO OU NAO D=0,075M                                          </v>
          </cell>
          <cell r="C659" t="str">
            <v>m</v>
          </cell>
          <cell r="D659">
            <v>209.49</v>
          </cell>
        </row>
        <row r="660">
          <cell r="A660" t="str">
            <v>25.15.11</v>
          </cell>
          <cell r="B660" t="str">
            <v xml:space="preserve">TUBO DE PVC PERFURADO OU NAO D=0,10M                                           </v>
          </cell>
          <cell r="C660" t="str">
            <v>m</v>
          </cell>
          <cell r="D660">
            <v>119.52</v>
          </cell>
        </row>
        <row r="661">
          <cell r="A661" t="str">
            <v>25.15.12</v>
          </cell>
          <cell r="B661" t="str">
            <v xml:space="preserve">TUBO DE PVC PERFURADO OU NAO D=0,15M                                           </v>
          </cell>
          <cell r="C661" t="str">
            <v>m</v>
          </cell>
          <cell r="D661">
            <v>172.01</v>
          </cell>
        </row>
        <row r="662">
          <cell r="A662" t="str">
            <v>25.19.01</v>
          </cell>
          <cell r="B662" t="str">
            <v xml:space="preserve">RETALUDAMENTO DE 1 E 2 CATEGORIA                                               </v>
          </cell>
          <cell r="C662" t="str">
            <v>m3</v>
          </cell>
          <cell r="D662">
            <v>100.86</v>
          </cell>
        </row>
        <row r="663">
          <cell r="A663" t="str">
            <v>25.20.01</v>
          </cell>
          <cell r="B663" t="str">
            <v xml:space="preserve">SOLO REFORCADO TIPO GREIDE COM ALTURA DE 0 A 6 METROS.                         </v>
          </cell>
          <cell r="C663" t="str">
            <v>m2</v>
          </cell>
          <cell r="D663">
            <v>325.29000000000002</v>
          </cell>
        </row>
        <row r="664">
          <cell r="A664" t="str">
            <v>25.20.02</v>
          </cell>
          <cell r="B664" t="str">
            <v xml:space="preserve">SOLO REFORCADO TIPO GREIDE COM ALTURA DE 6 A 9 METROS                          </v>
          </cell>
          <cell r="C664" t="str">
            <v>m2</v>
          </cell>
          <cell r="D664">
            <v>955.88</v>
          </cell>
        </row>
        <row r="665">
          <cell r="A665" t="str">
            <v>25.20.03</v>
          </cell>
          <cell r="B665" t="str">
            <v xml:space="preserve">SOLO REFORCADO TIPO GREIDE COM ALTURA DE 9 A 12 METROS                         </v>
          </cell>
          <cell r="C665" t="str">
            <v>m2</v>
          </cell>
          <cell r="D665">
            <v>1188.79</v>
          </cell>
        </row>
        <row r="666">
          <cell r="A666" t="str">
            <v>25.20.04</v>
          </cell>
          <cell r="B666" t="str">
            <v xml:space="preserve">SOLO REFORCADO TIPO GREIDE COM ALTURA DE 12 A 15 METROS                        </v>
          </cell>
          <cell r="C666" t="str">
            <v>m2</v>
          </cell>
          <cell r="D666">
            <v>1441.64</v>
          </cell>
        </row>
        <row r="667">
          <cell r="A667" t="str">
            <v>25.20.05</v>
          </cell>
          <cell r="B667" t="str">
            <v xml:space="preserve">SOLO REFORCADO TIPO ENCONTRO PORTANTE COM ALTURA DE 0 A 6 METROS.              </v>
          </cell>
          <cell r="C667" t="str">
            <v>m2</v>
          </cell>
          <cell r="D667">
            <v>1266.4100000000001</v>
          </cell>
        </row>
        <row r="668">
          <cell r="A668" t="str">
            <v>25.20.06</v>
          </cell>
          <cell r="B668" t="str">
            <v xml:space="preserve">SOLO REFORCADO TIPO ENCONTRO PORTANTE COM ALTURA DE 6 A 9 METROS               </v>
          </cell>
          <cell r="C668" t="str">
            <v>m2</v>
          </cell>
          <cell r="D668">
            <v>1530.38</v>
          </cell>
        </row>
        <row r="669">
          <cell r="A669" t="str">
            <v>25.20.07</v>
          </cell>
          <cell r="B669" t="str">
            <v xml:space="preserve">SOLO REFORCADO TIPO ENCONTRO PORTANTE COM ALTURA DE 9 A 12 METROS              </v>
          </cell>
          <cell r="C669" t="str">
            <v>m2</v>
          </cell>
          <cell r="D669">
            <v>1796.35</v>
          </cell>
        </row>
        <row r="670">
          <cell r="A670" t="str">
            <v>25.20.08</v>
          </cell>
          <cell r="B670" t="str">
            <v xml:space="preserve">SOLO REFORCADO TIPO ENCONTRO PORTANTE COM ALTURA DE 12 A 15 METROS             </v>
          </cell>
          <cell r="C670" t="str">
            <v>m2</v>
          </cell>
          <cell r="D670">
            <v>2251.17</v>
          </cell>
        </row>
        <row r="671">
          <cell r="A671" t="str">
            <v>25.20.09</v>
          </cell>
          <cell r="B671" t="str">
            <v xml:space="preserve">SOLO REFORCADO TIPO PE DE TALUDE COM ALTURA DE 0 A 6M E ATERRO DE 0 A 3M       </v>
          </cell>
          <cell r="C671" t="str">
            <v>m2</v>
          </cell>
          <cell r="D671">
            <v>947.03</v>
          </cell>
        </row>
        <row r="672">
          <cell r="A672" t="str">
            <v>25.20.10</v>
          </cell>
          <cell r="B672" t="str">
            <v xml:space="preserve">SOLO REFORCADO TIPO PE DE TALUDE COM ALTURA DE 0 A 6M E ATERRO DE 3 A 6M       </v>
          </cell>
          <cell r="C672" t="str">
            <v>m2</v>
          </cell>
          <cell r="D672">
            <v>989.18</v>
          </cell>
        </row>
        <row r="673">
          <cell r="A673" t="str">
            <v>25.20.11</v>
          </cell>
          <cell r="B673" t="str">
            <v xml:space="preserve">SOLO REFORCADO TIPO PE DE TALUDE COM ALTURA DE 0 A 6M E ATERRO MAIOR QUE 6M    </v>
          </cell>
          <cell r="C673" t="str">
            <v>m2</v>
          </cell>
          <cell r="D673">
            <v>1193.23</v>
          </cell>
        </row>
        <row r="674">
          <cell r="A674" t="str">
            <v>25.20.12</v>
          </cell>
          <cell r="B674" t="str">
            <v xml:space="preserve">SOLO REFORCADO TIPO PE DE TALUDE COM ALTURA DE 6 A 9M E ATERRO DE 0 A 3M       </v>
          </cell>
          <cell r="C674" t="str">
            <v>m2</v>
          </cell>
          <cell r="D674">
            <v>1038</v>
          </cell>
        </row>
        <row r="675">
          <cell r="A675" t="str">
            <v>25.20.13</v>
          </cell>
          <cell r="B675" t="str">
            <v xml:space="preserve">SOLO REFORCADO TIPO PE DE TALUDE COM ALTURA DE 6 A 9M E ATERRO DE 3 A 6M       </v>
          </cell>
          <cell r="C675" t="str">
            <v>m2</v>
          </cell>
          <cell r="D675">
            <v>1193.23</v>
          </cell>
        </row>
        <row r="676">
          <cell r="A676" t="str">
            <v>25.20.14</v>
          </cell>
          <cell r="B676" t="str">
            <v xml:space="preserve">SOLO REFORCADO TIPO PE DE TALUDE COM ALTURA DE 6 A 9M E ATERRO MAIOR QUE 6M    </v>
          </cell>
          <cell r="C676" t="str">
            <v>m2</v>
          </cell>
          <cell r="D676">
            <v>1253.1600000000001</v>
          </cell>
        </row>
        <row r="677">
          <cell r="A677" t="str">
            <v>25.20.15</v>
          </cell>
          <cell r="B677" t="str">
            <v xml:space="preserve">SOLO REFORCADO TIPO PE DE TALUDE COM ALTURA DE 9 A 12M E ATERRO DE 0 A 3M      </v>
          </cell>
          <cell r="C677" t="str">
            <v>m2</v>
          </cell>
          <cell r="D677">
            <v>1253.1600000000001</v>
          </cell>
        </row>
        <row r="678">
          <cell r="A678" t="str">
            <v>25.20.16</v>
          </cell>
          <cell r="B678" t="str">
            <v xml:space="preserve">SOLO REFORCADO TIPO PE DE TALUDE COM ALTURA DE 9 A 12M E ATERRO DE 3 A 6M      </v>
          </cell>
          <cell r="C678" t="str">
            <v>m2</v>
          </cell>
          <cell r="D678">
            <v>1446.07</v>
          </cell>
        </row>
        <row r="679">
          <cell r="A679" t="str">
            <v>25.20.17</v>
          </cell>
          <cell r="B679" t="str">
            <v xml:space="preserve">SOLO REFORCADO TIPO PE DE TALUDE COM ALTURA DE 9 A 12M E ATERRO MAIOR QUE 6M   </v>
          </cell>
          <cell r="C679" t="str">
            <v>m2</v>
          </cell>
          <cell r="D679">
            <v>1446.07</v>
          </cell>
        </row>
        <row r="680">
          <cell r="A680" t="str">
            <v>25.20.18</v>
          </cell>
          <cell r="B680" t="str">
            <v xml:space="preserve">SOLO REFORCADO TIPO DE PE DE TALUDE DE 12 A 15M E ATERRO DE 0 A 3M             </v>
          </cell>
          <cell r="C680" t="str">
            <v>m2</v>
          </cell>
          <cell r="D680">
            <v>1519.29</v>
          </cell>
        </row>
        <row r="681">
          <cell r="A681" t="str">
            <v>25.20.19</v>
          </cell>
          <cell r="B681" t="str">
            <v xml:space="preserve">SOLO REFORCADO TIPO PE DE TALUDE DE 12 A 15M E ATERRO DE 3 A 6M                </v>
          </cell>
          <cell r="C681" t="str">
            <v>m2</v>
          </cell>
          <cell r="D681">
            <v>1631.63</v>
          </cell>
        </row>
        <row r="682">
          <cell r="A682" t="str">
            <v>25.20.20</v>
          </cell>
          <cell r="B682" t="str">
            <v xml:space="preserve">SOLO REFORCADO TIPO PE DE TALUDE DE 12 A 15M E ATERRO MAIOR QUE 6M             </v>
          </cell>
          <cell r="C682" t="str">
            <v>m2</v>
          </cell>
          <cell r="D682">
            <v>1678.95</v>
          </cell>
        </row>
        <row r="683">
          <cell r="A683" t="str">
            <v>25.21.01</v>
          </cell>
          <cell r="B683" t="str">
            <v>SOLO REF. C/ MALHA HEXAG. DUPLA TORCAO-PANO UNICO GREIDE C/ 0 A 6M - EM RACHAO.</v>
          </cell>
          <cell r="C683" t="str">
            <v>m2</v>
          </cell>
          <cell r="D683">
            <v>742.98</v>
          </cell>
        </row>
        <row r="684">
          <cell r="A684" t="str">
            <v>25.21.02</v>
          </cell>
          <cell r="B684" t="str">
            <v>SOLO REF. C/ MALHA HEXAG. DUPLA TORCAO-PANO UNICO GREIDE C/ 6 A 9M - EM RACHAO.</v>
          </cell>
          <cell r="C684" t="str">
            <v>m2</v>
          </cell>
          <cell r="D684">
            <v>794.4</v>
          </cell>
        </row>
        <row r="685">
          <cell r="A685" t="str">
            <v>25.21.03</v>
          </cell>
          <cell r="B685" t="str">
            <v>SOLO REF. C/ MALHA HEXAG. DUPLA TORCAO-PANO UNICO GREIDE C/ 9 A 12M - EM RACHAO</v>
          </cell>
          <cell r="C685" t="str">
            <v>m2</v>
          </cell>
          <cell r="D685">
            <v>959.64</v>
          </cell>
        </row>
        <row r="686">
          <cell r="A686" t="str">
            <v>25.21.04</v>
          </cell>
          <cell r="B686" t="str">
            <v xml:space="preserve">SOLO REF. C/ MALHA HEXAG. DUPLA TORCAO-PANO UNICO GREIDE C/ 12A15M - EM RACHAO </v>
          </cell>
          <cell r="C686" t="str">
            <v>m2</v>
          </cell>
          <cell r="D686">
            <v>1145.21</v>
          </cell>
        </row>
        <row r="687">
          <cell r="A687" t="str">
            <v>25.21.05</v>
          </cell>
          <cell r="B687" t="str">
            <v xml:space="preserve">SOLO REF. C/ MALHA HEXAG. DUPLA TORCAO-PANO UNICO GREIDE C/ 15A18M - EM RACHAO </v>
          </cell>
          <cell r="C687" t="str">
            <v>m2</v>
          </cell>
          <cell r="D687">
            <v>1454.57</v>
          </cell>
        </row>
        <row r="688">
          <cell r="A688" t="str">
            <v>25.21.06</v>
          </cell>
          <cell r="B688" t="str">
            <v>SOLO REF. MALHA HEXAG. DUPLA TORCAO-PANO UNICO ENCONTRO PORTAN.0 A 6M-EM RACHAO</v>
          </cell>
          <cell r="C688" t="str">
            <v>m2</v>
          </cell>
          <cell r="D688">
            <v>1017.21</v>
          </cell>
        </row>
        <row r="689">
          <cell r="A689" t="str">
            <v>25.21.07</v>
          </cell>
          <cell r="B689" t="str">
            <v>SOLO REF. MALHA HEXAG. DUPLA TORCAO-PANO UNICO ENCONTRO PORTAN.6 A 9M-EM RACHAO</v>
          </cell>
          <cell r="C689" t="str">
            <v>m2</v>
          </cell>
          <cell r="D689">
            <v>1258.1500000000001</v>
          </cell>
        </row>
        <row r="690">
          <cell r="A690" t="str">
            <v>25.21.08</v>
          </cell>
          <cell r="B690" t="str">
            <v xml:space="preserve">SOLO REF.MALHA HEXAG.DUPLA TORCAO-PANO UNICO ENCONTRO PORTAN.9 A 12M-EM RACHAO </v>
          </cell>
          <cell r="C690" t="str">
            <v>m2</v>
          </cell>
          <cell r="D690">
            <v>1451.46</v>
          </cell>
        </row>
        <row r="691">
          <cell r="A691" t="str">
            <v>25.21.09</v>
          </cell>
          <cell r="B691" t="str">
            <v>SOLO REF.MALHA HEXAG.DUPLA TORCAO-PANO UNICO ENCONTRO PORTAN.12 A 15M-EM RACHAO</v>
          </cell>
          <cell r="C691" t="str">
            <v>m2</v>
          </cell>
          <cell r="D691">
            <v>1848.7</v>
          </cell>
        </row>
        <row r="692">
          <cell r="A692" t="str">
            <v>25.21.10</v>
          </cell>
          <cell r="B692" t="str">
            <v>SOLO REF.MALHA HEXAG.DUPLA TORCAO-PANO UNICO ENCONTRO PORTAN.15 A 18M-EM RACHAO</v>
          </cell>
          <cell r="C692" t="str">
            <v>m2</v>
          </cell>
          <cell r="D692">
            <v>2233.86</v>
          </cell>
        </row>
        <row r="693">
          <cell r="A693" t="str">
            <v>25.21.11</v>
          </cell>
          <cell r="B693" t="str">
            <v xml:space="preserve">SOLO REF.C/MALHA HEX.DUPLA TORCAO-PANO UNICO PE DE TALUDE 0A6M E ATERRO 0A3M   </v>
          </cell>
          <cell r="C693" t="str">
            <v>m2</v>
          </cell>
          <cell r="D693">
            <v>738.64</v>
          </cell>
        </row>
        <row r="694">
          <cell r="A694" t="str">
            <v>25.21.12</v>
          </cell>
          <cell r="B694" t="str">
            <v xml:space="preserve">SOLO REF.C/MALHA HEX.DUPLA TORCAO-PANO UNICO PE DE TALUDE 0A6M E ATERRO 3A6M   </v>
          </cell>
          <cell r="C694" t="str">
            <v>m2</v>
          </cell>
          <cell r="D694">
            <v>789.73</v>
          </cell>
        </row>
        <row r="695">
          <cell r="A695" t="str">
            <v>25.21.13</v>
          </cell>
          <cell r="B695" t="str">
            <v xml:space="preserve">SOLO REF.C/MALHA HEX.DUPLA TORCAO-PANO UNICO PE DE TALUDE 0A6M E ATERRO &gt; 6M   </v>
          </cell>
          <cell r="C695" t="str">
            <v>m2</v>
          </cell>
          <cell r="D695">
            <v>837.28</v>
          </cell>
        </row>
        <row r="696">
          <cell r="A696" t="str">
            <v>25.21.14</v>
          </cell>
          <cell r="B696" t="str">
            <v xml:space="preserve">SOLO REF.C/MALHA HEX.DUPLA TORCAO-PANO UNICO PE DE TALUDE 6A9M E ATERRO 0A3M   </v>
          </cell>
          <cell r="C696" t="str">
            <v>m2</v>
          </cell>
          <cell r="D696">
            <v>834.32</v>
          </cell>
        </row>
        <row r="697">
          <cell r="A697" t="str">
            <v>25.21.15</v>
          </cell>
          <cell r="B697" t="str">
            <v xml:space="preserve">SOLO REF.C/MALHA HEX.DUPLA TORCAO-PANO UNICO PE DE TALUDE 6A9M E ATERRO 3A6M   </v>
          </cell>
          <cell r="C697" t="str">
            <v>m2</v>
          </cell>
          <cell r="D697">
            <v>952.25</v>
          </cell>
        </row>
        <row r="698">
          <cell r="A698" t="str">
            <v>25.21.16</v>
          </cell>
          <cell r="B698" t="str">
            <v xml:space="preserve">SOLO REF.C/MALHA HEX.DUPLA TORCAO-PANO UNICO PE DE TALUDE 6A9M E ATERRO &gt; 6M.  </v>
          </cell>
          <cell r="C698" t="str">
            <v>m2</v>
          </cell>
          <cell r="D698">
            <v>1051.57</v>
          </cell>
        </row>
        <row r="699">
          <cell r="A699" t="str">
            <v>25.21.17</v>
          </cell>
          <cell r="B699" t="str">
            <v xml:space="preserve">SOLO REF.C/MALHA HEX.DUPLA TORCAO-PANO UNICO PE DE TALUDE 9A12M E ATERRO 0A3M  </v>
          </cell>
          <cell r="C699" t="str">
            <v>m2</v>
          </cell>
          <cell r="D699">
            <v>1026.02</v>
          </cell>
        </row>
        <row r="700">
          <cell r="A700" t="str">
            <v>25.21.18</v>
          </cell>
          <cell r="B700" t="str">
            <v xml:space="preserve">SOLO REF.C/MALHA HEX.DUPLA TORCAO-PANO UNICO PE DE TALUDE 9A12M E ATERRO 3A6M  </v>
          </cell>
          <cell r="C700" t="str">
            <v>m2</v>
          </cell>
          <cell r="D700">
            <v>1174.5999999999999</v>
          </cell>
        </row>
        <row r="701">
          <cell r="A701" t="str">
            <v>25.21.19</v>
          </cell>
          <cell r="B701" t="str">
            <v xml:space="preserve">SOLO REF.C/MALHA HEX.DUPLA TORCAO-PANO UNICO PE DE TALUDE 9A12M E ATERRO &gt; 6M. </v>
          </cell>
          <cell r="C701" t="str">
            <v>m2</v>
          </cell>
          <cell r="D701">
            <v>1255.45</v>
          </cell>
        </row>
        <row r="702">
          <cell r="A702" t="str">
            <v>25.21.20</v>
          </cell>
          <cell r="B702" t="str">
            <v xml:space="preserve">SOLO REF.C/MALHA HEX.DUPLA TORCAO-PANO UNICO PE TALUDE C/12A15M E ATERRO 0A3M  </v>
          </cell>
          <cell r="C702" t="str">
            <v>m2</v>
          </cell>
          <cell r="D702">
            <v>1220.1400000000001</v>
          </cell>
        </row>
        <row r="703">
          <cell r="A703" t="str">
            <v>25.21.21</v>
          </cell>
          <cell r="B703" t="str">
            <v xml:space="preserve">SOLO REF.C/MALHA HEX.DUPLA TORCAO-PANO UNICO PE TALUDE C/12A15M E ATERRO 3A6M  </v>
          </cell>
          <cell r="C703" t="str">
            <v>m2</v>
          </cell>
          <cell r="D703">
            <v>1337.68</v>
          </cell>
        </row>
        <row r="704">
          <cell r="A704" t="str">
            <v>25.21.22</v>
          </cell>
          <cell r="B704" t="str">
            <v xml:space="preserve">SOLO REF.C/MALHA HEX.DUPLA TORCAO-PANO UNICO PE TALUDE C/12A15M E ATERRO &gt; 6M  </v>
          </cell>
          <cell r="C704" t="str">
            <v>m2</v>
          </cell>
          <cell r="D704">
            <v>1385.89</v>
          </cell>
        </row>
        <row r="705">
          <cell r="A705" t="str">
            <v>25.21.23</v>
          </cell>
          <cell r="B705" t="str">
            <v xml:space="preserve">SOLO REF.C/MALHA HEX.DUPLA TORCAO-PANO UNICO PE TALUDE C/15A18M E ATERRO 0A3M  </v>
          </cell>
          <cell r="C705" t="str">
            <v>m2</v>
          </cell>
          <cell r="D705">
            <v>1355.12</v>
          </cell>
        </row>
        <row r="706">
          <cell r="A706" t="str">
            <v>25.21.24</v>
          </cell>
          <cell r="B706" t="str">
            <v xml:space="preserve">SOLO REF.C/MALHA HEX.DUPLA TORCAO-PANO UNICO PE TALUDE C/15A18M E ATERRO 3A6M  </v>
          </cell>
          <cell r="C706" t="str">
            <v>m2</v>
          </cell>
          <cell r="D706">
            <v>1606.3</v>
          </cell>
        </row>
        <row r="707">
          <cell r="A707" t="str">
            <v>25.21.25</v>
          </cell>
          <cell r="B707" t="str">
            <v xml:space="preserve">SOLO REF.C/MALHA HEX.DUPLA TORCAO-PANO UNICO PE TALUDE C/15A18M E ATERRO &gt; 6M. </v>
          </cell>
          <cell r="C707" t="str">
            <v>m2</v>
          </cell>
          <cell r="D707">
            <v>1977.81</v>
          </cell>
        </row>
        <row r="708">
          <cell r="A708" t="str">
            <v>25.21.26</v>
          </cell>
          <cell r="B708" t="str">
            <v>SOLO REF. C/ MALHA HEX. DUPLA TORCAO-PANO UNICO VERDE GREIDE C/ 0A6M - INCL. 70</v>
          </cell>
          <cell r="C708" t="str">
            <v>m2</v>
          </cell>
          <cell r="D708">
            <v>590.58000000000004</v>
          </cell>
        </row>
        <row r="709">
          <cell r="A709" t="str">
            <v>25.21.27</v>
          </cell>
          <cell r="B709" t="str">
            <v>SOLO REF. C/ MALHA HEX. DUPLA TORCAO-PANO UNICO VERDE GREIDE C/ 6A9M - INCL. 70</v>
          </cell>
          <cell r="C709" t="str">
            <v>m2</v>
          </cell>
          <cell r="D709">
            <v>729.09</v>
          </cell>
        </row>
        <row r="710">
          <cell r="A710" t="str">
            <v>25.21.28</v>
          </cell>
          <cell r="B710" t="str">
            <v>SOLO REF. C/ MALHA HEX. DUPLA TORCAO-PANO UNICO VERDE GREIDE C/9A12M - INCL. 70</v>
          </cell>
          <cell r="C710" t="str">
            <v>m2</v>
          </cell>
          <cell r="D710">
            <v>853.54</v>
          </cell>
        </row>
        <row r="711">
          <cell r="A711" t="str">
            <v>25.21.29</v>
          </cell>
          <cell r="B711" t="str">
            <v>SOLO REF. C/ MALHA HEX. DUPLA TORCAO-PANO UNICO VERDE GREIDE C/12A15M - INCL.70</v>
          </cell>
          <cell r="C711" t="str">
            <v>m2</v>
          </cell>
          <cell r="D711">
            <v>970.78</v>
          </cell>
        </row>
        <row r="712">
          <cell r="A712" t="str">
            <v>25.21.30</v>
          </cell>
          <cell r="B712" t="str">
            <v>SOLO REF. C/ MALHA HEX. DUPLA TORCAO-PANO UNICO VERDE GREIDE C/15A18M - INCL.70</v>
          </cell>
          <cell r="C712" t="str">
            <v>m2</v>
          </cell>
          <cell r="D712">
            <v>1088.0899999999999</v>
          </cell>
        </row>
        <row r="713">
          <cell r="A713" t="str">
            <v>25.21.31</v>
          </cell>
          <cell r="B713" t="str">
            <v>SOL.REF.C/MALH.HEX.DUPL.TORCAO-PANO UNICO VERDE PE DE TALUDE C/0A6M-0A3M-INC.70</v>
          </cell>
          <cell r="C713" t="str">
            <v>m2</v>
          </cell>
          <cell r="D713">
            <v>651.83000000000004</v>
          </cell>
        </row>
        <row r="714">
          <cell r="A714" t="str">
            <v>25.21.32</v>
          </cell>
          <cell r="B714" t="str">
            <v>SOL.REF.C/MAL.HEX.DUPLA TORCAO-PANO UNICO VERDE PE DE TALUDE C/0A6M-3A6M-INC.70</v>
          </cell>
          <cell r="C714" t="str">
            <v>m2</v>
          </cell>
          <cell r="D714">
            <v>729.09</v>
          </cell>
        </row>
        <row r="715">
          <cell r="A715" t="str">
            <v>25.21.33</v>
          </cell>
          <cell r="B715" t="str">
            <v xml:space="preserve">SOLO REF.C/MAL.HEX.DUPLA TORCAO-PANO UNICO VERDE PE DE TALUDE 0A6 E ATERRO &gt;6M </v>
          </cell>
          <cell r="C715" t="str">
            <v>m2</v>
          </cell>
          <cell r="D715">
            <v>853.54</v>
          </cell>
        </row>
        <row r="716">
          <cell r="A716" t="str">
            <v>25.21.34</v>
          </cell>
          <cell r="B716" t="str">
            <v>SOLO REF.C/MAL.HEX.DUPLA TORCAO-PANO UNICO VERDE PE DE TALUDE 6A9 E ATERRO 0A3M</v>
          </cell>
          <cell r="C716" t="str">
            <v>m2</v>
          </cell>
          <cell r="D716">
            <v>789.91</v>
          </cell>
        </row>
        <row r="717">
          <cell r="A717" t="str">
            <v>25.21.35</v>
          </cell>
          <cell r="B717" t="str">
            <v>SOLO REF.C/MAL.HEX.DUPLA TORCAO-PANO UNICO VERDE PE DE TALUDE 6A9 E ATERRO 3A6M</v>
          </cell>
          <cell r="C717" t="str">
            <v>m2</v>
          </cell>
          <cell r="D717">
            <v>853.54</v>
          </cell>
        </row>
        <row r="718">
          <cell r="A718" t="str">
            <v>25.21.36</v>
          </cell>
          <cell r="B718" t="str">
            <v>SOLO REF.C/MAL.HEX.DUPLA TORCAO-PANO UNICO VERDE PE DE TALUDE 6A9 E ATERRO &gt; 6M</v>
          </cell>
          <cell r="C718" t="str">
            <v>m2</v>
          </cell>
          <cell r="D718">
            <v>970.78</v>
          </cell>
        </row>
        <row r="719">
          <cell r="A719" t="str">
            <v>25.21.37</v>
          </cell>
          <cell r="B719" t="str">
            <v xml:space="preserve">SOLO REF.C/MAL.HEX.DUPLA TORCAO-PANO UNICO VERDE PE DE TALUDE 9A12 E ATER.0A3M </v>
          </cell>
          <cell r="C719" t="str">
            <v>m2</v>
          </cell>
          <cell r="D719">
            <v>912.18</v>
          </cell>
        </row>
        <row r="720">
          <cell r="A720" t="str">
            <v>25.21.38</v>
          </cell>
          <cell r="B720" t="str">
            <v xml:space="preserve">SOLO REF.C/MAL.HEX.DUPLA TORCAO-PANO UNICO VERDE PE DE TALUDE 9A12 E ATER.3A6M </v>
          </cell>
          <cell r="C720" t="str">
            <v>m2</v>
          </cell>
          <cell r="D720">
            <v>1029.3499999999999</v>
          </cell>
        </row>
        <row r="721">
          <cell r="A721" t="str">
            <v>25.21.39</v>
          </cell>
          <cell r="B721" t="str">
            <v xml:space="preserve">SOLO REF.C/MAL.HEX.DUPLA TORCAO-PANO UNICO VERDE PE DE TALUDE 9A12 E ATER. &gt;6M </v>
          </cell>
          <cell r="C721" t="str">
            <v>m2</v>
          </cell>
          <cell r="D721">
            <v>1127.5899999999999</v>
          </cell>
        </row>
        <row r="722">
          <cell r="A722" t="str">
            <v>25.21.40</v>
          </cell>
          <cell r="B722" t="str">
            <v>SOLO REF.C/MAL.HEX.DUPLA TORCAO-PANO UNICO VERDE PE DE TALUDE 12A15 E ATER.0A3M</v>
          </cell>
          <cell r="C722" t="str">
            <v>m2</v>
          </cell>
          <cell r="D722">
            <v>1029.3499999999999</v>
          </cell>
        </row>
        <row r="723">
          <cell r="A723" t="str">
            <v>25.21.41</v>
          </cell>
          <cell r="B723" t="str">
            <v>SOLO REF.C/MAL.HEX.DUPLA TORCAO-PANO UNICO VERDE PE DE TALUDE 12A15 E ATER.3A6M</v>
          </cell>
          <cell r="C723" t="str">
            <v>m2</v>
          </cell>
          <cell r="D723">
            <v>1152.56</v>
          </cell>
        </row>
        <row r="724">
          <cell r="A724" t="str">
            <v>25.21.42</v>
          </cell>
          <cell r="B724" t="str">
            <v xml:space="preserve">SOLO REF.C/MAL.HEX.DUPLA TORCAO-PANO UNICO VERDE PE DE TALUDE12A15 E ATER. &gt;6M </v>
          </cell>
          <cell r="C724" t="str">
            <v>m2</v>
          </cell>
          <cell r="D724">
            <v>1251.56</v>
          </cell>
        </row>
        <row r="725">
          <cell r="A725" t="str">
            <v>25.21.43</v>
          </cell>
          <cell r="B725" t="str">
            <v>SOLO REF.C/MAL.HEX.DUPLA TORCAO-PANO UNICO VERDE PE DE TALUDE 15A18 E ATER.0A3M</v>
          </cell>
          <cell r="C725" t="str">
            <v>m2</v>
          </cell>
          <cell r="D725">
            <v>1146.54</v>
          </cell>
        </row>
        <row r="726">
          <cell r="A726" t="str">
            <v>25.21.44</v>
          </cell>
          <cell r="B726" t="str">
            <v>SOLO REF.C/MAL.HEX.DUPLA TORCAO-PANO UNICO VERDE PE DE TALUDE 15A18 E ATER.3A6M</v>
          </cell>
          <cell r="C726" t="str">
            <v>m2</v>
          </cell>
          <cell r="D726">
            <v>1411.22</v>
          </cell>
        </row>
        <row r="727">
          <cell r="A727" t="str">
            <v>25.21.45</v>
          </cell>
          <cell r="B727" t="str">
            <v>SOLO REF.C/MAL.HEX.DUPLA TORCAO-PANO UNICO VERDE PE DE TALUDE 15A18 E ATER. &gt;6M</v>
          </cell>
          <cell r="C727" t="str">
            <v>m2</v>
          </cell>
          <cell r="D727">
            <v>1498.57</v>
          </cell>
        </row>
        <row r="728">
          <cell r="A728" t="str">
            <v>25.22.02</v>
          </cell>
          <cell r="B728" t="str">
            <v>SOLO GRAMP.P/CONTR.DE EROS.COM MALH.HEX.DE DUP.RES.PUNC.125KN E RES.TRA.118KN/M</v>
          </cell>
          <cell r="C728" t="str">
            <v>m2</v>
          </cell>
          <cell r="D728">
            <v>1089.25</v>
          </cell>
        </row>
        <row r="729">
          <cell r="A729" t="str">
            <v>25.22.03</v>
          </cell>
          <cell r="B729" t="str">
            <v xml:space="preserve">SOLO GRAMP.P/CONTR.DE EROS.COM MALH.HEX.DE DUP.RES.PUNC.105KN E RES.TRA.89KN/M </v>
          </cell>
          <cell r="C729" t="str">
            <v>m2</v>
          </cell>
          <cell r="D729">
            <v>1069.75</v>
          </cell>
        </row>
        <row r="730">
          <cell r="A730" t="str">
            <v>25.22.04</v>
          </cell>
          <cell r="B730" t="str">
            <v xml:space="preserve">SOLO GRAMP.P/CONTR.DE EROS.COM MALH.HEX.DE DUP.RES.PUNC.74KN E RES.TRAC.72KN/M </v>
          </cell>
          <cell r="C730" t="str">
            <v>m2</v>
          </cell>
          <cell r="D730">
            <v>1042.46</v>
          </cell>
        </row>
        <row r="731">
          <cell r="A731" t="str">
            <v>25.22.05</v>
          </cell>
          <cell r="B731" t="str">
            <v>SOLO GRAMP.P/CONT.DE EROS.COM GEOM.TRID.VERD.REF.TEL.HEX.DE DUP.RES.TRAC.50KN/M</v>
          </cell>
          <cell r="C731" t="str">
            <v>m2</v>
          </cell>
          <cell r="D731">
            <v>1039.1199999999999</v>
          </cell>
        </row>
        <row r="732">
          <cell r="A732" t="str">
            <v>25.22.06</v>
          </cell>
          <cell r="B732" t="str">
            <v xml:space="preserve">CONTROLE DE EROSAO COM GEOMANTA TRIDIMENSIONAL VERDE,RESIST.A TRACAO A 4KN/M   </v>
          </cell>
          <cell r="C732" t="str">
            <v>m2</v>
          </cell>
          <cell r="D732">
            <v>508.33</v>
          </cell>
        </row>
        <row r="733">
          <cell r="A733" t="str">
            <v>25.22.07</v>
          </cell>
          <cell r="B733" t="str">
            <v xml:space="preserve">REVEST.DE TALUD.ROC/SOL.COM MALH.DE RES.DE PUNC.DE 82KN E RES.A TRAÇ.DE 60KN/M </v>
          </cell>
          <cell r="C733" t="str">
            <v>m2</v>
          </cell>
          <cell r="D733">
            <v>991.1</v>
          </cell>
        </row>
        <row r="734">
          <cell r="A734" t="str">
            <v>25.22.08</v>
          </cell>
          <cell r="B734" t="str">
            <v xml:space="preserve">REVEST.DE TALUD.ROC/SOL.COM MALH.DE RES.DE PUNC.DE 87KN E RES.A TRAÇ.DE 80KN/M </v>
          </cell>
          <cell r="C734" t="str">
            <v>m2</v>
          </cell>
          <cell r="D734">
            <v>1013.92</v>
          </cell>
        </row>
        <row r="735">
          <cell r="A735" t="str">
            <v>25.22.09</v>
          </cell>
          <cell r="B735" t="str">
            <v xml:space="preserve">REVEST.DE TALUD.ROC/SOL.COM MALH.DE RES.DE PUNC.DE 125KN E RES.TRAC.DE 120KN/M </v>
          </cell>
          <cell r="C735" t="str">
            <v>m2</v>
          </cell>
          <cell r="D735">
            <v>1029.05</v>
          </cell>
        </row>
        <row r="736">
          <cell r="A736" t="str">
            <v>25.22.10</v>
          </cell>
          <cell r="B736" t="str">
            <v xml:space="preserve">REVEST.DE TALUD.ROC/SOL.COM MALH.DE RES.DE PUNC.DE 155KN E RES.TRAC.DE 177KN/M </v>
          </cell>
          <cell r="C736" t="str">
            <v>m2</v>
          </cell>
          <cell r="D736">
            <v>1086.81</v>
          </cell>
        </row>
        <row r="737">
          <cell r="A737" t="str">
            <v>25.22.11</v>
          </cell>
          <cell r="B737" t="str">
            <v>REVES.DE TALUD.ROC/SOL.COM MALH.DE RES.DE PU.DE 70KN E RES.A TRAC.DE 55KN/M PVC</v>
          </cell>
          <cell r="C737" t="str">
            <v>m2</v>
          </cell>
          <cell r="D737">
            <v>1003.57</v>
          </cell>
        </row>
        <row r="738">
          <cell r="A738" t="str">
            <v>25.22.12</v>
          </cell>
          <cell r="B738" t="str">
            <v>REVES.DE TALUD.ROC/SOL.COM MALH.DE RES.DE PU.DE 80KN E RES.A TRAÇ.DE 75KN/M PVC</v>
          </cell>
          <cell r="C738" t="str">
            <v>m2</v>
          </cell>
          <cell r="D738">
            <v>1021.29</v>
          </cell>
        </row>
        <row r="739">
          <cell r="A739" t="str">
            <v>25.22.13</v>
          </cell>
          <cell r="B739" t="str">
            <v xml:space="preserve">REVEST.DE TALUD.ROC/SOL.COM MALH.DE RES.DE PU.DE 110KN E RES.TRA.DE 90KN/M PVC </v>
          </cell>
          <cell r="C739" t="str">
            <v>m2</v>
          </cell>
          <cell r="D739">
            <v>1045.33</v>
          </cell>
        </row>
        <row r="740">
          <cell r="A740" t="str">
            <v>25.22.14</v>
          </cell>
          <cell r="B740" t="str">
            <v>REVEST.DE TALUD.ROC/SOL.COM MALH.DE RES.DE PU.DE 135KN E RES.TRA.DE 120KN/M PVC</v>
          </cell>
          <cell r="C740" t="str">
            <v>m2</v>
          </cell>
          <cell r="D740">
            <v>1108.8399999999999</v>
          </cell>
        </row>
        <row r="741">
          <cell r="A741" t="str">
            <v>25.23.01</v>
          </cell>
          <cell r="B741" t="str">
            <v xml:space="preserve">BARR.MET.COM MAL.DE RES.A TRAC.MAX.A 290KN/M E MAL.COM RES.A TRAC.50KN/M E C.M </v>
          </cell>
          <cell r="C741" t="str">
            <v>m2</v>
          </cell>
          <cell r="D741">
            <v>1432.27</v>
          </cell>
        </row>
        <row r="742">
          <cell r="A742" t="str">
            <v>25.23.02</v>
          </cell>
          <cell r="B742" t="str">
            <v>BARR.DINAM.PAIN.RESIST.AO IMPACT.DE BLOC.COM ENERG.MAX.750 KJ COM ALT.DE 3,0 M.</v>
          </cell>
          <cell r="C742" t="str">
            <v>m2</v>
          </cell>
          <cell r="D742">
            <v>3415.84</v>
          </cell>
        </row>
        <row r="743">
          <cell r="A743" t="str">
            <v>25.23.03</v>
          </cell>
          <cell r="B743" t="str">
            <v>BARR.DINAM.PAIN.RESIS.AO IMPACT.DE BLOC.COM ENERG.MAX.1000 KJ COM ALT.DE 4,0 M.</v>
          </cell>
          <cell r="C743" t="str">
            <v>m2</v>
          </cell>
          <cell r="D743">
            <v>3430.66</v>
          </cell>
        </row>
        <row r="744">
          <cell r="A744" t="str">
            <v>25.23.04</v>
          </cell>
          <cell r="B744" t="str">
            <v>BARR.DINAN.PAIN.RESIS.AO IMPACT.DE BLOC.COM ENERG.MAX.1500 KJ COM ALT.DE 5,0 M.</v>
          </cell>
          <cell r="C744" t="str">
            <v>m2</v>
          </cell>
          <cell r="D744">
            <v>3699.98</v>
          </cell>
        </row>
        <row r="745">
          <cell r="A745" t="str">
            <v>26.01.01</v>
          </cell>
          <cell r="B745" t="str">
            <v xml:space="preserve">ESCAVACAO MANUAL P/ OBRAS S/EXPLOSIVO                                          </v>
          </cell>
          <cell r="C745" t="str">
            <v>m3</v>
          </cell>
          <cell r="D745">
            <v>94.7</v>
          </cell>
        </row>
        <row r="746">
          <cell r="A746" t="str">
            <v>26.01.02</v>
          </cell>
          <cell r="B746" t="str">
            <v xml:space="preserve">ESCAVACAO MECANICA P/ OBRAS S/EXPLOSIVO                                        </v>
          </cell>
          <cell r="C746" t="str">
            <v>m3</v>
          </cell>
          <cell r="D746">
            <v>19.12</v>
          </cell>
        </row>
        <row r="747">
          <cell r="A747" t="str">
            <v>26.01.03</v>
          </cell>
          <cell r="B747" t="str">
            <v xml:space="preserve">ESCAVACAO MECANICA P/ OBRAS C/ EXPLOSIVO                                       </v>
          </cell>
          <cell r="C747" t="str">
            <v>m3</v>
          </cell>
          <cell r="D747">
            <v>92.97</v>
          </cell>
        </row>
        <row r="748">
          <cell r="A748" t="str">
            <v>26.02.01</v>
          </cell>
          <cell r="B748" t="str">
            <v xml:space="preserve">ESTACA CONCRETO PRE-MOLDADO - 20/25 T                                          </v>
          </cell>
          <cell r="C748" t="str">
            <v>m</v>
          </cell>
          <cell r="D748">
            <v>170.62</v>
          </cell>
        </row>
        <row r="749">
          <cell r="A749" t="str">
            <v>26.02.02</v>
          </cell>
          <cell r="B749" t="str">
            <v xml:space="preserve">ESTACA CONCRETO PRE-MOLDADO - 30/35 T                                          </v>
          </cell>
          <cell r="C749" t="str">
            <v>m</v>
          </cell>
          <cell r="D749">
            <v>185.15</v>
          </cell>
        </row>
        <row r="750">
          <cell r="A750" t="str">
            <v>26.02.03</v>
          </cell>
          <cell r="B750" t="str">
            <v xml:space="preserve">ESTACA CONCRETO PRE-MOLDADO - 40/45 T                                          </v>
          </cell>
          <cell r="C750" t="str">
            <v>m</v>
          </cell>
          <cell r="D750">
            <v>195.62</v>
          </cell>
        </row>
        <row r="751">
          <cell r="A751" t="str">
            <v>26.02.04</v>
          </cell>
          <cell r="B751" t="str">
            <v xml:space="preserve">ESTACA CONCRETO PRE-MOLDADO - 50/60 T                                          </v>
          </cell>
          <cell r="C751" t="str">
            <v>m</v>
          </cell>
          <cell r="D751">
            <v>221.75</v>
          </cell>
        </row>
        <row r="752">
          <cell r="A752" t="str">
            <v>26.02.05</v>
          </cell>
          <cell r="B752" t="str">
            <v xml:space="preserve">ESTACA CONCRETO PRE-MOLDADO - 70/80 T                                          </v>
          </cell>
          <cell r="C752" t="str">
            <v>m</v>
          </cell>
          <cell r="D752">
            <v>287.56</v>
          </cell>
        </row>
        <row r="753">
          <cell r="A753" t="str">
            <v>26.02.06</v>
          </cell>
          <cell r="B753" t="str">
            <v xml:space="preserve">TAXA MOBIL. DE EQUIP. BATE-ESTACA                                              </v>
          </cell>
          <cell r="C753" t="str">
            <v>un</v>
          </cell>
          <cell r="D753">
            <v>11265.99</v>
          </cell>
        </row>
        <row r="754">
          <cell r="A754" t="str">
            <v>26.02.13</v>
          </cell>
          <cell r="B754" t="str">
            <v xml:space="preserve">ESTACAO EM SOLO D=1,00M                                                        </v>
          </cell>
          <cell r="C754" t="str">
            <v>m</v>
          </cell>
          <cell r="D754">
            <v>2376.66</v>
          </cell>
        </row>
        <row r="755">
          <cell r="A755" t="str">
            <v>26.02.14</v>
          </cell>
          <cell r="B755" t="str">
            <v xml:space="preserve">ESTACAO EM SOLO D=1,20M                                                        </v>
          </cell>
          <cell r="C755" t="str">
            <v>m</v>
          </cell>
          <cell r="D755">
            <v>3303.54</v>
          </cell>
        </row>
        <row r="756">
          <cell r="A756" t="str">
            <v>26.02.15</v>
          </cell>
          <cell r="B756" t="str">
            <v xml:space="preserve">ESTACAO EM SOLO D=1,40M                                                        </v>
          </cell>
          <cell r="C756" t="str">
            <v>m</v>
          </cell>
          <cell r="D756">
            <v>4355.22</v>
          </cell>
        </row>
        <row r="757">
          <cell r="A757" t="str">
            <v>26.02.16</v>
          </cell>
          <cell r="B757" t="str">
            <v xml:space="preserve">ESTACAO EM SOLO D=1,50M                                                        </v>
          </cell>
          <cell r="C757" t="str">
            <v>m</v>
          </cell>
          <cell r="D757">
            <v>4955.5</v>
          </cell>
        </row>
        <row r="758">
          <cell r="A758" t="str">
            <v>26.02.17</v>
          </cell>
          <cell r="B758" t="str">
            <v xml:space="preserve">ESTACAO EM SOLO D=1,60M                                                        </v>
          </cell>
          <cell r="C758" t="str">
            <v>m</v>
          </cell>
          <cell r="D758">
            <v>5584.64</v>
          </cell>
        </row>
        <row r="759">
          <cell r="A759" t="str">
            <v>26.02.19</v>
          </cell>
          <cell r="B759" t="str">
            <v xml:space="preserve">TAXA MOBILIZACAO DE EQUIP. P/ ESTACAO                                          </v>
          </cell>
          <cell r="C759" t="str">
            <v>un</v>
          </cell>
          <cell r="D759">
            <v>155085.69</v>
          </cell>
        </row>
        <row r="760">
          <cell r="A760" t="str">
            <v>26.02.20</v>
          </cell>
          <cell r="B760" t="str">
            <v xml:space="preserve">CAMISA METALICA                                                                </v>
          </cell>
          <cell r="C760" t="str">
            <v>kg</v>
          </cell>
          <cell r="D760">
            <v>35.049999999999997</v>
          </cell>
        </row>
        <row r="761">
          <cell r="A761" t="str">
            <v>26.02.20.01</v>
          </cell>
          <cell r="B761" t="str">
            <v xml:space="preserve">CAMISA METALICA SEM REAPROVEITAMENTO E COM PRE-FURO                            </v>
          </cell>
          <cell r="C761" t="str">
            <v>kg</v>
          </cell>
          <cell r="D761">
            <v>36.49</v>
          </cell>
        </row>
        <row r="762">
          <cell r="A762" t="str">
            <v>26.02.21</v>
          </cell>
          <cell r="B762" t="str">
            <v xml:space="preserve">ESTACA DE MADEIRA D=20CM - 8TON                                                </v>
          </cell>
          <cell r="C762" t="str">
            <v>m</v>
          </cell>
          <cell r="D762">
            <v>180.32</v>
          </cell>
        </row>
        <row r="763">
          <cell r="A763" t="str">
            <v>26.03.25</v>
          </cell>
          <cell r="B763" t="str">
            <v xml:space="preserve">ESC.TUB.CEU ABERTO 1/2 CAT. - SOLO                                             </v>
          </cell>
          <cell r="C763" t="str">
            <v>m3</v>
          </cell>
          <cell r="D763">
            <v>1660.76</v>
          </cell>
        </row>
        <row r="764">
          <cell r="A764" t="str">
            <v>26.03.27</v>
          </cell>
          <cell r="B764" t="str">
            <v xml:space="preserve">ESC.TUB.CEU ABERTO 3 CAT.- ROCHA                                               </v>
          </cell>
          <cell r="C764" t="str">
            <v>m3</v>
          </cell>
          <cell r="D764">
            <v>4260.78</v>
          </cell>
        </row>
        <row r="765">
          <cell r="A765" t="str">
            <v>26.04.01</v>
          </cell>
          <cell r="B765" t="str">
            <v xml:space="preserve">CIMBRAMENTO PONTES E VIADUTOS C/ ESTACA                                        </v>
          </cell>
          <cell r="C765" t="str">
            <v>m3</v>
          </cell>
          <cell r="D765">
            <v>157.02000000000001</v>
          </cell>
        </row>
        <row r="766">
          <cell r="A766" t="str">
            <v>26.04.02</v>
          </cell>
          <cell r="B766" t="str">
            <v xml:space="preserve">CIMBRAMENTO PONTES E VIADUTOS S/ ESTACA                                        </v>
          </cell>
          <cell r="C766" t="str">
            <v>m3</v>
          </cell>
          <cell r="D766">
            <v>111.94</v>
          </cell>
        </row>
        <row r="767">
          <cell r="A767" t="str">
            <v>26.04.03</v>
          </cell>
          <cell r="B767" t="str">
            <v xml:space="preserve">CIMBRAMENTO DE PASSAGEM SEC. GALERIA RET                                       </v>
          </cell>
          <cell r="C767" t="str">
            <v>m3</v>
          </cell>
          <cell r="D767">
            <v>82.59</v>
          </cell>
        </row>
        <row r="768">
          <cell r="A768" t="str">
            <v>26.04.04</v>
          </cell>
          <cell r="B768" t="str">
            <v xml:space="preserve">CIMBRAMENTO METALICO P/ PONTES E VIADUTO                                       </v>
          </cell>
          <cell r="C768" t="str">
            <v>m3</v>
          </cell>
          <cell r="D768">
            <v>112.16</v>
          </cell>
        </row>
        <row r="769">
          <cell r="A769" t="str">
            <v>26.04.05</v>
          </cell>
          <cell r="B769" t="str">
            <v xml:space="preserve">ANDAIME DE MADEIRA                                                             </v>
          </cell>
          <cell r="C769" t="str">
            <v>m3</v>
          </cell>
          <cell r="D769">
            <v>32.659999999999997</v>
          </cell>
        </row>
        <row r="770">
          <cell r="A770" t="str">
            <v>26.04.06</v>
          </cell>
          <cell r="B770" t="str">
            <v xml:space="preserve">ANDAIME TUBULAR                                                                </v>
          </cell>
          <cell r="C770" t="str">
            <v>m3</v>
          </cell>
          <cell r="D770">
            <v>39.44</v>
          </cell>
        </row>
        <row r="771">
          <cell r="A771" t="str">
            <v>26.05.01</v>
          </cell>
          <cell r="B771" t="str">
            <v xml:space="preserve">FORMA PLANA PARA CONC. ARMADO COMUM                                            </v>
          </cell>
          <cell r="C771" t="str">
            <v>m2</v>
          </cell>
          <cell r="D771">
            <v>165.13</v>
          </cell>
        </row>
        <row r="772">
          <cell r="A772" t="str">
            <v>26.05.02</v>
          </cell>
          <cell r="B772" t="str">
            <v xml:space="preserve">FORMA PLANA P/CONC.PROTEND.OU APARENTE                                         </v>
          </cell>
          <cell r="C772" t="str">
            <v>m2</v>
          </cell>
          <cell r="D772">
            <v>189.25</v>
          </cell>
        </row>
        <row r="773">
          <cell r="A773" t="str">
            <v>26.05.03</v>
          </cell>
          <cell r="B773" t="str">
            <v xml:space="preserve">FORMAS SEM REAPROVEITAMENTO                                                    </v>
          </cell>
          <cell r="C773" t="str">
            <v>m2</v>
          </cell>
          <cell r="D773">
            <v>209.51</v>
          </cell>
        </row>
        <row r="774">
          <cell r="A774" t="str">
            <v>26.05.04</v>
          </cell>
          <cell r="B774" t="str">
            <v xml:space="preserve">FORMAS METALICAS ESPECIAL P/ VIGAS                                             </v>
          </cell>
          <cell r="C774" t="str">
            <v>m2</v>
          </cell>
          <cell r="D774">
            <v>143.07</v>
          </cell>
        </row>
        <row r="775">
          <cell r="A775" t="str">
            <v>26.05.05</v>
          </cell>
          <cell r="B775" t="str">
            <v xml:space="preserve">FORMA CURVA PARA CONCRETO COMUM                                                </v>
          </cell>
          <cell r="C775" t="str">
            <v>m2</v>
          </cell>
          <cell r="D775">
            <v>215.58</v>
          </cell>
        </row>
        <row r="776">
          <cell r="A776" t="str">
            <v>26.05.06</v>
          </cell>
          <cell r="B776" t="str">
            <v xml:space="preserve">FORMA CURVA PARA CONCRETO APARENTE                                             </v>
          </cell>
          <cell r="C776" t="str">
            <v>m2</v>
          </cell>
          <cell r="D776">
            <v>223.93</v>
          </cell>
        </row>
        <row r="777">
          <cell r="A777" t="str">
            <v>26.06.01</v>
          </cell>
          <cell r="B777" t="str">
            <v xml:space="preserve">BARRA DE ACO CA-25                                                             </v>
          </cell>
          <cell r="C777" t="str">
            <v>kg</v>
          </cell>
          <cell r="D777">
            <v>20.9</v>
          </cell>
        </row>
        <row r="778">
          <cell r="A778" t="str">
            <v>26.06.02</v>
          </cell>
          <cell r="B778" t="str">
            <v xml:space="preserve">BARRA DE ACO CA-50                                                             </v>
          </cell>
          <cell r="C778" t="str">
            <v>kg</v>
          </cell>
          <cell r="D778">
            <v>17.829999999999998</v>
          </cell>
        </row>
        <row r="779">
          <cell r="A779" t="str">
            <v>26.06.03</v>
          </cell>
          <cell r="B779" t="str">
            <v xml:space="preserve">BARRA DE ACO CA-60                                                             </v>
          </cell>
          <cell r="C779" t="str">
            <v>kg</v>
          </cell>
          <cell r="D779">
            <v>21.29</v>
          </cell>
        </row>
        <row r="780">
          <cell r="A780" t="str">
            <v>26.06.04</v>
          </cell>
          <cell r="B780" t="str">
            <v xml:space="preserve">ACO PARA CONCRETO PROTENDIDO                                                   </v>
          </cell>
          <cell r="C780" t="str">
            <v>kg</v>
          </cell>
          <cell r="D780">
            <v>39.950000000000003</v>
          </cell>
        </row>
        <row r="781">
          <cell r="A781" t="str">
            <v>26.06.05</v>
          </cell>
          <cell r="B781" t="str">
            <v xml:space="preserve">TELA METALICA                                                                  </v>
          </cell>
          <cell r="C781" t="str">
            <v>kg</v>
          </cell>
          <cell r="D781">
            <v>16.91</v>
          </cell>
        </row>
        <row r="782">
          <cell r="A782" t="str">
            <v>26.06.06</v>
          </cell>
          <cell r="B782" t="str">
            <v xml:space="preserve">ACO ST 85/105                                                                  </v>
          </cell>
          <cell r="C782" t="str">
            <v>kg</v>
          </cell>
          <cell r="D782">
            <v>60.06</v>
          </cell>
        </row>
        <row r="783">
          <cell r="A783" t="str">
            <v>26.07.02</v>
          </cell>
          <cell r="B783" t="str">
            <v xml:space="preserve">AP.ANC.P/CABOS PROTEN.ATIV. 12FIOS-8MM                                         </v>
          </cell>
          <cell r="C783" t="str">
            <v>un</v>
          </cell>
          <cell r="D783">
            <v>915.78</v>
          </cell>
        </row>
        <row r="784">
          <cell r="A784" t="str">
            <v>26.07.03</v>
          </cell>
          <cell r="B784" t="str">
            <v xml:space="preserve">AP.ANC.P/CABOS PROTEN.ATIV. 4FIOS-12,7MM                                       </v>
          </cell>
          <cell r="C784" t="str">
            <v>un</v>
          </cell>
          <cell r="D784">
            <v>739.68</v>
          </cell>
        </row>
        <row r="785">
          <cell r="A785" t="str">
            <v>26.07.04</v>
          </cell>
          <cell r="B785" t="str">
            <v xml:space="preserve">AP.ANC.P/CABOS PROTEN.ATIV. 6FIOS-12,7MM                                       </v>
          </cell>
          <cell r="C785" t="str">
            <v>un</v>
          </cell>
          <cell r="D785">
            <v>1174.29</v>
          </cell>
        </row>
        <row r="786">
          <cell r="A786" t="str">
            <v>26.07.05</v>
          </cell>
          <cell r="B786" t="str">
            <v xml:space="preserve">AP.ANC.P/CABOS PROTEN.ATIV.12FIOS-12,7MM                                       </v>
          </cell>
          <cell r="C786" t="str">
            <v>un</v>
          </cell>
          <cell r="D786">
            <v>2267.9299999999998</v>
          </cell>
        </row>
        <row r="787">
          <cell r="A787" t="str">
            <v>26.07.06</v>
          </cell>
          <cell r="B787" t="str">
            <v xml:space="preserve">AP.ANC.P/CABOS PROTEN.ATIV.19FIOS-12,7MM                                       </v>
          </cell>
          <cell r="C787" t="str">
            <v>un</v>
          </cell>
          <cell r="D787">
            <v>4531.12</v>
          </cell>
        </row>
        <row r="788">
          <cell r="A788" t="str">
            <v>26.07.07</v>
          </cell>
          <cell r="B788" t="str">
            <v xml:space="preserve">AP.ANC.P/CABOS PROTEN.ATIV.22FIOS-12,7MM                                       </v>
          </cell>
          <cell r="C788" t="str">
            <v>un</v>
          </cell>
          <cell r="D788">
            <v>5946.73</v>
          </cell>
        </row>
        <row r="789">
          <cell r="A789" t="str">
            <v>26.07.09</v>
          </cell>
          <cell r="B789" t="str">
            <v xml:space="preserve">AP.ANC.P/CABOS PROTEN.PASS. 4FIOS-12,7MM                                       </v>
          </cell>
          <cell r="C789" t="str">
            <v>un</v>
          </cell>
          <cell r="D789">
            <v>143.09</v>
          </cell>
        </row>
        <row r="790">
          <cell r="A790" t="str">
            <v>26.07.10</v>
          </cell>
          <cell r="B790" t="str">
            <v xml:space="preserve">AP.ANC.P/CABOS PROTEN.PASS. 6FIOS-12,7MM                                       </v>
          </cell>
          <cell r="C790" t="str">
            <v>un</v>
          </cell>
          <cell r="D790">
            <v>214.58</v>
          </cell>
        </row>
        <row r="791">
          <cell r="A791" t="str">
            <v>26.07.12</v>
          </cell>
          <cell r="B791" t="str">
            <v xml:space="preserve">AP.ANC.P/CABOS PROTEN.PAS. 19FIOS-12,7MM                                       </v>
          </cell>
          <cell r="C791" t="str">
            <v>un</v>
          </cell>
          <cell r="D791">
            <v>398.2</v>
          </cell>
        </row>
        <row r="792">
          <cell r="A792" t="str">
            <v>26.07.13.01</v>
          </cell>
          <cell r="B792" t="str">
            <v xml:space="preserve">APARELHO DE ANCORAGEM ATIVO DE 4 FIOS DE Ã 5/8" (15,2MM)                       </v>
          </cell>
          <cell r="C792" t="str">
            <v>un</v>
          </cell>
          <cell r="D792">
            <v>1143.01</v>
          </cell>
        </row>
        <row r="793">
          <cell r="A793" t="str">
            <v>26.07.13.02</v>
          </cell>
          <cell r="B793" t="str">
            <v xml:space="preserve">APARELHO DE ANCORAGEM ATIVO DE 12 F-5/8" (15,2MM)                              </v>
          </cell>
          <cell r="C793" t="str">
            <v>un</v>
          </cell>
          <cell r="D793">
            <v>3991.96</v>
          </cell>
        </row>
        <row r="794">
          <cell r="A794" t="str">
            <v>26.07.13.03</v>
          </cell>
          <cell r="B794" t="str">
            <v xml:space="preserve">APARELHO DE ANCORAGEM ATIVO 15 FIOS DE Ã 5/8" (15,2MM)                         </v>
          </cell>
          <cell r="C794" t="str">
            <v>un</v>
          </cell>
          <cell r="D794">
            <v>5373.25</v>
          </cell>
        </row>
        <row r="795">
          <cell r="A795" t="str">
            <v>26.07.13.04</v>
          </cell>
          <cell r="B795" t="str">
            <v xml:space="preserve">APARELHO DE ANCORAGEM ATIVO DE 19 FIOS DE Ã 5/8" (15,2MM)                      </v>
          </cell>
          <cell r="C795" t="str">
            <v>un</v>
          </cell>
          <cell r="D795">
            <v>6506.64</v>
          </cell>
        </row>
        <row r="796">
          <cell r="A796" t="str">
            <v>26.08.01</v>
          </cell>
          <cell r="B796" t="str">
            <v xml:space="preserve">APARELHO DE APOIO NEOPRENE FRETADO                                             </v>
          </cell>
          <cell r="C796" t="str">
            <v>dm3</v>
          </cell>
          <cell r="D796">
            <v>98.36</v>
          </cell>
        </row>
        <row r="797">
          <cell r="A797" t="str">
            <v>26.08.03</v>
          </cell>
          <cell r="B797" t="str">
            <v xml:space="preserve">ARTICULACAO DE CONCRETO TIPO"FREYSSINET"                                       </v>
          </cell>
          <cell r="C797" t="str">
            <v>dm2</v>
          </cell>
          <cell r="D797">
            <v>13.21</v>
          </cell>
        </row>
        <row r="798">
          <cell r="A798" t="str">
            <v>26.09.01</v>
          </cell>
          <cell r="B798" t="str">
            <v xml:space="preserve">CONCRETO FCK 10MPA                                                             </v>
          </cell>
          <cell r="C798" t="str">
            <v>m3</v>
          </cell>
          <cell r="D798">
            <v>681.25</v>
          </cell>
        </row>
        <row r="799">
          <cell r="A799" t="str">
            <v>26.09.02</v>
          </cell>
          <cell r="B799" t="str">
            <v xml:space="preserve">CONCRETO FCK 15MPA                                                             </v>
          </cell>
          <cell r="C799" t="str">
            <v>m3</v>
          </cell>
          <cell r="D799">
            <v>740.99</v>
          </cell>
        </row>
        <row r="800">
          <cell r="A800" t="str">
            <v>26.09.03</v>
          </cell>
          <cell r="B800" t="str">
            <v xml:space="preserve">CONCRETO FCK 18MPA                                                             </v>
          </cell>
          <cell r="C800" t="str">
            <v>m3</v>
          </cell>
          <cell r="D800">
            <v>760.45</v>
          </cell>
        </row>
        <row r="801">
          <cell r="A801" t="str">
            <v>26.09.04</v>
          </cell>
          <cell r="B801" t="str">
            <v xml:space="preserve">CONCRETO FCK 20 MPA                                                            </v>
          </cell>
          <cell r="C801" t="str">
            <v>m3</v>
          </cell>
          <cell r="D801">
            <v>784.82</v>
          </cell>
        </row>
        <row r="802">
          <cell r="A802" t="str">
            <v>26.09.05</v>
          </cell>
          <cell r="B802" t="str">
            <v xml:space="preserve">CONCRETO FCK 25 MPA                                                            </v>
          </cell>
          <cell r="C802" t="str">
            <v>m3</v>
          </cell>
          <cell r="D802">
            <v>803.69</v>
          </cell>
        </row>
        <row r="803">
          <cell r="A803" t="str">
            <v>26.09.06</v>
          </cell>
          <cell r="B803" t="str">
            <v xml:space="preserve">CONCRETO FCK 30MPA                                                             </v>
          </cell>
          <cell r="C803" t="str">
            <v>m3</v>
          </cell>
          <cell r="D803">
            <v>828.12</v>
          </cell>
        </row>
        <row r="804">
          <cell r="A804" t="str">
            <v>26.09.07</v>
          </cell>
          <cell r="B804" t="str">
            <v xml:space="preserve">CONCRETO CICLOPICO                                                             </v>
          </cell>
          <cell r="C804" t="str">
            <v>m3</v>
          </cell>
          <cell r="D804">
            <v>681.49</v>
          </cell>
        </row>
        <row r="805">
          <cell r="A805" t="str">
            <v>26.09.09</v>
          </cell>
          <cell r="B805" t="str">
            <v xml:space="preserve">BOMBEAMENTO P/ CONC. QUALQUER RESIST.                                          </v>
          </cell>
          <cell r="C805" t="str">
            <v>m3</v>
          </cell>
          <cell r="D805">
            <v>101.72</v>
          </cell>
        </row>
        <row r="806">
          <cell r="A806" t="str">
            <v>26.09.12</v>
          </cell>
          <cell r="B806" t="str">
            <v xml:space="preserve">CONCRETO FCK 35 MPA                                                            </v>
          </cell>
          <cell r="C806" t="str">
            <v>m3</v>
          </cell>
          <cell r="D806">
            <v>841.04</v>
          </cell>
        </row>
        <row r="807">
          <cell r="A807" t="str">
            <v>26.09.13</v>
          </cell>
          <cell r="B807" t="str">
            <v xml:space="preserve">CONCRETO FCK 40 MPA                                                            </v>
          </cell>
          <cell r="C807" t="str">
            <v>m3</v>
          </cell>
          <cell r="D807">
            <v>886.97</v>
          </cell>
        </row>
        <row r="808">
          <cell r="A808" t="str">
            <v>26.09.14</v>
          </cell>
          <cell r="B808" t="str">
            <v xml:space="preserve">CONCRETO FCK 45 MPA                                                            </v>
          </cell>
          <cell r="C808" t="str">
            <v>m3</v>
          </cell>
          <cell r="D808">
            <v>988.63</v>
          </cell>
        </row>
        <row r="809">
          <cell r="A809" t="str">
            <v>26.09.15</v>
          </cell>
          <cell r="B809" t="str">
            <v xml:space="preserve">CONCRETO FCK 50 MPA                                                            </v>
          </cell>
          <cell r="C809" t="str">
            <v>m3</v>
          </cell>
          <cell r="D809">
            <v>1028.6300000000001</v>
          </cell>
        </row>
        <row r="810">
          <cell r="A810" t="str">
            <v>26.10.01</v>
          </cell>
          <cell r="B810" t="str">
            <v xml:space="preserve">JUNTA/RETRACAO C/LABIO POLIM.AB.15 ATE 40 MM                                   </v>
          </cell>
          <cell r="C810" t="str">
            <v>m</v>
          </cell>
          <cell r="D810">
            <v>697.95</v>
          </cell>
        </row>
        <row r="811">
          <cell r="A811" t="str">
            <v>26.10.02</v>
          </cell>
          <cell r="B811" t="str">
            <v xml:space="preserve">JUNTA/RETRACAO C/LABIO POLIM.AB.20 ATE 55 MM                                   </v>
          </cell>
          <cell r="C811" t="str">
            <v>m</v>
          </cell>
          <cell r="D811">
            <v>1326.28</v>
          </cell>
        </row>
        <row r="812">
          <cell r="A812" t="str">
            <v>26.10.03</v>
          </cell>
          <cell r="B812" t="str">
            <v xml:space="preserve">JUNTA/RETRACAO C/LABIO POLIM.AB. 30 ATE 80 MM                                  </v>
          </cell>
          <cell r="C812" t="str">
            <v>m</v>
          </cell>
          <cell r="D812">
            <v>1323</v>
          </cell>
        </row>
        <row r="813">
          <cell r="A813" t="str">
            <v>26.10.04</v>
          </cell>
          <cell r="B813" t="str">
            <v xml:space="preserve">JUNTA DE DILATACAO METALICA                                                    </v>
          </cell>
          <cell r="C813" t="str">
            <v>m</v>
          </cell>
          <cell r="D813">
            <v>270.70999999999998</v>
          </cell>
        </row>
        <row r="814">
          <cell r="A814" t="str">
            <v>26.10.05</v>
          </cell>
          <cell r="B814" t="str">
            <v xml:space="preserve">JUNTAS DE DILATACAO METALICA C/NEOPRENE                                        </v>
          </cell>
          <cell r="C814" t="str">
            <v>m</v>
          </cell>
          <cell r="D814">
            <v>244.3</v>
          </cell>
        </row>
        <row r="815">
          <cell r="A815" t="str">
            <v>26.10.06</v>
          </cell>
          <cell r="B815" t="str">
            <v xml:space="preserve">FORNECIMENTO E APLICACAO DE JUNTA DE DILATACAO JJ-99120 OU T-110 OU SIMILAR.   </v>
          </cell>
          <cell r="C815" t="str">
            <v>m</v>
          </cell>
          <cell r="D815">
            <v>1752.3</v>
          </cell>
        </row>
        <row r="816">
          <cell r="A816" t="str">
            <v>26.10.11</v>
          </cell>
          <cell r="B816" t="str">
            <v xml:space="preserve">JUNTA DE DILATACAO TERMOELASTICA DE BASE ASFALTICA MODIFICADA COM POLIMEROS    </v>
          </cell>
          <cell r="C816" t="str">
            <v>m</v>
          </cell>
          <cell r="D816">
            <v>2412.41</v>
          </cell>
        </row>
        <row r="817">
          <cell r="A817" t="str">
            <v>26.11.03.01</v>
          </cell>
          <cell r="B817" t="str">
            <v xml:space="preserve">PLACA PRE MOLDADA DE CONCRETO PARA GUARDA CORPO PP-DE-C04/021.                 </v>
          </cell>
          <cell r="C817" t="str">
            <v>un</v>
          </cell>
          <cell r="D817">
            <v>409.27</v>
          </cell>
        </row>
        <row r="818">
          <cell r="A818" t="str">
            <v>26.11.03.02</v>
          </cell>
          <cell r="B818" t="str">
            <v xml:space="preserve">PLACA PRE MOLDADA DE CONCRETO PARA FIXACAO POSTE ILUMINACAO - PP-DE-C04/021.   </v>
          </cell>
          <cell r="C818" t="str">
            <v>un</v>
          </cell>
          <cell r="D818">
            <v>751.97</v>
          </cell>
        </row>
        <row r="819">
          <cell r="A819" t="str">
            <v>26.11.03.03</v>
          </cell>
          <cell r="B819" t="str">
            <v xml:space="preserve">LANÇAMENTO DE PLACA PRE MOLDADA DE CONCRETO, ATE 1000 KG.                      </v>
          </cell>
          <cell r="C819" t="str">
            <v>un</v>
          </cell>
          <cell r="D819">
            <v>142.80000000000001</v>
          </cell>
        </row>
        <row r="820">
          <cell r="A820" t="str">
            <v>26.11.03.04</v>
          </cell>
          <cell r="B820" t="str">
            <v xml:space="preserve">TELAMENTO METALICO PARA PASSARELA, CONFORME PP-DE-M09/001.                     </v>
          </cell>
          <cell r="C820" t="str">
            <v>m</v>
          </cell>
          <cell r="D820">
            <v>4680.25</v>
          </cell>
        </row>
        <row r="821">
          <cell r="A821" t="str">
            <v>26.11.03.05</v>
          </cell>
          <cell r="B821" t="str">
            <v xml:space="preserve">GUARDA CORPO METALICO DE PASSARELA H=0,90M, CONFORME PP-DE-C04/029.            </v>
          </cell>
          <cell r="C821" t="str">
            <v>m</v>
          </cell>
          <cell r="D821">
            <v>1593.56</v>
          </cell>
        </row>
        <row r="822">
          <cell r="A822" t="str">
            <v>26.11.03.06</v>
          </cell>
          <cell r="B822" t="str">
            <v xml:space="preserve">CORRIMAO METALICO D=2" PARA PASSARELA, CONFORME PP-DE-K00/004.                 </v>
          </cell>
          <cell r="C822" t="str">
            <v>m</v>
          </cell>
          <cell r="D822">
            <v>209.77</v>
          </cell>
        </row>
        <row r="823">
          <cell r="A823" t="str">
            <v>26.11.04.01</v>
          </cell>
          <cell r="B823" t="str">
            <v xml:space="preserve">BARREIRA DE SEGURANCA COM PASSEIO CONF. PP-DE-C01/293                          </v>
          </cell>
          <cell r="C823" t="str">
            <v>m</v>
          </cell>
          <cell r="D823">
            <v>1826.84</v>
          </cell>
        </row>
        <row r="824">
          <cell r="A824" t="str">
            <v>26.11.04.02</v>
          </cell>
          <cell r="B824" t="str">
            <v xml:space="preserve">BARREIRA DE SEGURANCA CONF. PP-DE-C01/293                                      </v>
          </cell>
          <cell r="C824" t="str">
            <v>m</v>
          </cell>
          <cell r="D824">
            <v>894.49</v>
          </cell>
        </row>
        <row r="825">
          <cell r="A825" t="str">
            <v>26.11.06</v>
          </cell>
          <cell r="B825" t="str">
            <v xml:space="preserve">BAR. DOU.FACE NEW JERSEY O.A.E.DES.5464                                        </v>
          </cell>
          <cell r="C825" t="str">
            <v>m</v>
          </cell>
          <cell r="D825">
            <v>933.29</v>
          </cell>
        </row>
        <row r="826">
          <cell r="A826" t="str">
            <v>26.11.08.01</v>
          </cell>
          <cell r="B826" t="str">
            <v xml:space="preserve">BARREIRA DE SEGURANçA PARA O.A.E CONF. PP-DE-C01/293                           </v>
          </cell>
          <cell r="C826" t="str">
            <v>m</v>
          </cell>
          <cell r="D826">
            <v>724.93</v>
          </cell>
        </row>
        <row r="827">
          <cell r="A827" t="str">
            <v>26.12.01</v>
          </cell>
          <cell r="B827" t="str">
            <v xml:space="preserve">TUBO DE PVC PERFURADO OU NAO D=0,050M                                          </v>
          </cell>
          <cell r="C827" t="str">
            <v>m</v>
          </cell>
          <cell r="D827">
            <v>21.29</v>
          </cell>
        </row>
        <row r="828">
          <cell r="A828" t="str">
            <v>26.12.02</v>
          </cell>
          <cell r="B828" t="str">
            <v xml:space="preserve">TUBO DE PVC PERFURADO OU NAO D=0,075M                                          </v>
          </cell>
          <cell r="C828" t="str">
            <v>m</v>
          </cell>
          <cell r="D828">
            <v>209.49</v>
          </cell>
        </row>
        <row r="829">
          <cell r="A829" t="str">
            <v>26.12.03</v>
          </cell>
          <cell r="B829" t="str">
            <v xml:space="preserve">TUBO DE PVC PERFURADO OU NAO D=0,100M                                          </v>
          </cell>
          <cell r="C829" t="str">
            <v>m</v>
          </cell>
          <cell r="D829">
            <v>119.52</v>
          </cell>
        </row>
        <row r="830">
          <cell r="A830" t="str">
            <v>26.12.04</v>
          </cell>
          <cell r="B830" t="str">
            <v xml:space="preserve">TUBO DE PVC PERFURADO OU NAO D=0,150M                                          </v>
          </cell>
          <cell r="C830" t="str">
            <v>m</v>
          </cell>
          <cell r="D830">
            <v>172.01</v>
          </cell>
        </row>
        <row r="831">
          <cell r="A831" t="str">
            <v>26.13.01</v>
          </cell>
          <cell r="B831" t="str">
            <v xml:space="preserve">LANC.VIGA P&lt;=50T-GUINDASTE AUTO P                                              </v>
          </cell>
          <cell r="C831" t="str">
            <v>un</v>
          </cell>
          <cell r="D831">
            <v>11148.05</v>
          </cell>
        </row>
        <row r="832">
          <cell r="A832" t="str">
            <v>26.13.02</v>
          </cell>
          <cell r="B832" t="str">
            <v xml:space="preserve">LANC.VIGA 50&lt;P&lt;=80 T C/GUIND.AUTO P                                            </v>
          </cell>
          <cell r="C832" t="str">
            <v>un</v>
          </cell>
          <cell r="D832">
            <v>12445.44</v>
          </cell>
        </row>
        <row r="833">
          <cell r="A833" t="str">
            <v>26.14.01</v>
          </cell>
          <cell r="B833" t="str">
            <v xml:space="preserve">ESGOTAMENTO CONTINUO AGUA                                                      </v>
          </cell>
          <cell r="C833" t="str">
            <v>m3</v>
          </cell>
          <cell r="D833">
            <v>3.8</v>
          </cell>
        </row>
        <row r="834">
          <cell r="A834" t="str">
            <v>26.14.02</v>
          </cell>
          <cell r="B834" t="str">
            <v xml:space="preserve">ESCORAMENTO VALAS/CAVAS P/FUND.CONTINUO                                        </v>
          </cell>
          <cell r="C834" t="str">
            <v>m2</v>
          </cell>
          <cell r="D834">
            <v>189.55</v>
          </cell>
        </row>
        <row r="835">
          <cell r="A835" t="str">
            <v>26.14.03</v>
          </cell>
          <cell r="B835" t="str">
            <v xml:space="preserve">PAREDE ENSECADEIRA C/PRANCHA-ESP.0,050M                                        </v>
          </cell>
          <cell r="C835" t="str">
            <v>m2</v>
          </cell>
          <cell r="D835">
            <v>528.52</v>
          </cell>
        </row>
        <row r="836">
          <cell r="A836" t="str">
            <v>26.14.04</v>
          </cell>
          <cell r="B836" t="str">
            <v xml:space="preserve">PAREDE ENSECADEIRA C/PRANCHA-ESP.0,075M                                        </v>
          </cell>
          <cell r="C836" t="str">
            <v>m2</v>
          </cell>
          <cell r="D836">
            <v>740.8</v>
          </cell>
        </row>
        <row r="837">
          <cell r="A837" t="str">
            <v>26.15.01</v>
          </cell>
          <cell r="B837" t="str">
            <v xml:space="preserve">ENROCAMENTO PEDRA ARRUMADA                                                     </v>
          </cell>
          <cell r="C837" t="str">
            <v>m3</v>
          </cell>
          <cell r="D837">
            <v>358.07</v>
          </cell>
        </row>
        <row r="838">
          <cell r="A838" t="str">
            <v>26.15.02</v>
          </cell>
          <cell r="B838" t="str">
            <v xml:space="preserve">ENROCAMENTO PEDRA ARRUMADA E REJUNTADA                                         </v>
          </cell>
          <cell r="C838" t="str">
            <v>m3</v>
          </cell>
          <cell r="D838">
            <v>543.35</v>
          </cell>
        </row>
        <row r="839">
          <cell r="A839" t="str">
            <v>26.15.03</v>
          </cell>
          <cell r="B839" t="str">
            <v xml:space="preserve">ENROCAMENTO PEDRA JOGADA                                                       </v>
          </cell>
          <cell r="C839" t="str">
            <v>m3</v>
          </cell>
          <cell r="D839">
            <v>220.68</v>
          </cell>
        </row>
        <row r="840">
          <cell r="A840" t="str">
            <v>26.16.01</v>
          </cell>
          <cell r="B840" t="str">
            <v xml:space="preserve">PROTECAO DE TALUDE COM BLOCO PRE-MOLDADO SEXTAVADO 30X30X5CM INTERTRAVADO.     </v>
          </cell>
          <cell r="C840" t="str">
            <v>m2</v>
          </cell>
          <cell r="D840">
            <v>204.5</v>
          </cell>
        </row>
        <row r="841">
          <cell r="A841" t="str">
            <v>26.16.02</v>
          </cell>
          <cell r="B841" t="str">
            <v xml:space="preserve">PROTECAO TALUDE SOB OAE EM PLACAS PRE MOLDADAS TRAPEZOIDAL, 98X80X40CM.        </v>
          </cell>
          <cell r="C841" t="str">
            <v>m2</v>
          </cell>
          <cell r="D841">
            <v>656.48</v>
          </cell>
        </row>
        <row r="842">
          <cell r="A842" t="str">
            <v>26.16.03</v>
          </cell>
          <cell r="B842" t="str">
            <v xml:space="preserve">PROTECAO TALUDE SOB OAE COM PECAS PRE-MOLDADAS RETANGULAR 20X10X6CM.           </v>
          </cell>
          <cell r="C842" t="str">
            <v>m2</v>
          </cell>
          <cell r="D842">
            <v>145.4</v>
          </cell>
        </row>
        <row r="843">
          <cell r="A843" t="str">
            <v>27.01.01</v>
          </cell>
          <cell r="B843" t="str">
            <v xml:space="preserve">REMOCAO MANUAL DE CONCRETO SEGREGADO                                           </v>
          </cell>
          <cell r="C843" t="str">
            <v>dm3</v>
          </cell>
          <cell r="D843">
            <v>41.76</v>
          </cell>
        </row>
        <row r="844">
          <cell r="A844" t="str">
            <v>27.01.02</v>
          </cell>
          <cell r="B844" t="str">
            <v xml:space="preserve">DEMOLICAO DE CONCRETO SIMPLES                                                  </v>
          </cell>
          <cell r="C844" t="str">
            <v>m3</v>
          </cell>
          <cell r="D844">
            <v>329.1</v>
          </cell>
        </row>
        <row r="845">
          <cell r="A845" t="str">
            <v>27.01.03</v>
          </cell>
          <cell r="B845" t="str">
            <v xml:space="preserve">DEMOLICAO DE CONCRETO ARMADO                                                   </v>
          </cell>
          <cell r="C845" t="str">
            <v>m3</v>
          </cell>
          <cell r="D845">
            <v>613.11</v>
          </cell>
        </row>
        <row r="846">
          <cell r="A846" t="str">
            <v>27.01.04</v>
          </cell>
          <cell r="B846" t="str">
            <v xml:space="preserve">REMOCAO,CARGA E TRANSP.ENTULHO EM GERAL                                        </v>
          </cell>
          <cell r="C846" t="str">
            <v>t*km</v>
          </cell>
          <cell r="D846">
            <v>2.87</v>
          </cell>
        </row>
        <row r="847">
          <cell r="A847" t="str">
            <v>27.01.29</v>
          </cell>
          <cell r="B847" t="str">
            <v xml:space="preserve">LIXAMENTO MECÂNICO DE SUPERFÍCIO DE CONCRETO                                   </v>
          </cell>
          <cell r="C847" t="str">
            <v>m2</v>
          </cell>
          <cell r="D847">
            <v>24.94</v>
          </cell>
        </row>
        <row r="848">
          <cell r="A848" t="str">
            <v>27.01.40</v>
          </cell>
          <cell r="B848" t="str">
            <v xml:space="preserve">TRATAMENTO DE ARMADURA COM PRIMER RICO EM ZINCO                                </v>
          </cell>
          <cell r="C848" t="str">
            <v>m2</v>
          </cell>
          <cell r="D848">
            <v>15.56</v>
          </cell>
        </row>
        <row r="849">
          <cell r="A849" t="str">
            <v>27.01.45</v>
          </cell>
          <cell r="B849" t="str">
            <v xml:space="preserve">DESOBSTRUCAO DE JUNTA DE DILATACAO                                             </v>
          </cell>
          <cell r="C849" t="str">
            <v>m</v>
          </cell>
          <cell r="D849">
            <v>74.349999999999994</v>
          </cell>
        </row>
        <row r="850">
          <cell r="A850" t="str">
            <v>27.02.01</v>
          </cell>
          <cell r="B850" t="str">
            <v xml:space="preserve">APIC.MANUAL CONC.C/ELIMINACAO SUP.LISAS                                        </v>
          </cell>
          <cell r="C850" t="str">
            <v>m2</v>
          </cell>
          <cell r="D850">
            <v>73.11</v>
          </cell>
        </row>
        <row r="851">
          <cell r="A851" t="str">
            <v>27.02.02</v>
          </cell>
          <cell r="B851" t="str">
            <v xml:space="preserve">LIMPEZA COM JATO D´AGUA S/SUP.DE CONC.                                         </v>
          </cell>
          <cell r="C851" t="str">
            <v>m2</v>
          </cell>
          <cell r="D851">
            <v>8.01</v>
          </cell>
        </row>
        <row r="852">
          <cell r="A852" t="str">
            <v>27.02.03</v>
          </cell>
          <cell r="B852" t="str">
            <v xml:space="preserve">LIXAMENTO MANUAL DA SUPERFICIE DE CONCR.                                       </v>
          </cell>
          <cell r="C852" t="str">
            <v>m2</v>
          </cell>
          <cell r="D852">
            <v>12.18</v>
          </cell>
        </row>
        <row r="853">
          <cell r="A853" t="str">
            <v>27.02.05</v>
          </cell>
          <cell r="B853" t="str">
            <v xml:space="preserve">JATEAMENTO EM ESTR.CONCRETO COM AGUA                                           </v>
          </cell>
          <cell r="C853" t="str">
            <v>m2</v>
          </cell>
          <cell r="D853">
            <v>9.61</v>
          </cell>
        </row>
        <row r="854">
          <cell r="A854" t="str">
            <v>27.02.08</v>
          </cell>
          <cell r="B854" t="str">
            <v xml:space="preserve">LIMPEZA MANUAL COM ESCOVA DE ACO P/ ACO                                        </v>
          </cell>
          <cell r="C854" t="str">
            <v>m</v>
          </cell>
          <cell r="D854">
            <v>9.5500000000000007</v>
          </cell>
        </row>
        <row r="855">
          <cell r="A855" t="str">
            <v>27.02.09</v>
          </cell>
          <cell r="B855" t="str">
            <v xml:space="preserve">LIMPEZA MANUAL C/ESCOVA ACO P/CONCRETO                                         </v>
          </cell>
          <cell r="C855" t="str">
            <v>m2</v>
          </cell>
          <cell r="D855">
            <v>13.01</v>
          </cell>
        </row>
        <row r="856">
          <cell r="A856" t="str">
            <v>27.03.01</v>
          </cell>
          <cell r="B856" t="str">
            <v xml:space="preserve">ANDAIME DE MADEIRA                                                             </v>
          </cell>
          <cell r="C856" t="str">
            <v>m3</v>
          </cell>
          <cell r="D856">
            <v>32.659999999999997</v>
          </cell>
        </row>
        <row r="857">
          <cell r="A857" t="str">
            <v>27.03.02</v>
          </cell>
          <cell r="B857" t="str">
            <v xml:space="preserve">ANDAIME TUBULAR                                                                </v>
          </cell>
          <cell r="C857" t="str">
            <v>m3</v>
          </cell>
          <cell r="D857">
            <v>39.44</v>
          </cell>
        </row>
        <row r="858">
          <cell r="A858" t="str">
            <v>27.03.03.01</v>
          </cell>
          <cell r="B858" t="str">
            <v xml:space="preserve">EXECUCAO DE ANDAIME SUSPENSO AREA MAXIMA DE 560 M2.                            </v>
          </cell>
          <cell r="C858" t="str">
            <v>m2</v>
          </cell>
          <cell r="D858">
            <v>93.65</v>
          </cell>
        </row>
        <row r="859">
          <cell r="A859" t="str">
            <v>27.03.03.02</v>
          </cell>
          <cell r="B859" t="str">
            <v xml:space="preserve">DESMOB. DESLOCAMENTO, MONTAGEM E FURO NO CONCRETO PARA ANDAIME SUSPENSO.       </v>
          </cell>
          <cell r="C859" t="str">
            <v>m2</v>
          </cell>
          <cell r="D859">
            <v>79.69</v>
          </cell>
        </row>
        <row r="860">
          <cell r="A860" t="str">
            <v>27.04.03</v>
          </cell>
          <cell r="B860" t="str">
            <v xml:space="preserve">FURO NO CONCRETO D=1" PROFUND. DE 30CM                                         </v>
          </cell>
          <cell r="C860" t="str">
            <v>un</v>
          </cell>
          <cell r="D860">
            <v>90.55</v>
          </cell>
        </row>
        <row r="861">
          <cell r="A861" t="str">
            <v>27.04.05</v>
          </cell>
          <cell r="B861" t="str">
            <v xml:space="preserve">FURO NO CONCRETO D=3/4" PROFUND.DE 15CM                                        </v>
          </cell>
          <cell r="C861" t="str">
            <v>un</v>
          </cell>
          <cell r="D861">
            <v>36.049999999999997</v>
          </cell>
        </row>
        <row r="862">
          <cell r="A862" t="str">
            <v>27.04.08</v>
          </cell>
          <cell r="B862" t="str">
            <v xml:space="preserve">FURO NO CONCRETO D=1/2" PROFUND.DE 15CM                                        </v>
          </cell>
          <cell r="C862" t="str">
            <v>un</v>
          </cell>
          <cell r="D862">
            <v>30.18</v>
          </cell>
        </row>
        <row r="863">
          <cell r="A863" t="str">
            <v>27.04.13</v>
          </cell>
          <cell r="B863" t="str">
            <v xml:space="preserve">FURO NO CONCRETO D=3/8"PROFUNDIDADE DE 10 CM.                                  </v>
          </cell>
          <cell r="C863" t="str">
            <v>un</v>
          </cell>
          <cell r="D863">
            <v>16.100000000000001</v>
          </cell>
        </row>
        <row r="864">
          <cell r="A864" t="str">
            <v>27.04.14</v>
          </cell>
          <cell r="B864" t="str">
            <v xml:space="preserve">FURO NO CONCRETO D=5/8"PROFUNDIDADE DE 19 CM.                                  </v>
          </cell>
          <cell r="C864" t="str">
            <v>un</v>
          </cell>
          <cell r="D864">
            <v>48.94</v>
          </cell>
        </row>
        <row r="865">
          <cell r="A865" t="str">
            <v>27.04.15</v>
          </cell>
          <cell r="B865" t="str">
            <v xml:space="preserve">FURO NO CONCRETO D=3/4"PROFUNDIDADE DE 24 CM.                                  </v>
          </cell>
          <cell r="C865" t="str">
            <v>un</v>
          </cell>
          <cell r="D865">
            <v>77.27</v>
          </cell>
        </row>
        <row r="866">
          <cell r="A866" t="str">
            <v>27.04.16</v>
          </cell>
          <cell r="B866" t="str">
            <v xml:space="preserve">FURO NO CONCRETO D=1/4"PROFUNDIDADE DE 7,5 CM.                                 </v>
          </cell>
          <cell r="C866" t="str">
            <v>un</v>
          </cell>
          <cell r="D866">
            <v>7.6</v>
          </cell>
        </row>
        <row r="867">
          <cell r="A867" t="str">
            <v>27.04.17</v>
          </cell>
          <cell r="B867" t="str">
            <v xml:space="preserve">FURO NO CONCRETO D=5/16"PROFUNDIDADE DE 9,5 CM.                                </v>
          </cell>
          <cell r="C867" t="str">
            <v>un</v>
          </cell>
          <cell r="D867">
            <v>12.23</v>
          </cell>
        </row>
        <row r="868">
          <cell r="A868" t="str">
            <v>27.04.18</v>
          </cell>
          <cell r="B868" t="str">
            <v xml:space="preserve">FURO NO CONCRETO D=1 1/4"PROFUNDIDADE 38 CM.                                   </v>
          </cell>
          <cell r="C868" t="str">
            <v>un</v>
          </cell>
          <cell r="D868">
            <v>195.75</v>
          </cell>
        </row>
        <row r="869">
          <cell r="A869" t="str">
            <v>27.04.19</v>
          </cell>
          <cell r="B869" t="str">
            <v xml:space="preserve">FURO NO CONCRETO D= 1 1/2"PROFUNDIDADE 75 CM                                   </v>
          </cell>
          <cell r="C869" t="str">
            <v>un</v>
          </cell>
          <cell r="D869">
            <v>197.19</v>
          </cell>
        </row>
        <row r="870">
          <cell r="A870" t="str">
            <v>27.05.01</v>
          </cell>
          <cell r="B870" t="str">
            <v xml:space="preserve">FORMA PLANA P/CONC.ARMADO COMUM                                                </v>
          </cell>
          <cell r="C870" t="str">
            <v>m2</v>
          </cell>
          <cell r="D870">
            <v>165.13</v>
          </cell>
        </row>
        <row r="871">
          <cell r="A871" t="str">
            <v>27.05.02</v>
          </cell>
          <cell r="B871" t="str">
            <v xml:space="preserve">FORMA PLANA P/CONC.PROTEND.OU APARENTE                                         </v>
          </cell>
          <cell r="C871" t="str">
            <v>m2</v>
          </cell>
          <cell r="D871">
            <v>189.25</v>
          </cell>
        </row>
        <row r="872">
          <cell r="A872" t="str">
            <v>27.05.03</v>
          </cell>
          <cell r="B872" t="str">
            <v xml:space="preserve">FORMAS METALICAS PARA CONCRETO                                                 </v>
          </cell>
          <cell r="C872" t="str">
            <v>m2</v>
          </cell>
          <cell r="D872">
            <v>143.07</v>
          </cell>
        </row>
        <row r="873">
          <cell r="A873" t="str">
            <v>27.06.01</v>
          </cell>
          <cell r="B873" t="str">
            <v xml:space="preserve">BARRA DE ACO CA-25                                                             </v>
          </cell>
          <cell r="C873" t="str">
            <v>kg</v>
          </cell>
          <cell r="D873">
            <v>20.9</v>
          </cell>
        </row>
        <row r="874">
          <cell r="A874" t="str">
            <v>27.06.02</v>
          </cell>
          <cell r="B874" t="str">
            <v xml:space="preserve">BARRA DE ACO CA-50 PARA RECUPERACAO ESTRUTURAL                                 </v>
          </cell>
          <cell r="C874" t="str">
            <v>kg</v>
          </cell>
          <cell r="D874">
            <v>17.829999999999998</v>
          </cell>
        </row>
        <row r="875">
          <cell r="A875" t="str">
            <v>27.06.03</v>
          </cell>
          <cell r="B875" t="str">
            <v xml:space="preserve">BARRA DE ACO CA-60                                                             </v>
          </cell>
          <cell r="C875" t="str">
            <v>kg</v>
          </cell>
          <cell r="D875">
            <v>21.29</v>
          </cell>
        </row>
        <row r="876">
          <cell r="A876" t="str">
            <v>27.06.04</v>
          </cell>
          <cell r="B876" t="str">
            <v xml:space="preserve">ACO PARA CONCRETO PROTENDIDO                                                   </v>
          </cell>
          <cell r="C876" t="str">
            <v>kg</v>
          </cell>
          <cell r="D876">
            <v>39.950000000000003</v>
          </cell>
        </row>
        <row r="877">
          <cell r="A877" t="str">
            <v>27.06.05</v>
          </cell>
          <cell r="B877" t="str">
            <v xml:space="preserve">TELA METALICA                                                                  </v>
          </cell>
          <cell r="C877" t="str">
            <v>kg</v>
          </cell>
          <cell r="D877">
            <v>16.91</v>
          </cell>
        </row>
        <row r="878">
          <cell r="A878" t="str">
            <v>27.06.06</v>
          </cell>
          <cell r="B878" t="str">
            <v xml:space="preserve">SUBSTITUICAO DE ACO DA ARMADURA                                                </v>
          </cell>
          <cell r="C878" t="str">
            <v>kg</v>
          </cell>
          <cell r="D878">
            <v>36.82</v>
          </cell>
        </row>
        <row r="879">
          <cell r="A879" t="str">
            <v>27.06.07</v>
          </cell>
          <cell r="B879" t="str">
            <v xml:space="preserve">RETIRADA DA ARMADURA CORROIDA                                                  </v>
          </cell>
          <cell r="C879" t="str">
            <v>kg</v>
          </cell>
          <cell r="D879">
            <v>15.63</v>
          </cell>
        </row>
        <row r="880">
          <cell r="A880" t="str">
            <v>27.06.08</v>
          </cell>
          <cell r="B880" t="str">
            <v xml:space="preserve">ACO P/ CONCRETO PROTENDIDO ST 85/105                                           </v>
          </cell>
          <cell r="C880" t="str">
            <v>kg</v>
          </cell>
          <cell r="D880">
            <v>60.06</v>
          </cell>
        </row>
        <row r="881">
          <cell r="A881" t="str">
            <v>27.06.09</v>
          </cell>
          <cell r="B881" t="str">
            <v xml:space="preserve">EMENDA DE BARRA DE ACO COM LUVA PRENSADA D=12MM                                </v>
          </cell>
          <cell r="C881" t="str">
            <v>un</v>
          </cell>
          <cell r="D881">
            <v>38.33</v>
          </cell>
        </row>
        <row r="882">
          <cell r="A882" t="str">
            <v>27.06.10</v>
          </cell>
          <cell r="B882" t="str">
            <v xml:space="preserve">EMENDA DE BARRA DE ACO COM LUVA PRENSADA D=16MM                                </v>
          </cell>
          <cell r="C882" t="str">
            <v>un</v>
          </cell>
          <cell r="D882">
            <v>49.03</v>
          </cell>
        </row>
        <row r="883">
          <cell r="A883" t="str">
            <v>27.06.11</v>
          </cell>
          <cell r="B883" t="str">
            <v xml:space="preserve">EMENDA DE BARRA DE ACO COM LUVA PRENSADA D=20MM                                </v>
          </cell>
          <cell r="C883" t="str">
            <v>un</v>
          </cell>
          <cell r="D883">
            <v>70.78</v>
          </cell>
        </row>
        <row r="884">
          <cell r="A884" t="str">
            <v>27.06.12</v>
          </cell>
          <cell r="B884" t="str">
            <v xml:space="preserve">EMENDA DE BARRA DE ACO COM LUVA PRENSADA D=25MM                                </v>
          </cell>
          <cell r="C884" t="str">
            <v>un</v>
          </cell>
          <cell r="D884">
            <v>110.48</v>
          </cell>
        </row>
        <row r="885">
          <cell r="A885" t="str">
            <v>27.06.13</v>
          </cell>
          <cell r="B885" t="str">
            <v xml:space="preserve">EMENDA DE BARRA DE ACO COM ROSCA D=12MM                                        </v>
          </cell>
          <cell r="C885" t="str">
            <v>un</v>
          </cell>
          <cell r="D885">
            <v>26.31</v>
          </cell>
        </row>
        <row r="886">
          <cell r="A886" t="str">
            <v>27.06.14</v>
          </cell>
          <cell r="B886" t="str">
            <v xml:space="preserve">EMENDA DE BARRA DE ACO COM ROSCA D=16MM                                        </v>
          </cell>
          <cell r="C886" t="str">
            <v>un</v>
          </cell>
          <cell r="D886">
            <v>35.61</v>
          </cell>
        </row>
        <row r="887">
          <cell r="A887" t="str">
            <v>27.06.15</v>
          </cell>
          <cell r="B887" t="str">
            <v xml:space="preserve">EMENDA DE BARRA DE ACO COM ROSCA D=20MM                                        </v>
          </cell>
          <cell r="C887" t="str">
            <v>un</v>
          </cell>
          <cell r="D887">
            <v>48.53</v>
          </cell>
        </row>
        <row r="888">
          <cell r="A888" t="str">
            <v>27.06.16</v>
          </cell>
          <cell r="B888" t="str">
            <v xml:space="preserve">EMENDA DE BARRA DE ACO COM ROSCA D=25MM                                        </v>
          </cell>
          <cell r="C888" t="str">
            <v>un</v>
          </cell>
          <cell r="D888">
            <v>60.96</v>
          </cell>
        </row>
        <row r="889">
          <cell r="A889" t="str">
            <v>27.06.17</v>
          </cell>
          <cell r="B889" t="str">
            <v xml:space="preserve">CHUMBAMENTO BARRAS C/RESINA EPOX.INJ.                                          </v>
          </cell>
          <cell r="C889" t="str">
            <v>kg</v>
          </cell>
          <cell r="D889">
            <v>118.46</v>
          </cell>
        </row>
        <row r="890">
          <cell r="A890" t="str">
            <v>27.06.20</v>
          </cell>
          <cell r="B890" t="str">
            <v xml:space="preserve">CHUMBADOR QUIMICO DIÂMETRO 1.1/2".                                             </v>
          </cell>
          <cell r="C890" t="str">
            <v>un</v>
          </cell>
          <cell r="D890">
            <v>1017.68</v>
          </cell>
        </row>
        <row r="891">
          <cell r="A891" t="str">
            <v>27.07.02</v>
          </cell>
          <cell r="B891" t="str">
            <v xml:space="preserve">AP.ANC.P/CABOS PROTEN. ATIVA 12FIOS-8MM                                        </v>
          </cell>
          <cell r="C891" t="str">
            <v>un</v>
          </cell>
          <cell r="D891">
            <v>915.78</v>
          </cell>
        </row>
        <row r="892">
          <cell r="A892" t="str">
            <v>27.07.03</v>
          </cell>
          <cell r="B892" t="str">
            <v xml:space="preserve">AP.ANC.P/CABOS PROTEN.ATIV.04FIOS-12,7MM                                       </v>
          </cell>
          <cell r="C892" t="str">
            <v>un</v>
          </cell>
          <cell r="D892">
            <v>739.68</v>
          </cell>
        </row>
        <row r="893">
          <cell r="A893" t="str">
            <v>27.07.04</v>
          </cell>
          <cell r="B893" t="str">
            <v xml:space="preserve">AP.ANC.P/CABOS PROTEN.ATIV. 6FIOS-12,7MM                                       </v>
          </cell>
          <cell r="C893" t="str">
            <v>un</v>
          </cell>
          <cell r="D893">
            <v>1174.29</v>
          </cell>
        </row>
        <row r="894">
          <cell r="A894" t="str">
            <v>27.07.05</v>
          </cell>
          <cell r="B894" t="str">
            <v xml:space="preserve">AP.ANC.P/CABOS PROTEN.ATIV.12FIOS-12,7MM                                       </v>
          </cell>
          <cell r="C894" t="str">
            <v>un</v>
          </cell>
          <cell r="D894">
            <v>2267.9299999999998</v>
          </cell>
        </row>
        <row r="895">
          <cell r="A895" t="str">
            <v>27.07.06</v>
          </cell>
          <cell r="B895" t="str">
            <v xml:space="preserve">AP.ANC.P/CABOS PROTEN.ATIV.19FIOS-12,7MM                                       </v>
          </cell>
          <cell r="C895" t="str">
            <v>un</v>
          </cell>
          <cell r="D895">
            <v>4531.12</v>
          </cell>
        </row>
        <row r="896">
          <cell r="A896" t="str">
            <v>27.07.07</v>
          </cell>
          <cell r="B896" t="str">
            <v xml:space="preserve">AP.ANC.P/CABOS PROTEN.ATIV.22FIOS-12,7MM                                       </v>
          </cell>
          <cell r="C896" t="str">
            <v>un</v>
          </cell>
          <cell r="D896">
            <v>5946.73</v>
          </cell>
        </row>
        <row r="897">
          <cell r="A897" t="str">
            <v>27.07.09</v>
          </cell>
          <cell r="B897" t="str">
            <v xml:space="preserve">AP.ANC.P/CABOS PROTEN.PASS. 4FIOS-12,7MM                                       </v>
          </cell>
          <cell r="C897" t="str">
            <v>un</v>
          </cell>
          <cell r="D897">
            <v>143.09</v>
          </cell>
        </row>
        <row r="898">
          <cell r="A898" t="str">
            <v>27.07.10</v>
          </cell>
          <cell r="B898" t="str">
            <v xml:space="preserve">AP.ANC.P/CABOS PROTEN.PASS. 6FIOS-12,7MM                                       </v>
          </cell>
          <cell r="C898" t="str">
            <v>un</v>
          </cell>
          <cell r="D898">
            <v>214.58</v>
          </cell>
        </row>
        <row r="899">
          <cell r="A899" t="str">
            <v>27.07.12</v>
          </cell>
          <cell r="B899" t="str">
            <v xml:space="preserve">AP.ANC.P/CABOS PROTEN.PAS. 19FIOS-12,7MM                                       </v>
          </cell>
          <cell r="C899" t="str">
            <v>un</v>
          </cell>
          <cell r="D899">
            <v>398.2</v>
          </cell>
        </row>
        <row r="900">
          <cell r="A900" t="str">
            <v>27.07.13.01</v>
          </cell>
          <cell r="B900" t="str">
            <v xml:space="preserve">APARELHO DE ANCORAGEM ATIVO DE 4 FIOS DE Ã 5/8" (15,2MM)                       </v>
          </cell>
          <cell r="C900" t="str">
            <v>un</v>
          </cell>
          <cell r="D900">
            <v>1143.01</v>
          </cell>
        </row>
        <row r="901">
          <cell r="A901" t="str">
            <v>27.07.13.02</v>
          </cell>
          <cell r="B901" t="str">
            <v xml:space="preserve">APARELHO DE ANCORAGEM ATIVO DE 12 FIOS DE 5/8" (15,2MM)                        </v>
          </cell>
          <cell r="C901" t="str">
            <v>un</v>
          </cell>
          <cell r="D901">
            <v>3991.96</v>
          </cell>
        </row>
        <row r="902">
          <cell r="A902" t="str">
            <v>27.07.13.03</v>
          </cell>
          <cell r="B902" t="str">
            <v xml:space="preserve">APARELHO DE ANCORAGEM ATIVO DE 15 FIOS DE Ã 5/8" (15,2MM)                      </v>
          </cell>
          <cell r="C902" t="str">
            <v>un</v>
          </cell>
          <cell r="D902">
            <v>5373.25</v>
          </cell>
        </row>
        <row r="903">
          <cell r="A903" t="str">
            <v>27.07.13.04</v>
          </cell>
          <cell r="B903" t="str">
            <v xml:space="preserve">APARELHO DE ANCORAGEM ATIVO DE 19 FIOS DE Ã 5/8"                               </v>
          </cell>
          <cell r="C903" t="str">
            <v>un</v>
          </cell>
          <cell r="D903">
            <v>6506.64</v>
          </cell>
        </row>
        <row r="904">
          <cell r="A904" t="str">
            <v>27.08.01</v>
          </cell>
          <cell r="B904" t="str">
            <v xml:space="preserve">SUBSTIT.APARELHO APOIO NEOPRENE FRETADO                                        </v>
          </cell>
          <cell r="C904" t="str">
            <v>dm3</v>
          </cell>
          <cell r="D904">
            <v>167.43</v>
          </cell>
        </row>
        <row r="905">
          <cell r="A905" t="str">
            <v>27.09.01</v>
          </cell>
          <cell r="B905" t="str">
            <v xml:space="preserve">CONCRETO FCK 10MPA                                                             </v>
          </cell>
          <cell r="C905" t="str">
            <v>m3</v>
          </cell>
          <cell r="D905">
            <v>681.25</v>
          </cell>
        </row>
        <row r="906">
          <cell r="A906" t="str">
            <v>27.09.02</v>
          </cell>
          <cell r="B906" t="str">
            <v xml:space="preserve">CONCRETO FCK 15MPA                                                             </v>
          </cell>
          <cell r="C906" t="str">
            <v>m3</v>
          </cell>
          <cell r="D906">
            <v>740.99</v>
          </cell>
        </row>
        <row r="907">
          <cell r="A907" t="str">
            <v>27.09.03</v>
          </cell>
          <cell r="B907" t="str">
            <v xml:space="preserve">CONCRETO FCK 18MPA                                                             </v>
          </cell>
          <cell r="C907" t="str">
            <v>m3</v>
          </cell>
          <cell r="D907">
            <v>760.45</v>
          </cell>
        </row>
        <row r="908">
          <cell r="A908" t="str">
            <v>27.09.04</v>
          </cell>
          <cell r="B908" t="str">
            <v xml:space="preserve">CONCRETO FCK 20MPA                                                             </v>
          </cell>
          <cell r="C908" t="str">
            <v>m3</v>
          </cell>
          <cell r="D908">
            <v>784.82</v>
          </cell>
        </row>
        <row r="909">
          <cell r="A909" t="str">
            <v>27.09.05</v>
          </cell>
          <cell r="B909" t="str">
            <v xml:space="preserve">CONCRETO FCK 25MPA                                                             </v>
          </cell>
          <cell r="C909" t="str">
            <v>m3</v>
          </cell>
          <cell r="D909">
            <v>803.69</v>
          </cell>
        </row>
        <row r="910">
          <cell r="A910" t="str">
            <v>27.09.07</v>
          </cell>
          <cell r="B910" t="str">
            <v xml:space="preserve">CONCRETO FCK 30MPA                                                             </v>
          </cell>
          <cell r="C910" t="str">
            <v>m3</v>
          </cell>
          <cell r="D910">
            <v>828.12</v>
          </cell>
        </row>
        <row r="911">
          <cell r="A911" t="str">
            <v>27.09.08</v>
          </cell>
          <cell r="B911" t="str">
            <v xml:space="preserve">CONCRETO CICLOPICO                                                             </v>
          </cell>
          <cell r="C911" t="str">
            <v>m3</v>
          </cell>
          <cell r="D911">
            <v>681.49</v>
          </cell>
        </row>
        <row r="912">
          <cell r="A912" t="str">
            <v>27.09.09</v>
          </cell>
          <cell r="B912" t="str">
            <v xml:space="preserve">CONCRETO PROJETADO,MEDIDO NA SECAO                                             </v>
          </cell>
          <cell r="C912" t="str">
            <v>m3</v>
          </cell>
          <cell r="D912">
            <v>2515.6</v>
          </cell>
        </row>
        <row r="913">
          <cell r="A913" t="str">
            <v>27.09.10</v>
          </cell>
          <cell r="B913" t="str">
            <v xml:space="preserve">BOMBEAMENTO P/CONC. QUALQUER RESIST.                                           </v>
          </cell>
          <cell r="C913" t="str">
            <v>m3</v>
          </cell>
          <cell r="D913">
            <v>101.72</v>
          </cell>
        </row>
        <row r="914">
          <cell r="A914" t="str">
            <v>27.09.11</v>
          </cell>
          <cell r="B914" t="str">
            <v xml:space="preserve">CONCRETO GROUT ALTA RESISTENCIA                                                </v>
          </cell>
          <cell r="C914" t="str">
            <v>dm3</v>
          </cell>
          <cell r="D914">
            <v>20.41</v>
          </cell>
        </row>
        <row r="915">
          <cell r="A915" t="str">
            <v>27.09.12</v>
          </cell>
          <cell r="B915" t="str">
            <v xml:space="preserve">ENCHIMENTO COM CONCRETO CELULAR                                                </v>
          </cell>
          <cell r="C915" t="str">
            <v>m3</v>
          </cell>
          <cell r="D915">
            <v>1344.33</v>
          </cell>
        </row>
        <row r="916">
          <cell r="A916" t="str">
            <v>27.09.15</v>
          </cell>
          <cell r="B916" t="str">
            <v xml:space="preserve">CONCRETO FCK 35MPA                                                             </v>
          </cell>
          <cell r="C916" t="str">
            <v>m3</v>
          </cell>
          <cell r="D916">
            <v>841.04</v>
          </cell>
        </row>
        <row r="917">
          <cell r="A917" t="str">
            <v>27.09.16</v>
          </cell>
          <cell r="B917" t="str">
            <v xml:space="preserve">CONCRETO FCK 40MPA                                                             </v>
          </cell>
          <cell r="C917" t="str">
            <v>m3</v>
          </cell>
          <cell r="D917">
            <v>886.97</v>
          </cell>
        </row>
        <row r="918">
          <cell r="A918" t="str">
            <v>27.09.17</v>
          </cell>
          <cell r="B918" t="str">
            <v xml:space="preserve">CONCRETO FCK 45 MPA                                                            </v>
          </cell>
          <cell r="C918" t="str">
            <v>m3</v>
          </cell>
          <cell r="D918">
            <v>988.63</v>
          </cell>
        </row>
        <row r="919">
          <cell r="A919" t="str">
            <v>27.09.18</v>
          </cell>
          <cell r="B919" t="str">
            <v xml:space="preserve">CONCRETO FCK 50 MPA                                                            </v>
          </cell>
          <cell r="C919" t="str">
            <v>m3</v>
          </cell>
          <cell r="D919">
            <v>1028.6300000000001</v>
          </cell>
        </row>
        <row r="920">
          <cell r="A920" t="str">
            <v>27.10.01</v>
          </cell>
          <cell r="B920" t="str">
            <v xml:space="preserve">JUNTA/RETRACAO C/LABIO POLI.AB.15ATE40MM                                       </v>
          </cell>
          <cell r="C920" t="str">
            <v>m</v>
          </cell>
          <cell r="D920">
            <v>774.52</v>
          </cell>
        </row>
        <row r="921">
          <cell r="A921" t="str">
            <v>27.10.02</v>
          </cell>
          <cell r="B921" t="str">
            <v xml:space="preserve">JUNTA/RETRACAO C/LABIO POLI.AB.20ATE55MM                                       </v>
          </cell>
          <cell r="C921" t="str">
            <v>m</v>
          </cell>
          <cell r="D921">
            <v>1372.57</v>
          </cell>
        </row>
        <row r="922">
          <cell r="A922" t="str">
            <v>27.10.03</v>
          </cell>
          <cell r="B922" t="str">
            <v xml:space="preserve">JUNTA/RETRACAO C/LABIO POLI.AB.30ATE80MM                                       </v>
          </cell>
          <cell r="C922" t="str">
            <v>m</v>
          </cell>
          <cell r="D922">
            <v>1399.57</v>
          </cell>
        </row>
        <row r="923">
          <cell r="A923" t="str">
            <v>27.10.04</v>
          </cell>
          <cell r="B923" t="str">
            <v xml:space="preserve">SUBSTITUICAO DE JUNTA METALICA                                                 </v>
          </cell>
          <cell r="C923" t="str">
            <v>m</v>
          </cell>
          <cell r="D923">
            <v>435.94</v>
          </cell>
        </row>
        <row r="924">
          <cell r="A924" t="str">
            <v>27.10.05</v>
          </cell>
          <cell r="B924" t="str">
            <v xml:space="preserve">MICROCONCRETO RAPFLEX 10                                                       </v>
          </cell>
          <cell r="C924" t="str">
            <v>m</v>
          </cell>
          <cell r="D924">
            <v>1350.41</v>
          </cell>
        </row>
        <row r="925">
          <cell r="A925" t="str">
            <v>27.11.01</v>
          </cell>
          <cell r="B925" t="str">
            <v xml:space="preserve">ARGAMASSA CIMENTO E AREIA 1:1                                                  </v>
          </cell>
          <cell r="C925" t="str">
            <v>m3</v>
          </cell>
          <cell r="D925">
            <v>2693.16</v>
          </cell>
        </row>
        <row r="926">
          <cell r="A926" t="str">
            <v>27.11.02</v>
          </cell>
          <cell r="B926" t="str">
            <v xml:space="preserve">ADESIVO EPOXI P/TRI.(INCL.FUROS E MANG.)                                       </v>
          </cell>
          <cell r="C926" t="str">
            <v>kg</v>
          </cell>
          <cell r="D926">
            <v>422.06</v>
          </cell>
        </row>
        <row r="927">
          <cell r="A927" t="str">
            <v>27.11.03</v>
          </cell>
          <cell r="B927" t="str">
            <v xml:space="preserve">INJECAO DE CALDA DE CIMENTO                                                    </v>
          </cell>
          <cell r="C927" t="str">
            <v>kg</v>
          </cell>
          <cell r="D927">
            <v>4.71</v>
          </cell>
        </row>
        <row r="928">
          <cell r="A928" t="str">
            <v>27.11.05</v>
          </cell>
          <cell r="B928" t="str">
            <v xml:space="preserve">INJECAO DE CALDA DE CIMENTO EM BAINHAS                                         </v>
          </cell>
          <cell r="C928" t="str">
            <v>kg</v>
          </cell>
          <cell r="D928">
            <v>4.71</v>
          </cell>
        </row>
        <row r="929">
          <cell r="A929" t="str">
            <v>27.11.06</v>
          </cell>
          <cell r="B929" t="str">
            <v xml:space="preserve">ARGAM.CIMENTICIA C/POLIMERO INCORPORADO                                        </v>
          </cell>
          <cell r="C929" t="str">
            <v>dm3</v>
          </cell>
          <cell r="D929">
            <v>10.42</v>
          </cell>
        </row>
        <row r="930">
          <cell r="A930" t="str">
            <v>27.11.09</v>
          </cell>
          <cell r="B930" t="str">
            <v xml:space="preserve">ARGAMASSA DE CIMENTO E AREIA TRACO 1:6                                         </v>
          </cell>
          <cell r="C930" t="str">
            <v>m3</v>
          </cell>
          <cell r="D930">
            <v>2853.17</v>
          </cell>
        </row>
        <row r="931">
          <cell r="A931" t="str">
            <v>27.11.10</v>
          </cell>
          <cell r="B931" t="str">
            <v xml:space="preserve">ARGAMASSA CIMEN.E AREIA TRACO 1:3 ESP 2CM                                      </v>
          </cell>
          <cell r="C931" t="str">
            <v>m2</v>
          </cell>
          <cell r="D931">
            <v>61.15</v>
          </cell>
        </row>
        <row r="932">
          <cell r="A932" t="str">
            <v>27.11.11</v>
          </cell>
          <cell r="B932" t="str">
            <v xml:space="preserve">ADESIVO SELANTE PARA CONCRETO FISSURADO                                        </v>
          </cell>
          <cell r="C932" t="str">
            <v>m</v>
          </cell>
          <cell r="D932">
            <v>47.02</v>
          </cell>
        </row>
        <row r="933">
          <cell r="A933" t="str">
            <v>27.12.01</v>
          </cell>
          <cell r="B933" t="str">
            <v xml:space="preserve">TUBO DE PVC PERFURADO OU NAO D=0,050M                                          </v>
          </cell>
          <cell r="C933" t="str">
            <v>m</v>
          </cell>
          <cell r="D933">
            <v>21.29</v>
          </cell>
        </row>
        <row r="934">
          <cell r="A934" t="str">
            <v>27.12.02</v>
          </cell>
          <cell r="B934" t="str">
            <v xml:space="preserve">TUBO DE PVC PERFURADO OU NAO D=0,075M                                          </v>
          </cell>
          <cell r="C934" t="str">
            <v>m</v>
          </cell>
          <cell r="D934">
            <v>209.49</v>
          </cell>
        </row>
        <row r="935">
          <cell r="A935" t="str">
            <v>27.12.03</v>
          </cell>
          <cell r="B935" t="str">
            <v xml:space="preserve">TUBO DE PVC PERFURADO OU NAO D=0,10M                                           </v>
          </cell>
          <cell r="C935" t="str">
            <v>m</v>
          </cell>
          <cell r="D935">
            <v>119.52</v>
          </cell>
        </row>
        <row r="936">
          <cell r="A936" t="str">
            <v>27.12.04</v>
          </cell>
          <cell r="B936" t="str">
            <v xml:space="preserve">TUBO DE PVC PERFURADO OU NAO D=0,15M                                           </v>
          </cell>
          <cell r="C936" t="str">
            <v>m</v>
          </cell>
          <cell r="D936">
            <v>172.01</v>
          </cell>
        </row>
        <row r="937">
          <cell r="A937" t="str">
            <v>27.13.02</v>
          </cell>
          <cell r="B937" t="str">
            <v xml:space="preserve">ADITIVO SUPER PLASTIFICANTE                                                    </v>
          </cell>
          <cell r="C937" t="str">
            <v>kg</v>
          </cell>
          <cell r="D937">
            <v>22.15</v>
          </cell>
        </row>
        <row r="938">
          <cell r="A938" t="str">
            <v>27.13.03</v>
          </cell>
          <cell r="B938" t="str">
            <v xml:space="preserve">ADITIVO SUPER FLUIDIFICANTE                                                    </v>
          </cell>
          <cell r="C938" t="str">
            <v>kg</v>
          </cell>
          <cell r="D938">
            <v>9</v>
          </cell>
        </row>
        <row r="939">
          <cell r="A939" t="str">
            <v>27.13.04</v>
          </cell>
          <cell r="B939" t="str">
            <v xml:space="preserve">ADITIVO ACELERADOR DE PEGA                                                     </v>
          </cell>
          <cell r="C939" t="str">
            <v>kg</v>
          </cell>
          <cell r="D939">
            <v>9.0399999999999991</v>
          </cell>
        </row>
        <row r="940">
          <cell r="A940" t="str">
            <v>27.13.05</v>
          </cell>
          <cell r="B940" t="str">
            <v xml:space="preserve">ADITIVO RETARDADOR DE PEGA                                                     </v>
          </cell>
          <cell r="C940" t="str">
            <v>kg</v>
          </cell>
          <cell r="D940">
            <v>9.4</v>
          </cell>
        </row>
        <row r="941">
          <cell r="A941" t="str">
            <v>27.14.01.01</v>
          </cell>
          <cell r="B941" t="str">
            <v xml:space="preserve">PINTURA HIDROFUGANTE C/SILICONE BASE AGUA - UMA DEMAO                          </v>
          </cell>
          <cell r="C941" t="str">
            <v>m2</v>
          </cell>
          <cell r="D941">
            <v>16.61</v>
          </cell>
        </row>
        <row r="942">
          <cell r="A942" t="str">
            <v>27.14.02</v>
          </cell>
          <cell r="B942" t="str">
            <v xml:space="preserve">PINT.C/VERNIZ POLIURETANO INCOLOR-3DEMAO                                       </v>
          </cell>
          <cell r="C942" t="str">
            <v>m2</v>
          </cell>
          <cell r="D942">
            <v>89.31</v>
          </cell>
        </row>
        <row r="943">
          <cell r="A943" t="str">
            <v>27.14.03</v>
          </cell>
          <cell r="B943" t="str">
            <v xml:space="preserve">PINTURA A BASE DE EPOXI - 2DEMAOS                                              </v>
          </cell>
          <cell r="C943" t="str">
            <v>m2</v>
          </cell>
          <cell r="D943">
            <v>96.52</v>
          </cell>
        </row>
        <row r="944">
          <cell r="A944" t="str">
            <v>27.14.04</v>
          </cell>
          <cell r="B944" t="str">
            <v xml:space="preserve">PINTURA ACRILICA - 2DEMAOS                                                     </v>
          </cell>
          <cell r="C944" t="str">
            <v>m2</v>
          </cell>
          <cell r="D944">
            <v>56.43</v>
          </cell>
        </row>
        <row r="945">
          <cell r="A945" t="str">
            <v>27.14.05</v>
          </cell>
          <cell r="B945" t="str">
            <v>PINTURA A BASE DE ESMALTE SINTETICO 3 DEMAOS, SENDO UMA DEMAO FUNDO OXIDO FERRO</v>
          </cell>
          <cell r="C945" t="str">
            <v>m2</v>
          </cell>
          <cell r="D945">
            <v>66.62</v>
          </cell>
        </row>
        <row r="946">
          <cell r="A946" t="str">
            <v>27.16.01</v>
          </cell>
          <cell r="B946" t="str">
            <v xml:space="preserve">APLICACAO MANUAL E PREPARO DE PASTA PARA ESTUCAMENTO EM OAE, SEM PINTURA.      </v>
          </cell>
          <cell r="C946" t="str">
            <v>m2</v>
          </cell>
          <cell r="D946">
            <v>24.03</v>
          </cell>
        </row>
        <row r="947">
          <cell r="A947" t="str">
            <v>27.18.01</v>
          </cell>
          <cell r="B947" t="str">
            <v xml:space="preserve">ATERRO SOLO COM 3% DE CIMENTO C/PULVE.                                         </v>
          </cell>
          <cell r="C947" t="str">
            <v>m3</v>
          </cell>
          <cell r="D947">
            <v>79.83</v>
          </cell>
        </row>
        <row r="948">
          <cell r="A948" t="str">
            <v>28.01.04.01</v>
          </cell>
          <cell r="B948" t="str">
            <v xml:space="preserve">FORN. E TRANSPORTE DE PLACA DE ACO GT+GT                                       </v>
          </cell>
          <cell r="C948" t="str">
            <v>m2</v>
          </cell>
          <cell r="D948">
            <v>955.71</v>
          </cell>
        </row>
        <row r="949">
          <cell r="A949" t="str">
            <v>28.01.05.01</v>
          </cell>
          <cell r="B949" t="str">
            <v xml:space="preserve">FORN. E TRANSPORTE DE PLACA DE ACO GT+AI                                       </v>
          </cell>
          <cell r="C949" t="str">
            <v>m2</v>
          </cell>
          <cell r="D949">
            <v>949.56</v>
          </cell>
        </row>
        <row r="950">
          <cell r="A950" t="str">
            <v>28.01.07.01</v>
          </cell>
          <cell r="B950" t="str">
            <v xml:space="preserve">FORN. E TRANSPORTE DE PLACA MOD.ALUMINIO GT+GT                                 </v>
          </cell>
          <cell r="C950" t="str">
            <v>m2</v>
          </cell>
          <cell r="D950">
            <v>1615.53</v>
          </cell>
        </row>
        <row r="951">
          <cell r="A951" t="str">
            <v>28.01.08.01</v>
          </cell>
          <cell r="B951" t="str">
            <v xml:space="preserve">FORN. E TRANSPORTE DE PLACA DE ALUMINIO GT+AI                                  </v>
          </cell>
          <cell r="C951" t="str">
            <v>m2</v>
          </cell>
          <cell r="D951">
            <v>1343.12</v>
          </cell>
        </row>
        <row r="952">
          <cell r="A952" t="str">
            <v>28.01.24.01</v>
          </cell>
          <cell r="B952" t="str">
            <v xml:space="preserve">COLOCACAO DE PLACA EM SUP. MADEIRA/METALICO-SOLO                               </v>
          </cell>
          <cell r="C952" t="str">
            <v>m2</v>
          </cell>
          <cell r="D952">
            <v>91.22</v>
          </cell>
        </row>
        <row r="953">
          <cell r="A953" t="str">
            <v>28.01.25.01</v>
          </cell>
          <cell r="B953" t="str">
            <v xml:space="preserve">COLOCACAO DE PLACA AEREA EM PORTICOS OU SEMI-PORTICO                           </v>
          </cell>
          <cell r="C953" t="str">
            <v>m2</v>
          </cell>
          <cell r="D953">
            <v>129.31</v>
          </cell>
        </row>
        <row r="954">
          <cell r="A954" t="str">
            <v>28.01.26.01</v>
          </cell>
          <cell r="B954" t="str">
            <v xml:space="preserve">RETIRADA DE PLACA DE SOLO EM SUPORTE DE MADEIRA OU METALICO                    </v>
          </cell>
          <cell r="C954" t="str">
            <v>m2</v>
          </cell>
          <cell r="D954">
            <v>78.180000000000007</v>
          </cell>
        </row>
        <row r="955">
          <cell r="A955" t="str">
            <v>28.01.27.01</v>
          </cell>
          <cell r="B955" t="str">
            <v xml:space="preserve">RETIRADA DE PLACA AEREA                                                        </v>
          </cell>
          <cell r="C955" t="str">
            <v>m2</v>
          </cell>
          <cell r="D955">
            <v>103.44</v>
          </cell>
        </row>
        <row r="956">
          <cell r="A956" t="str">
            <v>28.01.31.01</v>
          </cell>
          <cell r="B956" t="str">
            <v xml:space="preserve">FORN.TRANSP. MONTAG PLACA ALUM.E NUCLEO POLIET. BAIXA DENSIDADE ESP.3MM GT+GT  </v>
          </cell>
          <cell r="C956" t="str">
            <v>m2</v>
          </cell>
          <cell r="D956">
            <v>822.69</v>
          </cell>
        </row>
        <row r="957">
          <cell r="A957" t="str">
            <v>28.01.31.02</v>
          </cell>
          <cell r="B957" t="str">
            <v xml:space="preserve">FORN.TRANSP. MONTAG PLACA ALUM.E NUCLEO POLIET. BAIXA DENSIDADE ESP.3MM GT+AI  </v>
          </cell>
          <cell r="C957" t="str">
            <v>m2</v>
          </cell>
          <cell r="D957">
            <v>822.69</v>
          </cell>
        </row>
        <row r="958">
          <cell r="A958" t="str">
            <v>28.02.01.02</v>
          </cell>
          <cell r="B958" t="str">
            <v xml:space="preserve">FORN.TRANSP. E FIXACAO DE PORTICO TUB.MET. VAO DE 15,90M                       </v>
          </cell>
          <cell r="C958" t="str">
            <v>un</v>
          </cell>
          <cell r="D958">
            <v>100496.08</v>
          </cell>
        </row>
        <row r="959">
          <cell r="A959" t="str">
            <v>28.02.02.02</v>
          </cell>
          <cell r="B959" t="str">
            <v xml:space="preserve">FORN.TRANSP. E FIXACAO DE PORTICO TUBULAR METALICO COM VAO DE 19,20M           </v>
          </cell>
          <cell r="C959" t="str">
            <v>un</v>
          </cell>
          <cell r="D959">
            <v>108509.5</v>
          </cell>
        </row>
        <row r="960">
          <cell r="A960" t="str">
            <v>28.02.04.02</v>
          </cell>
          <cell r="B960" t="str">
            <v xml:space="preserve">FORN.,TRANSP.E FIXACAO DE SEMI-PORTICO TUBULAR MET.EM BALANCO COM VAO 6,00M    </v>
          </cell>
          <cell r="C960" t="str">
            <v>un</v>
          </cell>
          <cell r="D960">
            <v>47581.26</v>
          </cell>
        </row>
        <row r="961">
          <cell r="A961" t="str">
            <v>28.02.05.02</v>
          </cell>
          <cell r="B961" t="str">
            <v xml:space="preserve">FORN.,TRANSP.E FIXACAO DE SEMI-PORTICO TUBULAR MET.EM BALANCO COM VAO 8,30M    </v>
          </cell>
          <cell r="C961" t="str">
            <v>un</v>
          </cell>
          <cell r="D961">
            <v>78173.98</v>
          </cell>
        </row>
        <row r="962">
          <cell r="A962" t="str">
            <v>28.02.06.02</v>
          </cell>
          <cell r="B962" t="str">
            <v xml:space="preserve">FORN.,TRANSP.E FIXACAO DE SEMI-PORTICO TUB. MET.EM BALANCO DUPLO COM VAO 6,00M </v>
          </cell>
          <cell r="C962" t="str">
            <v>un</v>
          </cell>
          <cell r="D962">
            <v>83941.64</v>
          </cell>
        </row>
        <row r="963">
          <cell r="A963" t="str">
            <v>28.02.07.02</v>
          </cell>
          <cell r="B963" t="str">
            <v xml:space="preserve">FORN.,TRANSP.E FIXACAO DE SEMI-PORTICO TUB.MET.EM BALANCO DUPLO COM VAO 8,30M  </v>
          </cell>
          <cell r="C963" t="str">
            <v>un</v>
          </cell>
          <cell r="D963">
            <v>102466.61</v>
          </cell>
        </row>
        <row r="964">
          <cell r="A964" t="str">
            <v>28.02.08.01</v>
          </cell>
          <cell r="B964" t="str">
            <v xml:space="preserve">FORN.,TRANSP.E FIXACAO DE SEMI-PORTICO TUBULAR MET.EM BALANCO COM VAO 4,90M    </v>
          </cell>
          <cell r="C964" t="str">
            <v>un</v>
          </cell>
          <cell r="D964">
            <v>44927.64</v>
          </cell>
        </row>
        <row r="965">
          <cell r="A965" t="str">
            <v>28.03.02</v>
          </cell>
          <cell r="B965" t="str">
            <v xml:space="preserve">SINALIZ.HOR.C/RESINA VINILICA OU ACRILI.                                       </v>
          </cell>
          <cell r="C965" t="str">
            <v>m2</v>
          </cell>
          <cell r="D965">
            <v>56.06</v>
          </cell>
        </row>
        <row r="966">
          <cell r="A966" t="str">
            <v>28.03.03</v>
          </cell>
          <cell r="B966" t="str">
            <v xml:space="preserve">SINALIZ.HOR. C/TERMOPLAST. HOT-SPRAY                                           </v>
          </cell>
          <cell r="C966" t="str">
            <v>m2</v>
          </cell>
          <cell r="D966">
            <v>100.75</v>
          </cell>
        </row>
        <row r="967">
          <cell r="A967" t="str">
            <v>28.03.05</v>
          </cell>
          <cell r="B967" t="str">
            <v xml:space="preserve">SINALIZ.HOR.C/TERMOPLAST EXTRUDADO                                             </v>
          </cell>
          <cell r="C967" t="str">
            <v>m2</v>
          </cell>
          <cell r="D967">
            <v>132.06</v>
          </cell>
        </row>
        <row r="968">
          <cell r="A968" t="str">
            <v>28.03.05.03</v>
          </cell>
          <cell r="B968" t="str">
            <v xml:space="preserve">SIN.HORIZ.PLAST.A FRIO,POR EXTRUSAO, ALTO RELEVO, ESPACAMENTO 500MM.           </v>
          </cell>
          <cell r="C968" t="str">
            <v>m2</v>
          </cell>
          <cell r="D968">
            <v>286.08999999999997</v>
          </cell>
        </row>
        <row r="969">
          <cell r="A969" t="str">
            <v>28.03.05.04</v>
          </cell>
          <cell r="B969" t="str">
            <v>SINAL.HORIZ.PLAST.FRIO BASE DE RES. METACRIL. REATIVAS, DISP.ESTRUT.APLIC. MEC.</v>
          </cell>
          <cell r="C969" t="str">
            <v>m2</v>
          </cell>
          <cell r="D969">
            <v>204.91</v>
          </cell>
        </row>
        <row r="970">
          <cell r="A970" t="str">
            <v>28.03.06</v>
          </cell>
          <cell r="B970" t="str">
            <v xml:space="preserve">SINALIZ.HOR.TINTA P/ POUCO TRAFEGO                                             </v>
          </cell>
          <cell r="C970" t="str">
            <v>m2</v>
          </cell>
          <cell r="D970">
            <v>41.59</v>
          </cell>
        </row>
        <row r="971">
          <cell r="A971" t="str">
            <v>28.03.07</v>
          </cell>
          <cell r="B971" t="str">
            <v xml:space="preserve">SINALIZ.HOR.ACRILICA BASE AGUA                                                 </v>
          </cell>
          <cell r="C971" t="str">
            <v>m2</v>
          </cell>
          <cell r="D971">
            <v>40.72</v>
          </cell>
        </row>
        <row r="972">
          <cell r="A972" t="str">
            <v>28.03.09.02</v>
          </cell>
          <cell r="B972" t="str">
            <v xml:space="preserve">TACHA REFLETIVA BIDIRECIONAL TIPO III OU IV ABNT (VIDRO OU PRISMÁTICO)         </v>
          </cell>
          <cell r="C972" t="str">
            <v>un</v>
          </cell>
          <cell r="D972">
            <v>85.42</v>
          </cell>
        </row>
        <row r="973">
          <cell r="A973" t="str">
            <v>28.03.09.03</v>
          </cell>
          <cell r="B973" t="str">
            <v xml:space="preserve">TACHA METALICA COM 1 PINO DE FIXACAO- MONO REFLETIVA                           </v>
          </cell>
          <cell r="C973" t="str">
            <v>un</v>
          </cell>
          <cell r="D973">
            <v>67.67</v>
          </cell>
        </row>
        <row r="974">
          <cell r="A974" t="str">
            <v>28.03.09.04</v>
          </cell>
          <cell r="B974" t="str">
            <v xml:space="preserve">TACHA METALICA COM 1 PINO DE FIXACAO - BI REFLETIVA                            </v>
          </cell>
          <cell r="C974" t="str">
            <v>un</v>
          </cell>
          <cell r="D974">
            <v>75.930000000000007</v>
          </cell>
        </row>
        <row r="975">
          <cell r="A975" t="str">
            <v>28.03.13</v>
          </cell>
          <cell r="B975" t="str">
            <v xml:space="preserve">TACHA MONODIRECIONAL REFLETIVO PLASTICO                                        </v>
          </cell>
          <cell r="C975" t="str">
            <v>un</v>
          </cell>
          <cell r="D975">
            <v>29.52</v>
          </cell>
        </row>
        <row r="976">
          <cell r="A976" t="str">
            <v>28.03.14</v>
          </cell>
          <cell r="B976" t="str">
            <v xml:space="preserve">TACHA BIDIRECIONAL REFLETIVO PLASTICO                                          </v>
          </cell>
          <cell r="C976" t="str">
            <v>un</v>
          </cell>
          <cell r="D976">
            <v>24.43</v>
          </cell>
        </row>
        <row r="977">
          <cell r="A977" t="str">
            <v>28.03.15</v>
          </cell>
          <cell r="B977" t="str">
            <v xml:space="preserve">TACHA MONODIRECIONAL REFL. PRISMATICO                                          </v>
          </cell>
          <cell r="C977" t="str">
            <v>un</v>
          </cell>
          <cell r="D977">
            <v>35.22</v>
          </cell>
        </row>
        <row r="978">
          <cell r="A978" t="str">
            <v>28.03.15.01</v>
          </cell>
          <cell r="B978" t="str">
            <v xml:space="preserve">TACHA REFLETIVA MONODIRECIONAL TIPO III OU IV ABNT (VIDRO OU PRISMÁTICO)       </v>
          </cell>
          <cell r="C978" t="str">
            <v>un</v>
          </cell>
          <cell r="D978">
            <v>55.48</v>
          </cell>
        </row>
        <row r="979">
          <cell r="A979" t="str">
            <v>28.03.16</v>
          </cell>
          <cell r="B979" t="str">
            <v xml:space="preserve">TACHA BIDIRECIONAL REFL.PRISMATICO                                             </v>
          </cell>
          <cell r="C979" t="str">
            <v>un</v>
          </cell>
          <cell r="D979">
            <v>30.36</v>
          </cell>
        </row>
        <row r="980">
          <cell r="A980" t="str">
            <v>28.04.06</v>
          </cell>
          <cell r="B980" t="str">
            <v xml:space="preserve">DISP.DE CONTROLE ALINH.- CILINDRO CANALIZADOR DE TRÁFEGO - ABNT.NBR 15071.     </v>
          </cell>
          <cell r="C980" t="str">
            <v>un</v>
          </cell>
          <cell r="D980">
            <v>210.57</v>
          </cell>
        </row>
        <row r="981">
          <cell r="A981" t="str">
            <v>28.04.18</v>
          </cell>
          <cell r="B981" t="str">
            <v xml:space="preserve">FORN. E INSTAL. DE BALIZADOR LAT. DE SOLO BIREFLETIVO AI                       </v>
          </cell>
          <cell r="C981" t="str">
            <v>un</v>
          </cell>
          <cell r="D981">
            <v>185.04</v>
          </cell>
        </row>
        <row r="982">
          <cell r="A982" t="str">
            <v>28.04.27</v>
          </cell>
          <cell r="B982" t="str">
            <v xml:space="preserve">FORNECIMENTO E COLOCAÇÃO DE SUPER CONE - TAMBOR PLASTICO 1,05X0,70M            </v>
          </cell>
          <cell r="C982" t="str">
            <v>un</v>
          </cell>
          <cell r="D982">
            <v>313.33</v>
          </cell>
        </row>
        <row r="983">
          <cell r="A983" t="str">
            <v>28.04.28</v>
          </cell>
          <cell r="B983" t="str">
            <v>DISP.DE CANAL.DE TRAF.SINAL.ELETR.A LED BID.P/A USO EM CONES,CAVAL.E BARREIRAS.</v>
          </cell>
          <cell r="C983" t="str">
            <v>un</v>
          </cell>
          <cell r="D983">
            <v>212.05</v>
          </cell>
        </row>
        <row r="984">
          <cell r="A984" t="str">
            <v>28.05.08.02</v>
          </cell>
          <cell r="B984" t="str">
            <v>FORNECIMENTO TRANSPORTE INST.TERM.ABSORV.ENERGIA NBR 15486, 70/80 KM/H SIMPLES.</v>
          </cell>
          <cell r="C984" t="str">
            <v>conjunto</v>
          </cell>
          <cell r="D984">
            <v>10329.08</v>
          </cell>
        </row>
        <row r="985">
          <cell r="A985" t="str">
            <v>28.05.08.03</v>
          </cell>
          <cell r="B985" t="str">
            <v xml:space="preserve">FORNECIMENTO TRANSPORTE INST.TERM.ABSORV.ENERGIA NBR 15486, 100 KM/H SIMPLES.  </v>
          </cell>
          <cell r="C985" t="str">
            <v>conjunto</v>
          </cell>
          <cell r="D985">
            <v>12552.91</v>
          </cell>
        </row>
        <row r="986">
          <cell r="A986" t="str">
            <v>28.05.08.04</v>
          </cell>
          <cell r="B986" t="str">
            <v xml:space="preserve">FORNECIMENTO TRANSPORTE INST.TERM.ABSORV.ENERGIA NBR 15486, 110 KM/H SIMPLES.  </v>
          </cell>
          <cell r="C986" t="str">
            <v>conjunto</v>
          </cell>
          <cell r="D986">
            <v>39172.54</v>
          </cell>
        </row>
        <row r="987">
          <cell r="A987" t="str">
            <v>28.05.09.01</v>
          </cell>
          <cell r="B987" t="str">
            <v xml:space="preserve">FORN.INSTAL.CONJ. TRANSICAO DE DEF.MET. P/ BARREIRA DE CONCRETOC/LAMINA TRIPLA </v>
          </cell>
          <cell r="C987" t="str">
            <v>conjunto</v>
          </cell>
          <cell r="D987">
            <v>7704</v>
          </cell>
        </row>
        <row r="988">
          <cell r="A988" t="str">
            <v>28.05.11.08</v>
          </cell>
          <cell r="B988" t="str">
            <v xml:space="preserve">FORN.TRANS.INST.DE DEFENSA METÁLICA NBR 15486 H1 A W4 SIMPLES.                 </v>
          </cell>
          <cell r="C988" t="str">
            <v>m</v>
          </cell>
          <cell r="D988">
            <v>329.61</v>
          </cell>
        </row>
        <row r="989">
          <cell r="A989" t="str">
            <v>28.06.10</v>
          </cell>
          <cell r="B989" t="str">
            <v xml:space="preserve">SUPORTE MADEIRA TRATADA 0,10X0,10M                                             </v>
          </cell>
          <cell r="C989" t="str">
            <v>m</v>
          </cell>
          <cell r="D989">
            <v>56.94</v>
          </cell>
        </row>
        <row r="990">
          <cell r="A990" t="str">
            <v>28.06.10.01</v>
          </cell>
          <cell r="B990" t="str">
            <v xml:space="preserve">RETIRADA DE SUPORTE DE MADEIRA TRATADA                                         </v>
          </cell>
          <cell r="C990" t="str">
            <v>m</v>
          </cell>
          <cell r="D990">
            <v>18.440000000000001</v>
          </cell>
        </row>
        <row r="991">
          <cell r="A991" t="str">
            <v>28.06.11</v>
          </cell>
          <cell r="B991" t="str">
            <v xml:space="preserve">SUPORTE DE PERFIL METALICO GALVANIZADO.                                        </v>
          </cell>
          <cell r="C991" t="str">
            <v>kg</v>
          </cell>
          <cell r="D991">
            <v>35.42</v>
          </cell>
        </row>
        <row r="992">
          <cell r="A992" t="str">
            <v>28.06.12</v>
          </cell>
          <cell r="B992" t="str">
            <v xml:space="preserve">SUPORTE TUBULAR GALVANIZADO D=2 1/2"                                           </v>
          </cell>
          <cell r="C992" t="str">
            <v>m</v>
          </cell>
          <cell r="D992">
            <v>221.26</v>
          </cell>
        </row>
        <row r="993">
          <cell r="A993" t="str">
            <v>28.07.06</v>
          </cell>
          <cell r="B993" t="str">
            <v xml:space="preserve">BROCA DE CONTRETO ARMADO D=30CM                                                </v>
          </cell>
          <cell r="C993" t="str">
            <v>m</v>
          </cell>
          <cell r="D993">
            <v>161.28</v>
          </cell>
        </row>
        <row r="994">
          <cell r="A994" t="str">
            <v>28.08.01.01</v>
          </cell>
          <cell r="B994" t="str">
            <v xml:space="preserve">CONFECCAO, MONTAGEM E INSTALACAO DE PLACA INSTITUCIONAL                        </v>
          </cell>
          <cell r="C994" t="str">
            <v>m2</v>
          </cell>
          <cell r="D994">
            <v>339.13</v>
          </cell>
        </row>
        <row r="995">
          <cell r="A995" t="str">
            <v>28.08.02.01</v>
          </cell>
          <cell r="B995" t="str">
            <v xml:space="preserve">MANUTENCAO DE PLACA INSTITUCIONAL                                              </v>
          </cell>
          <cell r="C995" t="str">
            <v>m2 x mes</v>
          </cell>
          <cell r="D995">
            <v>67.36</v>
          </cell>
        </row>
        <row r="996">
          <cell r="A996" t="str">
            <v>30.01.01</v>
          </cell>
          <cell r="B996" t="str">
            <v xml:space="preserve">GRAMA EM PLACA SEM ADUBO                                                       </v>
          </cell>
          <cell r="C996" t="str">
            <v>m2</v>
          </cell>
          <cell r="D996">
            <v>15.4</v>
          </cell>
        </row>
        <row r="997">
          <cell r="A997" t="str">
            <v>30.01.02</v>
          </cell>
          <cell r="B997" t="str">
            <v xml:space="preserve">GRAMA PLACA COM ADUBO                                                          </v>
          </cell>
          <cell r="C997" t="str">
            <v>m2</v>
          </cell>
          <cell r="D997">
            <v>18.7</v>
          </cell>
        </row>
        <row r="998">
          <cell r="A998" t="str">
            <v>30.01.03</v>
          </cell>
          <cell r="B998" t="str">
            <v xml:space="preserve">GRAMA MUDA SEM ADUBO                                                           </v>
          </cell>
          <cell r="C998" t="str">
            <v>m2</v>
          </cell>
          <cell r="D998">
            <v>19.25</v>
          </cell>
        </row>
        <row r="999">
          <cell r="A999" t="str">
            <v>30.01.04</v>
          </cell>
          <cell r="B999" t="str">
            <v xml:space="preserve">GRAMA MUDA COM ADUBO                                                           </v>
          </cell>
          <cell r="C999" t="str">
            <v>m2</v>
          </cell>
          <cell r="D999">
            <v>22.2</v>
          </cell>
        </row>
        <row r="1000">
          <cell r="A1000" t="str">
            <v>30.01.05</v>
          </cell>
          <cell r="B1000" t="str">
            <v xml:space="preserve">PLANTIO LEGUM.SEMENTES SEM ADUBO                                               </v>
          </cell>
          <cell r="C1000" t="str">
            <v>m2</v>
          </cell>
          <cell r="D1000">
            <v>1.97</v>
          </cell>
        </row>
        <row r="1001">
          <cell r="A1001" t="str">
            <v>30.01.06</v>
          </cell>
          <cell r="B1001" t="str">
            <v xml:space="preserve">PLANTIO LEGUM.SEMENTES COM ADUBO                                               </v>
          </cell>
          <cell r="C1001" t="str">
            <v>m2</v>
          </cell>
          <cell r="D1001">
            <v>3.55</v>
          </cell>
        </row>
        <row r="1002">
          <cell r="A1002" t="str">
            <v>30.01.07</v>
          </cell>
          <cell r="B1002" t="str">
            <v xml:space="preserve">PLANTIO DE GRAMA PROC.HIDROSSEMEADURA                                          </v>
          </cell>
          <cell r="C1002" t="str">
            <v>m2</v>
          </cell>
          <cell r="D1002">
            <v>11.87</v>
          </cell>
        </row>
        <row r="1003">
          <cell r="A1003" t="str">
            <v>30.01.08</v>
          </cell>
          <cell r="B1003" t="str">
            <v xml:space="preserve">IRRIGACAO DE REVESTIMENTO VEGETAL                                              </v>
          </cell>
          <cell r="C1003" t="str">
            <v>m2</v>
          </cell>
          <cell r="D1003">
            <v>0.42</v>
          </cell>
        </row>
        <row r="1004">
          <cell r="A1004" t="str">
            <v>30.01.09</v>
          </cell>
          <cell r="B1004" t="str">
            <v xml:space="preserve">GRAMA ARMADA TELA VEGETAL                                                      </v>
          </cell>
          <cell r="C1004" t="str">
            <v>m2</v>
          </cell>
          <cell r="D1004">
            <v>34.06</v>
          </cell>
        </row>
        <row r="1005">
          <cell r="A1005" t="str">
            <v>30.01.10</v>
          </cell>
          <cell r="B1005" t="str">
            <v xml:space="preserve">ROCADA MANUAL                                                                  </v>
          </cell>
          <cell r="C1005" t="str">
            <v>ha</v>
          </cell>
          <cell r="D1005">
            <v>5942.35</v>
          </cell>
        </row>
        <row r="1006">
          <cell r="A1006" t="str">
            <v>30.01.11</v>
          </cell>
          <cell r="B1006" t="str">
            <v xml:space="preserve">ROCADA MECANIZADA                                                              </v>
          </cell>
          <cell r="C1006" t="str">
            <v>ha</v>
          </cell>
          <cell r="D1006">
            <v>2265.7399999999998</v>
          </cell>
        </row>
        <row r="1007">
          <cell r="A1007" t="str">
            <v>30.01.12</v>
          </cell>
          <cell r="B1007" t="str">
            <v xml:space="preserve">CAPINA MANUAL,INCL.AMONT.CARGA/DESC.                                           </v>
          </cell>
          <cell r="C1007" t="str">
            <v>ha</v>
          </cell>
          <cell r="D1007">
            <v>10608.26</v>
          </cell>
        </row>
        <row r="1008">
          <cell r="A1008" t="str">
            <v>30.01.21</v>
          </cell>
          <cell r="B1008" t="str">
            <v xml:space="preserve">PLANTIO DE ARBUSTOS                                                            </v>
          </cell>
          <cell r="C1008" t="str">
            <v>un</v>
          </cell>
          <cell r="D1008">
            <v>22.32</v>
          </cell>
        </row>
        <row r="1009">
          <cell r="A1009" t="str">
            <v>30.01.22</v>
          </cell>
          <cell r="B1009" t="str">
            <v xml:space="preserve">PLANTIO DE ARVORES                                                             </v>
          </cell>
          <cell r="C1009" t="str">
            <v>un</v>
          </cell>
          <cell r="D1009">
            <v>65.09</v>
          </cell>
        </row>
        <row r="1010">
          <cell r="A1010" t="str">
            <v>30.01.30</v>
          </cell>
          <cell r="B1010" t="str">
            <v xml:space="preserve">PLANTIO DE GRAMINEAS SEMENTE TELA BIODEG                                       </v>
          </cell>
          <cell r="C1010" t="str">
            <v>m2</v>
          </cell>
          <cell r="D1010">
            <v>11.83</v>
          </cell>
        </row>
        <row r="1011">
          <cell r="A1011" t="str">
            <v>30.01.40.01</v>
          </cell>
          <cell r="B1011" t="str">
            <v>PLANTIO FLORESTAL DE ESPÉ.ARBÓREAS NATIVAS H&lt;=0,60 E ESPAÇ.PLANTIO DE 3,MX2,00M</v>
          </cell>
          <cell r="C1011" t="str">
            <v>ha</v>
          </cell>
          <cell r="D1011">
            <v>22264.04</v>
          </cell>
        </row>
        <row r="1012">
          <cell r="A1012" t="str">
            <v>30.01.40.02</v>
          </cell>
          <cell r="B1012" t="str">
            <v>MANUTENCAO DO PLANTIO FLORESTAL DE ESP.ARBÓREAS NATIVAS COM ESP.DE 3,00MX 2,00M</v>
          </cell>
          <cell r="C1012" t="str">
            <v>ha x mes</v>
          </cell>
          <cell r="D1012">
            <v>742.44</v>
          </cell>
        </row>
        <row r="1013">
          <cell r="A1013" t="str">
            <v>30.01.40.03</v>
          </cell>
          <cell r="B1013" t="str">
            <v xml:space="preserve">PLANTIO ESSENCIAS FLORESTAIS NATIVAS h&gt;=1,50M                                  </v>
          </cell>
          <cell r="C1013" t="str">
            <v>ha</v>
          </cell>
          <cell r="D1013">
            <v>31531.63</v>
          </cell>
        </row>
        <row r="1014">
          <cell r="A1014" t="str">
            <v>30.01.40.06</v>
          </cell>
          <cell r="B1014" t="str">
            <v>PLANTIO FLORESTAL DE ESPÉ.ARBÓREAS NATIVAS H&lt;0,60 E ESPAÇ.PLANTIO DE 2,5MX2,00M</v>
          </cell>
          <cell r="C1014" t="str">
            <v>ha</v>
          </cell>
          <cell r="D1014">
            <v>29765.599999999999</v>
          </cell>
        </row>
        <row r="1015">
          <cell r="A1015" t="str">
            <v>30.01.40.07</v>
          </cell>
          <cell r="B1015" t="str">
            <v>MANUTENÇÃO DO PLANTIO FLORESTAL DE ESP.ARBÓREAS NATIVAS COM ESP.DE 2,50M X 2,00</v>
          </cell>
          <cell r="C1015" t="str">
            <v>ha x mes</v>
          </cell>
          <cell r="D1015">
            <v>744.66</v>
          </cell>
        </row>
        <row r="1016">
          <cell r="A1016" t="str">
            <v>30.02.02.01</v>
          </cell>
          <cell r="B1016" t="str">
            <v xml:space="preserve">ALAMBRADO COM TELA 15X5 E ESTICADOR                                            </v>
          </cell>
          <cell r="C1016" t="str">
            <v>m2</v>
          </cell>
          <cell r="D1016">
            <v>219.28</v>
          </cell>
        </row>
        <row r="1017">
          <cell r="A1017" t="str">
            <v>30.02.04</v>
          </cell>
          <cell r="B1017" t="str">
            <v xml:space="preserve">CERCA DE ARAME DE ACO OVALADO - 4 FIOS                                         </v>
          </cell>
          <cell r="C1017" t="str">
            <v>m</v>
          </cell>
          <cell r="D1017">
            <v>13.91</v>
          </cell>
        </row>
        <row r="1018">
          <cell r="A1018" t="str">
            <v>30.02.05.02</v>
          </cell>
          <cell r="B1018" t="str">
            <v xml:space="preserve">ALAMBRADO EM TELA METALICA GALV.MONT.MET.GALV.PARA CONDUÇÃO DE FAUNA H=2,00M   </v>
          </cell>
          <cell r="C1018" t="str">
            <v>m2</v>
          </cell>
          <cell r="D1018">
            <v>167.79</v>
          </cell>
        </row>
        <row r="1019">
          <cell r="A1019" t="str">
            <v>30.03.01</v>
          </cell>
          <cell r="B1019" t="str">
            <v xml:space="preserve">PROJETO DE PLANTIO COM ESSENCIAS FLORESTAIS NATIVAS                            </v>
          </cell>
          <cell r="C1019" t="str">
            <v>un</v>
          </cell>
          <cell r="D1019">
            <v>3073.37</v>
          </cell>
        </row>
        <row r="1020">
          <cell r="A1020" t="str">
            <v>34.03.01</v>
          </cell>
          <cell r="B1020" t="str">
            <v xml:space="preserve">LIMPEZA DE AREAS INT.PISOS ACARPETADOS                                         </v>
          </cell>
          <cell r="C1020" t="str">
            <v>m2 x mes</v>
          </cell>
          <cell r="D1020">
            <v>6.42</v>
          </cell>
        </row>
        <row r="1021">
          <cell r="A1021" t="str">
            <v>34.03.02</v>
          </cell>
          <cell r="B1021" t="str">
            <v xml:space="preserve">LIMPEZA DE AREAS INTERNAS E PISOS FRIOS                                        </v>
          </cell>
          <cell r="C1021" t="str">
            <v>m2 x mes</v>
          </cell>
          <cell r="D1021">
            <v>6.42</v>
          </cell>
        </row>
        <row r="1022">
          <cell r="A1022" t="str">
            <v>34.03.03</v>
          </cell>
          <cell r="B1022" t="str">
            <v xml:space="preserve">LIMPEZA DE AREAS INTERNAS LABORATORIOS                                         </v>
          </cell>
          <cell r="C1022" t="str">
            <v>m2 x mes</v>
          </cell>
          <cell r="D1022">
            <v>11.66</v>
          </cell>
        </row>
        <row r="1023">
          <cell r="A1023" t="str">
            <v>34.03.04</v>
          </cell>
          <cell r="B1023" t="str">
            <v xml:space="preserve">LIMPEZA DE AREAS INT.ALMOXARIF.E GALPOES                                       </v>
          </cell>
          <cell r="C1023" t="str">
            <v>m2 x mes</v>
          </cell>
          <cell r="D1023">
            <v>2.85</v>
          </cell>
        </row>
        <row r="1024">
          <cell r="A1024" t="str">
            <v>34.03.05</v>
          </cell>
          <cell r="B1024" t="str">
            <v xml:space="preserve">LIMPEZA DE AREAS INTERNAS OFICINAS                                             </v>
          </cell>
          <cell r="C1024" t="str">
            <v>m2 x mes</v>
          </cell>
          <cell r="D1024">
            <v>3.21</v>
          </cell>
        </row>
        <row r="1025">
          <cell r="A1025" t="str">
            <v>34.03.06</v>
          </cell>
          <cell r="B1025" t="str">
            <v xml:space="preserve">LIMPEZA AREAS EXT.PISOS PAV.E TERRA                                            </v>
          </cell>
          <cell r="C1025" t="str">
            <v>m2 x mes</v>
          </cell>
          <cell r="D1025">
            <v>3.21</v>
          </cell>
        </row>
        <row r="1026">
          <cell r="A1026" t="str">
            <v>34.03.07</v>
          </cell>
          <cell r="B1026" t="str">
            <v xml:space="preserve">LIMP.EXT.PAT.E AREAS VERDES - ALTA FREQ.                                       </v>
          </cell>
          <cell r="C1026" t="str">
            <v>m2 x mes</v>
          </cell>
          <cell r="D1026">
            <v>0.61</v>
          </cell>
        </row>
        <row r="1027">
          <cell r="A1027" t="str">
            <v>34.03.08</v>
          </cell>
          <cell r="B1027" t="str">
            <v xml:space="preserve">LIMP.EXT.PAT.E AREAS VERDES - MEDIA FREQ                                       </v>
          </cell>
          <cell r="C1027" t="str">
            <v>m2 x mes</v>
          </cell>
          <cell r="D1027">
            <v>0.31</v>
          </cell>
        </row>
        <row r="1028">
          <cell r="A1028" t="str">
            <v>34.03.09</v>
          </cell>
          <cell r="B1028" t="str">
            <v xml:space="preserve">LIMP.EXT.PAT.E AREAS VERDES - BAIXA FREQ                                       </v>
          </cell>
          <cell r="C1028" t="str">
            <v>m2 x mes</v>
          </cell>
          <cell r="D1028">
            <v>0.16</v>
          </cell>
        </row>
        <row r="1029">
          <cell r="A1029" t="str">
            <v>34.03.10</v>
          </cell>
          <cell r="B1029" t="str">
            <v xml:space="preserve">VIDROS EXTERNOS C/EXP.RISCO TRIMESTR.                                          </v>
          </cell>
          <cell r="C1029" t="str">
            <v>m2 x mes</v>
          </cell>
          <cell r="D1029">
            <v>2.56</v>
          </cell>
        </row>
        <row r="1030">
          <cell r="A1030" t="str">
            <v>34.03.11</v>
          </cell>
          <cell r="B1030" t="str">
            <v xml:space="preserve">VIDROS EXTERNOS S/EXP.RISCO - TRIMESTR.                                        </v>
          </cell>
          <cell r="C1030" t="str">
            <v>m2 x mes</v>
          </cell>
          <cell r="D1030">
            <v>2.0099999999999998</v>
          </cell>
        </row>
        <row r="1031">
          <cell r="A1031" t="str">
            <v>34.03.12</v>
          </cell>
          <cell r="B1031" t="str">
            <v xml:space="preserve">VIDROS EXTERNOS C/EXP.RISCO - SEMESTRAL                                        </v>
          </cell>
          <cell r="C1031" t="str">
            <v>m2 x mes</v>
          </cell>
          <cell r="D1031">
            <v>2.13</v>
          </cell>
        </row>
        <row r="1032">
          <cell r="A1032" t="str">
            <v>34.03.13</v>
          </cell>
          <cell r="B1032" t="str">
            <v xml:space="preserve">VIDROS EXTERNOS S/EXP.RISCO - SEMESTRAL                                        </v>
          </cell>
          <cell r="C1032" t="str">
            <v>m2 x mes</v>
          </cell>
          <cell r="D1032">
            <v>1.87</v>
          </cell>
        </row>
        <row r="1033">
          <cell r="A1033" t="str">
            <v>34.04.02</v>
          </cell>
          <cell r="B1033" t="str">
            <v xml:space="preserve">VIG.44H SEM. DIURNO                                                            </v>
          </cell>
          <cell r="C1033" t="str">
            <v>postoxdia</v>
          </cell>
          <cell r="D1033">
            <v>293.45999999999998</v>
          </cell>
        </row>
        <row r="1034">
          <cell r="A1034" t="str">
            <v>34.04.04</v>
          </cell>
          <cell r="B1034" t="str">
            <v xml:space="preserve">VIG.12H DIURNO DE SEGUNDA A DOMINGO                                            </v>
          </cell>
          <cell r="C1034" t="str">
            <v>postoxdia</v>
          </cell>
          <cell r="D1034">
            <v>373.86</v>
          </cell>
        </row>
        <row r="1035">
          <cell r="A1035" t="str">
            <v>34.04.06</v>
          </cell>
          <cell r="B1035" t="str">
            <v xml:space="preserve">VIG.12H NOTURNO DE SEGUNDA A DOMINGO                                           </v>
          </cell>
          <cell r="C1035" t="str">
            <v>postoxdia</v>
          </cell>
          <cell r="D1035">
            <v>436.07</v>
          </cell>
        </row>
        <row r="1036">
          <cell r="A1036" t="str">
            <v>34.05.02</v>
          </cell>
          <cell r="B1036" t="str">
            <v xml:space="preserve">PORT.44H SEM.DIURNO DE SEG./SEXTA-FEIRA                                        </v>
          </cell>
          <cell r="C1036" t="str">
            <v>postoxdia</v>
          </cell>
          <cell r="D1036">
            <v>197.98</v>
          </cell>
        </row>
        <row r="1037">
          <cell r="A1037" t="str">
            <v>34.05.04</v>
          </cell>
          <cell r="B1037" t="str">
            <v xml:space="preserve">PORT.12H DIARIAS DIURNO DE SEG./SEXTA-FEIRA                                    </v>
          </cell>
          <cell r="C1037" t="str">
            <v>postoxdia</v>
          </cell>
          <cell r="D1037">
            <v>271.10000000000002</v>
          </cell>
        </row>
        <row r="1038">
          <cell r="A1038" t="str">
            <v>34.05.06</v>
          </cell>
          <cell r="B1038" t="str">
            <v xml:space="preserve">PORT.8H DIURNO DE SEGUNDA A DOMINGO                                            </v>
          </cell>
          <cell r="C1038" t="str">
            <v>postoxdia</v>
          </cell>
          <cell r="D1038">
            <v>190.07</v>
          </cell>
        </row>
        <row r="1039">
          <cell r="A1039" t="str">
            <v>34.05.08</v>
          </cell>
          <cell r="B1039" t="str">
            <v xml:space="preserve">PORT.24 DIUTURNO DE SEGUNDA A DOMINGO                                          </v>
          </cell>
          <cell r="C1039" t="str">
            <v>postoxdia</v>
          </cell>
          <cell r="D1039">
            <v>545.80999999999995</v>
          </cell>
        </row>
        <row r="1040">
          <cell r="A1040" t="str">
            <v>34.07.01.01</v>
          </cell>
          <cell r="B1040" t="str">
            <v xml:space="preserve">MEDICO SUPERVISOR                                                              </v>
          </cell>
          <cell r="C1040" t="str">
            <v>hora</v>
          </cell>
          <cell r="D1040">
            <v>185.64</v>
          </cell>
        </row>
        <row r="1041">
          <cell r="A1041" t="str">
            <v>34.07.01.02</v>
          </cell>
          <cell r="B1041" t="str">
            <v xml:space="preserve">PARAMEDICO                                                                     </v>
          </cell>
          <cell r="C1041" t="str">
            <v>hora</v>
          </cell>
          <cell r="D1041">
            <v>56.42</v>
          </cell>
        </row>
        <row r="1042">
          <cell r="A1042" t="str">
            <v>34.07.01.03</v>
          </cell>
          <cell r="B1042" t="str">
            <v xml:space="preserve">ATENDENTE DE PRIMEIROS SOCORROS                                                </v>
          </cell>
          <cell r="C1042" t="str">
            <v>hora</v>
          </cell>
          <cell r="D1042">
            <v>33.020000000000003</v>
          </cell>
        </row>
        <row r="1043">
          <cell r="A1043" t="str">
            <v>34.07.01.04</v>
          </cell>
          <cell r="B1043" t="str">
            <v xml:space="preserve">AUX.ATENDENTE DE PRIMEIROS SOCORROS                                            </v>
          </cell>
          <cell r="C1043" t="str">
            <v>hora</v>
          </cell>
          <cell r="D1043">
            <v>36.04</v>
          </cell>
        </row>
        <row r="1044">
          <cell r="A1044" t="str">
            <v>34.07.01.05</v>
          </cell>
          <cell r="B1044" t="str">
            <v xml:space="preserve">MOTORISTA AMBULANCIA                                                           </v>
          </cell>
          <cell r="C1044" t="str">
            <v>hora</v>
          </cell>
          <cell r="D1044">
            <v>29.74</v>
          </cell>
        </row>
        <row r="1045">
          <cell r="A1045" t="str">
            <v>34.07.01.06</v>
          </cell>
          <cell r="B1045" t="str">
            <v xml:space="preserve">OPERADOR DE GUINCHO                                                            </v>
          </cell>
          <cell r="C1045" t="str">
            <v>hora</v>
          </cell>
          <cell r="D1045">
            <v>35.450000000000003</v>
          </cell>
        </row>
        <row r="1046">
          <cell r="A1046" t="str">
            <v>34.08.27.01</v>
          </cell>
          <cell r="B1046" t="str">
            <v xml:space="preserve">ESTUDO HIDROLOGICO E APROV. DO DAEE                                            </v>
          </cell>
          <cell r="C1046" t="str">
            <v>un</v>
          </cell>
          <cell r="D1046">
            <v>7647.76</v>
          </cell>
        </row>
        <row r="1047">
          <cell r="A1047" t="str">
            <v>34.08.27.02</v>
          </cell>
          <cell r="B1047" t="str">
            <v xml:space="preserve">ESTUDO, REG. AMBIENTAL E APROV. DEPRN                                          </v>
          </cell>
          <cell r="C1047" t="str">
            <v>un</v>
          </cell>
          <cell r="D1047">
            <v>4950.91</v>
          </cell>
        </row>
        <row r="1048">
          <cell r="A1048" t="str">
            <v>34.08.27.02.01</v>
          </cell>
          <cell r="B1048" t="str">
            <v xml:space="preserve">CARACT.AMBIENTAL EMPREEND.ROD.ELAB.REL.TECN.INTERV.AREA PRES.CETESB S19 E S07  </v>
          </cell>
          <cell r="C1048" t="str">
            <v>un</v>
          </cell>
          <cell r="D1048">
            <v>16149.99</v>
          </cell>
        </row>
        <row r="1049">
          <cell r="A1049" t="str">
            <v>34.08.27.02.02</v>
          </cell>
          <cell r="B1049" t="str">
            <v xml:space="preserve">CARACT.AMBIENTAL EMPREEND.ROD.AREA PRESERV.CETESB S19 E S07 &gt;10&lt;=20KM          </v>
          </cell>
          <cell r="C1049" t="str">
            <v>un</v>
          </cell>
          <cell r="D1049">
            <v>22440.41</v>
          </cell>
        </row>
        <row r="1050">
          <cell r="A1050" t="str">
            <v>34.08.27.02.03</v>
          </cell>
          <cell r="B1050" t="str">
            <v xml:space="preserve">CARACT.AMBIENTAL EMPREEND.ROD.AREA PRESERV.CETESB S19 E S07 &gt;20&lt;=30            </v>
          </cell>
          <cell r="C1050" t="str">
            <v>un</v>
          </cell>
          <cell r="D1050">
            <v>28729.22</v>
          </cell>
        </row>
        <row r="1051">
          <cell r="A1051" t="str">
            <v>34.08.27.02.04</v>
          </cell>
          <cell r="B1051" t="str">
            <v xml:space="preserve">CARACT.AMBIENTAL EMPREEND.ROD.AREA PRESERV.CETESB S19 E S07 &gt;30&lt;=40KM          </v>
          </cell>
          <cell r="C1051" t="str">
            <v>un</v>
          </cell>
          <cell r="D1051">
            <v>35019.64</v>
          </cell>
        </row>
        <row r="1052">
          <cell r="A1052" t="str">
            <v>34.08.27.03</v>
          </cell>
          <cell r="B1052" t="str">
            <v xml:space="preserve">ELABORACAO DE EVI E APROVACAO DE IMPLANTACAO DO EMPREENDIMENTO NO DAEE.        </v>
          </cell>
          <cell r="C1052" t="str">
            <v>un</v>
          </cell>
          <cell r="D1052">
            <v>5230.38</v>
          </cell>
        </row>
        <row r="1053">
          <cell r="A1053" t="str">
            <v>34.08.27.04</v>
          </cell>
          <cell r="B1053" t="str">
            <v xml:space="preserve">DIREITO DE USO DO RECURSO HIDRICO EM TRAVESSIAS / DAEE                         </v>
          </cell>
          <cell r="C1053" t="str">
            <v>un</v>
          </cell>
          <cell r="D1053">
            <v>839.28</v>
          </cell>
        </row>
        <row r="1054">
          <cell r="A1054" t="str">
            <v>34.09.01</v>
          </cell>
          <cell r="B1054" t="str">
            <v xml:space="preserve">EQUIPE DE MERGULHO COM FILMAGEM                                                </v>
          </cell>
          <cell r="C1054" t="str">
            <v>equipe.dia</v>
          </cell>
          <cell r="D1054">
            <v>3295.07</v>
          </cell>
        </row>
        <row r="1055">
          <cell r="A1055" t="str">
            <v>34.09.02</v>
          </cell>
          <cell r="B1055" t="str">
            <v xml:space="preserve">EQUIPE DE MERGULHO SEM FILMAGEM                                                </v>
          </cell>
          <cell r="C1055" t="str">
            <v>equipe.dia</v>
          </cell>
          <cell r="D1055">
            <v>1912.98</v>
          </cell>
        </row>
        <row r="1056">
          <cell r="A1056" t="str">
            <v>34.09.03</v>
          </cell>
          <cell r="B1056" t="str">
            <v>INVENTARIO DO PAVIMENTO, INCLUSIVE MEDIDAS DOS AFUNDAMENTOS DAS TRILHAS DE RODA</v>
          </cell>
          <cell r="C1056" t="str">
            <v>kmxfaixa</v>
          </cell>
          <cell r="D1056">
            <v>315.47000000000003</v>
          </cell>
        </row>
        <row r="1057">
          <cell r="A1057" t="str">
            <v>34.09.04</v>
          </cell>
          <cell r="B1057" t="str">
            <v xml:space="preserve">LEVANTAMENTO DEFLECTOMETRICO DO PAVIMENTO                                      </v>
          </cell>
          <cell r="C1057" t="str">
            <v>kmxfaixa</v>
          </cell>
          <cell r="D1057">
            <v>1118.02</v>
          </cell>
        </row>
        <row r="1058">
          <cell r="A1058" t="str">
            <v>35.03.01</v>
          </cell>
          <cell r="B1058" t="str">
            <v xml:space="preserve">ADVOGADO JUNIOR                                                                </v>
          </cell>
          <cell r="C1058" t="str">
            <v>hora</v>
          </cell>
          <cell r="D1058">
            <v>87.71</v>
          </cell>
        </row>
        <row r="1059">
          <cell r="A1059" t="str">
            <v>35.03.02</v>
          </cell>
          <cell r="B1059" t="str">
            <v xml:space="preserve">ADVOGADO PLENO                                                                 </v>
          </cell>
          <cell r="C1059" t="str">
            <v>hora</v>
          </cell>
          <cell r="D1059">
            <v>112.14</v>
          </cell>
        </row>
        <row r="1060">
          <cell r="A1060" t="str">
            <v>35.03.03</v>
          </cell>
          <cell r="B1060" t="str">
            <v xml:space="preserve">ADVOGADO SENIOR                                                                </v>
          </cell>
          <cell r="C1060" t="str">
            <v>hora</v>
          </cell>
          <cell r="D1060">
            <v>222.96</v>
          </cell>
        </row>
        <row r="1061">
          <cell r="A1061" t="str">
            <v>35.03.04</v>
          </cell>
          <cell r="B1061" t="str">
            <v xml:space="preserve">ANALISTA DE SISTEMA JUNIOR                                                     </v>
          </cell>
          <cell r="C1061" t="str">
            <v>hora</v>
          </cell>
          <cell r="D1061">
            <v>123.31</v>
          </cell>
        </row>
        <row r="1062">
          <cell r="A1062" t="str">
            <v>35.03.05</v>
          </cell>
          <cell r="B1062" t="str">
            <v xml:space="preserve">ANALISTA DE SISTEMA PLENO                                                      </v>
          </cell>
          <cell r="C1062" t="str">
            <v>hora</v>
          </cell>
          <cell r="D1062">
            <v>133.78</v>
          </cell>
        </row>
        <row r="1063">
          <cell r="A1063" t="str">
            <v>35.03.06</v>
          </cell>
          <cell r="B1063" t="str">
            <v xml:space="preserve">ANALISTA DE SISTEMA SENIOR                                                     </v>
          </cell>
          <cell r="C1063" t="str">
            <v>hora</v>
          </cell>
          <cell r="D1063">
            <v>173.06</v>
          </cell>
        </row>
        <row r="1064">
          <cell r="A1064" t="str">
            <v>35.03.07</v>
          </cell>
          <cell r="B1064" t="str">
            <v xml:space="preserve">ARQUITETO JUNIOR                                                               </v>
          </cell>
          <cell r="C1064" t="str">
            <v>hora</v>
          </cell>
          <cell r="D1064">
            <v>167.17</v>
          </cell>
        </row>
        <row r="1065">
          <cell r="A1065" t="str">
            <v>35.03.08</v>
          </cell>
          <cell r="B1065" t="str">
            <v xml:space="preserve">ARQUITETO PLENO                                                                </v>
          </cell>
          <cell r="C1065" t="str">
            <v>hora</v>
          </cell>
          <cell r="D1065">
            <v>205.27</v>
          </cell>
        </row>
        <row r="1066">
          <cell r="A1066" t="str">
            <v>35.03.09</v>
          </cell>
          <cell r="B1066" t="str">
            <v xml:space="preserve">ARQUITETO SENIOR                                                               </v>
          </cell>
          <cell r="C1066" t="str">
            <v>hora</v>
          </cell>
          <cell r="D1066">
            <v>276.52999999999997</v>
          </cell>
        </row>
        <row r="1067">
          <cell r="A1067" t="str">
            <v>35.03.10</v>
          </cell>
          <cell r="B1067" t="str">
            <v xml:space="preserve">AUXILIAR DE ESCRITORIO                                                         </v>
          </cell>
          <cell r="C1067" t="str">
            <v>hora</v>
          </cell>
          <cell r="D1067">
            <v>44.42</v>
          </cell>
        </row>
        <row r="1068">
          <cell r="A1068" t="str">
            <v>35.03.11</v>
          </cell>
          <cell r="B1068" t="str">
            <v xml:space="preserve">AUXILIAR DE LABORATORIO                                                        </v>
          </cell>
          <cell r="C1068" t="str">
            <v>hora</v>
          </cell>
          <cell r="D1068">
            <v>36.31</v>
          </cell>
        </row>
        <row r="1069">
          <cell r="A1069" t="str">
            <v>35.03.12</v>
          </cell>
          <cell r="B1069" t="str">
            <v xml:space="preserve">AUXILIAR DE TOPOGRAFIA                                                         </v>
          </cell>
          <cell r="C1069" t="str">
            <v>hora</v>
          </cell>
          <cell r="D1069">
            <v>40.97</v>
          </cell>
        </row>
        <row r="1070">
          <cell r="A1070" t="str">
            <v>35.03.13</v>
          </cell>
          <cell r="B1070" t="str">
            <v xml:space="preserve">AUXILIAR TECNICO                                                               </v>
          </cell>
          <cell r="C1070" t="str">
            <v>hora</v>
          </cell>
          <cell r="D1070">
            <v>45.32</v>
          </cell>
        </row>
        <row r="1071">
          <cell r="A1071" t="str">
            <v>35.03.14</v>
          </cell>
          <cell r="B1071" t="str">
            <v xml:space="preserve">CHEFE DE ESCRITORIO                                                            </v>
          </cell>
          <cell r="C1071" t="str">
            <v>hora</v>
          </cell>
          <cell r="D1071">
            <v>114.97</v>
          </cell>
        </row>
        <row r="1072">
          <cell r="A1072" t="str">
            <v>35.03.17</v>
          </cell>
          <cell r="B1072" t="str">
            <v xml:space="preserve">CONSULTOR C                                                                    </v>
          </cell>
          <cell r="C1072" t="str">
            <v>hora</v>
          </cell>
          <cell r="D1072">
            <v>478.33</v>
          </cell>
        </row>
        <row r="1073">
          <cell r="A1073" t="str">
            <v>35.03.18</v>
          </cell>
          <cell r="B1073" t="str">
            <v xml:space="preserve">CONSULTOR INTERNACIONAL                                                        </v>
          </cell>
          <cell r="C1073" t="str">
            <v>hora</v>
          </cell>
          <cell r="D1073">
            <v>921.32</v>
          </cell>
        </row>
        <row r="1074">
          <cell r="A1074" t="str">
            <v>35.03.20</v>
          </cell>
          <cell r="B1074" t="str">
            <v xml:space="preserve">COORDENADOR                                                                    </v>
          </cell>
          <cell r="C1074" t="str">
            <v>hora</v>
          </cell>
          <cell r="D1074">
            <v>352.56</v>
          </cell>
        </row>
        <row r="1075">
          <cell r="A1075" t="str">
            <v>35.03.23</v>
          </cell>
          <cell r="B1075" t="str">
            <v xml:space="preserve">CADISTA / CALCULISTA I                                                         </v>
          </cell>
          <cell r="C1075" t="str">
            <v>hora</v>
          </cell>
          <cell r="D1075">
            <v>58.14</v>
          </cell>
        </row>
        <row r="1076">
          <cell r="A1076" t="str">
            <v>35.03.24</v>
          </cell>
          <cell r="B1076" t="str">
            <v xml:space="preserve">CADISTA / CALCULISTA II                                                        </v>
          </cell>
          <cell r="C1076" t="str">
            <v>hora</v>
          </cell>
          <cell r="D1076">
            <v>67.2</v>
          </cell>
        </row>
        <row r="1077">
          <cell r="A1077" t="str">
            <v>35.03.25</v>
          </cell>
          <cell r="B1077" t="str">
            <v xml:space="preserve">CADISTA / CALCULISTA III                                                       </v>
          </cell>
          <cell r="C1077" t="str">
            <v>hora</v>
          </cell>
          <cell r="D1077">
            <v>76.67</v>
          </cell>
        </row>
        <row r="1078">
          <cell r="A1078" t="str">
            <v>35.03.26</v>
          </cell>
          <cell r="B1078" t="str">
            <v xml:space="preserve">DIGITADOR                                                                      </v>
          </cell>
          <cell r="C1078" t="str">
            <v>hora</v>
          </cell>
          <cell r="D1078">
            <v>33.69</v>
          </cell>
        </row>
        <row r="1079">
          <cell r="A1079" t="str">
            <v>35.03.27</v>
          </cell>
          <cell r="B1079" t="str">
            <v xml:space="preserve">ECONOMISTA JUNIOR                                                              </v>
          </cell>
          <cell r="C1079" t="str">
            <v>hora</v>
          </cell>
          <cell r="D1079">
            <v>147.41999999999999</v>
          </cell>
        </row>
        <row r="1080">
          <cell r="A1080" t="str">
            <v>35.03.28</v>
          </cell>
          <cell r="B1080" t="str">
            <v xml:space="preserve">ECONOMISTA PLENO                                                               </v>
          </cell>
          <cell r="C1080" t="str">
            <v>hora</v>
          </cell>
          <cell r="D1080">
            <v>194.94</v>
          </cell>
        </row>
        <row r="1081">
          <cell r="A1081" t="str">
            <v>35.03.29</v>
          </cell>
          <cell r="B1081" t="str">
            <v xml:space="preserve">ECONOMISTA SENIOR                                                              </v>
          </cell>
          <cell r="C1081" t="str">
            <v>hora</v>
          </cell>
          <cell r="D1081">
            <v>246.23</v>
          </cell>
        </row>
        <row r="1082">
          <cell r="A1082" t="str">
            <v>35.03.30</v>
          </cell>
          <cell r="B1082" t="str">
            <v xml:space="preserve">ENGENHEIRO JUNIOR                                                              </v>
          </cell>
          <cell r="C1082" t="str">
            <v>hora</v>
          </cell>
          <cell r="D1082">
            <v>189.28</v>
          </cell>
        </row>
        <row r="1083">
          <cell r="A1083" t="str">
            <v>35.03.31</v>
          </cell>
          <cell r="B1083" t="str">
            <v xml:space="preserve">ENGENHEIRO PLENO                                                               </v>
          </cell>
          <cell r="C1083" t="str">
            <v>hora</v>
          </cell>
          <cell r="D1083">
            <v>188.54</v>
          </cell>
        </row>
        <row r="1084">
          <cell r="A1084" t="str">
            <v>35.03.32</v>
          </cell>
          <cell r="B1084" t="str">
            <v xml:space="preserve">ENGENHEIRO SENIOR                                                              </v>
          </cell>
          <cell r="C1084" t="str">
            <v>hora</v>
          </cell>
          <cell r="D1084">
            <v>205.72</v>
          </cell>
        </row>
        <row r="1085">
          <cell r="A1085" t="str">
            <v>35.03.33</v>
          </cell>
          <cell r="B1085" t="str">
            <v xml:space="preserve">ESPECIALISTA EM TREINAMENTO PLENO                                              </v>
          </cell>
          <cell r="C1085" t="str">
            <v>hora</v>
          </cell>
          <cell r="D1085">
            <v>119.15</v>
          </cell>
        </row>
        <row r="1086">
          <cell r="A1086" t="str">
            <v>35.03.34</v>
          </cell>
          <cell r="B1086" t="str">
            <v xml:space="preserve">ESPECIALISTA EM TREINAMENTO SENIOR                                             </v>
          </cell>
          <cell r="C1086" t="str">
            <v>hora</v>
          </cell>
          <cell r="D1086">
            <v>141.44</v>
          </cell>
        </row>
        <row r="1087">
          <cell r="A1087" t="str">
            <v>35.03.35</v>
          </cell>
          <cell r="B1087" t="str">
            <v xml:space="preserve">FISCAL DE OBRAS                                                                </v>
          </cell>
          <cell r="C1087" t="str">
            <v>hora</v>
          </cell>
          <cell r="D1087">
            <v>74.17</v>
          </cell>
        </row>
        <row r="1088">
          <cell r="A1088" t="str">
            <v>35.03.36</v>
          </cell>
          <cell r="B1088" t="str">
            <v xml:space="preserve">GEOLOGO JUNIOR                                                                 </v>
          </cell>
          <cell r="C1088" t="str">
            <v>hora</v>
          </cell>
          <cell r="D1088">
            <v>135.44</v>
          </cell>
        </row>
        <row r="1089">
          <cell r="A1089" t="str">
            <v>35.03.37</v>
          </cell>
          <cell r="B1089" t="str">
            <v xml:space="preserve">GEOLOGO PLENO                                                                  </v>
          </cell>
          <cell r="C1089" t="str">
            <v>hora</v>
          </cell>
          <cell r="D1089">
            <v>177.56</v>
          </cell>
        </row>
        <row r="1090">
          <cell r="A1090" t="str">
            <v>35.03.38</v>
          </cell>
          <cell r="B1090" t="str">
            <v xml:space="preserve">GEOLOGO SENIOR                                                                 </v>
          </cell>
          <cell r="C1090" t="str">
            <v>hora</v>
          </cell>
          <cell r="D1090">
            <v>234.64</v>
          </cell>
        </row>
        <row r="1091">
          <cell r="A1091" t="str">
            <v>35.03.39</v>
          </cell>
          <cell r="B1091" t="str">
            <v xml:space="preserve">LABORATORISTA                                                                  </v>
          </cell>
          <cell r="C1091" t="str">
            <v>hora</v>
          </cell>
          <cell r="D1091">
            <v>77.64</v>
          </cell>
        </row>
        <row r="1092">
          <cell r="A1092" t="str">
            <v>35.03.40</v>
          </cell>
          <cell r="B1092" t="str">
            <v xml:space="preserve">MENSAGEIRO                                                                     </v>
          </cell>
          <cell r="C1092" t="str">
            <v>hora</v>
          </cell>
          <cell r="D1092">
            <v>43.45</v>
          </cell>
        </row>
        <row r="1093">
          <cell r="A1093" t="str">
            <v>35.03.41</v>
          </cell>
          <cell r="B1093" t="str">
            <v xml:space="preserve">MOTORISTA                                                                      </v>
          </cell>
          <cell r="C1093" t="str">
            <v>hora</v>
          </cell>
          <cell r="D1093">
            <v>50.51</v>
          </cell>
        </row>
        <row r="1094">
          <cell r="A1094" t="str">
            <v>35.03.42</v>
          </cell>
          <cell r="B1094" t="str">
            <v xml:space="preserve">NIVELADOR                                                                      </v>
          </cell>
          <cell r="C1094" t="str">
            <v>hora</v>
          </cell>
          <cell r="D1094">
            <v>51.48</v>
          </cell>
        </row>
        <row r="1095">
          <cell r="A1095" t="str">
            <v>35.03.43</v>
          </cell>
          <cell r="B1095" t="str">
            <v xml:space="preserve">PROGRAMADOR DE COMPUTADOR JUNIOR                                               </v>
          </cell>
          <cell r="C1095" t="str">
            <v>hora</v>
          </cell>
          <cell r="D1095">
            <v>69</v>
          </cell>
        </row>
        <row r="1096">
          <cell r="A1096" t="str">
            <v>35.03.44</v>
          </cell>
          <cell r="B1096" t="str">
            <v xml:space="preserve">PROGRAMADOR DE COMPUTADOR PLENO                                                </v>
          </cell>
          <cell r="C1096" t="str">
            <v>hora</v>
          </cell>
          <cell r="D1096">
            <v>106.2</v>
          </cell>
        </row>
        <row r="1097">
          <cell r="A1097" t="str">
            <v>35.03.45</v>
          </cell>
          <cell r="B1097" t="str">
            <v xml:space="preserve">PROGRAMADOR DE COMPUTADOR SENIOR                                               </v>
          </cell>
          <cell r="C1097" t="str">
            <v>hora</v>
          </cell>
          <cell r="D1097">
            <v>125.64</v>
          </cell>
        </row>
        <row r="1098">
          <cell r="A1098" t="str">
            <v>35.03.46</v>
          </cell>
          <cell r="B1098" t="str">
            <v xml:space="preserve">PROJETISTA A / ASSISTENTE TECNICO I                                            </v>
          </cell>
          <cell r="C1098" t="str">
            <v>hora</v>
          </cell>
          <cell r="D1098">
            <v>85.2</v>
          </cell>
        </row>
        <row r="1099">
          <cell r="A1099" t="str">
            <v>35.03.47</v>
          </cell>
          <cell r="B1099" t="str">
            <v xml:space="preserve">PROJETISTA B / ASSISTENTE TECNICO II                                           </v>
          </cell>
          <cell r="C1099" t="str">
            <v>hora</v>
          </cell>
          <cell r="D1099">
            <v>172.33</v>
          </cell>
        </row>
        <row r="1100">
          <cell r="A1100" t="str">
            <v>35.03.48</v>
          </cell>
          <cell r="B1100" t="str">
            <v xml:space="preserve">PROJETISTA C / ASSISTENTE TECNICO III                                          </v>
          </cell>
          <cell r="C1100" t="str">
            <v>hora</v>
          </cell>
          <cell r="D1100">
            <v>174.7</v>
          </cell>
        </row>
        <row r="1101">
          <cell r="A1101" t="str">
            <v>35.03.50</v>
          </cell>
          <cell r="B1101" t="str">
            <v xml:space="preserve">SECRETARIA                                                                     </v>
          </cell>
          <cell r="C1101" t="str">
            <v>hora</v>
          </cell>
          <cell r="D1101">
            <v>121.87</v>
          </cell>
        </row>
        <row r="1102">
          <cell r="A1102" t="str">
            <v>35.03.51</v>
          </cell>
          <cell r="B1102" t="str">
            <v xml:space="preserve">TOPOGRAFO                                                                      </v>
          </cell>
          <cell r="C1102" t="str">
            <v>hora</v>
          </cell>
          <cell r="D1102">
            <v>111.47</v>
          </cell>
        </row>
        <row r="1103">
          <cell r="A1103" t="str">
            <v>35.03.64</v>
          </cell>
          <cell r="B1103" t="str">
            <v xml:space="preserve">ADMINISTRADOR JUNIOR                                                           </v>
          </cell>
          <cell r="C1103" t="str">
            <v>hora</v>
          </cell>
          <cell r="D1103">
            <v>95.25</v>
          </cell>
        </row>
        <row r="1104">
          <cell r="A1104" t="str">
            <v>35.03.65</v>
          </cell>
          <cell r="B1104" t="str">
            <v xml:space="preserve">ADMINISTRADOR PLENO                                                            </v>
          </cell>
          <cell r="C1104" t="str">
            <v>hora</v>
          </cell>
          <cell r="D1104">
            <v>179.76</v>
          </cell>
        </row>
        <row r="1105">
          <cell r="A1105" t="str">
            <v>35.03.66</v>
          </cell>
          <cell r="B1105" t="str">
            <v xml:space="preserve">ADMINISTRADOR SENIOR                                                           </v>
          </cell>
          <cell r="C1105" t="str">
            <v>hora</v>
          </cell>
          <cell r="D1105">
            <v>219.46</v>
          </cell>
        </row>
        <row r="1106">
          <cell r="A1106" t="str">
            <v>35.03.68</v>
          </cell>
          <cell r="B1106" t="str">
            <v xml:space="preserve">BIOLOGO                                                                        </v>
          </cell>
          <cell r="C1106" t="str">
            <v>hora</v>
          </cell>
          <cell r="D1106">
            <v>169.39</v>
          </cell>
        </row>
        <row r="1107">
          <cell r="A1107" t="str">
            <v>35.03.69</v>
          </cell>
          <cell r="B1107" t="str">
            <v xml:space="preserve">MEDICO VETERINARIO                                                             </v>
          </cell>
          <cell r="C1107" t="str">
            <v>hora</v>
          </cell>
          <cell r="D1107">
            <v>117.15</v>
          </cell>
        </row>
        <row r="1108">
          <cell r="A1108" t="str">
            <v>35.03.71</v>
          </cell>
          <cell r="B1108" t="str">
            <v xml:space="preserve">ASSISTENTE SOCIAL JUNIOR                                                       </v>
          </cell>
          <cell r="C1108" t="str">
            <v>hora</v>
          </cell>
          <cell r="D1108">
            <v>55.51</v>
          </cell>
        </row>
        <row r="1109">
          <cell r="A1109" t="str">
            <v>35.03.72</v>
          </cell>
          <cell r="B1109" t="str">
            <v xml:space="preserve">ASSISTENTE SOCIAL PLENO                                                        </v>
          </cell>
          <cell r="C1109" t="str">
            <v>hora</v>
          </cell>
          <cell r="D1109">
            <v>76.38</v>
          </cell>
        </row>
        <row r="1110">
          <cell r="A1110" t="str">
            <v>35.03.73</v>
          </cell>
          <cell r="B1110" t="str">
            <v xml:space="preserve">ASSISTENTE SOCIAL SENIOR                                                       </v>
          </cell>
          <cell r="C1110" t="str">
            <v>hora</v>
          </cell>
          <cell r="D1110">
            <v>101.99</v>
          </cell>
        </row>
        <row r="1111">
          <cell r="A1111" t="str">
            <v>35.04.01</v>
          </cell>
          <cell r="B1111" t="str">
            <v xml:space="preserve">ADVOGADO JUNIOR TEMPORARIO                                                     </v>
          </cell>
          <cell r="C1111" t="str">
            <v>hora</v>
          </cell>
          <cell r="D1111">
            <v>41.99</v>
          </cell>
        </row>
        <row r="1112">
          <cell r="A1112" t="str">
            <v>35.04.02</v>
          </cell>
          <cell r="B1112" t="str">
            <v xml:space="preserve">ADVOGADO PLENO TEMPORARIO                                                      </v>
          </cell>
          <cell r="C1112" t="str">
            <v>hora</v>
          </cell>
          <cell r="D1112">
            <v>53.68</v>
          </cell>
        </row>
        <row r="1113">
          <cell r="A1113" t="str">
            <v>35.04.03</v>
          </cell>
          <cell r="B1113" t="str">
            <v xml:space="preserve">ADVOGADO SENIOR TEMPORARIO                                                     </v>
          </cell>
          <cell r="C1113" t="str">
            <v>hora</v>
          </cell>
          <cell r="D1113">
            <v>106.73</v>
          </cell>
        </row>
        <row r="1114">
          <cell r="A1114" t="str">
            <v>35.04.04</v>
          </cell>
          <cell r="B1114" t="str">
            <v xml:space="preserve">ANALISTA DE SISTEMA JUNIOR TEMPORARIO                                          </v>
          </cell>
          <cell r="C1114" t="str">
            <v>hora</v>
          </cell>
          <cell r="D1114">
            <v>59.03</v>
          </cell>
        </row>
        <row r="1115">
          <cell r="A1115" t="str">
            <v>35.04.05</v>
          </cell>
          <cell r="B1115" t="str">
            <v xml:space="preserve">ANALISTA DE SISTEMA PLENO TEMPORARIO                                           </v>
          </cell>
          <cell r="C1115" t="str">
            <v>hora</v>
          </cell>
          <cell r="D1115">
            <v>64.040000000000006</v>
          </cell>
        </row>
        <row r="1116">
          <cell r="A1116" t="str">
            <v>35.04.06</v>
          </cell>
          <cell r="B1116" t="str">
            <v xml:space="preserve">ANALISTA DE SISTEMA SENIOR TEMPORARIO                                          </v>
          </cell>
          <cell r="C1116" t="str">
            <v>hora</v>
          </cell>
          <cell r="D1116">
            <v>82.84</v>
          </cell>
        </row>
        <row r="1117">
          <cell r="A1117" t="str">
            <v>35.04.07</v>
          </cell>
          <cell r="B1117" t="str">
            <v xml:space="preserve">ARQUITETO JUNIOR TEMPORARIO                                                    </v>
          </cell>
          <cell r="C1117" t="str">
            <v>hora</v>
          </cell>
          <cell r="D1117">
            <v>80.02</v>
          </cell>
        </row>
        <row r="1118">
          <cell r="A1118" t="str">
            <v>35.04.08</v>
          </cell>
          <cell r="B1118" t="str">
            <v xml:space="preserve">ARQUITETO PLENO TEMPORARIO                                                     </v>
          </cell>
          <cell r="C1118" t="str">
            <v>hora</v>
          </cell>
          <cell r="D1118">
            <v>98.26</v>
          </cell>
        </row>
        <row r="1119">
          <cell r="A1119" t="str">
            <v>35.04.09</v>
          </cell>
          <cell r="B1119" t="str">
            <v xml:space="preserve">ARQUITETO SENIOR TEMPORARIO                                                    </v>
          </cell>
          <cell r="C1119" t="str">
            <v>hora</v>
          </cell>
          <cell r="D1119">
            <v>132.37</v>
          </cell>
        </row>
        <row r="1120">
          <cell r="A1120" t="str">
            <v>35.04.10</v>
          </cell>
          <cell r="B1120" t="str">
            <v xml:space="preserve">AUXILIAR DE ESCRITORIO TEMPORARIO                                              </v>
          </cell>
          <cell r="C1120" t="str">
            <v>hora</v>
          </cell>
          <cell r="D1120">
            <v>19.53</v>
          </cell>
        </row>
        <row r="1121">
          <cell r="A1121" t="str">
            <v>35.04.11</v>
          </cell>
          <cell r="B1121" t="str">
            <v xml:space="preserve">AUXILIAR DE LABORATORIO TEMPORARIO                                             </v>
          </cell>
          <cell r="C1121" t="str">
            <v>hora</v>
          </cell>
          <cell r="D1121">
            <v>17.38</v>
          </cell>
        </row>
        <row r="1122">
          <cell r="A1122" t="str">
            <v>35.04.12</v>
          </cell>
          <cell r="B1122" t="str">
            <v xml:space="preserve">AUXILIAR DE TOPOGRAFIA TEMPORARIO                                              </v>
          </cell>
          <cell r="C1122" t="str">
            <v>hora</v>
          </cell>
          <cell r="D1122">
            <v>19.61</v>
          </cell>
        </row>
        <row r="1123">
          <cell r="A1123" t="str">
            <v>35.04.13</v>
          </cell>
          <cell r="B1123" t="str">
            <v xml:space="preserve">AUXILIAR TECNICO TEMPORARIO                                                    </v>
          </cell>
          <cell r="C1123" t="str">
            <v>hora</v>
          </cell>
          <cell r="D1123">
            <v>21.69</v>
          </cell>
        </row>
        <row r="1124">
          <cell r="A1124" t="str">
            <v>35.04.14</v>
          </cell>
          <cell r="B1124" t="str">
            <v xml:space="preserve">CHEFE DE ESCRITORIO TEMPORARIO                                                 </v>
          </cell>
          <cell r="C1124" t="str">
            <v>hora</v>
          </cell>
          <cell r="D1124">
            <v>55.03</v>
          </cell>
        </row>
        <row r="1125">
          <cell r="A1125" t="str">
            <v>35.04.17</v>
          </cell>
          <cell r="B1125" t="str">
            <v xml:space="preserve">CONSULTO C TEMPORARIO                                                          </v>
          </cell>
          <cell r="C1125" t="str">
            <v>hora</v>
          </cell>
          <cell r="D1125">
            <v>228.97</v>
          </cell>
        </row>
        <row r="1126">
          <cell r="A1126" t="str">
            <v>35.04.18</v>
          </cell>
          <cell r="B1126" t="str">
            <v xml:space="preserve">CONSULTOR INTERNACIONAL TEMPORARIO                                             </v>
          </cell>
          <cell r="C1126" t="str">
            <v>hora</v>
          </cell>
          <cell r="D1126">
            <v>441.02</v>
          </cell>
        </row>
        <row r="1127">
          <cell r="A1127" t="str">
            <v>35.04.20</v>
          </cell>
          <cell r="B1127" t="str">
            <v xml:space="preserve">COORDENADOR TEMPORARIO                                                         </v>
          </cell>
          <cell r="C1127" t="str">
            <v>hora</v>
          </cell>
          <cell r="D1127">
            <v>168.77</v>
          </cell>
        </row>
        <row r="1128">
          <cell r="A1128" t="str">
            <v>35.04.23</v>
          </cell>
          <cell r="B1128" t="str">
            <v xml:space="preserve">CADISTA / CALCULISTA I TEMPORARIO                                              </v>
          </cell>
          <cell r="C1128" t="str">
            <v>hora</v>
          </cell>
          <cell r="D1128">
            <v>27.83</v>
          </cell>
        </row>
        <row r="1129">
          <cell r="A1129" t="str">
            <v>35.04.24</v>
          </cell>
          <cell r="B1129" t="str">
            <v xml:space="preserve">CADISTA / CALCULISTA II TEMPORARIO                                             </v>
          </cell>
          <cell r="C1129" t="str">
            <v>hora</v>
          </cell>
          <cell r="D1129">
            <v>32.17</v>
          </cell>
        </row>
        <row r="1130">
          <cell r="A1130" t="str">
            <v>35.04.25</v>
          </cell>
          <cell r="B1130" t="str">
            <v xml:space="preserve">CADISTA / CALCULISTA III TEMPORARIO                                            </v>
          </cell>
          <cell r="C1130" t="str">
            <v>hora</v>
          </cell>
          <cell r="D1130">
            <v>36.700000000000003</v>
          </cell>
        </row>
        <row r="1131">
          <cell r="A1131" t="str">
            <v>35.04.26</v>
          </cell>
          <cell r="B1131" t="str">
            <v xml:space="preserve">DIGITADOR TEMPORARIO                                                           </v>
          </cell>
          <cell r="C1131" t="str">
            <v>hora</v>
          </cell>
          <cell r="D1131">
            <v>16.13</v>
          </cell>
        </row>
        <row r="1132">
          <cell r="A1132" t="str">
            <v>35.04.27</v>
          </cell>
          <cell r="B1132" t="str">
            <v xml:space="preserve">ECONOMISTA JUNIOR TEMPORARIO                                                   </v>
          </cell>
          <cell r="C1132" t="str">
            <v>hora</v>
          </cell>
          <cell r="D1132">
            <v>70.569999999999993</v>
          </cell>
        </row>
        <row r="1133">
          <cell r="A1133" t="str">
            <v>35.04.28</v>
          </cell>
          <cell r="B1133" t="str">
            <v xml:space="preserve">ECONOMISTA PLENO TEMPORARIO                                                    </v>
          </cell>
          <cell r="C1133" t="str">
            <v>hora</v>
          </cell>
          <cell r="D1133">
            <v>93.32</v>
          </cell>
        </row>
        <row r="1134">
          <cell r="A1134" t="str">
            <v>35.04.29</v>
          </cell>
          <cell r="B1134" t="str">
            <v xml:space="preserve">ECONOMISTA SENIOR TEMPORARIO                                                   </v>
          </cell>
          <cell r="C1134" t="str">
            <v>hora</v>
          </cell>
          <cell r="D1134">
            <v>117.87</v>
          </cell>
        </row>
        <row r="1135">
          <cell r="A1135" t="str">
            <v>35.04.30</v>
          </cell>
          <cell r="B1135" t="str">
            <v xml:space="preserve">ENGENHEIRO JUNIOR TEMPORARIO                                                   </v>
          </cell>
          <cell r="C1135" t="str">
            <v>hora</v>
          </cell>
          <cell r="D1135">
            <v>90.61</v>
          </cell>
        </row>
        <row r="1136">
          <cell r="A1136" t="str">
            <v>35.04.31</v>
          </cell>
          <cell r="B1136" t="str">
            <v xml:space="preserve">ENGENHEIRO PLENO TEMPORARIO                                                    </v>
          </cell>
          <cell r="C1136" t="str">
            <v>hora</v>
          </cell>
          <cell r="D1136">
            <v>90.25</v>
          </cell>
        </row>
        <row r="1137">
          <cell r="A1137" t="str">
            <v>35.04.32</v>
          </cell>
          <cell r="B1137" t="str">
            <v xml:space="preserve">ENGENHEIRO SENIOR TEMPORARIO                                                   </v>
          </cell>
          <cell r="C1137" t="str">
            <v>hora</v>
          </cell>
          <cell r="D1137">
            <v>98.47</v>
          </cell>
        </row>
        <row r="1138">
          <cell r="A1138" t="str">
            <v>35.04.33</v>
          </cell>
          <cell r="B1138" t="str">
            <v xml:space="preserve">ESPECIALISTA EM TREINAMENTO PLENO TEMPORARIO                                   </v>
          </cell>
          <cell r="C1138" t="str">
            <v>hora</v>
          </cell>
          <cell r="D1138">
            <v>57.04</v>
          </cell>
        </row>
        <row r="1139">
          <cell r="A1139" t="str">
            <v>35.04.34</v>
          </cell>
          <cell r="B1139" t="str">
            <v xml:space="preserve">ESPECIALISTA EM TREINAMENTO SENIOR TEMPORARIO                                  </v>
          </cell>
          <cell r="C1139" t="str">
            <v>hora</v>
          </cell>
          <cell r="D1139">
            <v>67.7</v>
          </cell>
        </row>
        <row r="1140">
          <cell r="A1140" t="str">
            <v>35.04.35</v>
          </cell>
          <cell r="B1140" t="str">
            <v xml:space="preserve">FISCAL DE OBRA TEMPORARIO                                                      </v>
          </cell>
          <cell r="C1140" t="str">
            <v>hora</v>
          </cell>
          <cell r="D1140">
            <v>35.51</v>
          </cell>
        </row>
        <row r="1141">
          <cell r="A1141" t="str">
            <v>35.04.36</v>
          </cell>
          <cell r="B1141" t="str">
            <v xml:space="preserve">GEOLOGO JUNIOR TEMPORARIO                                                      </v>
          </cell>
          <cell r="C1141" t="str">
            <v>hora</v>
          </cell>
          <cell r="D1141">
            <v>64.83</v>
          </cell>
        </row>
        <row r="1142">
          <cell r="A1142" t="str">
            <v>35.04.37</v>
          </cell>
          <cell r="B1142" t="str">
            <v xml:space="preserve">GEOLOGO PLENO TEMPORARIO                                                       </v>
          </cell>
          <cell r="C1142" t="str">
            <v>hora</v>
          </cell>
          <cell r="D1142">
            <v>85</v>
          </cell>
        </row>
        <row r="1143">
          <cell r="A1143" t="str">
            <v>35.04.38</v>
          </cell>
          <cell r="B1143" t="str">
            <v xml:space="preserve">GEOLOGO SENIOR TEMPORARIO                                                      </v>
          </cell>
          <cell r="C1143" t="str">
            <v>hora</v>
          </cell>
          <cell r="D1143">
            <v>112.32</v>
          </cell>
        </row>
        <row r="1144">
          <cell r="A1144" t="str">
            <v>35.04.39</v>
          </cell>
          <cell r="B1144" t="str">
            <v xml:space="preserve">LABORATORISTA TEMPORARIO                                                       </v>
          </cell>
          <cell r="C1144" t="str">
            <v>hora</v>
          </cell>
          <cell r="D1144">
            <v>37.17</v>
          </cell>
        </row>
        <row r="1145">
          <cell r="A1145" t="str">
            <v>35.04.40</v>
          </cell>
          <cell r="B1145" t="str">
            <v xml:space="preserve">MENSAGEIRO TEMPORARIO                                                          </v>
          </cell>
          <cell r="C1145" t="str">
            <v>hora</v>
          </cell>
          <cell r="D1145">
            <v>20.8</v>
          </cell>
        </row>
        <row r="1146">
          <cell r="A1146" t="str">
            <v>35.04.41</v>
          </cell>
          <cell r="B1146" t="str">
            <v xml:space="preserve">MOTORISTA TEMPORARIO                                                           </v>
          </cell>
          <cell r="C1146" t="str">
            <v>hora</v>
          </cell>
          <cell r="D1146">
            <v>24.18</v>
          </cell>
        </row>
        <row r="1147">
          <cell r="A1147" t="str">
            <v>35.04.42</v>
          </cell>
          <cell r="B1147" t="str">
            <v xml:space="preserve">NIVELADOR TEMPORARIO                                                           </v>
          </cell>
          <cell r="C1147" t="str">
            <v>hora</v>
          </cell>
          <cell r="D1147">
            <v>24.64</v>
          </cell>
        </row>
        <row r="1148">
          <cell r="A1148" t="str">
            <v>35.04.43</v>
          </cell>
          <cell r="B1148" t="str">
            <v xml:space="preserve">PROGRAMADOR DE COMPUTADOR JUNIOR TEMPORARIO                                    </v>
          </cell>
          <cell r="C1148" t="str">
            <v>hora</v>
          </cell>
          <cell r="D1148">
            <v>33.03</v>
          </cell>
        </row>
        <row r="1149">
          <cell r="A1149" t="str">
            <v>35.04.44</v>
          </cell>
          <cell r="B1149" t="str">
            <v xml:space="preserve">PROGRAMADOR DE COMPUTADOR PLENO TEMPORARIO                                     </v>
          </cell>
          <cell r="C1149" t="str">
            <v>hora</v>
          </cell>
          <cell r="D1149">
            <v>50.84</v>
          </cell>
        </row>
        <row r="1150">
          <cell r="A1150" t="str">
            <v>35.04.45</v>
          </cell>
          <cell r="B1150" t="str">
            <v xml:space="preserve">PROGRAMADOR DE COMPUTADOR SENIOR TEMPORARIO                                    </v>
          </cell>
          <cell r="C1150" t="str">
            <v>hora</v>
          </cell>
          <cell r="D1150">
            <v>60.14</v>
          </cell>
        </row>
        <row r="1151">
          <cell r="A1151" t="str">
            <v>35.04.46</v>
          </cell>
          <cell r="B1151" t="str">
            <v xml:space="preserve">PROJETISTA A / ASSISTENTE TECNICO I TEMPORARIO                                 </v>
          </cell>
          <cell r="C1151" t="str">
            <v>hora</v>
          </cell>
          <cell r="D1151">
            <v>40.78</v>
          </cell>
        </row>
        <row r="1152">
          <cell r="A1152" t="str">
            <v>35.04.47</v>
          </cell>
          <cell r="B1152" t="str">
            <v xml:space="preserve">PROJETISTA B / ASSISTENTE TECNICO II TEMPORARIO                                </v>
          </cell>
          <cell r="C1152" t="str">
            <v>hora</v>
          </cell>
          <cell r="D1152">
            <v>82.49</v>
          </cell>
        </row>
        <row r="1153">
          <cell r="A1153" t="str">
            <v>35.04.48</v>
          </cell>
          <cell r="B1153" t="str">
            <v xml:space="preserve">PROJETISTA C / ASSISTENTE TECNICO III TEMPORARIO                               </v>
          </cell>
          <cell r="C1153" t="str">
            <v>hora</v>
          </cell>
          <cell r="D1153">
            <v>83.63</v>
          </cell>
        </row>
        <row r="1154">
          <cell r="A1154" t="str">
            <v>35.04.49</v>
          </cell>
          <cell r="B1154" t="str">
            <v xml:space="preserve">SECCIONISTA TEMPORARIO                                                         </v>
          </cell>
          <cell r="C1154" t="str">
            <v>hora</v>
          </cell>
          <cell r="D1154">
            <v>37.840000000000003</v>
          </cell>
        </row>
        <row r="1155">
          <cell r="A1155" t="str">
            <v>35.04.50</v>
          </cell>
          <cell r="B1155" t="str">
            <v xml:space="preserve">SECRETARIA TEMPORARIO                                                          </v>
          </cell>
          <cell r="C1155" t="str">
            <v>hora</v>
          </cell>
          <cell r="D1155">
            <v>58.34</v>
          </cell>
        </row>
        <row r="1156">
          <cell r="A1156" t="str">
            <v>35.04.51</v>
          </cell>
          <cell r="B1156" t="str">
            <v xml:space="preserve">TOPOGRAFO TEMPORARIO                                                           </v>
          </cell>
          <cell r="C1156" t="str">
            <v>hora</v>
          </cell>
          <cell r="D1156">
            <v>53.36</v>
          </cell>
        </row>
        <row r="1157">
          <cell r="A1157" t="str">
            <v>37.01.01</v>
          </cell>
          <cell r="B1157" t="str">
            <v xml:space="preserve">REPARO TOTAL DE CERCA                                                          </v>
          </cell>
          <cell r="C1157" t="str">
            <v>m</v>
          </cell>
          <cell r="D1157">
            <v>67.44</v>
          </cell>
        </row>
        <row r="1158">
          <cell r="A1158" t="str">
            <v>37.01.02</v>
          </cell>
          <cell r="B1158" t="str">
            <v xml:space="preserve">REPARO PARCIAL DE CERCA - MOURAO                                               </v>
          </cell>
          <cell r="C1158" t="str">
            <v>m</v>
          </cell>
          <cell r="D1158">
            <v>53.95</v>
          </cell>
        </row>
        <row r="1159">
          <cell r="A1159" t="str">
            <v>37.01.03</v>
          </cell>
          <cell r="B1159" t="str">
            <v xml:space="preserve">REPARO PARCIAL DE CERCA-ARAME                                                  </v>
          </cell>
          <cell r="C1159" t="str">
            <v>m</v>
          </cell>
          <cell r="D1159">
            <v>7.77</v>
          </cell>
        </row>
        <row r="1160">
          <cell r="A1160" t="str">
            <v>37.01.04</v>
          </cell>
          <cell r="B1160" t="str">
            <v xml:space="preserve">LIMPEZA DE DRENAGEM DA PLATAFORMA                                              </v>
          </cell>
          <cell r="C1160" t="str">
            <v>m</v>
          </cell>
          <cell r="D1160">
            <v>2</v>
          </cell>
        </row>
        <row r="1161">
          <cell r="A1161" t="str">
            <v>37.01.05</v>
          </cell>
          <cell r="B1161" t="str">
            <v xml:space="preserve">LIMPEZA DE DRENAGEM FORA DA PLATAFORMA                                         </v>
          </cell>
          <cell r="C1161" t="str">
            <v>m</v>
          </cell>
          <cell r="D1161">
            <v>2.4</v>
          </cell>
        </row>
        <row r="1162">
          <cell r="A1162" t="str">
            <v>37.01.06</v>
          </cell>
          <cell r="B1162" t="str">
            <v xml:space="preserve">LIMPEZA DE BUEIROS DIAMETRO D&lt;=0,60M                                           </v>
          </cell>
          <cell r="C1162" t="str">
            <v>m</v>
          </cell>
          <cell r="D1162">
            <v>71.55</v>
          </cell>
        </row>
        <row r="1163">
          <cell r="A1163" t="str">
            <v>37.01.07</v>
          </cell>
          <cell r="B1163" t="str">
            <v xml:space="preserve">LIMPEZA DE BUEIROS DIAMETRO 0,6&lt;D&lt;=0,8M                                        </v>
          </cell>
          <cell r="C1163" t="str">
            <v>m</v>
          </cell>
          <cell r="D1163">
            <v>90.59</v>
          </cell>
        </row>
        <row r="1164">
          <cell r="A1164" t="str">
            <v>37.01.08</v>
          </cell>
          <cell r="B1164" t="str">
            <v xml:space="preserve">LIMPEZA DE BUEIROS DIAMETRO 0,8 &lt; D &lt;=1,0M                                     </v>
          </cell>
          <cell r="C1164" t="str">
            <v>m</v>
          </cell>
          <cell r="D1164">
            <v>94.45</v>
          </cell>
        </row>
        <row r="1165">
          <cell r="A1165" t="str">
            <v>37.01.09</v>
          </cell>
          <cell r="B1165" t="str">
            <v xml:space="preserve">LIMPEZA DE BUEIROS DIAMETRO 1,0&lt;D&lt;=1,20M                                       </v>
          </cell>
          <cell r="C1165" t="str">
            <v>m</v>
          </cell>
          <cell r="D1165">
            <v>100.53</v>
          </cell>
        </row>
        <row r="1166">
          <cell r="A1166" t="str">
            <v>37.01.10</v>
          </cell>
          <cell r="B1166" t="str">
            <v xml:space="preserve">LIMPEZA DE BUEIROS 1,20&lt;D&lt;=1,50M                                               </v>
          </cell>
          <cell r="C1166" t="str">
            <v>m</v>
          </cell>
          <cell r="D1166">
            <v>106.13</v>
          </cell>
        </row>
        <row r="1167">
          <cell r="A1167" t="str">
            <v>37.01.11</v>
          </cell>
          <cell r="B1167" t="str">
            <v xml:space="preserve">LIMPEZA DE GALERIA                                                             </v>
          </cell>
          <cell r="C1167" t="str">
            <v>m</v>
          </cell>
          <cell r="D1167">
            <v>93.51</v>
          </cell>
        </row>
        <row r="1168">
          <cell r="A1168" t="str">
            <v>37.01.12</v>
          </cell>
          <cell r="B1168" t="str">
            <v xml:space="preserve">REPARO DRENAGEM SUPERFICIAL DE CONCRETO                                        </v>
          </cell>
          <cell r="C1168" t="str">
            <v>m3</v>
          </cell>
          <cell r="D1168">
            <v>1794.82</v>
          </cell>
        </row>
        <row r="1169">
          <cell r="A1169" t="str">
            <v>37.01.13</v>
          </cell>
          <cell r="B1169" t="str">
            <v xml:space="preserve">DEMOLICAO OBRAS DE CONCRETO SIMPLES                                            </v>
          </cell>
          <cell r="C1169" t="str">
            <v>m3</v>
          </cell>
          <cell r="D1169">
            <v>329.1</v>
          </cell>
        </row>
        <row r="1170">
          <cell r="A1170" t="str">
            <v>37.01.14</v>
          </cell>
          <cell r="B1170" t="str">
            <v xml:space="preserve">DEMOLICAO OBRAS DE CONCRETO ARMADO                                             </v>
          </cell>
          <cell r="C1170" t="str">
            <v>m3</v>
          </cell>
          <cell r="D1170">
            <v>613.11</v>
          </cell>
        </row>
        <row r="1171">
          <cell r="A1171" t="str">
            <v>37.01.15</v>
          </cell>
          <cell r="B1171" t="str">
            <v xml:space="preserve">DEMOLICAO E RETIRADA DE GUARDA-CORPO                                           </v>
          </cell>
          <cell r="C1171" t="str">
            <v>m3</v>
          </cell>
          <cell r="D1171">
            <v>563.08000000000004</v>
          </cell>
        </row>
        <row r="1172">
          <cell r="A1172" t="str">
            <v>37.01.16</v>
          </cell>
          <cell r="B1172" t="str">
            <v xml:space="preserve">LIMPEZA DE PLACA                                                               </v>
          </cell>
          <cell r="C1172" t="str">
            <v>m2</v>
          </cell>
          <cell r="D1172">
            <v>15.31</v>
          </cell>
        </row>
        <row r="1173">
          <cell r="A1173" t="str">
            <v>37.01.17</v>
          </cell>
          <cell r="B1173" t="str">
            <v xml:space="preserve">LIMPEZA TACHA REFLETIVA MONO/BIDIREC                                           </v>
          </cell>
          <cell r="C1173" t="str">
            <v>un</v>
          </cell>
          <cell r="D1173">
            <v>3.89</v>
          </cell>
        </row>
        <row r="1174">
          <cell r="A1174" t="str">
            <v>37.01.18</v>
          </cell>
          <cell r="B1174" t="str">
            <v xml:space="preserve">PINTURA DE CAIACAO 2 DEMAOS                                                    </v>
          </cell>
          <cell r="C1174" t="str">
            <v>m2</v>
          </cell>
          <cell r="D1174">
            <v>32.909999999999997</v>
          </cell>
        </row>
        <row r="1175">
          <cell r="A1175" t="str">
            <v>37.01.19</v>
          </cell>
          <cell r="B1175" t="str">
            <v xml:space="preserve">LIMPEZA SUPERFICIAL CONCRETO                                                   </v>
          </cell>
          <cell r="C1175" t="str">
            <v>m2</v>
          </cell>
          <cell r="D1175">
            <v>13.35</v>
          </cell>
        </row>
        <row r="1176">
          <cell r="A1176" t="str">
            <v>37.01.20</v>
          </cell>
          <cell r="B1176" t="str">
            <v xml:space="preserve">ALVENARIA DE 1 TIJOLO                                                          </v>
          </cell>
          <cell r="C1176" t="str">
            <v>m3</v>
          </cell>
          <cell r="D1176">
            <v>1497.33</v>
          </cell>
        </row>
        <row r="1177">
          <cell r="A1177" t="str">
            <v>37.01.21</v>
          </cell>
          <cell r="B1177" t="str">
            <v xml:space="preserve">RECOLHIMENTO DE ANIMAIS                                                        </v>
          </cell>
          <cell r="C1177" t="str">
            <v>equipe.hor</v>
          </cell>
          <cell r="D1177">
            <v>158</v>
          </cell>
        </row>
        <row r="1178">
          <cell r="A1178" t="str">
            <v>37.01.22</v>
          </cell>
          <cell r="B1178" t="str">
            <v xml:space="preserve">EQUIPE PARA SERVICOS CONSERVACAO                                               </v>
          </cell>
          <cell r="C1178" t="str">
            <v>equip/dia</v>
          </cell>
          <cell r="D1178">
            <v>2465.6999999999998</v>
          </cell>
        </row>
        <row r="1179">
          <cell r="A1179" t="str">
            <v>37.01.23</v>
          </cell>
          <cell r="B1179" t="str">
            <v xml:space="preserve">TRANSPORTE DE PESSOAL                                                          </v>
          </cell>
          <cell r="C1179" t="str">
            <v>km</v>
          </cell>
          <cell r="D1179">
            <v>1.96</v>
          </cell>
        </row>
        <row r="1180">
          <cell r="A1180" t="str">
            <v>37.01.24</v>
          </cell>
          <cell r="B1180" t="str">
            <v xml:space="preserve">PINTURA LATEX ACRILICA                                                         </v>
          </cell>
          <cell r="C1180" t="str">
            <v>m2</v>
          </cell>
          <cell r="D1180">
            <v>47.94</v>
          </cell>
        </row>
        <row r="1181">
          <cell r="A1181" t="str">
            <v>37.02.01</v>
          </cell>
          <cell r="B1181" t="str">
            <v xml:space="preserve">REPOSICAO DE REVEST.PRIMARIO NA PISTA                                          </v>
          </cell>
          <cell r="C1181" t="str">
            <v>m3</v>
          </cell>
          <cell r="D1181">
            <v>169.46</v>
          </cell>
        </row>
        <row r="1182">
          <cell r="A1182" t="str">
            <v>37.02.02</v>
          </cell>
          <cell r="B1182" t="str">
            <v xml:space="preserve">REPOSICAO REVEST.PRIMARIO ACOSTAMENTO                                          </v>
          </cell>
          <cell r="C1182" t="str">
            <v>m3</v>
          </cell>
          <cell r="D1182">
            <v>169.46</v>
          </cell>
        </row>
        <row r="1183">
          <cell r="A1183" t="str">
            <v>37.02.03</v>
          </cell>
          <cell r="B1183" t="str">
            <v xml:space="preserve">RECONFORMACAO DE PLATAFORMA                                                    </v>
          </cell>
          <cell r="C1183" t="str">
            <v>km</v>
          </cell>
          <cell r="D1183">
            <v>706.95</v>
          </cell>
        </row>
        <row r="1184">
          <cell r="A1184" t="str">
            <v>37.02.04</v>
          </cell>
          <cell r="B1184" t="str">
            <v xml:space="preserve">RECONFORMACAO DE ACOSTAMENTO                                                   </v>
          </cell>
          <cell r="C1184" t="str">
            <v>km</v>
          </cell>
          <cell r="D1184">
            <v>245.26</v>
          </cell>
        </row>
        <row r="1185">
          <cell r="A1185" t="str">
            <v>37.02.05</v>
          </cell>
          <cell r="B1185" t="str">
            <v xml:space="preserve">RECOMPOSICAO MANUAL DE ATERRO                                                  </v>
          </cell>
          <cell r="C1185" t="str">
            <v>m3</v>
          </cell>
          <cell r="D1185">
            <v>126.87</v>
          </cell>
        </row>
        <row r="1186">
          <cell r="A1186" t="str">
            <v>37.02.06</v>
          </cell>
          <cell r="B1186" t="str">
            <v xml:space="preserve">RECOMPOSICAO MECANICA DE ATERRO                                                </v>
          </cell>
          <cell r="C1186" t="str">
            <v>m3</v>
          </cell>
          <cell r="D1186">
            <v>40.770000000000003</v>
          </cell>
        </row>
        <row r="1187">
          <cell r="A1187" t="str">
            <v>37.02.07</v>
          </cell>
          <cell r="B1187" t="str">
            <v xml:space="preserve">REMOCAO MANUAL DE BARREIRA                                                     </v>
          </cell>
          <cell r="C1187" t="str">
            <v>m3</v>
          </cell>
          <cell r="D1187">
            <v>79.88</v>
          </cell>
        </row>
        <row r="1188">
          <cell r="A1188" t="str">
            <v>37.02.08</v>
          </cell>
          <cell r="B1188" t="str">
            <v xml:space="preserve">REMOCAO MECANICA DE BARREIRA                                                   </v>
          </cell>
          <cell r="C1188" t="str">
            <v>m3</v>
          </cell>
          <cell r="D1188">
            <v>48.74</v>
          </cell>
        </row>
        <row r="1189">
          <cell r="A1189" t="str">
            <v>37.02.10</v>
          </cell>
          <cell r="B1189" t="str">
            <v xml:space="preserve">RETALUDAMENTO MECANICO 1A/2A CAT.                                              </v>
          </cell>
          <cell r="C1189" t="str">
            <v>m3</v>
          </cell>
          <cell r="D1189">
            <v>100.86</v>
          </cell>
        </row>
        <row r="1190">
          <cell r="A1190" t="str">
            <v>37.02.11</v>
          </cell>
          <cell r="B1190" t="str">
            <v xml:space="preserve">DEST.ARV.COM PERIMETRO MAIOR QUE 78CM                                          </v>
          </cell>
          <cell r="C1190" t="str">
            <v>un</v>
          </cell>
          <cell r="D1190">
            <v>32.93</v>
          </cell>
        </row>
        <row r="1191">
          <cell r="A1191" t="str">
            <v>37.02.12</v>
          </cell>
          <cell r="B1191" t="str">
            <v xml:space="preserve">LIMP.TERRENO C/DEST.ARV.PERIMETRO&lt;=78                                          </v>
          </cell>
          <cell r="C1191" t="str">
            <v>m2</v>
          </cell>
          <cell r="D1191">
            <v>1.08</v>
          </cell>
        </row>
        <row r="1192">
          <cell r="A1192" t="str">
            <v>37.02.13</v>
          </cell>
          <cell r="B1192" t="str">
            <v xml:space="preserve">LIMP.TERRENO S/DESTOCAMENTO DE ARVORE                                          </v>
          </cell>
          <cell r="C1192" t="str">
            <v>m2</v>
          </cell>
          <cell r="D1192">
            <v>0.63</v>
          </cell>
        </row>
        <row r="1193">
          <cell r="A1193" t="str">
            <v>37.02.18</v>
          </cell>
          <cell r="B1193" t="str">
            <v xml:space="preserve">ESCAV.CARGA MATERIAL 2A.CAT.C/EXPLOSIVO                                        </v>
          </cell>
          <cell r="C1193" t="str">
            <v>m3</v>
          </cell>
          <cell r="D1193">
            <v>39.130000000000003</v>
          </cell>
        </row>
        <row r="1194">
          <cell r="A1194" t="str">
            <v>37.02.19</v>
          </cell>
          <cell r="B1194" t="str">
            <v xml:space="preserve">ESCAVACAO E CARGA MATERIAL DE 3A.CAT.                                          </v>
          </cell>
          <cell r="C1194" t="str">
            <v>m3</v>
          </cell>
          <cell r="D1194">
            <v>62.47</v>
          </cell>
        </row>
        <row r="1195">
          <cell r="A1195" t="str">
            <v>37.02.20</v>
          </cell>
          <cell r="B1195" t="str">
            <v xml:space="preserve">COMPACTACAO ATERRO MAIOR/IGUAL 95%PS                                           </v>
          </cell>
          <cell r="C1195" t="str">
            <v>m3</v>
          </cell>
          <cell r="D1195">
            <v>6.2</v>
          </cell>
        </row>
        <row r="1196">
          <cell r="A1196" t="str">
            <v>37.02.21</v>
          </cell>
          <cell r="B1196" t="str">
            <v xml:space="preserve">TRANSPORTE DE 1A/2A. CATEGORIA ATE 1KM                                         </v>
          </cell>
          <cell r="C1196" t="str">
            <v>m3*km</v>
          </cell>
          <cell r="D1196">
            <v>8.92</v>
          </cell>
        </row>
        <row r="1197">
          <cell r="A1197" t="str">
            <v>37.02.22</v>
          </cell>
          <cell r="B1197" t="str">
            <v xml:space="preserve">TRANSPORTE DE 1A/2A. CATEGORIA ATE 2KM                                         </v>
          </cell>
          <cell r="C1197" t="str">
            <v>m3*km</v>
          </cell>
          <cell r="D1197">
            <v>5.25</v>
          </cell>
        </row>
        <row r="1198">
          <cell r="A1198" t="str">
            <v>37.02.23</v>
          </cell>
          <cell r="B1198" t="str">
            <v xml:space="preserve">TRANSPORTE DE 1A/2A. CATEGORIA ATE 5KM                                         </v>
          </cell>
          <cell r="C1198" t="str">
            <v>m3*km</v>
          </cell>
          <cell r="D1198">
            <v>4.08</v>
          </cell>
        </row>
        <row r="1199">
          <cell r="A1199" t="str">
            <v>37.02.24</v>
          </cell>
          <cell r="B1199" t="str">
            <v xml:space="preserve">TRANSPORTE DE 1A/2A. CATEGORIA ATE 10KM                                        </v>
          </cell>
          <cell r="C1199" t="str">
            <v>m3*km</v>
          </cell>
          <cell r="D1199">
            <v>3.41</v>
          </cell>
        </row>
        <row r="1200">
          <cell r="A1200" t="str">
            <v>37.02.25</v>
          </cell>
          <cell r="B1200" t="str">
            <v xml:space="preserve">TRANSPORTE DE 1A/2A. CATEGORIA ATE 15KM                                        </v>
          </cell>
          <cell r="C1200" t="str">
            <v>m3*km</v>
          </cell>
          <cell r="D1200">
            <v>3.01</v>
          </cell>
        </row>
        <row r="1201">
          <cell r="A1201" t="str">
            <v>37.02.26</v>
          </cell>
          <cell r="B1201" t="str">
            <v xml:space="preserve">TRANSPORTE DE 1A/2A. CATEGORIA ALEM 15KM                                       </v>
          </cell>
          <cell r="C1201" t="str">
            <v>m3*km</v>
          </cell>
          <cell r="D1201">
            <v>2.37</v>
          </cell>
        </row>
        <row r="1202">
          <cell r="A1202" t="str">
            <v>37.02.27</v>
          </cell>
          <cell r="B1202" t="str">
            <v xml:space="preserve">REVESTIMENTO PRIMARIO                                                          </v>
          </cell>
          <cell r="C1202" t="str">
            <v>m3</v>
          </cell>
          <cell r="D1202">
            <v>169.46</v>
          </cell>
        </row>
        <row r="1203">
          <cell r="A1203" t="str">
            <v>37.03.01</v>
          </cell>
          <cell r="B1203" t="str">
            <v xml:space="preserve">REMENDO PRE-MISTURADO A QUENTE                                                 </v>
          </cell>
          <cell r="C1203" t="str">
            <v>m3</v>
          </cell>
          <cell r="D1203">
            <v>2926.02</v>
          </cell>
        </row>
        <row r="1204">
          <cell r="A1204" t="str">
            <v>37.03.02</v>
          </cell>
          <cell r="B1204" t="str">
            <v xml:space="preserve">REMENDO PRE-MISTURADO A FRIO                                                   </v>
          </cell>
          <cell r="C1204" t="str">
            <v>m3</v>
          </cell>
          <cell r="D1204">
            <v>2657.01</v>
          </cell>
        </row>
        <row r="1205">
          <cell r="A1205" t="str">
            <v>37.03.03</v>
          </cell>
          <cell r="B1205" t="str">
            <v xml:space="preserve">REPARO EMERGENCIAL DE PAV.-TAPA BURACO                                         </v>
          </cell>
          <cell r="C1205" t="str">
            <v>m3</v>
          </cell>
          <cell r="D1205">
            <v>1967.32</v>
          </cell>
        </row>
        <row r="1206">
          <cell r="A1206" t="str">
            <v>37.03.03.01</v>
          </cell>
          <cell r="B1206" t="str">
            <v xml:space="preserve">REPARO EMERGENCIAL DE PAV.-TAPA BURACO COM CBUQ E EQUIP. C/ SILO MOVEL TERMICO </v>
          </cell>
          <cell r="C1206" t="str">
            <v>m3</v>
          </cell>
          <cell r="D1206">
            <v>2371.3000000000002</v>
          </cell>
        </row>
        <row r="1207">
          <cell r="A1207" t="str">
            <v>37.03.04</v>
          </cell>
          <cell r="B1207" t="str">
            <v xml:space="preserve">REPARO DE BASE BRITA GRADUADA                                                  </v>
          </cell>
          <cell r="C1207" t="str">
            <v>m3</v>
          </cell>
          <cell r="D1207">
            <v>641.35</v>
          </cell>
        </row>
        <row r="1208">
          <cell r="A1208" t="str">
            <v>37.03.05.02</v>
          </cell>
          <cell r="B1208" t="str">
            <v xml:space="preserve">SELAGEM DE TRINCA COM MASTIQUE ASFALTICO                                       </v>
          </cell>
          <cell r="C1208" t="str">
            <v>litro</v>
          </cell>
          <cell r="D1208">
            <v>44.74</v>
          </cell>
        </row>
        <row r="1209">
          <cell r="A1209" t="str">
            <v>37.03.06</v>
          </cell>
          <cell r="B1209" t="str">
            <v xml:space="preserve">REPARO DE CONCRETO PORTLAND                                                    </v>
          </cell>
          <cell r="C1209" t="str">
            <v>m3</v>
          </cell>
          <cell r="D1209">
            <v>813.9</v>
          </cell>
        </row>
        <row r="1210">
          <cell r="A1210" t="str">
            <v>37.03.07</v>
          </cell>
          <cell r="B1210" t="str">
            <v xml:space="preserve">ESCAVACAO P/ REFORCO DE SUB-LEITO                                              </v>
          </cell>
          <cell r="C1210" t="str">
            <v>m3</v>
          </cell>
          <cell r="D1210">
            <v>11.98</v>
          </cell>
        </row>
        <row r="1211">
          <cell r="A1211" t="str">
            <v>37.03.08</v>
          </cell>
          <cell r="B1211" t="str">
            <v xml:space="preserve">COMPACTACAO PARA REFORCO DE SUB-LEITO                                          </v>
          </cell>
          <cell r="C1211" t="str">
            <v>m3</v>
          </cell>
          <cell r="D1211">
            <v>10.58</v>
          </cell>
        </row>
        <row r="1212">
          <cell r="A1212" t="str">
            <v>37.03.09</v>
          </cell>
          <cell r="B1212" t="str">
            <v xml:space="preserve">PREPARO E MELHORAMENTO SUB-LEITO                                               </v>
          </cell>
          <cell r="C1212" t="str">
            <v>m2</v>
          </cell>
          <cell r="D1212">
            <v>2.58</v>
          </cell>
        </row>
        <row r="1213">
          <cell r="A1213" t="str">
            <v>37.03.10</v>
          </cell>
          <cell r="B1213" t="str">
            <v xml:space="preserve">SUB-BASE OU BASE BRITA GRAD.SIMPLES                                            </v>
          </cell>
          <cell r="C1213" t="str">
            <v>m3</v>
          </cell>
          <cell r="D1213">
            <v>272.42</v>
          </cell>
        </row>
        <row r="1214">
          <cell r="A1214" t="str">
            <v>37.03.11</v>
          </cell>
          <cell r="B1214" t="str">
            <v xml:space="preserve">IMPRIMADURA BET.IMPERMEABILIZANTE                                              </v>
          </cell>
          <cell r="C1214" t="str">
            <v>m2</v>
          </cell>
          <cell r="D1214">
            <v>11.93</v>
          </cell>
        </row>
        <row r="1215">
          <cell r="A1215" t="str">
            <v>37.03.12</v>
          </cell>
          <cell r="B1215" t="str">
            <v xml:space="preserve">IMPRIMADURA BETUMINOSA LIGANTE                                                 </v>
          </cell>
          <cell r="C1215" t="str">
            <v>m2</v>
          </cell>
          <cell r="D1215">
            <v>4.6500000000000004</v>
          </cell>
        </row>
        <row r="1216">
          <cell r="A1216" t="str">
            <v>37.03.13</v>
          </cell>
          <cell r="B1216" t="str">
            <v xml:space="preserve">TRATAMENTO SUPERF.C/LAMA ASFALTICA                                             </v>
          </cell>
          <cell r="C1216" t="str">
            <v>m2</v>
          </cell>
          <cell r="D1216">
            <v>13.59</v>
          </cell>
        </row>
        <row r="1217">
          <cell r="A1217" t="str">
            <v>37.03.14</v>
          </cell>
          <cell r="B1217" t="str">
            <v xml:space="preserve">CAMADA DE LAMA ASFALTICA GROSSA                                                </v>
          </cell>
          <cell r="C1217" t="str">
            <v>m2</v>
          </cell>
          <cell r="D1217">
            <v>16.850000000000001</v>
          </cell>
        </row>
        <row r="1218">
          <cell r="A1218" t="str">
            <v>37.03.15</v>
          </cell>
          <cell r="B1218" t="str">
            <v xml:space="preserve">CAMADA DE ROLAMENTO CBUQ - PANOS S/DOP                                         </v>
          </cell>
          <cell r="C1218" t="str">
            <v>m3</v>
          </cell>
          <cell r="D1218">
            <v>1733.99</v>
          </cell>
        </row>
        <row r="1219">
          <cell r="A1219" t="str">
            <v>37.03.16</v>
          </cell>
          <cell r="B1219" t="str">
            <v xml:space="preserve">CAM.BASE/REGULARIZACAO DE PMF                                                  </v>
          </cell>
          <cell r="C1219" t="str">
            <v>m3</v>
          </cell>
          <cell r="D1219">
            <v>1229.9100000000001</v>
          </cell>
        </row>
        <row r="1220">
          <cell r="A1220" t="str">
            <v>37.03.17</v>
          </cell>
          <cell r="B1220" t="str">
            <v xml:space="preserve">CAPA SELANTE BETUMINOSA                                                        </v>
          </cell>
          <cell r="C1220" t="str">
            <v>m2</v>
          </cell>
          <cell r="D1220">
            <v>8.11</v>
          </cell>
        </row>
        <row r="1221">
          <cell r="A1221" t="str">
            <v>37.03.18</v>
          </cell>
          <cell r="B1221" t="str">
            <v xml:space="preserve">FRESAGEM PAVIMENTO                                                             </v>
          </cell>
          <cell r="C1221" t="str">
            <v>m3</v>
          </cell>
          <cell r="D1221">
            <v>337.76</v>
          </cell>
        </row>
        <row r="1222">
          <cell r="A1222" t="str">
            <v>37.03.19</v>
          </cell>
          <cell r="B1222" t="str">
            <v xml:space="preserve">IMPRIMADURA BET. AUXILIAR DE LIGACAO                                           </v>
          </cell>
          <cell r="C1222" t="str">
            <v>m2</v>
          </cell>
          <cell r="D1222">
            <v>2.4900000000000002</v>
          </cell>
        </row>
        <row r="1223">
          <cell r="A1223" t="str">
            <v>37.03.20</v>
          </cell>
          <cell r="B1223" t="str">
            <v xml:space="preserve">REMOCAO CAMADA DE ROLAMENTO                                                    </v>
          </cell>
          <cell r="C1223" t="str">
            <v>m3</v>
          </cell>
          <cell r="D1223">
            <v>66.91</v>
          </cell>
        </row>
        <row r="1224">
          <cell r="A1224" t="str">
            <v>37.03.21</v>
          </cell>
          <cell r="B1224" t="str">
            <v xml:space="preserve">TRATAMENTO SUPERFICIAL DUPLO                                                   </v>
          </cell>
          <cell r="C1224" t="str">
            <v>m3</v>
          </cell>
          <cell r="D1224">
            <v>1010.02</v>
          </cell>
        </row>
        <row r="1225">
          <cell r="A1225" t="str">
            <v>37.03.22</v>
          </cell>
          <cell r="B1225" t="str">
            <v xml:space="preserve">TRATAMENTO SUPERFICIAL TRIPLO                                                  </v>
          </cell>
          <cell r="C1225" t="str">
            <v>m3</v>
          </cell>
          <cell r="D1225">
            <v>1286.6300000000001</v>
          </cell>
        </row>
        <row r="1226">
          <cell r="A1226" t="str">
            <v>37.03.23</v>
          </cell>
          <cell r="B1226" t="str">
            <v xml:space="preserve">TRANSPORTE DE SOLO CIMENTO ATE 5 KM                                            </v>
          </cell>
          <cell r="C1226" t="str">
            <v>m3*km</v>
          </cell>
          <cell r="D1226">
            <v>5.3</v>
          </cell>
        </row>
        <row r="1227">
          <cell r="A1227" t="str">
            <v>37.03.24</v>
          </cell>
          <cell r="B1227" t="str">
            <v xml:space="preserve">SUB-BASE OU BASE SOLO CIM. 7% - PULV.                                          </v>
          </cell>
          <cell r="C1227" t="str">
            <v>m3</v>
          </cell>
          <cell r="D1227">
            <v>144.56</v>
          </cell>
        </row>
        <row r="1228">
          <cell r="A1228" t="str">
            <v>37.03.25</v>
          </cell>
          <cell r="B1228" t="str">
            <v xml:space="preserve">SUB-BASE OU BASE SOLO CIM. 10% - PULV.                                         </v>
          </cell>
          <cell r="C1228" t="str">
            <v>m3</v>
          </cell>
          <cell r="D1228">
            <v>186.32</v>
          </cell>
        </row>
        <row r="1229">
          <cell r="A1229" t="str">
            <v>37.03.26</v>
          </cell>
          <cell r="B1229" t="str">
            <v xml:space="preserve">RECICLAGEM PAVIMENTO IN LOCO                                                   </v>
          </cell>
          <cell r="C1229" t="str">
            <v>m3</v>
          </cell>
          <cell r="D1229">
            <v>524.5</v>
          </cell>
        </row>
        <row r="1230">
          <cell r="A1230" t="str">
            <v>37.04.01</v>
          </cell>
          <cell r="B1230" t="str">
            <v xml:space="preserve">REPARO DE GUARDA CORPO METALICO                                                </v>
          </cell>
          <cell r="C1230" t="str">
            <v>m</v>
          </cell>
          <cell r="D1230">
            <v>290.98</v>
          </cell>
        </row>
        <row r="1231">
          <cell r="A1231" t="str">
            <v>37.04.02.01</v>
          </cell>
          <cell r="B1231" t="str">
            <v xml:space="preserve">GUIA DE CONCRETO FCK 20 MPA                                                    </v>
          </cell>
          <cell r="C1231" t="str">
            <v>m3</v>
          </cell>
          <cell r="D1231">
            <v>1338.66</v>
          </cell>
        </row>
        <row r="1232">
          <cell r="A1232" t="str">
            <v>37.04.03.01</v>
          </cell>
          <cell r="B1232" t="str">
            <v xml:space="preserve">SARJETA DE CONCRETO FCK 20 MPA                                                 </v>
          </cell>
          <cell r="C1232" t="str">
            <v>m3</v>
          </cell>
          <cell r="D1232">
            <v>1054.49</v>
          </cell>
        </row>
        <row r="1233">
          <cell r="A1233" t="str">
            <v>37.04.04</v>
          </cell>
          <cell r="B1233" t="str">
            <v xml:space="preserve">ESCAVACAO MANUAL DE 1A/2A CATEGORIA                                            </v>
          </cell>
          <cell r="C1233" t="str">
            <v>m3</v>
          </cell>
          <cell r="D1233">
            <v>99.36</v>
          </cell>
        </row>
        <row r="1234">
          <cell r="A1234" t="str">
            <v>37.04.05</v>
          </cell>
          <cell r="B1234" t="str">
            <v xml:space="preserve">ESCAV.FUND.,BUEIRO OU DRENO S/EXPL.ATE2M                                       </v>
          </cell>
          <cell r="C1234" t="str">
            <v>m3</v>
          </cell>
          <cell r="D1234">
            <v>113.43</v>
          </cell>
        </row>
        <row r="1235">
          <cell r="A1235" t="str">
            <v>37.04.06</v>
          </cell>
          <cell r="B1235" t="str">
            <v xml:space="preserve">ACRESC.P/ESCAV. 1,5M PROF.,ALEM 2M                                             </v>
          </cell>
          <cell r="C1235" t="str">
            <v>m3</v>
          </cell>
          <cell r="D1235">
            <v>23.28</v>
          </cell>
        </row>
        <row r="1236">
          <cell r="A1236" t="str">
            <v>37.04.07</v>
          </cell>
          <cell r="B1236" t="str">
            <v xml:space="preserve">ESCAV.FUND.,BUEIRO OU DRENO C/EXPL.ATE2M                                       </v>
          </cell>
          <cell r="C1236" t="str">
            <v>m3</v>
          </cell>
          <cell r="D1236">
            <v>377.27</v>
          </cell>
        </row>
        <row r="1237">
          <cell r="A1237" t="str">
            <v>37.04.08</v>
          </cell>
          <cell r="B1237" t="str">
            <v xml:space="preserve">ACRESC.ESC.ENS.EXPL.C/1,5M PROF.ALEM 3M                                        </v>
          </cell>
          <cell r="C1237" t="str">
            <v>m3</v>
          </cell>
          <cell r="D1237">
            <v>37.14</v>
          </cell>
        </row>
        <row r="1238">
          <cell r="A1238" t="str">
            <v>37.04.09</v>
          </cell>
          <cell r="B1238" t="str">
            <v xml:space="preserve">COMPACTACAO MANUAL,REATERRO SOLO LOCAL                                         </v>
          </cell>
          <cell r="C1238" t="str">
            <v>m3</v>
          </cell>
          <cell r="D1238">
            <v>48.6</v>
          </cell>
        </row>
        <row r="1239">
          <cell r="A1239" t="str">
            <v>37.04.10</v>
          </cell>
          <cell r="B1239" t="str">
            <v xml:space="preserve">FORMA PLANA P/CONCRETO COMUM                                                   </v>
          </cell>
          <cell r="C1239" t="str">
            <v>m2</v>
          </cell>
          <cell r="D1239">
            <v>165.13</v>
          </cell>
        </row>
        <row r="1240">
          <cell r="A1240" t="str">
            <v>37.04.11</v>
          </cell>
          <cell r="B1240" t="str">
            <v xml:space="preserve">FORMA PLANA PARA CONCRETO APARENTE                                             </v>
          </cell>
          <cell r="C1240" t="str">
            <v>m2</v>
          </cell>
          <cell r="D1240">
            <v>189.25</v>
          </cell>
        </row>
        <row r="1241">
          <cell r="A1241" t="str">
            <v>37.04.12</v>
          </cell>
          <cell r="B1241" t="str">
            <v xml:space="preserve">FORMA CURVA PARA CONCRETO COMUM                                                </v>
          </cell>
          <cell r="C1241" t="str">
            <v>m2</v>
          </cell>
          <cell r="D1241">
            <v>215.58</v>
          </cell>
        </row>
        <row r="1242">
          <cell r="A1242" t="str">
            <v>37.04.13</v>
          </cell>
          <cell r="B1242" t="str">
            <v xml:space="preserve">FORMA CURVA PARA CONCRETO APARENTE                                             </v>
          </cell>
          <cell r="C1242" t="str">
            <v>m2</v>
          </cell>
          <cell r="D1242">
            <v>223.93</v>
          </cell>
        </row>
        <row r="1243">
          <cell r="A1243" t="str">
            <v>37.04.14</v>
          </cell>
          <cell r="B1243" t="str">
            <v xml:space="preserve">BARRA DE ACO CA-25                                                             </v>
          </cell>
          <cell r="C1243" t="str">
            <v>kg</v>
          </cell>
          <cell r="D1243">
            <v>20.9</v>
          </cell>
        </row>
        <row r="1244">
          <cell r="A1244" t="str">
            <v>37.04.15</v>
          </cell>
          <cell r="B1244" t="str">
            <v xml:space="preserve">BARRA DE ACO CA-50                                                             </v>
          </cell>
          <cell r="C1244" t="str">
            <v>kg</v>
          </cell>
          <cell r="D1244">
            <v>17.829999999999998</v>
          </cell>
        </row>
        <row r="1245">
          <cell r="A1245" t="str">
            <v>37.04.16</v>
          </cell>
          <cell r="B1245" t="str">
            <v xml:space="preserve">BARRA DE ACO CA-60                                                             </v>
          </cell>
          <cell r="C1245" t="str">
            <v>kg</v>
          </cell>
          <cell r="D1245">
            <v>21.29</v>
          </cell>
        </row>
        <row r="1246">
          <cell r="A1246" t="str">
            <v>37.04.17</v>
          </cell>
          <cell r="B1246" t="str">
            <v xml:space="preserve">CONCRETO FCK 10MPA                                                             </v>
          </cell>
          <cell r="C1246" t="str">
            <v>m3</v>
          </cell>
          <cell r="D1246">
            <v>681.25</v>
          </cell>
        </row>
        <row r="1247">
          <cell r="A1247" t="str">
            <v>37.04.19</v>
          </cell>
          <cell r="B1247" t="str">
            <v xml:space="preserve">CONCRETO FCK 15MPA                                                             </v>
          </cell>
          <cell r="C1247" t="str">
            <v>m3</v>
          </cell>
          <cell r="D1247">
            <v>740.99</v>
          </cell>
        </row>
        <row r="1248">
          <cell r="A1248" t="str">
            <v>37.04.21</v>
          </cell>
          <cell r="B1248" t="str">
            <v xml:space="preserve">CONCRETO FCK 18MPA                                                             </v>
          </cell>
          <cell r="C1248" t="str">
            <v>m3</v>
          </cell>
          <cell r="D1248">
            <v>760.45</v>
          </cell>
        </row>
        <row r="1249">
          <cell r="A1249" t="str">
            <v>37.04.22</v>
          </cell>
          <cell r="B1249" t="str">
            <v xml:space="preserve">CONCRETO FCK 20MPA                                                             </v>
          </cell>
          <cell r="C1249" t="str">
            <v>m3</v>
          </cell>
          <cell r="D1249">
            <v>784.82</v>
          </cell>
        </row>
        <row r="1250">
          <cell r="A1250" t="str">
            <v>37.04.23</v>
          </cell>
          <cell r="B1250" t="str">
            <v xml:space="preserve">CONCRETO FCK 25MPA                                                             </v>
          </cell>
          <cell r="C1250" t="str">
            <v>m3</v>
          </cell>
          <cell r="D1250">
            <v>803.69</v>
          </cell>
        </row>
        <row r="1251">
          <cell r="A1251" t="str">
            <v>37.04.24</v>
          </cell>
          <cell r="B1251" t="str">
            <v xml:space="preserve">CONCRETO FCK 30MPA                                                             </v>
          </cell>
          <cell r="C1251" t="str">
            <v>m3</v>
          </cell>
          <cell r="D1251">
            <v>828.12</v>
          </cell>
        </row>
        <row r="1252">
          <cell r="A1252" t="str">
            <v>37.04.25</v>
          </cell>
          <cell r="B1252" t="str">
            <v xml:space="preserve">CONCRETO FCK 35MPA                                                             </v>
          </cell>
          <cell r="C1252" t="str">
            <v>m3</v>
          </cell>
          <cell r="D1252">
            <v>841.04</v>
          </cell>
        </row>
        <row r="1253">
          <cell r="A1253" t="str">
            <v>37.04.26</v>
          </cell>
          <cell r="B1253" t="str">
            <v xml:space="preserve">CONCRETO FCK 40MPA                                                             </v>
          </cell>
          <cell r="C1253" t="str">
            <v>m3</v>
          </cell>
          <cell r="D1253">
            <v>886.97</v>
          </cell>
        </row>
        <row r="1254">
          <cell r="A1254" t="str">
            <v>37.04.27</v>
          </cell>
          <cell r="B1254" t="str">
            <v xml:space="preserve">CONCRETO CICLOPICO                                                             </v>
          </cell>
          <cell r="C1254" t="str">
            <v>m3</v>
          </cell>
          <cell r="D1254">
            <v>681.49</v>
          </cell>
        </row>
        <row r="1255">
          <cell r="A1255" t="str">
            <v>37.04.28</v>
          </cell>
          <cell r="B1255" t="str">
            <v xml:space="preserve">BOMBEAMENTO P/CONC.QUALQUER RESIST.                                            </v>
          </cell>
          <cell r="C1255" t="str">
            <v>m3</v>
          </cell>
          <cell r="D1255">
            <v>101.72</v>
          </cell>
        </row>
        <row r="1256">
          <cell r="A1256" t="str">
            <v>37.04.29</v>
          </cell>
          <cell r="B1256" t="str">
            <v xml:space="preserve">ENROCAMENTO PEDRA ARRUMADA                                                     </v>
          </cell>
          <cell r="C1256" t="str">
            <v>m3</v>
          </cell>
          <cell r="D1256">
            <v>358.07</v>
          </cell>
        </row>
        <row r="1257">
          <cell r="A1257" t="str">
            <v>37.04.30</v>
          </cell>
          <cell r="B1257" t="str">
            <v xml:space="preserve">ENROCAMENTO PEDRA ARRUMADA E REJUNTADA                                         </v>
          </cell>
          <cell r="C1257" t="str">
            <v>m3</v>
          </cell>
          <cell r="D1257">
            <v>543.35</v>
          </cell>
        </row>
        <row r="1258">
          <cell r="A1258" t="str">
            <v>37.04.31</v>
          </cell>
          <cell r="B1258" t="str">
            <v xml:space="preserve">ENROCAMENTO PEDRA JOGADA                                                       </v>
          </cell>
          <cell r="C1258" t="str">
            <v>m3</v>
          </cell>
          <cell r="D1258">
            <v>220.68</v>
          </cell>
        </row>
        <row r="1259">
          <cell r="A1259" t="str">
            <v>37.04.32</v>
          </cell>
          <cell r="B1259" t="str">
            <v xml:space="preserve">TUBO CONCRETO D=0,40M PA-1 - FORNEC.                                           </v>
          </cell>
          <cell r="C1259" t="str">
            <v>m</v>
          </cell>
          <cell r="D1259">
            <v>187.83</v>
          </cell>
        </row>
        <row r="1260">
          <cell r="A1260" t="str">
            <v>37.04.33</v>
          </cell>
          <cell r="B1260" t="str">
            <v xml:space="preserve">TUBO CONCRETO D=0,40M PA-2 - FORNEC.                                           </v>
          </cell>
          <cell r="C1260" t="str">
            <v>m</v>
          </cell>
          <cell r="D1260">
            <v>151.22999999999999</v>
          </cell>
        </row>
        <row r="1261">
          <cell r="A1261" t="str">
            <v>37.04.34</v>
          </cell>
          <cell r="B1261" t="str">
            <v xml:space="preserve">TUBO CONCRETO D=0,50M PA-3 - FORNEC.                                           </v>
          </cell>
          <cell r="C1261" t="str">
            <v>m</v>
          </cell>
          <cell r="D1261">
            <v>309.29000000000002</v>
          </cell>
        </row>
        <row r="1262">
          <cell r="A1262" t="str">
            <v>37.04.35</v>
          </cell>
          <cell r="B1262" t="str">
            <v xml:space="preserve">TUBO CONCRETO D=0,60M PA-1 - FORNEC.                                           </v>
          </cell>
          <cell r="C1262" t="str">
            <v>m</v>
          </cell>
          <cell r="D1262">
            <v>350.34</v>
          </cell>
        </row>
        <row r="1263">
          <cell r="A1263" t="str">
            <v>37.04.36</v>
          </cell>
          <cell r="B1263" t="str">
            <v xml:space="preserve">TUBO CONCRETO D=0,60M PA-2 - FORNEC.                                           </v>
          </cell>
          <cell r="C1263" t="str">
            <v>m</v>
          </cell>
          <cell r="D1263">
            <v>260.05</v>
          </cell>
        </row>
        <row r="1264">
          <cell r="A1264" t="str">
            <v>37.04.37</v>
          </cell>
          <cell r="B1264" t="str">
            <v xml:space="preserve">TUBO CONCRETO D=0,60M PA-3 - FORNEC.                                           </v>
          </cell>
          <cell r="C1264" t="str">
            <v>m</v>
          </cell>
          <cell r="D1264">
            <v>393.54</v>
          </cell>
        </row>
        <row r="1265">
          <cell r="A1265" t="str">
            <v>37.04.38</v>
          </cell>
          <cell r="B1265" t="str">
            <v xml:space="preserve">TUBO CONCRETO D=0,60M PA-4 - FORNEC.                                           </v>
          </cell>
          <cell r="C1265" t="str">
            <v>m</v>
          </cell>
          <cell r="D1265">
            <v>371.85</v>
          </cell>
        </row>
        <row r="1266">
          <cell r="A1266" t="str">
            <v>37.04.39</v>
          </cell>
          <cell r="B1266" t="str">
            <v xml:space="preserve">TUBO CONCRETO D=0,80M PA-1 - FORNEC.                                           </v>
          </cell>
          <cell r="C1266" t="str">
            <v>m</v>
          </cell>
          <cell r="D1266">
            <v>551.19000000000005</v>
          </cell>
        </row>
        <row r="1267">
          <cell r="A1267" t="str">
            <v>37.04.40</v>
          </cell>
          <cell r="B1267" t="str">
            <v xml:space="preserve">TUBO CONCRETO D=0,80M PA-2 - FORNEC.                                           </v>
          </cell>
          <cell r="C1267" t="str">
            <v>m</v>
          </cell>
          <cell r="D1267">
            <v>534.92999999999995</v>
          </cell>
        </row>
        <row r="1268">
          <cell r="A1268" t="str">
            <v>37.04.41</v>
          </cell>
          <cell r="B1268" t="str">
            <v xml:space="preserve">TUBO CONCRETO D=0,80M PA-3 - FORNEC.                                           </v>
          </cell>
          <cell r="C1268" t="str">
            <v>m</v>
          </cell>
          <cell r="D1268">
            <v>645.48</v>
          </cell>
        </row>
        <row r="1269">
          <cell r="A1269" t="str">
            <v>37.04.42</v>
          </cell>
          <cell r="B1269" t="str">
            <v xml:space="preserve">TUBO CONCRETO D=0,80M PA-4 - FORNEC.                                           </v>
          </cell>
          <cell r="C1269" t="str">
            <v>m</v>
          </cell>
          <cell r="D1269">
            <v>583.16</v>
          </cell>
        </row>
        <row r="1270">
          <cell r="A1270" t="str">
            <v>37.04.43</v>
          </cell>
          <cell r="B1270" t="str">
            <v xml:space="preserve">TUBO CONCRETO D=1,00M PA-1 - FORNEC.                                           </v>
          </cell>
          <cell r="C1270" t="str">
            <v>m</v>
          </cell>
          <cell r="D1270">
            <v>754.42</v>
          </cell>
        </row>
        <row r="1271">
          <cell r="A1271" t="str">
            <v>37.04.44</v>
          </cell>
          <cell r="B1271" t="str">
            <v xml:space="preserve">TUBO CONCRETO D=1,20M PA-1 - FORNEC.                                           </v>
          </cell>
          <cell r="C1271" t="str">
            <v>m</v>
          </cell>
          <cell r="D1271">
            <v>1110.02</v>
          </cell>
        </row>
        <row r="1272">
          <cell r="A1272" t="str">
            <v>37.04.45</v>
          </cell>
          <cell r="B1272" t="str">
            <v xml:space="preserve">TUBO CONCRETO D=1,50M PA-1 - FORNEC.                                           </v>
          </cell>
          <cell r="C1272" t="str">
            <v>m</v>
          </cell>
          <cell r="D1272">
            <v>1511.04</v>
          </cell>
        </row>
        <row r="1273">
          <cell r="A1273" t="str">
            <v>37.04.46</v>
          </cell>
          <cell r="B1273" t="str">
            <v xml:space="preserve">TUBO CONCRETO D=0,40M ASSENTAMENTO                                             </v>
          </cell>
          <cell r="C1273" t="str">
            <v>m</v>
          </cell>
          <cell r="D1273">
            <v>106.96</v>
          </cell>
        </row>
        <row r="1274">
          <cell r="A1274" t="str">
            <v>37.04.47</v>
          </cell>
          <cell r="B1274" t="str">
            <v xml:space="preserve">TUBO CONCRETO D=0,50M ASSENTAMENTO                                             </v>
          </cell>
          <cell r="C1274" t="str">
            <v>m</v>
          </cell>
          <cell r="D1274">
            <v>124.9</v>
          </cell>
        </row>
        <row r="1275">
          <cell r="A1275" t="str">
            <v>37.04.48</v>
          </cell>
          <cell r="B1275" t="str">
            <v xml:space="preserve">TUBO CONCRETO D=0,60M ASSENTAMENTO                                             </v>
          </cell>
          <cell r="C1275" t="str">
            <v>m</v>
          </cell>
          <cell r="D1275">
            <v>141.08000000000001</v>
          </cell>
        </row>
        <row r="1276">
          <cell r="A1276" t="str">
            <v>37.04.49</v>
          </cell>
          <cell r="B1276" t="str">
            <v xml:space="preserve">TUBO CONCRETO D=0,80M ASSENTAMENTO                                             </v>
          </cell>
          <cell r="C1276" t="str">
            <v>m</v>
          </cell>
          <cell r="D1276">
            <v>193.44</v>
          </cell>
        </row>
        <row r="1277">
          <cell r="A1277" t="str">
            <v>37.04.50</v>
          </cell>
          <cell r="B1277" t="str">
            <v xml:space="preserve">TUBO CONCRETO D=1,00M ASSENTAMENTO                                             </v>
          </cell>
          <cell r="C1277" t="str">
            <v>m</v>
          </cell>
          <cell r="D1277">
            <v>237.51</v>
          </cell>
        </row>
        <row r="1278">
          <cell r="A1278" t="str">
            <v>37.04.51</v>
          </cell>
          <cell r="B1278" t="str">
            <v xml:space="preserve">TUBO CONCRETO D=1,20M ASSENTAMENTO                                             </v>
          </cell>
          <cell r="C1278" t="str">
            <v>m</v>
          </cell>
          <cell r="D1278">
            <v>396.71</v>
          </cell>
        </row>
        <row r="1279">
          <cell r="A1279" t="str">
            <v>37.04.52</v>
          </cell>
          <cell r="B1279" t="str">
            <v xml:space="preserve">TUBO CONCRETO D=1,50M ASSENTAMENTO                                             </v>
          </cell>
          <cell r="C1279" t="str">
            <v>m</v>
          </cell>
          <cell r="D1279">
            <v>604.86</v>
          </cell>
        </row>
        <row r="1280">
          <cell r="A1280" t="str">
            <v>37.04.53</v>
          </cell>
          <cell r="B1280" t="str">
            <v xml:space="preserve">GABIAO TIPO CAIXA, ZINCO-ALUMINIO, NBR 8964, ALTURA 50CM                       </v>
          </cell>
          <cell r="C1280" t="str">
            <v>m3</v>
          </cell>
          <cell r="D1280">
            <v>1001.05</v>
          </cell>
        </row>
        <row r="1281">
          <cell r="A1281" t="str">
            <v>37.04.54</v>
          </cell>
          <cell r="B1281" t="str">
            <v xml:space="preserve">GABIAO TIPO COLCHAO,ZINCO-ALUMINIO, NBR 8964, ESPES.17CM                       </v>
          </cell>
          <cell r="C1281" t="str">
            <v>m2</v>
          </cell>
          <cell r="D1281">
            <v>255.89</v>
          </cell>
        </row>
        <row r="1282">
          <cell r="A1282" t="str">
            <v>37.04.55</v>
          </cell>
          <cell r="B1282" t="str">
            <v xml:space="preserve">GABIAO TIPO COLCHAO, ZINCO-ALUMINIO, NBR 8964, ESPESSURA 23CM                  </v>
          </cell>
          <cell r="C1282" t="str">
            <v>m2</v>
          </cell>
          <cell r="D1282">
            <v>278.48</v>
          </cell>
        </row>
        <row r="1283">
          <cell r="A1283" t="str">
            <v>37.04.56</v>
          </cell>
          <cell r="B1283" t="str">
            <v xml:space="preserve">GABIAO TIPO COLCHAO, ZINCO-ALUMINIO, NBR 8964, ESPESSURA 30CM                  </v>
          </cell>
          <cell r="C1283" t="str">
            <v>m2</v>
          </cell>
          <cell r="D1283">
            <v>327.57</v>
          </cell>
        </row>
        <row r="1284">
          <cell r="A1284" t="str">
            <v>37.04.57</v>
          </cell>
          <cell r="B1284" t="str">
            <v xml:space="preserve">GABIAO TIPO COLCHAO, ZINCO-ALUMINIO, NBR 8964, ESPES.17CM - TELA PVC           </v>
          </cell>
          <cell r="C1284" t="str">
            <v>m2</v>
          </cell>
          <cell r="D1284">
            <v>339.06</v>
          </cell>
        </row>
        <row r="1285">
          <cell r="A1285" t="str">
            <v>37.04.58</v>
          </cell>
          <cell r="B1285" t="str">
            <v xml:space="preserve">GABIAO TIPO COLCHAO, ZINCO-ALUMINIO, NBR 8964, ESPES.23CM - TELA PVC           </v>
          </cell>
          <cell r="C1285" t="str">
            <v>m2</v>
          </cell>
          <cell r="D1285">
            <v>368.32</v>
          </cell>
        </row>
        <row r="1286">
          <cell r="A1286" t="str">
            <v>37.04.59</v>
          </cell>
          <cell r="B1286" t="str">
            <v xml:space="preserve">GABIAO TIPO COLCHAO, ZINCO-ALUMINIO, NBR 8964 ESPES.30CM - TELA PVC            </v>
          </cell>
          <cell r="C1286" t="str">
            <v>m2</v>
          </cell>
          <cell r="D1286">
            <v>411.75</v>
          </cell>
        </row>
        <row r="1287">
          <cell r="A1287" t="str">
            <v>37.04.60</v>
          </cell>
          <cell r="B1287" t="str">
            <v xml:space="preserve">GABIAO TIPO SACO - ZINCO-ALUMINIO, NBR 8964                                    </v>
          </cell>
          <cell r="C1287" t="str">
            <v>m3</v>
          </cell>
          <cell r="D1287">
            <v>894.1</v>
          </cell>
        </row>
        <row r="1288">
          <cell r="A1288" t="str">
            <v>37.04.61</v>
          </cell>
          <cell r="B1288" t="str">
            <v xml:space="preserve">CAMADA FILTRANTE PEDRA BRITADA                                                 </v>
          </cell>
          <cell r="C1288" t="str">
            <v>m3</v>
          </cell>
          <cell r="D1288">
            <v>186.24</v>
          </cell>
        </row>
        <row r="1289">
          <cell r="A1289" t="str">
            <v>37.04.62</v>
          </cell>
          <cell r="B1289" t="str">
            <v xml:space="preserve">CANALETA CONCRETO 40CM                                                         </v>
          </cell>
          <cell r="C1289" t="str">
            <v>m</v>
          </cell>
          <cell r="D1289">
            <v>85.37</v>
          </cell>
        </row>
        <row r="1290">
          <cell r="A1290" t="str">
            <v>37.04.63</v>
          </cell>
          <cell r="B1290" t="str">
            <v xml:space="preserve">CANALETA CONCRETO 60CM                                                         </v>
          </cell>
          <cell r="C1290" t="str">
            <v>m</v>
          </cell>
          <cell r="D1290">
            <v>141.54</v>
          </cell>
        </row>
        <row r="1291">
          <cell r="A1291" t="str">
            <v>37.04.64</v>
          </cell>
          <cell r="B1291" t="str">
            <v xml:space="preserve">CANALETA CONCRETO 80CM                                                         </v>
          </cell>
          <cell r="C1291" t="str">
            <v>m</v>
          </cell>
          <cell r="D1291">
            <v>212.95</v>
          </cell>
        </row>
        <row r="1292">
          <cell r="A1292" t="str">
            <v>37.04.65</v>
          </cell>
          <cell r="B1292" t="str">
            <v xml:space="preserve">TUBO PVC PERFURADO OU NAO D=0,050M                                             </v>
          </cell>
          <cell r="C1292" t="str">
            <v>m</v>
          </cell>
          <cell r="D1292">
            <v>21.29</v>
          </cell>
        </row>
        <row r="1293">
          <cell r="A1293" t="str">
            <v>37.04.66</v>
          </cell>
          <cell r="B1293" t="str">
            <v xml:space="preserve">TUBO PVC PERFURADO OU NAO D=0,10M                                              </v>
          </cell>
          <cell r="C1293" t="str">
            <v>m</v>
          </cell>
          <cell r="D1293">
            <v>119.52</v>
          </cell>
        </row>
        <row r="1294">
          <cell r="A1294" t="str">
            <v>37.04.67</v>
          </cell>
          <cell r="B1294" t="str">
            <v xml:space="preserve">TUBO PVC PERFURADO OU NAO D=0,15M                                              </v>
          </cell>
          <cell r="C1294" t="str">
            <v>m</v>
          </cell>
          <cell r="D1294">
            <v>172.01</v>
          </cell>
        </row>
        <row r="1295">
          <cell r="A1295" t="str">
            <v>37.04.68</v>
          </cell>
          <cell r="B1295" t="str">
            <v xml:space="preserve">MANTA GEOTEXTIL NAO TECIDA                                                     </v>
          </cell>
          <cell r="C1295" t="str">
            <v>kg</v>
          </cell>
          <cell r="D1295">
            <v>50.05</v>
          </cell>
        </row>
        <row r="1296">
          <cell r="A1296" t="str">
            <v>37.04.68.01</v>
          </cell>
          <cell r="B1296" t="str">
            <v xml:space="preserve">MANTA GEOTEXTIL NAO TECIDA RESISTENCIA LONGITUDINAL 7KN/M                      </v>
          </cell>
          <cell r="C1296" t="str">
            <v>m2</v>
          </cell>
          <cell r="D1296">
            <v>8.75</v>
          </cell>
        </row>
        <row r="1297">
          <cell r="A1297" t="str">
            <v>37.04.68.02</v>
          </cell>
          <cell r="B1297" t="str">
            <v xml:space="preserve">MANTA GEOTEXTIL NAO TECIDA RESISTENCIA LONGITUDINAL 8KN/M                      </v>
          </cell>
          <cell r="C1297" t="str">
            <v>m2</v>
          </cell>
          <cell r="D1297">
            <v>9.4</v>
          </cell>
        </row>
        <row r="1298">
          <cell r="A1298" t="str">
            <v>37.04.68.03</v>
          </cell>
          <cell r="B1298" t="str">
            <v xml:space="preserve">MANTA GEOTEXTIL NAO TECIDA RESISTENCIA LONGITUDINAL 9KN/M                      </v>
          </cell>
          <cell r="C1298" t="str">
            <v>m2</v>
          </cell>
          <cell r="D1298">
            <v>10.87</v>
          </cell>
        </row>
        <row r="1299">
          <cell r="A1299" t="str">
            <v>37.04.68.04</v>
          </cell>
          <cell r="B1299" t="str">
            <v xml:space="preserve">MANTA GEOTEXTIL NAO TECIDA RESISTENCIA LONGITUDINAL 10 KN/M                    </v>
          </cell>
          <cell r="C1299" t="str">
            <v>m2</v>
          </cell>
          <cell r="D1299">
            <v>11.91</v>
          </cell>
        </row>
        <row r="1300">
          <cell r="A1300" t="str">
            <v>37.04.68.05</v>
          </cell>
          <cell r="B1300" t="str">
            <v xml:space="preserve">MANTA GEOTEXTIL NAO TECIDA RESISTENCIA LONGITUDINAL 14 KN/M                    </v>
          </cell>
          <cell r="C1300" t="str">
            <v>m2</v>
          </cell>
          <cell r="D1300">
            <v>14.45</v>
          </cell>
        </row>
        <row r="1301">
          <cell r="A1301" t="str">
            <v>37.04.68.06</v>
          </cell>
          <cell r="B1301" t="str">
            <v xml:space="preserve">MANTA GEOTEXTIL NAO TECIDA RESISTENCIA LONGITUDINAL 16 KN/M                    </v>
          </cell>
          <cell r="C1301" t="str">
            <v>m2</v>
          </cell>
          <cell r="D1301">
            <v>16.96</v>
          </cell>
        </row>
        <row r="1302">
          <cell r="A1302" t="str">
            <v>37.04.68.07</v>
          </cell>
          <cell r="B1302" t="str">
            <v xml:space="preserve">MANTA GEOTEXTIL NAO TECIDA RESISTENCIA LONGITUDINAL 21 KN/M                    </v>
          </cell>
          <cell r="C1302" t="str">
            <v>m2</v>
          </cell>
          <cell r="D1302">
            <v>22</v>
          </cell>
        </row>
        <row r="1303">
          <cell r="A1303" t="str">
            <v>37.04.68.08</v>
          </cell>
          <cell r="B1303" t="str">
            <v xml:space="preserve">MANTA GEOTEXTIL NAO TECIDA RESISTENCIA LONGITUDINAL 26 KN/M                    </v>
          </cell>
          <cell r="C1303" t="str">
            <v>m2</v>
          </cell>
          <cell r="D1303">
            <v>27.02</v>
          </cell>
        </row>
        <row r="1304">
          <cell r="A1304" t="str">
            <v>37.04.68.09</v>
          </cell>
          <cell r="B1304" t="str">
            <v xml:space="preserve">MANTA GEOTEXTIL NAO TECIDA RESISTENCIA LONGITUDINAL 31 KN/M                    </v>
          </cell>
          <cell r="C1304" t="str">
            <v>m2</v>
          </cell>
          <cell r="D1304">
            <v>32.049999999999997</v>
          </cell>
        </row>
        <row r="1305">
          <cell r="A1305" t="str">
            <v>37.04.68.10</v>
          </cell>
          <cell r="B1305" t="str">
            <v xml:space="preserve">MANTA GEOTEXTIL TECIDA RESISTENCIA LONGITUDINAL 24 KN/M                        </v>
          </cell>
          <cell r="C1305" t="str">
            <v>m2</v>
          </cell>
          <cell r="D1305">
            <v>12.26</v>
          </cell>
        </row>
        <row r="1306">
          <cell r="A1306" t="str">
            <v>37.04.68.11</v>
          </cell>
          <cell r="B1306" t="str">
            <v xml:space="preserve">MANTA GEOTEXTIL TECIDA RESISTENCIA LONGITUDINAL 48 KN/M                        </v>
          </cell>
          <cell r="C1306" t="str">
            <v>m2</v>
          </cell>
          <cell r="D1306">
            <v>19.21</v>
          </cell>
        </row>
        <row r="1307">
          <cell r="A1307" t="str">
            <v>37.04.69</v>
          </cell>
          <cell r="B1307" t="str">
            <v xml:space="preserve">MANTA GEOTEXTIL TECIDA                                                         </v>
          </cell>
          <cell r="C1307" t="str">
            <v>kg</v>
          </cell>
          <cell r="D1307">
            <v>64.930000000000007</v>
          </cell>
        </row>
        <row r="1308">
          <cell r="A1308" t="str">
            <v>37.04.70</v>
          </cell>
          <cell r="B1308" t="str">
            <v xml:space="preserve">ENCHIMENTO DE VALA COM AREIA LAVADA                                            </v>
          </cell>
          <cell r="C1308" t="str">
            <v>m3</v>
          </cell>
          <cell r="D1308">
            <v>255.25</v>
          </cell>
        </row>
        <row r="1309">
          <cell r="A1309" t="str">
            <v>37.04.71</v>
          </cell>
          <cell r="B1309" t="str">
            <v xml:space="preserve">ENCHIMENTO DE VALA COM PEDRA BRITADA 3E4                                       </v>
          </cell>
          <cell r="C1309" t="str">
            <v>m3</v>
          </cell>
          <cell r="D1309">
            <v>151.31</v>
          </cell>
        </row>
        <row r="1310">
          <cell r="A1310" t="str">
            <v>37.04.72</v>
          </cell>
          <cell r="B1310" t="str">
            <v xml:space="preserve">ENCHIMENTO DE VALA COM PEDRA RACHAO                                            </v>
          </cell>
          <cell r="C1310" t="str">
            <v>m3</v>
          </cell>
          <cell r="D1310">
            <v>134.25</v>
          </cell>
        </row>
        <row r="1311">
          <cell r="A1311" t="str">
            <v>37.04.73</v>
          </cell>
          <cell r="B1311" t="str">
            <v xml:space="preserve">TUBO ACO CORRUGADO GALV.MET.NAO DESTRUT.                                       </v>
          </cell>
          <cell r="C1311" t="str">
            <v>kg</v>
          </cell>
          <cell r="D1311">
            <v>82.44</v>
          </cell>
        </row>
        <row r="1312">
          <cell r="A1312" t="str">
            <v>37.04.74</v>
          </cell>
          <cell r="B1312" t="str">
            <v xml:space="preserve">TUBO ACO CORR.EPOXI MET.NAO DESTRUTIVO                                         </v>
          </cell>
          <cell r="C1312" t="str">
            <v>kg</v>
          </cell>
          <cell r="D1312">
            <v>84.03</v>
          </cell>
        </row>
        <row r="1313">
          <cell r="A1313" t="str">
            <v>37.04.75</v>
          </cell>
          <cell r="B1313" t="str">
            <v xml:space="preserve">TUBO ACO CORR.GALV.MET.DESTRUTIVO                                              </v>
          </cell>
          <cell r="C1313" t="str">
            <v>kg</v>
          </cell>
          <cell r="D1313">
            <v>53.35</v>
          </cell>
        </row>
        <row r="1314">
          <cell r="A1314" t="str">
            <v>37.04.76</v>
          </cell>
          <cell r="B1314" t="str">
            <v xml:space="preserve">TUBO ACO CORR.EPOXI MET. DESTRUTIVO                                            </v>
          </cell>
          <cell r="C1314" t="str">
            <v>kg</v>
          </cell>
          <cell r="D1314">
            <v>53.92</v>
          </cell>
        </row>
        <row r="1315">
          <cell r="A1315" t="str">
            <v>37.05.04</v>
          </cell>
          <cell r="B1315" t="str">
            <v xml:space="preserve">SUPORTE MADEIRA TRATADA 0,10X0,10M                                             </v>
          </cell>
          <cell r="C1315" t="str">
            <v>m</v>
          </cell>
          <cell r="D1315">
            <v>117.9</v>
          </cell>
        </row>
        <row r="1316">
          <cell r="A1316" t="str">
            <v>37.05.05</v>
          </cell>
          <cell r="B1316" t="str">
            <v xml:space="preserve">SUPORTE DE PERFIL METALICO GALVANIZADO                                         </v>
          </cell>
          <cell r="C1316" t="str">
            <v>kg</v>
          </cell>
          <cell r="D1316">
            <v>35.42</v>
          </cell>
        </row>
        <row r="1317">
          <cell r="A1317" t="str">
            <v>37.05.06</v>
          </cell>
          <cell r="B1317" t="str">
            <v xml:space="preserve">SUPORTE DE TUBO GALVANIZADO D=2 1/2"                                           </v>
          </cell>
          <cell r="C1317" t="str">
            <v>m</v>
          </cell>
          <cell r="D1317">
            <v>221.26</v>
          </cell>
        </row>
        <row r="1318">
          <cell r="A1318" t="str">
            <v>37.05.07</v>
          </cell>
          <cell r="B1318" t="str">
            <v xml:space="preserve">SUBSTITUICAO DE DEFENSA SEMI-MALEAVEL                                          </v>
          </cell>
          <cell r="C1318" t="str">
            <v>m</v>
          </cell>
          <cell r="D1318">
            <v>107.88</v>
          </cell>
        </row>
        <row r="1319">
          <cell r="A1319" t="str">
            <v>37.05.10.01</v>
          </cell>
          <cell r="B1319" t="str">
            <v xml:space="preserve">TACHA REFLETIVA MONODIRECIONAL TIPO III OU IV ABNT (VIDRO OU PRISMATICA)       </v>
          </cell>
          <cell r="C1319" t="str">
            <v>un</v>
          </cell>
          <cell r="D1319">
            <v>55.48</v>
          </cell>
        </row>
        <row r="1320">
          <cell r="A1320" t="str">
            <v>37.05.11.01</v>
          </cell>
          <cell r="B1320" t="str">
            <v xml:space="preserve">TACHA REFLETIVA BIDIRECIONAL TIPO III OU ABNT (VIDRO OU PRISMATICA)            </v>
          </cell>
          <cell r="C1320" t="str">
            <v>un</v>
          </cell>
          <cell r="D1320">
            <v>85.42</v>
          </cell>
        </row>
        <row r="1321">
          <cell r="A1321" t="str">
            <v>37.05.20</v>
          </cell>
          <cell r="B1321" t="str">
            <v xml:space="preserve">SINALIZ.HORIZ.ACRIL.BASE DE AGUA                                               </v>
          </cell>
          <cell r="C1321" t="str">
            <v>m2</v>
          </cell>
          <cell r="D1321">
            <v>40.72</v>
          </cell>
        </row>
        <row r="1322">
          <cell r="A1322" t="str">
            <v>37.05.20.01</v>
          </cell>
          <cell r="B1322" t="str">
            <v xml:space="preserve">SINALIZ.HOR.TINTA P/ POUCO TRAFEGO                                             </v>
          </cell>
          <cell r="C1322" t="str">
            <v>m2</v>
          </cell>
          <cell r="D1322">
            <v>41.59</v>
          </cell>
        </row>
        <row r="1323">
          <cell r="A1323" t="str">
            <v>37.05.20.02</v>
          </cell>
          <cell r="B1323" t="str">
            <v xml:space="preserve">RENOV.TINTA RES.ACRIL./VINILICA                                                </v>
          </cell>
          <cell r="C1323" t="str">
            <v>m2</v>
          </cell>
          <cell r="D1323">
            <v>51.77</v>
          </cell>
        </row>
        <row r="1324">
          <cell r="A1324" t="str">
            <v>37.05.20.03</v>
          </cell>
          <cell r="B1324" t="str">
            <v xml:space="preserve">RENOV.MAT.TERMOPL.ASPERSAO                                                     </v>
          </cell>
          <cell r="C1324" t="str">
            <v>m2</v>
          </cell>
          <cell r="D1324">
            <v>94.94</v>
          </cell>
        </row>
        <row r="1325">
          <cell r="A1325" t="str">
            <v>37.05.20.04</v>
          </cell>
          <cell r="B1325" t="str">
            <v xml:space="preserve">RENOV.MAT.TERMOPL.EXTRUSAO                                                     </v>
          </cell>
          <cell r="C1325" t="str">
            <v>m2</v>
          </cell>
          <cell r="D1325">
            <v>114.07</v>
          </cell>
        </row>
        <row r="1326">
          <cell r="A1326" t="str">
            <v>37.05.20.05</v>
          </cell>
          <cell r="B1326" t="str">
            <v xml:space="preserve">FORNECIMENTO E APLICACAO DE MATERIAL TERMOPLASTICO DE ALTORELEVO               </v>
          </cell>
          <cell r="C1326" t="str">
            <v>m2</v>
          </cell>
          <cell r="D1326">
            <v>198.72</v>
          </cell>
        </row>
        <row r="1327">
          <cell r="A1327" t="str">
            <v>37.05.21</v>
          </cell>
          <cell r="B1327" t="str">
            <v xml:space="preserve">SINALIZ.HORIZ.ACRIL.BASE AGUA C/VISIBE.                                        </v>
          </cell>
          <cell r="C1327" t="str">
            <v>m2</v>
          </cell>
          <cell r="D1327">
            <v>50.17</v>
          </cell>
        </row>
        <row r="1328">
          <cell r="A1328" t="str">
            <v>37.05.26</v>
          </cell>
          <cell r="B1328" t="str">
            <v xml:space="preserve">RETIRADA DE PLACA DE SOLO EM SUPORTE DE MADEIRA OU METALICO.                   </v>
          </cell>
          <cell r="C1328" t="str">
            <v>m2</v>
          </cell>
          <cell r="D1328">
            <v>78.180000000000007</v>
          </cell>
        </row>
        <row r="1329">
          <cell r="A1329" t="str">
            <v>37.05.27</v>
          </cell>
          <cell r="B1329" t="str">
            <v xml:space="preserve">RETIRADA DE PLACA AEREA                                                        </v>
          </cell>
          <cell r="C1329" t="str">
            <v>m2</v>
          </cell>
          <cell r="D1329">
            <v>103.44</v>
          </cell>
        </row>
        <row r="1330">
          <cell r="A1330" t="str">
            <v>37.05.28</v>
          </cell>
          <cell r="B1330" t="str">
            <v xml:space="preserve">COLOCACAO DE PLACA EM SUPORTE DE MADEIRA OU METALICO - SOLO                    </v>
          </cell>
          <cell r="C1330" t="str">
            <v>m2</v>
          </cell>
          <cell r="D1330">
            <v>91.22</v>
          </cell>
        </row>
        <row r="1331">
          <cell r="A1331" t="str">
            <v>37.05.29</v>
          </cell>
          <cell r="B1331" t="str">
            <v xml:space="preserve">COLOCACAO DE PLACA AEREA EM PORTICOS OU SEMI-PORTICOS.                         </v>
          </cell>
          <cell r="C1331" t="str">
            <v>m2</v>
          </cell>
          <cell r="D1331">
            <v>129.31</v>
          </cell>
        </row>
        <row r="1332">
          <cell r="A1332" t="str">
            <v>37.05.30</v>
          </cell>
          <cell r="B1332" t="str">
            <v xml:space="preserve">FORNECIMENTO E TRANSPORTE DE PLACA DE ACO GT+GT.                               </v>
          </cell>
          <cell r="C1332" t="str">
            <v>m2</v>
          </cell>
          <cell r="D1332">
            <v>955.71</v>
          </cell>
        </row>
        <row r="1333">
          <cell r="A1333" t="str">
            <v>37.05.31</v>
          </cell>
          <cell r="B1333" t="str">
            <v xml:space="preserve">FORNECIMENTO E TRANSPORTE DE PLACA MOD. ALUMINIO GT+GT.                        </v>
          </cell>
          <cell r="C1333" t="str">
            <v>m2</v>
          </cell>
          <cell r="D1333">
            <v>1615.53</v>
          </cell>
        </row>
        <row r="1334">
          <cell r="A1334" t="str">
            <v>37.05.32.01</v>
          </cell>
          <cell r="B1334" t="str">
            <v xml:space="preserve">FORN.E COL.PL.AL.MOD.GT+AI PORT/SEMI PORT                                      </v>
          </cell>
          <cell r="C1334" t="str">
            <v>m2</v>
          </cell>
          <cell r="D1334">
            <v>1343.12</v>
          </cell>
        </row>
        <row r="1335">
          <cell r="A1335" t="str">
            <v>37.05.36.01</v>
          </cell>
          <cell r="B1335" t="str">
            <v xml:space="preserve">DISP.MARCADOR ALINHAM-BARR.PLAST.BICOLOR                                       </v>
          </cell>
          <cell r="C1335" t="str">
            <v>un</v>
          </cell>
          <cell r="D1335">
            <v>777.24</v>
          </cell>
        </row>
        <row r="1336">
          <cell r="A1336" t="str">
            <v>37.05.36.02</v>
          </cell>
          <cell r="B1336" t="str">
            <v xml:space="preserve">DISP.MARC.ALINH.-CILINDRO CANAL. TRAFEGO                                       </v>
          </cell>
          <cell r="C1336" t="str">
            <v>un</v>
          </cell>
          <cell r="D1336">
            <v>561.29999999999995</v>
          </cell>
        </row>
        <row r="1337">
          <cell r="A1337" t="str">
            <v>37.05.36.03</v>
          </cell>
          <cell r="B1337" t="str">
            <v xml:space="preserve">DISP.DELIMITADOR-BALIZADOR CIL.C/PEL.AI                                        </v>
          </cell>
          <cell r="C1337" t="str">
            <v>un</v>
          </cell>
          <cell r="D1337">
            <v>561.29999999999995</v>
          </cell>
        </row>
        <row r="1338">
          <cell r="A1338" t="str">
            <v>37.05.36.04</v>
          </cell>
          <cell r="B1338" t="str">
            <v xml:space="preserve">DISP.MARCADOR ALINH-BAIA P/BALIZ.SIMPLES                                       </v>
          </cell>
          <cell r="C1338" t="str">
            <v>un</v>
          </cell>
          <cell r="D1338">
            <v>2067.33</v>
          </cell>
        </row>
        <row r="1339">
          <cell r="A1339" t="str">
            <v>37.05.36.05</v>
          </cell>
          <cell r="B1339" t="str">
            <v xml:space="preserve">LAMELA ANT. DEFENSA H=0,80M                                                    </v>
          </cell>
          <cell r="C1339" t="str">
            <v>m</v>
          </cell>
          <cell r="D1339">
            <v>373.2</v>
          </cell>
        </row>
        <row r="1340">
          <cell r="A1340" t="str">
            <v>37.05.36.06</v>
          </cell>
          <cell r="B1340" t="str">
            <v xml:space="preserve">DISPOSITIVO DELIMITADOR-BALIZADOR DE SOLO                                      </v>
          </cell>
          <cell r="C1340" t="str">
            <v>un</v>
          </cell>
          <cell r="D1340">
            <v>176.5</v>
          </cell>
        </row>
        <row r="1341">
          <cell r="A1341" t="str">
            <v>37.06.01</v>
          </cell>
          <cell r="B1341" t="str">
            <v xml:space="preserve">GRAMA EM PLACA SEM ADUBO                                                       </v>
          </cell>
          <cell r="C1341" t="str">
            <v>m2</v>
          </cell>
          <cell r="D1341">
            <v>15.4</v>
          </cell>
        </row>
        <row r="1342">
          <cell r="A1342" t="str">
            <v>37.06.02</v>
          </cell>
          <cell r="B1342" t="str">
            <v xml:space="preserve">GRAMA EM PLACA COM ADUBO                                                       </v>
          </cell>
          <cell r="C1342" t="str">
            <v>m2</v>
          </cell>
          <cell r="D1342">
            <v>18.7</v>
          </cell>
        </row>
        <row r="1343">
          <cell r="A1343" t="str">
            <v>37.06.03</v>
          </cell>
          <cell r="B1343" t="str">
            <v xml:space="preserve">ROCADA MANUAL                                                                  </v>
          </cell>
          <cell r="C1343" t="str">
            <v>ha</v>
          </cell>
          <cell r="D1343">
            <v>5942.35</v>
          </cell>
        </row>
        <row r="1344">
          <cell r="A1344" t="str">
            <v>37.06.04</v>
          </cell>
          <cell r="B1344" t="str">
            <v xml:space="preserve">ROCADA MECANICA                                                                </v>
          </cell>
          <cell r="C1344" t="str">
            <v>ha</v>
          </cell>
          <cell r="D1344">
            <v>2265.7399999999998</v>
          </cell>
        </row>
        <row r="1345">
          <cell r="A1345" t="str">
            <v>37.06.05</v>
          </cell>
          <cell r="B1345" t="str">
            <v xml:space="preserve">CAPINA MANUAL                                                                  </v>
          </cell>
          <cell r="C1345" t="str">
            <v>ha</v>
          </cell>
          <cell r="D1345">
            <v>10608.26</v>
          </cell>
        </row>
        <row r="1346">
          <cell r="A1346" t="str">
            <v>37.06.06</v>
          </cell>
          <cell r="B1346" t="str">
            <v xml:space="preserve">CAPINA QUIMICA                                                                 </v>
          </cell>
          <cell r="C1346" t="str">
            <v>m2</v>
          </cell>
          <cell r="D1346">
            <v>0.8</v>
          </cell>
        </row>
        <row r="1347">
          <cell r="A1347" t="str">
            <v>37.06.07</v>
          </cell>
          <cell r="B1347" t="str">
            <v xml:space="preserve">CONSERVACAO MANUAL DE ACEIRO                                                   </v>
          </cell>
          <cell r="C1347" t="str">
            <v>ha</v>
          </cell>
          <cell r="D1347">
            <v>11655.78</v>
          </cell>
        </row>
        <row r="1348">
          <cell r="A1348" t="str">
            <v>37.06.08</v>
          </cell>
          <cell r="B1348" t="str">
            <v xml:space="preserve">DESPRAGUEJAMENTO MANUAL DE GRAMADO                                             </v>
          </cell>
          <cell r="C1348" t="str">
            <v>ha</v>
          </cell>
          <cell r="D1348">
            <v>2729.93</v>
          </cell>
        </row>
        <row r="1349">
          <cell r="A1349" t="str">
            <v>37.06.09</v>
          </cell>
          <cell r="B1349" t="str">
            <v xml:space="preserve">REMOCAO LIXO ENTULHO                                                           </v>
          </cell>
          <cell r="C1349" t="str">
            <v>equipe.hor</v>
          </cell>
          <cell r="D1349">
            <v>515</v>
          </cell>
        </row>
        <row r="1350">
          <cell r="A1350" t="str">
            <v>37.25.11.04.01</v>
          </cell>
          <cell r="B1350" t="str">
            <v xml:space="preserve">GABIAO TIPO CAIXA,ZN90/AL10,NBR 8964,H= 0,50 M                                 </v>
          </cell>
          <cell r="C1350" t="str">
            <v>m3</v>
          </cell>
          <cell r="D1350">
            <v>707.29</v>
          </cell>
        </row>
        <row r="1351">
          <cell r="A1351" t="str">
            <v>37.25.11.04.02</v>
          </cell>
          <cell r="B1351" t="str">
            <v>GABIAO TIPO CAIXA,ZN90/AL10,NBR 8964,H=0,50 M REVEST.POLI.ABRASAO MENOR QUE 12%</v>
          </cell>
          <cell r="C1351" t="str">
            <v>m3</v>
          </cell>
          <cell r="D1351">
            <v>815.92</v>
          </cell>
        </row>
        <row r="1352">
          <cell r="A1352" t="str">
            <v>37.25.11.04.03</v>
          </cell>
          <cell r="B1352" t="str">
            <v>GABIAO TIPO CAIXA,ZN90/AL10,NBR 8964,H=0,50 M REVEST.POLI.ABRASAO MENOR QUE 09%</v>
          </cell>
          <cell r="C1352" t="str">
            <v>m3</v>
          </cell>
          <cell r="D1352">
            <v>1059.1199999999999</v>
          </cell>
        </row>
        <row r="1353">
          <cell r="A1353" t="str">
            <v>37.25.11.04.04</v>
          </cell>
          <cell r="B1353" t="str">
            <v xml:space="preserve">GABIAO TIPO CAIXA,ZN90/AL10,NBR 8964,H= 1,00 M                                 </v>
          </cell>
          <cell r="C1353" t="str">
            <v>m3</v>
          </cell>
          <cell r="D1353">
            <v>594.16</v>
          </cell>
        </row>
        <row r="1354">
          <cell r="A1354" t="str">
            <v>37.25.11.04.05</v>
          </cell>
          <cell r="B1354" t="str">
            <v>GABIAO TIPO CAIXA,ZN90/AL10,NBR 8964,H=1,00 M REVEST.POLI.ABRASAO MENOR QUE 12%</v>
          </cell>
          <cell r="C1354" t="str">
            <v>m3</v>
          </cell>
          <cell r="D1354">
            <v>656.45</v>
          </cell>
        </row>
        <row r="1355">
          <cell r="A1355" t="str">
            <v>37.25.11.04.06</v>
          </cell>
          <cell r="B1355" t="str">
            <v>GABIAO TIPO CAIXA,ZN90/AL10,NBR 8964,H=1,00 M REVEST.POLI.ABRASAO MENOR QUE 09%</v>
          </cell>
          <cell r="C1355" t="str">
            <v>m3</v>
          </cell>
          <cell r="D1355">
            <v>828.55</v>
          </cell>
        </row>
        <row r="1356">
          <cell r="A1356" t="str">
            <v>37.25.11.05.02</v>
          </cell>
          <cell r="B1356" t="str">
            <v xml:space="preserve">GABIAO TP.COLCHAO,ZN90/AL10,NBR 8964,ESP.17CM,REVEST.POLIM.ABRAS.MENOR QUE 09% </v>
          </cell>
          <cell r="C1356" t="str">
            <v>m2</v>
          </cell>
          <cell r="D1356">
            <v>496.02</v>
          </cell>
        </row>
        <row r="1357">
          <cell r="A1357" t="str">
            <v>37.25.11.05.03</v>
          </cell>
          <cell r="B1357" t="str">
            <v xml:space="preserve">GABIAO TP.COLCHAO,ZN90/AL10,NBR 8964,ESP.17CM,REVEST.POLIM.ABRAS.MENOR QUE 12% </v>
          </cell>
          <cell r="C1357" t="str">
            <v>m2</v>
          </cell>
          <cell r="D1357">
            <v>429.19</v>
          </cell>
        </row>
        <row r="1358">
          <cell r="A1358" t="str">
            <v>37.25.11.06.02</v>
          </cell>
          <cell r="B1358" t="str">
            <v xml:space="preserve">GABIAO TP.COLCHAO,ZN90/AL10,NBR 8964,ESP.23CM,REVEST.POLIM.ABRAS.MENOR QUE 09% </v>
          </cell>
          <cell r="C1358" t="str">
            <v>m2</v>
          </cell>
          <cell r="D1358">
            <v>515.73</v>
          </cell>
        </row>
        <row r="1359">
          <cell r="A1359" t="str">
            <v>37.25.11.06.03</v>
          </cell>
          <cell r="B1359" t="str">
            <v xml:space="preserve">GABIAO TP.COLCHAO,ZN90/AL10,NBR 8964,ESP.23CM,REVEST.POLIM.ABRAS.MENOR QUE 12% </v>
          </cell>
          <cell r="C1359" t="str">
            <v>m2</v>
          </cell>
          <cell r="D1359">
            <v>440.63</v>
          </cell>
        </row>
        <row r="1360">
          <cell r="A1360" t="str">
            <v>37.25.11.07.02</v>
          </cell>
          <cell r="B1360" t="str">
            <v xml:space="preserve">GABIAO TP.COLCHAO,ZN90/AL10,NBR 8964,ESP.30CM,REVEST.POLIM.ABRAS.MENOR QUE 09% </v>
          </cell>
          <cell r="C1360" t="str">
            <v>m2</v>
          </cell>
          <cell r="D1360">
            <v>535.47</v>
          </cell>
        </row>
        <row r="1361">
          <cell r="A1361" t="str">
            <v>37.25.11.07.03</v>
          </cell>
          <cell r="B1361" t="str">
            <v xml:space="preserve">GABIAO TP.COLCHAO,ZN90/AL10,NBR 8964,ESP.30CM,REVEST.POLIM.ABRAS.MENOR QUE 12% </v>
          </cell>
          <cell r="C1361" t="str">
            <v>m2</v>
          </cell>
          <cell r="D1361">
            <v>455.63</v>
          </cell>
        </row>
        <row r="1362">
          <cell r="A1362" t="str">
            <v>37.25.11.11.01</v>
          </cell>
          <cell r="B1362" t="str">
            <v xml:space="preserve">GABIAO TIPO SACO,ZN90/AL10,NBR 8964,REVESTIMEN.POLIMERO,ABRASAO MENOR QUE 09%  </v>
          </cell>
          <cell r="C1362" t="str">
            <v>m3</v>
          </cell>
          <cell r="D1362">
            <v>866.01</v>
          </cell>
        </row>
        <row r="1363">
          <cell r="A1363" t="str">
            <v>37.25.11.11.02</v>
          </cell>
          <cell r="B1363" t="str">
            <v xml:space="preserve">GABIAO TIPO SACO,ZN90/AL10,NBR 8964,REVESTIMEN.POLIMERO,ABRASAO MENOR QUE 12%  </v>
          </cell>
          <cell r="C1363" t="str">
            <v>m3</v>
          </cell>
          <cell r="D1363">
            <v>683.31</v>
          </cell>
        </row>
        <row r="1364">
          <cell r="A1364" t="str">
            <v>37.28.03.09.03</v>
          </cell>
          <cell r="B1364" t="str">
            <v xml:space="preserve">FORNECIMENTO, INSTALAÇÃO DE TACHA METALICA COM 1 PINO DE FIXAÇÃO MONOREFLETIVA </v>
          </cell>
          <cell r="C1364" t="str">
            <v>un</v>
          </cell>
          <cell r="D1364">
            <v>67.67</v>
          </cell>
        </row>
        <row r="1365">
          <cell r="A1365" t="str">
            <v>37.28.03.09.04</v>
          </cell>
          <cell r="B1365" t="str">
            <v xml:space="preserve">FORNECIMENTO, INSTALAÇÃO DE TACHA METÁLICA COM 1 PINO DE FIXAÇÃO - BIREFLETIVA </v>
          </cell>
          <cell r="C1365" t="str">
            <v>un</v>
          </cell>
          <cell r="D1365">
            <v>75.930000000000007</v>
          </cell>
        </row>
        <row r="1366">
          <cell r="A1366" t="str">
            <v>37.28.05.08.02</v>
          </cell>
          <cell r="B1366" t="str">
            <v>FORNECIMENTO TRANSPORTE INST.TERM.ABSORV.ENERGIA NBR 15486, 70/80 KM/H SIMPLES.</v>
          </cell>
          <cell r="C1366" t="str">
            <v>conjunto</v>
          </cell>
          <cell r="D1366">
            <v>10329.08</v>
          </cell>
        </row>
        <row r="1367">
          <cell r="A1367" t="str">
            <v>37.28.05.08.03</v>
          </cell>
          <cell r="B1367" t="str">
            <v xml:space="preserve">FORNECIMENTO TRANSPORTE INST.TERM.ABSORV.ENERGIA NBR 15486, 100 KM/H SIMPLES.  </v>
          </cell>
          <cell r="C1367" t="str">
            <v>conjunto</v>
          </cell>
          <cell r="D1367">
            <v>12552.91</v>
          </cell>
        </row>
        <row r="1368">
          <cell r="A1368" t="str">
            <v>37.28.05.09.01</v>
          </cell>
          <cell r="B1368" t="str">
            <v xml:space="preserve">TRANSIÇAO DE DEFENSA METALICA PARA BARREIRA DE CONCRETO                        </v>
          </cell>
          <cell r="C1368" t="str">
            <v>conjunto</v>
          </cell>
          <cell r="D1368">
            <v>7704</v>
          </cell>
        </row>
        <row r="1369">
          <cell r="A1369" t="str">
            <v>37.28.08.01.01</v>
          </cell>
          <cell r="B1369" t="str">
            <v xml:space="preserve">CONFECCAO, MONTAGEM E INSTALACAO DE PLACA INSTITUCIONAL                        </v>
          </cell>
          <cell r="C1369" t="str">
            <v>m2</v>
          </cell>
          <cell r="D1369">
            <v>339.13</v>
          </cell>
        </row>
        <row r="1370">
          <cell r="A1370" t="str">
            <v>37.28.08.02.01</v>
          </cell>
          <cell r="B1370" t="str">
            <v xml:space="preserve">MANUTENCAO DE PLACA INSTITUCIONAL                                              </v>
          </cell>
          <cell r="C1370" t="str">
            <v>m2 x mes</v>
          </cell>
          <cell r="D1370">
            <v>67.36</v>
          </cell>
        </row>
        <row r="1371">
          <cell r="A1371" t="str">
            <v>37.28.10.01</v>
          </cell>
          <cell r="B1371" t="str">
            <v xml:space="preserve">FORNECIMENTO, INSTALAÇÃO BALIZ.DEFENSA MEÁLICA COM PELICULA GT+GT              </v>
          </cell>
          <cell r="C1371" t="str">
            <v>un</v>
          </cell>
          <cell r="D1371">
            <v>33.24</v>
          </cell>
        </row>
        <row r="1372">
          <cell r="A1372" t="str">
            <v>37.28.10.02</v>
          </cell>
          <cell r="B1372" t="str">
            <v xml:space="preserve">FORNECIMENTO, INSTALAÇÃO BALIZ.P/BARREIRA RIGIDA COM PELICULA GT+GT            </v>
          </cell>
          <cell r="C1372" t="str">
            <v>un</v>
          </cell>
          <cell r="D1372">
            <v>33.97</v>
          </cell>
        </row>
        <row r="1373">
          <cell r="A1373" t="str">
            <v>72.01.01.01</v>
          </cell>
          <cell r="B1373" t="str">
            <v xml:space="preserve">ACAB.CONCRETO DE SUPERF.B-436 - COND. A                                        </v>
          </cell>
          <cell r="C1373" t="str">
            <v>hora</v>
          </cell>
          <cell r="D1373">
            <v>51.9</v>
          </cell>
        </row>
        <row r="1374">
          <cell r="A1374" t="str">
            <v>72.01.01.02</v>
          </cell>
          <cell r="B1374" t="str">
            <v xml:space="preserve">ACAB.CONCRETO DE SUPERF.B-436 - COND. B                                        </v>
          </cell>
          <cell r="C1374" t="str">
            <v>hora</v>
          </cell>
          <cell r="D1374">
            <v>7.47</v>
          </cell>
        </row>
        <row r="1375">
          <cell r="A1375" t="str">
            <v>72.01.01.03</v>
          </cell>
          <cell r="B1375" t="str">
            <v xml:space="preserve">ACAB.CONCRETO DE SUPERF.B-436 - COND. C                                        </v>
          </cell>
          <cell r="C1375" t="str">
            <v>hora</v>
          </cell>
          <cell r="D1375">
            <v>46.75</v>
          </cell>
        </row>
        <row r="1376">
          <cell r="A1376" t="str">
            <v>72.01.01.04</v>
          </cell>
          <cell r="B1376" t="str">
            <v xml:space="preserve">ACAB. CONCRETO DE SUPERF.B-436 - COND. D                                       </v>
          </cell>
          <cell r="C1376" t="str">
            <v>hora</v>
          </cell>
          <cell r="D1376">
            <v>94.51</v>
          </cell>
        </row>
        <row r="1377">
          <cell r="A1377" t="str">
            <v>72.01.02.01</v>
          </cell>
          <cell r="B1377" t="str">
            <v xml:space="preserve">ACAB.DE CONCRETO SUPERF.BG-38 - COND. A                                        </v>
          </cell>
          <cell r="C1377" t="str">
            <v>hora</v>
          </cell>
          <cell r="D1377">
            <v>49.62</v>
          </cell>
        </row>
        <row r="1378">
          <cell r="A1378" t="str">
            <v>72.01.02.02</v>
          </cell>
          <cell r="B1378" t="str">
            <v xml:space="preserve">ACAB.DE CONCRETO SUPERF.BG-38 - COND. B                                        </v>
          </cell>
          <cell r="C1378" t="str">
            <v>hora</v>
          </cell>
          <cell r="D1378">
            <v>3.68</v>
          </cell>
        </row>
        <row r="1379">
          <cell r="A1379" t="str">
            <v>72.01.02.03</v>
          </cell>
          <cell r="B1379" t="str">
            <v xml:space="preserve">ACAB.DE CONCRETO SUPERF.BG-38 - COND. C                                        </v>
          </cell>
          <cell r="C1379" t="str">
            <v>hora</v>
          </cell>
          <cell r="D1379">
            <v>9.61</v>
          </cell>
        </row>
        <row r="1380">
          <cell r="A1380" t="str">
            <v>72.01.02.04</v>
          </cell>
          <cell r="B1380" t="str">
            <v xml:space="preserve">ACAB.DE CONCRETO SUPERF.BG-38 - COND. D                                        </v>
          </cell>
          <cell r="C1380" t="str">
            <v>hora</v>
          </cell>
          <cell r="D1380">
            <v>57.37</v>
          </cell>
        </row>
        <row r="1381">
          <cell r="A1381" t="str">
            <v>72.02.02.01</v>
          </cell>
          <cell r="B1381" t="str">
            <v xml:space="preserve">VEICULO C/CAPAC.P/4 PES. 1.000CC COND. A                                       </v>
          </cell>
          <cell r="C1381" t="str">
            <v>hora</v>
          </cell>
          <cell r="D1381">
            <v>46.95</v>
          </cell>
        </row>
        <row r="1382">
          <cell r="A1382" t="str">
            <v>72.02.02.02</v>
          </cell>
          <cell r="B1382" t="str">
            <v xml:space="preserve">VEICULO C/CAPAC.P/4 PES. 1.000CC COND. B                                       </v>
          </cell>
          <cell r="C1382" t="str">
            <v>hora</v>
          </cell>
          <cell r="D1382">
            <v>11.33</v>
          </cell>
        </row>
        <row r="1383">
          <cell r="A1383" t="str">
            <v>72.02.02.03</v>
          </cell>
          <cell r="B1383" t="str">
            <v xml:space="preserve">VEICULO C/CAPAC.P/4 PES. 1.000CC COND. C                                       </v>
          </cell>
          <cell r="C1383" t="str">
            <v>hora</v>
          </cell>
          <cell r="D1383">
            <v>67.38</v>
          </cell>
        </row>
        <row r="1384">
          <cell r="A1384" t="str">
            <v>72.02.02.04</v>
          </cell>
          <cell r="B1384" t="str">
            <v xml:space="preserve">VEICULO C/CAPAC.P/4 PES. 1.000CC COND. D                                       </v>
          </cell>
          <cell r="C1384" t="str">
            <v>hora</v>
          </cell>
          <cell r="D1384">
            <v>108.19</v>
          </cell>
        </row>
        <row r="1385">
          <cell r="A1385" t="str">
            <v>72.02.02.05</v>
          </cell>
          <cell r="B1385" t="str">
            <v xml:space="preserve">VEICULO C/CAPAC.P/4 PES. 1.000CC COND. E                                       </v>
          </cell>
          <cell r="C1385" t="str">
            <v>km</v>
          </cell>
          <cell r="D1385">
            <v>1.1299999999999999</v>
          </cell>
        </row>
        <row r="1386">
          <cell r="A1386" t="str">
            <v>72.02.02.06</v>
          </cell>
          <cell r="B1386" t="str">
            <v xml:space="preserve">VEICULO C/CAPAC.P/4 PES.1000CC COND. F                                         </v>
          </cell>
          <cell r="C1386" t="str">
            <v>veic.mens</v>
          </cell>
          <cell r="D1386">
            <v>5679.62</v>
          </cell>
        </row>
        <row r="1387">
          <cell r="A1387" t="str">
            <v>72.02.04.01</v>
          </cell>
          <cell r="B1387" t="str">
            <v xml:space="preserve">VEICULO UTIL.CAMIONETE P/3 PES. COND. A                                        </v>
          </cell>
          <cell r="C1387" t="str">
            <v>hora</v>
          </cell>
          <cell r="D1387">
            <v>58.88</v>
          </cell>
        </row>
        <row r="1388">
          <cell r="A1388" t="str">
            <v>72.02.04.02</v>
          </cell>
          <cell r="B1388" t="str">
            <v xml:space="preserve">VEICULO UTIL.CAMIONETE P/3 PES. COND. B                                        </v>
          </cell>
          <cell r="C1388" t="str">
            <v>hora</v>
          </cell>
          <cell r="D1388">
            <v>32.65</v>
          </cell>
        </row>
        <row r="1389">
          <cell r="A1389" t="str">
            <v>72.02.04.03</v>
          </cell>
          <cell r="B1389" t="str">
            <v xml:space="preserve">VEICULO UTIL.CAMIONETE P/3 PES. COND. C                                        </v>
          </cell>
          <cell r="C1389" t="str">
            <v>hora</v>
          </cell>
          <cell r="D1389">
            <v>139.43</v>
          </cell>
        </row>
        <row r="1390">
          <cell r="A1390" t="str">
            <v>72.02.04.04</v>
          </cell>
          <cell r="B1390" t="str">
            <v xml:space="preserve">VEICULO UTIL.CAMIONETE P/3 PES. COND. D                                        </v>
          </cell>
          <cell r="C1390" t="str">
            <v>hora</v>
          </cell>
          <cell r="D1390">
            <v>180.24</v>
          </cell>
        </row>
        <row r="1391">
          <cell r="A1391" t="str">
            <v>72.02.04.05</v>
          </cell>
          <cell r="B1391" t="str">
            <v xml:space="preserve">VEICULO UTIL.CAMIONETE P/ 3 PES. COND. E                                       </v>
          </cell>
          <cell r="C1391" t="str">
            <v>km</v>
          </cell>
          <cell r="D1391">
            <v>2.34</v>
          </cell>
        </row>
        <row r="1392">
          <cell r="A1392" t="str">
            <v>72.02.04.06</v>
          </cell>
          <cell r="B1392" t="str">
            <v xml:space="preserve">VEICULO UTIL.CAMIONETE P/3 PES.COND. F                                         </v>
          </cell>
          <cell r="C1392" t="str">
            <v>veic.mens</v>
          </cell>
          <cell r="D1392">
            <v>12049.71</v>
          </cell>
        </row>
        <row r="1393">
          <cell r="A1393" t="str">
            <v>72.02.05.01</v>
          </cell>
          <cell r="B1393" t="str">
            <v xml:space="preserve">VEICULO DE PREMARCACAO - COND. A                                               </v>
          </cell>
          <cell r="C1393" t="str">
            <v>hora</v>
          </cell>
          <cell r="D1393">
            <v>80.099999999999994</v>
          </cell>
        </row>
        <row r="1394">
          <cell r="A1394" t="str">
            <v>72.02.05.02</v>
          </cell>
          <cell r="B1394" t="str">
            <v xml:space="preserve">VEICULO DE PREMARCACAO - COND. B                                               </v>
          </cell>
          <cell r="C1394" t="str">
            <v>hora</v>
          </cell>
          <cell r="D1394">
            <v>18.07</v>
          </cell>
        </row>
        <row r="1395">
          <cell r="A1395" t="str">
            <v>72.02.05.03</v>
          </cell>
          <cell r="B1395" t="str">
            <v xml:space="preserve">VEICULO DE PREMARCACAO - COND. C                                               </v>
          </cell>
          <cell r="C1395" t="str">
            <v>hora</v>
          </cell>
          <cell r="D1395">
            <v>75.290000000000006</v>
          </cell>
        </row>
        <row r="1396">
          <cell r="A1396" t="str">
            <v>72.02.05.04</v>
          </cell>
          <cell r="B1396" t="str">
            <v xml:space="preserve">VEICULO DE PREMARCACAO - COND. D                                               </v>
          </cell>
          <cell r="C1396" t="str">
            <v>hora</v>
          </cell>
          <cell r="D1396">
            <v>146.6</v>
          </cell>
        </row>
        <row r="1397">
          <cell r="A1397" t="str">
            <v>72.02.09.01</v>
          </cell>
          <cell r="B1397" t="str">
            <v xml:space="preserve">VEICULO UTILITARIO COM MINIMO DE 10 LUGARES COM AR E DIR. HID. CONDICAO A      </v>
          </cell>
          <cell r="C1397" t="str">
            <v>hora</v>
          </cell>
          <cell r="D1397">
            <v>61.22</v>
          </cell>
        </row>
        <row r="1398">
          <cell r="A1398" t="str">
            <v>72.02.09.02</v>
          </cell>
          <cell r="B1398" t="str">
            <v xml:space="preserve">VEICULO UTILITARIO COM MINIMO DE 10 LUGARES COM AR E DIR. HID. CONDICAOB       </v>
          </cell>
          <cell r="C1398" t="str">
            <v>hora</v>
          </cell>
          <cell r="D1398">
            <v>41.94</v>
          </cell>
        </row>
        <row r="1399">
          <cell r="A1399" t="str">
            <v>72.02.09.03</v>
          </cell>
          <cell r="B1399" t="str">
            <v xml:space="preserve">VEICULO UTILITARIO COM MINIMO DE 10 LUGARES COM AR E DIR. HID. CONDICAO C      </v>
          </cell>
          <cell r="C1399" t="str">
            <v>hora</v>
          </cell>
          <cell r="D1399">
            <v>77</v>
          </cell>
        </row>
        <row r="1400">
          <cell r="A1400" t="str">
            <v>72.02.09.04</v>
          </cell>
          <cell r="B1400" t="str">
            <v xml:space="preserve">VEICULO UTILITARIO C/MIN.10LUGARES C/ AR + DIR.HID. COND.D                     </v>
          </cell>
          <cell r="C1400" t="str">
            <v>hora</v>
          </cell>
          <cell r="D1400">
            <v>117.81</v>
          </cell>
        </row>
        <row r="1401">
          <cell r="A1401" t="str">
            <v>72.02.09.05</v>
          </cell>
          <cell r="B1401" t="str">
            <v xml:space="preserve">VEICULO UTILITARIO COM MINIMO DE 10 LUGARES COM AR E DIR. HID. CONDICAOE       </v>
          </cell>
          <cell r="C1401" t="str">
            <v>km</v>
          </cell>
          <cell r="D1401">
            <v>2.77</v>
          </cell>
        </row>
        <row r="1402">
          <cell r="A1402" t="str">
            <v>72.02.09.06</v>
          </cell>
          <cell r="B1402" t="str">
            <v xml:space="preserve">VEICULO UTILITARIO COM MINIMO DE 10 LUGARES COM AR E DIR. HID. CONDICAOF       </v>
          </cell>
          <cell r="C1402" t="str">
            <v>veic.mens</v>
          </cell>
          <cell r="D1402">
            <v>15969.5</v>
          </cell>
        </row>
        <row r="1403">
          <cell r="A1403" t="str">
            <v>72.02.10.01</v>
          </cell>
          <cell r="B1403" t="str">
            <v xml:space="preserve">VEICULO UTILITARIO PICK-UP COM AR E DIR. HID. CONDICAO A                       </v>
          </cell>
          <cell r="C1403" t="str">
            <v>hora</v>
          </cell>
          <cell r="D1403">
            <v>60.12</v>
          </cell>
        </row>
        <row r="1404">
          <cell r="A1404" t="str">
            <v>72.02.10.02</v>
          </cell>
          <cell r="B1404" t="str">
            <v xml:space="preserve">VEICULO UTILITARIO PICK-UP COM AR E DIR. HID. CONDICAOB                        </v>
          </cell>
          <cell r="C1404" t="str">
            <v>hora</v>
          </cell>
          <cell r="D1404">
            <v>34.880000000000003</v>
          </cell>
        </row>
        <row r="1405">
          <cell r="A1405" t="str">
            <v>72.02.10.03</v>
          </cell>
          <cell r="B1405" t="str">
            <v xml:space="preserve">VEICULO UTILITARIO PICK-UP COM AR E DIR. HID. CONDICAO C                       </v>
          </cell>
          <cell r="C1405" t="str">
            <v>hora</v>
          </cell>
          <cell r="D1405">
            <v>141.66</v>
          </cell>
        </row>
        <row r="1406">
          <cell r="A1406" t="str">
            <v>72.02.10.04</v>
          </cell>
          <cell r="B1406" t="str">
            <v xml:space="preserve">VEICULO UTILITARIO CAMIONETE P/3 PESSOAS C/ AR + DIR.HID.+ AIRBAG              </v>
          </cell>
          <cell r="C1406" t="str">
            <v>hora</v>
          </cell>
          <cell r="D1406">
            <v>182.47</v>
          </cell>
        </row>
        <row r="1407">
          <cell r="A1407" t="str">
            <v>72.02.10.05</v>
          </cell>
          <cell r="B1407" t="str">
            <v xml:space="preserve">VEICULO UTILITARIO PICK-UP COM AR E DIR. HID. CONDICAO E                       </v>
          </cell>
          <cell r="C1407" t="str">
            <v>km</v>
          </cell>
          <cell r="D1407">
            <v>1.71</v>
          </cell>
        </row>
        <row r="1408">
          <cell r="A1408" t="str">
            <v>72.02.10.06</v>
          </cell>
          <cell r="B1408" t="str">
            <v xml:space="preserve">VEICULO UTILITARIO PICK-UP COM AR E DIR. HID. CONDICAOF                        </v>
          </cell>
          <cell r="C1408" t="str">
            <v>veic.mens</v>
          </cell>
          <cell r="D1408">
            <v>13572.6</v>
          </cell>
        </row>
        <row r="1409">
          <cell r="A1409" t="str">
            <v>72.02.11.01</v>
          </cell>
          <cell r="B1409" t="str">
            <v xml:space="preserve">VEICULO C/CAPAC.P/4 PES. 1.000CC TURBO COND. A                                 </v>
          </cell>
          <cell r="C1409" t="str">
            <v>hora</v>
          </cell>
          <cell r="D1409">
            <v>49.27</v>
          </cell>
        </row>
        <row r="1410">
          <cell r="A1410" t="str">
            <v>72.02.11.02</v>
          </cell>
          <cell r="B1410" t="str">
            <v xml:space="preserve">VEICULO C/CAPAC.P/4 PES. 1.000CC TURBO COND. B                                 </v>
          </cell>
          <cell r="C1410" t="str">
            <v>hora</v>
          </cell>
          <cell r="D1410">
            <v>17.38</v>
          </cell>
        </row>
        <row r="1411">
          <cell r="A1411" t="str">
            <v>72.02.11.03</v>
          </cell>
          <cell r="B1411" t="str">
            <v xml:space="preserve">VEICULO C/CAPAC.P/4 PES. 1.000CC TURBO COND. C                                 </v>
          </cell>
          <cell r="C1411" t="str">
            <v>hora</v>
          </cell>
          <cell r="D1411">
            <v>71.97</v>
          </cell>
        </row>
        <row r="1412">
          <cell r="A1412" t="str">
            <v>72.02.11.04</v>
          </cell>
          <cell r="B1412" t="str">
            <v xml:space="preserve">VEICULO CAPAC.4PESSOAS 1.0CC TURBO - COND.D                                    </v>
          </cell>
          <cell r="C1412" t="str">
            <v>hora</v>
          </cell>
          <cell r="D1412">
            <v>112.78</v>
          </cell>
        </row>
        <row r="1413">
          <cell r="A1413" t="str">
            <v>72.02.11.05</v>
          </cell>
          <cell r="B1413" t="str">
            <v xml:space="preserve">VEICULO C/CAPAC.P/4 PES. 1.0 110CV COND. E                                     </v>
          </cell>
          <cell r="C1413" t="str">
            <v>km</v>
          </cell>
          <cell r="D1413">
            <v>1.18</v>
          </cell>
        </row>
        <row r="1414">
          <cell r="A1414" t="str">
            <v>72.02.11.06</v>
          </cell>
          <cell r="B1414" t="str">
            <v xml:space="preserve">VEICULO C/CAPAC.P/4 PES. 1.0 110CV COND. F                                     </v>
          </cell>
          <cell r="C1414" t="str">
            <v>veic.mens</v>
          </cell>
          <cell r="D1414">
            <v>5551.98</v>
          </cell>
        </row>
        <row r="1415">
          <cell r="A1415" t="str">
            <v>72.02.12.01</v>
          </cell>
          <cell r="B1415" t="str">
            <v xml:space="preserve">VEICULO C/CAPAC.P/4 PES. 1.300CC COND. A                                       </v>
          </cell>
          <cell r="C1415" t="str">
            <v>hora</v>
          </cell>
          <cell r="D1415">
            <v>48.49</v>
          </cell>
        </row>
        <row r="1416">
          <cell r="A1416" t="str">
            <v>72.02.12.02</v>
          </cell>
          <cell r="B1416" t="str">
            <v xml:space="preserve">VEICULO C/CAPAC.P/4 PES. 1.300CC COND. B                                       </v>
          </cell>
          <cell r="C1416" t="str">
            <v>hora</v>
          </cell>
          <cell r="D1416">
            <v>15.78</v>
          </cell>
        </row>
        <row r="1417">
          <cell r="A1417" t="str">
            <v>72.02.12.03</v>
          </cell>
          <cell r="B1417" t="str">
            <v xml:space="preserve">VEICULO C/CAPAC.P/4 PES. 1.300CC COND. C                                       </v>
          </cell>
          <cell r="C1417" t="str">
            <v>hora</v>
          </cell>
          <cell r="D1417">
            <v>71.83</v>
          </cell>
        </row>
        <row r="1418">
          <cell r="A1418" t="str">
            <v>72.02.12.04</v>
          </cell>
          <cell r="B1418" t="str">
            <v xml:space="preserve">VEICULO C/CAPAC.P/4 PES.1.300CC COND.D                                         </v>
          </cell>
          <cell r="C1418" t="str">
            <v>hora</v>
          </cell>
          <cell r="D1418">
            <v>112.63</v>
          </cell>
        </row>
        <row r="1419">
          <cell r="A1419" t="str">
            <v>72.02.12.05</v>
          </cell>
          <cell r="B1419" t="str">
            <v xml:space="preserve">VEICULO C/CAPAC.P/4 PES. 1.300CC COND. E                                       </v>
          </cell>
          <cell r="C1419" t="str">
            <v>km</v>
          </cell>
          <cell r="D1419">
            <v>1.1200000000000001</v>
          </cell>
        </row>
        <row r="1420">
          <cell r="A1420" t="str">
            <v>72.02.12.06</v>
          </cell>
          <cell r="B1420" t="str">
            <v xml:space="preserve">VEICULO C/CAPAC.P/4 PES. 1.300CC COND. F                                       </v>
          </cell>
          <cell r="C1420" t="str">
            <v>veic.mens</v>
          </cell>
          <cell r="D1420">
            <v>5421.76</v>
          </cell>
        </row>
        <row r="1421">
          <cell r="A1421" t="str">
            <v>72.03.01.01</v>
          </cell>
          <cell r="B1421" t="str">
            <v xml:space="preserve">BATE ESTACA 40 ATE 80 T - COND. A                                              </v>
          </cell>
          <cell r="C1421" t="str">
            <v>hora</v>
          </cell>
          <cell r="D1421">
            <v>88.48</v>
          </cell>
        </row>
        <row r="1422">
          <cell r="A1422" t="str">
            <v>72.03.01.02</v>
          </cell>
          <cell r="B1422" t="str">
            <v xml:space="preserve">BATE ESTACA 40 ATE 80 T - COND. B                                              </v>
          </cell>
          <cell r="C1422" t="str">
            <v>hora</v>
          </cell>
          <cell r="D1422">
            <v>27.55</v>
          </cell>
        </row>
        <row r="1423">
          <cell r="A1423" t="str">
            <v>72.03.01.03</v>
          </cell>
          <cell r="B1423" t="str">
            <v xml:space="preserve">BATE ESTACA 40 ATE 80 T - COND. C                                              </v>
          </cell>
          <cell r="C1423" t="str">
            <v>hora</v>
          </cell>
          <cell r="D1423">
            <v>152.32</v>
          </cell>
        </row>
        <row r="1424">
          <cell r="A1424" t="str">
            <v>72.03.01.04</v>
          </cell>
          <cell r="B1424" t="str">
            <v xml:space="preserve">BATE ESTACA 40 ATE 80 T - COND. D                                              </v>
          </cell>
          <cell r="C1424" t="str">
            <v>hora</v>
          </cell>
          <cell r="D1424">
            <v>223.63</v>
          </cell>
        </row>
        <row r="1425">
          <cell r="A1425" t="str">
            <v>72.03.02.01</v>
          </cell>
          <cell r="B1425" t="str">
            <v xml:space="preserve">BATE ESTACA ATE 40T COND. A                                                    </v>
          </cell>
          <cell r="C1425" t="str">
            <v>hora</v>
          </cell>
          <cell r="D1425">
            <v>99.88</v>
          </cell>
        </row>
        <row r="1426">
          <cell r="A1426" t="str">
            <v>72.03.02.02</v>
          </cell>
          <cell r="B1426" t="str">
            <v xml:space="preserve">BATE ESTACA ATE 40T CONDI. B                                                   </v>
          </cell>
          <cell r="C1426" t="str">
            <v>hora</v>
          </cell>
          <cell r="D1426">
            <v>45.85</v>
          </cell>
        </row>
        <row r="1427">
          <cell r="A1427" t="str">
            <v>72.03.02.03</v>
          </cell>
          <cell r="B1427" t="str">
            <v xml:space="preserve">BATE ESTACA ATE 40T COND. C                                                    </v>
          </cell>
          <cell r="C1427" t="str">
            <v>hora</v>
          </cell>
          <cell r="D1427">
            <v>95.45</v>
          </cell>
        </row>
        <row r="1428">
          <cell r="A1428" t="str">
            <v>72.03.02.04</v>
          </cell>
          <cell r="B1428" t="str">
            <v xml:space="preserve">BATE ESTACA ATE 40T COND. D                                                    </v>
          </cell>
          <cell r="C1428" t="str">
            <v>hora</v>
          </cell>
          <cell r="D1428">
            <v>166.76</v>
          </cell>
        </row>
        <row r="1429">
          <cell r="A1429" t="str">
            <v>72.04.01.01</v>
          </cell>
          <cell r="B1429" t="str">
            <v xml:space="preserve">BETONEIRA 320L MOTOR ELETRICO COND.A                                           </v>
          </cell>
          <cell r="C1429" t="str">
            <v>hora</v>
          </cell>
          <cell r="D1429">
            <v>28.84</v>
          </cell>
        </row>
        <row r="1430">
          <cell r="A1430" t="str">
            <v>72.04.01.02</v>
          </cell>
          <cell r="B1430" t="str">
            <v xml:space="preserve">BETONEIRA 320L MOTOR ELETRICO COND.B                                           </v>
          </cell>
          <cell r="C1430" t="str">
            <v>hora</v>
          </cell>
          <cell r="D1430">
            <v>1.75</v>
          </cell>
        </row>
        <row r="1431">
          <cell r="A1431" t="str">
            <v>72.04.01.03</v>
          </cell>
          <cell r="B1431" t="str">
            <v xml:space="preserve">BETONEIRA 320L MOTOR ELETRICO COND.C                                           </v>
          </cell>
          <cell r="C1431" t="str">
            <v>hora</v>
          </cell>
          <cell r="D1431">
            <v>5.43</v>
          </cell>
        </row>
        <row r="1432">
          <cell r="A1432" t="str">
            <v>72.04.01.04</v>
          </cell>
          <cell r="B1432" t="str">
            <v xml:space="preserve">BETONEIRA 320L MOTOR ELETRICO COND.D                                           </v>
          </cell>
          <cell r="C1432" t="str">
            <v>hora</v>
          </cell>
          <cell r="D1432">
            <v>33.4</v>
          </cell>
        </row>
        <row r="1433">
          <cell r="A1433" t="str">
            <v>72.04.02.01</v>
          </cell>
          <cell r="B1433" t="str">
            <v xml:space="preserve">BETONEIRA 320L MOTOR GASOLINA COND. A                                          </v>
          </cell>
          <cell r="C1433" t="str">
            <v>hora</v>
          </cell>
          <cell r="D1433">
            <v>29.41</v>
          </cell>
        </row>
        <row r="1434">
          <cell r="A1434" t="str">
            <v>72.04.02.02</v>
          </cell>
          <cell r="B1434" t="str">
            <v xml:space="preserve">BETONEIRA 320L MOTOR GASOLINA COND. B                                          </v>
          </cell>
          <cell r="C1434" t="str">
            <v>hora</v>
          </cell>
          <cell r="D1434">
            <v>2.88</v>
          </cell>
        </row>
        <row r="1435">
          <cell r="A1435" t="str">
            <v>72.04.02.03</v>
          </cell>
          <cell r="B1435" t="str">
            <v xml:space="preserve">BETONEIRA 320L MOTOR GASOLINA COND. C                                          </v>
          </cell>
          <cell r="C1435" t="str">
            <v>hora</v>
          </cell>
          <cell r="D1435">
            <v>8.4600000000000009</v>
          </cell>
        </row>
        <row r="1436">
          <cell r="A1436" t="str">
            <v>72.04.02.04</v>
          </cell>
          <cell r="B1436" t="str">
            <v xml:space="preserve">BETONEIRA 320L MOTOR GASOLINA COND. D                                          </v>
          </cell>
          <cell r="C1436" t="str">
            <v>hora</v>
          </cell>
          <cell r="D1436">
            <v>36.43</v>
          </cell>
        </row>
        <row r="1437">
          <cell r="A1437" t="str">
            <v>72.04.03.01</v>
          </cell>
          <cell r="B1437" t="str">
            <v xml:space="preserve">BETONEIRA 580L ELETRICA C/CARREG. COND.A                                       </v>
          </cell>
          <cell r="C1437" t="str">
            <v>hora</v>
          </cell>
          <cell r="D1437">
            <v>34.06</v>
          </cell>
        </row>
        <row r="1438">
          <cell r="A1438" t="str">
            <v>72.04.03.02</v>
          </cell>
          <cell r="B1438" t="str">
            <v xml:space="preserve">BETONEIRA 580L ELETRICA C/CARREG. COND.B                                       </v>
          </cell>
          <cell r="C1438" t="str">
            <v>hora</v>
          </cell>
          <cell r="D1438">
            <v>12.17</v>
          </cell>
        </row>
        <row r="1439">
          <cell r="A1439" t="str">
            <v>72.04.03.03</v>
          </cell>
          <cell r="B1439" t="str">
            <v xml:space="preserve">BETONEIRA 580L ELETRICA C/CARREG. COND.C                                       </v>
          </cell>
          <cell r="C1439" t="str">
            <v>hora</v>
          </cell>
          <cell r="D1439">
            <v>22</v>
          </cell>
        </row>
        <row r="1440">
          <cell r="A1440" t="str">
            <v>72.04.03.04</v>
          </cell>
          <cell r="B1440" t="str">
            <v xml:space="preserve">BETONEIRA 580L ELETRICA C/CARREG. COND.D                                       </v>
          </cell>
          <cell r="C1440" t="str">
            <v>hora</v>
          </cell>
          <cell r="D1440">
            <v>49.97</v>
          </cell>
        </row>
        <row r="1441">
          <cell r="A1441" t="str">
            <v>72.04.04.01</v>
          </cell>
          <cell r="B1441" t="str">
            <v xml:space="preserve">BETONEIRA 580L MOTOR A DIESEL COND. A                                          </v>
          </cell>
          <cell r="C1441" t="str">
            <v>hora</v>
          </cell>
          <cell r="D1441">
            <v>33.520000000000003</v>
          </cell>
        </row>
        <row r="1442">
          <cell r="A1442" t="str">
            <v>72.04.04.02</v>
          </cell>
          <cell r="B1442" t="str">
            <v xml:space="preserve">BETONEIRA 580L MOTOR A DIESEL COND. B                                          </v>
          </cell>
          <cell r="C1442" t="str">
            <v>hora</v>
          </cell>
          <cell r="D1442">
            <v>11.09</v>
          </cell>
        </row>
        <row r="1443">
          <cell r="A1443" t="str">
            <v>72.04.04.03</v>
          </cell>
          <cell r="B1443" t="str">
            <v xml:space="preserve">BETONEIRA 580L MOTOR A DIESEL COND. C                                          </v>
          </cell>
          <cell r="C1443" t="str">
            <v>hora</v>
          </cell>
          <cell r="D1443">
            <v>19.059999999999999</v>
          </cell>
        </row>
        <row r="1444">
          <cell r="A1444" t="str">
            <v>72.04.04.04</v>
          </cell>
          <cell r="B1444" t="str">
            <v xml:space="preserve">BETONEIRA 580L MOTOR A DIESEL - COND. D                                        </v>
          </cell>
          <cell r="C1444" t="str">
            <v>hora</v>
          </cell>
          <cell r="D1444">
            <v>47.03</v>
          </cell>
        </row>
        <row r="1445">
          <cell r="A1445" t="str">
            <v>72.05.01.01</v>
          </cell>
          <cell r="B1445" t="str">
            <v xml:space="preserve">BOMBA DREN.SUBMER.ELETR.27M3/H COND. A                                         </v>
          </cell>
          <cell r="C1445" t="str">
            <v>hora</v>
          </cell>
          <cell r="D1445">
            <v>29.18</v>
          </cell>
        </row>
        <row r="1446">
          <cell r="A1446" t="str">
            <v>72.05.01.02</v>
          </cell>
          <cell r="B1446" t="str">
            <v xml:space="preserve">BOMBA DREN.SUBMER.ELETR.27M3/H COND. B                                         </v>
          </cell>
          <cell r="C1446" t="str">
            <v>hora</v>
          </cell>
          <cell r="D1446">
            <v>2.02</v>
          </cell>
        </row>
        <row r="1447">
          <cell r="A1447" t="str">
            <v>72.05.01.03</v>
          </cell>
          <cell r="B1447" t="str">
            <v xml:space="preserve">BOMBA DREN.SUBMER.ELETR.27M3/H COND. C                                         </v>
          </cell>
          <cell r="C1447" t="str">
            <v>hora</v>
          </cell>
          <cell r="D1447">
            <v>23.98</v>
          </cell>
        </row>
        <row r="1448">
          <cell r="A1448" t="str">
            <v>72.05.01.04</v>
          </cell>
          <cell r="B1448" t="str">
            <v xml:space="preserve">BOMBA DREN.SUBMER.ELETR.27M3/H COND. D                                         </v>
          </cell>
          <cell r="C1448" t="str">
            <v>hora</v>
          </cell>
          <cell r="D1448">
            <v>51.95</v>
          </cell>
        </row>
        <row r="1449">
          <cell r="A1449" t="str">
            <v>72.05.02.01</v>
          </cell>
          <cell r="B1449" t="str">
            <v xml:space="preserve">BOMBA DREN.SUBMER.ELETR.60M3/H COND. A                                         </v>
          </cell>
          <cell r="C1449" t="str">
            <v>hora</v>
          </cell>
          <cell r="D1449">
            <v>30.35</v>
          </cell>
        </row>
        <row r="1450">
          <cell r="A1450" t="str">
            <v>72.05.02.02</v>
          </cell>
          <cell r="B1450" t="str">
            <v xml:space="preserve">BOMBA DREN.SUBMER.ELETR.60M3/H COND. B                                         </v>
          </cell>
          <cell r="C1450" t="str">
            <v>hora</v>
          </cell>
          <cell r="D1450">
            <v>3.97</v>
          </cell>
        </row>
        <row r="1451">
          <cell r="A1451" t="str">
            <v>72.05.02.03</v>
          </cell>
          <cell r="B1451" t="str">
            <v xml:space="preserve">BOMBA DREN.SUBMER.ELETR.60M3/H COND. C                                         </v>
          </cell>
          <cell r="C1451" t="str">
            <v>hora</v>
          </cell>
          <cell r="D1451">
            <v>22.25</v>
          </cell>
        </row>
        <row r="1452">
          <cell r="A1452" t="str">
            <v>72.05.02.04</v>
          </cell>
          <cell r="B1452" t="str">
            <v xml:space="preserve">BOMBA DREN.SUBMER.ELETR.60M3/H COND. D                                         </v>
          </cell>
          <cell r="C1452" t="str">
            <v>hora</v>
          </cell>
          <cell r="D1452">
            <v>50.22</v>
          </cell>
        </row>
        <row r="1453">
          <cell r="A1453" t="str">
            <v>72.05.03.01</v>
          </cell>
          <cell r="B1453" t="str">
            <v xml:space="preserve">BOMBA DREN.SUBMER.ELETR.144M3/H COND. A                                        </v>
          </cell>
          <cell r="C1453" t="str">
            <v>hora</v>
          </cell>
          <cell r="D1453">
            <v>32.72</v>
          </cell>
        </row>
        <row r="1454">
          <cell r="A1454" t="str">
            <v>72.05.03.02</v>
          </cell>
          <cell r="B1454" t="str">
            <v xml:space="preserve">BOMBA DREN.SUBMER.ELETR.144M3/H COND. B                                        </v>
          </cell>
          <cell r="C1454" t="str">
            <v>hora</v>
          </cell>
          <cell r="D1454">
            <v>7.9</v>
          </cell>
        </row>
        <row r="1455">
          <cell r="A1455" t="str">
            <v>72.05.03.03</v>
          </cell>
          <cell r="B1455" t="str">
            <v xml:space="preserve">BOMBA DREN.SUBMER.ELETR.144M3/H COND. C                                        </v>
          </cell>
          <cell r="C1455" t="str">
            <v>hora</v>
          </cell>
          <cell r="D1455">
            <v>29.87</v>
          </cell>
        </row>
        <row r="1456">
          <cell r="A1456" t="str">
            <v>72.05.03.04</v>
          </cell>
          <cell r="B1456" t="str">
            <v xml:space="preserve">BOMBA DREN.SUBMER.ELETR.144M3/H COND. D                                        </v>
          </cell>
          <cell r="C1456" t="str">
            <v>hora</v>
          </cell>
          <cell r="D1456">
            <v>57.84</v>
          </cell>
        </row>
        <row r="1457">
          <cell r="A1457" t="str">
            <v>72.05.04.01</v>
          </cell>
          <cell r="B1457" t="str">
            <v xml:space="preserve">BOMBA DREN.SUBMER.ELETR.180M3/H COND. A                                        </v>
          </cell>
          <cell r="C1457" t="str">
            <v>hora</v>
          </cell>
          <cell r="D1457">
            <v>36.270000000000003</v>
          </cell>
        </row>
        <row r="1458">
          <cell r="A1458" t="str">
            <v>72.05.04.02</v>
          </cell>
          <cell r="B1458" t="str">
            <v xml:space="preserve">BOMBA DREN.SUBMER.ELETR.180M3/H COND. B                                        </v>
          </cell>
          <cell r="C1458" t="str">
            <v>hora</v>
          </cell>
          <cell r="D1458">
            <v>13.81</v>
          </cell>
        </row>
        <row r="1459">
          <cell r="A1459" t="str">
            <v>72.05.04.03</v>
          </cell>
          <cell r="B1459" t="str">
            <v xml:space="preserve">BOMBA DREN.SUBMER.ELETR.180M3/H COND. C                                        </v>
          </cell>
          <cell r="C1459" t="str">
            <v>hora</v>
          </cell>
          <cell r="D1459">
            <v>39.46</v>
          </cell>
        </row>
        <row r="1460">
          <cell r="A1460" t="str">
            <v>72.05.04.04</v>
          </cell>
          <cell r="B1460" t="str">
            <v xml:space="preserve">BOMBA DREN.SUBMER.ELETR.180M3/H COND. D                                        </v>
          </cell>
          <cell r="C1460" t="str">
            <v>hora</v>
          </cell>
          <cell r="D1460">
            <v>67.430000000000007</v>
          </cell>
        </row>
        <row r="1461">
          <cell r="A1461" t="str">
            <v>72.05.05.01</v>
          </cell>
          <cell r="B1461" t="str">
            <v xml:space="preserve">BOMBA DREN.SUB.GAS.60.000L/H COND. A                                           </v>
          </cell>
          <cell r="C1461" t="str">
            <v>hora</v>
          </cell>
          <cell r="D1461">
            <v>28.64</v>
          </cell>
        </row>
        <row r="1462">
          <cell r="A1462" t="str">
            <v>72.05.05.02</v>
          </cell>
          <cell r="B1462" t="str">
            <v xml:space="preserve">BOMBA DREN.SUB.GAS.60.000L/H COND. B                                           </v>
          </cell>
          <cell r="C1462" t="str">
            <v>hora</v>
          </cell>
          <cell r="D1462">
            <v>1.1299999999999999</v>
          </cell>
        </row>
        <row r="1463">
          <cell r="A1463" t="str">
            <v>72.05.05.03</v>
          </cell>
          <cell r="B1463" t="str">
            <v xml:space="preserve">BOMBA DREN.SUB.GAS.60.000L/H COND. C                                           </v>
          </cell>
          <cell r="C1463" t="str">
            <v>hora</v>
          </cell>
          <cell r="D1463">
            <v>10.050000000000001</v>
          </cell>
        </row>
        <row r="1464">
          <cell r="A1464" t="str">
            <v>72.05.05.04</v>
          </cell>
          <cell r="B1464" t="str">
            <v xml:space="preserve">BOMBA DREN.SUB.GAS.60.000L/H COND. D                                           </v>
          </cell>
          <cell r="C1464" t="str">
            <v>hora</v>
          </cell>
          <cell r="D1464">
            <v>38.020000000000003</v>
          </cell>
        </row>
        <row r="1465">
          <cell r="A1465" t="str">
            <v>72.06.01.01</v>
          </cell>
          <cell r="B1465" t="str">
            <v xml:space="preserve">BOMBA INJ.PROJ.NATA CIM.ARG.1M3/H COND.A                                       </v>
          </cell>
          <cell r="C1465" t="str">
            <v>hora</v>
          </cell>
          <cell r="D1465">
            <v>79.930000000000007</v>
          </cell>
        </row>
        <row r="1466">
          <cell r="A1466" t="str">
            <v>72.06.01.02</v>
          </cell>
          <cell r="B1466" t="str">
            <v xml:space="preserve">BOMBA INJ.PROJ.NATA CIM.ARG.1M3/H COND.B                                       </v>
          </cell>
          <cell r="C1466" t="str">
            <v>hora</v>
          </cell>
          <cell r="D1466">
            <v>62.12</v>
          </cell>
        </row>
        <row r="1467">
          <cell r="A1467" t="str">
            <v>72.06.01.03</v>
          </cell>
          <cell r="B1467" t="str">
            <v xml:space="preserve">BOMBA INJ.PROJ.NATA CIM.ARG.1M3/H COND.C                                       </v>
          </cell>
          <cell r="C1467" t="str">
            <v>hora</v>
          </cell>
          <cell r="D1467">
            <v>170.1</v>
          </cell>
        </row>
        <row r="1468">
          <cell r="A1468" t="str">
            <v>72.06.01.04</v>
          </cell>
          <cell r="B1468" t="str">
            <v xml:space="preserve">BOMBA INJ.PROJ.NATA CIM.ARG.1M3/H COND.D                                       </v>
          </cell>
          <cell r="C1468" t="str">
            <v>hora</v>
          </cell>
          <cell r="D1468">
            <v>217.87</v>
          </cell>
        </row>
        <row r="1469">
          <cell r="A1469" t="str">
            <v>72.06.02.01</v>
          </cell>
          <cell r="B1469" t="str">
            <v xml:space="preserve">BOMBA INJ.PROJ.NATA CIM.ARG.3M3/H COND.A                                       </v>
          </cell>
          <cell r="C1469" t="str">
            <v>hora</v>
          </cell>
          <cell r="D1469">
            <v>79.930000000000007</v>
          </cell>
        </row>
        <row r="1470">
          <cell r="A1470" t="str">
            <v>72.06.02.02</v>
          </cell>
          <cell r="B1470" t="str">
            <v xml:space="preserve">BOMBA INJ.PROJ.NATA CIM.ARG.3M3/H COND.B                                       </v>
          </cell>
          <cell r="C1470" t="str">
            <v>hora</v>
          </cell>
          <cell r="D1470">
            <v>62.12</v>
          </cell>
        </row>
        <row r="1471">
          <cell r="A1471" t="str">
            <v>72.06.02.03</v>
          </cell>
          <cell r="B1471" t="str">
            <v xml:space="preserve">BOMBA INJ.PROJ.NATA CIM.ARG.3M3/H COND.C                                       </v>
          </cell>
          <cell r="C1471" t="str">
            <v>hora</v>
          </cell>
          <cell r="D1471">
            <v>105.51</v>
          </cell>
        </row>
        <row r="1472">
          <cell r="A1472" t="str">
            <v>72.06.02.04</v>
          </cell>
          <cell r="B1472" t="str">
            <v xml:space="preserve">BOMBA INJ.PROJ.NATA CIM.ARG.3M3/H COND.D                                       </v>
          </cell>
          <cell r="C1472" t="str">
            <v>hora</v>
          </cell>
          <cell r="D1472">
            <v>153.27000000000001</v>
          </cell>
        </row>
        <row r="1473">
          <cell r="A1473" t="str">
            <v>72.06.03.01</v>
          </cell>
          <cell r="B1473" t="str">
            <v xml:space="preserve">BOM.INJ.PROJ.CONCR.35M3/H COND. A                                              </v>
          </cell>
          <cell r="C1473" t="str">
            <v>hora</v>
          </cell>
          <cell r="D1473">
            <v>120.86</v>
          </cell>
        </row>
        <row r="1474">
          <cell r="A1474" t="str">
            <v>72.06.03.02</v>
          </cell>
          <cell r="B1474" t="str">
            <v xml:space="preserve">BOM.INJ.PROJ.CONCR.35M3/H COND. B                                              </v>
          </cell>
          <cell r="C1474" t="str">
            <v>hora</v>
          </cell>
          <cell r="D1474">
            <v>141.15</v>
          </cell>
        </row>
        <row r="1475">
          <cell r="A1475" t="str">
            <v>72.06.03.03</v>
          </cell>
          <cell r="B1475" t="str">
            <v xml:space="preserve">BOM.INJ.PROJ.CONCR.35M3/H COND. C                                              </v>
          </cell>
          <cell r="C1475" t="str">
            <v>hora</v>
          </cell>
          <cell r="D1475">
            <v>370.69</v>
          </cell>
        </row>
        <row r="1476">
          <cell r="A1476" t="str">
            <v>72.06.03.04</v>
          </cell>
          <cell r="B1476" t="str">
            <v xml:space="preserve">BOM.INJ.PROJ.CONCR.35M3/H COND. D                                              </v>
          </cell>
          <cell r="C1476" t="str">
            <v>hora</v>
          </cell>
          <cell r="D1476">
            <v>418.46</v>
          </cell>
        </row>
        <row r="1477">
          <cell r="A1477" t="str">
            <v>72.06.04.01</v>
          </cell>
          <cell r="B1477" t="str">
            <v xml:space="preserve">BOMBA PROJECAO DE CONC.MAN.10M3/H COND.A                                       </v>
          </cell>
          <cell r="C1477" t="str">
            <v>hora</v>
          </cell>
          <cell r="D1477">
            <v>85.31</v>
          </cell>
        </row>
        <row r="1478">
          <cell r="A1478" t="str">
            <v>72.06.04.02</v>
          </cell>
          <cell r="B1478" t="str">
            <v xml:space="preserve">BOMBA PROJECAO DE CONC.MAN.10M3/H COND.B                                       </v>
          </cell>
          <cell r="C1478" t="str">
            <v>hora</v>
          </cell>
          <cell r="D1478">
            <v>72.510000000000005</v>
          </cell>
        </row>
        <row r="1479">
          <cell r="A1479" t="str">
            <v>72.06.04.03</v>
          </cell>
          <cell r="B1479" t="str">
            <v xml:space="preserve">BOMBA PROJECAO DE CONC.MAN.10M3/H COND.C                                       </v>
          </cell>
          <cell r="C1479" t="str">
            <v>hora</v>
          </cell>
          <cell r="D1479">
            <v>301.14999999999998</v>
          </cell>
        </row>
        <row r="1480">
          <cell r="A1480" t="str">
            <v>72.06.04.04</v>
          </cell>
          <cell r="B1480" t="str">
            <v xml:space="preserve">BOMBA PROJECAO DE CONC.MAN.10M3/H COND.D                                       </v>
          </cell>
          <cell r="C1480" t="str">
            <v>hora</v>
          </cell>
          <cell r="D1480">
            <v>348.91</v>
          </cell>
        </row>
        <row r="1481">
          <cell r="A1481" t="str">
            <v>72.06.05.01</v>
          </cell>
          <cell r="B1481" t="str">
            <v xml:space="preserve">BOM.PROJ.CONC.C/LANCA TEL.23M3/H COND.A                                        </v>
          </cell>
          <cell r="C1481" t="str">
            <v>hora</v>
          </cell>
          <cell r="D1481">
            <v>64.7</v>
          </cell>
        </row>
        <row r="1482">
          <cell r="A1482" t="str">
            <v>72.06.05.02</v>
          </cell>
          <cell r="B1482" t="str">
            <v xml:space="preserve">BOM.PROJ.CONC.C/LANCA TEL.23M3/H COND.B                                        </v>
          </cell>
          <cell r="C1482" t="str">
            <v>hora</v>
          </cell>
          <cell r="D1482">
            <v>32.71</v>
          </cell>
        </row>
        <row r="1483">
          <cell r="A1483" t="str">
            <v>72.06.05.03</v>
          </cell>
          <cell r="B1483" t="str">
            <v xml:space="preserve">BOM.PROJ.CONC.C/LANCA TEL.23M3/H COND.C                                        </v>
          </cell>
          <cell r="C1483" t="str">
            <v>hora</v>
          </cell>
          <cell r="D1483">
            <v>581.51</v>
          </cell>
        </row>
        <row r="1484">
          <cell r="A1484" t="str">
            <v>72.06.05.04</v>
          </cell>
          <cell r="B1484" t="str">
            <v xml:space="preserve">BOM.PROJ.CONC.C/LANCA TEL 23M3/H COND.D                                        </v>
          </cell>
          <cell r="C1484" t="str">
            <v>hora</v>
          </cell>
          <cell r="D1484">
            <v>629.27</v>
          </cell>
        </row>
        <row r="1485">
          <cell r="A1485" t="str">
            <v>72.07.01.01</v>
          </cell>
          <cell r="B1485" t="str">
            <v xml:space="preserve">BOMBA HIDRAULICA PARA PROTENSAO COND.A                                         </v>
          </cell>
          <cell r="C1485" t="str">
            <v>hora</v>
          </cell>
          <cell r="D1485">
            <v>56.09</v>
          </cell>
        </row>
        <row r="1486">
          <cell r="A1486" t="str">
            <v>72.07.01.02</v>
          </cell>
          <cell r="B1486" t="str">
            <v xml:space="preserve">BOMBA HIDRAULICA PARA PROTENSAO COND.B                                         </v>
          </cell>
          <cell r="C1486" t="str">
            <v>hora</v>
          </cell>
          <cell r="D1486">
            <v>18.02</v>
          </cell>
        </row>
        <row r="1487">
          <cell r="A1487" t="str">
            <v>72.07.01.03</v>
          </cell>
          <cell r="B1487" t="str">
            <v xml:space="preserve">BOMBA HIDRAULICA PARA PROTENSAO COND.C                                         </v>
          </cell>
          <cell r="C1487" t="str">
            <v>hora</v>
          </cell>
          <cell r="D1487">
            <v>19.190000000000001</v>
          </cell>
        </row>
        <row r="1488">
          <cell r="A1488" t="str">
            <v>72.07.01.04</v>
          </cell>
          <cell r="B1488" t="str">
            <v xml:space="preserve">BOMBA HIDRAULICA PARA PROTENSAO COND.D                                         </v>
          </cell>
          <cell r="C1488" t="str">
            <v>hora</v>
          </cell>
          <cell r="D1488">
            <v>66.95</v>
          </cell>
        </row>
        <row r="1489">
          <cell r="A1489" t="str">
            <v>72.07.06.01</v>
          </cell>
          <cell r="B1489" t="str">
            <v xml:space="preserve">MACACO PROTENSAO S-6 COND. A                                                   </v>
          </cell>
          <cell r="C1489" t="str">
            <v>hora</v>
          </cell>
          <cell r="D1489">
            <v>2.0499999999999998</v>
          </cell>
        </row>
        <row r="1490">
          <cell r="A1490" t="str">
            <v>72.07.06.02</v>
          </cell>
          <cell r="B1490" t="str">
            <v xml:space="preserve">MACACO PROTENSAO S-6 COND. B                                                   </v>
          </cell>
          <cell r="C1490" t="str">
            <v>hora</v>
          </cell>
          <cell r="D1490">
            <v>4.43</v>
          </cell>
        </row>
        <row r="1491">
          <cell r="A1491" t="str">
            <v>72.07.06.03</v>
          </cell>
          <cell r="B1491" t="str">
            <v xml:space="preserve">MACACO PROTENSAO S-6 COND. C                                                   </v>
          </cell>
          <cell r="C1491" t="str">
            <v>hora</v>
          </cell>
          <cell r="D1491">
            <v>4.43</v>
          </cell>
        </row>
        <row r="1492">
          <cell r="A1492" t="str">
            <v>72.07.06.04</v>
          </cell>
          <cell r="B1492" t="str">
            <v xml:space="preserve">MACACO PROTENSAO S-6 COND. D                                                   </v>
          </cell>
          <cell r="C1492" t="str">
            <v>hora</v>
          </cell>
          <cell r="D1492">
            <v>4.43</v>
          </cell>
        </row>
        <row r="1493">
          <cell r="A1493" t="str">
            <v>72.07.07.01</v>
          </cell>
          <cell r="B1493" t="str">
            <v xml:space="preserve">MACACO PROTENSAO K-350 COND. A                                                 </v>
          </cell>
          <cell r="C1493" t="str">
            <v>hora</v>
          </cell>
          <cell r="D1493">
            <v>2.34</v>
          </cell>
        </row>
        <row r="1494">
          <cell r="A1494" t="str">
            <v>72.07.07.02</v>
          </cell>
          <cell r="B1494" t="str">
            <v xml:space="preserve">MACACO PROTENSAO K-350 COND. B                                                 </v>
          </cell>
          <cell r="C1494" t="str">
            <v>hora</v>
          </cell>
          <cell r="D1494">
            <v>5.07</v>
          </cell>
        </row>
        <row r="1495">
          <cell r="A1495" t="str">
            <v>72.07.07.03</v>
          </cell>
          <cell r="B1495" t="str">
            <v xml:space="preserve">MACACO PROTENSAO K-350 COND. C                                                 </v>
          </cell>
          <cell r="C1495" t="str">
            <v>hora</v>
          </cell>
          <cell r="D1495">
            <v>5.07</v>
          </cell>
        </row>
        <row r="1496">
          <cell r="A1496" t="str">
            <v>72.07.07.04</v>
          </cell>
          <cell r="B1496" t="str">
            <v xml:space="preserve">MACACO PROTENSAO K-350 COND. D                                                 </v>
          </cell>
          <cell r="C1496" t="str">
            <v>hora</v>
          </cell>
          <cell r="D1496">
            <v>5.07</v>
          </cell>
        </row>
        <row r="1497">
          <cell r="A1497" t="str">
            <v>72.08.01.01</v>
          </cell>
          <cell r="B1497" t="str">
            <v xml:space="preserve">CAMINHAO IRRIGADEIRA 6000L COND. A                                             </v>
          </cell>
          <cell r="C1497" t="str">
            <v>hora</v>
          </cell>
          <cell r="D1497">
            <v>83.52</v>
          </cell>
        </row>
        <row r="1498">
          <cell r="A1498" t="str">
            <v>72.08.01.02</v>
          </cell>
          <cell r="B1498" t="str">
            <v xml:space="preserve">CAMINHAO IRRIGADEIRA 6000L COND. B                                             </v>
          </cell>
          <cell r="C1498" t="str">
            <v>hora</v>
          </cell>
          <cell r="D1498">
            <v>89.36</v>
          </cell>
        </row>
        <row r="1499">
          <cell r="A1499" t="str">
            <v>72.08.01.03</v>
          </cell>
          <cell r="B1499" t="str">
            <v xml:space="preserve">CAMINHAO IRRIGADEIRA 6000L COND. C                                             </v>
          </cell>
          <cell r="C1499" t="str">
            <v>hora</v>
          </cell>
          <cell r="D1499">
            <v>233.76</v>
          </cell>
        </row>
        <row r="1500">
          <cell r="A1500" t="str">
            <v>72.08.01.04</v>
          </cell>
          <cell r="B1500" t="str">
            <v xml:space="preserve">CAMINHAO IRRIGADEIRA 6000L COND. D                                             </v>
          </cell>
          <cell r="C1500" t="str">
            <v>hora</v>
          </cell>
          <cell r="D1500">
            <v>273.77999999999997</v>
          </cell>
        </row>
        <row r="1501">
          <cell r="A1501" t="str">
            <v>72.08.01.05</v>
          </cell>
          <cell r="B1501" t="str">
            <v xml:space="preserve">CAMINHAO IRRIGADEIRA 6000L COND. E                                             </v>
          </cell>
          <cell r="C1501" t="str">
            <v>km</v>
          </cell>
          <cell r="D1501">
            <v>5.15</v>
          </cell>
        </row>
        <row r="1502">
          <cell r="A1502" t="str">
            <v>72.08.02.01</v>
          </cell>
          <cell r="B1502" t="str">
            <v xml:space="preserve">CAMINHAO IRRIGADEIRA 9000L COND. A                                             </v>
          </cell>
          <cell r="C1502" t="str">
            <v>hora</v>
          </cell>
          <cell r="D1502">
            <v>95.14</v>
          </cell>
        </row>
        <row r="1503">
          <cell r="A1503" t="str">
            <v>72.08.02.02</v>
          </cell>
          <cell r="B1503" t="str">
            <v xml:space="preserve">CAMINHAO IRRIGADEIRA 9000L COND. B                                             </v>
          </cell>
          <cell r="C1503" t="str">
            <v>hora</v>
          </cell>
          <cell r="D1503">
            <v>113.24</v>
          </cell>
        </row>
        <row r="1504">
          <cell r="A1504" t="str">
            <v>72.08.02.03</v>
          </cell>
          <cell r="B1504" t="str">
            <v xml:space="preserve">CAMINHAO IRRIGADEIRA 9000L COND. C                                             </v>
          </cell>
          <cell r="C1504" t="str">
            <v>hora</v>
          </cell>
          <cell r="D1504">
            <v>269.14999999999998</v>
          </cell>
        </row>
        <row r="1505">
          <cell r="A1505" t="str">
            <v>72.08.02.04</v>
          </cell>
          <cell r="B1505" t="str">
            <v xml:space="preserve">CAMINHAO IRRIGADEIRA 9000L COND. D                                             </v>
          </cell>
          <cell r="C1505" t="str">
            <v>hora</v>
          </cell>
          <cell r="D1505">
            <v>309.17</v>
          </cell>
        </row>
        <row r="1506">
          <cell r="A1506" t="str">
            <v>72.08.02.05</v>
          </cell>
          <cell r="B1506" t="str">
            <v xml:space="preserve">CAMINHAO IRRIGADEIRA 9000L COND. E                                             </v>
          </cell>
          <cell r="C1506" t="str">
            <v>km</v>
          </cell>
          <cell r="D1506">
            <v>5.81</v>
          </cell>
        </row>
        <row r="1507">
          <cell r="A1507" t="str">
            <v>72.09.01.01</v>
          </cell>
          <cell r="B1507" t="str">
            <v xml:space="preserve">CAMINHAO BASCULANTE 5M3 COND. A                                                </v>
          </cell>
          <cell r="C1507" t="str">
            <v>hora</v>
          </cell>
          <cell r="D1507">
            <v>82.06</v>
          </cell>
        </row>
        <row r="1508">
          <cell r="A1508" t="str">
            <v>72.09.01.02</v>
          </cell>
          <cell r="B1508" t="str">
            <v xml:space="preserve">CAMINHAO BASCULANTE 5M3 COND. B                                                </v>
          </cell>
          <cell r="C1508" t="str">
            <v>hora</v>
          </cell>
          <cell r="D1508">
            <v>81.94</v>
          </cell>
        </row>
        <row r="1509">
          <cell r="A1509" t="str">
            <v>72.09.01.03</v>
          </cell>
          <cell r="B1509" t="str">
            <v xml:space="preserve">CAMINHAO BASCULANTE 5M3 COND. C                                                </v>
          </cell>
          <cell r="C1509" t="str">
            <v>hora</v>
          </cell>
          <cell r="D1509">
            <v>219.96</v>
          </cell>
        </row>
        <row r="1510">
          <cell r="A1510" t="str">
            <v>72.09.01.04</v>
          </cell>
          <cell r="B1510" t="str">
            <v xml:space="preserve">CAMINHAO BASCULANTE 5M3 COND. D                                                </v>
          </cell>
          <cell r="C1510" t="str">
            <v>hora</v>
          </cell>
          <cell r="D1510">
            <v>259.99</v>
          </cell>
        </row>
        <row r="1511">
          <cell r="A1511" t="str">
            <v>72.09.01.05</v>
          </cell>
          <cell r="B1511" t="str">
            <v xml:space="preserve">CAMINHAO BASCULANTE 5M3 COND. E                                                </v>
          </cell>
          <cell r="C1511" t="str">
            <v>km</v>
          </cell>
          <cell r="D1511">
            <v>4.8899999999999997</v>
          </cell>
        </row>
        <row r="1512">
          <cell r="A1512" t="str">
            <v>72.09.02.01</v>
          </cell>
          <cell r="B1512" t="str">
            <v xml:space="preserve">CAMINHAO BASCULANTE 8M3 COND. A                                                </v>
          </cell>
          <cell r="C1512" t="str">
            <v>hora</v>
          </cell>
          <cell r="D1512">
            <v>91.35</v>
          </cell>
        </row>
        <row r="1513">
          <cell r="A1513" t="str">
            <v>72.09.02.02</v>
          </cell>
          <cell r="B1513" t="str">
            <v xml:space="preserve">CAMINHAO BASCULANTE 8M3 COND. B                                                </v>
          </cell>
          <cell r="C1513" t="str">
            <v>hora</v>
          </cell>
          <cell r="D1513">
            <v>100.04</v>
          </cell>
        </row>
        <row r="1514">
          <cell r="A1514" t="str">
            <v>72.09.02.03</v>
          </cell>
          <cell r="B1514" t="str">
            <v xml:space="preserve">CAMINHAO BASCULANTE 8M3 COND. C                                                </v>
          </cell>
          <cell r="C1514" t="str">
            <v>hora</v>
          </cell>
          <cell r="D1514">
            <v>294.17</v>
          </cell>
        </row>
        <row r="1515">
          <cell r="A1515" t="str">
            <v>72.09.02.04</v>
          </cell>
          <cell r="B1515" t="str">
            <v xml:space="preserve">CAMINHAO BASCULANTE 8M3 COND. D                                                </v>
          </cell>
          <cell r="C1515" t="str">
            <v>hora</v>
          </cell>
          <cell r="D1515">
            <v>334.2</v>
          </cell>
        </row>
        <row r="1516">
          <cell r="A1516" t="str">
            <v>72.09.02.05</v>
          </cell>
          <cell r="B1516" t="str">
            <v xml:space="preserve">CAMINHAO BASCULANTE 8M3 COND. E                                                </v>
          </cell>
          <cell r="C1516" t="str">
            <v>km</v>
          </cell>
          <cell r="D1516">
            <v>6.28</v>
          </cell>
        </row>
        <row r="1517">
          <cell r="A1517" t="str">
            <v>72.09.04.01</v>
          </cell>
          <cell r="B1517" t="str">
            <v xml:space="preserve">CHAS.BASC.12M3 C-A                                                             </v>
          </cell>
          <cell r="C1517" t="str">
            <v>hora</v>
          </cell>
          <cell r="D1517">
            <v>64.7</v>
          </cell>
        </row>
        <row r="1518">
          <cell r="A1518" t="str">
            <v>72.09.04.02</v>
          </cell>
          <cell r="B1518" t="str">
            <v xml:space="preserve">CHAS.BASC.12M3 C-B                                                             </v>
          </cell>
          <cell r="C1518" t="str">
            <v>hora</v>
          </cell>
          <cell r="D1518">
            <v>48.09</v>
          </cell>
        </row>
        <row r="1519">
          <cell r="A1519" t="str">
            <v>72.09.04.03</v>
          </cell>
          <cell r="B1519" t="str">
            <v xml:space="preserve">CHAS.BASC.12M3 C-C                                                             </v>
          </cell>
          <cell r="C1519" t="str">
            <v>hora</v>
          </cell>
          <cell r="D1519">
            <v>242.22</v>
          </cell>
        </row>
        <row r="1520">
          <cell r="A1520" t="str">
            <v>72.09.04.04</v>
          </cell>
          <cell r="B1520" t="str">
            <v xml:space="preserve">CAMINHAO BASCULANTE 12M3 COND. D                                               </v>
          </cell>
          <cell r="C1520" t="str">
            <v>hora</v>
          </cell>
          <cell r="D1520">
            <v>282.25</v>
          </cell>
        </row>
        <row r="1521">
          <cell r="A1521" t="str">
            <v>72.09.04.05</v>
          </cell>
          <cell r="B1521" t="str">
            <v xml:space="preserve">CHAS.BASC.12M3 C-E                                                             </v>
          </cell>
          <cell r="C1521" t="str">
            <v>km</v>
          </cell>
          <cell r="D1521">
            <v>5.31</v>
          </cell>
        </row>
        <row r="1522">
          <cell r="A1522" t="str">
            <v>72.10.01.01</v>
          </cell>
          <cell r="B1522" t="str">
            <v xml:space="preserve">CAMINHAO BASC.FORA ESTR. 18,3M3 COND. A                                        </v>
          </cell>
          <cell r="C1522" t="str">
            <v>hora</v>
          </cell>
          <cell r="D1522">
            <v>185.71</v>
          </cell>
        </row>
        <row r="1523">
          <cell r="A1523" t="str">
            <v>72.10.01.02</v>
          </cell>
          <cell r="B1523" t="str">
            <v xml:space="preserve">CAMINHAO BASC. FORA ESTR. 18,3M3 COND. B                                       </v>
          </cell>
          <cell r="C1523" t="str">
            <v>hora</v>
          </cell>
          <cell r="D1523">
            <v>239.21</v>
          </cell>
        </row>
        <row r="1524">
          <cell r="A1524" t="str">
            <v>72.10.01.03</v>
          </cell>
          <cell r="B1524" t="str">
            <v xml:space="preserve">CAMINHAO BASC. FORA ESTR. 18.3M3 COND. C                                       </v>
          </cell>
          <cell r="C1524" t="str">
            <v>hora</v>
          </cell>
          <cell r="D1524">
            <v>567.12</v>
          </cell>
        </row>
        <row r="1525">
          <cell r="A1525" t="str">
            <v>72.10.01.04</v>
          </cell>
          <cell r="B1525" t="str">
            <v xml:space="preserve">CAMINHAO BASC.FORA ESTR. 18,3M3 COND. D                                        </v>
          </cell>
          <cell r="C1525" t="str">
            <v>hora</v>
          </cell>
          <cell r="D1525">
            <v>620.37</v>
          </cell>
        </row>
        <row r="1526">
          <cell r="A1526" t="str">
            <v>72.10.01.05</v>
          </cell>
          <cell r="B1526" t="str">
            <v xml:space="preserve">CAMINHAO BASC.FORA ESTR.18,3M3 COND. E                                         </v>
          </cell>
          <cell r="C1526" t="str">
            <v>km</v>
          </cell>
          <cell r="D1526">
            <v>11.66</v>
          </cell>
        </row>
        <row r="1527">
          <cell r="A1527" t="str">
            <v>72.11.01.01</v>
          </cell>
          <cell r="B1527" t="str">
            <v xml:space="preserve">CAMINHAO BETONEIRA 5M3 COND. A                                                 </v>
          </cell>
          <cell r="C1527" t="str">
            <v>hora</v>
          </cell>
          <cell r="D1527">
            <v>110.84</v>
          </cell>
        </row>
        <row r="1528">
          <cell r="A1528" t="str">
            <v>72.11.01.02</v>
          </cell>
          <cell r="B1528" t="str">
            <v xml:space="preserve">CAMINHAO BETONEIRA 5M3 COND. B                                                 </v>
          </cell>
          <cell r="C1528" t="str">
            <v>hora</v>
          </cell>
          <cell r="D1528">
            <v>138.04</v>
          </cell>
        </row>
        <row r="1529">
          <cell r="A1529" t="str">
            <v>72.11.01.03</v>
          </cell>
          <cell r="B1529" t="str">
            <v xml:space="preserve">CAMINHAO BETONEIRA 5M3 COND. C                                                 </v>
          </cell>
          <cell r="C1529" t="str">
            <v>hora</v>
          </cell>
          <cell r="D1529">
            <v>354.16</v>
          </cell>
        </row>
        <row r="1530">
          <cell r="A1530" t="str">
            <v>72.11.01.04</v>
          </cell>
          <cell r="B1530" t="str">
            <v xml:space="preserve">CAMINHAO BETONEIRA 5M3 COND. D                                                 </v>
          </cell>
          <cell r="C1530" t="str">
            <v>hora</v>
          </cell>
          <cell r="D1530">
            <v>394.19</v>
          </cell>
        </row>
        <row r="1531">
          <cell r="A1531" t="str">
            <v>72.11.01.05</v>
          </cell>
          <cell r="B1531" t="str">
            <v xml:space="preserve">CAMINHAO BETONEIRA 5M3 COND. E                                                 </v>
          </cell>
          <cell r="C1531" t="str">
            <v>km</v>
          </cell>
          <cell r="D1531">
            <v>7.41</v>
          </cell>
        </row>
        <row r="1532">
          <cell r="A1532" t="str">
            <v>72.11.02.01</v>
          </cell>
          <cell r="B1532" t="str">
            <v xml:space="preserve">CAMINHAO BETONEIRA 7M3 COND. A                                                 </v>
          </cell>
          <cell r="C1532" t="str">
            <v>hora</v>
          </cell>
          <cell r="D1532">
            <v>111.3</v>
          </cell>
        </row>
        <row r="1533">
          <cell r="A1533" t="str">
            <v>72.11.02.02</v>
          </cell>
          <cell r="B1533" t="str">
            <v xml:space="preserve">CAMINHAO BETONEIRA 7M3 COND. B                                                 </v>
          </cell>
          <cell r="C1533" t="str">
            <v>hora</v>
          </cell>
          <cell r="D1533">
            <v>138.93</v>
          </cell>
        </row>
        <row r="1534">
          <cell r="A1534" t="str">
            <v>72.11.02.03</v>
          </cell>
          <cell r="B1534" t="str">
            <v xml:space="preserve">CAMINHAO BETONEIRA 7M3 COND. C                                                 </v>
          </cell>
          <cell r="C1534" t="str">
            <v>hora</v>
          </cell>
          <cell r="D1534">
            <v>363.32</v>
          </cell>
        </row>
        <row r="1535">
          <cell r="A1535" t="str">
            <v>72.11.02.04</v>
          </cell>
          <cell r="B1535" t="str">
            <v xml:space="preserve">CAMINHAO BETONEIRA 7M3 COND. D                                                 </v>
          </cell>
          <cell r="C1535" t="str">
            <v>hora</v>
          </cell>
          <cell r="D1535">
            <v>403.35</v>
          </cell>
        </row>
        <row r="1536">
          <cell r="A1536" t="str">
            <v>72.11.02.05</v>
          </cell>
          <cell r="B1536" t="str">
            <v xml:space="preserve">CAMINHAO BETONEIRA 7M3 COND. E                                                 </v>
          </cell>
          <cell r="C1536" t="str">
            <v>km</v>
          </cell>
          <cell r="D1536">
            <v>7.58</v>
          </cell>
        </row>
        <row r="1537">
          <cell r="A1537" t="str">
            <v>72.11.03.01</v>
          </cell>
          <cell r="B1537" t="str">
            <v xml:space="preserve">CAMINHAO P/BOMBEAMENTO DE CONC. COND. A                                        </v>
          </cell>
          <cell r="C1537" t="str">
            <v>hora</v>
          </cell>
          <cell r="D1537">
            <v>186.16</v>
          </cell>
        </row>
        <row r="1538">
          <cell r="A1538" t="str">
            <v>72.11.03.02</v>
          </cell>
          <cell r="B1538" t="str">
            <v xml:space="preserve">CAMINHAO P/BOMBEAMENTO DE CONC. COND. B                                        </v>
          </cell>
          <cell r="C1538" t="str">
            <v>hora</v>
          </cell>
          <cell r="D1538">
            <v>300.25</v>
          </cell>
        </row>
        <row r="1539">
          <cell r="A1539" t="str">
            <v>72.11.03.03</v>
          </cell>
          <cell r="B1539" t="str">
            <v xml:space="preserve">CAMINHAO P/BOMBEAMENTO DE CONC. COND. C                                        </v>
          </cell>
          <cell r="C1539" t="str">
            <v>hora</v>
          </cell>
          <cell r="D1539">
            <v>516.38</v>
          </cell>
        </row>
        <row r="1540">
          <cell r="A1540" t="str">
            <v>72.11.03.04</v>
          </cell>
          <cell r="B1540" t="str">
            <v xml:space="preserve">CAMINHAO P/BOMBEAMENTO DE CONC. COND. D                                        </v>
          </cell>
          <cell r="C1540" t="str">
            <v>hora</v>
          </cell>
          <cell r="D1540">
            <v>556.41</v>
          </cell>
        </row>
        <row r="1541">
          <cell r="A1541" t="str">
            <v>72.11.03.05</v>
          </cell>
          <cell r="B1541" t="str">
            <v xml:space="preserve">CAMINHAO P/BOMBEAMENTO DE CONC. COND. E                                        </v>
          </cell>
          <cell r="C1541" t="str">
            <v>km</v>
          </cell>
          <cell r="D1541">
            <v>10.46</v>
          </cell>
        </row>
        <row r="1542">
          <cell r="A1542" t="str">
            <v>72.12.01.01</v>
          </cell>
          <cell r="B1542" t="str">
            <v xml:space="preserve">CAMINHAO CARROC. MADEIRA 4,5T COND. A                                          </v>
          </cell>
          <cell r="C1542" t="str">
            <v>hora</v>
          </cell>
          <cell r="D1542">
            <v>72.010000000000005</v>
          </cell>
        </row>
        <row r="1543">
          <cell r="A1543" t="str">
            <v>72.12.01.02</v>
          </cell>
          <cell r="B1543" t="str">
            <v xml:space="preserve">CAMINHAO CARROC. MADEIRA 4,5T COND. B                                          </v>
          </cell>
          <cell r="C1543" t="str">
            <v>hora</v>
          </cell>
          <cell r="D1543">
            <v>65.72</v>
          </cell>
        </row>
        <row r="1544">
          <cell r="A1544" t="str">
            <v>72.12.01.03</v>
          </cell>
          <cell r="B1544" t="str">
            <v xml:space="preserve">CAMINHAO CARROC. MADEIRA 4,5T COND. C                                          </v>
          </cell>
          <cell r="C1544" t="str">
            <v>hora</v>
          </cell>
          <cell r="D1544">
            <v>191.23</v>
          </cell>
        </row>
        <row r="1545">
          <cell r="A1545" t="str">
            <v>72.12.01.04</v>
          </cell>
          <cell r="B1545" t="str">
            <v xml:space="preserve">CAMINHAO CARROC. MADEIRA 4,5T COND. D                                          </v>
          </cell>
          <cell r="C1545" t="str">
            <v>hora</v>
          </cell>
          <cell r="D1545">
            <v>231.26</v>
          </cell>
        </row>
        <row r="1546">
          <cell r="A1546" t="str">
            <v>72.12.01.05</v>
          </cell>
          <cell r="B1546" t="str">
            <v xml:space="preserve">CAMINHAO CARROC. MADEIRA 4,5 T COND. E                                         </v>
          </cell>
          <cell r="C1546" t="str">
            <v>km</v>
          </cell>
          <cell r="D1546">
            <v>4.3499999999999996</v>
          </cell>
        </row>
        <row r="1547">
          <cell r="A1547" t="str">
            <v>72.12.02.01</v>
          </cell>
          <cell r="B1547" t="str">
            <v xml:space="preserve">CAMINHAO CARROC. MADEIRA 8,0T COND. A                                          </v>
          </cell>
          <cell r="C1547" t="str">
            <v>hora</v>
          </cell>
          <cell r="D1547">
            <v>87.04</v>
          </cell>
        </row>
        <row r="1548">
          <cell r="A1548" t="str">
            <v>72.12.02.02</v>
          </cell>
          <cell r="B1548" t="str">
            <v xml:space="preserve">CAMINHAO CARROC. MADEIRA 8,0T COND. B                                          </v>
          </cell>
          <cell r="C1548" t="str">
            <v>hora</v>
          </cell>
          <cell r="D1548">
            <v>96.6</v>
          </cell>
        </row>
        <row r="1549">
          <cell r="A1549" t="str">
            <v>72.12.02.03</v>
          </cell>
          <cell r="B1549" t="str">
            <v xml:space="preserve">CAMINHAO CARROC. MADEIRA 8,0T COND. C                                          </v>
          </cell>
          <cell r="C1549" t="str">
            <v>hora</v>
          </cell>
          <cell r="D1549">
            <v>247.08</v>
          </cell>
        </row>
        <row r="1550">
          <cell r="A1550" t="str">
            <v>72.12.02.04</v>
          </cell>
          <cell r="B1550" t="str">
            <v xml:space="preserve">CAMINHAO CARROC. MADEIRA 8,0T COND. D                                          </v>
          </cell>
          <cell r="C1550" t="str">
            <v>hora</v>
          </cell>
          <cell r="D1550">
            <v>287.11</v>
          </cell>
        </row>
        <row r="1551">
          <cell r="A1551" t="str">
            <v>72.12.02.05</v>
          </cell>
          <cell r="B1551" t="str">
            <v xml:space="preserve">CAMINHAO CARROC. MADEIRA 8,0 TON COND. E                                       </v>
          </cell>
          <cell r="C1551" t="str">
            <v>km</v>
          </cell>
          <cell r="D1551">
            <v>5.4</v>
          </cell>
        </row>
        <row r="1552">
          <cell r="A1552" t="str">
            <v>72.12.03.01</v>
          </cell>
          <cell r="B1552" t="str">
            <v xml:space="preserve">CAMINHAO CARROC. MADEIRA 10,5T COND. A                                         </v>
          </cell>
          <cell r="C1552" t="str">
            <v>hora</v>
          </cell>
          <cell r="D1552">
            <v>91.77</v>
          </cell>
        </row>
        <row r="1553">
          <cell r="A1553" t="str">
            <v>72.12.03.02</v>
          </cell>
          <cell r="B1553" t="str">
            <v xml:space="preserve">CAMINHAO CARROC. MADEIRA 10,5T COND. B                                         </v>
          </cell>
          <cell r="C1553" t="str">
            <v>hora</v>
          </cell>
          <cell r="D1553">
            <v>106.3</v>
          </cell>
        </row>
        <row r="1554">
          <cell r="A1554" t="str">
            <v>72.12.03.03</v>
          </cell>
          <cell r="B1554" t="str">
            <v xml:space="preserve">CAMINHAO CARROC. MADEIRA 10,5T COND. C                                         </v>
          </cell>
          <cell r="C1554" t="str">
            <v>hora</v>
          </cell>
          <cell r="D1554">
            <v>292.47000000000003</v>
          </cell>
        </row>
        <row r="1555">
          <cell r="A1555" t="str">
            <v>72.12.03.04</v>
          </cell>
          <cell r="B1555" t="str">
            <v xml:space="preserve">CAMINHAO CARROC. MADEIRA 10,5T COND. D                                         </v>
          </cell>
          <cell r="C1555" t="str">
            <v>hora</v>
          </cell>
          <cell r="D1555">
            <v>332.5</v>
          </cell>
        </row>
        <row r="1556">
          <cell r="A1556" t="str">
            <v>72.12.03.05</v>
          </cell>
          <cell r="B1556" t="str">
            <v xml:space="preserve">CAMINHAO CARROC. MADEIRA 10,5T COND. E                                         </v>
          </cell>
          <cell r="C1556" t="str">
            <v>km</v>
          </cell>
          <cell r="D1556">
            <v>6.25</v>
          </cell>
        </row>
        <row r="1557">
          <cell r="A1557" t="str">
            <v>72.12.04.01</v>
          </cell>
          <cell r="B1557" t="str">
            <v xml:space="preserve">CAMINHAO PARA LUBRIFICACAO 3000L COND. A                                       </v>
          </cell>
          <cell r="C1557" t="str">
            <v>hora</v>
          </cell>
          <cell r="D1557">
            <v>156.69</v>
          </cell>
        </row>
        <row r="1558">
          <cell r="A1558" t="str">
            <v>72.12.04.02</v>
          </cell>
          <cell r="B1558" t="str">
            <v xml:space="preserve">CAMINHAO PARA LUBRIFICACAO 3000L COND. B                                       </v>
          </cell>
          <cell r="C1558" t="str">
            <v>hora</v>
          </cell>
          <cell r="D1558">
            <v>111.17</v>
          </cell>
        </row>
        <row r="1559">
          <cell r="A1559" t="str">
            <v>72.12.04.03</v>
          </cell>
          <cell r="B1559" t="str">
            <v xml:space="preserve">CAMINHAO PARA LUBRIFICACAO 3000L COND. C                                       </v>
          </cell>
          <cell r="C1559" t="str">
            <v>hora</v>
          </cell>
          <cell r="D1559">
            <v>235.71</v>
          </cell>
        </row>
        <row r="1560">
          <cell r="A1560" t="str">
            <v>72.12.04.04</v>
          </cell>
          <cell r="B1560" t="str">
            <v xml:space="preserve">CAMINHAO PARA LUBRIFICACAO 3000L COND. D                                       </v>
          </cell>
          <cell r="C1560" t="str">
            <v>hora</v>
          </cell>
          <cell r="D1560">
            <v>338.29</v>
          </cell>
        </row>
        <row r="1561">
          <cell r="A1561" t="str">
            <v>72.12.04.05</v>
          </cell>
          <cell r="B1561" t="str">
            <v xml:space="preserve">CAMINHAO P/ LUBRIFICACAO 3000L COND. E                                         </v>
          </cell>
          <cell r="C1561" t="str">
            <v>km</v>
          </cell>
          <cell r="D1561">
            <v>6.16</v>
          </cell>
        </row>
        <row r="1562">
          <cell r="A1562" t="str">
            <v>72.12.05.01</v>
          </cell>
          <cell r="B1562" t="str">
            <v xml:space="preserve">CAMINHAO PARA LUBRIFICACAO 7000L COND. A                                       </v>
          </cell>
          <cell r="C1562" t="str">
            <v>hora</v>
          </cell>
          <cell r="D1562">
            <v>172.3</v>
          </cell>
        </row>
        <row r="1563">
          <cell r="A1563" t="str">
            <v>72.12.05.02</v>
          </cell>
          <cell r="B1563" t="str">
            <v xml:space="preserve">CAMINHAO PARA LUBRIFICACAO 7000L COND. B                                       </v>
          </cell>
          <cell r="C1563" t="str">
            <v>hora</v>
          </cell>
          <cell r="D1563">
            <v>143.24</v>
          </cell>
        </row>
        <row r="1564">
          <cell r="A1564" t="str">
            <v>72.12.05.03</v>
          </cell>
          <cell r="B1564" t="str">
            <v xml:space="preserve">CAMINHAO PARA LUBRIFICACAO 7000L COND. C                                       </v>
          </cell>
          <cell r="C1564" t="str">
            <v>hora</v>
          </cell>
          <cell r="D1564">
            <v>292.77</v>
          </cell>
        </row>
        <row r="1565">
          <cell r="A1565" t="str">
            <v>72.12.05.04</v>
          </cell>
          <cell r="B1565" t="str">
            <v xml:space="preserve">CAMINHAO PARA LUBRIFICACAO 7000L COND. D                                       </v>
          </cell>
          <cell r="C1565" t="str">
            <v>hora</v>
          </cell>
          <cell r="D1565">
            <v>395.35</v>
          </cell>
        </row>
        <row r="1566">
          <cell r="A1566" t="str">
            <v>72.12.05.05</v>
          </cell>
          <cell r="B1566" t="str">
            <v xml:space="preserve">CAMINHAO P/LUBRIFICACAO 7000L COND. E                                          </v>
          </cell>
          <cell r="C1566" t="str">
            <v>km</v>
          </cell>
          <cell r="D1566">
            <v>7.2</v>
          </cell>
        </row>
        <row r="1567">
          <cell r="A1567" t="str">
            <v>72.12.06.01</v>
          </cell>
          <cell r="B1567" t="str">
            <v xml:space="preserve">CAMINHAO ABASTECEDOR COND. A                                                   </v>
          </cell>
          <cell r="C1567" t="str">
            <v>hora</v>
          </cell>
          <cell r="D1567">
            <v>128.94</v>
          </cell>
        </row>
        <row r="1568">
          <cell r="A1568" t="str">
            <v>72.12.06.02</v>
          </cell>
          <cell r="B1568" t="str">
            <v xml:space="preserve">CAMINHAO ABASTECEDOR COND. B                                                   </v>
          </cell>
          <cell r="C1568" t="str">
            <v>hora</v>
          </cell>
          <cell r="D1568">
            <v>118.42</v>
          </cell>
        </row>
        <row r="1569">
          <cell r="A1569" t="str">
            <v>72.12.06.03</v>
          </cell>
          <cell r="B1569" t="str">
            <v xml:space="preserve">CAMINHAO ABASTECEDOR COND. C                                                   </v>
          </cell>
          <cell r="C1569" t="str">
            <v>hora</v>
          </cell>
          <cell r="D1569">
            <v>334.55</v>
          </cell>
        </row>
        <row r="1570">
          <cell r="A1570" t="str">
            <v>72.12.06.04</v>
          </cell>
          <cell r="B1570" t="str">
            <v xml:space="preserve">CAMINHAO ABASTECEDOR COND. D                                                   </v>
          </cell>
          <cell r="C1570" t="str">
            <v>hora</v>
          </cell>
          <cell r="D1570">
            <v>405.85</v>
          </cell>
        </row>
        <row r="1571">
          <cell r="A1571" t="str">
            <v>72.12.06.05</v>
          </cell>
          <cell r="B1571" t="str">
            <v xml:space="preserve">CAMINHAO ABASTECEDOR COND. E                                                   </v>
          </cell>
          <cell r="C1571" t="str">
            <v>km</v>
          </cell>
          <cell r="D1571">
            <v>7.39</v>
          </cell>
        </row>
        <row r="1572">
          <cell r="A1572" t="str">
            <v>72.12.07.01</v>
          </cell>
          <cell r="B1572" t="str">
            <v xml:space="preserve">CAMINHAO CARROC.BOIAD.R.8T COND. A                                             </v>
          </cell>
          <cell r="C1572" t="str">
            <v>hora</v>
          </cell>
          <cell r="D1572">
            <v>123.68</v>
          </cell>
        </row>
        <row r="1573">
          <cell r="A1573" t="str">
            <v>72.12.07.02</v>
          </cell>
          <cell r="B1573" t="str">
            <v xml:space="preserve">CAMINHAO CARROC.BOIAD.R.8T COND. B                                             </v>
          </cell>
          <cell r="C1573" t="str">
            <v>hora</v>
          </cell>
          <cell r="D1573">
            <v>107.61</v>
          </cell>
        </row>
        <row r="1574">
          <cell r="A1574" t="str">
            <v>72.12.07.03</v>
          </cell>
          <cell r="B1574" t="str">
            <v xml:space="preserve">CAMINHAO CARROC.BOIAD.R.8T COND. C                                             </v>
          </cell>
          <cell r="C1574" t="str">
            <v>hora</v>
          </cell>
          <cell r="D1574">
            <v>255.24</v>
          </cell>
        </row>
        <row r="1575">
          <cell r="A1575" t="str">
            <v>72.12.07.04</v>
          </cell>
          <cell r="B1575" t="str">
            <v xml:space="preserve">CAMINHAO CARROC.BOIAD.R.8T COND. D                                             </v>
          </cell>
          <cell r="C1575" t="str">
            <v>hora</v>
          </cell>
          <cell r="D1575">
            <v>326.55</v>
          </cell>
        </row>
        <row r="1576">
          <cell r="A1576" t="str">
            <v>72.13.01.01</v>
          </cell>
          <cell r="B1576" t="str">
            <v xml:space="preserve">CAMINHAO HIDROSSEMEADOR 5600L COND. A                                          </v>
          </cell>
          <cell r="C1576" t="str">
            <v>hora</v>
          </cell>
          <cell r="D1576">
            <v>103.59</v>
          </cell>
        </row>
        <row r="1577">
          <cell r="A1577" t="str">
            <v>72.13.01.02</v>
          </cell>
          <cell r="B1577" t="str">
            <v xml:space="preserve">CAMINHAO HIDROSSEMEADOR 5600L COND. B                                          </v>
          </cell>
          <cell r="C1577" t="str">
            <v>hora</v>
          </cell>
          <cell r="D1577">
            <v>130.6</v>
          </cell>
        </row>
        <row r="1578">
          <cell r="A1578" t="str">
            <v>72.13.01.03</v>
          </cell>
          <cell r="B1578" t="str">
            <v xml:space="preserve">CAMINHAO HIDROSSEMEADOR 5600L COND. C                                          </v>
          </cell>
          <cell r="C1578" t="str">
            <v>hora</v>
          </cell>
          <cell r="D1578">
            <v>275</v>
          </cell>
        </row>
        <row r="1579">
          <cell r="A1579" t="str">
            <v>72.13.01.04</v>
          </cell>
          <cell r="B1579" t="str">
            <v xml:space="preserve">CAMINHAO HIDROSSEMEADOR 5600L COND. D                                          </v>
          </cell>
          <cell r="C1579" t="str">
            <v>hora</v>
          </cell>
          <cell r="D1579">
            <v>315.02999999999997</v>
          </cell>
        </row>
        <row r="1580">
          <cell r="A1580" t="str">
            <v>72.13.01.05</v>
          </cell>
          <cell r="B1580" t="str">
            <v xml:space="preserve">CAMINHAO HIDROSSEMEADOR 5600L COND. E                                          </v>
          </cell>
          <cell r="C1580" t="str">
            <v>km</v>
          </cell>
          <cell r="D1580">
            <v>5.73</v>
          </cell>
        </row>
        <row r="1581">
          <cell r="A1581" t="str">
            <v>72.14.01.01</v>
          </cell>
          <cell r="B1581" t="str">
            <v xml:space="preserve">CAMINHAO ESPARGIDOR 6000L COND. A                                              </v>
          </cell>
          <cell r="C1581" t="str">
            <v>hora</v>
          </cell>
          <cell r="D1581">
            <v>96.03</v>
          </cell>
        </row>
        <row r="1582">
          <cell r="A1582" t="str">
            <v>72.14.01.02</v>
          </cell>
          <cell r="B1582" t="str">
            <v xml:space="preserve">CAMINHAO ESPARGIDOR 6000L COND. B                                              </v>
          </cell>
          <cell r="C1582" t="str">
            <v>hora</v>
          </cell>
          <cell r="D1582">
            <v>115.06</v>
          </cell>
        </row>
        <row r="1583">
          <cell r="A1583" t="str">
            <v>72.14.01.03</v>
          </cell>
          <cell r="B1583" t="str">
            <v xml:space="preserve">CAMINHAO ESPARGIDOR 6000L COND. C                                              </v>
          </cell>
          <cell r="C1583" t="str">
            <v>hora</v>
          </cell>
          <cell r="D1583">
            <v>259.45</v>
          </cell>
        </row>
        <row r="1584">
          <cell r="A1584" t="str">
            <v>72.14.01.04</v>
          </cell>
          <cell r="B1584" t="str">
            <v xml:space="preserve">CAMINHAO ESPARGIDOR 6000L COND. D                                              </v>
          </cell>
          <cell r="C1584" t="str">
            <v>hora</v>
          </cell>
          <cell r="D1584">
            <v>299.48</v>
          </cell>
        </row>
        <row r="1585">
          <cell r="A1585" t="str">
            <v>72.14.01.05</v>
          </cell>
          <cell r="B1585" t="str">
            <v xml:space="preserve">CAMINHAO ESPARGIDOR 6000L COND. E                                              </v>
          </cell>
          <cell r="C1585" t="str">
            <v>km</v>
          </cell>
          <cell r="D1585">
            <v>5.63</v>
          </cell>
        </row>
        <row r="1586">
          <cell r="A1586" t="str">
            <v>72.15.01.01</v>
          </cell>
          <cell r="B1586" t="str">
            <v xml:space="preserve">CAMINHAO GUINCHO LANC.TELES.3,75T COND.A                                       </v>
          </cell>
          <cell r="C1586" t="str">
            <v>hora</v>
          </cell>
          <cell r="D1586">
            <v>106.02</v>
          </cell>
        </row>
        <row r="1587">
          <cell r="A1587" t="str">
            <v>72.15.01.02</v>
          </cell>
          <cell r="B1587" t="str">
            <v xml:space="preserve">CAMINHAO GUINCHO LANC.TELES.3,75T COND.B                                       </v>
          </cell>
          <cell r="C1587" t="str">
            <v>hora</v>
          </cell>
          <cell r="D1587">
            <v>119.17</v>
          </cell>
        </row>
        <row r="1588">
          <cell r="A1588" t="str">
            <v>72.15.01.03</v>
          </cell>
          <cell r="B1588" t="str">
            <v xml:space="preserve">CAMINHAO GUINCHO LANC.TELES.3,75T COND.C                                       </v>
          </cell>
          <cell r="C1588" t="str">
            <v>hora</v>
          </cell>
          <cell r="D1588">
            <v>297.07</v>
          </cell>
        </row>
        <row r="1589">
          <cell r="A1589" t="str">
            <v>72.15.01.04</v>
          </cell>
          <cell r="B1589" t="str">
            <v xml:space="preserve">CAMINHAO GUINCHO LANC.TELES.3,75T COND.D                                       </v>
          </cell>
          <cell r="C1589" t="str">
            <v>hora</v>
          </cell>
          <cell r="D1589">
            <v>337.1</v>
          </cell>
        </row>
        <row r="1590">
          <cell r="A1590" t="str">
            <v>72.15.01.05</v>
          </cell>
          <cell r="B1590" t="str">
            <v xml:space="preserve">CAMINHAO GUINCHO LANC.TELES.3,75T COND.E                                       </v>
          </cell>
          <cell r="C1590" t="str">
            <v>km</v>
          </cell>
          <cell r="D1590">
            <v>6.14</v>
          </cell>
        </row>
        <row r="1591">
          <cell r="A1591" t="str">
            <v>72.15.02.01</v>
          </cell>
          <cell r="B1591" t="str">
            <v xml:space="preserve">CAMINHAO GUINCHO LANC.TELES.4,10T COND.A                                       </v>
          </cell>
          <cell r="C1591" t="str">
            <v>hora</v>
          </cell>
          <cell r="D1591">
            <v>106.02</v>
          </cell>
        </row>
        <row r="1592">
          <cell r="A1592" t="str">
            <v>72.15.02.02</v>
          </cell>
          <cell r="B1592" t="str">
            <v xml:space="preserve">CAMINHAO GUINCHO LANC.TELES.4,10T COND.B                                       </v>
          </cell>
          <cell r="C1592" t="str">
            <v>hora</v>
          </cell>
          <cell r="D1592">
            <v>119.17</v>
          </cell>
        </row>
        <row r="1593">
          <cell r="A1593" t="str">
            <v>72.15.02.03</v>
          </cell>
          <cell r="B1593" t="str">
            <v xml:space="preserve">CAMINHAO GUINCHO LANC.TELES.4,10T COND.C                                       </v>
          </cell>
          <cell r="C1593" t="str">
            <v>hora</v>
          </cell>
          <cell r="D1593">
            <v>297.07</v>
          </cell>
        </row>
        <row r="1594">
          <cell r="A1594" t="str">
            <v>72.15.02.04</v>
          </cell>
          <cell r="B1594" t="str">
            <v xml:space="preserve">CAMINHAO GUINCHO LANC.TELES.4,10T COND.D                                       </v>
          </cell>
          <cell r="C1594" t="str">
            <v>hora</v>
          </cell>
          <cell r="D1594">
            <v>337.1</v>
          </cell>
        </row>
        <row r="1595">
          <cell r="A1595" t="str">
            <v>72.15.02.05</v>
          </cell>
          <cell r="B1595" t="str">
            <v xml:space="preserve">CAMINHAO GUINCHO LANC.TELES.4,10T COND.E                                       </v>
          </cell>
          <cell r="C1595" t="str">
            <v>km</v>
          </cell>
          <cell r="D1595">
            <v>6.14</v>
          </cell>
        </row>
        <row r="1596">
          <cell r="A1596" t="str">
            <v>72.15.03.01</v>
          </cell>
          <cell r="B1596" t="str">
            <v xml:space="preserve">CAMINHAO CARROCERIA COM GUINDAUTO 640-18COND. A                                </v>
          </cell>
          <cell r="C1596" t="str">
            <v>hora</v>
          </cell>
          <cell r="D1596">
            <v>90.39</v>
          </cell>
        </row>
        <row r="1597">
          <cell r="A1597" t="str">
            <v>72.15.03.02</v>
          </cell>
          <cell r="B1597" t="str">
            <v xml:space="preserve">CAMINHAO CARROCERIA COM GUINDAUTO 640-18, COND. B                              </v>
          </cell>
          <cell r="C1597" t="str">
            <v>hora</v>
          </cell>
          <cell r="D1597">
            <v>103.48</v>
          </cell>
        </row>
        <row r="1598">
          <cell r="A1598" t="str">
            <v>72.15.03.03</v>
          </cell>
          <cell r="B1598" t="str">
            <v xml:space="preserve">CAMINHAO CARROCERIA COM GUINDAUTO 640-18, COND. C                              </v>
          </cell>
          <cell r="C1598" t="str">
            <v>hora</v>
          </cell>
          <cell r="D1598">
            <v>253.96</v>
          </cell>
        </row>
        <row r="1599">
          <cell r="A1599" t="str">
            <v>72.15.03.04</v>
          </cell>
          <cell r="B1599" t="str">
            <v xml:space="preserve">CAMINHAO CAR. GUINDAUTO 640-18                                                 </v>
          </cell>
          <cell r="C1599" t="str">
            <v>hora</v>
          </cell>
          <cell r="D1599">
            <v>293.99</v>
          </cell>
        </row>
        <row r="1600">
          <cell r="A1600" t="str">
            <v>72.15.03.05</v>
          </cell>
          <cell r="B1600" t="str">
            <v xml:space="preserve">CAMINHAO CARROCERIA COM GUINDAUTO 640-18, COND. E                              </v>
          </cell>
          <cell r="C1600" t="str">
            <v>km</v>
          </cell>
          <cell r="D1600">
            <v>5.53</v>
          </cell>
        </row>
        <row r="1601">
          <cell r="A1601" t="str">
            <v>72.16.01.01</v>
          </cell>
          <cell r="B1601" t="str">
            <v xml:space="preserve">CAMINHAO C/USINA LAMA ASFAL.10,5T COND.A                                       </v>
          </cell>
          <cell r="C1601" t="str">
            <v>hora</v>
          </cell>
          <cell r="D1601">
            <v>261.2</v>
          </cell>
        </row>
        <row r="1602">
          <cell r="A1602" t="str">
            <v>72.16.01.02</v>
          </cell>
          <cell r="B1602" t="str">
            <v xml:space="preserve">CAMINHAO C/USINA LAMA ASFAL.10,5T COND.B                                       </v>
          </cell>
          <cell r="C1602" t="str">
            <v>hora</v>
          </cell>
          <cell r="D1602">
            <v>444</v>
          </cell>
        </row>
        <row r="1603">
          <cell r="A1603" t="str">
            <v>72.16.01.03</v>
          </cell>
          <cell r="B1603" t="str">
            <v xml:space="preserve">CAMINHAO C/USINA LAMA ASFAL.10,5T COND.C                                       </v>
          </cell>
          <cell r="C1603" t="str">
            <v>hora</v>
          </cell>
          <cell r="D1603">
            <v>614.24</v>
          </cell>
        </row>
        <row r="1604">
          <cell r="A1604" t="str">
            <v>72.16.01.04</v>
          </cell>
          <cell r="B1604" t="str">
            <v xml:space="preserve">CAMINHAO C/USINA LAMA ASFAL.10,5T COND.D                                       </v>
          </cell>
          <cell r="C1604" t="str">
            <v>hora</v>
          </cell>
          <cell r="D1604">
            <v>654.27</v>
          </cell>
        </row>
        <row r="1605">
          <cell r="A1605" t="str">
            <v>72.16.01.05</v>
          </cell>
          <cell r="B1605" t="str">
            <v xml:space="preserve">CAMINHAO C/USINA LAMA ASFAL.10,5T COND.E                                       </v>
          </cell>
          <cell r="C1605" t="str">
            <v>km</v>
          </cell>
          <cell r="D1605">
            <v>12.3</v>
          </cell>
        </row>
        <row r="1606">
          <cell r="A1606" t="str">
            <v>72.16.02.01</v>
          </cell>
          <cell r="B1606" t="str">
            <v xml:space="preserve">CAMINHAO USINA P/MICROP.9M3 COND.A                                             </v>
          </cell>
          <cell r="C1606" t="str">
            <v>hora</v>
          </cell>
          <cell r="D1606">
            <v>261.2</v>
          </cell>
        </row>
        <row r="1607">
          <cell r="A1607" t="str">
            <v>72.16.02.02</v>
          </cell>
          <cell r="B1607" t="str">
            <v xml:space="preserve">CAMINHAO USINA P/MICROP.9M3 COND.B                                             </v>
          </cell>
          <cell r="C1607" t="str">
            <v>hora</v>
          </cell>
          <cell r="D1607">
            <v>444</v>
          </cell>
        </row>
        <row r="1608">
          <cell r="A1608" t="str">
            <v>72.16.02.03</v>
          </cell>
          <cell r="B1608" t="str">
            <v xml:space="preserve">CAMINHAO USINA P/MICROP.9M3 COND. C                                            </v>
          </cell>
          <cell r="C1608" t="str">
            <v>hora</v>
          </cell>
          <cell r="D1608">
            <v>753.61</v>
          </cell>
        </row>
        <row r="1609">
          <cell r="A1609" t="str">
            <v>72.16.02.04</v>
          </cell>
          <cell r="B1609" t="str">
            <v xml:space="preserve">CAMINHAO USINA P/MICROP.9M3 COND.D                                             </v>
          </cell>
          <cell r="C1609" t="str">
            <v>hora</v>
          </cell>
          <cell r="D1609">
            <v>793.64</v>
          </cell>
        </row>
        <row r="1610">
          <cell r="A1610" t="str">
            <v>72.17.01.01</v>
          </cell>
          <cell r="B1610" t="str">
            <v xml:space="preserve">CAMINHAO PANTOGRAFICO ATE 9M COND. A                                           </v>
          </cell>
          <cell r="C1610" t="str">
            <v>hora</v>
          </cell>
          <cell r="D1610">
            <v>97.08</v>
          </cell>
        </row>
        <row r="1611">
          <cell r="A1611" t="str">
            <v>72.17.01.02</v>
          </cell>
          <cell r="B1611" t="str">
            <v xml:space="preserve">CAMINHAO PANTOGRAFICO ATE 9M COND. B                                           </v>
          </cell>
          <cell r="C1611" t="str">
            <v>hora</v>
          </cell>
          <cell r="D1611">
            <v>117.23</v>
          </cell>
        </row>
        <row r="1612">
          <cell r="A1612" t="str">
            <v>72.17.01.03</v>
          </cell>
          <cell r="B1612" t="str">
            <v xml:space="preserve">CAMINHAO PANTOGRAFICO ATE 9M COND. C                                           </v>
          </cell>
          <cell r="C1612" t="str">
            <v>hora</v>
          </cell>
          <cell r="D1612">
            <v>266.76</v>
          </cell>
        </row>
        <row r="1613">
          <cell r="A1613" t="str">
            <v>72.17.01.04</v>
          </cell>
          <cell r="B1613" t="str">
            <v xml:space="preserve">CAMINHAO PANTOGRAFICO ATE 9M COND. D                                           </v>
          </cell>
          <cell r="C1613" t="str">
            <v>hora</v>
          </cell>
          <cell r="D1613">
            <v>306.79000000000002</v>
          </cell>
        </row>
        <row r="1614">
          <cell r="A1614" t="str">
            <v>72.18.01.01</v>
          </cell>
          <cell r="B1614" t="str">
            <v xml:space="preserve">CAVALO MECANICO C/CARRETA 30000KG COND.A                                       </v>
          </cell>
          <cell r="C1614" t="str">
            <v>hora</v>
          </cell>
          <cell r="D1614">
            <v>118.2</v>
          </cell>
        </row>
        <row r="1615">
          <cell r="A1615" t="str">
            <v>72.18.01.02</v>
          </cell>
          <cell r="B1615" t="str">
            <v xml:space="preserve">CAVALO MECANICO C/CARRETA 30000KG COND.B                                       </v>
          </cell>
          <cell r="C1615" t="str">
            <v>hora</v>
          </cell>
          <cell r="D1615">
            <v>149.05000000000001</v>
          </cell>
        </row>
        <row r="1616">
          <cell r="A1616" t="str">
            <v>72.18.01.03</v>
          </cell>
          <cell r="B1616" t="str">
            <v xml:space="preserve">CAVALO MECANICO C/CARRETA 30000KG COND.C                                       </v>
          </cell>
          <cell r="C1616" t="str">
            <v>hora</v>
          </cell>
          <cell r="D1616">
            <v>472.5</v>
          </cell>
        </row>
        <row r="1617">
          <cell r="A1617" t="str">
            <v>72.18.01.04</v>
          </cell>
          <cell r="B1617" t="str">
            <v xml:space="preserve">CAVALO MECANICO C/CARRETA 30000KG COND.D                                       </v>
          </cell>
          <cell r="C1617" t="str">
            <v>hora</v>
          </cell>
          <cell r="D1617">
            <v>512.52</v>
          </cell>
        </row>
        <row r="1618">
          <cell r="A1618" t="str">
            <v>72.18.01.05</v>
          </cell>
          <cell r="B1618" t="str">
            <v xml:space="preserve">CAVALO MECANICO C/CARRETA 30000KG COND.E                                       </v>
          </cell>
          <cell r="C1618" t="str">
            <v>km</v>
          </cell>
          <cell r="D1618">
            <v>9.64</v>
          </cell>
        </row>
        <row r="1619">
          <cell r="A1619" t="str">
            <v>72.18.02.01</v>
          </cell>
          <cell r="B1619" t="str">
            <v xml:space="preserve">CAVALO MECANICO C/PRANCHA 30000KG COND.A                                       </v>
          </cell>
          <cell r="C1619" t="str">
            <v>hora</v>
          </cell>
          <cell r="D1619">
            <v>121.13</v>
          </cell>
        </row>
        <row r="1620">
          <cell r="A1620" t="str">
            <v>72.18.02.02</v>
          </cell>
          <cell r="B1620" t="str">
            <v xml:space="preserve">CAVALO MECANICO C/PRANCHA 30000KG COND.B                                       </v>
          </cell>
          <cell r="C1620" t="str">
            <v>hora</v>
          </cell>
          <cell r="D1620">
            <v>154.63999999999999</v>
          </cell>
        </row>
        <row r="1621">
          <cell r="A1621" t="str">
            <v>72.18.02.03</v>
          </cell>
          <cell r="B1621" t="str">
            <v xml:space="preserve">CAVALO MECANICO C/PRANCHA 30000KG COND.C                                       </v>
          </cell>
          <cell r="C1621" t="str">
            <v>hora</v>
          </cell>
          <cell r="D1621">
            <v>478.09</v>
          </cell>
        </row>
        <row r="1622">
          <cell r="A1622" t="str">
            <v>72.18.02.04</v>
          </cell>
          <cell r="B1622" t="str">
            <v xml:space="preserve">CAVALO MECANICO C/PRANCHA 30000KG COND.D                                       </v>
          </cell>
          <cell r="C1622" t="str">
            <v>hora</v>
          </cell>
          <cell r="D1622">
            <v>518.12</v>
          </cell>
        </row>
        <row r="1623">
          <cell r="A1623" t="str">
            <v>72.18.02.05</v>
          </cell>
          <cell r="B1623" t="str">
            <v xml:space="preserve">CAVALO MECANICO C/PRANCHA 30000KG COND.E                                       </v>
          </cell>
          <cell r="C1623" t="str">
            <v>km</v>
          </cell>
          <cell r="D1623">
            <v>9.74</v>
          </cell>
        </row>
        <row r="1624">
          <cell r="A1624" t="str">
            <v>72.19.01.01</v>
          </cell>
          <cell r="B1624" t="str">
            <v xml:space="preserve">CAMPANULA COND. A                                                              </v>
          </cell>
          <cell r="C1624" t="str">
            <v>hora</v>
          </cell>
          <cell r="D1624">
            <v>41.47</v>
          </cell>
        </row>
        <row r="1625">
          <cell r="A1625" t="str">
            <v>72.19.01.02</v>
          </cell>
          <cell r="B1625" t="str">
            <v xml:space="preserve">CAMPANULA COND. B                                                              </v>
          </cell>
          <cell r="C1625" t="str">
            <v>hora</v>
          </cell>
          <cell r="D1625">
            <v>2.95</v>
          </cell>
        </row>
        <row r="1626">
          <cell r="A1626" t="str">
            <v>72.19.01.03</v>
          </cell>
          <cell r="B1626" t="str">
            <v xml:space="preserve">CAMPANULA COND. C                                                              </v>
          </cell>
          <cell r="C1626" t="str">
            <v>hora</v>
          </cell>
          <cell r="D1626">
            <v>2.95</v>
          </cell>
        </row>
        <row r="1627">
          <cell r="A1627" t="str">
            <v>72.19.01.04</v>
          </cell>
          <cell r="B1627" t="str">
            <v xml:space="preserve">CAMPANULA COND. D                                                              </v>
          </cell>
          <cell r="C1627" t="str">
            <v>hora</v>
          </cell>
          <cell r="D1627">
            <v>42.98</v>
          </cell>
        </row>
        <row r="1628">
          <cell r="A1628" t="str">
            <v>72.20.01.01</v>
          </cell>
          <cell r="B1628" t="str">
            <v xml:space="preserve">COMPACTADOR PERC.220M2/H MAN.COND.A                                            </v>
          </cell>
          <cell r="C1628" t="str">
            <v>hora</v>
          </cell>
          <cell r="D1628">
            <v>32.200000000000003</v>
          </cell>
        </row>
        <row r="1629">
          <cell r="A1629" t="str">
            <v>72.20.01.02</v>
          </cell>
          <cell r="B1629" t="str">
            <v xml:space="preserve">COMPACTADOR PERC.220M2/H MAN.COND.B                                            </v>
          </cell>
          <cell r="C1629" t="str">
            <v>hora</v>
          </cell>
          <cell r="D1629">
            <v>7.68</v>
          </cell>
        </row>
        <row r="1630">
          <cell r="A1630" t="str">
            <v>72.20.01.03</v>
          </cell>
          <cell r="B1630" t="str">
            <v xml:space="preserve">COMPACTADOR PERC.220M2/H MAN.COND.C                                            </v>
          </cell>
          <cell r="C1630" t="str">
            <v>hora</v>
          </cell>
          <cell r="D1630">
            <v>11.52</v>
          </cell>
        </row>
        <row r="1631">
          <cell r="A1631" t="str">
            <v>72.20.01.04</v>
          </cell>
          <cell r="B1631" t="str">
            <v xml:space="preserve">COMPACTADOR PERC.220M2/H MAN.COND.D                                            </v>
          </cell>
          <cell r="C1631" t="str">
            <v>hora</v>
          </cell>
          <cell r="D1631">
            <v>39.49</v>
          </cell>
        </row>
        <row r="1632">
          <cell r="A1632" t="str">
            <v>72.20.02.01</v>
          </cell>
          <cell r="B1632" t="str">
            <v xml:space="preserve">COMPACTADOR PLAC.VIB.MAN.1000M2/H COND.A                                       </v>
          </cell>
          <cell r="C1632" t="str">
            <v>hora</v>
          </cell>
          <cell r="D1632">
            <v>29.42</v>
          </cell>
        </row>
        <row r="1633">
          <cell r="A1633" t="str">
            <v>72.20.02.02</v>
          </cell>
          <cell r="B1633" t="str">
            <v xml:space="preserve">COMPACTADOR PLAC.VIB.MAN.1000M2/H COND.B                                       </v>
          </cell>
          <cell r="C1633" t="str">
            <v>hora</v>
          </cell>
          <cell r="D1633">
            <v>2.64</v>
          </cell>
        </row>
        <row r="1634">
          <cell r="A1634" t="str">
            <v>72.20.02.03</v>
          </cell>
          <cell r="B1634" t="str">
            <v xml:space="preserve">COMPACTADOR PLAC.VIB.MAN.1000M2/H COND.C                                       </v>
          </cell>
          <cell r="C1634" t="str">
            <v>hora</v>
          </cell>
          <cell r="D1634">
            <v>9.56</v>
          </cell>
        </row>
        <row r="1635">
          <cell r="A1635" t="str">
            <v>72.20.02.04</v>
          </cell>
          <cell r="B1635" t="str">
            <v xml:space="preserve">COMPACTADOR PLAC.VIB.MAN.1000M2/H COND.D                                       </v>
          </cell>
          <cell r="C1635" t="str">
            <v>hora</v>
          </cell>
          <cell r="D1635">
            <v>37.520000000000003</v>
          </cell>
        </row>
        <row r="1636">
          <cell r="A1636" t="str">
            <v>72.21.01.01</v>
          </cell>
          <cell r="B1636" t="str">
            <v xml:space="preserve">COMPRESSOR DE AR XA-90 MWD COND. A                                             </v>
          </cell>
          <cell r="C1636" t="str">
            <v>hora</v>
          </cell>
          <cell r="D1636">
            <v>62.61</v>
          </cell>
        </row>
        <row r="1637">
          <cell r="A1637" t="str">
            <v>72.21.01.02</v>
          </cell>
          <cell r="B1637" t="str">
            <v xml:space="preserve">COMPRESSOR DE AR XA-90 MWD COND. B                                             </v>
          </cell>
          <cell r="C1637" t="str">
            <v>hora</v>
          </cell>
          <cell r="D1637">
            <v>27.72</v>
          </cell>
        </row>
        <row r="1638">
          <cell r="A1638" t="str">
            <v>72.21.01.03</v>
          </cell>
          <cell r="B1638" t="str">
            <v xml:space="preserve">COMPRESSOR DE AR XA-90 MWD COND. C                                             </v>
          </cell>
          <cell r="C1638" t="str">
            <v>hora</v>
          </cell>
          <cell r="D1638">
            <v>115.75</v>
          </cell>
        </row>
        <row r="1639">
          <cell r="A1639" t="str">
            <v>72.21.01.04</v>
          </cell>
          <cell r="B1639" t="str">
            <v xml:space="preserve">COMPRESSOR DE AR XA-90 MWD COND. D                                             </v>
          </cell>
          <cell r="C1639" t="str">
            <v>hora</v>
          </cell>
          <cell r="D1639">
            <v>163.51</v>
          </cell>
        </row>
        <row r="1640">
          <cell r="A1640" t="str">
            <v>72.21.02.01</v>
          </cell>
          <cell r="B1640" t="str">
            <v xml:space="preserve">COMPRESSOR DE AR XA-125 MWD COND. A                                            </v>
          </cell>
          <cell r="C1640" t="str">
            <v>hora</v>
          </cell>
          <cell r="D1640">
            <v>70.95</v>
          </cell>
        </row>
        <row r="1641">
          <cell r="A1641" t="str">
            <v>72.21.02.02</v>
          </cell>
          <cell r="B1641" t="str">
            <v xml:space="preserve">COMPRESSOR DE AR XA-125 MWD COND. B                                            </v>
          </cell>
          <cell r="C1641" t="str">
            <v>hora</v>
          </cell>
          <cell r="D1641">
            <v>43.31</v>
          </cell>
        </row>
        <row r="1642">
          <cell r="A1642" t="str">
            <v>72.21.02.03</v>
          </cell>
          <cell r="B1642" t="str">
            <v xml:space="preserve">COMPRESSOR DE AR XA-125 MWD COND. C                                            </v>
          </cell>
          <cell r="C1642" t="str">
            <v>hora</v>
          </cell>
          <cell r="D1642">
            <v>131.34</v>
          </cell>
        </row>
        <row r="1643">
          <cell r="A1643" t="str">
            <v>72.21.02.04</v>
          </cell>
          <cell r="B1643" t="str">
            <v xml:space="preserve">COMPRESSOR DE AR XA-125 MWD COND. D                                            </v>
          </cell>
          <cell r="C1643" t="str">
            <v>hora</v>
          </cell>
          <cell r="D1643">
            <v>179.1</v>
          </cell>
        </row>
        <row r="1644">
          <cell r="A1644" t="str">
            <v>72.21.03.01</v>
          </cell>
          <cell r="B1644" t="str">
            <v xml:space="preserve">COMPRESSOR DE AR XA-175MWD COND. A                                             </v>
          </cell>
          <cell r="C1644" t="str">
            <v>hora</v>
          </cell>
          <cell r="D1644">
            <v>76.510000000000005</v>
          </cell>
        </row>
        <row r="1645">
          <cell r="A1645" t="str">
            <v>72.21.03.02</v>
          </cell>
          <cell r="B1645" t="str">
            <v xml:space="preserve">COMPRESSOR DE AR XA-175MWD COND. B                                             </v>
          </cell>
          <cell r="C1645" t="str">
            <v>hora</v>
          </cell>
          <cell r="D1645">
            <v>53.7</v>
          </cell>
        </row>
        <row r="1646">
          <cell r="A1646" t="str">
            <v>72.21.03.03</v>
          </cell>
          <cell r="B1646" t="str">
            <v xml:space="preserve">COMPRESSOR DE AR XA-175MWD COND. C                                             </v>
          </cell>
          <cell r="C1646" t="str">
            <v>hora</v>
          </cell>
          <cell r="D1646">
            <v>187.22</v>
          </cell>
        </row>
        <row r="1647">
          <cell r="A1647" t="str">
            <v>72.21.03.04</v>
          </cell>
          <cell r="B1647" t="str">
            <v xml:space="preserve">COMPRESSOR DE AR XA-175MWD COND. D                                             </v>
          </cell>
          <cell r="C1647" t="str">
            <v>hora</v>
          </cell>
          <cell r="D1647">
            <v>234.98</v>
          </cell>
        </row>
        <row r="1648">
          <cell r="A1648" t="str">
            <v>72.21.04.01</v>
          </cell>
          <cell r="B1648" t="str">
            <v xml:space="preserve">COMPRESSOR DE AR XA-360MWD COND. A                                             </v>
          </cell>
          <cell r="C1648" t="str">
            <v>hora</v>
          </cell>
          <cell r="D1648">
            <v>92.29</v>
          </cell>
        </row>
        <row r="1649">
          <cell r="A1649" t="str">
            <v>72.21.04.02</v>
          </cell>
          <cell r="B1649" t="str">
            <v xml:space="preserve">COMPRESSOR DE AR XA-360MWD COND. B                                             </v>
          </cell>
          <cell r="C1649" t="str">
            <v>hora</v>
          </cell>
          <cell r="D1649">
            <v>83.17</v>
          </cell>
        </row>
        <row r="1650">
          <cell r="A1650" t="str">
            <v>72.21.04.03</v>
          </cell>
          <cell r="B1650" t="str">
            <v xml:space="preserve">COMPRESSOR DE AR XA-360MWD COND. C                                             </v>
          </cell>
          <cell r="C1650" t="str">
            <v>hora</v>
          </cell>
          <cell r="D1650">
            <v>349.23</v>
          </cell>
        </row>
        <row r="1651">
          <cell r="A1651" t="str">
            <v>72.21.04.04</v>
          </cell>
          <cell r="B1651" t="str">
            <v xml:space="preserve">COMPRESSOR DE AR XA-360MWD COND. D                                             </v>
          </cell>
          <cell r="C1651" t="str">
            <v>hora</v>
          </cell>
          <cell r="D1651">
            <v>396.99</v>
          </cell>
        </row>
        <row r="1652">
          <cell r="A1652" t="str">
            <v>72.22.01.01</v>
          </cell>
          <cell r="B1652" t="str">
            <v xml:space="preserve">DEMARCADOR DE FAIXA A FRIO 250L COND.A                                         </v>
          </cell>
          <cell r="C1652" t="str">
            <v>hora</v>
          </cell>
          <cell r="D1652">
            <v>92.5</v>
          </cell>
        </row>
        <row r="1653">
          <cell r="A1653" t="str">
            <v>72.22.01.02</v>
          </cell>
          <cell r="B1653" t="str">
            <v xml:space="preserve">DEMARCADOR DE FAIXA A FRIO 250L COND.B                                         </v>
          </cell>
          <cell r="C1653" t="str">
            <v>hora</v>
          </cell>
          <cell r="D1653">
            <v>107.82</v>
          </cell>
        </row>
        <row r="1654">
          <cell r="A1654" t="str">
            <v>72.22.01.03</v>
          </cell>
          <cell r="B1654" t="str">
            <v xml:space="preserve">DEMARCADOR DE FAIXA A FRIO 250L COND.C                                         </v>
          </cell>
          <cell r="C1654" t="str">
            <v>hora</v>
          </cell>
          <cell r="D1654">
            <v>131.63999999999999</v>
          </cell>
        </row>
        <row r="1655">
          <cell r="A1655" t="str">
            <v>72.22.01.04</v>
          </cell>
          <cell r="B1655" t="str">
            <v xml:space="preserve">DEMARCADOR DE FAIXA A FRIO 250L COND.D                                         </v>
          </cell>
          <cell r="C1655" t="str">
            <v>hora</v>
          </cell>
          <cell r="D1655">
            <v>171.67</v>
          </cell>
        </row>
        <row r="1656">
          <cell r="A1656" t="str">
            <v>72.22.03.01</v>
          </cell>
          <cell r="B1656" t="str">
            <v xml:space="preserve">DEMARCADOR DE FAIXA A QUENTE 500L COND.A                                       </v>
          </cell>
          <cell r="C1656" t="str">
            <v>hora</v>
          </cell>
          <cell r="D1656">
            <v>180.35</v>
          </cell>
        </row>
        <row r="1657">
          <cell r="A1657" t="str">
            <v>72.22.03.02</v>
          </cell>
          <cell r="B1657" t="str">
            <v xml:space="preserve">DEMARCADOR DE FAIXA A QUENTE 500L COND.B                                       </v>
          </cell>
          <cell r="C1657" t="str">
            <v>hora</v>
          </cell>
          <cell r="D1657">
            <v>288.31</v>
          </cell>
        </row>
        <row r="1658">
          <cell r="A1658" t="str">
            <v>72.22.03.03</v>
          </cell>
          <cell r="B1658" t="str">
            <v xml:space="preserve">DEMARCADOR DE FAIXA A QUENTE 500L COND.C                                       </v>
          </cell>
          <cell r="C1658" t="str">
            <v>hora</v>
          </cell>
          <cell r="D1658">
            <v>360.74</v>
          </cell>
        </row>
        <row r="1659">
          <cell r="A1659" t="str">
            <v>72.22.03.04</v>
          </cell>
          <cell r="B1659" t="str">
            <v xml:space="preserve">DEMARCADOR DE FAIXA A QUENTE 500L COND.D                                       </v>
          </cell>
          <cell r="C1659" t="str">
            <v>hora</v>
          </cell>
          <cell r="D1659">
            <v>400.77</v>
          </cell>
        </row>
        <row r="1660">
          <cell r="A1660" t="str">
            <v>72.23.01.01</v>
          </cell>
          <cell r="B1660" t="str">
            <v xml:space="preserve">DISTRIBUIDOR AGREG.S/EST.1000T/H COND. A                                       </v>
          </cell>
          <cell r="C1660" t="str">
            <v>hora</v>
          </cell>
          <cell r="D1660">
            <v>51.43</v>
          </cell>
        </row>
        <row r="1661">
          <cell r="A1661" t="str">
            <v>72.23.01.02</v>
          </cell>
          <cell r="B1661" t="str">
            <v xml:space="preserve">DISTRIBUIDOR AGREG.S/EST.1000T/H COND. B                                       </v>
          </cell>
          <cell r="C1661" t="str">
            <v>hora</v>
          </cell>
          <cell r="D1661">
            <v>20.190000000000001</v>
          </cell>
        </row>
        <row r="1662">
          <cell r="A1662" t="str">
            <v>72.23.01.03</v>
          </cell>
          <cell r="B1662" t="str">
            <v xml:space="preserve">DISTRIBUIDOR AGREG.S/EST.1000T/H COND. C                                       </v>
          </cell>
          <cell r="C1662" t="str">
            <v>hora</v>
          </cell>
          <cell r="D1662">
            <v>74.63</v>
          </cell>
        </row>
        <row r="1663">
          <cell r="A1663" t="str">
            <v>72.23.01.04</v>
          </cell>
          <cell r="B1663" t="str">
            <v xml:space="preserve">DISTRIBUIDOR AGREG.S/EST.1000T/H COND. D                                       </v>
          </cell>
          <cell r="C1663" t="str">
            <v>hora</v>
          </cell>
          <cell r="D1663">
            <v>114.65</v>
          </cell>
        </row>
        <row r="1664">
          <cell r="A1664" t="str">
            <v>72.23.02.01</v>
          </cell>
          <cell r="B1664" t="str">
            <v xml:space="preserve">DISTRIBUIDOR AGREGADO 600T/H COND.A                                            </v>
          </cell>
          <cell r="C1664" t="str">
            <v>hora</v>
          </cell>
          <cell r="D1664">
            <v>45.92</v>
          </cell>
        </row>
        <row r="1665">
          <cell r="A1665" t="str">
            <v>72.23.02.02</v>
          </cell>
          <cell r="B1665" t="str">
            <v xml:space="preserve">DISTRIBUIDOR AGREGADO 600T/H COND. B                                           </v>
          </cell>
          <cell r="C1665" t="str">
            <v>hora</v>
          </cell>
          <cell r="D1665">
            <v>10.43</v>
          </cell>
        </row>
        <row r="1666">
          <cell r="A1666" t="str">
            <v>72.23.02.03</v>
          </cell>
          <cell r="B1666" t="str">
            <v xml:space="preserve">DISTRIBUIDOR AGREGADO 600T/H COND. C                                           </v>
          </cell>
          <cell r="C1666" t="str">
            <v>hora</v>
          </cell>
          <cell r="D1666">
            <v>18</v>
          </cell>
        </row>
        <row r="1667">
          <cell r="A1667" t="str">
            <v>72.23.02.04</v>
          </cell>
          <cell r="B1667" t="str">
            <v xml:space="preserve">DISTRIBUIDOR AGREGADO 600T/H COND. D                                           </v>
          </cell>
          <cell r="C1667" t="str">
            <v>hora</v>
          </cell>
          <cell r="D1667">
            <v>58.03</v>
          </cell>
        </row>
        <row r="1668">
          <cell r="A1668" t="str">
            <v>72.23.03.01</v>
          </cell>
          <cell r="B1668" t="str">
            <v xml:space="preserve">DISTR.ASF.REB.2400L COND. A                                                    </v>
          </cell>
          <cell r="C1668" t="str">
            <v>hora</v>
          </cell>
          <cell r="D1668">
            <v>49.2</v>
          </cell>
        </row>
        <row r="1669">
          <cell r="A1669" t="str">
            <v>72.23.03.02</v>
          </cell>
          <cell r="B1669" t="str">
            <v xml:space="preserve">DISTR.ASF.REB.2400L COND. B                                                    </v>
          </cell>
          <cell r="C1669" t="str">
            <v>hora</v>
          </cell>
          <cell r="D1669">
            <v>16.57</v>
          </cell>
        </row>
        <row r="1670">
          <cell r="A1670" t="str">
            <v>72.23.03.03</v>
          </cell>
          <cell r="B1670" t="str">
            <v xml:space="preserve">DISTR.ASF.REB.2400L COND. C                                                    </v>
          </cell>
          <cell r="C1670" t="str">
            <v>hora</v>
          </cell>
          <cell r="D1670">
            <v>29.9</v>
          </cell>
        </row>
        <row r="1671">
          <cell r="A1671" t="str">
            <v>72.23.03.04</v>
          </cell>
          <cell r="B1671" t="str">
            <v xml:space="preserve">DISTR.ASF.REB.2400L COND. D                                                    </v>
          </cell>
          <cell r="C1671" t="str">
            <v>hora</v>
          </cell>
          <cell r="D1671">
            <v>69.930000000000007</v>
          </cell>
        </row>
        <row r="1672">
          <cell r="A1672" t="str">
            <v>72.24.01.01</v>
          </cell>
          <cell r="B1672" t="str">
            <v xml:space="preserve">DISTR. ADUBOS E SEMENTES 700L COND. A                                          </v>
          </cell>
          <cell r="C1672" t="str">
            <v>hora</v>
          </cell>
          <cell r="D1672">
            <v>1.1599999999999999</v>
          </cell>
        </row>
        <row r="1673">
          <cell r="A1673" t="str">
            <v>72.24.01.02</v>
          </cell>
          <cell r="B1673" t="str">
            <v xml:space="preserve">DISTR. ADUBOS E SEMENTES 700L COND. B                                          </v>
          </cell>
          <cell r="C1673" t="str">
            <v>hora</v>
          </cell>
          <cell r="D1673">
            <v>2.2400000000000002</v>
          </cell>
        </row>
        <row r="1674">
          <cell r="A1674" t="str">
            <v>72.24.01.03</v>
          </cell>
          <cell r="B1674" t="str">
            <v xml:space="preserve">DISTR. ADUBOS E SEMENTES 700L COND. C                                          </v>
          </cell>
          <cell r="C1674" t="str">
            <v>hora</v>
          </cell>
          <cell r="D1674">
            <v>10.66</v>
          </cell>
        </row>
        <row r="1675">
          <cell r="A1675" t="str">
            <v>72.24.01.04</v>
          </cell>
          <cell r="B1675" t="str">
            <v xml:space="preserve">DISTR. ADUBOS E SEMENTES 700L COND. D                                          </v>
          </cell>
          <cell r="C1675" t="str">
            <v>hora</v>
          </cell>
          <cell r="D1675">
            <v>10.66</v>
          </cell>
        </row>
        <row r="1676">
          <cell r="A1676" t="str">
            <v>72.25.01.01</v>
          </cell>
          <cell r="B1676" t="str">
            <v xml:space="preserve">DRAGA COM EMBARCACAO AUX.400M3 COND. A                                         </v>
          </cell>
          <cell r="C1676" t="str">
            <v>hora</v>
          </cell>
          <cell r="D1676">
            <v>485.21</v>
          </cell>
        </row>
        <row r="1677">
          <cell r="A1677" t="str">
            <v>72.25.01.02</v>
          </cell>
          <cell r="B1677" t="str">
            <v xml:space="preserve">DRAGA COM EMBARCACAO AUX.400M3 COND. B                                         </v>
          </cell>
          <cell r="C1677" t="str">
            <v>hora</v>
          </cell>
          <cell r="D1677">
            <v>17.87</v>
          </cell>
        </row>
        <row r="1678">
          <cell r="A1678" t="str">
            <v>72.25.01.03</v>
          </cell>
          <cell r="B1678" t="str">
            <v xml:space="preserve">DRAGA COM EMBARCACAO AUX.400M3 COND. C                                         </v>
          </cell>
          <cell r="C1678" t="str">
            <v>hora</v>
          </cell>
          <cell r="D1678">
            <v>625.09</v>
          </cell>
        </row>
        <row r="1679">
          <cell r="A1679" t="str">
            <v>72.25.01.04</v>
          </cell>
          <cell r="B1679" t="str">
            <v xml:space="preserve">DRAGA COM EMBARCACAO AUX 400M3 COND. D                                         </v>
          </cell>
          <cell r="C1679" t="str">
            <v>hora</v>
          </cell>
          <cell r="D1679">
            <v>1110.3</v>
          </cell>
        </row>
        <row r="1680">
          <cell r="A1680" t="str">
            <v>72.26.01.01</v>
          </cell>
          <cell r="B1680" t="str">
            <v xml:space="preserve">EQUIP.VIS.OAE C/LANC.TELESC.25M COND. A                                        </v>
          </cell>
          <cell r="C1680" t="str">
            <v>hora</v>
          </cell>
          <cell r="D1680">
            <v>188.38</v>
          </cell>
        </row>
        <row r="1681">
          <cell r="A1681" t="str">
            <v>72.26.01.02</v>
          </cell>
          <cell r="B1681" t="str">
            <v xml:space="preserve">EQUIP.VIS.OAE C/LANC.TELESC.25M COND. B                                        </v>
          </cell>
          <cell r="C1681" t="str">
            <v>hora</v>
          </cell>
          <cell r="D1681">
            <v>262.79000000000002</v>
          </cell>
        </row>
        <row r="1682">
          <cell r="A1682" t="str">
            <v>72.26.01.03</v>
          </cell>
          <cell r="B1682" t="str">
            <v xml:space="preserve">EQUIP.VIS.OAE C/LANC.TELESC.25M COND. C                                        </v>
          </cell>
          <cell r="C1682" t="str">
            <v>hora</v>
          </cell>
          <cell r="D1682">
            <v>303.83999999999997</v>
          </cell>
        </row>
        <row r="1683">
          <cell r="A1683" t="str">
            <v>72.26.01.04</v>
          </cell>
          <cell r="B1683" t="str">
            <v xml:space="preserve">EQUIP.VIS.OAE C/LANC.TELESC.25M COND. D                                        </v>
          </cell>
          <cell r="C1683" t="str">
            <v>hora</v>
          </cell>
          <cell r="D1683">
            <v>343.87</v>
          </cell>
        </row>
        <row r="1684">
          <cell r="A1684" t="str">
            <v>72.26.02.01</v>
          </cell>
          <cell r="B1684" t="str">
            <v xml:space="preserve">EQUIP.VIS.OAE C/LANC.ARTIC.12,14M COND.A                                       </v>
          </cell>
          <cell r="C1684" t="str">
            <v>hora</v>
          </cell>
          <cell r="D1684">
            <v>103.34</v>
          </cell>
        </row>
        <row r="1685">
          <cell r="A1685" t="str">
            <v>72.26.02.02</v>
          </cell>
          <cell r="B1685" t="str">
            <v xml:space="preserve">EQUIP.VIS.OAE C/LANC.ARTIC.12,14M COND.B                                       </v>
          </cell>
          <cell r="C1685" t="str">
            <v>hora</v>
          </cell>
          <cell r="D1685">
            <v>112.16</v>
          </cell>
        </row>
        <row r="1686">
          <cell r="A1686" t="str">
            <v>72.26.02.03</v>
          </cell>
          <cell r="B1686" t="str">
            <v xml:space="preserve">EQUIP.VIS.OAE C/LANC.ARTIC.12,14M COND.C                                       </v>
          </cell>
          <cell r="C1686" t="str">
            <v>hora</v>
          </cell>
          <cell r="D1686">
            <v>164.68</v>
          </cell>
        </row>
        <row r="1687">
          <cell r="A1687" t="str">
            <v>72.26.02.04</v>
          </cell>
          <cell r="B1687" t="str">
            <v xml:space="preserve">EQUIP.VIS.OAE C/LANC.ARTIC.12,14M COND.D                                       </v>
          </cell>
          <cell r="C1687" t="str">
            <v>hora</v>
          </cell>
          <cell r="D1687">
            <v>204.71</v>
          </cell>
        </row>
        <row r="1688">
          <cell r="A1688" t="str">
            <v>72.26.03.01</v>
          </cell>
          <cell r="B1688" t="str">
            <v xml:space="preserve">EQUIP.VIST.OAE TP TESOURA 7,62M COND. A                                        </v>
          </cell>
          <cell r="C1688" t="str">
            <v>hora</v>
          </cell>
          <cell r="D1688">
            <v>105.99</v>
          </cell>
        </row>
        <row r="1689">
          <cell r="A1689" t="str">
            <v>72.26.03.02</v>
          </cell>
          <cell r="B1689" t="str">
            <v xml:space="preserve">EQUIP.VIST.OAE TP TESOURA 7,62M COND. B                                        </v>
          </cell>
          <cell r="C1689" t="str">
            <v>hora</v>
          </cell>
          <cell r="D1689">
            <v>116.85</v>
          </cell>
        </row>
        <row r="1690">
          <cell r="A1690" t="str">
            <v>72.26.03.03</v>
          </cell>
          <cell r="B1690" t="str">
            <v xml:space="preserve">EQUIP.VIST.OAE TP TESOURA 7,62M COND. C                                        </v>
          </cell>
          <cell r="C1690" t="str">
            <v>hora</v>
          </cell>
          <cell r="D1690">
            <v>164.88</v>
          </cell>
        </row>
        <row r="1691">
          <cell r="A1691" t="str">
            <v>72.26.03.04</v>
          </cell>
          <cell r="B1691" t="str">
            <v xml:space="preserve">EQUIP.VIST.OAE TP TESOURA 7,62M COND. D                                        </v>
          </cell>
          <cell r="C1691" t="str">
            <v>hora</v>
          </cell>
          <cell r="D1691">
            <v>204.9</v>
          </cell>
        </row>
        <row r="1692">
          <cell r="A1692" t="str">
            <v>72.27.01.01</v>
          </cell>
          <cell r="B1692" t="str">
            <v xml:space="preserve">ESCAVADEIRA HIDR.S/EST.0,7M3 COND. A                                           </v>
          </cell>
          <cell r="C1692" t="str">
            <v>hora</v>
          </cell>
          <cell r="D1692">
            <v>74.760000000000005</v>
          </cell>
        </row>
        <row r="1693">
          <cell r="A1693" t="str">
            <v>72.27.01.02</v>
          </cell>
          <cell r="B1693" t="str">
            <v xml:space="preserve">ESCAVADEIRA HIDR.S/EST.0,7M3 COND. B                                           </v>
          </cell>
          <cell r="C1693" t="str">
            <v>hora</v>
          </cell>
          <cell r="D1693">
            <v>62.73</v>
          </cell>
        </row>
        <row r="1694">
          <cell r="A1694" t="str">
            <v>72.27.01.03</v>
          </cell>
          <cell r="B1694" t="str">
            <v xml:space="preserve">ESCAVADEIRA HIDR.S/EST.0,7M3 COND. C                                           </v>
          </cell>
          <cell r="C1694" t="str">
            <v>hora</v>
          </cell>
          <cell r="D1694">
            <v>167.56</v>
          </cell>
        </row>
        <row r="1695">
          <cell r="A1695" t="str">
            <v>72.27.01.04</v>
          </cell>
          <cell r="B1695" t="str">
            <v xml:space="preserve">ESCAVADEIRA HIDR.S/EST.0,7M3 COND. D                                           </v>
          </cell>
          <cell r="C1695" t="str">
            <v>hora</v>
          </cell>
          <cell r="D1695">
            <v>207.59</v>
          </cell>
        </row>
        <row r="1696">
          <cell r="A1696" t="str">
            <v>72.27.02.01</v>
          </cell>
          <cell r="B1696" t="str">
            <v xml:space="preserve">ESCAVADEIRA HIDR.S/EST.0,60M3 COND. A                                          </v>
          </cell>
          <cell r="C1696" t="str">
            <v>hora</v>
          </cell>
          <cell r="D1696">
            <v>117.85</v>
          </cell>
        </row>
        <row r="1697">
          <cell r="A1697" t="str">
            <v>72.27.02.02</v>
          </cell>
          <cell r="B1697" t="str">
            <v xml:space="preserve">ESCAVADEIRA HIDR.S/EST.0,60M3 COND. B                                          </v>
          </cell>
          <cell r="C1697" t="str">
            <v>hora</v>
          </cell>
          <cell r="D1697">
            <v>140.54</v>
          </cell>
        </row>
        <row r="1698">
          <cell r="A1698" t="str">
            <v>72.27.02.03</v>
          </cell>
          <cell r="B1698" t="str">
            <v xml:space="preserve">ESCAVADEIRA HIDR.S/EST.0,60M3 COND. C                                          </v>
          </cell>
          <cell r="C1698" t="str">
            <v>hora</v>
          </cell>
          <cell r="D1698">
            <v>244.39</v>
          </cell>
        </row>
        <row r="1699">
          <cell r="A1699" t="str">
            <v>72.27.02.04</v>
          </cell>
          <cell r="B1699" t="str">
            <v xml:space="preserve">ESCAVADEIRA HIDR.S/EST.0,60M3 COND. D                                          </v>
          </cell>
          <cell r="C1699" t="str">
            <v>hora</v>
          </cell>
          <cell r="D1699">
            <v>284.42</v>
          </cell>
        </row>
        <row r="1700">
          <cell r="A1700" t="str">
            <v>72.27.03.01</v>
          </cell>
          <cell r="B1700" t="str">
            <v xml:space="preserve">ESCAVADEIRA HID.S/EST.0,62M3 COND. A                                           </v>
          </cell>
          <cell r="C1700" t="str">
            <v>hora</v>
          </cell>
          <cell r="D1700">
            <v>128.86000000000001</v>
          </cell>
        </row>
        <row r="1701">
          <cell r="A1701" t="str">
            <v>72.27.03.02</v>
          </cell>
          <cell r="B1701" t="str">
            <v xml:space="preserve">ESCAVADEIRA HID.S/EST.0,62M3 COND. B                                           </v>
          </cell>
          <cell r="C1701" t="str">
            <v>hora</v>
          </cell>
          <cell r="D1701">
            <v>160.43</v>
          </cell>
        </row>
        <row r="1702">
          <cell r="A1702" t="str">
            <v>72.27.03.03</v>
          </cell>
          <cell r="B1702" t="str">
            <v xml:space="preserve">ESCAVADEIRA HID.S/EST.0,62M3 COND. C                                           </v>
          </cell>
          <cell r="C1702" t="str">
            <v>hora</v>
          </cell>
          <cell r="D1702">
            <v>284.06</v>
          </cell>
        </row>
        <row r="1703">
          <cell r="A1703" t="str">
            <v>72.27.03.04</v>
          </cell>
          <cell r="B1703" t="str">
            <v xml:space="preserve">ESCAVADEIRA HID.S/EST.0,62M3 COND. D                                           </v>
          </cell>
          <cell r="C1703" t="str">
            <v>hora</v>
          </cell>
          <cell r="D1703">
            <v>324.08999999999997</v>
          </cell>
        </row>
        <row r="1704">
          <cell r="A1704" t="str">
            <v>72.27.04.01</v>
          </cell>
          <cell r="B1704" t="str">
            <v xml:space="preserve">ESCAVADEIRA HID.S/EST.2,2M3 COND. A                                            </v>
          </cell>
          <cell r="C1704" t="str">
            <v>hora</v>
          </cell>
          <cell r="D1704">
            <v>263.07</v>
          </cell>
        </row>
        <row r="1705">
          <cell r="A1705" t="str">
            <v>72.27.04.02</v>
          </cell>
          <cell r="B1705" t="str">
            <v xml:space="preserve">ESCAVADEIRA HID.S/EST.2,2M3 COND. B                                            </v>
          </cell>
          <cell r="C1705" t="str">
            <v>hora</v>
          </cell>
          <cell r="D1705">
            <v>402.81</v>
          </cell>
        </row>
        <row r="1706">
          <cell r="A1706" t="str">
            <v>72.27.04.03</v>
          </cell>
          <cell r="B1706" t="str">
            <v xml:space="preserve">ESCAVADEIRA HID.S/EST.2,2M3 COND. C                                            </v>
          </cell>
          <cell r="C1706" t="str">
            <v>hora</v>
          </cell>
          <cell r="D1706">
            <v>588.76</v>
          </cell>
        </row>
        <row r="1707">
          <cell r="A1707" t="str">
            <v>72.27.04.04</v>
          </cell>
          <cell r="B1707" t="str">
            <v xml:space="preserve">ESCAVADEIRA HID.S/EST.2,2M3 COND. D                                            </v>
          </cell>
          <cell r="C1707" t="str">
            <v>hora</v>
          </cell>
          <cell r="D1707">
            <v>628.79</v>
          </cell>
        </row>
        <row r="1708">
          <cell r="A1708" t="str">
            <v>72.27.05.01</v>
          </cell>
          <cell r="B1708" t="str">
            <v xml:space="preserve">ESCAVADEIRA HIDR.S/PNEU 0,25M3 COND. A                                         </v>
          </cell>
          <cell r="C1708" t="str">
            <v>hora</v>
          </cell>
          <cell r="D1708">
            <v>140.91999999999999</v>
          </cell>
        </row>
        <row r="1709">
          <cell r="A1709" t="str">
            <v>72.27.05.02</v>
          </cell>
          <cell r="B1709" t="str">
            <v xml:space="preserve">ESCAVADEIRA HIDR.S/PNEU 0,25M3 COND. B                                         </v>
          </cell>
          <cell r="C1709" t="str">
            <v>hora</v>
          </cell>
          <cell r="D1709">
            <v>182.2</v>
          </cell>
        </row>
        <row r="1710">
          <cell r="A1710" t="str">
            <v>72.27.05.03</v>
          </cell>
          <cell r="B1710" t="str">
            <v xml:space="preserve">ESCAVADEIRA HIDR.S/PNEU 0,25M3 COND. C                                         </v>
          </cell>
          <cell r="C1710" t="str">
            <v>hora</v>
          </cell>
          <cell r="D1710">
            <v>337.42</v>
          </cell>
        </row>
        <row r="1711">
          <cell r="A1711" t="str">
            <v>72.27.05.04</v>
          </cell>
          <cell r="B1711" t="str">
            <v xml:space="preserve">ESCAVADEIRA HIDR.S/PNEU 0,25M3 COND. D                                         </v>
          </cell>
          <cell r="C1711" t="str">
            <v>hora</v>
          </cell>
          <cell r="D1711">
            <v>377.45</v>
          </cell>
        </row>
        <row r="1712">
          <cell r="A1712" t="str">
            <v>72.28.01.01</v>
          </cell>
          <cell r="B1712" t="str">
            <v xml:space="preserve">EMPILHADEIRA 2500KG COND. A                                                    </v>
          </cell>
          <cell r="C1712" t="str">
            <v>hora</v>
          </cell>
          <cell r="D1712">
            <v>67.540000000000006</v>
          </cell>
        </row>
        <row r="1713">
          <cell r="A1713" t="str">
            <v>72.28.01.02</v>
          </cell>
          <cell r="B1713" t="str">
            <v xml:space="preserve">EMPILHADEIRA 2500KG COND. B                                                    </v>
          </cell>
          <cell r="C1713" t="str">
            <v>hora</v>
          </cell>
          <cell r="D1713">
            <v>38.18</v>
          </cell>
        </row>
        <row r="1714">
          <cell r="A1714" t="str">
            <v>72.28.01.03</v>
          </cell>
          <cell r="B1714" t="str">
            <v xml:space="preserve">EMPILHADEIRA 2500KG COND. C                                                    </v>
          </cell>
          <cell r="C1714" t="str">
            <v>hora</v>
          </cell>
          <cell r="D1714">
            <v>71.36</v>
          </cell>
        </row>
        <row r="1715">
          <cell r="A1715" t="str">
            <v>72.28.01.04</v>
          </cell>
          <cell r="B1715" t="str">
            <v xml:space="preserve">EMPILHADEIRA 2500KG COND. D                                                    </v>
          </cell>
          <cell r="C1715" t="str">
            <v>hora</v>
          </cell>
          <cell r="D1715">
            <v>119.12</v>
          </cell>
        </row>
        <row r="1716">
          <cell r="A1716" t="str">
            <v>72.28.02.01</v>
          </cell>
          <cell r="B1716" t="str">
            <v xml:space="preserve">EMPILHADEIRA 5000KG COND. A                                                    </v>
          </cell>
          <cell r="C1716" t="str">
            <v>hora</v>
          </cell>
          <cell r="D1716">
            <v>112.63</v>
          </cell>
        </row>
        <row r="1717">
          <cell r="A1717" t="str">
            <v>72.28.02.02</v>
          </cell>
          <cell r="B1717" t="str">
            <v xml:space="preserve">EMPILHADEIRA 5000KG COND. B                                                    </v>
          </cell>
          <cell r="C1717" t="str">
            <v>hora</v>
          </cell>
          <cell r="D1717">
            <v>125.26</v>
          </cell>
        </row>
        <row r="1718">
          <cell r="A1718" t="str">
            <v>72.28.02.03</v>
          </cell>
          <cell r="B1718" t="str">
            <v xml:space="preserve">EMPILHADEIRA 5000KG COND. C                                                    </v>
          </cell>
          <cell r="C1718" t="str">
            <v>hora</v>
          </cell>
          <cell r="D1718">
            <v>216.07</v>
          </cell>
        </row>
        <row r="1719">
          <cell r="A1719" t="str">
            <v>72.28.02.04</v>
          </cell>
          <cell r="B1719" t="str">
            <v xml:space="preserve">EMPILHADEIRA 5000KG COND. D                                                    </v>
          </cell>
          <cell r="C1719" t="str">
            <v>hora</v>
          </cell>
          <cell r="D1719">
            <v>263.83999999999997</v>
          </cell>
        </row>
        <row r="1720">
          <cell r="A1720" t="str">
            <v>72.29.01.01</v>
          </cell>
          <cell r="B1720" t="str">
            <v xml:space="preserve">FRESADORA A FRIO S/PNEUS 150M2/H COND.A                                        </v>
          </cell>
          <cell r="C1720" t="str">
            <v>hora</v>
          </cell>
          <cell r="D1720">
            <v>276.05</v>
          </cell>
        </row>
        <row r="1721">
          <cell r="A1721" t="str">
            <v>72.29.01.02</v>
          </cell>
          <cell r="B1721" t="str">
            <v xml:space="preserve">FRESADORA A FRIO S/PNEUS 150M2/H COND.B                                        </v>
          </cell>
          <cell r="C1721" t="str">
            <v>hora</v>
          </cell>
          <cell r="D1721">
            <v>444.96</v>
          </cell>
        </row>
        <row r="1722">
          <cell r="A1722" t="str">
            <v>72.29.01.03</v>
          </cell>
          <cell r="B1722" t="str">
            <v xml:space="preserve">FRESADORA A FRIO S/PNEUS 150M2/H COND.C                                        </v>
          </cell>
          <cell r="C1722" t="str">
            <v>hora</v>
          </cell>
          <cell r="D1722">
            <v>661.88</v>
          </cell>
        </row>
        <row r="1723">
          <cell r="A1723" t="str">
            <v>72.29.01.04</v>
          </cell>
          <cell r="B1723" t="str">
            <v xml:space="preserve">FRESADORA A FRIO S/PNEUS 150M2/H COND.D                                        </v>
          </cell>
          <cell r="C1723" t="str">
            <v>hora</v>
          </cell>
          <cell r="D1723">
            <v>701.9</v>
          </cell>
        </row>
        <row r="1724">
          <cell r="A1724" t="str">
            <v>72.29.02.01</v>
          </cell>
          <cell r="B1724" t="str">
            <v xml:space="preserve">FRESADORA A FRIO S/PNEUS 670HP COND. A                                         </v>
          </cell>
          <cell r="C1724" t="str">
            <v>hora</v>
          </cell>
          <cell r="D1724">
            <v>405.11</v>
          </cell>
        </row>
        <row r="1725">
          <cell r="A1725" t="str">
            <v>72.29.02.02</v>
          </cell>
          <cell r="B1725" t="str">
            <v xml:space="preserve">FRESADORA A FRIO S/PNEUS 670HP COND. B                                         </v>
          </cell>
          <cell r="C1725" t="str">
            <v>hora</v>
          </cell>
          <cell r="D1725">
            <v>702.65</v>
          </cell>
        </row>
        <row r="1726">
          <cell r="A1726" t="str">
            <v>72.29.02.03</v>
          </cell>
          <cell r="B1726" t="str">
            <v xml:space="preserve">FRESADORA A FRIO S/PNEUS 670HP COND. C                                         </v>
          </cell>
          <cell r="C1726" t="str">
            <v>hora</v>
          </cell>
          <cell r="D1726">
            <v>1413.68</v>
          </cell>
        </row>
        <row r="1727">
          <cell r="A1727" t="str">
            <v>72.29.02.04</v>
          </cell>
          <cell r="B1727" t="str">
            <v xml:space="preserve">FRESADORA A FRIO S/PNEUS 670HP COND. D                                         </v>
          </cell>
          <cell r="C1727" t="str">
            <v>hora</v>
          </cell>
          <cell r="D1727">
            <v>1453.7</v>
          </cell>
        </row>
        <row r="1728">
          <cell r="A1728" t="str">
            <v>72.30.01.01</v>
          </cell>
          <cell r="B1728" t="str">
            <v xml:space="preserve">GRUA 12M COND. A                                                               </v>
          </cell>
          <cell r="C1728" t="str">
            <v>hora</v>
          </cell>
          <cell r="D1728">
            <v>136.15</v>
          </cell>
        </row>
        <row r="1729">
          <cell r="A1729" t="str">
            <v>72.30.01.02</v>
          </cell>
          <cell r="B1729" t="str">
            <v xml:space="preserve">GRUA 12M COND. B                                                               </v>
          </cell>
          <cell r="C1729" t="str">
            <v>hora</v>
          </cell>
          <cell r="D1729">
            <v>177.23</v>
          </cell>
        </row>
        <row r="1730">
          <cell r="A1730" t="str">
            <v>72.30.01.03</v>
          </cell>
          <cell r="B1730" t="str">
            <v xml:space="preserve">GRUA 12M COND. C                                                               </v>
          </cell>
          <cell r="C1730" t="str">
            <v>hora</v>
          </cell>
          <cell r="D1730">
            <v>190.62</v>
          </cell>
        </row>
        <row r="1731">
          <cell r="A1731" t="str">
            <v>72.30.01.04</v>
          </cell>
          <cell r="B1731" t="str">
            <v xml:space="preserve">GRUA 12M COND. D                                                               </v>
          </cell>
          <cell r="C1731" t="str">
            <v>hora</v>
          </cell>
          <cell r="D1731">
            <v>230.64</v>
          </cell>
        </row>
        <row r="1732">
          <cell r="A1732" t="str">
            <v>72.31.01.01</v>
          </cell>
          <cell r="B1732" t="str">
            <v xml:space="preserve">GRUPO GERADOR 40KVA COND. A                                                    </v>
          </cell>
          <cell r="C1732" t="str">
            <v>hora</v>
          </cell>
          <cell r="D1732">
            <v>17.87</v>
          </cell>
        </row>
        <row r="1733">
          <cell r="A1733" t="str">
            <v>72.31.01.02</v>
          </cell>
          <cell r="B1733" t="str">
            <v xml:space="preserve">GRUPO GERADOR 40KVA COND. B                                                    </v>
          </cell>
          <cell r="C1733" t="str">
            <v>hora</v>
          </cell>
          <cell r="D1733">
            <v>10.11</v>
          </cell>
        </row>
        <row r="1734">
          <cell r="A1734" t="str">
            <v>72.31.01.03</v>
          </cell>
          <cell r="B1734" t="str">
            <v xml:space="preserve">GRUPO GERADOR 40KVA COND. C                                                    </v>
          </cell>
          <cell r="C1734" t="str">
            <v>hora</v>
          </cell>
          <cell r="D1734">
            <v>60.26</v>
          </cell>
        </row>
        <row r="1735">
          <cell r="A1735" t="str">
            <v>72.31.01.04</v>
          </cell>
          <cell r="B1735" t="str">
            <v xml:space="preserve">GRUPO GERADOR 40KVA COND. D                                                    </v>
          </cell>
          <cell r="C1735" t="str">
            <v>hora</v>
          </cell>
          <cell r="D1735">
            <v>72.2</v>
          </cell>
        </row>
        <row r="1736">
          <cell r="A1736" t="str">
            <v>72.31.02.01</v>
          </cell>
          <cell r="B1736" t="str">
            <v xml:space="preserve">GRUPO GERADOR 55KVA COND. A                                                    </v>
          </cell>
          <cell r="C1736" t="str">
            <v>hora</v>
          </cell>
          <cell r="D1736">
            <v>18.43</v>
          </cell>
        </row>
        <row r="1737">
          <cell r="A1737" t="str">
            <v>72.31.02.02</v>
          </cell>
          <cell r="B1737" t="str">
            <v xml:space="preserve">GRUPO GERADOR 55KVA COND. B                                                    </v>
          </cell>
          <cell r="C1737" t="str">
            <v>hora</v>
          </cell>
          <cell r="D1737">
            <v>11.06</v>
          </cell>
        </row>
        <row r="1738">
          <cell r="A1738" t="str">
            <v>72.31.02.03</v>
          </cell>
          <cell r="B1738" t="str">
            <v xml:space="preserve">GRUPO GERADOR 55KVA COND. C                                                    </v>
          </cell>
          <cell r="C1738" t="str">
            <v>hora</v>
          </cell>
          <cell r="D1738">
            <v>79.44</v>
          </cell>
        </row>
        <row r="1739">
          <cell r="A1739" t="str">
            <v>72.31.02.04</v>
          </cell>
          <cell r="B1739" t="str">
            <v xml:space="preserve">GRUPO GERADOR 55KVA COND. D                                                    </v>
          </cell>
          <cell r="C1739" t="str">
            <v>hora</v>
          </cell>
          <cell r="D1739">
            <v>91.38</v>
          </cell>
        </row>
        <row r="1740">
          <cell r="A1740" t="str">
            <v>72.31.03.01</v>
          </cell>
          <cell r="B1740" t="str">
            <v xml:space="preserve">GRUPO GERADOR 83KVA COND. A                                                    </v>
          </cell>
          <cell r="C1740" t="str">
            <v>hora</v>
          </cell>
          <cell r="D1740">
            <v>19.41</v>
          </cell>
        </row>
        <row r="1741">
          <cell r="A1741" t="str">
            <v>72.31.03.02</v>
          </cell>
          <cell r="B1741" t="str">
            <v xml:space="preserve">GRUPO GERADOR 83KVA COND. B                                                    </v>
          </cell>
          <cell r="C1741" t="str">
            <v>hora</v>
          </cell>
          <cell r="D1741">
            <v>12.74</v>
          </cell>
        </row>
        <row r="1742">
          <cell r="A1742" t="str">
            <v>72.31.03.03</v>
          </cell>
          <cell r="B1742" t="str">
            <v xml:space="preserve">GRUPO GERADOR 83KVA COND. C                                                    </v>
          </cell>
          <cell r="C1742" t="str">
            <v>hora</v>
          </cell>
          <cell r="D1742">
            <v>111.22</v>
          </cell>
        </row>
        <row r="1743">
          <cell r="A1743" t="str">
            <v>72.31.03.04</v>
          </cell>
          <cell r="B1743" t="str">
            <v xml:space="preserve">GRUPO GERADOR 83KVA COND. D                                                    </v>
          </cell>
          <cell r="C1743" t="str">
            <v>hora</v>
          </cell>
          <cell r="D1743">
            <v>123.16</v>
          </cell>
        </row>
        <row r="1744">
          <cell r="A1744" t="str">
            <v>72.31.04.01</v>
          </cell>
          <cell r="B1744" t="str">
            <v xml:space="preserve">GRUPO GERADOR 115KVA COND. A                                                   </v>
          </cell>
          <cell r="C1744" t="str">
            <v>hora</v>
          </cell>
          <cell r="D1744">
            <v>21.5</v>
          </cell>
        </row>
        <row r="1745">
          <cell r="A1745" t="str">
            <v>72.31.04.02</v>
          </cell>
          <cell r="B1745" t="str">
            <v xml:space="preserve">GRUPO GERADOR 115KVA COND. B                                                   </v>
          </cell>
          <cell r="C1745" t="str">
            <v>hora</v>
          </cell>
          <cell r="D1745">
            <v>16.3</v>
          </cell>
        </row>
        <row r="1746">
          <cell r="A1746" t="str">
            <v>72.31.04.03</v>
          </cell>
          <cell r="B1746" t="str">
            <v xml:space="preserve">GRUPO GERADOR 115KVA COND. C                                                   </v>
          </cell>
          <cell r="C1746" t="str">
            <v>hora</v>
          </cell>
          <cell r="D1746">
            <v>151.80000000000001</v>
          </cell>
        </row>
        <row r="1747">
          <cell r="A1747" t="str">
            <v>72.31.04.04</v>
          </cell>
          <cell r="B1747" t="str">
            <v xml:space="preserve">GRUPO GERADOR 115KVA COND. D                                                   </v>
          </cell>
          <cell r="C1747" t="str">
            <v>hora</v>
          </cell>
          <cell r="D1747">
            <v>163.74</v>
          </cell>
        </row>
        <row r="1748">
          <cell r="A1748" t="str">
            <v>72.31.05.01</v>
          </cell>
          <cell r="B1748" t="str">
            <v xml:space="preserve">GRUPO GERADOR PORTATIL 3,5KVA COND. A                                          </v>
          </cell>
          <cell r="C1748" t="str">
            <v>hora</v>
          </cell>
          <cell r="D1748">
            <v>12.37</v>
          </cell>
        </row>
        <row r="1749">
          <cell r="A1749" t="str">
            <v>72.31.05.02</v>
          </cell>
          <cell r="B1749" t="str">
            <v xml:space="preserve">GRUPO GERADOR PORTATIL 3,5KVA COND. B                                          </v>
          </cell>
          <cell r="C1749" t="str">
            <v>hora</v>
          </cell>
          <cell r="D1749">
            <v>0.69</v>
          </cell>
        </row>
        <row r="1750">
          <cell r="A1750" t="str">
            <v>72.31.05.03</v>
          </cell>
          <cell r="B1750" t="str">
            <v xml:space="preserve">GRUPO GERADOR PORTATIL 3,5KVA COND. C                                          </v>
          </cell>
          <cell r="C1750" t="str">
            <v>hora</v>
          </cell>
          <cell r="D1750">
            <v>5.96</v>
          </cell>
        </row>
        <row r="1751">
          <cell r="A1751" t="str">
            <v>72.31.05.04</v>
          </cell>
          <cell r="B1751" t="str">
            <v xml:space="preserve">GRUPO GERADOR PORTATIL 3,5KVA COND. D                                          </v>
          </cell>
          <cell r="C1751" t="str">
            <v>hora</v>
          </cell>
          <cell r="D1751">
            <v>17.899999999999999</v>
          </cell>
        </row>
        <row r="1752">
          <cell r="A1752" t="str">
            <v>72.31.06.01</v>
          </cell>
          <cell r="B1752" t="str">
            <v xml:space="preserve">GRUPO GERADOR PORTATIL 7KVA COND. A                                            </v>
          </cell>
          <cell r="C1752" t="str">
            <v>hora</v>
          </cell>
          <cell r="D1752">
            <v>12.64</v>
          </cell>
        </row>
        <row r="1753">
          <cell r="A1753" t="str">
            <v>72.31.06.02</v>
          </cell>
          <cell r="B1753" t="str">
            <v xml:space="preserve">GRUPO GERADOR PORTATIL 7KVA COND. B                                            </v>
          </cell>
          <cell r="C1753" t="str">
            <v>hora</v>
          </cell>
          <cell r="D1753">
            <v>1.1100000000000001</v>
          </cell>
        </row>
        <row r="1754">
          <cell r="A1754" t="str">
            <v>72.31.06.03</v>
          </cell>
          <cell r="B1754" t="str">
            <v xml:space="preserve">GRUPO GERADOR PORTATIL 7KVA COND. C                                            </v>
          </cell>
          <cell r="C1754" t="str">
            <v>hora</v>
          </cell>
          <cell r="D1754">
            <v>6.39</v>
          </cell>
        </row>
        <row r="1755">
          <cell r="A1755" t="str">
            <v>72.31.06.04</v>
          </cell>
          <cell r="B1755" t="str">
            <v xml:space="preserve">GRUPO GERADOR PORTATIL 7KVA COND. D                                            </v>
          </cell>
          <cell r="C1755" t="str">
            <v>hora</v>
          </cell>
          <cell r="D1755">
            <v>18.329999999999998</v>
          </cell>
        </row>
        <row r="1756">
          <cell r="A1756" t="str">
            <v>72.32.01.01</v>
          </cell>
          <cell r="B1756" t="str">
            <v xml:space="preserve">GUINCHO ELETRICO DE COLUNA 30M COND. A                                         </v>
          </cell>
          <cell r="C1756" t="str">
            <v>hora</v>
          </cell>
          <cell r="D1756">
            <v>48.39</v>
          </cell>
        </row>
        <row r="1757">
          <cell r="A1757" t="str">
            <v>72.32.01.02</v>
          </cell>
          <cell r="B1757" t="str">
            <v xml:space="preserve">GUINCHO ELETRICO DE COLUNA 30M COND. B                                         </v>
          </cell>
          <cell r="C1757" t="str">
            <v>hora</v>
          </cell>
          <cell r="D1757">
            <v>1.21</v>
          </cell>
        </row>
        <row r="1758">
          <cell r="A1758" t="str">
            <v>72.32.01.03</v>
          </cell>
          <cell r="B1758" t="str">
            <v xml:space="preserve">GUINCHO ELETRICO DE COLUNA 30M COND. C                                         </v>
          </cell>
          <cell r="C1758" t="str">
            <v>hora</v>
          </cell>
          <cell r="D1758">
            <v>3.54</v>
          </cell>
        </row>
        <row r="1759">
          <cell r="A1759" t="str">
            <v>72.32.01.04</v>
          </cell>
          <cell r="B1759" t="str">
            <v xml:space="preserve">GUINCHO ELETRICO DE COLUNA 30M COND. D                                         </v>
          </cell>
          <cell r="C1759" t="str">
            <v>hora</v>
          </cell>
          <cell r="D1759">
            <v>51.3</v>
          </cell>
        </row>
        <row r="1760">
          <cell r="A1760" t="str">
            <v>72.32.02.01</v>
          </cell>
          <cell r="B1760" t="str">
            <v xml:space="preserve">GUINCHO ELETRICO TIPO ELEV. 30M COND. A                                        </v>
          </cell>
          <cell r="C1760" t="str">
            <v>hora</v>
          </cell>
          <cell r="D1760">
            <v>51.53</v>
          </cell>
        </row>
        <row r="1761">
          <cell r="A1761" t="str">
            <v>72.32.02.02</v>
          </cell>
          <cell r="B1761" t="str">
            <v xml:space="preserve">GUINCHO ELETRICO TIPO ELEV. 30M COND. B                                        </v>
          </cell>
          <cell r="C1761" t="str">
            <v>hora</v>
          </cell>
          <cell r="D1761">
            <v>7.28</v>
          </cell>
        </row>
        <row r="1762">
          <cell r="A1762" t="str">
            <v>72.32.02.03</v>
          </cell>
          <cell r="B1762" t="str">
            <v xml:space="preserve">GUINCHO ELETRICO TIPO ELEV. 30M COND. C                                        </v>
          </cell>
          <cell r="C1762" t="str">
            <v>hora</v>
          </cell>
          <cell r="D1762">
            <v>23.54</v>
          </cell>
        </row>
        <row r="1763">
          <cell r="A1763" t="str">
            <v>72.32.02.04</v>
          </cell>
          <cell r="B1763" t="str">
            <v xml:space="preserve">GUINCHO ELETRICO TIPO ELEV. 30M COND. D                                        </v>
          </cell>
          <cell r="C1763" t="str">
            <v>hora</v>
          </cell>
          <cell r="D1763">
            <v>71.3</v>
          </cell>
        </row>
        <row r="1764">
          <cell r="A1764" t="str">
            <v>72.33.01.01</v>
          </cell>
          <cell r="B1764" t="str">
            <v xml:space="preserve">GUIND.HID.LANC.TELES.S/PN 20T COND. A                                          </v>
          </cell>
          <cell r="C1764" t="str">
            <v>hora</v>
          </cell>
          <cell r="D1764">
            <v>290.19</v>
          </cell>
        </row>
        <row r="1765">
          <cell r="A1765" t="str">
            <v>72.33.01.02</v>
          </cell>
          <cell r="B1765" t="str">
            <v xml:space="preserve">GUIND.HID.LANC.TELES.S/PN 20T COND. B                                          </v>
          </cell>
          <cell r="C1765" t="str">
            <v>hora</v>
          </cell>
          <cell r="D1765">
            <v>467.26</v>
          </cell>
        </row>
        <row r="1766">
          <cell r="A1766" t="str">
            <v>72.33.01.03</v>
          </cell>
          <cell r="B1766" t="str">
            <v xml:space="preserve">GUIND.HID.LANC.TELES.S/PN 20T COND. C                                          </v>
          </cell>
          <cell r="C1766" t="str">
            <v>hora</v>
          </cell>
          <cell r="D1766">
            <v>629.36</v>
          </cell>
        </row>
        <row r="1767">
          <cell r="A1767" t="str">
            <v>72.33.01.04</v>
          </cell>
          <cell r="B1767" t="str">
            <v xml:space="preserve">GUIND.HID.LANC.TELES.S/PN 20T COND. D                                          </v>
          </cell>
          <cell r="C1767" t="str">
            <v>hora</v>
          </cell>
          <cell r="D1767">
            <v>669.39</v>
          </cell>
        </row>
        <row r="1768">
          <cell r="A1768" t="str">
            <v>72.33.02.01</v>
          </cell>
          <cell r="B1768" t="str">
            <v xml:space="preserve">GUIND.HID.LANC.TELES.S/PN.27,2T COND. A                                        </v>
          </cell>
          <cell r="C1768" t="str">
            <v>hora</v>
          </cell>
          <cell r="D1768">
            <v>43.94</v>
          </cell>
        </row>
        <row r="1769">
          <cell r="A1769" t="str">
            <v>72.33.02.02</v>
          </cell>
          <cell r="B1769" t="str">
            <v xml:space="preserve">GUIND.HID.LANC.TELES.S/PN.27,2T COND. B                                        </v>
          </cell>
          <cell r="C1769" t="str">
            <v>hora</v>
          </cell>
          <cell r="D1769">
            <v>7.31</v>
          </cell>
        </row>
        <row r="1770">
          <cell r="A1770" t="str">
            <v>72.33.02.03</v>
          </cell>
          <cell r="B1770" t="str">
            <v xml:space="preserve">GUIND.HID.LANC.TELES.S/PN.27,2T COND. C                                        </v>
          </cell>
          <cell r="C1770" t="str">
            <v>hora</v>
          </cell>
          <cell r="D1770">
            <v>338.52</v>
          </cell>
        </row>
        <row r="1771">
          <cell r="A1771" t="str">
            <v>72.33.02.04</v>
          </cell>
          <cell r="B1771" t="str">
            <v xml:space="preserve">GUIND.HID.LANC.TELES.S/PN.27,2T COND. D                                        </v>
          </cell>
          <cell r="C1771" t="str">
            <v>hora</v>
          </cell>
          <cell r="D1771">
            <v>378.55</v>
          </cell>
        </row>
        <row r="1772">
          <cell r="A1772" t="str">
            <v>72.34.01.01</v>
          </cell>
          <cell r="B1772" t="str">
            <v xml:space="preserve">LAVA JATO 200L/H COND. A                                                       </v>
          </cell>
          <cell r="C1772" t="str">
            <v>hora</v>
          </cell>
          <cell r="D1772">
            <v>28.39</v>
          </cell>
        </row>
        <row r="1773">
          <cell r="A1773" t="str">
            <v>72.34.01.02</v>
          </cell>
          <cell r="B1773" t="str">
            <v xml:space="preserve">LAVA JATO 200L/H COND. B                                                       </v>
          </cell>
          <cell r="C1773" t="str">
            <v>hora</v>
          </cell>
          <cell r="D1773">
            <v>0.95</v>
          </cell>
        </row>
        <row r="1774">
          <cell r="A1774" t="str">
            <v>72.34.01.03</v>
          </cell>
          <cell r="B1774" t="str">
            <v xml:space="preserve">LAVA JATO 200L/H COND. C                                                       </v>
          </cell>
          <cell r="C1774" t="str">
            <v>hora</v>
          </cell>
          <cell r="D1774">
            <v>13.65</v>
          </cell>
        </row>
        <row r="1775">
          <cell r="A1775" t="str">
            <v>72.34.01.04</v>
          </cell>
          <cell r="B1775" t="str">
            <v xml:space="preserve">LAVA JATO 200L/H COND. D                                                       </v>
          </cell>
          <cell r="C1775" t="str">
            <v>hora</v>
          </cell>
          <cell r="D1775">
            <v>41.62</v>
          </cell>
        </row>
        <row r="1776">
          <cell r="A1776" t="str">
            <v>72.35.01.01</v>
          </cell>
          <cell r="B1776" t="str">
            <v xml:space="preserve">MARTELETE ROMP.PN.11,2KG COND. A                                               </v>
          </cell>
          <cell r="C1776" t="str">
            <v>hora</v>
          </cell>
          <cell r="D1776">
            <v>29.19</v>
          </cell>
        </row>
        <row r="1777">
          <cell r="A1777" t="str">
            <v>72.35.01.02</v>
          </cell>
          <cell r="B1777" t="str">
            <v xml:space="preserve">MARTELETE ROMP.PN.11,2KG COND. B                                               </v>
          </cell>
          <cell r="C1777" t="str">
            <v>hora</v>
          </cell>
          <cell r="D1777">
            <v>2.72</v>
          </cell>
        </row>
        <row r="1778">
          <cell r="A1778" t="str">
            <v>72.35.01.03</v>
          </cell>
          <cell r="B1778" t="str">
            <v xml:space="preserve">MARTELETE ROMP.PN.11,2KG COND. C                                               </v>
          </cell>
          <cell r="C1778" t="str">
            <v>hora</v>
          </cell>
          <cell r="D1778">
            <v>19.440000000000001</v>
          </cell>
        </row>
        <row r="1779">
          <cell r="A1779" t="str">
            <v>72.35.01.04</v>
          </cell>
          <cell r="B1779" t="str">
            <v xml:space="preserve">MARTELETE ROMP.PN.11,2KG COND. D                                               </v>
          </cell>
          <cell r="C1779" t="str">
            <v>hora</v>
          </cell>
          <cell r="D1779">
            <v>47.4</v>
          </cell>
        </row>
        <row r="1780">
          <cell r="A1780" t="str">
            <v>72.35.02.01</v>
          </cell>
          <cell r="B1780" t="str">
            <v xml:space="preserve">MARTELETE ROMP.PN.35KG COND. A                                                 </v>
          </cell>
          <cell r="C1780" t="str">
            <v>hora</v>
          </cell>
          <cell r="D1780">
            <v>30.3</v>
          </cell>
        </row>
        <row r="1781">
          <cell r="A1781" t="str">
            <v>72.35.02.02</v>
          </cell>
          <cell r="B1781" t="str">
            <v xml:space="preserve">MARTELETE ROMP.PN.35KG COND. B                                                 </v>
          </cell>
          <cell r="C1781" t="str">
            <v>hora</v>
          </cell>
          <cell r="D1781">
            <v>5.2</v>
          </cell>
        </row>
        <row r="1782">
          <cell r="A1782" t="str">
            <v>72.35.02.03</v>
          </cell>
          <cell r="B1782" t="str">
            <v xml:space="preserve">MARTELETE ROMP.PN.35KG COND. C                                                 </v>
          </cell>
          <cell r="C1782" t="str">
            <v>hora</v>
          </cell>
          <cell r="D1782">
            <v>24.54</v>
          </cell>
        </row>
        <row r="1783">
          <cell r="A1783" t="str">
            <v>72.35.02.04</v>
          </cell>
          <cell r="B1783" t="str">
            <v xml:space="preserve">MARTELETE ROMP.PN.35KG COND. D                                                 </v>
          </cell>
          <cell r="C1783" t="str">
            <v>hora</v>
          </cell>
          <cell r="D1783">
            <v>52.51</v>
          </cell>
        </row>
        <row r="1784">
          <cell r="A1784" t="str">
            <v>72.35.03.01</v>
          </cell>
          <cell r="B1784" t="str">
            <v xml:space="preserve">MARTELETE ROMP.PN.42KG COND. A                                                 </v>
          </cell>
          <cell r="C1784" t="str">
            <v>hora</v>
          </cell>
          <cell r="D1784">
            <v>31.14</v>
          </cell>
        </row>
        <row r="1785">
          <cell r="A1785" t="str">
            <v>72.35.03.02</v>
          </cell>
          <cell r="B1785" t="str">
            <v xml:space="preserve">MARTELETE ROMP.PN.42KG COND. B                                                 </v>
          </cell>
          <cell r="C1785" t="str">
            <v>hora</v>
          </cell>
          <cell r="D1785">
            <v>7.06</v>
          </cell>
        </row>
        <row r="1786">
          <cell r="A1786" t="str">
            <v>72.35.03.03</v>
          </cell>
          <cell r="B1786" t="str">
            <v xml:space="preserve">MARTELETE ROMP.PN.42KG COND. C                                                 </v>
          </cell>
          <cell r="C1786" t="str">
            <v>hora</v>
          </cell>
          <cell r="D1786">
            <v>26.4</v>
          </cell>
        </row>
        <row r="1787">
          <cell r="A1787" t="str">
            <v>72.35.03.04</v>
          </cell>
          <cell r="B1787" t="str">
            <v xml:space="preserve">MARTELETE ROMP.PN.42KG COND. D                                                 </v>
          </cell>
          <cell r="C1787" t="str">
            <v>hora</v>
          </cell>
          <cell r="D1787">
            <v>54.37</v>
          </cell>
        </row>
        <row r="1788">
          <cell r="A1788" t="str">
            <v>72.36.01.01</v>
          </cell>
          <cell r="B1788" t="str">
            <v xml:space="preserve">ROMPEDOR/DEMOL.HIDR.P/ESCAVAD. COND. A                                         </v>
          </cell>
          <cell r="C1788" t="str">
            <v>hora</v>
          </cell>
          <cell r="D1788">
            <v>84.72</v>
          </cell>
        </row>
        <row r="1789">
          <cell r="A1789" t="str">
            <v>72.36.01.02</v>
          </cell>
          <cell r="B1789" t="str">
            <v xml:space="preserve">ROMPEDOR/DEMOL.HIDR.P/ESCAVAD. COND. B                                         </v>
          </cell>
          <cell r="C1789" t="str">
            <v>hora</v>
          </cell>
          <cell r="D1789">
            <v>113.28</v>
          </cell>
        </row>
        <row r="1790">
          <cell r="A1790" t="str">
            <v>72.36.01.03</v>
          </cell>
          <cell r="B1790" t="str">
            <v xml:space="preserve">ROMPEDOR/DEMOL.HIDR.P/ESCAVAD. COND. C                                         </v>
          </cell>
          <cell r="C1790" t="str">
            <v>hora</v>
          </cell>
          <cell r="D1790">
            <v>309.38</v>
          </cell>
        </row>
        <row r="1791">
          <cell r="A1791" t="str">
            <v>72.36.01.04</v>
          </cell>
          <cell r="B1791" t="str">
            <v xml:space="preserve">ROMPEDOR/DEMOL.HIDR.P/ESCAVAD. COND. D                                         </v>
          </cell>
          <cell r="C1791" t="str">
            <v>hora</v>
          </cell>
          <cell r="D1791">
            <v>337.35</v>
          </cell>
        </row>
        <row r="1792">
          <cell r="A1792" t="str">
            <v>72.36.02.01</v>
          </cell>
          <cell r="B1792" t="str">
            <v xml:space="preserve">ROMPEDOR/DEMOL.HIDR.P/RETROESC. COND. A                                        </v>
          </cell>
          <cell r="C1792" t="str">
            <v>hora</v>
          </cell>
          <cell r="D1792">
            <v>47.77</v>
          </cell>
        </row>
        <row r="1793">
          <cell r="A1793" t="str">
            <v>72.36.02.02</v>
          </cell>
          <cell r="B1793" t="str">
            <v xml:space="preserve">ROMPEDOR/DEMOL.HIDR.P/RETROESC. COND. B                                        </v>
          </cell>
          <cell r="C1793" t="str">
            <v>hora</v>
          </cell>
          <cell r="D1793">
            <v>39.53</v>
          </cell>
        </row>
        <row r="1794">
          <cell r="A1794" t="str">
            <v>72.36.02.03</v>
          </cell>
          <cell r="B1794" t="str">
            <v xml:space="preserve">ROMPEDOR/DEMOL.HIDR.P/RETROESC. COND. C                                        </v>
          </cell>
          <cell r="C1794" t="str">
            <v>hora</v>
          </cell>
          <cell r="D1794">
            <v>181.25</v>
          </cell>
        </row>
        <row r="1795">
          <cell r="A1795" t="str">
            <v>72.36.02.04</v>
          </cell>
          <cell r="B1795" t="str">
            <v xml:space="preserve">ROMPEDOR/DEMOL.HIDR.P/RETROESC. COND. D                                        </v>
          </cell>
          <cell r="C1795" t="str">
            <v>hora</v>
          </cell>
          <cell r="D1795">
            <v>209.21</v>
          </cell>
        </row>
        <row r="1796">
          <cell r="A1796" t="str">
            <v>72.37.01.01</v>
          </cell>
          <cell r="B1796" t="str">
            <v xml:space="preserve">MOTONIVELADORA COM RIPPER 140HP COND. A                                        </v>
          </cell>
          <cell r="C1796" t="str">
            <v>hora</v>
          </cell>
          <cell r="D1796">
            <v>151.62</v>
          </cell>
        </row>
        <row r="1797">
          <cell r="A1797" t="str">
            <v>72.37.01.02</v>
          </cell>
          <cell r="B1797" t="str">
            <v xml:space="preserve">MOTONIVELADORA COM RIPPER 140HP COND. B                                        </v>
          </cell>
          <cell r="C1797" t="str">
            <v>hora</v>
          </cell>
          <cell r="D1797">
            <v>201.53</v>
          </cell>
        </row>
        <row r="1798">
          <cell r="A1798" t="str">
            <v>72.37.01.03</v>
          </cell>
          <cell r="B1798" t="str">
            <v xml:space="preserve">MOTONIVELADORA COM RIPPER 140HP COND. C                                        </v>
          </cell>
          <cell r="C1798" t="str">
            <v>hora</v>
          </cell>
          <cell r="D1798">
            <v>355.2</v>
          </cell>
        </row>
        <row r="1799">
          <cell r="A1799" t="str">
            <v>72.37.01.04</v>
          </cell>
          <cell r="B1799" t="str">
            <v xml:space="preserve">MOTONIVELADORA COM RIPPER 140HP COND. D                                        </v>
          </cell>
          <cell r="C1799" t="str">
            <v>hora</v>
          </cell>
          <cell r="D1799">
            <v>395.22</v>
          </cell>
        </row>
        <row r="1800">
          <cell r="A1800" t="str">
            <v>72.37.02.01</v>
          </cell>
          <cell r="B1800" t="str">
            <v xml:space="preserve">MOTONIVELADORA C/ESCARIF.(16200KG)COND.A                                       </v>
          </cell>
          <cell r="C1800" t="str">
            <v>hora</v>
          </cell>
          <cell r="D1800">
            <v>134.01</v>
          </cell>
        </row>
        <row r="1801">
          <cell r="A1801" t="str">
            <v>72.37.02.02</v>
          </cell>
          <cell r="B1801" t="str">
            <v xml:space="preserve">MOTONIVELADORA C/ESCARIF.(16200KG)COND.B                                       </v>
          </cell>
          <cell r="C1801" t="str">
            <v>hora</v>
          </cell>
          <cell r="D1801">
            <v>169.72</v>
          </cell>
        </row>
        <row r="1802">
          <cell r="A1802" t="str">
            <v>72.37.02.03</v>
          </cell>
          <cell r="B1802" t="str">
            <v xml:space="preserve">MOTONIVELADORA C/ESCARIF.(16200KG)COND.C                                       </v>
          </cell>
          <cell r="C1802" t="str">
            <v>hora</v>
          </cell>
          <cell r="D1802">
            <v>353.99</v>
          </cell>
        </row>
        <row r="1803">
          <cell r="A1803" t="str">
            <v>72.37.02.04</v>
          </cell>
          <cell r="B1803" t="str">
            <v xml:space="preserve">MOTONIVELADORA C/ESCARIF.(16200KG)COND.D                                       </v>
          </cell>
          <cell r="C1803" t="str">
            <v>hora</v>
          </cell>
          <cell r="D1803">
            <v>394.02</v>
          </cell>
        </row>
        <row r="1804">
          <cell r="A1804" t="str">
            <v>72.38.01.01</v>
          </cell>
          <cell r="B1804" t="str">
            <v xml:space="preserve">MOTOSCRAPER 15M3 COND. A                                                       </v>
          </cell>
          <cell r="C1804" t="str">
            <v>hora</v>
          </cell>
          <cell r="D1804">
            <v>766.35</v>
          </cell>
        </row>
        <row r="1805">
          <cell r="A1805" t="str">
            <v>72.38.01.02</v>
          </cell>
          <cell r="B1805" t="str">
            <v xml:space="preserve">MOTOSCRAPER 15M3 COND. B                                                       </v>
          </cell>
          <cell r="C1805" t="str">
            <v>hora</v>
          </cell>
          <cell r="D1805">
            <v>1287.8399999999999</v>
          </cell>
        </row>
        <row r="1806">
          <cell r="A1806" t="str">
            <v>72.38.01.03</v>
          </cell>
          <cell r="B1806" t="str">
            <v xml:space="preserve">MOTOSCRAPER 15M3 COND. C                                                       </v>
          </cell>
          <cell r="C1806" t="str">
            <v>hora</v>
          </cell>
          <cell r="D1806">
            <v>1689.58</v>
          </cell>
        </row>
        <row r="1807">
          <cell r="A1807" t="str">
            <v>72.38.01.04</v>
          </cell>
          <cell r="B1807" t="str">
            <v xml:space="preserve">MOTOSCRAPER 15M3 COND. D                                                       </v>
          </cell>
          <cell r="C1807" t="str">
            <v>hora</v>
          </cell>
          <cell r="D1807">
            <v>1742.83</v>
          </cell>
        </row>
        <row r="1808">
          <cell r="A1808" t="str">
            <v>72.38.02.01</v>
          </cell>
          <cell r="B1808" t="str">
            <v xml:space="preserve">MOTOSCRAPER 26M3 COND. A                                                       </v>
          </cell>
          <cell r="C1808" t="str">
            <v>hora</v>
          </cell>
          <cell r="D1808">
            <v>108.9</v>
          </cell>
        </row>
        <row r="1809">
          <cell r="A1809" t="str">
            <v>72.38.02.02</v>
          </cell>
          <cell r="B1809" t="str">
            <v xml:space="preserve">MOTOSCRAPER 26M3 COND. B                                                       </v>
          </cell>
          <cell r="C1809" t="str">
            <v>hora</v>
          </cell>
          <cell r="D1809">
            <v>100.5</v>
          </cell>
        </row>
        <row r="1810">
          <cell r="A1810" t="str">
            <v>72.38.02.03</v>
          </cell>
          <cell r="B1810" t="str">
            <v xml:space="preserve">MOTOSCRAPER 26M3 COND. C                                                       </v>
          </cell>
          <cell r="C1810" t="str">
            <v>hora</v>
          </cell>
          <cell r="D1810">
            <v>691.38</v>
          </cell>
        </row>
        <row r="1811">
          <cell r="A1811" t="str">
            <v>72.38.02.04</v>
          </cell>
          <cell r="B1811" t="str">
            <v xml:space="preserve">MOTOSCRAPER 26M3 COND. D                                                       </v>
          </cell>
          <cell r="C1811" t="str">
            <v>hora</v>
          </cell>
          <cell r="D1811">
            <v>744.63</v>
          </cell>
        </row>
        <row r="1812">
          <cell r="A1812" t="str">
            <v>72.39.01.01</v>
          </cell>
          <cell r="B1812" t="str">
            <v xml:space="preserve">MAQUINA SOLDA ELETRICA (40-375A) COND.A                                        </v>
          </cell>
          <cell r="C1812" t="str">
            <v>hora</v>
          </cell>
          <cell r="D1812">
            <v>48.99</v>
          </cell>
        </row>
        <row r="1813">
          <cell r="A1813" t="str">
            <v>72.39.01.02</v>
          </cell>
          <cell r="B1813" t="str">
            <v xml:space="preserve">MAQUINA SOLDA ELETRICA (40-375A) COND.B                                        </v>
          </cell>
          <cell r="C1813" t="str">
            <v>hora</v>
          </cell>
          <cell r="D1813">
            <v>2.25</v>
          </cell>
        </row>
        <row r="1814">
          <cell r="A1814" t="str">
            <v>72.39.01.03</v>
          </cell>
          <cell r="B1814" t="str">
            <v xml:space="preserve">MAQUINA SOLDA ELETRICA (40-375A) COND.C                                        </v>
          </cell>
          <cell r="C1814" t="str">
            <v>hora</v>
          </cell>
          <cell r="D1814">
            <v>18.84</v>
          </cell>
        </row>
        <row r="1815">
          <cell r="A1815" t="str">
            <v>72.39.01.04</v>
          </cell>
          <cell r="B1815" t="str">
            <v xml:space="preserve">MAQUINA SOLDA ELETRICA (40-375A) COND.D                                        </v>
          </cell>
          <cell r="C1815" t="str">
            <v>hora</v>
          </cell>
          <cell r="D1815">
            <v>66.599999999999994</v>
          </cell>
        </row>
        <row r="1816">
          <cell r="A1816" t="str">
            <v>72.39.02.01</v>
          </cell>
          <cell r="B1816" t="str">
            <v xml:space="preserve">MAQUINA DE SOLDA A DIESEL COND. A                                              </v>
          </cell>
          <cell r="C1816" t="str">
            <v>hora</v>
          </cell>
          <cell r="D1816">
            <v>62.54</v>
          </cell>
        </row>
        <row r="1817">
          <cell r="A1817" t="str">
            <v>72.39.02.02</v>
          </cell>
          <cell r="B1817" t="str">
            <v xml:space="preserve">MAQUINA SOLDA A DIESEL ATE 375A COND.B                                         </v>
          </cell>
          <cell r="C1817" t="str">
            <v>hora</v>
          </cell>
          <cell r="D1817">
            <v>27.25</v>
          </cell>
        </row>
        <row r="1818">
          <cell r="A1818" t="str">
            <v>72.39.02.03</v>
          </cell>
          <cell r="B1818" t="str">
            <v xml:space="preserve">MAQUINA SOLDA A DIESEL ATE 375A COND.C                                         </v>
          </cell>
          <cell r="C1818" t="str">
            <v>hora</v>
          </cell>
          <cell r="D1818">
            <v>59.89</v>
          </cell>
        </row>
        <row r="1819">
          <cell r="A1819" t="str">
            <v>72.39.02.04</v>
          </cell>
          <cell r="B1819" t="str">
            <v xml:space="preserve">MAQUINA SOLDA A DIESEL ATE 375A COND.D                                         </v>
          </cell>
          <cell r="C1819" t="str">
            <v>hora</v>
          </cell>
          <cell r="D1819">
            <v>107.65</v>
          </cell>
        </row>
        <row r="1820">
          <cell r="A1820" t="str">
            <v>72.39.03.01</v>
          </cell>
          <cell r="B1820" t="str">
            <v xml:space="preserve">MACARICO DE CORTE COND. A                                                      </v>
          </cell>
          <cell r="C1820" t="str">
            <v>hora</v>
          </cell>
          <cell r="D1820">
            <v>28.02</v>
          </cell>
        </row>
        <row r="1821">
          <cell r="A1821" t="str">
            <v>72.39.03.02</v>
          </cell>
          <cell r="B1821" t="str">
            <v xml:space="preserve">MACARICO DE CORTE COND. B                                                      </v>
          </cell>
          <cell r="C1821" t="str">
            <v>hora</v>
          </cell>
          <cell r="D1821">
            <v>0.1</v>
          </cell>
        </row>
        <row r="1822">
          <cell r="A1822" t="str">
            <v>72.39.03.03</v>
          </cell>
          <cell r="B1822" t="str">
            <v xml:space="preserve">MACARICO DE CORTE COND. C                                                      </v>
          </cell>
          <cell r="C1822" t="str">
            <v>hora</v>
          </cell>
          <cell r="D1822">
            <v>8.33</v>
          </cell>
        </row>
        <row r="1823">
          <cell r="A1823" t="str">
            <v>72.39.03.04</v>
          </cell>
          <cell r="B1823" t="str">
            <v xml:space="preserve">MACARICO DE CORTE COND. D                                                      </v>
          </cell>
          <cell r="C1823" t="str">
            <v>hora</v>
          </cell>
          <cell r="D1823">
            <v>36.29</v>
          </cell>
        </row>
        <row r="1824">
          <cell r="A1824" t="str">
            <v>72.40.01.01</v>
          </cell>
          <cell r="B1824" t="str">
            <v xml:space="preserve">TEODOLITO COM TRIPE COND. A                                                    </v>
          </cell>
          <cell r="C1824" t="str">
            <v>hora</v>
          </cell>
          <cell r="D1824">
            <v>1.31</v>
          </cell>
        </row>
        <row r="1825">
          <cell r="A1825" t="str">
            <v>72.40.01.02</v>
          </cell>
          <cell r="B1825" t="str">
            <v xml:space="preserve">TEODOLITO COM TRIPE COND. B                                                    </v>
          </cell>
          <cell r="C1825" t="str">
            <v>hora</v>
          </cell>
          <cell r="D1825">
            <v>2.15</v>
          </cell>
        </row>
        <row r="1826">
          <cell r="A1826" t="str">
            <v>72.40.01.03</v>
          </cell>
          <cell r="B1826" t="str">
            <v xml:space="preserve">TEODOLITO COM TRIPE COND. C                                                    </v>
          </cell>
          <cell r="C1826" t="str">
            <v>hora</v>
          </cell>
          <cell r="D1826">
            <v>2.15</v>
          </cell>
        </row>
        <row r="1827">
          <cell r="A1827" t="str">
            <v>72.40.01.04</v>
          </cell>
          <cell r="B1827" t="str">
            <v xml:space="preserve">TEODOLITO COM TRIPE COND. D                                                    </v>
          </cell>
          <cell r="C1827" t="str">
            <v>hora</v>
          </cell>
          <cell r="D1827">
            <v>2.15</v>
          </cell>
        </row>
        <row r="1828">
          <cell r="A1828" t="str">
            <v>72.40.02.01</v>
          </cell>
          <cell r="B1828" t="str">
            <v xml:space="preserve">ESTACAO TOTAL COND. A                                                          </v>
          </cell>
          <cell r="C1828" t="str">
            <v>hora</v>
          </cell>
          <cell r="D1828">
            <v>7.09</v>
          </cell>
        </row>
        <row r="1829">
          <cell r="A1829" t="str">
            <v>72.40.02.02</v>
          </cell>
          <cell r="B1829" t="str">
            <v xml:space="preserve">ESTACAO TOTAL COND. B                                                          </v>
          </cell>
          <cell r="C1829" t="str">
            <v>hora</v>
          </cell>
          <cell r="D1829">
            <v>11.69</v>
          </cell>
        </row>
        <row r="1830">
          <cell r="A1830" t="str">
            <v>72.40.02.03</v>
          </cell>
          <cell r="B1830" t="str">
            <v xml:space="preserve">ESTACAO TOTAL COND. C                                                          </v>
          </cell>
          <cell r="C1830" t="str">
            <v>hora</v>
          </cell>
          <cell r="D1830">
            <v>11.69</v>
          </cell>
        </row>
        <row r="1831">
          <cell r="A1831" t="str">
            <v>72.40.02.04</v>
          </cell>
          <cell r="B1831" t="str">
            <v xml:space="preserve">ESTACAO TOTAL COND. D                                                          </v>
          </cell>
          <cell r="C1831" t="str">
            <v>hora</v>
          </cell>
          <cell r="D1831">
            <v>11.69</v>
          </cell>
        </row>
        <row r="1832">
          <cell r="A1832" t="str">
            <v>72.40.03.01</v>
          </cell>
          <cell r="B1832" t="str">
            <v xml:space="preserve">NIVEL COM TRIPE COND. A                                                        </v>
          </cell>
          <cell r="C1832" t="str">
            <v>hora</v>
          </cell>
          <cell r="D1832">
            <v>0.69</v>
          </cell>
        </row>
        <row r="1833">
          <cell r="A1833" t="str">
            <v>72.40.03.02</v>
          </cell>
          <cell r="B1833" t="str">
            <v xml:space="preserve">NIVEL COM TRIPE COND. B                                                        </v>
          </cell>
          <cell r="C1833" t="str">
            <v>hora</v>
          </cell>
          <cell r="D1833">
            <v>1.1399999999999999</v>
          </cell>
        </row>
        <row r="1834">
          <cell r="A1834" t="str">
            <v>72.40.03.03</v>
          </cell>
          <cell r="B1834" t="str">
            <v xml:space="preserve">NIVEL COM TRIPE COND. C                                                        </v>
          </cell>
          <cell r="C1834" t="str">
            <v>hora</v>
          </cell>
          <cell r="D1834">
            <v>1.1399999999999999</v>
          </cell>
        </row>
        <row r="1835">
          <cell r="A1835" t="str">
            <v>72.40.03.04</v>
          </cell>
          <cell r="B1835" t="str">
            <v xml:space="preserve">NIVEL COM TRIPE COND. D                                                        </v>
          </cell>
          <cell r="C1835" t="str">
            <v>hora</v>
          </cell>
          <cell r="D1835">
            <v>1.1399999999999999</v>
          </cell>
        </row>
        <row r="1836">
          <cell r="A1836" t="str">
            <v>72.41.01.01</v>
          </cell>
          <cell r="B1836" t="str">
            <v xml:space="preserve">PA CARREG.S/PNEUS 1,7M3 A 1,9M3 - COND.A                                       </v>
          </cell>
          <cell r="C1836" t="str">
            <v>hora</v>
          </cell>
          <cell r="D1836">
            <v>116.32</v>
          </cell>
        </row>
        <row r="1837">
          <cell r="A1837" t="str">
            <v>72.41.01.02</v>
          </cell>
          <cell r="B1837" t="str">
            <v xml:space="preserve">PA CARREG.S/PNEUS 1,7M3 A 1,9M3 - COND.B                                       </v>
          </cell>
          <cell r="C1837" t="str">
            <v>hora</v>
          </cell>
          <cell r="D1837">
            <v>137.78</v>
          </cell>
        </row>
        <row r="1838">
          <cell r="A1838" t="str">
            <v>72.41.01.03</v>
          </cell>
          <cell r="B1838" t="str">
            <v xml:space="preserve">PA CARREG.S/PNEUS 1,7M3 A 1,9M3 - COND.C                                       </v>
          </cell>
          <cell r="C1838" t="str">
            <v>hora</v>
          </cell>
          <cell r="D1838">
            <v>288.43</v>
          </cell>
        </row>
        <row r="1839">
          <cell r="A1839" t="str">
            <v>72.41.01.04</v>
          </cell>
          <cell r="B1839" t="str">
            <v xml:space="preserve">PA CARREG.S/PNEUS 1,7M3 A 1,9M3 - COND.D                                       </v>
          </cell>
          <cell r="C1839" t="str">
            <v>hora</v>
          </cell>
          <cell r="D1839">
            <v>328.45</v>
          </cell>
        </row>
        <row r="1840">
          <cell r="A1840" t="str">
            <v>72.41.02.01</v>
          </cell>
          <cell r="B1840" t="str">
            <v xml:space="preserve">PA CARREG.S/PNEUS 1,91M3 A 2,5M3 -COND.A                                       </v>
          </cell>
          <cell r="C1840" t="str">
            <v>hora</v>
          </cell>
          <cell r="D1840">
            <v>149.21</v>
          </cell>
        </row>
        <row r="1841">
          <cell r="A1841" t="str">
            <v>72.41.02.02</v>
          </cell>
          <cell r="B1841" t="str">
            <v xml:space="preserve">PA CARREG.S/PNEUS 1,91M3 A 2,5M3 -COND.B                                       </v>
          </cell>
          <cell r="C1841" t="str">
            <v>hora</v>
          </cell>
          <cell r="D1841">
            <v>197.19</v>
          </cell>
        </row>
        <row r="1842">
          <cell r="A1842" t="str">
            <v>72.41.02.03</v>
          </cell>
          <cell r="B1842" t="str">
            <v xml:space="preserve">PA CARREG.S/PNEUS 1,91M3 A 2,5M3 -COND.C                                       </v>
          </cell>
          <cell r="C1842" t="str">
            <v>hora</v>
          </cell>
          <cell r="D1842">
            <v>349.67</v>
          </cell>
        </row>
        <row r="1843">
          <cell r="A1843" t="str">
            <v>72.41.02.04</v>
          </cell>
          <cell r="B1843" t="str">
            <v xml:space="preserve">PA CARREG.S/PNEUS 1,91M3 A 2,5M3 -COND.D                                       </v>
          </cell>
          <cell r="C1843" t="str">
            <v>hora</v>
          </cell>
          <cell r="D1843">
            <v>389.69</v>
          </cell>
        </row>
        <row r="1844">
          <cell r="A1844" t="str">
            <v>72.41.03.01</v>
          </cell>
          <cell r="B1844" t="str">
            <v xml:space="preserve">PA CARREG.S/PNEUS 3,3M3 A 3,8M3 - COND.A                                       </v>
          </cell>
          <cell r="C1844" t="str">
            <v>hora</v>
          </cell>
          <cell r="D1844">
            <v>200</v>
          </cell>
        </row>
        <row r="1845">
          <cell r="A1845" t="str">
            <v>72.41.03.02</v>
          </cell>
          <cell r="B1845" t="str">
            <v xml:space="preserve">PA CARREG.S/PNEUS 3,3M3 A 3,8M3 - COND.B                                       </v>
          </cell>
          <cell r="C1845" t="str">
            <v>hora</v>
          </cell>
          <cell r="D1845">
            <v>288.89999999999998</v>
          </cell>
        </row>
        <row r="1846">
          <cell r="A1846" t="str">
            <v>72.41.03.03</v>
          </cell>
          <cell r="B1846" t="str">
            <v xml:space="preserve">PA CARREG.S/PNEUS 3,3M3 A 3,8M3 - COND.C                                       </v>
          </cell>
          <cell r="C1846" t="str">
            <v>hora</v>
          </cell>
          <cell r="D1846">
            <v>529.62</v>
          </cell>
        </row>
        <row r="1847">
          <cell r="A1847" t="str">
            <v>72.41.03.04</v>
          </cell>
          <cell r="B1847" t="str">
            <v xml:space="preserve">PA CARREG.S/PNEUS 3,3M3 A 3,8M3 - COND.D                                       </v>
          </cell>
          <cell r="C1847" t="str">
            <v>hora</v>
          </cell>
          <cell r="D1847">
            <v>569.65</v>
          </cell>
        </row>
        <row r="1848">
          <cell r="A1848" t="str">
            <v>72.41.04.01</v>
          </cell>
          <cell r="B1848" t="str">
            <v xml:space="preserve">PA CARREG. S/ESTEIRA 1,85M3 COND. A                                            </v>
          </cell>
          <cell r="C1848" t="str">
            <v>hora</v>
          </cell>
          <cell r="D1848">
            <v>40.03</v>
          </cell>
        </row>
        <row r="1849">
          <cell r="A1849" t="str">
            <v>72.41.04.02</v>
          </cell>
          <cell r="B1849" t="str">
            <v xml:space="preserve">PA CARREG S/ESTEIRA 1,85M3 COND. B                                             </v>
          </cell>
          <cell r="C1849" t="str">
            <v>hora</v>
          </cell>
          <cell r="D1849">
            <v>115.09</v>
          </cell>
        </row>
        <row r="1850">
          <cell r="A1850" t="str">
            <v>72.41.04.03</v>
          </cell>
          <cell r="B1850" t="str">
            <v xml:space="preserve">PA CARREG. S/ESTEIRA 1,85M3 COND. C                                            </v>
          </cell>
          <cell r="C1850" t="str">
            <v>hora</v>
          </cell>
          <cell r="D1850">
            <v>119.68</v>
          </cell>
        </row>
        <row r="1851">
          <cell r="A1851" t="str">
            <v>72.41.04.04</v>
          </cell>
          <cell r="B1851" t="str">
            <v xml:space="preserve">PA CARREG. S/ESTEIRA 1,85M3 COND. D                                            </v>
          </cell>
          <cell r="C1851" t="str">
            <v>hora</v>
          </cell>
          <cell r="D1851">
            <v>159.69999999999999</v>
          </cell>
        </row>
        <row r="1852">
          <cell r="A1852" t="str">
            <v>72.41.05.01</v>
          </cell>
          <cell r="B1852" t="str">
            <v xml:space="preserve">PA CARREGADEIRA S/EST.2,3M3 COND. A                                            </v>
          </cell>
          <cell r="C1852" t="str">
            <v>hora</v>
          </cell>
          <cell r="D1852">
            <v>40.03</v>
          </cell>
        </row>
        <row r="1853">
          <cell r="A1853" t="str">
            <v>72.41.05.02</v>
          </cell>
          <cell r="B1853" t="str">
            <v xml:space="preserve">PA CARREGADEIRA S/EST.2,3M3 COND. B                                            </v>
          </cell>
          <cell r="C1853" t="str">
            <v>hora</v>
          </cell>
          <cell r="D1853">
            <v>147.97999999999999</v>
          </cell>
        </row>
        <row r="1854">
          <cell r="A1854" t="str">
            <v>72.41.05.03</v>
          </cell>
          <cell r="B1854" t="str">
            <v xml:space="preserve">PA CARREGADEIRA S/EST.2,3M3 COND. C                                            </v>
          </cell>
          <cell r="C1854" t="str">
            <v>hora</v>
          </cell>
          <cell r="D1854">
            <v>158.25</v>
          </cell>
        </row>
        <row r="1855">
          <cell r="A1855" t="str">
            <v>72.41.05.04</v>
          </cell>
          <cell r="B1855" t="str">
            <v xml:space="preserve">PA CARREGADEIRA S/EST.2,3M3 COND. D                                            </v>
          </cell>
          <cell r="C1855" t="str">
            <v>hora</v>
          </cell>
          <cell r="D1855">
            <v>198.28</v>
          </cell>
        </row>
        <row r="1856">
          <cell r="A1856" t="str">
            <v>72.42.01.01</v>
          </cell>
          <cell r="B1856" t="str">
            <v xml:space="preserve">PERFURATRIZ MANUAL COND. A                                                     </v>
          </cell>
          <cell r="C1856" t="str">
            <v>hora</v>
          </cell>
          <cell r="D1856">
            <v>42.33</v>
          </cell>
        </row>
        <row r="1857">
          <cell r="A1857" t="str">
            <v>72.42.01.02</v>
          </cell>
          <cell r="B1857" t="str">
            <v xml:space="preserve">PERFURATRIZ MANUAL COND. B                                                     </v>
          </cell>
          <cell r="C1857" t="str">
            <v>hora</v>
          </cell>
          <cell r="D1857">
            <v>4.55</v>
          </cell>
        </row>
        <row r="1858">
          <cell r="A1858" t="str">
            <v>72.42.01.03</v>
          </cell>
          <cell r="B1858" t="str">
            <v xml:space="preserve">PERFURATRIZ MANUAL COND. C                                                     </v>
          </cell>
          <cell r="C1858" t="str">
            <v>hora</v>
          </cell>
          <cell r="D1858">
            <v>87.16</v>
          </cell>
        </row>
        <row r="1859">
          <cell r="A1859" t="str">
            <v>72.42.01.04</v>
          </cell>
          <cell r="B1859" t="str">
            <v xml:space="preserve">PERFURATRIZ MANUAL COND. D                                                     </v>
          </cell>
          <cell r="C1859" t="str">
            <v>hora</v>
          </cell>
          <cell r="D1859">
            <v>127.19</v>
          </cell>
        </row>
        <row r="1860">
          <cell r="A1860" t="str">
            <v>72.42.02.01</v>
          </cell>
          <cell r="B1860" t="str">
            <v xml:space="preserve">PERFURATRIZ S/ESTEIRA COND. A                                                  </v>
          </cell>
          <cell r="C1860" t="str">
            <v>hora</v>
          </cell>
          <cell r="D1860">
            <v>359.52</v>
          </cell>
        </row>
        <row r="1861">
          <cell r="A1861" t="str">
            <v>72.42.02.02</v>
          </cell>
          <cell r="B1861" t="str">
            <v xml:space="preserve">PERFURATRIZ S/ESTEIRA COND. B                                                  </v>
          </cell>
          <cell r="C1861" t="str">
            <v>hora</v>
          </cell>
          <cell r="D1861">
            <v>602.30999999999995</v>
          </cell>
        </row>
        <row r="1862">
          <cell r="A1862" t="str">
            <v>72.42.02.03</v>
          </cell>
          <cell r="B1862" t="str">
            <v xml:space="preserve">PERFURATRIZ S/ESTEIRA COND. C                                                  </v>
          </cell>
          <cell r="C1862" t="str">
            <v>hora</v>
          </cell>
          <cell r="D1862">
            <v>888.85</v>
          </cell>
        </row>
        <row r="1863">
          <cell r="A1863" t="str">
            <v>72.42.02.04</v>
          </cell>
          <cell r="B1863" t="str">
            <v xml:space="preserve">PERFURATRIZ S/ESTEIRA COND. D                                                  </v>
          </cell>
          <cell r="C1863" t="str">
            <v>hora</v>
          </cell>
          <cell r="D1863">
            <v>928.88</v>
          </cell>
        </row>
        <row r="1864">
          <cell r="A1864" t="str">
            <v>72.42.03.01</v>
          </cell>
          <cell r="B1864" t="str">
            <v xml:space="preserve">PERFURATRIZ JUMBO 3 BRACOS COND. A                                             </v>
          </cell>
          <cell r="C1864" t="str">
            <v>hora</v>
          </cell>
          <cell r="D1864">
            <v>503.08</v>
          </cell>
        </row>
        <row r="1865">
          <cell r="A1865" t="str">
            <v>72.42.03.02</v>
          </cell>
          <cell r="B1865" t="str">
            <v xml:space="preserve">PERFURATRIZ JUMBO 3 BRACOS COND. B                                             </v>
          </cell>
          <cell r="C1865" t="str">
            <v>hora</v>
          </cell>
          <cell r="D1865">
            <v>929.56</v>
          </cell>
        </row>
        <row r="1866">
          <cell r="A1866" t="str">
            <v>72.42.03.03</v>
          </cell>
          <cell r="B1866" t="str">
            <v xml:space="preserve">PERFURATRIZ JUMBO 3 BRACOS COND. C                                             </v>
          </cell>
          <cell r="C1866" t="str">
            <v>hora</v>
          </cell>
          <cell r="D1866">
            <v>1266.29</v>
          </cell>
        </row>
        <row r="1867">
          <cell r="A1867" t="str">
            <v>72.42.03.04</v>
          </cell>
          <cell r="B1867" t="str">
            <v xml:space="preserve">PERFURATRIZ JUMBO 3 BRACOS COND. D                                             </v>
          </cell>
          <cell r="C1867" t="str">
            <v>hora</v>
          </cell>
          <cell r="D1867">
            <v>1306.31</v>
          </cell>
        </row>
        <row r="1868">
          <cell r="A1868" t="str">
            <v>72.42.04.01</v>
          </cell>
          <cell r="B1868" t="str">
            <v xml:space="preserve">SONDA ROTATIVA COND. A                                                         </v>
          </cell>
          <cell r="C1868" t="str">
            <v>hora</v>
          </cell>
          <cell r="D1868">
            <v>96.64</v>
          </cell>
        </row>
        <row r="1869">
          <cell r="A1869" t="str">
            <v>72.42.04.02</v>
          </cell>
          <cell r="B1869" t="str">
            <v xml:space="preserve">SONDA ROTATIVA COND. B                                                         </v>
          </cell>
          <cell r="C1869" t="str">
            <v>hora</v>
          </cell>
          <cell r="D1869">
            <v>126.08</v>
          </cell>
        </row>
        <row r="1870">
          <cell r="A1870" t="str">
            <v>72.42.04.03</v>
          </cell>
          <cell r="B1870" t="str">
            <v xml:space="preserve">SONDA ROTATIVA COND. C                                                         </v>
          </cell>
          <cell r="C1870" t="str">
            <v>hora</v>
          </cell>
          <cell r="D1870">
            <v>133.16999999999999</v>
          </cell>
        </row>
        <row r="1871">
          <cell r="A1871" t="str">
            <v>72.42.04.04</v>
          </cell>
          <cell r="B1871" t="str">
            <v xml:space="preserve">SONDA ROTATIVA COND. D                                                         </v>
          </cell>
          <cell r="C1871" t="str">
            <v>hora</v>
          </cell>
          <cell r="D1871">
            <v>173.2</v>
          </cell>
        </row>
        <row r="1872">
          <cell r="A1872" t="str">
            <v>72.42.05.01</v>
          </cell>
          <cell r="B1872" t="str">
            <v xml:space="preserve">PERFURADOR/CINZAL DE BAIXO PESO COND. A                                        </v>
          </cell>
          <cell r="C1872" t="str">
            <v>hora</v>
          </cell>
          <cell r="D1872">
            <v>32.21</v>
          </cell>
        </row>
        <row r="1873">
          <cell r="A1873" t="str">
            <v>72.42.05.02</v>
          </cell>
          <cell r="B1873" t="str">
            <v xml:space="preserve">PERFURADOR/CINZAL DE BAIXO PESO COND. B                                        </v>
          </cell>
          <cell r="C1873" t="str">
            <v>hora</v>
          </cell>
          <cell r="D1873">
            <v>9.74</v>
          </cell>
        </row>
        <row r="1874">
          <cell r="A1874" t="str">
            <v>72.42.05.03</v>
          </cell>
          <cell r="B1874" t="str">
            <v xml:space="preserve">PERFURADOR/CINZAL DE BAIXO PESO COND. C                                        </v>
          </cell>
          <cell r="C1874" t="str">
            <v>hora</v>
          </cell>
          <cell r="D1874">
            <v>9.74</v>
          </cell>
        </row>
        <row r="1875">
          <cell r="A1875" t="str">
            <v>72.42.05.04</v>
          </cell>
          <cell r="B1875" t="str">
            <v xml:space="preserve">PERFURADOR/CINZAL DE BAIXO PESO COND. D                                        </v>
          </cell>
          <cell r="C1875" t="str">
            <v>hora</v>
          </cell>
          <cell r="D1875">
            <v>37.71</v>
          </cell>
        </row>
        <row r="1876">
          <cell r="A1876" t="str">
            <v>72.43.01.01</v>
          </cell>
          <cell r="B1876" t="str">
            <v xml:space="preserve">RETROESCAV./CARREGADEIRA 0,77M3 COND. A                                        </v>
          </cell>
          <cell r="C1876" t="str">
            <v>hora</v>
          </cell>
          <cell r="D1876">
            <v>78.27</v>
          </cell>
        </row>
        <row r="1877">
          <cell r="A1877" t="str">
            <v>72.43.01.02</v>
          </cell>
          <cell r="B1877" t="str">
            <v xml:space="preserve">RETROESCAV./CARREGADEIRA 0,77M3 COND. B                                        </v>
          </cell>
          <cell r="C1877" t="str">
            <v>hora</v>
          </cell>
          <cell r="D1877">
            <v>70.510000000000005</v>
          </cell>
        </row>
        <row r="1878">
          <cell r="A1878" t="str">
            <v>72.43.01.03</v>
          </cell>
          <cell r="B1878" t="str">
            <v xml:space="preserve">RETROESCAV./CARREGADEIRA 0,77M3 COND. C                                        </v>
          </cell>
          <cell r="C1878" t="str">
            <v>hora</v>
          </cell>
          <cell r="D1878">
            <v>155.83000000000001</v>
          </cell>
        </row>
        <row r="1879">
          <cell r="A1879" t="str">
            <v>72.43.01.04</v>
          </cell>
          <cell r="B1879" t="str">
            <v xml:space="preserve">RETROESCAV./CARREGADEIRA 0,77M3 COND. D                                        </v>
          </cell>
          <cell r="C1879" t="str">
            <v>hora</v>
          </cell>
          <cell r="D1879">
            <v>195.86</v>
          </cell>
        </row>
        <row r="1880">
          <cell r="A1880" t="str">
            <v>72.44.01.01</v>
          </cell>
          <cell r="B1880" t="str">
            <v xml:space="preserve">ROCADEIRA MANUAL GASOLINA COND. A                                              </v>
          </cell>
          <cell r="C1880" t="str">
            <v>hora</v>
          </cell>
          <cell r="D1880">
            <v>0.48</v>
          </cell>
        </row>
        <row r="1881">
          <cell r="A1881" t="str">
            <v>72.44.01.02</v>
          </cell>
          <cell r="B1881" t="str">
            <v xml:space="preserve">ROCADEIRA MANUAL GASOLINA COND. B                                              </v>
          </cell>
          <cell r="C1881" t="str">
            <v>hora</v>
          </cell>
          <cell r="D1881">
            <v>1.1100000000000001</v>
          </cell>
        </row>
        <row r="1882">
          <cell r="A1882" t="str">
            <v>72.44.01.03</v>
          </cell>
          <cell r="B1882" t="str">
            <v xml:space="preserve">ROCADEIRA MANUAL GASOLINA COND. C                                              </v>
          </cell>
          <cell r="C1882" t="str">
            <v>hora</v>
          </cell>
          <cell r="D1882">
            <v>2.09</v>
          </cell>
        </row>
        <row r="1883">
          <cell r="A1883" t="str">
            <v>72.44.01.04</v>
          </cell>
          <cell r="B1883" t="str">
            <v xml:space="preserve">ROCADEIRA MANUAL GASOLINA COND. D                                              </v>
          </cell>
          <cell r="C1883" t="str">
            <v>hora</v>
          </cell>
          <cell r="D1883">
            <v>2.09</v>
          </cell>
        </row>
        <row r="1884">
          <cell r="A1884" t="str">
            <v>72.44.02.01</v>
          </cell>
          <cell r="B1884" t="str">
            <v xml:space="preserve">ROCADEIRA MANUAL ELETRICA COND. A                                              </v>
          </cell>
          <cell r="C1884" t="str">
            <v>hora</v>
          </cell>
          <cell r="D1884">
            <v>0.2</v>
          </cell>
        </row>
        <row r="1885">
          <cell r="A1885" t="str">
            <v>72.44.02.02</v>
          </cell>
          <cell r="B1885" t="str">
            <v xml:space="preserve">ROCADEIRA MANUAL ELETRICA COND. B                                              </v>
          </cell>
          <cell r="C1885" t="str">
            <v>hora</v>
          </cell>
          <cell r="D1885">
            <v>0.45</v>
          </cell>
        </row>
        <row r="1886">
          <cell r="A1886" t="str">
            <v>72.44.02.03</v>
          </cell>
          <cell r="B1886" t="str">
            <v xml:space="preserve">ROCADEIRA MANUAL ELETRICA COND. C                                              </v>
          </cell>
          <cell r="C1886" t="str">
            <v>hora</v>
          </cell>
          <cell r="D1886">
            <v>1.37</v>
          </cell>
        </row>
        <row r="1887">
          <cell r="A1887" t="str">
            <v>72.44.02.04</v>
          </cell>
          <cell r="B1887" t="str">
            <v xml:space="preserve">ROCADEIRA MANUAL ELETRICA COND. D                                              </v>
          </cell>
          <cell r="C1887" t="str">
            <v>hora</v>
          </cell>
          <cell r="D1887">
            <v>1.37</v>
          </cell>
        </row>
        <row r="1888">
          <cell r="A1888" t="str">
            <v>72.44.03.01</v>
          </cell>
          <cell r="B1888" t="str">
            <v xml:space="preserve">ROCADEIRA ADAPT.P/TRAT.AGRIC.COND. A                                           </v>
          </cell>
          <cell r="C1888" t="str">
            <v>hora</v>
          </cell>
          <cell r="D1888">
            <v>3.37</v>
          </cell>
        </row>
        <row r="1889">
          <cell r="A1889" t="str">
            <v>72.44.03.02</v>
          </cell>
          <cell r="B1889" t="str">
            <v xml:space="preserve">ROCADEIRA ADAPT.P/TRAT.AGRIC.COND. B                                           </v>
          </cell>
          <cell r="C1889" t="str">
            <v>hora</v>
          </cell>
          <cell r="D1889">
            <v>6.43</v>
          </cell>
        </row>
        <row r="1890">
          <cell r="A1890" t="str">
            <v>72.44.03.03</v>
          </cell>
          <cell r="B1890" t="str">
            <v xml:space="preserve">ROCADEIRA ADAPT.P/TRAT.AGRIC.COND. C                                           </v>
          </cell>
          <cell r="C1890" t="str">
            <v>hora</v>
          </cell>
          <cell r="D1890">
            <v>6.43</v>
          </cell>
        </row>
        <row r="1891">
          <cell r="A1891" t="str">
            <v>72.44.03.04</v>
          </cell>
          <cell r="B1891" t="str">
            <v xml:space="preserve">ROCADEIRA ADAPT.P/TRAT.AGRIC. COND. D                                          </v>
          </cell>
          <cell r="C1891" t="str">
            <v>hora</v>
          </cell>
          <cell r="D1891">
            <v>6.43</v>
          </cell>
        </row>
        <row r="1892">
          <cell r="A1892" t="str">
            <v>72.45.01.01</v>
          </cell>
          <cell r="B1892" t="str">
            <v xml:space="preserve">ROLO COMPACT.VIBRAT.CILIN./PN 7T COND. A                                       </v>
          </cell>
          <cell r="C1892" t="str">
            <v>hora</v>
          </cell>
          <cell r="D1892">
            <v>89.83</v>
          </cell>
        </row>
        <row r="1893">
          <cell r="A1893" t="str">
            <v>72.45.01.02</v>
          </cell>
          <cell r="B1893" t="str">
            <v xml:space="preserve">ROLO COMPACT.VIBRAT.CILIN./PN 7T COND. B                                       </v>
          </cell>
          <cell r="C1893" t="str">
            <v>hora</v>
          </cell>
          <cell r="D1893">
            <v>83.42</v>
          </cell>
        </row>
        <row r="1894">
          <cell r="A1894" t="str">
            <v>72.45.01.03</v>
          </cell>
          <cell r="B1894" t="str">
            <v xml:space="preserve">ROLO COMPACT.VIBRAT.CILIN./PN 7T COND. C                                       </v>
          </cell>
          <cell r="C1894" t="str">
            <v>hora</v>
          </cell>
          <cell r="D1894">
            <v>170.05</v>
          </cell>
        </row>
        <row r="1895">
          <cell r="A1895" t="str">
            <v>72.45.01.04</v>
          </cell>
          <cell r="B1895" t="str">
            <v xml:space="preserve">ROLO COMPACT.VIBRAT.CILIN./PN 7T COND. D                                       </v>
          </cell>
          <cell r="C1895" t="str">
            <v>hora</v>
          </cell>
          <cell r="D1895">
            <v>210.08</v>
          </cell>
        </row>
        <row r="1896">
          <cell r="A1896" t="str">
            <v>72.45.02.01</v>
          </cell>
          <cell r="B1896" t="str">
            <v xml:space="preserve">ROLO COMPACT.VIBRAT.CILIN./PN7,7T COND.A                                       </v>
          </cell>
          <cell r="C1896" t="str">
            <v>hora</v>
          </cell>
          <cell r="D1896">
            <v>97.19</v>
          </cell>
        </row>
        <row r="1897">
          <cell r="A1897" t="str">
            <v>72.45.02.02</v>
          </cell>
          <cell r="B1897" t="str">
            <v xml:space="preserve">ROLO COMPACT.VIBRAT.CILIN./PN7,7T COND.B                                       </v>
          </cell>
          <cell r="C1897" t="str">
            <v>hora</v>
          </cell>
          <cell r="D1897">
            <v>95.74</v>
          </cell>
        </row>
        <row r="1898">
          <cell r="A1898" t="str">
            <v>72.45.02.03</v>
          </cell>
          <cell r="B1898" t="str">
            <v xml:space="preserve">ROLO COMPACT.VIBRAT.CILIN./PN7,7T COND.C                                       </v>
          </cell>
          <cell r="C1898" t="str">
            <v>hora</v>
          </cell>
          <cell r="D1898">
            <v>182.37</v>
          </cell>
        </row>
        <row r="1899">
          <cell r="A1899" t="str">
            <v>72.45.02.04</v>
          </cell>
          <cell r="B1899" t="str">
            <v xml:space="preserve">ROLO COMPACT.VIBRAT.CILIN./PN7,7T COND.D                                       </v>
          </cell>
          <cell r="C1899" t="str">
            <v>hora</v>
          </cell>
          <cell r="D1899">
            <v>222.4</v>
          </cell>
        </row>
        <row r="1900">
          <cell r="A1900" t="str">
            <v>72.45.03.01</v>
          </cell>
          <cell r="B1900" t="str">
            <v xml:space="preserve">ROLO COMPACT.VIBRAT.CILIN./PN10T COND.A                                        </v>
          </cell>
          <cell r="C1900" t="str">
            <v>hora</v>
          </cell>
          <cell r="D1900">
            <v>103.27</v>
          </cell>
        </row>
        <row r="1901">
          <cell r="A1901" t="str">
            <v>72.45.03.02</v>
          </cell>
          <cell r="B1901" t="str">
            <v xml:space="preserve">ROLO COMPACT.VIBRAT.CILIN./PN10T COND.B                                        </v>
          </cell>
          <cell r="C1901" t="str">
            <v>hora</v>
          </cell>
          <cell r="D1901">
            <v>105.93</v>
          </cell>
        </row>
        <row r="1902">
          <cell r="A1902" t="str">
            <v>72.45.03.03</v>
          </cell>
          <cell r="B1902" t="str">
            <v xml:space="preserve">ROLO COMPACT VIBRAT.CILIN./PN10T COND.C                                        </v>
          </cell>
          <cell r="C1902" t="str">
            <v>hora</v>
          </cell>
          <cell r="D1902">
            <v>239.73</v>
          </cell>
        </row>
        <row r="1903">
          <cell r="A1903" t="str">
            <v>72.45.03.04</v>
          </cell>
          <cell r="B1903" t="str">
            <v xml:space="preserve">ROLO COMPACT.VIBRAT.CILIN./PN10T COND.D                                        </v>
          </cell>
          <cell r="C1903" t="str">
            <v>hora</v>
          </cell>
          <cell r="D1903">
            <v>279.76</v>
          </cell>
        </row>
        <row r="1904">
          <cell r="A1904" t="str">
            <v>72.45.04.01</v>
          </cell>
          <cell r="B1904" t="str">
            <v xml:space="preserve">ROLO COMPACT.VIBR.CILIN./PN 11,3T COND.A                                       </v>
          </cell>
          <cell r="C1904" t="str">
            <v>hora</v>
          </cell>
          <cell r="D1904">
            <v>103.72</v>
          </cell>
        </row>
        <row r="1905">
          <cell r="A1905" t="str">
            <v>72.45.04.02</v>
          </cell>
          <cell r="B1905" t="str">
            <v xml:space="preserve">ROLO COMPACT.VIBR.CILIN./PN 11,3T COND.B                                       </v>
          </cell>
          <cell r="C1905" t="str">
            <v>hora</v>
          </cell>
          <cell r="D1905">
            <v>106.69</v>
          </cell>
        </row>
        <row r="1906">
          <cell r="A1906" t="str">
            <v>72.45.04.03</v>
          </cell>
          <cell r="B1906" t="str">
            <v xml:space="preserve">ROLO COMPACT.VIBR.CILIN./PN 11,3T COND.C                                       </v>
          </cell>
          <cell r="C1906" t="str">
            <v>hora</v>
          </cell>
          <cell r="D1906">
            <v>282.37</v>
          </cell>
        </row>
        <row r="1907">
          <cell r="A1907" t="str">
            <v>72.45.04.04</v>
          </cell>
          <cell r="B1907" t="str">
            <v xml:space="preserve">ROLO COMPACT.VIBR.CILIN./PN 11,3T COND.D                                       </v>
          </cell>
          <cell r="C1907" t="str">
            <v>hora</v>
          </cell>
          <cell r="D1907">
            <v>322.39999999999998</v>
          </cell>
        </row>
        <row r="1908">
          <cell r="A1908" t="str">
            <v>72.45.05.01</v>
          </cell>
          <cell r="B1908" t="str">
            <v xml:space="preserve">ROLO COMPACT.VIBR.CILIN./PN 15,5T COND.A                                       </v>
          </cell>
          <cell r="C1908" t="str">
            <v>hora</v>
          </cell>
          <cell r="D1908">
            <v>193.47</v>
          </cell>
        </row>
        <row r="1909">
          <cell r="A1909" t="str">
            <v>72.45.05.02</v>
          </cell>
          <cell r="B1909" t="str">
            <v xml:space="preserve">ROLO COMPACT.VIBR.CILIN./PN 15,5T COND.B                                       </v>
          </cell>
          <cell r="C1909" t="str">
            <v>hora</v>
          </cell>
          <cell r="D1909">
            <v>257.01</v>
          </cell>
        </row>
        <row r="1910">
          <cell r="A1910" t="str">
            <v>72.45.05.03</v>
          </cell>
          <cell r="B1910" t="str">
            <v xml:space="preserve">ROLO COMPACT.VIBR.CILIN./PN 15,5T COND.C                                       </v>
          </cell>
          <cell r="C1910" t="str">
            <v>hora</v>
          </cell>
          <cell r="D1910">
            <v>430.1</v>
          </cell>
        </row>
        <row r="1911">
          <cell r="A1911" t="str">
            <v>72.45.05.04</v>
          </cell>
          <cell r="B1911" t="str">
            <v xml:space="preserve">ROLO COMPACT.VIBR.CILIN./PN 15,5T COND.D                                       </v>
          </cell>
          <cell r="C1911" t="str">
            <v>hora</v>
          </cell>
          <cell r="D1911">
            <v>470.13</v>
          </cell>
        </row>
        <row r="1912">
          <cell r="A1912" t="str">
            <v>72.45.06.01</v>
          </cell>
          <cell r="B1912" t="str">
            <v xml:space="preserve">ROLO COMP.PE DE CARN./PN 15,5T COND. A                                         </v>
          </cell>
          <cell r="C1912" t="str">
            <v>hora</v>
          </cell>
          <cell r="D1912">
            <v>193.47</v>
          </cell>
        </row>
        <row r="1913">
          <cell r="A1913" t="str">
            <v>72.45.06.02</v>
          </cell>
          <cell r="B1913" t="str">
            <v xml:space="preserve">ROLO COMP.PE DE CARN./PN 15,5T COND. B                                         </v>
          </cell>
          <cell r="C1913" t="str">
            <v>hora</v>
          </cell>
          <cell r="D1913">
            <v>257.01</v>
          </cell>
        </row>
        <row r="1914">
          <cell r="A1914" t="str">
            <v>72.45.06.03</v>
          </cell>
          <cell r="B1914" t="str">
            <v xml:space="preserve">ROLO COMP.PE DE CARN./PN 15,5T COND. C                                         </v>
          </cell>
          <cell r="C1914" t="str">
            <v>hora</v>
          </cell>
          <cell r="D1914">
            <v>446.73</v>
          </cell>
        </row>
        <row r="1915">
          <cell r="A1915" t="str">
            <v>72.45.06.04</v>
          </cell>
          <cell r="B1915" t="str">
            <v xml:space="preserve">ROLO COMP.PE DE CARN./PN 15,5T COND. D                                         </v>
          </cell>
          <cell r="C1915" t="str">
            <v>hora</v>
          </cell>
          <cell r="D1915">
            <v>486.76</v>
          </cell>
        </row>
        <row r="1916">
          <cell r="A1916" t="str">
            <v>72.46.01.01</v>
          </cell>
          <cell r="B1916" t="str">
            <v xml:space="preserve">ROLO COMPACT.VIBR.ASF.7,2T COND. A                                             </v>
          </cell>
          <cell r="C1916" t="str">
            <v>hora</v>
          </cell>
          <cell r="D1916">
            <v>101.06</v>
          </cell>
        </row>
        <row r="1917">
          <cell r="A1917" t="str">
            <v>72.46.01.02</v>
          </cell>
          <cell r="B1917" t="str">
            <v xml:space="preserve">ROLO COMPACT.VIBR.ASF.7,2T COND. B                                             </v>
          </cell>
          <cell r="C1917" t="str">
            <v>hora</v>
          </cell>
          <cell r="D1917">
            <v>102.23</v>
          </cell>
        </row>
        <row r="1918">
          <cell r="A1918" t="str">
            <v>72.46.01.03</v>
          </cell>
          <cell r="B1918" t="str">
            <v xml:space="preserve">ROLO COMPACT.VIBR.ASF.7,2T COND. C                                             </v>
          </cell>
          <cell r="C1918" t="str">
            <v>hora</v>
          </cell>
          <cell r="D1918">
            <v>210.51</v>
          </cell>
        </row>
        <row r="1919">
          <cell r="A1919" t="str">
            <v>72.46.01.04</v>
          </cell>
          <cell r="B1919" t="str">
            <v xml:space="preserve">ROLO COMPACT.VIBR.ASF.7,2T COND. D                                             </v>
          </cell>
          <cell r="C1919" t="str">
            <v>hora</v>
          </cell>
          <cell r="D1919">
            <v>250.54</v>
          </cell>
        </row>
        <row r="1920">
          <cell r="A1920" t="str">
            <v>72.46.02.01</v>
          </cell>
          <cell r="B1920" t="str">
            <v xml:space="preserve">ROLO COMPACT.VIBR.ASF.10,2T COND. A                                            </v>
          </cell>
          <cell r="C1920" t="str">
            <v>hora</v>
          </cell>
          <cell r="D1920">
            <v>146.43</v>
          </cell>
        </row>
        <row r="1921">
          <cell r="A1921" t="str">
            <v>72.46.02.02</v>
          </cell>
          <cell r="B1921" t="str">
            <v xml:space="preserve">ROLO COMPACT.VIBR.ASF.10,2T COND. B                                            </v>
          </cell>
          <cell r="C1921" t="str">
            <v>hora</v>
          </cell>
          <cell r="D1921">
            <v>178.22</v>
          </cell>
        </row>
        <row r="1922">
          <cell r="A1922" t="str">
            <v>72.46.02.03</v>
          </cell>
          <cell r="B1922" t="str">
            <v xml:space="preserve">ROLO COMPACT.VIBR.ASF.10,2T COND. C                                            </v>
          </cell>
          <cell r="C1922" t="str">
            <v>hora</v>
          </cell>
          <cell r="D1922">
            <v>364.91</v>
          </cell>
        </row>
        <row r="1923">
          <cell r="A1923" t="str">
            <v>72.46.02.04</v>
          </cell>
          <cell r="B1923" t="str">
            <v xml:space="preserve">ROLO COMPACT.VIBR.ASF.10,2T COND. D                                            </v>
          </cell>
          <cell r="C1923" t="str">
            <v>hora</v>
          </cell>
          <cell r="D1923">
            <v>404.93</v>
          </cell>
        </row>
        <row r="1924">
          <cell r="A1924" t="str">
            <v>72.47.01.01</v>
          </cell>
          <cell r="B1924" t="str">
            <v xml:space="preserve">ROLO COMPACT. TANDEM 2,3TON COND. A                                            </v>
          </cell>
          <cell r="C1924" t="str">
            <v>hora</v>
          </cell>
          <cell r="D1924">
            <v>64.14</v>
          </cell>
        </row>
        <row r="1925">
          <cell r="A1925" t="str">
            <v>72.47.01.02</v>
          </cell>
          <cell r="B1925" t="str">
            <v xml:space="preserve">ROLO COMPACT. TANDEM 2,3TON COND. B                                            </v>
          </cell>
          <cell r="C1925" t="str">
            <v>hora</v>
          </cell>
          <cell r="D1925">
            <v>40.39</v>
          </cell>
        </row>
        <row r="1926">
          <cell r="A1926" t="str">
            <v>72.47.01.03</v>
          </cell>
          <cell r="B1926" t="str">
            <v xml:space="preserve">ROLO COMPACT. TANDEM 2,3TON COND. C                                            </v>
          </cell>
          <cell r="C1926" t="str">
            <v>hora</v>
          </cell>
          <cell r="D1926">
            <v>67.099999999999994</v>
          </cell>
        </row>
        <row r="1927">
          <cell r="A1927" t="str">
            <v>72.47.01.04</v>
          </cell>
          <cell r="B1927" t="str">
            <v xml:space="preserve">ROLO COMPACT. TANDEM 2,3TON COND. D                                            </v>
          </cell>
          <cell r="C1927" t="str">
            <v>hora</v>
          </cell>
          <cell r="D1927">
            <v>107.13</v>
          </cell>
        </row>
        <row r="1928">
          <cell r="A1928" t="str">
            <v>72.47.02.01</v>
          </cell>
          <cell r="B1928" t="str">
            <v xml:space="preserve">ROLO COMPACT. TANDEM 7TON COND. A                                              </v>
          </cell>
          <cell r="C1928" t="str">
            <v>hora</v>
          </cell>
          <cell r="D1928">
            <v>129.27000000000001</v>
          </cell>
        </row>
        <row r="1929">
          <cell r="A1929" t="str">
            <v>72.47.02.02</v>
          </cell>
          <cell r="B1929" t="str">
            <v xml:space="preserve">ROLO COMPACT. TANDEM 7TON COND. B                                              </v>
          </cell>
          <cell r="C1929" t="str">
            <v>hora</v>
          </cell>
          <cell r="D1929">
            <v>149.47999999999999</v>
          </cell>
        </row>
        <row r="1930">
          <cell r="A1930" t="str">
            <v>72.47.02.03</v>
          </cell>
          <cell r="B1930" t="str">
            <v xml:space="preserve">ROLO COMPACT. TANDEM 7TON COND. C                                              </v>
          </cell>
          <cell r="C1930" t="str">
            <v>hora</v>
          </cell>
          <cell r="D1930">
            <v>220.7</v>
          </cell>
        </row>
        <row r="1931">
          <cell r="A1931" t="str">
            <v>72.47.02.04</v>
          </cell>
          <cell r="B1931" t="str">
            <v xml:space="preserve">ROLO COMPACT. TANDEM 7TON COND. D                                              </v>
          </cell>
          <cell r="C1931" t="str">
            <v>hora</v>
          </cell>
          <cell r="D1931">
            <v>260.72000000000003</v>
          </cell>
        </row>
        <row r="1932">
          <cell r="A1932" t="str">
            <v>72.47.03.01</v>
          </cell>
          <cell r="B1932" t="str">
            <v xml:space="preserve">ROLO COMPACT. TANDEM 12TON COND. A                                             </v>
          </cell>
          <cell r="C1932" t="str">
            <v>hora</v>
          </cell>
          <cell r="D1932">
            <v>176.27</v>
          </cell>
        </row>
        <row r="1933">
          <cell r="A1933" t="str">
            <v>72.47.03.02</v>
          </cell>
          <cell r="B1933" t="str">
            <v xml:space="preserve">ROLO COMPACT. TANDEM 12TON COND. B                                             </v>
          </cell>
          <cell r="C1933" t="str">
            <v>hora</v>
          </cell>
          <cell r="D1933">
            <v>228.21</v>
          </cell>
        </row>
        <row r="1934">
          <cell r="A1934" t="str">
            <v>72.47.03.03</v>
          </cell>
          <cell r="B1934" t="str">
            <v xml:space="preserve">ROLO COMPACT. TANDEM 12TON COND. C                                             </v>
          </cell>
          <cell r="C1934" t="str">
            <v>hora</v>
          </cell>
          <cell r="D1934">
            <v>344.92</v>
          </cell>
        </row>
        <row r="1935">
          <cell r="A1935" t="str">
            <v>72.47.03.04</v>
          </cell>
          <cell r="B1935" t="str">
            <v xml:space="preserve">ROLO COMPACT. TANDEM 12TON COND. D                                             </v>
          </cell>
          <cell r="C1935" t="str">
            <v>hora</v>
          </cell>
          <cell r="D1935">
            <v>384.94</v>
          </cell>
        </row>
        <row r="1936">
          <cell r="A1936" t="str">
            <v>72.48.01.01</v>
          </cell>
          <cell r="B1936" t="str">
            <v xml:space="preserve">ROLO COMPACT.S/PNEU P/ASF. 12,5T COND. A                                       </v>
          </cell>
          <cell r="C1936" t="str">
            <v>hora</v>
          </cell>
          <cell r="D1936">
            <v>104.75</v>
          </cell>
        </row>
        <row r="1937">
          <cell r="A1937" t="str">
            <v>72.48.01.02</v>
          </cell>
          <cell r="B1937" t="str">
            <v xml:space="preserve">ROLO COMPACT.S/PNEU P/ASF. 12,5T COND. B                                       </v>
          </cell>
          <cell r="C1937" t="str">
            <v>hora</v>
          </cell>
          <cell r="D1937">
            <v>108.41</v>
          </cell>
        </row>
        <row r="1938">
          <cell r="A1938" t="str">
            <v>72.48.01.03</v>
          </cell>
          <cell r="B1938" t="str">
            <v xml:space="preserve">ROLO COMPACT.S/PNEU P/ASF. 12,5T COND. C                                       </v>
          </cell>
          <cell r="C1938" t="str">
            <v>hora</v>
          </cell>
          <cell r="D1938">
            <v>236.15</v>
          </cell>
        </row>
        <row r="1939">
          <cell r="A1939" t="str">
            <v>72.48.01.04</v>
          </cell>
          <cell r="B1939" t="str">
            <v xml:space="preserve">ROLO COMPACT.S/PNEU P/ASF. 12,5T COND. D                                       </v>
          </cell>
          <cell r="C1939" t="str">
            <v>hora</v>
          </cell>
          <cell r="D1939">
            <v>276.18</v>
          </cell>
        </row>
        <row r="1940">
          <cell r="A1940" t="str">
            <v>72.48.02.01</v>
          </cell>
          <cell r="B1940" t="str">
            <v xml:space="preserve">ROLO COMPACT. S/PNEU P/ASF. 27T COND. A                                        </v>
          </cell>
          <cell r="C1940" t="str">
            <v>hora</v>
          </cell>
          <cell r="D1940">
            <v>122.19</v>
          </cell>
        </row>
        <row r="1941">
          <cell r="A1941" t="str">
            <v>72.48.02.02</v>
          </cell>
          <cell r="B1941" t="str">
            <v xml:space="preserve">ROLO COMPACT. S/PNEU P/ASF. 27T COND. B                                        </v>
          </cell>
          <cell r="C1941" t="str">
            <v>hora</v>
          </cell>
          <cell r="D1941">
            <v>137.61000000000001</v>
          </cell>
        </row>
        <row r="1942">
          <cell r="A1942" t="str">
            <v>72.48.02.03</v>
          </cell>
          <cell r="B1942" t="str">
            <v xml:space="preserve">ROLO COMPACT. S/PNEU P/ASF. 27T COND. C                                        </v>
          </cell>
          <cell r="C1942" t="str">
            <v>hora</v>
          </cell>
          <cell r="D1942">
            <v>273.86</v>
          </cell>
        </row>
        <row r="1943">
          <cell r="A1943" t="str">
            <v>72.48.02.04</v>
          </cell>
          <cell r="B1943" t="str">
            <v xml:space="preserve">ROLO COMPACT. S/PNEU P/ASF. 27T COND. D                                        </v>
          </cell>
          <cell r="C1943" t="str">
            <v>hora</v>
          </cell>
          <cell r="D1943">
            <v>313.89</v>
          </cell>
        </row>
        <row r="1944">
          <cell r="A1944" t="str">
            <v>72.49.01.01</v>
          </cell>
          <cell r="B1944" t="str">
            <v xml:space="preserve">TRATOR AGRIC.C/PESO DE 3,7T COND. A                                            </v>
          </cell>
          <cell r="C1944" t="str">
            <v>hora</v>
          </cell>
          <cell r="D1944">
            <v>65.760000000000005</v>
          </cell>
        </row>
        <row r="1945">
          <cell r="A1945" t="str">
            <v>72.49.01.02</v>
          </cell>
          <cell r="B1945" t="str">
            <v xml:space="preserve">TRATOR AGRIC.C/PESO DE 3,7T COND. B                                            </v>
          </cell>
          <cell r="C1945" t="str">
            <v>hora</v>
          </cell>
          <cell r="D1945">
            <v>46.47</v>
          </cell>
        </row>
        <row r="1946">
          <cell r="A1946" t="str">
            <v>72.49.01.03</v>
          </cell>
          <cell r="B1946" t="str">
            <v xml:space="preserve">TRATOR AGRIC.C/PESO DE 3,7T COND. C                                            </v>
          </cell>
          <cell r="C1946" t="str">
            <v>hora</v>
          </cell>
          <cell r="D1946">
            <v>124.1</v>
          </cell>
        </row>
        <row r="1947">
          <cell r="A1947" t="str">
            <v>72.49.01.04</v>
          </cell>
          <cell r="B1947" t="str">
            <v xml:space="preserve">TRATOR AGRIC.C/PESO DE 3,7T COND. D                                            </v>
          </cell>
          <cell r="C1947" t="str">
            <v>hora</v>
          </cell>
          <cell r="D1947">
            <v>164.13</v>
          </cell>
        </row>
        <row r="1948">
          <cell r="A1948" t="str">
            <v>72.49.02.01</v>
          </cell>
          <cell r="B1948" t="str">
            <v xml:space="preserve">TRATOR AGRIC.C/PESO DE 5T COND. A                                              </v>
          </cell>
          <cell r="C1948" t="str">
            <v>hora</v>
          </cell>
          <cell r="D1948">
            <v>67.98</v>
          </cell>
        </row>
        <row r="1949">
          <cell r="A1949" t="str">
            <v>72.49.02.02</v>
          </cell>
          <cell r="B1949" t="str">
            <v xml:space="preserve">TRATOR AGRIC.C/PESO DE 5T COND. B                                              </v>
          </cell>
          <cell r="C1949" t="str">
            <v>hora</v>
          </cell>
          <cell r="D1949">
            <v>50.48</v>
          </cell>
        </row>
        <row r="1950">
          <cell r="A1950" t="str">
            <v>72.49.02.03</v>
          </cell>
          <cell r="B1950" t="str">
            <v xml:space="preserve">TRATOR AGRIC.C/PESO DE 5T COND. C                                              </v>
          </cell>
          <cell r="C1950" t="str">
            <v>hora</v>
          </cell>
          <cell r="D1950">
            <v>144.04</v>
          </cell>
        </row>
        <row r="1951">
          <cell r="A1951" t="str">
            <v>72.49.02.04</v>
          </cell>
          <cell r="B1951" t="str">
            <v xml:space="preserve">TRATOR AGRIC.C/PESO DE 5T COND. D                                              </v>
          </cell>
          <cell r="C1951" t="str">
            <v>hora</v>
          </cell>
          <cell r="D1951">
            <v>184.07</v>
          </cell>
        </row>
        <row r="1952">
          <cell r="A1952" t="str">
            <v>72.49.03.01</v>
          </cell>
          <cell r="B1952" t="str">
            <v xml:space="preserve">MICRO TRATOR C/APAR. DE GRAMA COND. A                                          </v>
          </cell>
          <cell r="C1952" t="str">
            <v>hora</v>
          </cell>
          <cell r="D1952">
            <v>55.07</v>
          </cell>
        </row>
        <row r="1953">
          <cell r="A1953" t="str">
            <v>72.49.03.02</v>
          </cell>
          <cell r="B1953" t="str">
            <v xml:space="preserve">MICRO TRATOR C/APAR. DE GRAMA COND. B                                          </v>
          </cell>
          <cell r="C1953" t="str">
            <v>hora</v>
          </cell>
          <cell r="D1953">
            <v>27.16</v>
          </cell>
        </row>
        <row r="1954">
          <cell r="A1954" t="str">
            <v>72.49.03.03</v>
          </cell>
          <cell r="B1954" t="str">
            <v xml:space="preserve">MICRO TRATOR C/APAR. DE GRAMA COND. C                                          </v>
          </cell>
          <cell r="C1954" t="str">
            <v>hora</v>
          </cell>
          <cell r="D1954">
            <v>42.33</v>
          </cell>
        </row>
        <row r="1955">
          <cell r="A1955" t="str">
            <v>72.49.03.04</v>
          </cell>
          <cell r="B1955" t="str">
            <v xml:space="preserve">MICRO TRATOR C/APAR. DE GRAMA COND. D                                          </v>
          </cell>
          <cell r="C1955" t="str">
            <v>hora</v>
          </cell>
          <cell r="D1955">
            <v>82.35</v>
          </cell>
        </row>
        <row r="1956">
          <cell r="A1956" t="str">
            <v>72.49.04.01</v>
          </cell>
          <cell r="B1956" t="str">
            <v xml:space="preserve">TRATOR EQUIP.C/TRIT.RESIDUOS VEG.COND. A                                       </v>
          </cell>
          <cell r="C1956" t="str">
            <v>hora</v>
          </cell>
          <cell r="D1956">
            <v>82.86</v>
          </cell>
        </row>
        <row r="1957">
          <cell r="A1957" t="str">
            <v>72.49.04.02</v>
          </cell>
          <cell r="B1957" t="str">
            <v xml:space="preserve">TRATOR EQUIP.C/TRIT.RESIDUOS VEG.COND. B                                       </v>
          </cell>
          <cell r="C1957" t="str">
            <v>hora</v>
          </cell>
          <cell r="D1957">
            <v>77.36</v>
          </cell>
        </row>
        <row r="1958">
          <cell r="A1958" t="str">
            <v>72.49.04.03</v>
          </cell>
          <cell r="B1958" t="str">
            <v xml:space="preserve">TRATOR EQUIP.C/TRIT.RESIDUOS VEG.COND. C                                       </v>
          </cell>
          <cell r="C1958" t="str">
            <v>hora</v>
          </cell>
          <cell r="D1958">
            <v>170.91</v>
          </cell>
        </row>
        <row r="1959">
          <cell r="A1959" t="str">
            <v>72.49.04.04</v>
          </cell>
          <cell r="B1959" t="str">
            <v xml:space="preserve">TRATOR EQUIP.C/TRIT.RESIDUOS VEG.COND. D                                       </v>
          </cell>
          <cell r="C1959" t="str">
            <v>hora</v>
          </cell>
          <cell r="D1959">
            <v>210.94</v>
          </cell>
        </row>
        <row r="1960">
          <cell r="A1960" t="str">
            <v>72.49.05.01</v>
          </cell>
          <cell r="B1960" t="str">
            <v xml:space="preserve">TRATOR AGRIC. C/PULVEMISTURADOR COND. A                                        </v>
          </cell>
          <cell r="C1960" t="str">
            <v>hora</v>
          </cell>
          <cell r="D1960">
            <v>72.430000000000007</v>
          </cell>
        </row>
        <row r="1961">
          <cell r="A1961" t="str">
            <v>72.49.05.02</v>
          </cell>
          <cell r="B1961" t="str">
            <v xml:space="preserve">TRATOR AGRIC. C/PULVEMISTURADOR COND. B                                        </v>
          </cell>
          <cell r="C1961" t="str">
            <v>hora</v>
          </cell>
          <cell r="D1961">
            <v>58.52</v>
          </cell>
        </row>
        <row r="1962">
          <cell r="A1962" t="str">
            <v>72.49.05.03</v>
          </cell>
          <cell r="B1962" t="str">
            <v xml:space="preserve">TRATOR AGRIC. C/PULVEMISTURADOR COND. C                                        </v>
          </cell>
          <cell r="C1962" t="str">
            <v>hora</v>
          </cell>
          <cell r="D1962">
            <v>152.07</v>
          </cell>
        </row>
        <row r="1963">
          <cell r="A1963" t="str">
            <v>72.49.05.04</v>
          </cell>
          <cell r="B1963" t="str">
            <v xml:space="preserve">TRATOR AGRIC. C/PULVEMISTURADOR COND. D                                        </v>
          </cell>
          <cell r="C1963" t="str">
            <v>hora</v>
          </cell>
          <cell r="D1963">
            <v>192.1</v>
          </cell>
        </row>
        <row r="1964">
          <cell r="A1964" t="str">
            <v>72.50.01.01</v>
          </cell>
          <cell r="B1964" t="str">
            <v xml:space="preserve">TRATOR S/EST.COM LAMINA 1,93M3 COND. A                                         </v>
          </cell>
          <cell r="C1964" t="str">
            <v>hora</v>
          </cell>
          <cell r="D1964">
            <v>266.45</v>
          </cell>
        </row>
        <row r="1965">
          <cell r="A1965" t="str">
            <v>72.50.01.02</v>
          </cell>
          <cell r="B1965" t="str">
            <v xml:space="preserve">TRATOR S/EST.COM LAMINA 1,93M3 COND. B                                         </v>
          </cell>
          <cell r="C1965" t="str">
            <v>hora</v>
          </cell>
          <cell r="D1965">
            <v>408.92</v>
          </cell>
        </row>
        <row r="1966">
          <cell r="A1966" t="str">
            <v>72.50.01.03</v>
          </cell>
          <cell r="B1966" t="str">
            <v xml:space="preserve">TRATOR S/EST.COM LAMINA 1,93M3 COND. C                                         </v>
          </cell>
          <cell r="C1966" t="str">
            <v>hora</v>
          </cell>
          <cell r="D1966">
            <v>497.93</v>
          </cell>
        </row>
        <row r="1967">
          <cell r="A1967" t="str">
            <v>72.50.01.04</v>
          </cell>
          <cell r="B1967" t="str">
            <v xml:space="preserve">TRATOR S/EST.COM LAMINA 1,93M3 COND. D                                         </v>
          </cell>
          <cell r="C1967" t="str">
            <v>hora</v>
          </cell>
          <cell r="D1967">
            <v>537.96</v>
          </cell>
        </row>
        <row r="1968">
          <cell r="A1968" t="str">
            <v>72.50.02.01</v>
          </cell>
          <cell r="B1968" t="str">
            <v xml:space="preserve">TRATOR S/EST. COM LAMINA 2,28M3 COND. A                                        </v>
          </cell>
          <cell r="C1968" t="str">
            <v>hora</v>
          </cell>
          <cell r="D1968">
            <v>213.36</v>
          </cell>
        </row>
        <row r="1969">
          <cell r="A1969" t="str">
            <v>72.50.02.02</v>
          </cell>
          <cell r="B1969" t="str">
            <v xml:space="preserve">TRATOR S/EST. COM LAMINA 2,28M3 COND. B                                        </v>
          </cell>
          <cell r="C1969" t="str">
            <v>hora</v>
          </cell>
          <cell r="D1969">
            <v>313.02999999999997</v>
          </cell>
        </row>
        <row r="1970">
          <cell r="A1970" t="str">
            <v>72.50.02.03</v>
          </cell>
          <cell r="B1970" t="str">
            <v xml:space="preserve">TRATOR S/EST. COM LAMINA 2,28M3 COND. C                                        </v>
          </cell>
          <cell r="C1970" t="str">
            <v>hora</v>
          </cell>
          <cell r="D1970">
            <v>451.97</v>
          </cell>
        </row>
        <row r="1971">
          <cell r="A1971" t="str">
            <v>72.50.02.04</v>
          </cell>
          <cell r="B1971" t="str">
            <v xml:space="preserve">TRATOR S/EST. COM LAMINA 2,28M3 COND. D                                        </v>
          </cell>
          <cell r="C1971" t="str">
            <v>hora</v>
          </cell>
          <cell r="D1971">
            <v>492</v>
          </cell>
        </row>
        <row r="1972">
          <cell r="A1972" t="str">
            <v>72.50.03.01</v>
          </cell>
          <cell r="B1972" t="str">
            <v xml:space="preserve">TRATOR S/EST.COM LAMINA 3,18M3 COND. A                                         </v>
          </cell>
          <cell r="C1972" t="str">
            <v>hora</v>
          </cell>
          <cell r="D1972">
            <v>137.83000000000001</v>
          </cell>
        </row>
        <row r="1973">
          <cell r="A1973" t="str">
            <v>72.50.03.02</v>
          </cell>
          <cell r="B1973" t="str">
            <v xml:space="preserve">TRATOR S/EST.COM LAMINA 3,18M3 COND. B                                         </v>
          </cell>
          <cell r="C1973" t="str">
            <v>hora</v>
          </cell>
          <cell r="D1973">
            <v>170.15</v>
          </cell>
        </row>
        <row r="1974">
          <cell r="A1974" t="str">
            <v>72.50.03.03</v>
          </cell>
          <cell r="B1974" t="str">
            <v xml:space="preserve">TRATOR S/EST.COM LAMINA 3,18M3 COND. C                                         </v>
          </cell>
          <cell r="C1974" t="str">
            <v>hora</v>
          </cell>
          <cell r="D1974">
            <v>476.76</v>
          </cell>
        </row>
        <row r="1975">
          <cell r="A1975" t="str">
            <v>72.50.03.04</v>
          </cell>
          <cell r="B1975" t="str">
            <v xml:space="preserve">TRATOR S/EST.COM LAMINA 3,18M3 COND. D                                         </v>
          </cell>
          <cell r="C1975" t="str">
            <v>hora</v>
          </cell>
          <cell r="D1975">
            <v>516.78</v>
          </cell>
        </row>
        <row r="1976">
          <cell r="A1976" t="str">
            <v>72.50.04.01</v>
          </cell>
          <cell r="B1976" t="str">
            <v xml:space="preserve">TRATOR S/EST. C/LAMINA/RIP.1,93M3 COND.A                                       </v>
          </cell>
          <cell r="C1976" t="str">
            <v>hora</v>
          </cell>
          <cell r="D1976">
            <v>287.87</v>
          </cell>
        </row>
        <row r="1977">
          <cell r="A1977" t="str">
            <v>72.50.04.02</v>
          </cell>
          <cell r="B1977" t="str">
            <v xml:space="preserve">TRATOR S/EST. C/LAMINA/RIP.1,93M3 COND.B                                       </v>
          </cell>
          <cell r="C1977" t="str">
            <v>hora</v>
          </cell>
          <cell r="D1977">
            <v>447.6</v>
          </cell>
        </row>
        <row r="1978">
          <cell r="A1978" t="str">
            <v>72.50.04.03</v>
          </cell>
          <cell r="B1978" t="str">
            <v xml:space="preserve">TRATOR S/EST. C/LAMINA/RIP.1,93M3 COND.C                                       </v>
          </cell>
          <cell r="C1978" t="str">
            <v>hora</v>
          </cell>
          <cell r="D1978">
            <v>536.61</v>
          </cell>
        </row>
        <row r="1979">
          <cell r="A1979" t="str">
            <v>72.50.04.04</v>
          </cell>
          <cell r="B1979" t="str">
            <v xml:space="preserve">TRATOR S/EST. C/LAMINA/RIP.1,93M3 COND.D                                       </v>
          </cell>
          <cell r="C1979" t="str">
            <v>hora</v>
          </cell>
          <cell r="D1979">
            <v>576.64</v>
          </cell>
        </row>
        <row r="1980">
          <cell r="A1980" t="str">
            <v>72.50.05.01</v>
          </cell>
          <cell r="B1980" t="str">
            <v xml:space="preserve">TRATOR S/EST. C/LAMINA/RIP.2,28M3 COND.A                                       </v>
          </cell>
          <cell r="C1980" t="str">
            <v>hora</v>
          </cell>
          <cell r="D1980">
            <v>201.85</v>
          </cell>
        </row>
        <row r="1981">
          <cell r="A1981" t="str">
            <v>72.50.05.02</v>
          </cell>
          <cell r="B1981" t="str">
            <v xml:space="preserve">TRATOR S/EST. C/LAMINA/RIP.2,28M3 COND.B                                       </v>
          </cell>
          <cell r="C1981" t="str">
            <v>hora</v>
          </cell>
          <cell r="D1981">
            <v>292.25</v>
          </cell>
        </row>
        <row r="1982">
          <cell r="A1982" t="str">
            <v>72.50.05.03</v>
          </cell>
          <cell r="B1982" t="str">
            <v xml:space="preserve">TRATOR S/EST. C/LAMINA/RIP.2,28M3 COND.C                                       </v>
          </cell>
          <cell r="C1982" t="str">
            <v>hora</v>
          </cell>
          <cell r="D1982">
            <v>435.66</v>
          </cell>
        </row>
        <row r="1983">
          <cell r="A1983" t="str">
            <v>72.50.05.04</v>
          </cell>
          <cell r="B1983" t="str">
            <v xml:space="preserve">TRATOR S/EST. C/LAMINA/RIP.2,28M3 COND.D                                       </v>
          </cell>
          <cell r="C1983" t="str">
            <v>hora</v>
          </cell>
          <cell r="D1983">
            <v>475.69</v>
          </cell>
        </row>
        <row r="1984">
          <cell r="A1984" t="str">
            <v>72.50.06.01</v>
          </cell>
          <cell r="B1984" t="str">
            <v xml:space="preserve">TRATOR S/EST. C/LAMINA/RIP.3,18M3 COND.A                                       </v>
          </cell>
          <cell r="C1984" t="str">
            <v>hora</v>
          </cell>
          <cell r="D1984">
            <v>143.47</v>
          </cell>
        </row>
        <row r="1985">
          <cell r="A1985" t="str">
            <v>72.50.06.02</v>
          </cell>
          <cell r="B1985" t="str">
            <v xml:space="preserve">TRATOR S/EST. C/LAMINA/RIP.3,18M3 COND.B                                       </v>
          </cell>
          <cell r="C1985" t="str">
            <v>hora</v>
          </cell>
          <cell r="D1985">
            <v>179.95</v>
          </cell>
        </row>
        <row r="1986">
          <cell r="A1986" t="str">
            <v>72.50.06.03</v>
          </cell>
          <cell r="B1986" t="str">
            <v xml:space="preserve">TRATOR S/EST. C/LAMINA/RIP.3,18M3 COND.C                                       </v>
          </cell>
          <cell r="C1986" t="str">
            <v>hora</v>
          </cell>
          <cell r="D1986">
            <v>486.56</v>
          </cell>
        </row>
        <row r="1987">
          <cell r="A1987" t="str">
            <v>72.50.06.04</v>
          </cell>
          <cell r="B1987" t="str">
            <v xml:space="preserve">TRATOR S/EST. C/LAMINA/RIP.3,18M3 COND.D                                       </v>
          </cell>
          <cell r="C1987" t="str">
            <v>hora</v>
          </cell>
          <cell r="D1987">
            <v>526.59</v>
          </cell>
        </row>
        <row r="1988">
          <cell r="A1988" t="str">
            <v>72.52.01.01</v>
          </cell>
          <cell r="B1988" t="str">
            <v xml:space="preserve">USINA DE CONCRETO 200M3/H COND. A                                              </v>
          </cell>
          <cell r="C1988" t="str">
            <v>hora</v>
          </cell>
          <cell r="D1988">
            <v>353.04</v>
          </cell>
        </row>
        <row r="1989">
          <cell r="A1989" t="str">
            <v>72.52.01.02</v>
          </cell>
          <cell r="B1989" t="str">
            <v xml:space="preserve">USINA DE CONCRETO 200M3/H COND. B                                              </v>
          </cell>
          <cell r="C1989" t="str">
            <v>hora</v>
          </cell>
          <cell r="D1989">
            <v>214.82</v>
          </cell>
        </row>
        <row r="1990">
          <cell r="A1990" t="str">
            <v>72.52.01.03</v>
          </cell>
          <cell r="B1990" t="str">
            <v xml:space="preserve">USINA DE CONCRETO 200M3/H COND. C                                              </v>
          </cell>
          <cell r="C1990" t="str">
            <v>hora</v>
          </cell>
          <cell r="D1990">
            <v>325.39</v>
          </cell>
        </row>
        <row r="1991">
          <cell r="A1991" t="str">
            <v>72.52.01.04</v>
          </cell>
          <cell r="B1991" t="str">
            <v xml:space="preserve">USINA DE CONCRETO 200M3/H COND. D                                              </v>
          </cell>
          <cell r="C1991" t="str">
            <v>hora</v>
          </cell>
          <cell r="D1991">
            <v>571.41</v>
          </cell>
        </row>
        <row r="1992">
          <cell r="A1992" t="str">
            <v>72.52.02.01</v>
          </cell>
          <cell r="B1992" t="str">
            <v xml:space="preserve">USINA DE CONCRETO 40M3/H COND. A                                               </v>
          </cell>
          <cell r="C1992" t="str">
            <v>hora</v>
          </cell>
          <cell r="D1992">
            <v>396.73</v>
          </cell>
        </row>
        <row r="1993">
          <cell r="A1993" t="str">
            <v>72.52.02.02</v>
          </cell>
          <cell r="B1993" t="str">
            <v xml:space="preserve">USINA DE CONCRETO 40M3/H COND. B                                               </v>
          </cell>
          <cell r="C1993" t="str">
            <v>hora</v>
          </cell>
          <cell r="D1993">
            <v>266.95999999999998</v>
          </cell>
        </row>
        <row r="1994">
          <cell r="A1994" t="str">
            <v>72.52.02.03</v>
          </cell>
          <cell r="B1994" t="str">
            <v xml:space="preserve">USINA DE CONCRETO 40M3/H COND. C                                               </v>
          </cell>
          <cell r="C1994" t="str">
            <v>hora</v>
          </cell>
          <cell r="D1994">
            <v>333.3</v>
          </cell>
        </row>
        <row r="1995">
          <cell r="A1995" t="str">
            <v>72.52.02.04</v>
          </cell>
          <cell r="B1995" t="str">
            <v xml:space="preserve">USINA DE CONCRETO 40M3/H COND. D                                               </v>
          </cell>
          <cell r="C1995" t="str">
            <v>hora</v>
          </cell>
          <cell r="D1995">
            <v>579.32000000000005</v>
          </cell>
        </row>
        <row r="1996">
          <cell r="A1996" t="str">
            <v>72.52.03.01</v>
          </cell>
          <cell r="B1996" t="str">
            <v xml:space="preserve">USINA ASFALTICA 60A80T/H COND. A                                               </v>
          </cell>
          <cell r="C1996" t="str">
            <v>hora</v>
          </cell>
          <cell r="D1996">
            <v>617.38</v>
          </cell>
        </row>
        <row r="1997">
          <cell r="A1997" t="str">
            <v>72.52.03.02</v>
          </cell>
          <cell r="B1997" t="str">
            <v xml:space="preserve">USINA ASFALTICA 60A80T/H COND. B                                               </v>
          </cell>
          <cell r="C1997" t="str">
            <v>hora</v>
          </cell>
          <cell r="D1997">
            <v>799.65</v>
          </cell>
        </row>
        <row r="1998">
          <cell r="A1998" t="str">
            <v>72.52.03.03</v>
          </cell>
          <cell r="B1998" t="str">
            <v xml:space="preserve">USINA ASFALTICA 60 A 80T/H COND. C                                             </v>
          </cell>
          <cell r="C1998" t="str">
            <v>hora</v>
          </cell>
          <cell r="D1998">
            <v>1805.78</v>
          </cell>
        </row>
        <row r="1999">
          <cell r="A1999" t="str">
            <v>72.52.03.04</v>
          </cell>
          <cell r="B1999" t="str">
            <v xml:space="preserve">USINA ASFALTICA 60 A 80 T/H COND. D                                            </v>
          </cell>
          <cell r="C1999" t="str">
            <v>hora</v>
          </cell>
          <cell r="D1999">
            <v>1971.75</v>
          </cell>
        </row>
        <row r="2000">
          <cell r="A2000" t="str">
            <v>72.52.04.01</v>
          </cell>
          <cell r="B2000" t="str">
            <v xml:space="preserve">USINA ASF.MATER.FRES.100A150T/H COND.A                                         </v>
          </cell>
          <cell r="C2000" t="str">
            <v>hora</v>
          </cell>
          <cell r="D2000">
            <v>1133.45</v>
          </cell>
        </row>
        <row r="2001">
          <cell r="A2001" t="str">
            <v>72.52.04.02</v>
          </cell>
          <cell r="B2001" t="str">
            <v xml:space="preserve">USINA ASF.MATER.FRES.100A150T/H COND.B                                         </v>
          </cell>
          <cell r="C2001" t="str">
            <v>hora</v>
          </cell>
          <cell r="D2001">
            <v>1713.83</v>
          </cell>
        </row>
        <row r="2002">
          <cell r="A2002" t="str">
            <v>72.52.04.03</v>
          </cell>
          <cell r="B2002" t="str">
            <v xml:space="preserve">USINA ASF.MATER.FRES.100A150T/H COND.C                                         </v>
          </cell>
          <cell r="C2002" t="str">
            <v>hora</v>
          </cell>
          <cell r="D2002">
            <v>3170.22</v>
          </cell>
        </row>
        <row r="2003">
          <cell r="A2003" t="str">
            <v>72.52.04.04</v>
          </cell>
          <cell r="B2003" t="str">
            <v xml:space="preserve">USINA ASF.MATER.FRES.100A150T/H COND.D                                         </v>
          </cell>
          <cell r="C2003" t="str">
            <v>hora</v>
          </cell>
          <cell r="D2003">
            <v>3336.19</v>
          </cell>
        </row>
        <row r="2004">
          <cell r="A2004" t="str">
            <v>72.52.05.01</v>
          </cell>
          <cell r="B2004" t="str">
            <v xml:space="preserve">USINA DE SOLOS 400TON/H COND. A                                                </v>
          </cell>
          <cell r="C2004" t="str">
            <v>hora</v>
          </cell>
          <cell r="D2004">
            <v>479.49</v>
          </cell>
        </row>
        <row r="2005">
          <cell r="A2005" t="str">
            <v>72.52.05.02</v>
          </cell>
          <cell r="B2005" t="str">
            <v xml:space="preserve">USINA DE SOLOS 400TON/H COND. B                                                </v>
          </cell>
          <cell r="C2005" t="str">
            <v>hora</v>
          </cell>
          <cell r="D2005">
            <v>413.56</v>
          </cell>
        </row>
        <row r="2006">
          <cell r="A2006" t="str">
            <v>72.52.05.03</v>
          </cell>
          <cell r="B2006" t="str">
            <v xml:space="preserve">USINA DE SOLOS 400TON/H COND. C                                                </v>
          </cell>
          <cell r="C2006" t="str">
            <v>hora</v>
          </cell>
          <cell r="D2006">
            <v>505.7</v>
          </cell>
        </row>
        <row r="2007">
          <cell r="A2007" t="str">
            <v>72.52.05.04</v>
          </cell>
          <cell r="B2007" t="str">
            <v xml:space="preserve">USINA DE SOLOS 400TON/H COND. D                                                </v>
          </cell>
          <cell r="C2007" t="str">
            <v>hora</v>
          </cell>
          <cell r="D2007">
            <v>751.72</v>
          </cell>
        </row>
        <row r="2008">
          <cell r="A2008" t="str">
            <v>72.53.01.01</v>
          </cell>
          <cell r="B2008" t="str">
            <v xml:space="preserve">VIBRADOR DE IMERSAO 12000VPM ELET.COND.A                                       </v>
          </cell>
          <cell r="C2008" t="str">
            <v>hora</v>
          </cell>
          <cell r="D2008">
            <v>28.42</v>
          </cell>
        </row>
        <row r="2009">
          <cell r="A2009" t="str">
            <v>72.53.01.02</v>
          </cell>
          <cell r="B2009" t="str">
            <v xml:space="preserve">VIBRADOR DE IMERSAO 12000VPM ELET.COND.B                                       </v>
          </cell>
          <cell r="C2009" t="str">
            <v>hora</v>
          </cell>
          <cell r="D2009">
            <v>0.88</v>
          </cell>
        </row>
        <row r="2010">
          <cell r="A2010" t="str">
            <v>72.53.01.03</v>
          </cell>
          <cell r="B2010" t="str">
            <v xml:space="preserve">VIBRADOR DE IMERSAO 12000VPM ELET.COND.C                                       </v>
          </cell>
          <cell r="C2010" t="str">
            <v>hora</v>
          </cell>
          <cell r="D2010">
            <v>2.2599999999999998</v>
          </cell>
        </row>
        <row r="2011">
          <cell r="A2011" t="str">
            <v>72.53.01.04</v>
          </cell>
          <cell r="B2011" t="str">
            <v xml:space="preserve">VIBRADOR DE IMERSAO 12000VPM ELET.COND.D                                       </v>
          </cell>
          <cell r="C2011" t="str">
            <v>hora</v>
          </cell>
          <cell r="D2011">
            <v>30.22</v>
          </cell>
        </row>
        <row r="2012">
          <cell r="A2012" t="str">
            <v>72.53.02.01</v>
          </cell>
          <cell r="B2012" t="str">
            <v xml:space="preserve">VIBRADOR DE IMERSAO 12000VPM GAS.COND.A                                        </v>
          </cell>
          <cell r="C2012" t="str">
            <v>hora</v>
          </cell>
          <cell r="D2012">
            <v>28.52</v>
          </cell>
        </row>
        <row r="2013">
          <cell r="A2013" t="str">
            <v>72.53.02.02</v>
          </cell>
          <cell r="B2013" t="str">
            <v xml:space="preserve">VIBRADOR DE IMERSAO 12000VPM GAS.COND.B                                        </v>
          </cell>
          <cell r="C2013" t="str">
            <v>hora</v>
          </cell>
          <cell r="D2013">
            <v>1.08</v>
          </cell>
        </row>
        <row r="2014">
          <cell r="A2014" t="str">
            <v>72.53.02.03</v>
          </cell>
          <cell r="B2014" t="str">
            <v xml:space="preserve">VIBRADOR DE IMERSAO 12000VPM GAS.COND.C                                        </v>
          </cell>
          <cell r="C2014" t="str">
            <v>hora</v>
          </cell>
          <cell r="D2014">
            <v>2.8</v>
          </cell>
        </row>
        <row r="2015">
          <cell r="A2015" t="str">
            <v>72.53.02.04</v>
          </cell>
          <cell r="B2015" t="str">
            <v xml:space="preserve">VIBRADOR DE IMERSAO 12000VPM GAS.COND.D                                        </v>
          </cell>
          <cell r="C2015" t="str">
            <v>hora</v>
          </cell>
          <cell r="D2015">
            <v>30.77</v>
          </cell>
        </row>
        <row r="2016">
          <cell r="A2016" t="str">
            <v>72.54.01.01</v>
          </cell>
          <cell r="B2016" t="str">
            <v xml:space="preserve">VIBRO ACAB.ASF.S/EST.400T/H COND. A                                            </v>
          </cell>
          <cell r="C2016" t="str">
            <v>hora</v>
          </cell>
          <cell r="D2016">
            <v>238.23</v>
          </cell>
        </row>
        <row r="2017">
          <cell r="A2017" t="str">
            <v>72.54.01.02</v>
          </cell>
          <cell r="B2017" t="str">
            <v xml:space="preserve">VIBRO ACAB.ASF.S/EST.400T/H COND.B                                             </v>
          </cell>
          <cell r="C2017" t="str">
            <v>hora</v>
          </cell>
          <cell r="D2017">
            <v>363.14</v>
          </cell>
        </row>
        <row r="2018">
          <cell r="A2018" t="str">
            <v>72.54.01.03</v>
          </cell>
          <cell r="B2018" t="str">
            <v xml:space="preserve">VIBRO ACAB.ASF.S/EST.400T/H COND.C                                             </v>
          </cell>
          <cell r="C2018" t="str">
            <v>hora</v>
          </cell>
          <cell r="D2018">
            <v>460.07</v>
          </cell>
        </row>
        <row r="2019">
          <cell r="A2019" t="str">
            <v>72.54.01.04</v>
          </cell>
          <cell r="B2019" t="str">
            <v xml:space="preserve">VIBRO ACAB.ASF.S/EST.400T/H COND.D                                             </v>
          </cell>
          <cell r="C2019" t="str">
            <v>hora</v>
          </cell>
          <cell r="D2019">
            <v>500.09</v>
          </cell>
        </row>
        <row r="2020">
          <cell r="A2020" t="str">
            <v>72.54.02.01</v>
          </cell>
          <cell r="B2020" t="str">
            <v xml:space="preserve">VIBRO ACAB.ASF.S/EST. 2200TON/H COND.A                                         </v>
          </cell>
          <cell r="C2020" t="str">
            <v>hora</v>
          </cell>
          <cell r="D2020">
            <v>640.66999999999996</v>
          </cell>
        </row>
        <row r="2021">
          <cell r="A2021" t="str">
            <v>72.54.02.02</v>
          </cell>
          <cell r="B2021" t="str">
            <v xml:space="preserve">VIBRO ACAB.ASF.S/EST. 2200TON/H COND.B                                         </v>
          </cell>
          <cell r="C2021" t="str">
            <v>hora</v>
          </cell>
          <cell r="D2021">
            <v>1100.5</v>
          </cell>
        </row>
        <row r="2022">
          <cell r="A2022" t="str">
            <v>72.54.02.03</v>
          </cell>
          <cell r="B2022" t="str">
            <v xml:space="preserve">VIBRO ACAB.ASF.S/EST. 2200TON/H COND.C                                         </v>
          </cell>
          <cell r="C2022" t="str">
            <v>hora</v>
          </cell>
          <cell r="D2022">
            <v>1256.77</v>
          </cell>
        </row>
        <row r="2023">
          <cell r="A2023" t="str">
            <v>72.54.02.04</v>
          </cell>
          <cell r="B2023" t="str">
            <v xml:space="preserve">VIBRO ACAB.ASF.S/EST. 2200TON/H COND.D                                         </v>
          </cell>
          <cell r="C2023" t="str">
            <v>hora</v>
          </cell>
          <cell r="D2023">
            <v>1296.8</v>
          </cell>
        </row>
        <row r="2024">
          <cell r="A2024" t="str">
            <v>72.54.03.01</v>
          </cell>
          <cell r="B2024" t="str">
            <v xml:space="preserve">VIBRO ACAB.ASF.S/EST.500TON/H COND. A                                          </v>
          </cell>
          <cell r="C2024" t="str">
            <v>hora</v>
          </cell>
          <cell r="D2024">
            <v>279.45</v>
          </cell>
        </row>
        <row r="2025">
          <cell r="A2025" t="str">
            <v>72.54.03.02</v>
          </cell>
          <cell r="B2025" t="str">
            <v xml:space="preserve">VIBRO ACAB.ASF.S/EST.500TON/H COND. B                                          </v>
          </cell>
          <cell r="C2025" t="str">
            <v>hora</v>
          </cell>
          <cell r="D2025">
            <v>438.66</v>
          </cell>
        </row>
        <row r="2026">
          <cell r="A2026" t="str">
            <v>72.54.03.03</v>
          </cell>
          <cell r="B2026" t="str">
            <v xml:space="preserve">VIBRO ACAB.ASF.S/EST.500TON/H COND. C                                          </v>
          </cell>
          <cell r="C2026" t="str">
            <v>hora</v>
          </cell>
          <cell r="D2026">
            <v>587.02</v>
          </cell>
        </row>
        <row r="2027">
          <cell r="A2027" t="str">
            <v>72.54.03.04</v>
          </cell>
          <cell r="B2027" t="str">
            <v xml:space="preserve">VIBRO ACAB.ASF.S/EST.500TON/H COND. D                                          </v>
          </cell>
          <cell r="C2027" t="str">
            <v>hora</v>
          </cell>
          <cell r="D2027">
            <v>627.04999999999995</v>
          </cell>
        </row>
        <row r="2028">
          <cell r="A2028" t="str">
            <v>72.54.04.01</v>
          </cell>
          <cell r="B2028" t="str">
            <v xml:space="preserve">VIBRO ACAB.ASF.S/PNEU 14,7T/H COND. A                                          </v>
          </cell>
          <cell r="C2028" t="str">
            <v>hora</v>
          </cell>
          <cell r="D2028">
            <v>321.08</v>
          </cell>
        </row>
        <row r="2029">
          <cell r="A2029" t="str">
            <v>72.54.04.02</v>
          </cell>
          <cell r="B2029" t="str">
            <v xml:space="preserve">VIBRO ACAB.ASF.S/PNEU 14,7T/H COND. B                                          </v>
          </cell>
          <cell r="C2029" t="str">
            <v>hora</v>
          </cell>
          <cell r="D2029">
            <v>514.94000000000005</v>
          </cell>
        </row>
        <row r="2030">
          <cell r="A2030" t="str">
            <v>72.54.04.03</v>
          </cell>
          <cell r="B2030" t="str">
            <v xml:space="preserve">VIBRO ACAB.ASF.S/PNEU 14,7T/H COND. C                                          </v>
          </cell>
          <cell r="C2030" t="str">
            <v>hora</v>
          </cell>
          <cell r="D2030">
            <v>631.05999999999995</v>
          </cell>
        </row>
        <row r="2031">
          <cell r="A2031" t="str">
            <v>72.54.04.04</v>
          </cell>
          <cell r="B2031" t="str">
            <v xml:space="preserve">VIBRO ACAB.ASF.S/PNEU 14,7T/H COND. D                                          </v>
          </cell>
          <cell r="C2031" t="str">
            <v>hora</v>
          </cell>
          <cell r="D2031">
            <v>671.09</v>
          </cell>
        </row>
        <row r="2032">
          <cell r="A2032" t="str">
            <v>72.55.01.01</v>
          </cell>
          <cell r="B2032" t="str">
            <v xml:space="preserve">VIBRO ACAB.CONCRETO 200M3/H COND. A                                            </v>
          </cell>
          <cell r="C2032" t="str">
            <v>hora</v>
          </cell>
          <cell r="D2032">
            <v>733.11</v>
          </cell>
        </row>
        <row r="2033">
          <cell r="A2033" t="str">
            <v>72.55.01.02</v>
          </cell>
          <cell r="B2033" t="str">
            <v xml:space="preserve">VIBRO ACAB.CONCRETO 200M3/H COND. B                                            </v>
          </cell>
          <cell r="C2033" t="str">
            <v>hora</v>
          </cell>
          <cell r="D2033">
            <v>1052.79</v>
          </cell>
        </row>
        <row r="2034">
          <cell r="A2034" t="str">
            <v>72.55.01.03</v>
          </cell>
          <cell r="B2034" t="str">
            <v xml:space="preserve">VIBRO ACAB.CONCRETO 200M3/H COND. C                                            </v>
          </cell>
          <cell r="C2034" t="str">
            <v>hora</v>
          </cell>
          <cell r="D2034">
            <v>1280.27</v>
          </cell>
        </row>
        <row r="2035">
          <cell r="A2035" t="str">
            <v>72.55.01.04</v>
          </cell>
          <cell r="B2035" t="str">
            <v xml:space="preserve">VIBRO ACAB.CONCRETO 200M3/H COND. D                                            </v>
          </cell>
          <cell r="C2035" t="str">
            <v>hora</v>
          </cell>
          <cell r="D2035">
            <v>1408.23</v>
          </cell>
        </row>
        <row r="2036">
          <cell r="A2036" t="str">
            <v>72.56.01.01</v>
          </cell>
          <cell r="B2036" t="str">
            <v xml:space="preserve">SERRA PARA PAVIMENTO 8HP COND. A                                               </v>
          </cell>
          <cell r="C2036" t="str">
            <v>hora</v>
          </cell>
          <cell r="D2036">
            <v>29.27</v>
          </cell>
        </row>
        <row r="2037">
          <cell r="A2037" t="str">
            <v>72.56.01.02</v>
          </cell>
          <cell r="B2037" t="str">
            <v xml:space="preserve">SERRA PARA PAVIMENTO 8HP COND. B                                               </v>
          </cell>
          <cell r="C2037" t="str">
            <v>hora</v>
          </cell>
          <cell r="D2037">
            <v>2.82</v>
          </cell>
        </row>
        <row r="2038">
          <cell r="A2038" t="str">
            <v>72.56.01.03</v>
          </cell>
          <cell r="B2038" t="str">
            <v xml:space="preserve">SERRA PARA PAVIMENTO 8HP COND. C                                               </v>
          </cell>
          <cell r="C2038" t="str">
            <v>hora</v>
          </cell>
          <cell r="D2038">
            <v>7.51</v>
          </cell>
        </row>
        <row r="2039">
          <cell r="A2039" t="str">
            <v>72.56.01.04</v>
          </cell>
          <cell r="B2039" t="str">
            <v xml:space="preserve">SERRA PARA PAVIMENTO 8HP COND. D                                               </v>
          </cell>
          <cell r="C2039" t="str">
            <v>hora</v>
          </cell>
          <cell r="D2039">
            <v>35.479999999999997</v>
          </cell>
        </row>
        <row r="2040">
          <cell r="A2040" t="str">
            <v>72.56.03.01</v>
          </cell>
          <cell r="B2040" t="str">
            <v xml:space="preserve">SERRA PARA PAVIMENTO 9HP COND. A                                               </v>
          </cell>
          <cell r="C2040" t="str">
            <v>hora</v>
          </cell>
          <cell r="D2040">
            <v>27.97</v>
          </cell>
        </row>
        <row r="2041">
          <cell r="A2041" t="str">
            <v>72.56.03.02</v>
          </cell>
          <cell r="B2041" t="str">
            <v xml:space="preserve">SERRA PARA PAVIMENTO 9HP COND. B                                               </v>
          </cell>
          <cell r="C2041" t="str">
            <v>hora</v>
          </cell>
          <cell r="D2041">
            <v>6.21</v>
          </cell>
        </row>
        <row r="2042">
          <cell r="A2042" t="str">
            <v>72.56.03.03</v>
          </cell>
          <cell r="B2042" t="str">
            <v xml:space="preserve">SERRA PARA PAVIMENTO 9HP COND. C                                               </v>
          </cell>
          <cell r="C2042" t="str">
            <v>hora</v>
          </cell>
          <cell r="D2042">
            <v>5.28</v>
          </cell>
        </row>
        <row r="2043">
          <cell r="A2043" t="str">
            <v>72.56.03.04</v>
          </cell>
          <cell r="B2043" t="str">
            <v xml:space="preserve">SERRA PARA PAVIMENTO 9HP COND. D                                               </v>
          </cell>
          <cell r="C2043" t="str">
            <v>hora</v>
          </cell>
          <cell r="D2043">
            <v>33.24</v>
          </cell>
        </row>
        <row r="2044">
          <cell r="A2044" t="str">
            <v>72.57.01.01</v>
          </cell>
          <cell r="B2044" t="str">
            <v xml:space="preserve">SELADORA A FRIO 15HP COND. A                                                   </v>
          </cell>
          <cell r="C2044" t="str">
            <v>hora</v>
          </cell>
          <cell r="D2044">
            <v>53.12</v>
          </cell>
        </row>
        <row r="2045">
          <cell r="A2045" t="str">
            <v>72.57.01.02</v>
          </cell>
          <cell r="B2045" t="str">
            <v xml:space="preserve">SELADORA A FRIO 15HP COND. B                                                   </v>
          </cell>
          <cell r="C2045" t="str">
            <v>hora</v>
          </cell>
          <cell r="D2045">
            <v>48.57</v>
          </cell>
        </row>
        <row r="2046">
          <cell r="A2046" t="str">
            <v>72.57.01.03</v>
          </cell>
          <cell r="B2046" t="str">
            <v xml:space="preserve">SELADORA A FRIO 15HP COND. C                                                   </v>
          </cell>
          <cell r="C2046" t="str">
            <v>hora</v>
          </cell>
          <cell r="D2046">
            <v>57.36</v>
          </cell>
        </row>
        <row r="2047">
          <cell r="A2047" t="str">
            <v>72.57.01.04</v>
          </cell>
          <cell r="B2047" t="str">
            <v xml:space="preserve">SELADORA A FRIO 15HP COND. D                                                   </v>
          </cell>
          <cell r="C2047" t="str">
            <v>hora</v>
          </cell>
          <cell r="D2047">
            <v>85.33</v>
          </cell>
        </row>
        <row r="2048">
          <cell r="A2048" t="str">
            <v>72.58.01.01</v>
          </cell>
          <cell r="B2048" t="str">
            <v xml:space="preserve">UNIDADE APLIC.EXTRUSAO COND. A                                                 </v>
          </cell>
          <cell r="C2048" t="str">
            <v>hora</v>
          </cell>
          <cell r="D2048">
            <v>201.18</v>
          </cell>
        </row>
        <row r="2049">
          <cell r="A2049" t="str">
            <v>72.58.01.02</v>
          </cell>
          <cell r="B2049" t="str">
            <v xml:space="preserve">UNIDADE APLIC.EXTRUSAO COND. B                                                 </v>
          </cell>
          <cell r="C2049" t="str">
            <v>hora</v>
          </cell>
          <cell r="D2049">
            <v>21.91</v>
          </cell>
        </row>
        <row r="2050">
          <cell r="A2050" t="str">
            <v>72.58.01.03</v>
          </cell>
          <cell r="B2050" t="str">
            <v xml:space="preserve">UNIDADE APLIC.EXTRUSAO COND. C                                                 </v>
          </cell>
          <cell r="C2050" t="str">
            <v>hora</v>
          </cell>
          <cell r="D2050">
            <v>284.69</v>
          </cell>
        </row>
        <row r="2051">
          <cell r="A2051" t="str">
            <v>72.58.01.04</v>
          </cell>
          <cell r="B2051" t="str">
            <v xml:space="preserve">UNIDADE APLIC.EXTRUSAO COND. D                                                 </v>
          </cell>
          <cell r="C2051" t="str">
            <v>hora</v>
          </cell>
          <cell r="D2051">
            <v>475.21</v>
          </cell>
        </row>
        <row r="2052">
          <cell r="A2052" t="str">
            <v>72.58.02.01</v>
          </cell>
          <cell r="B2052" t="str">
            <v xml:space="preserve">UNIDADE APLIC.TINTA ELAST.A FRIO COND.A                                        </v>
          </cell>
          <cell r="C2052" t="str">
            <v>hora</v>
          </cell>
          <cell r="D2052">
            <v>128.71</v>
          </cell>
        </row>
        <row r="2053">
          <cell r="A2053" t="str">
            <v>72.58.02.02</v>
          </cell>
          <cell r="B2053" t="str">
            <v xml:space="preserve">UNIDADE APLIC.TINTA ELAST.A FRIO COND.B                                        </v>
          </cell>
          <cell r="C2053" t="str">
            <v>hora</v>
          </cell>
          <cell r="D2053">
            <v>1.54</v>
          </cell>
        </row>
        <row r="2054">
          <cell r="A2054" t="str">
            <v>72.58.02.03</v>
          </cell>
          <cell r="B2054" t="str">
            <v xml:space="preserve">UNIDADE APLIC.TINTA ELAST.A FRIO COND.C                                        </v>
          </cell>
          <cell r="C2054" t="str">
            <v>hora</v>
          </cell>
          <cell r="D2054">
            <v>114</v>
          </cell>
        </row>
        <row r="2055">
          <cell r="A2055" t="str">
            <v>72.58.02.04</v>
          </cell>
          <cell r="B2055" t="str">
            <v xml:space="preserve">UNIDADE APLIC.TINTA ELAST.A FRIO COND.D                                        </v>
          </cell>
          <cell r="C2055" t="str">
            <v>hora</v>
          </cell>
          <cell r="D2055">
            <v>241.97</v>
          </cell>
        </row>
        <row r="2056">
          <cell r="A2056" t="str">
            <v>72.58.03.01</v>
          </cell>
          <cell r="B2056" t="str">
            <v xml:space="preserve">UNIDADE FUSORA COND. A                                                         </v>
          </cell>
          <cell r="C2056" t="str">
            <v>hora</v>
          </cell>
          <cell r="D2056">
            <v>244.65</v>
          </cell>
        </row>
        <row r="2057">
          <cell r="A2057" t="str">
            <v>72.58.03.02</v>
          </cell>
          <cell r="B2057" t="str">
            <v xml:space="preserve">UNIDADE FUSORA COND. B                                                         </v>
          </cell>
          <cell r="C2057" t="str">
            <v>hora</v>
          </cell>
          <cell r="D2057">
            <v>46.96</v>
          </cell>
        </row>
        <row r="2058">
          <cell r="A2058" t="str">
            <v>72.58.03.03</v>
          </cell>
          <cell r="B2058" t="str">
            <v xml:space="preserve">UNIDADE FUSORA COND. C                                                         </v>
          </cell>
          <cell r="C2058" t="str">
            <v>hora</v>
          </cell>
          <cell r="D2058">
            <v>274.45</v>
          </cell>
        </row>
        <row r="2059">
          <cell r="A2059" t="str">
            <v>72.58.03.04</v>
          </cell>
          <cell r="B2059" t="str">
            <v xml:space="preserve">UNIDADE FUSORA COND. D                                                         </v>
          </cell>
          <cell r="C2059" t="str">
            <v>hora</v>
          </cell>
          <cell r="D2059">
            <v>496.25</v>
          </cell>
        </row>
        <row r="2060">
          <cell r="A2060" t="str">
            <v>72.58.04.01</v>
          </cell>
          <cell r="B2060" t="str">
            <v xml:space="preserve">UNIDADE APLIC.HOT-SPRAY COND. A                                                </v>
          </cell>
          <cell r="C2060" t="str">
            <v>hora</v>
          </cell>
          <cell r="D2060">
            <v>268.42</v>
          </cell>
        </row>
        <row r="2061">
          <cell r="A2061" t="str">
            <v>72.58.04.02</v>
          </cell>
          <cell r="B2061" t="str">
            <v xml:space="preserve">UNIDADE APLIC.HOT-SPRAY COND. B                                                </v>
          </cell>
          <cell r="C2061" t="str">
            <v>hora</v>
          </cell>
          <cell r="D2061">
            <v>288.60000000000002</v>
          </cell>
        </row>
        <row r="2062">
          <cell r="A2062" t="str">
            <v>72.58.04.03</v>
          </cell>
          <cell r="B2062" t="str">
            <v xml:space="preserve">UNIDADE APLIC.HOT-SPRAY COND. C                                                </v>
          </cell>
          <cell r="C2062" t="str">
            <v>hora</v>
          </cell>
          <cell r="D2062">
            <v>600.71</v>
          </cell>
        </row>
        <row r="2063">
          <cell r="A2063" t="str">
            <v>72.58.04.04</v>
          </cell>
          <cell r="B2063" t="str">
            <v xml:space="preserve">UNIDADE APLIC.HOT-SPRAY COND. D                                                </v>
          </cell>
          <cell r="C2063" t="str">
            <v>hora</v>
          </cell>
          <cell r="D2063">
            <v>728.68</v>
          </cell>
        </row>
        <row r="2064">
          <cell r="A2064" t="str">
            <v>72.58.05.01</v>
          </cell>
          <cell r="B2064" t="str">
            <v xml:space="preserve">UNID.APLIC.TINTA (HOFFMAN OU SIMILAR)C-A                                       </v>
          </cell>
          <cell r="C2064" t="str">
            <v>hora</v>
          </cell>
          <cell r="D2064">
            <v>129.01</v>
          </cell>
        </row>
        <row r="2065">
          <cell r="A2065" t="str">
            <v>72.58.05.02</v>
          </cell>
          <cell r="B2065" t="str">
            <v xml:space="preserve">UNID.APLIC.TINTA (HOFFMAN OU SIMILAR)C-B                                       </v>
          </cell>
          <cell r="C2065" t="str">
            <v>hora</v>
          </cell>
          <cell r="D2065">
            <v>2.15</v>
          </cell>
        </row>
        <row r="2066">
          <cell r="A2066" t="str">
            <v>72.58.05.03</v>
          </cell>
          <cell r="B2066" t="str">
            <v xml:space="preserve">UNID.APLIC.TINTA (HOFFMAN OU SIMILAR)C-C                                       </v>
          </cell>
          <cell r="C2066" t="str">
            <v>hora</v>
          </cell>
          <cell r="D2066">
            <v>114.48</v>
          </cell>
        </row>
        <row r="2067">
          <cell r="A2067" t="str">
            <v>72.58.05.04</v>
          </cell>
          <cell r="B2067" t="str">
            <v xml:space="preserve">UNID.APLIC.TINTA (HOFFMAN OU SIMILAR)C-D                                       </v>
          </cell>
          <cell r="C2067" t="str">
            <v>hora</v>
          </cell>
          <cell r="D2067">
            <v>242.44</v>
          </cell>
        </row>
        <row r="2068">
          <cell r="A2068" t="str">
            <v>72.59.01.01</v>
          </cell>
          <cell r="B2068" t="str">
            <v xml:space="preserve">SILO P/ESTOC.CIMENTO 30T COND. A                                               </v>
          </cell>
          <cell r="C2068" t="str">
            <v>hora</v>
          </cell>
          <cell r="D2068">
            <v>8.94</v>
          </cell>
        </row>
        <row r="2069">
          <cell r="A2069" t="str">
            <v>72.59.01.02</v>
          </cell>
          <cell r="B2069" t="str">
            <v xml:space="preserve">SILO P/ESTOC.CIMENTO 30T COND. B                                               </v>
          </cell>
          <cell r="C2069" t="str">
            <v>hora</v>
          </cell>
          <cell r="D2069">
            <v>10.46</v>
          </cell>
        </row>
        <row r="2070">
          <cell r="A2070" t="str">
            <v>72.59.01.03</v>
          </cell>
          <cell r="B2070" t="str">
            <v xml:space="preserve">SILO P/ESTOC.CIMENTO 30T COND. C                                               </v>
          </cell>
          <cell r="C2070" t="str">
            <v>hora</v>
          </cell>
          <cell r="D2070">
            <v>10.46</v>
          </cell>
        </row>
        <row r="2071">
          <cell r="A2071" t="str">
            <v>72.59.01.04</v>
          </cell>
          <cell r="B2071" t="str">
            <v xml:space="preserve">SILO P/ESTOC.CIMENTO 30T COND. D                                               </v>
          </cell>
          <cell r="C2071" t="str">
            <v>hora</v>
          </cell>
          <cell r="D2071">
            <v>10.46</v>
          </cell>
        </row>
        <row r="2072">
          <cell r="A2072" t="str">
            <v>72.59.02.01</v>
          </cell>
          <cell r="B2072" t="str">
            <v xml:space="preserve">SILO P/ESTOC.MASSA ASF.35TON COND. A                                           </v>
          </cell>
          <cell r="C2072" t="str">
            <v>hora</v>
          </cell>
          <cell r="D2072">
            <v>3.01</v>
          </cell>
        </row>
        <row r="2073">
          <cell r="A2073" t="str">
            <v>72.59.02.02</v>
          </cell>
          <cell r="B2073" t="str">
            <v xml:space="preserve">SILO P/ESTOC.MASSA ASF.35TON COND. B                                           </v>
          </cell>
          <cell r="C2073" t="str">
            <v>hora</v>
          </cell>
          <cell r="D2073">
            <v>3.53</v>
          </cell>
        </row>
        <row r="2074">
          <cell r="A2074" t="str">
            <v>72.59.02.03</v>
          </cell>
          <cell r="B2074" t="str">
            <v xml:space="preserve">SILO P/ESTOC.MASSA ASF.35TON COND. C                                           </v>
          </cell>
          <cell r="C2074" t="str">
            <v>hora</v>
          </cell>
          <cell r="D2074">
            <v>3.53</v>
          </cell>
        </row>
        <row r="2075">
          <cell r="A2075" t="str">
            <v>72.59.02.04</v>
          </cell>
          <cell r="B2075" t="str">
            <v xml:space="preserve">SILO P/ESTOC.MASSA ASF.35TON COND. D                                           </v>
          </cell>
          <cell r="C2075" t="str">
            <v>hora</v>
          </cell>
          <cell r="D2075">
            <v>3.53</v>
          </cell>
        </row>
        <row r="2076">
          <cell r="A2076" t="str">
            <v>72.61.01.01</v>
          </cell>
          <cell r="B2076" t="str">
            <v xml:space="preserve">VASSOURA MEC. REBOCAVEL COND. A                                                </v>
          </cell>
          <cell r="C2076" t="str">
            <v>hora</v>
          </cell>
          <cell r="D2076">
            <v>4.7699999999999996</v>
          </cell>
        </row>
        <row r="2077">
          <cell r="A2077" t="str">
            <v>72.61.01.02</v>
          </cell>
          <cell r="B2077" t="str">
            <v xml:space="preserve">VASSOURA MEC. REBOCAVEL COND. B                                                </v>
          </cell>
          <cell r="C2077" t="str">
            <v>hora</v>
          </cell>
          <cell r="D2077">
            <v>5.59</v>
          </cell>
        </row>
        <row r="2078">
          <cell r="A2078" t="str">
            <v>72.61.01.03</v>
          </cell>
          <cell r="B2078" t="str">
            <v xml:space="preserve">VASSOURA MEC. REBOCAVEL COND. C                                                </v>
          </cell>
          <cell r="C2078" t="str">
            <v>hora</v>
          </cell>
          <cell r="D2078">
            <v>97.34</v>
          </cell>
        </row>
        <row r="2079">
          <cell r="A2079" t="str">
            <v>72.61.01.04</v>
          </cell>
          <cell r="B2079" t="str">
            <v xml:space="preserve">VASSOURA MEC. REBOCAVEL COND. D                                                </v>
          </cell>
          <cell r="C2079" t="str">
            <v>hora</v>
          </cell>
          <cell r="D2079">
            <v>97.34</v>
          </cell>
        </row>
        <row r="2080">
          <cell r="A2080" t="str">
            <v>72.63.01.01</v>
          </cell>
          <cell r="B2080" t="str">
            <v xml:space="preserve">MAQUINA DE JATO COND. A                                                        </v>
          </cell>
          <cell r="C2080" t="str">
            <v>hora</v>
          </cell>
          <cell r="D2080">
            <v>31.21</v>
          </cell>
        </row>
        <row r="2081">
          <cell r="A2081" t="str">
            <v>72.63.01.02</v>
          </cell>
          <cell r="B2081" t="str">
            <v xml:space="preserve">MAQUINA DE JATO COND. B                                                        </v>
          </cell>
          <cell r="C2081" t="str">
            <v>hora</v>
          </cell>
          <cell r="D2081">
            <v>6.26</v>
          </cell>
        </row>
        <row r="2082">
          <cell r="A2082" t="str">
            <v>72.63.01.03</v>
          </cell>
          <cell r="B2082" t="str">
            <v xml:space="preserve">MAQUINA DE JATO COND. C                                                        </v>
          </cell>
          <cell r="C2082" t="str">
            <v>hora</v>
          </cell>
          <cell r="D2082">
            <v>15.74</v>
          </cell>
        </row>
        <row r="2083">
          <cell r="A2083" t="str">
            <v>72.63.01.04</v>
          </cell>
          <cell r="B2083" t="str">
            <v xml:space="preserve">MAQUINA DE JATO COND. D                                                        </v>
          </cell>
          <cell r="C2083" t="str">
            <v>hora</v>
          </cell>
          <cell r="D2083">
            <v>43.71</v>
          </cell>
        </row>
        <row r="2084">
          <cell r="A2084" t="str">
            <v>72.72.01.01</v>
          </cell>
          <cell r="B2084" t="str">
            <v xml:space="preserve">CALDEIRA GERADORA DE VAPOR HORIZONTAL PRESSURIZADA                             </v>
          </cell>
          <cell r="C2084" t="str">
            <v>hora</v>
          </cell>
          <cell r="D2084">
            <v>138.72999999999999</v>
          </cell>
        </row>
        <row r="2085">
          <cell r="A2085" t="str">
            <v>72.72.01.02</v>
          </cell>
          <cell r="B2085" t="str">
            <v xml:space="preserve">CALDEIRA GERADORA DE VAPOR HORIZONTAL PRESSURIZADA                             </v>
          </cell>
          <cell r="C2085" t="str">
            <v>hora</v>
          </cell>
          <cell r="D2085">
            <v>6</v>
          </cell>
        </row>
        <row r="2086">
          <cell r="A2086" t="str">
            <v>72.72.01.03</v>
          </cell>
          <cell r="B2086" t="str">
            <v xml:space="preserve">CALDEIRA GERADORA DE VAPOR HORIZONTAL PRESSURIZADA                             </v>
          </cell>
          <cell r="C2086" t="str">
            <v>hora</v>
          </cell>
          <cell r="D2086">
            <v>309.75</v>
          </cell>
        </row>
        <row r="2087">
          <cell r="A2087" t="str">
            <v>72.72.01.04</v>
          </cell>
          <cell r="B2087" t="str">
            <v xml:space="preserve">CALDEIRA GERADORA DE VAPOR HORIZONTAL PRESSURIZADA                             </v>
          </cell>
          <cell r="C2087" t="str">
            <v>hora</v>
          </cell>
          <cell r="D2087">
            <v>442.55</v>
          </cell>
        </row>
      </sheetData>
      <sheetData sheetId="13">
        <row r="2">
          <cell r="A2" t="str">
            <v>Composição Sintética de Serviços-Padrão por Custo Unitário com BDI 17% - Alfabética</v>
          </cell>
        </row>
        <row r="5">
          <cell r="A5" t="str">
            <v>Data Base: AGOSTO/23</v>
          </cell>
        </row>
        <row r="7">
          <cell r="A7" t="str">
            <v>Serviço</v>
          </cell>
          <cell r="B7" t="str">
            <v>Descrição do Serviço</v>
          </cell>
          <cell r="C7" t="str">
            <v>Unid.</v>
          </cell>
          <cell r="D7" t="str">
            <v>R$ Unit.</v>
          </cell>
        </row>
        <row r="8">
          <cell r="D8" t="str">
            <v>COM BDI</v>
          </cell>
        </row>
        <row r="9">
          <cell r="A9" t="str">
            <v>003247</v>
          </cell>
          <cell r="B9" t="str">
            <v>ABRIGO ALVENARIA PARA ENTRADA DE ENERGIA 2.40X1.90M</v>
          </cell>
          <cell r="C9" t="str">
            <v>UN</v>
          </cell>
          <cell r="D9">
            <v>8092.02</v>
          </cell>
        </row>
        <row r="10">
          <cell r="A10" t="str">
            <v>003847</v>
          </cell>
          <cell r="B10" t="str">
            <v>ABRIGO DE GAS PARA 2 BOTIJOES DE 13KG</v>
          </cell>
          <cell r="C10" t="str">
            <v>UN</v>
          </cell>
          <cell r="D10">
            <v>1964.61</v>
          </cell>
        </row>
        <row r="11">
          <cell r="A11" t="str">
            <v>004012</v>
          </cell>
          <cell r="B11" t="str">
            <v>ABRIGO DE GAS PARA 2 CILINDROS</v>
          </cell>
          <cell r="C11" t="str">
            <v>UN</v>
          </cell>
          <cell r="D11">
            <v>4976.38</v>
          </cell>
        </row>
        <row r="12">
          <cell r="A12" t="str">
            <v>003248</v>
          </cell>
          <cell r="B12" t="str">
            <v>ABRIGO DE GAS PARA 4 BOTIJOES DE 13KG</v>
          </cell>
          <cell r="C12" t="str">
            <v>UN</v>
          </cell>
          <cell r="D12">
            <v>5159.1400000000003</v>
          </cell>
        </row>
        <row r="13">
          <cell r="A13" t="str">
            <v>003151</v>
          </cell>
          <cell r="B13" t="str">
            <v>ABRIGO DE GAS/HIDROMETRO (SR-23 SBC K/SR-23B-01) PARA RECUO=4.0M</v>
          </cell>
          <cell r="C13" t="str">
            <v>UN</v>
          </cell>
          <cell r="D13">
            <v>3896.52</v>
          </cell>
        </row>
        <row r="14">
          <cell r="A14" t="str">
            <v>003558</v>
          </cell>
          <cell r="B14" t="str">
            <v>ABRIGO EM ALVENARIA DE BLOCOS DE CONCRETO 80X190X50CM COM PORTAS</v>
          </cell>
          <cell r="C14" t="str">
            <v>UN</v>
          </cell>
          <cell r="D14">
            <v>2083.81</v>
          </cell>
        </row>
        <row r="15">
          <cell r="A15" t="str">
            <v>003824</v>
          </cell>
          <cell r="B15" t="str">
            <v>ABRIGO PARA 2 BOTIJOES DE GAS 13KG COM TAMPO DE ARDOSIA</v>
          </cell>
          <cell r="C15" t="str">
            <v>UN</v>
          </cell>
          <cell r="D15">
            <v>2122.56</v>
          </cell>
        </row>
        <row r="16">
          <cell r="A16" t="str">
            <v>155606</v>
          </cell>
          <cell r="B16" t="str">
            <v>ABRIGO PARA HIDRANTE EM CH.EMBUTIR 75X45X17CM COM CESTA</v>
          </cell>
          <cell r="C16" t="str">
            <v>UN</v>
          </cell>
          <cell r="D16">
            <v>491.61</v>
          </cell>
        </row>
        <row r="17">
          <cell r="A17" t="str">
            <v>003251</v>
          </cell>
          <cell r="B17" t="str">
            <v>ABRIGO PARA HIDROMETRO 200X140CM COM PORTINHOLA E  LAJES DE PISO E DE COBERTURA</v>
          </cell>
          <cell r="C17" t="str">
            <v>UN</v>
          </cell>
          <cell r="D17">
            <v>4199.4799999999996</v>
          </cell>
        </row>
        <row r="18">
          <cell r="A18" t="str">
            <v>155722</v>
          </cell>
          <cell r="B18" t="str">
            <v>ABRIGO PARA HIDROMETRO 200X90X40CM COM PORTAS EM ALUMINIO</v>
          </cell>
          <cell r="C18" t="str">
            <v>UN</v>
          </cell>
          <cell r="D18">
            <v>2839.52</v>
          </cell>
        </row>
        <row r="19">
          <cell r="A19" t="str">
            <v>151060</v>
          </cell>
          <cell r="B19" t="str">
            <v>ABRIGO PARA HIDROMETRO 49X45X23CM</v>
          </cell>
          <cell r="C19" t="str">
            <v>UN</v>
          </cell>
          <cell r="D19">
            <v>135.13999999999999</v>
          </cell>
        </row>
        <row r="20">
          <cell r="A20" t="str">
            <v>003200</v>
          </cell>
          <cell r="B20" t="str">
            <v>ABRIGO PARA HIDROMETRO 85X65X30CM COM PORTINHOLA E LAJES DE COB.E PISO EM ALV.DE BL.E=9CM</v>
          </cell>
          <cell r="C20" t="str">
            <v>UN</v>
          </cell>
          <cell r="D20">
            <v>852.46</v>
          </cell>
        </row>
        <row r="21">
          <cell r="A21" t="str">
            <v>003563</v>
          </cell>
          <cell r="B21" t="str">
            <v>ABRIGO PARA SECCIONADORA EM ALVENARIA DE BLOCOS DE CONCRETO 1.90X0.90X0.45CM COM PORTAS</v>
          </cell>
          <cell r="C21" t="str">
            <v>UN</v>
          </cell>
          <cell r="D21">
            <v>2083.81</v>
          </cell>
        </row>
        <row r="22">
          <cell r="A22" t="str">
            <v>003168</v>
          </cell>
          <cell r="B22" t="str">
            <v>ACABAMENTO DE SUPERFICIE DE CONCRETO COM DESEMPENADEIRA MEC. ELETRICA</v>
          </cell>
          <cell r="C22" t="str">
            <v>M2</v>
          </cell>
          <cell r="D22">
            <v>0.26</v>
          </cell>
        </row>
        <row r="23">
          <cell r="A23" t="str">
            <v>155977</v>
          </cell>
          <cell r="B23" t="str">
            <v>ADAPTADOR  DE POLIPROPILENO DE COMPRESSAO 20MM X 3/4"</v>
          </cell>
          <cell r="C23" t="str">
            <v>UN</v>
          </cell>
          <cell r="D23">
            <v>16.260000000000002</v>
          </cell>
        </row>
        <row r="24">
          <cell r="A24" t="str">
            <v>155680</v>
          </cell>
          <cell r="B24" t="str">
            <v>ADAPTADOR PARA AGUA QUENTE CROMADO 1/2" COM HASTE LONGA, SUPORTE PARA HASTE, VOLANTE E 3 DERIVACOES (AF, AQ E TUBO DE LIGACAO DO CHUVEIRO) - AF/AQ</v>
          </cell>
          <cell r="C24" t="str">
            <v>UN</v>
          </cell>
          <cell r="D24">
            <v>166.16</v>
          </cell>
        </row>
        <row r="25">
          <cell r="A25" t="str">
            <v>155598</v>
          </cell>
          <cell r="B25" t="str">
            <v>ADAPTADOR PARA MANGUEIRA LATAO STORZ 2 1/2"</v>
          </cell>
          <cell r="C25" t="str">
            <v>UN</v>
          </cell>
          <cell r="D25">
            <v>124.1</v>
          </cell>
        </row>
        <row r="26">
          <cell r="A26" t="str">
            <v>155564</v>
          </cell>
          <cell r="B26" t="str">
            <v>ADAPTADOR PVC COM FLANGES E ANEL 25X3/4" - AF</v>
          </cell>
          <cell r="C26" t="str">
            <v>UN</v>
          </cell>
          <cell r="D26">
            <v>29.04</v>
          </cell>
        </row>
        <row r="27">
          <cell r="A27" t="str">
            <v>155565</v>
          </cell>
          <cell r="B27" t="str">
            <v>ADAPTADOR PVC COM FLANGES E ANEL 32X1" - AF</v>
          </cell>
          <cell r="C27" t="str">
            <v>UN</v>
          </cell>
          <cell r="D27">
            <v>42.72</v>
          </cell>
        </row>
        <row r="28">
          <cell r="A28" t="str">
            <v>150790</v>
          </cell>
          <cell r="B28" t="str">
            <v>ADAPTADOR PVC CURTO 25X3/4" - AF</v>
          </cell>
          <cell r="C28" t="str">
            <v>UN</v>
          </cell>
          <cell r="D28">
            <v>12.65</v>
          </cell>
        </row>
        <row r="29">
          <cell r="A29" t="str">
            <v>150800</v>
          </cell>
          <cell r="B29" t="str">
            <v>ADAPTADOR PVC CURTO 32X1" - AF</v>
          </cell>
          <cell r="C29" t="str">
            <v>UN</v>
          </cell>
          <cell r="D29">
            <v>14.98</v>
          </cell>
        </row>
        <row r="30">
          <cell r="A30" t="str">
            <v>153120</v>
          </cell>
          <cell r="B30" t="str">
            <v>ADAPTADOR PVC CURTO 40X1 1/4" - AF</v>
          </cell>
          <cell r="C30" t="str">
            <v>UN</v>
          </cell>
          <cell r="D30">
            <v>24.04</v>
          </cell>
        </row>
        <row r="31">
          <cell r="A31" t="str">
            <v>152830</v>
          </cell>
          <cell r="B31" t="str">
            <v>ADAPTADOR PVC CURTO 50X1 1/2" - AF</v>
          </cell>
          <cell r="C31" t="str">
            <v>UN</v>
          </cell>
          <cell r="D31">
            <v>26.04</v>
          </cell>
        </row>
        <row r="32">
          <cell r="A32" t="str">
            <v>153100</v>
          </cell>
          <cell r="B32" t="str">
            <v>ADAPTADOR PVC CURTO 75X2 1/2" - AF</v>
          </cell>
          <cell r="C32" t="str">
            <v>UN</v>
          </cell>
          <cell r="D32">
            <v>55.39</v>
          </cell>
        </row>
        <row r="33">
          <cell r="A33" t="str">
            <v>155538</v>
          </cell>
          <cell r="B33" t="str">
            <v>ADAPTADOR PVC CURTO 85X3" - AF</v>
          </cell>
          <cell r="C33" t="str">
            <v>UN</v>
          </cell>
          <cell r="D33">
            <v>70</v>
          </cell>
        </row>
        <row r="34">
          <cell r="A34" t="str">
            <v>150810</v>
          </cell>
          <cell r="B34" t="str">
            <v>ADAPTADOR PVC LONGO COM FLANGES 25X3/4" - AF</v>
          </cell>
          <cell r="C34" t="str">
            <v>UN</v>
          </cell>
          <cell r="D34">
            <v>38.46</v>
          </cell>
        </row>
        <row r="35">
          <cell r="A35" t="str">
            <v>150820</v>
          </cell>
          <cell r="B35" t="str">
            <v>ADAPTADOR PVC LONGO COM FLANGES 32X1" - AF</v>
          </cell>
          <cell r="C35" t="str">
            <v>UN</v>
          </cell>
          <cell r="D35">
            <v>37.24</v>
          </cell>
        </row>
        <row r="36">
          <cell r="A36" t="str">
            <v>155271</v>
          </cell>
          <cell r="B36" t="str">
            <v>ADAPTADOR PVC LONGO COM FLANGES 40X1 1/4" - AF</v>
          </cell>
          <cell r="C36" t="str">
            <v>UN</v>
          </cell>
          <cell r="D36">
            <v>64.81</v>
          </cell>
        </row>
        <row r="37">
          <cell r="A37" t="str">
            <v>152860</v>
          </cell>
          <cell r="B37" t="str">
            <v>ADAPTADOR PVC LONGO COM FLANGES 50X1 1/2" - AF</v>
          </cell>
          <cell r="C37" t="str">
            <v>UN</v>
          </cell>
          <cell r="D37">
            <v>57.49</v>
          </cell>
        </row>
        <row r="38">
          <cell r="A38" t="str">
            <v>153080</v>
          </cell>
          <cell r="B38" t="str">
            <v>ADAPTADOR PVC LONGO COM FLANGES 60X2" - AF</v>
          </cell>
          <cell r="C38" t="str">
            <v>UN</v>
          </cell>
          <cell r="D38">
            <v>78.27</v>
          </cell>
        </row>
        <row r="39">
          <cell r="A39" t="str">
            <v>153110</v>
          </cell>
          <cell r="B39" t="str">
            <v>ADAPTADOR PVC LONGO COM FLANGES 75X2 1/2" - AF</v>
          </cell>
          <cell r="C39" t="str">
            <v>UN</v>
          </cell>
          <cell r="D39">
            <v>305.85000000000002</v>
          </cell>
        </row>
        <row r="40">
          <cell r="A40" t="str">
            <v>155539</v>
          </cell>
          <cell r="B40" t="str">
            <v>ADAPTADOR PVC LONGO COM FLANGES 85X3" - AF</v>
          </cell>
          <cell r="C40" t="str">
            <v>UN</v>
          </cell>
          <cell r="D40">
            <v>415.36</v>
          </cell>
        </row>
        <row r="41">
          <cell r="A41" t="str">
            <v>152260</v>
          </cell>
          <cell r="B41" t="str">
            <v>ADAPTADOR PVC PARA VALVULA 40MM - ESG</v>
          </cell>
          <cell r="C41" t="str">
            <v>UN</v>
          </cell>
          <cell r="D41">
            <v>20.51</v>
          </cell>
        </row>
        <row r="42">
          <cell r="A42" t="str">
            <v>003167</v>
          </cell>
          <cell r="B42" t="str">
            <v>ADENSAMENTO E REGULARIZACAO DE SUPERFICIE DE CONCRETO C/REGUA VIBRATORIA SIMPLES ELETR.(PROF.ATE 15CM)</v>
          </cell>
          <cell r="C42" t="str">
            <v>M2</v>
          </cell>
          <cell r="D42">
            <v>2.2200000000000002</v>
          </cell>
        </row>
        <row r="43">
          <cell r="A43" t="str">
            <v>000014</v>
          </cell>
          <cell r="B43" t="str">
            <v>AJUDANTE DE TOPOGRAFO</v>
          </cell>
          <cell r="C43" t="str">
            <v>H</v>
          </cell>
          <cell r="D43">
            <v>23.82</v>
          </cell>
        </row>
        <row r="44">
          <cell r="A44" t="str">
            <v>000001</v>
          </cell>
          <cell r="B44" t="str">
            <v>AJUDANTE GERAL</v>
          </cell>
          <cell r="C44" t="str">
            <v>H</v>
          </cell>
          <cell r="D44">
            <v>23.82</v>
          </cell>
        </row>
        <row r="45">
          <cell r="A45" t="str">
            <v>003658</v>
          </cell>
          <cell r="B45" t="str">
            <v>ALCAPAO 110X110CM INCLUSIVE PINTURA</v>
          </cell>
          <cell r="C45" t="str">
            <v>UN</v>
          </cell>
          <cell r="D45">
            <v>1529.89</v>
          </cell>
        </row>
        <row r="46">
          <cell r="A46" t="str">
            <v>003740</v>
          </cell>
          <cell r="B46" t="str">
            <v>ALCAPAO 60X100CM PORTINHOLA INCLUSIVE PINTURA</v>
          </cell>
          <cell r="C46" t="str">
            <v>UN</v>
          </cell>
          <cell r="D46">
            <v>580.13</v>
          </cell>
        </row>
        <row r="47">
          <cell r="A47" t="str">
            <v>003158</v>
          </cell>
          <cell r="B47" t="str">
            <v>ALCAPAO 60X60CM INCLUSIVE PINTURA</v>
          </cell>
          <cell r="C47" t="str">
            <v>UN</v>
          </cell>
          <cell r="D47">
            <v>447.15</v>
          </cell>
        </row>
        <row r="48">
          <cell r="A48" t="str">
            <v>002716</v>
          </cell>
          <cell r="B48" t="str">
            <v>ALCAPAO 60X80CM (PORTINHOLA) INCLUSIVE PINTURA</v>
          </cell>
          <cell r="C48" t="str">
            <v>UN</v>
          </cell>
          <cell r="D48">
            <v>521.76</v>
          </cell>
        </row>
        <row r="49">
          <cell r="A49" t="str">
            <v>002823</v>
          </cell>
          <cell r="B49" t="str">
            <v>ALCAPAO 65X65CM ALUMINIO</v>
          </cell>
          <cell r="C49" t="str">
            <v>UN</v>
          </cell>
          <cell r="D49">
            <v>545.27</v>
          </cell>
        </row>
        <row r="50">
          <cell r="A50" t="str">
            <v>002767</v>
          </cell>
          <cell r="B50" t="str">
            <v>ALCAPAO 70X70CM INCLUSIVE PINTURA</v>
          </cell>
          <cell r="C50" t="str">
            <v>UN</v>
          </cell>
          <cell r="D50">
            <v>665.3</v>
          </cell>
        </row>
        <row r="51">
          <cell r="A51" t="str">
            <v>002553</v>
          </cell>
          <cell r="B51" t="str">
            <v>ALCAPAO 80X80CM (PORTINHOLA) INCLUSIVE PINTURA</v>
          </cell>
          <cell r="C51" t="str">
            <v>UN</v>
          </cell>
          <cell r="D51">
            <v>617.89</v>
          </cell>
        </row>
        <row r="52">
          <cell r="A52" t="str">
            <v>003268</v>
          </cell>
          <cell r="B52" t="str">
            <v>ALCAPAO 80X80CM ALUMINIO</v>
          </cell>
          <cell r="C52" t="str">
            <v>UN</v>
          </cell>
          <cell r="D52">
            <v>824.58</v>
          </cell>
        </row>
        <row r="53">
          <cell r="A53" t="str">
            <v>003447</v>
          </cell>
          <cell r="B53" t="str">
            <v>ALCAPAO 84X84CM INCLUSIVE PINTURA</v>
          </cell>
          <cell r="C53" t="str">
            <v>UN</v>
          </cell>
          <cell r="D53">
            <v>943.14</v>
          </cell>
        </row>
        <row r="54">
          <cell r="A54" t="str">
            <v>004106</v>
          </cell>
          <cell r="B54" t="str">
            <v>ALVENARIA BLOCO CONCRETO ESTRUTURAL 14X19X29CM CLASSE B</v>
          </cell>
          <cell r="C54" t="str">
            <v>M2</v>
          </cell>
          <cell r="D54">
            <v>116.33</v>
          </cell>
        </row>
        <row r="55">
          <cell r="A55" t="str">
            <v>000860</v>
          </cell>
          <cell r="B55" t="str">
            <v>ALVENARIA BLOCO DE CONCRETO 14 10MPa ESTRUTURAL</v>
          </cell>
          <cell r="C55" t="str">
            <v>M2</v>
          </cell>
          <cell r="D55">
            <v>129.68</v>
          </cell>
        </row>
        <row r="56">
          <cell r="A56" t="str">
            <v>004089</v>
          </cell>
          <cell r="B56" t="str">
            <v>ALVENARIA BLOCO DE CONCRETO 14 16MPa ESTRUTURAL</v>
          </cell>
          <cell r="C56" t="str">
            <v>M2</v>
          </cell>
          <cell r="D56">
            <v>146.72999999999999</v>
          </cell>
        </row>
        <row r="57">
          <cell r="A57" t="str">
            <v>000840</v>
          </cell>
          <cell r="B57" t="str">
            <v>ALVENARIA BLOCO DE CONCRETO 14 6MPa ESTRUTURAL</v>
          </cell>
          <cell r="C57" t="str">
            <v>M2</v>
          </cell>
          <cell r="D57">
            <v>116.17</v>
          </cell>
        </row>
        <row r="58">
          <cell r="A58" t="str">
            <v>003663</v>
          </cell>
          <cell r="B58" t="str">
            <v>ALVENARIA BLOCO DE CONCRETO 14 8MPa ESTRUTURAL</v>
          </cell>
          <cell r="C58" t="str">
            <v>M2</v>
          </cell>
          <cell r="D58">
            <v>116.32</v>
          </cell>
        </row>
        <row r="59">
          <cell r="A59" t="str">
            <v>000870</v>
          </cell>
          <cell r="B59" t="str">
            <v>ALVENARIA BLOCO DE CONCRETO 19 10MPa ESTRUTURAL</v>
          </cell>
          <cell r="C59" t="str">
            <v>M2</v>
          </cell>
          <cell r="D59">
            <v>155</v>
          </cell>
        </row>
        <row r="60">
          <cell r="A60" t="str">
            <v>000850</v>
          </cell>
          <cell r="B60" t="str">
            <v>ALVENARIA BLOCO DE CONCRETO 19 6MPa ESTRUTURAL</v>
          </cell>
          <cell r="C60" t="str">
            <v>M2</v>
          </cell>
          <cell r="D60">
            <v>139.49</v>
          </cell>
        </row>
        <row r="61">
          <cell r="A61" t="str">
            <v>003902</v>
          </cell>
          <cell r="B61" t="str">
            <v>ALVENARIA BLOCO DE CONCRETO 19 8MPa ESTRUTURAL</v>
          </cell>
          <cell r="C61" t="str">
            <v>M2</v>
          </cell>
          <cell r="D61">
            <v>145.16</v>
          </cell>
        </row>
        <row r="62">
          <cell r="A62" t="str">
            <v>004090</v>
          </cell>
          <cell r="B62" t="str">
            <v>ALVENARIA BLOCO DE CONCRETO CANALETA 14 16MPa ESTRUTURAL</v>
          </cell>
          <cell r="C62" t="str">
            <v>M2</v>
          </cell>
          <cell r="D62">
            <v>151.19</v>
          </cell>
        </row>
        <row r="63">
          <cell r="A63" t="str">
            <v>000890</v>
          </cell>
          <cell r="B63" t="str">
            <v>ALVENARIA BLOCO DE CONCRETO CANALETA 14 6MPa ESTRUTURAL</v>
          </cell>
          <cell r="C63" t="str">
            <v>M2</v>
          </cell>
          <cell r="D63">
            <v>118.31</v>
          </cell>
        </row>
        <row r="64">
          <cell r="A64" t="str">
            <v>003665</v>
          </cell>
          <cell r="B64" t="str">
            <v>ALVENARIA BLOCO DE CONCRETO CANALETA 14 8MPa ESTRUTURAL</v>
          </cell>
          <cell r="C64" t="str">
            <v>M2</v>
          </cell>
          <cell r="D64">
            <v>122.46</v>
          </cell>
        </row>
        <row r="65">
          <cell r="A65" t="str">
            <v>000820</v>
          </cell>
          <cell r="B65" t="str">
            <v>ALVENARIA BLOCO DE CONCRETO CANALETA 14 VEDACAO</v>
          </cell>
          <cell r="C65" t="str">
            <v>M2</v>
          </cell>
          <cell r="D65">
            <v>115.43</v>
          </cell>
        </row>
        <row r="66">
          <cell r="A66" t="str">
            <v>002414</v>
          </cell>
          <cell r="B66" t="str">
            <v>ALVENARIA BLOCO DE CONCRETO CANALETA 4.5MPa E=14CM</v>
          </cell>
          <cell r="C66" t="str">
            <v>M2</v>
          </cell>
          <cell r="D66">
            <v>120.46</v>
          </cell>
        </row>
        <row r="67">
          <cell r="A67" t="str">
            <v>002885</v>
          </cell>
          <cell r="B67" t="str">
            <v>ALVENARIA BLOCO DE CONCRETO CANALETA 4.5MPa E=19CM</v>
          </cell>
          <cell r="C67" t="str">
            <v>M2</v>
          </cell>
          <cell r="D67">
            <v>141.94</v>
          </cell>
        </row>
        <row r="68">
          <cell r="A68" t="str">
            <v>003569</v>
          </cell>
          <cell r="B68" t="str">
            <v>ALVENARIA BLOCO DE CONCRETO CANALETA 9 CLASSE C ARG.1:1:6</v>
          </cell>
          <cell r="C68" t="str">
            <v>M2</v>
          </cell>
          <cell r="D68">
            <v>95.66</v>
          </cell>
        </row>
        <row r="69">
          <cell r="A69" t="str">
            <v>000800</v>
          </cell>
          <cell r="B69" t="str">
            <v>ALVENARIA BLOCO DE CONCRETO CANALETA 9 VEDACAO</v>
          </cell>
          <cell r="C69" t="str">
            <v>M2</v>
          </cell>
          <cell r="D69">
            <v>94.86</v>
          </cell>
        </row>
        <row r="70">
          <cell r="A70" t="str">
            <v>002834</v>
          </cell>
          <cell r="B70" t="str">
            <v>ALVENARIA BLOCO DE CONCRETO CANALETA 9 VEDACAO ARG.1:1:6</v>
          </cell>
          <cell r="C70" t="str">
            <v>M2</v>
          </cell>
          <cell r="D70">
            <v>95.66</v>
          </cell>
        </row>
        <row r="71">
          <cell r="A71" t="str">
            <v>004092</v>
          </cell>
          <cell r="B71" t="str">
            <v>ALVENARIA BLOCO DE CONCRETO CANALETA E=14CM 10MPa ESTRUTURAL</v>
          </cell>
          <cell r="C71" t="str">
            <v>M2</v>
          </cell>
          <cell r="D71">
            <v>133.52000000000001</v>
          </cell>
        </row>
        <row r="72">
          <cell r="A72" t="str">
            <v>004091</v>
          </cell>
          <cell r="B72" t="str">
            <v>ALVENARIA BLOCO DE CONCRETO CANALETA E=14CM 12MPa ESTRUTURAL</v>
          </cell>
          <cell r="C72" t="str">
            <v>M2</v>
          </cell>
          <cell r="D72">
            <v>140.28</v>
          </cell>
        </row>
        <row r="73">
          <cell r="A73" t="str">
            <v>004088</v>
          </cell>
          <cell r="B73" t="str">
            <v>ALVENARIA BLOCO DE CONCRETO CANALETA E=14CM 14MPa ESTRUTURAL</v>
          </cell>
          <cell r="C73" t="str">
            <v>M2</v>
          </cell>
          <cell r="D73">
            <v>147.35</v>
          </cell>
        </row>
        <row r="74">
          <cell r="A74" t="str">
            <v>003082</v>
          </cell>
          <cell r="B74" t="str">
            <v>ALVENARIA BLOCO DE CONCRETO CANALETA E=14CM 4.5MPa ARG.1:1:6</v>
          </cell>
          <cell r="C74" t="str">
            <v>M2</v>
          </cell>
          <cell r="D74">
            <v>113.9</v>
          </cell>
        </row>
        <row r="75">
          <cell r="A75" t="str">
            <v>003517</v>
          </cell>
          <cell r="B75" t="str">
            <v>ALVENARIA BLOCO DE CONCRETO CANALETA E=14CM CLASSE C ARG.1:1:6</v>
          </cell>
          <cell r="C75" t="str">
            <v>M2</v>
          </cell>
          <cell r="D75">
            <v>122.97</v>
          </cell>
        </row>
        <row r="76">
          <cell r="A76" t="str">
            <v>002836</v>
          </cell>
          <cell r="B76" t="str">
            <v>ALVENARIA BLOCO DE CONCRETO CANALETA E=14CM VEDACAO ARG.1:1:6</v>
          </cell>
          <cell r="C76" t="str">
            <v>M2</v>
          </cell>
          <cell r="D76">
            <v>116.67</v>
          </cell>
        </row>
        <row r="77">
          <cell r="A77" t="str">
            <v>002413</v>
          </cell>
          <cell r="B77" t="str">
            <v>ALVENARIA BLOCO DE CONCRETO CLASSE 4.5MPa E=14CM</v>
          </cell>
          <cell r="C77" t="str">
            <v>M2</v>
          </cell>
          <cell r="D77">
            <v>115.85</v>
          </cell>
        </row>
        <row r="78">
          <cell r="A78" t="str">
            <v>002882</v>
          </cell>
          <cell r="B78" t="str">
            <v>ALVENARIA BLOCO DE CONCRETO CLASSE 4.5MPa E=19CM</v>
          </cell>
          <cell r="C78" t="str">
            <v>M2</v>
          </cell>
          <cell r="D78">
            <v>137.63999999999999</v>
          </cell>
        </row>
        <row r="79">
          <cell r="A79" t="str">
            <v>004093</v>
          </cell>
          <cell r="B79" t="str">
            <v>ALVENARIA BLOCO DE CONCRETO E=14CM 12MPa ESTRUTURAL</v>
          </cell>
          <cell r="C79" t="str">
            <v>M2</v>
          </cell>
          <cell r="D79">
            <v>137.21</v>
          </cell>
        </row>
        <row r="80">
          <cell r="A80" t="str">
            <v>004087</v>
          </cell>
          <cell r="B80" t="str">
            <v>ALVENARIA BLOCO DE CONCRETO E=14CM 14MPa ESTRUTURAL</v>
          </cell>
          <cell r="C80" t="str">
            <v>M2</v>
          </cell>
          <cell r="D80">
            <v>144.12</v>
          </cell>
        </row>
        <row r="81">
          <cell r="A81" t="str">
            <v>003081</v>
          </cell>
          <cell r="B81" t="str">
            <v>ALVENARIA BLOCO DE CONCRETO E=14CM 4.5MPa ARG.1:1:6</v>
          </cell>
          <cell r="C81" t="str">
            <v>M2</v>
          </cell>
          <cell r="D81">
            <v>109.29</v>
          </cell>
        </row>
        <row r="82">
          <cell r="A82" t="str">
            <v>004082</v>
          </cell>
          <cell r="B82" t="str">
            <v>ALVENARIA BLOCO DE CONCRETO E=14CM 8MPa ESTRUTURAL</v>
          </cell>
          <cell r="C82" t="str">
            <v>M2</v>
          </cell>
          <cell r="D82">
            <v>138.75</v>
          </cell>
        </row>
        <row r="83">
          <cell r="A83" t="str">
            <v>003516</v>
          </cell>
          <cell r="B83" t="str">
            <v>ALVENARIA BLOCO DE CONCRETO E=14CM CLASSE C ARG.1:1:6</v>
          </cell>
          <cell r="C83" t="str">
            <v>M2</v>
          </cell>
          <cell r="D83">
            <v>100.99</v>
          </cell>
        </row>
        <row r="84">
          <cell r="A84" t="str">
            <v>000780</v>
          </cell>
          <cell r="B84" t="str">
            <v>ALVENARIA BLOCO DE CONCRETO E=14CM VEDACAO</v>
          </cell>
          <cell r="C84" t="str">
            <v>M2</v>
          </cell>
          <cell r="D84">
            <v>99.75</v>
          </cell>
        </row>
        <row r="85">
          <cell r="A85" t="str">
            <v>002835</v>
          </cell>
          <cell r="B85" t="str">
            <v>ALVENARIA BLOCO DE CONCRETO E=14CM VEDACAO ARG.1:1:6</v>
          </cell>
          <cell r="C85" t="str">
            <v>M2</v>
          </cell>
          <cell r="D85">
            <v>100.99</v>
          </cell>
        </row>
        <row r="86">
          <cell r="A86" t="str">
            <v>003874</v>
          </cell>
          <cell r="B86" t="str">
            <v>ALVENARIA BLOCO DE CONCRETO E=19CM 12MPa</v>
          </cell>
          <cell r="C86" t="str">
            <v>M2</v>
          </cell>
          <cell r="D86">
            <v>156.22999999999999</v>
          </cell>
        </row>
        <row r="87">
          <cell r="A87" t="str">
            <v>000790</v>
          </cell>
          <cell r="B87" t="str">
            <v>ALVENARIA BLOCO DE CONCRETO E=19CM VEDACAO</v>
          </cell>
          <cell r="C87" t="str">
            <v>M2</v>
          </cell>
          <cell r="D87">
            <v>120.63</v>
          </cell>
        </row>
        <row r="88">
          <cell r="A88" t="str">
            <v>003568</v>
          </cell>
          <cell r="B88" t="str">
            <v>ALVENARIA BLOCO DE CONCRETO E=9CM CLASSE C ARG.1:1:6</v>
          </cell>
          <cell r="C88" t="str">
            <v>M2</v>
          </cell>
          <cell r="D88">
            <v>87.38</v>
          </cell>
        </row>
        <row r="89">
          <cell r="A89" t="str">
            <v>000760</v>
          </cell>
          <cell r="B89" t="str">
            <v>ALVENARIA BLOCO DE CONCRETO E=9CM VEDACAO</v>
          </cell>
          <cell r="C89" t="str">
            <v>M2</v>
          </cell>
          <cell r="D89">
            <v>84.11</v>
          </cell>
        </row>
        <row r="90">
          <cell r="A90" t="str">
            <v>000970</v>
          </cell>
          <cell r="B90" t="str">
            <v>ALVENARIA BLOCO DE CONCRETO E=9CM VEDACAO APARENTE</v>
          </cell>
          <cell r="C90" t="str">
            <v>M2</v>
          </cell>
          <cell r="D90">
            <v>95.21</v>
          </cell>
        </row>
        <row r="91">
          <cell r="A91" t="str">
            <v>002833</v>
          </cell>
          <cell r="B91" t="str">
            <v>ALVENARIA BLOCO DE CONCRETO E=9CM VEDACAO ARG.1:1:6</v>
          </cell>
          <cell r="C91" t="str">
            <v>M2</v>
          </cell>
          <cell r="D91">
            <v>84.91</v>
          </cell>
        </row>
        <row r="92">
          <cell r="A92" t="str">
            <v>003843</v>
          </cell>
          <cell r="B92" t="str">
            <v>ALVENARIA BLOCO DE VIDRO PARA VENTILACAO (ELEMENTO VAZADO) 20X10X10CM</v>
          </cell>
          <cell r="C92" t="str">
            <v>M2</v>
          </cell>
          <cell r="D92">
            <v>2300.52</v>
          </cell>
        </row>
        <row r="93">
          <cell r="A93" t="str">
            <v>003949</v>
          </cell>
          <cell r="B93" t="str">
            <v>ALVENARIA BLOCO DE VIDRO PARA VENTILACAO (ELEMENTO VAZADO) 20X20X6CM</v>
          </cell>
          <cell r="C93" t="str">
            <v>M2</v>
          </cell>
          <cell r="D93">
            <v>1291.54</v>
          </cell>
        </row>
        <row r="94">
          <cell r="A94" t="str">
            <v>003931</v>
          </cell>
          <cell r="B94" t="str">
            <v>ALVENARIA COM PLAQUETA REFRATARIA 23X11.5CM E=2.5CM (ESPELHO)</v>
          </cell>
          <cell r="C94" t="str">
            <v>M2</v>
          </cell>
          <cell r="D94">
            <v>413.23</v>
          </cell>
        </row>
        <row r="95">
          <cell r="A95" t="str">
            <v>003932</v>
          </cell>
          <cell r="B95" t="str">
            <v>ALVENARIA COM TIJOLO REFRATARIO E=10CM (1/2 TIJOLO)</v>
          </cell>
          <cell r="C95" t="str">
            <v>M2</v>
          </cell>
          <cell r="D95">
            <v>609.17999999999995</v>
          </cell>
        </row>
        <row r="96">
          <cell r="A96" t="str">
            <v>300403</v>
          </cell>
          <cell r="B96" t="str">
            <v>ALVENARIA COMPLEMENTAR 1 TIJOLO COMUM PARA PV CONICO ESGOTO (VARIANDO DE 1.00 A 0.60M)</v>
          </cell>
          <cell r="C96" t="str">
            <v>M (H)</v>
          </cell>
          <cell r="D96">
            <v>1177.78</v>
          </cell>
        </row>
        <row r="97">
          <cell r="A97" t="str">
            <v>300287</v>
          </cell>
          <cell r="B97" t="str">
            <v>ALVENARIA COMPLEMENTAR DO BALAO DO PV ESG=1.00M COM BL.DE CONCR.E=20CM</v>
          </cell>
          <cell r="C97" t="str">
            <v>M (H)</v>
          </cell>
          <cell r="D97">
            <v>818.85</v>
          </cell>
        </row>
        <row r="98">
          <cell r="A98" t="str">
            <v>300060</v>
          </cell>
          <cell r="B98" t="str">
            <v>ALVENARIA COMPLEMENTAR PARA BOCA DE LEAO SIMPLES</v>
          </cell>
          <cell r="C98" t="str">
            <v>M (H)</v>
          </cell>
          <cell r="D98">
            <v>802.88</v>
          </cell>
        </row>
        <row r="99">
          <cell r="A99" t="str">
            <v>300057</v>
          </cell>
          <cell r="B99" t="str">
            <v>ALVENARIA COMPLEMENTAR PARA BOCA DE LOBO DUPLA</v>
          </cell>
          <cell r="C99" t="str">
            <v>M (H)</v>
          </cell>
          <cell r="D99">
            <v>1116.3699999999999</v>
          </cell>
        </row>
        <row r="100">
          <cell r="A100" t="str">
            <v>300059</v>
          </cell>
          <cell r="B100" t="str">
            <v>ALVENARIA COMPLEMENTAR PARA BOCA DE LOBO QUADRUPLA</v>
          </cell>
          <cell r="C100" t="str">
            <v>M (H)</v>
          </cell>
          <cell r="D100">
            <v>1938.71</v>
          </cell>
        </row>
        <row r="101">
          <cell r="A101" t="str">
            <v>300056</v>
          </cell>
          <cell r="B101" t="str">
            <v>ALVENARIA COMPLEMENTAR PARA BOCA DE LOBO SIMPLES</v>
          </cell>
          <cell r="C101" t="str">
            <v>M (H)</v>
          </cell>
          <cell r="D101">
            <v>712.05</v>
          </cell>
        </row>
        <row r="102">
          <cell r="A102" t="str">
            <v>300058</v>
          </cell>
          <cell r="B102" t="str">
            <v>ALVENARIA COMPLEMENTAR PARA BOCA DE LOBO TRIPLA</v>
          </cell>
          <cell r="C102" t="str">
            <v>M (H)</v>
          </cell>
          <cell r="D102">
            <v>1521.69</v>
          </cell>
        </row>
        <row r="103">
          <cell r="A103" t="str">
            <v>300413</v>
          </cell>
          <cell r="B103" t="str">
            <v>ALVENARIA COMPLEMENTAR PARA BOCA LOBO DUPLA COM GRELHA DE FERRO</v>
          </cell>
          <cell r="C103" t="str">
            <v>M (H)</v>
          </cell>
          <cell r="D103">
            <v>1290.71</v>
          </cell>
        </row>
        <row r="104">
          <cell r="A104" t="str">
            <v>300412</v>
          </cell>
          <cell r="B104" t="str">
            <v>ALVENARIA COMPLEMENTAR PARA BOCA LOBO SIMPLES COM GRELHA DE FERRO</v>
          </cell>
          <cell r="C104" t="str">
            <v>M (H)</v>
          </cell>
          <cell r="D104">
            <v>979.96</v>
          </cell>
        </row>
        <row r="105">
          <cell r="A105" t="str">
            <v>300414</v>
          </cell>
          <cell r="B105" t="str">
            <v>ALVENARIA COMPLEMENTAR PARA BOCA LOBO TRIPLA COM GRELHA DE FERRO</v>
          </cell>
          <cell r="C105" t="str">
            <v>M (H)</v>
          </cell>
          <cell r="D105">
            <v>1752.27</v>
          </cell>
        </row>
        <row r="106">
          <cell r="A106" t="str">
            <v>300096</v>
          </cell>
          <cell r="B106" t="str">
            <v>ALVENARIA COMPLEMENTAR PARA CAIXA AGUAS PLUVIAIS CP-1/CPG-1 0.60X0.60M</v>
          </cell>
          <cell r="C106" t="str">
            <v>M (H)</v>
          </cell>
          <cell r="D106">
            <v>603.95000000000005</v>
          </cell>
        </row>
        <row r="107">
          <cell r="A107" t="str">
            <v>300097</v>
          </cell>
          <cell r="B107" t="str">
            <v>ALVENARIA COMPLEMENTAR PARA CAIXA AGUAS PLUVIAIS CP-2/CPG-2 0.80X0.80M</v>
          </cell>
          <cell r="C107" t="str">
            <v>M (H)</v>
          </cell>
          <cell r="D107">
            <v>1393.32</v>
          </cell>
        </row>
        <row r="108">
          <cell r="A108" t="str">
            <v>300098</v>
          </cell>
          <cell r="B108" t="str">
            <v>ALVENARIA COMPLEMENTAR PARA CAIXA AGUAS PLUVIAIS CP-3 1.20X1.20M</v>
          </cell>
          <cell r="C108" t="str">
            <v>M (H)</v>
          </cell>
          <cell r="D108">
            <v>1837.33</v>
          </cell>
        </row>
        <row r="109">
          <cell r="A109" t="str">
            <v>300099</v>
          </cell>
          <cell r="B109" t="str">
            <v>ALVENARIA COMPLEMENTAR PARA CAIXA AGUAS PLUVIAIS CP-4 1.40X1.40M</v>
          </cell>
          <cell r="C109" t="str">
            <v>M (H)</v>
          </cell>
          <cell r="D109">
            <v>1910.9</v>
          </cell>
        </row>
        <row r="110">
          <cell r="A110" t="str">
            <v>300100</v>
          </cell>
          <cell r="B110" t="str">
            <v>ALVENARIA COMPLEMENTAR PARA CAIXA AGUAS PLUVIAIS CP-5 1.60X1.60M</v>
          </cell>
          <cell r="C110" t="str">
            <v>M (H)</v>
          </cell>
          <cell r="D110">
            <v>2014.41</v>
          </cell>
        </row>
        <row r="111">
          <cell r="A111" t="str">
            <v>300307</v>
          </cell>
          <cell r="B111" t="str">
            <v>ALVENARIA COMPLEMENTAR PARA CAIXA INSPECAO DE ESGOTO (C.I.a)</v>
          </cell>
          <cell r="C111" t="str">
            <v>M (H)</v>
          </cell>
          <cell r="D111">
            <v>706.77</v>
          </cell>
        </row>
        <row r="112">
          <cell r="A112" t="str">
            <v>300309</v>
          </cell>
          <cell r="B112" t="str">
            <v>ALVENARIA COMPLEMENTAR PARA CAIXA INSPECAO DE ESGOTO (C.I.b)</v>
          </cell>
          <cell r="C112" t="str">
            <v>M (H)</v>
          </cell>
          <cell r="D112">
            <v>1560.15</v>
          </cell>
        </row>
        <row r="113">
          <cell r="A113" t="str">
            <v>300145</v>
          </cell>
          <cell r="B113" t="str">
            <v>ALVENARIA COMPLEMENTAR PARA P.I.L (TIL) EM BLOCO DE CONCRETO D=0.60M - ESG</v>
          </cell>
          <cell r="C113" t="str">
            <v>M (H)</v>
          </cell>
          <cell r="D113">
            <v>574.88</v>
          </cell>
        </row>
        <row r="114">
          <cell r="A114" t="str">
            <v>300072</v>
          </cell>
          <cell r="B114" t="str">
            <v>ALVENARIA COMPLEMENTAR PARA P.V. C X 1-1.40x1.40M - PLUVIAL</v>
          </cell>
          <cell r="C114" t="str">
            <v>M (H)</v>
          </cell>
          <cell r="D114">
            <v>1199.94</v>
          </cell>
        </row>
        <row r="115">
          <cell r="A115" t="str">
            <v>300073</v>
          </cell>
          <cell r="B115" t="str">
            <v>ALVENARIA COMPLEMENTAR PARA P.V. C X 2-1.60X1.60M - PLUVIAL</v>
          </cell>
          <cell r="C115" t="str">
            <v>M (H)</v>
          </cell>
          <cell r="D115">
            <v>1147.71</v>
          </cell>
        </row>
        <row r="116">
          <cell r="A116" t="str">
            <v>300074</v>
          </cell>
          <cell r="B116" t="str">
            <v>ALVENARIA COMPLEMENTAR PARA P.V. C X 3-1.80X1.80M - PLUVIAL</v>
          </cell>
          <cell r="C116" t="str">
            <v>M (H)</v>
          </cell>
          <cell r="D116">
            <v>1181.93</v>
          </cell>
        </row>
        <row r="117">
          <cell r="A117" t="str">
            <v>300075</v>
          </cell>
          <cell r="B117" t="str">
            <v>ALVENARIA COMPLEMENTAR PARA P.V. C X 4-2.00X2.00M - PLUVIAL</v>
          </cell>
          <cell r="C117" t="str">
            <v>M (H)</v>
          </cell>
          <cell r="D117">
            <v>1289.1300000000001</v>
          </cell>
        </row>
        <row r="118">
          <cell r="A118" t="str">
            <v>300316</v>
          </cell>
          <cell r="B118" t="str">
            <v>ALVENARIA COMPLEMENTAR PARA POCO DE INSPECAO (P.I.a) D=0.60M - ESG</v>
          </cell>
          <cell r="C118" t="str">
            <v>M (H)</v>
          </cell>
          <cell r="D118">
            <v>1041.72</v>
          </cell>
        </row>
        <row r="119">
          <cell r="A119" t="str">
            <v>300312</v>
          </cell>
          <cell r="B119" t="str">
            <v>ALVENARIA COMPLEMENTAR PARA POCO DE INSPECAO (P.I.b) D=0.60M - ESG</v>
          </cell>
          <cell r="C119" t="str">
            <v>M (H)</v>
          </cell>
          <cell r="D119">
            <v>930.98</v>
          </cell>
        </row>
        <row r="120">
          <cell r="A120" t="str">
            <v>300087</v>
          </cell>
          <cell r="B120" t="str">
            <v>ALVENARIA DA PAREDE DO BALAO DO P.V. EM CONCRETO ARMADO TIPO I 1.40M - PLUVIAL</v>
          </cell>
          <cell r="C120" t="str">
            <v>M (H)</v>
          </cell>
          <cell r="D120">
            <v>3102.98</v>
          </cell>
        </row>
        <row r="121">
          <cell r="A121" t="str">
            <v>300088</v>
          </cell>
          <cell r="B121" t="str">
            <v>ALVENARIA DA PAREDE DO BALAO DO P.V. EM CONCRETO ARMADO TIPO II 1.60M - PLUVIAL</v>
          </cell>
          <cell r="C121" t="str">
            <v>M (H)</v>
          </cell>
          <cell r="D121">
            <v>3489.79</v>
          </cell>
        </row>
        <row r="122">
          <cell r="A122" t="str">
            <v>300089</v>
          </cell>
          <cell r="B122" t="str">
            <v>ALVENARIA DA PAREDE DO BALAO DO P.V. EM CONCRETO ARMADO TIPO III 1.80M - PLUVIAL</v>
          </cell>
          <cell r="C122" t="str">
            <v>M (H)</v>
          </cell>
          <cell r="D122">
            <v>3876.75</v>
          </cell>
        </row>
        <row r="123">
          <cell r="A123" t="str">
            <v>300090</v>
          </cell>
          <cell r="B123" t="str">
            <v>ALVENARIA DA PAREDE DO BALAO DO P.V. EM CONCRETO ARMADO TIPO IV 2.00M - PLUVIAL</v>
          </cell>
          <cell r="C123" t="str">
            <v>M (H)</v>
          </cell>
          <cell r="D123">
            <v>4263.71</v>
          </cell>
        </row>
        <row r="124">
          <cell r="A124" t="str">
            <v>300142</v>
          </cell>
          <cell r="B124" t="str">
            <v>ALVENARIA DA PAREDE EM ANEL PRE-MOLDADA PARA PI 0.60M H=1.00M - ESG</v>
          </cell>
          <cell r="C124" t="str">
            <v>M (H)</v>
          </cell>
          <cell r="D124">
            <v>307.16000000000003</v>
          </cell>
        </row>
        <row r="125">
          <cell r="A125" t="str">
            <v>300406</v>
          </cell>
          <cell r="B125" t="str">
            <v>ALVENARIA DA PAREDE EM ANEL PRE-MOLDADA PARA PV 1.00M C=0.50M - ESG</v>
          </cell>
          <cell r="C125" t="str">
            <v>M (H)</v>
          </cell>
          <cell r="D125">
            <v>397.47</v>
          </cell>
        </row>
        <row r="126">
          <cell r="A126" t="str">
            <v>300503</v>
          </cell>
          <cell r="B126" t="str">
            <v>ALVENARIA DA PAREDE EM ANEL PRE-MOLDADA PARA PV 1.20M C=0.50M - ESG</v>
          </cell>
          <cell r="C126" t="str">
            <v>M (H)</v>
          </cell>
          <cell r="D126">
            <v>579.63</v>
          </cell>
        </row>
        <row r="127">
          <cell r="A127" t="str">
            <v>004047</v>
          </cell>
          <cell r="B127" t="str">
            <v>ALVENARIA DE BLOCO CERAMICO 14X19X39CM  VEDACAO USO APARENTE</v>
          </cell>
          <cell r="C127" t="str">
            <v>M2</v>
          </cell>
          <cell r="D127">
            <v>98.28</v>
          </cell>
        </row>
        <row r="128">
          <cell r="A128" t="str">
            <v>004040</v>
          </cell>
          <cell r="B128" t="str">
            <v>ALVENARIA DE BLOCO CERAMICO 9X19X39CM VEDACAO USO APARENTE</v>
          </cell>
          <cell r="C128" t="str">
            <v>M2</v>
          </cell>
          <cell r="D128">
            <v>84.05</v>
          </cell>
        </row>
        <row r="129">
          <cell r="A129" t="str">
            <v>003987</v>
          </cell>
          <cell r="B129" t="str">
            <v>ALVENARIA DE BLOCO CERAMICO ESTRUTURAL 14X19X29CM</v>
          </cell>
          <cell r="C129" t="str">
            <v>M2</v>
          </cell>
          <cell r="D129">
            <v>92.54</v>
          </cell>
        </row>
        <row r="130">
          <cell r="A130" t="str">
            <v>002819</v>
          </cell>
          <cell r="B130" t="str">
            <v>ALVENARIA DE BLOCO CERAMICO PORTANTE 14X19X39CM VEDACAO</v>
          </cell>
          <cell r="C130" t="str">
            <v>M2</v>
          </cell>
          <cell r="D130">
            <v>83.3</v>
          </cell>
        </row>
        <row r="131">
          <cell r="A131" t="str">
            <v>002817</v>
          </cell>
          <cell r="B131" t="str">
            <v>ALVENARIA DE BLOCO CERAMICO PORTANTE 9X19X39CM VEDACAO</v>
          </cell>
          <cell r="C131" t="str">
            <v>M2</v>
          </cell>
          <cell r="D131">
            <v>73.69</v>
          </cell>
        </row>
        <row r="132">
          <cell r="A132" t="str">
            <v>002822</v>
          </cell>
          <cell r="B132" t="str">
            <v>ALVENARIA DE BLOCO CERAMICO PORTANTE CANALETA 9X19X39CM VEDACAO/ESTRUTURAL</v>
          </cell>
          <cell r="C132" t="str">
            <v>M2</v>
          </cell>
          <cell r="D132">
            <v>88.9</v>
          </cell>
        </row>
        <row r="133">
          <cell r="A133" t="str">
            <v>300048</v>
          </cell>
          <cell r="B133" t="str">
            <v>ALVENARIA DE PEDRA DE MAO (RACHAO) APARELHADA COM ARGAMASSA 1:3</v>
          </cell>
          <cell r="C133" t="str">
            <v>M3</v>
          </cell>
          <cell r="D133">
            <v>518.94000000000005</v>
          </cell>
        </row>
        <row r="134">
          <cell r="A134" t="str">
            <v>000730</v>
          </cell>
          <cell r="B134" t="str">
            <v>ALVENARIA DE TIJOLO BAIANO E=10CM</v>
          </cell>
          <cell r="C134" t="str">
            <v>M2</v>
          </cell>
          <cell r="D134">
            <v>99.94</v>
          </cell>
        </row>
        <row r="135">
          <cell r="A135" t="str">
            <v>002828</v>
          </cell>
          <cell r="B135" t="str">
            <v>ALVENARIA DE TIJOLO BAIANO E=10CM ARG.1:1:6</v>
          </cell>
          <cell r="C135" t="str">
            <v>M2</v>
          </cell>
          <cell r="D135">
            <v>99.73</v>
          </cell>
        </row>
        <row r="136">
          <cell r="A136" t="str">
            <v>000740</v>
          </cell>
          <cell r="B136" t="str">
            <v>ALVENARIA DE TIJOLO BAIANO E=15CM</v>
          </cell>
          <cell r="C136" t="str">
            <v>M2</v>
          </cell>
          <cell r="D136">
            <v>106.08</v>
          </cell>
        </row>
        <row r="137">
          <cell r="A137" t="str">
            <v>000720</v>
          </cell>
          <cell r="B137" t="str">
            <v>ALVENARIA DE TIJOLO DE BARRO</v>
          </cell>
          <cell r="C137" t="str">
            <v>M3</v>
          </cell>
          <cell r="D137">
            <v>1325.27</v>
          </cell>
        </row>
        <row r="138">
          <cell r="A138" t="str">
            <v>000700</v>
          </cell>
          <cell r="B138" t="str">
            <v>ALVENARIA DE TIJOLO DE BARRO E=10CM</v>
          </cell>
          <cell r="C138" t="str">
            <v>M2</v>
          </cell>
          <cell r="D138">
            <v>182.57</v>
          </cell>
        </row>
        <row r="139">
          <cell r="A139" t="str">
            <v>000710</v>
          </cell>
          <cell r="B139" t="str">
            <v>ALVENARIA DE TIJOLO DE BARRO E=20CM</v>
          </cell>
          <cell r="C139" t="str">
            <v>M2</v>
          </cell>
          <cell r="D139">
            <v>325.17</v>
          </cell>
        </row>
        <row r="140">
          <cell r="A140" t="str">
            <v>000721</v>
          </cell>
          <cell r="B140" t="str">
            <v>ALVENARIA DE TIJOLO DE BARRO MACICO 5CM (ESPELHO)</v>
          </cell>
          <cell r="C140" t="str">
            <v>M2</v>
          </cell>
          <cell r="D140">
            <v>99.95</v>
          </cell>
        </row>
        <row r="141">
          <cell r="A141" t="str">
            <v>003194</v>
          </cell>
          <cell r="B141" t="str">
            <v>ALVENARIA DE TIJOLOS DEFASADOS</v>
          </cell>
          <cell r="C141" t="str">
            <v>M2</v>
          </cell>
          <cell r="D141">
            <v>151.66</v>
          </cell>
        </row>
        <row r="142">
          <cell r="A142" t="str">
            <v>003315</v>
          </cell>
          <cell r="B142" t="str">
            <v>ANDAIME TUBULAR FACHADEIRO-LOCACAO (SEM MONTAGEM E DESMONTAGEM)</v>
          </cell>
          <cell r="C142" t="str">
            <v>M2MES</v>
          </cell>
          <cell r="D142">
            <v>15.02</v>
          </cell>
        </row>
        <row r="143">
          <cell r="A143" t="str">
            <v>003316</v>
          </cell>
          <cell r="B143" t="str">
            <v>ANDAIME TUBULAR FACHADEIRO-MONTAGEM E DESMONTAGEM</v>
          </cell>
          <cell r="C143" t="str">
            <v>M2</v>
          </cell>
          <cell r="D143">
            <v>7.28</v>
          </cell>
        </row>
        <row r="144">
          <cell r="A144" t="str">
            <v>300507</v>
          </cell>
          <cell r="B144" t="str">
            <v>ANEL DE BORRACHA PARA COLETOR TCC 100MM - ESG</v>
          </cell>
          <cell r="C144" t="str">
            <v>UN</v>
          </cell>
          <cell r="D144">
            <v>5.17</v>
          </cell>
        </row>
        <row r="145">
          <cell r="A145" t="str">
            <v>300508</v>
          </cell>
          <cell r="B145" t="str">
            <v>ANEL DE BORRACHA PARA COLETOR TCC 150MM - ESG</v>
          </cell>
          <cell r="C145" t="str">
            <v>UN</v>
          </cell>
          <cell r="D145">
            <v>16.260000000000002</v>
          </cell>
        </row>
        <row r="146">
          <cell r="A146" t="str">
            <v>300509</v>
          </cell>
          <cell r="B146" t="str">
            <v>ANEL DE BORRACHA PARA COLETOR TCC 200MM - ESG</v>
          </cell>
          <cell r="C146" t="str">
            <v>UN</v>
          </cell>
          <cell r="D146">
            <v>7.36</v>
          </cell>
        </row>
        <row r="147">
          <cell r="A147" t="str">
            <v>300510</v>
          </cell>
          <cell r="B147" t="str">
            <v>ANEL DE BORRACHA PARA COLETOR TCC 250MM - ESG</v>
          </cell>
          <cell r="C147" t="str">
            <v>UN</v>
          </cell>
          <cell r="D147">
            <v>15.22</v>
          </cell>
        </row>
        <row r="148">
          <cell r="A148" t="str">
            <v>300511</v>
          </cell>
          <cell r="B148" t="str">
            <v>ANEL DE BORRACHA PARA COLETOR TCC 300MM - ESG</v>
          </cell>
          <cell r="C148" t="str">
            <v>UN</v>
          </cell>
          <cell r="D148">
            <v>84.12</v>
          </cell>
        </row>
        <row r="149">
          <cell r="A149" t="str">
            <v>300506</v>
          </cell>
          <cell r="B149" t="str">
            <v>ANEL DE BORRACHA PARA TUBO E CONEXAO PVC PBA DN 100MM - MAT</v>
          </cell>
          <cell r="C149" t="str">
            <v>UN</v>
          </cell>
          <cell r="D149">
            <v>8.58</v>
          </cell>
        </row>
        <row r="150">
          <cell r="A150" t="str">
            <v>300724</v>
          </cell>
          <cell r="B150" t="str">
            <v>ANEL DE BORRACHA PARA TUBO E CONEXAO PVC PBA DN 50MM - MAT</v>
          </cell>
          <cell r="C150" t="str">
            <v>UN</v>
          </cell>
          <cell r="D150">
            <v>1.91</v>
          </cell>
        </row>
        <row r="151">
          <cell r="A151" t="str">
            <v>300505</v>
          </cell>
          <cell r="B151" t="str">
            <v>ANEL DE BORRACHA PARA TUBO E CONEXAO PVC PBA DN 75MM - MAT</v>
          </cell>
          <cell r="C151" t="str">
            <v>UN</v>
          </cell>
          <cell r="D151">
            <v>5.05</v>
          </cell>
        </row>
        <row r="152">
          <cell r="A152" t="str">
            <v>300512</v>
          </cell>
          <cell r="B152" t="str">
            <v>ANEL DE BORRACHA PARA TUBO PVC DEFOFO DN 100MM - AF</v>
          </cell>
          <cell r="C152" t="str">
            <v>UN</v>
          </cell>
          <cell r="D152">
            <v>8.7799999999999994</v>
          </cell>
        </row>
        <row r="153">
          <cell r="A153" t="str">
            <v>300513</v>
          </cell>
          <cell r="B153" t="str">
            <v>ANEL DE BORRACHA PARA TUBO PVC DEFOFO DN 150MM - AF</v>
          </cell>
          <cell r="C153" t="str">
            <v>UN</v>
          </cell>
          <cell r="D153">
            <v>21.17</v>
          </cell>
        </row>
        <row r="154">
          <cell r="A154" t="str">
            <v>300514</v>
          </cell>
          <cell r="B154" t="str">
            <v>ANEL DE BORRACHA PARA TUBO PVC DEFOFO DN 200MM - AF</v>
          </cell>
          <cell r="C154" t="str">
            <v>UN</v>
          </cell>
          <cell r="D154">
            <v>44.62</v>
          </cell>
        </row>
        <row r="155">
          <cell r="A155" t="str">
            <v>300515</v>
          </cell>
          <cell r="B155" t="str">
            <v>ANEL DE BORRACHA PARA TUBO PVC DEFOFO DN 250MM - AF</v>
          </cell>
          <cell r="C155" t="str">
            <v>UN</v>
          </cell>
          <cell r="D155">
            <v>51.43</v>
          </cell>
        </row>
        <row r="156">
          <cell r="A156" t="str">
            <v>300516</v>
          </cell>
          <cell r="B156" t="str">
            <v>ANEL DE BORRACHA PARA TUBO PVC DEFOFO DN 300MM - AF</v>
          </cell>
          <cell r="C156" t="str">
            <v>UN</v>
          </cell>
          <cell r="D156">
            <v>70.290000000000006</v>
          </cell>
        </row>
        <row r="157">
          <cell r="A157" t="str">
            <v>300517</v>
          </cell>
          <cell r="B157" t="str">
            <v>ANEL DE BORRACHA PARA TUBO PVC DEFOFO DN 400MM - AF</v>
          </cell>
          <cell r="C157" t="str">
            <v>UN</v>
          </cell>
          <cell r="D157">
            <v>95</v>
          </cell>
        </row>
        <row r="158">
          <cell r="A158" t="str">
            <v>300518</v>
          </cell>
          <cell r="B158" t="str">
            <v>ANEL DE BORRACHA PARA TUBO PVC DEFOFO DN 500MM - AF</v>
          </cell>
          <cell r="C158" t="str">
            <v>UN</v>
          </cell>
          <cell r="D158">
            <v>154.44</v>
          </cell>
        </row>
        <row r="159">
          <cell r="A159" t="str">
            <v>135520</v>
          </cell>
          <cell r="B159" t="str">
            <v>APARELHO DE LUZ DE OBSTACULO COM 2 LAMPADAS LED 14W</v>
          </cell>
          <cell r="C159" t="str">
            <v>UN</v>
          </cell>
          <cell r="D159">
            <v>237</v>
          </cell>
        </row>
        <row r="160">
          <cell r="A160" t="str">
            <v>135521</v>
          </cell>
          <cell r="B160" t="str">
            <v>APARELHO DE LUZ DE OBSTACULO COM RELE FOTOCELULA COM 1 LAMP.LED EM MASTRO 1"X3.00M</v>
          </cell>
          <cell r="C160" t="str">
            <v>UN</v>
          </cell>
          <cell r="D160">
            <v>264.29000000000002</v>
          </cell>
        </row>
        <row r="161">
          <cell r="A161" t="str">
            <v>135541</v>
          </cell>
          <cell r="B161" t="str">
            <v>APARELHO DE LUZ DE OBSTACULO COM RELE FOTOCELULA COM 1 LAMP.LED EM MASTRO 3/4"X1.0M</v>
          </cell>
          <cell r="C161" t="str">
            <v>UN</v>
          </cell>
          <cell r="D161">
            <v>142.54</v>
          </cell>
        </row>
        <row r="162">
          <cell r="A162" t="str">
            <v>003024</v>
          </cell>
          <cell r="B162" t="str">
            <v>APILOAMENTO MANUAL PARA SIMPLES REGULARIZACAO</v>
          </cell>
          <cell r="C162" t="str">
            <v>M2</v>
          </cell>
          <cell r="D162">
            <v>9.52</v>
          </cell>
        </row>
        <row r="163">
          <cell r="A163" t="str">
            <v>003166</v>
          </cell>
          <cell r="B163" t="str">
            <v>APILOAMENTO MECANICO COM COMPACTADOR TIPO SAPO</v>
          </cell>
          <cell r="C163" t="str">
            <v>M2</v>
          </cell>
          <cell r="D163">
            <v>0.69</v>
          </cell>
        </row>
        <row r="164">
          <cell r="A164" t="str">
            <v>003454</v>
          </cell>
          <cell r="B164" t="str">
            <v>AQUECEDOR SOLAR DE AGUA COM RESERVATORIO TERMICO EXTERNO EM ACO INOX CAPAC=200 LITROS COMPLETO COM INSTALACAO</v>
          </cell>
          <cell r="C164" t="str">
            <v>CJ</v>
          </cell>
          <cell r="D164">
            <v>6259.5</v>
          </cell>
        </row>
        <row r="165">
          <cell r="A165" t="str">
            <v>003357</v>
          </cell>
          <cell r="B165" t="str">
            <v>AQUECEDOR SOLAR DE AGUA COM RESERVATORIO TERMICO INTERNO EM ACO INOX CAPAC=200 LITROS COMPLETO COM INSTALACAO</v>
          </cell>
          <cell r="C165" t="str">
            <v>CJ</v>
          </cell>
          <cell r="D165">
            <v>6259.5</v>
          </cell>
        </row>
        <row r="166">
          <cell r="A166" t="str">
            <v>134476</v>
          </cell>
          <cell r="B166" t="str">
            <v>ARAME DE ACO GALVANIZADO (GUIA)</v>
          </cell>
          <cell r="C166" t="str">
            <v>M</v>
          </cell>
          <cell r="D166">
            <v>1.43</v>
          </cell>
        </row>
        <row r="167">
          <cell r="A167" t="str">
            <v>135362</v>
          </cell>
          <cell r="B167" t="str">
            <v>ARANDELA BLINDADA TIPO TARTARUGA</v>
          </cell>
          <cell r="C167" t="str">
            <v>UN</v>
          </cell>
          <cell r="D167">
            <v>68.959999999999994</v>
          </cell>
        </row>
        <row r="168">
          <cell r="A168" t="str">
            <v>003734</v>
          </cell>
          <cell r="B168" t="str">
            <v>AREIA MEDIA LAVADA COMPACTADA MANUALMENTE COM COMPACTADOR</v>
          </cell>
          <cell r="C168" t="str">
            <v>M3</v>
          </cell>
          <cell r="D168">
            <v>302.43</v>
          </cell>
        </row>
        <row r="169">
          <cell r="A169" t="str">
            <v>003893</v>
          </cell>
          <cell r="B169" t="str">
            <v>ARGAMASSA 1:2:8 PARA EMBOCO/MASSA UNICA/ASSENTAMENTO DE ALVENARIA DE VEDACAO</v>
          </cell>
          <cell r="C169" t="str">
            <v>M3</v>
          </cell>
          <cell r="D169">
            <v>689.42</v>
          </cell>
        </row>
        <row r="170">
          <cell r="A170" t="str">
            <v>000350</v>
          </cell>
          <cell r="B170" t="str">
            <v>ARGAMASSA 1:3 CIMENTO E AREIA</v>
          </cell>
          <cell r="C170" t="str">
            <v>M3</v>
          </cell>
          <cell r="D170">
            <v>807.8</v>
          </cell>
        </row>
        <row r="171">
          <cell r="A171" t="str">
            <v>000360</v>
          </cell>
          <cell r="B171" t="str">
            <v>ARGAMASSA 1:3 COM IMPERMEABILIZANTE</v>
          </cell>
          <cell r="C171" t="str">
            <v>M3</v>
          </cell>
          <cell r="D171">
            <v>958.73</v>
          </cell>
        </row>
        <row r="172">
          <cell r="A172" t="str">
            <v>003894</v>
          </cell>
          <cell r="B172" t="str">
            <v>ARGAMASSA 1:4 BETONEIRA</v>
          </cell>
          <cell r="C172" t="str">
            <v>M3</v>
          </cell>
          <cell r="D172">
            <v>576.05999999999995</v>
          </cell>
        </row>
        <row r="173">
          <cell r="A173" t="str">
            <v>004105</v>
          </cell>
          <cell r="B173" t="str">
            <v>ARGAMASSA 1:4 CIMENTO E AREIA</v>
          </cell>
          <cell r="C173" t="str">
            <v>M3</v>
          </cell>
          <cell r="D173">
            <v>720.03</v>
          </cell>
        </row>
        <row r="174">
          <cell r="A174" t="str">
            <v>300035</v>
          </cell>
          <cell r="B174" t="str">
            <v>ARGAMASSA 1:6 CIMENTO E AREIA</v>
          </cell>
          <cell r="C174" t="str">
            <v>M3</v>
          </cell>
          <cell r="D174">
            <v>631.53</v>
          </cell>
        </row>
        <row r="175">
          <cell r="A175" t="str">
            <v>004008</v>
          </cell>
          <cell r="B175" t="str">
            <v>ARGAMASSA DE CIMENTO COLANTE PARA DUPLA COLAGEM DA CERAMICA (TARDOZ)</v>
          </cell>
          <cell r="C175" t="str">
            <v>M2</v>
          </cell>
          <cell r="D175">
            <v>19.29</v>
          </cell>
        </row>
        <row r="176">
          <cell r="A176" t="str">
            <v>11.05.040</v>
          </cell>
          <cell r="B176" t="str">
            <v>Argamassa graute</v>
          </cell>
          <cell r="C176" t="str">
            <v>M3</v>
          </cell>
          <cell r="D176">
            <v>480.48</v>
          </cell>
        </row>
        <row r="177">
          <cell r="A177" t="str">
            <v>002508</v>
          </cell>
          <cell r="B177" t="str">
            <v>ARGILA EXPANDIDA</v>
          </cell>
          <cell r="C177" t="str">
            <v>M3</v>
          </cell>
          <cell r="D177">
            <v>695.6</v>
          </cell>
        </row>
        <row r="178">
          <cell r="A178" t="str">
            <v>003729</v>
          </cell>
          <cell r="B178" t="str">
            <v>ARMACAO PARA ESTACA ESCAVADA 25CM H=2.40M</v>
          </cell>
          <cell r="C178" t="str">
            <v>UN</v>
          </cell>
          <cell r="D178">
            <v>149.71</v>
          </cell>
        </row>
        <row r="179">
          <cell r="A179" t="str">
            <v>003730</v>
          </cell>
          <cell r="B179" t="str">
            <v>ARMACAO PARA ESTACA ESCAVADA 30CM H=2.40M</v>
          </cell>
          <cell r="C179" t="str">
            <v>UN</v>
          </cell>
          <cell r="D179">
            <v>158.56</v>
          </cell>
        </row>
        <row r="180">
          <cell r="A180" t="str">
            <v>003731</v>
          </cell>
          <cell r="B180" t="str">
            <v>ARMACAO PARA ESTACA ESCAVADA 35CM H=3.00M</v>
          </cell>
          <cell r="C180" t="str">
            <v>UN</v>
          </cell>
          <cell r="D180">
            <v>244.66</v>
          </cell>
        </row>
        <row r="181">
          <cell r="A181" t="str">
            <v>10.01.040</v>
          </cell>
          <cell r="B181" t="str">
            <v>Armadura em barra de aço CA-50 (A ou B) fyk = 500 MPa</v>
          </cell>
          <cell r="C181" t="str">
            <v>KG</v>
          </cell>
          <cell r="D181">
            <v>13.4</v>
          </cell>
        </row>
        <row r="182">
          <cell r="A182" t="str">
            <v>10.01.060</v>
          </cell>
          <cell r="B182" t="str">
            <v>Armadura em barra de aço CA-60 (A ou B) fyk = 600 MPa</v>
          </cell>
          <cell r="C182" t="str">
            <v>KG</v>
          </cell>
          <cell r="D182">
            <v>14.04</v>
          </cell>
        </row>
        <row r="183">
          <cell r="A183" t="str">
            <v>002589</v>
          </cell>
          <cell r="B183" t="str">
            <v>ARMADURA-TELA SOLDADA L-113 EM ACO CA-60</v>
          </cell>
          <cell r="C183" t="str">
            <v>M2</v>
          </cell>
          <cell r="D183">
            <v>14</v>
          </cell>
        </row>
        <row r="184">
          <cell r="A184" t="str">
            <v>003049</v>
          </cell>
          <cell r="B184" t="str">
            <v>ARMADURA-TELA SOLDADA Q-113 EM ACO CA-60</v>
          </cell>
          <cell r="C184" t="str">
            <v>M2</v>
          </cell>
          <cell r="D184">
            <v>21.82</v>
          </cell>
        </row>
        <row r="185">
          <cell r="A185" t="str">
            <v>002773</v>
          </cell>
          <cell r="B185" t="str">
            <v>ARMADURA-TELA SOLDADA Q-138 4.2MM MALHA 10X10CM</v>
          </cell>
          <cell r="C185" t="str">
            <v>M2</v>
          </cell>
          <cell r="D185">
            <v>30.19</v>
          </cell>
        </row>
        <row r="186">
          <cell r="A186" t="str">
            <v>003005</v>
          </cell>
          <cell r="B186" t="str">
            <v>ARMADURA-TELA SOLDADA Q-196 EM ACO CA-60</v>
          </cell>
          <cell r="C186" t="str">
            <v>M2</v>
          </cell>
          <cell r="D186">
            <v>44.61</v>
          </cell>
        </row>
        <row r="187">
          <cell r="A187" t="str">
            <v>003523</v>
          </cell>
          <cell r="B187" t="str">
            <v>ARMADURA-TELA SOLDADA Q-283 EM ACO CA-60</v>
          </cell>
          <cell r="C187" t="str">
            <v>M2</v>
          </cell>
          <cell r="D187">
            <v>56.18</v>
          </cell>
        </row>
        <row r="188">
          <cell r="A188" t="str">
            <v>004070</v>
          </cell>
          <cell r="B188" t="str">
            <v>ARMADURA-TELA SOLDADA Q-335 EM ACO CA-60</v>
          </cell>
          <cell r="C188" t="str">
            <v>M2</v>
          </cell>
          <cell r="D188">
            <v>74.84</v>
          </cell>
        </row>
        <row r="189">
          <cell r="A189" t="str">
            <v>002954</v>
          </cell>
          <cell r="B189" t="str">
            <v>ARMADURA-TELA SOLDADA Q-61 EM ACO CA-60</v>
          </cell>
          <cell r="C189" t="str">
            <v>M2</v>
          </cell>
          <cell r="D189">
            <v>14.71</v>
          </cell>
        </row>
        <row r="190">
          <cell r="A190" t="str">
            <v>002970</v>
          </cell>
          <cell r="B190" t="str">
            <v>ARMADURA-TELA SOLDADA Q-92 EM ACO CA-60</v>
          </cell>
          <cell r="C190" t="str">
            <v>M2</v>
          </cell>
          <cell r="D190">
            <v>20.309999999999999</v>
          </cell>
        </row>
        <row r="191">
          <cell r="A191" t="str">
            <v>001060</v>
          </cell>
          <cell r="B191" t="str">
            <v>ARREMATE DE BEIRAL DESPROTEGIDO</v>
          </cell>
          <cell r="C191" t="str">
            <v>M</v>
          </cell>
          <cell r="D191">
            <v>41.32</v>
          </cell>
        </row>
        <row r="192">
          <cell r="A192" t="str">
            <v>135533</v>
          </cell>
          <cell r="B192" t="str">
            <v>ARRUELA LISA D=1/4" - MAT</v>
          </cell>
          <cell r="C192" t="str">
            <v>UN</v>
          </cell>
          <cell r="D192">
            <v>7.0000000000000007E-2</v>
          </cell>
        </row>
        <row r="193">
          <cell r="A193" t="str">
            <v>155975</v>
          </cell>
          <cell r="B193" t="str">
            <v>ASSENTO ELEVADO ESPECIAL PARA VASO EM PVC PARA DEFICIENTE/IDOSO</v>
          </cell>
          <cell r="C193" t="str">
            <v>UN</v>
          </cell>
          <cell r="D193">
            <v>153.66999999999999</v>
          </cell>
        </row>
        <row r="194">
          <cell r="A194" t="str">
            <v>002930</v>
          </cell>
          <cell r="B194" t="str">
            <v>ASSENTO PARA BOX DE CHUVEIRO 35X45CM</v>
          </cell>
          <cell r="C194" t="str">
            <v>UN</v>
          </cell>
          <cell r="D194">
            <v>802.46</v>
          </cell>
        </row>
        <row r="195">
          <cell r="A195" t="str">
            <v>000002</v>
          </cell>
          <cell r="B195" t="str">
            <v>AZULEJISTA</v>
          </cell>
          <cell r="C195" t="str">
            <v>H</v>
          </cell>
          <cell r="D195">
            <v>29</v>
          </cell>
        </row>
        <row r="196">
          <cell r="A196" t="str">
            <v>004023</v>
          </cell>
          <cell r="B196" t="str">
            <v>AZULEJO JUNTA A PRUMO COM ARGAMASSA E REJUNTAMENTO</v>
          </cell>
          <cell r="C196" t="str">
            <v>M2</v>
          </cell>
          <cell r="D196">
            <v>152.87</v>
          </cell>
        </row>
        <row r="197">
          <cell r="A197" t="str">
            <v>003017</v>
          </cell>
          <cell r="B197" t="str">
            <v>AZULEJO JUNTA A PRUMO COM CIMENTO COLANTE E REJUNTAMENTO</v>
          </cell>
          <cell r="C197" t="str">
            <v>M2</v>
          </cell>
          <cell r="D197">
            <v>82.23</v>
          </cell>
        </row>
        <row r="198">
          <cell r="A198" t="str">
            <v>155550</v>
          </cell>
          <cell r="B198" t="str">
            <v>BACIA COM CAIXA DE DESCARGA ACOPLADA VOLUME DE DESCARGA REDUZIDO COM ACESSORIOS</v>
          </cell>
          <cell r="C198" t="str">
            <v>UN</v>
          </cell>
          <cell r="D198">
            <v>850.32</v>
          </cell>
        </row>
        <row r="199">
          <cell r="A199" t="str">
            <v>151291</v>
          </cell>
          <cell r="B199" t="str">
            <v>BACIA SANITARIA PARA VALVULA DE DESCARGA COM ACESSORIOS</v>
          </cell>
          <cell r="C199" t="str">
            <v>UN</v>
          </cell>
          <cell r="D199">
            <v>535.79999999999995</v>
          </cell>
        </row>
        <row r="200">
          <cell r="A200" t="str">
            <v>155947</v>
          </cell>
          <cell r="B200" t="str">
            <v>BACIA SIFONADA COM CAIXA DE DESCARGA ACOPLADA PNE SEM TAMPA - 6 LITROS</v>
          </cell>
          <cell r="C200" t="str">
            <v>UN</v>
          </cell>
          <cell r="D200">
            <v>1413.45</v>
          </cell>
        </row>
        <row r="201">
          <cell r="A201" t="str">
            <v>003682</v>
          </cell>
          <cell r="B201" t="str">
            <v>BALANCIM MANUAL LEVE COMPR=3.0M REMANEJAMENTO-MONTAGEM/DESMONTAGEM</v>
          </cell>
          <cell r="C201" t="str">
            <v>UN</v>
          </cell>
          <cell r="D201">
            <v>2378.94</v>
          </cell>
        </row>
        <row r="202">
          <cell r="A202" t="str">
            <v>003681</v>
          </cell>
          <cell r="B202" t="str">
            <v>BALANCIM MANUAL LEVE COMPR=3.0M-LOCACAO</v>
          </cell>
          <cell r="C202" t="str">
            <v>UNMES</v>
          </cell>
          <cell r="D202">
            <v>1425.5</v>
          </cell>
        </row>
        <row r="203">
          <cell r="A203" t="str">
            <v>004064</v>
          </cell>
          <cell r="B203" t="str">
            <v>BALCAO DE CONCRETO 180X60CM E=5CM</v>
          </cell>
          <cell r="C203" t="str">
            <v>UN</v>
          </cell>
          <cell r="D203">
            <v>814.4</v>
          </cell>
        </row>
        <row r="204">
          <cell r="A204" t="str">
            <v>002518</v>
          </cell>
          <cell r="B204" t="str">
            <v>BALCAO DE CONCRETO 240X40CM E=5CM</v>
          </cell>
          <cell r="C204" t="str">
            <v>UN</v>
          </cell>
          <cell r="D204">
            <v>366.25</v>
          </cell>
        </row>
        <row r="205">
          <cell r="A205" t="str">
            <v>002517</v>
          </cell>
          <cell r="B205" t="str">
            <v>BALCAO DE GRANILITE L=40CM ESP=3CM</v>
          </cell>
          <cell r="C205" t="str">
            <v>M</v>
          </cell>
          <cell r="D205">
            <v>291.02999999999997</v>
          </cell>
        </row>
        <row r="206">
          <cell r="A206" t="str">
            <v>002840</v>
          </cell>
          <cell r="B206" t="str">
            <v>BANCADA DE CONCRETO 144X59CM E=6CM</v>
          </cell>
          <cell r="C206" t="str">
            <v>UN</v>
          </cell>
          <cell r="D206">
            <v>309.51</v>
          </cell>
        </row>
        <row r="207">
          <cell r="A207" t="str">
            <v>002380</v>
          </cell>
          <cell r="B207" t="str">
            <v>BANCADA PARA COZINHA DE CONCRETO ARMADO 60X220CM</v>
          </cell>
          <cell r="C207" t="str">
            <v>UN</v>
          </cell>
          <cell r="D207">
            <v>300.26</v>
          </cell>
        </row>
        <row r="208">
          <cell r="A208" t="str">
            <v>002567</v>
          </cell>
          <cell r="B208" t="str">
            <v>BANCADA PRATELEIRA DE CONCRETO</v>
          </cell>
          <cell r="C208" t="str">
            <v>M2</v>
          </cell>
          <cell r="D208">
            <v>250.67</v>
          </cell>
        </row>
        <row r="209">
          <cell r="A209" t="str">
            <v>002552</v>
          </cell>
          <cell r="B209" t="str">
            <v>BANCO DE ALVENARIA COM TAMPO DE CONCRETO</v>
          </cell>
          <cell r="C209" t="str">
            <v>M</v>
          </cell>
          <cell r="D209">
            <v>182.37</v>
          </cell>
        </row>
        <row r="210">
          <cell r="A210" t="str">
            <v>002742</v>
          </cell>
          <cell r="B210" t="str">
            <v>BANCO DE CONCRETO (FDE 160601)</v>
          </cell>
          <cell r="C210" t="str">
            <v>M</v>
          </cell>
          <cell r="D210">
            <v>221.93</v>
          </cell>
        </row>
        <row r="211">
          <cell r="A211" t="str">
            <v>002455</v>
          </cell>
          <cell r="B211" t="str">
            <v>BANCO DE CONCRETO L=45CM</v>
          </cell>
          <cell r="C211" t="str">
            <v>M</v>
          </cell>
          <cell r="D211">
            <v>257.26</v>
          </cell>
        </row>
        <row r="212">
          <cell r="A212" t="str">
            <v>003244</v>
          </cell>
          <cell r="B212" t="str">
            <v>BANDEIRA DE FOLHA DE PORTA DE MADEIRA 80X80CM</v>
          </cell>
          <cell r="C212" t="str">
            <v>UN</v>
          </cell>
          <cell r="D212">
            <v>260.33999999999997</v>
          </cell>
        </row>
        <row r="213">
          <cell r="A213" t="str">
            <v>003683</v>
          </cell>
          <cell r="B213" t="str">
            <v>BANDEJA PRIMARIA SUPORTE METALICO-LOCACAO</v>
          </cell>
          <cell r="C213" t="str">
            <v>MXMES</v>
          </cell>
          <cell r="D213">
            <v>23.4</v>
          </cell>
        </row>
        <row r="214">
          <cell r="A214" t="str">
            <v>003677</v>
          </cell>
          <cell r="B214" t="str">
            <v>BANDEJA PRIMARIA-MADEIRAMENTO-MONTAGEM E DESMONTAGEM DO MADEIRAMENTO E DO SUPORTE METALICO</v>
          </cell>
          <cell r="C214" t="str">
            <v>M</v>
          </cell>
          <cell r="D214">
            <v>256.7</v>
          </cell>
        </row>
        <row r="215">
          <cell r="A215" t="str">
            <v>003679</v>
          </cell>
          <cell r="B215" t="str">
            <v>BANDEJA SECUNDARIA REMANEJAMENTO-DESMONTAGEM,MONTAGEM/DESMONTAGEM</v>
          </cell>
          <cell r="C215" t="str">
            <v>M</v>
          </cell>
          <cell r="D215">
            <v>157.65</v>
          </cell>
        </row>
        <row r="216">
          <cell r="A216" t="str">
            <v>003684</v>
          </cell>
          <cell r="B216" t="str">
            <v>BANDEJA SECUNDARIA SUPORTE METALICO-LOCACAO</v>
          </cell>
          <cell r="C216" t="str">
            <v>MXMES</v>
          </cell>
          <cell r="D216">
            <v>23.4</v>
          </cell>
        </row>
        <row r="217">
          <cell r="A217" t="str">
            <v>003678</v>
          </cell>
          <cell r="B217" t="str">
            <v>BANDEJA SECUNDARIA-MADEIRAMENTO-MONTAGEM E DESMONTAGEM DO MADEIRAMENTO E DO SUPORTE METALICO</v>
          </cell>
          <cell r="C217" t="str">
            <v>M</v>
          </cell>
          <cell r="D217">
            <v>238.18</v>
          </cell>
        </row>
        <row r="218">
          <cell r="A218" t="str">
            <v>135162</v>
          </cell>
          <cell r="B218" t="str">
            <v>BARRA DE ALUMINIO PERFIL CHATO 1/8"X7/8" E=3MM PARA PARA-RAIOS</v>
          </cell>
          <cell r="C218" t="str">
            <v>M</v>
          </cell>
          <cell r="D218">
            <v>28.63</v>
          </cell>
        </row>
        <row r="219">
          <cell r="A219" t="str">
            <v>002949</v>
          </cell>
          <cell r="B219" t="str">
            <v>BARRA DE APOIO ACO INOX 30CM</v>
          </cell>
          <cell r="C219" t="str">
            <v>UN</v>
          </cell>
          <cell r="D219">
            <v>150.77000000000001</v>
          </cell>
        </row>
        <row r="220">
          <cell r="A220" t="str">
            <v>003959</v>
          </cell>
          <cell r="B220" t="str">
            <v>BARRA DE APOIO ACO INOX 40CM</v>
          </cell>
          <cell r="C220" t="str">
            <v>UN</v>
          </cell>
          <cell r="D220">
            <v>202.66</v>
          </cell>
        </row>
        <row r="221">
          <cell r="A221" t="str">
            <v>003951</v>
          </cell>
          <cell r="B221" t="str">
            <v>BARRA DE APOIO ACO INOX 40X20CM</v>
          </cell>
          <cell r="C221" t="str">
            <v>UN</v>
          </cell>
          <cell r="D221">
            <v>224.48</v>
          </cell>
        </row>
        <row r="222">
          <cell r="A222" t="str">
            <v>002948</v>
          </cell>
          <cell r="B222" t="str">
            <v>BARRA DE APOIO ACO INOX 45CM</v>
          </cell>
          <cell r="C222" t="str">
            <v>UN</v>
          </cell>
          <cell r="D222">
            <v>198.14</v>
          </cell>
        </row>
        <row r="223">
          <cell r="A223" t="str">
            <v>002927</v>
          </cell>
          <cell r="B223" t="str">
            <v>BARRA DE APOIO ACO INOX 50CM 45o</v>
          </cell>
          <cell r="C223" t="str">
            <v>UN</v>
          </cell>
          <cell r="D223">
            <v>192.51</v>
          </cell>
        </row>
        <row r="224">
          <cell r="A224" t="str">
            <v>003807</v>
          </cell>
          <cell r="B224" t="str">
            <v>BARRA DE APOIO ACO INOX 55CM</v>
          </cell>
          <cell r="C224" t="str">
            <v>UN</v>
          </cell>
          <cell r="D224">
            <v>200.48</v>
          </cell>
        </row>
        <row r="225">
          <cell r="A225" t="str">
            <v>002952</v>
          </cell>
          <cell r="B225" t="str">
            <v>BARRA DE APOIO ACO INOX 60CM</v>
          </cell>
          <cell r="C225" t="str">
            <v>UN</v>
          </cell>
          <cell r="D225">
            <v>197.57</v>
          </cell>
        </row>
        <row r="226">
          <cell r="A226" t="str">
            <v>003415</v>
          </cell>
          <cell r="B226" t="str">
            <v>BARRA DE APOIO ACO INOX 70CM</v>
          </cell>
          <cell r="C226" t="str">
            <v>UN</v>
          </cell>
          <cell r="D226">
            <v>205.76</v>
          </cell>
        </row>
        <row r="227">
          <cell r="A227" t="str">
            <v>002929</v>
          </cell>
          <cell r="B227" t="str">
            <v>BARRA DE APOIO ACO INOX 80CM</v>
          </cell>
          <cell r="C227" t="str">
            <v>UN</v>
          </cell>
          <cell r="D227">
            <v>205.76</v>
          </cell>
        </row>
        <row r="228">
          <cell r="A228" t="str">
            <v>003012</v>
          </cell>
          <cell r="B228" t="str">
            <v>BARRA DE APOIO ACO INOX 90o</v>
          </cell>
          <cell r="C228" t="str">
            <v>UN</v>
          </cell>
          <cell r="D228">
            <v>454.92</v>
          </cell>
        </row>
        <row r="229">
          <cell r="A229" t="str">
            <v>002928</v>
          </cell>
          <cell r="B229" t="str">
            <v>BARRA DE APOIO ACO INOX ARTICULADA</v>
          </cell>
          <cell r="C229" t="str">
            <v>UN</v>
          </cell>
          <cell r="D229">
            <v>396.58</v>
          </cell>
        </row>
        <row r="230">
          <cell r="A230" t="str">
            <v>003725</v>
          </cell>
          <cell r="B230" t="str">
            <v>BARRA DE APOIO ACO INOX EM L 60X60CM</v>
          </cell>
          <cell r="C230" t="str">
            <v>UN</v>
          </cell>
          <cell r="D230">
            <v>456.14</v>
          </cell>
        </row>
        <row r="231">
          <cell r="A231" t="str">
            <v>002925</v>
          </cell>
          <cell r="B231" t="str">
            <v>BARRA DE APOIO ACO INOX PARA LAVATORIO 35X45CM</v>
          </cell>
          <cell r="C231" t="str">
            <v>UN</v>
          </cell>
          <cell r="D231">
            <v>367.22</v>
          </cell>
        </row>
        <row r="232">
          <cell r="A232" t="str">
            <v>003960</v>
          </cell>
          <cell r="B232" t="str">
            <v>BARRA DE APOIO ACO INOX PARA LAVATORIO EM U 20X30CM</v>
          </cell>
          <cell r="C232" t="str">
            <v>UN</v>
          </cell>
          <cell r="D232">
            <v>238.06</v>
          </cell>
        </row>
        <row r="233">
          <cell r="A233" t="str">
            <v>003863</v>
          </cell>
          <cell r="B233" t="str">
            <v>BARRA DE APOIO ACO INOX PARA LAVATORIO EM U 24X40CM</v>
          </cell>
          <cell r="C233" t="str">
            <v>UN</v>
          </cell>
          <cell r="D233">
            <v>238.06</v>
          </cell>
        </row>
        <row r="234">
          <cell r="A234" t="str">
            <v>003708</v>
          </cell>
          <cell r="B234" t="str">
            <v>BARRA DE APOIO ACO INOX TIPO L 70X70CM</v>
          </cell>
          <cell r="C234" t="str">
            <v>UN</v>
          </cell>
          <cell r="D234">
            <v>456.14</v>
          </cell>
        </row>
        <row r="235">
          <cell r="A235" t="str">
            <v>003877</v>
          </cell>
          <cell r="B235" t="str">
            <v>BARRA DE APOIO E CHAPA METALICA PARA PORTA DEF 82X210CM-WC</v>
          </cell>
          <cell r="C235" t="str">
            <v>UN</v>
          </cell>
          <cell r="D235">
            <v>406.25</v>
          </cell>
        </row>
        <row r="236">
          <cell r="A236" t="str">
            <v>134945</v>
          </cell>
          <cell r="B236" t="str">
            <v>BARRA DE CONEXAO NYLBLOC ATE  4MM2 COM 12 BORNES 24A</v>
          </cell>
          <cell r="C236" t="str">
            <v>UN</v>
          </cell>
          <cell r="D236">
            <v>71.42</v>
          </cell>
        </row>
        <row r="237">
          <cell r="A237" t="str">
            <v>134678</v>
          </cell>
          <cell r="B237" t="str">
            <v>BARRA DE CONEXAO NYLBLOC ATE  6MM2 COM 12 BORNES 41A</v>
          </cell>
          <cell r="C237" t="str">
            <v>UN</v>
          </cell>
          <cell r="D237">
            <v>79.959999999999994</v>
          </cell>
        </row>
        <row r="238">
          <cell r="A238" t="str">
            <v>134946</v>
          </cell>
          <cell r="B238" t="str">
            <v>BARRA DE CONEXAO NYLBLOC ATE 10MM2 COM 12 BORNES 57A</v>
          </cell>
          <cell r="C238" t="str">
            <v>UN</v>
          </cell>
          <cell r="D238">
            <v>93.79</v>
          </cell>
        </row>
        <row r="239">
          <cell r="A239" t="str">
            <v>135565</v>
          </cell>
          <cell r="B239" t="str">
            <v>BARRA ROSCADA ROSCA W 1/4"</v>
          </cell>
          <cell r="C239" t="str">
            <v>M</v>
          </cell>
          <cell r="D239">
            <v>6.12</v>
          </cell>
        </row>
        <row r="240">
          <cell r="A240" t="str">
            <v>135514</v>
          </cell>
          <cell r="B240" t="str">
            <v>BARRAMENTO 2F+N+T PARA 28 DISJUNTORES+GERAL</v>
          </cell>
          <cell r="C240" t="str">
            <v>UN</v>
          </cell>
          <cell r="D240">
            <v>268.14</v>
          </cell>
        </row>
        <row r="241">
          <cell r="A241" t="str">
            <v>135594</v>
          </cell>
          <cell r="B241" t="str">
            <v>BARRAMENTO 2F+N+T PARA 32 DISJUNTORES+GERAL</v>
          </cell>
          <cell r="C241" t="str">
            <v>UN</v>
          </cell>
          <cell r="D241">
            <v>326.57</v>
          </cell>
        </row>
        <row r="242">
          <cell r="A242" t="str">
            <v>135486</v>
          </cell>
          <cell r="B242" t="str">
            <v>BARRAMENTO DE FASE PARA 12 DISJUNTORES DIN.BIFASICO</v>
          </cell>
          <cell r="C242" t="str">
            <v>UN</v>
          </cell>
          <cell r="D242">
            <v>71.489999999999995</v>
          </cell>
        </row>
        <row r="243">
          <cell r="A243" t="str">
            <v>135481</v>
          </cell>
          <cell r="B243" t="str">
            <v>BARRAMENTO DE FASE PARA 12 DISJUNTORES DIN.MONOFASICO</v>
          </cell>
          <cell r="C243" t="str">
            <v>UN</v>
          </cell>
          <cell r="D243">
            <v>51.19</v>
          </cell>
        </row>
        <row r="244">
          <cell r="A244" t="str">
            <v>135562</v>
          </cell>
          <cell r="B244" t="str">
            <v>BARRAMENTO DE FASE PARA 12 DISJUNTORES DIN.TRIFASICO</v>
          </cell>
          <cell r="C244" t="str">
            <v>UN</v>
          </cell>
          <cell r="D244">
            <v>88.43</v>
          </cell>
        </row>
        <row r="245">
          <cell r="A245" t="str">
            <v>135485</v>
          </cell>
          <cell r="B245" t="str">
            <v>BARRAMENTO DE FASE PARA 16 DISJUNTORES DIN.BIFASICO</v>
          </cell>
          <cell r="C245" t="str">
            <v>UN</v>
          </cell>
          <cell r="D245">
            <v>90.09</v>
          </cell>
        </row>
        <row r="246">
          <cell r="A246" t="str">
            <v>135482</v>
          </cell>
          <cell r="B246" t="str">
            <v>BARRAMENTO DE FASE PARA 16 DISJUNTORES DIN.MONOFASICO</v>
          </cell>
          <cell r="C246" t="str">
            <v>UN</v>
          </cell>
          <cell r="D246">
            <v>57.46</v>
          </cell>
        </row>
        <row r="247">
          <cell r="A247" t="str">
            <v>135522</v>
          </cell>
          <cell r="B247" t="str">
            <v>BARRAMENTO DE FASE PARA 18 DISJUNTORES DIN.BIFASICO</v>
          </cell>
          <cell r="C247" t="str">
            <v>UN</v>
          </cell>
          <cell r="D247">
            <v>208.63</v>
          </cell>
        </row>
        <row r="248">
          <cell r="A248" t="str">
            <v>135570</v>
          </cell>
          <cell r="B248" t="str">
            <v>BARRAMENTO DE FASE PARA 8 DISJUNTORES DIN.MONOFASICO</v>
          </cell>
          <cell r="C248" t="str">
            <v>UN</v>
          </cell>
          <cell r="D248">
            <v>43.3</v>
          </cell>
        </row>
        <row r="249">
          <cell r="A249" t="str">
            <v>135563</v>
          </cell>
          <cell r="B249" t="str">
            <v>BARRAMENTO NEUTRO PARA QUADRO DE DISTRIBUICAO EM PVC COM 12 PONTOS DE CONEXAO</v>
          </cell>
          <cell r="C249" t="str">
            <v>UN</v>
          </cell>
          <cell r="D249">
            <v>67.64</v>
          </cell>
        </row>
        <row r="250">
          <cell r="A250" t="str">
            <v>135542</v>
          </cell>
          <cell r="B250" t="str">
            <v>BARRAMENTO NEUTRO PARA QUADRO DE DISTRIBUICAO EM PVC COM 6 PONTOS DE CONEXAO</v>
          </cell>
          <cell r="C250" t="str">
            <v>UN</v>
          </cell>
          <cell r="D250">
            <v>49.27</v>
          </cell>
        </row>
        <row r="251">
          <cell r="A251" t="str">
            <v>135479</v>
          </cell>
          <cell r="B251" t="str">
            <v>BARRAMENTO NEUTRO PARA QUADRO DE DISTRIBUICAO EM PVC COM 8 PONTOS DE CONEXAO</v>
          </cell>
          <cell r="C251" t="str">
            <v>UN</v>
          </cell>
          <cell r="D251">
            <v>55.12</v>
          </cell>
        </row>
        <row r="252">
          <cell r="A252" t="str">
            <v>134965</v>
          </cell>
          <cell r="B252" t="str">
            <v>BARRAMENTO RETANGULAR DE COBRE 1 1/2"X3/16"</v>
          </cell>
          <cell r="C252" t="str">
            <v>M</v>
          </cell>
          <cell r="D252">
            <v>184.49</v>
          </cell>
        </row>
        <row r="253">
          <cell r="A253" t="str">
            <v>135192</v>
          </cell>
          <cell r="B253" t="str">
            <v>BARRAMENTO RETANGULAR DE COBRE 1 1/4"X1/4"</v>
          </cell>
          <cell r="C253" t="str">
            <v>M</v>
          </cell>
          <cell r="D253">
            <v>203.07</v>
          </cell>
        </row>
        <row r="254">
          <cell r="A254" t="str">
            <v>134872</v>
          </cell>
          <cell r="B254" t="str">
            <v>BARRAMENTO RETANGULAR DE COBRE 1"X1/8"</v>
          </cell>
          <cell r="C254" t="str">
            <v>M</v>
          </cell>
          <cell r="D254">
            <v>91.76</v>
          </cell>
        </row>
        <row r="255">
          <cell r="A255" t="str">
            <v>135281</v>
          </cell>
          <cell r="B255" t="str">
            <v>BARRAMENTO RETANGULAR DE COBRE 1/2"X1/16"</v>
          </cell>
          <cell r="C255" t="str">
            <v>M</v>
          </cell>
          <cell r="D255">
            <v>34.049999999999997</v>
          </cell>
        </row>
        <row r="256">
          <cell r="A256" t="str">
            <v>134966</v>
          </cell>
          <cell r="B256" t="str">
            <v>BARRAMENTO RETANGULAR DE COBRE 2"X5/16"</v>
          </cell>
          <cell r="C256" t="str">
            <v>M</v>
          </cell>
          <cell r="D256">
            <v>393.93</v>
          </cell>
        </row>
        <row r="257">
          <cell r="A257" t="str">
            <v>134508</v>
          </cell>
          <cell r="B257" t="str">
            <v>BARRAMENTO RETANGULAR DE COBRE 25X5MM OU 1"X1/4" COMP=2M</v>
          </cell>
          <cell r="C257" t="str">
            <v>UN</v>
          </cell>
          <cell r="D257">
            <v>355.72</v>
          </cell>
        </row>
        <row r="258">
          <cell r="A258" t="str">
            <v>135326</v>
          </cell>
          <cell r="B258" t="str">
            <v>BARRAMENTO RETANGULAR DE COBRE 3"X5/16"</v>
          </cell>
          <cell r="C258" t="str">
            <v>M</v>
          </cell>
          <cell r="D258">
            <v>581.05999999999995</v>
          </cell>
        </row>
        <row r="259">
          <cell r="A259" t="str">
            <v>135408</v>
          </cell>
          <cell r="B259" t="str">
            <v>BARRAMENTO RETANGULAR DE COBRE 3/8"X1/8"</v>
          </cell>
          <cell r="C259" t="str">
            <v>M</v>
          </cell>
          <cell r="D259">
            <v>50.75</v>
          </cell>
        </row>
        <row r="260">
          <cell r="A260" t="str">
            <v>135480</v>
          </cell>
          <cell r="B260" t="str">
            <v>BARRAMENTO TERRA PARA QUADRO DE DISTRIBUICAO EM PVC COM 6 PONTOS DE CONEXAO</v>
          </cell>
          <cell r="C260" t="str">
            <v>UN</v>
          </cell>
          <cell r="D260">
            <v>49.27</v>
          </cell>
        </row>
        <row r="261">
          <cell r="A261" t="str">
            <v>135517</v>
          </cell>
          <cell r="B261" t="str">
            <v>BARRAMENTO TERRA PARA QUADRO DE DISTRIBUICAO EM PVC COM 8 PONTOS DE CONEXAO</v>
          </cell>
          <cell r="C261" t="str">
            <v>UN</v>
          </cell>
          <cell r="D261">
            <v>56.24</v>
          </cell>
        </row>
        <row r="262">
          <cell r="A262" t="str">
            <v>155940</v>
          </cell>
          <cell r="B262" t="str">
            <v>BARRILETE MANIFOLD COMPLETO COM 2 CILINDROS DE 45KG - GAS</v>
          </cell>
          <cell r="C262" t="str">
            <v>UN</v>
          </cell>
          <cell r="D262">
            <v>3321.16</v>
          </cell>
        </row>
        <row r="263">
          <cell r="A263" t="str">
            <v>003211</v>
          </cell>
          <cell r="B263" t="str">
            <v>BASE PARA BACIA SANITARIA (DF E IDOSO)</v>
          </cell>
          <cell r="C263" t="str">
            <v>UN</v>
          </cell>
          <cell r="D263">
            <v>34.56</v>
          </cell>
        </row>
        <row r="264">
          <cell r="A264" t="str">
            <v>003908</v>
          </cell>
          <cell r="B264" t="str">
            <v>BATENTE DE ACO EM CHAPA DOBRADA GALVANIZADA 83.5X215CM COM DOBRADICAS</v>
          </cell>
          <cell r="C264" t="str">
            <v>UN</v>
          </cell>
          <cell r="D264">
            <v>1710.87</v>
          </cell>
        </row>
        <row r="265">
          <cell r="A265" t="str">
            <v>002849</v>
          </cell>
          <cell r="B265" t="str">
            <v>BATENTE DE ALUMINIO 80X215CM COM DOBRADICAS</v>
          </cell>
          <cell r="C265" t="str">
            <v>UN</v>
          </cell>
          <cell r="D265">
            <v>706.91</v>
          </cell>
        </row>
        <row r="266">
          <cell r="A266" t="str">
            <v>001350</v>
          </cell>
          <cell r="B266" t="str">
            <v>BATENTE DE FERRO 63.5X215CM COM DOBRADICAS</v>
          </cell>
          <cell r="C266" t="str">
            <v>UN</v>
          </cell>
          <cell r="D266">
            <v>1644.29</v>
          </cell>
        </row>
        <row r="267">
          <cell r="A267" t="str">
            <v>001360</v>
          </cell>
          <cell r="B267" t="str">
            <v>BATENTE DE FERRO 73.5X215CM COM DOBRADICAS</v>
          </cell>
          <cell r="C267" t="str">
            <v>UN</v>
          </cell>
          <cell r="D267">
            <v>1677.71</v>
          </cell>
        </row>
        <row r="268">
          <cell r="A268" t="str">
            <v>001370</v>
          </cell>
          <cell r="B268" t="str">
            <v>BATENTE DE FERRO 83.5X215CM COM DOBRADICAS</v>
          </cell>
          <cell r="C268" t="str">
            <v>UN</v>
          </cell>
          <cell r="D268">
            <v>1710.87</v>
          </cell>
        </row>
        <row r="269">
          <cell r="A269" t="str">
            <v>003748</v>
          </cell>
          <cell r="B269" t="str">
            <v>BATENTE DE FERRO 83X240CM COM DOBRADICAS</v>
          </cell>
          <cell r="C269" t="str">
            <v>UN</v>
          </cell>
          <cell r="D269">
            <v>1885.49</v>
          </cell>
        </row>
        <row r="270">
          <cell r="A270" t="str">
            <v>003769</v>
          </cell>
          <cell r="B270" t="str">
            <v>BATENTE DE FERRO 87X215CM COM DOBRADICAS</v>
          </cell>
          <cell r="C270" t="str">
            <v>UN</v>
          </cell>
          <cell r="D270">
            <v>1745.44</v>
          </cell>
        </row>
        <row r="271">
          <cell r="A271" t="str">
            <v>003772</v>
          </cell>
          <cell r="B271" t="str">
            <v>BATENTE DE FERRO 87X240CM COM DOBRADICAS</v>
          </cell>
          <cell r="C271" t="str">
            <v>UN</v>
          </cell>
          <cell r="D271">
            <v>1897.67</v>
          </cell>
        </row>
        <row r="272">
          <cell r="A272" t="str">
            <v>002472</v>
          </cell>
          <cell r="B272" t="str">
            <v>BATENTE DE FERRO 93.5X215CM COM DOBRADICAS</v>
          </cell>
          <cell r="C272" t="str">
            <v>UN</v>
          </cell>
          <cell r="D272">
            <v>1744.27</v>
          </cell>
        </row>
        <row r="273">
          <cell r="A273" t="str">
            <v>003773</v>
          </cell>
          <cell r="B273" t="str">
            <v>BATENTE DE FERRO 97X215CM COM DOBRADICAS</v>
          </cell>
          <cell r="C273" t="str">
            <v>UN</v>
          </cell>
          <cell r="D273">
            <v>1775.88</v>
          </cell>
        </row>
        <row r="274">
          <cell r="A274" t="str">
            <v>003720</v>
          </cell>
          <cell r="B274" t="str">
            <v>BATENTE DE FERRO COM TRILHO STANLEY E GUIA PROJETADA PARA PORTA DE CORRER</v>
          </cell>
          <cell r="C274" t="str">
            <v>UN</v>
          </cell>
          <cell r="D274">
            <v>915.27</v>
          </cell>
        </row>
        <row r="275">
          <cell r="A275" t="str">
            <v>001230</v>
          </cell>
          <cell r="B275" t="str">
            <v>BATENTE DE MADEIRA COM GUARNICAO 62X210CM</v>
          </cell>
          <cell r="C275" t="str">
            <v>UN</v>
          </cell>
          <cell r="D275">
            <v>448.02</v>
          </cell>
        </row>
        <row r="276">
          <cell r="A276" t="str">
            <v>001250</v>
          </cell>
          <cell r="B276" t="str">
            <v>BATENTE DE MADEIRA COM GUARNICAO 82X210CM</v>
          </cell>
          <cell r="C276" t="str">
            <v>UN</v>
          </cell>
          <cell r="D276">
            <v>450.82</v>
          </cell>
        </row>
        <row r="277">
          <cell r="A277" t="str">
            <v>003039</v>
          </cell>
          <cell r="B277" t="str">
            <v>BATENTE DE MADEIRA COM GUARNICAO 92X210CM</v>
          </cell>
          <cell r="C277" t="str">
            <v>UN</v>
          </cell>
          <cell r="D277">
            <v>452.23</v>
          </cell>
        </row>
        <row r="278">
          <cell r="A278" t="str">
            <v>003148</v>
          </cell>
          <cell r="B278" t="str">
            <v>BATENTE DE RIPA DE MADEIRA 80X220CM COM DOBRADICAS</v>
          </cell>
          <cell r="C278" t="str">
            <v>UN</v>
          </cell>
          <cell r="D278">
            <v>152.88</v>
          </cell>
        </row>
        <row r="279">
          <cell r="A279" t="str">
            <v>134554</v>
          </cell>
          <cell r="B279" t="str">
            <v>BATERIA DE CHUMBO 60A 12V SELADA</v>
          </cell>
          <cell r="C279" t="str">
            <v>UN</v>
          </cell>
          <cell r="D279">
            <v>601.29</v>
          </cell>
        </row>
        <row r="280">
          <cell r="A280" t="str">
            <v>002544</v>
          </cell>
          <cell r="B280" t="str">
            <v>BEBEDOURO COMP 1.20M</v>
          </cell>
          <cell r="C280" t="str">
            <v>UN</v>
          </cell>
          <cell r="D280">
            <v>1233.8900000000001</v>
          </cell>
        </row>
        <row r="281">
          <cell r="A281" t="str">
            <v>002568</v>
          </cell>
          <cell r="B281" t="str">
            <v>BEBEDOURO COMP 1.80M</v>
          </cell>
          <cell r="C281" t="str">
            <v>UN</v>
          </cell>
          <cell r="D281">
            <v>1699.21</v>
          </cell>
        </row>
        <row r="282">
          <cell r="A282" t="str">
            <v>155981</v>
          </cell>
          <cell r="B282" t="str">
            <v>BEBEDOURO REFRIGERADO FABRICADO EM CONCRETO ARMADO E ENVERNIZADO - DUAS ALTURAS</v>
          </cell>
          <cell r="C282" t="str">
            <v>UN</v>
          </cell>
          <cell r="D282">
            <v>11609.49</v>
          </cell>
        </row>
        <row r="283">
          <cell r="A283" t="str">
            <v>135476</v>
          </cell>
          <cell r="B283" t="str">
            <v>BENGALA PVC 1 1/4" 4.00M</v>
          </cell>
          <cell r="C283" t="str">
            <v>UN</v>
          </cell>
          <cell r="D283">
            <v>109.89</v>
          </cell>
        </row>
        <row r="284">
          <cell r="A284" t="str">
            <v>135314</v>
          </cell>
          <cell r="B284" t="str">
            <v>BENGALA PVC 1" 4.00M</v>
          </cell>
          <cell r="C284" t="str">
            <v>UN</v>
          </cell>
          <cell r="D284">
            <v>179.45</v>
          </cell>
        </row>
        <row r="285">
          <cell r="A285" t="str">
            <v>134650</v>
          </cell>
          <cell r="B285" t="str">
            <v>BENGALA PVC 1" 4.00M - MAT</v>
          </cell>
          <cell r="C285" t="str">
            <v>UN</v>
          </cell>
          <cell r="D285">
            <v>38.909999999999997</v>
          </cell>
        </row>
        <row r="286">
          <cell r="A286" t="str">
            <v>134780</v>
          </cell>
          <cell r="B286" t="str">
            <v>BENGALA PVC 1/4" 4.00M - MAT</v>
          </cell>
          <cell r="C286" t="str">
            <v>UN</v>
          </cell>
          <cell r="D286">
            <v>39.619999999999997</v>
          </cell>
        </row>
        <row r="287">
          <cell r="A287" t="str">
            <v>135120</v>
          </cell>
          <cell r="B287" t="str">
            <v>BENGALA PVC 3/4" 4.00M</v>
          </cell>
          <cell r="C287" t="str">
            <v>UN</v>
          </cell>
          <cell r="D287">
            <v>55.82</v>
          </cell>
        </row>
        <row r="288">
          <cell r="A288" t="str">
            <v>134599</v>
          </cell>
          <cell r="B288" t="str">
            <v>BENGALA PVC 3/4" 4.00M - MAT</v>
          </cell>
          <cell r="C288" t="str">
            <v>UN</v>
          </cell>
          <cell r="D288">
            <v>26.54</v>
          </cell>
        </row>
        <row r="289">
          <cell r="A289" t="str">
            <v>135081</v>
          </cell>
          <cell r="B289" t="str">
            <v>BLOCO BLE-2 PARA TELEFONIA - MAT</v>
          </cell>
          <cell r="C289" t="str">
            <v>UN</v>
          </cell>
          <cell r="D289">
            <v>5.96</v>
          </cell>
        </row>
        <row r="290">
          <cell r="A290" t="str">
            <v>135331</v>
          </cell>
          <cell r="B290" t="str">
            <v>BLOCO TERMINAL STG PARA 10 PARES</v>
          </cell>
          <cell r="C290" t="str">
            <v>UN</v>
          </cell>
          <cell r="D290">
            <v>24.41</v>
          </cell>
        </row>
        <row r="291">
          <cell r="A291" t="str">
            <v>300055</v>
          </cell>
          <cell r="B291" t="str">
            <v>BOCA DE LEAO SIMPLES H=1.20M</v>
          </cell>
          <cell r="C291" t="str">
            <v>UN</v>
          </cell>
          <cell r="D291">
            <v>2700.06</v>
          </cell>
        </row>
        <row r="292">
          <cell r="A292" t="str">
            <v>300052</v>
          </cell>
          <cell r="B292" t="str">
            <v>BOCA DE LOBO DUPLA H=1.20M</v>
          </cell>
          <cell r="C292" t="str">
            <v>UN</v>
          </cell>
          <cell r="D292">
            <v>3212.76</v>
          </cell>
        </row>
        <row r="293">
          <cell r="A293" t="str">
            <v>300409</v>
          </cell>
          <cell r="B293" t="str">
            <v>BOCA DE LOBO DUPLA H=1.20M COM GRELHA DE FERRO</v>
          </cell>
          <cell r="C293" t="str">
            <v>UN</v>
          </cell>
          <cell r="D293">
            <v>5851.44</v>
          </cell>
        </row>
        <row r="294">
          <cell r="A294" t="str">
            <v>300054</v>
          </cell>
          <cell r="B294" t="str">
            <v>BOCA DE LOBO QUADRUPLA H=1.20M</v>
          </cell>
          <cell r="C294" t="str">
            <v>UN</v>
          </cell>
          <cell r="D294">
            <v>6270.04</v>
          </cell>
        </row>
        <row r="295">
          <cell r="A295" t="str">
            <v>300411</v>
          </cell>
          <cell r="B295" t="str">
            <v>BOCA DE LOBO QUADRUPLA H=1.20M COM GRELHA DE FERRO</v>
          </cell>
          <cell r="C295" t="str">
            <v>UN</v>
          </cell>
          <cell r="D295">
            <v>10569.69</v>
          </cell>
        </row>
        <row r="296">
          <cell r="A296" t="str">
            <v>300051</v>
          </cell>
          <cell r="B296" t="str">
            <v>BOCA DE LOBO SIMPLES H=1.20M</v>
          </cell>
          <cell r="C296" t="str">
            <v>UN</v>
          </cell>
          <cell r="D296">
            <v>1806.95</v>
          </cell>
        </row>
        <row r="297">
          <cell r="A297" t="str">
            <v>300408</v>
          </cell>
          <cell r="B297" t="str">
            <v>BOCA DE LOBO SIMPLES H=1.20M COM GRELHA DE FERRO</v>
          </cell>
          <cell r="C297" t="str">
            <v>UN</v>
          </cell>
          <cell r="D297">
            <v>3451.68</v>
          </cell>
        </row>
        <row r="298">
          <cell r="A298" t="str">
            <v>300053</v>
          </cell>
          <cell r="B298" t="str">
            <v>BOCA DE LOBO TRIPLA H=1.20M</v>
          </cell>
          <cell r="C298" t="str">
            <v>UN</v>
          </cell>
          <cell r="D298">
            <v>4825.3500000000004</v>
          </cell>
        </row>
        <row r="299">
          <cell r="A299" t="str">
            <v>300410</v>
          </cell>
          <cell r="B299" t="str">
            <v>BOCA DE LOBO TRIPLA H=1.20M COM GRELHA DE FERRO</v>
          </cell>
          <cell r="C299" t="str">
            <v>UN</v>
          </cell>
          <cell r="D299">
            <v>8324.27</v>
          </cell>
        </row>
        <row r="300">
          <cell r="A300" t="str">
            <v>300407</v>
          </cell>
          <cell r="B300" t="str">
            <v>BOCA DE LOBO-GRADE DE FERRO 20MM PARA BOCA DE LOBO 1.54X0.83M</v>
          </cell>
          <cell r="C300" t="str">
            <v>UN</v>
          </cell>
          <cell r="D300">
            <v>542.38</v>
          </cell>
        </row>
        <row r="301">
          <cell r="A301" t="str">
            <v>155256</v>
          </cell>
          <cell r="B301" t="str">
            <v>BOCAL PVC DN 125X88MM - AP</v>
          </cell>
          <cell r="C301" t="str">
            <v>UN</v>
          </cell>
          <cell r="D301">
            <v>125.23</v>
          </cell>
        </row>
        <row r="302">
          <cell r="A302" t="str">
            <v>155330</v>
          </cell>
          <cell r="B302" t="str">
            <v>BOLSA PARA SAIDA DO VASO SANITARIO 100MM</v>
          </cell>
          <cell r="C302" t="str">
            <v>UN</v>
          </cell>
          <cell r="D302">
            <v>33.5</v>
          </cell>
        </row>
        <row r="303">
          <cell r="A303" t="str">
            <v>135587</v>
          </cell>
          <cell r="B303" t="str">
            <v>BORNE DE CONEXAO PARA CABO 2.5MM2 FIXACAO EM TRILHO TS35 - ELE</v>
          </cell>
          <cell r="C303" t="str">
            <v>UN</v>
          </cell>
          <cell r="D303">
            <v>20.69</v>
          </cell>
        </row>
        <row r="304">
          <cell r="A304" t="str">
            <v>135589</v>
          </cell>
          <cell r="B304" t="str">
            <v>BORNE DE CONEXAO PARA CABO 4MM2 FIXACAO EM TRILHO TS35 - ATERRAMENTO - ELE</v>
          </cell>
          <cell r="C304" t="str">
            <v>UN</v>
          </cell>
          <cell r="D304">
            <v>22.71</v>
          </cell>
        </row>
        <row r="305">
          <cell r="A305" t="str">
            <v>135588</v>
          </cell>
          <cell r="B305" t="str">
            <v>BORNE DE CONEXAO PARA CABO 4MM2 FIXACAO EM TRILHO TS35 - ELE</v>
          </cell>
          <cell r="C305" t="str">
            <v>UN</v>
          </cell>
          <cell r="D305">
            <v>24</v>
          </cell>
        </row>
        <row r="306">
          <cell r="A306" t="str">
            <v>134973</v>
          </cell>
          <cell r="B306" t="str">
            <v>BOTAO ALARME DE INCENDIO TIPO QUEBRE E APERTE</v>
          </cell>
          <cell r="C306" t="str">
            <v>UN</v>
          </cell>
          <cell r="D306">
            <v>141.49</v>
          </cell>
        </row>
        <row r="307">
          <cell r="A307" t="str">
            <v>134677</v>
          </cell>
          <cell r="B307" t="str">
            <v>BOTOEIRA (LIGA-DESLIGA) BLINDADA</v>
          </cell>
          <cell r="C307" t="str">
            <v>UN</v>
          </cell>
          <cell r="D307">
            <v>107.49</v>
          </cell>
        </row>
        <row r="308">
          <cell r="A308" t="str">
            <v>134692</v>
          </cell>
          <cell r="B308" t="str">
            <v>BOTOEIRA PARA ACIONAMENTO SIRENE</v>
          </cell>
          <cell r="C308" t="str">
            <v>UN</v>
          </cell>
          <cell r="D308">
            <v>136.76</v>
          </cell>
        </row>
        <row r="309">
          <cell r="A309" t="str">
            <v>135475</v>
          </cell>
          <cell r="B309" t="str">
            <v>BRACADEIRA FoGo CH.16 1"X3/32" COM 2 PARAFUSOS 2 PORCAS E 2 ARRUELAS</v>
          </cell>
          <cell r="C309" t="str">
            <v>UN</v>
          </cell>
          <cell r="D309">
            <v>18.600000000000001</v>
          </cell>
        </row>
        <row r="310">
          <cell r="A310" t="str">
            <v>134609</v>
          </cell>
          <cell r="B310" t="str">
            <v>BRACADEIRA FoGo CH.16 1"X3/32" COM 2 PARAFUSOS 2 PORCAS E 2 ARRUELAS - MAT</v>
          </cell>
          <cell r="C310" t="str">
            <v>UN</v>
          </cell>
          <cell r="D310">
            <v>9.83</v>
          </cell>
        </row>
        <row r="311">
          <cell r="A311" t="str">
            <v>134643</v>
          </cell>
          <cell r="B311" t="str">
            <v>BRACADEIRA FoGo TIPO D 1"</v>
          </cell>
          <cell r="C311" t="str">
            <v>UN</v>
          </cell>
          <cell r="D311">
            <v>7.15</v>
          </cell>
        </row>
        <row r="312">
          <cell r="A312" t="str">
            <v>135544</v>
          </cell>
          <cell r="B312" t="str">
            <v>BRACADEIRA FoGo TIPO D 1/2" COM PARAFUSO E BUCHA</v>
          </cell>
          <cell r="C312" t="str">
            <v>UN</v>
          </cell>
          <cell r="D312">
            <v>11.29</v>
          </cell>
        </row>
        <row r="313">
          <cell r="A313" t="str">
            <v>134684</v>
          </cell>
          <cell r="B313" t="str">
            <v>BRACADEIRA FoGo TIPO D 2 1/2" - ELE</v>
          </cell>
          <cell r="C313" t="str">
            <v>UN</v>
          </cell>
          <cell r="D313">
            <v>11.97</v>
          </cell>
        </row>
        <row r="314">
          <cell r="A314" t="str">
            <v>135146</v>
          </cell>
          <cell r="B314" t="str">
            <v>BRACADEIRA FoGo TIPO D 2"</v>
          </cell>
          <cell r="C314" t="str">
            <v>UN</v>
          </cell>
          <cell r="D314">
            <v>11.4</v>
          </cell>
        </row>
        <row r="315">
          <cell r="A315" t="str">
            <v>134575</v>
          </cell>
          <cell r="B315" t="str">
            <v>BRACADEIRA FoGo TIPO D 3/4"</v>
          </cell>
          <cell r="C315" t="str">
            <v>UN</v>
          </cell>
          <cell r="D315">
            <v>6.8</v>
          </cell>
        </row>
        <row r="316">
          <cell r="A316" t="str">
            <v>155274</v>
          </cell>
          <cell r="B316" t="str">
            <v>BRACADEIRA METALICA COM PARAFUSO DE APERTO PARA MANGUEIRA 2"</v>
          </cell>
          <cell r="C316" t="str">
            <v>UN</v>
          </cell>
          <cell r="D316">
            <v>16.11</v>
          </cell>
        </row>
        <row r="317">
          <cell r="A317" t="str">
            <v>135558</v>
          </cell>
          <cell r="B317" t="str">
            <v>BRACADEIRA PVC TIPO D 1/2"</v>
          </cell>
          <cell r="C317" t="str">
            <v>UN</v>
          </cell>
          <cell r="D317">
            <v>10.53</v>
          </cell>
        </row>
        <row r="318">
          <cell r="A318" t="str">
            <v>131930</v>
          </cell>
          <cell r="B318" t="str">
            <v>BRAQUETE COM 1 ISOLADOR TIPO PESADO</v>
          </cell>
          <cell r="C318" t="str">
            <v>UN</v>
          </cell>
          <cell r="D318">
            <v>28.51</v>
          </cell>
        </row>
        <row r="319">
          <cell r="A319" t="str">
            <v>134608</v>
          </cell>
          <cell r="B319" t="str">
            <v>BRAQUETE COM 1 ISOLADOR TIPO PESADO - MAT</v>
          </cell>
          <cell r="C319" t="str">
            <v>UN</v>
          </cell>
          <cell r="D319">
            <v>19.739999999999998</v>
          </cell>
        </row>
        <row r="320">
          <cell r="A320" t="str">
            <v>300794</v>
          </cell>
          <cell r="B320" t="str">
            <v>BROCA 25CM FCK=25MPa USINADO SEM ARMACAO</v>
          </cell>
          <cell r="C320" t="str">
            <v>M</v>
          </cell>
          <cell r="D320">
            <v>83.47</v>
          </cell>
        </row>
        <row r="321">
          <cell r="A321" t="str">
            <v>300795</v>
          </cell>
          <cell r="B321" t="str">
            <v>BROCA 30CM FCK=25MPa USINADO SEM ARMACAO</v>
          </cell>
          <cell r="C321" t="str">
            <v>M</v>
          </cell>
          <cell r="D321">
            <v>122.55</v>
          </cell>
        </row>
        <row r="322">
          <cell r="A322" t="str">
            <v>003134</v>
          </cell>
          <cell r="B322" t="str">
            <v>BROCA D=20CM COM ESCAVACAO CONCRETO 15MPa COM LANCAMENTO SEM ARMACAO</v>
          </cell>
          <cell r="C322" t="str">
            <v>M</v>
          </cell>
          <cell r="D322">
            <v>74.040000000000006</v>
          </cell>
        </row>
        <row r="323">
          <cell r="A323" t="str">
            <v>002955</v>
          </cell>
          <cell r="B323" t="str">
            <v>BROCA D=20CM COM ESCAVACAO CONCRETO 20MPa COM LANCAMENTO SEM ARMACAO</v>
          </cell>
          <cell r="C323" t="str">
            <v>M</v>
          </cell>
          <cell r="D323">
            <v>69.790000000000006</v>
          </cell>
        </row>
        <row r="324">
          <cell r="A324" t="str">
            <v>300921</v>
          </cell>
          <cell r="B324" t="str">
            <v>BROCA D=20CM FCK=15MPa COM ARMACAO</v>
          </cell>
          <cell r="C324" t="str">
            <v>M</v>
          </cell>
          <cell r="D324">
            <v>118.64</v>
          </cell>
        </row>
        <row r="325">
          <cell r="A325" t="str">
            <v>002489</v>
          </cell>
          <cell r="B325" t="str">
            <v>BROCA D=25CM FCK=15MPa BETONEIRA SEM ARMACAO</v>
          </cell>
          <cell r="C325" t="str">
            <v>M</v>
          </cell>
          <cell r="D325">
            <v>88.92</v>
          </cell>
        </row>
        <row r="326">
          <cell r="A326" t="str">
            <v>002907</v>
          </cell>
          <cell r="B326" t="str">
            <v>BROCA D=25CM FCK=18MPa BETONEIRA SEM ARMACAO</v>
          </cell>
          <cell r="C326" t="str">
            <v>M</v>
          </cell>
          <cell r="D326">
            <v>89.6</v>
          </cell>
        </row>
        <row r="327">
          <cell r="A327" t="str">
            <v>003118</v>
          </cell>
          <cell r="B327" t="str">
            <v>BROCA D=25CM FCK=20MPa BETONEIRA SEM ARMACAO</v>
          </cell>
          <cell r="C327" t="str">
            <v>M</v>
          </cell>
          <cell r="D327">
            <v>90.05</v>
          </cell>
        </row>
        <row r="328">
          <cell r="A328" t="str">
            <v>003126</v>
          </cell>
          <cell r="B328" t="str">
            <v>BROCA D=30CM FCK=15MPa BETONEIRA SEM ARMACAO</v>
          </cell>
          <cell r="C328" t="str">
            <v>M</v>
          </cell>
          <cell r="D328">
            <v>130.30000000000001</v>
          </cell>
        </row>
        <row r="329">
          <cell r="A329" t="str">
            <v>003566</v>
          </cell>
          <cell r="B329" t="str">
            <v>BROCA D=30CM FCK=20MPa COM ESCAVACAO - BETONEIRA SEM ARMACAO</v>
          </cell>
          <cell r="C329" t="str">
            <v>M</v>
          </cell>
          <cell r="D329">
            <v>132.80000000000001</v>
          </cell>
        </row>
        <row r="330">
          <cell r="A330" t="str">
            <v>155544</v>
          </cell>
          <cell r="B330" t="str">
            <v>BUCHA DE REDUCAO BRONZE DN 42X15MM JS - GAS</v>
          </cell>
          <cell r="C330" t="str">
            <v>UN</v>
          </cell>
          <cell r="D330">
            <v>74.41</v>
          </cell>
        </row>
        <row r="331">
          <cell r="A331" t="str">
            <v>155444</v>
          </cell>
          <cell r="B331" t="str">
            <v>BUCHA DE REDUCAO COBRE DN 28X15MM JS - GAS</v>
          </cell>
          <cell r="C331" t="str">
            <v>UN</v>
          </cell>
          <cell r="D331">
            <v>21.95</v>
          </cell>
        </row>
        <row r="332">
          <cell r="A332" t="str">
            <v>155557</v>
          </cell>
          <cell r="B332" t="str">
            <v>BUCHA DE REDUCAO COBRE DN 28X22MM PB</v>
          </cell>
          <cell r="C332" t="str">
            <v>UN</v>
          </cell>
          <cell r="D332">
            <v>21.68</v>
          </cell>
        </row>
        <row r="333">
          <cell r="A333" t="str">
            <v>155443</v>
          </cell>
          <cell r="B333" t="str">
            <v>BUCHA DE REDUCAO COBRE DN 35X28MM JS - GAS</v>
          </cell>
          <cell r="C333" t="str">
            <v>UN</v>
          </cell>
          <cell r="D333">
            <v>32.64</v>
          </cell>
        </row>
        <row r="334">
          <cell r="A334" t="str">
            <v>155452</v>
          </cell>
          <cell r="B334" t="str">
            <v>BUCHA DE REDUCAO FoGo BSP 2"X1 1/4" - AF</v>
          </cell>
          <cell r="C334" t="str">
            <v>UN</v>
          </cell>
          <cell r="D334">
            <v>60.52</v>
          </cell>
        </row>
        <row r="335">
          <cell r="A335" t="str">
            <v>155270</v>
          </cell>
          <cell r="B335" t="str">
            <v>BUCHA DE REDUCAO FoGo BSP 2"X1" - AF</v>
          </cell>
          <cell r="C335" t="str">
            <v>UN</v>
          </cell>
          <cell r="D335">
            <v>60.52</v>
          </cell>
        </row>
        <row r="336">
          <cell r="A336" t="str">
            <v>155594</v>
          </cell>
          <cell r="B336" t="str">
            <v>BUCHA DE REDUCAO LONGA 50X40MM SERIE R - ESG</v>
          </cell>
          <cell r="C336" t="str">
            <v>UN</v>
          </cell>
          <cell r="D336">
            <v>20.93</v>
          </cell>
        </row>
        <row r="337">
          <cell r="A337" t="str">
            <v>150920</v>
          </cell>
          <cell r="B337" t="str">
            <v>BUCHA PVC DE REDUCAO 25X20MM SOLDAVEL - AF</v>
          </cell>
          <cell r="C337" t="str">
            <v>UN</v>
          </cell>
          <cell r="D337">
            <v>12.43</v>
          </cell>
        </row>
        <row r="338">
          <cell r="A338" t="str">
            <v>150910</v>
          </cell>
          <cell r="B338" t="str">
            <v>BUCHA PVC DE REDUCAO 32X25MM SOLDAVEL - AF</v>
          </cell>
          <cell r="C338" t="str">
            <v>UN</v>
          </cell>
          <cell r="D338">
            <v>13.09</v>
          </cell>
        </row>
        <row r="339">
          <cell r="A339" t="str">
            <v>153130</v>
          </cell>
          <cell r="B339" t="str">
            <v>BUCHA PVC DE REDUCAO 40X32MM SOLDAVEL - AF</v>
          </cell>
          <cell r="C339" t="str">
            <v>UN</v>
          </cell>
          <cell r="D339">
            <v>21.87</v>
          </cell>
        </row>
        <row r="340">
          <cell r="A340" t="str">
            <v>153140</v>
          </cell>
          <cell r="B340" t="str">
            <v>BUCHA PVC DE REDUCAO 50X40MM SOLDAVEL - AF</v>
          </cell>
          <cell r="C340" t="str">
            <v>UN</v>
          </cell>
          <cell r="D340">
            <v>23.79</v>
          </cell>
        </row>
        <row r="341">
          <cell r="A341" t="str">
            <v>155959</v>
          </cell>
          <cell r="B341" t="str">
            <v>BUCHA PVC DE REDUCAO 60X25MM SOLDAVEL - AF</v>
          </cell>
          <cell r="C341" t="str">
            <v>UN</v>
          </cell>
          <cell r="D341">
            <v>34.42</v>
          </cell>
        </row>
        <row r="342">
          <cell r="A342" t="str">
            <v>153160</v>
          </cell>
          <cell r="B342" t="str">
            <v>BUCHA PVC DE REDUCAO 75X60MM SOLDAVEL - AF</v>
          </cell>
          <cell r="C342" t="str">
            <v>UN</v>
          </cell>
          <cell r="D342">
            <v>53.81</v>
          </cell>
        </row>
        <row r="343">
          <cell r="A343" t="str">
            <v>155783</v>
          </cell>
          <cell r="B343" t="str">
            <v>BUCHA PVC DE REDUCAO 85X60MM SOLDAVEL - AF</v>
          </cell>
          <cell r="C343" t="str">
            <v>UN</v>
          </cell>
          <cell r="D343">
            <v>47.44</v>
          </cell>
        </row>
        <row r="344">
          <cell r="A344" t="str">
            <v>155937</v>
          </cell>
          <cell r="B344" t="str">
            <v>BUCHA PVC DE REDUCAO LONGA 50X25MM SOLDAVEL - AF</v>
          </cell>
          <cell r="C344" t="str">
            <v>UN</v>
          </cell>
          <cell r="D344">
            <v>15.74</v>
          </cell>
        </row>
        <row r="345">
          <cell r="A345" t="str">
            <v>155302</v>
          </cell>
          <cell r="B345" t="str">
            <v>BUCHA PVC DE REDUCAO LONGA 50X32MM SOLDAVEL - AF</v>
          </cell>
          <cell r="C345" t="str">
            <v>UN</v>
          </cell>
          <cell r="D345">
            <v>28.45</v>
          </cell>
        </row>
        <row r="346">
          <cell r="A346" t="str">
            <v>151200</v>
          </cell>
          <cell r="B346" t="str">
            <v>BUCHA PVC DE REDUCAO LONGA 50X40MM SOLDAVEL - ESG</v>
          </cell>
          <cell r="C346" t="str">
            <v>UN</v>
          </cell>
          <cell r="D346">
            <v>21.29</v>
          </cell>
        </row>
        <row r="347">
          <cell r="A347" t="str">
            <v>155334</v>
          </cell>
          <cell r="B347" t="str">
            <v>BUCHA PVC DE REDUCAO LONGA 60X32MM SOLDAVEL - AF</v>
          </cell>
          <cell r="C347" t="str">
            <v>UN</v>
          </cell>
          <cell r="D347">
            <v>38.54</v>
          </cell>
        </row>
        <row r="348">
          <cell r="A348" t="str">
            <v>155301</v>
          </cell>
          <cell r="B348" t="str">
            <v>BUCHA PVC DE REDUCAO LONGA 75X50MM SOLDAVEL - AF</v>
          </cell>
          <cell r="C348" t="str">
            <v>UN</v>
          </cell>
          <cell r="D348">
            <v>53.95</v>
          </cell>
        </row>
        <row r="349">
          <cell r="A349" t="str">
            <v>155814</v>
          </cell>
          <cell r="B349" t="str">
            <v>BUCHA REDUCAO DE COBRE 42X22MM</v>
          </cell>
          <cell r="C349" t="str">
            <v>UN</v>
          </cell>
          <cell r="D349">
            <v>53.11</v>
          </cell>
        </row>
        <row r="350">
          <cell r="A350" t="str">
            <v>155808</v>
          </cell>
          <cell r="B350" t="str">
            <v>BUCHA REDUCAO DE COBRE 42X28MM</v>
          </cell>
          <cell r="C350" t="str">
            <v>UN</v>
          </cell>
          <cell r="D350">
            <v>52.61</v>
          </cell>
        </row>
        <row r="351">
          <cell r="A351" t="str">
            <v>003933</v>
          </cell>
          <cell r="B351" t="str">
            <v>BUCHA REDUCAO DE COBRE 42X35MM</v>
          </cell>
          <cell r="C351" t="str">
            <v>UN</v>
          </cell>
          <cell r="D351">
            <v>41.5</v>
          </cell>
        </row>
        <row r="352">
          <cell r="A352" t="str">
            <v>134090</v>
          </cell>
          <cell r="B352" t="str">
            <v>BUCHA/ARRUELA 1 1/2"</v>
          </cell>
          <cell r="C352" t="str">
            <v>UN</v>
          </cell>
          <cell r="D352">
            <v>5.46</v>
          </cell>
        </row>
        <row r="353">
          <cell r="A353" t="str">
            <v>134080</v>
          </cell>
          <cell r="B353" t="str">
            <v>BUCHA/ARRUELA 1 1/4"</v>
          </cell>
          <cell r="C353" t="str">
            <v>UN</v>
          </cell>
          <cell r="D353">
            <v>5.15</v>
          </cell>
        </row>
        <row r="354">
          <cell r="A354" t="str">
            <v>134070</v>
          </cell>
          <cell r="B354" t="str">
            <v>BUCHA/ARRUELA 1"</v>
          </cell>
          <cell r="C354" t="str">
            <v>UN</v>
          </cell>
          <cell r="D354">
            <v>3.05</v>
          </cell>
        </row>
        <row r="355">
          <cell r="A355" t="str">
            <v>134693</v>
          </cell>
          <cell r="B355" t="str">
            <v>BUCHA/ARRUELA 1" - MAT</v>
          </cell>
          <cell r="C355" t="str">
            <v>UN</v>
          </cell>
          <cell r="D355">
            <v>2.4700000000000002</v>
          </cell>
        </row>
        <row r="356">
          <cell r="A356" t="str">
            <v>134050</v>
          </cell>
          <cell r="B356" t="str">
            <v>BUCHA/ARRUELA 1/2"</v>
          </cell>
          <cell r="C356" t="str">
            <v>UN</v>
          </cell>
          <cell r="D356">
            <v>1.58</v>
          </cell>
        </row>
        <row r="357">
          <cell r="A357" t="str">
            <v>134110</v>
          </cell>
          <cell r="B357" t="str">
            <v>BUCHA/ARRUELA 2 1/2"</v>
          </cell>
          <cell r="C357" t="str">
            <v>UN</v>
          </cell>
          <cell r="D357">
            <v>14.04</v>
          </cell>
        </row>
        <row r="358">
          <cell r="A358" t="str">
            <v>134100</v>
          </cell>
          <cell r="B358" t="str">
            <v>BUCHA/ARRUELA 2"</v>
          </cell>
          <cell r="C358" t="str">
            <v>UN</v>
          </cell>
          <cell r="D358">
            <v>9.6999999999999993</v>
          </cell>
        </row>
        <row r="359">
          <cell r="A359" t="str">
            <v>134060</v>
          </cell>
          <cell r="B359" t="str">
            <v>BUCHA/ARRUELA 3/4"</v>
          </cell>
          <cell r="C359" t="str">
            <v>UN</v>
          </cell>
          <cell r="D359">
            <v>2.06</v>
          </cell>
        </row>
        <row r="360">
          <cell r="A360" t="str">
            <v>134618</v>
          </cell>
          <cell r="B360" t="str">
            <v>BUCHA/ARRUELA 3/4" - MAT</v>
          </cell>
          <cell r="C360" t="str">
            <v>UN</v>
          </cell>
          <cell r="D360">
            <v>1.47</v>
          </cell>
        </row>
        <row r="361">
          <cell r="A361" t="str">
            <v>155365</v>
          </cell>
          <cell r="B361" t="str">
            <v>BUJAO FoGo 1"</v>
          </cell>
          <cell r="C361" t="str">
            <v>UN</v>
          </cell>
          <cell r="D361">
            <v>26.91</v>
          </cell>
        </row>
        <row r="362">
          <cell r="A362" t="str">
            <v>155030</v>
          </cell>
          <cell r="B362" t="str">
            <v>BUJAO FoGo BSP 3/4" - AF</v>
          </cell>
          <cell r="C362" t="str">
            <v>UN</v>
          </cell>
          <cell r="D362">
            <v>18.57</v>
          </cell>
        </row>
        <row r="363">
          <cell r="A363" t="str">
            <v>155254</v>
          </cell>
          <cell r="B363" t="str">
            <v>CABECEIRA DIREITA PVC DN 125MM - AQUAPLUV AP</v>
          </cell>
          <cell r="C363" t="str">
            <v>UN</v>
          </cell>
          <cell r="D363">
            <v>36.96</v>
          </cell>
        </row>
        <row r="364">
          <cell r="A364" t="str">
            <v>155255</v>
          </cell>
          <cell r="B364" t="str">
            <v>CABECEIRA ESQUERDA PVC DN 125MM - AQUAPLUV AP</v>
          </cell>
          <cell r="C364" t="str">
            <v>UN</v>
          </cell>
          <cell r="D364">
            <v>36.96</v>
          </cell>
        </row>
        <row r="365">
          <cell r="A365" t="str">
            <v>135125</v>
          </cell>
          <cell r="B365" t="str">
            <v>CABECOTE DE ALUMINIO 1 1/2" - ELE</v>
          </cell>
          <cell r="C365" t="str">
            <v>UN</v>
          </cell>
          <cell r="D365">
            <v>17.68</v>
          </cell>
        </row>
        <row r="366">
          <cell r="A366" t="str">
            <v>135105</v>
          </cell>
          <cell r="B366" t="str">
            <v>CABECOTE DE ALUMINIO 1 1/4" - ELE</v>
          </cell>
          <cell r="C366" t="str">
            <v>UN</v>
          </cell>
          <cell r="D366">
            <v>17.09</v>
          </cell>
        </row>
        <row r="367">
          <cell r="A367" t="str">
            <v>135124</v>
          </cell>
          <cell r="B367" t="str">
            <v>CABECOTE DE ALUMINIO 1" - ELE</v>
          </cell>
          <cell r="C367" t="str">
            <v>UN</v>
          </cell>
          <cell r="D367">
            <v>13</v>
          </cell>
        </row>
        <row r="368">
          <cell r="A368" t="str">
            <v>135112</v>
          </cell>
          <cell r="B368" t="str">
            <v>CABECOTE DE ALUMINIO 2 1/2" - ELE</v>
          </cell>
          <cell r="C368" t="str">
            <v>UN</v>
          </cell>
          <cell r="D368">
            <v>31.27</v>
          </cell>
        </row>
        <row r="369">
          <cell r="A369" t="str">
            <v>135126</v>
          </cell>
          <cell r="B369" t="str">
            <v>CABECOTE DE ALUMINIO 2" - ELE</v>
          </cell>
          <cell r="C369" t="str">
            <v>UN</v>
          </cell>
          <cell r="D369">
            <v>21.36</v>
          </cell>
        </row>
        <row r="370">
          <cell r="A370" t="str">
            <v>135127</v>
          </cell>
          <cell r="B370" t="str">
            <v>CABECOTE DE ALUMINIO 3" - ELE</v>
          </cell>
          <cell r="C370" t="str">
            <v>UN</v>
          </cell>
          <cell r="D370">
            <v>45.29</v>
          </cell>
        </row>
        <row r="371">
          <cell r="A371" t="str">
            <v>135128</v>
          </cell>
          <cell r="B371" t="str">
            <v>CABECOTE DE ALUMINIO 4" - ELE</v>
          </cell>
          <cell r="C371" t="str">
            <v>UN</v>
          </cell>
          <cell r="D371">
            <v>63.57</v>
          </cell>
        </row>
        <row r="372">
          <cell r="A372" t="str">
            <v>155342</v>
          </cell>
          <cell r="B372" t="str">
            <v>CABIDE DE LOUCA DUPLO</v>
          </cell>
          <cell r="C372" t="str">
            <v>UN</v>
          </cell>
          <cell r="D372">
            <v>72.58</v>
          </cell>
        </row>
        <row r="373">
          <cell r="A373" t="str">
            <v>134525</v>
          </cell>
          <cell r="B373" t="str">
            <v>CABO DE ACO 1/4" (GT-P25) - MAT</v>
          </cell>
          <cell r="C373" t="str">
            <v>M</v>
          </cell>
          <cell r="D373">
            <v>27.14</v>
          </cell>
        </row>
        <row r="374">
          <cell r="A374" t="str">
            <v>135158</v>
          </cell>
          <cell r="B374" t="str">
            <v>CABO DE ALUMINIO NU 70MM2</v>
          </cell>
          <cell r="C374" t="str">
            <v>M</v>
          </cell>
          <cell r="D374">
            <v>29.71</v>
          </cell>
        </row>
        <row r="375">
          <cell r="A375" t="str">
            <v>135339</v>
          </cell>
          <cell r="B375" t="str">
            <v>CABO DE COBRE ISOLADO FLEXIVEL 0.6/1KV   4MM2</v>
          </cell>
          <cell r="C375" t="str">
            <v>M</v>
          </cell>
          <cell r="D375">
            <v>10.73</v>
          </cell>
        </row>
        <row r="376">
          <cell r="A376" t="str">
            <v>135270</v>
          </cell>
          <cell r="B376" t="str">
            <v>CABO DE COBRE ISOLADO FLEXIVEL 0.6/1KV   6MM2</v>
          </cell>
          <cell r="C376" t="str">
            <v>M</v>
          </cell>
          <cell r="D376">
            <v>12.83</v>
          </cell>
        </row>
        <row r="377">
          <cell r="A377" t="str">
            <v>135190</v>
          </cell>
          <cell r="B377" t="str">
            <v>CABO DE COBRE ISOLADO FLEXIVEL 0.6/1KV  10MM2</v>
          </cell>
          <cell r="C377" t="str">
            <v>M</v>
          </cell>
          <cell r="D377">
            <v>17.11</v>
          </cell>
        </row>
        <row r="378">
          <cell r="A378" t="str">
            <v>134883</v>
          </cell>
          <cell r="B378" t="str">
            <v>CABO DE COBRE ISOLADO FLEXIVEL 0.6/1KV  16MM2</v>
          </cell>
          <cell r="C378" t="str">
            <v>M</v>
          </cell>
          <cell r="D378">
            <v>23.07</v>
          </cell>
        </row>
        <row r="379">
          <cell r="A379" t="str">
            <v>135239</v>
          </cell>
          <cell r="B379" t="str">
            <v>CABO DE COBRE ISOLADO FLEXIVEL 0.6/1KV  16MM2 - MAT</v>
          </cell>
          <cell r="C379" t="str">
            <v>M</v>
          </cell>
          <cell r="D379">
            <v>13.7</v>
          </cell>
        </row>
        <row r="380">
          <cell r="A380" t="str">
            <v>134884</v>
          </cell>
          <cell r="B380" t="str">
            <v>CABO DE COBRE ISOLADO FLEXIVEL 0.6/1KV  25MM2</v>
          </cell>
          <cell r="C380" t="str">
            <v>M</v>
          </cell>
          <cell r="D380">
            <v>31.38</v>
          </cell>
        </row>
        <row r="381">
          <cell r="A381" t="str">
            <v>134885</v>
          </cell>
          <cell r="B381" t="str">
            <v>CABO DE COBRE ISOLADO FLEXIVEL 0.6/1KV  35MM2</v>
          </cell>
          <cell r="C381" t="str">
            <v>M</v>
          </cell>
          <cell r="D381">
            <v>42.26</v>
          </cell>
        </row>
        <row r="382">
          <cell r="A382" t="str">
            <v>134886</v>
          </cell>
          <cell r="B382" t="str">
            <v>CABO DE COBRE ISOLADO FLEXIVEL 0.6/1KV  50MM2</v>
          </cell>
          <cell r="C382" t="str">
            <v>M</v>
          </cell>
          <cell r="D382">
            <v>60.82</v>
          </cell>
        </row>
        <row r="383">
          <cell r="A383" t="str">
            <v>134887</v>
          </cell>
          <cell r="B383" t="str">
            <v>CABO DE COBRE ISOLADO FLEXIVEL 0.6/1KV  70MM2</v>
          </cell>
          <cell r="C383" t="str">
            <v>M</v>
          </cell>
          <cell r="D383">
            <v>77.3</v>
          </cell>
        </row>
        <row r="384">
          <cell r="A384" t="str">
            <v>134888</v>
          </cell>
          <cell r="B384" t="str">
            <v>CABO DE COBRE ISOLADO FLEXIVEL 0.6/1KV  95MM2</v>
          </cell>
          <cell r="C384" t="str">
            <v>M</v>
          </cell>
          <cell r="D384">
            <v>96.69</v>
          </cell>
        </row>
        <row r="385">
          <cell r="A385" t="str">
            <v>135446</v>
          </cell>
          <cell r="B385" t="str">
            <v>CABO DE COBRE ISOLADO FLEXIVEL 0.6/1KV 1.5MM2</v>
          </cell>
          <cell r="C385" t="str">
            <v>M</v>
          </cell>
          <cell r="D385">
            <v>7.31</v>
          </cell>
        </row>
        <row r="386">
          <cell r="A386" t="str">
            <v>134889</v>
          </cell>
          <cell r="B386" t="str">
            <v>CABO DE COBRE ISOLADO FLEXIVEL 0.6/1KV 120MM2</v>
          </cell>
          <cell r="C386" t="str">
            <v>M</v>
          </cell>
          <cell r="D386">
            <v>126.95</v>
          </cell>
        </row>
        <row r="387">
          <cell r="A387" t="str">
            <v>134890</v>
          </cell>
          <cell r="B387" t="str">
            <v>CABO DE COBRE ISOLADO FLEXIVEL 0.6/1KV 150MM2</v>
          </cell>
          <cell r="C387" t="str">
            <v>M</v>
          </cell>
          <cell r="D387">
            <v>158.94</v>
          </cell>
        </row>
        <row r="388">
          <cell r="A388" t="str">
            <v>134891</v>
          </cell>
          <cell r="B388" t="str">
            <v>CABO DE COBRE ISOLADO FLEXIVEL 0.6/1KV 185MM2</v>
          </cell>
          <cell r="C388" t="str">
            <v>M</v>
          </cell>
          <cell r="D388">
            <v>195.18</v>
          </cell>
        </row>
        <row r="389">
          <cell r="A389" t="str">
            <v>135447</v>
          </cell>
          <cell r="B389" t="str">
            <v>CABO DE COBRE ISOLADO FLEXIVEL 0.6/1KV 2.5MM2</v>
          </cell>
          <cell r="C389" t="str">
            <v>M</v>
          </cell>
          <cell r="D389">
            <v>8.86</v>
          </cell>
        </row>
        <row r="390">
          <cell r="A390" t="str">
            <v>134892</v>
          </cell>
          <cell r="B390" t="str">
            <v>CABO DE COBRE ISOLADO FLEXIVEL 0.6/1KV 240MM2</v>
          </cell>
          <cell r="C390" t="str">
            <v>M</v>
          </cell>
          <cell r="D390">
            <v>254.86</v>
          </cell>
        </row>
        <row r="391">
          <cell r="A391" t="str">
            <v>135548</v>
          </cell>
          <cell r="B391" t="str">
            <v>CABO DE COBRE ISOLADO FLEXIVEL 0.6/1KV 3X2.5MM2</v>
          </cell>
          <cell r="C391" t="str">
            <v>M</v>
          </cell>
          <cell r="D391">
            <v>15.15</v>
          </cell>
        </row>
        <row r="392">
          <cell r="A392" t="str">
            <v>135568</v>
          </cell>
          <cell r="B392" t="str">
            <v>CABO DE COBRE ISOLADO FLEXIVEL 0.6/1KV 5X2.5MM2</v>
          </cell>
          <cell r="C392" t="str">
            <v>M</v>
          </cell>
          <cell r="D392">
            <v>23.03</v>
          </cell>
        </row>
        <row r="393">
          <cell r="A393" t="str">
            <v>135407</v>
          </cell>
          <cell r="B393" t="str">
            <v>CABO DE COBRE ISOLADO FLEXIVEL 750V 1.0MM2</v>
          </cell>
          <cell r="C393" t="str">
            <v>M</v>
          </cell>
          <cell r="D393">
            <v>7.43</v>
          </cell>
        </row>
        <row r="394">
          <cell r="A394" t="str">
            <v>134662</v>
          </cell>
          <cell r="B394" t="str">
            <v>CABO DE COBRE ISOLADO FLEXIVEL 750V 1.5MM2</v>
          </cell>
          <cell r="C394" t="str">
            <v>M</v>
          </cell>
          <cell r="D394">
            <v>7.49</v>
          </cell>
        </row>
        <row r="395">
          <cell r="A395" t="str">
            <v>134471</v>
          </cell>
          <cell r="B395" t="str">
            <v>CABO DE COBRE ISOLADO FLEXIVEL 750V 10MM2</v>
          </cell>
          <cell r="C395" t="str">
            <v>M</v>
          </cell>
          <cell r="D395">
            <v>18.8</v>
          </cell>
        </row>
        <row r="396">
          <cell r="A396" t="str">
            <v>134794</v>
          </cell>
          <cell r="B396" t="str">
            <v>CABO DE COBRE ISOLADO FLEXIVEL 750V 10MM2 - MAT</v>
          </cell>
          <cell r="C396" t="str">
            <v>M</v>
          </cell>
          <cell r="D396">
            <v>10.6</v>
          </cell>
        </row>
        <row r="397">
          <cell r="A397" t="str">
            <v>134340</v>
          </cell>
          <cell r="B397" t="str">
            <v>CABO DE COBRE ISOLADO FLEXIVEL 750V 120MM2</v>
          </cell>
          <cell r="C397" t="str">
            <v>M</v>
          </cell>
          <cell r="D397">
            <v>145.08000000000001</v>
          </cell>
        </row>
        <row r="398">
          <cell r="A398" t="str">
            <v>134631</v>
          </cell>
          <cell r="B398" t="str">
            <v>CABO DE COBRE ISOLADO FLEXIVEL 750V 150MM2</v>
          </cell>
          <cell r="C398" t="str">
            <v>M</v>
          </cell>
          <cell r="D398">
            <v>167.11</v>
          </cell>
        </row>
        <row r="399">
          <cell r="A399" t="str">
            <v>134130</v>
          </cell>
          <cell r="B399" t="str">
            <v>CABO DE COBRE ISOLADO FLEXIVEL 750V 16MM2</v>
          </cell>
          <cell r="C399" t="str">
            <v>M</v>
          </cell>
          <cell r="D399">
            <v>24.53</v>
          </cell>
        </row>
        <row r="400">
          <cell r="A400" t="str">
            <v>134831</v>
          </cell>
          <cell r="B400" t="str">
            <v>CABO DE COBRE ISOLADO FLEXIVEL 750V 185MM2</v>
          </cell>
          <cell r="C400" t="str">
            <v>M</v>
          </cell>
          <cell r="D400">
            <v>211.54</v>
          </cell>
        </row>
        <row r="401">
          <cell r="A401" t="str">
            <v>135193</v>
          </cell>
          <cell r="B401" t="str">
            <v>CABO DE COBRE ISOLADO FLEXIVEL 750V 2.5MM2</v>
          </cell>
          <cell r="C401" t="str">
            <v>M</v>
          </cell>
          <cell r="D401">
            <v>9.01</v>
          </cell>
        </row>
        <row r="402">
          <cell r="A402" t="str">
            <v>134830</v>
          </cell>
          <cell r="B402" t="str">
            <v>CABO DE COBRE ISOLADO FLEXIVEL 750V 240MM2</v>
          </cell>
          <cell r="C402" t="str">
            <v>M</v>
          </cell>
          <cell r="D402">
            <v>276.64999999999998</v>
          </cell>
        </row>
        <row r="403">
          <cell r="A403" t="str">
            <v>134140</v>
          </cell>
          <cell r="B403" t="str">
            <v>CABO DE COBRE ISOLADO FLEXIVEL 750V 25MM2</v>
          </cell>
          <cell r="C403" t="str">
            <v>M</v>
          </cell>
          <cell r="D403">
            <v>35.24</v>
          </cell>
        </row>
        <row r="404">
          <cell r="A404" t="str">
            <v>134150</v>
          </cell>
          <cell r="B404" t="str">
            <v>CABO DE COBRE ISOLADO FLEXIVEL 750V 35MM2</v>
          </cell>
          <cell r="C404" t="str">
            <v>M</v>
          </cell>
          <cell r="D404">
            <v>49.78</v>
          </cell>
        </row>
        <row r="405">
          <cell r="A405" t="str">
            <v>135337</v>
          </cell>
          <cell r="B405" t="str">
            <v>CABO DE COBRE ISOLADO FLEXIVEL 750V 4MM2</v>
          </cell>
          <cell r="C405" t="str">
            <v>M</v>
          </cell>
          <cell r="D405">
            <v>11.17</v>
          </cell>
        </row>
        <row r="406">
          <cell r="A406" t="str">
            <v>134160</v>
          </cell>
          <cell r="B406" t="str">
            <v>CABO DE COBRE ISOLADO FLEXIVEL 750V 50MM2</v>
          </cell>
          <cell r="C406" t="str">
            <v>M</v>
          </cell>
          <cell r="D406">
            <v>67.3</v>
          </cell>
        </row>
        <row r="407">
          <cell r="A407" t="str">
            <v>134552</v>
          </cell>
          <cell r="B407" t="str">
            <v>CABO DE COBRE ISOLADO FLEXIVEL 750V 6MM2</v>
          </cell>
          <cell r="C407" t="str">
            <v>M</v>
          </cell>
          <cell r="D407">
            <v>13.85</v>
          </cell>
        </row>
        <row r="408">
          <cell r="A408" t="str">
            <v>134170</v>
          </cell>
          <cell r="B408" t="str">
            <v>CABO DE COBRE ISOLADO FLEXIVEL 750V 70MM2</v>
          </cell>
          <cell r="C408" t="str">
            <v>M</v>
          </cell>
          <cell r="D408">
            <v>87.04</v>
          </cell>
        </row>
        <row r="409">
          <cell r="A409" t="str">
            <v>134180</v>
          </cell>
          <cell r="B409" t="str">
            <v>CABO DE COBRE ISOLADO FLEXIVEL 750V 95MM2</v>
          </cell>
          <cell r="C409" t="str">
            <v>M</v>
          </cell>
          <cell r="D409">
            <v>108.14</v>
          </cell>
        </row>
        <row r="410">
          <cell r="A410" t="str">
            <v>135013</v>
          </cell>
          <cell r="B410" t="str">
            <v>CABO DE COBRE NU 10MM2</v>
          </cell>
          <cell r="C410" t="str">
            <v>M</v>
          </cell>
          <cell r="D410">
            <v>16.45</v>
          </cell>
        </row>
        <row r="411">
          <cell r="A411" t="str">
            <v>134700</v>
          </cell>
          <cell r="B411" t="str">
            <v>CABO DE COBRE NU 10MM2 - MAT</v>
          </cell>
          <cell r="C411" t="str">
            <v>M</v>
          </cell>
          <cell r="D411">
            <v>8.08</v>
          </cell>
        </row>
        <row r="412">
          <cell r="A412" t="str">
            <v>134622</v>
          </cell>
          <cell r="B412" t="str">
            <v>CABO DE COBRE NU 16MM2 - MAT</v>
          </cell>
          <cell r="C412" t="str">
            <v>M</v>
          </cell>
          <cell r="D412">
            <v>15.32</v>
          </cell>
        </row>
        <row r="413">
          <cell r="A413" t="str">
            <v>134751</v>
          </cell>
          <cell r="B413" t="str">
            <v>CABO DE COBRE NU 25MM2</v>
          </cell>
          <cell r="C413" t="str">
            <v>M</v>
          </cell>
          <cell r="D413">
            <v>31.43</v>
          </cell>
        </row>
        <row r="414">
          <cell r="A414" t="str">
            <v>135042</v>
          </cell>
          <cell r="B414" t="str">
            <v>CABO DE COBRE NU 25MM2 - MAT</v>
          </cell>
          <cell r="C414" t="str">
            <v>M</v>
          </cell>
          <cell r="D414">
            <v>21.47</v>
          </cell>
        </row>
        <row r="415">
          <cell r="A415" t="str">
            <v>134625</v>
          </cell>
          <cell r="B415" t="str">
            <v>CABO DE COBRE NU 35MM2 - MAT</v>
          </cell>
          <cell r="C415" t="str">
            <v>M</v>
          </cell>
          <cell r="D415">
            <v>33.46</v>
          </cell>
        </row>
        <row r="416">
          <cell r="A416" t="str">
            <v>134721</v>
          </cell>
          <cell r="B416" t="str">
            <v>CABO DE COBRE NU 50MM2</v>
          </cell>
          <cell r="C416" t="str">
            <v>M</v>
          </cell>
          <cell r="D416">
            <v>65.099999999999994</v>
          </cell>
        </row>
        <row r="417">
          <cell r="A417" t="str">
            <v>134871</v>
          </cell>
          <cell r="B417" t="str">
            <v>CABO DE COBRE NU 70MM2</v>
          </cell>
          <cell r="C417" t="str">
            <v>M</v>
          </cell>
          <cell r="D417">
            <v>83.87</v>
          </cell>
        </row>
        <row r="418">
          <cell r="A418" t="str">
            <v>134520</v>
          </cell>
          <cell r="B418" t="str">
            <v>CABO DE COBRE NU 70MM2 - MAT</v>
          </cell>
          <cell r="C418" t="str">
            <v>M</v>
          </cell>
          <cell r="D418">
            <v>62.71</v>
          </cell>
        </row>
        <row r="419">
          <cell r="A419" t="str">
            <v>134925</v>
          </cell>
          <cell r="B419" t="str">
            <v>CABO DE COBRE NU 95MM2</v>
          </cell>
          <cell r="C419" t="str">
            <v>M</v>
          </cell>
          <cell r="D419">
            <v>124.38</v>
          </cell>
        </row>
        <row r="420">
          <cell r="A420" t="str">
            <v>135211</v>
          </cell>
          <cell r="B420" t="str">
            <v>CABO PP 3X1.5MM2</v>
          </cell>
          <cell r="C420" t="str">
            <v>M</v>
          </cell>
          <cell r="D420">
            <v>13.93</v>
          </cell>
        </row>
        <row r="421">
          <cell r="A421" t="str">
            <v>135098</v>
          </cell>
          <cell r="B421" t="str">
            <v>CABO TELEFONICO CTP-APL SN-50-20P</v>
          </cell>
          <cell r="C421" t="str">
            <v>M</v>
          </cell>
          <cell r="D421">
            <v>44.53</v>
          </cell>
        </row>
        <row r="422">
          <cell r="A422" t="str">
            <v>300067</v>
          </cell>
          <cell r="B422" t="str">
            <v>CADASTRO DE LIGACOES</v>
          </cell>
          <cell r="C422" t="str">
            <v>UN</v>
          </cell>
          <cell r="D422">
            <v>7.1</v>
          </cell>
        </row>
        <row r="423">
          <cell r="A423" t="str">
            <v>300066</v>
          </cell>
          <cell r="B423" t="str">
            <v>CADASTRO DE REDE</v>
          </cell>
          <cell r="C423" t="str">
            <v>M</v>
          </cell>
          <cell r="D423">
            <v>2.04</v>
          </cell>
        </row>
        <row r="424">
          <cell r="A424" t="str">
            <v>003418</v>
          </cell>
          <cell r="B424" t="str">
            <v>CAIBRO DE MADEIRA 5X6CM</v>
          </cell>
          <cell r="C424" t="str">
            <v>M</v>
          </cell>
          <cell r="D424">
            <v>15.46</v>
          </cell>
        </row>
        <row r="425">
          <cell r="A425" t="str">
            <v>001090</v>
          </cell>
          <cell r="B425" t="str">
            <v>CAIBRO DE MADEIRA 5X6CM - MAT</v>
          </cell>
          <cell r="C425" t="str">
            <v>M</v>
          </cell>
          <cell r="D425">
            <v>7.9</v>
          </cell>
        </row>
        <row r="426">
          <cell r="A426" t="str">
            <v>003975</v>
          </cell>
          <cell r="B426" t="str">
            <v>CAIBRO DE MADEIRA 5X6CM-EUCALIPTO AUTOCLAVADO - MAT</v>
          </cell>
          <cell r="C426" t="str">
            <v>M</v>
          </cell>
          <cell r="D426">
            <v>15.74</v>
          </cell>
        </row>
        <row r="427">
          <cell r="A427" t="str">
            <v>002561</v>
          </cell>
          <cell r="B427" t="str">
            <v>CAIBRO DE MADEIRA 6X8CM - MAT</v>
          </cell>
          <cell r="C427" t="str">
            <v>M</v>
          </cell>
          <cell r="D427">
            <v>12.64</v>
          </cell>
        </row>
        <row r="428">
          <cell r="A428" t="str">
            <v>155921</v>
          </cell>
          <cell r="B428" t="str">
            <v>CAIXA COLETORA COM GRELHA 18X18CM PVC - AP</v>
          </cell>
          <cell r="C428" t="str">
            <v>UN</v>
          </cell>
          <cell r="D428">
            <v>157.15</v>
          </cell>
        </row>
        <row r="429">
          <cell r="A429" t="str">
            <v>155533</v>
          </cell>
          <cell r="B429" t="str">
            <v>CAIXA COLETORA DE AGUAS PLUVIAIS 50X50X50CM COM GRELHA DE FoFo</v>
          </cell>
          <cell r="C429" t="str">
            <v>UN</v>
          </cell>
          <cell r="D429">
            <v>818.22</v>
          </cell>
        </row>
        <row r="430">
          <cell r="A430" t="str">
            <v>135566</v>
          </cell>
          <cell r="B430" t="str">
            <v>CAIXA COM 1 TOMADA 2 POLOS+TERRA EM ACO PARA INSTALACAO APARENTE EM PERFILADO - ELE</v>
          </cell>
          <cell r="C430" t="str">
            <v>UN</v>
          </cell>
          <cell r="D430">
            <v>72.760000000000005</v>
          </cell>
        </row>
        <row r="431">
          <cell r="A431" t="str">
            <v>155661</v>
          </cell>
          <cell r="B431" t="str">
            <v>CAIXA D'AGUA DE FIBRA DE VIDRO COM TAMPA 10.000L</v>
          </cell>
          <cell r="C431" t="str">
            <v>UN</v>
          </cell>
          <cell r="D431">
            <v>5733.47</v>
          </cell>
        </row>
        <row r="432">
          <cell r="A432" t="str">
            <v>155760</v>
          </cell>
          <cell r="B432" t="str">
            <v>CAIXA D'AGUA DE FIBRA DE VIDRO COM TAMPA 15.000L</v>
          </cell>
          <cell r="C432" t="str">
            <v>UN</v>
          </cell>
          <cell r="D432">
            <v>11304.8</v>
          </cell>
        </row>
        <row r="433">
          <cell r="A433" t="str">
            <v>155781</v>
          </cell>
          <cell r="B433" t="str">
            <v>CAIXA D'AGUA DE FIBRA DE VIDRO COM TAMPA 3.000L</v>
          </cell>
          <cell r="C433" t="str">
            <v>UN</v>
          </cell>
          <cell r="D433">
            <v>1985.9</v>
          </cell>
        </row>
        <row r="434">
          <cell r="A434" t="str">
            <v>155911</v>
          </cell>
          <cell r="B434" t="str">
            <v>CAIXA D'AGUA DE FIBRA DE VIDRO COM TAMPA 320L</v>
          </cell>
          <cell r="C434" t="str">
            <v>UN</v>
          </cell>
          <cell r="D434">
            <v>701.18</v>
          </cell>
        </row>
        <row r="435">
          <cell r="A435" t="str">
            <v>155503</v>
          </cell>
          <cell r="B435" t="str">
            <v>CAIXA D'AGUA DE FIBRA DE VIDRO COM TAMPA 4.000L</v>
          </cell>
          <cell r="C435" t="str">
            <v>UN</v>
          </cell>
          <cell r="D435">
            <v>2636.42</v>
          </cell>
        </row>
        <row r="436">
          <cell r="A436" t="str">
            <v>155504</v>
          </cell>
          <cell r="B436" t="str">
            <v>CAIXA D'AGUA DE FIBRA DE VIDRO COM TAMPA 5.000L</v>
          </cell>
          <cell r="C436" t="str">
            <v>UN</v>
          </cell>
          <cell r="D436">
            <v>3007.31</v>
          </cell>
        </row>
        <row r="437">
          <cell r="A437" t="str">
            <v>155552</v>
          </cell>
          <cell r="B437" t="str">
            <v>CAIXA D'AGUA DE FIBRA DE VIDRO COM TAMPA 500L</v>
          </cell>
          <cell r="C437" t="str">
            <v>UN</v>
          </cell>
          <cell r="D437">
            <v>842.75</v>
          </cell>
        </row>
        <row r="438">
          <cell r="A438" t="str">
            <v>155553</v>
          </cell>
          <cell r="B438" t="str">
            <v>CAIXA D'AGUA DE FIBRA DE VIDRO COM TAMPA 6.000L</v>
          </cell>
          <cell r="C438" t="str">
            <v>UN</v>
          </cell>
          <cell r="D438">
            <v>3487.01</v>
          </cell>
        </row>
        <row r="439">
          <cell r="A439" t="str">
            <v>155956</v>
          </cell>
          <cell r="B439" t="str">
            <v>CAIXA D'AGUA DE POLIETILENO COM TAMPA 1.000L</v>
          </cell>
          <cell r="C439" t="str">
            <v>UN</v>
          </cell>
          <cell r="D439">
            <v>836.95</v>
          </cell>
        </row>
        <row r="440">
          <cell r="A440" t="str">
            <v>155913</v>
          </cell>
          <cell r="B440" t="str">
            <v xml:space="preserve">CAIXA D'AGUA DE POLIETILENO COM TAMPA 500L </v>
          </cell>
          <cell r="C440" t="str">
            <v>UN</v>
          </cell>
          <cell r="D440">
            <v>614.48</v>
          </cell>
        </row>
        <row r="441">
          <cell r="A441" t="str">
            <v>155949</v>
          </cell>
          <cell r="B441" t="str">
            <v>CAIXA D'AGUA FIBRA DE VIDRO COM TAMPA 2.000L</v>
          </cell>
          <cell r="C441" t="str">
            <v>UN</v>
          </cell>
          <cell r="D441">
            <v>1415.76</v>
          </cell>
        </row>
        <row r="442">
          <cell r="A442" t="str">
            <v>155979</v>
          </cell>
          <cell r="B442" t="str">
            <v>CAIXA D'AGUA VERTICAL EM POLIMERO REFORCADO COM FIBRA DE VIDRO (PRFV) DIAM. 1.45M ALTURA 2.43M COM TAMPA  4.000L</v>
          </cell>
          <cell r="C442" t="str">
            <v>UN</v>
          </cell>
          <cell r="D442">
            <v>8597.9699999999993</v>
          </cell>
        </row>
        <row r="443">
          <cell r="A443" t="str">
            <v>155978</v>
          </cell>
          <cell r="B443" t="str">
            <v>CAIXA D'AGUA VERTICAL EM POLIMERO REFORCADO COM FIBRA DE VIDRO (PRFV) DIAM. 1.5M ALTURA 1.22M COM TAMPA 2.000L</v>
          </cell>
          <cell r="C443" t="str">
            <v>UN</v>
          </cell>
          <cell r="D443">
            <v>6182.79</v>
          </cell>
        </row>
        <row r="444">
          <cell r="A444" t="str">
            <v>134679</v>
          </cell>
          <cell r="B444" t="str">
            <v>CAIXA DE ALUMINIO 10X10X6CM</v>
          </cell>
          <cell r="C444" t="str">
            <v>UN</v>
          </cell>
          <cell r="D444">
            <v>66.13</v>
          </cell>
        </row>
        <row r="445">
          <cell r="A445" t="str">
            <v>134489</v>
          </cell>
          <cell r="B445" t="str">
            <v>CAIXA DE ALUMINIO 15X15X10 MOD.1515-10 WETZEL</v>
          </cell>
          <cell r="C445" t="str">
            <v>UN</v>
          </cell>
          <cell r="D445">
            <v>93.69</v>
          </cell>
        </row>
        <row r="446">
          <cell r="A446" t="str">
            <v>003298</v>
          </cell>
          <cell r="B446" t="str">
            <v>CAIXA DE ALUMINIO PARA CORREIO 350X400X350MM</v>
          </cell>
          <cell r="C446" t="str">
            <v>UN</v>
          </cell>
          <cell r="D446">
            <v>247.91</v>
          </cell>
        </row>
        <row r="447">
          <cell r="A447" t="str">
            <v>300477</v>
          </cell>
          <cell r="B447" t="str">
            <v>CAIXA DE DISTRIBUICAO PARA FILTRO ANAEROBIO COM VERTEDOR DEXT=1.20M H=1.00M</v>
          </cell>
          <cell r="C447" t="str">
            <v>UN</v>
          </cell>
          <cell r="D447">
            <v>3051.02</v>
          </cell>
        </row>
        <row r="448">
          <cell r="A448" t="str">
            <v>130640</v>
          </cell>
          <cell r="B448" t="str">
            <v>CAIXA DE FERRO 3"X3" PARA EMBUTIR</v>
          </cell>
          <cell r="C448" t="str">
            <v>UN</v>
          </cell>
          <cell r="D448">
            <v>11.16</v>
          </cell>
        </row>
        <row r="449">
          <cell r="A449" t="str">
            <v>130630</v>
          </cell>
          <cell r="B449" t="str">
            <v>CAIXA DE FERRO 4"X2" PARA EMBUTIR</v>
          </cell>
          <cell r="C449" t="str">
            <v>UN</v>
          </cell>
          <cell r="D449">
            <v>11.14</v>
          </cell>
        </row>
        <row r="450">
          <cell r="A450" t="str">
            <v>132410</v>
          </cell>
          <cell r="B450" t="str">
            <v>CAIXA DE FERRO 4"X4" PARA EMBUTIR</v>
          </cell>
          <cell r="C450" t="str">
            <v>UN</v>
          </cell>
          <cell r="D450">
            <v>12.92</v>
          </cell>
        </row>
        <row r="451">
          <cell r="A451" t="str">
            <v>134894</v>
          </cell>
          <cell r="B451" t="str">
            <v>CAIXA DE FERRO 4"X4" PARA EMBUTIR OCTOGONAL</v>
          </cell>
          <cell r="C451" t="str">
            <v>UN</v>
          </cell>
          <cell r="D451">
            <v>12.92</v>
          </cell>
        </row>
        <row r="452">
          <cell r="A452" t="str">
            <v>155393</v>
          </cell>
          <cell r="B452" t="str">
            <v>CAIXA DE GORDURA 70X50X90CM MED.INTERNAS COM TAMPA E FUNDO CONCR. REVEST. E ACESSORIOS</v>
          </cell>
          <cell r="C452" t="str">
            <v>UN</v>
          </cell>
          <cell r="D452">
            <v>1390.1</v>
          </cell>
        </row>
        <row r="453">
          <cell r="A453" t="str">
            <v>300329</v>
          </cell>
          <cell r="B453" t="str">
            <v>CAIXA DE GORDURA CONDOMINIAL EM ALVENARIA 50X60X80CM</v>
          </cell>
          <cell r="C453" t="str">
            <v>UN</v>
          </cell>
          <cell r="D453">
            <v>1135.54</v>
          </cell>
        </row>
        <row r="454">
          <cell r="A454" t="str">
            <v>003421</v>
          </cell>
          <cell r="B454" t="str">
            <v>CAIXA DE GORDURA DUPLA 60X60X60CM</v>
          </cell>
          <cell r="C454" t="str">
            <v>UN</v>
          </cell>
          <cell r="D454">
            <v>672.63</v>
          </cell>
        </row>
        <row r="455">
          <cell r="A455" t="str">
            <v>155531</v>
          </cell>
          <cell r="B455" t="str">
            <v>CAIXA DE GORDURA DUPLA PRE-MOLDADA COM TAMPA 120L</v>
          </cell>
          <cell r="C455" t="str">
            <v>UN</v>
          </cell>
          <cell r="D455">
            <v>335.8</v>
          </cell>
        </row>
        <row r="456">
          <cell r="A456" t="str">
            <v>155486</v>
          </cell>
          <cell r="B456" t="str">
            <v>CAIXA DE GORDURA EM ALVENARIA 30X30X53CM INTERNO COM TAMPA DE CONCRETO</v>
          </cell>
          <cell r="C456" t="str">
            <v>UN</v>
          </cell>
          <cell r="D456">
            <v>315.48</v>
          </cell>
        </row>
        <row r="457">
          <cell r="A457" t="str">
            <v>155289</v>
          </cell>
          <cell r="B457" t="str">
            <v>CAIXA DE GORDURA EM ALVENARIA 50X50X90CM REVESTIDA INTERNAMENTE</v>
          </cell>
          <cell r="C457" t="str">
            <v>UN</v>
          </cell>
          <cell r="D457">
            <v>1153.05</v>
          </cell>
        </row>
        <row r="458">
          <cell r="A458" t="str">
            <v>155973</v>
          </cell>
          <cell r="B458" t="str">
            <v>CAIXA DE GORDURA PRE-MOLDADA D=30CM 18L</v>
          </cell>
          <cell r="C458" t="str">
            <v>UN</v>
          </cell>
          <cell r="D458">
            <v>203.74</v>
          </cell>
        </row>
        <row r="459">
          <cell r="A459" t="str">
            <v>003230</v>
          </cell>
          <cell r="B459" t="str">
            <v>CAIXA DE GORDURA PRE-MOLDADA D=40CM 18L</v>
          </cell>
          <cell r="C459" t="str">
            <v>UN</v>
          </cell>
          <cell r="D459">
            <v>251.7</v>
          </cell>
        </row>
        <row r="460">
          <cell r="A460" t="str">
            <v>152240</v>
          </cell>
          <cell r="B460" t="str">
            <v>CAIXA DE GORDURA PRE-MOLDADA EM CONCRETO COM TAMPA 40X40X35CM</v>
          </cell>
          <cell r="C460" t="str">
            <v>UN</v>
          </cell>
          <cell r="D460">
            <v>169.66</v>
          </cell>
        </row>
        <row r="461">
          <cell r="A461" t="str">
            <v>155820</v>
          </cell>
          <cell r="B461" t="str">
            <v>CAIXA DE GORDURA PVC COM TAMPA D=300MM</v>
          </cell>
          <cell r="C461" t="str">
            <v>UN</v>
          </cell>
          <cell r="D461">
            <v>428.23</v>
          </cell>
        </row>
        <row r="462">
          <cell r="A462" t="str">
            <v>134450</v>
          </cell>
          <cell r="B462" t="str">
            <v>CAIXA DE INSPECAO 25X25X25CM - ELE</v>
          </cell>
          <cell r="C462" t="str">
            <v>UN</v>
          </cell>
          <cell r="D462">
            <v>180.38</v>
          </cell>
        </row>
        <row r="463">
          <cell r="A463" t="str">
            <v>134390</v>
          </cell>
          <cell r="B463" t="str">
            <v>CAIXA DE INSPECAO 45X60X50CM</v>
          </cell>
          <cell r="C463" t="str">
            <v>UN</v>
          </cell>
          <cell r="D463">
            <v>500.25</v>
          </cell>
        </row>
        <row r="464">
          <cell r="A464" t="str">
            <v>154440</v>
          </cell>
          <cell r="B464" t="str">
            <v>CAIXA DE INSPECAO 50X50X50CM - ESG</v>
          </cell>
          <cell r="C464" t="str">
            <v>UN</v>
          </cell>
          <cell r="D464">
            <v>420.83</v>
          </cell>
        </row>
        <row r="465">
          <cell r="A465" t="str">
            <v>134380</v>
          </cell>
          <cell r="B465" t="str">
            <v>CAIXA DE INSPECAO 60X45X40CM</v>
          </cell>
          <cell r="C465" t="str">
            <v>UN</v>
          </cell>
          <cell r="D465">
            <v>447.16</v>
          </cell>
        </row>
        <row r="466">
          <cell r="A466" t="str">
            <v>003417</v>
          </cell>
          <cell r="B466" t="str">
            <v>CAIXA DE INSPECAO 60X60CM SIFONADA - ESG</v>
          </cell>
          <cell r="C466" t="str">
            <v>UN</v>
          </cell>
          <cell r="D466">
            <v>636.32000000000005</v>
          </cell>
        </row>
        <row r="467">
          <cell r="A467" t="str">
            <v>155253</v>
          </cell>
          <cell r="B467" t="str">
            <v>CAIXA DE INSPECAO 60X60X42CM - AP</v>
          </cell>
          <cell r="C467" t="str">
            <v>UN</v>
          </cell>
          <cell r="D467">
            <v>500.44</v>
          </cell>
        </row>
        <row r="468">
          <cell r="A468" t="str">
            <v>154400</v>
          </cell>
          <cell r="B468" t="str">
            <v>CAIXA DE INSPECAO 60X60X50CM</v>
          </cell>
          <cell r="C468" t="str">
            <v>UN</v>
          </cell>
          <cell r="D468">
            <v>636.32000000000005</v>
          </cell>
        </row>
        <row r="469">
          <cell r="A469" t="str">
            <v>300327</v>
          </cell>
          <cell r="B469" t="str">
            <v>CAIXA DE INSPECAO CONDOMINIAL 60X60X80CM ACOPLADA A CAIXA SIFONADA 30X30X80 - ESG</v>
          </cell>
          <cell r="C469" t="str">
            <v>UN</v>
          </cell>
          <cell r="D469">
            <v>1371.39</v>
          </cell>
        </row>
        <row r="470">
          <cell r="A470" t="str">
            <v>004072</v>
          </cell>
          <cell r="B470" t="str">
            <v>CAIXA DE INSPECAO DE ALVENARIA 120X60CM</v>
          </cell>
          <cell r="C470" t="str">
            <v>UN</v>
          </cell>
          <cell r="D470">
            <v>2033.23</v>
          </cell>
        </row>
        <row r="471">
          <cell r="A471" t="str">
            <v>003256</v>
          </cell>
          <cell r="B471" t="str">
            <v>CAIXA DE INSPECAO DE ALVENARIA 50X50CM C/GRELHA-AP</v>
          </cell>
          <cell r="C471" t="str">
            <v>UN</v>
          </cell>
          <cell r="D471">
            <v>394.17</v>
          </cell>
        </row>
        <row r="472">
          <cell r="A472" t="str">
            <v>134936</v>
          </cell>
          <cell r="B472" t="str">
            <v>CAIXA DE INSPECAO DE ALVENARIA DE TIJOLO COMUM 50X50X50CM COM TAMPA MET.P/DISP.DE SELAGEM</v>
          </cell>
          <cell r="C472" t="str">
            <v>UN</v>
          </cell>
          <cell r="D472">
            <v>697.73</v>
          </cell>
        </row>
        <row r="473">
          <cell r="A473" t="str">
            <v>134470</v>
          </cell>
          <cell r="B473" t="str">
            <v>CAIXA DE INSPECAO DE ALVENARIA DE TIJOLO COMUM 50X50X80CM COM TAMPA MET.CH.20 P/DISP.DE SELAGEM</v>
          </cell>
          <cell r="C473" t="str">
            <v>UN</v>
          </cell>
          <cell r="D473">
            <v>922.3</v>
          </cell>
        </row>
        <row r="474">
          <cell r="A474" t="str">
            <v>003231</v>
          </cell>
          <cell r="B474" t="str">
            <v>CAIXA DE INSPECAO DE ALVENARIA DE TIJOLO COMUM 60X60X65CM</v>
          </cell>
          <cell r="C474" t="str">
            <v>UN</v>
          </cell>
          <cell r="D474">
            <v>941.17</v>
          </cell>
        </row>
        <row r="475">
          <cell r="A475" t="str">
            <v>300328</v>
          </cell>
          <cell r="B475" t="str">
            <v>CAIXA DE INSPECAO DE ALVENARIA PARA ESGOTO CONDOMINIAL 60X60X100CM</v>
          </cell>
          <cell r="C475" t="str">
            <v>UN</v>
          </cell>
          <cell r="D475">
            <v>1126.75</v>
          </cell>
        </row>
        <row r="476">
          <cell r="A476" t="str">
            <v>135347</v>
          </cell>
          <cell r="B476" t="str">
            <v>CAIXA DE INSPECAO DE ATERRAMENTO MOD.CP 3030-12</v>
          </cell>
          <cell r="C476" t="str">
            <v>UN</v>
          </cell>
          <cell r="D476">
            <v>311.37</v>
          </cell>
        </row>
        <row r="477">
          <cell r="A477" t="str">
            <v>300470</v>
          </cell>
          <cell r="B477" t="str">
            <v>CAIXA DE INSPECAO DE ESGOTO PARA 2 PRUMADAS (CIc) H=0.67M</v>
          </cell>
          <cell r="C477" t="str">
            <v>UN</v>
          </cell>
          <cell r="D477">
            <v>1364.02</v>
          </cell>
        </row>
        <row r="478">
          <cell r="A478" t="str">
            <v>003896</v>
          </cell>
          <cell r="B478" t="str">
            <v>CAIXA DE INSPECAO EM ALVENARIA DE TIJOLO MACICO 60X60X60CM, REVESTIDA INTERNAMENTE COM BARRA LISA TRACO 1:4 E=2.0CM COM TAMPA DE CONCRETO (SINAPI 74104/1)</v>
          </cell>
          <cell r="C478" t="str">
            <v>UN</v>
          </cell>
          <cell r="D478">
            <v>261.23</v>
          </cell>
        </row>
        <row r="479">
          <cell r="A479" t="str">
            <v>300326</v>
          </cell>
          <cell r="B479" t="str">
            <v>CAIXA DE INSPECAO PARA INTERLIGACAO-PADRAO SABESP  RESIDENCIAL 60X60X90CM - ESG</v>
          </cell>
          <cell r="C479" t="str">
            <v>UN</v>
          </cell>
          <cell r="D479">
            <v>1068.07</v>
          </cell>
        </row>
        <row r="480">
          <cell r="A480" t="str">
            <v>300667</v>
          </cell>
          <cell r="B480" t="str">
            <v>CAIXA DE INSPECAO PARA VALVULA RED.PRESSAO 120X120X170CM</v>
          </cell>
          <cell r="C480" t="str">
            <v>UN</v>
          </cell>
          <cell r="D480">
            <v>4333.33</v>
          </cell>
        </row>
        <row r="481">
          <cell r="A481" t="str">
            <v>135236</v>
          </cell>
          <cell r="B481" t="str">
            <v>CAIXA DE INSPECAO PRE-MOLDADA REDONDA 30X25CM COM TAMPA</v>
          </cell>
          <cell r="C481" t="str">
            <v>UN</v>
          </cell>
          <cell r="D481">
            <v>55.01</v>
          </cell>
        </row>
        <row r="482">
          <cell r="A482" t="str">
            <v>300901</v>
          </cell>
          <cell r="B482" t="str">
            <v xml:space="preserve">CAIXA DE INSPECAO SIFONADA DE ALVENARIA COM TAMPA 40X40X60CM_x000D_
_x000D_
</v>
          </cell>
          <cell r="C482" t="str">
            <v>UN</v>
          </cell>
          <cell r="D482">
            <v>447.16</v>
          </cell>
        </row>
        <row r="483">
          <cell r="A483" t="str">
            <v>134951</v>
          </cell>
          <cell r="B483" t="str">
            <v>CAIXA DE PASSAGEM 120X120X50CM DE ALVENARIA SEM REVEST.SEM FUNDO COM LASTRO DE BRITA - ELE</v>
          </cell>
          <cell r="C483" t="str">
            <v>UN</v>
          </cell>
          <cell r="D483">
            <v>1258</v>
          </cell>
        </row>
        <row r="484">
          <cell r="A484" t="str">
            <v>134649</v>
          </cell>
          <cell r="B484" t="str">
            <v>CAIXA DE PASSAGEM 50X50X40CM DE ALVENARIA SEM REVEST.SEM FUNDO COM LASTRO DE BRITA - ELE</v>
          </cell>
          <cell r="C484" t="str">
            <v>UN</v>
          </cell>
          <cell r="D484">
            <v>127.69</v>
          </cell>
        </row>
        <row r="485">
          <cell r="A485" t="str">
            <v>135438</v>
          </cell>
          <cell r="B485" t="str">
            <v>CAIXA DE PASSAGEM COM TAMPA PARAFUSADA 100X100X15CM</v>
          </cell>
          <cell r="C485" t="str">
            <v>UN</v>
          </cell>
          <cell r="D485">
            <v>933.48</v>
          </cell>
        </row>
        <row r="486">
          <cell r="A486" t="str">
            <v>135161</v>
          </cell>
          <cell r="B486" t="str">
            <v>CAIXA DE PASSAGEM COM TAMPA PARAFUSADA 15X15X10CM</v>
          </cell>
          <cell r="C486" t="str">
            <v>UN</v>
          </cell>
          <cell r="D486">
            <v>58.7</v>
          </cell>
        </row>
        <row r="487">
          <cell r="A487" t="str">
            <v>134953</v>
          </cell>
          <cell r="B487" t="str">
            <v>CAIXA DE PASSAGEM COM TAMPA PARAFUSADA 20X20X12CM</v>
          </cell>
          <cell r="C487" t="str">
            <v>UN</v>
          </cell>
          <cell r="D487">
            <v>103.11</v>
          </cell>
        </row>
        <row r="488">
          <cell r="A488" t="str">
            <v>135154</v>
          </cell>
          <cell r="B488" t="str">
            <v>CAIXA DE PASSAGEM COM TAMPA PARAFUSADA 25X25X9CM</v>
          </cell>
          <cell r="C488" t="str">
            <v>UN</v>
          </cell>
          <cell r="D488">
            <v>142.83000000000001</v>
          </cell>
        </row>
        <row r="489">
          <cell r="A489" t="str">
            <v>135138</v>
          </cell>
          <cell r="B489" t="str">
            <v>CAIXA DE PASSAGEM COM TAMPA PARAFUSADA 30X25X9CM</v>
          </cell>
          <cell r="C489" t="str">
            <v>UN</v>
          </cell>
          <cell r="D489">
            <v>257.05</v>
          </cell>
        </row>
        <row r="490">
          <cell r="A490" t="str">
            <v>134765</v>
          </cell>
          <cell r="B490" t="str">
            <v>CAIXA DE PASSAGEM COM TAMPA PARAFUSADA 30X30X12CM</v>
          </cell>
          <cell r="C490" t="str">
            <v>UN</v>
          </cell>
          <cell r="D490">
            <v>146.84</v>
          </cell>
        </row>
        <row r="491">
          <cell r="A491" t="str">
            <v>135102</v>
          </cell>
          <cell r="B491" t="str">
            <v>CAIXA DE PASSAGEM COM TAMPA PARAFUSADA 40X40X12CM</v>
          </cell>
          <cell r="C491" t="str">
            <v>UN</v>
          </cell>
          <cell r="D491">
            <v>118.35</v>
          </cell>
        </row>
        <row r="492">
          <cell r="A492" t="str">
            <v>134896</v>
          </cell>
          <cell r="B492" t="str">
            <v>CAIXA DE PASSAGEM COM TAMPA PARAFUSADA 60X60X12CM</v>
          </cell>
          <cell r="C492" t="str">
            <v>UN</v>
          </cell>
          <cell r="D492">
            <v>285.43</v>
          </cell>
        </row>
        <row r="493">
          <cell r="A493" t="str">
            <v>135338</v>
          </cell>
          <cell r="B493" t="str">
            <v>CAIXA DE PASSAGEM COM TAMPA PARAFUSADA 80X80X15CM</v>
          </cell>
          <cell r="C493" t="str">
            <v>UN</v>
          </cell>
          <cell r="D493">
            <v>455.25</v>
          </cell>
        </row>
        <row r="494">
          <cell r="A494" t="str">
            <v>135014</v>
          </cell>
          <cell r="B494" t="str">
            <v>CAIXA DE PASSAGEM DE 120X120X50CM - ELE</v>
          </cell>
          <cell r="C494" t="str">
            <v>UN</v>
          </cell>
          <cell r="D494">
            <v>2004.85</v>
          </cell>
        </row>
        <row r="495">
          <cell r="A495" t="str">
            <v>135454</v>
          </cell>
          <cell r="B495" t="str">
            <v>CAIXA DE PASSAGEM DE SOBREPOR COM TAMPA PARA LACRE 60X60X25CM</v>
          </cell>
          <cell r="C495" t="str">
            <v>UN</v>
          </cell>
          <cell r="D495">
            <v>668.63</v>
          </cell>
        </row>
        <row r="496">
          <cell r="A496" t="str">
            <v>134460</v>
          </cell>
          <cell r="B496" t="str">
            <v>CAIXA DE PASSAGEM EM ALVENARIA 40X40X30CM SEM FUNDO COM LASTRO BRITA 20CM - ELE</v>
          </cell>
          <cell r="C496" t="str">
            <v>UN</v>
          </cell>
          <cell r="D496">
            <v>264.93</v>
          </cell>
        </row>
        <row r="497">
          <cell r="A497" t="str">
            <v>004019</v>
          </cell>
          <cell r="B497" t="str">
            <v>CAIXA DE PASSAGEM EM ALVENARIA DE TIJOLO COMUM 40X40X50CM - ELE</v>
          </cell>
          <cell r="C497" t="str">
            <v>UN</v>
          </cell>
          <cell r="D497">
            <v>507.96</v>
          </cell>
        </row>
        <row r="498">
          <cell r="A498" t="str">
            <v>135076</v>
          </cell>
          <cell r="B498" t="str">
            <v>CAIXA DE PASSAGEM EM ALVENARIA DE TIJOLO COMUM 50X50X80CM COM FUNDO FALSO DE BRITA DE 20CM</v>
          </cell>
          <cell r="C498" t="str">
            <v>UN</v>
          </cell>
          <cell r="D498">
            <v>677.1</v>
          </cell>
        </row>
        <row r="499">
          <cell r="A499" t="str">
            <v>134877</v>
          </cell>
          <cell r="B499" t="str">
            <v>CAIXA DE PASSAGEM EM ALVENARIA DE TIJOLO COMUM SEM FUNDO 120X60X80CM - ELE</v>
          </cell>
          <cell r="C499" t="str">
            <v>UN</v>
          </cell>
          <cell r="D499">
            <v>1740.34</v>
          </cell>
        </row>
        <row r="500">
          <cell r="A500" t="str">
            <v>134913</v>
          </cell>
          <cell r="B500" t="str">
            <v>CAIXA DE PASSAGEM EM ALVENARIA REV.30X30X30CM COM TAMPA DE CONCRETO IMPERMEAB.E CALAF.</v>
          </cell>
          <cell r="C500" t="str">
            <v>UN</v>
          </cell>
          <cell r="D500">
            <v>323.52</v>
          </cell>
        </row>
        <row r="501">
          <cell r="A501" t="str">
            <v>155941</v>
          </cell>
          <cell r="B501" t="str">
            <v>CAIXA DE PASSAGEM EM ALVENARIA REV.40X40X60CM TAMPA CONCR.</v>
          </cell>
          <cell r="C501" t="str">
            <v>UN</v>
          </cell>
          <cell r="D501">
            <v>348.89</v>
          </cell>
        </row>
        <row r="502">
          <cell r="A502" t="str">
            <v>135082</v>
          </cell>
          <cell r="B502" t="str">
            <v>CAIXA DE PASSAGEM FoGo 10X10X8CM - MAT</v>
          </cell>
          <cell r="C502" t="str">
            <v>UN</v>
          </cell>
          <cell r="D502">
            <v>14.13</v>
          </cell>
        </row>
        <row r="503">
          <cell r="A503" t="str">
            <v>300151</v>
          </cell>
          <cell r="B503" t="str">
            <v>CAIXA DE PASSAGEM OU MUDANCA PARA ESGOTO D=150MM</v>
          </cell>
          <cell r="C503" t="str">
            <v>UN</v>
          </cell>
          <cell r="D503">
            <v>156.22999999999999</v>
          </cell>
        </row>
        <row r="504">
          <cell r="A504" t="str">
            <v>300152</v>
          </cell>
          <cell r="B504" t="str">
            <v>CAIXA DE PASSAGEM OU MUDANCA PARA ESGOTO D=200MM</v>
          </cell>
          <cell r="C504" t="str">
            <v>UN</v>
          </cell>
          <cell r="D504">
            <v>239.55</v>
          </cell>
        </row>
        <row r="505">
          <cell r="A505" t="str">
            <v>300153</v>
          </cell>
          <cell r="B505" t="str">
            <v>CAIXA DE PASSAGEM OU MUDANCA PARA ESGOTO D=250MM</v>
          </cell>
          <cell r="C505" t="str">
            <v>UN</v>
          </cell>
          <cell r="D505">
            <v>352.68</v>
          </cell>
        </row>
        <row r="506">
          <cell r="A506" t="str">
            <v>300154</v>
          </cell>
          <cell r="B506" t="str">
            <v>CAIXA DE PASSAGEM OU MUDANCA PARA ESGOTO D=300MM</v>
          </cell>
          <cell r="C506" t="str">
            <v>UN</v>
          </cell>
          <cell r="D506">
            <v>483.95</v>
          </cell>
        </row>
        <row r="507">
          <cell r="A507" t="str">
            <v>003900</v>
          </cell>
          <cell r="B507" t="str">
            <v>CAIXA DE PASSAGEM PRE-MOLDADA 30X30X30CM - ELE</v>
          </cell>
          <cell r="C507" t="str">
            <v>UN</v>
          </cell>
          <cell r="D507">
            <v>143.62</v>
          </cell>
        </row>
        <row r="508">
          <cell r="A508" t="str">
            <v>134921</v>
          </cell>
          <cell r="B508" t="str">
            <v>CAIXA DE PVC 3"X3" PARA EMBUTIR</v>
          </cell>
          <cell r="C508" t="str">
            <v>UN</v>
          </cell>
          <cell r="D508">
            <v>14.46</v>
          </cell>
        </row>
        <row r="509">
          <cell r="A509" t="str">
            <v>134788</v>
          </cell>
          <cell r="B509" t="str">
            <v>CAIXA DE PVC 4"X2" PARA EMBUTIR</v>
          </cell>
          <cell r="C509" t="str">
            <v>UN</v>
          </cell>
          <cell r="D509">
            <v>12.54</v>
          </cell>
        </row>
        <row r="510">
          <cell r="A510" t="str">
            <v>134787</v>
          </cell>
          <cell r="B510" t="str">
            <v>CAIXA DE PVC 4"X4" PARA EMBUTIR</v>
          </cell>
          <cell r="C510" t="str">
            <v>UN</v>
          </cell>
          <cell r="D510">
            <v>15.7</v>
          </cell>
        </row>
        <row r="511">
          <cell r="A511" t="str">
            <v>134792</v>
          </cell>
          <cell r="B511" t="str">
            <v>CAIXA DE PVC OCTOGONAL 4"X4"X2"</v>
          </cell>
          <cell r="C511" t="str">
            <v>UN</v>
          </cell>
          <cell r="D511">
            <v>15.7</v>
          </cell>
        </row>
        <row r="512">
          <cell r="A512" t="str">
            <v>300331</v>
          </cell>
          <cell r="B512" t="str">
            <v>CAIXA EM ALVENARIA PARA REGISTRO DE GAVETA EM REDE DE AGUA H=0.70M</v>
          </cell>
          <cell r="C512" t="str">
            <v>UN</v>
          </cell>
          <cell r="D512">
            <v>505.38</v>
          </cell>
        </row>
        <row r="513">
          <cell r="A513" t="str">
            <v>155963</v>
          </cell>
          <cell r="B513" t="str">
            <v>CAIXA EM ALVENARIA PARA REGISTRO DE RECALQUE DE INCENDIO COM TAMPAO COM REGISTRO</v>
          </cell>
          <cell r="C513" t="str">
            <v>UN</v>
          </cell>
          <cell r="D513">
            <v>879.06</v>
          </cell>
        </row>
        <row r="514">
          <cell r="A514" t="str">
            <v>134560</v>
          </cell>
          <cell r="B514" t="str">
            <v>CAIXA EM CHAPA PARA PASSAGEM MOD.CP-10 10X10X8CM</v>
          </cell>
          <cell r="C514" t="str">
            <v>UN</v>
          </cell>
          <cell r="D514">
            <v>37.56</v>
          </cell>
        </row>
        <row r="515">
          <cell r="A515" t="str">
            <v>155910</v>
          </cell>
          <cell r="B515" t="str">
            <v>CAIXA EM POLICARBONATO PARA MEDICAO DE AGUA PARA 1 MEDIDOR (CAIXA UMA-SABESP)-VAZIA</v>
          </cell>
          <cell r="C515" t="str">
            <v>UN</v>
          </cell>
          <cell r="D515">
            <v>233.94</v>
          </cell>
        </row>
        <row r="516">
          <cell r="A516" t="str">
            <v>135097</v>
          </cell>
          <cell r="B516" t="str">
            <v>CAIXA METALICA A PROVA DE TEMPO 46X35X12CM</v>
          </cell>
          <cell r="C516" t="str">
            <v>UN</v>
          </cell>
          <cell r="D516">
            <v>345.62</v>
          </cell>
        </row>
        <row r="517">
          <cell r="A517" t="str">
            <v>135575</v>
          </cell>
          <cell r="B517" t="str">
            <v>CAIXA METALICA CH.16 COM PORTA E PLACA PARA FIXACAO DE COMPONENTES 30X30X12CM - ELE</v>
          </cell>
          <cell r="C517" t="str">
            <v>UN</v>
          </cell>
          <cell r="D517">
            <v>159.21</v>
          </cell>
        </row>
        <row r="518">
          <cell r="A518" t="str">
            <v>135496</v>
          </cell>
          <cell r="B518" t="str">
            <v>CAIXA METALICA CH.16 COM PORTA E PLACA PARA FIXACAO DE COMPONENTES 60X60X12CM - ELE</v>
          </cell>
          <cell r="C518" t="str">
            <v>UN</v>
          </cell>
          <cell r="D518">
            <v>383.85</v>
          </cell>
        </row>
        <row r="519">
          <cell r="A519" t="str">
            <v>134572</v>
          </cell>
          <cell r="B519" t="str">
            <v>CAIXA PRE-MOLDADA CONCRETO 25X25X25CM PARA INSP.DE ATERR. COM TAMPA</v>
          </cell>
          <cell r="C519" t="str">
            <v>UN</v>
          </cell>
          <cell r="D519">
            <v>55.01</v>
          </cell>
        </row>
        <row r="520">
          <cell r="A520" t="str">
            <v>134615</v>
          </cell>
          <cell r="B520" t="str">
            <v>CAIXA PRE-MOLDADA CONCRETO 25X25X25CM PARA INSP.DE ATERR.COM TAMPA - MAT</v>
          </cell>
          <cell r="C520" t="str">
            <v>UN</v>
          </cell>
          <cell r="D520">
            <v>37.44</v>
          </cell>
        </row>
        <row r="521">
          <cell r="A521" t="str">
            <v>134541</v>
          </cell>
          <cell r="B521" t="str">
            <v>CAIXA PRE-MOLDADA FoCo DE INSPECAO REDONDA DE 30X25CM COM TAMPA DE FERRO - MAT</v>
          </cell>
          <cell r="C521" t="str">
            <v>UN</v>
          </cell>
          <cell r="D521">
            <v>68.150000000000006</v>
          </cell>
        </row>
        <row r="522">
          <cell r="A522" t="str">
            <v>155382</v>
          </cell>
          <cell r="B522" t="str">
            <v>CAIXA SECA 40MM COM GRELHA PLASTICA</v>
          </cell>
          <cell r="C522" t="str">
            <v>UN</v>
          </cell>
          <cell r="D522">
            <v>65.290000000000006</v>
          </cell>
        </row>
        <row r="523">
          <cell r="A523" t="str">
            <v>155357</v>
          </cell>
          <cell r="B523" t="str">
            <v>CAIXA SIFONADA PVC 100X100X50MM</v>
          </cell>
          <cell r="C523" t="str">
            <v>UN</v>
          </cell>
          <cell r="D523">
            <v>73.3</v>
          </cell>
        </row>
        <row r="524">
          <cell r="A524" t="str">
            <v>151180</v>
          </cell>
          <cell r="B524" t="str">
            <v>CAIXA SIFONADA PVC 100X150X50MM</v>
          </cell>
          <cell r="C524" t="str">
            <v>UN</v>
          </cell>
          <cell r="D524">
            <v>87.19</v>
          </cell>
        </row>
        <row r="525">
          <cell r="A525" t="str">
            <v>152270</v>
          </cell>
          <cell r="B525" t="str">
            <v>CAIXA SIFONADA PVC 150X150X50MM</v>
          </cell>
          <cell r="C525" t="str">
            <v>UN</v>
          </cell>
          <cell r="D525">
            <v>94.02</v>
          </cell>
        </row>
        <row r="526">
          <cell r="A526" t="str">
            <v>155491</v>
          </cell>
          <cell r="B526" t="str">
            <v>CAIXA SIFONADA PVC 150X185X75MM</v>
          </cell>
          <cell r="C526" t="str">
            <v>UN</v>
          </cell>
          <cell r="D526">
            <v>107.42</v>
          </cell>
        </row>
        <row r="527">
          <cell r="A527" t="str">
            <v>134645</v>
          </cell>
          <cell r="B527" t="str">
            <v>CAIXA TIPO R1 PADRAO TELEBRAS COMPLETA</v>
          </cell>
          <cell r="C527" t="str">
            <v>UN</v>
          </cell>
          <cell r="D527">
            <v>846.8</v>
          </cell>
        </row>
        <row r="528">
          <cell r="A528" t="str">
            <v>134475</v>
          </cell>
          <cell r="B528" t="str">
            <v>CAIXA TIPO R2 PADRAO TELEBRAS COMPLETA</v>
          </cell>
          <cell r="C528" t="str">
            <v>UN</v>
          </cell>
          <cell r="D528">
            <v>1576.6</v>
          </cell>
        </row>
        <row r="529">
          <cell r="A529" t="str">
            <v>134795</v>
          </cell>
          <cell r="B529" t="str">
            <v>CAIXA TIPO R3 PADRAO TELEBRAS COMPLETA</v>
          </cell>
          <cell r="C529" t="str">
            <v>UN</v>
          </cell>
          <cell r="D529">
            <v>4128.95</v>
          </cell>
        </row>
        <row r="530">
          <cell r="A530" t="str">
            <v>002858</v>
          </cell>
          <cell r="B530" t="str">
            <v>CAIXILHO BASCULANTE DE ALUMINIO 100X60CM</v>
          </cell>
          <cell r="C530" t="str">
            <v>UN</v>
          </cell>
          <cell r="D530">
            <v>1015.55</v>
          </cell>
        </row>
        <row r="531">
          <cell r="A531" t="str">
            <v>003747</v>
          </cell>
          <cell r="B531" t="str">
            <v>CAIXILHO BASCULANTE DE ALUMINIO 120X160CM</v>
          </cell>
          <cell r="C531" t="str">
            <v>UN</v>
          </cell>
          <cell r="D531">
            <v>2657.91</v>
          </cell>
        </row>
        <row r="532">
          <cell r="A532" t="str">
            <v>003753</v>
          </cell>
          <cell r="B532" t="str">
            <v>CAIXILHO BASCULANTE DE ALUMINIO 40X140CM</v>
          </cell>
          <cell r="C532" t="str">
            <v>UN</v>
          </cell>
          <cell r="D532">
            <v>951.29</v>
          </cell>
        </row>
        <row r="533">
          <cell r="A533" t="str">
            <v>002856</v>
          </cell>
          <cell r="B533" t="str">
            <v>CAIXILHO BASCULANTE DE ALUMINIO 80X80CM</v>
          </cell>
          <cell r="C533" t="str">
            <v>UN</v>
          </cell>
          <cell r="D533">
            <v>1167.3399999999999</v>
          </cell>
        </row>
        <row r="534">
          <cell r="A534" t="str">
            <v>004054</v>
          </cell>
          <cell r="B534" t="str">
            <v>CAIXILHO DE ACO GALVANIZADO FIXO (SHED) 122.5X50CM COM PINTURA ELETROSTATICA COM VIDRO 6MM</v>
          </cell>
          <cell r="C534" t="str">
            <v>UN</v>
          </cell>
          <cell r="D534">
            <v>1169.3599999999999</v>
          </cell>
        </row>
        <row r="535">
          <cell r="A535" t="str">
            <v>003133</v>
          </cell>
          <cell r="B535" t="str">
            <v xml:space="preserve">CAIXILHO DE ALUMINIO 15X66CM TIPO VENEZIANA </v>
          </cell>
          <cell r="C535" t="str">
            <v>UN</v>
          </cell>
          <cell r="D535">
            <v>347.41</v>
          </cell>
        </row>
        <row r="536">
          <cell r="A536" t="str">
            <v>003924</v>
          </cell>
          <cell r="B536" t="str">
            <v>CAIXILHO DE ALUMINIO 40X150CM TIPO ZENITAL VP COM VIDRO 4MM, TELA MOSQUITEIRO E CONTRAMARCO</v>
          </cell>
          <cell r="C536" t="str">
            <v>UN</v>
          </cell>
          <cell r="D536">
            <v>1068.9100000000001</v>
          </cell>
        </row>
        <row r="537">
          <cell r="A537" t="str">
            <v>003136</v>
          </cell>
          <cell r="B537" t="str">
            <v xml:space="preserve">CAIXILHO DE ALUMINIO 45X66CM TIPO VENEZIANA </v>
          </cell>
          <cell r="C537" t="str">
            <v>UN</v>
          </cell>
          <cell r="D537">
            <v>632.97</v>
          </cell>
        </row>
        <row r="538">
          <cell r="A538" t="str">
            <v>003155</v>
          </cell>
          <cell r="B538" t="str">
            <v xml:space="preserve">CAIXILHO DE ALUMINIO 80X80CM TIPO VENEZIANA FIXO </v>
          </cell>
          <cell r="C538" t="str">
            <v>UN</v>
          </cell>
          <cell r="D538">
            <v>965.8</v>
          </cell>
        </row>
        <row r="539">
          <cell r="A539" t="str">
            <v>003438</v>
          </cell>
          <cell r="B539" t="str">
            <v>CAIXILHO DE ALUMINIO DE CORRER 100X100CM SEM BANDEIRA COM DIVISAO</v>
          </cell>
          <cell r="C539" t="str">
            <v>UN</v>
          </cell>
          <cell r="D539">
            <v>1628.89</v>
          </cell>
        </row>
        <row r="540">
          <cell r="A540" t="str">
            <v>003946</v>
          </cell>
          <cell r="B540" t="str">
            <v>CAIXILHO DE ALUMINIO DE CORRER 100X100CM VIDRO MINIBOREAL E=4MM SEM BANDEIRA COM DIVISAO</v>
          </cell>
          <cell r="C540" t="str">
            <v>UN</v>
          </cell>
          <cell r="D540">
            <v>1595.74</v>
          </cell>
        </row>
        <row r="541">
          <cell r="A541" t="str">
            <v>003945</v>
          </cell>
          <cell r="B541" t="str">
            <v>CAIXILHO DE ALUMINIO DE CORRER 100X100CM VIDRO MINIBOREAL E=4MM SEM BANDEIRA SEM DIVISAO</v>
          </cell>
          <cell r="C541" t="str">
            <v>UN</v>
          </cell>
          <cell r="D541">
            <v>1381.86</v>
          </cell>
        </row>
        <row r="542">
          <cell r="A542" t="str">
            <v>003178</v>
          </cell>
          <cell r="B542" t="str">
            <v>CAIXILHO DE ALUMINIO DE CORRER 100X120CM SEM BANDEIRA COM DIVISAO</v>
          </cell>
          <cell r="C542" t="str">
            <v>UN</v>
          </cell>
          <cell r="D542">
            <v>2016.88</v>
          </cell>
        </row>
        <row r="543">
          <cell r="A543" t="str">
            <v>003580</v>
          </cell>
          <cell r="B543" t="str">
            <v>CAIXILHO DE ALUMINIO DE CORRER 100X120CM SEM BANDEIRA COM DIVISAO E CONTRAMARCO</v>
          </cell>
          <cell r="C543" t="str">
            <v>UN</v>
          </cell>
          <cell r="D543">
            <v>1713.36</v>
          </cell>
        </row>
        <row r="544">
          <cell r="A544" t="str">
            <v>003072</v>
          </cell>
          <cell r="B544" t="str">
            <v>CAIXILHO DE ALUMINIO DE CORRER 100X120CM SEM BANDEIRA SEM DIVISAO</v>
          </cell>
          <cell r="C544" t="str">
            <v>UN</v>
          </cell>
          <cell r="D544">
            <v>1318.51</v>
          </cell>
        </row>
        <row r="545">
          <cell r="A545" t="str">
            <v>003423</v>
          </cell>
          <cell r="B545" t="str">
            <v>CAIXILHO DE ALUMINIO DE CORRER 120X100CM SEM BANDEIRA COM DIVISAO</v>
          </cell>
          <cell r="C545" t="str">
            <v>UN</v>
          </cell>
          <cell r="D545">
            <v>1432.1</v>
          </cell>
        </row>
        <row r="546">
          <cell r="A546" t="str">
            <v>002866</v>
          </cell>
          <cell r="B546" t="str">
            <v>CAIXILHO DE ALUMINIO DE CORRER 120X120CM COM BASCULANTE SUPERIOR</v>
          </cell>
          <cell r="C546" t="str">
            <v>UN</v>
          </cell>
          <cell r="D546">
            <v>999.58</v>
          </cell>
        </row>
        <row r="547">
          <cell r="A547" t="str">
            <v>002861</v>
          </cell>
          <cell r="B547" t="str">
            <v>CAIXILHO DE ALUMINIO DE CORRER 120X120CM COM BASCULANTE SUPERIOR PREDIO/TERREO</v>
          </cell>
          <cell r="C547" t="str">
            <v>UN</v>
          </cell>
          <cell r="D547">
            <v>718.2</v>
          </cell>
        </row>
        <row r="548">
          <cell r="A548" t="str">
            <v>003590</v>
          </cell>
          <cell r="B548" t="str">
            <v xml:space="preserve">CAIXILHO DE ALUMINIO DE CORRER 120X120CM COM DIVISAO E CONTRAMARCO </v>
          </cell>
          <cell r="C548" t="str">
            <v>UN</v>
          </cell>
          <cell r="D548">
            <v>2625.82</v>
          </cell>
        </row>
        <row r="549">
          <cell r="A549" t="str">
            <v>003174</v>
          </cell>
          <cell r="B549" t="str">
            <v>CAIXILHO DE ALUMINIO DE CORRER 120X120CM SEM BANDEIRA COM DIVISAO</v>
          </cell>
          <cell r="C549" t="str">
            <v>UN</v>
          </cell>
          <cell r="D549">
            <v>1690.32</v>
          </cell>
        </row>
        <row r="550">
          <cell r="A550" t="str">
            <v>003177</v>
          </cell>
          <cell r="B550" t="str">
            <v>CAIXILHO DE ALUMINIO DE CORRER 120X120CM SEM BANDEIRA SEM DIVISAO</v>
          </cell>
          <cell r="C550" t="str">
            <v>UN</v>
          </cell>
          <cell r="D550">
            <v>1623.11</v>
          </cell>
        </row>
        <row r="551">
          <cell r="A551" t="str">
            <v>003217</v>
          </cell>
          <cell r="B551" t="str">
            <v>CAIXILHO DE ALUMINIO DE CORRER 140X120CM</v>
          </cell>
          <cell r="C551" t="str">
            <v>UN</v>
          </cell>
          <cell r="D551">
            <v>2044.45</v>
          </cell>
        </row>
        <row r="552">
          <cell r="A552" t="str">
            <v>003327</v>
          </cell>
          <cell r="B552" t="str">
            <v xml:space="preserve">CAIXILHO DE ALUMINIO DE CORRER 140X120CM 2 FOLHAS SEM BANDEIRA COM DIVISAO </v>
          </cell>
          <cell r="C552" t="str">
            <v>UN</v>
          </cell>
          <cell r="D552">
            <v>2151.64</v>
          </cell>
        </row>
        <row r="553">
          <cell r="A553" t="str">
            <v>004104</v>
          </cell>
          <cell r="B553" t="str">
            <v>CAIXILHO DE ALUMINIO DE CORRER 150X120CM COM PINTURA ELETROSTATICA A PO BRANCA</v>
          </cell>
          <cell r="C553" t="str">
            <v>UN</v>
          </cell>
          <cell r="D553">
            <v>1751.63</v>
          </cell>
        </row>
        <row r="554">
          <cell r="A554" t="str">
            <v>003903</v>
          </cell>
          <cell r="B554" t="str">
            <v>CAIXILHO DE ALUMINIO DE CORRER 150X160CM COM DIVISAO COM CONTRAMARCO</v>
          </cell>
          <cell r="C554" t="str">
            <v>UN</v>
          </cell>
          <cell r="D554">
            <v>3270.86</v>
          </cell>
        </row>
        <row r="555">
          <cell r="A555" t="str">
            <v>003767</v>
          </cell>
          <cell r="B555" t="str">
            <v>CAIXILHO DE ALUMINIO DE CORRER 160X140CM COM BANDEIRA FIXA INFERIOR COM DIVISAO E VIDRO LAMINADO NA BANDEIRA INFERIOR</v>
          </cell>
          <cell r="C555" t="str">
            <v>UN</v>
          </cell>
          <cell r="D555">
            <v>3570.75</v>
          </cell>
        </row>
        <row r="556">
          <cell r="A556" t="str">
            <v>003768</v>
          </cell>
          <cell r="B556" t="str">
            <v>CAIXILHO DE ALUMINIO DE CORRER 160X140CM COM BANDEIRA FIXA INFERIOR SEM DIVISAO E VIDRO LAMINADO NA BANDEIRA INFERIOR</v>
          </cell>
          <cell r="C556" t="str">
            <v>UN</v>
          </cell>
          <cell r="D556">
            <v>3281.86</v>
          </cell>
        </row>
        <row r="557">
          <cell r="A557" t="str">
            <v>003943</v>
          </cell>
          <cell r="B557" t="str">
            <v>CAIXILHO DE ALUMINIO DE CORRER 160X160CM COM BANDEIRA FIXA INFERIOR COM DIVISAO</v>
          </cell>
          <cell r="C557" t="str">
            <v>UN</v>
          </cell>
          <cell r="D557">
            <v>4116.57</v>
          </cell>
        </row>
        <row r="558">
          <cell r="A558" t="str">
            <v>003935</v>
          </cell>
          <cell r="B558" t="str">
            <v>CAIXILHO DE ALUMINIO DE CORRER 160X160CM COM DIVISAO E VIDRO LISO E=4MM BANDEIRA FIXA INFERIOR COM VIDRO LISO LAMINADO E=4MM</v>
          </cell>
          <cell r="C558" t="str">
            <v>UN</v>
          </cell>
          <cell r="D558">
            <v>1996.36</v>
          </cell>
        </row>
        <row r="559">
          <cell r="A559" t="str">
            <v>003923</v>
          </cell>
          <cell r="B559" t="str">
            <v>CAIXILHO DE ALUMINIO DE CORRER 90X120CM SEM BANDEIRA COM DIVISAO E CONTRAMARCO</v>
          </cell>
          <cell r="C559" t="str">
            <v>UN</v>
          </cell>
          <cell r="D559">
            <v>1170.19</v>
          </cell>
        </row>
        <row r="560">
          <cell r="A560" t="str">
            <v>003497</v>
          </cell>
          <cell r="B560" t="str">
            <v>CAIXILHO DE ALUMINIO FIXO</v>
          </cell>
          <cell r="C560" t="str">
            <v>M2</v>
          </cell>
          <cell r="D560">
            <v>584.89</v>
          </cell>
        </row>
        <row r="561">
          <cell r="A561" t="str">
            <v>003882</v>
          </cell>
          <cell r="B561" t="str">
            <v>CAIXILHO DE ALUMINIO FIXO 160X40CM VENTILACAO PERMANENTE COM CONTRAMARCO</v>
          </cell>
          <cell r="C561" t="str">
            <v>UN</v>
          </cell>
          <cell r="D561">
            <v>1086.24</v>
          </cell>
        </row>
        <row r="562">
          <cell r="A562" t="str">
            <v>003757</v>
          </cell>
          <cell r="B562" t="str">
            <v>CAIXILHO DE ALUMINIO FIXO 222X218CM QUADRICULADO COMPLETO</v>
          </cell>
          <cell r="C562" t="str">
            <v>UN</v>
          </cell>
          <cell r="D562">
            <v>8355.3700000000008</v>
          </cell>
        </row>
        <row r="563">
          <cell r="A563" t="str">
            <v>003299</v>
          </cell>
          <cell r="B563" t="str">
            <v>CAIXILHO DE FERRO EM TELA MALHA 1" FIO 14 115X79CM</v>
          </cell>
          <cell r="C563" t="str">
            <v>UN</v>
          </cell>
          <cell r="D563">
            <v>896.11</v>
          </cell>
        </row>
        <row r="564">
          <cell r="A564" t="str">
            <v>003302</v>
          </cell>
          <cell r="B564" t="str">
            <v>CAIXILHO DE FERRO EM TELA MALHA 1" FIO 14 78X80CM</v>
          </cell>
          <cell r="C564" t="str">
            <v>UN</v>
          </cell>
          <cell r="D564">
            <v>610.54</v>
          </cell>
        </row>
        <row r="565">
          <cell r="A565" t="str">
            <v>004043</v>
          </cell>
          <cell r="B565" t="str">
            <v>CAIXILHO DE MADEIRA MACICA NOBRE DE CORRER, 3 FOLHAS (1 FIXA + 2 CORRER), PARA RECEBER VIDRO, COM FERRAGENS, SEM VIDRO E PINTURA</v>
          </cell>
          <cell r="C565" t="str">
            <v>M2</v>
          </cell>
          <cell r="D565">
            <v>1669.89</v>
          </cell>
        </row>
        <row r="566">
          <cell r="A566" t="str">
            <v>004058</v>
          </cell>
          <cell r="B566" t="str">
            <v>CAIXILHO DE MADEIRA MACICA NOBRE TIPO BASCULANTE, COM FERRAGENS, SEM VIDRO E PINTURA</v>
          </cell>
          <cell r="C566" t="str">
            <v>M2</v>
          </cell>
          <cell r="D566">
            <v>1385.87</v>
          </cell>
        </row>
        <row r="567">
          <cell r="A567" t="str">
            <v>004060</v>
          </cell>
          <cell r="B567" t="str">
            <v>CAIXILHO DE MADEIRA MACICA NOBRE TIPO FIXO, COM BANDEIRA SUPERIOR FIXA, COM FERRAGENS, SEM VIDRO E PINTURA</v>
          </cell>
          <cell r="C567" t="str">
            <v>M2</v>
          </cell>
          <cell r="D567">
            <v>1050.44</v>
          </cell>
        </row>
        <row r="568">
          <cell r="A568" t="str">
            <v>004057</v>
          </cell>
          <cell r="B568" t="str">
            <v>CAIXILHO DE MADEIRA MACICA NOBRE TIPO GUILHOTINA, COM FERRAGENS, SEM VIDRO E PINTURA</v>
          </cell>
          <cell r="C568" t="str">
            <v>M2</v>
          </cell>
          <cell r="D568">
            <v>1090.08</v>
          </cell>
        </row>
        <row r="569">
          <cell r="A569" t="str">
            <v>004059</v>
          </cell>
          <cell r="B569" t="str">
            <v>CAIXILHO DE MADEIRA MACICA NOBRE TIPO GUILHOTINA, COM VENEZIANA EXTERNA E BANDEIRA SUPERIOR FIXA, COM FERRAGENS, SEM VIDRO E PINTURA</v>
          </cell>
          <cell r="C569" t="str">
            <v>M2</v>
          </cell>
          <cell r="D569">
            <v>1900.74</v>
          </cell>
        </row>
        <row r="570">
          <cell r="A570" t="str">
            <v>004048</v>
          </cell>
          <cell r="B570" t="str">
            <v>CAIXILHO DE MADEIRA MACICA NOBRE TIPO MAXIMAR, COM FERRAGENS, SEM VIDRO E PINTURA</v>
          </cell>
          <cell r="C570" t="str">
            <v>M2</v>
          </cell>
          <cell r="D570">
            <v>1143</v>
          </cell>
        </row>
        <row r="571">
          <cell r="A571" t="str">
            <v>004045</v>
          </cell>
          <cell r="B571" t="str">
            <v>CAIXILHO FIXO DE MADEIRA MACICA NOBRE TIPO VIDRO INTEIRO, SEM VIDRO E PINTURA</v>
          </cell>
          <cell r="C571" t="str">
            <v>M2</v>
          </cell>
          <cell r="D571">
            <v>1557.87</v>
          </cell>
        </row>
        <row r="572">
          <cell r="A572" t="str">
            <v>003434</v>
          </cell>
          <cell r="B572" t="str">
            <v>CAIXILHO MAXIMAR DE ALUMINIO</v>
          </cell>
          <cell r="C572" t="str">
            <v>M2</v>
          </cell>
          <cell r="D572">
            <v>741.8</v>
          </cell>
        </row>
        <row r="573">
          <cell r="A573" t="str">
            <v>003536</v>
          </cell>
          <cell r="B573" t="str">
            <v>CAIXILHO MAXIMAR DE ALUMINIO 100X120CM COM BANDEIRA FIXA SUPERIOR/INFERIOR</v>
          </cell>
          <cell r="C573" t="str">
            <v>UN</v>
          </cell>
          <cell r="D573">
            <v>888.45</v>
          </cell>
        </row>
        <row r="574">
          <cell r="A574" t="str">
            <v>003716</v>
          </cell>
          <cell r="B574" t="str">
            <v>CAIXILHO MAXIMAR DE ALUMINIO 100X140CM COM BANDEIRA FIXA SUPERIOR/INFERIOR</v>
          </cell>
          <cell r="C574" t="str">
            <v>UN</v>
          </cell>
          <cell r="D574">
            <v>1764.32</v>
          </cell>
        </row>
        <row r="575">
          <cell r="A575" t="str">
            <v>003267</v>
          </cell>
          <cell r="B575" t="str">
            <v>CAIXILHO MAXIMAR DE ALUMINIO 100X60CM</v>
          </cell>
          <cell r="C575" t="str">
            <v>UN</v>
          </cell>
          <cell r="D575">
            <v>859.96</v>
          </cell>
        </row>
        <row r="576">
          <cell r="A576" t="str">
            <v>003597</v>
          </cell>
          <cell r="B576" t="str">
            <v xml:space="preserve">CAIXILHO MAXIMAR DE ALUMINIO 100X60CM COM DIVISOES HORIZ/VERT SEM BANDEIRA, COM CONTRAMARCO </v>
          </cell>
          <cell r="C576" t="str">
            <v>UN</v>
          </cell>
          <cell r="D576">
            <v>687.81</v>
          </cell>
        </row>
        <row r="577">
          <cell r="A577" t="str">
            <v>003071</v>
          </cell>
          <cell r="B577" t="str">
            <v>CAIXILHO MAXIMAR DE ALUMINIO 100X80CM SEM TRAVAMENTO COM BANDEIRA FIXA</v>
          </cell>
          <cell r="C577" t="str">
            <v>UN</v>
          </cell>
          <cell r="D577">
            <v>969.57</v>
          </cell>
        </row>
        <row r="578">
          <cell r="A578" t="str">
            <v>003738</v>
          </cell>
          <cell r="B578" t="str">
            <v>CAIXILHO MAXIMAR DE ALUMINIO 120X100CM COM BANDEIRA FIXA COM DIVISAO</v>
          </cell>
          <cell r="C578" t="str">
            <v>UN</v>
          </cell>
          <cell r="D578">
            <v>1880.14</v>
          </cell>
        </row>
        <row r="579">
          <cell r="A579" t="str">
            <v>003717</v>
          </cell>
          <cell r="B579" t="str">
            <v>CAIXILHO MAXIMAR DE ALUMINIO 120X100CM COM BANDEIRA FIXA INFERIOR</v>
          </cell>
          <cell r="C579" t="str">
            <v>UN</v>
          </cell>
          <cell r="D579">
            <v>1300.05</v>
          </cell>
        </row>
        <row r="580">
          <cell r="A580" t="str">
            <v>003651</v>
          </cell>
          <cell r="B580" t="str">
            <v>CAIXILHO MAXIMAR DE ALUMINIO 120X60CM</v>
          </cell>
          <cell r="C580" t="str">
            <v>UN</v>
          </cell>
          <cell r="D580">
            <v>781.02</v>
          </cell>
        </row>
        <row r="581">
          <cell r="A581" t="str">
            <v>003755</v>
          </cell>
          <cell r="B581" t="str">
            <v>CAIXILHO MAXIMAR DE ALUMINIO 120X80CM</v>
          </cell>
          <cell r="C581" t="str">
            <v>UN</v>
          </cell>
          <cell r="D581">
            <v>1235.96</v>
          </cell>
        </row>
        <row r="582">
          <cell r="A582" t="str">
            <v>003756</v>
          </cell>
          <cell r="B582" t="str">
            <v>CAIXILHO MAXIMAR DE ALUMINIO 180X60CM</v>
          </cell>
          <cell r="C582" t="str">
            <v>UN</v>
          </cell>
          <cell r="D582">
            <v>1303.8900000000001</v>
          </cell>
        </row>
        <row r="583">
          <cell r="A583" t="str">
            <v>003067</v>
          </cell>
          <cell r="B583" t="str">
            <v>CAIXILHO MAXIMAR DE ALUMINIO 60X100CM COM BANDEIRA FIXA INFERIOR</v>
          </cell>
          <cell r="C583" t="str">
            <v>UN</v>
          </cell>
          <cell r="D583">
            <v>814.32</v>
          </cell>
        </row>
        <row r="584">
          <cell r="A584" t="str">
            <v>003308</v>
          </cell>
          <cell r="B584" t="str">
            <v>CAIXILHO MAXIMAR DE ALUMINIO 60X100CM COM BANDEIRA FIXA INFERIOR COM GRADE</v>
          </cell>
          <cell r="C584" t="str">
            <v>UN</v>
          </cell>
          <cell r="D584">
            <v>1337.86</v>
          </cell>
        </row>
        <row r="585">
          <cell r="A585" t="str">
            <v>003922</v>
          </cell>
          <cell r="B585" t="str">
            <v>CAIXILHO MAXIMAR DE ALUMINIO 60X120CM COM BANDEIRA FIXA INFERIOR COM GRADE E CONTRAMARCO</v>
          </cell>
          <cell r="C585" t="str">
            <v>UN</v>
          </cell>
          <cell r="D585">
            <v>905.84</v>
          </cell>
        </row>
        <row r="586">
          <cell r="A586" t="str">
            <v>003326</v>
          </cell>
          <cell r="B586" t="str">
            <v>CAIXILHO MAXIMAR DE ALUMINIO 80X120CM SEM TRAVAMENTO HORIZONTAL COM BANDEIRA FIXA</v>
          </cell>
          <cell r="C586" t="str">
            <v>UN</v>
          </cell>
          <cell r="D586">
            <v>1165.2</v>
          </cell>
        </row>
        <row r="587">
          <cell r="A587" t="str">
            <v>003814</v>
          </cell>
          <cell r="B587" t="str">
            <v>CAIXILHO MAXIMAR DE ALUMINIO 80X120CM SEM TRAVAMENTO HORIZONTAL COM BANDEIRA INFERIOR</v>
          </cell>
          <cell r="C587" t="str">
            <v>UN</v>
          </cell>
          <cell r="D587">
            <v>1165.2</v>
          </cell>
        </row>
        <row r="588">
          <cell r="A588" t="str">
            <v>003754</v>
          </cell>
          <cell r="B588" t="str">
            <v>CAIXILHO MAXIMAR DE ALUMINIO 80X60CM</v>
          </cell>
          <cell r="C588" t="str">
            <v>UN</v>
          </cell>
          <cell r="D588">
            <v>676.88</v>
          </cell>
        </row>
        <row r="589">
          <cell r="A589" t="str">
            <v>003650</v>
          </cell>
          <cell r="B589" t="str">
            <v>CAIXILHO MAXIMAR DE ALUMINIO 80X80CM</v>
          </cell>
          <cell r="C589" t="str">
            <v>UN</v>
          </cell>
          <cell r="D589">
            <v>832.9</v>
          </cell>
        </row>
        <row r="590">
          <cell r="A590" t="str">
            <v>003746</v>
          </cell>
          <cell r="B590" t="str">
            <v>CAIXILHO MAXIMAR DE ALUMINIO 80X80CM COM GRADE INTERNA</v>
          </cell>
          <cell r="C590" t="str">
            <v>UN</v>
          </cell>
          <cell r="D590">
            <v>990.95</v>
          </cell>
        </row>
        <row r="591">
          <cell r="A591" t="str">
            <v>003175</v>
          </cell>
          <cell r="B591" t="str">
            <v>CAIXILHO MAXIMAR DE ALUMINIO 80X80CM COM TRAVAMENTO HORIZONTAL COM BANDEIRA FIXA</v>
          </cell>
          <cell r="C591" t="str">
            <v>UN</v>
          </cell>
          <cell r="D591">
            <v>810.86</v>
          </cell>
        </row>
        <row r="592">
          <cell r="A592" t="str">
            <v>003745</v>
          </cell>
          <cell r="B592" t="str">
            <v>CAIXILHO MAXIMAR DE ALUMINIO 80X80CM SEM BANDEIRA</v>
          </cell>
          <cell r="C592" t="str">
            <v>UN</v>
          </cell>
          <cell r="D592">
            <v>737.39</v>
          </cell>
        </row>
        <row r="593">
          <cell r="A593" t="str">
            <v>004110</v>
          </cell>
          <cell r="B593" t="str">
            <v>CAIXILHO MAXIMAR DE ALUMINIO 80X80CM SEM BANDEIRA, COM CONTRAMARCO E  GRADE</v>
          </cell>
          <cell r="C593" t="str">
            <v>UN</v>
          </cell>
          <cell r="D593">
            <v>496.33</v>
          </cell>
        </row>
        <row r="594">
          <cell r="A594" t="str">
            <v>003272</v>
          </cell>
          <cell r="B594" t="str">
            <v>CAIXILHO MAXIMAR DE ALUMINIO 80X80CM SEM TRAVAMENTO HORIZONTAL COM BANDEIRA FIXA</v>
          </cell>
          <cell r="C594" t="str">
            <v>UN</v>
          </cell>
          <cell r="D594">
            <v>757.42</v>
          </cell>
        </row>
        <row r="595">
          <cell r="A595" t="str">
            <v>003906</v>
          </cell>
          <cell r="B595" t="str">
            <v xml:space="preserve">CAIXILHO MAXIMAR DUPLO DE ALUMINIO 100X60CM SEM BANDEIRA, COM DIVISAO, GRADE E CONTRAMARCO </v>
          </cell>
          <cell r="C595" t="str">
            <v>UN</v>
          </cell>
          <cell r="D595">
            <v>1090.3</v>
          </cell>
        </row>
        <row r="596">
          <cell r="A596" t="str">
            <v>003905</v>
          </cell>
          <cell r="B596" t="str">
            <v xml:space="preserve">CAIXILHO MAXIMAR DUPLO DE ALUMINIO 90X60CM SEM BANDEIRA, COM DIVISAO, GRADE E CONTRAMARCO </v>
          </cell>
          <cell r="C596" t="str">
            <v>UN</v>
          </cell>
          <cell r="D596">
            <v>985.44</v>
          </cell>
        </row>
        <row r="597">
          <cell r="A597" t="str">
            <v>003022</v>
          </cell>
          <cell r="B597" t="str">
            <v>CALCADA PADRAO MOLDADA IN LOCO E=5CM COM ARMACAO SEM LASTRO (CONF.PROJETO FP01B)</v>
          </cell>
          <cell r="C597" t="str">
            <v>M2</v>
          </cell>
          <cell r="D597">
            <v>82.44</v>
          </cell>
        </row>
        <row r="598">
          <cell r="A598" t="str">
            <v>002910</v>
          </cell>
          <cell r="B598" t="str">
            <v>CALCADA PADRAO MOLDADA IN LOCO INCLUSIVE GRAMA (CONF.PROJETO MD-01A)</v>
          </cell>
          <cell r="C598" t="str">
            <v>M2</v>
          </cell>
          <cell r="D598">
            <v>52.56</v>
          </cell>
        </row>
        <row r="599">
          <cell r="A599" t="str">
            <v>155576</v>
          </cell>
          <cell r="B599" t="str">
            <v>CALHA FIBRA DE VIDRO D=117CM</v>
          </cell>
          <cell r="C599" t="str">
            <v>M</v>
          </cell>
          <cell r="D599">
            <v>268.2</v>
          </cell>
        </row>
        <row r="600">
          <cell r="A600" t="str">
            <v>002200</v>
          </cell>
          <cell r="B600" t="str">
            <v>CALHA GALVANIZADA No 18 DESENVOLVIMENTO 30CM</v>
          </cell>
          <cell r="C600" t="str">
            <v>M</v>
          </cell>
          <cell r="D600">
            <v>131.46</v>
          </cell>
        </row>
        <row r="601">
          <cell r="A601" t="str">
            <v>002190</v>
          </cell>
          <cell r="B601" t="str">
            <v>CALHA GALVANIZADA No 18 DESENVOLVIMENTO 46CM</v>
          </cell>
          <cell r="C601" t="str">
            <v>M</v>
          </cell>
          <cell r="D601">
            <v>174.25</v>
          </cell>
        </row>
        <row r="602">
          <cell r="A602" t="str">
            <v>155374</v>
          </cell>
          <cell r="B602" t="str">
            <v>CALHA GALVANIZADA No 18 DESENVOLVIMENTO 90CM</v>
          </cell>
          <cell r="C602" t="str">
            <v>M</v>
          </cell>
          <cell r="D602">
            <v>299.83999999999997</v>
          </cell>
        </row>
        <row r="603">
          <cell r="A603" t="str">
            <v>003199</v>
          </cell>
          <cell r="B603" t="str">
            <v>CALHA GALVANIZADA No 20 DESENVOLVIMENTO 75CM</v>
          </cell>
          <cell r="C603" t="str">
            <v>M</v>
          </cell>
          <cell r="D603">
            <v>204.95</v>
          </cell>
        </row>
        <row r="604">
          <cell r="A604" t="str">
            <v>155578</v>
          </cell>
          <cell r="B604" t="str">
            <v>CALHA GALVANIZADA No 22 DESENVOLVIMENTO 100CM</v>
          </cell>
          <cell r="C604" t="str">
            <v>M</v>
          </cell>
          <cell r="D604">
            <v>335.86</v>
          </cell>
        </row>
        <row r="605">
          <cell r="A605" t="str">
            <v>003204</v>
          </cell>
          <cell r="B605" t="str">
            <v>CALHA GALVANIZADA No 22 DESENVOLVIMENTO 117CM</v>
          </cell>
          <cell r="C605" t="str">
            <v>M</v>
          </cell>
          <cell r="D605">
            <v>371.14</v>
          </cell>
        </row>
        <row r="606">
          <cell r="A606" t="str">
            <v>003254</v>
          </cell>
          <cell r="B606" t="str">
            <v>CALHA GALVANIZADA No 22 DESENVOLVIMENTO 33CM TIPO BEIRAL COM PINTURA</v>
          </cell>
          <cell r="C606" t="str">
            <v>M</v>
          </cell>
          <cell r="D606">
            <v>196.91</v>
          </cell>
        </row>
        <row r="607">
          <cell r="A607" t="str">
            <v>155902</v>
          </cell>
          <cell r="B607" t="str">
            <v>CALHA GALVANIZADA No 22 DESENVOLVIMENTO 55CM</v>
          </cell>
          <cell r="C607" t="str">
            <v>M</v>
          </cell>
          <cell r="D607">
            <v>186.01</v>
          </cell>
        </row>
        <row r="608">
          <cell r="A608" t="str">
            <v>155901</v>
          </cell>
          <cell r="B608" t="str">
            <v>CALHA GALVANIZADA No 22 DESENVOLVIMENTO 70CM</v>
          </cell>
          <cell r="C608" t="str">
            <v>M</v>
          </cell>
          <cell r="D608">
            <v>192.54</v>
          </cell>
        </row>
        <row r="609">
          <cell r="A609" t="str">
            <v>155259</v>
          </cell>
          <cell r="B609" t="str">
            <v>CALHA PVC 125MM INCLUSIVE EMENDA E SUPORTE - AQUAPLUV AP</v>
          </cell>
          <cell r="C609" t="str">
            <v>M</v>
          </cell>
          <cell r="D609">
            <v>305.64</v>
          </cell>
        </row>
        <row r="610">
          <cell r="A610" t="str">
            <v>002477</v>
          </cell>
          <cell r="B610" t="str">
            <v>CANALETA DE AGUAS PLUVIAIS L=0.60</v>
          </cell>
          <cell r="C610" t="str">
            <v>M</v>
          </cell>
          <cell r="D610">
            <v>71.760000000000005</v>
          </cell>
        </row>
        <row r="611">
          <cell r="A611" t="str">
            <v>300828</v>
          </cell>
          <cell r="B611" t="str">
            <v>CANALETA DE CONCRETO L=15CM COM TAMPA PERFURADA (FDE CA-20)</v>
          </cell>
          <cell r="C611" t="str">
            <v>M</v>
          </cell>
          <cell r="D611">
            <v>287.83</v>
          </cell>
        </row>
        <row r="612">
          <cell r="A612" t="str">
            <v>300829</v>
          </cell>
          <cell r="B612" t="str">
            <v>CANALETA DE CONCRETO L=20CM COM TAMPA PERFURADA (FDE CA-21)</v>
          </cell>
          <cell r="C612" t="str">
            <v>M</v>
          </cell>
          <cell r="D612">
            <v>305.11</v>
          </cell>
        </row>
        <row r="613">
          <cell r="A613" t="str">
            <v>300830</v>
          </cell>
          <cell r="B613" t="str">
            <v>CANALETA DE CONCRETO L=30CM COM TAMPA PERFURADA (FDE CA-22)</v>
          </cell>
          <cell r="C613" t="str">
            <v>M</v>
          </cell>
          <cell r="D613">
            <v>400.74</v>
          </cell>
        </row>
        <row r="614">
          <cell r="A614" t="str">
            <v>300030</v>
          </cell>
          <cell r="B614" t="str">
            <v>CANALETA DE CONCRETO TIPO 1/2 CANA 20CM</v>
          </cell>
          <cell r="C614" t="str">
            <v>M</v>
          </cell>
          <cell r="D614">
            <v>39.229999999999997</v>
          </cell>
        </row>
        <row r="615">
          <cell r="A615" t="str">
            <v>300031</v>
          </cell>
          <cell r="B615" t="str">
            <v>CANALETA DE CONCRETO TIPO 1/2 CANA 30CM</v>
          </cell>
          <cell r="C615" t="str">
            <v>M</v>
          </cell>
          <cell r="D615">
            <v>55.76</v>
          </cell>
        </row>
        <row r="616">
          <cell r="A616" t="str">
            <v>300032</v>
          </cell>
          <cell r="B616" t="str">
            <v>CANALETA DE CONCRETO TIPO 1/2 CANA 40CM</v>
          </cell>
          <cell r="C616" t="str">
            <v>M</v>
          </cell>
          <cell r="D616">
            <v>70.87</v>
          </cell>
        </row>
        <row r="617">
          <cell r="A617" t="str">
            <v>300033</v>
          </cell>
          <cell r="B617" t="str">
            <v>CANALETA DE CONCRETO TIPO 1/2 CANA 50CM</v>
          </cell>
          <cell r="C617" t="str">
            <v>M</v>
          </cell>
          <cell r="D617">
            <v>91.86</v>
          </cell>
        </row>
        <row r="618">
          <cell r="A618" t="str">
            <v>300034</v>
          </cell>
          <cell r="B618" t="str">
            <v>CANALETA DE CONCRETO TIPO 1/2 CANA 60CM</v>
          </cell>
          <cell r="C618" t="str">
            <v>M</v>
          </cell>
          <cell r="D618">
            <v>122.71</v>
          </cell>
        </row>
        <row r="619">
          <cell r="A619" t="str">
            <v>135414</v>
          </cell>
          <cell r="B619" t="str">
            <v>CANALETA DE PVC 30X50MM COM DIVISORIA PARA INSTALACAO APARENTE INCLUSIVE CONEXOES - ELE</v>
          </cell>
          <cell r="C619" t="str">
            <v>M</v>
          </cell>
          <cell r="D619">
            <v>30.17</v>
          </cell>
        </row>
        <row r="620">
          <cell r="A620" t="str">
            <v>155944</v>
          </cell>
          <cell r="B620" t="str">
            <v>CANALETA PVC PARA SPLIT 6.5X5.5CM</v>
          </cell>
          <cell r="C620" t="str">
            <v>M</v>
          </cell>
          <cell r="D620">
            <v>42.13</v>
          </cell>
        </row>
        <row r="621">
          <cell r="A621" t="str">
            <v>002736</v>
          </cell>
          <cell r="B621" t="str">
            <v>CANALETA RETANGULAR DE ALVENARIA AGUAS PLUVIAIS 30CM (FDE 160501)</v>
          </cell>
          <cell r="C621" t="str">
            <v>M</v>
          </cell>
          <cell r="D621">
            <v>289.11</v>
          </cell>
        </row>
        <row r="622">
          <cell r="A622" t="str">
            <v>300415</v>
          </cell>
          <cell r="B622" t="str">
            <v>CANALETA RETANGULAR EM NIVEL NR1</v>
          </cell>
          <cell r="C622" t="str">
            <v>M</v>
          </cell>
          <cell r="D622">
            <v>167.85</v>
          </cell>
        </row>
        <row r="623">
          <cell r="A623" t="str">
            <v>300416</v>
          </cell>
          <cell r="B623" t="str">
            <v>CANALETA RETANGULAR EM NIVEL NR2</v>
          </cell>
          <cell r="C623" t="str">
            <v>M</v>
          </cell>
          <cell r="D623">
            <v>195.2</v>
          </cell>
        </row>
        <row r="624">
          <cell r="A624" t="str">
            <v>300296</v>
          </cell>
          <cell r="B624" t="str">
            <v>CANALETA RETANGULAR IN LOCO 0.15X0.60M R6</v>
          </cell>
          <cell r="C624" t="str">
            <v>M</v>
          </cell>
          <cell r="D624">
            <v>200.66</v>
          </cell>
        </row>
        <row r="625">
          <cell r="A625" t="str">
            <v>300297</v>
          </cell>
          <cell r="B625" t="str">
            <v>CANALETA RETANGULAR IN LOCO 0.15X0.80M R7</v>
          </cell>
          <cell r="C625" t="str">
            <v>M</v>
          </cell>
          <cell r="D625">
            <v>226.84</v>
          </cell>
        </row>
        <row r="626">
          <cell r="A626" t="str">
            <v>300298</v>
          </cell>
          <cell r="B626" t="str">
            <v>CANALETA RETANGULAR IN LOCO 0.20X0.20M R1</v>
          </cell>
          <cell r="C626" t="str">
            <v>M</v>
          </cell>
          <cell r="D626">
            <v>143.79</v>
          </cell>
        </row>
        <row r="627">
          <cell r="A627" t="str">
            <v>300299</v>
          </cell>
          <cell r="B627" t="str">
            <v>CANALETA RETANGULAR IN LOCO 0.20X0.30M R2</v>
          </cell>
          <cell r="C627" t="str">
            <v>M</v>
          </cell>
          <cell r="D627">
            <v>158.29</v>
          </cell>
        </row>
        <row r="628">
          <cell r="A628" t="str">
            <v>300300</v>
          </cell>
          <cell r="B628" t="str">
            <v>CANALETA RETANGULAR IN LOCO 0.20X0.40M R3</v>
          </cell>
          <cell r="C628" t="str">
            <v>M</v>
          </cell>
          <cell r="D628">
            <v>172.74</v>
          </cell>
        </row>
        <row r="629">
          <cell r="A629" t="str">
            <v>300301</v>
          </cell>
          <cell r="B629" t="str">
            <v>CANALETA RETANGULAR IN LOCO 0.20X0.50M R4</v>
          </cell>
          <cell r="C629" t="str">
            <v>M</v>
          </cell>
          <cell r="D629">
            <v>187.26</v>
          </cell>
        </row>
        <row r="630">
          <cell r="A630" t="str">
            <v>300302</v>
          </cell>
          <cell r="B630" t="str">
            <v>CANALETA RETANGULAR IN LOCO 0.20X0.60M R5</v>
          </cell>
          <cell r="C630" t="str">
            <v>M</v>
          </cell>
          <cell r="D630">
            <v>201.72</v>
          </cell>
        </row>
        <row r="631">
          <cell r="A631" t="str">
            <v>300289</v>
          </cell>
          <cell r="B631" t="str">
            <v>CANALETA TRAPEZOIDAL IN LOCO 0.20X0.20M T1</v>
          </cell>
          <cell r="C631" t="str">
            <v>M</v>
          </cell>
          <cell r="D631">
            <v>63.64</v>
          </cell>
        </row>
        <row r="632">
          <cell r="A632" t="str">
            <v>300290</v>
          </cell>
          <cell r="B632" t="str">
            <v>CANALETA TRAPEZOIDAL IN LOCO 0.20X0.30M T2</v>
          </cell>
          <cell r="C632" t="str">
            <v>M</v>
          </cell>
          <cell r="D632">
            <v>80.849999999999994</v>
          </cell>
        </row>
        <row r="633">
          <cell r="A633" t="str">
            <v>300291</v>
          </cell>
          <cell r="B633" t="str">
            <v>CANALETA TRAPEZOIDAL IN LOCO 0.30X0.30M T3</v>
          </cell>
          <cell r="C633" t="str">
            <v>M</v>
          </cell>
          <cell r="D633">
            <v>98.29</v>
          </cell>
        </row>
        <row r="634">
          <cell r="A634" t="str">
            <v>300292</v>
          </cell>
          <cell r="B634" t="str">
            <v>CANALETA TRAPEZOIDAL IN LOCO 0.30X0.60M T4</v>
          </cell>
          <cell r="C634" t="str">
            <v>M</v>
          </cell>
          <cell r="D634">
            <v>153.93</v>
          </cell>
        </row>
        <row r="635">
          <cell r="A635" t="str">
            <v>300293</v>
          </cell>
          <cell r="B635" t="str">
            <v>CANALETA TRAPEZOIDAL IN LOCO 0.30X0.80M T5</v>
          </cell>
          <cell r="C635" t="str">
            <v>M</v>
          </cell>
          <cell r="D635">
            <v>193.05</v>
          </cell>
        </row>
        <row r="636">
          <cell r="A636" t="str">
            <v>300418</v>
          </cell>
          <cell r="B636" t="str">
            <v>CANALETA TRAPEZOIDAL IN LOCO 0.40X0.30M T6</v>
          </cell>
          <cell r="C636" t="str">
            <v>M</v>
          </cell>
          <cell r="D636">
            <v>112.39</v>
          </cell>
        </row>
        <row r="637">
          <cell r="A637" t="str">
            <v>300419</v>
          </cell>
          <cell r="B637" t="str">
            <v>CANALETA TRAPEZOIDAL IN LOCO 0.40X0.40M T7</v>
          </cell>
          <cell r="C637" t="str">
            <v>M</v>
          </cell>
          <cell r="D637">
            <v>128.16999999999999</v>
          </cell>
        </row>
        <row r="638">
          <cell r="A638" t="str">
            <v>002965</v>
          </cell>
          <cell r="B638" t="str">
            <v>CANTONEIRA DE FERRO 1"X1"</v>
          </cell>
          <cell r="C638" t="str">
            <v>M</v>
          </cell>
          <cell r="D638">
            <v>70.59</v>
          </cell>
        </row>
        <row r="639">
          <cell r="A639" t="str">
            <v>002913</v>
          </cell>
          <cell r="B639" t="str">
            <v>CANTONEIRA DE FERRO PARA DEGRAUS DE ESCADA</v>
          </cell>
          <cell r="C639" t="str">
            <v>M</v>
          </cell>
          <cell r="D639">
            <v>70.59</v>
          </cell>
        </row>
        <row r="640">
          <cell r="A640" t="str">
            <v>135122</v>
          </cell>
          <cell r="B640" t="str">
            <v>CANTONEIRA ZZ FoGo - ELE</v>
          </cell>
          <cell r="C640" t="str">
            <v>UN</v>
          </cell>
          <cell r="D640">
            <v>20.12</v>
          </cell>
        </row>
        <row r="641">
          <cell r="A641" t="str">
            <v>153540</v>
          </cell>
          <cell r="B641" t="str">
            <v>CAP PVC 100MM - ESG</v>
          </cell>
          <cell r="C641" t="str">
            <v>UN</v>
          </cell>
          <cell r="D641">
            <v>48.88</v>
          </cell>
        </row>
        <row r="642">
          <cell r="A642" t="str">
            <v>155934</v>
          </cell>
          <cell r="B642" t="str">
            <v>CAP PVC 50MM SOLDAVEL - AF</v>
          </cell>
          <cell r="C642" t="str">
            <v>UN</v>
          </cell>
          <cell r="D642">
            <v>12.44</v>
          </cell>
        </row>
        <row r="643">
          <cell r="A643" t="str">
            <v>155329</v>
          </cell>
          <cell r="B643" t="str">
            <v>CAP PVC 75MM - ESG</v>
          </cell>
          <cell r="C643" t="str">
            <v>UN</v>
          </cell>
          <cell r="D643">
            <v>21.46</v>
          </cell>
        </row>
        <row r="644">
          <cell r="A644" t="str">
            <v>155936</v>
          </cell>
          <cell r="B644" t="str">
            <v>CAP PVC PBA DN  50MM</v>
          </cell>
          <cell r="C644" t="str">
            <v>UN</v>
          </cell>
          <cell r="D644">
            <v>19.13</v>
          </cell>
        </row>
        <row r="645">
          <cell r="A645" t="str">
            <v>155516</v>
          </cell>
          <cell r="B645" t="str">
            <v>CAP PVC SERIE R 100MM - ESG</v>
          </cell>
          <cell r="C645" t="str">
            <v>UN</v>
          </cell>
          <cell r="D645">
            <v>24.36</v>
          </cell>
        </row>
        <row r="646">
          <cell r="A646" t="str">
            <v>155932</v>
          </cell>
          <cell r="B646" t="str">
            <v>CAP PVC SOLDAVEL 25MM - AF</v>
          </cell>
          <cell r="C646" t="str">
            <v>UN</v>
          </cell>
          <cell r="D646">
            <v>13.53</v>
          </cell>
        </row>
        <row r="647">
          <cell r="A647" t="str">
            <v>134897</v>
          </cell>
          <cell r="B647" t="str">
            <v>CAPTOR TIPO FRANKLIN LATAO CROMADO PARA 2 SAIDAS - MAT</v>
          </cell>
          <cell r="C647" t="str">
            <v>UN</v>
          </cell>
          <cell r="D647">
            <v>155.47</v>
          </cell>
        </row>
        <row r="648">
          <cell r="A648" t="str">
            <v>000003</v>
          </cell>
          <cell r="B648" t="str">
            <v>CARPINTEIRO</v>
          </cell>
          <cell r="C648" t="str">
            <v>H</v>
          </cell>
          <cell r="D648">
            <v>29</v>
          </cell>
        </row>
        <row r="649">
          <cell r="A649" t="str">
            <v>151790</v>
          </cell>
          <cell r="B649" t="str">
            <v>CAVALETE 3/4" FoGo COM ABRIGO</v>
          </cell>
          <cell r="C649" t="str">
            <v>UN</v>
          </cell>
          <cell r="D649">
            <v>681.71</v>
          </cell>
        </row>
        <row r="650">
          <cell r="A650" t="str">
            <v>155348</v>
          </cell>
          <cell r="B650" t="str">
            <v>CAVALETE 3/4" FoGo COM ABRIGO PRE-MOLDADO DE CONCRETO</v>
          </cell>
          <cell r="C650" t="str">
            <v>UN</v>
          </cell>
          <cell r="D650">
            <v>632.6</v>
          </cell>
        </row>
        <row r="651">
          <cell r="A651" t="str">
            <v>155415</v>
          </cell>
          <cell r="B651" t="str">
            <v>CAVALETE 3/4" PARA 2 HIDROMETROS</v>
          </cell>
          <cell r="C651" t="str">
            <v>UN</v>
          </cell>
          <cell r="D651">
            <v>1544.55</v>
          </cell>
        </row>
        <row r="652">
          <cell r="A652" t="str">
            <v>155483</v>
          </cell>
          <cell r="B652" t="str">
            <v>CAVALETE PVC 3/4"</v>
          </cell>
          <cell r="C652" t="str">
            <v>UN</v>
          </cell>
          <cell r="D652">
            <v>229.68</v>
          </cell>
        </row>
        <row r="653">
          <cell r="A653" t="str">
            <v>155408</v>
          </cell>
          <cell r="B653" t="str">
            <v>CAVALETE PVC 3/4" COM ABRIGO</v>
          </cell>
          <cell r="C653" t="str">
            <v>UN</v>
          </cell>
          <cell r="D653">
            <v>535.29999999999995</v>
          </cell>
        </row>
        <row r="654">
          <cell r="A654" t="str">
            <v>134791</v>
          </cell>
          <cell r="B654" t="str">
            <v>CENTRAL AUTONOMA PARA ALARME DE INCENDIO COM BATERIA</v>
          </cell>
          <cell r="C654" t="str">
            <v>UN</v>
          </cell>
          <cell r="D654">
            <v>769.67</v>
          </cell>
        </row>
        <row r="655">
          <cell r="A655" t="str">
            <v>135610</v>
          </cell>
          <cell r="B655" t="str">
            <v>CENTRO DE MEDICAO EM POLICARB. COMP. P/10 MEDIDORES BIF. E DISJ. BIP. 63A, 01 CX DE MED. DISJ. TRIP. 100A, 01 CX DE MED.  TRIP. C/ CHAVE SECCIONAD. 125A, 01 CX PROT. GER. DISJ. TRIP. 150A, 01 CX. C/ 4 BARR. COBRE 1" X 1/4", 01 CX P/ DPS COM 03 DPS CLASSE</v>
          </cell>
          <cell r="C655" t="str">
            <v>UN</v>
          </cell>
          <cell r="D655">
            <v>9323.86</v>
          </cell>
        </row>
        <row r="656">
          <cell r="A656" t="str">
            <v>135609</v>
          </cell>
          <cell r="B656" t="str">
            <v>CENTRO DE MEDICAO EM POLICARB. COMP. P/26 MEDIDORES BIF. E DISJ. BIP. 63A, 01 CX PROT. GER. DISJ. TRIP. 150A, 01 CX. C/ 4 BARR. COBRE 1" X 1/4", 01 CX P/ DPS COM 03 DPS CLASSE I E 03 DISJ. UNI. 63A,  TERM. FIX. IDENTIF.P/ A INST. INT. DAS CXS. PADRAO CPF</v>
          </cell>
          <cell r="C656" t="str">
            <v>UN</v>
          </cell>
          <cell r="D656">
            <v>12825.69</v>
          </cell>
        </row>
        <row r="657">
          <cell r="A657" t="str">
            <v>300076</v>
          </cell>
          <cell r="B657" t="str">
            <v>CHAMINE PARA PV EM ALVENARIA DE TIJOLO COMUM E=20CM</v>
          </cell>
          <cell r="C657" t="str">
            <v>M (H)</v>
          </cell>
          <cell r="D657">
            <v>916.05</v>
          </cell>
        </row>
        <row r="658">
          <cell r="A658" t="str">
            <v>003774</v>
          </cell>
          <cell r="B658" t="str">
            <v>CHAPA DE ACO 1/8" PARA FIXACAO DA TERCA</v>
          </cell>
          <cell r="C658" t="str">
            <v>KG</v>
          </cell>
          <cell r="D658">
            <v>44.26</v>
          </cell>
        </row>
        <row r="659">
          <cell r="A659" t="str">
            <v>002719</v>
          </cell>
          <cell r="B659" t="str">
            <v>CHAPA DE FERRO ESP.1/8" COM 4 FUROS</v>
          </cell>
          <cell r="C659" t="str">
            <v>M2</v>
          </cell>
          <cell r="D659">
            <v>549.64</v>
          </cell>
        </row>
        <row r="660">
          <cell r="A660" t="str">
            <v>003990</v>
          </cell>
          <cell r="B660" t="str">
            <v>CHAPA DE FERRO FUNDIDO 51X35CM COM 3 FUROS PARA FOGAO CAIPIRA</v>
          </cell>
          <cell r="C660" t="str">
            <v>UN</v>
          </cell>
          <cell r="D660">
            <v>137.62</v>
          </cell>
        </row>
        <row r="661">
          <cell r="A661" t="str">
            <v>003121</v>
          </cell>
          <cell r="B661" t="str">
            <v>CHAPA EM LAMINADO NAVAL DA TABELA DE BASQUETE 1.80X1.20M (PADRAO FDE)</v>
          </cell>
          <cell r="C661" t="str">
            <v>UN</v>
          </cell>
          <cell r="D661">
            <v>1167.17</v>
          </cell>
        </row>
        <row r="662">
          <cell r="A662" t="str">
            <v>004004</v>
          </cell>
          <cell r="B662" t="str">
            <v>CHAPA EM MDF CRU E=2CM</v>
          </cell>
          <cell r="C662" t="str">
            <v>M2</v>
          </cell>
          <cell r="D662">
            <v>139.29</v>
          </cell>
        </row>
        <row r="663">
          <cell r="A663" t="str">
            <v>000450</v>
          </cell>
          <cell r="B663" t="str">
            <v>CHAPISCO 1:3 HORIZONTAL</v>
          </cell>
          <cell r="C663" t="str">
            <v>M2</v>
          </cell>
          <cell r="D663">
            <v>18.04</v>
          </cell>
        </row>
        <row r="664">
          <cell r="A664" t="str">
            <v>000510</v>
          </cell>
          <cell r="B664" t="str">
            <v>CHAPISCO 1:3 VERTICAL</v>
          </cell>
          <cell r="C664" t="str">
            <v>M2</v>
          </cell>
          <cell r="D664">
            <v>9.32</v>
          </cell>
        </row>
        <row r="665">
          <cell r="A665" t="str">
            <v>002698</v>
          </cell>
          <cell r="B665" t="str">
            <v>CHAPISCO 1:4 HORIZONTAL</v>
          </cell>
          <cell r="C665" t="str">
            <v>M2</v>
          </cell>
          <cell r="D665">
            <v>17.05</v>
          </cell>
        </row>
        <row r="666">
          <cell r="A666" t="str">
            <v>002699</v>
          </cell>
          <cell r="B666" t="str">
            <v>CHAPISCO 1:4 VERTICAL</v>
          </cell>
          <cell r="C666" t="str">
            <v>M2</v>
          </cell>
          <cell r="D666">
            <v>8.8800000000000008</v>
          </cell>
        </row>
        <row r="667">
          <cell r="A667" t="str">
            <v>155907</v>
          </cell>
          <cell r="B667" t="str">
            <v>CHAVE BOIA</v>
          </cell>
          <cell r="C667" t="str">
            <v>UN</v>
          </cell>
          <cell r="D667">
            <v>62.13</v>
          </cell>
        </row>
        <row r="668">
          <cell r="A668" t="str">
            <v>134584</v>
          </cell>
          <cell r="B668" t="str">
            <v>CHAVE COMUTADORA PARA 40A</v>
          </cell>
          <cell r="C668" t="str">
            <v>UN</v>
          </cell>
          <cell r="D668">
            <v>156.78</v>
          </cell>
        </row>
        <row r="669">
          <cell r="A669" t="str">
            <v>155771</v>
          </cell>
          <cell r="B669" t="str">
            <v>CHAVE DE FLUXO CONAUT</v>
          </cell>
          <cell r="C669" t="str">
            <v>UN</v>
          </cell>
          <cell r="D669">
            <v>553.54</v>
          </cell>
        </row>
        <row r="670">
          <cell r="A670" t="str">
            <v>135209</v>
          </cell>
          <cell r="B670" t="str">
            <v>CHAVE REVERSORA TRIPOLAR 30A</v>
          </cell>
          <cell r="C670" t="str">
            <v>UN</v>
          </cell>
          <cell r="D670">
            <v>368.04</v>
          </cell>
        </row>
        <row r="671">
          <cell r="A671" t="str">
            <v>134968</v>
          </cell>
          <cell r="B671" t="str">
            <v>CHAVE SECCIONADORA BIPOLAR 40A TIPO PACCO</v>
          </cell>
          <cell r="C671" t="str">
            <v>UN</v>
          </cell>
          <cell r="D671">
            <v>586.33000000000004</v>
          </cell>
        </row>
        <row r="672">
          <cell r="A672" t="str">
            <v>135231</v>
          </cell>
          <cell r="B672" t="str">
            <v>CHAVE SECCIONADORA TIPO SECA BLINDADA 3 POLOS 63A /100A COM CARGA</v>
          </cell>
          <cell r="C672" t="str">
            <v>UN</v>
          </cell>
          <cell r="D672">
            <v>501.92</v>
          </cell>
        </row>
        <row r="673">
          <cell r="A673" t="str">
            <v>135037</v>
          </cell>
          <cell r="B673" t="str">
            <v>CHAVE SECCIONADORA TRIP.NH-100A/500V SOB CARGA COM 2 FUSIVEIS NH-00 ATE 100A</v>
          </cell>
          <cell r="C673" t="str">
            <v>UN</v>
          </cell>
          <cell r="D673">
            <v>491.17</v>
          </cell>
        </row>
        <row r="674">
          <cell r="A674" t="str">
            <v>135036</v>
          </cell>
          <cell r="B674" t="str">
            <v>CHAVE SECCIONADORA TRIP.NH-100A/500V SOB CARGA COM 3 FUSIVEIS NH-00 ATE 100A</v>
          </cell>
          <cell r="C674" t="str">
            <v>UN</v>
          </cell>
          <cell r="D674">
            <v>524.92999999999995</v>
          </cell>
        </row>
        <row r="675">
          <cell r="A675" t="str">
            <v>134998</v>
          </cell>
          <cell r="B675" t="str">
            <v>CHAVE SECCIONADORA TRIP.NH-250A/500V SOB CARGA COM 2 FUSIVEIS NH-01 ATE 250A</v>
          </cell>
          <cell r="C675" t="str">
            <v>UN</v>
          </cell>
          <cell r="D675">
            <v>1107.8399999999999</v>
          </cell>
        </row>
        <row r="676">
          <cell r="A676" t="str">
            <v>134995</v>
          </cell>
          <cell r="B676" t="str">
            <v>CHAVE SECCIONADORA TRIP.NH-250A/500V SOB CARGA COM 3 FUSIVEIS NH-01 ATE 250A</v>
          </cell>
          <cell r="C676" t="str">
            <v>UN</v>
          </cell>
          <cell r="D676">
            <v>1178.01</v>
          </cell>
        </row>
        <row r="677">
          <cell r="A677" t="str">
            <v>134996</v>
          </cell>
          <cell r="B677" t="str">
            <v>CHAVE SECCIONADORA TRIP.NH-400A/500V SOB CARGA COM 3 FUSIVEIS NH-02 ATE 400A</v>
          </cell>
          <cell r="C677" t="str">
            <v>UN</v>
          </cell>
          <cell r="D677">
            <v>1630.25</v>
          </cell>
        </row>
        <row r="678">
          <cell r="A678" t="str">
            <v>135409</v>
          </cell>
          <cell r="B678" t="str">
            <v>CHAVE SECCIONADORA TRIPOLAR 35 A 40A</v>
          </cell>
          <cell r="C678" t="str">
            <v>UN</v>
          </cell>
          <cell r="D678">
            <v>413.83</v>
          </cell>
        </row>
        <row r="679">
          <cell r="A679" t="str">
            <v>155605</v>
          </cell>
          <cell r="B679" t="str">
            <v>CHAVE STORZ - MAT</v>
          </cell>
          <cell r="C679" t="str">
            <v>UN</v>
          </cell>
          <cell r="D679">
            <v>21.89</v>
          </cell>
        </row>
        <row r="680">
          <cell r="A680" t="str">
            <v>134490</v>
          </cell>
          <cell r="B680" t="str">
            <v>CHAVE TIPO PACCO SELETORA OU ROTATIVA BIPOLAR 4 POSICOES 25A</v>
          </cell>
          <cell r="C680" t="str">
            <v>UN</v>
          </cell>
          <cell r="D680">
            <v>186.05</v>
          </cell>
        </row>
        <row r="681">
          <cell r="A681" t="str">
            <v>003914</v>
          </cell>
          <cell r="B681" t="str">
            <v xml:space="preserve">CHUMBADOR DE EXPANSAO 5/8"X7" DE ACO </v>
          </cell>
          <cell r="C681" t="str">
            <v>UN</v>
          </cell>
          <cell r="D681">
            <v>35.090000000000003</v>
          </cell>
        </row>
        <row r="682">
          <cell r="A682" t="str">
            <v>134536</v>
          </cell>
          <cell r="B682" t="str">
            <v>CHUMBADOR PARA FIXACAO DE ROLDANAS TIPO UR-38 - MAT</v>
          </cell>
          <cell r="C682" t="str">
            <v>UN</v>
          </cell>
          <cell r="D682">
            <v>8.07</v>
          </cell>
        </row>
        <row r="683">
          <cell r="A683" t="str">
            <v>134535</v>
          </cell>
          <cell r="B683" t="str">
            <v>CHUMBADOR PARA FIXACAO TIPO ALFA-56 - MAT</v>
          </cell>
          <cell r="C683" t="str">
            <v>UN</v>
          </cell>
          <cell r="D683">
            <v>7.01</v>
          </cell>
        </row>
        <row r="684">
          <cell r="A684" t="str">
            <v>003970</v>
          </cell>
          <cell r="B684" t="str">
            <v>CHURRASQUEIRA COM FORNO CONJUGADO PRE-MOLDADA EM CONCRETO</v>
          </cell>
          <cell r="C684" t="str">
            <v>UN</v>
          </cell>
          <cell r="D684">
            <v>3267.94</v>
          </cell>
        </row>
        <row r="685">
          <cell r="A685" t="str">
            <v>155815</v>
          </cell>
          <cell r="B685" t="str">
            <v>CHUVEIRO ELETRICO TIPO DUCHA COMPATIVEL COM DISPOSITIVO DR</v>
          </cell>
          <cell r="C685" t="str">
            <v>UN</v>
          </cell>
          <cell r="D685">
            <v>126.73</v>
          </cell>
        </row>
        <row r="686">
          <cell r="A686" t="str">
            <v>155316</v>
          </cell>
          <cell r="B686" t="str">
            <v>CHUVEIRO ELETRICO TIPO MAXIDUCHA</v>
          </cell>
          <cell r="C686" t="str">
            <v>UN</v>
          </cell>
          <cell r="D686">
            <v>126.73</v>
          </cell>
        </row>
        <row r="687">
          <cell r="A687" t="str">
            <v>004022</v>
          </cell>
          <cell r="B687" t="str">
            <v>CILINDRO-CARGA DE GAS GLP P-45</v>
          </cell>
          <cell r="C687" t="str">
            <v>UN</v>
          </cell>
          <cell r="D687">
            <v>456.3</v>
          </cell>
        </row>
        <row r="688">
          <cell r="A688" t="str">
            <v>135466</v>
          </cell>
          <cell r="B688" t="str">
            <v xml:space="preserve">CINTA METALICA PERFURADA 19MMX1.30M COM 2 PARAFUSOS E 4 PORCAS </v>
          </cell>
          <cell r="C688" t="str">
            <v>UN</v>
          </cell>
          <cell r="D688">
            <v>32.340000000000003</v>
          </cell>
        </row>
        <row r="689">
          <cell r="A689" t="str">
            <v>135096</v>
          </cell>
          <cell r="B689" t="str">
            <v>COMUTADOR KNOB CURTO 2P 10A</v>
          </cell>
          <cell r="C689" t="str">
            <v>UN</v>
          </cell>
          <cell r="D689">
            <v>43.66</v>
          </cell>
        </row>
        <row r="690">
          <cell r="A690" t="str">
            <v>300082</v>
          </cell>
          <cell r="B690" t="str">
            <v>CONCRETO BETONEIRA  9MPa COM LANCAMENTO</v>
          </cell>
          <cell r="C690" t="str">
            <v>M3</v>
          </cell>
          <cell r="D690">
            <v>813.19</v>
          </cell>
        </row>
        <row r="691">
          <cell r="A691" t="str">
            <v>300079</v>
          </cell>
          <cell r="B691" t="str">
            <v>CONCRETO BETONEIRA 11MPa COM LANCAMENTO</v>
          </cell>
          <cell r="C691" t="str">
            <v>M3</v>
          </cell>
          <cell r="D691">
            <v>822.58</v>
          </cell>
        </row>
        <row r="692">
          <cell r="A692" t="str">
            <v>000270</v>
          </cell>
          <cell r="B692" t="str">
            <v>CONCRETO BETONEIRA 15MPa COM LANCAMENTO</v>
          </cell>
          <cell r="C692" t="str">
            <v>M3</v>
          </cell>
          <cell r="D692">
            <v>840.63</v>
          </cell>
        </row>
        <row r="693">
          <cell r="A693" t="str">
            <v>000280</v>
          </cell>
          <cell r="B693" t="str">
            <v>CONCRETO BETONEIRA 15MPa IMPERMEABILIZANTE COM LANCAMENTO</v>
          </cell>
          <cell r="C693" t="str">
            <v>M3</v>
          </cell>
          <cell r="D693">
            <v>861.76</v>
          </cell>
        </row>
        <row r="694">
          <cell r="A694" t="str">
            <v>002906</v>
          </cell>
          <cell r="B694" t="str">
            <v>CONCRETO BETONEIRA 18MPa COM LANCAMENTO</v>
          </cell>
          <cell r="C694" t="str">
            <v>M3</v>
          </cell>
          <cell r="D694">
            <v>854.58</v>
          </cell>
        </row>
        <row r="695">
          <cell r="A695" t="str">
            <v>003117</v>
          </cell>
          <cell r="B695" t="str">
            <v>CONCRETO BETONEIRA 20MPa COM LANCAMENTO</v>
          </cell>
          <cell r="C695" t="str">
            <v>M3</v>
          </cell>
          <cell r="D695">
            <v>863.8</v>
          </cell>
        </row>
        <row r="696">
          <cell r="A696" t="str">
            <v>300050</v>
          </cell>
          <cell r="B696" t="str">
            <v>CONCRETO BETONEIRA 25MPa COM LANCAMENTO</v>
          </cell>
          <cell r="C696" t="str">
            <v>M3</v>
          </cell>
          <cell r="D696">
            <v>880.64</v>
          </cell>
        </row>
        <row r="697">
          <cell r="A697" t="str">
            <v>300045</v>
          </cell>
          <cell r="B697" t="str">
            <v>CONCRETO CICLOPICO CONT.70% CONCR.FCK 15MPa E 30% PEDRA DE MAO</v>
          </cell>
          <cell r="C697" t="str">
            <v>M3</v>
          </cell>
          <cell r="D697">
            <v>852.38</v>
          </cell>
        </row>
        <row r="698">
          <cell r="A698" t="str">
            <v>000130</v>
          </cell>
          <cell r="B698" t="str">
            <v>CONCRETO CONSUMO 161KG CIMENTO/M3 1:4:8 BETONEIRA COM LANCAMENTO</v>
          </cell>
          <cell r="C698" t="str">
            <v>M3</v>
          </cell>
          <cell r="D698">
            <v>705.43</v>
          </cell>
        </row>
        <row r="699">
          <cell r="A699" t="str">
            <v>000110</v>
          </cell>
          <cell r="B699" t="str">
            <v>CONCRETO CONSUMO 200KG CIMENTO/M3 BETONEIRA COM LANCAMENTO</v>
          </cell>
          <cell r="C699" t="str">
            <v>M3</v>
          </cell>
          <cell r="D699">
            <v>752.24</v>
          </cell>
        </row>
        <row r="700">
          <cell r="A700" t="str">
            <v>000120</v>
          </cell>
          <cell r="B700" t="str">
            <v>CONCRETO CONSUMO 200KG CIMENTO/M3 COM IMPERMEABILIZANTE BETONEIRA COM LANCAMENTO</v>
          </cell>
          <cell r="C700" t="str">
            <v>M3</v>
          </cell>
          <cell r="D700">
            <v>768.09</v>
          </cell>
        </row>
        <row r="701">
          <cell r="A701" t="str">
            <v>003891</v>
          </cell>
          <cell r="B701" t="str">
            <v>CONCRETO FCK=15MPa TRACO 1:3,4:3,5 BETONEIRA (SINAPI 94969)</v>
          </cell>
          <cell r="C701" t="str">
            <v>M3</v>
          </cell>
          <cell r="D701">
            <v>524.04</v>
          </cell>
        </row>
        <row r="702">
          <cell r="A702" t="str">
            <v>003794</v>
          </cell>
          <cell r="B702" t="str">
            <v>CONCRETO PREPARADO NO LOCAL COM AGREGADO LEVE PARA PREENCHIMENTO</v>
          </cell>
          <cell r="C702" t="str">
            <v>M3</v>
          </cell>
          <cell r="D702">
            <v>881.02</v>
          </cell>
        </row>
        <row r="703">
          <cell r="A703" t="str">
            <v>000290</v>
          </cell>
          <cell r="B703" t="str">
            <v>CONCRETO USINADO  9MPa COM LANCAMENTO</v>
          </cell>
          <cell r="C703" t="str">
            <v>M3</v>
          </cell>
          <cell r="D703">
            <v>604.89</v>
          </cell>
        </row>
        <row r="704">
          <cell r="A704" t="str">
            <v>000310</v>
          </cell>
          <cell r="B704" t="str">
            <v>CONCRETO USINADO 15MPa COM LANCAMENTO</v>
          </cell>
          <cell r="C704" t="str">
            <v>M3</v>
          </cell>
          <cell r="D704">
            <v>682.33</v>
          </cell>
        </row>
        <row r="705">
          <cell r="A705" t="str">
            <v>003165</v>
          </cell>
          <cell r="B705" t="str">
            <v>CONCRETO USINADO 15MPa IMPERMEABILIZANTE COM LANCAMENTO</v>
          </cell>
          <cell r="C705" t="str">
            <v>M3</v>
          </cell>
          <cell r="D705">
            <v>703.46</v>
          </cell>
        </row>
        <row r="706">
          <cell r="A706" t="str">
            <v>002750</v>
          </cell>
          <cell r="B706" t="str">
            <v>CONCRETO USINADO 15MPA SEM LANCAMENTO</v>
          </cell>
          <cell r="C706" t="str">
            <v>M3</v>
          </cell>
          <cell r="D706">
            <v>481.4</v>
          </cell>
        </row>
        <row r="707">
          <cell r="A707" t="str">
            <v>000320</v>
          </cell>
          <cell r="B707" t="str">
            <v>CONCRETO USINADO 18MPa COM LANCAMENTO</v>
          </cell>
          <cell r="C707" t="str">
            <v>M3</v>
          </cell>
          <cell r="D707">
            <v>697.34</v>
          </cell>
        </row>
        <row r="708">
          <cell r="A708" t="str">
            <v>002953</v>
          </cell>
          <cell r="B708" t="str">
            <v>CONCRETO USINADO 20MPa COM LANCAMENTO</v>
          </cell>
          <cell r="C708" t="str">
            <v>M3</v>
          </cell>
          <cell r="D708">
            <v>705.46</v>
          </cell>
        </row>
        <row r="709">
          <cell r="A709" t="str">
            <v>003088</v>
          </cell>
          <cell r="B709" t="str">
            <v>CONCRETO USINADO 20MPa IMPERMEABILIZANTE COM LANCAMENTO</v>
          </cell>
          <cell r="C709" t="str">
            <v>M3</v>
          </cell>
          <cell r="D709">
            <v>729.76</v>
          </cell>
        </row>
        <row r="710">
          <cell r="A710" t="str">
            <v>003527</v>
          </cell>
          <cell r="B710" t="str">
            <v>CONCRETO USINADO 25MPa BOMBEAVEL COM LANCAMENTO</v>
          </cell>
          <cell r="C710" t="str">
            <v>M3</v>
          </cell>
          <cell r="D710">
            <v>754.6</v>
          </cell>
        </row>
        <row r="711">
          <cell r="A711" t="str">
            <v>003013</v>
          </cell>
          <cell r="B711" t="str">
            <v>CONCRETO USINADO 25MPa COM LANCAMENTO</v>
          </cell>
          <cell r="C711" t="str">
            <v>M3</v>
          </cell>
          <cell r="D711">
            <v>729.68</v>
          </cell>
        </row>
        <row r="712">
          <cell r="A712" t="str">
            <v>003350</v>
          </cell>
          <cell r="B712" t="str">
            <v>CONCRETO USINADO 25MPa IMPERMEABILIZANTE COM LANCAMENTO</v>
          </cell>
          <cell r="C712" t="str">
            <v>M3</v>
          </cell>
          <cell r="D712">
            <v>753.98</v>
          </cell>
        </row>
        <row r="713">
          <cell r="A713" t="str">
            <v>003662</v>
          </cell>
          <cell r="B713" t="str">
            <v>CONCRETO USINADO 30MPa BOMBEAVEL COM LANCAMENTO</v>
          </cell>
          <cell r="C713" t="str">
            <v>M3</v>
          </cell>
          <cell r="D713">
            <v>780.35</v>
          </cell>
        </row>
        <row r="714">
          <cell r="A714" t="str">
            <v>135055</v>
          </cell>
          <cell r="B714" t="str">
            <v>CONDULETE DE ALUMINIO C 1" - MAT</v>
          </cell>
          <cell r="C714" t="str">
            <v>UN</v>
          </cell>
          <cell r="D714">
            <v>23.44</v>
          </cell>
        </row>
        <row r="715">
          <cell r="A715" t="str">
            <v>135547</v>
          </cell>
          <cell r="B715" t="str">
            <v>CONDULETE DE ALUMINIO C 1/2"</v>
          </cell>
          <cell r="C715" t="str">
            <v>UN</v>
          </cell>
          <cell r="D715">
            <v>43.88</v>
          </cell>
        </row>
        <row r="716">
          <cell r="A716" t="str">
            <v>135464</v>
          </cell>
          <cell r="B716" t="str">
            <v>CONDULETE DE ALUMINIO C 3/4"</v>
          </cell>
          <cell r="C716" t="str">
            <v>UN</v>
          </cell>
          <cell r="D716">
            <v>45.35</v>
          </cell>
        </row>
        <row r="717">
          <cell r="A717" t="str">
            <v>135441</v>
          </cell>
          <cell r="B717" t="str">
            <v>CONDULETE DE ALUMINIO C 3/4" - MAT</v>
          </cell>
          <cell r="C717" t="str">
            <v>UN</v>
          </cell>
          <cell r="D717">
            <v>16.059999999999999</v>
          </cell>
        </row>
        <row r="718">
          <cell r="A718" t="str">
            <v>135400</v>
          </cell>
          <cell r="B718" t="str">
            <v>CONDULETE DE ALUMINIO C 3/4" COM 1 INTERRUPTOR BIPOLAR PARALELO</v>
          </cell>
          <cell r="C718" t="str">
            <v>UN</v>
          </cell>
          <cell r="D718">
            <v>60.64</v>
          </cell>
        </row>
        <row r="719">
          <cell r="A719" t="str">
            <v>135368</v>
          </cell>
          <cell r="B719" t="str">
            <v xml:space="preserve">CONDULETE DE ALUMINIO C 3/4" COM 1 INTERRUPTOR SIMPLES </v>
          </cell>
          <cell r="C719" t="str">
            <v>UN</v>
          </cell>
          <cell r="D719">
            <v>50.26</v>
          </cell>
        </row>
        <row r="720">
          <cell r="A720" t="str">
            <v>135534</v>
          </cell>
          <cell r="B720" t="str">
            <v>CONDULETE DE ALUMINIO E 3/4"</v>
          </cell>
          <cell r="C720" t="str">
            <v>UN</v>
          </cell>
          <cell r="D720">
            <v>45.35</v>
          </cell>
        </row>
        <row r="721">
          <cell r="A721" t="str">
            <v>135382</v>
          </cell>
          <cell r="B721" t="str">
            <v>CONDULETE DE ALUMINIO E 3/4" COM 1 TOM 2P+T 10A-250V</v>
          </cell>
          <cell r="C721" t="str">
            <v>UN</v>
          </cell>
          <cell r="D721">
            <v>51.68</v>
          </cell>
        </row>
        <row r="722">
          <cell r="A722" t="str">
            <v>135431</v>
          </cell>
          <cell r="B722" t="str">
            <v>CONDULETE DE ALUMINIO E 3/4" COM 2 TOM 2P+T 10A-250V</v>
          </cell>
          <cell r="C722" t="str">
            <v>UN</v>
          </cell>
          <cell r="D722">
            <v>64.08</v>
          </cell>
        </row>
        <row r="723">
          <cell r="A723" t="str">
            <v>135572</v>
          </cell>
          <cell r="B723" t="str">
            <v>CONDULETE DE ALUMINIO LL 1/2"</v>
          </cell>
          <cell r="C723" t="str">
            <v>UN</v>
          </cell>
          <cell r="D723">
            <v>43.88</v>
          </cell>
        </row>
        <row r="724">
          <cell r="A724" t="str">
            <v>135142</v>
          </cell>
          <cell r="B724" t="str">
            <v>CONDULETE DE ALUMINIO LL 2"</v>
          </cell>
          <cell r="C724" t="str">
            <v>UN</v>
          </cell>
          <cell r="D724">
            <v>120.94</v>
          </cell>
        </row>
        <row r="725">
          <cell r="A725" t="str">
            <v>135471</v>
          </cell>
          <cell r="B725" t="str">
            <v>CONDULETE DE ALUMINIO LL 3/4"</v>
          </cell>
          <cell r="C725" t="str">
            <v>UN</v>
          </cell>
          <cell r="D725">
            <v>45.35</v>
          </cell>
        </row>
        <row r="726">
          <cell r="A726" t="str">
            <v>135420</v>
          </cell>
          <cell r="B726" t="str">
            <v>CONDULETE DE ALUMINIO LL 3/4" COM 1 TOM 2P+T 10A-250V</v>
          </cell>
          <cell r="C726" t="str">
            <v>UN</v>
          </cell>
          <cell r="D726">
            <v>51.68</v>
          </cell>
        </row>
        <row r="727">
          <cell r="A727" t="str">
            <v>134760</v>
          </cell>
          <cell r="B727" t="str">
            <v>CONDULETE DE ALUMINIO LR 1/2"</v>
          </cell>
          <cell r="C727" t="str">
            <v>UN</v>
          </cell>
          <cell r="D727">
            <v>43.88</v>
          </cell>
        </row>
        <row r="728">
          <cell r="A728" t="str">
            <v>135141</v>
          </cell>
          <cell r="B728" t="str">
            <v>CONDULETE DE ALUMINIO LR 2"</v>
          </cell>
          <cell r="C728" t="str">
            <v>UN</v>
          </cell>
          <cell r="D728">
            <v>120.94</v>
          </cell>
        </row>
        <row r="729">
          <cell r="A729" t="str">
            <v>134578</v>
          </cell>
          <cell r="B729" t="str">
            <v>CONDULETE DE ALUMINIO LR 3/4"</v>
          </cell>
          <cell r="C729" t="str">
            <v>UN</v>
          </cell>
          <cell r="D729">
            <v>45.35</v>
          </cell>
        </row>
        <row r="730">
          <cell r="A730" t="str">
            <v>135419</v>
          </cell>
          <cell r="B730" t="str">
            <v>CONDULETE DE ALUMINIO LR 3/4" COM 1 TOM 2P+T 10A-250V</v>
          </cell>
          <cell r="C730" t="str">
            <v>UN</v>
          </cell>
          <cell r="D730">
            <v>51.68</v>
          </cell>
        </row>
        <row r="731">
          <cell r="A731" t="str">
            <v>134230</v>
          </cell>
          <cell r="B731" t="str">
            <v>CONDULETE DE ALUMINIO T 1/2"</v>
          </cell>
          <cell r="C731" t="str">
            <v>UN</v>
          </cell>
          <cell r="D731">
            <v>43.88</v>
          </cell>
        </row>
        <row r="732">
          <cell r="A732" t="str">
            <v>135143</v>
          </cell>
          <cell r="B732" t="str">
            <v>CONDULETE DE ALUMINIO T 2"</v>
          </cell>
          <cell r="C732" t="str">
            <v>UN</v>
          </cell>
          <cell r="D732">
            <v>120.94</v>
          </cell>
        </row>
        <row r="733">
          <cell r="A733" t="str">
            <v>135546</v>
          </cell>
          <cell r="B733" t="str">
            <v>CONDULETE DE ALUMINIO TB 1/2"</v>
          </cell>
          <cell r="C733" t="str">
            <v>UN</v>
          </cell>
          <cell r="D733">
            <v>43.88</v>
          </cell>
        </row>
        <row r="734">
          <cell r="A734" t="str">
            <v>135421</v>
          </cell>
          <cell r="B734" t="str">
            <v>CONDULETE DE ALUMINIO TB 3/4" COM 1 TOM 2P+T 10A-250V</v>
          </cell>
          <cell r="C734" t="str">
            <v>UN</v>
          </cell>
          <cell r="D734">
            <v>51.68</v>
          </cell>
        </row>
        <row r="735">
          <cell r="A735" t="str">
            <v>135545</v>
          </cell>
          <cell r="B735" t="str">
            <v>CONDULETE DE ALUMINIO X 1/2"</v>
          </cell>
          <cell r="C735" t="str">
            <v>UN</v>
          </cell>
          <cell r="D735">
            <v>43.88</v>
          </cell>
        </row>
        <row r="736">
          <cell r="A736" t="str">
            <v>135428</v>
          </cell>
          <cell r="B736" t="str">
            <v>CONDULETE DE ALUMINIO X 3/4"</v>
          </cell>
          <cell r="C736" t="str">
            <v>UN</v>
          </cell>
          <cell r="D736">
            <v>45.35</v>
          </cell>
        </row>
        <row r="737">
          <cell r="A737" t="str">
            <v>135552</v>
          </cell>
          <cell r="B737" t="str">
            <v>CONDULETE DE PVC B 1/2" COM 1 TOMADA 2P+T 20A/250V</v>
          </cell>
          <cell r="C737" t="str">
            <v>UN</v>
          </cell>
          <cell r="D737">
            <v>72.69</v>
          </cell>
        </row>
        <row r="738">
          <cell r="A738" t="str">
            <v>135551</v>
          </cell>
          <cell r="B738" t="str">
            <v>CONDULETE DE PVC C 1/2" COM 2 INTERRUPTORES SIMPLES 10A/250V</v>
          </cell>
          <cell r="C738" t="str">
            <v>UN</v>
          </cell>
          <cell r="D738">
            <v>70.959999999999994</v>
          </cell>
        </row>
        <row r="739">
          <cell r="A739" t="str">
            <v>135560</v>
          </cell>
          <cell r="B739" t="str">
            <v>CONDULETE DE PVC E 1/2" COM 1 TOMADA 2P+T 10A/250V</v>
          </cell>
          <cell r="C739" t="str">
            <v>UN</v>
          </cell>
          <cell r="D739">
            <v>57.06</v>
          </cell>
        </row>
        <row r="740">
          <cell r="A740" t="str">
            <v>135555</v>
          </cell>
          <cell r="B740" t="str">
            <v>CONDULETE DE PVC LB 1/2" COM TAMPA CEGA</v>
          </cell>
          <cell r="C740" t="str">
            <v>UN</v>
          </cell>
          <cell r="D740">
            <v>61.23</v>
          </cell>
        </row>
        <row r="741">
          <cell r="A741" t="str">
            <v>135066</v>
          </cell>
          <cell r="B741" t="str">
            <v>CONDULETE DE PVC LB 3/4"</v>
          </cell>
          <cell r="C741" t="str">
            <v>UN</v>
          </cell>
          <cell r="D741">
            <v>46.89</v>
          </cell>
        </row>
        <row r="742">
          <cell r="A742" t="str">
            <v>135561</v>
          </cell>
          <cell r="B742" t="str">
            <v>CONDULETE DE PVC LL 1/2" COM 2 TOMADAS 2P+T 10A/250V</v>
          </cell>
          <cell r="C742" t="str">
            <v>UN</v>
          </cell>
          <cell r="D742">
            <v>79.52</v>
          </cell>
        </row>
        <row r="743">
          <cell r="A743" t="str">
            <v>135557</v>
          </cell>
          <cell r="B743" t="str">
            <v>CONDULETE DE PVC LR 1/2" COM TAMPA CEGA</v>
          </cell>
          <cell r="C743" t="str">
            <v>UN</v>
          </cell>
          <cell r="D743">
            <v>61.26</v>
          </cell>
        </row>
        <row r="744">
          <cell r="A744" t="str">
            <v>135553</v>
          </cell>
          <cell r="B744" t="str">
            <v>CONDULETE DE PVC T 1/2" COM TAMPA CEGA</v>
          </cell>
          <cell r="C744" t="str">
            <v>UN</v>
          </cell>
          <cell r="D744">
            <v>63.31</v>
          </cell>
        </row>
        <row r="745">
          <cell r="A745" t="str">
            <v>135065</v>
          </cell>
          <cell r="B745" t="str">
            <v>CONDULETE DE PVC T 3/4"</v>
          </cell>
          <cell r="C745" t="str">
            <v>UN</v>
          </cell>
          <cell r="D745">
            <v>55.55</v>
          </cell>
        </row>
        <row r="746">
          <cell r="A746" t="str">
            <v>135554</v>
          </cell>
          <cell r="B746" t="str">
            <v>CONDULETE DE PVC TB 1/2" COM TAMPA CEGA</v>
          </cell>
          <cell r="C746" t="str">
            <v>UN</v>
          </cell>
          <cell r="D746">
            <v>63.31</v>
          </cell>
        </row>
        <row r="747">
          <cell r="A747" t="str">
            <v>135556</v>
          </cell>
          <cell r="B747" t="str">
            <v>CONDULETE DE PVC X 1/2" COM TAMPA CEGA</v>
          </cell>
          <cell r="C747" t="str">
            <v>UN</v>
          </cell>
          <cell r="D747">
            <v>64.03</v>
          </cell>
        </row>
        <row r="748">
          <cell r="A748" t="str">
            <v>155260</v>
          </cell>
          <cell r="B748" t="str">
            <v>CONDUTOR PVC 88MM INCLUSIVE ACOPLAMENTO E BRACADEIRA - AQUAPLUV AP</v>
          </cell>
          <cell r="C748" t="str">
            <v>M</v>
          </cell>
          <cell r="D748">
            <v>125.33</v>
          </cell>
        </row>
        <row r="749">
          <cell r="A749" t="str">
            <v>135392</v>
          </cell>
          <cell r="B749" t="str">
            <v>CONECTOR BIMETALICO DE COMPRESSAO Al/Cu 10 A 50MM2 - MAT</v>
          </cell>
          <cell r="C749" t="str">
            <v>UN</v>
          </cell>
          <cell r="D749">
            <v>12.18</v>
          </cell>
        </row>
        <row r="750">
          <cell r="A750" t="str">
            <v>135393</v>
          </cell>
          <cell r="B750" t="str">
            <v>CONECTOR BIMETALICO DE COMPRESSAO AL/CU 70MM2</v>
          </cell>
          <cell r="C750" t="str">
            <v>UN</v>
          </cell>
          <cell r="D750">
            <v>37.25</v>
          </cell>
        </row>
        <row r="751">
          <cell r="A751" t="str">
            <v>134986</v>
          </cell>
          <cell r="B751" t="str">
            <v>CONECTOR BOX RETO ALUMINIO FUNDIDO 1/2"</v>
          </cell>
          <cell r="C751" t="str">
            <v>UN</v>
          </cell>
          <cell r="D751">
            <v>10.92</v>
          </cell>
        </row>
        <row r="752">
          <cell r="A752" t="str">
            <v>155734</v>
          </cell>
          <cell r="B752" t="str">
            <v>CONECTOR DE BRONZE BP 35X1 1/4"</v>
          </cell>
          <cell r="C752" t="str">
            <v>UN</v>
          </cell>
          <cell r="D752">
            <v>74.989999999999995</v>
          </cell>
        </row>
        <row r="753">
          <cell r="A753" t="str">
            <v>155761</v>
          </cell>
          <cell r="B753" t="str">
            <v>CONECTOR DE BRONZE BP 42X1 1/2"</v>
          </cell>
          <cell r="C753" t="str">
            <v>UN</v>
          </cell>
          <cell r="D753">
            <v>86.94</v>
          </cell>
        </row>
        <row r="754">
          <cell r="A754" t="str">
            <v>155762</v>
          </cell>
          <cell r="B754" t="str">
            <v>CONECTOR DE BRONZE BP 54X2"</v>
          </cell>
          <cell r="C754" t="str">
            <v>UN</v>
          </cell>
          <cell r="D754">
            <v>89.2</v>
          </cell>
        </row>
        <row r="755">
          <cell r="A755" t="str">
            <v>155735</v>
          </cell>
          <cell r="B755" t="str">
            <v>CONECTOR DE BRONZE BP 66X2 1/2"</v>
          </cell>
          <cell r="C755" t="str">
            <v>UN</v>
          </cell>
          <cell r="D755">
            <v>152.80000000000001</v>
          </cell>
        </row>
        <row r="756">
          <cell r="A756" t="str">
            <v>155912</v>
          </cell>
          <cell r="B756" t="str">
            <v>CONECTOR DE COBRE 15MMX1/2" JS RFEMEA - GAS</v>
          </cell>
          <cell r="C756" t="str">
            <v>UN</v>
          </cell>
          <cell r="D756">
            <v>29.44</v>
          </cell>
        </row>
        <row r="757">
          <cell r="A757" t="str">
            <v>155442</v>
          </cell>
          <cell r="B757" t="str">
            <v>CONECTOR DE COBRE 28MM X 1" BSP JS/RFEMEA - GAS</v>
          </cell>
          <cell r="C757" t="str">
            <v>UN</v>
          </cell>
          <cell r="D757">
            <v>35.19</v>
          </cell>
        </row>
        <row r="758">
          <cell r="A758" t="str">
            <v>134903</v>
          </cell>
          <cell r="B758" t="str">
            <v>CONECTOR DE LIGACAO PARA CABO 16MM2 - MAT</v>
          </cell>
          <cell r="C758" t="str">
            <v>UN</v>
          </cell>
          <cell r="D758">
            <v>7.59</v>
          </cell>
        </row>
        <row r="759">
          <cell r="A759" t="str">
            <v>134904</v>
          </cell>
          <cell r="B759" t="str">
            <v>CONECTOR DE LIGACAO PARA CABO 35MM2 COM CABO 16MM2 - MAT</v>
          </cell>
          <cell r="C759" t="str">
            <v>UN</v>
          </cell>
          <cell r="D759">
            <v>12.93</v>
          </cell>
        </row>
        <row r="760">
          <cell r="A760" t="str">
            <v>155970</v>
          </cell>
          <cell r="B760" t="str">
            <v>CONECTOR FEMEA COBRE 15MM X 1/2"</v>
          </cell>
          <cell r="C760" t="str">
            <v>UN</v>
          </cell>
          <cell r="D760">
            <v>46.52</v>
          </cell>
        </row>
        <row r="761">
          <cell r="A761" t="str">
            <v>155614</v>
          </cell>
          <cell r="B761" t="str">
            <v>CONECTOR FEMEA COBRE 22MM X 3/4"</v>
          </cell>
          <cell r="C761" t="str">
            <v>UN</v>
          </cell>
          <cell r="D761">
            <v>37.46</v>
          </cell>
        </row>
        <row r="762">
          <cell r="A762" t="str">
            <v>155510</v>
          </cell>
          <cell r="B762" t="str">
            <v>CONECTOR MACHO COBRE 15MM X 1/2"</v>
          </cell>
          <cell r="C762" t="str">
            <v>UN</v>
          </cell>
          <cell r="D762">
            <v>28.07</v>
          </cell>
        </row>
        <row r="763">
          <cell r="A763" t="str">
            <v>155511</v>
          </cell>
          <cell r="B763" t="str">
            <v>CONECTOR MACHO COBRE 22MM X 3/4"</v>
          </cell>
          <cell r="C763" t="str">
            <v>UN</v>
          </cell>
          <cell r="D763">
            <v>23.79</v>
          </cell>
        </row>
        <row r="764">
          <cell r="A764" t="str">
            <v>155860</v>
          </cell>
          <cell r="B764" t="str">
            <v>CONECTOR MACHO COBRE 28MMX1"</v>
          </cell>
          <cell r="C764" t="str">
            <v>UN</v>
          </cell>
          <cell r="D764">
            <v>36.78</v>
          </cell>
        </row>
        <row r="765">
          <cell r="A765" t="str">
            <v>134735</v>
          </cell>
          <cell r="B765" t="str">
            <v>CONECTOR PARA CABO SPLIT-BOLT 10MM2</v>
          </cell>
          <cell r="C765" t="str">
            <v>UN</v>
          </cell>
          <cell r="D765">
            <v>14.04</v>
          </cell>
        </row>
        <row r="766">
          <cell r="A766" t="str">
            <v>134633</v>
          </cell>
          <cell r="B766" t="str">
            <v>CONECTOR PARA CABO SPLIT-BOLT 150MM2</v>
          </cell>
          <cell r="C766" t="str">
            <v>UN</v>
          </cell>
          <cell r="D766">
            <v>50.39</v>
          </cell>
        </row>
        <row r="767">
          <cell r="A767" t="str">
            <v>134727</v>
          </cell>
          <cell r="B767" t="str">
            <v>CONECTOR PARA CABO SPLIT-BOLT 16MM2</v>
          </cell>
          <cell r="C767" t="str">
            <v>UN</v>
          </cell>
          <cell r="D767">
            <v>16.79</v>
          </cell>
        </row>
        <row r="768">
          <cell r="A768" t="str">
            <v>134644</v>
          </cell>
          <cell r="B768" t="str">
            <v>CONECTOR PARA CABO SPLIT-BOLT 25MM2</v>
          </cell>
          <cell r="C768" t="str">
            <v>UN</v>
          </cell>
          <cell r="D768">
            <v>17.329999999999998</v>
          </cell>
        </row>
        <row r="769">
          <cell r="A769" t="str">
            <v>135048</v>
          </cell>
          <cell r="B769" t="str">
            <v>CONECTOR PARA CABO SPLIT-BOLT 35MM2 PR - MAT</v>
          </cell>
          <cell r="C769" t="str">
            <v>UN</v>
          </cell>
          <cell r="D769">
            <v>13.81</v>
          </cell>
        </row>
        <row r="770">
          <cell r="A770" t="str">
            <v>135290</v>
          </cell>
          <cell r="B770" t="str">
            <v>CONECTOR PARA CABO SPLIT-BOLT 4MM2</v>
          </cell>
          <cell r="C770" t="str">
            <v>UN</v>
          </cell>
          <cell r="D770">
            <v>12.65</v>
          </cell>
        </row>
        <row r="771">
          <cell r="A771" t="str">
            <v>134482</v>
          </cell>
          <cell r="B771" t="str">
            <v>CONECTOR PARA CABO SPLIT-BOLT 50MM2</v>
          </cell>
          <cell r="C771" t="str">
            <v>UN</v>
          </cell>
          <cell r="D771">
            <v>22.41</v>
          </cell>
        </row>
        <row r="772">
          <cell r="A772" t="str">
            <v>135293</v>
          </cell>
          <cell r="B772" t="str">
            <v>CONECTOR PARA CABO SPLIT-BOLT 6MM2</v>
          </cell>
          <cell r="C772" t="str">
            <v>UN</v>
          </cell>
          <cell r="D772">
            <v>12.65</v>
          </cell>
        </row>
        <row r="773">
          <cell r="A773" t="str">
            <v>134551</v>
          </cell>
          <cell r="B773" t="str">
            <v>CONECTOR PARA CABO SPLIT-BOLT 70MM2</v>
          </cell>
          <cell r="C773" t="str">
            <v>UN</v>
          </cell>
          <cell r="D773">
            <v>32.130000000000003</v>
          </cell>
        </row>
        <row r="774">
          <cell r="A774" t="str">
            <v>134758</v>
          </cell>
          <cell r="B774" t="str">
            <v>CONECTOR PARA CABO SPLIT-BOLT 95MM2</v>
          </cell>
          <cell r="C774" t="str">
            <v>UN</v>
          </cell>
          <cell r="D774">
            <v>54.16</v>
          </cell>
        </row>
        <row r="775">
          <cell r="A775" t="str">
            <v>134587</v>
          </cell>
          <cell r="B775" t="str">
            <v>CONECTOR PARA HASTE DE ATERRAMENTO 3/4"</v>
          </cell>
          <cell r="C775" t="str">
            <v>UN</v>
          </cell>
          <cell r="D775">
            <v>24.42</v>
          </cell>
        </row>
        <row r="776">
          <cell r="A776" t="str">
            <v>134571</v>
          </cell>
          <cell r="B776" t="str">
            <v>CONECTOR PARA HASTE DE ATERRAMENTO 5/8"</v>
          </cell>
          <cell r="C776" t="str">
            <v>UN</v>
          </cell>
          <cell r="D776">
            <v>11.72</v>
          </cell>
        </row>
        <row r="777">
          <cell r="A777" t="str">
            <v>134739</v>
          </cell>
          <cell r="B777" t="str">
            <v>CONECTOR PARA HASTE DE ATERRAMENTO 5/8" - MAT</v>
          </cell>
          <cell r="C777" t="str">
            <v>UN</v>
          </cell>
          <cell r="D777">
            <v>5.86</v>
          </cell>
        </row>
        <row r="778">
          <cell r="A778" t="str">
            <v>134576</v>
          </cell>
          <cell r="B778" t="str">
            <v>CONECTOR TIPO 512-12 BORNES</v>
          </cell>
          <cell r="C778" t="str">
            <v>UN</v>
          </cell>
          <cell r="D778">
            <v>11.97</v>
          </cell>
        </row>
        <row r="779">
          <cell r="A779" t="str">
            <v>004000</v>
          </cell>
          <cell r="B779" t="str">
            <v>CONEXAO METALICA EM CHAPAS ASTM A36 19X19CM E=8MM COM CHUMBADORES E PARAFUSOS (LIGACAO PARA PILAR MADEIRA-CONCRETO)</v>
          </cell>
          <cell r="C779" t="str">
            <v>UN</v>
          </cell>
          <cell r="D779">
            <v>530.19000000000005</v>
          </cell>
        </row>
        <row r="780">
          <cell r="A780" t="str">
            <v>135612</v>
          </cell>
          <cell r="B780" t="str">
            <v>CONJUNTO 4X2" PARA 1 INTERRUPTOR BIPOLAR + PARALELO BIPOLAR</v>
          </cell>
          <cell r="C780" t="str">
            <v>UN</v>
          </cell>
          <cell r="D780">
            <v>124.53</v>
          </cell>
        </row>
        <row r="781">
          <cell r="A781" t="str">
            <v>134546</v>
          </cell>
          <cell r="B781" t="str">
            <v>CONJUNTO 4X2" PARA 1 INTERRUPTOR BIPOLAR 10A-250V</v>
          </cell>
          <cell r="C781" t="str">
            <v>UN</v>
          </cell>
          <cell r="D781">
            <v>62.98</v>
          </cell>
        </row>
        <row r="782">
          <cell r="A782" t="str">
            <v>135617</v>
          </cell>
          <cell r="B782" t="str">
            <v>CONJUNTO 4X2" PARA 1 INTERRUPTOR BIPOLAR 25A-250V + 1 TOMADA</v>
          </cell>
          <cell r="C782" t="str">
            <v>UN</v>
          </cell>
          <cell r="D782">
            <v>69.09</v>
          </cell>
        </row>
        <row r="783">
          <cell r="A783" t="str">
            <v>134776</v>
          </cell>
          <cell r="B783" t="str">
            <v>CONJUNTO 4X2" PARA 1 INTERRUPTOR BIPOLAR PARALELO</v>
          </cell>
          <cell r="C783" t="str">
            <v>UN</v>
          </cell>
          <cell r="D783">
            <v>83.22</v>
          </cell>
        </row>
        <row r="784">
          <cell r="A784" t="str">
            <v>135613</v>
          </cell>
          <cell r="B784" t="str">
            <v>CONJUNTO 4X2" PARA 1 INTERRUPTOR BIPOLAR PARALELO + 1 TOMADA</v>
          </cell>
          <cell r="C784" t="str">
            <v>UN</v>
          </cell>
          <cell r="D784">
            <v>58.77</v>
          </cell>
        </row>
        <row r="785">
          <cell r="A785" t="str">
            <v>134689</v>
          </cell>
          <cell r="B785" t="str">
            <v>CONJUNTO 4X2" PARA 1 INTERRUPTOR INTERMEDIARIO (TECLA DUPLA)</v>
          </cell>
          <cell r="C785" t="str">
            <v>UN</v>
          </cell>
          <cell r="D785">
            <v>86.7</v>
          </cell>
        </row>
        <row r="786">
          <cell r="A786" t="str">
            <v>132730</v>
          </cell>
          <cell r="B786" t="str">
            <v>CONJUNTO 4X2" PARA 1 INTERRUPTOR PARALELO</v>
          </cell>
          <cell r="C786" t="str">
            <v>UN</v>
          </cell>
          <cell r="D786">
            <v>45.83</v>
          </cell>
        </row>
        <row r="787">
          <cell r="A787" t="str">
            <v>135176</v>
          </cell>
          <cell r="B787" t="str">
            <v>CONJUNTO 4X2" PARA 1 INTERRUPTOR PARALELO E 1 TOMADA DE 3 POLOS</v>
          </cell>
          <cell r="C787" t="str">
            <v>UN</v>
          </cell>
          <cell r="D787">
            <v>56.2</v>
          </cell>
        </row>
        <row r="788">
          <cell r="A788" t="str">
            <v>130700</v>
          </cell>
          <cell r="B788" t="str">
            <v>CONJUNTO 4X2" PARA 1 INTERRUPTOR SIMPLES</v>
          </cell>
          <cell r="C788" t="str">
            <v>UN</v>
          </cell>
          <cell r="D788">
            <v>22.78</v>
          </cell>
        </row>
        <row r="789">
          <cell r="A789" t="str">
            <v>135327</v>
          </cell>
          <cell r="B789" t="str">
            <v>CONJUNTO 4X2" PARA 1 INTERRUPTOR SIMPLES + 2 PARALELOS</v>
          </cell>
          <cell r="C789" t="str">
            <v>UN</v>
          </cell>
          <cell r="D789">
            <v>55.91</v>
          </cell>
        </row>
        <row r="790">
          <cell r="A790" t="str">
            <v>130730</v>
          </cell>
          <cell r="B790" t="str">
            <v>CONJUNTO 4X2" PARA 1 INTERRUPTOR SIMPLES E 1 TOMADA</v>
          </cell>
          <cell r="C790" t="str">
            <v>UN</v>
          </cell>
          <cell r="D790">
            <v>45.19</v>
          </cell>
        </row>
        <row r="791">
          <cell r="A791" t="str">
            <v>134494</v>
          </cell>
          <cell r="B791" t="str">
            <v>CONJUNTO 4X2" PARA 1 PULSADOR DE CAMPAINHA COM SINO GRAVADO</v>
          </cell>
          <cell r="C791" t="str">
            <v>UN</v>
          </cell>
          <cell r="D791">
            <v>32.340000000000003</v>
          </cell>
        </row>
        <row r="792">
          <cell r="A792" t="str">
            <v>135364</v>
          </cell>
          <cell r="B792" t="str">
            <v>CONJUNTO 4X2" PARA 1 TOMADA COM 2 POLOS + TERRA 10A-250V</v>
          </cell>
          <cell r="C792" t="str">
            <v>UN</v>
          </cell>
          <cell r="D792">
            <v>30.1</v>
          </cell>
        </row>
        <row r="793">
          <cell r="A793" t="str">
            <v>135274</v>
          </cell>
          <cell r="B793" t="str">
            <v>CONJUNTO 4X2" PARA 1 TOMADA COM 2 POLOS + TERRA 20A-250V</v>
          </cell>
          <cell r="C793" t="str">
            <v>UN</v>
          </cell>
          <cell r="D793">
            <v>37.04</v>
          </cell>
        </row>
        <row r="794">
          <cell r="A794" t="str">
            <v>134492</v>
          </cell>
          <cell r="B794" t="str">
            <v>CONJUNTO 4X2" PARA 1 TOMADA COM 2 POLOS + TERRA 25A-250V</v>
          </cell>
          <cell r="C794" t="str">
            <v>UN</v>
          </cell>
          <cell r="D794">
            <v>39.29</v>
          </cell>
        </row>
        <row r="795">
          <cell r="A795" t="str">
            <v>135615</v>
          </cell>
          <cell r="B795" t="str">
            <v>CONJUNTO 4X2" PARA 1 TOMADA DE TV</v>
          </cell>
          <cell r="C795" t="str">
            <v>UN</v>
          </cell>
          <cell r="D795">
            <v>29.75</v>
          </cell>
        </row>
        <row r="796">
          <cell r="A796" t="str">
            <v>135616</v>
          </cell>
          <cell r="B796" t="str">
            <v>CONJUNTO 4X2" PARA 2 INTERRUPTOR BIPOLAR + PARALELO BIPOLAR</v>
          </cell>
          <cell r="C796" t="str">
            <v>UN</v>
          </cell>
          <cell r="D796">
            <v>181.36</v>
          </cell>
        </row>
        <row r="797">
          <cell r="A797" t="str">
            <v>135484</v>
          </cell>
          <cell r="B797" t="str">
            <v>CONJUNTO 4X2" PARA 2 INTERRUPTORES BIPOLARES 10A-250V</v>
          </cell>
          <cell r="C797" t="str">
            <v>UN</v>
          </cell>
          <cell r="D797">
            <v>72.55</v>
          </cell>
        </row>
        <row r="798">
          <cell r="A798" t="str">
            <v>130710</v>
          </cell>
          <cell r="B798" t="str">
            <v>CONJUNTO 4X2" PARA 2 INTERRUPTORES E 1 TOMADA</v>
          </cell>
          <cell r="C798" t="str">
            <v>UN</v>
          </cell>
          <cell r="D798">
            <v>56.79</v>
          </cell>
        </row>
        <row r="799">
          <cell r="A799" t="str">
            <v>135328</v>
          </cell>
          <cell r="B799" t="str">
            <v>CONJUNTO 4X2" PARA 2 INTERRUPTORES PARALELOS</v>
          </cell>
          <cell r="C799" t="str">
            <v>UN</v>
          </cell>
          <cell r="D799">
            <v>36.770000000000003</v>
          </cell>
        </row>
        <row r="800">
          <cell r="A800" t="str">
            <v>130690</v>
          </cell>
          <cell r="B800" t="str">
            <v>CONJUNTO 4X2" PARA 2 INTERRUPTORES SIMPLES</v>
          </cell>
          <cell r="C800" t="str">
            <v>UN</v>
          </cell>
          <cell r="D800">
            <v>43.06</v>
          </cell>
        </row>
        <row r="801">
          <cell r="A801" t="str">
            <v>134992</v>
          </cell>
          <cell r="B801" t="str">
            <v>CONJUNTO 4X2" PARA 2 INTERRUPTORES SIMPLES E 1 INTERRUPTOR PARALELO</v>
          </cell>
          <cell r="C801" t="str">
            <v>UN</v>
          </cell>
          <cell r="D801">
            <v>51.08</v>
          </cell>
        </row>
        <row r="802">
          <cell r="A802" t="str">
            <v>135451</v>
          </cell>
          <cell r="B802" t="str">
            <v>CONJUNTO 4X2" PARA 2 TOMADAS COM 2 POLOS + TERRA 10A-250V</v>
          </cell>
          <cell r="C802" t="str">
            <v>UN</v>
          </cell>
          <cell r="D802">
            <v>47.64</v>
          </cell>
        </row>
        <row r="803">
          <cell r="A803" t="str">
            <v>135275</v>
          </cell>
          <cell r="B803" t="str">
            <v>CONJUNTO 4X2" PARA 2 TOMADAS COM 2 POLOS + TERRA 20A-250V</v>
          </cell>
          <cell r="C803" t="str">
            <v>UN</v>
          </cell>
          <cell r="D803">
            <v>42.41</v>
          </cell>
        </row>
        <row r="804">
          <cell r="A804" t="str">
            <v>134709</v>
          </cell>
          <cell r="B804" t="str">
            <v>CONJUNTO 4X2" PARA 3 INTERRUPTORES SIMPLES</v>
          </cell>
          <cell r="C804" t="str">
            <v>UN</v>
          </cell>
          <cell r="D804">
            <v>63.33</v>
          </cell>
        </row>
        <row r="805">
          <cell r="A805" t="str">
            <v>134493</v>
          </cell>
          <cell r="B805" t="str">
            <v>CONJUNTO 4X2" PARA CIGARRA DE EMBUTIR 60HZ</v>
          </cell>
          <cell r="C805" t="str">
            <v>UN</v>
          </cell>
          <cell r="D805">
            <v>78.33</v>
          </cell>
        </row>
        <row r="806">
          <cell r="A806" t="str">
            <v>135009</v>
          </cell>
          <cell r="B806" t="str">
            <v>CONJUNTO 4X2" PARA INTERRUPTOR SIMPLES + 1 PARALELO</v>
          </cell>
          <cell r="C806" t="str">
            <v>UN</v>
          </cell>
          <cell r="D806">
            <v>46.94</v>
          </cell>
        </row>
        <row r="807">
          <cell r="A807" t="str">
            <v>134484</v>
          </cell>
          <cell r="B807" t="str">
            <v>CONJUNTO 4X2" PARA PULSADOR DE MINUTERIA 2A-250V (LAMPADA GRAVADA)</v>
          </cell>
          <cell r="C807" t="str">
            <v>UN</v>
          </cell>
          <cell r="D807">
            <v>29.43</v>
          </cell>
        </row>
        <row r="808">
          <cell r="A808" t="str">
            <v>134939</v>
          </cell>
          <cell r="B808" t="str">
            <v>CONJUNTO 4X2" PARA TOMADA DE TELEFONE</v>
          </cell>
          <cell r="C808" t="str">
            <v>UN</v>
          </cell>
          <cell r="D808">
            <v>30.91</v>
          </cell>
        </row>
        <row r="809">
          <cell r="A809" t="str">
            <v>135277</v>
          </cell>
          <cell r="B809" t="str">
            <v>CONJUNTO 4X2" PARA TOMADA LOGICA RJ45 (INFORMATICA)</v>
          </cell>
          <cell r="C809" t="str">
            <v>UN</v>
          </cell>
          <cell r="D809">
            <v>108.7</v>
          </cell>
        </row>
        <row r="810">
          <cell r="A810" t="str">
            <v>134852</v>
          </cell>
          <cell r="B810" t="str">
            <v>CONJUNTO 4X2" PARA TOMADA TEL.PADRAO TELEBRAS COM LANC.FI</v>
          </cell>
          <cell r="C810" t="str">
            <v>UN</v>
          </cell>
          <cell r="D810">
            <v>102.88</v>
          </cell>
        </row>
        <row r="811">
          <cell r="A811" t="str">
            <v>135618</v>
          </cell>
          <cell r="B811" t="str">
            <v>CONJUNTO 4X2" TOMADA 2 POLOS+TERRA 20A-250V COM TAMPA, GRAU DE PROTECAO IP 54 - ELE</v>
          </cell>
          <cell r="C811" t="str">
            <v>UN</v>
          </cell>
          <cell r="D811">
            <v>183.71</v>
          </cell>
        </row>
        <row r="812">
          <cell r="A812" t="str">
            <v>135578</v>
          </cell>
          <cell r="B812" t="str">
            <v>CONJUNTO 4X4" PARA 1 INTERRUPTOR BIPOLAR + PARALELO BIPOLAR</v>
          </cell>
          <cell r="C812" t="str">
            <v>UN</v>
          </cell>
          <cell r="D812">
            <v>112.37</v>
          </cell>
        </row>
        <row r="813">
          <cell r="A813" t="str">
            <v>134694</v>
          </cell>
          <cell r="B813" t="str">
            <v>CONJUNTO 4X4" PARA 1 INTERRUPTOR BIPOLAR E 1 TOMADA</v>
          </cell>
          <cell r="C813" t="str">
            <v>UN</v>
          </cell>
          <cell r="D813">
            <v>68.91</v>
          </cell>
        </row>
        <row r="814">
          <cell r="A814" t="str">
            <v>134798</v>
          </cell>
          <cell r="B814" t="str">
            <v>CONJUNTO 4X4" PARA 1 INTERRUPTOR PARALELO E 1 TOMADA</v>
          </cell>
          <cell r="C814" t="str">
            <v>UN</v>
          </cell>
          <cell r="D814">
            <v>56.31</v>
          </cell>
        </row>
        <row r="815">
          <cell r="A815" t="str">
            <v>134910</v>
          </cell>
          <cell r="B815" t="str">
            <v>CONJUNTO 4X4" PARA 1 INTERRUPTOR SIMPLES E 1 TOMADA DE 3 POLOS</v>
          </cell>
          <cell r="C815" t="str">
            <v>UN</v>
          </cell>
          <cell r="D815">
            <v>41.66</v>
          </cell>
        </row>
        <row r="816">
          <cell r="A816" t="str">
            <v>135156</v>
          </cell>
          <cell r="B816" t="str">
            <v>CONJUNTO 4X4" PARA 1 TOMADA COM 2 POLOS+TERRA 15A-250V</v>
          </cell>
          <cell r="C816" t="str">
            <v>UN</v>
          </cell>
          <cell r="D816">
            <v>48.81</v>
          </cell>
        </row>
        <row r="817">
          <cell r="A817" t="str">
            <v>134680</v>
          </cell>
          <cell r="B817" t="str">
            <v>CONJUNTO 4X4" PARA 2 INTERRUPTORES BIPOLAR</v>
          </cell>
          <cell r="C817" t="str">
            <v>UN</v>
          </cell>
          <cell r="D817">
            <v>83.14</v>
          </cell>
        </row>
        <row r="818">
          <cell r="A818" t="str">
            <v>134796</v>
          </cell>
          <cell r="B818" t="str">
            <v>CONJUNTO 4X4" PARA 2 INTERRUPTORES SIMPLES</v>
          </cell>
          <cell r="C818" t="str">
            <v>UN</v>
          </cell>
          <cell r="D818">
            <v>47.61</v>
          </cell>
        </row>
        <row r="819">
          <cell r="A819" t="str">
            <v>134882</v>
          </cell>
          <cell r="B819" t="str">
            <v>CONJUNTO 4X4" PARA 2 INTERRUPTORES SIMPLES E 1 TOMADA DE 3 POLOS</v>
          </cell>
          <cell r="C819" t="str">
            <v>UN</v>
          </cell>
          <cell r="D819">
            <v>63.43</v>
          </cell>
        </row>
        <row r="820">
          <cell r="A820" t="str">
            <v>135460</v>
          </cell>
          <cell r="B820" t="str">
            <v>CONJUNTO 4X4" PARA 2 TOMADAS COM 2 POLOS+TERRA 10A-250V</v>
          </cell>
          <cell r="C820" t="str">
            <v>UN</v>
          </cell>
          <cell r="D820">
            <v>56.6</v>
          </cell>
        </row>
        <row r="821">
          <cell r="A821" t="str">
            <v>135472</v>
          </cell>
          <cell r="B821" t="str">
            <v>CONJUNTO 4X4" PARA 3 INTERRUPTORES BIPOLARES 10A-250V</v>
          </cell>
          <cell r="C821" t="str">
            <v>UN</v>
          </cell>
          <cell r="D821">
            <v>111.98</v>
          </cell>
        </row>
        <row r="822">
          <cell r="A822" t="str">
            <v>135177</v>
          </cell>
          <cell r="B822" t="str">
            <v>CONJUNTO 4X4" PARA 4 INTERRUPTORES SIMPLES</v>
          </cell>
          <cell r="C822" t="str">
            <v>UN</v>
          </cell>
          <cell r="D822">
            <v>76.099999999999994</v>
          </cell>
        </row>
        <row r="823">
          <cell r="A823" t="str">
            <v>004032</v>
          </cell>
          <cell r="B823" t="str">
            <v>CONJUNTO DE COLETA SELETIVA PARA RECICLAGEM EM RECIPIENTE DE ACO INOX POLIDO 75 LITROS CADA COM SUPORTE METALICO-0.80X0.42X1.10M</v>
          </cell>
          <cell r="C823" t="str">
            <v>UN</v>
          </cell>
          <cell r="D823">
            <v>1994.97</v>
          </cell>
        </row>
        <row r="824">
          <cell r="A824" t="str">
            <v>155751</v>
          </cell>
          <cell r="B824" t="str">
            <v>CONJUNTO MOTOBOMBA CENTRIFUGA Q=4.50M3/H H=29MCa 1.5CV TRIFASICO - AF</v>
          </cell>
          <cell r="C824" t="str">
            <v>UN</v>
          </cell>
          <cell r="D824">
            <v>2941.85</v>
          </cell>
        </row>
        <row r="825">
          <cell r="A825" t="str">
            <v>155908</v>
          </cell>
          <cell r="B825" t="str">
            <v>CONJUNTO MOTOBOMBA DE INCENDIO 22M3/H 29MCa</v>
          </cell>
          <cell r="C825" t="str">
            <v>UN</v>
          </cell>
          <cell r="D825">
            <v>5148.47</v>
          </cell>
        </row>
        <row r="826">
          <cell r="A826" t="str">
            <v>155715</v>
          </cell>
          <cell r="B826" t="str">
            <v>CONJUNTO MOTOBOMBA DE INCENDIO 5HP 15.60M3/H 36MCa</v>
          </cell>
          <cell r="C826" t="str">
            <v>UN</v>
          </cell>
          <cell r="D826">
            <v>5148.47</v>
          </cell>
        </row>
        <row r="827">
          <cell r="A827" t="str">
            <v>155922</v>
          </cell>
          <cell r="B827" t="str">
            <v>CONJUNTO MOTOBOMBA DE INCENDIO 5HP 21.00M3/H 38MCa</v>
          </cell>
          <cell r="C827" t="str">
            <v>UN</v>
          </cell>
          <cell r="D827">
            <v>5148.47</v>
          </cell>
        </row>
        <row r="828">
          <cell r="A828" t="str">
            <v>155749</v>
          </cell>
          <cell r="B828" t="str">
            <v>CONJUNTO MOTOBOMBA DE RECALQUE POT=3/4CV VAZAO 3M3/H 23.5MCa</v>
          </cell>
          <cell r="C828" t="str">
            <v>UN</v>
          </cell>
          <cell r="D828">
            <v>2624.78</v>
          </cell>
        </row>
        <row r="829">
          <cell r="A829" t="str">
            <v>155829</v>
          </cell>
          <cell r="B829" t="str">
            <v>CONJUNTO MOTOBOMBA DE RECALQUE POT=5CV VAZAO 12M3/H 63MCa</v>
          </cell>
          <cell r="C829" t="str">
            <v>UN</v>
          </cell>
          <cell r="D829">
            <v>7558.67</v>
          </cell>
        </row>
        <row r="830">
          <cell r="A830" t="str">
            <v>155919</v>
          </cell>
          <cell r="B830" t="str">
            <v>CONJUNTO MOTOBOMBA DE RECALQUE Q=3.5M3/H 34 MCa</v>
          </cell>
          <cell r="C830" t="str">
            <v>UN</v>
          </cell>
          <cell r="D830">
            <v>3123.2</v>
          </cell>
        </row>
        <row r="831">
          <cell r="A831" t="str">
            <v>155563</v>
          </cell>
          <cell r="B831" t="str">
            <v>CONJUNTO MOTOBOMBA DE RECALQUE VAZAO 3M3/H 17MCa</v>
          </cell>
          <cell r="C831" t="str">
            <v>UN</v>
          </cell>
          <cell r="D831">
            <v>2460.98</v>
          </cell>
        </row>
        <row r="832">
          <cell r="A832" t="str">
            <v>155562</v>
          </cell>
          <cell r="B832" t="str">
            <v>CONJUNTO MOTOBOMBA DE RECALQUE VAZAO 6M3/H 24MCa</v>
          </cell>
          <cell r="C832" t="str">
            <v>UN</v>
          </cell>
          <cell r="D832">
            <v>2623.61</v>
          </cell>
        </row>
        <row r="833">
          <cell r="A833" t="str">
            <v>155602</v>
          </cell>
          <cell r="B833" t="str">
            <v>CONJUNTO MOTOBOMBA INCENDIO VAZAO 18M3/H 30MCa 5CV</v>
          </cell>
          <cell r="C833" t="str">
            <v>UN</v>
          </cell>
          <cell r="D833">
            <v>5148.47</v>
          </cell>
        </row>
        <row r="834">
          <cell r="A834" t="str">
            <v>155262</v>
          </cell>
          <cell r="B834" t="str">
            <v>CONJUNTO MOTOBOMBA SUBMERSIVEL VAZAO 2M3/H 20MCa</v>
          </cell>
          <cell r="C834" t="str">
            <v>UN</v>
          </cell>
          <cell r="D834">
            <v>7394.68</v>
          </cell>
        </row>
        <row r="835">
          <cell r="A835" t="str">
            <v>135286</v>
          </cell>
          <cell r="B835" t="str">
            <v>CONTATOR AUXILIAR 4 CONTATOS 2NA+2NF</v>
          </cell>
          <cell r="C835" t="str">
            <v>UN</v>
          </cell>
          <cell r="D835">
            <v>158.96</v>
          </cell>
        </row>
        <row r="836">
          <cell r="A836" t="str">
            <v>134730</v>
          </cell>
          <cell r="B836" t="str">
            <v>CONTATOR TRIPOLAR  9A (AC3) CONTATOS AUXILIARES 1NA+1NF</v>
          </cell>
          <cell r="C836" t="str">
            <v>UN</v>
          </cell>
          <cell r="D836">
            <v>250.94</v>
          </cell>
        </row>
        <row r="837">
          <cell r="A837" t="str">
            <v>134511</v>
          </cell>
          <cell r="B837" t="str">
            <v>CONTATOR TRIPOLAR 17A (AC3) CONTATOS AUXILIARES 1NA+1NF</v>
          </cell>
          <cell r="C837" t="str">
            <v>UN</v>
          </cell>
          <cell r="D837">
            <v>252.4</v>
          </cell>
        </row>
        <row r="838">
          <cell r="A838" t="str">
            <v>135410</v>
          </cell>
          <cell r="B838" t="str">
            <v>CONTATOR TRIPOLAR 18A (AC3) 1 CONTATO AUXILIAR</v>
          </cell>
          <cell r="C838" t="str">
            <v>UN</v>
          </cell>
          <cell r="D838">
            <v>208.7</v>
          </cell>
        </row>
        <row r="839">
          <cell r="A839" t="str">
            <v>001730</v>
          </cell>
          <cell r="B839" t="str">
            <v>CONTRAPISO 1:4:8 E=4CM COM IMPERMEABILIZANTE LASTRO DE BRITA E=1.5CM</v>
          </cell>
          <cell r="C839" t="str">
            <v>M2</v>
          </cell>
          <cell r="D839">
            <v>57.8</v>
          </cell>
        </row>
        <row r="840">
          <cell r="A840" t="str">
            <v>001740</v>
          </cell>
          <cell r="B840" t="str">
            <v>CONTRAPISO 1:4:8 E=5CM COM IMPERMEABILIZANTE SEM LASTRO DE BRITA</v>
          </cell>
          <cell r="C840" t="str">
            <v>M2</v>
          </cell>
          <cell r="D840">
            <v>61.19</v>
          </cell>
        </row>
        <row r="841">
          <cell r="A841" t="str">
            <v>003988</v>
          </cell>
          <cell r="B841" t="str">
            <v>CONTRAPISO 15MPa E=4CM COM IMPERMEABILIZANTE LASTRO DE BRITA E=5CM</v>
          </cell>
          <cell r="C841" t="str">
            <v>M2</v>
          </cell>
          <cell r="D841">
            <v>62.79</v>
          </cell>
        </row>
        <row r="842">
          <cell r="A842" t="str">
            <v>001840</v>
          </cell>
          <cell r="B842" t="str">
            <v>CONTRAPISO 15MPa E=6CM COM IMPERMEABILIZANTE LASTRO DE BRITA E=5CM</v>
          </cell>
          <cell r="C842" t="str">
            <v>M2</v>
          </cell>
          <cell r="D842">
            <v>88.19</v>
          </cell>
        </row>
        <row r="843">
          <cell r="A843" t="str">
            <v>001850</v>
          </cell>
          <cell r="B843" t="str">
            <v>CONTRAPISO 15MPa E=7CM COM IMPERMEABILIZANTE LASTRO DE BRITA E=5CM</v>
          </cell>
          <cell r="C843" t="str">
            <v>M2</v>
          </cell>
          <cell r="D843">
            <v>109.86</v>
          </cell>
        </row>
        <row r="844">
          <cell r="A844" t="str">
            <v>001700</v>
          </cell>
          <cell r="B844" t="str">
            <v>CONTRAPISO 200KG/CIM E=5CM COM IMPERMEABILIZANTE LASTRO DE BRITA E=1.5CM</v>
          </cell>
          <cell r="C844" t="str">
            <v>M2</v>
          </cell>
          <cell r="D844">
            <v>67.819999999999993</v>
          </cell>
        </row>
        <row r="845">
          <cell r="A845" t="str">
            <v>001710</v>
          </cell>
          <cell r="B845" t="str">
            <v>CONTRAPISO 200KG/CIM E=5CM COM IMPERMEABILIZANTE SEM LASTRO DE BRITA</v>
          </cell>
          <cell r="C845" t="str">
            <v>M2</v>
          </cell>
          <cell r="D845">
            <v>64.13</v>
          </cell>
        </row>
        <row r="846">
          <cell r="A846" t="str">
            <v>001720</v>
          </cell>
          <cell r="B846" t="str">
            <v>CONTRAPISO 200KG/CIMENTO/M3 E=5CM SEM LASTRO DE BRITA</v>
          </cell>
          <cell r="C846" t="str">
            <v>M2</v>
          </cell>
          <cell r="D846">
            <v>63.3</v>
          </cell>
        </row>
        <row r="847">
          <cell r="A847" t="str">
            <v>004102</v>
          </cell>
          <cell r="B847" t="str">
            <v>CONTRAPISO DE CONCRETO E=8CM</v>
          </cell>
          <cell r="C847" t="str">
            <v>M2</v>
          </cell>
          <cell r="D847">
            <v>102.12</v>
          </cell>
        </row>
        <row r="848">
          <cell r="A848" t="str">
            <v>002960</v>
          </cell>
          <cell r="B848" t="str">
            <v>CONTRAPISO DE CONCRETO FCK=20MPa E=7CM COM IMPERMEABILIZANTE</v>
          </cell>
          <cell r="C848" t="str">
            <v>M2</v>
          </cell>
          <cell r="D848">
            <v>101.59</v>
          </cell>
        </row>
        <row r="849">
          <cell r="A849" t="str">
            <v>002599</v>
          </cell>
          <cell r="B849" t="str">
            <v>CONTRAPISO E=5CM 15MPa COM IMPERMEABILIZANTE SEM LASTRO DE BRITA</v>
          </cell>
          <cell r="C849" t="str">
            <v>M2</v>
          </cell>
          <cell r="D849">
            <v>78.5</v>
          </cell>
        </row>
        <row r="850">
          <cell r="A850" t="str">
            <v>002593</v>
          </cell>
          <cell r="B850" t="str">
            <v>CONTRAPISO E=7CM 15MPa COM IMPERMEABILIZANTE LASTRO DE BRITA E=3CM</v>
          </cell>
          <cell r="C850" t="str">
            <v>M2</v>
          </cell>
          <cell r="D850">
            <v>104.19</v>
          </cell>
        </row>
        <row r="851">
          <cell r="A851" t="str">
            <v>155453</v>
          </cell>
          <cell r="B851" t="str">
            <v>CONTRAPORCA FoGo BSP 2"</v>
          </cell>
          <cell r="C851" t="str">
            <v>UN</v>
          </cell>
          <cell r="D851">
            <v>39.78</v>
          </cell>
        </row>
        <row r="852">
          <cell r="A852" t="str">
            <v>002771</v>
          </cell>
          <cell r="B852" t="str">
            <v>CORDAO DE MADEIRA PARA RODAPE/FORRO</v>
          </cell>
          <cell r="C852" t="str">
            <v>M</v>
          </cell>
          <cell r="D852">
            <v>10.029999999999999</v>
          </cell>
        </row>
        <row r="853">
          <cell r="A853" t="str">
            <v>135415</v>
          </cell>
          <cell r="B853" t="str">
            <v>CORDOALHA DE ACO 50MM2</v>
          </cell>
          <cell r="C853" t="str">
            <v>M</v>
          </cell>
          <cell r="D853">
            <v>22.85</v>
          </cell>
        </row>
        <row r="854">
          <cell r="A854" t="str">
            <v>003486</v>
          </cell>
          <cell r="B854" t="str">
            <v>CORPO DE BOMBEIROS-APROVACAO DE PROJETO TECNICO NO CORPO DE BOMBEIROS</v>
          </cell>
          <cell r="C854" t="str">
            <v>VB</v>
          </cell>
          <cell r="D854">
            <v>1723.71</v>
          </cell>
        </row>
        <row r="855">
          <cell r="A855" t="str">
            <v>003485</v>
          </cell>
          <cell r="B855" t="str">
            <v>CORPO DE BOMBEIROS-ELABORACAO DE PROJETO TECNICO PARA APROVACAO (QUANT.DE PRANCHA A1)</v>
          </cell>
          <cell r="C855" t="str">
            <v>UN</v>
          </cell>
          <cell r="D855">
            <v>5516.12</v>
          </cell>
        </row>
        <row r="856">
          <cell r="A856" t="str">
            <v>003488</v>
          </cell>
          <cell r="B856" t="str">
            <v>CORPO DE BOMBEIROS-OBTENCAO DO AVCB</v>
          </cell>
          <cell r="C856" t="str">
            <v>VB</v>
          </cell>
          <cell r="D856">
            <v>1723.71</v>
          </cell>
        </row>
        <row r="857">
          <cell r="A857" t="str">
            <v>003487</v>
          </cell>
          <cell r="B857" t="str">
            <v>CORPO DE BOMBEIROS-TREINAMENTO PARA FORMACAO DE BRIGADA DE INCENDIO (ATE 20 PESSOAS)</v>
          </cell>
          <cell r="C857" t="str">
            <v>UN</v>
          </cell>
          <cell r="D857">
            <v>1485.9</v>
          </cell>
        </row>
        <row r="858">
          <cell r="A858" t="str">
            <v>003656</v>
          </cell>
          <cell r="B858" t="str">
            <v>CORRIMAO COM TUBO ACO GALVANIZADO D=42MM COM PINTURA ELETROSTATICA</v>
          </cell>
          <cell r="C858" t="str">
            <v>M</v>
          </cell>
          <cell r="D858">
            <v>412.66</v>
          </cell>
        </row>
        <row r="859">
          <cell r="A859" t="str">
            <v>003324</v>
          </cell>
          <cell r="B859" t="str">
            <v>CORRIMAO COM TUBO DE ALUMINIO 2"</v>
          </cell>
          <cell r="C859" t="str">
            <v>M</v>
          </cell>
          <cell r="D859">
            <v>196.14</v>
          </cell>
        </row>
        <row r="860">
          <cell r="A860" t="str">
            <v>002964</v>
          </cell>
          <cell r="B860" t="str">
            <v>CORRIMAO COM TUBO FERRO 2" COM PINTURA</v>
          </cell>
          <cell r="C860" t="str">
            <v>M</v>
          </cell>
          <cell r="D860">
            <v>315.86</v>
          </cell>
        </row>
        <row r="861">
          <cell r="A861" t="str">
            <v>003372</v>
          </cell>
          <cell r="B861" t="str">
            <v>CORRIMAO COM TUBO FERRO 2" DUPLO H=30CM COM PINTURA</v>
          </cell>
          <cell r="C861" t="str">
            <v>M</v>
          </cell>
          <cell r="D861">
            <v>619.94000000000005</v>
          </cell>
        </row>
        <row r="862">
          <cell r="A862" t="str">
            <v>002963</v>
          </cell>
          <cell r="B862" t="str">
            <v>CORRIMAO COM TUBO FERRO D=42MM COM PINTURA</v>
          </cell>
          <cell r="C862" t="str">
            <v>M</v>
          </cell>
          <cell r="D862">
            <v>317.39999999999998</v>
          </cell>
        </row>
        <row r="863">
          <cell r="A863" t="str">
            <v>003363</v>
          </cell>
          <cell r="B863" t="str">
            <v>CORRIMAO COM TUBO FoGo 3" H=20CM</v>
          </cell>
          <cell r="C863" t="str">
            <v>M</v>
          </cell>
          <cell r="D863">
            <v>354.07</v>
          </cell>
        </row>
        <row r="864">
          <cell r="A864" t="str">
            <v>002782</v>
          </cell>
          <cell r="B864" t="str">
            <v>CORRIMAO COM TUBO FoGo 3/4" COM PINTURA</v>
          </cell>
          <cell r="C864" t="str">
            <v>M</v>
          </cell>
          <cell r="D864">
            <v>177.99</v>
          </cell>
        </row>
        <row r="865">
          <cell r="A865" t="str">
            <v>003928</v>
          </cell>
          <cell r="B865" t="str">
            <v>CORRIMAO DUPLO 1 3/4"X2.25M H=1.30M COM MONTANTES EM TUBO DE ACO GALVANIZADO 2" E=2.25MM, SOLDADO NA CHAPA DE BASE C/PINTURA ELETROSTATICA</v>
          </cell>
          <cell r="C865" t="str">
            <v>M</v>
          </cell>
          <cell r="D865">
            <v>2278.67</v>
          </cell>
        </row>
        <row r="866">
          <cell r="A866" t="str">
            <v>003376</v>
          </cell>
          <cell r="B866" t="str">
            <v>CORRIMAO DUPLO PNE PADRAO CDHU D=42MM COM PINTURA (PARA FIXACAO EM ALVENARIA)</v>
          </cell>
          <cell r="C866" t="str">
            <v>M</v>
          </cell>
          <cell r="D866">
            <v>594.91</v>
          </cell>
        </row>
        <row r="867">
          <cell r="A867" t="str">
            <v>003819</v>
          </cell>
          <cell r="B867" t="str">
            <v>CORRIMAO SIMPLES ACO INOX D=38.1MM</v>
          </cell>
          <cell r="C867" t="str">
            <v>M</v>
          </cell>
          <cell r="D867">
            <v>385.42</v>
          </cell>
        </row>
        <row r="868">
          <cell r="A868" t="str">
            <v>155862</v>
          </cell>
          <cell r="B868" t="str">
            <v>COTOVELO 45o COBRE 28MM JS</v>
          </cell>
          <cell r="C868" t="str">
            <v>UN</v>
          </cell>
          <cell r="D868">
            <v>36.25</v>
          </cell>
        </row>
        <row r="869">
          <cell r="A869" t="str">
            <v>155895</v>
          </cell>
          <cell r="B869" t="str">
            <v>COTOVELO 45o COBRE BB 42MM</v>
          </cell>
          <cell r="C869" t="str">
            <v>UN</v>
          </cell>
          <cell r="D869">
            <v>59.48</v>
          </cell>
        </row>
        <row r="870">
          <cell r="A870" t="str">
            <v>155568</v>
          </cell>
          <cell r="B870" t="str">
            <v>COTOVELO 45o COBRE DN 15MM JS - GAS</v>
          </cell>
          <cell r="C870" t="str">
            <v>UN</v>
          </cell>
          <cell r="D870">
            <v>18.21</v>
          </cell>
        </row>
        <row r="871">
          <cell r="A871" t="str">
            <v>155569</v>
          </cell>
          <cell r="B871" t="str">
            <v>COTOVELO 45o COBRE DN 22MM - GAS</v>
          </cell>
          <cell r="C871" t="str">
            <v>UN</v>
          </cell>
          <cell r="D871">
            <v>30.71</v>
          </cell>
        </row>
        <row r="872">
          <cell r="A872" t="str">
            <v>155789</v>
          </cell>
          <cell r="B872" t="str">
            <v>COTOVELO 45o COBRE DN 35MM JS - GAS</v>
          </cell>
          <cell r="C872" t="str">
            <v>UN</v>
          </cell>
          <cell r="D872">
            <v>40.18</v>
          </cell>
        </row>
        <row r="873">
          <cell r="A873" t="str">
            <v>155278</v>
          </cell>
          <cell r="B873" t="str">
            <v>COTOVELO 45o FoGo BSP 2 1/2" - AF</v>
          </cell>
          <cell r="C873" t="str">
            <v>UN</v>
          </cell>
          <cell r="D873">
            <v>179.48</v>
          </cell>
        </row>
        <row r="874">
          <cell r="A874" t="str">
            <v>154630</v>
          </cell>
          <cell r="B874" t="str">
            <v>COTOVELO 45o FoGo BSP 3/4" - AF</v>
          </cell>
          <cell r="C874" t="str">
            <v>UN</v>
          </cell>
          <cell r="D874">
            <v>40.42</v>
          </cell>
        </row>
        <row r="875">
          <cell r="A875" t="str">
            <v>155325</v>
          </cell>
          <cell r="B875" t="str">
            <v>COTOVELO 45o PVC 100MM - ESG/AF</v>
          </cell>
          <cell r="C875" t="str">
            <v>UN</v>
          </cell>
          <cell r="D875">
            <v>42.34</v>
          </cell>
        </row>
        <row r="876">
          <cell r="A876" t="str">
            <v>155508</v>
          </cell>
          <cell r="B876" t="str">
            <v>COTOVELO 45o PVC 20MM - AF</v>
          </cell>
          <cell r="C876" t="str">
            <v>UN</v>
          </cell>
          <cell r="D876">
            <v>13.51</v>
          </cell>
        </row>
        <row r="877">
          <cell r="A877" t="str">
            <v>152310</v>
          </cell>
          <cell r="B877" t="str">
            <v>COTOVELO 45o PVC 25MM SOLDAVEL - AF</v>
          </cell>
          <cell r="C877" t="str">
            <v>UN</v>
          </cell>
          <cell r="D877">
            <v>15.1</v>
          </cell>
        </row>
        <row r="878">
          <cell r="A878" t="str">
            <v>155313</v>
          </cell>
          <cell r="B878" t="str">
            <v>COTOVELO 45o PVC 32MM - AF</v>
          </cell>
          <cell r="C878" t="str">
            <v>UN</v>
          </cell>
          <cell r="D878">
            <v>19.190000000000001</v>
          </cell>
        </row>
        <row r="879">
          <cell r="A879" t="str">
            <v>155284</v>
          </cell>
          <cell r="B879" t="str">
            <v>COTOVELO 45o PVC 40MM - AF</v>
          </cell>
          <cell r="C879" t="str">
            <v>UN</v>
          </cell>
          <cell r="D879">
            <v>32.29</v>
          </cell>
        </row>
        <row r="880">
          <cell r="A880" t="str">
            <v>151140</v>
          </cell>
          <cell r="B880" t="str">
            <v>COTOVELO 45o PVC 40MM SOLDAVEL - ESG</v>
          </cell>
          <cell r="C880" t="str">
            <v>UN</v>
          </cell>
          <cell r="D880">
            <v>21.56</v>
          </cell>
        </row>
        <row r="881">
          <cell r="A881" t="str">
            <v>152090</v>
          </cell>
          <cell r="B881" t="str">
            <v>COTOVELO 45o PVC 50MM JE - ESG</v>
          </cell>
          <cell r="C881" t="str">
            <v>UN</v>
          </cell>
          <cell r="D881">
            <v>25.16</v>
          </cell>
        </row>
        <row r="882">
          <cell r="A882" t="str">
            <v>155497</v>
          </cell>
          <cell r="B882" t="str">
            <v>COTOVELO 45o PVC 50MM SOLDAVEL - AF</v>
          </cell>
          <cell r="C882" t="str">
            <v>UN</v>
          </cell>
          <cell r="D882">
            <v>35.33</v>
          </cell>
        </row>
        <row r="883">
          <cell r="A883" t="str">
            <v>155958</v>
          </cell>
          <cell r="B883" t="str">
            <v>COTOVELO 45o PVC 60MM SOLDAVEL - AF</v>
          </cell>
          <cell r="C883" t="str">
            <v>UN</v>
          </cell>
          <cell r="D883">
            <v>47.72</v>
          </cell>
        </row>
        <row r="884">
          <cell r="A884" t="str">
            <v>153550</v>
          </cell>
          <cell r="B884" t="str">
            <v>COTOVELO 45o PVC 75MM JE - ESG</v>
          </cell>
          <cell r="C884" t="str">
            <v>UN</v>
          </cell>
          <cell r="D884">
            <v>40.49</v>
          </cell>
        </row>
        <row r="885">
          <cell r="A885" t="str">
            <v>155759</v>
          </cell>
          <cell r="B885" t="str">
            <v>COTOVELO 45o PVC 85MM SOLDAVEL - AF</v>
          </cell>
          <cell r="C885" t="str">
            <v>UN</v>
          </cell>
          <cell r="D885">
            <v>120.1</v>
          </cell>
        </row>
        <row r="886">
          <cell r="A886" t="str">
            <v>155524</v>
          </cell>
          <cell r="B886" t="str">
            <v>COTOVELO 45o PVC SERIE R 100MM - ESG</v>
          </cell>
          <cell r="C886" t="str">
            <v>UN</v>
          </cell>
          <cell r="D886">
            <v>57.4</v>
          </cell>
        </row>
        <row r="887">
          <cell r="A887" t="str">
            <v>155519</v>
          </cell>
          <cell r="B887" t="str">
            <v>COTOVELO 45o PVC SERIE R 150MM - ESG</v>
          </cell>
          <cell r="C887" t="str">
            <v>UN</v>
          </cell>
          <cell r="D887">
            <v>123.91</v>
          </cell>
        </row>
        <row r="888">
          <cell r="A888" t="str">
            <v>155846</v>
          </cell>
          <cell r="B888" t="str">
            <v>COTOVELO 45o PVC SERIE R 50MM - ESG</v>
          </cell>
          <cell r="C888" t="str">
            <v>UN</v>
          </cell>
          <cell r="D888">
            <v>25.89</v>
          </cell>
        </row>
        <row r="889">
          <cell r="A889" t="str">
            <v>155347</v>
          </cell>
          <cell r="B889" t="str">
            <v>COTOVELO 45o PVC SERIE R 75MM JE</v>
          </cell>
          <cell r="C889" t="str">
            <v>UN</v>
          </cell>
          <cell r="D889">
            <v>46.54</v>
          </cell>
        </row>
        <row r="890">
          <cell r="A890" t="str">
            <v>155455</v>
          </cell>
          <cell r="B890" t="str">
            <v>COTOVELO 87o 30' FoFo BB 100MM PREDIAL - ESG</v>
          </cell>
          <cell r="C890" t="str">
            <v>UN</v>
          </cell>
          <cell r="D890">
            <v>241.62</v>
          </cell>
        </row>
        <row r="891">
          <cell r="A891" t="str">
            <v>155764</v>
          </cell>
          <cell r="B891" t="str">
            <v>COTOVELO 90o BRONZE BB 54MM</v>
          </cell>
          <cell r="C891" t="str">
            <v>UN</v>
          </cell>
          <cell r="D891">
            <v>79.599999999999994</v>
          </cell>
        </row>
        <row r="892">
          <cell r="A892" t="str">
            <v>155736</v>
          </cell>
          <cell r="B892" t="str">
            <v>COTOVELO 90o BRONZE BB 66MM</v>
          </cell>
          <cell r="C892" t="str">
            <v>UN</v>
          </cell>
          <cell r="D892">
            <v>213.37</v>
          </cell>
        </row>
        <row r="893">
          <cell r="A893" t="str">
            <v>155437</v>
          </cell>
          <cell r="B893" t="str">
            <v>COTOVELO 90o COBRE DN 15MM JS - GAS</v>
          </cell>
          <cell r="C893" t="str">
            <v>UN</v>
          </cell>
          <cell r="D893">
            <v>15.36</v>
          </cell>
        </row>
        <row r="894">
          <cell r="A894" t="str">
            <v>155439</v>
          </cell>
          <cell r="B894" t="str">
            <v>COTOVELO 90o COBRE DN 15MM X 1/2" BSP JS/RFEMEA - GAS</v>
          </cell>
          <cell r="C894" t="str">
            <v>UN</v>
          </cell>
          <cell r="D894">
            <v>24.55</v>
          </cell>
        </row>
        <row r="895">
          <cell r="A895" t="str">
            <v>155413</v>
          </cell>
          <cell r="B895" t="str">
            <v>COTOVELO 90o COBRE DN 22MM</v>
          </cell>
          <cell r="C895" t="str">
            <v>UN</v>
          </cell>
          <cell r="D895">
            <v>28.72</v>
          </cell>
        </row>
        <row r="896">
          <cell r="A896" t="str">
            <v>155616</v>
          </cell>
          <cell r="B896" t="str">
            <v>COTOVELO 90o COBRE DN 22MM X 1/2"</v>
          </cell>
          <cell r="C896" t="str">
            <v>UN</v>
          </cell>
          <cell r="D896">
            <v>30.08</v>
          </cell>
        </row>
        <row r="897">
          <cell r="A897" t="str">
            <v>155656</v>
          </cell>
          <cell r="B897" t="str">
            <v>COTOVELO 90o COBRE DN 22MM X 3/4" BSP JS/RFEMEA</v>
          </cell>
          <cell r="C897" t="str">
            <v>UN</v>
          </cell>
          <cell r="D897">
            <v>45.05</v>
          </cell>
        </row>
        <row r="898">
          <cell r="A898" t="str">
            <v>155412</v>
          </cell>
          <cell r="B898" t="str">
            <v>COTOVELO 90o COBRE DN 22MM X 3/4" NPT</v>
          </cell>
          <cell r="C898" t="str">
            <v>UN</v>
          </cell>
          <cell r="D898">
            <v>30.48</v>
          </cell>
        </row>
        <row r="899">
          <cell r="A899" t="str">
            <v>155859</v>
          </cell>
          <cell r="B899" t="str">
            <v>COTOVELO 90o COBRE DN 28MM JS - GAS</v>
          </cell>
          <cell r="C899" t="str">
            <v>UN</v>
          </cell>
          <cell r="D899">
            <v>35.61</v>
          </cell>
        </row>
        <row r="900">
          <cell r="A900" t="str">
            <v>155460</v>
          </cell>
          <cell r="B900" t="str">
            <v>COTOVELO 90o COBRE DN 28MM X 1" BSP</v>
          </cell>
          <cell r="C900" t="str">
            <v>UN</v>
          </cell>
          <cell r="D900">
            <v>85.08</v>
          </cell>
        </row>
        <row r="901">
          <cell r="A901" t="str">
            <v>155438</v>
          </cell>
          <cell r="B901" t="str">
            <v>COTOVELO 90o COBRE DN 28MM X 1" BSP JS/RFEMEA - GAS</v>
          </cell>
          <cell r="C901" t="str">
            <v>UN</v>
          </cell>
          <cell r="D901">
            <v>85.08</v>
          </cell>
        </row>
        <row r="902">
          <cell r="A902" t="str">
            <v>155436</v>
          </cell>
          <cell r="B902" t="str">
            <v>COTOVELO 90o COBRE DN 35MM JS - GAS</v>
          </cell>
          <cell r="C902" t="str">
            <v>UN</v>
          </cell>
          <cell r="D902">
            <v>47.61</v>
          </cell>
        </row>
        <row r="903">
          <cell r="A903" t="str">
            <v>155542</v>
          </cell>
          <cell r="B903" t="str">
            <v>COTOVELO 90o COBRE DN 42MM JS - GAS</v>
          </cell>
          <cell r="C903" t="str">
            <v>UN</v>
          </cell>
          <cell r="D903">
            <v>66.73</v>
          </cell>
        </row>
        <row r="904">
          <cell r="A904" t="str">
            <v>155380</v>
          </cell>
          <cell r="B904" t="str">
            <v>COTOVELO 90o FoFo 75MM PREDIAL - ESG</v>
          </cell>
          <cell r="C904" t="str">
            <v>UN</v>
          </cell>
          <cell r="D904">
            <v>223.81</v>
          </cell>
        </row>
        <row r="905">
          <cell r="A905" t="str">
            <v>154680</v>
          </cell>
          <cell r="B905" t="str">
            <v>COTOVELO 90o FoGo BSP 2 1/2" - AF</v>
          </cell>
          <cell r="C905" t="str">
            <v>UN</v>
          </cell>
          <cell r="D905">
            <v>132.26</v>
          </cell>
        </row>
        <row r="906">
          <cell r="A906" t="str">
            <v>154670</v>
          </cell>
          <cell r="B906" t="str">
            <v>COTOVELO 90o FoGo BSP 2" - AF</v>
          </cell>
          <cell r="C906" t="str">
            <v>UN</v>
          </cell>
          <cell r="D906">
            <v>97.34</v>
          </cell>
        </row>
        <row r="907">
          <cell r="A907" t="str">
            <v>150860</v>
          </cell>
          <cell r="B907" t="str">
            <v>COTOVELO 90o FoGo BSP 3/4" - AF/GAS</v>
          </cell>
          <cell r="C907" t="str">
            <v>UN</v>
          </cell>
          <cell r="D907">
            <v>35.630000000000003</v>
          </cell>
        </row>
        <row r="908">
          <cell r="A908" t="str">
            <v>155450</v>
          </cell>
          <cell r="B908" t="str">
            <v>COTOVELO 90o FoGo DE REDUCAO 1 1/4"X1"</v>
          </cell>
          <cell r="C908" t="str">
            <v>UN</v>
          </cell>
          <cell r="D908">
            <v>69.069999999999993</v>
          </cell>
        </row>
        <row r="909">
          <cell r="A909" t="str">
            <v>155370</v>
          </cell>
          <cell r="B909" t="str">
            <v>COTOVELO 90o FoGo DE REDUCAO 1"X3/4" - AF/GAS</v>
          </cell>
          <cell r="C909" t="str">
            <v>UN</v>
          </cell>
          <cell r="D909">
            <v>40.97</v>
          </cell>
        </row>
        <row r="910">
          <cell r="A910" t="str">
            <v>155732</v>
          </cell>
          <cell r="B910" t="str">
            <v>COTOVELO 90o PVC 100MM - AF</v>
          </cell>
          <cell r="C910" t="str">
            <v>UN</v>
          </cell>
          <cell r="D910">
            <v>298.08</v>
          </cell>
        </row>
        <row r="911">
          <cell r="A911" t="str">
            <v>152080</v>
          </cell>
          <cell r="B911" t="str">
            <v>COTOVELO 90o PVC 100MM JE - ESG</v>
          </cell>
          <cell r="C911" t="str">
            <v>UN</v>
          </cell>
          <cell r="D911">
            <v>42.74</v>
          </cell>
        </row>
        <row r="912">
          <cell r="A912" t="str">
            <v>150900</v>
          </cell>
          <cell r="B912" t="str">
            <v>COTOVELO 90o PVC 20MM SOLDAVEL - AF</v>
          </cell>
          <cell r="C912" t="str">
            <v>UN</v>
          </cell>
          <cell r="D912">
            <v>12.09</v>
          </cell>
        </row>
        <row r="913">
          <cell r="A913" t="str">
            <v>150880</v>
          </cell>
          <cell r="B913" t="str">
            <v>COTOVELO 90o PVC 25MM SOLDAVEL - AF</v>
          </cell>
          <cell r="C913" t="str">
            <v>UN</v>
          </cell>
          <cell r="D913">
            <v>12.33</v>
          </cell>
        </row>
        <row r="914">
          <cell r="A914" t="str">
            <v>155976</v>
          </cell>
          <cell r="B914" t="str">
            <v>COTOVELO 90o PVC 3/4" ROSCAVEL - AF</v>
          </cell>
          <cell r="C914" t="str">
            <v>UN</v>
          </cell>
          <cell r="D914">
            <v>14.16</v>
          </cell>
        </row>
        <row r="915">
          <cell r="A915" t="str">
            <v>150890</v>
          </cell>
          <cell r="B915" t="str">
            <v>COTOVELO 90o PVC 32MM SOLDAVEL - AF</v>
          </cell>
          <cell r="C915" t="str">
            <v>UN</v>
          </cell>
          <cell r="D915">
            <v>14.94</v>
          </cell>
        </row>
        <row r="916">
          <cell r="A916" t="str">
            <v>153220</v>
          </cell>
          <cell r="B916" t="str">
            <v>COTOVELO 90o PVC 40MM - AF</v>
          </cell>
          <cell r="C916" t="str">
            <v>UN</v>
          </cell>
          <cell r="D916">
            <v>26.04</v>
          </cell>
        </row>
        <row r="917">
          <cell r="A917" t="str">
            <v>151130</v>
          </cell>
          <cell r="B917" t="str">
            <v>COTOVELO 90o PVC 40MM SOLDAVEL - ESG</v>
          </cell>
          <cell r="C917" t="str">
            <v>UN</v>
          </cell>
          <cell r="D917">
            <v>21.26</v>
          </cell>
        </row>
        <row r="918">
          <cell r="A918" t="str">
            <v>152060</v>
          </cell>
          <cell r="B918" t="str">
            <v>COTOVELO 90o PVC 50MM JE - ESG</v>
          </cell>
          <cell r="C918" t="str">
            <v>UN</v>
          </cell>
          <cell r="D918">
            <v>23.73</v>
          </cell>
        </row>
        <row r="919">
          <cell r="A919" t="str">
            <v>152760</v>
          </cell>
          <cell r="B919" t="str">
            <v>COTOVELO 90o PVC 50MM SOLDAVEL - AF</v>
          </cell>
          <cell r="C919" t="str">
            <v>UN</v>
          </cell>
          <cell r="D919">
            <v>25.56</v>
          </cell>
        </row>
        <row r="920">
          <cell r="A920" t="str">
            <v>153190</v>
          </cell>
          <cell r="B920" t="str">
            <v>COTOVELO 90o PVC 60MM - AF</v>
          </cell>
          <cell r="C920" t="str">
            <v>UN</v>
          </cell>
          <cell r="D920">
            <v>57.61</v>
          </cell>
        </row>
        <row r="921">
          <cell r="A921" t="str">
            <v>152070</v>
          </cell>
          <cell r="B921" t="str">
            <v>COTOVELO 90o PVC 75MM JE - ESG</v>
          </cell>
          <cell r="C921" t="str">
            <v>UN</v>
          </cell>
          <cell r="D921">
            <v>35.32</v>
          </cell>
        </row>
        <row r="922">
          <cell r="A922" t="str">
            <v>155535</v>
          </cell>
          <cell r="B922" t="str">
            <v>COTOVELO 90o PVC 85MM - AF</v>
          </cell>
          <cell r="C922" t="str">
            <v>UN</v>
          </cell>
          <cell r="D922">
            <v>144.41</v>
          </cell>
        </row>
        <row r="923">
          <cell r="A923" t="str">
            <v>151150</v>
          </cell>
          <cell r="B923" t="str">
            <v>COTOVELO 90o PVC ADAPTADOR COM ANEL DE 40MM - ESG</v>
          </cell>
          <cell r="C923" t="str">
            <v>UN</v>
          </cell>
          <cell r="D923">
            <v>25.45</v>
          </cell>
        </row>
        <row r="924">
          <cell r="A924" t="str">
            <v>155327</v>
          </cell>
          <cell r="B924" t="str">
            <v>COTOVELO 90o PVC ADAPTADOR COM ANEL DE BORRACHA 50MM - ESG</v>
          </cell>
          <cell r="C924" t="str">
            <v>UN</v>
          </cell>
          <cell r="D924">
            <v>23.48</v>
          </cell>
        </row>
        <row r="925">
          <cell r="A925" t="str">
            <v>152330</v>
          </cell>
          <cell r="B925" t="str">
            <v>COTOVELO 90o PVC DE REDUCAO 25X20MM - AF</v>
          </cell>
          <cell r="C925" t="str">
            <v>UN</v>
          </cell>
          <cell r="D925">
            <v>15.6</v>
          </cell>
        </row>
        <row r="926">
          <cell r="A926" t="str">
            <v>151720</v>
          </cell>
          <cell r="B926" t="str">
            <v>COTOVELO 90o PVC DE REDUCAO 32X25MM - AF</v>
          </cell>
          <cell r="C926" t="str">
            <v>UN</v>
          </cell>
          <cell r="D926">
            <v>18.28</v>
          </cell>
        </row>
        <row r="927">
          <cell r="A927" t="str">
            <v>155968</v>
          </cell>
          <cell r="B927" t="str">
            <v>COTOVELO 90o PVC ROSCAVEL 3/4" - AF</v>
          </cell>
          <cell r="C927" t="str">
            <v>UN</v>
          </cell>
          <cell r="D927">
            <v>16.5</v>
          </cell>
        </row>
        <row r="928">
          <cell r="A928" t="str">
            <v>155548</v>
          </cell>
          <cell r="B928" t="str">
            <v>COTOVELO 90o PVC SERIE R  75MM - ESG</v>
          </cell>
          <cell r="C928" t="str">
            <v>UN</v>
          </cell>
          <cell r="D928">
            <v>47.74</v>
          </cell>
        </row>
        <row r="929">
          <cell r="A929" t="str">
            <v>155525</v>
          </cell>
          <cell r="B929" t="str">
            <v>COTOVELO 90o PVC SERIE R 100MM - ESG</v>
          </cell>
          <cell r="C929" t="str">
            <v>UN</v>
          </cell>
          <cell r="D929">
            <v>57.41</v>
          </cell>
        </row>
        <row r="930">
          <cell r="A930" t="str">
            <v>155430</v>
          </cell>
          <cell r="B930" t="str">
            <v>COTOVELO 90o PVC SERIE R 150MM</v>
          </cell>
          <cell r="C930" t="str">
            <v>UN</v>
          </cell>
          <cell r="D930">
            <v>163.59</v>
          </cell>
        </row>
        <row r="931">
          <cell r="A931" t="str">
            <v>150870</v>
          </cell>
          <cell r="B931" t="str">
            <v>COTOVELO 90o PVC SR  20X1/2" - AF</v>
          </cell>
          <cell r="C931" t="str">
            <v>UN</v>
          </cell>
          <cell r="D931">
            <v>13.92</v>
          </cell>
        </row>
        <row r="932">
          <cell r="A932" t="str">
            <v>152280</v>
          </cell>
          <cell r="B932" t="str">
            <v>COTOVELO 90o PVC SR  25X1/2" - AF</v>
          </cell>
          <cell r="C932" t="str">
            <v>UN</v>
          </cell>
          <cell r="D932">
            <v>17.22</v>
          </cell>
        </row>
        <row r="933">
          <cell r="A933" t="str">
            <v>152210</v>
          </cell>
          <cell r="B933" t="str">
            <v>COTOVELO 90o PVC SRM 20X1/2" - AF</v>
          </cell>
          <cell r="C933" t="str">
            <v>UN</v>
          </cell>
          <cell r="D933">
            <v>17.82</v>
          </cell>
        </row>
        <row r="934">
          <cell r="A934" t="str">
            <v>152200</v>
          </cell>
          <cell r="B934" t="str">
            <v>COTOVELO 90o PVC SRM 25X1/2" - AF</v>
          </cell>
          <cell r="C934" t="str">
            <v>UN</v>
          </cell>
          <cell r="D934">
            <v>21.19</v>
          </cell>
        </row>
        <row r="935">
          <cell r="A935" t="str">
            <v>150850</v>
          </cell>
          <cell r="B935" t="str">
            <v>COTOVELO 90o PVC SRM 25X3/4" - AF</v>
          </cell>
          <cell r="C935" t="str">
            <v>UN</v>
          </cell>
          <cell r="D935">
            <v>27.06</v>
          </cell>
        </row>
        <row r="936">
          <cell r="A936" t="str">
            <v>155257</v>
          </cell>
          <cell r="B936" t="str">
            <v>COTOVELO PVC 60o 88MM - AQUAPLUV AP</v>
          </cell>
          <cell r="C936" t="str">
            <v>UN</v>
          </cell>
          <cell r="D936">
            <v>53.74</v>
          </cell>
        </row>
        <row r="937">
          <cell r="A937" t="str">
            <v>155258</v>
          </cell>
          <cell r="B937" t="str">
            <v>COTOVELO PVC 90o 88MM - AQUAPLUV AP</v>
          </cell>
          <cell r="C937" t="str">
            <v>UN</v>
          </cell>
          <cell r="D937">
            <v>51.16</v>
          </cell>
        </row>
        <row r="938">
          <cell r="A938" t="str">
            <v>155881</v>
          </cell>
          <cell r="B938" t="str">
            <v>CRUZETA PVC REDUCAO DN 100X50MM PBA - AF</v>
          </cell>
          <cell r="C938" t="str">
            <v>UN</v>
          </cell>
          <cell r="D938">
            <v>168.44</v>
          </cell>
        </row>
        <row r="939">
          <cell r="A939" t="str">
            <v>155882</v>
          </cell>
          <cell r="B939" t="str">
            <v>CRUZETA PVC REDUCAO DN 100X75MM PBA - AF</v>
          </cell>
          <cell r="C939" t="str">
            <v>UN</v>
          </cell>
          <cell r="D939">
            <v>195.8</v>
          </cell>
        </row>
        <row r="940">
          <cell r="A940" t="str">
            <v>002566</v>
          </cell>
          <cell r="B940" t="str">
            <v>CUBA DE ACO INOX No 02</v>
          </cell>
          <cell r="C940" t="str">
            <v>UN</v>
          </cell>
          <cell r="D940">
            <v>337.51</v>
          </cell>
        </row>
        <row r="941">
          <cell r="A941" t="str">
            <v>001050</v>
          </cell>
          <cell r="B941" t="str">
            <v>CUMEEIRA DE BARRO TIPO COMUM</v>
          </cell>
          <cell r="C941" t="str">
            <v>M</v>
          </cell>
          <cell r="D941">
            <v>41.32</v>
          </cell>
        </row>
        <row r="942">
          <cell r="A942" t="str">
            <v>001061</v>
          </cell>
          <cell r="B942" t="str">
            <v>CUMEEIRA DE TELHA TIPO MEIA CANA</v>
          </cell>
          <cell r="C942" t="str">
            <v>M</v>
          </cell>
          <cell r="D942">
            <v>41.32</v>
          </cell>
        </row>
        <row r="943">
          <cell r="A943" t="str">
            <v>002923</v>
          </cell>
          <cell r="B943" t="str">
            <v>CUMEEIRA NORMAL DE FIBROCIMENTO PARA TELHA ONDULADA</v>
          </cell>
          <cell r="C943" t="str">
            <v>M</v>
          </cell>
          <cell r="D943">
            <v>80.94</v>
          </cell>
        </row>
        <row r="944">
          <cell r="A944" t="str">
            <v>134854</v>
          </cell>
          <cell r="B944" t="str">
            <v>CURVA 135o FoGo 1/2" - ELE</v>
          </cell>
          <cell r="C944" t="str">
            <v>UN</v>
          </cell>
          <cell r="D944">
            <v>11.37</v>
          </cell>
        </row>
        <row r="945">
          <cell r="A945" t="str">
            <v>134895</v>
          </cell>
          <cell r="B945" t="str">
            <v>CURVA 135o FoGo 3/4" - ELE</v>
          </cell>
          <cell r="C945" t="str">
            <v>UN</v>
          </cell>
          <cell r="D945">
            <v>14.2</v>
          </cell>
        </row>
        <row r="946">
          <cell r="A946" t="str">
            <v>135021</v>
          </cell>
          <cell r="B946" t="str">
            <v>CURVA 180o FoGo 1 1/2" - ELE</v>
          </cell>
          <cell r="C946" t="str">
            <v>UN</v>
          </cell>
          <cell r="D946">
            <v>51.02</v>
          </cell>
        </row>
        <row r="947">
          <cell r="A947" t="str">
            <v>135268</v>
          </cell>
          <cell r="B947" t="str">
            <v>CURVA 180o FoGo 1" - ELE</v>
          </cell>
          <cell r="C947" t="str">
            <v>UN</v>
          </cell>
          <cell r="D947">
            <v>22.1</v>
          </cell>
        </row>
        <row r="948">
          <cell r="A948" t="str">
            <v>134641</v>
          </cell>
          <cell r="B948" t="str">
            <v>CURVA 180o FoGo 1/2" - ELE</v>
          </cell>
          <cell r="C948" t="str">
            <v>UN</v>
          </cell>
          <cell r="D948">
            <v>16.59</v>
          </cell>
        </row>
        <row r="949">
          <cell r="A949" t="str">
            <v>135134</v>
          </cell>
          <cell r="B949" t="str">
            <v>CURVA 180o FoGo 2 1/2" - ELE</v>
          </cell>
          <cell r="C949" t="str">
            <v>UN</v>
          </cell>
          <cell r="D949">
            <v>203.12</v>
          </cell>
        </row>
        <row r="950">
          <cell r="A950" t="str">
            <v>134956</v>
          </cell>
          <cell r="B950" t="str">
            <v>CURVA 180o FoGo 2" - ELE</v>
          </cell>
          <cell r="C950" t="str">
            <v>UN</v>
          </cell>
          <cell r="D950">
            <v>68.819999999999993</v>
          </cell>
        </row>
        <row r="951">
          <cell r="A951" t="str">
            <v>134761</v>
          </cell>
          <cell r="B951" t="str">
            <v>CURVA 180o PVC 2" - ELE</v>
          </cell>
          <cell r="C951" t="str">
            <v>UN</v>
          </cell>
          <cell r="D951">
            <v>35.76</v>
          </cell>
        </row>
        <row r="952">
          <cell r="A952" t="str">
            <v>134773</v>
          </cell>
          <cell r="B952" t="str">
            <v>CURVA 180o PVC 3/4" - ELE</v>
          </cell>
          <cell r="C952" t="str">
            <v>UN</v>
          </cell>
          <cell r="D952">
            <v>12.05</v>
          </cell>
        </row>
        <row r="953">
          <cell r="A953" t="str">
            <v>135064</v>
          </cell>
          <cell r="B953" t="str">
            <v>CURVA 180o PVC 3/4" ELE - MAT</v>
          </cell>
          <cell r="C953" t="str">
            <v>UN</v>
          </cell>
          <cell r="D953">
            <v>3.28</v>
          </cell>
        </row>
        <row r="954">
          <cell r="A954" t="str">
            <v>155867</v>
          </cell>
          <cell r="B954" t="str">
            <v>CURVA 22o 30' PVC DN 100MM PBA - AF</v>
          </cell>
          <cell r="C954" t="str">
            <v>UN</v>
          </cell>
          <cell r="D954">
            <v>228.91</v>
          </cell>
        </row>
        <row r="955">
          <cell r="A955" t="str">
            <v>155865</v>
          </cell>
          <cell r="B955" t="str">
            <v>CURVA 22o 30' PVC DN 50MM PBA - AF</v>
          </cell>
          <cell r="C955" t="str">
            <v>UN</v>
          </cell>
          <cell r="D955">
            <v>64.849999999999994</v>
          </cell>
        </row>
        <row r="956">
          <cell r="A956" t="str">
            <v>155866</v>
          </cell>
          <cell r="B956" t="str">
            <v>CURVA 22o 30' PVC DN 75MM PBA - AF</v>
          </cell>
          <cell r="C956" t="str">
            <v>UN</v>
          </cell>
          <cell r="D956">
            <v>138.5</v>
          </cell>
        </row>
        <row r="957">
          <cell r="A957" t="str">
            <v>155446</v>
          </cell>
          <cell r="B957" t="str">
            <v>CURVA 45o COBRE DN 15MM JS - GAS</v>
          </cell>
          <cell r="C957" t="str">
            <v>UN</v>
          </cell>
          <cell r="D957">
            <v>18.21</v>
          </cell>
        </row>
        <row r="958">
          <cell r="A958" t="str">
            <v>155463</v>
          </cell>
          <cell r="B958" t="str">
            <v>CURVA 45o COBRE DN 28MM</v>
          </cell>
          <cell r="C958" t="str">
            <v>UN</v>
          </cell>
          <cell r="D958">
            <v>36.729999999999997</v>
          </cell>
        </row>
        <row r="959">
          <cell r="A959" t="str">
            <v>155717</v>
          </cell>
          <cell r="B959" t="str">
            <v>CURVA 45o FoGo 2 1/2" - AF</v>
          </cell>
          <cell r="C959" t="str">
            <v>UN</v>
          </cell>
          <cell r="D959">
            <v>245.75</v>
          </cell>
        </row>
        <row r="960">
          <cell r="A960" t="str">
            <v>135584</v>
          </cell>
          <cell r="B960" t="str">
            <v>CURVA 45o PVC 1 1/4" ROSCAVEL - ELE</v>
          </cell>
          <cell r="C960" t="str">
            <v>UN</v>
          </cell>
          <cell r="D960">
            <v>16.010000000000002</v>
          </cell>
        </row>
        <row r="961">
          <cell r="A961" t="str">
            <v>155935</v>
          </cell>
          <cell r="B961" t="str">
            <v>CURVA 45o PVC 32MM SOLDAVEL - AF</v>
          </cell>
          <cell r="C961" t="str">
            <v>UN</v>
          </cell>
          <cell r="D961">
            <v>18.239999999999998</v>
          </cell>
        </row>
        <row r="962">
          <cell r="A962" t="str">
            <v>155362</v>
          </cell>
          <cell r="B962" t="str">
            <v>CURVA 45o PVC 40MM SOLDAVEL - AF</v>
          </cell>
          <cell r="C962" t="str">
            <v>UN</v>
          </cell>
          <cell r="D962">
            <v>24.51</v>
          </cell>
        </row>
        <row r="963">
          <cell r="A963" t="str">
            <v>155664</v>
          </cell>
          <cell r="B963" t="str">
            <v>CURVA 45o PVC 50MM SOLDAVEL  - AF</v>
          </cell>
          <cell r="C963" t="str">
            <v>UN</v>
          </cell>
          <cell r="D963">
            <v>37.71</v>
          </cell>
        </row>
        <row r="964">
          <cell r="A964" t="str">
            <v>153920</v>
          </cell>
          <cell r="B964" t="str">
            <v>CURVA 45o PVC CURTA 100MM JE - ESG</v>
          </cell>
          <cell r="C964" t="str">
            <v>UN</v>
          </cell>
          <cell r="D964">
            <v>73.459999999999994</v>
          </cell>
        </row>
        <row r="965">
          <cell r="A965" t="str">
            <v>155868</v>
          </cell>
          <cell r="B965" t="str">
            <v>CURVA 45o PVC DN  50MM PBA PB - AF</v>
          </cell>
          <cell r="C965" t="str">
            <v>UN</v>
          </cell>
          <cell r="D965">
            <v>24.59</v>
          </cell>
        </row>
        <row r="966">
          <cell r="A966" t="str">
            <v>155869</v>
          </cell>
          <cell r="B966" t="str">
            <v>CURVA 45o PVC DN  75MM PBA - AF</v>
          </cell>
          <cell r="C966" t="str">
            <v>UN</v>
          </cell>
          <cell r="D966">
            <v>80.12</v>
          </cell>
        </row>
        <row r="967">
          <cell r="A967" t="str">
            <v>155870</v>
          </cell>
          <cell r="B967" t="str">
            <v>CURVA 45o PVC DN 100MM PBA - AF</v>
          </cell>
          <cell r="C967" t="str">
            <v>UN</v>
          </cell>
          <cell r="D967">
            <v>127.33</v>
          </cell>
        </row>
        <row r="968">
          <cell r="A968" t="str">
            <v>300898</v>
          </cell>
          <cell r="B968" t="str">
            <v>CURVA 45o PVC DN 200MM COLETOR PB - ESG</v>
          </cell>
          <cell r="C968" t="str">
            <v>UN</v>
          </cell>
          <cell r="D968">
            <v>232.29</v>
          </cell>
        </row>
        <row r="969">
          <cell r="A969" t="str">
            <v>153610</v>
          </cell>
          <cell r="B969" t="str">
            <v>CURVA 45o PVC LONGA 40MM SOLDAVEL - ESG</v>
          </cell>
          <cell r="C969" t="str">
            <v>UN</v>
          </cell>
          <cell r="D969">
            <v>23.99</v>
          </cell>
        </row>
        <row r="970">
          <cell r="A970" t="str">
            <v>153620</v>
          </cell>
          <cell r="B970" t="str">
            <v>CURVA 45o PVC LONGA 75MM JE - ESG</v>
          </cell>
          <cell r="C970" t="str">
            <v>UN</v>
          </cell>
          <cell r="D970">
            <v>64.7</v>
          </cell>
        </row>
        <row r="971">
          <cell r="A971" t="str">
            <v>155416</v>
          </cell>
          <cell r="B971" t="str">
            <v>CURVA 87o 30' PVC CURTA SERIE R 100MM - ESG</v>
          </cell>
          <cell r="C971" t="str">
            <v>UN</v>
          </cell>
          <cell r="D971">
            <v>66.69</v>
          </cell>
        </row>
        <row r="972">
          <cell r="A972" t="str">
            <v>135107</v>
          </cell>
          <cell r="B972" t="str">
            <v>CURVA 90o FoGo 1 1/2" - ELE</v>
          </cell>
          <cell r="C972" t="str">
            <v>UN</v>
          </cell>
          <cell r="D972">
            <v>34.33</v>
          </cell>
        </row>
        <row r="973">
          <cell r="A973" t="str">
            <v>135106</v>
          </cell>
          <cell r="B973" t="str">
            <v>CURVA 90o FoGo 1 1/4" - ELE</v>
          </cell>
          <cell r="C973" t="str">
            <v>UN</v>
          </cell>
          <cell r="D973">
            <v>28.23</v>
          </cell>
        </row>
        <row r="974">
          <cell r="A974" t="str">
            <v>134942</v>
          </cell>
          <cell r="B974" t="str">
            <v>CURVA 90o FoGo 1" - ELE</v>
          </cell>
          <cell r="C974" t="str">
            <v>UN</v>
          </cell>
          <cell r="D974">
            <v>13.29</v>
          </cell>
        </row>
        <row r="975">
          <cell r="A975" t="str">
            <v>134941</v>
          </cell>
          <cell r="B975" t="str">
            <v>CURVA 90o FoGo 1/2" - ELE</v>
          </cell>
          <cell r="C975" t="str">
            <v>UN</v>
          </cell>
          <cell r="D975">
            <v>9.01</v>
          </cell>
        </row>
        <row r="976">
          <cell r="A976" t="str">
            <v>134682</v>
          </cell>
          <cell r="B976" t="str">
            <v>CURVA 90o FoGo 2 1/2" - ELE</v>
          </cell>
          <cell r="C976" t="str">
            <v>UN</v>
          </cell>
          <cell r="D976">
            <v>155.59</v>
          </cell>
        </row>
        <row r="977">
          <cell r="A977" t="str">
            <v>134991</v>
          </cell>
          <cell r="B977" t="str">
            <v>CURVA 90o FoGo 2" - ELE</v>
          </cell>
          <cell r="C977" t="str">
            <v>UN</v>
          </cell>
          <cell r="D977">
            <v>50.81</v>
          </cell>
        </row>
        <row r="978">
          <cell r="A978" t="str">
            <v>135318</v>
          </cell>
          <cell r="B978" t="str">
            <v>CURVA 90o FoGo 3/4" - ELE</v>
          </cell>
          <cell r="C978" t="str">
            <v>UN</v>
          </cell>
          <cell r="D978">
            <v>11.57</v>
          </cell>
        </row>
        <row r="979">
          <cell r="A979" t="str">
            <v>155451</v>
          </cell>
          <cell r="B979" t="str">
            <v>CURVA 90o FoGo BSP 1 1/4" MACHO - AF</v>
          </cell>
          <cell r="C979" t="str">
            <v>UN</v>
          </cell>
          <cell r="D979">
            <v>94.2</v>
          </cell>
        </row>
        <row r="980">
          <cell r="A980" t="str">
            <v>155597</v>
          </cell>
          <cell r="B980" t="str">
            <v>CURVA 90o FoGo BSP 2 1/2" MACHO/FEMEA - AF</v>
          </cell>
          <cell r="C980" t="str">
            <v>UN</v>
          </cell>
          <cell r="D980">
            <v>173.51</v>
          </cell>
        </row>
        <row r="981">
          <cell r="A981" t="str">
            <v>135429</v>
          </cell>
          <cell r="B981" t="str">
            <v>CURVA 90o PARA PERFILADO 38X38MM</v>
          </cell>
          <cell r="C981" t="str">
            <v>UN</v>
          </cell>
          <cell r="D981">
            <v>17.329999999999998</v>
          </cell>
        </row>
        <row r="982">
          <cell r="A982" t="str">
            <v>134699</v>
          </cell>
          <cell r="B982" t="str">
            <v>CURVA 90o PVC 1 1/2" ROSCAVEL - ELE</v>
          </cell>
          <cell r="C982" t="str">
            <v>UN</v>
          </cell>
          <cell r="D982">
            <v>16.36</v>
          </cell>
        </row>
        <row r="983">
          <cell r="A983" t="str">
            <v>134772</v>
          </cell>
          <cell r="B983" t="str">
            <v>CURVA 90o PVC 1 1/4" ROSCAVEL - ELE</v>
          </cell>
          <cell r="C983" t="str">
            <v>UN</v>
          </cell>
          <cell r="D983">
            <v>15.75</v>
          </cell>
        </row>
        <row r="984">
          <cell r="A984" t="str">
            <v>135444</v>
          </cell>
          <cell r="B984" t="str">
            <v>CURVA 90o PVC 1 1/4" ROSCAVEL RAIO CURTO TIPO CACHIMBO - ELE</v>
          </cell>
          <cell r="C984" t="str">
            <v>UN</v>
          </cell>
          <cell r="D984">
            <v>13.2</v>
          </cell>
        </row>
        <row r="985">
          <cell r="A985" t="str">
            <v>134568</v>
          </cell>
          <cell r="B985" t="str">
            <v>CURVA 90o PVC 1" ROSCAVEL - ELE</v>
          </cell>
          <cell r="C985" t="str">
            <v>UN</v>
          </cell>
          <cell r="D985">
            <v>10.11</v>
          </cell>
        </row>
        <row r="986">
          <cell r="A986" t="str">
            <v>135061</v>
          </cell>
          <cell r="B986" t="str">
            <v>CURVA 90o PVC 1" ROSCAVEL - ELE - MAT</v>
          </cell>
          <cell r="C986" t="str">
            <v>UN</v>
          </cell>
          <cell r="D986">
            <v>2.4900000000000002</v>
          </cell>
        </row>
        <row r="987">
          <cell r="A987" t="str">
            <v>135214</v>
          </cell>
          <cell r="B987" t="str">
            <v>CURVA 90o PVC 1" ROSCAVEL RAIO CURTO TIPO CACHIMBO - ELE</v>
          </cell>
          <cell r="C987" t="str">
            <v>UN</v>
          </cell>
          <cell r="D987">
            <v>10.88</v>
          </cell>
        </row>
        <row r="988">
          <cell r="A988" t="str">
            <v>135550</v>
          </cell>
          <cell r="B988" t="str">
            <v>CURVA 90o PVC 1/2" RIGIDO - ELE</v>
          </cell>
          <cell r="C988" t="str">
            <v>UN</v>
          </cell>
          <cell r="D988">
            <v>8.7799999999999994</v>
          </cell>
        </row>
        <row r="989">
          <cell r="A989" t="str">
            <v>134762</v>
          </cell>
          <cell r="B989" t="str">
            <v>CURVA 90o PVC 1/2" ROSCAVEL - ELE</v>
          </cell>
          <cell r="C989" t="str">
            <v>UN</v>
          </cell>
          <cell r="D989">
            <v>5.62</v>
          </cell>
        </row>
        <row r="990">
          <cell r="A990" t="str">
            <v>135543</v>
          </cell>
          <cell r="B990" t="str">
            <v>CURVA 90o PVC 1/2" ROSCAVEL RAIO CURTO TIPO CACHIMBO - ELE</v>
          </cell>
          <cell r="C990" t="str">
            <v>UN</v>
          </cell>
          <cell r="D990">
            <v>10.47</v>
          </cell>
        </row>
        <row r="991">
          <cell r="A991" t="str">
            <v>155873</v>
          </cell>
          <cell r="B991" t="str">
            <v>CURVA 90o PVC 100MM PBA - AF</v>
          </cell>
          <cell r="C991" t="str">
            <v>UN</v>
          </cell>
          <cell r="D991">
            <v>369.72</v>
          </cell>
        </row>
        <row r="992">
          <cell r="A992" t="str">
            <v>134756</v>
          </cell>
          <cell r="B992" t="str">
            <v>CURVA 90o PVC 2 1/2" ROSCAVEL - ELE</v>
          </cell>
          <cell r="C992" t="str">
            <v>UN</v>
          </cell>
          <cell r="D992">
            <v>63.61</v>
          </cell>
        </row>
        <row r="993">
          <cell r="A993" t="str">
            <v>134569</v>
          </cell>
          <cell r="B993" t="str">
            <v>CURVA 90o PVC 2" ROSCAVEL - ELE</v>
          </cell>
          <cell r="C993" t="str">
            <v>UN</v>
          </cell>
          <cell r="D993">
            <v>29.41</v>
          </cell>
        </row>
        <row r="994">
          <cell r="A994" t="str">
            <v>155298</v>
          </cell>
          <cell r="B994" t="str">
            <v>CURVA 90o PVC 25MM SOLDAVEL - AF</v>
          </cell>
          <cell r="C994" t="str">
            <v>UN</v>
          </cell>
          <cell r="D994">
            <v>17.989999999999998</v>
          </cell>
        </row>
        <row r="995">
          <cell r="A995" t="str">
            <v>134698</v>
          </cell>
          <cell r="B995" t="str">
            <v>CURVA 90o PVC 3/4" ROSCAVEL - ELE</v>
          </cell>
          <cell r="C995" t="str">
            <v>UN</v>
          </cell>
          <cell r="D995">
            <v>7.46</v>
          </cell>
        </row>
        <row r="996">
          <cell r="A996" t="str">
            <v>135062</v>
          </cell>
          <cell r="B996" t="str">
            <v>CURVA 90o PVC 3/4" ROSCAVEL - ELE - MAT</v>
          </cell>
          <cell r="C996" t="str">
            <v>UN</v>
          </cell>
          <cell r="D996">
            <v>1.6</v>
          </cell>
        </row>
        <row r="997">
          <cell r="A997" t="str">
            <v>135215</v>
          </cell>
          <cell r="B997" t="str">
            <v>CURVA 90o PVC 3/4" ROSCAVEL RAIO CURTO TIPO CACHIMBO - ELE</v>
          </cell>
          <cell r="C997" t="str">
            <v>UN</v>
          </cell>
          <cell r="D997">
            <v>9.9499999999999993</v>
          </cell>
        </row>
        <row r="998">
          <cell r="A998" t="str">
            <v>155335</v>
          </cell>
          <cell r="B998" t="str">
            <v>CURVA 90o PVC 32MM SOLDAVEL - AF</v>
          </cell>
          <cell r="C998" t="str">
            <v>UN</v>
          </cell>
          <cell r="D998">
            <v>29.47</v>
          </cell>
        </row>
        <row r="999">
          <cell r="A999" t="str">
            <v>155297</v>
          </cell>
          <cell r="B999" t="str">
            <v>CURVA 90o PVC 40MM SOLDAVEL - AF</v>
          </cell>
          <cell r="C999" t="str">
            <v>UN</v>
          </cell>
          <cell r="D999">
            <v>42.76</v>
          </cell>
        </row>
        <row r="1000">
          <cell r="A1000" t="str">
            <v>155871</v>
          </cell>
          <cell r="B1000" t="str">
            <v>CURVA 90o PVC 50MM PBA - AF</v>
          </cell>
          <cell r="C1000" t="str">
            <v>UN</v>
          </cell>
          <cell r="D1000">
            <v>67.91</v>
          </cell>
        </row>
        <row r="1001">
          <cell r="A1001" t="str">
            <v>155296</v>
          </cell>
          <cell r="B1001" t="str">
            <v>CURVA 90o PVC 50MM SOLDAVEL - AF</v>
          </cell>
          <cell r="C1001" t="str">
            <v>UN</v>
          </cell>
          <cell r="D1001">
            <v>53.66</v>
          </cell>
        </row>
        <row r="1002">
          <cell r="A1002" t="str">
            <v>155295</v>
          </cell>
          <cell r="B1002" t="str">
            <v>CURVA 90o PVC 60MM SOLDAVEL - AF</v>
          </cell>
          <cell r="C1002" t="str">
            <v>UN</v>
          </cell>
          <cell r="D1002">
            <v>83.68</v>
          </cell>
        </row>
        <row r="1003">
          <cell r="A1003" t="str">
            <v>155872</v>
          </cell>
          <cell r="B1003" t="str">
            <v>CURVA 90o PVC 75MM PBA - AF</v>
          </cell>
          <cell r="C1003" t="str">
            <v>UN</v>
          </cell>
          <cell r="D1003">
            <v>155.08000000000001</v>
          </cell>
        </row>
        <row r="1004">
          <cell r="A1004" t="str">
            <v>155294</v>
          </cell>
          <cell r="B1004" t="str">
            <v>CURVA 90o PVC 75MM SOLDAVEL - AF</v>
          </cell>
          <cell r="C1004" t="str">
            <v>UN</v>
          </cell>
          <cell r="D1004">
            <v>105.37</v>
          </cell>
        </row>
        <row r="1005">
          <cell r="A1005" t="str">
            <v>153890</v>
          </cell>
          <cell r="B1005" t="str">
            <v>CURVA 90o PVC CURTA  40MM - ESG</v>
          </cell>
          <cell r="C1005" t="str">
            <v>UN</v>
          </cell>
          <cell r="D1005">
            <v>24.83</v>
          </cell>
        </row>
        <row r="1006">
          <cell r="A1006" t="str">
            <v>155527</v>
          </cell>
          <cell r="B1006" t="str">
            <v>CURVA 90o PVC CURTA  50MM - ESG</v>
          </cell>
          <cell r="C1006" t="str">
            <v>UN</v>
          </cell>
          <cell r="D1006">
            <v>34.46</v>
          </cell>
        </row>
        <row r="1007">
          <cell r="A1007" t="str">
            <v>155243</v>
          </cell>
          <cell r="B1007" t="str">
            <v>CURVA 90o PVC CURTA  75MM - ESG</v>
          </cell>
          <cell r="C1007" t="str">
            <v>UN</v>
          </cell>
          <cell r="D1007">
            <v>56.46</v>
          </cell>
        </row>
        <row r="1008">
          <cell r="A1008" t="str">
            <v>152140</v>
          </cell>
          <cell r="B1008" t="str">
            <v>CURVA 90o PVC CURTA 100MM JE - ESG</v>
          </cell>
          <cell r="C1008" t="str">
            <v>UN</v>
          </cell>
          <cell r="D1008">
            <v>63.43</v>
          </cell>
        </row>
        <row r="1009">
          <cell r="A1009" t="str">
            <v>152870</v>
          </cell>
          <cell r="B1009" t="str">
            <v>CURVA 90o PVC LONGA  50MM - ESG</v>
          </cell>
          <cell r="C1009" t="str">
            <v>UN</v>
          </cell>
          <cell r="D1009">
            <v>36.590000000000003</v>
          </cell>
        </row>
        <row r="1010">
          <cell r="A1010" t="str">
            <v>155767</v>
          </cell>
          <cell r="B1010" t="str">
            <v>CURVA DE COBRE DE TRANSPOSICAO 22MM</v>
          </cell>
          <cell r="C1010" t="str">
            <v>UN</v>
          </cell>
          <cell r="D1010">
            <v>91.35</v>
          </cell>
        </row>
        <row r="1011">
          <cell r="A1011" t="str">
            <v>155945</v>
          </cell>
          <cell r="B1011" t="str">
            <v>CURVA PARA CANALETA PVC PARA SPLIT 6.5X5.5CM</v>
          </cell>
          <cell r="C1011" t="str">
            <v>UN</v>
          </cell>
          <cell r="D1011">
            <v>16.61</v>
          </cell>
        </row>
        <row r="1012">
          <cell r="A1012" t="str">
            <v>004053</v>
          </cell>
          <cell r="B1012" t="str">
            <v xml:space="preserve">DECK COM VIGAMENTO PARA ESTRUTURA, EM MADEIRA PLASTICA </v>
          </cell>
          <cell r="C1012" t="str">
            <v>M2</v>
          </cell>
          <cell r="D1012">
            <v>812.02</v>
          </cell>
        </row>
        <row r="1013">
          <cell r="A1013" t="str">
            <v>003290</v>
          </cell>
          <cell r="B1013" t="str">
            <v>DEGRAU ESCADA EXTERNA</v>
          </cell>
          <cell r="C1013" t="str">
            <v>M</v>
          </cell>
          <cell r="D1013">
            <v>158.52000000000001</v>
          </cell>
        </row>
        <row r="1014">
          <cell r="A1014" t="str">
            <v>002934</v>
          </cell>
          <cell r="B1014" t="str">
            <v>DEMOLICAO DE ALVENARIA SEM REAPROVEITAMENTO</v>
          </cell>
          <cell r="C1014" t="str">
            <v>M3</v>
          </cell>
          <cell r="D1014">
            <v>80.17</v>
          </cell>
        </row>
        <row r="1015">
          <cell r="A1015" t="str">
            <v>002932</v>
          </cell>
          <cell r="B1015" t="str">
            <v>DEMOLICAO DE CONCRETO ARMADO COM MARTELETE PNEUMATICO</v>
          </cell>
          <cell r="C1015" t="str">
            <v>M3</v>
          </cell>
          <cell r="D1015">
            <v>837.24</v>
          </cell>
        </row>
        <row r="1016">
          <cell r="A1016" t="str">
            <v>002933</v>
          </cell>
          <cell r="B1016" t="str">
            <v>DEMOLICAO DE CONCRETO SIMPLES</v>
          </cell>
          <cell r="C1016" t="str">
            <v>M3</v>
          </cell>
          <cell r="D1016">
            <v>347.38</v>
          </cell>
        </row>
        <row r="1017">
          <cell r="A1017" t="str">
            <v>000017</v>
          </cell>
          <cell r="B1017" t="str">
            <v>DESENHISTA</v>
          </cell>
          <cell r="C1017" t="str">
            <v>H</v>
          </cell>
          <cell r="D1017">
            <v>44.94</v>
          </cell>
        </row>
        <row r="1018">
          <cell r="A1018" t="str">
            <v>134574</v>
          </cell>
          <cell r="B1018" t="str">
            <v>DISJUNTOR (MINI) TERMOMAGNETICO BIPOLAR 10 A 63A  CURVA B OU C</v>
          </cell>
          <cell r="C1018" t="str">
            <v>UN</v>
          </cell>
          <cell r="D1018">
            <v>95.25</v>
          </cell>
        </row>
        <row r="1019">
          <cell r="A1019" t="str">
            <v>134672</v>
          </cell>
          <cell r="B1019" t="str">
            <v>DISJUNTOR (MINI) TERMOMAGNETICO BIPOLAR 10 A 63A  CURVA B OU C - MAT</v>
          </cell>
          <cell r="C1019" t="str">
            <v>UN</v>
          </cell>
          <cell r="D1019">
            <v>60.11</v>
          </cell>
        </row>
        <row r="1020">
          <cell r="A1020" t="str">
            <v>135189</v>
          </cell>
          <cell r="B1020" t="str">
            <v>DISJUNTOR (MINI) TERMOMAGNETICO BIPOLAR 125A  CURVA B OU C</v>
          </cell>
          <cell r="C1020" t="str">
            <v>UN</v>
          </cell>
          <cell r="D1020">
            <v>153.83000000000001</v>
          </cell>
        </row>
        <row r="1021">
          <cell r="A1021" t="str">
            <v>134661</v>
          </cell>
          <cell r="B1021" t="str">
            <v>DISJUNTOR (MINI) TERMOMAGNETICO BIPOLAR 80 A 100A  CURVA B OU C</v>
          </cell>
          <cell r="C1021" t="str">
            <v>UN</v>
          </cell>
          <cell r="D1021">
            <v>129.80000000000001</v>
          </cell>
        </row>
        <row r="1022">
          <cell r="A1022" t="str">
            <v>135068</v>
          </cell>
          <cell r="B1022" t="str">
            <v>DISJUNTOR (MINI) TERMOMAGNETICO BIPOLAR 80 A 100A  CURVA B OU C - MAT</v>
          </cell>
          <cell r="C1022" t="str">
            <v>UN</v>
          </cell>
          <cell r="D1022">
            <v>94.66</v>
          </cell>
        </row>
        <row r="1023">
          <cell r="A1023" t="str">
            <v>134506</v>
          </cell>
          <cell r="B1023" t="str">
            <v>DISJUNTOR (MINI) TERMOMAGNETICO MONOPOLAR 10 A 32A  CURVA B OU C</v>
          </cell>
          <cell r="C1023" t="str">
            <v>UN</v>
          </cell>
          <cell r="D1023">
            <v>32.18</v>
          </cell>
        </row>
        <row r="1024">
          <cell r="A1024" t="str">
            <v>134683</v>
          </cell>
          <cell r="B1024" t="str">
            <v>DISJUNTOR (MINI) TERMOMAGNETICO MONOPOLAR 40 A 63A  CURVA B OU C</v>
          </cell>
          <cell r="C1024" t="str">
            <v>UN</v>
          </cell>
          <cell r="D1024">
            <v>27.65</v>
          </cell>
        </row>
        <row r="1025">
          <cell r="A1025" t="str">
            <v>134623</v>
          </cell>
          <cell r="B1025" t="str">
            <v>DISJUNTOR (MINI) TERMOMAGNETICO MONOPOLAR 40 A 63A  CURVA B OU C - MAT</v>
          </cell>
          <cell r="C1025" t="str">
            <v>UN</v>
          </cell>
          <cell r="D1025">
            <v>10.07</v>
          </cell>
        </row>
        <row r="1026">
          <cell r="A1026" t="str">
            <v>135089</v>
          </cell>
          <cell r="B1026" t="str">
            <v>DISJUNTOR (MINI) TERMOMAGNETICO MONOPOLAR 70 A 100A  CURVA B OU C</v>
          </cell>
          <cell r="C1026" t="str">
            <v>UN</v>
          </cell>
          <cell r="D1026">
            <v>42.17</v>
          </cell>
        </row>
        <row r="1027">
          <cell r="A1027" t="str">
            <v>135437</v>
          </cell>
          <cell r="B1027" t="str">
            <v>DISJUNTOR (MINI) TERMOMAGNETICO TRIPOLAR 10 A 63A  CURVA C OU D</v>
          </cell>
          <cell r="C1027" t="str">
            <v>UN</v>
          </cell>
          <cell r="D1027">
            <v>132.05000000000001</v>
          </cell>
        </row>
        <row r="1028">
          <cell r="A1028" t="str">
            <v>134716</v>
          </cell>
          <cell r="B1028" t="str">
            <v>DISJUNTOR (MINI) TERMOMAGNETICO TRIPOLAR 80 A 100A  CURVA C OU D</v>
          </cell>
          <cell r="C1028" t="str">
            <v>UN</v>
          </cell>
          <cell r="D1028">
            <v>178.76</v>
          </cell>
        </row>
        <row r="1029">
          <cell r="A1029" t="str">
            <v>135537</v>
          </cell>
          <cell r="B1029" t="str">
            <v>DISJUNTOR TERMOMAGNETICO TRIPOLAR 125A BORNE 50MM2 CAIXA MOLD.CORRENTE INTERRUPCAO MINIMA (ICU) 20KA</v>
          </cell>
          <cell r="C1029" t="str">
            <v>UN</v>
          </cell>
          <cell r="D1029">
            <v>389.66</v>
          </cell>
        </row>
        <row r="1030">
          <cell r="A1030" t="str">
            <v>135538</v>
          </cell>
          <cell r="B1030" t="str">
            <v>DISJUNTOR TERMOMAGNETICO TRIPOLAR 160A BORNE 70MM2 CAIXA MOLD.CORRENTE INTERRUPCAO MINIMA (ICU) 20KA</v>
          </cell>
          <cell r="C1030" t="str">
            <v>UN</v>
          </cell>
          <cell r="D1030">
            <v>386.15</v>
          </cell>
        </row>
        <row r="1031">
          <cell r="A1031" t="str">
            <v>134725</v>
          </cell>
          <cell r="B1031" t="str">
            <v>DISJUNTOR TERMOMAGNETICO TRIPOLAR 250A BORNE 150MM2 CAIXA MOLD.CORRENTE INTERRUPCAO MINIMA (ICU) 20KA</v>
          </cell>
          <cell r="C1031" t="str">
            <v>UN</v>
          </cell>
          <cell r="D1031">
            <v>520.74</v>
          </cell>
        </row>
        <row r="1032">
          <cell r="A1032" t="str">
            <v>135539</v>
          </cell>
          <cell r="B1032" t="str">
            <v>DISJUNTOR TERMOMAGNETICO TRIPOLAR 250A BORNE 150MM2 CAIXA MOLD.CORRENTE INTERRUPCAO MINIMA (ICU) 20KA - MAT</v>
          </cell>
          <cell r="C1032" t="str">
            <v>UN</v>
          </cell>
          <cell r="D1032">
            <v>468.05</v>
          </cell>
        </row>
        <row r="1033">
          <cell r="A1033" t="str">
            <v>135210</v>
          </cell>
          <cell r="B1033" t="str">
            <v>DISJUNTOR TERMOMAGNETICO TRIPOLAR 400A BORNE 240MM2 CAIXA MOLD.CORRENTE INTERRUPCAO MINIMA (ICU) 20KA</v>
          </cell>
          <cell r="C1033" t="str">
            <v>UN</v>
          </cell>
          <cell r="D1033">
            <v>1199.05</v>
          </cell>
        </row>
        <row r="1034">
          <cell r="A1034" t="str">
            <v>155827</v>
          </cell>
          <cell r="B1034" t="str">
            <v>DISPOSITIVO ANTI-INFILTRACAO PVC DN 100MM - ESG</v>
          </cell>
          <cell r="C1034" t="str">
            <v>UN</v>
          </cell>
          <cell r="D1034">
            <v>99.38</v>
          </cell>
        </row>
        <row r="1035">
          <cell r="A1035" t="str">
            <v>135582</v>
          </cell>
          <cell r="B1035" t="str">
            <v>DISPOSITIVO DE PROTECAO CONTRA SURTO, CLASSE I/II, 12.5/60KA, 460V</v>
          </cell>
          <cell r="C1035" t="str">
            <v>UN</v>
          </cell>
          <cell r="D1035">
            <v>430</v>
          </cell>
        </row>
        <row r="1036">
          <cell r="A1036" t="str">
            <v>135579</v>
          </cell>
          <cell r="B1036" t="str">
            <v>DISPOSITIVO DIFERENCIAL RESIDUAL DR SELETIVO TRIFASICO 125A -100mA</v>
          </cell>
          <cell r="C1036" t="str">
            <v>UN</v>
          </cell>
          <cell r="D1036">
            <v>507.52</v>
          </cell>
        </row>
        <row r="1037">
          <cell r="A1037" t="str">
            <v>135509</v>
          </cell>
          <cell r="B1037" t="str">
            <v>DISPOSITIVO DPS CLASSE I - 1 POLO, Iimp MAIOR OU IGUAL 12.5KA (ONDA 10/350 MICROSSEGUNDOS) EFEITO DIRETO, Imax MAIOR OU IGUAL 40KA (ONDA 8/20 MICRO SEG.) EFEITO INDIRETO, UC MAIOR 175V, UP MENOR OU IGUAL 1500V</v>
          </cell>
          <cell r="C1037" t="str">
            <v>UN</v>
          </cell>
          <cell r="D1037">
            <v>163.72</v>
          </cell>
        </row>
        <row r="1038">
          <cell r="A1038" t="str">
            <v>135510</v>
          </cell>
          <cell r="B1038" t="str">
            <v>DISPOSITIVO DPS CLASSE II - 1 POLO, Imax MAIOR OU IGUAL 40KA (ONDA 8/20 MICROSSEGUNDOS) EFEITO INDIRETO, In MAIOR OU IGUAL 15KA, UC MAIOR 175V, UP MENOR OU IGUAL 1500V</v>
          </cell>
          <cell r="C1038" t="str">
            <v>UN</v>
          </cell>
          <cell r="D1038">
            <v>112.82</v>
          </cell>
        </row>
        <row r="1039">
          <cell r="A1039" t="str">
            <v>002456</v>
          </cell>
          <cell r="B1039" t="str">
            <v>DIVISORIA DE GRANILITE H=1.80 ESP=3CM</v>
          </cell>
          <cell r="C1039" t="str">
            <v>M</v>
          </cell>
          <cell r="D1039">
            <v>599.1</v>
          </cell>
        </row>
        <row r="1040">
          <cell r="A1040" t="str">
            <v>300136</v>
          </cell>
          <cell r="B1040" t="str">
            <v>DRENO CEGO COM ESCAVACAO E REATERRO</v>
          </cell>
          <cell r="C1040" t="str">
            <v>M</v>
          </cell>
          <cell r="D1040">
            <v>112.33</v>
          </cell>
        </row>
        <row r="1041">
          <cell r="A1041" t="str">
            <v>300135</v>
          </cell>
          <cell r="B1041" t="str">
            <v>DRENO COM TUBO DE CONCRETO PERFURADO 20CM COM ESCAVACAO E REATERRO</v>
          </cell>
          <cell r="C1041" t="str">
            <v>M</v>
          </cell>
          <cell r="D1041">
            <v>252.04</v>
          </cell>
        </row>
        <row r="1042">
          <cell r="A1042" t="str">
            <v>300522</v>
          </cell>
          <cell r="B1042" t="str">
            <v>DRENO DE BRITA 2 + AREIA PARA MURO DE ARRIMO PADRAO</v>
          </cell>
          <cell r="C1042" t="str">
            <v>M3</v>
          </cell>
          <cell r="D1042">
            <v>265.55</v>
          </cell>
        </row>
        <row r="1043">
          <cell r="A1043" t="str">
            <v>300521</v>
          </cell>
          <cell r="B1043" t="str">
            <v>DRENO DE BRITA 2 PARA MURO DE ARRIMO PADRAO</v>
          </cell>
          <cell r="C1043" t="str">
            <v>M3</v>
          </cell>
          <cell r="D1043">
            <v>242.47</v>
          </cell>
        </row>
        <row r="1044">
          <cell r="A1044" t="str">
            <v>300137</v>
          </cell>
          <cell r="B1044" t="str">
            <v>DRENO TALVEGUE COM ESCAVACAO E REATERRO</v>
          </cell>
          <cell r="C1044" t="str">
            <v>M</v>
          </cell>
          <cell r="D1044">
            <v>225.39</v>
          </cell>
        </row>
        <row r="1045">
          <cell r="A1045" t="str">
            <v>002438</v>
          </cell>
          <cell r="B1045" t="str">
            <v>ELEMENTO VAZADO DE CONCRETO 19X19X10CM (16)</v>
          </cell>
          <cell r="C1045" t="str">
            <v>M2</v>
          </cell>
          <cell r="D1045">
            <v>319.89999999999998</v>
          </cell>
        </row>
        <row r="1046">
          <cell r="A1046" t="str">
            <v>003759</v>
          </cell>
          <cell r="B1046" t="str">
            <v>ELEMENTO VAZADO DE CONCRETO 19X19X19CM (16DC)</v>
          </cell>
          <cell r="C1046" t="str">
            <v>M2</v>
          </cell>
          <cell r="D1046">
            <v>806.02</v>
          </cell>
        </row>
        <row r="1047">
          <cell r="A1047" t="str">
            <v>003445</v>
          </cell>
          <cell r="B1047" t="str">
            <v>ELEMENTO VAZADO DE CONCRETO 19X39X9CM (4H)</v>
          </cell>
          <cell r="C1047" t="str">
            <v>M2</v>
          </cell>
          <cell r="D1047">
            <v>251.56</v>
          </cell>
        </row>
        <row r="1048">
          <cell r="A1048" t="str">
            <v>003416</v>
          </cell>
          <cell r="B1048" t="str">
            <v>ELEMENTO VAZADO DE CONCRETO 20X40X10CM (4A)</v>
          </cell>
          <cell r="C1048" t="str">
            <v>M2</v>
          </cell>
          <cell r="D1048">
            <v>362.75</v>
          </cell>
        </row>
        <row r="1049">
          <cell r="A1049" t="str">
            <v>003370</v>
          </cell>
          <cell r="B1049" t="str">
            <v>ELEMENTO VAZADO DE CONCRETO 30X30X10CM (17A)</v>
          </cell>
          <cell r="C1049" t="str">
            <v>M2</v>
          </cell>
          <cell r="D1049">
            <v>253.23</v>
          </cell>
        </row>
        <row r="1050">
          <cell r="A1050" t="str">
            <v>003225</v>
          </cell>
          <cell r="B1050" t="str">
            <v>ELEMENTO VAZADO DE CONCRETO 39X39X10CM (23A)</v>
          </cell>
          <cell r="C1050" t="str">
            <v>M2</v>
          </cell>
          <cell r="D1050">
            <v>244.13</v>
          </cell>
        </row>
        <row r="1051">
          <cell r="A1051" t="str">
            <v>003348</v>
          </cell>
          <cell r="B1051" t="str">
            <v>ELEMENTO VAZADO DE CONCRETO 39X39X10CM (78A)</v>
          </cell>
          <cell r="C1051" t="str">
            <v>M2</v>
          </cell>
          <cell r="D1051">
            <v>263.45</v>
          </cell>
        </row>
        <row r="1052">
          <cell r="A1052" t="str">
            <v>003721</v>
          </cell>
          <cell r="B1052" t="str">
            <v>ELEMENTO VAZADO DE CONCRETO 39X39X10CM (95A)</v>
          </cell>
          <cell r="C1052" t="str">
            <v>M2</v>
          </cell>
          <cell r="D1052">
            <v>259.02999999999997</v>
          </cell>
        </row>
        <row r="1053">
          <cell r="A1053" t="str">
            <v>003707</v>
          </cell>
          <cell r="B1053" t="str">
            <v>ELEMENTO VAZADO DE CONCRETO 39X39X7CM (98)</v>
          </cell>
          <cell r="C1053" t="str">
            <v>M2</v>
          </cell>
          <cell r="D1053">
            <v>257.88</v>
          </cell>
        </row>
        <row r="1054">
          <cell r="A1054" t="str">
            <v>002714</v>
          </cell>
          <cell r="B1054" t="str">
            <v>ELEMENTO VAZADO DE CONCRETO 39X39X8CM (19C)</v>
          </cell>
          <cell r="C1054" t="str">
            <v>M2</v>
          </cell>
          <cell r="D1054">
            <v>238.96</v>
          </cell>
        </row>
        <row r="1055">
          <cell r="A1055" t="str">
            <v>003378</v>
          </cell>
          <cell r="B1055" t="str">
            <v>ELEMENTO VAZADO DE CONCRETO 39X39X8CM (62B6)</v>
          </cell>
          <cell r="C1055" t="str">
            <v>M2</v>
          </cell>
          <cell r="D1055">
            <v>243.98</v>
          </cell>
        </row>
        <row r="1056">
          <cell r="A1056" t="str">
            <v>000004</v>
          </cell>
          <cell r="B1056" t="str">
            <v>ELETRICISTA</v>
          </cell>
          <cell r="C1056" t="str">
            <v>H</v>
          </cell>
          <cell r="D1056">
            <v>34.74</v>
          </cell>
        </row>
        <row r="1057">
          <cell r="A1057" t="str">
            <v>135525</v>
          </cell>
          <cell r="B1057" t="str">
            <v>ELETROCALHA LISA 200X75MM COM TAMPA</v>
          </cell>
          <cell r="C1057" t="str">
            <v>M</v>
          </cell>
          <cell r="D1057">
            <v>84.87</v>
          </cell>
        </row>
        <row r="1058">
          <cell r="A1058" t="str">
            <v>135136</v>
          </cell>
          <cell r="B1058" t="str">
            <v>ELETROCALHA PVC TIPO DUTOPLAST 80X50MM COM TAMPA</v>
          </cell>
          <cell r="C1058" t="str">
            <v>M</v>
          </cell>
          <cell r="D1058">
            <v>98.26</v>
          </cell>
        </row>
        <row r="1059">
          <cell r="A1059" t="str">
            <v>135528</v>
          </cell>
          <cell r="B1059" t="str">
            <v>ELETROCALHA-CURVA HORIZONTAL 90o PARA ELETROCALHA 200X75MM COM TAMPA</v>
          </cell>
          <cell r="C1059" t="str">
            <v>UN</v>
          </cell>
          <cell r="D1059">
            <v>71.45</v>
          </cell>
        </row>
        <row r="1060">
          <cell r="A1060" t="str">
            <v>135530</v>
          </cell>
          <cell r="B1060" t="str">
            <v>ELETROCALHA-CURVA VERTICAL 45o PARA ELETROCALHA 200X75MM COM TAMPA</v>
          </cell>
          <cell r="C1060" t="str">
            <v>UN</v>
          </cell>
          <cell r="D1060">
            <v>49.37</v>
          </cell>
        </row>
        <row r="1061">
          <cell r="A1061" t="str">
            <v>135529</v>
          </cell>
          <cell r="B1061" t="str">
            <v>ELETROCALHA-CURVA VERTICAL 90o PARA ELETROCALHA 200X75MM COM TAMPA</v>
          </cell>
          <cell r="C1061" t="str">
            <v>UN</v>
          </cell>
          <cell r="D1061">
            <v>66.400000000000006</v>
          </cell>
        </row>
        <row r="1062">
          <cell r="A1062" t="str">
            <v>135531</v>
          </cell>
          <cell r="B1062" t="str">
            <v>ELETROCALHA-JUNCAO PARA ELETROCALHA 200X75MM COM TAMPA</v>
          </cell>
          <cell r="C1062" t="str">
            <v>UN</v>
          </cell>
          <cell r="D1062">
            <v>34.200000000000003</v>
          </cell>
        </row>
        <row r="1063">
          <cell r="A1063" t="str">
            <v>135526</v>
          </cell>
          <cell r="B1063" t="str">
            <v>ELETROCALHA-SUPORTE PARA ELETROCALHA 200X75MM</v>
          </cell>
          <cell r="C1063" t="str">
            <v>UN</v>
          </cell>
          <cell r="D1063">
            <v>21.05</v>
          </cell>
        </row>
        <row r="1064">
          <cell r="A1064" t="str">
            <v>135527</v>
          </cell>
          <cell r="B1064" t="str">
            <v>ELETROCALHA-TERMINAL DE FECHAMENTO PARA ELETROCALHA 200X75MM COM TAMPA</v>
          </cell>
          <cell r="C1064" t="str">
            <v>UN</v>
          </cell>
          <cell r="D1064">
            <v>34.200000000000003</v>
          </cell>
        </row>
        <row r="1065">
          <cell r="A1065" t="str">
            <v>134984</v>
          </cell>
          <cell r="B1065" t="str">
            <v>ELETRODUTO FLEXIVEL DE ACO ESPIRALADO TIPO SEALTUBO 1/2"</v>
          </cell>
          <cell r="C1065" t="str">
            <v>M</v>
          </cell>
          <cell r="D1065">
            <v>18.12</v>
          </cell>
        </row>
        <row r="1066">
          <cell r="A1066" t="str">
            <v>38.04.120</v>
          </cell>
          <cell r="B1066" t="str">
            <v>Eletroduto galvanizado conforme NBR13057 -  2´ com acessórios</v>
          </cell>
          <cell r="C1066" t="str">
            <v>M</v>
          </cell>
          <cell r="D1066">
            <v>117.3</v>
          </cell>
        </row>
        <row r="1067">
          <cell r="A1067" t="str">
            <v>38.04.040</v>
          </cell>
          <cell r="B1067" t="str">
            <v>Eletroduto galvanizado conforme NBR13057 -  3/4´ com acessórios</v>
          </cell>
          <cell r="C1067" t="str">
            <v>M</v>
          </cell>
          <cell r="D1067">
            <v>51.78</v>
          </cell>
        </row>
        <row r="1068">
          <cell r="A1068" t="str">
            <v>134260</v>
          </cell>
          <cell r="B1068" t="str">
            <v>ELETRODUTO GALVANIZADO CONFORME NBR13057 - 1/2" COM ACESSORIOS</v>
          </cell>
          <cell r="C1068" t="str">
            <v>M</v>
          </cell>
          <cell r="D1068">
            <v>32.89</v>
          </cell>
        </row>
        <row r="1069">
          <cell r="A1069" t="str">
            <v>135357</v>
          </cell>
          <cell r="B1069" t="str">
            <v>ELETRODUTO PEAD CORRUGADO 2"</v>
          </cell>
          <cell r="C1069" t="str">
            <v>M</v>
          </cell>
          <cell r="D1069">
            <v>39.270000000000003</v>
          </cell>
        </row>
        <row r="1070">
          <cell r="A1070" t="str">
            <v>135356</v>
          </cell>
          <cell r="B1070" t="str">
            <v>ELETRODUTO POLIETILENO SEMI-RIGIDO 1" PONTA AZUL</v>
          </cell>
          <cell r="C1070" t="str">
            <v>M</v>
          </cell>
          <cell r="D1070">
            <v>37.25</v>
          </cell>
        </row>
        <row r="1071">
          <cell r="A1071" t="str">
            <v>135355</v>
          </cell>
          <cell r="B1071" t="str">
            <v>ELETRODUTO POLIETILENO SEMI-RIGIDO 3/4" PONTA AZUL</v>
          </cell>
          <cell r="C1071" t="str">
            <v>M</v>
          </cell>
          <cell r="D1071">
            <v>32.89</v>
          </cell>
        </row>
        <row r="1072">
          <cell r="A1072" t="str">
            <v>135129</v>
          </cell>
          <cell r="B1072" t="str">
            <v>ELETRODUTO PVC FLEXIVEL CORRUGADO AMARELO 20MM</v>
          </cell>
          <cell r="C1072" t="str">
            <v>M</v>
          </cell>
          <cell r="D1072">
            <v>12.16</v>
          </cell>
        </row>
        <row r="1073">
          <cell r="A1073" t="str">
            <v>135165</v>
          </cell>
          <cell r="B1073" t="str">
            <v>ELETRODUTO PVC FLEXIVEL CORRUGADO AMARELO 20MM - MAT</v>
          </cell>
          <cell r="C1073" t="str">
            <v>M</v>
          </cell>
          <cell r="D1073">
            <v>3.38</v>
          </cell>
        </row>
        <row r="1074">
          <cell r="A1074" t="str">
            <v>135130</v>
          </cell>
          <cell r="B1074" t="str">
            <v>ELETRODUTO PVC FLEXIVEL CORRUGADO AMARELO 25MM</v>
          </cell>
          <cell r="C1074" t="str">
            <v>M</v>
          </cell>
          <cell r="D1074">
            <v>12.02</v>
          </cell>
        </row>
        <row r="1075">
          <cell r="A1075" t="str">
            <v>135166</v>
          </cell>
          <cell r="B1075" t="str">
            <v>ELETRODUTO PVC FLEXIVEL CORRUGADO AMARELO 25MM - MAT</v>
          </cell>
          <cell r="C1075" t="str">
            <v>M</v>
          </cell>
          <cell r="D1075">
            <v>3.24</v>
          </cell>
        </row>
        <row r="1076">
          <cell r="A1076" t="str">
            <v>135167</v>
          </cell>
          <cell r="B1076" t="str">
            <v>ELETRODUTO PVC FLEXIVEL CORRUGADO AMARELO 32MM - MAT</v>
          </cell>
          <cell r="C1076" t="str">
            <v>M</v>
          </cell>
          <cell r="D1076">
            <v>5.28</v>
          </cell>
        </row>
        <row r="1077">
          <cell r="A1077" t="str">
            <v>135205</v>
          </cell>
          <cell r="B1077" t="str">
            <v>ELETRODUTO PVC FLEXIVEL CORRUGADO LARANJA 20MM</v>
          </cell>
          <cell r="C1077" t="str">
            <v>M</v>
          </cell>
          <cell r="D1077">
            <v>11.69</v>
          </cell>
        </row>
        <row r="1078">
          <cell r="A1078" t="str">
            <v>135208</v>
          </cell>
          <cell r="B1078" t="str">
            <v>ELETRODUTO PVC FLEXIVEL CORRUGADO LARANJA 20MM - MAT</v>
          </cell>
          <cell r="C1078" t="str">
            <v>M</v>
          </cell>
          <cell r="D1078">
            <v>2.91</v>
          </cell>
        </row>
        <row r="1079">
          <cell r="A1079" t="str">
            <v>135206</v>
          </cell>
          <cell r="B1079" t="str">
            <v>ELETRODUTO PVC FLEXIVEL CORRUGADO LARANJA 25MM</v>
          </cell>
          <cell r="C1079" t="str">
            <v>M</v>
          </cell>
          <cell r="D1079">
            <v>12.43</v>
          </cell>
        </row>
        <row r="1080">
          <cell r="A1080" t="str">
            <v>135198</v>
          </cell>
          <cell r="B1080" t="str">
            <v>ELETRODUTO PVC FLEXIVEL CORRUGADO LARANJA 25MM - MAT</v>
          </cell>
          <cell r="C1080" t="str">
            <v>M</v>
          </cell>
          <cell r="D1080">
            <v>3.65</v>
          </cell>
        </row>
        <row r="1081">
          <cell r="A1081" t="str">
            <v>135207</v>
          </cell>
          <cell r="B1081" t="str">
            <v>ELETRODUTO PVC FLEXIVEL CORRUGADO LARANJA 32MM</v>
          </cell>
          <cell r="C1081" t="str">
            <v>M</v>
          </cell>
          <cell r="D1081">
            <v>14.05</v>
          </cell>
        </row>
        <row r="1082">
          <cell r="A1082" t="str">
            <v>135204</v>
          </cell>
          <cell r="B1082" t="str">
            <v>ELETRODUTO PVC FLEXIVEL CORRUGADO LARANJA 32MM - MAT</v>
          </cell>
          <cell r="C1082" t="str">
            <v>M</v>
          </cell>
          <cell r="D1082">
            <v>5.28</v>
          </cell>
        </row>
        <row r="1083">
          <cell r="A1083" t="str">
            <v>134010</v>
          </cell>
          <cell r="B1083" t="str">
            <v>ELETRODUTO PVC ROSCAVEL 1 1/2" COM LUVA</v>
          </cell>
          <cell r="C1083" t="str">
            <v>M</v>
          </cell>
          <cell r="D1083">
            <v>36.71</v>
          </cell>
        </row>
        <row r="1084">
          <cell r="A1084" t="str">
            <v>134000</v>
          </cell>
          <cell r="B1084" t="str">
            <v>ELETRODUTO PVC ROSCAVEL 1 1/4" COM LUVA</v>
          </cell>
          <cell r="C1084" t="str">
            <v>M</v>
          </cell>
          <cell r="D1084">
            <v>32.67</v>
          </cell>
        </row>
        <row r="1085">
          <cell r="A1085" t="str">
            <v>135168</v>
          </cell>
          <cell r="B1085" t="str">
            <v>ELETRODUTO PVC ROSCAVEL 1 1/4" COM LUVA - MAT</v>
          </cell>
          <cell r="C1085" t="str">
            <v>M</v>
          </cell>
          <cell r="D1085">
            <v>15.09</v>
          </cell>
        </row>
        <row r="1086">
          <cell r="A1086" t="str">
            <v>133990</v>
          </cell>
          <cell r="B1086" t="str">
            <v>ELETRODUTO PVC ROSCAVEL 1" COM LUVA</v>
          </cell>
          <cell r="C1086" t="str">
            <v>M</v>
          </cell>
          <cell r="D1086">
            <v>21.94</v>
          </cell>
        </row>
        <row r="1087">
          <cell r="A1087" t="str">
            <v>135059</v>
          </cell>
          <cell r="B1087" t="str">
            <v>ELETRODUTO PVC ROSCAVEL 1" COM LUVA - MAT</v>
          </cell>
          <cell r="C1087" t="str">
            <v>M</v>
          </cell>
          <cell r="D1087">
            <v>10.23</v>
          </cell>
        </row>
        <row r="1088">
          <cell r="A1088" t="str">
            <v>133970</v>
          </cell>
          <cell r="B1088" t="str">
            <v>ELETRODUTO PVC ROSCAVEL 1/2" COM LUVA</v>
          </cell>
          <cell r="C1088" t="str">
            <v>M</v>
          </cell>
          <cell r="D1088">
            <v>15.8</v>
          </cell>
        </row>
        <row r="1089">
          <cell r="A1089" t="str">
            <v>134030</v>
          </cell>
          <cell r="B1089" t="str">
            <v>ELETRODUTO PVC ROSCAVEL 2 1/2" COM LUVA</v>
          </cell>
          <cell r="C1089" t="str">
            <v>M</v>
          </cell>
          <cell r="D1089">
            <v>71.64</v>
          </cell>
        </row>
        <row r="1090">
          <cell r="A1090" t="str">
            <v>134020</v>
          </cell>
          <cell r="B1090" t="str">
            <v>ELETRODUTO PVC ROSCAVEL 2" COM LUVA</v>
          </cell>
          <cell r="C1090" t="str">
            <v>M</v>
          </cell>
          <cell r="D1090">
            <v>49.03</v>
          </cell>
        </row>
        <row r="1091">
          <cell r="A1091" t="str">
            <v>133980</v>
          </cell>
          <cell r="B1091" t="str">
            <v>ELETRODUTO PVC ROSCAVEL 3/4" COM LUVA</v>
          </cell>
          <cell r="C1091" t="str">
            <v>M</v>
          </cell>
          <cell r="D1091">
            <v>17</v>
          </cell>
        </row>
        <row r="1092">
          <cell r="A1092" t="str">
            <v>135060</v>
          </cell>
          <cell r="B1092" t="str">
            <v>ELETRODUTO PVC ROSCAVEL 3/4" COM LUVA - MAT</v>
          </cell>
          <cell r="C1092" t="str">
            <v>M</v>
          </cell>
          <cell r="D1092">
            <v>7.04</v>
          </cell>
        </row>
        <row r="1093">
          <cell r="A1093" t="str">
            <v>004084</v>
          </cell>
          <cell r="B1093" t="str">
            <v>ELEVADOR DE CARGA E PESSOAS 1300KG ALT. 24.00M ( MONTAGEM E DESMONTAGEM) - LOCACAO</v>
          </cell>
          <cell r="C1093" t="str">
            <v>UNMES</v>
          </cell>
          <cell r="D1093">
            <v>9945</v>
          </cell>
        </row>
        <row r="1094">
          <cell r="A1094" t="str">
            <v>004081</v>
          </cell>
          <cell r="B1094" t="str">
            <v>ELEVADOR DE CARGA E PESSOAS 1300KG ALT. 45.00M ( MONTAGEM E DESMONTAGEM) - LOCACAO</v>
          </cell>
          <cell r="C1094" t="str">
            <v>UNMES</v>
          </cell>
          <cell r="D1094">
            <v>10413</v>
          </cell>
        </row>
        <row r="1095">
          <cell r="A1095" t="str">
            <v>004086</v>
          </cell>
          <cell r="B1095" t="str">
            <v>ELEVADOR PARA PASSAGEIROS, USO INTERNO COM CAPACIDADE 600 KG, 08 PASSAGEIROS PARA 08 PARADAS, PORTAS UNILATERAIS (V082A-01-02/V082B-01-02)</v>
          </cell>
          <cell r="C1095" t="str">
            <v>UN</v>
          </cell>
          <cell r="D1095">
            <v>357386.37</v>
          </cell>
        </row>
        <row r="1096">
          <cell r="A1096" t="str">
            <v>004094</v>
          </cell>
          <cell r="B1096" t="str">
            <v>ELEVADOR PARA PASSAGEIROS, USO INTERNO COM CAPACIDADE 600 KG, 08 PASSAGEIROS PARA 15 PARADAS, PORTAS UNILATERAIS</v>
          </cell>
          <cell r="C1096" t="str">
            <v>UN</v>
          </cell>
          <cell r="D1096">
            <v>465138.77</v>
          </cell>
        </row>
        <row r="1097">
          <cell r="A1097" t="str">
            <v>003040</v>
          </cell>
          <cell r="B1097" t="str">
            <v>EMBOCO 1:2:9 HORIZONTAL E=15MM</v>
          </cell>
          <cell r="C1097" t="str">
            <v>M2</v>
          </cell>
          <cell r="D1097">
            <v>48.1</v>
          </cell>
        </row>
        <row r="1098">
          <cell r="A1098" t="str">
            <v>003565</v>
          </cell>
          <cell r="B1098" t="str">
            <v>EMBOCO 1:2:9 HORIZONTAL E=8MM</v>
          </cell>
          <cell r="C1098" t="str">
            <v>M2</v>
          </cell>
          <cell r="D1098">
            <v>42.92</v>
          </cell>
        </row>
        <row r="1099">
          <cell r="A1099" t="str">
            <v>002979</v>
          </cell>
          <cell r="B1099" t="str">
            <v>EMBOCO 1:2:9 VERTICAL E=10MM</v>
          </cell>
          <cell r="C1099" t="str">
            <v>M2</v>
          </cell>
          <cell r="D1099">
            <v>39.1</v>
          </cell>
        </row>
        <row r="1100">
          <cell r="A1100" t="str">
            <v>002981</v>
          </cell>
          <cell r="B1100" t="str">
            <v>EMBOCO 1:2:9 VERTICAL E=15MM</v>
          </cell>
          <cell r="C1100" t="str">
            <v>M2</v>
          </cell>
          <cell r="D1100">
            <v>42.81</v>
          </cell>
        </row>
        <row r="1101">
          <cell r="A1101" t="str">
            <v>003399</v>
          </cell>
          <cell r="B1101" t="str">
            <v>EMBOCO 1:2:9 VERTICAL E=20MM</v>
          </cell>
          <cell r="C1101" t="str">
            <v>M2</v>
          </cell>
          <cell r="D1101">
            <v>46.53</v>
          </cell>
        </row>
        <row r="1102">
          <cell r="A1102" t="str">
            <v>003879</v>
          </cell>
          <cell r="B1102" t="str">
            <v xml:space="preserve">EMBOCO 1:2:9 VERTICAL E=25MM </v>
          </cell>
          <cell r="C1102" t="str">
            <v>M2</v>
          </cell>
          <cell r="D1102">
            <v>61.14</v>
          </cell>
        </row>
        <row r="1103">
          <cell r="A1103" t="str">
            <v>003915</v>
          </cell>
          <cell r="B1103" t="str">
            <v>EMBOCO 1:2:9 VERTICAL E=30MM</v>
          </cell>
          <cell r="C1103" t="str">
            <v>M2</v>
          </cell>
          <cell r="D1103">
            <v>61.1</v>
          </cell>
        </row>
        <row r="1104">
          <cell r="A1104" t="str">
            <v>002829</v>
          </cell>
          <cell r="B1104" t="str">
            <v>EMBOCO 1:2:9 VERTICAL E=8MM</v>
          </cell>
          <cell r="C1104" t="str">
            <v>M2</v>
          </cell>
          <cell r="D1104">
            <v>37.630000000000003</v>
          </cell>
        </row>
        <row r="1105">
          <cell r="A1105" t="str">
            <v>000470</v>
          </cell>
          <cell r="B1105" t="str">
            <v>EMBOCO 1:3 HORIZONTAL E=15MM</v>
          </cell>
          <cell r="C1105" t="str">
            <v>M2</v>
          </cell>
          <cell r="D1105">
            <v>49.09</v>
          </cell>
        </row>
        <row r="1106">
          <cell r="A1106" t="str">
            <v>000490</v>
          </cell>
          <cell r="B1106" t="str">
            <v>EMBOCO 1:3 HORIZONTAL E=15MM COM IMPERMEABILIZANTE</v>
          </cell>
          <cell r="C1106" t="str">
            <v>M2</v>
          </cell>
          <cell r="D1106">
            <v>51.36</v>
          </cell>
        </row>
        <row r="1107">
          <cell r="A1107" t="str">
            <v>000480</v>
          </cell>
          <cell r="B1107" t="str">
            <v>EMBOCO 1:3 HORIZONTAL E=20MM</v>
          </cell>
          <cell r="C1107" t="str">
            <v>M2</v>
          </cell>
          <cell r="D1107">
            <v>53.13</v>
          </cell>
        </row>
        <row r="1108">
          <cell r="A1108" t="str">
            <v>000500</v>
          </cell>
          <cell r="B1108" t="str">
            <v>EMBOCO 1:3 HORIZONTAL E=20MM COM IMPERMEABILIZANTE</v>
          </cell>
          <cell r="C1108" t="str">
            <v>M2</v>
          </cell>
          <cell r="D1108">
            <v>56.15</v>
          </cell>
        </row>
        <row r="1109">
          <cell r="A1109" t="str">
            <v>000550</v>
          </cell>
          <cell r="B1109" t="str">
            <v>EMBOCO 1:3 VERTICAL E=15MM</v>
          </cell>
          <cell r="C1109" t="str">
            <v>M2</v>
          </cell>
          <cell r="D1109">
            <v>43.8</v>
          </cell>
        </row>
        <row r="1110">
          <cell r="A1110" t="str">
            <v>000570</v>
          </cell>
          <cell r="B1110" t="str">
            <v>EMBOCO 1:3 VERTICAL E=15MM COM IMPERMEABILIZANTE</v>
          </cell>
          <cell r="C1110" t="str">
            <v>M2</v>
          </cell>
          <cell r="D1110">
            <v>46.07</v>
          </cell>
        </row>
        <row r="1111">
          <cell r="A1111" t="str">
            <v>000560</v>
          </cell>
          <cell r="B1111" t="str">
            <v>EMBOCO 1:3 VERTICAL E=20MM</v>
          </cell>
          <cell r="C1111" t="str">
            <v>M2</v>
          </cell>
          <cell r="D1111">
            <v>53.13</v>
          </cell>
        </row>
        <row r="1112">
          <cell r="A1112" t="str">
            <v>000580</v>
          </cell>
          <cell r="B1112" t="str">
            <v>EMBOCO 1:3 VERTICAL E=20MM COM IMPERMEABILIZANTE</v>
          </cell>
          <cell r="C1112" t="str">
            <v>M2</v>
          </cell>
          <cell r="D1112">
            <v>56.15</v>
          </cell>
        </row>
        <row r="1113">
          <cell r="A1113" t="str">
            <v>000530</v>
          </cell>
          <cell r="B1113" t="str">
            <v>EMBOCO PAULISTA 1:2:9 VERTICAL</v>
          </cell>
          <cell r="C1113" t="str">
            <v>M2</v>
          </cell>
          <cell r="D1113">
            <v>46.52</v>
          </cell>
        </row>
        <row r="1114">
          <cell r="A1114" t="str">
            <v>000540</v>
          </cell>
          <cell r="B1114" t="str">
            <v>EMBOCO PAULISTA 1:2:9 VERTICAL COM IMPERMEABILIZANTE</v>
          </cell>
          <cell r="C1114" t="str">
            <v>M2</v>
          </cell>
          <cell r="D1114">
            <v>49.54</v>
          </cell>
        </row>
        <row r="1115">
          <cell r="A1115" t="str">
            <v>003278</v>
          </cell>
          <cell r="B1115" t="str">
            <v>EMENDA COM ANEIS SOLDADOS PARA 15T</v>
          </cell>
          <cell r="C1115" t="str">
            <v>UN</v>
          </cell>
          <cell r="D1115">
            <v>42.27</v>
          </cell>
        </row>
        <row r="1116">
          <cell r="A1116" t="str">
            <v>002440</v>
          </cell>
          <cell r="B1116" t="str">
            <v>EMENDA COM ANEIS SOLDADOS PARA 20T</v>
          </cell>
          <cell r="C1116" t="str">
            <v>UN</v>
          </cell>
          <cell r="D1116">
            <v>42.27</v>
          </cell>
        </row>
        <row r="1117">
          <cell r="A1117" t="str">
            <v>002529</v>
          </cell>
          <cell r="B1117" t="str">
            <v>EMENDA COM ANEIS SOLDADOS PARA 30T</v>
          </cell>
          <cell r="C1117" t="str">
            <v>UN</v>
          </cell>
          <cell r="D1117">
            <v>44.72</v>
          </cell>
        </row>
        <row r="1118">
          <cell r="A1118" t="str">
            <v>003046</v>
          </cell>
          <cell r="B1118" t="str">
            <v>EMENDA COM ANEIS SOLDADOS PARA 40/45T</v>
          </cell>
          <cell r="C1118" t="str">
            <v>UN</v>
          </cell>
          <cell r="D1118">
            <v>55.29</v>
          </cell>
        </row>
        <row r="1119">
          <cell r="A1119" t="str">
            <v>135430</v>
          </cell>
          <cell r="B1119" t="str">
            <v>EMENDA PARA PERFILADOS</v>
          </cell>
          <cell r="C1119" t="str">
            <v>UN</v>
          </cell>
          <cell r="D1119">
            <v>8.11</v>
          </cell>
        </row>
        <row r="1120">
          <cell r="A1120" t="str">
            <v>000006</v>
          </cell>
          <cell r="B1120" t="str">
            <v>ENCANADOR</v>
          </cell>
          <cell r="C1120" t="str">
            <v>H</v>
          </cell>
          <cell r="D1120">
            <v>34.74</v>
          </cell>
        </row>
        <row r="1121">
          <cell r="A1121" t="str">
            <v>000015</v>
          </cell>
          <cell r="B1121" t="str">
            <v>ENCARREGADO</v>
          </cell>
          <cell r="C1121" t="str">
            <v>H</v>
          </cell>
          <cell r="D1121">
            <v>66.25</v>
          </cell>
        </row>
        <row r="1122">
          <cell r="A1122" t="str">
            <v>003137</v>
          </cell>
          <cell r="B1122" t="str">
            <v>ENCHIMENTO EM ENTULHO</v>
          </cell>
          <cell r="C1122" t="str">
            <v>M3</v>
          </cell>
          <cell r="D1122">
            <v>248.58</v>
          </cell>
        </row>
        <row r="1123">
          <cell r="A1123" t="str">
            <v>155927</v>
          </cell>
          <cell r="B1123" t="str">
            <v>ENGATE FLEXIVEL 1/2"</v>
          </cell>
          <cell r="C1123" t="str">
            <v>UN</v>
          </cell>
          <cell r="D1123">
            <v>76.47</v>
          </cell>
        </row>
        <row r="1124">
          <cell r="A1124" t="str">
            <v>300047</v>
          </cell>
          <cell r="B1124" t="str">
            <v>ENROCAMENTO DE PEDRA APARELHADA E ARGAMASSADA 1:3</v>
          </cell>
          <cell r="C1124" t="str">
            <v>M2</v>
          </cell>
          <cell r="D1124">
            <v>98.37</v>
          </cell>
        </row>
        <row r="1125">
          <cell r="A1125" t="str">
            <v>300046</v>
          </cell>
          <cell r="B1125" t="str">
            <v>ENROCAMENTO DE PEDRA APARELHADA SEM ARGAMASSA</v>
          </cell>
          <cell r="C1125" t="str">
            <v>M3</v>
          </cell>
          <cell r="D1125">
            <v>256.02999999999997</v>
          </cell>
        </row>
        <row r="1126">
          <cell r="A1126" t="str">
            <v>300049</v>
          </cell>
          <cell r="B1126" t="str">
            <v>ENROCAMENTO DE PEDRA JOGADA</v>
          </cell>
          <cell r="C1126" t="str">
            <v>M3</v>
          </cell>
          <cell r="D1126">
            <v>220.3</v>
          </cell>
        </row>
        <row r="1127">
          <cell r="A1127" t="str">
            <v>134917</v>
          </cell>
          <cell r="B1127" t="str">
            <v>ENVELOPE DE CONCRETO 300KG CIM/M3</v>
          </cell>
          <cell r="C1127" t="str">
            <v>M3</v>
          </cell>
          <cell r="D1127">
            <v>902.42</v>
          </cell>
        </row>
        <row r="1128">
          <cell r="A1128" t="str">
            <v>004052</v>
          </cell>
          <cell r="B1128" t="str">
            <v>ESCADA CARACOL METALICA DIAMETRO 2.0M PARA PE DIREITO DE 2.975M</v>
          </cell>
          <cell r="C1128" t="str">
            <v>UN</v>
          </cell>
          <cell r="D1128">
            <v>8647.7000000000007</v>
          </cell>
        </row>
        <row r="1129">
          <cell r="A1129" t="str">
            <v>002408</v>
          </cell>
          <cell r="B1129" t="str">
            <v>ESCADA DE MARINHEIRO CAIXA D'AGUA INFERIOR RI-20A (VG22B)</v>
          </cell>
          <cell r="C1129" t="str">
            <v>UN</v>
          </cell>
          <cell r="D1129">
            <v>326.73</v>
          </cell>
        </row>
        <row r="1130">
          <cell r="A1130" t="str">
            <v>002404</v>
          </cell>
          <cell r="B1130" t="str">
            <v>ESCADA DE MARINHEIRO COM PINTURA CAIXA D'AGUA SUPERIOR</v>
          </cell>
          <cell r="C1130" t="str">
            <v>UN</v>
          </cell>
          <cell r="D1130">
            <v>326.94</v>
          </cell>
        </row>
        <row r="1131">
          <cell r="A1131" t="str">
            <v>003160</v>
          </cell>
          <cell r="B1131" t="str">
            <v>ESCADA EXTERNA PADRAO COM 1 PATAMAR 1.60X1.20M E 1 LANCE L=1.60M</v>
          </cell>
          <cell r="C1131" t="str">
            <v>UN</v>
          </cell>
          <cell r="D1131">
            <v>3560.32</v>
          </cell>
        </row>
        <row r="1132">
          <cell r="A1132" t="str">
            <v>003161</v>
          </cell>
          <cell r="B1132" t="str">
            <v>ESCADA EXTERNA PADRAO COM 2 PATAMARES 1.60X1.20M E 2 LANCES L=1.60M</v>
          </cell>
          <cell r="C1132" t="str">
            <v>UN</v>
          </cell>
          <cell r="D1132">
            <v>7265.5</v>
          </cell>
        </row>
        <row r="1133">
          <cell r="A1133" t="str">
            <v>003220</v>
          </cell>
          <cell r="B1133" t="str">
            <v>ESCADA EXTERNA PADRAO DE CONCRETO APOIADA SOBRE TALUDE COM CORRIMAO FoGo D=2"</v>
          </cell>
          <cell r="C1133" t="str">
            <v>M2</v>
          </cell>
          <cell r="D1133">
            <v>438.45</v>
          </cell>
        </row>
        <row r="1134">
          <cell r="A1134" t="str">
            <v>003162</v>
          </cell>
          <cell r="B1134" t="str">
            <v>ESCADA EXTERNA PADRAO PATAMAR 1.60X1.20M</v>
          </cell>
          <cell r="C1134" t="str">
            <v>UN</v>
          </cell>
          <cell r="D1134">
            <v>561.1</v>
          </cell>
        </row>
        <row r="1135">
          <cell r="A1135" t="str">
            <v>003159</v>
          </cell>
          <cell r="B1135" t="str">
            <v>ESCADA EXTERNA PADRAO SEM PATAMAR COM 1 LANCE L=1.60M</v>
          </cell>
          <cell r="C1135" t="str">
            <v>UN</v>
          </cell>
          <cell r="D1135">
            <v>3058.06</v>
          </cell>
        </row>
        <row r="1136">
          <cell r="A1136" t="str">
            <v>300421</v>
          </cell>
          <cell r="B1136" t="str">
            <v>ESCADA HIDRAULICA PARA TUBO D=0.30M TALUDE 1:1</v>
          </cell>
          <cell r="C1136" t="str">
            <v>DGRAU</v>
          </cell>
          <cell r="D1136">
            <v>476.72</v>
          </cell>
        </row>
        <row r="1137">
          <cell r="A1137" t="str">
            <v>300422</v>
          </cell>
          <cell r="B1137" t="str">
            <v>ESCADA HIDRAULICA PARA TUBO D=0.30M TALUDE 1:1.5</v>
          </cell>
          <cell r="C1137" t="str">
            <v>DGRAU</v>
          </cell>
          <cell r="D1137">
            <v>598.92999999999995</v>
          </cell>
        </row>
        <row r="1138">
          <cell r="A1138" t="str">
            <v>300423</v>
          </cell>
          <cell r="B1138" t="str">
            <v>ESCADA HIDRAULICA PARA TUBO D=0.40M TALUDE 1:1</v>
          </cell>
          <cell r="C1138" t="str">
            <v>DGRAU</v>
          </cell>
          <cell r="D1138">
            <v>711.9</v>
          </cell>
        </row>
        <row r="1139">
          <cell r="A1139" t="str">
            <v>300424</v>
          </cell>
          <cell r="B1139" t="str">
            <v>ESCADA HIDRAULICA PARA TUBO D=0.40M TALUDE 1:1.5</v>
          </cell>
          <cell r="C1139" t="str">
            <v>DGRAU</v>
          </cell>
          <cell r="D1139">
            <v>908.39</v>
          </cell>
        </row>
        <row r="1140">
          <cell r="A1140" t="str">
            <v>300425</v>
          </cell>
          <cell r="B1140" t="str">
            <v>ESCADA HIDRAULICA PARA TUBO D=0.50M TALUDE 1:1</v>
          </cell>
          <cell r="C1140" t="str">
            <v>DGRAU</v>
          </cell>
          <cell r="D1140">
            <v>1003.92</v>
          </cell>
        </row>
        <row r="1141">
          <cell r="A1141" t="str">
            <v>300426</v>
          </cell>
          <cell r="B1141" t="str">
            <v>ESCADA HIDRAULICA PARA TUBO D=0.50M TALUDE 1:1.5</v>
          </cell>
          <cell r="C1141" t="str">
            <v>DGRAU</v>
          </cell>
          <cell r="D1141">
            <v>1297.68</v>
          </cell>
        </row>
        <row r="1142">
          <cell r="A1142" t="str">
            <v>300427</v>
          </cell>
          <cell r="B1142" t="str">
            <v>ESCADA HIDRAULICA PARA TUBO D=0.60M TALUDE 1:1</v>
          </cell>
          <cell r="C1142" t="str">
            <v>DGRAU</v>
          </cell>
          <cell r="D1142">
            <v>1327.56</v>
          </cell>
        </row>
        <row r="1143">
          <cell r="A1143" t="str">
            <v>300428</v>
          </cell>
          <cell r="B1143" t="str">
            <v>ESCADA HIDRAULICA PARA TUBO D=0.60M TALUDE 1:1.5</v>
          </cell>
          <cell r="C1143" t="str">
            <v>DGRAU</v>
          </cell>
          <cell r="D1143">
            <v>1775.93</v>
          </cell>
        </row>
        <row r="1144">
          <cell r="A1144" t="str">
            <v>300429</v>
          </cell>
          <cell r="B1144" t="str">
            <v>ESCADA HIDRAULICA PARA TUBO D=0.60M TALUDE 1:2</v>
          </cell>
          <cell r="C1144" t="str">
            <v>DGRAU</v>
          </cell>
          <cell r="D1144">
            <v>2209.36</v>
          </cell>
        </row>
        <row r="1145">
          <cell r="A1145" t="str">
            <v>300430</v>
          </cell>
          <cell r="B1145" t="str">
            <v>ESCADA HIDRAULICA PARA TUBO D=0.60M TALUDE 1:3</v>
          </cell>
          <cell r="C1145" t="str">
            <v>DGRAU</v>
          </cell>
          <cell r="D1145">
            <v>3076.21</v>
          </cell>
        </row>
        <row r="1146">
          <cell r="A1146" t="str">
            <v>300431</v>
          </cell>
          <cell r="B1146" t="str">
            <v>ESCADA HIDRAULICA PARA TUBO D=0.60M TALUDE 1:4</v>
          </cell>
          <cell r="C1146" t="str">
            <v>DGRAU</v>
          </cell>
          <cell r="D1146">
            <v>3943.06</v>
          </cell>
        </row>
        <row r="1147">
          <cell r="A1147" t="str">
            <v>300432</v>
          </cell>
          <cell r="B1147" t="str">
            <v>ESCADA HIDRAULICA PARA TUBO D=0.80M TALUDE 1:1</v>
          </cell>
          <cell r="C1147" t="str">
            <v>DGRAU</v>
          </cell>
          <cell r="D1147">
            <v>2190.08</v>
          </cell>
        </row>
        <row r="1148">
          <cell r="A1148" t="str">
            <v>300433</v>
          </cell>
          <cell r="B1148" t="str">
            <v>ESCADA HIDRAULICA PARA TUBO D=0.80M TALUDE 1:1.5</v>
          </cell>
          <cell r="C1148" t="str">
            <v>DGRAU</v>
          </cell>
          <cell r="D1148">
            <v>2952.02</v>
          </cell>
        </row>
        <row r="1149">
          <cell r="A1149" t="str">
            <v>300434</v>
          </cell>
          <cell r="B1149" t="str">
            <v>ESCADA HIDRAULICA PARA TUBO D=0.80M TALUDE 1:2</v>
          </cell>
          <cell r="C1149" t="str">
            <v>DGRAU</v>
          </cell>
          <cell r="D1149">
            <v>3682.18</v>
          </cell>
        </row>
        <row r="1150">
          <cell r="A1150" t="str">
            <v>300435</v>
          </cell>
          <cell r="B1150" t="str">
            <v>ESCADA HIDRAULICA PARA TUBO D=0.80M TALUDE 1:3</v>
          </cell>
          <cell r="C1150" t="str">
            <v>DGRAU</v>
          </cell>
          <cell r="D1150">
            <v>5205.8999999999996</v>
          </cell>
        </row>
        <row r="1151">
          <cell r="A1151" t="str">
            <v>300436</v>
          </cell>
          <cell r="B1151" t="str">
            <v>ESCADA HIDRAULICA PARA TUBO D=0.80M TALUDE 1:4</v>
          </cell>
          <cell r="C1151" t="str">
            <v>DGRAU</v>
          </cell>
          <cell r="D1151">
            <v>6696.53</v>
          </cell>
        </row>
        <row r="1152">
          <cell r="A1152" t="str">
            <v>300437</v>
          </cell>
          <cell r="B1152" t="str">
            <v>ESCADA HIDRAULICA PARA TUBO D=1.00M TALUDE 1:1</v>
          </cell>
          <cell r="C1152" t="str">
            <v>DGRAU</v>
          </cell>
          <cell r="D1152">
            <v>3290.67</v>
          </cell>
        </row>
        <row r="1153">
          <cell r="A1153" t="str">
            <v>300438</v>
          </cell>
          <cell r="B1153" t="str">
            <v>ESCADA HIDRAULICA PARA TUBO D=1.00M TALUDE 1:1.5</v>
          </cell>
          <cell r="C1153" t="str">
            <v>DGRAU</v>
          </cell>
          <cell r="D1153">
            <v>4485.67</v>
          </cell>
        </row>
        <row r="1154">
          <cell r="A1154" t="str">
            <v>300439</v>
          </cell>
          <cell r="B1154" t="str">
            <v>ESCADA HIDRAULICA PARA TUBO D=1.00M TALUDE 1:2</v>
          </cell>
          <cell r="C1154" t="str">
            <v>DGRAU</v>
          </cell>
          <cell r="D1154">
            <v>5642.11</v>
          </cell>
        </row>
        <row r="1155">
          <cell r="A1155" t="str">
            <v>300440</v>
          </cell>
          <cell r="B1155" t="str">
            <v>ESCADA HIDRAULICA PARA TUBO D=1.00M TALUDE 1:3</v>
          </cell>
          <cell r="C1155" t="str">
            <v>DGRAU</v>
          </cell>
          <cell r="D1155">
            <v>7993.43</v>
          </cell>
        </row>
        <row r="1156">
          <cell r="A1156" t="str">
            <v>300441</v>
          </cell>
          <cell r="B1156" t="str">
            <v>ESCADA HIDRAULICA PARA TUBO D=1.00M TALUDE 1:4</v>
          </cell>
          <cell r="C1156" t="str">
            <v>DGRAU</v>
          </cell>
          <cell r="D1156">
            <v>10306.17</v>
          </cell>
        </row>
        <row r="1157">
          <cell r="A1157" t="str">
            <v>300447</v>
          </cell>
          <cell r="B1157" t="str">
            <v>ESCADA HIDRAULICA PARA TUBO D=1.20M TALUDE 1:1</v>
          </cell>
          <cell r="C1157" t="str">
            <v>DGRAU</v>
          </cell>
          <cell r="D1157">
            <v>5910.5</v>
          </cell>
        </row>
        <row r="1158">
          <cell r="A1158" t="str">
            <v>300448</v>
          </cell>
          <cell r="B1158" t="str">
            <v>ESCADA HIDRAULICA PARA TUBO D=1.20M TALUDE 1:1.5</v>
          </cell>
          <cell r="C1158" t="str">
            <v>DGRAU</v>
          </cell>
          <cell r="D1158">
            <v>8132.38</v>
          </cell>
        </row>
        <row r="1159">
          <cell r="A1159" t="str">
            <v>300449</v>
          </cell>
          <cell r="B1159" t="str">
            <v>ESCADA HIDRAULICA PARA TUBO D=1.20M TALUDE 1:2</v>
          </cell>
          <cell r="C1159" t="str">
            <v>DGRAU</v>
          </cell>
          <cell r="D1159">
            <v>10347.68</v>
          </cell>
        </row>
        <row r="1160">
          <cell r="A1160" t="str">
            <v>300450</v>
          </cell>
          <cell r="B1160" t="str">
            <v>ESCADA HIDRAULICA PARA TUBO D=1.20M TALUDE 1:3</v>
          </cell>
          <cell r="C1160" t="str">
            <v>DGRAU</v>
          </cell>
          <cell r="D1160">
            <v>14698.03</v>
          </cell>
        </row>
        <row r="1161">
          <cell r="A1161" t="str">
            <v>300451</v>
          </cell>
          <cell r="B1161" t="str">
            <v>ESCADA HIDRAULICA PARA TUBO D=1.20M TALUDE 1:4</v>
          </cell>
          <cell r="C1161" t="str">
            <v>DGRAU</v>
          </cell>
          <cell r="D1161">
            <v>19126.52</v>
          </cell>
        </row>
        <row r="1162">
          <cell r="A1162" t="str">
            <v>300442</v>
          </cell>
          <cell r="B1162" t="str">
            <v>ESCADA HIDRAULICA PARA TUBO D=1.50M TALUDE 1:1</v>
          </cell>
          <cell r="C1162" t="str">
            <v>DGRAU</v>
          </cell>
          <cell r="D1162">
            <v>9243.2800000000007</v>
          </cell>
        </row>
        <row r="1163">
          <cell r="A1163" t="str">
            <v>300443</v>
          </cell>
          <cell r="B1163" t="str">
            <v>ESCADA HIDRAULICA PARA TUBO D=1.50M TALUDE 1:1.5</v>
          </cell>
          <cell r="C1163" t="str">
            <v>DGRAU</v>
          </cell>
          <cell r="D1163">
            <v>12654.3</v>
          </cell>
        </row>
        <row r="1164">
          <cell r="A1164" t="str">
            <v>300444</v>
          </cell>
          <cell r="B1164" t="str">
            <v>ESCADA HIDRAULICA PARA TUBO D=1.50M TALUDE 1:2</v>
          </cell>
          <cell r="C1164" t="str">
            <v>DGRAU</v>
          </cell>
          <cell r="D1164">
            <v>16064.49</v>
          </cell>
        </row>
        <row r="1165">
          <cell r="A1165" t="str">
            <v>300445</v>
          </cell>
          <cell r="B1165" t="str">
            <v>ESCADA HIDRAULICA PARA TUBO D=1.50M TALUDE 1:3</v>
          </cell>
          <cell r="C1165" t="str">
            <v>DGRAU</v>
          </cell>
          <cell r="D1165">
            <v>22851.42</v>
          </cell>
        </row>
        <row r="1166">
          <cell r="A1166" t="str">
            <v>300446</v>
          </cell>
          <cell r="B1166" t="str">
            <v>ESCADA HIDRAULICA PARA TUBO D=1.50M TALUDE 1:4</v>
          </cell>
          <cell r="C1166" t="str">
            <v>DGRAU</v>
          </cell>
          <cell r="D1166">
            <v>29707.21</v>
          </cell>
        </row>
        <row r="1167">
          <cell r="A1167" t="str">
            <v>002411</v>
          </cell>
          <cell r="B1167" t="str">
            <v>ESCADA MARINHEIRO CAIXA D'AGUA INFERIOR RI-18A (VI22B)</v>
          </cell>
          <cell r="C1167" t="str">
            <v>UN</v>
          </cell>
          <cell r="D1167">
            <v>254.01</v>
          </cell>
        </row>
        <row r="1168">
          <cell r="A1168" t="str">
            <v>003701</v>
          </cell>
          <cell r="B1168" t="str">
            <v>ESCADA MARINHEIRO COM GUARDA CORPO COM PINTURA</v>
          </cell>
          <cell r="C1168" t="str">
            <v>M</v>
          </cell>
          <cell r="D1168">
            <v>1501.26</v>
          </cell>
        </row>
        <row r="1169">
          <cell r="A1169" t="str">
            <v>002825</v>
          </cell>
          <cell r="B1169" t="str">
            <v>ESCADA MARINHEIRO TIPO BELICHE</v>
          </cell>
          <cell r="C1169" t="str">
            <v>M</v>
          </cell>
          <cell r="D1169">
            <v>1218.73</v>
          </cell>
        </row>
        <row r="1170">
          <cell r="A1170" t="str">
            <v>000050</v>
          </cell>
          <cell r="B1170" t="str">
            <v>ESCAVACAO MANUAL A CEU ABERTO ATE 2M</v>
          </cell>
          <cell r="C1170" t="str">
            <v>M3</v>
          </cell>
          <cell r="D1170">
            <v>69.790000000000006</v>
          </cell>
        </row>
        <row r="1171">
          <cell r="A1171" t="str">
            <v>002826</v>
          </cell>
          <cell r="B1171" t="str">
            <v>ESCAVACAO MANUAL ALEM DE 2.00M</v>
          </cell>
          <cell r="C1171" t="str">
            <v>M3</v>
          </cell>
          <cell r="D1171">
            <v>92.43</v>
          </cell>
        </row>
        <row r="1172">
          <cell r="A1172" t="str">
            <v>300479</v>
          </cell>
          <cell r="B1172" t="str">
            <v>ESCAVACAO MANUAL DE POCO ATE 2.00M SOLO NORMAL</v>
          </cell>
          <cell r="C1172" t="str">
            <v>M3</v>
          </cell>
          <cell r="D1172">
            <v>119.77</v>
          </cell>
        </row>
        <row r="1173">
          <cell r="A1173" t="str">
            <v>300480</v>
          </cell>
          <cell r="B1173" t="str">
            <v>ESCAVACAO MANUAL DE POCO DE 2.00 A 4.00M SOLO NORMAL</v>
          </cell>
          <cell r="C1173" t="str">
            <v>M3</v>
          </cell>
          <cell r="D1173">
            <v>143.59</v>
          </cell>
        </row>
        <row r="1174">
          <cell r="A1174" t="str">
            <v>003895</v>
          </cell>
          <cell r="B1174" t="str">
            <v>ESCAVACAO MANUAL DE VALAS (SINAPI 93358)</v>
          </cell>
          <cell r="C1174" t="str">
            <v>M3</v>
          </cell>
          <cell r="D1174">
            <v>94.23</v>
          </cell>
        </row>
        <row r="1175">
          <cell r="A1175" t="str">
            <v>000040</v>
          </cell>
          <cell r="B1175" t="str">
            <v>ESCAVACAO MANUAL EM VALA ATE 2M</v>
          </cell>
          <cell r="C1175" t="str">
            <v>M3</v>
          </cell>
          <cell r="D1175">
            <v>77.42</v>
          </cell>
        </row>
        <row r="1176">
          <cell r="A1176" t="str">
            <v>300140</v>
          </cell>
          <cell r="B1176" t="str">
            <v>ESCAVACAO MECANICA DE VALA</v>
          </cell>
          <cell r="C1176" t="str">
            <v>M3</v>
          </cell>
          <cell r="D1176">
            <v>10.32</v>
          </cell>
        </row>
        <row r="1177">
          <cell r="A1177" t="str">
            <v>300001</v>
          </cell>
          <cell r="B1177" t="str">
            <v>ESCORAMENTO DE VALA TIPO CONTINUO</v>
          </cell>
          <cell r="C1177" t="str">
            <v>M2</v>
          </cell>
          <cell r="D1177">
            <v>82.78</v>
          </cell>
        </row>
        <row r="1178">
          <cell r="A1178" t="str">
            <v>300002</v>
          </cell>
          <cell r="B1178" t="str">
            <v>ESCORAMENTO DE VALA TIPO DESCONTINUO</v>
          </cell>
          <cell r="C1178" t="str">
            <v>M2</v>
          </cell>
          <cell r="D1178">
            <v>54.88</v>
          </cell>
        </row>
        <row r="1179">
          <cell r="A1179" t="str">
            <v>300003</v>
          </cell>
          <cell r="B1179" t="str">
            <v>ESCORAMENTO DE VALA TIPO PONTALETEAMENTO</v>
          </cell>
          <cell r="C1179" t="str">
            <v>M2</v>
          </cell>
          <cell r="D1179">
            <v>14.91</v>
          </cell>
        </row>
        <row r="1180">
          <cell r="A1180" t="str">
            <v>300520</v>
          </cell>
          <cell r="B1180" t="str">
            <v>ESCORAMENTO METALICO MADEIRA COM 1 QUADRO</v>
          </cell>
          <cell r="C1180" t="str">
            <v>M2</v>
          </cell>
          <cell r="D1180">
            <v>311.70999999999998</v>
          </cell>
        </row>
        <row r="1181">
          <cell r="A1181" t="str">
            <v>300497</v>
          </cell>
          <cell r="B1181" t="str">
            <v>ESCORAMENTO METALICO MADEIRA COM 2 QUADROS</v>
          </cell>
          <cell r="C1181" t="str">
            <v>M2</v>
          </cell>
          <cell r="D1181">
            <v>328.56</v>
          </cell>
        </row>
        <row r="1182">
          <cell r="A1182" t="str">
            <v>300729</v>
          </cell>
          <cell r="B1182" t="str">
            <v>ESGOTAMENTO D'AGUA COM BOMBA IMERSAO 2.7KW</v>
          </cell>
          <cell r="C1182" t="str">
            <v>M3</v>
          </cell>
          <cell r="D1182">
            <v>0.59</v>
          </cell>
        </row>
        <row r="1183">
          <cell r="A1183" t="str">
            <v>155477</v>
          </cell>
          <cell r="B1183" t="str">
            <v>ESGUICHO DE LATAO 1 1/2X1/2" - MAT</v>
          </cell>
          <cell r="C1183" t="str">
            <v>UN</v>
          </cell>
          <cell r="D1183">
            <v>87.75</v>
          </cell>
        </row>
        <row r="1184">
          <cell r="A1184" t="str">
            <v>134916</v>
          </cell>
          <cell r="B1184" t="str">
            <v>ESPELHO 4X2" CEGO</v>
          </cell>
          <cell r="C1184" t="str">
            <v>UN</v>
          </cell>
          <cell r="D1184">
            <v>7.97</v>
          </cell>
        </row>
        <row r="1185">
          <cell r="A1185" t="str">
            <v>130740</v>
          </cell>
          <cell r="B1185" t="str">
            <v>ESPELHO 4X2" PARA CHUVEIRO</v>
          </cell>
          <cell r="C1185" t="str">
            <v>UN</v>
          </cell>
          <cell r="D1185">
            <v>8.66</v>
          </cell>
        </row>
        <row r="1186">
          <cell r="A1186" t="str">
            <v>134972</v>
          </cell>
          <cell r="B1186" t="str">
            <v>ESPELHO 4X4" CEGO</v>
          </cell>
          <cell r="C1186" t="str">
            <v>UN</v>
          </cell>
          <cell r="D1186">
            <v>15.81</v>
          </cell>
        </row>
        <row r="1187">
          <cell r="A1187" t="str">
            <v>134955</v>
          </cell>
          <cell r="B1187" t="str">
            <v>ESPELHO 4X4" COM FURO</v>
          </cell>
          <cell r="C1187" t="str">
            <v>UN</v>
          </cell>
          <cell r="D1187">
            <v>11.12</v>
          </cell>
        </row>
        <row r="1188">
          <cell r="A1188" t="str">
            <v>155955</v>
          </cell>
          <cell r="B1188" t="str">
            <v>ESQUADRO PVC EXTERNO 125MM - AQUAPLUV - AP</v>
          </cell>
          <cell r="C1188" t="str">
            <v>UN</v>
          </cell>
          <cell r="D1188">
            <v>96.01</v>
          </cell>
        </row>
        <row r="1189">
          <cell r="A1189" t="str">
            <v>002746</v>
          </cell>
          <cell r="B1189" t="str">
            <v>ESTACA ESC MEC D=25CM FCK=15MPa USINADO SEM ARMACAO</v>
          </cell>
          <cell r="C1189" t="str">
            <v>M</v>
          </cell>
          <cell r="D1189">
            <v>57.21</v>
          </cell>
        </row>
        <row r="1190">
          <cell r="A1190" t="str">
            <v>003875</v>
          </cell>
          <cell r="B1190" t="str">
            <v>ESTACA ESC MEC D=25CM FCK=20MPa USINADO SEM ARMACAO</v>
          </cell>
          <cell r="C1190" t="str">
            <v>M</v>
          </cell>
          <cell r="D1190">
            <v>58.46</v>
          </cell>
        </row>
        <row r="1191">
          <cell r="A1191" t="str">
            <v>002747</v>
          </cell>
          <cell r="B1191" t="str">
            <v>ESTACA ESC MEC D=30CM FCK=15MPa USINADO SEM ARMACAO</v>
          </cell>
          <cell r="C1191" t="str">
            <v>M</v>
          </cell>
          <cell r="D1191">
            <v>72.81</v>
          </cell>
        </row>
        <row r="1192">
          <cell r="A1192" t="str">
            <v>003876</v>
          </cell>
          <cell r="B1192" t="str">
            <v>ESTACA ESC MEC D=30CM FCK=20MPa USINADO SEM ARMACAO</v>
          </cell>
          <cell r="C1192" t="str">
            <v>M</v>
          </cell>
          <cell r="D1192">
            <v>74.53</v>
          </cell>
        </row>
        <row r="1193">
          <cell r="A1193" t="str">
            <v>002748</v>
          </cell>
          <cell r="B1193" t="str">
            <v>ESTACA ESC MEC D=35CM FCK=15MPa USINADO SEM ARMACAO</v>
          </cell>
          <cell r="C1193" t="str">
            <v>M</v>
          </cell>
          <cell r="D1193">
            <v>98.58</v>
          </cell>
        </row>
        <row r="1194">
          <cell r="A1194" t="str">
            <v>004024</v>
          </cell>
          <cell r="B1194" t="str">
            <v>ESTACA ESCAVADA CORTE E PREPARO DE CABECA</v>
          </cell>
          <cell r="C1194" t="str">
            <v>UN</v>
          </cell>
          <cell r="D1194">
            <v>66.81</v>
          </cell>
        </row>
        <row r="1195">
          <cell r="A1195" t="str">
            <v>003744</v>
          </cell>
          <cell r="B1195" t="str">
            <v>ESTACA HELICE CONTINUA-CORTE E PREPARO DE CABECA</v>
          </cell>
          <cell r="C1195" t="str">
            <v>UN</v>
          </cell>
          <cell r="D1195">
            <v>66.81</v>
          </cell>
        </row>
        <row r="1196">
          <cell r="A1196" t="str">
            <v>003228</v>
          </cell>
          <cell r="B1196" t="str">
            <v>ESTACA PRE-MOLDADA CORTE E PREPARO DE CABECA</v>
          </cell>
          <cell r="C1196" t="str">
            <v>UN</v>
          </cell>
          <cell r="D1196">
            <v>66.81</v>
          </cell>
        </row>
        <row r="1197">
          <cell r="A1197" t="str">
            <v>003277</v>
          </cell>
          <cell r="B1197" t="str">
            <v>ESTACA PRE-MOLDADA DE CONCRETO 15T</v>
          </cell>
          <cell r="C1197" t="str">
            <v>M</v>
          </cell>
          <cell r="D1197">
            <v>142.22999999999999</v>
          </cell>
        </row>
        <row r="1198">
          <cell r="A1198" t="str">
            <v>004107</v>
          </cell>
          <cell r="B1198" t="str">
            <v>ESTACA PRE-MOLDADA DE CONCRETO PROTENDIDO 20T</v>
          </cell>
          <cell r="C1198" t="str">
            <v>M</v>
          </cell>
          <cell r="D1198">
            <v>183.21</v>
          </cell>
        </row>
        <row r="1199">
          <cell r="A1199" t="str">
            <v>004108</v>
          </cell>
          <cell r="B1199" t="str">
            <v>ESTACA PRE-MOLDADA DE CONCRETO PROTENDIDO 30T</v>
          </cell>
          <cell r="C1199" t="str">
            <v>M</v>
          </cell>
          <cell r="D1199">
            <v>194.35</v>
          </cell>
        </row>
        <row r="1200">
          <cell r="A1200" t="str">
            <v>004109</v>
          </cell>
          <cell r="B1200" t="str">
            <v>ESTACA PRE-MOLDADA DE CONCRETO PROTENDIDO 40T</v>
          </cell>
          <cell r="C1200" t="str">
            <v>M</v>
          </cell>
          <cell r="D1200">
            <v>227.58</v>
          </cell>
        </row>
        <row r="1201">
          <cell r="A1201" t="str">
            <v>003947</v>
          </cell>
          <cell r="B1201" t="str">
            <v>ESTACA RAIZ-CORTE E PREPARO DE CABECA</v>
          </cell>
          <cell r="C1201" t="str">
            <v>UN</v>
          </cell>
          <cell r="D1201">
            <v>66.81</v>
          </cell>
        </row>
        <row r="1202">
          <cell r="A1202" t="str">
            <v>002745</v>
          </cell>
          <cell r="B1202" t="str">
            <v>ESTACA STRAUSS D=32CM 30T FCK=13.5MPa COM ARMACAO D=10MM</v>
          </cell>
          <cell r="C1202" t="str">
            <v>M</v>
          </cell>
          <cell r="D1202">
            <v>104.9</v>
          </cell>
        </row>
        <row r="1203">
          <cell r="A1203" t="str">
            <v>002813</v>
          </cell>
          <cell r="B1203" t="str">
            <v>ESTACA STRAUSS D=32CM 30T FCK=13.5MPa SEM ARMACAO</v>
          </cell>
          <cell r="C1203" t="str">
            <v>M</v>
          </cell>
          <cell r="D1203">
            <v>100.81</v>
          </cell>
        </row>
        <row r="1204">
          <cell r="A1204" t="str">
            <v>003830</v>
          </cell>
          <cell r="B1204" t="str">
            <v>ESTACA STRAUSS D=32CM 30T FCK=20MPa SEM ARMACAO</v>
          </cell>
          <cell r="C1204" t="str">
            <v>M</v>
          </cell>
          <cell r="D1204">
            <v>101.67</v>
          </cell>
        </row>
        <row r="1205">
          <cell r="A1205" t="str">
            <v>002898</v>
          </cell>
          <cell r="B1205" t="str">
            <v>ESTACA STRAUSS D=38CM 40T FCK=13.5MPa COM ARMACAO D=12.5MM</v>
          </cell>
          <cell r="C1205" t="str">
            <v>M</v>
          </cell>
          <cell r="D1205">
            <v>131.38999999999999</v>
          </cell>
        </row>
        <row r="1206">
          <cell r="A1206" t="str">
            <v>002899</v>
          </cell>
          <cell r="B1206" t="str">
            <v>ESTACA STRAUSS D=38CM 40T FCK=13.5MPa SEM ARMACAO</v>
          </cell>
          <cell r="C1206" t="str">
            <v>M</v>
          </cell>
          <cell r="D1206">
            <v>124.28</v>
          </cell>
        </row>
        <row r="1207">
          <cell r="A1207" t="str">
            <v>134523</v>
          </cell>
          <cell r="B1207" t="str">
            <v>ESTICADOR DE FoGo 1/4" PARA CABO DE ACO (GT-P18) - MAT</v>
          </cell>
          <cell r="C1207" t="str">
            <v>UN</v>
          </cell>
          <cell r="D1207">
            <v>5.72</v>
          </cell>
        </row>
        <row r="1208">
          <cell r="A1208" t="str">
            <v>004002</v>
          </cell>
          <cell r="B1208" t="str">
            <v xml:space="preserve">ESTRUTURA DE ACO ASTM A570 COM PINTURA EPOXI PARA TELHADO-INCLUSIVE TESTEIRA, TABEIRA E MONTAGEM (CAC1F-03)_x000D_
</v>
          </cell>
          <cell r="C1208" t="str">
            <v>KG</v>
          </cell>
          <cell r="D1208">
            <v>29.27</v>
          </cell>
        </row>
        <row r="1209">
          <cell r="A1209" t="str">
            <v>003873</v>
          </cell>
          <cell r="B1209" t="str">
            <v>ESTRUTURA DE ACO GALVANIZADO COM REVESTIMENTO Z275 PARA TELHADO-INCLUSIVE TESTEIRA, TABEIRA E MONTAGEM</v>
          </cell>
          <cell r="C1209" t="str">
            <v>M2</v>
          </cell>
          <cell r="D1209">
            <v>115.95</v>
          </cell>
        </row>
        <row r="1210">
          <cell r="A1210" t="str">
            <v>004001</v>
          </cell>
          <cell r="B1210" t="str">
            <v>ESTRUTURA DE ACO GALVANIZADO COM REVESTIMENTO Z275 PARA TELHADO-INCLUSIVE TESTEIRA, TABEIRA E MONTAGEM (TG11B-01)</v>
          </cell>
          <cell r="C1210" t="str">
            <v>M2</v>
          </cell>
          <cell r="D1210">
            <v>118.02</v>
          </cell>
        </row>
        <row r="1211">
          <cell r="A1211" t="str">
            <v>134666</v>
          </cell>
          <cell r="B1211" t="str">
            <v>ETIQUETA PARA IDENTIFICACAO DO CONSUMIDOR</v>
          </cell>
          <cell r="C1211" t="str">
            <v>UN</v>
          </cell>
          <cell r="D1211">
            <v>1.59</v>
          </cell>
        </row>
        <row r="1212">
          <cell r="A1212" t="str">
            <v>155240</v>
          </cell>
          <cell r="B1212" t="str">
            <v>EXTINTOR AGUA PRESSURIZADA 10L COM SUPORTE E PLACA INDICATIVA</v>
          </cell>
          <cell r="C1212" t="str">
            <v>UN</v>
          </cell>
          <cell r="D1212">
            <v>277.91000000000003</v>
          </cell>
        </row>
        <row r="1213">
          <cell r="A1213" t="str">
            <v>155950</v>
          </cell>
          <cell r="B1213" t="str">
            <v>EXTINTOR CLASSE K (ACETATO DE POTASSIO) 6KG</v>
          </cell>
          <cell r="C1213" t="str">
            <v>UN</v>
          </cell>
          <cell r="D1213">
            <v>3660.95</v>
          </cell>
        </row>
        <row r="1214">
          <cell r="A1214" t="str">
            <v>155417</v>
          </cell>
          <cell r="B1214" t="str">
            <v>EXTINTOR GAS CARBONICO 4KG COM SUPORTE E PLACA INDICATIVA</v>
          </cell>
          <cell r="C1214" t="str">
            <v>UN</v>
          </cell>
          <cell r="D1214">
            <v>910.12</v>
          </cell>
        </row>
        <row r="1215">
          <cell r="A1215" t="str">
            <v>155433</v>
          </cell>
          <cell r="B1215" t="str">
            <v>EXTINTOR GAS CARBONICO 6KG COM SUPORTE E PLACA INDICATIVA</v>
          </cell>
          <cell r="C1215" t="str">
            <v>UN</v>
          </cell>
          <cell r="D1215">
            <v>825.7</v>
          </cell>
        </row>
        <row r="1216">
          <cell r="A1216" t="str">
            <v>155230</v>
          </cell>
          <cell r="B1216" t="str">
            <v>EXTINTOR PO QUIMICO 4KG COM SUPORTE E PLACA INDICATIVA</v>
          </cell>
          <cell r="C1216" t="str">
            <v>UN</v>
          </cell>
          <cell r="D1216">
            <v>302.54000000000002</v>
          </cell>
        </row>
        <row r="1217">
          <cell r="A1217" t="str">
            <v>155971</v>
          </cell>
          <cell r="B1217" t="str">
            <v>EXTREMIDADE PVC COM ROSCA EM LATAO COM ANEL VEDACAO PARA HIDROMETRO D=3/4" - AF</v>
          </cell>
          <cell r="C1217" t="str">
            <v>UN</v>
          </cell>
          <cell r="D1217">
            <v>42.99</v>
          </cell>
        </row>
        <row r="1218">
          <cell r="A1218" t="str">
            <v>002687</v>
          </cell>
          <cell r="B1218" t="str">
            <v>FECHADURA GORGES PARA PORTA INTERNA</v>
          </cell>
          <cell r="C1218" t="str">
            <v>UN</v>
          </cell>
          <cell r="D1218">
            <v>239.25</v>
          </cell>
        </row>
        <row r="1219">
          <cell r="A1219" t="str">
            <v>001310</v>
          </cell>
          <cell r="B1219" t="str">
            <v>FECHADURA GORGES PARA PORTA INTERNA COM DOBRADICAS</v>
          </cell>
          <cell r="C1219" t="str">
            <v>UN</v>
          </cell>
          <cell r="D1219">
            <v>344.55</v>
          </cell>
        </row>
        <row r="1220">
          <cell r="A1220" t="str">
            <v>002685</v>
          </cell>
          <cell r="B1220" t="str">
            <v>FECHADURA PARA BANHEIRO</v>
          </cell>
          <cell r="C1220" t="str">
            <v>UN</v>
          </cell>
          <cell r="D1220">
            <v>233.52</v>
          </cell>
        </row>
        <row r="1221">
          <cell r="A1221" t="str">
            <v>001300</v>
          </cell>
          <cell r="B1221" t="str">
            <v>FECHADURA PARA BANHEIRO COM DOBRADICAS</v>
          </cell>
          <cell r="C1221" t="str">
            <v>UN</v>
          </cell>
          <cell r="D1221">
            <v>338.82</v>
          </cell>
        </row>
        <row r="1222">
          <cell r="A1222" t="str">
            <v>003956</v>
          </cell>
          <cell r="B1222" t="str">
            <v>FECHADURA TIPO BICO DE PAPAGAIO PARA PORTA DO BANHEIRO</v>
          </cell>
          <cell r="C1222" t="str">
            <v>UN</v>
          </cell>
          <cell r="D1222">
            <v>224.16</v>
          </cell>
        </row>
        <row r="1223">
          <cell r="A1223" t="str">
            <v>003764</v>
          </cell>
          <cell r="B1223" t="str">
            <v>FECHADURA TIPO BICO DE PAPAGAIO PARA PORTA EXTERNA</v>
          </cell>
          <cell r="C1223" t="str">
            <v>UN</v>
          </cell>
          <cell r="D1223">
            <v>224.16</v>
          </cell>
        </row>
        <row r="1224">
          <cell r="A1224" t="str">
            <v>002684</v>
          </cell>
          <cell r="B1224" t="str">
            <v>FECHADURA TIPO CILINDRICA PARA PORTA EXTERNA</v>
          </cell>
          <cell r="C1224" t="str">
            <v>UN</v>
          </cell>
          <cell r="D1224">
            <v>233.52</v>
          </cell>
        </row>
        <row r="1225">
          <cell r="A1225" t="str">
            <v>001290</v>
          </cell>
          <cell r="B1225" t="str">
            <v>FECHADURA TIPO CILINDRICA PARA PORTA EXTERNA COM DOBRADICAS</v>
          </cell>
          <cell r="C1225" t="str">
            <v>UN</v>
          </cell>
          <cell r="D1225">
            <v>338.82</v>
          </cell>
        </row>
        <row r="1226">
          <cell r="A1226" t="str">
            <v>003077</v>
          </cell>
          <cell r="B1226" t="str">
            <v>FECHAMENTO-ALAMBRADO COM TELA GALVANIZADA E MOURAO H=2.30M (PADRAO CDHU FP01A-OPCAO 1)</v>
          </cell>
          <cell r="C1226" t="str">
            <v>M</v>
          </cell>
          <cell r="D1226">
            <v>303.98</v>
          </cell>
        </row>
        <row r="1227">
          <cell r="A1227" t="str">
            <v>003052</v>
          </cell>
          <cell r="B1227" t="str">
            <v>FECHAMENTO-ALAMBRADO COM TELA GALVANIZADA E MOURAO H=2.30M (PADRAO CDHU-FP01-C)</v>
          </cell>
          <cell r="C1227" t="str">
            <v>M</v>
          </cell>
          <cell r="D1227">
            <v>326.99</v>
          </cell>
        </row>
        <row r="1228">
          <cell r="A1228" t="str">
            <v>003203</v>
          </cell>
          <cell r="B1228" t="str">
            <v>FECHAMENTO-ALAMBRADO COM TELA GALVANIZADA E MOURAO H=2.30M (PADRAO CDHU-FP01E)</v>
          </cell>
          <cell r="C1228" t="str">
            <v>M</v>
          </cell>
          <cell r="D1228">
            <v>412.64</v>
          </cell>
        </row>
        <row r="1229">
          <cell r="A1229" t="str">
            <v>003053</v>
          </cell>
          <cell r="B1229" t="str">
            <v>FECHAMENTO-ALAMBRADO MOD.2.50M COM TELA GALVANIZADA E MOURAO H=2.30M (PADRAO CDHU-FP01D)</v>
          </cell>
          <cell r="C1229" t="str">
            <v>M</v>
          </cell>
          <cell r="D1229">
            <v>445.75</v>
          </cell>
        </row>
        <row r="1230">
          <cell r="A1230" t="str">
            <v>300333</v>
          </cell>
          <cell r="B1230" t="str">
            <v>FECHAMENTO-CERCA  5 FIOS COM ARAME FARPADO E MOUROES EUCALIPTOS A CADA 2.50M H=2.20M</v>
          </cell>
          <cell r="C1230" t="str">
            <v>M</v>
          </cell>
          <cell r="D1230">
            <v>92.36</v>
          </cell>
        </row>
        <row r="1231">
          <cell r="A1231" t="str">
            <v>003075</v>
          </cell>
          <cell r="B1231" t="str">
            <v>FECHAMENTO-CERCA  8 FIOS COM ARAME GALVANIZADO E  MOUROES DE CONCRETO CADA 2.50M H=2.00M</v>
          </cell>
          <cell r="C1231" t="str">
            <v>M</v>
          </cell>
          <cell r="D1231">
            <v>97.64</v>
          </cell>
        </row>
        <row r="1232">
          <cell r="A1232" t="str">
            <v>003078</v>
          </cell>
          <cell r="B1232" t="str">
            <v>FECHAMENTO-CERCA 16 FIOS COM ARAME GALVANIZADA E MOURAO H=2.30M (PADRAO CDHU FP01A-OPCAO 2)</v>
          </cell>
          <cell r="C1232" t="str">
            <v>M</v>
          </cell>
          <cell r="D1232">
            <v>251.55</v>
          </cell>
        </row>
        <row r="1233">
          <cell r="A1233" t="str">
            <v>003384</v>
          </cell>
          <cell r="B1233" t="str">
            <v>FECHAMENTO-MURO DE ALVENARIA SOBRE MURO DE ARRIMO E=9CM</v>
          </cell>
          <cell r="C1233" t="str">
            <v>M2</v>
          </cell>
          <cell r="D1233">
            <v>145.78</v>
          </cell>
        </row>
        <row r="1234">
          <cell r="A1234" t="str">
            <v>003621</v>
          </cell>
          <cell r="B1234" t="str">
            <v>FECHAMENTO-MURO DE DIVISA EM ALVENARIA H=0.60M</v>
          </cell>
          <cell r="C1234" t="str">
            <v>M</v>
          </cell>
          <cell r="D1234">
            <v>264.83</v>
          </cell>
        </row>
        <row r="1235">
          <cell r="A1235" t="str">
            <v>003519</v>
          </cell>
          <cell r="B1235" t="str">
            <v>FECHAMENTO-MURO DE DIVISA PADRAO EM ALVENARIA COM ELEMENTO VAZADO H=2.00M (FP01F)</v>
          </cell>
          <cell r="C1235" t="str">
            <v>M</v>
          </cell>
          <cell r="D1235">
            <v>721.61</v>
          </cell>
        </row>
        <row r="1236">
          <cell r="A1236" t="str">
            <v>003383</v>
          </cell>
          <cell r="B1236" t="str">
            <v>FECHAMENTO-MURO DE DIVISA PADRAO EM ALVENARIA H=1.00M (FP01G)</v>
          </cell>
          <cell r="C1236" t="str">
            <v>M</v>
          </cell>
          <cell r="D1236">
            <v>318.81</v>
          </cell>
        </row>
        <row r="1237">
          <cell r="A1237" t="str">
            <v>003030</v>
          </cell>
          <cell r="B1237" t="str">
            <v>FECHAMENTO-MURO DE DIVISA PADRAO EM ALVENARIA H=2.00M (FP01B)</v>
          </cell>
          <cell r="C1237" t="str">
            <v>M</v>
          </cell>
          <cell r="D1237">
            <v>591.67999999999995</v>
          </cell>
        </row>
        <row r="1238">
          <cell r="A1238" t="str">
            <v>003055</v>
          </cell>
          <cell r="B1238" t="str">
            <v>FECHAMENTO-PORTAO EM TELA PARA CARRO 2.50X2.00M E PILARETES METALICOS (PP02C)</v>
          </cell>
          <cell r="C1238" t="str">
            <v>UN</v>
          </cell>
          <cell r="D1238">
            <v>5427.78</v>
          </cell>
        </row>
        <row r="1239">
          <cell r="A1239" t="str">
            <v>003313</v>
          </cell>
          <cell r="B1239" t="str">
            <v>FECHAMENTO-PORTAO EM TELA PARA CARRO 4.00X2.00M E PILARETES METALICOS (PP02A) (REV.2)</v>
          </cell>
          <cell r="C1239" t="str">
            <v>UN</v>
          </cell>
          <cell r="D1239">
            <v>7863.28</v>
          </cell>
        </row>
        <row r="1240">
          <cell r="A1240" t="str">
            <v>003054</v>
          </cell>
          <cell r="B1240" t="str">
            <v>FECHAMENTO-PORTAO EM TELA PARA PEDESTRE 1.00X2.00M E PILARETES METALICOS (PP01A)</v>
          </cell>
          <cell r="C1240" t="str">
            <v>UN</v>
          </cell>
          <cell r="D1240">
            <v>2977.81</v>
          </cell>
        </row>
        <row r="1241">
          <cell r="A1241" t="str">
            <v>003312</v>
          </cell>
          <cell r="B1241" t="str">
            <v>FECHAMENTO-PORTAO EM TELA PARA PEDESTRE/CARRO 4.00X2.00M E PILARETES METALICOS (PP02B) (REV.2)</v>
          </cell>
          <cell r="C1241" t="str">
            <v>UN</v>
          </cell>
          <cell r="D1241">
            <v>7863.28</v>
          </cell>
        </row>
        <row r="1242">
          <cell r="A1242" t="str">
            <v>002843</v>
          </cell>
          <cell r="B1242" t="str">
            <v>FERRAGEM PARA MADEIRAMENTO TELHADO</v>
          </cell>
          <cell r="C1242" t="str">
            <v>KG</v>
          </cell>
          <cell r="D1242">
            <v>72.290000000000006</v>
          </cell>
        </row>
        <row r="1243">
          <cell r="A1243" t="str">
            <v>000016</v>
          </cell>
          <cell r="B1243" t="str">
            <v>FERREIRO</v>
          </cell>
          <cell r="C1243" t="str">
            <v>H</v>
          </cell>
          <cell r="D1243">
            <v>29</v>
          </cell>
        </row>
        <row r="1244">
          <cell r="A1244" t="str">
            <v>004031</v>
          </cell>
          <cell r="B1244" t="str">
            <v>FIBRA DE POLIPROPILENO CORRUGADA PARA CONCRETO</v>
          </cell>
          <cell r="C1244" t="str">
            <v>KG</v>
          </cell>
          <cell r="D1244">
            <v>44.16</v>
          </cell>
        </row>
        <row r="1245">
          <cell r="A1245" t="str">
            <v>300481</v>
          </cell>
          <cell r="B1245" t="str">
            <v>FILTRO ANAEROBIO CONF.PP2 PARA 20 UH DEXT=3.00M H=2.00M</v>
          </cell>
          <cell r="C1245" t="str">
            <v>UN</v>
          </cell>
          <cell r="D1245">
            <v>22919.88</v>
          </cell>
        </row>
        <row r="1246">
          <cell r="A1246" t="str">
            <v>300483</v>
          </cell>
          <cell r="B1246" t="str">
            <v>FILTRO ANAEROBIO CONF.PP3 PARA 16 UH DEXT=3.00M H=2.00M</v>
          </cell>
          <cell r="C1246" t="str">
            <v>UN</v>
          </cell>
          <cell r="D1246">
            <v>22729.06</v>
          </cell>
        </row>
        <row r="1247">
          <cell r="A1247" t="str">
            <v>300486</v>
          </cell>
          <cell r="B1247" t="str">
            <v>FILTRO ANAEROBIO CONF.PP4 PARA 01 UH DEXT=1.20M H=2.00M</v>
          </cell>
          <cell r="C1247" t="str">
            <v>UN</v>
          </cell>
          <cell r="D1247">
            <v>4137.93</v>
          </cell>
        </row>
        <row r="1248">
          <cell r="A1248" t="str">
            <v>135000</v>
          </cell>
          <cell r="B1248" t="str">
            <v>FIO PARA TELEFONE TIPO FI</v>
          </cell>
          <cell r="C1248" t="str">
            <v>M</v>
          </cell>
          <cell r="D1248">
            <v>9.3000000000000007</v>
          </cell>
        </row>
        <row r="1249">
          <cell r="A1249" t="str">
            <v>134859</v>
          </cell>
          <cell r="B1249" t="str">
            <v>FITA DE ALTA FUSAO</v>
          </cell>
          <cell r="C1249" t="str">
            <v>M</v>
          </cell>
          <cell r="D1249">
            <v>4.43</v>
          </cell>
        </row>
        <row r="1250">
          <cell r="A1250" t="str">
            <v>133950</v>
          </cell>
          <cell r="B1250" t="str">
            <v>FITA ISOLANTE</v>
          </cell>
          <cell r="C1250" t="str">
            <v>M</v>
          </cell>
          <cell r="D1250">
            <v>1.65</v>
          </cell>
        </row>
        <row r="1251">
          <cell r="A1251" t="str">
            <v>155613</v>
          </cell>
          <cell r="B1251" t="str">
            <v>FLANGE DE COBRE 22MM</v>
          </cell>
          <cell r="C1251" t="str">
            <v>UN</v>
          </cell>
          <cell r="D1251">
            <v>148.38</v>
          </cell>
        </row>
        <row r="1252">
          <cell r="A1252" t="str">
            <v>155619</v>
          </cell>
          <cell r="B1252" t="str">
            <v>FLANGE DE COBRE 28MM</v>
          </cell>
          <cell r="C1252" t="str">
            <v>UN</v>
          </cell>
          <cell r="D1252">
            <v>193.46</v>
          </cell>
        </row>
        <row r="1253">
          <cell r="A1253" t="str">
            <v>155746</v>
          </cell>
          <cell r="B1253" t="str">
            <v>FLANGE DE COBRE 35MM</v>
          </cell>
          <cell r="C1253" t="str">
            <v>UN</v>
          </cell>
          <cell r="D1253">
            <v>352.72</v>
          </cell>
        </row>
        <row r="1254">
          <cell r="A1254" t="str">
            <v>155774</v>
          </cell>
          <cell r="B1254" t="str">
            <v>FLANGE DE COBRE 42MM BB</v>
          </cell>
          <cell r="C1254" t="str">
            <v>UN</v>
          </cell>
          <cell r="D1254">
            <v>416.95</v>
          </cell>
        </row>
        <row r="1255">
          <cell r="A1255" t="str">
            <v>155755</v>
          </cell>
          <cell r="B1255" t="str">
            <v>FLANGE DE COBRE 54MM BB</v>
          </cell>
          <cell r="C1255" t="str">
            <v>UN</v>
          </cell>
          <cell r="D1255">
            <v>322.36</v>
          </cell>
        </row>
        <row r="1256">
          <cell r="A1256" t="str">
            <v>155742</v>
          </cell>
          <cell r="B1256" t="str">
            <v>FLANGE DE COBRE 66MM CAIXA D'AGUA - AF</v>
          </cell>
          <cell r="C1256" t="str">
            <v>UN</v>
          </cell>
          <cell r="D1256">
            <v>709.57</v>
          </cell>
        </row>
        <row r="1257">
          <cell r="A1257" t="str">
            <v>155375</v>
          </cell>
          <cell r="B1257" t="str">
            <v>FLANGE FoGo BSP 1 1/4" COM ADAPTADOR E ANEL DE BORRACHA PARA CAIXA D'AGUA</v>
          </cell>
          <cell r="C1257" t="str">
            <v>UN</v>
          </cell>
          <cell r="D1257">
            <v>213.47</v>
          </cell>
        </row>
        <row r="1258">
          <cell r="A1258" t="str">
            <v>154920</v>
          </cell>
          <cell r="B1258" t="str">
            <v>FLANGE FoGo BSP 2 1/2" COM ANEL DE BORRACHA AF</v>
          </cell>
          <cell r="C1258" t="str">
            <v>UN</v>
          </cell>
          <cell r="D1258">
            <v>146.26</v>
          </cell>
        </row>
        <row r="1259">
          <cell r="A1259" t="str">
            <v>155733</v>
          </cell>
          <cell r="B1259" t="str">
            <v>FLANGE FoGo BSP 3" COM ANEL DE BORRACHA - AF</v>
          </cell>
          <cell r="C1259" t="str">
            <v>UN</v>
          </cell>
          <cell r="D1259">
            <v>180.66</v>
          </cell>
        </row>
        <row r="1260">
          <cell r="A1260" t="str">
            <v>155918</v>
          </cell>
          <cell r="B1260" t="str">
            <v>FLANGE PVC 1 1/2" ROSCAVEL - AF</v>
          </cell>
          <cell r="C1260" t="str">
            <v>UN</v>
          </cell>
          <cell r="D1260">
            <v>32.130000000000003</v>
          </cell>
        </row>
        <row r="1261">
          <cell r="A1261" t="str">
            <v>155785</v>
          </cell>
          <cell r="B1261" t="str">
            <v>FLANGE PVC 1 1/4" ROSCAVEL - AF</v>
          </cell>
          <cell r="C1261" t="str">
            <v>UN</v>
          </cell>
          <cell r="D1261">
            <v>23.83</v>
          </cell>
        </row>
        <row r="1262">
          <cell r="A1262" t="str">
            <v>155917</v>
          </cell>
          <cell r="B1262" t="str">
            <v>FLANGE PVC 1" ROSCAVEL - AF</v>
          </cell>
          <cell r="C1262" t="str">
            <v>UN</v>
          </cell>
          <cell r="D1262">
            <v>24.64</v>
          </cell>
        </row>
        <row r="1263">
          <cell r="A1263" t="str">
            <v>155786</v>
          </cell>
          <cell r="B1263" t="str">
            <v>FLANGE PVC 2" ROSCAVEL - AF</v>
          </cell>
          <cell r="C1263" t="str">
            <v>UN</v>
          </cell>
          <cell r="D1263">
            <v>78.81</v>
          </cell>
        </row>
        <row r="1264">
          <cell r="A1264" t="str">
            <v>155787</v>
          </cell>
          <cell r="B1264" t="str">
            <v>FLANGE PVC 3" ROSCAVEL - AF</v>
          </cell>
          <cell r="C1264" t="str">
            <v>UN</v>
          </cell>
          <cell r="D1264">
            <v>352.59</v>
          </cell>
        </row>
        <row r="1265">
          <cell r="A1265" t="str">
            <v>002624</v>
          </cell>
          <cell r="B1265" t="str">
            <v>FOLHA DE PORTA 60X210CM COM FECHADURA TRANQUETA SEM DOBRADICA</v>
          </cell>
          <cell r="C1265" t="str">
            <v>UN</v>
          </cell>
          <cell r="D1265">
            <v>458.16</v>
          </cell>
        </row>
        <row r="1266">
          <cell r="A1266" t="str">
            <v>002694</v>
          </cell>
          <cell r="B1266" t="str">
            <v>FOLHA DE PORTA 72X210CM COM FECHADURA PARA BANHEIRO</v>
          </cell>
          <cell r="C1266" t="str">
            <v>UN</v>
          </cell>
          <cell r="D1266">
            <v>469.19</v>
          </cell>
        </row>
        <row r="1267">
          <cell r="A1267" t="str">
            <v>002695</v>
          </cell>
          <cell r="B1267" t="str">
            <v>FOLHA DE PORTA 82X210CM COM FECHADURA GORGES</v>
          </cell>
          <cell r="C1267" t="str">
            <v>UN</v>
          </cell>
          <cell r="D1267">
            <v>487.87</v>
          </cell>
        </row>
        <row r="1268">
          <cell r="A1268" t="str">
            <v>003520</v>
          </cell>
          <cell r="B1268" t="str">
            <v>FOLHA DE PORTA 82X210CM PARA DEFICIENTE FISICO COM CH.ACO - DORMITORIO</v>
          </cell>
          <cell r="C1268" t="str">
            <v>UN</v>
          </cell>
          <cell r="D1268">
            <v>646.69000000000005</v>
          </cell>
        </row>
        <row r="1269">
          <cell r="A1269" t="str">
            <v>002950</v>
          </cell>
          <cell r="B1269" t="str">
            <v>FOLHA DE PORTA 90X215CM PARA DEFICIENTE FISICO COM BARRA APOIO E CH ACO - WC</v>
          </cell>
          <cell r="C1269" t="str">
            <v>UN</v>
          </cell>
          <cell r="D1269">
            <v>974.96</v>
          </cell>
        </row>
        <row r="1270">
          <cell r="A1270" t="str">
            <v>003212</v>
          </cell>
          <cell r="B1270" t="str">
            <v>FOLHA DE PORTA 90X215CM PARA DEFICIENTE FISICO COM BARRA DE APOIO E LAMINADO MELAMINICO - WC</v>
          </cell>
          <cell r="C1270" t="str">
            <v>UN</v>
          </cell>
          <cell r="D1270">
            <v>946.59</v>
          </cell>
        </row>
        <row r="1271">
          <cell r="A1271" t="str">
            <v>003213</v>
          </cell>
          <cell r="B1271" t="str">
            <v>FOLHA DE PORTA 90X215CM PARA DEFICIENTE FISICO COM CH.ACO - DORMITORIO</v>
          </cell>
          <cell r="C1271" t="str">
            <v>UN</v>
          </cell>
          <cell r="D1271">
            <v>822.17</v>
          </cell>
        </row>
        <row r="1272">
          <cell r="A1272" t="str">
            <v>003575</v>
          </cell>
          <cell r="B1272" t="str">
            <v>FOLHA DE PORTA DE MADEIRA 100X210CM</v>
          </cell>
          <cell r="C1272" t="str">
            <v>UN</v>
          </cell>
          <cell r="D1272">
            <v>486.31</v>
          </cell>
        </row>
        <row r="1273">
          <cell r="A1273" t="str">
            <v>003715</v>
          </cell>
          <cell r="B1273" t="str">
            <v>FOLHA DE PORTA DE MADEIRA 100X210CM COM TRILHO STANLEY</v>
          </cell>
          <cell r="C1273" t="str">
            <v>UN</v>
          </cell>
          <cell r="D1273">
            <v>566.87</v>
          </cell>
        </row>
        <row r="1274">
          <cell r="A1274" t="str">
            <v>001270</v>
          </cell>
          <cell r="B1274" t="str">
            <v>FOLHA DE PORTA DE MADEIRA 72X210CM</v>
          </cell>
          <cell r="C1274" t="str">
            <v>UN</v>
          </cell>
          <cell r="D1274">
            <v>288.5</v>
          </cell>
        </row>
        <row r="1275">
          <cell r="A1275" t="str">
            <v>003752</v>
          </cell>
          <cell r="B1275" t="str">
            <v>FOLHA DE PORTA DE MADEIRA 80X210CM COM BANDEIRA DE VIDRO</v>
          </cell>
          <cell r="C1275" t="str">
            <v>UN</v>
          </cell>
          <cell r="D1275">
            <v>739.7</v>
          </cell>
        </row>
        <row r="1276">
          <cell r="A1276" t="str">
            <v>001280</v>
          </cell>
          <cell r="B1276" t="str">
            <v>FOLHA DE PORTA DE MADEIRA 82X210CM</v>
          </cell>
          <cell r="C1276" t="str">
            <v>UN</v>
          </cell>
          <cell r="D1276">
            <v>301.44</v>
          </cell>
        </row>
        <row r="1277">
          <cell r="A1277" t="str">
            <v>002847</v>
          </cell>
          <cell r="B1277" t="str">
            <v>FOLHA DE PORTA DE MADEIRA 82X210CM TIPO MEXICANA</v>
          </cell>
          <cell r="C1277" t="str">
            <v>UN</v>
          </cell>
          <cell r="D1277">
            <v>1186.57</v>
          </cell>
        </row>
        <row r="1278">
          <cell r="A1278" t="str">
            <v>003461</v>
          </cell>
          <cell r="B1278" t="str">
            <v>FOLHA DE PORTA DE MADEIRA 92X210CM</v>
          </cell>
          <cell r="C1278" t="str">
            <v>UN</v>
          </cell>
          <cell r="D1278">
            <v>328.33</v>
          </cell>
        </row>
        <row r="1279">
          <cell r="A1279" t="str">
            <v>002462</v>
          </cell>
          <cell r="B1279" t="str">
            <v>FOLHA DE PORTA DE MADEIRA 92X210CM COM FECHADURA GORGES</v>
          </cell>
          <cell r="C1279" t="str">
            <v>UN</v>
          </cell>
          <cell r="D1279">
            <v>562.29</v>
          </cell>
        </row>
        <row r="1280">
          <cell r="A1280" t="str">
            <v>002848</v>
          </cell>
          <cell r="B1280" t="str">
            <v>FOLHA DE PORTA DE MADEIRA 92X210CM TIPO MEXICANA</v>
          </cell>
          <cell r="C1280" t="str">
            <v>UN</v>
          </cell>
          <cell r="D1280">
            <v>1263.28</v>
          </cell>
        </row>
        <row r="1281">
          <cell r="A1281" t="str">
            <v>003526</v>
          </cell>
          <cell r="B1281" t="str">
            <v>FORMA DE COMPENSADO PLASTIFICADO 15MM</v>
          </cell>
          <cell r="C1281" t="str">
            <v>M2</v>
          </cell>
          <cell r="D1281">
            <v>145.36000000000001</v>
          </cell>
        </row>
        <row r="1282">
          <cell r="A1282" t="str">
            <v>001010</v>
          </cell>
          <cell r="B1282" t="str">
            <v>FORMA DE COMPENSADO RESINADO 12MM</v>
          </cell>
          <cell r="C1282" t="str">
            <v>M2</v>
          </cell>
          <cell r="D1282">
            <v>136.82</v>
          </cell>
        </row>
        <row r="1283">
          <cell r="A1283" t="str">
            <v>001000</v>
          </cell>
          <cell r="B1283" t="str">
            <v>FORMA DE TABUA FUNDACAO</v>
          </cell>
          <cell r="C1283" t="str">
            <v>M2</v>
          </cell>
          <cell r="D1283">
            <v>86.59</v>
          </cell>
        </row>
        <row r="1284">
          <cell r="A1284" t="str">
            <v>002945</v>
          </cell>
          <cell r="B1284" t="str">
            <v>FORRO DE GESSO PLACA LISA 60X60CM</v>
          </cell>
          <cell r="C1284" t="str">
            <v>M2</v>
          </cell>
          <cell r="D1284">
            <v>93.6</v>
          </cell>
        </row>
        <row r="1285">
          <cell r="A1285" t="str">
            <v>003518</v>
          </cell>
          <cell r="B1285" t="str">
            <v>FORRO DE PVC MACHO E FEMEA FIXADO EM BEIRAL</v>
          </cell>
          <cell r="C1285" t="str">
            <v>M2</v>
          </cell>
          <cell r="D1285">
            <v>96.53</v>
          </cell>
        </row>
        <row r="1286">
          <cell r="A1286" t="str">
            <v>003347</v>
          </cell>
          <cell r="B1286" t="str">
            <v>FORRO DE PVC TIPO REGUA DE 100MM INCLUSIVE ESTRUTURA DE PERFIL DE ACO GALVANIZADO</v>
          </cell>
          <cell r="C1286" t="str">
            <v>M2</v>
          </cell>
          <cell r="D1286">
            <v>117</v>
          </cell>
        </row>
        <row r="1287">
          <cell r="A1287" t="str">
            <v>002496</v>
          </cell>
          <cell r="B1287" t="str">
            <v>FORRO DE TABUA DE CEDRINHO MACHO E FEMEA 1X10CM (FIXADO NO MAD.COBERTURA)</v>
          </cell>
          <cell r="C1287" t="str">
            <v>M2</v>
          </cell>
          <cell r="D1287">
            <v>220.8</v>
          </cell>
        </row>
        <row r="1288">
          <cell r="A1288" t="str">
            <v>003881</v>
          </cell>
          <cell r="B1288" t="str">
            <v>FORRO SANCA DE GESSO ACARTONADO L=0.40M</v>
          </cell>
          <cell r="C1288" t="str">
            <v>M</v>
          </cell>
          <cell r="D1288">
            <v>140.4</v>
          </cell>
        </row>
        <row r="1289">
          <cell r="A1289" t="str">
            <v>300482</v>
          </cell>
          <cell r="B1289" t="str">
            <v>FOSSA SEPTICA CONF.PP2 PARA 20 UH DEXT=3.00M H=3.00M</v>
          </cell>
          <cell r="C1289" t="str">
            <v>UN</v>
          </cell>
          <cell r="D1289">
            <v>21999.040000000001</v>
          </cell>
        </row>
        <row r="1290">
          <cell r="A1290" t="str">
            <v>300484</v>
          </cell>
          <cell r="B1290" t="str">
            <v>FOSSA SEPTICA CONF.PP3 PARA 16 UH DEXT=3.00M H=2.50M</v>
          </cell>
          <cell r="C1290" t="str">
            <v>UN</v>
          </cell>
          <cell r="D1290">
            <v>19973.400000000001</v>
          </cell>
        </row>
        <row r="1291">
          <cell r="A1291" t="str">
            <v>300487</v>
          </cell>
          <cell r="B1291" t="str">
            <v>FOSSA SEPTICA CONF.PP4 PARA 01 UH DEXT=1.50M H=2.00M</v>
          </cell>
          <cell r="C1291" t="str">
            <v>UN</v>
          </cell>
          <cell r="D1291">
            <v>5437.49</v>
          </cell>
        </row>
        <row r="1292">
          <cell r="A1292" t="str">
            <v>004071</v>
          </cell>
          <cell r="B1292" t="str">
            <v>FRISO NA ARGAMASSA DE REVESTIMENTO EXTERNO 1X1CM</v>
          </cell>
          <cell r="C1292" t="str">
            <v>M</v>
          </cell>
          <cell r="D1292">
            <v>13.21</v>
          </cell>
        </row>
        <row r="1293">
          <cell r="A1293" t="str">
            <v>134593</v>
          </cell>
          <cell r="B1293" t="str">
            <v>FUSIVEL TIPO DIAZED 2A A 25A INCLUSIVE BASE</v>
          </cell>
          <cell r="C1293" t="str">
            <v>UN</v>
          </cell>
          <cell r="D1293">
            <v>62.49</v>
          </cell>
        </row>
        <row r="1294">
          <cell r="A1294" t="str">
            <v>300065</v>
          </cell>
          <cell r="B1294" t="str">
            <v>GABIAO COM TELA GALVANIZADA</v>
          </cell>
          <cell r="C1294" t="str">
            <v>M3</v>
          </cell>
          <cell r="D1294">
            <v>968.33</v>
          </cell>
        </row>
        <row r="1295">
          <cell r="A1295" t="str">
            <v>300897</v>
          </cell>
          <cell r="B1295" t="str">
            <v>GABIAO COM TELA GALVANIZADA REVESTIDA EM PVC TIPO CAIXA H=1.00M</v>
          </cell>
          <cell r="C1295" t="str">
            <v>M3</v>
          </cell>
          <cell r="D1295">
            <v>719.26</v>
          </cell>
        </row>
        <row r="1296">
          <cell r="A1296" t="str">
            <v>300332</v>
          </cell>
          <cell r="B1296" t="str">
            <v>GABIAO COM TELA GALVANIZADA REVESTIDA EM PVC TIPO COLCHAO H=0.30M</v>
          </cell>
          <cell r="C1296" t="str">
            <v>M2</v>
          </cell>
          <cell r="D1296">
            <v>271.67</v>
          </cell>
        </row>
        <row r="1297">
          <cell r="A1297" t="str">
            <v>004099</v>
          </cell>
          <cell r="B1297" t="str">
            <v>GABINETE BALCAO P/PIA COZ EM ACO, PINT.ELETROSTATICA BRANCO MED.1.20X0.80X0.50M (LXAXP) COM 02 PORTAS DOBRADICAS METALICAS E PUX TIPO ALCA EM PP CROMADO, 03 GAVETAS A DIREITA COM CORRED.MET.DESLIZ., 01 PRAT.INT.E PES DE APOIO EM PP</v>
          </cell>
          <cell r="C1297" t="str">
            <v>UN</v>
          </cell>
          <cell r="D1297">
            <v>762.59</v>
          </cell>
        </row>
        <row r="1298">
          <cell r="A1298" t="str">
            <v>135426</v>
          </cell>
          <cell r="B1298" t="str">
            <v>GANCHO LONGO PARA PERFILADOS - ELE</v>
          </cell>
          <cell r="C1298" t="str">
            <v>UN</v>
          </cell>
          <cell r="D1298">
            <v>17.84</v>
          </cell>
        </row>
        <row r="1299">
          <cell r="A1299" t="str">
            <v>300294</v>
          </cell>
          <cell r="B1299" t="str">
            <v>GARGULA G1</v>
          </cell>
          <cell r="C1299" t="str">
            <v>M</v>
          </cell>
          <cell r="D1299">
            <v>393.14</v>
          </cell>
        </row>
        <row r="1300">
          <cell r="A1300" t="str">
            <v>300295</v>
          </cell>
          <cell r="B1300" t="str">
            <v>GARGULA G2</v>
          </cell>
          <cell r="C1300" t="str">
            <v>M</v>
          </cell>
          <cell r="D1300">
            <v>459.4</v>
          </cell>
        </row>
        <row r="1301">
          <cell r="A1301" t="str">
            <v>155261</v>
          </cell>
          <cell r="B1301" t="str">
            <v>GARGULA PARA AGUAS PLUVIAIS COMPLETA COM CAIXA DE INTERL.E GRADE 0.50X3.0M</v>
          </cell>
          <cell r="C1301" t="str">
            <v>UN</v>
          </cell>
          <cell r="D1301">
            <v>815.09</v>
          </cell>
        </row>
        <row r="1302">
          <cell r="A1302" t="str">
            <v>002693</v>
          </cell>
          <cell r="B1302" t="str">
            <v>GRADE EXTERNA DE FERRO DE PROTECAO</v>
          </cell>
          <cell r="C1302" t="str">
            <v>M2</v>
          </cell>
          <cell r="D1302">
            <v>1141.48</v>
          </cell>
        </row>
        <row r="1303">
          <cell r="A1303" t="str">
            <v>003364</v>
          </cell>
          <cell r="B1303" t="str">
            <v>GRADIL COM TUBOS E TELA GALVANIZADA 1.00X0.9866M</v>
          </cell>
          <cell r="C1303" t="str">
            <v>UN</v>
          </cell>
          <cell r="D1303">
            <v>1108.69</v>
          </cell>
        </row>
        <row r="1304">
          <cell r="A1304" t="str">
            <v>003765</v>
          </cell>
          <cell r="B1304" t="str">
            <v>GRADIL DE FERRO DE PROTECAO H=1.30M COM TELA FoGo 1" FIO 12  MONTANTES GALV. COM PINTURA ESMALTE</v>
          </cell>
          <cell r="C1304" t="str">
            <v>M2</v>
          </cell>
          <cell r="D1304">
            <v>1054.6300000000001</v>
          </cell>
        </row>
        <row r="1305">
          <cell r="A1305" t="str">
            <v>135424</v>
          </cell>
          <cell r="B1305" t="str">
            <v>GRAMPO (CLIPS) PARA CABO DE ACO 1/2"</v>
          </cell>
          <cell r="C1305" t="str">
            <v>UN</v>
          </cell>
          <cell r="D1305">
            <v>10.039999999999999</v>
          </cell>
        </row>
        <row r="1306">
          <cell r="A1306" t="str">
            <v>135238</v>
          </cell>
          <cell r="B1306" t="str">
            <v>GRAMPO (CLIPS) PARA CABO DE ACO 10MM2</v>
          </cell>
          <cell r="C1306" t="str">
            <v>UN</v>
          </cell>
          <cell r="D1306">
            <v>9.65</v>
          </cell>
        </row>
        <row r="1307">
          <cell r="A1307" t="str">
            <v>135465</v>
          </cell>
          <cell r="B1307" t="str">
            <v>GRAMPO DE TERRA DUPLO COM PARAFUSO TIPO U EM BRONZE TIPO GDU PARA HASTE DE 5/8" X CABO 10MM2</v>
          </cell>
          <cell r="C1307" t="str">
            <v>UN</v>
          </cell>
          <cell r="D1307">
            <v>23.52</v>
          </cell>
        </row>
        <row r="1308">
          <cell r="A1308" t="str">
            <v>155414</v>
          </cell>
          <cell r="B1308" t="str">
            <v>GRELHA DE FERRO FUNDIDO 20X20CM</v>
          </cell>
          <cell r="C1308" t="str">
            <v>UN</v>
          </cell>
          <cell r="D1308">
            <v>61.43</v>
          </cell>
        </row>
        <row r="1309">
          <cell r="A1309" t="str">
            <v>003626</v>
          </cell>
          <cell r="B1309" t="str">
            <v>GRELHA DE PVC FIXO 22.70X22.70CM COM ALETAS PARA VENTILACAO PERMANENTE</v>
          </cell>
          <cell r="C1309" t="str">
            <v>UN</v>
          </cell>
          <cell r="D1309">
            <v>42.16</v>
          </cell>
        </row>
        <row r="1310">
          <cell r="A1310" t="str">
            <v>155615</v>
          </cell>
          <cell r="B1310" t="str">
            <v>GRELHA HEMISFERICA 100MM</v>
          </cell>
          <cell r="C1310" t="str">
            <v>UN</v>
          </cell>
          <cell r="D1310">
            <v>21.36</v>
          </cell>
        </row>
        <row r="1311">
          <cell r="A1311" t="str">
            <v>155587</v>
          </cell>
          <cell r="B1311" t="str">
            <v>GRELHA HEMISFERICA FoFo 2"</v>
          </cell>
          <cell r="C1311" t="str">
            <v>UN</v>
          </cell>
          <cell r="D1311">
            <v>12.61</v>
          </cell>
        </row>
        <row r="1312">
          <cell r="A1312" t="str">
            <v>155345</v>
          </cell>
          <cell r="B1312" t="str">
            <v>GRELHA HEMISFERICA FoFo 3"</v>
          </cell>
          <cell r="C1312" t="str">
            <v>UN</v>
          </cell>
          <cell r="D1312">
            <v>14.12</v>
          </cell>
        </row>
        <row r="1313">
          <cell r="A1313" t="str">
            <v>155588</v>
          </cell>
          <cell r="B1313" t="str">
            <v>GRELHA HEMISFERICA FoFo 8"</v>
          </cell>
          <cell r="C1313" t="str">
            <v>UN</v>
          </cell>
          <cell r="D1313">
            <v>70.209999999999994</v>
          </cell>
        </row>
        <row r="1314">
          <cell r="A1314" t="str">
            <v>003654</v>
          </cell>
          <cell r="B1314" t="str">
            <v>GUARDA-CORPO ACO GALVANIZADO COM MONTANTES E TRAVESSAS H=1.10M COM PINTURA</v>
          </cell>
          <cell r="C1314" t="str">
            <v>M</v>
          </cell>
          <cell r="D1314">
            <v>671.07</v>
          </cell>
        </row>
        <row r="1315">
          <cell r="A1315" t="str">
            <v>003751</v>
          </cell>
          <cell r="B1315" t="str">
            <v>GUARDA-CORPO COM GRADE MET.1" PERFIS E TUBO MET.D=5CM (1.50X0.90M) H=90CM COM PINTURA</v>
          </cell>
          <cell r="C1315" t="str">
            <v>M</v>
          </cell>
          <cell r="D1315">
            <v>592.79</v>
          </cell>
        </row>
        <row r="1316">
          <cell r="A1316" t="str">
            <v>003412</v>
          </cell>
          <cell r="B1316" t="str">
            <v>GUARDA-CORPO COM TUBO DE FERRO 1" COM PINTURA</v>
          </cell>
          <cell r="C1316" t="str">
            <v>M</v>
          </cell>
          <cell r="D1316">
            <v>111.91</v>
          </cell>
        </row>
        <row r="1317">
          <cell r="A1317" t="str">
            <v>003411</v>
          </cell>
          <cell r="B1317" t="str">
            <v>GUARDA-CORPO COM TUBO DE FERRO 2" COM PINTURA</v>
          </cell>
          <cell r="C1317" t="str">
            <v>M</v>
          </cell>
          <cell r="D1317">
            <v>168.13</v>
          </cell>
        </row>
        <row r="1318">
          <cell r="A1318" t="str">
            <v>004062</v>
          </cell>
          <cell r="B1318" t="str">
            <v>GUARDA-CORPO DE ACO GALVANIZADO COM MONTANTES TUBULARES, DIAMETRO DE 2"</v>
          </cell>
          <cell r="C1318" t="str">
            <v>M</v>
          </cell>
          <cell r="D1318">
            <v>854.58</v>
          </cell>
        </row>
        <row r="1319">
          <cell r="A1319" t="str">
            <v>003953</v>
          </cell>
          <cell r="B1319" t="str">
            <v>GUARDA-CORPO DUPLO EM TUBO DE ACO GALVANIZADO 110X240CM COM CABO DE ACO E CHUMBADOR E PINTURA ELETROSTATICA FORNECIMENTO E INSTALACAO</v>
          </cell>
          <cell r="C1319" t="str">
            <v>UN</v>
          </cell>
          <cell r="D1319">
            <v>2477.2800000000002</v>
          </cell>
        </row>
        <row r="1320">
          <cell r="A1320" t="str">
            <v>004050</v>
          </cell>
          <cell r="B1320" t="str">
            <v>GUARDA-CORPO EM ACO GALVANIZADO COM CABOS DE ACO E MONTANTES, DIAMETRO DE 2"</v>
          </cell>
          <cell r="C1320" t="str">
            <v>M</v>
          </cell>
          <cell r="D1320">
            <v>701.31</v>
          </cell>
        </row>
        <row r="1321">
          <cell r="A1321" t="str">
            <v>003934</v>
          </cell>
          <cell r="B1321" t="str">
            <v>GUARDA-CORPO EM TUBO FoGo 2" COM TELA ARAME GALVANIZADO FIO 16 H=1.30M COM PINTURA</v>
          </cell>
          <cell r="C1321" t="str">
            <v>M</v>
          </cell>
          <cell r="D1321">
            <v>751.99</v>
          </cell>
        </row>
        <row r="1322">
          <cell r="A1322" t="str">
            <v>003927</v>
          </cell>
          <cell r="B1322" t="str">
            <v>GUARDA-CORPO H=1.30M COM CORRIMAO DUPLO 1 3/4"X2.25MM C/MONTANTES EM TUBO DE ACO GALVANIZADO 2" E=2.25MM, SOLDADO NA CHAPA DE BASE E TELA DE ACO ONDULADA GALVANIZADA MALHA 1" FIO 12 C/REQUADRO TUBO 30X30X2.25MM L 1 1/2X1/8"  C/PINT.ELETR.</v>
          </cell>
          <cell r="C1322" t="str">
            <v>M</v>
          </cell>
          <cell r="D1322">
            <v>2705.46</v>
          </cell>
        </row>
        <row r="1323">
          <cell r="A1323" t="str">
            <v>003926</v>
          </cell>
          <cell r="B1323" t="str">
            <v>GUARDA-CORPO H=1.30M COM MONTANTES EM TUBO DE ACO GALVANIZADO 2" E=2.25MM, SOLDADO NA CHAPA DE BASE E TELA DE ACO ONDULADA GALVANIZADA MALHA 1" FIO 12 COM REQUADRO TUBO 30X30X2.25MM, L 1 1/2X1/8" COM PINTURA ELETROSTATICA</v>
          </cell>
          <cell r="C1323" t="str">
            <v>M</v>
          </cell>
          <cell r="D1323">
            <v>1428.73</v>
          </cell>
        </row>
        <row r="1324">
          <cell r="A1324" t="str">
            <v>002448</v>
          </cell>
          <cell r="B1324" t="str">
            <v>GUARDA-CORPO OU CORRIMAO DO PATAMAR COM TUBO FoGo 3/4" COM PINTURA</v>
          </cell>
          <cell r="C1324" t="str">
            <v>M</v>
          </cell>
          <cell r="D1324">
            <v>136.72999999999999</v>
          </cell>
        </row>
        <row r="1325">
          <cell r="A1325" t="str">
            <v>003952</v>
          </cell>
          <cell r="B1325" t="str">
            <v>GUARDA-CORPO SIMPLES EM TUBO DE ACO GALVANIZADO 110X150CM COM CABO DE ACO E CHUMBADOR E PINTURA ELETROSTATICA FORNECIMENTO E INSTALACAO</v>
          </cell>
          <cell r="C1325" t="str">
            <v>UN</v>
          </cell>
          <cell r="D1325">
            <v>1592.55</v>
          </cell>
        </row>
        <row r="1326">
          <cell r="A1326" t="str">
            <v>003808</v>
          </cell>
          <cell r="B1326" t="str">
            <v>GUIA DE BORDA EM CONCRETO PRE-MOLDADO 10X20CM</v>
          </cell>
          <cell r="C1326" t="str">
            <v>M</v>
          </cell>
          <cell r="D1326">
            <v>63.46</v>
          </cell>
        </row>
        <row r="1327">
          <cell r="A1327" t="str">
            <v>004018</v>
          </cell>
          <cell r="B1327" t="str">
            <v>GUIA DE CONCRETO TIPO MINI 8X15CM FCK=25MPa USINADO</v>
          </cell>
          <cell r="C1327" t="str">
            <v>M</v>
          </cell>
          <cell r="D1327">
            <v>46.85</v>
          </cell>
        </row>
        <row r="1328">
          <cell r="A1328" t="str">
            <v>134919</v>
          </cell>
          <cell r="B1328" t="str">
            <v>HASTE DE ATERRAMENTO 3/4"X2.4M - MAT</v>
          </cell>
          <cell r="C1328" t="str">
            <v>UN</v>
          </cell>
          <cell r="D1328">
            <v>232.83</v>
          </cell>
        </row>
        <row r="1329">
          <cell r="A1329" t="str">
            <v>134420</v>
          </cell>
          <cell r="B1329" t="str">
            <v>HASTE DE ATERRAMENTO 3/4"X3.0M</v>
          </cell>
          <cell r="C1329" t="str">
            <v>UN</v>
          </cell>
          <cell r="D1329">
            <v>414.52</v>
          </cell>
        </row>
        <row r="1330">
          <cell r="A1330" t="str">
            <v>134570</v>
          </cell>
          <cell r="B1330" t="str">
            <v>HASTE DE ATERRAMENTO 5/8"X2.4M</v>
          </cell>
          <cell r="C1330" t="str">
            <v>UN</v>
          </cell>
          <cell r="D1330">
            <v>332.95</v>
          </cell>
        </row>
        <row r="1331">
          <cell r="A1331" t="str">
            <v>134605</v>
          </cell>
          <cell r="B1331" t="str">
            <v>HASTE DE ATERRAMENTO 5/8"X2.4M - MAT</v>
          </cell>
          <cell r="C1331" t="str">
            <v>UN</v>
          </cell>
          <cell r="D1331">
            <v>215.83</v>
          </cell>
        </row>
        <row r="1332">
          <cell r="A1332" t="str">
            <v>300126</v>
          </cell>
          <cell r="B1332" t="str">
            <v>HIDRANTE DE COLUNA COMPLETO DN  75MM NO PASSEIO</v>
          </cell>
          <cell r="C1332" t="str">
            <v>UN</v>
          </cell>
          <cell r="D1332">
            <v>7373.76</v>
          </cell>
        </row>
        <row r="1333">
          <cell r="A1333" t="str">
            <v>300127</v>
          </cell>
          <cell r="B1333" t="str">
            <v>HIDRANTE DE COLUNA COMPLETO DN 100MM NO PASSEIO</v>
          </cell>
          <cell r="C1333" t="str">
            <v>UN</v>
          </cell>
          <cell r="D1333">
            <v>7724.76</v>
          </cell>
        </row>
        <row r="1334">
          <cell r="A1334" t="str">
            <v>300125</v>
          </cell>
          <cell r="B1334" t="str">
            <v>HIDRANTE SUBTERRANEO COMPLETO DN 75MM</v>
          </cell>
          <cell r="C1334" t="str">
            <v>UN</v>
          </cell>
          <cell r="D1334">
            <v>3896.56</v>
          </cell>
        </row>
        <row r="1335">
          <cell r="A1335" t="str">
            <v>155643</v>
          </cell>
          <cell r="B1335" t="str">
            <v>HIDROMETRO 2" MULTIJATO MAGNETICO 30M3/H</v>
          </cell>
          <cell r="C1335" t="str">
            <v>UN</v>
          </cell>
          <cell r="D1335">
            <v>1456.65</v>
          </cell>
        </row>
        <row r="1336">
          <cell r="A1336" t="str">
            <v>155505</v>
          </cell>
          <cell r="B1336" t="str">
            <v>HIDROMETRO D=1" DE 7M3/H</v>
          </cell>
          <cell r="C1336" t="str">
            <v>UN</v>
          </cell>
          <cell r="D1336">
            <v>779.79</v>
          </cell>
        </row>
        <row r="1337">
          <cell r="A1337" t="str">
            <v>155522</v>
          </cell>
          <cell r="B1337" t="str">
            <v>HIDROMETRO D=3/4" DE 1.50 A 3M3/H</v>
          </cell>
          <cell r="C1337" t="str">
            <v>UN</v>
          </cell>
          <cell r="D1337">
            <v>238.18</v>
          </cell>
        </row>
        <row r="1338">
          <cell r="A1338" t="str">
            <v>155639</v>
          </cell>
          <cell r="B1338" t="str">
            <v>HIDROMETRO MONOJATO MAGNETICO PARA LEITURA A DISTANCIA 3/4" VAZOES 1.5 A 3M3/H COM VISOR INCLINADO COM SAIDA DE SINAL PULSADO</v>
          </cell>
          <cell r="C1338" t="str">
            <v>UN</v>
          </cell>
          <cell r="D1338">
            <v>339.56</v>
          </cell>
        </row>
        <row r="1339">
          <cell r="A1339" t="str">
            <v>002723</v>
          </cell>
          <cell r="B1339" t="str">
            <v>IMPERMEABILIZACAO COM MANTA ALFALTICA ESTRUTURADA COM ARMADURA DE FILME DE POLIESTER E=4MM APLICADA SOBRE ADESIVO ASFALTICO</v>
          </cell>
          <cell r="C1339" t="str">
            <v>M2</v>
          </cell>
          <cell r="D1339">
            <v>87.62</v>
          </cell>
        </row>
        <row r="1340">
          <cell r="A1340" t="str">
            <v>002689</v>
          </cell>
          <cell r="B1340" t="str">
            <v>IMPERMEABILIZACAO COM MASSA BETUMINOSA A FRIO - 3 DEMAOS</v>
          </cell>
          <cell r="C1340" t="str">
            <v>M2</v>
          </cell>
          <cell r="D1340">
            <v>123.54</v>
          </cell>
        </row>
        <row r="1341">
          <cell r="A1341" t="str">
            <v>003950</v>
          </cell>
          <cell r="B1341" t="str">
            <v>IMPERMEABILIZACAO DE BASE ACRILICA FLEXIVEL</v>
          </cell>
          <cell r="C1341" t="str">
            <v>M2</v>
          </cell>
          <cell r="D1341">
            <v>49.42</v>
          </cell>
        </row>
        <row r="1342">
          <cell r="A1342" t="str">
            <v>003938</v>
          </cell>
          <cell r="B1342" t="str">
            <v>IMPERMEABILIZACAO FLEXIVEL DE RESINA TERMOPLASTICA</v>
          </cell>
          <cell r="C1342" t="str">
            <v>M2</v>
          </cell>
          <cell r="D1342">
            <v>65.239999999999995</v>
          </cell>
        </row>
        <row r="1343">
          <cell r="A1343" t="str">
            <v>002969</v>
          </cell>
          <cell r="B1343" t="str">
            <v>IMPERMEABILIZACAO INTERNA POLIMERICA - 3 DEMAOS</v>
          </cell>
          <cell r="C1343" t="str">
            <v>M2</v>
          </cell>
          <cell r="D1343">
            <v>39.25</v>
          </cell>
        </row>
        <row r="1344">
          <cell r="A1344" t="str">
            <v>002020</v>
          </cell>
          <cell r="B1344" t="str">
            <v>IMPERMEABILIZACAO RIGIDA 1:3</v>
          </cell>
          <cell r="C1344" t="str">
            <v>M2</v>
          </cell>
          <cell r="D1344">
            <v>108.49</v>
          </cell>
        </row>
        <row r="1345">
          <cell r="A1345" t="str">
            <v>004073</v>
          </cell>
          <cell r="B1345" t="str">
            <v>INTERFONE-CABEAMENTO PARA ELEVADORES</v>
          </cell>
          <cell r="C1345" t="str">
            <v>M</v>
          </cell>
          <cell r="D1345">
            <v>2.67</v>
          </cell>
        </row>
        <row r="1346">
          <cell r="A1346" t="str">
            <v>135088</v>
          </cell>
          <cell r="B1346" t="str">
            <v>INTERRUPTOR DIFERENCIAL RESIDUAL BIPOLAR 25A Id=30mA</v>
          </cell>
          <cell r="C1346" t="str">
            <v>UN</v>
          </cell>
          <cell r="D1346">
            <v>308.06</v>
          </cell>
        </row>
        <row r="1347">
          <cell r="A1347" t="str">
            <v>135093</v>
          </cell>
          <cell r="B1347" t="str">
            <v>INTERRUPTOR DIFERENCIAL RESIDUAL BIPOLAR 40A Id=30mA</v>
          </cell>
          <cell r="C1347" t="str">
            <v>UN</v>
          </cell>
          <cell r="D1347">
            <v>326.97000000000003</v>
          </cell>
        </row>
        <row r="1348">
          <cell r="A1348" t="str">
            <v>135084</v>
          </cell>
          <cell r="B1348" t="str">
            <v>INTERRUPTOR DIFERENCIAL RESIDUAL BIPOLAR 63A Id=30mA</v>
          </cell>
          <cell r="C1348" t="str">
            <v>UN</v>
          </cell>
          <cell r="D1348">
            <v>210.18</v>
          </cell>
        </row>
        <row r="1349">
          <cell r="A1349" t="str">
            <v>134807</v>
          </cell>
          <cell r="B1349" t="str">
            <v>INTERRUPTOR DIFERENCIAL RESIDUAL BIPOLAR 80A Id=300mA</v>
          </cell>
          <cell r="C1349" t="str">
            <v>UN</v>
          </cell>
          <cell r="D1349">
            <v>301.91000000000003</v>
          </cell>
        </row>
        <row r="1350">
          <cell r="A1350" t="str">
            <v>135094</v>
          </cell>
          <cell r="B1350" t="str">
            <v>INTERRUPTOR DIFERENCIAL RESIDUAL BIPOLAR 80A Id=30mA</v>
          </cell>
          <cell r="C1350" t="str">
            <v>UN</v>
          </cell>
          <cell r="D1350">
            <v>318.29000000000002</v>
          </cell>
        </row>
        <row r="1351">
          <cell r="A1351" t="str">
            <v>135090</v>
          </cell>
          <cell r="B1351" t="str">
            <v>INTERRUPTOR DIFERENCIAL RESIDUAL TETRAPOLAR 100A Id=30mA</v>
          </cell>
          <cell r="C1351" t="str">
            <v>UN</v>
          </cell>
          <cell r="D1351">
            <v>466.62</v>
          </cell>
        </row>
        <row r="1352">
          <cell r="A1352" t="str">
            <v>135079</v>
          </cell>
          <cell r="B1352" t="str">
            <v>INTERRUPTOR DIFERENCIAL RESIDUAL TETRAPOLAR 40A Id=300mA</v>
          </cell>
          <cell r="C1352" t="str">
            <v>UN</v>
          </cell>
          <cell r="D1352">
            <v>253.94</v>
          </cell>
        </row>
        <row r="1353">
          <cell r="A1353" t="str">
            <v>134793</v>
          </cell>
          <cell r="B1353" t="str">
            <v>INTERRUPTOR DIFERENCIAL RESIDUAL TETRAPOLAR 63A Id=30mA</v>
          </cell>
          <cell r="C1353" t="str">
            <v>UN</v>
          </cell>
          <cell r="D1353">
            <v>481.72</v>
          </cell>
        </row>
        <row r="1354">
          <cell r="A1354" t="str">
            <v>135292</v>
          </cell>
          <cell r="B1354" t="str">
            <v>INTERRUPTOR DIFERENCIAL RESIDUAL TETRAPOLAR 80A Id=30mA</v>
          </cell>
          <cell r="C1354" t="str">
            <v>UN</v>
          </cell>
          <cell r="D1354">
            <v>525.73</v>
          </cell>
        </row>
        <row r="1355">
          <cell r="A1355" t="str">
            <v>135232</v>
          </cell>
          <cell r="B1355" t="str">
            <v>ISOLADOR DE EPOXI TIPO BUJAO D=30MM</v>
          </cell>
          <cell r="C1355" t="str">
            <v>UN</v>
          </cell>
          <cell r="D1355">
            <v>15.47</v>
          </cell>
        </row>
        <row r="1356">
          <cell r="A1356" t="str">
            <v>135580</v>
          </cell>
          <cell r="B1356" t="str">
            <v>ISOLANTE ACUSTICO ADERIDO PARA PISO</v>
          </cell>
          <cell r="C1356" t="str">
            <v>M2</v>
          </cell>
          <cell r="D1356">
            <v>134.57</v>
          </cell>
        </row>
        <row r="1357">
          <cell r="A1357" t="str">
            <v>155682</v>
          </cell>
          <cell r="B1357" t="str">
            <v>ISOLANTE TERMICO DE POLIETILENO PARA TUBO DN 15MM</v>
          </cell>
          <cell r="C1357" t="str">
            <v>M</v>
          </cell>
          <cell r="D1357">
            <v>7.94</v>
          </cell>
        </row>
        <row r="1358">
          <cell r="A1358" t="str">
            <v>155653</v>
          </cell>
          <cell r="B1358" t="str">
            <v>ISOLANTE TERMICO DE POLIETILENO PARA TUBO DN 22MM</v>
          </cell>
          <cell r="C1358" t="str">
            <v>M</v>
          </cell>
          <cell r="D1358">
            <v>9.07</v>
          </cell>
        </row>
        <row r="1359">
          <cell r="A1359" t="str">
            <v>155817</v>
          </cell>
          <cell r="B1359" t="str">
            <v>ISOLANTE TERMICO DE POLIETILENO REVESTIDO DE ALUMINIO PARA TUBO DN 22MM</v>
          </cell>
          <cell r="C1359" t="str">
            <v>M</v>
          </cell>
          <cell r="D1359">
            <v>8.5500000000000007</v>
          </cell>
        </row>
        <row r="1360">
          <cell r="A1360" t="str">
            <v>155801</v>
          </cell>
          <cell r="B1360" t="str">
            <v>ISOLANTE TERMICO DE POLIETILENO REVESTIDO DE ALUMINIO PARA TUBO DN 42MM</v>
          </cell>
          <cell r="C1360" t="str">
            <v>M</v>
          </cell>
          <cell r="D1360">
            <v>12.51</v>
          </cell>
        </row>
        <row r="1361">
          <cell r="A1361" t="str">
            <v>300068</v>
          </cell>
          <cell r="B1361" t="str">
            <v>JOGO DE LAJES (FUNDO E TAMPA) DO BALAO PV C X 1-1.40M SEM TAMPAO FoFo-PLUVIAL</v>
          </cell>
          <cell r="C1361" t="str">
            <v>UN</v>
          </cell>
          <cell r="D1361">
            <v>2746.76</v>
          </cell>
        </row>
        <row r="1362">
          <cell r="A1362" t="str">
            <v>300069</v>
          </cell>
          <cell r="B1362" t="str">
            <v>JOGO DE LAJES (FUNDO E TAMPA) DO BALAO PV C X 2-1.60M SEM TAMPAO FoFo-PLUVIAL</v>
          </cell>
          <cell r="C1362" t="str">
            <v>UN</v>
          </cell>
          <cell r="D1362">
            <v>3427.16</v>
          </cell>
        </row>
        <row r="1363">
          <cell r="A1363" t="str">
            <v>300070</v>
          </cell>
          <cell r="B1363" t="str">
            <v>JOGO DE LAJES (FUNDO E TAMPA) DO BALAO PV C X 3-1.80M SEM TAMPAO FoFo-PLUVIAL</v>
          </cell>
          <cell r="C1363" t="str">
            <v>UN</v>
          </cell>
          <cell r="D1363">
            <v>4107.13</v>
          </cell>
        </row>
        <row r="1364">
          <cell r="A1364" t="str">
            <v>300071</v>
          </cell>
          <cell r="B1364" t="str">
            <v>JOGO DE LAJES (FUNDO E TAMPA) DO BALAO PV C X 4-2.00M SEM TAMPAO FoFo-PLUVIAL</v>
          </cell>
          <cell r="C1364" t="str">
            <v>UN</v>
          </cell>
          <cell r="D1364">
            <v>4986.5600000000004</v>
          </cell>
        </row>
        <row r="1365">
          <cell r="A1365" t="str">
            <v>300093</v>
          </cell>
          <cell r="B1365" t="str">
            <v>JOGO DE LAJES (FUNDO E TAMPA) PARA CAIXA AGUAS PLUVIAIS 120X120 CP-3</v>
          </cell>
          <cell r="C1365" t="str">
            <v>UN</v>
          </cell>
          <cell r="D1365">
            <v>1209.8599999999999</v>
          </cell>
        </row>
        <row r="1366">
          <cell r="A1366" t="str">
            <v>300094</v>
          </cell>
          <cell r="B1366" t="str">
            <v>JOGO DE LAJES (FUNDO E TAMPA) PARA CAIXA AGUAS PLUVIAIS 140X140 CP-4</v>
          </cell>
          <cell r="C1366" t="str">
            <v>UN</v>
          </cell>
          <cell r="D1366">
            <v>1623.08</v>
          </cell>
        </row>
        <row r="1367">
          <cell r="A1367" t="str">
            <v>300095</v>
          </cell>
          <cell r="B1367" t="str">
            <v>JOGO DE LAJES (FUNDO E TAMPA) PARA CAIXA AGUAS PLUVIAIS 160X160 CP-5</v>
          </cell>
          <cell r="C1367" t="str">
            <v>UN</v>
          </cell>
          <cell r="D1367">
            <v>2002.33</v>
          </cell>
        </row>
        <row r="1368">
          <cell r="A1368" t="str">
            <v>300091</v>
          </cell>
          <cell r="B1368" t="str">
            <v>JOGO DE LAJES (FUNDO E TAMPA) PARA CAIXA AGUAS PLUVIAIS 60X60 CP-1</v>
          </cell>
          <cell r="C1368" t="str">
            <v>UN</v>
          </cell>
          <cell r="D1368">
            <v>372.13</v>
          </cell>
        </row>
        <row r="1369">
          <cell r="A1369" t="str">
            <v>300475</v>
          </cell>
          <cell r="B1369" t="str">
            <v>JOGO DE LAJES (FUNDO E TAMPA) PARA CAIXA AGUAS PLUVIAIS 60X60 CPG-1</v>
          </cell>
          <cell r="C1369" t="str">
            <v>UN</v>
          </cell>
          <cell r="D1369">
            <v>372.13</v>
          </cell>
        </row>
        <row r="1370">
          <cell r="A1370" t="str">
            <v>300092</v>
          </cell>
          <cell r="B1370" t="str">
            <v>JOGO DE LAJES (FUNDO E TAMPA) PARA CAIXA AGUAS PLUVIAIS 80X80 CP-2</v>
          </cell>
          <cell r="C1370" t="str">
            <v>UN</v>
          </cell>
          <cell r="D1370">
            <v>719.46</v>
          </cell>
        </row>
        <row r="1371">
          <cell r="A1371" t="str">
            <v>300476</v>
          </cell>
          <cell r="B1371" t="str">
            <v>JOGO DE LAJES (FUNDO E TAMPA) PARA CAIXA AGUAS PLUVIAIS 80X80 CPG-2</v>
          </cell>
          <cell r="C1371" t="str">
            <v>UN</v>
          </cell>
          <cell r="D1371">
            <v>719.46</v>
          </cell>
        </row>
        <row r="1372">
          <cell r="A1372" t="str">
            <v>300306</v>
          </cell>
          <cell r="B1372" t="str">
            <v>JOGO DE LAJES (FUNDO E TAMPA) PARA CAIXA DE INSPECAO DE ESGOTO (C.I.a)</v>
          </cell>
          <cell r="C1372" t="str">
            <v>UN</v>
          </cell>
          <cell r="D1372">
            <v>193.53</v>
          </cell>
        </row>
        <row r="1373">
          <cell r="A1373" t="str">
            <v>300308</v>
          </cell>
          <cell r="B1373" t="str">
            <v>JOGO DE LAJES (FUNDO E TAMPA) PARA CAIXA DE INSPECAO DE ESGOTO (C.I.b)</v>
          </cell>
          <cell r="C1373" t="str">
            <v>UN</v>
          </cell>
          <cell r="D1373">
            <v>448.92</v>
          </cell>
        </row>
        <row r="1374">
          <cell r="A1374" t="str">
            <v>300146</v>
          </cell>
          <cell r="B1374" t="str">
            <v>JOGO DE LAJES (FUNDO E TAMPA) PARA P.I.L (T.I.L) ANEL PRE-MOLD.60CM COM TAMPAO - ESG</v>
          </cell>
          <cell r="C1374" t="str">
            <v>UN</v>
          </cell>
          <cell r="D1374">
            <v>1686.64</v>
          </cell>
        </row>
        <row r="1375">
          <cell r="A1375" t="str">
            <v>300144</v>
          </cell>
          <cell r="B1375" t="str">
            <v>JOGO DE LAJES (FUNDO E TAMPA) PARA P.I.L (T.I.L) BLOCO DE CONCRETO COM TAMPAO - ESG</v>
          </cell>
          <cell r="C1375" t="str">
            <v>UN</v>
          </cell>
          <cell r="D1375">
            <v>1037.05</v>
          </cell>
        </row>
        <row r="1376">
          <cell r="A1376" t="str">
            <v>300311</v>
          </cell>
          <cell r="B1376" t="str">
            <v>JOGO DE LAJES (FUNDO E TAMPA) PARA POCO DE INSPECAO C/TAMPAO FoFo (P.I.b)-D=0.60M</v>
          </cell>
          <cell r="C1376" t="str">
            <v>UN</v>
          </cell>
          <cell r="D1376">
            <v>1017.1</v>
          </cell>
        </row>
        <row r="1377">
          <cell r="A1377" t="str">
            <v>300315</v>
          </cell>
          <cell r="B1377" t="str">
            <v>JOGO DE LAJES (FUNDO E TAMPA) PARA POCO DE INSPECAO DE ESGOTO (P.I.a)-D=0.60M</v>
          </cell>
          <cell r="C1377" t="str">
            <v>UN</v>
          </cell>
          <cell r="D1377">
            <v>345.45</v>
          </cell>
        </row>
        <row r="1378">
          <cell r="A1378" t="str">
            <v>300502</v>
          </cell>
          <cell r="B1378" t="str">
            <v>JOGO DE LAJES (FUNDO E TAMPA) PARA PV DE ESGOTO EM ANEL PRE-MOLDADO DIAM=1.20M COM TAMPAO FoFo</v>
          </cell>
          <cell r="C1378" t="str">
            <v>UN</v>
          </cell>
          <cell r="D1378">
            <v>2467.88</v>
          </cell>
        </row>
        <row r="1379">
          <cell r="A1379" t="str">
            <v>300405</v>
          </cell>
          <cell r="B1379" t="str">
            <v>JOGO DE LAJES (FUNDO E TAMPA) PARA PV EM ANEL PRE MOLDADO 1.00M COM TAMPAO DE FoFo - ESG</v>
          </cell>
          <cell r="C1379" t="str">
            <v>UN</v>
          </cell>
          <cell r="D1379">
            <v>2168.16</v>
          </cell>
        </row>
        <row r="1380">
          <cell r="A1380" t="str">
            <v>300286</v>
          </cell>
          <cell r="B1380" t="str">
            <v>JOGO DE LAJES (FUNDO E TAMPA) PARA PV ESGOTO BALAO=1.00M COM TAMPAO FoFo</v>
          </cell>
          <cell r="C1380" t="str">
            <v>UN</v>
          </cell>
          <cell r="D1380">
            <v>2014.92</v>
          </cell>
        </row>
        <row r="1381">
          <cell r="A1381" t="str">
            <v>300083</v>
          </cell>
          <cell r="B1381" t="str">
            <v>JOGO DE TAMPA E FUNDO DO P.V. EM CONCRETO ARMADO TIPO I - 1.40M SEM TAMPAO FoFo - PLUVIAL</v>
          </cell>
          <cell r="C1381" t="str">
            <v>UN</v>
          </cell>
          <cell r="D1381">
            <v>3665.05</v>
          </cell>
        </row>
        <row r="1382">
          <cell r="A1382" t="str">
            <v>300084</v>
          </cell>
          <cell r="B1382" t="str">
            <v>JOGO DE TAMPA E FUNDO DO P.V. EM CONCRETO ARMADO TIPO II - 1.60M SEM TAMPAO FoFo - PLUVIAL</v>
          </cell>
          <cell r="C1382" t="str">
            <v>UN</v>
          </cell>
          <cell r="D1382">
            <v>4650.68</v>
          </cell>
        </row>
        <row r="1383">
          <cell r="A1383" t="str">
            <v>300085</v>
          </cell>
          <cell r="B1383" t="str">
            <v>JOGO DE TAMPA E FUNDO DO P.V. EM CONCRETO ARMADO TIPO III - 1.80M SEM TAMPAO FoFo - PLUVIAL</v>
          </cell>
          <cell r="C1383" t="str">
            <v>UN</v>
          </cell>
          <cell r="D1383">
            <v>5820.39</v>
          </cell>
        </row>
        <row r="1384">
          <cell r="A1384" t="str">
            <v>300086</v>
          </cell>
          <cell r="B1384" t="str">
            <v>JOGO DE TAMPA E FUNDO DO P.V. EM CONCRETO ARMADO TIPO IV - 2.00M SEM TAMPAO FoFo - PLUVIAL</v>
          </cell>
          <cell r="C1384" t="str">
            <v>UN</v>
          </cell>
          <cell r="D1384">
            <v>6792.19</v>
          </cell>
        </row>
        <row r="1385">
          <cell r="A1385" t="str">
            <v>155925</v>
          </cell>
          <cell r="B1385" t="str">
            <v>JUNCAO PVC DUPLA 75MM</v>
          </cell>
          <cell r="C1385" t="str">
            <v>UN</v>
          </cell>
          <cell r="D1385">
            <v>56.69</v>
          </cell>
        </row>
        <row r="1386">
          <cell r="A1386" t="str">
            <v>155400</v>
          </cell>
          <cell r="B1386" t="str">
            <v>JUNCAO PVC INVERTIDA 100X50MM JE - ESG</v>
          </cell>
          <cell r="C1386" t="str">
            <v>UN</v>
          </cell>
          <cell r="D1386">
            <v>59.87</v>
          </cell>
        </row>
        <row r="1387">
          <cell r="A1387" t="str">
            <v>155521</v>
          </cell>
          <cell r="B1387" t="str">
            <v>JUNCAO PVC INVERTIDA 100X75MM JE - ESG</v>
          </cell>
          <cell r="C1387" t="str">
            <v>UN</v>
          </cell>
          <cell r="D1387">
            <v>75.510000000000005</v>
          </cell>
        </row>
        <row r="1388">
          <cell r="A1388" t="str">
            <v>155930</v>
          </cell>
          <cell r="B1388" t="str">
            <v>JUNCAO PVC INVERTIDA 45o 50MM JE - ESG</v>
          </cell>
          <cell r="C1388" t="str">
            <v>UN</v>
          </cell>
          <cell r="D1388">
            <v>39.79</v>
          </cell>
        </row>
        <row r="1389">
          <cell r="A1389" t="str">
            <v>155263</v>
          </cell>
          <cell r="B1389" t="str">
            <v>JUNCAO PVC INVERTIDA 75X50MM JE - ESG</v>
          </cell>
          <cell r="C1389" t="str">
            <v>UN</v>
          </cell>
          <cell r="D1389">
            <v>42.13</v>
          </cell>
        </row>
        <row r="1390">
          <cell r="A1390" t="str">
            <v>155288</v>
          </cell>
          <cell r="B1390" t="str">
            <v>JUNCAO PVC INVERTIDA 75X75MM JE - ESG</v>
          </cell>
          <cell r="C1390" t="str">
            <v>UN</v>
          </cell>
          <cell r="D1390">
            <v>51.42</v>
          </cell>
        </row>
        <row r="1391">
          <cell r="A1391" t="str">
            <v>152960</v>
          </cell>
          <cell r="B1391" t="str">
            <v>JUNCAO PVC SIMPLES 100X100MM JE - ESG</v>
          </cell>
          <cell r="C1391" t="str">
            <v>UN</v>
          </cell>
          <cell r="D1391">
            <v>68.34</v>
          </cell>
        </row>
        <row r="1392">
          <cell r="A1392" t="str">
            <v>152130</v>
          </cell>
          <cell r="B1392" t="str">
            <v>JUNCAO PVC SIMPLES 100X50MM JE - ESG</v>
          </cell>
          <cell r="C1392" t="str">
            <v>UN</v>
          </cell>
          <cell r="D1392">
            <v>57.7</v>
          </cell>
        </row>
        <row r="1393">
          <cell r="A1393" t="str">
            <v>155923</v>
          </cell>
          <cell r="B1393" t="str">
            <v>JUNCAO PVC SIMPLES 100X50MM SERIE R - ESG</v>
          </cell>
          <cell r="C1393" t="str">
            <v>UN</v>
          </cell>
          <cell r="D1393">
            <v>78.599999999999994</v>
          </cell>
        </row>
        <row r="1394">
          <cell r="A1394" t="str">
            <v>152950</v>
          </cell>
          <cell r="B1394" t="str">
            <v>JUNCAO PVC SIMPLES 100X75MM JE - ESG</v>
          </cell>
          <cell r="C1394" t="str">
            <v>UN</v>
          </cell>
          <cell r="D1394">
            <v>65.040000000000006</v>
          </cell>
        </row>
        <row r="1395">
          <cell r="A1395" t="str">
            <v>155725</v>
          </cell>
          <cell r="B1395" t="str">
            <v>JUNCAO PVC SIMPLES 150MM</v>
          </cell>
          <cell r="C1395" t="str">
            <v>UN</v>
          </cell>
          <cell r="D1395">
            <v>215.09</v>
          </cell>
        </row>
        <row r="1396">
          <cell r="A1396" t="str">
            <v>155960</v>
          </cell>
          <cell r="B1396" t="str">
            <v>JUNCAO PVC SIMPLES 40X40MM - ESG</v>
          </cell>
          <cell r="C1396" t="str">
            <v>UN</v>
          </cell>
          <cell r="D1396">
            <v>166.4</v>
          </cell>
        </row>
        <row r="1397">
          <cell r="A1397" t="str">
            <v>152220</v>
          </cell>
          <cell r="B1397" t="str">
            <v>JUNCAO PVC SIMPLES 50X50MM JE - ESG</v>
          </cell>
          <cell r="C1397" t="str">
            <v>UN</v>
          </cell>
          <cell r="D1397">
            <v>35.56</v>
          </cell>
        </row>
        <row r="1398">
          <cell r="A1398" t="str">
            <v>152940</v>
          </cell>
          <cell r="B1398" t="str">
            <v>JUNCAO PVC SIMPLES 75X50MM JE - ESG</v>
          </cell>
          <cell r="C1398" t="str">
            <v>UN</v>
          </cell>
          <cell r="D1398">
            <v>46.59</v>
          </cell>
        </row>
        <row r="1399">
          <cell r="A1399" t="str">
            <v>153640</v>
          </cell>
          <cell r="B1399" t="str">
            <v>JUNCAO PVC SIMPLES 75X75MM JE - ESG</v>
          </cell>
          <cell r="C1399" t="str">
            <v>UN</v>
          </cell>
          <cell r="D1399">
            <v>54.98</v>
          </cell>
        </row>
        <row r="1400">
          <cell r="A1400" t="str">
            <v>155346</v>
          </cell>
          <cell r="B1400" t="str">
            <v>JUNCAO PVC SIMPLES 75X75MM SERIE R</v>
          </cell>
          <cell r="C1400" t="str">
            <v>UN</v>
          </cell>
          <cell r="D1400">
            <v>75.290000000000006</v>
          </cell>
        </row>
        <row r="1401">
          <cell r="A1401" t="str">
            <v>135276</v>
          </cell>
          <cell r="B1401" t="str">
            <v>JUNCAO TIPO T PARA PERFILADO 38X38MM</v>
          </cell>
          <cell r="C1401" t="str">
            <v>UN</v>
          </cell>
          <cell r="D1401">
            <v>10.78</v>
          </cell>
        </row>
        <row r="1402">
          <cell r="A1402" t="str">
            <v>003097</v>
          </cell>
          <cell r="B1402" t="str">
            <v>JUNTA DE DILATACAO APLICACAO DO POLIURETANO EXPANSIVO ENTRE ESCADA E LAMINA</v>
          </cell>
          <cell r="C1402" t="str">
            <v>M</v>
          </cell>
          <cell r="D1402">
            <v>18.600000000000001</v>
          </cell>
        </row>
        <row r="1403">
          <cell r="A1403" t="str">
            <v>003381</v>
          </cell>
          <cell r="B1403" t="str">
            <v>JUNTA DE DILATACAO COM MASTIQUE ELASTICO 1X1.5CM</v>
          </cell>
          <cell r="C1403" t="str">
            <v>M</v>
          </cell>
          <cell r="D1403">
            <v>61.97</v>
          </cell>
        </row>
        <row r="1404">
          <cell r="A1404" t="str">
            <v>003395</v>
          </cell>
          <cell r="B1404" t="str">
            <v>JUNTA DE DILATACAO COM MASTIQUE ELASTICO 2X2CM</v>
          </cell>
          <cell r="C1404" t="str">
            <v>M</v>
          </cell>
          <cell r="D1404">
            <v>145.35</v>
          </cell>
        </row>
        <row r="1405">
          <cell r="A1405" t="str">
            <v>002503</v>
          </cell>
          <cell r="B1405" t="str">
            <v>JUNTA DE DILATACAO COM MASTIQUE POLIURETANO E MANGUEIRA PVC CRISTAL 1/2"</v>
          </cell>
          <cell r="C1405" t="str">
            <v>M</v>
          </cell>
          <cell r="D1405">
            <v>53.78</v>
          </cell>
        </row>
        <row r="1406">
          <cell r="A1406" t="str">
            <v>003793</v>
          </cell>
          <cell r="B1406" t="str">
            <v>JUNTA DE DILATACAO COM MASTIQUE POLIURETANO E=20X20MM, MANGUEIRA PVC CRISTAL D=3/4", SILICONE E=20X20MM E PERFIL DE ALUMINIO 25X25X4MM</v>
          </cell>
          <cell r="C1406" t="str">
            <v>M</v>
          </cell>
          <cell r="D1406">
            <v>203.66</v>
          </cell>
        </row>
        <row r="1407">
          <cell r="A1407" t="str">
            <v>003138</v>
          </cell>
          <cell r="B1407" t="str">
            <v>JUNTA DE DILATACAO DE MADEIRA</v>
          </cell>
          <cell r="C1407" t="str">
            <v>M</v>
          </cell>
          <cell r="D1407">
            <v>12.39</v>
          </cell>
        </row>
        <row r="1408">
          <cell r="A1408" t="str">
            <v>155889</v>
          </cell>
          <cell r="B1408" t="str">
            <v>JUNTA DE DILATACAO EM CH.FoGo 20 D=12CM</v>
          </cell>
          <cell r="C1408" t="str">
            <v>M</v>
          </cell>
          <cell r="D1408">
            <v>57.65</v>
          </cell>
        </row>
        <row r="1409">
          <cell r="A1409" t="str">
            <v>300730</v>
          </cell>
          <cell r="B1409" t="str">
            <v>JUNTA DE DILATACAO FUNGEMBAND 012</v>
          </cell>
          <cell r="C1409" t="str">
            <v>M</v>
          </cell>
          <cell r="D1409">
            <v>82.95</v>
          </cell>
        </row>
        <row r="1410">
          <cell r="A1410" t="str">
            <v>003096</v>
          </cell>
          <cell r="B1410" t="str">
            <v>JUNTA DE DILATACAO LIMPEZA PARA APLICACAO DO POLIURETANO EXPANSIVO</v>
          </cell>
          <cell r="C1410" t="str">
            <v>M</v>
          </cell>
          <cell r="D1410">
            <v>8.0500000000000007</v>
          </cell>
        </row>
        <row r="1411">
          <cell r="A1411" t="str">
            <v>003996</v>
          </cell>
          <cell r="B1411" t="str">
            <v>JUNTA DE ISOPOR ESP.1CM</v>
          </cell>
          <cell r="C1411" t="str">
            <v>M2</v>
          </cell>
          <cell r="D1411">
            <v>16.72</v>
          </cell>
        </row>
        <row r="1412">
          <cell r="A1412" t="str">
            <v>003913</v>
          </cell>
          <cell r="B1412" t="str">
            <v>JUNTA DE ISOPOR ESP.2CM</v>
          </cell>
          <cell r="C1412" t="str">
            <v>M2</v>
          </cell>
          <cell r="D1412">
            <v>32.979999999999997</v>
          </cell>
        </row>
        <row r="1413">
          <cell r="A1413" t="str">
            <v>004020</v>
          </cell>
          <cell r="B1413" t="str">
            <v>JUNTA DE PISO DE CONCRETO-BARRA DE TRANSFERENCIA DE ACO CA-50 12.5MM L=35CM PINTADA COM ZARCAO E ENGRAXADA</v>
          </cell>
          <cell r="C1413" t="str">
            <v>UN</v>
          </cell>
          <cell r="D1413">
            <v>11.12</v>
          </cell>
        </row>
        <row r="1414">
          <cell r="A1414" t="str">
            <v>003989</v>
          </cell>
          <cell r="B1414" t="str">
            <v>KIT CHAMINE EM CHAPA ACO GALVANIZADO CH.No.26 H=4M D=20CM COM CHAPEU CHINES E REGISTRO</v>
          </cell>
          <cell r="C1414" t="str">
            <v>UN</v>
          </cell>
          <cell r="D1414">
            <v>630.14</v>
          </cell>
        </row>
        <row r="1415">
          <cell r="A1415" t="str">
            <v>300404</v>
          </cell>
          <cell r="B1415" t="str">
            <v>LAJE DE APOIO (FUNDO) PARA PV CONICO 1.00M SEM TAMPAO FoFo - ESG</v>
          </cell>
          <cell r="C1415" t="str">
            <v>UN</v>
          </cell>
          <cell r="D1415">
            <v>348.25</v>
          </cell>
        </row>
        <row r="1416">
          <cell r="A1416" t="str">
            <v>000420</v>
          </cell>
          <cell r="B1416" t="str">
            <v>LAJE PRE DE FORRO E=12CM COM IMPERMEABILIZACAO (INCLUSO CAP.DE 4CM DE CONCRETO FCK=15MPa)</v>
          </cell>
          <cell r="C1416" t="str">
            <v>M2</v>
          </cell>
          <cell r="D1416">
            <v>153.38</v>
          </cell>
        </row>
        <row r="1417">
          <cell r="A1417" t="str">
            <v>004112</v>
          </cell>
          <cell r="B1417" t="str">
            <v>LAJE PRE-FABRICADA MISTA VIGOTA PROTENDIDA/LAJOTA CERAMICA - LP 12 (8+4) E CAPA COM CONCRETO DE 25 MPA</v>
          </cell>
          <cell r="C1417" t="str">
            <v>M2</v>
          </cell>
          <cell r="D1417">
            <v>195.86</v>
          </cell>
        </row>
        <row r="1418">
          <cell r="A1418" t="str">
            <v>003371</v>
          </cell>
          <cell r="B1418" t="str">
            <v>LAJE PRE-FOR E=10CM (INCLUSO CAP.DE 2CM DE CONCRETO FCK=25MPa)</v>
          </cell>
          <cell r="C1418" t="str">
            <v>M2</v>
          </cell>
          <cell r="D1418">
            <v>225.93</v>
          </cell>
        </row>
        <row r="1419">
          <cell r="A1419" t="str">
            <v>003570</v>
          </cell>
          <cell r="B1419" t="str">
            <v>LAJE PRE-FOR E=10CM LT10 (7+3) (INCLUSO CAPA DE 3CM DE CONCRETO FCK=25MPa)</v>
          </cell>
          <cell r="C1419" t="str">
            <v>M2</v>
          </cell>
          <cell r="D1419">
            <v>235.74</v>
          </cell>
        </row>
        <row r="1420">
          <cell r="A1420" t="str">
            <v>003104</v>
          </cell>
          <cell r="B1420" t="str">
            <v>LAJE PRE-FOR E=11CM (INCLUSO CAP.DE 3CM DE CONCRETO FCK=20MPa) SEM ARMACAO</v>
          </cell>
          <cell r="C1420" t="str">
            <v>M2</v>
          </cell>
          <cell r="D1420">
            <v>165.24</v>
          </cell>
        </row>
        <row r="1421">
          <cell r="A1421" t="str">
            <v>002764</v>
          </cell>
          <cell r="B1421" t="str">
            <v>LAJE PRE-FOR/PIS E=11CM (INCLUSO CAP.DE 3CM DE CONCRETO FCK=15MPa)</v>
          </cell>
          <cell r="C1421" t="str">
            <v>M2</v>
          </cell>
          <cell r="D1421">
            <v>175.58</v>
          </cell>
        </row>
        <row r="1422">
          <cell r="A1422" t="str">
            <v>003127</v>
          </cell>
          <cell r="B1422" t="str">
            <v>LAJE PRE-FOR/PIS E=12CM (INCLUSO CAP.DE 4CM CONCRETO FCK=15MPa) SEM ARMACAO</v>
          </cell>
          <cell r="C1422" t="str">
            <v>M2</v>
          </cell>
          <cell r="D1422">
            <v>162.96</v>
          </cell>
        </row>
        <row r="1423">
          <cell r="A1423" t="str">
            <v>003059</v>
          </cell>
          <cell r="B1423" t="str">
            <v>LAJE PRE-FOR/PIS E=12CM (INCLUSO CAP.DE 4CM DE CONCRETO FCK=20MPa)</v>
          </cell>
          <cell r="C1423" t="str">
            <v>M2</v>
          </cell>
          <cell r="D1423">
            <v>186.71</v>
          </cell>
        </row>
        <row r="1424">
          <cell r="A1424" t="str">
            <v>003502</v>
          </cell>
          <cell r="B1424" t="str">
            <v>LAJE PRE-MOLDADA E=12CM (INCLUSO CAP.DE 4CM CONCRETO FCK=25MPa) SC=250KGF/M2 VAO=3.50 A 4.00M</v>
          </cell>
          <cell r="C1424" t="str">
            <v>M2</v>
          </cell>
          <cell r="D1424">
            <v>175.96</v>
          </cell>
        </row>
        <row r="1425">
          <cell r="A1425" t="str">
            <v>003503</v>
          </cell>
          <cell r="B1425" t="str">
            <v>LAJE PRE-MOLDADA E=12CM (INCLUSO CAP.DE 4CM CONCRETO FCK=25MPa) SC=500KGF/M2 VAO=2.00 A 4.00M</v>
          </cell>
          <cell r="C1425" t="str">
            <v>M2</v>
          </cell>
          <cell r="D1425">
            <v>180.92</v>
          </cell>
        </row>
        <row r="1426">
          <cell r="A1426" t="str">
            <v>003365</v>
          </cell>
          <cell r="B1426" t="str">
            <v>LAJE PRE-MOLDADA E=12CM (INCLUSO CAP.DE 4CM CONCRETO FCK=25MPa) SEM ARMACAO</v>
          </cell>
          <cell r="C1426" t="str">
            <v>M2</v>
          </cell>
          <cell r="D1426">
            <v>157.52000000000001</v>
          </cell>
        </row>
        <row r="1427">
          <cell r="A1427" t="str">
            <v>003818</v>
          </cell>
          <cell r="B1427" t="str">
            <v>LAJE PRE-MOLDADA E=12CM SC=300KGF/M2 VAOS 2.90 A 3.55M (INCLUSO CAP.DE 4CM DE CONCRETO FCK=25MPa) COM ARMACAO COMPLEMENTAR (TI33B-03)</v>
          </cell>
          <cell r="C1427" t="str">
            <v>M2</v>
          </cell>
          <cell r="D1427">
            <v>247.53</v>
          </cell>
        </row>
        <row r="1428">
          <cell r="A1428" t="str">
            <v>003388</v>
          </cell>
          <cell r="B1428" t="str">
            <v>LAJE PRE-MOLDADA EM PAINEL TRELICADO (PRE-LAJE) E=12CM SC=250KGF/M2 VAO=3.00 A 4.30M (INCLUSO CAP.DE 9CM DE CONCRETO FCK=25MPa) COM ARMACAO COMPLEMENTAR</v>
          </cell>
          <cell r="C1428" t="str">
            <v>M2</v>
          </cell>
          <cell r="D1428">
            <v>245.27</v>
          </cell>
        </row>
        <row r="1429">
          <cell r="A1429" t="str">
            <v>003484</v>
          </cell>
          <cell r="B1429" t="str">
            <v>LAJE PRE-MOLDADA TIPO TRELICA H=10CM (3+7 CAPA)</v>
          </cell>
          <cell r="C1429" t="str">
            <v>M2</v>
          </cell>
          <cell r="D1429">
            <v>228.49</v>
          </cell>
        </row>
        <row r="1430">
          <cell r="A1430" t="str">
            <v>004076</v>
          </cell>
          <cell r="B1430" t="str">
            <v>LAJE PROTENDIDA HE12 HT16 SC=250KGF/M2 VAO ATE 5.00M (INCLUSO CAPA 4CM DE CONCRETO FCK=25MPa) SEM ARMACAO COMPLEMENTAR</v>
          </cell>
          <cell r="C1430" t="str">
            <v>M2</v>
          </cell>
          <cell r="D1430">
            <v>208.25</v>
          </cell>
        </row>
        <row r="1431">
          <cell r="A1431" t="str">
            <v>135513</v>
          </cell>
          <cell r="B1431" t="str">
            <v>LAMPADA LED 14W/127V BULBO E=27 6500K</v>
          </cell>
          <cell r="C1431" t="str">
            <v>UN</v>
          </cell>
          <cell r="D1431">
            <v>12.51</v>
          </cell>
        </row>
        <row r="1432">
          <cell r="A1432" t="str">
            <v>135518</v>
          </cell>
          <cell r="B1432" t="str">
            <v>LAMPADA LED 50W/220V E=27 6400K E 2850 Im</v>
          </cell>
          <cell r="C1432" t="str">
            <v>UN</v>
          </cell>
          <cell r="D1432">
            <v>43.42</v>
          </cell>
        </row>
        <row r="1433">
          <cell r="A1433" t="str">
            <v>300004</v>
          </cell>
          <cell r="B1433" t="str">
            <v>LASTRO DE AREIA</v>
          </cell>
          <cell r="C1433" t="str">
            <v>M3</v>
          </cell>
          <cell r="D1433">
            <v>288.64</v>
          </cell>
        </row>
        <row r="1434">
          <cell r="A1434" t="str">
            <v>000100</v>
          </cell>
          <cell r="B1434" t="str">
            <v>LASTRO DE BRITA</v>
          </cell>
          <cell r="C1434" t="str">
            <v>M3</v>
          </cell>
          <cell r="D1434">
            <v>219.88</v>
          </cell>
        </row>
        <row r="1435">
          <cell r="A1435" t="str">
            <v>004010</v>
          </cell>
          <cell r="B1435" t="str">
            <v>LASTRO DE PEDRISCO</v>
          </cell>
          <cell r="C1435" t="str">
            <v>M3</v>
          </cell>
          <cell r="D1435">
            <v>256.39</v>
          </cell>
        </row>
        <row r="1436">
          <cell r="A1436" t="str">
            <v>155341</v>
          </cell>
          <cell r="B1436" t="str">
            <v>LAVATORIO DE LOUCA BRANCA COM COLUNA 46X35CM COM ACESSORIOS</v>
          </cell>
          <cell r="C1436" t="str">
            <v>UN</v>
          </cell>
          <cell r="D1436">
            <v>526.63</v>
          </cell>
        </row>
        <row r="1437">
          <cell r="A1437" t="str">
            <v>003145</v>
          </cell>
          <cell r="B1437" t="str">
            <v>LAVATORIO DE LOUCA BRANCA SEM COLUNA 39X29CM COM ACESSORIOS</v>
          </cell>
          <cell r="C1437" t="str">
            <v>UN</v>
          </cell>
          <cell r="D1437">
            <v>444.2</v>
          </cell>
        </row>
        <row r="1438">
          <cell r="A1438" t="str">
            <v>151310</v>
          </cell>
          <cell r="B1438" t="str">
            <v>LAVATORIO DE LOUCA BRANCA SEM COLUNA 46X35CM COM ACESSORIOS</v>
          </cell>
          <cell r="C1438" t="str">
            <v>UN</v>
          </cell>
          <cell r="D1438">
            <v>411.49</v>
          </cell>
        </row>
        <row r="1439">
          <cell r="A1439" t="str">
            <v>300138</v>
          </cell>
          <cell r="B1439" t="str">
            <v>LEVANTAMENTO OU REBAIXAMENTO DE TAMPAO DO POCO DE VISITA</v>
          </cell>
          <cell r="C1439" t="str">
            <v>UN</v>
          </cell>
          <cell r="D1439">
            <v>441.79</v>
          </cell>
        </row>
        <row r="1440">
          <cell r="A1440" t="str">
            <v>003153</v>
          </cell>
          <cell r="B1440" t="str">
            <v>LIMPEZA DE UNIDADE HABITACIONAL</v>
          </cell>
          <cell r="C1440" t="str">
            <v>UH</v>
          </cell>
          <cell r="D1440">
            <v>142.93</v>
          </cell>
        </row>
        <row r="1441">
          <cell r="A1441" t="str">
            <v>003152</v>
          </cell>
          <cell r="B1441" t="str">
            <v>LIMPEZA DOS LOTES CORTE MANUAL A FOICE SEM REMOCAO</v>
          </cell>
          <cell r="C1441" t="str">
            <v>M2</v>
          </cell>
          <cell r="D1441">
            <v>1.85</v>
          </cell>
        </row>
        <row r="1442">
          <cell r="A1442" t="str">
            <v>002330</v>
          </cell>
          <cell r="B1442" t="str">
            <v>LIMPEZA GERAL DA EDIFICACAO</v>
          </cell>
          <cell r="C1442" t="str">
            <v>M2</v>
          </cell>
          <cell r="D1442">
            <v>16.670000000000002</v>
          </cell>
        </row>
        <row r="1443">
          <cell r="A1443" t="str">
            <v>003920</v>
          </cell>
          <cell r="B1443" t="str">
            <v>LINHA DE VIDA COMP.CHAPA METALICA PARA ANCORAGEM, MANILHA RETA, ESTICADOR, INDICADOR DE TENSAO, ABSORVIDOR DE ENERGIA, CABO DE ACO 8MM, CHUMBADORES, SAPATILHAS (OLHAIS) E GRAMPOS (V042H-02/V052P/V062E/V072E)</v>
          </cell>
          <cell r="C1443" t="str">
            <v>UN</v>
          </cell>
          <cell r="D1443">
            <v>19760.36</v>
          </cell>
        </row>
        <row r="1444">
          <cell r="A1444" t="str">
            <v>003941</v>
          </cell>
          <cell r="B1444" t="str">
            <v>LINHA DE VIDA COMP.CHAPA METALICA PARA ANCORAGEM, MANILHA RETA, ESTICADOR, INDICADOR DE TENSAO, ABSORVIDOR DE ENERGIA, CABO DE ACO 8MM, CHUMBADORES, SAPATILHAS (OLHAIS) E GRAMPOS (V052L)</v>
          </cell>
          <cell r="C1444" t="str">
            <v>UN</v>
          </cell>
          <cell r="D1444">
            <v>20970.78</v>
          </cell>
        </row>
        <row r="1445">
          <cell r="A1445" t="str">
            <v>004074</v>
          </cell>
          <cell r="B1445" t="str">
            <v>LINHA DE VIDA COMP.CHAPA METALICA PARA ANCORAGEM, MANILHA RETA, ESTICADOR, INDICADOR DE TENSAO, ABSORVIDOR DE ENERGIA, CABO DE ACO 8MM, CHUMBADORES, SAPATILHAS (OLHAIS) E GRAMPOS (V052R/V082A/V152D/V052S/V082B/V152E)</v>
          </cell>
          <cell r="C1445" t="str">
            <v>UN</v>
          </cell>
          <cell r="D1445">
            <v>20046.689999999999</v>
          </cell>
        </row>
        <row r="1446">
          <cell r="A1446" t="str">
            <v>003918</v>
          </cell>
          <cell r="B1446" t="str">
            <v>LINHA DE VIDA COMP.PILAR DE ANCORAGEM, PLACA DE ANCORAGEM DE EXTREMIDADE, MANILHA RETA, ESTICADOR, INDICADOR DE TENSAO, ABSORVIDOR DE ENERGIA, CABO DE ACO 8MM, CHUMBADORES, SAPATILHAS (OLHAIS) E GRAMPOS (V052Q-02-V072D-02-V052D-04-V062A-02)</v>
          </cell>
          <cell r="C1446" t="str">
            <v>UN</v>
          </cell>
          <cell r="D1446">
            <v>31954.1</v>
          </cell>
        </row>
        <row r="1447">
          <cell r="A1447" t="str">
            <v>003980</v>
          </cell>
          <cell r="B1447" t="str">
            <v>LINHA DE VIDA-OLHAL E BARRA ROSCADA 1/2" EM INOX PARA ANCORAGEM</v>
          </cell>
          <cell r="C1447" t="str">
            <v>UN</v>
          </cell>
          <cell r="D1447">
            <v>508.61</v>
          </cell>
        </row>
        <row r="1448">
          <cell r="A1448" t="str">
            <v>002838</v>
          </cell>
          <cell r="B1448" t="str">
            <v>LIXEIRA FoGo 0.80X1.60M</v>
          </cell>
          <cell r="C1448" t="str">
            <v>UN</v>
          </cell>
          <cell r="D1448">
            <v>1579.79</v>
          </cell>
        </row>
        <row r="1449">
          <cell r="A1449" t="str">
            <v>000020</v>
          </cell>
          <cell r="B1449" t="str">
            <v>LOCACAO DA OBRA</v>
          </cell>
          <cell r="C1449" t="str">
            <v>M2</v>
          </cell>
          <cell r="D1449">
            <v>11.84</v>
          </cell>
        </row>
        <row r="1450">
          <cell r="A1450" t="str">
            <v>300000</v>
          </cell>
          <cell r="B1450" t="str">
            <v>LOCACAO DAS REDES</v>
          </cell>
          <cell r="C1450" t="str">
            <v>M</v>
          </cell>
          <cell r="D1450">
            <v>0.66</v>
          </cell>
        </row>
        <row r="1451">
          <cell r="A1451" t="str">
            <v>003015</v>
          </cell>
          <cell r="B1451" t="str">
            <v>LOCACAO DE MUROS</v>
          </cell>
          <cell r="C1451" t="str">
            <v>M</v>
          </cell>
          <cell r="D1451">
            <v>0.66</v>
          </cell>
        </row>
        <row r="1452">
          <cell r="A1452" t="str">
            <v>004026</v>
          </cell>
          <cell r="B1452" t="str">
            <v>LOGOTIPO EM ACRILICO CRISTAL COM ESPESSURA DE 10 MM APLICACAO DE VINIL ADESIVO RECORTADO COM FIXACAO COM FITA DUPLA FACE 3M - DIMENSOES 30X30CM</v>
          </cell>
          <cell r="C1452" t="str">
            <v>UN</v>
          </cell>
          <cell r="D1452">
            <v>216.45</v>
          </cell>
        </row>
        <row r="1453">
          <cell r="A1453" t="str">
            <v>004025</v>
          </cell>
          <cell r="B1453" t="str">
            <v>LOGOTIPO EM ACRILICO PAREDE EXTERNA DIMENSOES 1.85X1.91M</v>
          </cell>
          <cell r="C1453" t="str">
            <v>UN</v>
          </cell>
          <cell r="D1453">
            <v>7137</v>
          </cell>
        </row>
        <row r="1454">
          <cell r="A1454" t="str">
            <v>003493</v>
          </cell>
          <cell r="B1454" t="str">
            <v>LONA PLASTICA PRETA PROPILENO</v>
          </cell>
          <cell r="C1454" t="str">
            <v>M2</v>
          </cell>
          <cell r="D1454">
            <v>6.44</v>
          </cell>
        </row>
        <row r="1455">
          <cell r="A1455" t="str">
            <v>135027</v>
          </cell>
          <cell r="B1455" t="str">
            <v>LUMINARIA AUTONOMA DE EMERGENCIA COM 1 LAMPADA INCANDESCENTE 15W/108Vcc TIPO ARANDELA</v>
          </cell>
          <cell r="C1455" t="str">
            <v>UN</v>
          </cell>
          <cell r="D1455">
            <v>91.32</v>
          </cell>
        </row>
        <row r="1456">
          <cell r="A1456" t="str">
            <v>134497</v>
          </cell>
          <cell r="B1456" t="str">
            <v>LUMINARIA AUTONOMA DE EMERGENCIA COMPLETA COM BATERIA</v>
          </cell>
          <cell r="C1456" t="str">
            <v>UN</v>
          </cell>
          <cell r="D1456">
            <v>84.3</v>
          </cell>
        </row>
        <row r="1457">
          <cell r="A1457" t="str">
            <v>134486</v>
          </cell>
          <cell r="B1457" t="str">
            <v>LUMINARIA COMPLETA TIPO GLOBO DE PLASTICO PARA LAMPADA BULBO E=27</v>
          </cell>
          <cell r="C1457" t="str">
            <v>UN</v>
          </cell>
          <cell r="D1457">
            <v>88.93</v>
          </cell>
        </row>
        <row r="1458">
          <cell r="A1458" t="str">
            <v>135519</v>
          </cell>
          <cell r="B1458" t="str">
            <v>LUMINARIA COMPLETA TIPO GLOBO VIDRO COM LAMPADA LED 14W</v>
          </cell>
          <cell r="C1458" t="str">
            <v>UN</v>
          </cell>
          <cell r="D1458">
            <v>100.25</v>
          </cell>
        </row>
        <row r="1459">
          <cell r="A1459" t="str">
            <v>135008</v>
          </cell>
          <cell r="B1459" t="str">
            <v>LUMINARIA COMPLETA TIPO GLOBO VIDRO PARA LAMPADA INCANDESCENTE</v>
          </cell>
          <cell r="C1459" t="str">
            <v>UN</v>
          </cell>
          <cell r="D1459">
            <v>88.93</v>
          </cell>
        </row>
        <row r="1460">
          <cell r="A1460" t="str">
            <v>135024</v>
          </cell>
          <cell r="B1460" t="str">
            <v>LUMINARIA DE EMERGENCIA COM LAMPADA HALOGENA 24 Vcc (PARA CENTRAL)</v>
          </cell>
          <cell r="C1460" t="str">
            <v>UN</v>
          </cell>
          <cell r="D1460">
            <v>277.14999999999998</v>
          </cell>
        </row>
        <row r="1461">
          <cell r="A1461" t="str">
            <v>135269</v>
          </cell>
          <cell r="B1461" t="str">
            <v>LUMINARIA EXTERNA FECHADA ESFERA INTEIRICA DIF.ACRIL.C/UMA LAMP.FLUORESCENTE COMPACTA 45W COM POSTE DE METAL H=3.00 COM BASE DE CONCRETO</v>
          </cell>
          <cell r="C1461" t="str">
            <v>UN</v>
          </cell>
          <cell r="D1461">
            <v>1233.6199999999999</v>
          </cell>
        </row>
        <row r="1462">
          <cell r="A1462" t="str">
            <v>135019</v>
          </cell>
          <cell r="B1462" t="str">
            <v>LUMINARIA FLUORESCENTE COM 1 LAMPADA 40W COMPLETA (REATOR PARTIDA RAPIDA)</v>
          </cell>
          <cell r="C1462" t="str">
            <v>UN</v>
          </cell>
          <cell r="D1462">
            <v>167.05</v>
          </cell>
        </row>
        <row r="1463">
          <cell r="A1463" t="str">
            <v>135104</v>
          </cell>
          <cell r="B1463" t="str">
            <v>LUMINARIA FLUORESCENTE COM 2 LAMPADAS 32W COMPLETA</v>
          </cell>
          <cell r="C1463" t="str">
            <v>UN</v>
          </cell>
          <cell r="D1463">
            <v>199.24</v>
          </cell>
        </row>
        <row r="1464">
          <cell r="A1464" t="str">
            <v>134654</v>
          </cell>
          <cell r="B1464" t="str">
            <v>LUMINARIA FLUORESCENTE COM 2 LAMPADAS 40W COMPLETA (REATOR PARTIDA RAPIDA)</v>
          </cell>
          <cell r="C1464" t="str">
            <v>UN</v>
          </cell>
          <cell r="D1464">
            <v>200.91</v>
          </cell>
        </row>
        <row r="1465">
          <cell r="A1465" t="str">
            <v>134718</v>
          </cell>
          <cell r="B1465" t="str">
            <v>LUMINARIA FLUORESCENTE COM 2 LAMPADAS 60W COMPLETA (REATOR PARTIDA RAPIDA)</v>
          </cell>
          <cell r="C1465" t="str">
            <v>UN</v>
          </cell>
          <cell r="D1465">
            <v>315.95999999999998</v>
          </cell>
        </row>
        <row r="1466">
          <cell r="A1466" t="str">
            <v>135358</v>
          </cell>
          <cell r="B1466" t="str">
            <v>LUMINARIA PUBLICA INTEGRADA FECHADA COM LAMPADA VAPOR SODIO 100W, BRACO CURTO, DEMAIS ACESSORIOS, SEM POSTE (PADRAO CPFL)</v>
          </cell>
          <cell r="C1466" t="str">
            <v>UN</v>
          </cell>
          <cell r="D1466">
            <v>1042.8699999999999</v>
          </cell>
        </row>
        <row r="1467">
          <cell r="A1467" t="str">
            <v>135352</v>
          </cell>
          <cell r="B1467" t="str">
            <v>LUMINARIA TIPO ARANDELA COM LAMPADA PL26W</v>
          </cell>
          <cell r="C1467" t="str">
            <v>UN</v>
          </cell>
          <cell r="D1467">
            <v>127.14</v>
          </cell>
        </row>
        <row r="1468">
          <cell r="A1468" t="str">
            <v>135267</v>
          </cell>
          <cell r="B1468" t="str">
            <v>LUMINARIA TIPO GLOBO BOLINHA COM PLAFONIER E SOQUETE</v>
          </cell>
          <cell r="C1468" t="str">
            <v>UN</v>
          </cell>
          <cell r="D1468">
            <v>117.04</v>
          </cell>
        </row>
        <row r="1469">
          <cell r="A1469" t="str">
            <v>155740</v>
          </cell>
          <cell r="B1469" t="str">
            <v>LUVA DE BRONZE BB 54MM</v>
          </cell>
          <cell r="C1469" t="str">
            <v>UN</v>
          </cell>
          <cell r="D1469">
            <v>52.12</v>
          </cell>
        </row>
        <row r="1470">
          <cell r="A1470" t="str">
            <v>155745</v>
          </cell>
          <cell r="B1470" t="str">
            <v>LUVA DE COBRE BB 28MM</v>
          </cell>
          <cell r="C1470" t="str">
            <v>UN</v>
          </cell>
          <cell r="D1470">
            <v>19.190000000000001</v>
          </cell>
        </row>
        <row r="1471">
          <cell r="A1471" t="str">
            <v>155681</v>
          </cell>
          <cell r="B1471" t="str">
            <v>LUVA DE COBRE DN 15MM BOLSA/BOLSA</v>
          </cell>
          <cell r="C1471" t="str">
            <v>UN</v>
          </cell>
          <cell r="D1471">
            <v>14.68</v>
          </cell>
        </row>
        <row r="1472">
          <cell r="A1472" t="str">
            <v>300900</v>
          </cell>
          <cell r="B1472" t="str">
            <v>LUVA DE CORRER PVC COLETOR DN 100MM JEI - ESG</v>
          </cell>
          <cell r="C1472" t="str">
            <v>UN</v>
          </cell>
          <cell r="D1472">
            <v>40.68</v>
          </cell>
        </row>
        <row r="1473">
          <cell r="A1473" t="str">
            <v>155883</v>
          </cell>
          <cell r="B1473" t="str">
            <v>LUVA DE CORRER PVC PBA BB DN 50MM</v>
          </cell>
          <cell r="C1473" t="str">
            <v>UN</v>
          </cell>
          <cell r="D1473">
            <v>28.89</v>
          </cell>
        </row>
        <row r="1474">
          <cell r="A1474" t="str">
            <v>155885</v>
          </cell>
          <cell r="B1474" t="str">
            <v>LUVA DE CORRER PVC PBA BB DN 85MM</v>
          </cell>
          <cell r="C1474" t="str">
            <v>UN</v>
          </cell>
          <cell r="D1474">
            <v>43.31</v>
          </cell>
        </row>
        <row r="1475">
          <cell r="A1475" t="str">
            <v>155884</v>
          </cell>
          <cell r="B1475" t="str">
            <v>LUVA DE CORRER PVC PBA DN 100MM - AF</v>
          </cell>
          <cell r="C1475" t="str">
            <v>UN</v>
          </cell>
          <cell r="D1475">
            <v>103.33</v>
          </cell>
        </row>
        <row r="1476">
          <cell r="A1476" t="str">
            <v>155556</v>
          </cell>
          <cell r="B1476" t="str">
            <v>LUVA DE CORRER PVC PBA DN 50MM BB - AF</v>
          </cell>
          <cell r="C1476" t="str">
            <v>UN</v>
          </cell>
          <cell r="D1476">
            <v>23.99</v>
          </cell>
        </row>
        <row r="1477">
          <cell r="A1477" t="str">
            <v>134485</v>
          </cell>
          <cell r="B1477" t="str">
            <v>LUVA DE REDUCAO FoGo 1"X3/4" - ELE</v>
          </cell>
          <cell r="C1477" t="str">
            <v>UN</v>
          </cell>
          <cell r="D1477">
            <v>37.6</v>
          </cell>
        </row>
        <row r="1478">
          <cell r="A1478" t="str">
            <v>154580</v>
          </cell>
          <cell r="B1478" t="str">
            <v>LUVA DE REDUCAO FoGo BSP 1X1/2" - AF</v>
          </cell>
          <cell r="C1478" t="str">
            <v>UN</v>
          </cell>
          <cell r="D1478">
            <v>37.6</v>
          </cell>
        </row>
        <row r="1479">
          <cell r="A1479" t="str">
            <v>154560</v>
          </cell>
          <cell r="B1479" t="str">
            <v>LUVA DE REDUCAO FoGo BSP 2 1/2X2" - AF</v>
          </cell>
          <cell r="C1479" t="str">
            <v>UN</v>
          </cell>
          <cell r="D1479">
            <v>116.8</v>
          </cell>
        </row>
        <row r="1480">
          <cell r="A1480" t="str">
            <v>154550</v>
          </cell>
          <cell r="B1480" t="str">
            <v>LUVA DE REDUCAO FoGo BSP 2X1 1/4" - AF</v>
          </cell>
          <cell r="C1480" t="str">
            <v>UN</v>
          </cell>
          <cell r="D1480">
            <v>78.400000000000006</v>
          </cell>
        </row>
        <row r="1481">
          <cell r="A1481" t="str">
            <v>155577</v>
          </cell>
          <cell r="B1481" t="str">
            <v>LUVA FoFo DUPLA DN 75MM HL - AP</v>
          </cell>
          <cell r="C1481" t="str">
            <v>UN</v>
          </cell>
          <cell r="D1481">
            <v>114.39</v>
          </cell>
        </row>
        <row r="1482">
          <cell r="A1482" t="str">
            <v>135110</v>
          </cell>
          <cell r="B1482" t="str">
            <v>LUVA FoGo 1 1/2" - ELE</v>
          </cell>
          <cell r="C1482" t="str">
            <v>UN</v>
          </cell>
          <cell r="D1482">
            <v>8.94</v>
          </cell>
        </row>
        <row r="1483">
          <cell r="A1483" t="str">
            <v>135109</v>
          </cell>
          <cell r="B1483" t="str">
            <v>LUVA FoGo 1 1/4" - ELE</v>
          </cell>
          <cell r="C1483" t="str">
            <v>UN</v>
          </cell>
          <cell r="D1483">
            <v>8.0299999999999994</v>
          </cell>
        </row>
        <row r="1484">
          <cell r="A1484" t="str">
            <v>134681</v>
          </cell>
          <cell r="B1484" t="str">
            <v>LUVA FoGo 2 1/2" - ELE</v>
          </cell>
          <cell r="C1484" t="str">
            <v>UN</v>
          </cell>
          <cell r="D1484">
            <v>27.76</v>
          </cell>
        </row>
        <row r="1485">
          <cell r="A1485" t="str">
            <v>134635</v>
          </cell>
          <cell r="B1485" t="str">
            <v>LUVA FoGo 3" - ELE</v>
          </cell>
          <cell r="C1485" t="str">
            <v>UN</v>
          </cell>
          <cell r="D1485">
            <v>44.38</v>
          </cell>
        </row>
        <row r="1486">
          <cell r="A1486" t="str">
            <v>155361</v>
          </cell>
          <cell r="B1486" t="str">
            <v>LUVA FoGo BSP 1 1/4" - AF</v>
          </cell>
          <cell r="C1486" t="str">
            <v>UN</v>
          </cell>
          <cell r="D1486">
            <v>47.83</v>
          </cell>
        </row>
        <row r="1487">
          <cell r="A1487" t="str">
            <v>154610</v>
          </cell>
          <cell r="B1487" t="str">
            <v>LUVA FoGo BSP 2 1/2" - AF</v>
          </cell>
          <cell r="C1487" t="str">
            <v>UN</v>
          </cell>
          <cell r="D1487">
            <v>127.96</v>
          </cell>
        </row>
        <row r="1488">
          <cell r="A1488" t="str">
            <v>154600</v>
          </cell>
          <cell r="B1488" t="str">
            <v>LUVA FoGo BSP 2" - AF</v>
          </cell>
          <cell r="C1488" t="str">
            <v>UN</v>
          </cell>
          <cell r="D1488">
            <v>86.62</v>
          </cell>
        </row>
        <row r="1489">
          <cell r="A1489" t="str">
            <v>150930</v>
          </cell>
          <cell r="B1489" t="str">
            <v>LUVA FoGo BSP 3/4" - AF</v>
          </cell>
          <cell r="C1489" t="str">
            <v>UN</v>
          </cell>
          <cell r="D1489">
            <v>35.119999999999997</v>
          </cell>
        </row>
        <row r="1490">
          <cell r="A1490" t="str">
            <v>155964</v>
          </cell>
          <cell r="B1490" t="str">
            <v>LUVA PVC 25MM - AF</v>
          </cell>
          <cell r="C1490" t="str">
            <v>UN</v>
          </cell>
          <cell r="D1490">
            <v>12.09</v>
          </cell>
        </row>
        <row r="1491">
          <cell r="A1491" t="str">
            <v>155972</v>
          </cell>
          <cell r="B1491" t="str">
            <v>LUVA PVC 3/4" ROSCAVEL - AF</v>
          </cell>
          <cell r="C1491" t="str">
            <v>UN</v>
          </cell>
          <cell r="D1491">
            <v>10.95</v>
          </cell>
        </row>
        <row r="1492">
          <cell r="A1492" t="str">
            <v>155730</v>
          </cell>
          <cell r="B1492" t="str">
            <v>LUVA PVC DE CORRER 100MM - ESG</v>
          </cell>
          <cell r="C1492" t="str">
            <v>UN</v>
          </cell>
          <cell r="D1492">
            <v>49.39</v>
          </cell>
        </row>
        <row r="1493">
          <cell r="A1493" t="str">
            <v>155513</v>
          </cell>
          <cell r="B1493" t="str">
            <v>LUVA PVC DE CORRER 40MM - ESG</v>
          </cell>
          <cell r="C1493" t="str">
            <v>UN</v>
          </cell>
          <cell r="D1493">
            <v>23.25</v>
          </cell>
        </row>
        <row r="1494">
          <cell r="A1494" t="str">
            <v>155728</v>
          </cell>
          <cell r="B1494" t="str">
            <v>LUVA PVC DE CORRER 50MM - ESG</v>
          </cell>
          <cell r="C1494" t="str">
            <v>UN</v>
          </cell>
          <cell r="D1494">
            <v>28.55</v>
          </cell>
        </row>
        <row r="1495">
          <cell r="A1495" t="str">
            <v>155729</v>
          </cell>
          <cell r="B1495" t="str">
            <v>LUVA PVC DE CORRER 75MM - ESG</v>
          </cell>
          <cell r="C1495" t="str">
            <v>UN</v>
          </cell>
          <cell r="D1495">
            <v>37.71</v>
          </cell>
        </row>
        <row r="1496">
          <cell r="A1496" t="str">
            <v>155251</v>
          </cell>
          <cell r="B1496" t="str">
            <v>LUVA PVC SIMPLES  50MM JE - ESG</v>
          </cell>
          <cell r="C1496" t="str">
            <v>UN</v>
          </cell>
          <cell r="D1496">
            <v>26.01</v>
          </cell>
        </row>
        <row r="1497">
          <cell r="A1497" t="str">
            <v>155250</v>
          </cell>
          <cell r="B1497" t="str">
            <v>LUVA PVC SIMPLES  75MM JE - ESG</v>
          </cell>
          <cell r="C1497" t="str">
            <v>UN</v>
          </cell>
          <cell r="D1497">
            <v>36.36</v>
          </cell>
        </row>
        <row r="1498">
          <cell r="A1498" t="str">
            <v>155249</v>
          </cell>
          <cell r="B1498" t="str">
            <v>LUVA PVC SIMPLES 100MM JE - ESG</v>
          </cell>
          <cell r="C1498" t="str">
            <v>UN</v>
          </cell>
          <cell r="D1498">
            <v>43.96</v>
          </cell>
        </row>
        <row r="1499">
          <cell r="A1499" t="str">
            <v>150940</v>
          </cell>
          <cell r="B1499" t="str">
            <v>LUVA PVC SR 25MMX1/2" - AF</v>
          </cell>
          <cell r="C1499" t="str">
            <v>UN</v>
          </cell>
          <cell r="D1499">
            <v>15.23</v>
          </cell>
        </row>
        <row r="1500">
          <cell r="A1500" t="str">
            <v>155403</v>
          </cell>
          <cell r="B1500" t="str">
            <v>LUVA PVC SR 25MMX3/4" - AF</v>
          </cell>
          <cell r="C1500" t="str">
            <v>UN</v>
          </cell>
          <cell r="D1500">
            <v>14.39</v>
          </cell>
        </row>
        <row r="1501">
          <cell r="A1501" t="str">
            <v>155322</v>
          </cell>
          <cell r="B1501" t="str">
            <v>LUVA PVC SR 32MMX1"</v>
          </cell>
          <cell r="C1501" t="str">
            <v>UN</v>
          </cell>
          <cell r="D1501">
            <v>16.25</v>
          </cell>
        </row>
        <row r="1502">
          <cell r="A1502" t="str">
            <v>155779</v>
          </cell>
          <cell r="B1502" t="str">
            <v>LUVA PVC SRM 25MMX1/2" - AF</v>
          </cell>
          <cell r="C1502" t="str">
            <v>UN</v>
          </cell>
          <cell r="D1502">
            <v>22.62</v>
          </cell>
        </row>
        <row r="1503">
          <cell r="A1503" t="str">
            <v>150950</v>
          </cell>
          <cell r="B1503" t="str">
            <v>LUVA PVC SRM 25MMX3/4" - AF</v>
          </cell>
          <cell r="C1503" t="str">
            <v>UN</v>
          </cell>
          <cell r="D1503">
            <v>24.72</v>
          </cell>
        </row>
        <row r="1504">
          <cell r="A1504" t="str">
            <v>135593</v>
          </cell>
          <cell r="B1504" t="str">
            <v>LUVA PVC SRM 32MMX1" - AF</v>
          </cell>
          <cell r="C1504" t="str">
            <v>UN</v>
          </cell>
          <cell r="D1504">
            <v>34.409999999999997</v>
          </cell>
        </row>
        <row r="1505">
          <cell r="A1505" t="str">
            <v>003620</v>
          </cell>
          <cell r="B1505" t="str">
            <v>LX-08A-01 - LIXEIRA PADRAO</v>
          </cell>
          <cell r="C1505" t="str">
            <v>UN</v>
          </cell>
          <cell r="D1505">
            <v>5143.46</v>
          </cell>
        </row>
        <row r="1506">
          <cell r="A1506" t="str">
            <v>155890</v>
          </cell>
          <cell r="B1506" t="str">
            <v>MANGUEIRA CRISTAL D=7/8" A 1"</v>
          </cell>
          <cell r="C1506" t="str">
            <v>M</v>
          </cell>
          <cell r="D1506">
            <v>14.1</v>
          </cell>
        </row>
        <row r="1507">
          <cell r="A1507" t="str">
            <v>155886</v>
          </cell>
          <cell r="B1507" t="str">
            <v>MANGUEIRA DE POLIESTER REVESTIDA DE BORRACHA DE 1 1/2"X20M - MAT</v>
          </cell>
          <cell r="C1507" t="str">
            <v>UN</v>
          </cell>
          <cell r="D1507">
            <v>362.7</v>
          </cell>
        </row>
        <row r="1508">
          <cell r="A1508" t="str">
            <v>155475</v>
          </cell>
          <cell r="B1508" t="str">
            <v>MANGUEIRA DE POLIESTER REVESTIDA DE BORRACHA DE 1 1/2X15M - MAT</v>
          </cell>
          <cell r="C1508" t="str">
            <v>UN</v>
          </cell>
          <cell r="D1508">
            <v>438.87</v>
          </cell>
        </row>
        <row r="1509">
          <cell r="A1509" t="str">
            <v>155476</v>
          </cell>
          <cell r="B1509" t="str">
            <v>MANGUEIRA DE POLIESTER REVESTIDA DE BORRACHA DE 1 1/2X30M - MAT</v>
          </cell>
          <cell r="C1509" t="str">
            <v>UN</v>
          </cell>
          <cell r="D1509">
            <v>449.28</v>
          </cell>
        </row>
        <row r="1510">
          <cell r="A1510" t="str">
            <v>155744</v>
          </cell>
          <cell r="B1510" t="str">
            <v>MANGUEIRA DE POLIESTER REVESTIDA DE BORRACHA DE 2 1/2"X15M - MAT</v>
          </cell>
          <cell r="C1510" t="str">
            <v>UN</v>
          </cell>
          <cell r="D1510">
            <v>734.49</v>
          </cell>
        </row>
        <row r="1511">
          <cell r="A1511" t="str">
            <v>155954</v>
          </cell>
          <cell r="B1511" t="str">
            <v xml:space="preserve">MANGUEIRA DE POLIESTER REVESTIDA DE BORRACHA DE 2 1/2X30M - MAT_x000D_
</v>
          </cell>
          <cell r="C1511" t="str">
            <v>UN</v>
          </cell>
          <cell r="D1511">
            <v>1067.8699999999999</v>
          </cell>
        </row>
        <row r="1512">
          <cell r="A1512" t="str">
            <v>134527</v>
          </cell>
          <cell r="B1512" t="str">
            <v>MANILHA DE LIGACAO DE FoGo 3/8" (GT-P17) - MAT</v>
          </cell>
          <cell r="C1512" t="str">
            <v>UN</v>
          </cell>
          <cell r="D1512">
            <v>4.79</v>
          </cell>
        </row>
        <row r="1513">
          <cell r="A1513" t="str">
            <v>003991</v>
          </cell>
          <cell r="B1513" t="str">
            <v>MANTA ALUMINIZADA PARA SUB-COBERTURA</v>
          </cell>
          <cell r="C1513" t="str">
            <v>M2</v>
          </cell>
          <cell r="D1513">
            <v>20.04</v>
          </cell>
        </row>
        <row r="1514">
          <cell r="A1514" t="str">
            <v>003921</v>
          </cell>
          <cell r="B1514" t="str">
            <v>MANTA DE LA DE ROCHA E=32MM</v>
          </cell>
          <cell r="C1514" t="str">
            <v>M2</v>
          </cell>
          <cell r="D1514">
            <v>59.44</v>
          </cell>
        </row>
        <row r="1515">
          <cell r="A1515" t="str">
            <v>003899</v>
          </cell>
          <cell r="B1515" t="str">
            <v>MANTA GEOCOMPOSTO PARA DRENAGEM (FP 2L OU SIMILAR)</v>
          </cell>
          <cell r="C1515" t="str">
            <v>M2</v>
          </cell>
          <cell r="D1515">
            <v>54.04</v>
          </cell>
        </row>
        <row r="1516">
          <cell r="A1516" t="str">
            <v>300061</v>
          </cell>
          <cell r="B1516" t="str">
            <v>MANTA GEOTEXTIL (BIDIM RT-14/16 OU SIMILAR-ANTIGO OP30)</v>
          </cell>
          <cell r="C1516" t="str">
            <v>M2</v>
          </cell>
          <cell r="D1516">
            <v>11.27</v>
          </cell>
        </row>
        <row r="1517">
          <cell r="A1517" t="str">
            <v>300823</v>
          </cell>
          <cell r="B1517" t="str">
            <v>MANTA GEOTEXTIL (BIDIM RT-31 OU SIMILAR)</v>
          </cell>
          <cell r="C1517" t="str">
            <v>M2</v>
          </cell>
          <cell r="D1517">
            <v>21.52</v>
          </cell>
        </row>
        <row r="1518">
          <cell r="A1518" t="str">
            <v>002642</v>
          </cell>
          <cell r="B1518" t="str">
            <v>MAO-DE-OBRA ALVENARIA BLOCO CERAMICO ESTRUTURAL E=14CM (VAOS)</v>
          </cell>
          <cell r="C1518" t="str">
            <v>M2</v>
          </cell>
          <cell r="D1518">
            <v>35.92</v>
          </cell>
        </row>
        <row r="1519">
          <cell r="A1519" t="str">
            <v>002645</v>
          </cell>
          <cell r="B1519" t="str">
            <v>MAO-DE-OBRA ALVENARIA BLOCO CERAMICO VEDACAO (VAOS)</v>
          </cell>
          <cell r="C1519" t="str">
            <v>M2</v>
          </cell>
          <cell r="D1519">
            <v>19.010000000000002</v>
          </cell>
        </row>
        <row r="1520">
          <cell r="A1520" t="str">
            <v>002590</v>
          </cell>
          <cell r="B1520" t="str">
            <v>MAO-DE-OBRA ALVENARIA BLOCO DE CONCRETO E=14CM (VAOS)</v>
          </cell>
          <cell r="C1520" t="str">
            <v>M2</v>
          </cell>
          <cell r="D1520">
            <v>44.88</v>
          </cell>
        </row>
        <row r="1521">
          <cell r="A1521" t="str">
            <v>002588</v>
          </cell>
          <cell r="B1521" t="str">
            <v>MAO-DE-OBRA ALVENARIA BLOCO DE CONCRETO E=9CM (VAOS)</v>
          </cell>
          <cell r="C1521" t="str">
            <v>M2</v>
          </cell>
          <cell r="D1521">
            <v>36.53</v>
          </cell>
        </row>
        <row r="1522">
          <cell r="A1522" t="str">
            <v>002617</v>
          </cell>
          <cell r="B1522" t="str">
            <v>MAO-DE-OBRA ALVENARIA TIJOLO BAIANO E=10CM (VAOS)</v>
          </cell>
          <cell r="C1522" t="str">
            <v>M2</v>
          </cell>
          <cell r="D1522">
            <v>55.68</v>
          </cell>
        </row>
        <row r="1523">
          <cell r="A1523" t="str">
            <v>300274</v>
          </cell>
          <cell r="B1523" t="str">
            <v>MAO-DE-OBRA PARA CONEXOES CERAMICAS COM 2 EXTREMIDADES 100MM JUNTA RIGIDA</v>
          </cell>
          <cell r="C1523" t="str">
            <v>UN</v>
          </cell>
          <cell r="D1523">
            <v>20.29</v>
          </cell>
        </row>
        <row r="1524">
          <cell r="A1524" t="str">
            <v>300275</v>
          </cell>
          <cell r="B1524" t="str">
            <v>MAO-DE-OBRA PARA CONEXOES CERAMICAS COM 2 EXTREMIDADES 150MM JUNTA RIGIDA</v>
          </cell>
          <cell r="C1524" t="str">
            <v>UN</v>
          </cell>
          <cell r="D1524">
            <v>21.55</v>
          </cell>
        </row>
        <row r="1525">
          <cell r="A1525" t="str">
            <v>300276</v>
          </cell>
          <cell r="B1525" t="str">
            <v>MAO-DE-OBRA PARA CONEXOES CERAMICAS COM 2 EXTREMIDADES 200MM JUNTA RIGIDA</v>
          </cell>
          <cell r="C1525" t="str">
            <v>UN</v>
          </cell>
          <cell r="D1525">
            <v>23.63</v>
          </cell>
        </row>
        <row r="1526">
          <cell r="A1526" t="str">
            <v>300277</v>
          </cell>
          <cell r="B1526" t="str">
            <v>MAO-DE-OBRA PARA CONEXOES CERAMICAS COM 2 EXTREMIDADES 250MM JUNTA RIGIDA</v>
          </cell>
          <cell r="C1526" t="str">
            <v>UN</v>
          </cell>
          <cell r="D1526">
            <v>28.72</v>
          </cell>
        </row>
        <row r="1527">
          <cell r="A1527" t="str">
            <v>300278</v>
          </cell>
          <cell r="B1527" t="str">
            <v>MAO-DE-OBRA PARA CONEXOES CERAMICAS COM 2 EXTREMIDADES 300MM JUNTA RIGIDA</v>
          </cell>
          <cell r="C1527" t="str">
            <v>UN</v>
          </cell>
          <cell r="D1527">
            <v>35.909999999999997</v>
          </cell>
        </row>
        <row r="1528">
          <cell r="A1528" t="str">
            <v>300279</v>
          </cell>
          <cell r="B1528" t="str">
            <v>MAO-DE-OBRA PARA CONEXOES CERAMICAS COM 3 EXTREMIDADES 100MM JUNTA RIGIDA</v>
          </cell>
          <cell r="C1528" t="str">
            <v>UN</v>
          </cell>
          <cell r="D1528">
            <v>30.15</v>
          </cell>
        </row>
        <row r="1529">
          <cell r="A1529" t="str">
            <v>300280</v>
          </cell>
          <cell r="B1529" t="str">
            <v>MAO-DE-OBRA PARA CONEXOES CERAMICAS COM 3 EXTREMIDADES 150MM JUNTA RIGIDA</v>
          </cell>
          <cell r="C1529" t="str">
            <v>UN</v>
          </cell>
          <cell r="D1529">
            <v>32.32</v>
          </cell>
        </row>
        <row r="1530">
          <cell r="A1530" t="str">
            <v>300281</v>
          </cell>
          <cell r="B1530" t="str">
            <v>MAO-DE-OBRA PARA CONEXOES CERAMICAS COM 3 EXTREMIDADES 200MM JUNTA RIGIDA</v>
          </cell>
          <cell r="C1530" t="str">
            <v>UN</v>
          </cell>
          <cell r="D1530">
            <v>35.119999999999997</v>
          </cell>
        </row>
        <row r="1531">
          <cell r="A1531" t="str">
            <v>300282</v>
          </cell>
          <cell r="B1531" t="str">
            <v>MAO-DE-OBRA PARA CONEXOES CERAMICAS COM 3 EXTREMIDADES 250MM JUNTA RIGIDA</v>
          </cell>
          <cell r="C1531" t="str">
            <v>UN</v>
          </cell>
          <cell r="D1531">
            <v>43.08</v>
          </cell>
        </row>
        <row r="1532">
          <cell r="A1532" t="str">
            <v>300283</v>
          </cell>
          <cell r="B1532" t="str">
            <v>MAO-DE-OBRA PARA CONEXOES CERAMICAS COM 3 EXTREMIDADES 300MM JUNTA RIGIDA</v>
          </cell>
          <cell r="C1532" t="str">
            <v>UN</v>
          </cell>
          <cell r="D1532">
            <v>53.86</v>
          </cell>
        </row>
        <row r="1533">
          <cell r="A1533" t="str">
            <v>300190</v>
          </cell>
          <cell r="B1533" t="str">
            <v>MAO-DE-OBRA PARA CONEXOES EM PVC COM 1 EXTREMIDADE (AGUA/ESG) 110MM JUNTA ELASTICA</v>
          </cell>
          <cell r="C1533" t="str">
            <v>UN</v>
          </cell>
          <cell r="D1533">
            <v>9.34</v>
          </cell>
        </row>
        <row r="1534">
          <cell r="A1534" t="str">
            <v>300223</v>
          </cell>
          <cell r="B1534" t="str">
            <v>MAO-DE-OBRA PARA CONEXOES EM PVC COM 1 EXTREMIDADE (AGUA/ESG) 140MM JUNTA ELASTICA</v>
          </cell>
          <cell r="C1534" t="str">
            <v>UN</v>
          </cell>
          <cell r="D1534">
            <v>12.21</v>
          </cell>
        </row>
        <row r="1535">
          <cell r="A1535" t="str">
            <v>300224</v>
          </cell>
          <cell r="B1535" t="str">
            <v>MAO-DE-OBRA PARA CONEXOES EM PVC COM 1 EXTREMIDADE (AGUA/ESG) 160MM JUNTA ELASTICA</v>
          </cell>
          <cell r="C1535" t="str">
            <v>UN</v>
          </cell>
          <cell r="D1535">
            <v>15.53</v>
          </cell>
        </row>
        <row r="1536">
          <cell r="A1536" t="str">
            <v>300225</v>
          </cell>
          <cell r="B1536" t="str">
            <v>MAO-DE-OBRA PARA CONEXOES EM PVC COM 1 EXTREMIDADE (AGUA/ESG) 200MM JUNTA ELASTICA</v>
          </cell>
          <cell r="C1536" t="str">
            <v>UN</v>
          </cell>
          <cell r="D1536">
            <v>21.55</v>
          </cell>
        </row>
        <row r="1537">
          <cell r="A1537" t="str">
            <v>300226</v>
          </cell>
          <cell r="B1537" t="str">
            <v>MAO-DE-OBRA PARA CONEXOES EM PVC COM 1 EXTREMIDADE (AGUA/ESG) 250MM JUNTA ELASTICA</v>
          </cell>
          <cell r="C1537" t="str">
            <v>UN</v>
          </cell>
          <cell r="D1537">
            <v>28.72</v>
          </cell>
        </row>
        <row r="1538">
          <cell r="A1538" t="str">
            <v>300227</v>
          </cell>
          <cell r="B1538" t="str">
            <v>MAO-DE-OBRA PARA CONEXOES EM PVC COM 1 EXTREMIDADE (AGUA/ESG) 300MM JUNTA ELASTICA</v>
          </cell>
          <cell r="C1538" t="str">
            <v>UN</v>
          </cell>
          <cell r="D1538">
            <v>35.909999999999997</v>
          </cell>
        </row>
        <row r="1539">
          <cell r="A1539" t="str">
            <v>300187</v>
          </cell>
          <cell r="B1539" t="str">
            <v>MAO-DE-OBRA PARA CONEXOES EM PVC COM 1 EXTREMIDADE (AGUA/ESG) 50MM JUNTA ELASTICA</v>
          </cell>
          <cell r="C1539" t="str">
            <v>UN</v>
          </cell>
          <cell r="D1539">
            <v>2.87</v>
          </cell>
        </row>
        <row r="1540">
          <cell r="A1540" t="str">
            <v>300188</v>
          </cell>
          <cell r="B1540" t="str">
            <v>MAO-DE-OBRA PARA CONEXOES EM PVC COM 1 EXTREMIDADE (AGUA/ESG) 60MM JUNTA ELASTICA</v>
          </cell>
          <cell r="C1540" t="str">
            <v>UN</v>
          </cell>
          <cell r="D1540">
            <v>3.59</v>
          </cell>
        </row>
        <row r="1541">
          <cell r="A1541" t="str">
            <v>300189</v>
          </cell>
          <cell r="B1541" t="str">
            <v>MAO-DE-OBRA PARA CONEXOES EM PVC COM 1 EXTREMIDADE (AGUA/ESG) 85MM JUNTA ELASTICA</v>
          </cell>
          <cell r="C1541" t="str">
            <v>UN</v>
          </cell>
          <cell r="D1541">
            <v>7.18</v>
          </cell>
        </row>
        <row r="1542">
          <cell r="A1542" t="str">
            <v>300194</v>
          </cell>
          <cell r="B1542" t="str">
            <v>MAO-DE-OBRA PARA CONEXOES EM PVC COM 2 EXTREMIDADES (AGUA/ESG) 110MM JUNTA ELASTICA</v>
          </cell>
          <cell r="C1542" t="str">
            <v>UN</v>
          </cell>
          <cell r="D1542">
            <v>13.77</v>
          </cell>
        </row>
        <row r="1543">
          <cell r="A1543" t="str">
            <v>300228</v>
          </cell>
          <cell r="B1543" t="str">
            <v>MAO-DE-OBRA PARA CONEXOES EM PVC COM 2 EXTREMIDADES (AGUA/ESG) 140MM JUNTA ELASTICA</v>
          </cell>
          <cell r="C1543" t="str">
            <v>UN</v>
          </cell>
          <cell r="D1543">
            <v>18.239999999999998</v>
          </cell>
        </row>
        <row r="1544">
          <cell r="A1544" t="str">
            <v>300229</v>
          </cell>
          <cell r="B1544" t="str">
            <v>MAO-DE-OBRA PARA CONEXOES EM PVC COM 2 EXTREMIDADES (AGUA/ESG) 160MM JUNTA ELASTICA</v>
          </cell>
          <cell r="C1544" t="str">
            <v>UN</v>
          </cell>
          <cell r="D1544">
            <v>23.7</v>
          </cell>
        </row>
        <row r="1545">
          <cell r="A1545" t="str">
            <v>300230</v>
          </cell>
          <cell r="B1545" t="str">
            <v>MAO-DE-OBRA PARA CONEXOES EM PVC COM 2 EXTREMIDADES (AGUA/ESG) 200MM JUNTA ELASTICA</v>
          </cell>
          <cell r="C1545" t="str">
            <v>UN</v>
          </cell>
          <cell r="D1545">
            <v>32.32</v>
          </cell>
        </row>
        <row r="1546">
          <cell r="A1546" t="str">
            <v>300231</v>
          </cell>
          <cell r="B1546" t="str">
            <v>MAO-DE-OBRA PARA CONEXOES EM PVC COM 2 EXTREMIDADES (AGUA/ESG) 250MM JUNTA ELASTICA</v>
          </cell>
          <cell r="C1546" t="str">
            <v>UN</v>
          </cell>
          <cell r="D1546">
            <v>43.08</v>
          </cell>
        </row>
        <row r="1547">
          <cell r="A1547" t="str">
            <v>300232</v>
          </cell>
          <cell r="B1547" t="str">
            <v>MAO-DE-OBRA PARA CONEXOES EM PVC COM 2 EXTREMIDADES (AGUA/ESG) 300MM JUNTA ELASTICA</v>
          </cell>
          <cell r="C1547" t="str">
            <v>UN</v>
          </cell>
          <cell r="D1547">
            <v>53.86</v>
          </cell>
        </row>
        <row r="1548">
          <cell r="A1548" t="str">
            <v>300191</v>
          </cell>
          <cell r="B1548" t="str">
            <v>MAO-DE-OBRA PARA CONEXOES EM PVC COM 2 EXTREMIDADES (AGUA/ESG) 50MM JUNTA ELASTICA</v>
          </cell>
          <cell r="C1548" t="str">
            <v>UN</v>
          </cell>
          <cell r="D1548">
            <v>4.3099999999999996</v>
          </cell>
        </row>
        <row r="1549">
          <cell r="A1549" t="str">
            <v>300192</v>
          </cell>
          <cell r="B1549" t="str">
            <v>MAO-DE-OBRA PARA CONEXOES EM PVC COM 2 EXTREMIDADES (AGUA/ESG) 60MM JUNTA ELASTICA</v>
          </cell>
          <cell r="C1549" t="str">
            <v>UN</v>
          </cell>
          <cell r="D1549">
            <v>5.39</v>
          </cell>
        </row>
        <row r="1550">
          <cell r="A1550" t="str">
            <v>300193</v>
          </cell>
          <cell r="B1550" t="str">
            <v>MAO-DE-OBRA PARA CONEXOES EM PVC COM 2 EXTREMIDADES (AGUA/ESG) 85MM JUNTA ELASTICA</v>
          </cell>
          <cell r="C1550" t="str">
            <v>UN</v>
          </cell>
          <cell r="D1550">
            <v>10.76</v>
          </cell>
        </row>
        <row r="1551">
          <cell r="A1551" t="str">
            <v>300198</v>
          </cell>
          <cell r="B1551" t="str">
            <v>MAO-DE-OBRA PARA CONEXOES EM PVC COM 3 EXTREMIDADES (AGUA/ESG) 110MM JUNTA ELASTICA</v>
          </cell>
          <cell r="C1551" t="str">
            <v>UN</v>
          </cell>
          <cell r="D1551">
            <v>18.53</v>
          </cell>
        </row>
        <row r="1552">
          <cell r="A1552" t="str">
            <v>300284</v>
          </cell>
          <cell r="B1552" t="str">
            <v>MAO-DE-OBRA PARA CONEXOES EM PVC COM 3 EXTREMIDADES (AGUA/ESG) 140MM JUNTA ELASTICA</v>
          </cell>
          <cell r="C1552" t="str">
            <v>UN</v>
          </cell>
          <cell r="D1552">
            <v>24.41</v>
          </cell>
        </row>
        <row r="1553">
          <cell r="A1553" t="str">
            <v>300233</v>
          </cell>
          <cell r="B1553" t="str">
            <v>MAO-DE-OBRA PARA CONEXOES EM PVC COM 3 EXTREMIDADES (AGUA/ESG) 160MM JUNTA ELASTICA</v>
          </cell>
          <cell r="C1553" t="str">
            <v>UN</v>
          </cell>
          <cell r="D1553">
            <v>31.59</v>
          </cell>
        </row>
        <row r="1554">
          <cell r="A1554" t="str">
            <v>300234</v>
          </cell>
          <cell r="B1554" t="str">
            <v>MAO-DE-OBRA PARA CONEXOES EM PVC COM 3 EXTREMIDADES (AGUA/ESG) 200MM JUNTA ELASTICA</v>
          </cell>
          <cell r="C1554" t="str">
            <v>UN</v>
          </cell>
          <cell r="D1554">
            <v>43.08</v>
          </cell>
        </row>
        <row r="1555">
          <cell r="A1555" t="str">
            <v>300235</v>
          </cell>
          <cell r="B1555" t="str">
            <v>MAO-DE-OBRA PARA CONEXOES EM PVC COM 3 EXTREMIDADES (AGUA/ESG) 250MM JUNTA ELASTICA</v>
          </cell>
          <cell r="C1555" t="str">
            <v>UN</v>
          </cell>
          <cell r="D1555">
            <v>57.45</v>
          </cell>
        </row>
        <row r="1556">
          <cell r="A1556" t="str">
            <v>300236</v>
          </cell>
          <cell r="B1556" t="str">
            <v>MAO-DE-OBRA PARA CONEXOES EM PVC COM 3 EXTREMIDADES (AGUA/ESG) 300MM JUNTA ELASTICA</v>
          </cell>
          <cell r="C1556" t="str">
            <v>UN</v>
          </cell>
          <cell r="D1556">
            <v>71.8</v>
          </cell>
        </row>
        <row r="1557">
          <cell r="A1557" t="str">
            <v>300195</v>
          </cell>
          <cell r="B1557" t="str">
            <v>MAO-DE-OBRA PARA CONEXOES EM PVC COM 3 EXTREMIDADES (AGUA/ESG) 50MM JUNTA ELASTICA</v>
          </cell>
          <cell r="C1557" t="str">
            <v>UN</v>
          </cell>
          <cell r="D1557">
            <v>5.76</v>
          </cell>
        </row>
        <row r="1558">
          <cell r="A1558" t="str">
            <v>300196</v>
          </cell>
          <cell r="B1558" t="str">
            <v>MAO-DE-OBRA PARA CONEXOES EM PVC COM 3 EXTREMIDADES (AGUA/ESG) 60MM JUNTA ELASTICA</v>
          </cell>
          <cell r="C1558" t="str">
            <v>UN</v>
          </cell>
          <cell r="D1558">
            <v>7.18</v>
          </cell>
        </row>
        <row r="1559">
          <cell r="A1559" t="str">
            <v>300197</v>
          </cell>
          <cell r="B1559" t="str">
            <v>MAO-DE-OBRA PARA CONEXOES EM PVC COM 3 EXTREMIDADES (AGUA/ESG) 85MM JUNTA ELASTICA</v>
          </cell>
          <cell r="C1559" t="str">
            <v>UN</v>
          </cell>
          <cell r="D1559">
            <v>14.36</v>
          </cell>
        </row>
        <row r="1560">
          <cell r="A1560" t="str">
            <v>300202</v>
          </cell>
          <cell r="B1560" t="str">
            <v>MAO-DE-OBRA PARA CONEXOES EM PVC COM 4 EXTREMIDADES (AGUA/ESG) 110MM JUNTA ELASTICA</v>
          </cell>
          <cell r="C1560" t="str">
            <v>UN</v>
          </cell>
          <cell r="D1560">
            <v>28.14</v>
          </cell>
        </row>
        <row r="1561">
          <cell r="A1561" t="str">
            <v>300237</v>
          </cell>
          <cell r="B1561" t="str">
            <v>MAO-DE-OBRA PARA CONEXOES EM PVC COM 4 EXTREMIDADES (AGUA/ESG) 140MM JUNTA ELASTICA</v>
          </cell>
          <cell r="C1561" t="str">
            <v>UN</v>
          </cell>
          <cell r="D1561">
            <v>36.479999999999997</v>
          </cell>
        </row>
        <row r="1562">
          <cell r="A1562" t="str">
            <v>300238</v>
          </cell>
          <cell r="B1562" t="str">
            <v>MAO-DE-OBRA PARA CONEXOES EM PVC COM 4 EXTREMIDADES (AGUA/ESG) 160MM JUNTA ELASTICA</v>
          </cell>
          <cell r="C1562" t="str">
            <v>UN</v>
          </cell>
          <cell r="D1562">
            <v>47.27</v>
          </cell>
        </row>
        <row r="1563">
          <cell r="A1563" t="str">
            <v>300239</v>
          </cell>
          <cell r="B1563" t="str">
            <v>MAO-DE-OBRA PARA CONEXOES EM PVC COM 4 EXTREMIDADES (AGUA/ESG) 200MM JUNTA ELASTICA</v>
          </cell>
          <cell r="C1563" t="str">
            <v>UN</v>
          </cell>
          <cell r="D1563">
            <v>64.62</v>
          </cell>
        </row>
        <row r="1564">
          <cell r="A1564" t="str">
            <v>300240</v>
          </cell>
          <cell r="B1564" t="str">
            <v>MAO-DE-OBRA PARA CONEXOES EM PVC COM 4 EXTREMIDADES (AGUA/ESG) 250MM JUNTA ELASTICA</v>
          </cell>
          <cell r="C1564" t="str">
            <v>UN</v>
          </cell>
          <cell r="D1564">
            <v>86.17</v>
          </cell>
        </row>
        <row r="1565">
          <cell r="A1565" t="str">
            <v>300241</v>
          </cell>
          <cell r="B1565" t="str">
            <v>MAO-DE-OBRA PARA CONEXOES EM PVC COM 4 EXTREMIDADES (AGUA/ESG) 300MM JUNTA ELASTICA</v>
          </cell>
          <cell r="C1565" t="str">
            <v>UN</v>
          </cell>
          <cell r="D1565">
            <v>107.72</v>
          </cell>
        </row>
        <row r="1566">
          <cell r="A1566" t="str">
            <v>300199</v>
          </cell>
          <cell r="B1566" t="str">
            <v>MAO-DE-OBRA PARA CONEXOES EM PVC COM 4 EXTREMIDADES (AGUA/ESG) 50MM JUNTA ELASTICA</v>
          </cell>
          <cell r="C1566" t="str">
            <v>UN</v>
          </cell>
          <cell r="D1566">
            <v>8.61</v>
          </cell>
        </row>
        <row r="1567">
          <cell r="A1567" t="str">
            <v>300200</v>
          </cell>
          <cell r="B1567" t="str">
            <v>MAO-DE-OBRA PARA CONEXOES EM PVC COM 4 EXTREMIDADES (AGUA/ESG) 60MM JUNTA ELASTICA</v>
          </cell>
          <cell r="C1567" t="str">
            <v>UN</v>
          </cell>
          <cell r="D1567">
            <v>10.76</v>
          </cell>
        </row>
        <row r="1568">
          <cell r="A1568" t="str">
            <v>300201</v>
          </cell>
          <cell r="B1568" t="str">
            <v>MAO-DE-OBRA PARA CONEXOES EM PVC COM 4 EXTREMIDADES (AGUA/ESG) 85MM JUNTA ELASTICA</v>
          </cell>
          <cell r="C1568" t="str">
            <v>UN</v>
          </cell>
          <cell r="D1568">
            <v>21.55</v>
          </cell>
        </row>
        <row r="1569">
          <cell r="A1569" t="str">
            <v>300156</v>
          </cell>
          <cell r="B1569" t="str">
            <v>MAO-DE-OBRA PARA CONEXOES FoFo COM 1 EXTREMIDADE (AGUA/ESG) 100MM JUNTA ELASTICA</v>
          </cell>
          <cell r="C1569" t="str">
            <v>UN</v>
          </cell>
          <cell r="D1569">
            <v>31.75</v>
          </cell>
        </row>
        <row r="1570">
          <cell r="A1570" t="str">
            <v>300372</v>
          </cell>
          <cell r="B1570" t="str">
            <v>MAO-DE-OBRA PARA CONEXOES FoFo COM 1 EXTREMIDADE (AGUA/ESG) 100MM JUNTA FLANGEADA</v>
          </cell>
          <cell r="C1570" t="str">
            <v>UN</v>
          </cell>
          <cell r="D1570">
            <v>38.72</v>
          </cell>
        </row>
        <row r="1571">
          <cell r="A1571" t="str">
            <v>300157</v>
          </cell>
          <cell r="B1571" t="str">
            <v>MAO-DE-OBRA PARA CONEXOES FoFo COM 1 EXTREMIDADE (AGUA/ESG) 150MM JUNTA ELASTICA</v>
          </cell>
          <cell r="C1571" t="str">
            <v>UN</v>
          </cell>
          <cell r="D1571">
            <v>46.4</v>
          </cell>
        </row>
        <row r="1572">
          <cell r="A1572" t="str">
            <v>300373</v>
          </cell>
          <cell r="B1572" t="str">
            <v>MAO-DE-OBRA PARA CONEXOES FoFo COM 1 EXTREMIDADE (AGUA/ESG) 150MM JUNTA FLANGEADA</v>
          </cell>
          <cell r="C1572" t="str">
            <v>UN</v>
          </cell>
          <cell r="D1572">
            <v>67.400000000000006</v>
          </cell>
        </row>
        <row r="1573">
          <cell r="A1573" t="str">
            <v>300158</v>
          </cell>
          <cell r="B1573" t="str">
            <v>MAO-DE-OBRA PARA CONEXOES FoFo COM 1 EXTREMIDADE (AGUA/ESG) 200MM JUNTA ELASTICA</v>
          </cell>
          <cell r="C1573" t="str">
            <v>UN</v>
          </cell>
          <cell r="D1573">
            <v>48.86</v>
          </cell>
        </row>
        <row r="1574">
          <cell r="A1574" t="str">
            <v>300374</v>
          </cell>
          <cell r="B1574" t="str">
            <v>MAO-DE-OBRA PARA CONEXOES FoFo COM 1 EXTREMIDADE (AGUA/ESG) 200MM JUNTA FLANGEADA</v>
          </cell>
          <cell r="C1574" t="str">
            <v>UN</v>
          </cell>
          <cell r="D1574">
            <v>77.069999999999993</v>
          </cell>
        </row>
        <row r="1575">
          <cell r="A1575" t="str">
            <v>300159</v>
          </cell>
          <cell r="B1575" t="str">
            <v>MAO-DE-OBRA PARA CONEXOES FoFo COM 1 EXTREMIDADE (AGUA/ESG) 250MM JUNTA ELASTICA</v>
          </cell>
          <cell r="C1575" t="str">
            <v>UN</v>
          </cell>
          <cell r="D1575">
            <v>51.29</v>
          </cell>
        </row>
        <row r="1576">
          <cell r="A1576" t="str">
            <v>300375</v>
          </cell>
          <cell r="B1576" t="str">
            <v>MAO-DE-OBRA PARA CONEXOES FoFo COM 1 EXTREMIDADE (AGUA/ESG) 250MM JUNTA FLANGEADA</v>
          </cell>
          <cell r="C1576" t="str">
            <v>UN</v>
          </cell>
          <cell r="D1576">
            <v>81.12</v>
          </cell>
        </row>
        <row r="1577">
          <cell r="A1577" t="str">
            <v>300160</v>
          </cell>
          <cell r="B1577" t="str">
            <v>MAO-DE-OBRA PARA CONEXOES FoFo COM 1 EXTREMIDADE (AGUA/ESG) 300MM JUNTA ELASTICA</v>
          </cell>
          <cell r="C1577" t="str">
            <v>UN</v>
          </cell>
          <cell r="D1577">
            <v>54.95</v>
          </cell>
        </row>
        <row r="1578">
          <cell r="A1578" t="str">
            <v>300376</v>
          </cell>
          <cell r="B1578" t="str">
            <v>MAO-DE-OBRA PARA CONEXOES FoFo COM 1 EXTREMIDADE (AGUA/ESG) 300MM JUNTA FLANGEADA</v>
          </cell>
          <cell r="C1578" t="str">
            <v>UN</v>
          </cell>
          <cell r="D1578">
            <v>93.67</v>
          </cell>
        </row>
        <row r="1579">
          <cell r="A1579" t="str">
            <v>300161</v>
          </cell>
          <cell r="B1579" t="str">
            <v>MAO-DE-OBRA PARA CONEXOES FoFo COM 1 EXTREMIDADE (AGUA/ESG) 400MM JUNTA ELASTICA</v>
          </cell>
          <cell r="C1579" t="str">
            <v>UN</v>
          </cell>
          <cell r="D1579">
            <v>61.07</v>
          </cell>
        </row>
        <row r="1580">
          <cell r="A1580" t="str">
            <v>300377</v>
          </cell>
          <cell r="B1580" t="str">
            <v>MAO-DE-OBRA PARA CONEXOES FoFo COM 1 EXTREMIDADE (AGUA/ESG) 400MM JUNTA FLANGEADA</v>
          </cell>
          <cell r="C1580" t="str">
            <v>UN</v>
          </cell>
          <cell r="D1580">
            <v>107.6</v>
          </cell>
        </row>
        <row r="1581">
          <cell r="A1581" t="str">
            <v>300162</v>
          </cell>
          <cell r="B1581" t="str">
            <v>MAO-DE-OBRA PARA CONEXOES FoFo COM 1 EXTREMIDADE (AGUA/ESG) 500MM JUNTA ELASTICA</v>
          </cell>
          <cell r="C1581" t="str">
            <v>UN</v>
          </cell>
          <cell r="D1581">
            <v>88.14</v>
          </cell>
        </row>
        <row r="1582">
          <cell r="A1582" t="str">
            <v>300378</v>
          </cell>
          <cell r="B1582" t="str">
            <v>MAO-DE-OBRA PARA CONEXOES FoFo COM 1 EXTREMIDADE (AGUA/ESG) 500MM JUNTA FLANGEADA</v>
          </cell>
          <cell r="C1582" t="str">
            <v>UN</v>
          </cell>
          <cell r="D1582">
            <v>165.47</v>
          </cell>
        </row>
        <row r="1583">
          <cell r="A1583" t="str">
            <v>300242</v>
          </cell>
          <cell r="B1583" t="str">
            <v>MAO-DE-OBRA PARA CONEXOES FoFo COM 1 EXTREMIDADE (AGUA/ESG) 50MM JUNTA ELASTICA</v>
          </cell>
          <cell r="C1583" t="str">
            <v>UN</v>
          </cell>
          <cell r="D1583">
            <v>17.11</v>
          </cell>
        </row>
        <row r="1584">
          <cell r="A1584" t="str">
            <v>300367</v>
          </cell>
          <cell r="B1584" t="str">
            <v>MAO-DE-OBRA PARA CONEXOES FoFo COM 1 EXTREMIDADE (AGUA/ESG) 50MM JUNTA FLANGEADA</v>
          </cell>
          <cell r="C1584" t="str">
            <v>UN</v>
          </cell>
          <cell r="D1584">
            <v>20.63</v>
          </cell>
        </row>
        <row r="1585">
          <cell r="A1585" t="str">
            <v>300155</v>
          </cell>
          <cell r="B1585" t="str">
            <v>MAO-DE-OBRA PARA CONEXOES FoFo COM 1 EXTREMIDADE (AGUA/ESG) 80MM JUNTA ELASTICA</v>
          </cell>
          <cell r="C1585" t="str">
            <v>UN</v>
          </cell>
          <cell r="D1585">
            <v>23.2</v>
          </cell>
        </row>
        <row r="1586">
          <cell r="A1586" t="str">
            <v>300371</v>
          </cell>
          <cell r="B1586" t="str">
            <v>MAO-DE-OBRA PARA CONEXOES FoFo COM 1 EXTREMIDADE (AGUA/ESG) 80MM JUNTA FLANGEADA</v>
          </cell>
          <cell r="C1586" t="str">
            <v>UN</v>
          </cell>
          <cell r="D1586">
            <v>28.23</v>
          </cell>
        </row>
        <row r="1587">
          <cell r="A1587" t="str">
            <v>300164</v>
          </cell>
          <cell r="B1587" t="str">
            <v>MAO-DE-OBRA PARA CONEXOES FoFo COM 2 EXTREMIDADES (AGUA/ESG) 100MM JUNTA ELASTICA</v>
          </cell>
          <cell r="C1587" t="str">
            <v>UN</v>
          </cell>
          <cell r="D1587">
            <v>47.63</v>
          </cell>
        </row>
        <row r="1588">
          <cell r="A1588" t="str">
            <v>300380</v>
          </cell>
          <cell r="B1588" t="str">
            <v>MAO-DE-OBRA PARA CONEXOES FoFo COM 2 EXTREMIDADES (AGUA/ESG) 100MM JUNTAS FLANGEADAS</v>
          </cell>
          <cell r="C1588" t="str">
            <v>UN</v>
          </cell>
          <cell r="D1588">
            <v>58.51</v>
          </cell>
        </row>
        <row r="1589">
          <cell r="A1589" t="str">
            <v>300165</v>
          </cell>
          <cell r="B1589" t="str">
            <v>MAO-DE-OBRA PARA CONEXOES FoFo COM 2 EXTREMIDADES (AGUA/ESG) 150MM JUNTA ELASTICA</v>
          </cell>
          <cell r="C1589" t="str">
            <v>UN</v>
          </cell>
          <cell r="D1589">
            <v>69.599999999999994</v>
          </cell>
        </row>
        <row r="1590">
          <cell r="A1590" t="str">
            <v>300381</v>
          </cell>
          <cell r="B1590" t="str">
            <v>MAO-DE-OBRA PARA CONEXOES FoFo COM 2 EXTREMIDADES (AGUA/ESG) 150MM JUNTAS FLANGEADAS</v>
          </cell>
          <cell r="C1590" t="str">
            <v>UN</v>
          </cell>
          <cell r="D1590">
            <v>101.5</v>
          </cell>
        </row>
        <row r="1591">
          <cell r="A1591" t="str">
            <v>300166</v>
          </cell>
          <cell r="B1591" t="str">
            <v>MAO-DE-OBRA PARA CONEXOES FoFo COM 2 EXTREMIDADES (AGUA/ESG) 200MM JUNTA ELASTICA</v>
          </cell>
          <cell r="C1591" t="str">
            <v>UN</v>
          </cell>
          <cell r="D1591">
            <v>73.27</v>
          </cell>
        </row>
        <row r="1592">
          <cell r="A1592" t="str">
            <v>300382</v>
          </cell>
          <cell r="B1592" t="str">
            <v>MAO-DE-OBRA PARA CONEXOES FoFo COM 2 EXTREMIDADES (AGUA/ESG) 200MM JUNTAS FLANGEADAS</v>
          </cell>
          <cell r="C1592" t="str">
            <v>UN</v>
          </cell>
          <cell r="D1592">
            <v>115.2</v>
          </cell>
        </row>
        <row r="1593">
          <cell r="A1593" t="str">
            <v>300167</v>
          </cell>
          <cell r="B1593" t="str">
            <v>MAO-DE-OBRA PARA CONEXOES FoFo COM 2 EXTREMIDADES (AGUA/ESG) 250MM JUNTA ELASTICA</v>
          </cell>
          <cell r="C1593" t="str">
            <v>UN</v>
          </cell>
          <cell r="D1593">
            <v>76.930000000000007</v>
          </cell>
        </row>
        <row r="1594">
          <cell r="A1594" t="str">
            <v>300383</v>
          </cell>
          <cell r="B1594" t="str">
            <v>MAO-DE-OBRA PARA CONEXOES FoFo COM 2 EXTREMIDADES (AGUA/ESG) 250MM JUNTAS FLANGEADAS</v>
          </cell>
          <cell r="C1594" t="str">
            <v>UN</v>
          </cell>
          <cell r="D1594">
            <v>121.89</v>
          </cell>
        </row>
        <row r="1595">
          <cell r="A1595" t="str">
            <v>300168</v>
          </cell>
          <cell r="B1595" t="str">
            <v>MAO-DE-OBRA PARA CONEXOES FoFo COM 2 EXTREMIDADES (AGUA/ESG) 300MM JUNTA ELASTICA</v>
          </cell>
          <cell r="C1595" t="str">
            <v>UN</v>
          </cell>
          <cell r="D1595">
            <v>82.44</v>
          </cell>
        </row>
        <row r="1596">
          <cell r="A1596" t="str">
            <v>300384</v>
          </cell>
          <cell r="B1596" t="str">
            <v>MAO-DE-OBRA PARA CONEXOES FoFo COM 2 EXTREMIDADES (AGUA/ESG) 300MM JUNTAS FLANGEADAS</v>
          </cell>
          <cell r="C1596" t="str">
            <v>UN</v>
          </cell>
          <cell r="D1596">
            <v>140.44999999999999</v>
          </cell>
        </row>
        <row r="1597">
          <cell r="A1597" t="str">
            <v>300169</v>
          </cell>
          <cell r="B1597" t="str">
            <v>MAO-DE-OBRA PARA CONEXOES FoFo COM 2 EXTREMIDADES (AGUA/ESG) 400MM JUNTA ELASTICA</v>
          </cell>
          <cell r="C1597" t="str">
            <v>UN</v>
          </cell>
          <cell r="D1597">
            <v>91.6</v>
          </cell>
        </row>
        <row r="1598">
          <cell r="A1598" t="str">
            <v>300385</v>
          </cell>
          <cell r="B1598" t="str">
            <v>MAO-DE-OBRA PARA CONEXOES FoFo COM 2 EXTREMIDADES (AGUA/ESG) 400MM JUNTAS FLANGEADAS</v>
          </cell>
          <cell r="C1598" t="str">
            <v>UN</v>
          </cell>
          <cell r="D1598">
            <v>161.07</v>
          </cell>
        </row>
        <row r="1599">
          <cell r="A1599" t="str">
            <v>300170</v>
          </cell>
          <cell r="B1599" t="str">
            <v>MAO-DE-OBRA PARA CONEXOES FoFo COM 2 EXTREMIDADES (AGUA/ESG) 500MM JUNTA ELASTICA</v>
          </cell>
          <cell r="C1599" t="str">
            <v>UN</v>
          </cell>
          <cell r="D1599">
            <v>132.21</v>
          </cell>
        </row>
        <row r="1600">
          <cell r="A1600" t="str">
            <v>300386</v>
          </cell>
          <cell r="B1600" t="str">
            <v>MAO-DE-OBRA PARA CONEXOES FoFo COM 2 EXTREMIDADES (AGUA/ESG) 500MM JUNTAS FLANGEADAS</v>
          </cell>
          <cell r="C1600" t="str">
            <v>UN</v>
          </cell>
          <cell r="D1600">
            <v>248.65</v>
          </cell>
        </row>
        <row r="1601">
          <cell r="A1601" t="str">
            <v>300243</v>
          </cell>
          <cell r="B1601" t="str">
            <v>MAO-DE-OBRA PARA CONEXOES FoFo COM 2 EXTREMIDADES (AGUA/ESG) 50MM JUNTA ELASTICA</v>
          </cell>
          <cell r="C1601" t="str">
            <v>UN</v>
          </cell>
          <cell r="D1601">
            <v>25.63</v>
          </cell>
        </row>
        <row r="1602">
          <cell r="A1602" t="str">
            <v>300368</v>
          </cell>
          <cell r="B1602" t="str">
            <v>MAO-DE-OBRA PARA CONEXOES FoFo COM 2 EXTREMIDADES (AGUA/ESG) 50MM JUNTAS FLANGEADAS</v>
          </cell>
          <cell r="C1602" t="str">
            <v>UN</v>
          </cell>
          <cell r="D1602">
            <v>30.53</v>
          </cell>
        </row>
        <row r="1603">
          <cell r="A1603" t="str">
            <v>300163</v>
          </cell>
          <cell r="B1603" t="str">
            <v>MAO-DE-OBRA PARA CONEXOES FoFo COM 2 EXTREMIDADES (AGUA/ESG) 80MM JUNTA ELASTICA</v>
          </cell>
          <cell r="C1603" t="str">
            <v>UN</v>
          </cell>
          <cell r="D1603">
            <v>34.630000000000003</v>
          </cell>
        </row>
        <row r="1604">
          <cell r="A1604" t="str">
            <v>300379</v>
          </cell>
          <cell r="B1604" t="str">
            <v>MAO-DE-OBRA PARA CONEXOES FoFo COM 2 EXTREMIDADES (AGUA/ESG) 80MM JUNTA FLANGEADA</v>
          </cell>
          <cell r="C1604" t="str">
            <v>UN</v>
          </cell>
          <cell r="D1604">
            <v>41.91</v>
          </cell>
        </row>
        <row r="1605">
          <cell r="A1605" t="str">
            <v>300172</v>
          </cell>
          <cell r="B1605" t="str">
            <v>MAO-DE-OBRA PARA CONEXOES FoFo COM 3 EXTREMIDADES (AGUA/ESG) 100MM JUNTA ELASTICA</v>
          </cell>
          <cell r="C1605" t="str">
            <v>UN</v>
          </cell>
          <cell r="D1605">
            <v>63.51</v>
          </cell>
        </row>
        <row r="1606">
          <cell r="A1606" t="str">
            <v>300388</v>
          </cell>
          <cell r="B1606" t="str">
            <v>MAO-DE-OBRA PARA CONEXOES FoFo COM 3 EXTREMIDADES (AGUA/ESG) 100MM JUNTAS FLANGEADAS</v>
          </cell>
          <cell r="C1606" t="str">
            <v>UN</v>
          </cell>
          <cell r="D1606">
            <v>77.31</v>
          </cell>
        </row>
        <row r="1607">
          <cell r="A1607" t="str">
            <v>300173</v>
          </cell>
          <cell r="B1607" t="str">
            <v>MAO-DE-OBRA PARA CONEXOES FoFo COM 3 EXTREMIDADES (AGUA/ESG) 150MM JUNTA ELASTICA</v>
          </cell>
          <cell r="C1607" t="str">
            <v>UN</v>
          </cell>
          <cell r="D1607">
            <v>92.82</v>
          </cell>
        </row>
        <row r="1608">
          <cell r="A1608" t="str">
            <v>300389</v>
          </cell>
          <cell r="B1608" t="str">
            <v>MAO-DE-OBRA PARA CONEXOES FoFo COM 3 EXTREMIDADES (AGUA/ESG) 150MM JUNTAS FLANGEADAS</v>
          </cell>
          <cell r="C1608" t="str">
            <v>UN</v>
          </cell>
          <cell r="D1608">
            <v>135.84</v>
          </cell>
        </row>
        <row r="1609">
          <cell r="A1609" t="str">
            <v>300174</v>
          </cell>
          <cell r="B1609" t="str">
            <v>MAO-DE-OBRA PARA CONEXOES FoFo COM 3 EXTREMIDADES (AGUA/ESG) 200MM JUNTA ELASTICA</v>
          </cell>
          <cell r="C1609" t="str">
            <v>UN</v>
          </cell>
          <cell r="D1609">
            <v>97.71</v>
          </cell>
        </row>
        <row r="1610">
          <cell r="A1610" t="str">
            <v>300390</v>
          </cell>
          <cell r="B1610" t="str">
            <v>MAO-DE-OBRA PARA CONEXOES FoFo COM 3 EXTREMIDADES (AGUA/ESG) 200MM JUNTAS FLANGEADAS</v>
          </cell>
          <cell r="C1610" t="str">
            <v>UN</v>
          </cell>
          <cell r="D1610">
            <v>153.25</v>
          </cell>
        </row>
        <row r="1611">
          <cell r="A1611" t="str">
            <v>300175</v>
          </cell>
          <cell r="B1611" t="str">
            <v>MAO-DE-OBRA PARA CONEXOES FoFo COM 3 EXTREMIDADES (AGUA/ESG) 250MM JUNTA ELASTICA</v>
          </cell>
          <cell r="C1611" t="str">
            <v>UN</v>
          </cell>
          <cell r="D1611">
            <v>102.59</v>
          </cell>
        </row>
        <row r="1612">
          <cell r="A1612" t="str">
            <v>300391</v>
          </cell>
          <cell r="B1612" t="str">
            <v>MAO-DE-OBRA PARA CONEXOES FoFo COM 3 EXTREMIDADES (AGUA/ESG) 250MM JUNTAS FLANGEADAS</v>
          </cell>
          <cell r="C1612" t="str">
            <v>UN</v>
          </cell>
          <cell r="D1612">
            <v>162.33000000000001</v>
          </cell>
        </row>
        <row r="1613">
          <cell r="A1613" t="str">
            <v>300176</v>
          </cell>
          <cell r="B1613" t="str">
            <v>MAO-DE-OBRA PARA CONEXOES FoFo COM 3 EXTREMIDADES (AGUA/ESG) 300MM JUNTA ELASTICA</v>
          </cell>
          <cell r="C1613" t="str">
            <v>UN</v>
          </cell>
          <cell r="D1613">
            <v>109.91</v>
          </cell>
        </row>
        <row r="1614">
          <cell r="A1614" t="str">
            <v>300392</v>
          </cell>
          <cell r="B1614" t="str">
            <v>MAO-DE-OBRA PARA CONEXOES FoFo COM 3 EXTREMIDADES (AGUA/ESG) 300MM JUNTAS FLANGEADAS</v>
          </cell>
          <cell r="C1614" t="str">
            <v>UN</v>
          </cell>
          <cell r="D1614">
            <v>186.99</v>
          </cell>
        </row>
        <row r="1615">
          <cell r="A1615" t="str">
            <v>300177</v>
          </cell>
          <cell r="B1615" t="str">
            <v>MAO-DE-OBRA PARA CONEXOES FoFo COM 3 EXTREMIDADES (AGUA/ESG) 400MM JUNTA ELASTICA</v>
          </cell>
          <cell r="C1615" t="str">
            <v>UN</v>
          </cell>
          <cell r="D1615">
            <v>122.12</v>
          </cell>
        </row>
        <row r="1616">
          <cell r="A1616" t="str">
            <v>300393</v>
          </cell>
          <cell r="B1616" t="str">
            <v>MAO-DE-OBRA PARA CONEXOES FoFo COM 3 EXTREMIDADES (AGUA/ESG) 400MM JUNTAS FLANGEADAS</v>
          </cell>
          <cell r="C1616" t="str">
            <v>UN</v>
          </cell>
          <cell r="D1616">
            <v>215.21</v>
          </cell>
        </row>
        <row r="1617">
          <cell r="A1617" t="str">
            <v>300178</v>
          </cell>
          <cell r="B1617" t="str">
            <v>MAO-DE-OBRA PARA CONEXOES FoFo COM 3 EXTREMIDADES (AGUA/ESG) 500MM JUNTA ELASTICA</v>
          </cell>
          <cell r="C1617" t="str">
            <v>UN</v>
          </cell>
          <cell r="D1617">
            <v>176.28</v>
          </cell>
        </row>
        <row r="1618">
          <cell r="A1618" t="str">
            <v>300394</v>
          </cell>
          <cell r="B1618" t="str">
            <v>MAO-DE-OBRA PARA CONEXOES FoFo COM 3 EXTREMIDADES (AGUA/ESG) 500MM JUNTAS FLANGEADAS</v>
          </cell>
          <cell r="C1618" t="str">
            <v>UN</v>
          </cell>
          <cell r="D1618">
            <v>331.25</v>
          </cell>
        </row>
        <row r="1619">
          <cell r="A1619" t="str">
            <v>300244</v>
          </cell>
          <cell r="B1619" t="str">
            <v>MAO-DE-OBRA PARA CONEXOES FoFo COM 3 EXTREMIDADES (AGUA/ESG) 50MM JUNTA ELASTICA</v>
          </cell>
          <cell r="C1619" t="str">
            <v>UN</v>
          </cell>
          <cell r="D1619">
            <v>34.19</v>
          </cell>
        </row>
        <row r="1620">
          <cell r="A1620" t="str">
            <v>300369</v>
          </cell>
          <cell r="B1620" t="str">
            <v>MAO-DE-OBRA PARA CONEXOES FoFo COM 3 EXTREMIDADES (AGUA/ESG) 50MM JUNTAS FLANGEADAS</v>
          </cell>
          <cell r="C1620" t="str">
            <v>UN</v>
          </cell>
          <cell r="D1620">
            <v>41.01</v>
          </cell>
        </row>
        <row r="1621">
          <cell r="A1621" t="str">
            <v>300171</v>
          </cell>
          <cell r="B1621" t="str">
            <v>MAO-DE-OBRA PARA CONEXOES FoFo COM 3 EXTREMIDADES (AGUA/ESG) 80MM JUNTA ELASTICA</v>
          </cell>
          <cell r="C1621" t="str">
            <v>UN</v>
          </cell>
          <cell r="D1621">
            <v>46.4</v>
          </cell>
        </row>
        <row r="1622">
          <cell r="A1622" t="str">
            <v>300387</v>
          </cell>
          <cell r="B1622" t="str">
            <v>MAO-DE-OBRA PARA CONEXOES FoFo COM 3 EXTREMIDADES (AGUA/ESG) 80MM JUNTAS FLANGEADAS</v>
          </cell>
          <cell r="C1622" t="str">
            <v>UN</v>
          </cell>
          <cell r="D1622">
            <v>55.55</v>
          </cell>
        </row>
        <row r="1623">
          <cell r="A1623" t="str">
            <v>300180</v>
          </cell>
          <cell r="B1623" t="str">
            <v>MAO-DE-OBRA PARA CONEXOES FoFo COM 4 EXTREMIDADES (AGUA/ESG) 100MM JUNTA ELASTICA</v>
          </cell>
          <cell r="C1623" t="str">
            <v>UN</v>
          </cell>
          <cell r="D1623">
            <v>95.26</v>
          </cell>
        </row>
        <row r="1624">
          <cell r="A1624" t="str">
            <v>300396</v>
          </cell>
          <cell r="B1624" t="str">
            <v>MAO-DE-OBRA PARA CONEXOES FoFo COM 4 EXTREMIDADES (AGUA/ESG) 100MM JUNTAS FLANGEADAS</v>
          </cell>
          <cell r="C1624" t="str">
            <v>UN</v>
          </cell>
          <cell r="D1624">
            <v>116.02</v>
          </cell>
        </row>
        <row r="1625">
          <cell r="A1625" t="str">
            <v>300181</v>
          </cell>
          <cell r="B1625" t="str">
            <v>MAO-DE-OBRA PARA CONEXOES FoFo COM 4 EXTREMIDADES (AGUA/ESG) 150MM JUNTA ELASTICA</v>
          </cell>
          <cell r="C1625" t="str">
            <v>UN</v>
          </cell>
          <cell r="D1625">
            <v>139.22999999999999</v>
          </cell>
        </row>
        <row r="1626">
          <cell r="A1626" t="str">
            <v>300397</v>
          </cell>
          <cell r="B1626" t="str">
            <v>MAO-DE-OBRA PARA CONEXOES FoFo COM 4 EXTREMIDADES (AGUA/ESG) 150MM JUNTAS FLANGEADAS</v>
          </cell>
          <cell r="C1626" t="str">
            <v>UN</v>
          </cell>
          <cell r="D1626">
            <v>203.24</v>
          </cell>
        </row>
        <row r="1627">
          <cell r="A1627" t="str">
            <v>300182</v>
          </cell>
          <cell r="B1627" t="str">
            <v>MAO-DE-OBRA PARA CONEXOES FoFo COM 4 EXTREMIDADES (AGUA/ESG) 200MM JUNTA ELASTICA</v>
          </cell>
          <cell r="C1627" t="str">
            <v>UN</v>
          </cell>
          <cell r="D1627">
            <v>146.55000000000001</v>
          </cell>
        </row>
        <row r="1628">
          <cell r="A1628" t="str">
            <v>300398</v>
          </cell>
          <cell r="B1628" t="str">
            <v>MAO-DE-OBRA PARA CONEXOES FoFo COM 4 EXTREMIDADES (AGUA/ESG) 200MM JUNTAS FLANGEADAS</v>
          </cell>
          <cell r="C1628" t="str">
            <v>UN</v>
          </cell>
          <cell r="D1628">
            <v>229.98</v>
          </cell>
        </row>
        <row r="1629">
          <cell r="A1629" t="str">
            <v>300183</v>
          </cell>
          <cell r="B1629" t="str">
            <v>MAO-DE-OBRA PARA CONEXOES FoFo COM 4 EXTREMIDADES (AGUA/ESG) 250MM JUNTA ELASTICA</v>
          </cell>
          <cell r="C1629" t="str">
            <v>UN</v>
          </cell>
          <cell r="D1629">
            <v>154.15</v>
          </cell>
        </row>
        <row r="1630">
          <cell r="A1630" t="str">
            <v>300399</v>
          </cell>
          <cell r="B1630" t="str">
            <v>MAO-DE-OBRA PARA CONEXOES FoFo COM 4 EXTREMIDADES (AGUA/ESG) 250MM JUNTAS FLANGEADAS</v>
          </cell>
          <cell r="C1630" t="str">
            <v>UN</v>
          </cell>
          <cell r="D1630">
            <v>243.42</v>
          </cell>
        </row>
        <row r="1631">
          <cell r="A1631" t="str">
            <v>300184</v>
          </cell>
          <cell r="B1631" t="str">
            <v>MAO-DE-OBRA PARA CONEXOES FoFo COM 4 EXTREMIDADES (AGUA/ESG) 300MM JUNTA ELASTICA</v>
          </cell>
          <cell r="C1631" t="str">
            <v>UN</v>
          </cell>
          <cell r="D1631">
            <v>164.86</v>
          </cell>
        </row>
        <row r="1632">
          <cell r="A1632" t="str">
            <v>300400</v>
          </cell>
          <cell r="B1632" t="str">
            <v>MAO-DE-OBRA PARA CONEXOES FoFo COM 4 EXTREMIDADES (AGUA/ESG) 300MM JUNTAS FLANGEADAS</v>
          </cell>
          <cell r="C1632" t="str">
            <v>UN</v>
          </cell>
          <cell r="D1632">
            <v>280.66000000000003</v>
          </cell>
        </row>
        <row r="1633">
          <cell r="A1633" t="str">
            <v>300185</v>
          </cell>
          <cell r="B1633" t="str">
            <v>MAO-DE-OBRA PARA CONEXOES FoFo COM 4 EXTREMIDADES (AGUA/ESG) 400MM JUNTA ELASTICA</v>
          </cell>
          <cell r="C1633" t="str">
            <v>UN</v>
          </cell>
          <cell r="D1633">
            <v>183.2</v>
          </cell>
        </row>
        <row r="1634">
          <cell r="A1634" t="str">
            <v>300401</v>
          </cell>
          <cell r="B1634" t="str">
            <v>MAO-DE-OBRA PARA CONEXOES FoFo COM 4 EXTREMIDADES (AGUA/ESG) 400MM JUNTAS FLANGEADAS</v>
          </cell>
          <cell r="C1634" t="str">
            <v>UN</v>
          </cell>
          <cell r="D1634">
            <v>322.14999999999998</v>
          </cell>
        </row>
        <row r="1635">
          <cell r="A1635" t="str">
            <v>300186</v>
          </cell>
          <cell r="B1635" t="str">
            <v>MAO-DE-OBRA PARA CONEXOES FoFo COM 4 EXTREMIDADES (AGUA/ESG) 500MM JUNTA ELASTICA</v>
          </cell>
          <cell r="C1635" t="str">
            <v>UN</v>
          </cell>
          <cell r="D1635">
            <v>264.42</v>
          </cell>
        </row>
        <row r="1636">
          <cell r="A1636" t="str">
            <v>300402</v>
          </cell>
          <cell r="B1636" t="str">
            <v>MAO-DE-OBRA PARA CONEXOES FoFo COM 4 EXTREMIDADES (AGUA/ESG) 500MM JUNTAS FLANGEADAS</v>
          </cell>
          <cell r="C1636" t="str">
            <v>UN</v>
          </cell>
          <cell r="D1636">
            <v>496.98</v>
          </cell>
        </row>
        <row r="1637">
          <cell r="A1637" t="str">
            <v>300245</v>
          </cell>
          <cell r="B1637" t="str">
            <v>MAO-DE-OBRA PARA CONEXOES FoFo COM 4 EXTREMIDADES (AGUA/ESG) 50MM JUNTA ELASTICA</v>
          </cell>
          <cell r="C1637" t="str">
            <v>UN</v>
          </cell>
          <cell r="D1637">
            <v>51.29</v>
          </cell>
        </row>
        <row r="1638">
          <cell r="A1638" t="str">
            <v>300370</v>
          </cell>
          <cell r="B1638" t="str">
            <v>MAO-DE-OBRA PARA CONEXOES FoFo COM 4 EXTREMIDADES (AGUA/ESG) 50MM JUNTAS FLANGEADAS</v>
          </cell>
          <cell r="C1638" t="str">
            <v>UN</v>
          </cell>
          <cell r="D1638">
            <v>61.31</v>
          </cell>
        </row>
        <row r="1639">
          <cell r="A1639" t="str">
            <v>300179</v>
          </cell>
          <cell r="B1639" t="str">
            <v>MAO-DE-OBRA PARA CONEXOES FoFo COM 4 EXTREMIDADES (AGUA/ESG) 80MM JUNTA ELASTICA</v>
          </cell>
          <cell r="C1639" t="str">
            <v>UN</v>
          </cell>
          <cell r="D1639">
            <v>69.599999999999994</v>
          </cell>
        </row>
        <row r="1640">
          <cell r="A1640" t="str">
            <v>300395</v>
          </cell>
          <cell r="B1640" t="str">
            <v>MAO-DE-OBRA PARA CONEXOES FoFo COM 4 EXTREMIDADES (AGUA/ESG) 80MM JUNTAS FLANGEADAS</v>
          </cell>
          <cell r="C1640" t="str">
            <v>UN</v>
          </cell>
          <cell r="D1640">
            <v>83.41</v>
          </cell>
        </row>
        <row r="1641">
          <cell r="A1641" t="str">
            <v>300620</v>
          </cell>
          <cell r="B1641" t="str">
            <v>MAO-DE-OBRA PARA REGISTRO DE GAVETA COM CABECOTE FoFo JE DN 100MM</v>
          </cell>
          <cell r="C1641" t="str">
            <v>UN</v>
          </cell>
          <cell r="D1641">
            <v>86.66</v>
          </cell>
        </row>
        <row r="1642">
          <cell r="A1642" t="str">
            <v>300623</v>
          </cell>
          <cell r="B1642" t="str">
            <v>MAO-DE-OBRA PARA REGISTRO DE GAVETA COM CABECOTE FoFo JE DN 150MM</v>
          </cell>
          <cell r="C1642" t="str">
            <v>UN</v>
          </cell>
          <cell r="D1642">
            <v>130</v>
          </cell>
        </row>
        <row r="1643">
          <cell r="A1643" t="str">
            <v>300624</v>
          </cell>
          <cell r="B1643" t="str">
            <v>MAO-DE-OBRA PARA REGISTRO DE GAVETA COM CABECOTE FoFo JE DN 200MM</v>
          </cell>
          <cell r="C1643" t="str">
            <v>UN</v>
          </cell>
          <cell r="D1643">
            <v>195</v>
          </cell>
        </row>
        <row r="1644">
          <cell r="A1644" t="str">
            <v>300625</v>
          </cell>
          <cell r="B1644" t="str">
            <v>MAO-DE-OBRA PARA REGISTRO DE GAVETA COM CABECOTE FoFo JE DN 250MM</v>
          </cell>
          <cell r="C1644" t="str">
            <v>UN</v>
          </cell>
          <cell r="D1644">
            <v>292.79000000000002</v>
          </cell>
        </row>
        <row r="1645">
          <cell r="A1645" t="str">
            <v>300621</v>
          </cell>
          <cell r="B1645" t="str">
            <v>MAO-DE-OBRA PARA REGISTRO DE GAVETA COM CABECOTE FoFo JE DN 300MM</v>
          </cell>
          <cell r="C1645" t="str">
            <v>UN</v>
          </cell>
          <cell r="D1645">
            <v>439.19</v>
          </cell>
        </row>
        <row r="1646">
          <cell r="A1646" t="str">
            <v>300626</v>
          </cell>
          <cell r="B1646" t="str">
            <v>MAO-DE-OBRA PARA REGISTRO DE GAVETA COM CABECOTE FoFo JE DN 400MM</v>
          </cell>
          <cell r="C1646" t="str">
            <v>UN</v>
          </cell>
          <cell r="D1646">
            <v>658.78</v>
          </cell>
        </row>
        <row r="1647">
          <cell r="A1647" t="str">
            <v>300627</v>
          </cell>
          <cell r="B1647" t="str">
            <v>MAO-DE-OBRA PARA REGISTRO DE GAVETA COM CABECOTE FoFo JE DN 500MM</v>
          </cell>
          <cell r="C1647" t="str">
            <v>UN</v>
          </cell>
          <cell r="D1647">
            <v>988.47</v>
          </cell>
        </row>
        <row r="1648">
          <cell r="A1648" t="str">
            <v>300622</v>
          </cell>
          <cell r="B1648" t="str">
            <v>MAO-DE-OBRA PARA REGISTRO DE GAVETA COM CABECOTE FoFo JE DN 50MM</v>
          </cell>
          <cell r="C1648" t="str">
            <v>UN</v>
          </cell>
          <cell r="D1648">
            <v>49.78</v>
          </cell>
        </row>
        <row r="1649">
          <cell r="A1649" t="str">
            <v>300619</v>
          </cell>
          <cell r="B1649" t="str">
            <v>MAO-DE-OBRA PARA REGISTRO DE GAVETA COM CABECOTE FoFo JE DN 80MM</v>
          </cell>
          <cell r="C1649" t="str">
            <v>UN</v>
          </cell>
          <cell r="D1649">
            <v>67.33</v>
          </cell>
        </row>
        <row r="1650">
          <cell r="A1650" t="str">
            <v>300628</v>
          </cell>
          <cell r="B1650" t="str">
            <v>MAO-DE-OBRA PARA TUBO CERAMICO DN 100MM</v>
          </cell>
          <cell r="C1650" t="str">
            <v>M</v>
          </cell>
          <cell r="D1650">
            <v>20.29</v>
          </cell>
        </row>
        <row r="1651">
          <cell r="A1651" t="str">
            <v>300629</v>
          </cell>
          <cell r="B1651" t="str">
            <v>MAO-DE-OBRA PARA TUBO CERAMICO DN 150MM</v>
          </cell>
          <cell r="C1651" t="str">
            <v>M</v>
          </cell>
          <cell r="D1651">
            <v>21.55</v>
          </cell>
        </row>
        <row r="1652">
          <cell r="A1652" t="str">
            <v>300630</v>
          </cell>
          <cell r="B1652" t="str">
            <v>MAO-DE-OBRA PARA TUBO CERAMICO DN 200MM</v>
          </cell>
          <cell r="C1652" t="str">
            <v>M</v>
          </cell>
          <cell r="D1652">
            <v>23.63</v>
          </cell>
        </row>
        <row r="1653">
          <cell r="A1653" t="str">
            <v>300631</v>
          </cell>
          <cell r="B1653" t="str">
            <v>MAO-DE-OBRA PARA TUBO CERAMICO DN 250MM</v>
          </cell>
          <cell r="C1653" t="str">
            <v>M</v>
          </cell>
          <cell r="D1653">
            <v>28.72</v>
          </cell>
        </row>
        <row r="1654">
          <cell r="A1654" t="str">
            <v>300632</v>
          </cell>
          <cell r="B1654" t="str">
            <v>MAO-DE-OBRA PARA TUBO CERAMICO DN 300MM</v>
          </cell>
          <cell r="C1654" t="str">
            <v>M</v>
          </cell>
          <cell r="D1654">
            <v>35.909999999999997</v>
          </cell>
        </row>
        <row r="1655">
          <cell r="A1655" t="str">
            <v>300341</v>
          </cell>
          <cell r="B1655" t="str">
            <v>MAO-DE-OBRA PARA TUBO FoFo  80MM (AGUA/ESG) JUNTA 1 FLANGE</v>
          </cell>
          <cell r="C1655" t="str">
            <v>M</v>
          </cell>
          <cell r="D1655">
            <v>28.23</v>
          </cell>
        </row>
        <row r="1656">
          <cell r="A1656" t="str">
            <v>300349</v>
          </cell>
          <cell r="B1656" t="str">
            <v>MAO-DE-OBRA PARA TUBO FoFo  80MM (AGUA/ESG) JUNTA 2 FLANGES</v>
          </cell>
          <cell r="C1656" t="str">
            <v>M</v>
          </cell>
          <cell r="D1656">
            <v>42.51</v>
          </cell>
        </row>
        <row r="1657">
          <cell r="A1657" t="str">
            <v>300611</v>
          </cell>
          <cell r="B1657" t="str">
            <v>MAO-DE-OBRA PARA TUBO FoFo  80MM (AGUA/ESG) JUNTA ELASTICA</v>
          </cell>
          <cell r="C1657" t="str">
            <v>M</v>
          </cell>
          <cell r="D1657">
            <v>23.2</v>
          </cell>
        </row>
        <row r="1658">
          <cell r="A1658" t="str">
            <v>300334</v>
          </cell>
          <cell r="B1658" t="str">
            <v>MAO-DE-OBRA PARA TUBO FoFo 100MM (AGUA/ESG) JUNTA 1 FLANGE</v>
          </cell>
          <cell r="C1658" t="str">
            <v>M</v>
          </cell>
          <cell r="D1658">
            <v>38.72</v>
          </cell>
        </row>
        <row r="1659">
          <cell r="A1659" t="str">
            <v>300342</v>
          </cell>
          <cell r="B1659" t="str">
            <v>MAO-DE-OBRA PARA TUBO FoFo 100MM (AGUA/ESG) JUNTA 2 FLANGES</v>
          </cell>
          <cell r="C1659" t="str">
            <v>M</v>
          </cell>
          <cell r="D1659">
            <v>58.51</v>
          </cell>
        </row>
        <row r="1660">
          <cell r="A1660" t="str">
            <v>300612</v>
          </cell>
          <cell r="B1660" t="str">
            <v>MAO-DE-OBRA PARA TUBO FoFo 100MM (AGUA/ESG) JUNTA ELASTICA</v>
          </cell>
          <cell r="C1660" t="str">
            <v>M</v>
          </cell>
          <cell r="D1660">
            <v>31.75</v>
          </cell>
        </row>
        <row r="1661">
          <cell r="A1661" t="str">
            <v>300335</v>
          </cell>
          <cell r="B1661" t="str">
            <v>MAO-DE-OBRA PARA TUBO FoFo 150MM (AGUA/ESG) JUNTA 1 FLANGE</v>
          </cell>
          <cell r="C1661" t="str">
            <v>M</v>
          </cell>
          <cell r="D1661">
            <v>67.400000000000006</v>
          </cell>
        </row>
        <row r="1662">
          <cell r="A1662" t="str">
            <v>300343</v>
          </cell>
          <cell r="B1662" t="str">
            <v>MAO-DE-OBRA PARA TUBO FoFo 150MM (AGUA/ESG) JUNTA 2 FLANGES</v>
          </cell>
          <cell r="C1662" t="str">
            <v>M</v>
          </cell>
          <cell r="D1662">
            <v>101.73</v>
          </cell>
        </row>
        <row r="1663">
          <cell r="A1663" t="str">
            <v>300613</v>
          </cell>
          <cell r="B1663" t="str">
            <v>MAO-DE-OBRA PARA TUBO FoFo 150MM (AGUA/ESG) JUNTA ELASTICA</v>
          </cell>
          <cell r="C1663" t="str">
            <v>M</v>
          </cell>
          <cell r="D1663">
            <v>46.4</v>
          </cell>
        </row>
        <row r="1664">
          <cell r="A1664" t="str">
            <v>300336</v>
          </cell>
          <cell r="B1664" t="str">
            <v>MAO-DE-OBRA PARA TUBO FoFo 200MM (AGUA/ESG) JUNTA 1 FLANGE</v>
          </cell>
          <cell r="C1664" t="str">
            <v>M</v>
          </cell>
          <cell r="D1664">
            <v>77.069999999999993</v>
          </cell>
        </row>
        <row r="1665">
          <cell r="A1665" t="str">
            <v>300344</v>
          </cell>
          <cell r="B1665" t="str">
            <v>MAO-DE-OBRA PARA TUBO FoFo 200MM (AGUA/ESG) JUNTA 2 FLANGES</v>
          </cell>
          <cell r="C1665" t="str">
            <v>M</v>
          </cell>
          <cell r="D1665">
            <v>115.78</v>
          </cell>
        </row>
        <row r="1666">
          <cell r="A1666" t="str">
            <v>300614</v>
          </cell>
          <cell r="B1666" t="str">
            <v>MAO-DE-OBRA PARA TUBO FoFo 200MM (AGUA/ESG) JUNTA ELASTICA</v>
          </cell>
          <cell r="C1666" t="str">
            <v>M</v>
          </cell>
          <cell r="D1666">
            <v>48.86</v>
          </cell>
        </row>
        <row r="1667">
          <cell r="A1667" t="str">
            <v>300337</v>
          </cell>
          <cell r="B1667" t="str">
            <v>MAO-DE-OBRA PARA TUBO FoFo 250MM (AGUA/ESG) JUNTA 1 FLANGE</v>
          </cell>
          <cell r="C1667" t="str">
            <v>M</v>
          </cell>
          <cell r="D1667">
            <v>81.12</v>
          </cell>
        </row>
        <row r="1668">
          <cell r="A1668" t="str">
            <v>300345</v>
          </cell>
          <cell r="B1668" t="str">
            <v>MAO-DE-OBRA PARA TUBO FoFo 250MM (AGUA/ESG) JUNTA 2 FLANGES</v>
          </cell>
          <cell r="C1668" t="str">
            <v>M</v>
          </cell>
          <cell r="D1668">
            <v>121.77</v>
          </cell>
        </row>
        <row r="1669">
          <cell r="A1669" t="str">
            <v>300615</v>
          </cell>
          <cell r="B1669" t="str">
            <v>MAO-DE-OBRA PARA TUBO FoFo 250MM (AGUA/ESG) JUNTA ELASTICA</v>
          </cell>
          <cell r="C1669" t="str">
            <v>M</v>
          </cell>
          <cell r="D1669">
            <v>51.29</v>
          </cell>
        </row>
        <row r="1670">
          <cell r="A1670" t="str">
            <v>300338</v>
          </cell>
          <cell r="B1670" t="str">
            <v>MAO-DE-OBRA PARA TUBO FoFo 300MM (AGUA/ESG) JUNTA 1 FLANGE</v>
          </cell>
          <cell r="C1670" t="str">
            <v>M</v>
          </cell>
          <cell r="D1670">
            <v>93.67</v>
          </cell>
        </row>
        <row r="1671">
          <cell r="A1671" t="str">
            <v>300346</v>
          </cell>
          <cell r="B1671" t="str">
            <v>MAO-DE-OBRA PARA TUBO FoFo 300MM (AGUA/ESG) JUNTA 2 FLANGES</v>
          </cell>
          <cell r="C1671" t="str">
            <v>M</v>
          </cell>
          <cell r="D1671">
            <v>140.80000000000001</v>
          </cell>
        </row>
        <row r="1672">
          <cell r="A1672" t="str">
            <v>300616</v>
          </cell>
          <cell r="B1672" t="str">
            <v>MAO-DE-OBRA PARA TUBO FoFo 300MM (AGUA/ESG) JUNTA ELASTICA</v>
          </cell>
          <cell r="C1672" t="str">
            <v>M</v>
          </cell>
          <cell r="D1672">
            <v>54.95</v>
          </cell>
        </row>
        <row r="1673">
          <cell r="A1673" t="str">
            <v>300339</v>
          </cell>
          <cell r="B1673" t="str">
            <v>MAO-DE-OBRA PARA TUBO FoFo 400MM (AGUA/ESG) JUNTA 1 FLANGE</v>
          </cell>
          <cell r="C1673" t="str">
            <v>M</v>
          </cell>
          <cell r="D1673">
            <v>107.6</v>
          </cell>
        </row>
        <row r="1674">
          <cell r="A1674" t="str">
            <v>300347</v>
          </cell>
          <cell r="B1674" t="str">
            <v>MAO-DE-OBRA PARA TUBO FoFo 400MM (AGUA/ESG) JUNTA 2 FLANGES</v>
          </cell>
          <cell r="C1674" t="str">
            <v>M</v>
          </cell>
          <cell r="D1674">
            <v>161.74</v>
          </cell>
        </row>
        <row r="1675">
          <cell r="A1675" t="str">
            <v>300617</v>
          </cell>
          <cell r="B1675" t="str">
            <v>MAO-DE-OBRA PARA TUBO FoFo 400MM (AGUA/ESG) JUNTA ELASTICA</v>
          </cell>
          <cell r="C1675" t="str">
            <v>M</v>
          </cell>
          <cell r="D1675">
            <v>61.07</v>
          </cell>
        </row>
        <row r="1676">
          <cell r="A1676" t="str">
            <v>300340</v>
          </cell>
          <cell r="B1676" t="str">
            <v>MAO-DE-OBRA PARA TUBO FoFo 500MM (AGUA/ESG) JUNTA 1 FLANGE</v>
          </cell>
          <cell r="C1676" t="str">
            <v>M</v>
          </cell>
          <cell r="D1676">
            <v>165.47</v>
          </cell>
        </row>
        <row r="1677">
          <cell r="A1677" t="str">
            <v>300348</v>
          </cell>
          <cell r="B1677" t="str">
            <v>MAO-DE-OBRA PARA TUBO FoFo 500MM (AGUA/ESG) JUNTA 2 FLANGES</v>
          </cell>
          <cell r="C1677" t="str">
            <v>M</v>
          </cell>
          <cell r="D1677">
            <v>248.33</v>
          </cell>
        </row>
        <row r="1678">
          <cell r="A1678" t="str">
            <v>300618</v>
          </cell>
          <cell r="B1678" t="str">
            <v>MAO-DE-OBRA PARA TUBO FoFo 500MM (AGUA/ESG) JUNTA ELASTICA</v>
          </cell>
          <cell r="C1678" t="str">
            <v>M</v>
          </cell>
          <cell r="D1678">
            <v>126.75</v>
          </cell>
        </row>
        <row r="1679">
          <cell r="A1679" t="str">
            <v>300350</v>
          </cell>
          <cell r="B1679" t="str">
            <v>MAO-DE-OBRA PARA TUBO PVC COLETOR ESGOTO DE 100MM JUNTA ELASTICA</v>
          </cell>
          <cell r="C1679" t="str">
            <v>M</v>
          </cell>
          <cell r="D1679">
            <v>9.34</v>
          </cell>
        </row>
        <row r="1680">
          <cell r="A1680" t="str">
            <v>300351</v>
          </cell>
          <cell r="B1680" t="str">
            <v>MAO-DE-OBRA PARA TUBO PVC COLETOR ESGOTO DE 125MM JUNTA ELASTICA</v>
          </cell>
          <cell r="C1680" t="str">
            <v>M</v>
          </cell>
          <cell r="D1680">
            <v>12.21</v>
          </cell>
        </row>
        <row r="1681">
          <cell r="A1681" t="str">
            <v>300352</v>
          </cell>
          <cell r="B1681" t="str">
            <v>MAO-DE-OBRA PARA TUBO PVC COLETOR ESGOTO DE 150MM JUNTA ELASTICA</v>
          </cell>
          <cell r="C1681" t="str">
            <v>M</v>
          </cell>
          <cell r="D1681">
            <v>15.53</v>
          </cell>
        </row>
        <row r="1682">
          <cell r="A1682" t="str">
            <v>300353</v>
          </cell>
          <cell r="B1682" t="str">
            <v>MAO-DE-OBRA PARA TUBO PVC COLETOR ESGOTO DE 200MM JUNTA ELASTICA</v>
          </cell>
          <cell r="C1682" t="str">
            <v>M</v>
          </cell>
          <cell r="D1682">
            <v>21.55</v>
          </cell>
        </row>
        <row r="1683">
          <cell r="A1683" t="str">
            <v>300354</v>
          </cell>
          <cell r="B1683" t="str">
            <v>MAO-DE-OBRA PARA TUBO PVC COLETOR ESGOTO DE 250MM JUNTA ELASTICA</v>
          </cell>
          <cell r="C1683" t="str">
            <v>M</v>
          </cell>
          <cell r="D1683">
            <v>28.72</v>
          </cell>
        </row>
        <row r="1684">
          <cell r="A1684" t="str">
            <v>300355</v>
          </cell>
          <cell r="B1684" t="str">
            <v>MAO-DE-OBRA PARA TUBO PVC COLETOR ESGOTO DE 300MM JUNTA ELASTICA</v>
          </cell>
          <cell r="C1684" t="str">
            <v>M</v>
          </cell>
          <cell r="D1684">
            <v>35.909999999999997</v>
          </cell>
        </row>
        <row r="1685">
          <cell r="A1685" t="str">
            <v>300356</v>
          </cell>
          <cell r="B1685" t="str">
            <v>MAO-DE-OBRA PARA TUBO PVC COLETOR ESGOTO DE 350MM JUNTA ELASTICA</v>
          </cell>
          <cell r="C1685" t="str">
            <v>M</v>
          </cell>
          <cell r="D1685">
            <v>47.06</v>
          </cell>
        </row>
        <row r="1686">
          <cell r="A1686" t="str">
            <v>300357</v>
          </cell>
          <cell r="B1686" t="str">
            <v>MAO-DE-OBRA PARA TUBO PVC COLETOR ESGOTO DE 400MM JUNTA ELASTICA</v>
          </cell>
          <cell r="C1686" t="str">
            <v>M</v>
          </cell>
          <cell r="D1686">
            <v>58.21</v>
          </cell>
        </row>
        <row r="1687">
          <cell r="A1687" t="str">
            <v>300358</v>
          </cell>
          <cell r="B1687" t="str">
            <v>MAO-DE-OBRA PARA TUBO PVC-PBA AGUA DE  60MM JUNTA ELASTICA</v>
          </cell>
          <cell r="C1687" t="str">
            <v>M</v>
          </cell>
          <cell r="D1687">
            <v>3.59</v>
          </cell>
        </row>
        <row r="1688">
          <cell r="A1688" t="str">
            <v>300359</v>
          </cell>
          <cell r="B1688" t="str">
            <v>MAO-DE-OBRA PARA TUBO PVC-PBA AGUA DE  85MM JUNTA ELASTICA</v>
          </cell>
          <cell r="C1688" t="str">
            <v>M</v>
          </cell>
          <cell r="D1688">
            <v>7.18</v>
          </cell>
        </row>
        <row r="1689">
          <cell r="A1689" t="str">
            <v>300360</v>
          </cell>
          <cell r="B1689" t="str">
            <v>MAO-DE-OBRA PARA TUBO PVC-PBA AGUA DE 110MM JUNTA ELASTICA</v>
          </cell>
          <cell r="C1689" t="str">
            <v>M</v>
          </cell>
          <cell r="D1689">
            <v>9.34</v>
          </cell>
        </row>
        <row r="1690">
          <cell r="A1690" t="str">
            <v>300361</v>
          </cell>
          <cell r="B1690" t="str">
            <v>MAO-DE-OBRA PARA TUBO PVC-PBA AGUA DE 140MM JUNTA ELASTICA</v>
          </cell>
          <cell r="C1690" t="str">
            <v>M</v>
          </cell>
          <cell r="D1690">
            <v>12.21</v>
          </cell>
        </row>
        <row r="1691">
          <cell r="A1691" t="str">
            <v>300362</v>
          </cell>
          <cell r="B1691" t="str">
            <v>MAO-DE-OBRA PARA TUBO PVC-PBA AGUA DE 160MM JUNTA ELASTICA</v>
          </cell>
          <cell r="C1691" t="str">
            <v>M</v>
          </cell>
          <cell r="D1691">
            <v>15.53</v>
          </cell>
        </row>
        <row r="1692">
          <cell r="A1692" t="str">
            <v>300363</v>
          </cell>
          <cell r="B1692" t="str">
            <v>MAO-DE-OBRA PARA TUBO PVC-PBA AGUA DE 200MM JUNTA ELASTICA</v>
          </cell>
          <cell r="C1692" t="str">
            <v>M</v>
          </cell>
          <cell r="D1692">
            <v>21.55</v>
          </cell>
        </row>
        <row r="1693">
          <cell r="A1693" t="str">
            <v>300364</v>
          </cell>
          <cell r="B1693" t="str">
            <v>MAO-DE-OBRA PARA TUBO PVC-PBA AGUA DE 250MM JUNTA ELASTICA</v>
          </cell>
          <cell r="C1693" t="str">
            <v>M</v>
          </cell>
          <cell r="D1693">
            <v>28.72</v>
          </cell>
        </row>
        <row r="1694">
          <cell r="A1694" t="str">
            <v>300365</v>
          </cell>
          <cell r="B1694" t="str">
            <v>MAO-DE-OBRA PARA TUBO PVC-PBA AGUA DE 300MM JUNTA ELASTICA</v>
          </cell>
          <cell r="C1694" t="str">
            <v>M</v>
          </cell>
          <cell r="D1694">
            <v>35.909999999999997</v>
          </cell>
        </row>
        <row r="1695">
          <cell r="A1695" t="str">
            <v>004056</v>
          </cell>
          <cell r="B1695" t="str">
            <v>MAPA TATIL EM ACRILICO COM ALTO RELEVO E BRAILLE EM ACRILICO. FIXADO NA PAREDE. DIMENSAO: LARGURA = 35CM, ALTURA=25CM</v>
          </cell>
          <cell r="C1695" t="str">
            <v>UN</v>
          </cell>
          <cell r="D1695">
            <v>795.6</v>
          </cell>
        </row>
        <row r="1696">
          <cell r="A1696" t="str">
            <v>000030</v>
          </cell>
          <cell r="B1696" t="str">
            <v>MARCACAO DOS LOTES</v>
          </cell>
          <cell r="C1696" t="str">
            <v>UN</v>
          </cell>
          <cell r="D1696">
            <v>56.78</v>
          </cell>
        </row>
        <row r="1697">
          <cell r="A1697" t="str">
            <v>135315</v>
          </cell>
          <cell r="B1697" t="str">
            <v>MASSA EPOXI PARA VEDACAO</v>
          </cell>
          <cell r="C1697" t="str">
            <v>KG</v>
          </cell>
          <cell r="D1697">
            <v>78.680000000000007</v>
          </cell>
        </row>
        <row r="1698">
          <cell r="A1698" t="str">
            <v>134619</v>
          </cell>
          <cell r="B1698" t="str">
            <v>MASSA EPOXI PARA VEDACAO - MAT</v>
          </cell>
          <cell r="C1698" t="str">
            <v>KG</v>
          </cell>
          <cell r="D1698">
            <v>64.78</v>
          </cell>
        </row>
        <row r="1699">
          <cell r="A1699" t="str">
            <v>003997</v>
          </cell>
          <cell r="B1699" t="str">
            <v>MASTIQUE ACRILICO - MAT</v>
          </cell>
          <cell r="C1699" t="str">
            <v>KG</v>
          </cell>
          <cell r="D1699">
            <v>40.93</v>
          </cell>
        </row>
        <row r="1700">
          <cell r="A1700" t="str">
            <v>002729</v>
          </cell>
          <cell r="B1700" t="str">
            <v>MASTIQUE ELASTICO BASE POLIURETANA 1X1CM VEDACAO</v>
          </cell>
          <cell r="C1700" t="str">
            <v>M</v>
          </cell>
          <cell r="D1700">
            <v>43.77</v>
          </cell>
        </row>
        <row r="1701">
          <cell r="A1701" t="str">
            <v>135172</v>
          </cell>
          <cell r="B1701" t="str">
            <v>MASTRO DE 1"X3.00M COM BUCHA PONTEIRO PARA PARA-RAIOS - MAT</v>
          </cell>
          <cell r="C1701" t="str">
            <v>UN</v>
          </cell>
          <cell r="D1701">
            <v>221.73</v>
          </cell>
        </row>
        <row r="1702">
          <cell r="A1702" t="str">
            <v>135282</v>
          </cell>
          <cell r="B1702" t="str">
            <v>MASTRO PARA PARA-RAIOS FoGo 1"X3.00M</v>
          </cell>
          <cell r="C1702" t="str">
            <v>UN</v>
          </cell>
          <cell r="D1702">
            <v>1130.77</v>
          </cell>
        </row>
        <row r="1703">
          <cell r="A1703" t="str">
            <v>135067</v>
          </cell>
          <cell r="B1703" t="str">
            <v>MASTRO PARA PARA-RAIOS FoGo 2"X3.00M - MAT</v>
          </cell>
          <cell r="C1703" t="str">
            <v>UN</v>
          </cell>
          <cell r="D1703">
            <v>300.77999999999997</v>
          </cell>
        </row>
        <row r="1704">
          <cell r="A1704" t="str">
            <v>135022</v>
          </cell>
          <cell r="B1704" t="str">
            <v>MASTRO PARA PARA-RAIOS FoGo 2"X6.00M - MAT</v>
          </cell>
          <cell r="C1704" t="str">
            <v>UN</v>
          </cell>
          <cell r="D1704">
            <v>572.21</v>
          </cell>
        </row>
        <row r="1705">
          <cell r="A1705" t="str">
            <v>155720</v>
          </cell>
          <cell r="B1705" t="str">
            <v>MEDICAO REMOTA INDIVIDUALIZADA DE AGUA COM CORTE-CONCENTRADOR E INSTALACAO</v>
          </cell>
          <cell r="C1705" t="str">
            <v>UN</v>
          </cell>
          <cell r="D1705">
            <v>4144.7299999999996</v>
          </cell>
        </row>
        <row r="1706">
          <cell r="A1706" t="str">
            <v>155719</v>
          </cell>
          <cell r="B1706" t="str">
            <v>MEDICAO REMOTA INDIVIDUALIZADA DE AGUA COM CORTE-RESPONSABILIDADE TECNICA, EQUIPAMENTOS E INSTALACAO</v>
          </cell>
          <cell r="C1706" t="str">
            <v>APTO</v>
          </cell>
          <cell r="D1706">
            <v>791.65</v>
          </cell>
        </row>
        <row r="1707">
          <cell r="A1707" t="str">
            <v>155666</v>
          </cell>
          <cell r="B1707" t="str">
            <v>MEDIDOR DE GAS PARA CONSUMO DOMESTICO (MODELO G06 - LAO)</v>
          </cell>
          <cell r="C1707" t="str">
            <v>UN</v>
          </cell>
          <cell r="D1707">
            <v>416.54</v>
          </cell>
        </row>
        <row r="1708">
          <cell r="A1708" t="str">
            <v>004085</v>
          </cell>
          <cell r="B1708" t="str">
            <v>MINIGRUA CAP 500KG, ALTURA ATE 60.00M - LOCACAO</v>
          </cell>
          <cell r="C1708" t="str">
            <v>UNMES</v>
          </cell>
          <cell r="D1708">
            <v>4847.43</v>
          </cell>
        </row>
        <row r="1709">
          <cell r="A1709" t="str">
            <v>134483</v>
          </cell>
          <cell r="B1709" t="str">
            <v>MINUTERIA ELETRONICA REG. 15SEG a 5MIN CAPACIDADE NOM.10A</v>
          </cell>
          <cell r="C1709" t="str">
            <v>UN</v>
          </cell>
          <cell r="D1709">
            <v>196.41</v>
          </cell>
        </row>
        <row r="1710">
          <cell r="A1710" t="str">
            <v>155943</v>
          </cell>
          <cell r="B1710" t="str">
            <v>MISTURADOR DE BANCADA BICA MOVEL 3/4"</v>
          </cell>
          <cell r="C1710" t="str">
            <v>UN</v>
          </cell>
          <cell r="D1710">
            <v>546.87</v>
          </cell>
        </row>
        <row r="1711">
          <cell r="A1711" t="str">
            <v>003525</v>
          </cell>
          <cell r="B1711" t="str">
            <v>MOLDURA DE GESSO I=10CM</v>
          </cell>
          <cell r="C1711" t="str">
            <v>M</v>
          </cell>
          <cell r="D1711">
            <v>35.1</v>
          </cell>
        </row>
        <row r="1712">
          <cell r="A1712" t="str">
            <v>002884</v>
          </cell>
          <cell r="B1712" t="str">
            <v>MONTAGEM DE PRE-MOLDADO DE CONCRETO ARMADO</v>
          </cell>
          <cell r="C1712" t="str">
            <v>M3</v>
          </cell>
          <cell r="D1712">
            <v>444.33</v>
          </cell>
        </row>
        <row r="1713">
          <cell r="A1713" t="str">
            <v>300041</v>
          </cell>
          <cell r="B1713" t="str">
            <v>MURO DE ALA  80CM EM CONCRETO CICLOPICO</v>
          </cell>
          <cell r="C1713" t="str">
            <v>UN</v>
          </cell>
          <cell r="D1713">
            <v>3377.65</v>
          </cell>
        </row>
        <row r="1714">
          <cell r="A1714" t="str">
            <v>300042</v>
          </cell>
          <cell r="B1714" t="str">
            <v>MURO DE ALA 100CM EM CONCRETO CICLOPICO</v>
          </cell>
          <cell r="C1714" t="str">
            <v>UN</v>
          </cell>
          <cell r="D1714">
            <v>5220.5200000000004</v>
          </cell>
        </row>
        <row r="1715">
          <cell r="A1715" t="str">
            <v>300043</v>
          </cell>
          <cell r="B1715" t="str">
            <v>MURO DE ALA 120CM EM CONCRETO CICLOPICO</v>
          </cell>
          <cell r="C1715" t="str">
            <v>UN</v>
          </cell>
          <cell r="D1715">
            <v>7563.39</v>
          </cell>
        </row>
        <row r="1716">
          <cell r="A1716" t="str">
            <v>300044</v>
          </cell>
          <cell r="B1716" t="str">
            <v>MURO DE ALA 150CM EM CONCRETO CICLOPICO</v>
          </cell>
          <cell r="C1716" t="str">
            <v>UN</v>
          </cell>
          <cell r="D1716">
            <v>13746.17</v>
          </cell>
        </row>
        <row r="1717">
          <cell r="A1717" t="str">
            <v>300040</v>
          </cell>
          <cell r="B1717" t="str">
            <v>MURO DE ALA 40.50 E 60CM EM CONCRETO CICLOPICO</v>
          </cell>
          <cell r="C1717" t="str">
            <v>UN</v>
          </cell>
          <cell r="D1717">
            <v>2019.91</v>
          </cell>
        </row>
        <row r="1718">
          <cell r="A1718" t="str">
            <v>300797</v>
          </cell>
          <cell r="B1718" t="str">
            <v>MURO DE ARRIMO PADRAO MA-01D-01 H DE 0.40 A 0.80M-ALVENARIA BLOCOS 14CM-INCL.ESCAVACAO E REATERRO</v>
          </cell>
          <cell r="C1718" t="str">
            <v>M2</v>
          </cell>
          <cell r="D1718">
            <v>427.17</v>
          </cell>
        </row>
        <row r="1719">
          <cell r="A1719" t="str">
            <v>300796</v>
          </cell>
          <cell r="B1719" t="str">
            <v>MURO DE ARRIMO PADRAO MA-01D-01-FUNDACAO BROCA 25CM INCLUSIVE ESCAVACAO,REATERRO,1/2 CANA 20CM E TUBO PVC 15CM</v>
          </cell>
          <cell r="C1719" t="str">
            <v>M</v>
          </cell>
          <cell r="D1719">
            <v>498.92</v>
          </cell>
        </row>
        <row r="1720">
          <cell r="A1720" t="str">
            <v>300799</v>
          </cell>
          <cell r="B1720" t="str">
            <v>MURO DE ARRIMO PADRAO MA-02D-01 H DE 1.00 A 1.20M-ALVENARIA BLOCOS 14CM-INCL.ESCAVACAO E REATERRO</v>
          </cell>
          <cell r="C1720" t="str">
            <v>M2</v>
          </cell>
          <cell r="D1720">
            <v>456.89</v>
          </cell>
        </row>
        <row r="1721">
          <cell r="A1721" t="str">
            <v>300798</v>
          </cell>
          <cell r="B1721" t="str">
            <v>MURO DE ARRIMO PADRAO MA-02D-01-FUNDACAO BROCA 25CM INCLUSIVE ESCAVACAO,REATERRO,1/2 CANA 20CM E TUBO PVC 15CM</v>
          </cell>
          <cell r="C1721" t="str">
            <v>M</v>
          </cell>
          <cell r="D1721">
            <v>506.55</v>
          </cell>
        </row>
        <row r="1722">
          <cell r="A1722" t="str">
            <v>300801</v>
          </cell>
          <cell r="B1722" t="str">
            <v>MURO DE ARRIMO PADRAO MA-03D-01 H DE 1.40 A 1.60M-ALVENARIA BLOCOS 19CM-INCL.ESCAVACAO E REATERRO</v>
          </cell>
          <cell r="C1722" t="str">
            <v>M2</v>
          </cell>
          <cell r="D1722">
            <v>534.13</v>
          </cell>
        </row>
        <row r="1723">
          <cell r="A1723" t="str">
            <v>300800</v>
          </cell>
          <cell r="B1723" t="str">
            <v>MURO DE ARRIMO PADRAO MA-03D-01-FUNDACAO BROCA 30CM INCLUSIVE ESCAVACAO,REATERRO,1/2 CANA 20CM E TUBO PVC 15CM</v>
          </cell>
          <cell r="C1723" t="str">
            <v>M</v>
          </cell>
          <cell r="D1723">
            <v>735.79</v>
          </cell>
        </row>
        <row r="1724">
          <cell r="A1724" t="str">
            <v>300803</v>
          </cell>
          <cell r="B1724" t="str">
            <v>MURO DE ARRIMO PADRAO MA-04D-01 H DE 0.40 A 0.80M-ALVENARIA BLOCOS 14CM-INCL.ESCAVACAO E REATERRO</v>
          </cell>
          <cell r="C1724" t="str">
            <v>M2</v>
          </cell>
          <cell r="D1724">
            <v>426.97</v>
          </cell>
        </row>
        <row r="1725">
          <cell r="A1725" t="str">
            <v>300802</v>
          </cell>
          <cell r="B1725" t="str">
            <v>MURO DE ARRIMO PADRAO MA-04D-01-FUNDACAO SAPATA INTERNA INCLUSIVE ESCAVACAO,REATERRO,1/2 CANA 20CM E TUBO PVC 15CM</v>
          </cell>
          <cell r="C1725" t="str">
            <v>M</v>
          </cell>
          <cell r="D1725">
            <v>267.31</v>
          </cell>
        </row>
        <row r="1726">
          <cell r="A1726" t="str">
            <v>300805</v>
          </cell>
          <cell r="B1726" t="str">
            <v>MURO DE ARRIMO PADRAO MA-05D-01 H DE 1.00 A 1.20M-ALVENARIA BLOCOS 14CM-INCL.ESCAVACAO E REATERRO</v>
          </cell>
          <cell r="C1726" t="str">
            <v>M2</v>
          </cell>
          <cell r="D1726">
            <v>406.24</v>
          </cell>
        </row>
        <row r="1727">
          <cell r="A1727" t="str">
            <v>300804</v>
          </cell>
          <cell r="B1727" t="str">
            <v>MURO DE ARRIMO PADRAO MA-05D-01-FUNDACAO SAPATA INTERNA INCLUSIVE ESCAVACAO,REATERRO,1/2 CANA 20CM E TUBO PVC 15CM</v>
          </cell>
          <cell r="C1727" t="str">
            <v>M</v>
          </cell>
          <cell r="D1727">
            <v>321.33999999999997</v>
          </cell>
        </row>
        <row r="1728">
          <cell r="A1728" t="str">
            <v>300807</v>
          </cell>
          <cell r="B1728" t="str">
            <v>MURO DE ARRIMO PADRAO MA-06D-01 H DE 1.40 A 1.60M-ALVENARIA BLOCOS 19CM-INCL.ESCAVACAO E REATERRO</v>
          </cell>
          <cell r="C1728" t="str">
            <v>M2</v>
          </cell>
          <cell r="D1728">
            <v>496.37</v>
          </cell>
        </row>
        <row r="1729">
          <cell r="A1729" t="str">
            <v>300806</v>
          </cell>
          <cell r="B1729" t="str">
            <v>MURO DE ARRIMO PADRAO MA-06D-01-FUNDACAO SAPATA INTERNA INCLUSIVE ESCAVACAO,REATERRO,1/2 CANA E TUBO PVC 15CM</v>
          </cell>
          <cell r="C1729" t="str">
            <v>M</v>
          </cell>
          <cell r="D1729">
            <v>425.37</v>
          </cell>
        </row>
        <row r="1730">
          <cell r="A1730" t="str">
            <v>300809</v>
          </cell>
          <cell r="B1730" t="str">
            <v>MURO DE ARRIMO PADRAO MA-07D-01 H DE 0.40 A 0.80M-ALVENARIA BLOCOS 14CM-INCL.ESCAVACAO E REATERRO</v>
          </cell>
          <cell r="C1730" t="str">
            <v>M2</v>
          </cell>
          <cell r="D1730">
            <v>395.58</v>
          </cell>
        </row>
        <row r="1731">
          <cell r="A1731" t="str">
            <v>300808</v>
          </cell>
          <cell r="B1731" t="str">
            <v>MURO DE ARRIMO PADRAO MA-07D-01-FUNDACAO SAPATA EXTERNA FORA TALUDE INCLUSIVE ESCAVACAO,REATERRO,1/2 CANA 20CM E TUBO PVC 15CM</v>
          </cell>
          <cell r="C1731" t="str">
            <v>M</v>
          </cell>
          <cell r="D1731">
            <v>395.97</v>
          </cell>
        </row>
        <row r="1732">
          <cell r="A1732" t="str">
            <v>300811</v>
          </cell>
          <cell r="B1732" t="str">
            <v>MURO DE ARRIMO PADRAO MA-08D-01 H DE 1.00 A 1.20M-ALVENARIA BLOCOS 14CM-INCL.ESCAVACAO E REATERRO</v>
          </cell>
          <cell r="C1732" t="str">
            <v>M2</v>
          </cell>
          <cell r="D1732">
            <v>398.54</v>
          </cell>
        </row>
        <row r="1733">
          <cell r="A1733" t="str">
            <v>300810</v>
          </cell>
          <cell r="B1733" t="str">
            <v>MURO DE ARRIMO PADRAO MA-08D-01-FUNDACAO SAPATA EXTERNA FORA TALUDE INCLUSIVE ESCAVACAO,REATERRO,1/2 CANA 20CM E TUBO PVC 15CM</v>
          </cell>
          <cell r="C1733" t="str">
            <v>M</v>
          </cell>
          <cell r="D1733">
            <v>479.75</v>
          </cell>
        </row>
        <row r="1734">
          <cell r="A1734" t="str">
            <v>300813</v>
          </cell>
          <cell r="B1734" t="str">
            <v>MURO DE ARRIMO PADRAO MA-09D-01 H DE 1.40 A 1.60M-ALVENARIA BLOCOS 19CM-INCL.ESCAVACAO E REATERRO</v>
          </cell>
          <cell r="C1734" t="str">
            <v>M2</v>
          </cell>
          <cell r="D1734">
            <v>536.41</v>
          </cell>
        </row>
        <row r="1735">
          <cell r="A1735" t="str">
            <v>300812</v>
          </cell>
          <cell r="B1735" t="str">
            <v>MURO DE ARRIMO PADRAO MA-09D-01-FUNDACAO SAPATA EXTERNA FORA TALUDE INCLUSIVE ESCAVACAO,REATERRO,1/2 CANA 20CM E TUBO PVC 15CM</v>
          </cell>
          <cell r="C1735" t="str">
            <v>M</v>
          </cell>
          <cell r="D1735">
            <v>749.01</v>
          </cell>
        </row>
        <row r="1736">
          <cell r="A1736" t="str">
            <v>300861</v>
          </cell>
          <cell r="B1736" t="str">
            <v>MURO DE ARRIMO PADRAO MA-10D-01 H DE 1.80 A 2.00M-ALVENARIA COMPLEMENTAR E=19CM</v>
          </cell>
          <cell r="C1736" t="str">
            <v>M2</v>
          </cell>
          <cell r="D1736">
            <v>383.08</v>
          </cell>
        </row>
        <row r="1737">
          <cell r="A1737" t="str">
            <v>300860</v>
          </cell>
          <cell r="B1737" t="str">
            <v>MURO DE ARRIMO PADRAO MA-10D-01-FUNDACAO SAPATA CORRIDA INT.AO TALUDE-INCLUSIVE ESCAVACAO, REATERRO, 1/2 CANA 20CM E TUBO PVC 15CM</v>
          </cell>
          <cell r="C1737" t="str">
            <v>M</v>
          </cell>
          <cell r="D1737">
            <v>527.66</v>
          </cell>
        </row>
        <row r="1738">
          <cell r="A1738" t="str">
            <v>300863</v>
          </cell>
          <cell r="B1738" t="str">
            <v>MURO DE ARRIMO PADRAO MA-11D-01 H DE 2.20 A 2.60M-ALVENARIA COMPLEMENTAR E=19CM</v>
          </cell>
          <cell r="C1738" t="str">
            <v>M2</v>
          </cell>
          <cell r="D1738">
            <v>377.92</v>
          </cell>
        </row>
        <row r="1739">
          <cell r="A1739" t="str">
            <v>300862</v>
          </cell>
          <cell r="B1739" t="str">
            <v>MURO DE ARRIMO PADRAO MA-11D-01-FUNDACAO SAPATA CORRIDA INT.AO TALUDE-INCLUSIVE ESCAVACAO, REATERRO, 1/2 CANA 20CM E TUBO PVC 15CM</v>
          </cell>
          <cell r="C1739" t="str">
            <v>M</v>
          </cell>
          <cell r="D1739">
            <v>642.29</v>
          </cell>
        </row>
        <row r="1740">
          <cell r="A1740" t="str">
            <v>300865</v>
          </cell>
          <cell r="B1740" t="str">
            <v>MURO DE ARRIMO PADRAO MA-12D-01 H DE 2.80 A 3.00M-ALVENARIA COMPLEMENTAR E=19CM</v>
          </cell>
          <cell r="C1740" t="str">
            <v>M2</v>
          </cell>
          <cell r="D1740">
            <v>424.59</v>
          </cell>
        </row>
        <row r="1741">
          <cell r="A1741" t="str">
            <v>300864</v>
          </cell>
          <cell r="B1741" t="str">
            <v>MURO DE ARRIMO PADRAO MA-12D-01-FUNDACAO SAPATA CORRIDA INT.AO TALUDE-INCLUSIVE ESCAVACAO, REATERRO, 1/2 CANA 20CM E TUBO PVC 15CM</v>
          </cell>
          <cell r="C1741" t="str">
            <v>M</v>
          </cell>
          <cell r="D1741">
            <v>727.85</v>
          </cell>
        </row>
        <row r="1742">
          <cell r="A1742" t="str">
            <v>300867</v>
          </cell>
          <cell r="B1742" t="str">
            <v>MURO DE ARRIMO PADRAO MA-13D-01 H DE 1.80 A 2.00M-ALVENARIA COMPLEMENTAR E=19CM</v>
          </cell>
          <cell r="C1742" t="str">
            <v>M2</v>
          </cell>
          <cell r="D1742">
            <v>406.63</v>
          </cell>
        </row>
        <row r="1743">
          <cell r="A1743" t="str">
            <v>300866</v>
          </cell>
          <cell r="B1743" t="str">
            <v>MURO DE ARRIMO PADRAO MA-13D-01-FUNDACAO SAPATA CORRIDA EXT.AO TALUDE-INCLUSIVE ESCAVACAO, REATERRO, 1/2 CANA 20CM E TUBO PVC 15CM</v>
          </cell>
          <cell r="C1743" t="str">
            <v>M</v>
          </cell>
          <cell r="D1743">
            <v>649.9</v>
          </cell>
        </row>
        <row r="1744">
          <cell r="A1744" t="str">
            <v>300869</v>
          </cell>
          <cell r="B1744" t="str">
            <v>MURO DE ARRIMO PADRAO MA-14D-01 H DE 2.20 A 2.60M-ALVENARIA COMPLEMENTAR E=19CM</v>
          </cell>
          <cell r="C1744" t="str">
            <v>M2</v>
          </cell>
          <cell r="D1744">
            <v>414.96</v>
          </cell>
        </row>
        <row r="1745">
          <cell r="A1745" t="str">
            <v>300868</v>
          </cell>
          <cell r="B1745" t="str">
            <v>MURO DE ARRIMO PADRAO MA-14D-01-FUNDACAO SAPATA CORRIDA EXT.AO TALUDE-INCLUSIVE ESCAVACAO, REATERRO, 1/2 CANA 20CM E TUBO PVC 15CM</v>
          </cell>
          <cell r="C1745" t="str">
            <v>M</v>
          </cell>
          <cell r="D1745">
            <v>799.57</v>
          </cell>
        </row>
        <row r="1746">
          <cell r="A1746" t="str">
            <v>300871</v>
          </cell>
          <cell r="B1746" t="str">
            <v>MURO DE ARRIMO PADRAO MA-15D-01 H DE 2.80 A 3.00M-ALVENARIA COMPLEMENTAR E=19CM</v>
          </cell>
          <cell r="C1746" t="str">
            <v>M2</v>
          </cell>
          <cell r="D1746">
            <v>441.79</v>
          </cell>
        </row>
        <row r="1747">
          <cell r="A1747" t="str">
            <v>300870</v>
          </cell>
          <cell r="B1747" t="str">
            <v>MURO DE ARRIMO PADRAO MA-15D-01-FUNDACAO SAPATA CORRIDA EXT.AO TALUDE-INCLUSIVE ESCAVACAO, REATERRO, 1/2 CANA 20CM E TUBO PVC 15CM</v>
          </cell>
          <cell r="C1747" t="str">
            <v>M</v>
          </cell>
          <cell r="D1747">
            <v>1162.8399999999999</v>
          </cell>
        </row>
        <row r="1748">
          <cell r="A1748" t="str">
            <v>300873</v>
          </cell>
          <cell r="B1748" t="str">
            <v>MURO DE ARRIMO PADRAO MA-16D-01 H DE 1.80 A 2.00M-ALVENARIA COMPLEMENTAR E=19CM</v>
          </cell>
          <cell r="C1748" t="str">
            <v>M2</v>
          </cell>
          <cell r="D1748">
            <v>382.85</v>
          </cell>
        </row>
        <row r="1749">
          <cell r="A1749" t="str">
            <v>300872</v>
          </cell>
          <cell r="B1749" t="str">
            <v>MURO DE ARRIMO PADRAO MA-16D-01-FUNDACAO COM ESTACA ESCAV. E SAPATA CORRIDA INT.AO TALUDE-INCLUSIVE ESCAVACAO, REATERRO, 1/2 CANA 20CM E TUBO PVC 15CM</v>
          </cell>
          <cell r="C1749" t="str">
            <v>M</v>
          </cell>
          <cell r="D1749">
            <v>1830.72</v>
          </cell>
        </row>
        <row r="1750">
          <cell r="A1750" t="str">
            <v>300875</v>
          </cell>
          <cell r="B1750" t="str">
            <v>MURO DE ARRIMO PADRAO MA-17D-01 H DE 2.20 A 2.60M-ALVENARIA COMPLEMENTAR E=19CM</v>
          </cell>
          <cell r="C1750" t="str">
            <v>M2</v>
          </cell>
          <cell r="D1750">
            <v>381.68</v>
          </cell>
        </row>
        <row r="1751">
          <cell r="A1751" t="str">
            <v>300874</v>
          </cell>
          <cell r="B1751" t="str">
            <v>MURO DE ARRIMO PADRAO MA-17D-01-FUNDACAO COM ESTACA ESCAV. E SAPATA CORRIDA INT.AO TALUDE-INCLUSIVE ESCAVACAO, REATERRO, 1/2 CANA 20CM E TUBO PVC 15CM</v>
          </cell>
          <cell r="C1751" t="str">
            <v>M</v>
          </cell>
          <cell r="D1751">
            <v>2035.72</v>
          </cell>
        </row>
        <row r="1752">
          <cell r="A1752" t="str">
            <v>300877</v>
          </cell>
          <cell r="B1752" t="str">
            <v>MURO DE ARRIMO PADRAO MA-18D-01 H DE 2.80 A 3.00M-ALVENARIA COMPLEMENTAR E=19CM</v>
          </cell>
          <cell r="C1752" t="str">
            <v>M2</v>
          </cell>
          <cell r="D1752">
            <v>428.27</v>
          </cell>
        </row>
        <row r="1753">
          <cell r="A1753" t="str">
            <v>300876</v>
          </cell>
          <cell r="B1753" t="str">
            <v>MURO DE ARRIMO PADRAO MA-18D-01-FUNDACAO COM ESTACA ESCAV. E SAPATA CORRIDA INT.AO TALUDE-INCLUSIVE ESCAVACAO, REATERRO, 1/2 CANA 20CM E TUBO PVC 15CM</v>
          </cell>
          <cell r="C1753" t="str">
            <v>M</v>
          </cell>
          <cell r="D1753">
            <v>2529.39</v>
          </cell>
        </row>
        <row r="1754">
          <cell r="A1754" t="str">
            <v>300879</v>
          </cell>
          <cell r="B1754" t="str">
            <v>MURO DE ARRIMO PADRAO MA-19D-01 H DE 1.80 A 2.00M-ALVENARIA COMPLEMENTAR E=19CM</v>
          </cell>
          <cell r="C1754" t="str">
            <v>M2</v>
          </cell>
          <cell r="D1754">
            <v>406.39</v>
          </cell>
        </row>
        <row r="1755">
          <cell r="A1755" t="str">
            <v>300878</v>
          </cell>
          <cell r="B1755" t="str">
            <v>MURO DE ARRIMO PADRAO MA-19D-01-FUNDACAO COM ESTACA ESCAV. E SAPATA CORRIDA EXT.AO TALUDE-INCLUSIVE ESCAVACAO, REATERRO, 1/2 CANA 20CM E TUBO PVC 15CM</v>
          </cell>
          <cell r="C1755" t="str">
            <v>M</v>
          </cell>
          <cell r="D1755">
            <v>1728.62</v>
          </cell>
        </row>
        <row r="1756">
          <cell r="A1756" t="str">
            <v>300881</v>
          </cell>
          <cell r="B1756" t="str">
            <v>MURO DE ARRIMO PADRAO MA-20D-01 H DE 2.20 A 2.60M-ALVENARIA COMPLEMENTAR E=19CM</v>
          </cell>
          <cell r="C1756" t="str">
            <v>M2</v>
          </cell>
          <cell r="D1756">
            <v>416.96</v>
          </cell>
        </row>
        <row r="1757">
          <cell r="A1757" t="str">
            <v>300880</v>
          </cell>
          <cell r="B1757" t="str">
            <v>MURO DE ARRIMO PADRAO MA-20D-01-FUNDACAO COM ESTACA ESCAV.E  SAPATA CORRIDA EXT.AO TALUDE-INCLUSIVE ESCAVACAO, REATERRO, 1/2 CANA 20CM E TUBO PVC 15CM</v>
          </cell>
          <cell r="C1757" t="str">
            <v>M</v>
          </cell>
          <cell r="D1757">
            <v>1961.53</v>
          </cell>
        </row>
        <row r="1758">
          <cell r="A1758" t="str">
            <v>300883</v>
          </cell>
          <cell r="B1758" t="str">
            <v>MURO DE ARRIMO PADRAO MA-21D-01 H DE 2.80 A 3.00M-ALVENARIA COMPLEMENTAR E=19CM</v>
          </cell>
          <cell r="C1758" t="str">
            <v>M2</v>
          </cell>
          <cell r="D1758">
            <v>442.8</v>
          </cell>
        </row>
        <row r="1759">
          <cell r="A1759" t="str">
            <v>300882</v>
          </cell>
          <cell r="B1759" t="str">
            <v>MURO DE ARRIMO PADRAO MA-21D-01-FUNDACAO COM ESTACA ESCAV.E SAPATA CORRIDA EXT.AO TALUDE-INCLUSIVE ESCAVACAO, REATERRO, 1/2 CANA 20CM E TUBO PVC 15CM</v>
          </cell>
          <cell r="C1759" t="str">
            <v>M</v>
          </cell>
          <cell r="D1759">
            <v>2361</v>
          </cell>
        </row>
        <row r="1760">
          <cell r="A1760" t="str">
            <v>300885</v>
          </cell>
          <cell r="B1760" t="str">
            <v>MURO DE ARRIMO PADRAO MA-22D-01 H DE 1.80 A 2.00M-ALVENARIA COMPLEMENTAR E=19CM</v>
          </cell>
          <cell r="C1760" t="str">
            <v>M2</v>
          </cell>
          <cell r="D1760">
            <v>400.27</v>
          </cell>
        </row>
        <row r="1761">
          <cell r="A1761" t="str">
            <v>300884</v>
          </cell>
          <cell r="B1761" t="str">
            <v>MURO DE ARRIMO PADRAO MA-22D-01-FUNDACAO SAPATA CORRIDA INT.AO TALUDE-INCLUSIVE ESCAVACAO, REATERRO, 1/2 CANA 20CM E TUBO PVC 15CM</v>
          </cell>
          <cell r="C1761" t="str">
            <v>M</v>
          </cell>
          <cell r="D1761">
            <v>717.13</v>
          </cell>
        </row>
        <row r="1762">
          <cell r="A1762" t="str">
            <v>300887</v>
          </cell>
          <cell r="B1762" t="str">
            <v>MURO DE ARRIMO PADRAO MA-23D-01 H DE 2.20 A 2.60M-ALVENARIA COMPLEMENTAR DUPLA (2xE=14) 28CM E=14CM</v>
          </cell>
          <cell r="C1762" t="str">
            <v>M2</v>
          </cell>
          <cell r="D1762">
            <v>586.39</v>
          </cell>
        </row>
        <row r="1763">
          <cell r="A1763" t="str">
            <v>300886</v>
          </cell>
          <cell r="B1763" t="str">
            <v>MURO DE ARRIMO PADRAO MA-23D-01-FUNDACAO SAPATA CORRIDA INT.AO TALUDE-INCLUSIVE ESCAVACAO, REATERRO, 1/2 CANA 20CM E TUBO PVC 15CM</v>
          </cell>
          <cell r="C1763" t="str">
            <v>M</v>
          </cell>
          <cell r="D1763">
            <v>1175.45</v>
          </cell>
        </row>
        <row r="1764">
          <cell r="A1764" t="str">
            <v>300889</v>
          </cell>
          <cell r="B1764" t="str">
            <v>MURO DE ARRIMO PADRAO MA-24D-01 H DE 2.80 A 3.00M-ALVENARIA COMPLEMENTAR DUPLA (2xE=19) 38CM E=19CM</v>
          </cell>
          <cell r="C1764" t="str">
            <v>M2</v>
          </cell>
          <cell r="D1764">
            <v>717.72</v>
          </cell>
        </row>
        <row r="1765">
          <cell r="A1765" t="str">
            <v>300888</v>
          </cell>
          <cell r="B1765" t="str">
            <v>MURO DE ARRIMO PADRAO MA-24D-01-FUNDACAO SAPATA CORRIDA INT.AO TALUDE-INCLUSIVE ESCAVACAO, REATERRO, 1/2 CANA 20CM E TUBO PVC 15CM</v>
          </cell>
          <cell r="C1765" t="str">
            <v>M</v>
          </cell>
          <cell r="D1765">
            <v>1319.19</v>
          </cell>
        </row>
        <row r="1766">
          <cell r="A1766" t="str">
            <v>300891</v>
          </cell>
          <cell r="B1766" t="str">
            <v>MURO DE ARRIMO PADRAO MA-25D-01 H DE 1.80 A 2.00M-ALVENARIA COMPLEMENTAR E=19CM</v>
          </cell>
          <cell r="C1766" t="str">
            <v>M2</v>
          </cell>
          <cell r="D1766">
            <v>404.86</v>
          </cell>
        </row>
        <row r="1767">
          <cell r="A1767" t="str">
            <v>300890</v>
          </cell>
          <cell r="B1767" t="str">
            <v>MURO DE ARRIMO PADRAO MA-25D-01-FUNDACAO COM ESTACA ESCAV. E SAPATA CORRIDA INT.AO TALUDE-INCLUSIVE ESCAVACAO, REATERRO, 1/2 CANA 20CM E TUBO PVC 15CM</v>
          </cell>
          <cell r="C1767" t="str">
            <v>M</v>
          </cell>
          <cell r="D1767">
            <v>2138.98</v>
          </cell>
        </row>
        <row r="1768">
          <cell r="A1768" t="str">
            <v>300893</v>
          </cell>
          <cell r="B1768" t="str">
            <v>MURO DE ARRIMO PADRAO MA-26D-01 H DE 2.20 A 2.60M-ALVENARIA COMPLEMENTAR DUPLA (2xE=19) 38CM E=19CM</v>
          </cell>
          <cell r="C1768" t="str">
            <v>M2</v>
          </cell>
          <cell r="D1768">
            <v>668.18</v>
          </cell>
        </row>
        <row r="1769">
          <cell r="A1769" t="str">
            <v>300892</v>
          </cell>
          <cell r="B1769" t="str">
            <v>MURO DE ARRIMO PADRAO MA-26D-01-FUNDACAO SAPATA CORRIDA INT.AO TALUDE-INCLUSIVE ESCAVACAO, REATERRO, 1/2 CANA 20CM E TUBO PVC 15CM</v>
          </cell>
          <cell r="C1769" t="str">
            <v>M</v>
          </cell>
          <cell r="D1769">
            <v>2625.11</v>
          </cell>
        </row>
        <row r="1770">
          <cell r="A1770" t="str">
            <v>300895</v>
          </cell>
          <cell r="B1770" t="str">
            <v>MURO DE ARRIMO PADRAO MA-27D-01 H DE 2.80 A 3.00M-ALVENARIA COMPLEMENTAR DUPLA (2xE=19) 38CM E=19CM</v>
          </cell>
          <cell r="C1770" t="str">
            <v>M2</v>
          </cell>
          <cell r="D1770">
            <v>721.48</v>
          </cell>
        </row>
        <row r="1771">
          <cell r="A1771" t="str">
            <v>300894</v>
          </cell>
          <cell r="B1771" t="str">
            <v>MURO DE ARRIMO PADRAO MA-27D-01-FUNDACAO SAPATA CORRIDA INT.AO TALUDE-INCLUSIVE ESCAVACAO, REATERRO, 1/2 CANA 20CM E TUBO PVC 15CM</v>
          </cell>
          <cell r="C1771" t="str">
            <v>M</v>
          </cell>
          <cell r="D1771">
            <v>3206.41</v>
          </cell>
        </row>
        <row r="1772">
          <cell r="A1772" t="str">
            <v>155673</v>
          </cell>
          <cell r="B1772" t="str">
            <v>NIPLE BORBOLETA 5/8" - GAS</v>
          </cell>
          <cell r="C1772" t="str">
            <v>UN</v>
          </cell>
          <cell r="D1772">
            <v>18.84</v>
          </cell>
        </row>
        <row r="1773">
          <cell r="A1773" t="str">
            <v>135005</v>
          </cell>
          <cell r="B1773" t="str">
            <v>NIPLE DE ALUMINIO 1 1/2" - ELE</v>
          </cell>
          <cell r="C1773" t="str">
            <v>UN</v>
          </cell>
          <cell r="D1773">
            <v>55.86</v>
          </cell>
        </row>
        <row r="1774">
          <cell r="A1774" t="str">
            <v>135196</v>
          </cell>
          <cell r="B1774" t="str">
            <v>NIPLE DE ALUMINIO 1" - ELE</v>
          </cell>
          <cell r="C1774" t="str">
            <v>UN</v>
          </cell>
          <cell r="D1774">
            <v>25.03</v>
          </cell>
        </row>
        <row r="1775">
          <cell r="A1775" t="str">
            <v>135199</v>
          </cell>
          <cell r="B1775" t="str">
            <v>NIPLE DE ALUMINIO 2" - ELE</v>
          </cell>
          <cell r="C1775" t="str">
            <v>UN</v>
          </cell>
          <cell r="D1775">
            <v>61.93</v>
          </cell>
        </row>
        <row r="1776">
          <cell r="A1776" t="str">
            <v>155674</v>
          </cell>
          <cell r="B1776" t="str">
            <v>NIPLE DUPLO 3/4"X1/2" - GAS</v>
          </cell>
          <cell r="C1776" t="str">
            <v>UN</v>
          </cell>
          <cell r="D1776">
            <v>29.81</v>
          </cell>
        </row>
        <row r="1777">
          <cell r="A1777" t="str">
            <v>155620</v>
          </cell>
          <cell r="B1777" t="str">
            <v>NIPLE DUPLO DE COBRE 3/4" ROSCA ROSCA</v>
          </cell>
          <cell r="C1777" t="str">
            <v>UN</v>
          </cell>
          <cell r="D1777">
            <v>37.590000000000003</v>
          </cell>
        </row>
        <row r="1778">
          <cell r="A1778" t="str">
            <v>134874</v>
          </cell>
          <cell r="B1778" t="str">
            <v>NIPLE DUPLO FoGo 1 1/2" - ELE</v>
          </cell>
          <cell r="C1778" t="str">
            <v>UN</v>
          </cell>
          <cell r="D1778">
            <v>41.25</v>
          </cell>
        </row>
        <row r="1779">
          <cell r="A1779" t="str">
            <v>134905</v>
          </cell>
          <cell r="B1779" t="str">
            <v>NIPLE DUPLO FoGo 2 1/2" - ELE</v>
          </cell>
          <cell r="C1779" t="str">
            <v>UN</v>
          </cell>
          <cell r="D1779">
            <v>87.41</v>
          </cell>
        </row>
        <row r="1780">
          <cell r="A1780" t="str">
            <v>154730</v>
          </cell>
          <cell r="B1780" t="str">
            <v>NIPLE DUPLO FoGo BSP 1 1/4" - AF</v>
          </cell>
          <cell r="C1780" t="str">
            <v>UN</v>
          </cell>
          <cell r="D1780">
            <v>60.28</v>
          </cell>
        </row>
        <row r="1781">
          <cell r="A1781" t="str">
            <v>155600</v>
          </cell>
          <cell r="B1781" t="str">
            <v>NIPLE DUPLO FoGo BSP 2 1/2" - AF</v>
          </cell>
          <cell r="C1781" t="str">
            <v>UN</v>
          </cell>
          <cell r="D1781">
            <v>84.49</v>
          </cell>
        </row>
        <row r="1782">
          <cell r="A1782" t="str">
            <v>154750</v>
          </cell>
          <cell r="B1782" t="str">
            <v>NIPLE DUPLO FoGo BSP 2" - AF</v>
          </cell>
          <cell r="C1782" t="str">
            <v>UN</v>
          </cell>
          <cell r="D1782">
            <v>99.22</v>
          </cell>
        </row>
        <row r="1783">
          <cell r="A1783" t="str">
            <v>154720</v>
          </cell>
          <cell r="B1783" t="str">
            <v>NIPLE DUPLO FoGo BSP 3/4" - AF</v>
          </cell>
          <cell r="C1783" t="str">
            <v>UN</v>
          </cell>
          <cell r="D1783">
            <v>32.840000000000003</v>
          </cell>
        </row>
        <row r="1784">
          <cell r="A1784" t="str">
            <v>155292</v>
          </cell>
          <cell r="B1784" t="str">
            <v>NIPLE DUPLO FoGo BSP 3/4" - GAS</v>
          </cell>
          <cell r="C1784" t="str">
            <v>UN</v>
          </cell>
          <cell r="D1784">
            <v>32.840000000000003</v>
          </cell>
        </row>
        <row r="1785">
          <cell r="A1785" t="str">
            <v>155906</v>
          </cell>
          <cell r="B1785" t="str">
            <v>NIPLE DUPLO PVC 1/2" - AF</v>
          </cell>
          <cell r="C1785" t="str">
            <v>UN</v>
          </cell>
          <cell r="D1785">
            <v>19.329999999999998</v>
          </cell>
        </row>
        <row r="1786">
          <cell r="A1786" t="str">
            <v>134539</v>
          </cell>
          <cell r="B1786" t="str">
            <v>NIPLE LONGO DE LATAO 1/2" - ELE - MAT</v>
          </cell>
          <cell r="C1786" t="str">
            <v>UN</v>
          </cell>
          <cell r="D1786">
            <v>15.21</v>
          </cell>
        </row>
        <row r="1787">
          <cell r="A1787" t="str">
            <v>004017</v>
          </cell>
          <cell r="B1787" t="str">
            <v>PAINEL EM CHAPA MELAMINICA TX E=1.3MM COM IMAGEM IMPRESSA</v>
          </cell>
          <cell r="C1787" t="str">
            <v>M2</v>
          </cell>
          <cell r="D1787">
            <v>312.58999999999997</v>
          </cell>
        </row>
        <row r="1788">
          <cell r="A1788" t="str">
            <v>004030</v>
          </cell>
          <cell r="B1788" t="str">
            <v>PAINEL LUMINOSO DE ACM 6.00X0.80M</v>
          </cell>
          <cell r="C1788" t="str">
            <v>UN</v>
          </cell>
          <cell r="D1788">
            <v>16274.74</v>
          </cell>
        </row>
        <row r="1789">
          <cell r="A1789" t="str">
            <v>004041</v>
          </cell>
          <cell r="B1789" t="str">
            <v>PAINEL RIPADO DE MADEIRA PLASTICA PARA PAREDE, USO INTERNO OU EXTERNO</v>
          </cell>
          <cell r="C1789" t="str">
            <v>M2</v>
          </cell>
          <cell r="D1789">
            <v>699.93</v>
          </cell>
        </row>
        <row r="1790">
          <cell r="A1790" t="str">
            <v>300731</v>
          </cell>
          <cell r="B1790" t="str">
            <v>PAISAGISMO REFLORESTAMENTO-FORNECIMENTO E PLANTIO DE MUDAS COM PREPARO DA AREA ADUBACAO</v>
          </cell>
          <cell r="C1790" t="str">
            <v>Ha</v>
          </cell>
          <cell r="D1790">
            <v>20485.62</v>
          </cell>
        </row>
        <row r="1791">
          <cell r="A1791" t="str">
            <v>300839</v>
          </cell>
          <cell r="B1791" t="str">
            <v>PAISAGISMO REFLORESTAMENTO-MANUTENCAO MENSAL DE AREA VERDE INCLUSO ROCADA, ADUBACAO, REPLANTIO, IRRIGACAO E LIMPEZA</v>
          </cell>
          <cell r="C1791" t="str">
            <v>haMES</v>
          </cell>
          <cell r="D1791">
            <v>684.52</v>
          </cell>
        </row>
        <row r="1792">
          <cell r="A1792" t="str">
            <v>300902</v>
          </cell>
          <cell r="B1792" t="str">
            <v>PAISAGISMO URBANO-ARBUSTO</v>
          </cell>
          <cell r="C1792" t="str">
            <v>UN</v>
          </cell>
          <cell r="D1792">
            <v>53.95</v>
          </cell>
        </row>
        <row r="1793">
          <cell r="A1793" t="str">
            <v>300903</v>
          </cell>
          <cell r="B1793" t="str">
            <v>PAISAGISMO URBANO-ARVORE FRUTIFERA H=1.0M</v>
          </cell>
          <cell r="C1793" t="str">
            <v>UN</v>
          </cell>
          <cell r="D1793">
            <v>143.04</v>
          </cell>
        </row>
        <row r="1794">
          <cell r="A1794" t="str">
            <v>300904</v>
          </cell>
          <cell r="B1794" t="str">
            <v>PAISAGISMO URBANO-ARVORE ORNAMENTAL H=2.0M</v>
          </cell>
          <cell r="C1794" t="str">
            <v>UN</v>
          </cell>
          <cell r="D1794">
            <v>140.1</v>
          </cell>
        </row>
        <row r="1795">
          <cell r="A1795" t="str">
            <v>300905</v>
          </cell>
          <cell r="B1795" t="str">
            <v>PAISAGISMO URBANO-FORRACAO CLOROFITO</v>
          </cell>
          <cell r="C1795" t="str">
            <v>M2</v>
          </cell>
          <cell r="D1795">
            <v>65.08</v>
          </cell>
        </row>
        <row r="1796">
          <cell r="A1796" t="str">
            <v>300906</v>
          </cell>
          <cell r="B1796" t="str">
            <v>PAISAGISMO URBANO-FORRACAO LANTANA</v>
          </cell>
          <cell r="C1796" t="str">
            <v>M2</v>
          </cell>
          <cell r="D1796">
            <v>62.37</v>
          </cell>
        </row>
        <row r="1797">
          <cell r="A1797" t="str">
            <v>300907</v>
          </cell>
          <cell r="B1797" t="str">
            <v>PAISAGISMO URBANO-FORRACAO LIRIO</v>
          </cell>
          <cell r="C1797" t="str">
            <v>M2</v>
          </cell>
          <cell r="D1797">
            <v>97.58</v>
          </cell>
        </row>
        <row r="1798">
          <cell r="A1798" t="str">
            <v>300908</v>
          </cell>
          <cell r="B1798" t="str">
            <v>PAISAGISMO URBANO-FORRACAO ONZE HORAS</v>
          </cell>
          <cell r="C1798" t="str">
            <v>M2</v>
          </cell>
          <cell r="D1798">
            <v>67.91</v>
          </cell>
        </row>
        <row r="1799">
          <cell r="A1799" t="str">
            <v>300909</v>
          </cell>
          <cell r="B1799" t="str">
            <v>PAISAGISMO URBANO-FORRACAO PILEIA</v>
          </cell>
          <cell r="C1799" t="str">
            <v>M2</v>
          </cell>
          <cell r="D1799">
            <v>63.73</v>
          </cell>
        </row>
        <row r="1800">
          <cell r="A1800" t="str">
            <v>300910</v>
          </cell>
          <cell r="B1800" t="str">
            <v>PAISAGISMO URBANO-FORRACAO SALVIA</v>
          </cell>
          <cell r="C1800" t="str">
            <v>M2</v>
          </cell>
          <cell r="D1800">
            <v>65.02</v>
          </cell>
        </row>
        <row r="1801">
          <cell r="A1801" t="str">
            <v>300911</v>
          </cell>
          <cell r="B1801" t="str">
            <v>PAISAGISMO URBANO-FORRACAO VEDELIA</v>
          </cell>
          <cell r="C1801" t="str">
            <v>M2</v>
          </cell>
          <cell r="D1801">
            <v>64.510000000000005</v>
          </cell>
        </row>
        <row r="1802">
          <cell r="A1802" t="str">
            <v>300838</v>
          </cell>
          <cell r="B1802" t="str">
            <v>PAISAGISMO URBANO-MANUTENCAO MENSAL DE AREA VERDE INCLUSO ROCADA, ADUBACAO, REPLANTIO, IRRIGACAO E LIMPEZA</v>
          </cell>
          <cell r="C1802" t="str">
            <v>M2MES</v>
          </cell>
          <cell r="D1802">
            <v>7.0000000000000007E-2</v>
          </cell>
        </row>
        <row r="1803">
          <cell r="A1803" t="str">
            <v>004033</v>
          </cell>
          <cell r="B1803" t="str">
            <v>PAISAGISMO URBANO-MUDAS DE HORTALICAS PARA HORTA, SEM TERRA E ADUBO</v>
          </cell>
          <cell r="C1803" t="str">
            <v>UN</v>
          </cell>
          <cell r="D1803">
            <v>7.3</v>
          </cell>
        </row>
        <row r="1804">
          <cell r="A1804" t="str">
            <v>004034</v>
          </cell>
          <cell r="B1804" t="str">
            <v>PAISAGISMO URBANO-MUDAS DE PANCS (PLANTAS ALIMENTICIAS NAO CONVENCIONAIS) PARA HORTA, SEM TERRA E ADUBO</v>
          </cell>
          <cell r="C1804" t="str">
            <v>UN</v>
          </cell>
          <cell r="D1804">
            <v>8.4700000000000006</v>
          </cell>
        </row>
        <row r="1805">
          <cell r="A1805" t="str">
            <v>300912</v>
          </cell>
          <cell r="B1805" t="str">
            <v>PAISAGISMO URBANO-PALMEIRA ARECA BAMBU</v>
          </cell>
          <cell r="C1805" t="str">
            <v>UN</v>
          </cell>
          <cell r="D1805">
            <v>207.01</v>
          </cell>
        </row>
        <row r="1806">
          <cell r="A1806" t="str">
            <v>300913</v>
          </cell>
          <cell r="B1806" t="str">
            <v>PAISAGISMO URBANO-PALMEIRA JERIVA</v>
          </cell>
          <cell r="C1806" t="str">
            <v>UN</v>
          </cell>
          <cell r="D1806">
            <v>210.72</v>
          </cell>
        </row>
        <row r="1807">
          <cell r="A1807" t="str">
            <v>300914</v>
          </cell>
          <cell r="B1807" t="str">
            <v>PAISAGISMO URBANO-PLANTIO DE GRAMA BATATAIS</v>
          </cell>
          <cell r="C1807" t="str">
            <v>M2</v>
          </cell>
          <cell r="D1807">
            <v>15.6</v>
          </cell>
        </row>
        <row r="1808">
          <cell r="A1808" t="str">
            <v>300915</v>
          </cell>
          <cell r="B1808" t="str">
            <v>PAISAGISMO URBANO-PLANTIO DE GRAMA ESMERALDA</v>
          </cell>
          <cell r="C1808" t="str">
            <v>M2</v>
          </cell>
          <cell r="D1808">
            <v>18.71</v>
          </cell>
        </row>
        <row r="1809">
          <cell r="A1809" t="str">
            <v>300916</v>
          </cell>
          <cell r="B1809" t="str">
            <v>PAISAGISMO URBANO-PLANTIO DE GRAMA PRETA</v>
          </cell>
          <cell r="C1809" t="str">
            <v>M2</v>
          </cell>
          <cell r="D1809">
            <v>77.36</v>
          </cell>
        </row>
        <row r="1810">
          <cell r="A1810" t="str">
            <v>300917</v>
          </cell>
          <cell r="B1810" t="str">
            <v>PAISAGISMO URBANO-PLANTIO DE GRAMA SAO CARLOS</v>
          </cell>
          <cell r="C1810" t="str">
            <v>M2</v>
          </cell>
          <cell r="D1810">
            <v>24.56</v>
          </cell>
        </row>
        <row r="1811">
          <cell r="A1811" t="str">
            <v>300733</v>
          </cell>
          <cell r="B1811" t="str">
            <v>PAISAGISMO URBANO-PROTETOR PARA ARVORES AP-01 (NOVA VERSAO)</v>
          </cell>
          <cell r="C1811" t="str">
            <v>UN</v>
          </cell>
          <cell r="D1811">
            <v>75.48</v>
          </cell>
        </row>
        <row r="1812">
          <cell r="A1812" t="str">
            <v>300918</v>
          </cell>
          <cell r="B1812" t="str">
            <v>PAISAGISMO URBANO-TREPADEIRA COSTELA DE ADAO</v>
          </cell>
          <cell r="C1812" t="str">
            <v>UN</v>
          </cell>
          <cell r="D1812">
            <v>87.81</v>
          </cell>
        </row>
        <row r="1813">
          <cell r="A1813" t="str">
            <v>300919</v>
          </cell>
          <cell r="B1813" t="str">
            <v>PAISAGISMO URBANO-TREPADEIRA PRIMAVERA</v>
          </cell>
          <cell r="C1813" t="str">
            <v>UN</v>
          </cell>
          <cell r="D1813">
            <v>89.67</v>
          </cell>
        </row>
        <row r="1814">
          <cell r="A1814" t="str">
            <v>300920</v>
          </cell>
          <cell r="B1814" t="str">
            <v>PAISAGISMO URBANO-TREPADEIRA UNHA DE GATO</v>
          </cell>
          <cell r="C1814" t="str">
            <v>UN</v>
          </cell>
          <cell r="D1814">
            <v>26.13</v>
          </cell>
        </row>
        <row r="1815">
          <cell r="A1815" t="str">
            <v>300734</v>
          </cell>
          <cell r="B1815" t="str">
            <v>PAISAGISMO URBANO-TUTOR (NOVA VERSAO)</v>
          </cell>
          <cell r="C1815" t="str">
            <v>UN</v>
          </cell>
          <cell r="D1815">
            <v>10.79</v>
          </cell>
        </row>
        <row r="1816">
          <cell r="A1816" t="str">
            <v>004111</v>
          </cell>
          <cell r="B1816" t="str">
            <v>PAISAGISMO-FORRACAO GRAMA SINTETICA ESPORTIVA 50MM, MONOFILAMENTO, DTEX MINIMO 12.000, COM DEMARCACAO EM GRAMA BRANCA, GRANULOS DE BORRACHA E AREIA FINA</v>
          </cell>
          <cell r="C1816" t="str">
            <v>M2</v>
          </cell>
          <cell r="D1816">
            <v>145.08000000000001</v>
          </cell>
        </row>
        <row r="1817">
          <cell r="A1817" t="str">
            <v>004021</v>
          </cell>
          <cell r="B1817" t="str">
            <v>PAISAGISMO-GRANULOS DE BORRACHA PARA FORRACAO GRAMA SINTETICA</v>
          </cell>
          <cell r="C1817" t="str">
            <v>KG</v>
          </cell>
          <cell r="D1817">
            <v>5.05</v>
          </cell>
        </row>
        <row r="1818">
          <cell r="A1818" t="str">
            <v>002390</v>
          </cell>
          <cell r="B1818" t="str">
            <v>PARAFUSO 110MM E CONJUNTO DE VEDACAO PARA TELHAS FIBROCIMENTO</v>
          </cell>
          <cell r="C1818" t="str">
            <v>UN</v>
          </cell>
          <cell r="D1818">
            <v>0.82</v>
          </cell>
        </row>
        <row r="1819">
          <cell r="A1819" t="str">
            <v>135283</v>
          </cell>
          <cell r="B1819" t="str">
            <v>PARAFUSO 80MM COM BUCHA PLASTICA S8 - PARA-RAIOS</v>
          </cell>
          <cell r="C1819" t="str">
            <v>UN</v>
          </cell>
          <cell r="D1819">
            <v>6.45</v>
          </cell>
        </row>
        <row r="1820">
          <cell r="A1820" t="str">
            <v>135053</v>
          </cell>
          <cell r="B1820" t="str">
            <v>PARAFUSO 80MM COM BUCHA PLASTICA S8 - PARA-RAIOS - MAT</v>
          </cell>
          <cell r="C1820" t="str">
            <v>UN</v>
          </cell>
          <cell r="D1820">
            <v>0.59</v>
          </cell>
        </row>
        <row r="1821">
          <cell r="A1821" t="str">
            <v>134947</v>
          </cell>
          <cell r="B1821" t="str">
            <v>PARAFUSO 8MM COM BUCHA PLASTICA S6</v>
          </cell>
          <cell r="C1821" t="str">
            <v>UN</v>
          </cell>
          <cell r="D1821">
            <v>6.68</v>
          </cell>
        </row>
        <row r="1822">
          <cell r="A1822" t="str">
            <v>135052</v>
          </cell>
          <cell r="B1822" t="str">
            <v>PARAFUSO AUTOTRAVANTE PARA FIXACAO DE SUP.E BASE EM TELHAS - PARA-RAIOS - MAT</v>
          </cell>
          <cell r="C1822" t="str">
            <v>UN</v>
          </cell>
          <cell r="D1822">
            <v>2.2200000000000002</v>
          </cell>
        </row>
        <row r="1823">
          <cell r="A1823" t="str">
            <v>135147</v>
          </cell>
          <cell r="B1823" t="str">
            <v>PARAFUSO COM BUCHA S10</v>
          </cell>
          <cell r="C1823" t="str">
            <v>UN</v>
          </cell>
          <cell r="D1823">
            <v>6.45</v>
          </cell>
        </row>
        <row r="1824">
          <cell r="A1824" t="str">
            <v>135157</v>
          </cell>
          <cell r="B1824" t="str">
            <v>PARAFUSO DE LATAO CABECA CHATA 1/4"X7/8" COMPLETO - MAT</v>
          </cell>
          <cell r="C1824" t="str">
            <v>UN</v>
          </cell>
          <cell r="D1824">
            <v>3.5</v>
          </cell>
        </row>
        <row r="1825">
          <cell r="A1825" t="str">
            <v>003967</v>
          </cell>
          <cell r="B1825" t="str">
            <v>PARAFUSO ESTRUTURAL ACO GALVANIZADO SEXTAVADO COM PORCA E ARRUELA 1/2"X7"</v>
          </cell>
          <cell r="C1825" t="str">
            <v>UN</v>
          </cell>
          <cell r="D1825">
            <v>38.950000000000003</v>
          </cell>
        </row>
        <row r="1826">
          <cell r="A1826" t="str">
            <v>004013</v>
          </cell>
          <cell r="B1826" t="str">
            <v>PARAFUSO FRANCES 12X150MM - MAT</v>
          </cell>
          <cell r="C1826" t="str">
            <v>UN</v>
          </cell>
          <cell r="D1826">
            <v>7.01</v>
          </cell>
        </row>
        <row r="1827">
          <cell r="A1827" t="str">
            <v>135468</v>
          </cell>
          <cell r="B1827" t="str">
            <v xml:space="preserve">PARAFUSO FRANCES 5/16"X9" COM PORCAS E 2 ARRUELAS </v>
          </cell>
          <cell r="C1827" t="str">
            <v>UN</v>
          </cell>
          <cell r="D1827">
            <v>20.010000000000002</v>
          </cell>
        </row>
        <row r="1828">
          <cell r="A1828" t="str">
            <v>135474</v>
          </cell>
          <cell r="B1828" t="str">
            <v>PARAFUSO FRANCES 5/8"X5" COM 2 PORCAS E 2 ARRUELAS</v>
          </cell>
          <cell r="C1828" t="str">
            <v>UN</v>
          </cell>
          <cell r="D1828">
            <v>26.86</v>
          </cell>
        </row>
        <row r="1829">
          <cell r="A1829" t="str">
            <v>135467</v>
          </cell>
          <cell r="B1829" t="str">
            <v>PARAFUSO FRANCES 5/8"X7" COM 2 PORCAS E 2 ARRUELAS</v>
          </cell>
          <cell r="C1829" t="str">
            <v>UN</v>
          </cell>
          <cell r="D1829">
            <v>29.73</v>
          </cell>
        </row>
        <row r="1830">
          <cell r="A1830" t="str">
            <v>135440</v>
          </cell>
          <cell r="B1830" t="str">
            <v>PARAFUSO GALVANIZADO CABECA FRANCESA 5/8"X7" COM 2 PORCAS E 2 ARRUELAS PARA FIXACAO DO PRESSBOW E DO SUPORTE DA CAIXA DO TIPO II - MAT</v>
          </cell>
          <cell r="C1830" t="str">
            <v>UN</v>
          </cell>
          <cell r="D1830">
            <v>15.09</v>
          </cell>
        </row>
        <row r="1831">
          <cell r="A1831" t="str">
            <v>002883</v>
          </cell>
          <cell r="B1831" t="str">
            <v>PARAFUSO GALVANIZADO DE 5/8"X8"</v>
          </cell>
          <cell r="C1831" t="str">
            <v>UN</v>
          </cell>
          <cell r="D1831">
            <v>22.98</v>
          </cell>
        </row>
        <row r="1832">
          <cell r="A1832" t="str">
            <v>003978</v>
          </cell>
          <cell r="B1832" t="str">
            <v>PARAFUSO INOX PHILIPS 4.2X32MM - MAT</v>
          </cell>
          <cell r="C1832" t="str">
            <v>UN</v>
          </cell>
          <cell r="D1832">
            <v>0.82</v>
          </cell>
        </row>
        <row r="1833">
          <cell r="A1833" t="str">
            <v>135086</v>
          </cell>
          <cell r="B1833" t="str">
            <v>PARAFUSO PRISIONEIRO 3/4"X8" COM 2 PORCAS/2 ARRUELAS PARA FIXACAO 2 QD.MED - MAT</v>
          </cell>
          <cell r="C1833" t="str">
            <v>UN</v>
          </cell>
          <cell r="D1833">
            <v>24.57</v>
          </cell>
        </row>
        <row r="1834">
          <cell r="A1834" t="str">
            <v>134612</v>
          </cell>
          <cell r="B1834" t="str">
            <v>PARAFUSO PRISIONEIRO 3/8"X8" COM 2 PORCAS/2 ARRUELAS PARA FIXACAO 2 QD.MED - MAT</v>
          </cell>
          <cell r="C1834" t="str">
            <v>UN</v>
          </cell>
          <cell r="D1834">
            <v>5.22</v>
          </cell>
        </row>
        <row r="1835">
          <cell r="A1835" t="str">
            <v>135058</v>
          </cell>
          <cell r="B1835" t="str">
            <v>PARAFUSO TIPO OLHAL 1/2"X120MM - MAT</v>
          </cell>
          <cell r="C1835" t="str">
            <v>UN</v>
          </cell>
          <cell r="D1835">
            <v>23.87</v>
          </cell>
        </row>
        <row r="1836">
          <cell r="A1836" t="str">
            <v>003962</v>
          </cell>
          <cell r="B1836" t="str">
            <v>PAREDE INTERNA EM PLACAS DE GESSO TIPO DRYWALL STANDARD E=9CM COM ESTRUTURA METALICA, FORNECIMENTO E INSTALACAO</v>
          </cell>
          <cell r="C1836" t="str">
            <v>M2</v>
          </cell>
          <cell r="D1836">
            <v>175.5</v>
          </cell>
        </row>
        <row r="1837">
          <cell r="A1837" t="str">
            <v>004055</v>
          </cell>
          <cell r="B1837" t="str">
            <v>PAREDE INTERNA EM PLACAS DE GESSO TIPO DRYWALL STANDARD X RESISTENTE UMIDADE DE 9CM</v>
          </cell>
          <cell r="C1837" t="str">
            <v>M2</v>
          </cell>
          <cell r="D1837">
            <v>233.56</v>
          </cell>
        </row>
        <row r="1838">
          <cell r="A1838" t="str">
            <v>003293</v>
          </cell>
          <cell r="B1838" t="str">
            <v>PASSARELA METALICA 1 DE  4.80M INCLUSIVE PINTURA-TORRE DE ACESSO/PREDIO 1</v>
          </cell>
          <cell r="C1838" t="str">
            <v>UN</v>
          </cell>
          <cell r="D1838">
            <v>27181.11</v>
          </cell>
        </row>
        <row r="1839">
          <cell r="A1839" t="str">
            <v>003291</v>
          </cell>
          <cell r="B1839" t="str">
            <v>PASSARELA METALICA 1 DE  7.20M INCLUSIVE PINTURA-TORRE DE ACESSO/PREDIO 1</v>
          </cell>
          <cell r="C1839" t="str">
            <v>UN</v>
          </cell>
          <cell r="D1839">
            <v>40797.410000000003</v>
          </cell>
        </row>
        <row r="1840">
          <cell r="A1840" t="str">
            <v>003295</v>
          </cell>
          <cell r="B1840" t="str">
            <v>PASSARELA METALICA 2 DE 12.00M INCLUSIVE PINTURA-PREDIO 1 AO PREDIO 2</v>
          </cell>
          <cell r="C1840" t="str">
            <v>UN</v>
          </cell>
          <cell r="D1840">
            <v>67978.53</v>
          </cell>
        </row>
        <row r="1841">
          <cell r="A1841" t="str">
            <v>300635</v>
          </cell>
          <cell r="B1841" t="str">
            <v>PAVIMENTACAO-ABERTURA DE CAIXA ATE 25CM, INCL.ESCAV.,COMPACT.,TRANSP.E PREPARO DO SUB-LEITO</v>
          </cell>
          <cell r="C1841" t="str">
            <v>M2</v>
          </cell>
          <cell r="D1841">
            <v>26.66</v>
          </cell>
        </row>
        <row r="1842">
          <cell r="A1842" t="str">
            <v>300634</v>
          </cell>
          <cell r="B1842" t="str">
            <v>PAVIMENTACAO-ABERTURA DE CAIXA ATE 40CM INCL.ESCAV.,COMPACT.,TRANSP.E PREPARO DO SUB-LEITO</v>
          </cell>
          <cell r="C1842" t="str">
            <v>M2</v>
          </cell>
          <cell r="D1842">
            <v>34.590000000000003</v>
          </cell>
        </row>
        <row r="1843">
          <cell r="A1843" t="str">
            <v>300717</v>
          </cell>
          <cell r="B1843" t="str">
            <v>PAVIMENTACAO-ASFALTICA COM ABERTURA DE CAIXA H=0.25M 01A LITORAL (ESTIMATIVA)</v>
          </cell>
          <cell r="C1843" t="str">
            <v>M2</v>
          </cell>
          <cell r="D1843">
            <v>178.67</v>
          </cell>
        </row>
        <row r="1844">
          <cell r="A1844" t="str">
            <v>300718</v>
          </cell>
          <cell r="B1844" t="str">
            <v>PAVIMENTACAO-ASFALTICA COM ABERTURA DE CAIXA H=0.25M 01B INTERIOR E SAO PAULO (ESTIMATIVA)</v>
          </cell>
          <cell r="C1844" t="str">
            <v>M2</v>
          </cell>
          <cell r="D1844">
            <v>184.88</v>
          </cell>
        </row>
        <row r="1845">
          <cell r="A1845" t="str">
            <v>300719</v>
          </cell>
          <cell r="B1845" t="str">
            <v>PAVIMENTACAO-ASFALTICA COM ABERTURA DE CAIXA H=0.25M 02A LITORAL (ESTIMATIVA)</v>
          </cell>
          <cell r="C1845" t="str">
            <v>M2</v>
          </cell>
          <cell r="D1845">
            <v>154.03</v>
          </cell>
        </row>
        <row r="1846">
          <cell r="A1846" t="str">
            <v>300720</v>
          </cell>
          <cell r="B1846" t="str">
            <v>PAVIMENTACAO-ASFALTICA COM ABERTURA DE CAIXA H=0.25M 02B INTERIOR E SAO PAULO (ESTIMATIVA)</v>
          </cell>
          <cell r="C1846" t="str">
            <v>M2</v>
          </cell>
          <cell r="D1846">
            <v>180.69</v>
          </cell>
        </row>
        <row r="1847">
          <cell r="A1847" t="str">
            <v>300721</v>
          </cell>
          <cell r="B1847" t="str">
            <v>PAVIMENTACAO-ASFALTICA COM ABERTURA DE CAIXA H=0.25M 03A LITORAL (ESTIMATIVA)</v>
          </cell>
          <cell r="C1847" t="str">
            <v>M2</v>
          </cell>
          <cell r="D1847">
            <v>145.61000000000001</v>
          </cell>
        </row>
        <row r="1848">
          <cell r="A1848" t="str">
            <v>300722</v>
          </cell>
          <cell r="B1848" t="str">
            <v>PAVIMENTACAO-ASFALTICA COM ABERTURA DE CAIXA H=0.25M 03B INTERIOR E SAO PAULO (ESTIMATIVA)</v>
          </cell>
          <cell r="C1848" t="str">
            <v>M2</v>
          </cell>
          <cell r="D1848">
            <v>173.15</v>
          </cell>
        </row>
        <row r="1849">
          <cell r="A1849" t="str">
            <v>300783</v>
          </cell>
          <cell r="B1849" t="str">
            <v>PAVIMENTACAO-ASFALTICA E=3CM COM ABERTURA DE CAIXA H=0.25N-VIA SECUNDARIA DE DISTRIBUICAO (CBR SUBLEITO &gt;= 10%)</v>
          </cell>
          <cell r="C1849" t="str">
            <v>M2</v>
          </cell>
          <cell r="D1849">
            <v>192.66</v>
          </cell>
        </row>
        <row r="1850">
          <cell r="A1850" t="str">
            <v>300782</v>
          </cell>
          <cell r="B1850" t="str">
            <v>PAVIMENTACAO-ASFALTICA E=3CM COM ABERTURA DE CAIXA H=0.25N-VIA SECUNDARIA LOCAL (CBR SUBLEITO &gt;= 10%)</v>
          </cell>
          <cell r="C1850" t="str">
            <v>M2</v>
          </cell>
          <cell r="D1850">
            <v>185.6</v>
          </cell>
        </row>
        <row r="1851">
          <cell r="A1851" t="str">
            <v>300780</v>
          </cell>
          <cell r="B1851" t="str">
            <v>PAVIMENTACAO-ASFALTICA E=3CM-PROGRAMA AD-VIAS SECUNDARIAS</v>
          </cell>
          <cell r="C1851" t="str">
            <v>M2</v>
          </cell>
          <cell r="D1851">
            <v>115.39</v>
          </cell>
        </row>
        <row r="1852">
          <cell r="A1852" t="str">
            <v>300781</v>
          </cell>
          <cell r="B1852" t="str">
            <v>PAVIMENTACAO-ASFALTICA E=4CM-PROGRAMA AD-VIAS PRINCIPAIS</v>
          </cell>
          <cell r="C1852" t="str">
            <v>M2</v>
          </cell>
          <cell r="D1852">
            <v>131.88999999999999</v>
          </cell>
        </row>
        <row r="1853">
          <cell r="A1853" t="str">
            <v>300644</v>
          </cell>
          <cell r="B1853" t="str">
            <v>PAVIMENTACAO-BASE DE BICA CORRIDA</v>
          </cell>
          <cell r="C1853" t="str">
            <v>M3</v>
          </cell>
          <cell r="D1853">
            <v>235.49</v>
          </cell>
        </row>
        <row r="1854">
          <cell r="A1854" t="str">
            <v>300639</v>
          </cell>
          <cell r="B1854" t="str">
            <v>PAVIMENTACAO-BASE DE BINDER ABERTO SEM TRANSPORTE</v>
          </cell>
          <cell r="C1854" t="str">
            <v>M3</v>
          </cell>
          <cell r="D1854">
            <v>1147.26</v>
          </cell>
        </row>
        <row r="1855">
          <cell r="A1855" t="str">
            <v>300640</v>
          </cell>
          <cell r="B1855" t="str">
            <v>PAVIMENTACAO-BASE DE BINDER DENSO SEM TRANSPORTE</v>
          </cell>
          <cell r="C1855" t="str">
            <v>M3</v>
          </cell>
          <cell r="D1855">
            <v>1344.72</v>
          </cell>
        </row>
        <row r="1856">
          <cell r="A1856" t="str">
            <v>300645</v>
          </cell>
          <cell r="B1856" t="str">
            <v>PAVIMENTACAO-BASE DE BRITA GRADUADA</v>
          </cell>
          <cell r="C1856" t="str">
            <v>M3</v>
          </cell>
          <cell r="D1856">
            <v>244.79</v>
          </cell>
        </row>
        <row r="1857">
          <cell r="A1857" t="str">
            <v>300637</v>
          </cell>
          <cell r="B1857" t="str">
            <v>PAVIMENTACAO-BASE DE CONCRETO FCK 15MPa PARA PAVIMENTO</v>
          </cell>
          <cell r="C1857" t="str">
            <v>M3</v>
          </cell>
          <cell r="D1857">
            <v>535.71</v>
          </cell>
        </row>
        <row r="1858">
          <cell r="A1858" t="str">
            <v>300638</v>
          </cell>
          <cell r="B1858" t="str">
            <v>PAVIMENTACAO-BASE DE MACADAME BETUMINOSO</v>
          </cell>
          <cell r="C1858" t="str">
            <v>M3</v>
          </cell>
          <cell r="D1858">
            <v>1152.4100000000001</v>
          </cell>
        </row>
        <row r="1859">
          <cell r="A1859" t="str">
            <v>300636</v>
          </cell>
          <cell r="B1859" t="str">
            <v>PAVIMENTACAO-BASE DE MACADAME HIDRAULICO</v>
          </cell>
          <cell r="C1859" t="str">
            <v>M3</v>
          </cell>
          <cell r="D1859">
            <v>352.86</v>
          </cell>
        </row>
        <row r="1860">
          <cell r="A1860" t="str">
            <v>300735</v>
          </cell>
          <cell r="B1860" t="str">
            <v>PAVIMENTACAO-BLOCOS DE CONCRETO INCLUSIVE COXIM DE AREIA - TRAFEGO LEVE - SEM ABERTURA DE CAIXA</v>
          </cell>
          <cell r="C1860" t="str">
            <v>M2</v>
          </cell>
          <cell r="D1860">
            <v>106.7</v>
          </cell>
        </row>
        <row r="1861">
          <cell r="A1861" t="str">
            <v>300736</v>
          </cell>
          <cell r="B1861" t="str">
            <v>PAVIMENTACAO-BLOCOS DE CONCRETO INCLUSIVE COXIM DE AREIA - TRAFEGO MEDIO - SEM ABERTURA DE CAIXA</v>
          </cell>
          <cell r="C1861" t="str">
            <v>M2</v>
          </cell>
          <cell r="D1861">
            <v>117.08</v>
          </cell>
        </row>
        <row r="1862">
          <cell r="A1862" t="str">
            <v>300737</v>
          </cell>
          <cell r="B1862" t="str">
            <v>PAVIMENTACAO-BLOCOS DE CONCRETO INCLUSIVE COXIM DE AREIA - TRAFEGO PESADO - SEM ABERTURA DE CAIXA</v>
          </cell>
          <cell r="C1862" t="str">
            <v>M2</v>
          </cell>
          <cell r="D1862">
            <v>191.34</v>
          </cell>
        </row>
        <row r="1863">
          <cell r="A1863" t="str">
            <v>300653</v>
          </cell>
          <cell r="B1863" t="str">
            <v>PAVIMENTACAO-CARGA,DESCARGA DE PMQ ATE A DIST.DE IDA E VOLTA DE 1KM</v>
          </cell>
          <cell r="C1863" t="str">
            <v>M3</v>
          </cell>
          <cell r="D1863">
            <v>22.18</v>
          </cell>
        </row>
        <row r="1864">
          <cell r="A1864" t="str">
            <v>300661</v>
          </cell>
          <cell r="B1864" t="str">
            <v>PAVIMENTACAO-CARGA,DESCARGA E TRANSP.DE CONCR.ASLFALTICO, ATE A DIST.MEDIA DE IDA E VOLTA PARA 1KM</v>
          </cell>
          <cell r="C1864" t="str">
            <v>M3</v>
          </cell>
          <cell r="D1864">
            <v>22.9</v>
          </cell>
        </row>
        <row r="1865">
          <cell r="A1865" t="str">
            <v>300664</v>
          </cell>
          <cell r="B1865" t="str">
            <v>PAVIMENTACAO-CARGA,DESCARGA E TRANSP.DE CONCR.BINDER, ATE A DIST.MEDIA DE IDA E VOLTA PARA 1KM</v>
          </cell>
          <cell r="C1865" t="str">
            <v>M3</v>
          </cell>
          <cell r="D1865">
            <v>22.9</v>
          </cell>
        </row>
        <row r="1866">
          <cell r="A1866" t="str">
            <v>300739</v>
          </cell>
          <cell r="B1866" t="str">
            <v>PAVIMENTACAO-DEMOLICAO DE PAVIMENTO ASFALTICO, INCLUSIVE CAPA COM CARGA EM CAMINHAO SEM TRANSPORTE</v>
          </cell>
          <cell r="C1866" t="str">
            <v>M2</v>
          </cell>
          <cell r="D1866">
            <v>26.52</v>
          </cell>
        </row>
        <row r="1867">
          <cell r="A1867" t="str">
            <v>300740</v>
          </cell>
          <cell r="B1867" t="str">
            <v>PAVIMENTACAO-DEMOLICAO DE PAVIMENTO DE CONCRETO, SARJETA OU SARJETAO COM CARGA EM CAMINHAO SEM TRANSPORTE</v>
          </cell>
          <cell r="C1867" t="str">
            <v>M2</v>
          </cell>
          <cell r="D1867">
            <v>29.81</v>
          </cell>
        </row>
        <row r="1868">
          <cell r="A1868" t="str">
            <v>300062</v>
          </cell>
          <cell r="B1868" t="str">
            <v>PAVIMENTACAO-GUIA E SARJETA EXTRUSADA IN LOCO FCK=25MPa</v>
          </cell>
          <cell r="C1868" t="str">
            <v>M</v>
          </cell>
          <cell r="D1868">
            <v>63.19</v>
          </cell>
        </row>
        <row r="1869">
          <cell r="A1869" t="str">
            <v>300642</v>
          </cell>
          <cell r="B1869" t="str">
            <v>PAVIMENTACAO-IMPRIMACAO BETUMINOSA IMPERMEABILIZANTE</v>
          </cell>
          <cell r="C1869" t="str">
            <v>M2</v>
          </cell>
          <cell r="D1869">
            <v>15.99</v>
          </cell>
        </row>
        <row r="1870">
          <cell r="A1870" t="str">
            <v>300641</v>
          </cell>
          <cell r="B1870" t="str">
            <v>PAVIMENTACAO-IMPRIMACAO BETUMINOSA LIGANTE</v>
          </cell>
          <cell r="C1870" t="str">
            <v>M2</v>
          </cell>
          <cell r="D1870">
            <v>8.0299999999999994</v>
          </cell>
        </row>
        <row r="1871">
          <cell r="A1871" t="str">
            <v>300671</v>
          </cell>
          <cell r="B1871" t="str">
            <v>PAVIMENTACAO-MELHORIA/PREPARO DO SUBLEITO 100% EI</v>
          </cell>
          <cell r="C1871" t="str">
            <v>M2</v>
          </cell>
          <cell r="D1871">
            <v>2.85</v>
          </cell>
        </row>
        <row r="1872">
          <cell r="A1872" t="str">
            <v>300670</v>
          </cell>
          <cell r="B1872" t="str">
            <v>PAVIMENTACAO-MELHORIA/PREPARO DO SUBLEITO 100% EN</v>
          </cell>
          <cell r="C1872" t="str">
            <v>M2</v>
          </cell>
          <cell r="D1872">
            <v>2.39</v>
          </cell>
        </row>
        <row r="1873">
          <cell r="A1873" t="str">
            <v>300744</v>
          </cell>
          <cell r="B1873" t="str">
            <v>PAVIMENTACAO-PAVIMENTO ASFALTICO PARA VIA PRINCIPAL DE DISTRIBUICAO (ESTIMATIVA)</v>
          </cell>
          <cell r="C1873" t="str">
            <v>M2</v>
          </cell>
          <cell r="D1873">
            <v>240.65</v>
          </cell>
        </row>
        <row r="1874">
          <cell r="A1874" t="str">
            <v>300751</v>
          </cell>
          <cell r="B1874" t="str">
            <v>PAVIMENTACAO-PAVIMENTO ASFALTICO PARA VIA PRINCIPAL DE DISTRIBUICAO CBRsubl=7% (ESTIMATIVA)</v>
          </cell>
          <cell r="C1874" t="str">
            <v>M2</v>
          </cell>
          <cell r="D1874">
            <v>194.03</v>
          </cell>
        </row>
        <row r="1875">
          <cell r="A1875" t="str">
            <v>300745</v>
          </cell>
          <cell r="B1875" t="str">
            <v>PAVIMENTACAO-PAVIMENTO ASFALTICO PARA VIA PRINCIPAL DE PASSAGEM N=10^6 (ESTIMATIVA)</v>
          </cell>
          <cell r="C1875" t="str">
            <v>M2</v>
          </cell>
          <cell r="D1875">
            <v>298.95999999999998</v>
          </cell>
        </row>
        <row r="1876">
          <cell r="A1876" t="str">
            <v>300752</v>
          </cell>
          <cell r="B1876" t="str">
            <v>PAVIMENTACAO-PAVIMENTO ASFALTICO PARA VIA PRINCIPAL DE PASSAGEM N=10^6 CBRsubl=7% (ESTIMATIVA) - TRAFEGO MEDIO</v>
          </cell>
          <cell r="C1876" t="str">
            <v>M2</v>
          </cell>
          <cell r="D1876">
            <v>260.57</v>
          </cell>
        </row>
        <row r="1877">
          <cell r="A1877" t="str">
            <v>300746</v>
          </cell>
          <cell r="B1877" t="str">
            <v>PAVIMENTACAO-PAVIMENTO ASFALTICO PARA VIA PRINCIPAL DE PASSAGEM N=10^7 (ESTIMATIVA)</v>
          </cell>
          <cell r="C1877" t="str">
            <v>M2</v>
          </cell>
          <cell r="D1877">
            <v>313.19</v>
          </cell>
        </row>
        <row r="1878">
          <cell r="A1878" t="str">
            <v>300753</v>
          </cell>
          <cell r="B1878" t="str">
            <v>PAVIMENTACAO-PAVIMENTO ASFALTICO PARA VIA PRINCIPAL DE PASSAGEM N=10^7 CBRsubl=7% (ESTIMATIVA) - TRAFEGO MEDIO/PESADO</v>
          </cell>
          <cell r="C1878" t="str">
            <v>M2</v>
          </cell>
          <cell r="D1878">
            <v>278</v>
          </cell>
        </row>
        <row r="1879">
          <cell r="A1879" t="str">
            <v>300747</v>
          </cell>
          <cell r="B1879" t="str">
            <v>PAVIMENTACAO-PAVIMENTO ASFALTICO PARA VIA PRINCIPAL DE PASSAGEM N=10^8 (ESTIMATIVA)</v>
          </cell>
          <cell r="C1879" t="str">
            <v>M2</v>
          </cell>
          <cell r="D1879">
            <v>320.31</v>
          </cell>
        </row>
        <row r="1880">
          <cell r="A1880" t="str">
            <v>300754</v>
          </cell>
          <cell r="B1880" t="str">
            <v>PAVIMENTACAO-PAVIMENTO ASFALTICO PARA VIA PRINCIPAL DE PASSAGEM N=10^8 CBRsubl=7% (ESTIMATIVA) - TRAFEGO PESADO</v>
          </cell>
          <cell r="C1880" t="str">
            <v>M2</v>
          </cell>
          <cell r="D1880">
            <v>285.14</v>
          </cell>
        </row>
        <row r="1881">
          <cell r="A1881" t="str">
            <v>300743</v>
          </cell>
          <cell r="B1881" t="str">
            <v>PAVIMENTACAO-PAVIMENTO ASFALTICO PARA VIA SECUNDARIA DE DISTRIBUICAO (ESTIMATIVA)</v>
          </cell>
          <cell r="C1881" t="str">
            <v>M2</v>
          </cell>
          <cell r="D1881">
            <v>205.04</v>
          </cell>
        </row>
        <row r="1882">
          <cell r="A1882" t="str">
            <v>300750</v>
          </cell>
          <cell r="B1882" t="str">
            <v>PAVIMENTACAO-PAVIMENTO ASFALTICO PARA VIA SECUNDARIA DE DISTRIBUICAO CBRsubl=7% (ESTIMATIVA)</v>
          </cell>
          <cell r="C1882" t="str">
            <v>M2</v>
          </cell>
          <cell r="D1882">
            <v>187.59</v>
          </cell>
        </row>
        <row r="1883">
          <cell r="A1883" t="str">
            <v>300742</v>
          </cell>
          <cell r="B1883" t="str">
            <v>PAVIMENTACAO-PAVIMENTO ASFALTICO PARA VIA SECUNDARIA LOCAL (ESTIMATIVA)</v>
          </cell>
          <cell r="C1883" t="str">
            <v>M2</v>
          </cell>
          <cell r="D1883">
            <v>194.03</v>
          </cell>
        </row>
        <row r="1884">
          <cell r="A1884" t="str">
            <v>300749</v>
          </cell>
          <cell r="B1884" t="str">
            <v>PAVIMENTACAO-PAVIMENTO ASFALTICO PARA VIA SECUNDARIA LOCAL CBRsubl=7% (ESTIMATIVA)</v>
          </cell>
          <cell r="C1884" t="str">
            <v>M2</v>
          </cell>
          <cell r="D1884">
            <v>180.47</v>
          </cell>
        </row>
        <row r="1885">
          <cell r="A1885" t="str">
            <v>300756</v>
          </cell>
          <cell r="B1885" t="str">
            <v>PAVIMENTACAO-PAVIMENTO DE BLOCO DE CONCRETO FCK=35MPa P/VIA LOCAL RESIDENC.C/PASSAG.TRAFEGO LEVE N=10^5 CBRsubl=7%,INCLUSIVE COXIM AREIA,ABERTURA CAIXA E BASE BRITA GRADUADA-LITORAL (ESTIMATIVA)</v>
          </cell>
          <cell r="C1885" t="str">
            <v>M2</v>
          </cell>
          <cell r="D1885">
            <v>157.84</v>
          </cell>
        </row>
        <row r="1886">
          <cell r="A1886" t="str">
            <v>300760</v>
          </cell>
          <cell r="B1886" t="str">
            <v>PAVIMENTACAO-PAVIMENTO DE BLOCO DE CONCRETO FCK=35MPa PARA VIA ARTERIAL PRINC.OU EXPRESSA TRAF.MUITO PESADO N=5X10^7 CBRsubl=7%,INCLUSIVE COXIM AREIA,ABERTURA CAIXA E BASE BRITA GRADUADA-LITOR-ESTIM.</v>
          </cell>
          <cell r="C1886" t="str">
            <v>M2</v>
          </cell>
          <cell r="D1886">
            <v>270.11</v>
          </cell>
        </row>
        <row r="1887">
          <cell r="A1887" t="str">
            <v>300759</v>
          </cell>
          <cell r="B1887" t="str">
            <v>PAVIMENTACAO-PAVIMENTO DE BLOCO DE CONCRETO FCK=35MPa PARA VIA ARTERIAL TRAFEGO PESADO N=2X10^7 CBRsubl=7%,INCLUSIVE COXIM AREIA,ABERTURA CAIXA E BASE BRITA GRADUADA-LITORAL (ESTIMATIVA)</v>
          </cell>
          <cell r="C1887" t="str">
            <v>M2</v>
          </cell>
          <cell r="D1887">
            <v>261.82</v>
          </cell>
        </row>
        <row r="1888">
          <cell r="A1888" t="str">
            <v>300758</v>
          </cell>
          <cell r="B1888" t="str">
            <v>PAVIMENTACAO-PAVIMENTO DE BLOCO DE CONCRETO FCK=35MPa PARA VIA COLETORA PRINCIPAL TRAFEGO MEIO PESADO N=2X10^6 CBRsubl=7%,INCLUSIVE COXIM AREIA,ABERTURA CAIXA E BASE BRITA GRADUADA-LITORAL-ESTIMATIVA</v>
          </cell>
          <cell r="C1888" t="str">
            <v>M2</v>
          </cell>
          <cell r="D1888">
            <v>181.41</v>
          </cell>
        </row>
        <row r="1889">
          <cell r="A1889" t="str">
            <v>300757</v>
          </cell>
          <cell r="B1889" t="str">
            <v>PAVIMENTACAO-PAVIMENTO DE BLOCO DE CONCRETO FCK=35MPa PARA VIA COLETORA SECUNDARIA TRAFEGO MEDIO N=5X10^5 CBRsubl=7%,INCLUSIVE COXIM AREIA,ABERTURA CAIXA E BASE BRITA GRADUADA-LITORAL (ESTIMATIVA)</v>
          </cell>
          <cell r="C1889" t="str">
            <v>M2</v>
          </cell>
          <cell r="D1889">
            <v>162.75</v>
          </cell>
        </row>
        <row r="1890">
          <cell r="A1890" t="str">
            <v>300748</v>
          </cell>
          <cell r="B1890" t="str">
            <v>PAVIMENTACAO-PAVIMENTO DE BLOCO DE CONCRETO FCK=35MPa TRAFEGO LEVE INCLUSIVE COXIM DE AREIA, ABERTURA DE CAIXA E BASE DE BRITA GRADUADA (ESTIMATIVA)</v>
          </cell>
          <cell r="C1890" t="str">
            <v>M2</v>
          </cell>
          <cell r="D1890">
            <v>184.2</v>
          </cell>
        </row>
        <row r="1891">
          <cell r="A1891" t="str">
            <v>300755</v>
          </cell>
          <cell r="B1891" t="str">
            <v>PAVIMENTACAO-PAVIMENTO DE BLOCO DE CONCRETO FCK=35MPa TRAFEGO LEVE INCLUSIVE COXIM DE AREIA, ABERTURA DE CAIXA E BASE DE BRITA GRADUADA CBRsubl=7% (ESTIMATIVA)</v>
          </cell>
          <cell r="C1891" t="str">
            <v>M2</v>
          </cell>
          <cell r="D1891">
            <v>157.84</v>
          </cell>
        </row>
        <row r="1892">
          <cell r="A1892" t="str">
            <v>300659</v>
          </cell>
          <cell r="B1892" t="str">
            <v>PAVIMENTACAO-PAVIMENTO DE CONCRETO POBRE ROLADO</v>
          </cell>
          <cell r="C1892" t="str">
            <v>M3</v>
          </cell>
          <cell r="D1892">
            <v>347.28</v>
          </cell>
        </row>
        <row r="1893">
          <cell r="A1893" t="str">
            <v>300081</v>
          </cell>
          <cell r="B1893" t="str">
            <v>PAVIMENTACAO-RECOMPOSICAO DE PAVIMENTO ASFALTICO</v>
          </cell>
          <cell r="C1893" t="str">
            <v>M2</v>
          </cell>
          <cell r="D1893">
            <v>154.78</v>
          </cell>
        </row>
        <row r="1894">
          <cell r="A1894" t="str">
            <v>300716</v>
          </cell>
          <cell r="B1894" t="str">
            <v>PAVIMENTACAO-REFORCO DE SUBLEITO/SUB-BASE DE SOLO MELHORADO COM BRITA 20% EM VOL</v>
          </cell>
          <cell r="C1894" t="str">
            <v>M3</v>
          </cell>
          <cell r="D1894">
            <v>67.930000000000007</v>
          </cell>
        </row>
        <row r="1895">
          <cell r="A1895" t="str">
            <v>300650</v>
          </cell>
          <cell r="B1895" t="str">
            <v>PAVIMENTACAO-REFORCO DE SUBLEITO/SUB-BASE DE SOLO MELHORADO COM BRITA 30% EM VOL.</v>
          </cell>
          <cell r="C1895" t="str">
            <v>M3</v>
          </cell>
          <cell r="D1895">
            <v>84.12</v>
          </cell>
        </row>
        <row r="1896">
          <cell r="A1896" t="str">
            <v>300651</v>
          </cell>
          <cell r="B1896" t="str">
            <v>PAVIMENTACAO-REFORCO DE SUBLEITO/SUB-BASE DE SOLO MELHORADO COM BRITA 40% EM VOL</v>
          </cell>
          <cell r="C1896" t="str">
            <v>M3</v>
          </cell>
          <cell r="D1896">
            <v>100.3</v>
          </cell>
        </row>
        <row r="1897">
          <cell r="A1897" t="str">
            <v>300652</v>
          </cell>
          <cell r="B1897" t="str">
            <v>PAVIMENTACAO-REFORCO DE SUBLEITO/SUB-BASE DE SOLO MELHORADO COM BRITA 50% EM VOL</v>
          </cell>
          <cell r="C1897" t="str">
            <v>M3</v>
          </cell>
          <cell r="D1897">
            <v>116.5</v>
          </cell>
        </row>
        <row r="1898">
          <cell r="A1898" t="str">
            <v>300725</v>
          </cell>
          <cell r="B1898" t="str">
            <v>PAVIMENTACAO-REFORCO DE SUBLEITO/SUB-BASE DE SOLO MELHORADO COM BRITA 60% EM VOL</v>
          </cell>
          <cell r="C1898" t="str">
            <v>M3</v>
          </cell>
          <cell r="D1898">
            <v>132.68</v>
          </cell>
        </row>
        <row r="1899">
          <cell r="A1899" t="str">
            <v>300646</v>
          </cell>
          <cell r="B1899" t="str">
            <v>PAVIMENTACAO-REFORCO DE SUBLEITO/SUB-BASE DE SOLO MELHORADO COM CIMENTO 3% EM PESO</v>
          </cell>
          <cell r="C1899" t="str">
            <v>M3</v>
          </cell>
          <cell r="D1899">
            <v>72.040000000000006</v>
          </cell>
        </row>
        <row r="1900">
          <cell r="A1900" t="str">
            <v>300647</v>
          </cell>
          <cell r="B1900" t="str">
            <v>PAVIMENTACAO-REFORCO DE SUBLEITO/SUB-BASE DE SOLO MELHORADO COM CIMENTO 4% EM PESO</v>
          </cell>
          <cell r="C1900" t="str">
            <v>M3</v>
          </cell>
          <cell r="D1900">
            <v>83.84</v>
          </cell>
        </row>
        <row r="1901">
          <cell r="A1901" t="str">
            <v>300648</v>
          </cell>
          <cell r="B1901" t="str">
            <v>PAVIMENTACAO-REFORCO DE SUBLEITO/SUB-BASE DE SOLO MELHORADO COM CIMENTO 5% EM PESO</v>
          </cell>
          <cell r="C1901" t="str">
            <v>M3</v>
          </cell>
          <cell r="D1901">
            <v>95.6</v>
          </cell>
        </row>
        <row r="1902">
          <cell r="A1902" t="str">
            <v>300649</v>
          </cell>
          <cell r="B1902" t="str">
            <v>PAVIMENTACAO-REFORCO DE SUBLEITO/SUB-BASE DE SOLO MELHORADO COM CIMENTO 6% EM PESO</v>
          </cell>
          <cell r="C1902" t="str">
            <v>M3</v>
          </cell>
          <cell r="D1902">
            <v>107.39</v>
          </cell>
        </row>
        <row r="1903">
          <cell r="A1903" t="str">
            <v>300660</v>
          </cell>
          <cell r="B1903" t="str">
            <v>PAVIMENTACAO-REVESTIMENTO DE CONCRETO ASFALTICO SEM TRANSPORTE</v>
          </cell>
          <cell r="C1903" t="str">
            <v>M3</v>
          </cell>
          <cell r="D1903">
            <v>1606.66</v>
          </cell>
        </row>
        <row r="1904">
          <cell r="A1904" t="str">
            <v>300643</v>
          </cell>
          <cell r="B1904" t="str">
            <v>PAVIMENTACAO-REVESTIMENTO DE PRE-MISTURADO A QUENTE SEM TRANSPORTE</v>
          </cell>
          <cell r="C1904" t="str">
            <v>M3</v>
          </cell>
          <cell r="D1904">
            <v>1545</v>
          </cell>
        </row>
        <row r="1905">
          <cell r="A1905" t="str">
            <v>300064</v>
          </cell>
          <cell r="B1905" t="str">
            <v>PAVIMENTACAO-SARJETAS OU SARJETOES IN LOCO FCK=25MPa</v>
          </cell>
          <cell r="C1905" t="str">
            <v>M3</v>
          </cell>
          <cell r="D1905">
            <v>730.96</v>
          </cell>
        </row>
        <row r="1906">
          <cell r="A1906" t="str">
            <v>300322</v>
          </cell>
          <cell r="B1906" t="str">
            <v>PAVIMENTACAO-SARJETOES IN LOCO</v>
          </cell>
          <cell r="C1906" t="str">
            <v>M</v>
          </cell>
          <cell r="D1906">
            <v>121.35</v>
          </cell>
        </row>
        <row r="1907">
          <cell r="A1907" t="str">
            <v>300662</v>
          </cell>
          <cell r="B1907" t="str">
            <v>PAVIMENTACAO-TRANSPORTE DE CONCRETO ASFALTICO ALEM DO 1o.KM</v>
          </cell>
          <cell r="C1907" t="str">
            <v>M3XKM</v>
          </cell>
          <cell r="D1907">
            <v>4.05</v>
          </cell>
        </row>
        <row r="1908">
          <cell r="A1908" t="str">
            <v>300665</v>
          </cell>
          <cell r="B1908" t="str">
            <v>PAVIMENTACAO-TRANSPORTE DE CONCRETO BINDER ALEM DO 1o.KM</v>
          </cell>
          <cell r="C1908" t="str">
            <v>M3XKM</v>
          </cell>
          <cell r="D1908">
            <v>4.05</v>
          </cell>
        </row>
        <row r="1909">
          <cell r="A1909" t="str">
            <v>300761</v>
          </cell>
          <cell r="B1909" t="str">
            <v>PAVIMENTACAO-TRANSPORTE DE PMQ ALEM DO 1o.KM</v>
          </cell>
          <cell r="C1909" t="str">
            <v>M3XKM</v>
          </cell>
          <cell r="D1909">
            <v>3.35</v>
          </cell>
        </row>
        <row r="1910">
          <cell r="A1910" t="str">
            <v>300657</v>
          </cell>
          <cell r="B1910" t="str">
            <v>PAVIMENTACAO-TRATAMENTO SUPERFICIAL DUPLO</v>
          </cell>
          <cell r="C1910" t="str">
            <v>M3</v>
          </cell>
          <cell r="D1910">
            <v>870.55</v>
          </cell>
        </row>
        <row r="1911">
          <cell r="A1911" t="str">
            <v>300656</v>
          </cell>
          <cell r="B1911" t="str">
            <v>PAVIMENTACAO-TRATAMENTO SUPERFICIAL SIMPLES</v>
          </cell>
          <cell r="C1911" t="str">
            <v>M2</v>
          </cell>
          <cell r="D1911">
            <v>9.6999999999999993</v>
          </cell>
        </row>
        <row r="1912">
          <cell r="A1912" t="str">
            <v>300658</v>
          </cell>
          <cell r="B1912" t="str">
            <v>PAVIMENTACAO-TRATAMENTO SUPERFICIAL TRIPLO</v>
          </cell>
          <cell r="C1912" t="str">
            <v>M3</v>
          </cell>
          <cell r="D1912">
            <v>1106.1500000000001</v>
          </cell>
        </row>
        <row r="1913">
          <cell r="A1913" t="str">
            <v>000007</v>
          </cell>
          <cell r="B1913" t="str">
            <v>PEDREIRO</v>
          </cell>
          <cell r="C1913" t="str">
            <v>H</v>
          </cell>
          <cell r="D1913">
            <v>29</v>
          </cell>
        </row>
        <row r="1914">
          <cell r="A1914" t="str">
            <v>002755</v>
          </cell>
          <cell r="B1914" t="str">
            <v>PEDRISCO PARA DRENO</v>
          </cell>
          <cell r="C1914" t="str">
            <v>M3</v>
          </cell>
          <cell r="D1914">
            <v>256.39</v>
          </cell>
        </row>
        <row r="1915">
          <cell r="A1915" t="str">
            <v>003170</v>
          </cell>
          <cell r="B1915" t="str">
            <v>PEITORIL DE ARDOSIA ESP.2CM LARG.13CM COM PINGADEIRA</v>
          </cell>
          <cell r="C1915" t="str">
            <v>M</v>
          </cell>
          <cell r="D1915">
            <v>59.72</v>
          </cell>
        </row>
        <row r="1916">
          <cell r="A1916" t="str">
            <v>003176</v>
          </cell>
          <cell r="B1916" t="str">
            <v>PEITORIL DE ARDOSIA ESP.2CM LARG.18CM COM PINGADEIRA</v>
          </cell>
          <cell r="C1916" t="str">
            <v>M</v>
          </cell>
          <cell r="D1916">
            <v>68.84</v>
          </cell>
        </row>
        <row r="1917">
          <cell r="A1917" t="str">
            <v>003727</v>
          </cell>
          <cell r="B1917" t="str">
            <v>PEITORIL DE ARDOSIA ESP.2CM LARG.19CM</v>
          </cell>
          <cell r="C1917" t="str">
            <v>M</v>
          </cell>
          <cell r="D1917">
            <v>71.3</v>
          </cell>
        </row>
        <row r="1918">
          <cell r="A1918" t="str">
            <v>002999</v>
          </cell>
          <cell r="B1918" t="str">
            <v>PEITORIL PRE-MOLDAD0 24X5CM FCK=18MPa</v>
          </cell>
          <cell r="C1918" t="str">
            <v>M</v>
          </cell>
          <cell r="D1918">
            <v>46.38</v>
          </cell>
        </row>
        <row r="1919">
          <cell r="A1919" t="str">
            <v>002986</v>
          </cell>
          <cell r="B1919" t="str">
            <v>PEITORIL PRE-MOLDADO 17X5CM FCK=15MPa</v>
          </cell>
          <cell r="C1919" t="str">
            <v>M</v>
          </cell>
          <cell r="D1919">
            <v>39.67</v>
          </cell>
        </row>
        <row r="1920">
          <cell r="A1920" t="str">
            <v>002602</v>
          </cell>
          <cell r="B1920" t="str">
            <v>PEITORIL PRE-MOLDADO COM PINGADEIRA TIPO 1 C=1.81M</v>
          </cell>
          <cell r="C1920" t="str">
            <v>UN</v>
          </cell>
          <cell r="D1920">
            <v>126.93</v>
          </cell>
        </row>
        <row r="1921">
          <cell r="A1921" t="str">
            <v>002603</v>
          </cell>
          <cell r="B1921" t="str">
            <v>PEITORIL PRE-MOLDADO COM PINGADEIRA TIPO 2 C=1.01M</v>
          </cell>
          <cell r="C1921" t="str">
            <v>UN</v>
          </cell>
          <cell r="D1921">
            <v>70.599999999999994</v>
          </cell>
        </row>
        <row r="1922">
          <cell r="A1922" t="str">
            <v>002604</v>
          </cell>
          <cell r="B1922" t="str">
            <v>PEITORIL PRE-MOLDADO COM PINGADEIRA TIPO 2A C=1.21M</v>
          </cell>
          <cell r="C1922" t="str">
            <v>UN</v>
          </cell>
          <cell r="D1922">
            <v>83.56</v>
          </cell>
        </row>
        <row r="1923">
          <cell r="A1923" t="str">
            <v>002436</v>
          </cell>
          <cell r="B1923" t="str">
            <v>PEITORIL PRE-MOLDADO PPM-1 (CONCR.USINADO 16MPa)</v>
          </cell>
          <cell r="C1923" t="str">
            <v>M</v>
          </cell>
          <cell r="D1923">
            <v>72.39</v>
          </cell>
        </row>
        <row r="1924">
          <cell r="A1924" t="str">
            <v>002437</v>
          </cell>
          <cell r="B1924" t="str">
            <v>PEITORIL PRE-MOLDADO PPM-2</v>
          </cell>
          <cell r="C1924" t="str">
            <v>M</v>
          </cell>
          <cell r="D1924">
            <v>101.13</v>
          </cell>
        </row>
        <row r="1925">
          <cell r="A1925" t="str">
            <v>003334</v>
          </cell>
          <cell r="B1925" t="str">
            <v>PERFIL DE FERRO L 2"X2"X3/16" PINTADO</v>
          </cell>
          <cell r="C1925" t="str">
            <v>M</v>
          </cell>
          <cell r="D1925">
            <v>115.97</v>
          </cell>
        </row>
        <row r="1926">
          <cell r="A1926" t="str">
            <v>003901</v>
          </cell>
          <cell r="B1926" t="str">
            <v>PERFIL METALICO C 100X40X2.66MM3.54KG/M</v>
          </cell>
          <cell r="C1926" t="str">
            <v>KG</v>
          </cell>
          <cell r="D1926">
            <v>27.3</v>
          </cell>
        </row>
        <row r="1927">
          <cell r="A1927" t="str">
            <v>135137</v>
          </cell>
          <cell r="B1927" t="str">
            <v>PERFILADO 38X38MM - ELE</v>
          </cell>
          <cell r="C1927" t="str">
            <v>M</v>
          </cell>
          <cell r="D1927">
            <v>77.89</v>
          </cell>
        </row>
        <row r="1928">
          <cell r="A1928" t="str">
            <v>000008</v>
          </cell>
          <cell r="B1928" t="str">
            <v>PINTOR</v>
          </cell>
          <cell r="C1928" t="str">
            <v>H</v>
          </cell>
          <cell r="D1928">
            <v>34.74</v>
          </cell>
        </row>
        <row r="1929">
          <cell r="A1929" t="str">
            <v>003345</v>
          </cell>
          <cell r="B1929" t="str">
            <v>PINTURA A ESMALTE SINTETICO EM ESTRUTURA METALICA</v>
          </cell>
          <cell r="C1929" t="str">
            <v>M2</v>
          </cell>
          <cell r="D1929">
            <v>15.02</v>
          </cell>
        </row>
        <row r="1930">
          <cell r="A1930" t="str">
            <v>001940</v>
          </cell>
          <cell r="B1930" t="str">
            <v>PINTURA A OLEO SOBRE CAIXILHO DE FERRO 2 DEMAOS</v>
          </cell>
          <cell r="C1930" t="str">
            <v>M2</v>
          </cell>
          <cell r="D1930">
            <v>59.58</v>
          </cell>
        </row>
        <row r="1931">
          <cell r="A1931" t="str">
            <v>001950</v>
          </cell>
          <cell r="B1931" t="str">
            <v>PINTURA A OLEO SOBRE ESQUADRIA DE MADEIRA 2 DEMAOS</v>
          </cell>
          <cell r="C1931" t="str">
            <v>M2</v>
          </cell>
          <cell r="D1931">
            <v>34.25</v>
          </cell>
        </row>
        <row r="1932">
          <cell r="A1932" t="str">
            <v>001930</v>
          </cell>
          <cell r="B1932" t="str">
            <v>PINTURA A OLEO SOBRE PAREDE 2 DEMAOS</v>
          </cell>
          <cell r="C1932" t="str">
            <v>M2</v>
          </cell>
          <cell r="D1932">
            <v>31.57</v>
          </cell>
        </row>
        <row r="1933">
          <cell r="A1933" t="str">
            <v>003249</v>
          </cell>
          <cell r="B1933" t="str">
            <v>PINTURA ACRILICA PARA PISOS</v>
          </cell>
          <cell r="C1933" t="str">
            <v>M2</v>
          </cell>
          <cell r="D1933">
            <v>54.59</v>
          </cell>
        </row>
        <row r="1934">
          <cell r="A1934" t="str">
            <v>003733</v>
          </cell>
          <cell r="B1934" t="str">
            <v>PINTURA ANTICORROSIVA A BASE DE ZINCO</v>
          </cell>
          <cell r="C1934" t="str">
            <v>M2</v>
          </cell>
          <cell r="D1934">
            <v>61.73</v>
          </cell>
        </row>
        <row r="1935">
          <cell r="A1935" t="str">
            <v>001910</v>
          </cell>
          <cell r="B1935" t="str">
            <v>PINTURA CAIACAO PAREDE EXTERNA 3 DEMAOS</v>
          </cell>
          <cell r="C1935" t="str">
            <v>M2</v>
          </cell>
          <cell r="D1935">
            <v>16.100000000000001</v>
          </cell>
        </row>
        <row r="1936">
          <cell r="A1936" t="str">
            <v>002677</v>
          </cell>
          <cell r="B1936" t="str">
            <v>PINTURA CAIACAO PAREDE/FORRO INTERNA 2 DEMAOS</v>
          </cell>
          <cell r="C1936" t="str">
            <v>M2</v>
          </cell>
          <cell r="D1936">
            <v>8.41</v>
          </cell>
        </row>
        <row r="1937">
          <cell r="A1937" t="str">
            <v>001920</v>
          </cell>
          <cell r="B1937" t="str">
            <v>PINTURA CAIACAO PAREDE/FORRO INTERNA 3 DEMAOS</v>
          </cell>
          <cell r="C1937" t="str">
            <v>M2</v>
          </cell>
          <cell r="D1937">
            <v>12.62</v>
          </cell>
        </row>
        <row r="1938">
          <cell r="A1938" t="str">
            <v>003169</v>
          </cell>
          <cell r="B1938" t="str">
            <v>PINTURA DE FAIXA DE SINALIZACAO NO PISO</v>
          </cell>
          <cell r="C1938" t="str">
            <v>M</v>
          </cell>
          <cell r="D1938">
            <v>4.01</v>
          </cell>
        </row>
        <row r="1939">
          <cell r="A1939" t="str">
            <v>004035</v>
          </cell>
          <cell r="B1939" t="str">
            <v>PINTURA DE LOGOTIPO EM PAREDE EXTERNA</v>
          </cell>
          <cell r="C1939" t="str">
            <v>M2</v>
          </cell>
          <cell r="D1939">
            <v>606.66999999999996</v>
          </cell>
        </row>
        <row r="1940">
          <cell r="A1940" t="str">
            <v>003700</v>
          </cell>
          <cell r="B1940" t="str">
            <v>PINTURA DE PICTOGRAMA DEFICIENTE FISICO 1.0X1.0M</v>
          </cell>
          <cell r="C1940" t="str">
            <v>UN</v>
          </cell>
          <cell r="D1940">
            <v>994.5</v>
          </cell>
        </row>
        <row r="1941">
          <cell r="A1941" t="str">
            <v>003761</v>
          </cell>
          <cell r="B1941" t="str">
            <v>PINTURA ELASTOMERICA TEXTURA ELASTICA 2 DEMAOS</v>
          </cell>
          <cell r="C1941" t="str">
            <v>M2</v>
          </cell>
          <cell r="D1941">
            <v>85.7</v>
          </cell>
        </row>
        <row r="1942">
          <cell r="A1942" t="str">
            <v>003253</v>
          </cell>
          <cell r="B1942" t="str">
            <v>PINTURA EMASSAMENTO DE PAREDES/FORROS INTERNOS COM MASSA A BASE PVA</v>
          </cell>
          <cell r="C1942" t="str">
            <v>M2</v>
          </cell>
          <cell r="D1942">
            <v>20.48</v>
          </cell>
        </row>
        <row r="1943">
          <cell r="A1943" t="str">
            <v>003304</v>
          </cell>
          <cell r="B1943" t="str">
            <v>PINTURA ESMALTE EM FORRO DE MADEIRA</v>
          </cell>
          <cell r="C1943" t="str">
            <v>M2</v>
          </cell>
          <cell r="D1943">
            <v>53.4</v>
          </cell>
        </row>
        <row r="1944">
          <cell r="A1944" t="str">
            <v>003101</v>
          </cell>
          <cell r="B1944" t="str">
            <v>PINTURA ESMALTE EM TUBO FoGo 2" OU 1 1/4"</v>
          </cell>
          <cell r="C1944" t="str">
            <v>M</v>
          </cell>
          <cell r="D1944">
            <v>18.87</v>
          </cell>
        </row>
        <row r="1945">
          <cell r="A1945" t="str">
            <v>003673</v>
          </cell>
          <cell r="B1945" t="str">
            <v>PINTURA ESMALTE SINTETICO ACETINADO EM FORRO DE GESSO 2 DEMAOS</v>
          </cell>
          <cell r="C1945" t="str">
            <v>M2</v>
          </cell>
          <cell r="D1945">
            <v>48.58</v>
          </cell>
        </row>
        <row r="1946">
          <cell r="A1946" t="str">
            <v>002542</v>
          </cell>
          <cell r="B1946" t="str">
            <v>PINTURA ESMALTE SINTETICO BRILHANTE PAREDE INTERNA/EXTERNA 2 DEMAOS</v>
          </cell>
          <cell r="C1946" t="str">
            <v>M2</v>
          </cell>
          <cell r="D1946">
            <v>33.72</v>
          </cell>
        </row>
        <row r="1947">
          <cell r="A1947" t="str">
            <v>003379</v>
          </cell>
          <cell r="B1947" t="str">
            <v>PINTURA ESMALTE SINTETICO SOBRE RUFOS E CALHAS METALICAS 2 DEMAOS</v>
          </cell>
          <cell r="C1947" t="str">
            <v>M2</v>
          </cell>
          <cell r="D1947">
            <v>42.25</v>
          </cell>
        </row>
        <row r="1948">
          <cell r="A1948" t="str">
            <v>001960</v>
          </cell>
          <cell r="B1948" t="str">
            <v>PINTURA ESMALTE SOBRE CAIXILHO DE FERRO 2 DEMAOS</v>
          </cell>
          <cell r="C1948" t="str">
            <v>M2</v>
          </cell>
          <cell r="D1948">
            <v>62.03</v>
          </cell>
        </row>
        <row r="1949">
          <cell r="A1949" t="str">
            <v>002481</v>
          </cell>
          <cell r="B1949" t="str">
            <v>PINTURA ESMALTE SOBRE ESQUADRIA DE MADEIRA 2 DEMAOS</v>
          </cell>
          <cell r="C1949" t="str">
            <v>M2</v>
          </cell>
          <cell r="D1949">
            <v>36.700000000000003</v>
          </cell>
        </row>
        <row r="1950">
          <cell r="A1950" t="str">
            <v>004016</v>
          </cell>
          <cell r="B1950" t="str">
            <v>PINTURA ESPECIAL EM PAREDE EXTERNA DE LOGOMARCA DIMENSOES 0.90MX1.50M</v>
          </cell>
          <cell r="C1950" t="str">
            <v>UN</v>
          </cell>
          <cell r="D1950">
            <v>819</v>
          </cell>
        </row>
        <row r="1951">
          <cell r="A1951" t="str">
            <v>002000</v>
          </cell>
          <cell r="B1951" t="str">
            <v>PINTURA HIDROFUGANTE A BASE DE SILICONE 1 DEMAO</v>
          </cell>
          <cell r="C1951" t="str">
            <v>M2</v>
          </cell>
          <cell r="D1951">
            <v>23.59</v>
          </cell>
        </row>
        <row r="1952">
          <cell r="A1952" t="str">
            <v>002983</v>
          </cell>
          <cell r="B1952" t="str">
            <v>PINTURA LATEX ACRILICA EXTERNA (LINHA STANDARD) SEM MASSA 2 DEMAOS</v>
          </cell>
          <cell r="C1952" t="str">
            <v>M2</v>
          </cell>
          <cell r="D1952">
            <v>29.53</v>
          </cell>
        </row>
        <row r="1953">
          <cell r="A1953" t="str">
            <v>002522</v>
          </cell>
          <cell r="B1953" t="str">
            <v>PINTURA LATEX ACRILICA INTERNO (LINHA STANDARD) SEM MASSA 2 DEMAOS</v>
          </cell>
          <cell r="C1953" t="str">
            <v>M2</v>
          </cell>
          <cell r="D1953">
            <v>29.53</v>
          </cell>
        </row>
        <row r="1954">
          <cell r="A1954" t="str">
            <v>003732</v>
          </cell>
          <cell r="B1954" t="str">
            <v>PINTURA LATEX ACRILICO EXTERNA (LINHA PREMIUM) SEM MASSA 2 DEMAOS</v>
          </cell>
          <cell r="C1954" t="str">
            <v>M2</v>
          </cell>
          <cell r="D1954">
            <v>32.979999999999997</v>
          </cell>
        </row>
        <row r="1955">
          <cell r="A1955" t="str">
            <v>001901</v>
          </cell>
          <cell r="B1955" t="str">
            <v>PINTURA LATEX EXTERNA (LINHA STANDARD) SEM MASSA 2 DEMAOS</v>
          </cell>
          <cell r="C1955" t="str">
            <v>M2</v>
          </cell>
          <cell r="D1955">
            <v>30.31</v>
          </cell>
        </row>
        <row r="1956">
          <cell r="A1956" t="str">
            <v>001900</v>
          </cell>
          <cell r="B1956" t="str">
            <v>PINTURA LATEX INTERNA (LINHA STANDARD) SEM MASSA 2 DEMAOS</v>
          </cell>
          <cell r="C1956" t="str">
            <v>M2</v>
          </cell>
          <cell r="D1956">
            <v>30.31</v>
          </cell>
        </row>
        <row r="1957">
          <cell r="A1957" t="str">
            <v>002972</v>
          </cell>
          <cell r="B1957" t="str">
            <v>PINTURA NEUTROL 1 DEMAO</v>
          </cell>
          <cell r="C1957" t="str">
            <v>M2</v>
          </cell>
          <cell r="D1957">
            <v>9.5</v>
          </cell>
        </row>
        <row r="1958">
          <cell r="A1958" t="str">
            <v>002010</v>
          </cell>
          <cell r="B1958" t="str">
            <v>PINTURA NEUTROL 2 DEMAOS</v>
          </cell>
          <cell r="C1958" t="str">
            <v>M2</v>
          </cell>
          <cell r="D1958">
            <v>19.32</v>
          </cell>
        </row>
        <row r="1959">
          <cell r="A1959" t="str">
            <v>002989</v>
          </cell>
          <cell r="B1959" t="str">
            <v>PINTURA VERNIZ SOBRE CONCRETO/ALVENARIA</v>
          </cell>
          <cell r="C1959" t="str">
            <v>M2</v>
          </cell>
          <cell r="D1959">
            <v>26.78</v>
          </cell>
        </row>
        <row r="1960">
          <cell r="A1960" t="str">
            <v>002473</v>
          </cell>
          <cell r="B1960" t="str">
            <v>PINTURA VERNIZ SOBRE MADEIRA</v>
          </cell>
          <cell r="C1960" t="str">
            <v>M2</v>
          </cell>
          <cell r="D1960">
            <v>33.92</v>
          </cell>
        </row>
        <row r="1961">
          <cell r="A1961" t="str">
            <v>003557</v>
          </cell>
          <cell r="B1961" t="str">
            <v>PINTURA VERNIZ STEIN SOBRE MADEIRA</v>
          </cell>
          <cell r="C1961" t="str">
            <v>M2</v>
          </cell>
          <cell r="D1961">
            <v>39.520000000000003</v>
          </cell>
        </row>
        <row r="1962">
          <cell r="A1962" t="str">
            <v>003766</v>
          </cell>
          <cell r="B1962" t="str">
            <v>PINTURA ZARCAO SOBRE ARMADURA 2 DEMAOS</v>
          </cell>
          <cell r="C1962" t="str">
            <v>M2</v>
          </cell>
          <cell r="D1962">
            <v>29.61</v>
          </cell>
        </row>
        <row r="1963">
          <cell r="A1963" t="str">
            <v>002947</v>
          </cell>
          <cell r="B1963" t="str">
            <v>PISO CERAMICO ANTIDERRAPANTE PEI4-ABSORCAO BIIb (6 A 10%) COM CIMENTO COLANTE</v>
          </cell>
          <cell r="C1963" t="str">
            <v>M2</v>
          </cell>
          <cell r="D1963">
            <v>59.25</v>
          </cell>
        </row>
        <row r="1964">
          <cell r="A1964" t="str">
            <v>002831</v>
          </cell>
          <cell r="B1964" t="str">
            <v>PISO CERAMICO PEI4-ABSORCAO BIIb (6 A 10%) COM CIMENTO COLANTE</v>
          </cell>
          <cell r="C1964" t="str">
            <v>M2</v>
          </cell>
          <cell r="D1964">
            <v>57.8</v>
          </cell>
        </row>
        <row r="1965">
          <cell r="A1965" t="str">
            <v>003549</v>
          </cell>
          <cell r="B1965" t="str">
            <v>PISO CIMENTADO DESEMPENADO E=5CM 1:3 IMPERMEABILIZADO COM JUNTA PLASTICA 2.00X2.00M C/TELA</v>
          </cell>
          <cell r="C1965" t="str">
            <v>M2</v>
          </cell>
          <cell r="D1965">
            <v>117.42</v>
          </cell>
        </row>
        <row r="1966">
          <cell r="A1966" t="str">
            <v>002480</v>
          </cell>
          <cell r="B1966" t="str">
            <v>PISO CIMENTADO LISO 1:3 E=3CM COM PIGMENTACAO</v>
          </cell>
          <cell r="C1966" t="str">
            <v>M2</v>
          </cell>
          <cell r="D1966">
            <v>86.83</v>
          </cell>
        </row>
        <row r="1967">
          <cell r="A1967" t="str">
            <v>002530</v>
          </cell>
          <cell r="B1967" t="str">
            <v>PISO CIMENTADO LISO DESEMPENADO COM ARGAMASSA 1:3 E=1.5CM COM IMPERMEABILIZANTE</v>
          </cell>
          <cell r="C1967" t="str">
            <v>M2</v>
          </cell>
          <cell r="D1967">
            <v>65.849999999999994</v>
          </cell>
        </row>
        <row r="1968">
          <cell r="A1968" t="str">
            <v>002492</v>
          </cell>
          <cell r="B1968" t="str">
            <v>PISO CIMENTADO LISO DESEMPENADO COM ARGAMASSA 1:3 E-3CM COM IMPERMEABILIZANTE</v>
          </cell>
          <cell r="C1968" t="str">
            <v>M2</v>
          </cell>
          <cell r="D1968">
            <v>78.86</v>
          </cell>
        </row>
        <row r="1969">
          <cell r="A1969" t="str">
            <v>001770</v>
          </cell>
          <cell r="B1969" t="str">
            <v>PISO CIMENTADO LISO QUEIMADO 1:3 E=3CM</v>
          </cell>
          <cell r="C1969" t="str">
            <v>M2</v>
          </cell>
          <cell r="D1969">
            <v>78.5</v>
          </cell>
        </row>
        <row r="1970">
          <cell r="A1970" t="str">
            <v>003235</v>
          </cell>
          <cell r="B1970" t="str">
            <v>PISO CIMENTADO LISO QUEIMADO E=3CM 1:3 COM JUNTA PLASTICA</v>
          </cell>
          <cell r="C1970" t="str">
            <v>M2</v>
          </cell>
          <cell r="D1970">
            <v>88.56</v>
          </cell>
        </row>
        <row r="1971">
          <cell r="A1971" t="str">
            <v>002704</v>
          </cell>
          <cell r="B1971" t="str">
            <v>PISO CIMENTADO PARA TANQUE COM LASTRO DE BRITA E=3CM E CONCRETO 200KG E=5CM</v>
          </cell>
          <cell r="C1971" t="str">
            <v>M2</v>
          </cell>
          <cell r="D1971">
            <v>97.04</v>
          </cell>
        </row>
        <row r="1972">
          <cell r="A1972" t="str">
            <v>002709</v>
          </cell>
          <cell r="B1972" t="str">
            <v>PISO CIMENTADO PARA TANQUE SEM LASTRO DE BRITA E CONCRETO 200KG E=5CM</v>
          </cell>
          <cell r="C1972" t="str">
            <v>M2</v>
          </cell>
          <cell r="D1972">
            <v>90.44</v>
          </cell>
        </row>
        <row r="1973">
          <cell r="A1973" t="str">
            <v>003252</v>
          </cell>
          <cell r="B1973" t="str">
            <v>PISO DE CONCRETO E=5CM LASTRO DE BRITA E=3CM</v>
          </cell>
          <cell r="C1973" t="str">
            <v>M2</v>
          </cell>
          <cell r="D1973">
            <v>98.85</v>
          </cell>
        </row>
        <row r="1974">
          <cell r="A1974" t="str">
            <v>001760</v>
          </cell>
          <cell r="B1974" t="str">
            <v>PISO DE CONCRETO E=7CM LASTRO DE BRITA E=3CM</v>
          </cell>
          <cell r="C1974" t="str">
            <v>M2</v>
          </cell>
          <cell r="D1974">
            <v>123.56</v>
          </cell>
        </row>
        <row r="1975">
          <cell r="A1975" t="str">
            <v>003240</v>
          </cell>
          <cell r="B1975" t="str">
            <v>PISO DE CONCRETO FCK 15MPa E=5CM + LASTRO DE BRITA E=5CM</v>
          </cell>
          <cell r="C1975" t="str">
            <v>M2</v>
          </cell>
          <cell r="D1975">
            <v>45.12</v>
          </cell>
        </row>
        <row r="1976">
          <cell r="A1976" t="str">
            <v>003993</v>
          </cell>
          <cell r="B1976" t="str">
            <v>PISO ELEVADO DE MADEIRA PINUS TRATADO MACHO/FEMEA 13X2X300CM</v>
          </cell>
          <cell r="C1976" t="str">
            <v>M2</v>
          </cell>
          <cell r="D1976">
            <v>144.47999999999999</v>
          </cell>
        </row>
        <row r="1977">
          <cell r="A1977" t="str">
            <v>002537</v>
          </cell>
          <cell r="B1977" t="str">
            <v>PISO EM CONCRETO USINADO 15MPa E=7CM COM TELA E LASTRO DE BRITA 3CM</v>
          </cell>
          <cell r="C1977" t="str">
            <v>M2</v>
          </cell>
          <cell r="D1977">
            <v>169.51</v>
          </cell>
        </row>
        <row r="1978">
          <cell r="A1978" t="str">
            <v>003995</v>
          </cell>
          <cell r="B1978" t="str">
            <v>PISO EM PAINEL WALL CIMENTICIO 120X250X04CM</v>
          </cell>
          <cell r="C1978" t="str">
            <v>M2</v>
          </cell>
          <cell r="D1978">
            <v>202.8</v>
          </cell>
        </row>
        <row r="1979">
          <cell r="A1979" t="str">
            <v>003800</v>
          </cell>
          <cell r="B1979" t="str">
            <v>PISO EM PLACAS DE ARDOSIA NAO POLIDA E=7 A 10MM</v>
          </cell>
          <cell r="C1979" t="str">
            <v>M2</v>
          </cell>
          <cell r="D1979">
            <v>83.06</v>
          </cell>
        </row>
        <row r="1980">
          <cell r="A1980" t="str">
            <v>002938</v>
          </cell>
          <cell r="B1980" t="str">
            <v>PISO EXTERNO PADRAO E=5CM FCK=18MPa SEM LASTRO DE BRITA</v>
          </cell>
          <cell r="C1980" t="str">
            <v>M2</v>
          </cell>
          <cell r="D1980">
            <v>91.92</v>
          </cell>
        </row>
        <row r="1981">
          <cell r="A1981" t="str">
            <v>003109</v>
          </cell>
          <cell r="B1981" t="str">
            <v>PISO EXTERNO PADRAO E=5CM FCK=20MPa SEM LASTRO DE BRITA</v>
          </cell>
          <cell r="C1981" t="str">
            <v>M2</v>
          </cell>
          <cell r="D1981">
            <v>92.32</v>
          </cell>
        </row>
        <row r="1982">
          <cell r="A1982" t="str">
            <v>001860</v>
          </cell>
          <cell r="B1982" t="str">
            <v>PISO EXTERNO PADRAO E=5CM SEM ARMACAO COM LASTRO DE BRITA</v>
          </cell>
          <cell r="C1982" t="str">
            <v>M2</v>
          </cell>
          <cell r="D1982">
            <v>116.29</v>
          </cell>
        </row>
        <row r="1983">
          <cell r="A1983" t="str">
            <v>001750</v>
          </cell>
          <cell r="B1983" t="str">
            <v>PISO EXTERNO PADRAO E=5CM SEM ARMACAO SEM LASTRO DE BRITA</v>
          </cell>
          <cell r="C1983" t="str">
            <v>M2</v>
          </cell>
          <cell r="D1983">
            <v>99.08</v>
          </cell>
        </row>
        <row r="1984">
          <cell r="A1984" t="str">
            <v>003380</v>
          </cell>
          <cell r="B1984" t="str">
            <v>PISO EXTERNO-PLACA DE CONCRETO 45X45CM E=5CM FCK=20MPa COM TELA E SEM LASTRO</v>
          </cell>
          <cell r="C1984" t="str">
            <v>UN</v>
          </cell>
          <cell r="D1984">
            <v>17.2</v>
          </cell>
        </row>
        <row r="1985">
          <cell r="A1985" t="str">
            <v>003352</v>
          </cell>
          <cell r="B1985" t="str">
            <v>PISO EXTERNO-PLACA DE CONCRETO 60X50CM E=5CM FCK=20MPa COM TELA E SEM LASTRO</v>
          </cell>
          <cell r="C1985" t="str">
            <v>UN</v>
          </cell>
          <cell r="D1985">
            <v>23.77</v>
          </cell>
        </row>
        <row r="1986">
          <cell r="A1986" t="str">
            <v>003507</v>
          </cell>
          <cell r="B1986" t="str">
            <v>PISO PODOTATIL DE BORRACHA ALERTA 25X25CM</v>
          </cell>
          <cell r="C1986" t="str">
            <v>M2</v>
          </cell>
          <cell r="D1986">
            <v>275.18</v>
          </cell>
        </row>
        <row r="1987">
          <cell r="A1987" t="str">
            <v>003506</v>
          </cell>
          <cell r="B1987" t="str">
            <v>PISO PODOTATIL DE BORRACHA DIRECIONAL 25X50CM</v>
          </cell>
          <cell r="C1987" t="str">
            <v>M2</v>
          </cell>
          <cell r="D1987">
            <v>271.85000000000002</v>
          </cell>
        </row>
        <row r="1988">
          <cell r="A1988" t="str">
            <v>003672</v>
          </cell>
          <cell r="B1988" t="str">
            <v>PISO PODOTATIL DE LADRILHO HIDRAULICO COM CIMENTO COLANTE</v>
          </cell>
          <cell r="C1988" t="str">
            <v>M2</v>
          </cell>
          <cell r="D1988">
            <v>99.67</v>
          </cell>
        </row>
        <row r="1989">
          <cell r="A1989" t="str">
            <v>003332</v>
          </cell>
          <cell r="B1989" t="str">
            <v>PISTA DE SKATE-COPPING COM TUBO FoGo SCH 40 SEM COSTURA 2"</v>
          </cell>
          <cell r="C1989" t="str">
            <v>M</v>
          </cell>
          <cell r="D1989">
            <v>202.76</v>
          </cell>
        </row>
        <row r="1990">
          <cell r="A1990" t="str">
            <v>003331</v>
          </cell>
          <cell r="B1990" t="str">
            <v>PISTA DE SKATE-GUARDA-CORPO COM 2 TUBOS HORIZONTAIS FoGo D=2" H=1.00M</v>
          </cell>
          <cell r="C1990" t="str">
            <v>M</v>
          </cell>
          <cell r="D1990">
            <v>437.47</v>
          </cell>
        </row>
        <row r="1991">
          <cell r="A1991" t="str">
            <v>003333</v>
          </cell>
          <cell r="B1991" t="str">
            <v>PISTA DE SKATE-TRILHO COM TUBO FoGo SCH 40 SEM COSTURA 2" JUNTA SOLDADA</v>
          </cell>
          <cell r="C1991" t="str">
            <v>M</v>
          </cell>
          <cell r="D1991">
            <v>232.72</v>
          </cell>
        </row>
        <row r="1992">
          <cell r="A1992" t="str">
            <v>004028</v>
          </cell>
          <cell r="B1992" t="str">
            <v>PLACA DE INAUGURACAO EM ACO INOX GRAVADO EM BAIXO RELEVO POR FOTO-CORROSAO, ESCOVADO, PINTURA AUTOMOTIVA, LOGOS E BRASOES COLORIDOS - FIXACAO COM 4 FUROS E 4 PARAFUSOS DE FINO ACABAMENTO - DIMENSOES 70X50CM</v>
          </cell>
          <cell r="C1992" t="str">
            <v>UN</v>
          </cell>
          <cell r="D1992">
            <v>1150.74</v>
          </cell>
        </row>
        <row r="1993">
          <cell r="A1993" t="str">
            <v>004027</v>
          </cell>
          <cell r="B1993" t="str">
            <v>PLACA DE P.S. COM ESPESSURA DE 2MM, COM APLICACAO DE VINIL ADESIVO DIGITAL DE ALTA QUALIDADE DE 1.440 DPI - FIXACAO COM FITA DUPLA FACE 3M - DIMENSOES 15X30CM</v>
          </cell>
          <cell r="C1993" t="str">
            <v>UN</v>
          </cell>
          <cell r="D1993">
            <v>81.900000000000006</v>
          </cell>
        </row>
        <row r="1994">
          <cell r="A1994" t="str">
            <v>004029</v>
          </cell>
          <cell r="B1994" t="str">
            <v>PLACA DE P.S. ESPESSURA DE 2MM, COM APLICACAO DE VINIL ADESIVO DIGITAL DE ALTA QUALIDADE DE 1.440 DPI - ESTRUTURA EM TUBOS DE ACO GALVANIZADO, C/PINTURA, CINZA BASALTO, C/ 2 PES DE 150CM SOBRANDO 40CM APARENTE  - DIM.160X100CM</v>
          </cell>
          <cell r="C1994" t="str">
            <v>UN</v>
          </cell>
          <cell r="D1994">
            <v>1972.69</v>
          </cell>
        </row>
        <row r="1995">
          <cell r="A1995" t="str">
            <v>003939</v>
          </cell>
          <cell r="B1995" t="str">
            <v>PLACA DE POLICARBONATO VIRGEM 40X12CM ESP.3MM</v>
          </cell>
          <cell r="C1995" t="str">
            <v>UN</v>
          </cell>
          <cell r="D1995">
            <v>33.51</v>
          </cell>
        </row>
        <row r="1996">
          <cell r="A1996" t="str">
            <v>003940</v>
          </cell>
          <cell r="B1996" t="str">
            <v>PLACA DE POLICARBONATO VIRGEM 80X90CM ESP.3MM</v>
          </cell>
          <cell r="C1996" t="str">
            <v>UN</v>
          </cell>
          <cell r="D1996">
            <v>371.15</v>
          </cell>
        </row>
        <row r="1997">
          <cell r="A1997" t="str">
            <v>004079</v>
          </cell>
          <cell r="B1997" t="str">
            <v>PLACA INDICATIVA PARA CENTRAL DE GAS  FOTOLUMINESCENTE EM PVC 20X30CM</v>
          </cell>
          <cell r="C1997" t="str">
            <v>UN</v>
          </cell>
          <cell r="D1997">
            <v>26.37</v>
          </cell>
        </row>
        <row r="1998">
          <cell r="A1998" t="str">
            <v>004078</v>
          </cell>
          <cell r="B1998" t="str">
            <v>PLACA INDICATIVA PARA SAIDA DE EMERGENCIA FOTOLUMINESCENTE EM PVC 15X30CM</v>
          </cell>
          <cell r="C1998" t="str">
            <v>UN</v>
          </cell>
          <cell r="D1998">
            <v>26.78</v>
          </cell>
        </row>
        <row r="1999">
          <cell r="A1999" t="str">
            <v>134360</v>
          </cell>
          <cell r="B1999" t="str">
            <v>PLAFONIER COM SOQUETE</v>
          </cell>
          <cell r="C1999" t="str">
            <v>UN</v>
          </cell>
          <cell r="D1999">
            <v>39.450000000000003</v>
          </cell>
        </row>
        <row r="2000">
          <cell r="A2000" t="str">
            <v>135294</v>
          </cell>
          <cell r="B2000" t="str">
            <v>PLAQUETA 50X20MM EM ALUMINIO PARA IDENTIFICACAO DE CONSUMIDORES E CONDUTORES</v>
          </cell>
          <cell r="C2000" t="str">
            <v>UN</v>
          </cell>
          <cell r="D2000">
            <v>10.1</v>
          </cell>
        </row>
        <row r="2001">
          <cell r="A2001" t="str">
            <v>003125</v>
          </cell>
          <cell r="B2001" t="str">
            <v>PLAYGROUND-BALANCO DUPLO EM EUCALIPTO AUTOCLAVADO</v>
          </cell>
          <cell r="C2001" t="str">
            <v>UN</v>
          </cell>
          <cell r="D2001">
            <v>1812.33</v>
          </cell>
        </row>
        <row r="2002">
          <cell r="A2002" t="str">
            <v>003123</v>
          </cell>
          <cell r="B2002" t="str">
            <v>PLAYGROUND-GANGORRA DUPLA EM EUCALIPTO AUTOCLAVADO</v>
          </cell>
          <cell r="C2002" t="str">
            <v>UN</v>
          </cell>
          <cell r="D2002">
            <v>1626.3</v>
          </cell>
        </row>
        <row r="2003">
          <cell r="A2003" t="str">
            <v>003124</v>
          </cell>
          <cell r="B2003" t="str">
            <v>PLAYGROUND-MINICENTRO DE ATIVIDADES COM ESCORREGADOR EM EUCALIPTO AUTOCLAVADO</v>
          </cell>
          <cell r="C2003" t="str">
            <v>UN</v>
          </cell>
          <cell r="D2003">
            <v>6692.32</v>
          </cell>
        </row>
        <row r="2004">
          <cell r="A2004" t="str">
            <v>002740</v>
          </cell>
          <cell r="B2004" t="str">
            <v>PLAYGROUND-TANQUE DE AREIA/PLAYGROUND-AREIA (FDE 160610)</v>
          </cell>
          <cell r="C2004" t="str">
            <v>M3</v>
          </cell>
          <cell r="D2004">
            <v>280.93</v>
          </cell>
        </row>
        <row r="2005">
          <cell r="A2005" t="str">
            <v>002741</v>
          </cell>
          <cell r="B2005" t="str">
            <v>PLAYGROUND-TANQUE DE AREIA/PLAYGROUND-MURETA (FDE 160612)</v>
          </cell>
          <cell r="C2005" t="str">
            <v>M</v>
          </cell>
          <cell r="D2005">
            <v>328.49</v>
          </cell>
        </row>
        <row r="2006">
          <cell r="A2006" t="str">
            <v>155651</v>
          </cell>
          <cell r="B2006" t="str">
            <v>PLUG DE BRONZE DN 3/4" BSP</v>
          </cell>
          <cell r="C2006" t="str">
            <v>UN</v>
          </cell>
          <cell r="D2006">
            <v>21.11</v>
          </cell>
        </row>
        <row r="2007">
          <cell r="A2007" t="str">
            <v>135432</v>
          </cell>
          <cell r="B2007" t="str">
            <v>PLUG FEMEA 2P+T</v>
          </cell>
          <cell r="C2007" t="str">
            <v>UN</v>
          </cell>
          <cell r="D2007">
            <v>20.7</v>
          </cell>
        </row>
        <row r="2008">
          <cell r="A2008" t="str">
            <v>135425</v>
          </cell>
          <cell r="B2008" t="str">
            <v>PLUG MACHO 2P+T</v>
          </cell>
          <cell r="C2008" t="str">
            <v>UN</v>
          </cell>
          <cell r="D2008">
            <v>17.190000000000001</v>
          </cell>
        </row>
        <row r="2009">
          <cell r="A2009" t="str">
            <v>155445</v>
          </cell>
          <cell r="B2009" t="str">
            <v>PLUG PVC ROSCAVEL 1" - AF</v>
          </cell>
          <cell r="C2009" t="str">
            <v>UN</v>
          </cell>
          <cell r="D2009">
            <v>13.31</v>
          </cell>
        </row>
        <row r="2010">
          <cell r="A2010" t="str">
            <v>155264</v>
          </cell>
          <cell r="B2010" t="str">
            <v>PLUG PVC ROSCAVEL 1/2" - AF</v>
          </cell>
          <cell r="C2010" t="str">
            <v>UN</v>
          </cell>
          <cell r="D2010">
            <v>3.08</v>
          </cell>
        </row>
        <row r="2011">
          <cell r="A2011" t="str">
            <v>152300</v>
          </cell>
          <cell r="B2011" t="str">
            <v>PLUG PVC ROSCAVEL 3/4" - AF</v>
          </cell>
          <cell r="C2011" t="str">
            <v>UN</v>
          </cell>
          <cell r="D2011">
            <v>4.1100000000000003</v>
          </cell>
        </row>
        <row r="2012">
          <cell r="A2012" t="str">
            <v>003144</v>
          </cell>
          <cell r="B2012" t="str">
            <v>PONTALETE 10X10CM - MAT</v>
          </cell>
          <cell r="C2012" t="str">
            <v>M</v>
          </cell>
          <cell r="D2012">
            <v>26.33</v>
          </cell>
        </row>
        <row r="2013">
          <cell r="A2013" t="str">
            <v>003146</v>
          </cell>
          <cell r="B2013" t="str">
            <v>PONTALETE 8X8CM - MAT</v>
          </cell>
          <cell r="C2013" t="str">
            <v>M</v>
          </cell>
          <cell r="D2013">
            <v>16.850000000000001</v>
          </cell>
        </row>
        <row r="2014">
          <cell r="A2014" t="str">
            <v>135567</v>
          </cell>
          <cell r="B2014" t="str">
            <v>PORCA LOSANGULAR PARA PERFILADO ROSCA W 1/4"</v>
          </cell>
          <cell r="C2014" t="str">
            <v>UN</v>
          </cell>
          <cell r="D2014">
            <v>2.9</v>
          </cell>
        </row>
        <row r="2015">
          <cell r="A2015" t="str">
            <v>135532</v>
          </cell>
          <cell r="B2015" t="str">
            <v>PORCA SEXTAVADA D=1/4" - MAT</v>
          </cell>
          <cell r="C2015" t="str">
            <v>UN</v>
          </cell>
          <cell r="D2015">
            <v>0.2</v>
          </cell>
        </row>
        <row r="2016">
          <cell r="A2016" t="str">
            <v>003564</v>
          </cell>
          <cell r="B2016" t="str">
            <v>PORTA COMPLETA PARA WC 90X180CM</v>
          </cell>
          <cell r="C2016" t="str">
            <v>UN</v>
          </cell>
          <cell r="D2016">
            <v>1284.98</v>
          </cell>
        </row>
        <row r="2017">
          <cell r="A2017" t="str">
            <v>003528</v>
          </cell>
          <cell r="B2017" t="str">
            <v>PORTA CORTA-FOGO 0.90X2.20M P90</v>
          </cell>
          <cell r="C2017" t="str">
            <v>UN</v>
          </cell>
          <cell r="D2017">
            <v>2107.5300000000002</v>
          </cell>
        </row>
        <row r="2018">
          <cell r="A2018" t="str">
            <v>003809</v>
          </cell>
          <cell r="B2018" t="str">
            <v>PORTA CORTA-FOGO 1.00X2.10M P90</v>
          </cell>
          <cell r="C2018" t="str">
            <v>UN</v>
          </cell>
          <cell r="D2018">
            <v>2158.92</v>
          </cell>
        </row>
        <row r="2019">
          <cell r="A2019" t="str">
            <v>004066</v>
          </cell>
          <cell r="B2019" t="str">
            <v>PORTA DE ABRIR ACO GALVANIZADO 1.20X2.15M LAMINADA COM PINTURA ELETROSTATICA E VIDROS</v>
          </cell>
          <cell r="C2019" t="str">
            <v>UN</v>
          </cell>
          <cell r="D2019">
            <v>3450.62</v>
          </cell>
        </row>
        <row r="2020">
          <cell r="A2020" t="str">
            <v>002717</v>
          </cell>
          <cell r="B2020" t="str">
            <v>PORTA DE ACO DE ENROLAR 2.60X1.48M COM CHAPA DE FERRO No.24</v>
          </cell>
          <cell r="C2020" t="str">
            <v>UN</v>
          </cell>
          <cell r="D2020">
            <v>2882.61</v>
          </cell>
        </row>
        <row r="2021">
          <cell r="A2021" t="str">
            <v>003555</v>
          </cell>
          <cell r="B2021" t="str">
            <v>PORTA DE ACO GALVANIZADO 0.80X2.20M COM PINTURA ELETROSTATICA COMPLETA  COM TRAVESSAS E VIDROS, COMPLETA</v>
          </cell>
          <cell r="C2021" t="str">
            <v>UN</v>
          </cell>
          <cell r="D2021">
            <v>1260.9100000000001</v>
          </cell>
        </row>
        <row r="2022">
          <cell r="A2022" t="str">
            <v>004065</v>
          </cell>
          <cell r="B2022" t="str">
            <v>PORTA DE ACO GALVANIZADO 0.90X2.17M COM PINTURA ELETROSTATICA COMPLETA E VIDROS</v>
          </cell>
          <cell r="C2022" t="str">
            <v>UN</v>
          </cell>
          <cell r="D2022">
            <v>1112.6300000000001</v>
          </cell>
        </row>
        <row r="2023">
          <cell r="A2023" t="str">
            <v>003985</v>
          </cell>
          <cell r="B2023" t="str">
            <v>PORTA DE ACO GALVANIZADO DE ENROLAR 2.50X2.00M CH.No24</v>
          </cell>
          <cell r="C2023" t="str">
            <v>UN</v>
          </cell>
          <cell r="D2023">
            <v>3422.24</v>
          </cell>
        </row>
        <row r="2024">
          <cell r="A2024" t="str">
            <v>002853</v>
          </cell>
          <cell r="B2024" t="str">
            <v>PORTA DE ALUMINIO 0.60X1.00M (PORTINHOLA)</v>
          </cell>
          <cell r="C2024" t="str">
            <v>UN</v>
          </cell>
          <cell r="D2024">
            <v>708.11</v>
          </cell>
        </row>
        <row r="2025">
          <cell r="A2025" t="str">
            <v>003728</v>
          </cell>
          <cell r="B2025" t="str">
            <v>PORTA DE ALUMINIO 1.00X2.15M VIDRO ABRIR</v>
          </cell>
          <cell r="C2025" t="str">
            <v>UN</v>
          </cell>
          <cell r="D2025">
            <v>3078.13</v>
          </cell>
        </row>
        <row r="2026">
          <cell r="A2026" t="str">
            <v>003916</v>
          </cell>
          <cell r="B2026" t="str">
            <v>PORTA DE ALUMINIO 1.20X2.15M COM BANDEIRA LATERAL E BARRA ANTIPANICO</v>
          </cell>
          <cell r="C2026" t="str">
            <v>UN</v>
          </cell>
          <cell r="D2026">
            <v>4735.26</v>
          </cell>
        </row>
        <row r="2027">
          <cell r="A2027" t="str">
            <v>003330</v>
          </cell>
          <cell r="B2027" t="str">
            <v>PORTA DE ALUMINIO 1.20X2.20M VIDRO ABRIR</v>
          </cell>
          <cell r="C2027" t="str">
            <v>UN</v>
          </cell>
          <cell r="D2027">
            <v>3605.31</v>
          </cell>
        </row>
        <row r="2028">
          <cell r="A2028" t="str">
            <v>003469</v>
          </cell>
          <cell r="B2028" t="str">
            <v>PORTA DE ALUMINIO 1.60X2.20M E VIDRO COM TRAVAMENTO VERTICAL DE ABRIR</v>
          </cell>
          <cell r="C2028" t="str">
            <v>UN</v>
          </cell>
          <cell r="D2028">
            <v>4746.75</v>
          </cell>
        </row>
        <row r="2029">
          <cell r="A2029" t="str">
            <v>003087</v>
          </cell>
          <cell r="B2029" t="str">
            <v>PORTA DE ALUMINIO COMPLETA 0.80X2.20M</v>
          </cell>
          <cell r="C2029" t="str">
            <v>UN</v>
          </cell>
          <cell r="D2029">
            <v>1874.23</v>
          </cell>
        </row>
        <row r="2030">
          <cell r="A2030" t="str">
            <v>003937</v>
          </cell>
          <cell r="B2030" t="str">
            <v>PORTA DE ALUMINIO DE ABRIR 0.90X2.15M COM TRAVAMENTO, BARRA ANTIPANICO E VIDRO LAMINADO</v>
          </cell>
          <cell r="C2030" t="str">
            <v>UN</v>
          </cell>
          <cell r="D2030">
            <v>4203.72</v>
          </cell>
        </row>
        <row r="2031">
          <cell r="A2031" t="str">
            <v>003425</v>
          </cell>
          <cell r="B2031" t="str">
            <v>PORTA DE ALUMINIO DE ABRIR 0.90X2.20M COMPLETA</v>
          </cell>
          <cell r="C2031" t="str">
            <v>UN</v>
          </cell>
          <cell r="D2031">
            <v>2010.89</v>
          </cell>
        </row>
        <row r="2032">
          <cell r="A2032" t="str">
            <v>003718</v>
          </cell>
          <cell r="B2032" t="str">
            <v>PORTA DE ALUMINIO DE ABRIR 0.90X2.60M QUADRICULADA COMPLETA</v>
          </cell>
          <cell r="C2032" t="str">
            <v>UN</v>
          </cell>
          <cell r="D2032">
            <v>4223.71</v>
          </cell>
        </row>
        <row r="2033">
          <cell r="A2033" t="str">
            <v>003758</v>
          </cell>
          <cell r="B2033" t="str">
            <v>PORTA DE ALUMINIO DE ABRIR/FIXO 2 FOLHAS (1 FIXA) 2.22X2.20M QUADRICULADA  COMPLETA</v>
          </cell>
          <cell r="C2033" t="str">
            <v>UN</v>
          </cell>
          <cell r="D2033">
            <v>7388.68</v>
          </cell>
        </row>
        <row r="2034">
          <cell r="A2034" t="str">
            <v>003973</v>
          </cell>
          <cell r="B2034" t="str">
            <v>PORTA DE ALUMINIO DE ABRIR/FIXO 4 FOLHAS(2 FIXAS E 1 DE ABRIR) 2.22X2.20M QUADRICULADA COM VIDRO TEMPERADO H=1.10M E BARRA ANTIPANICO COMPLETA</v>
          </cell>
          <cell r="C2034" t="str">
            <v>UN</v>
          </cell>
          <cell r="D2034">
            <v>5433.41</v>
          </cell>
        </row>
        <row r="2035">
          <cell r="A2035" t="str">
            <v>003925</v>
          </cell>
          <cell r="B2035" t="str">
            <v>PORTA DE ALUMINIO DE CORRER 1.60X2.20M COM TRAVAMENTO HORIZONTAL</v>
          </cell>
          <cell r="C2035" t="str">
            <v>UN</v>
          </cell>
          <cell r="D2035">
            <v>6092.06</v>
          </cell>
        </row>
        <row r="2036">
          <cell r="A2036" t="str">
            <v>003719</v>
          </cell>
          <cell r="B2036" t="str">
            <v>PORTA DE ALUMINIO DE CORRER 2.00X2.60M 4 FOLHAS  QUADRICULADA COMPLETA</v>
          </cell>
          <cell r="C2036" t="str">
            <v>UN</v>
          </cell>
          <cell r="D2036">
            <v>5408.11</v>
          </cell>
        </row>
        <row r="2037">
          <cell r="A2037" t="str">
            <v>003972</v>
          </cell>
          <cell r="B2037" t="str">
            <v>PORTA DE ALUMINIO DE CORRER 4 FOLHAS(2 FIXAS) 2.00X2.20M QUADRICULADA COM VIDRO TEMPERADO H=1.10M COMPLETA</v>
          </cell>
          <cell r="C2037" t="str">
            <v>UN</v>
          </cell>
          <cell r="D2037">
            <v>4288.09</v>
          </cell>
        </row>
        <row r="2038">
          <cell r="A2038" t="str">
            <v>003311</v>
          </cell>
          <cell r="B2038" t="str">
            <v>PORTA DE ALUMINIO DE CORRER 4 FOLHAS(2 FIXAS) 2.00X2.20M QUADRICULADA COMPLETA</v>
          </cell>
          <cell r="C2038" t="str">
            <v>UN</v>
          </cell>
          <cell r="D2038">
            <v>7731.79</v>
          </cell>
        </row>
        <row r="2039">
          <cell r="A2039" t="str">
            <v>003513</v>
          </cell>
          <cell r="B2039" t="str">
            <v>PORTA DE ALUMINIO DUPLA 1.20X2.15M</v>
          </cell>
          <cell r="C2039" t="str">
            <v>UN</v>
          </cell>
          <cell r="D2039">
            <v>3790.02</v>
          </cell>
        </row>
        <row r="2040">
          <cell r="A2040" t="str">
            <v>003572</v>
          </cell>
          <cell r="B2040" t="str">
            <v>PORTA DE ALUMINIO VENEZIANA 0.60X1.80M</v>
          </cell>
          <cell r="C2040" t="str">
            <v>UN</v>
          </cell>
          <cell r="D2040">
            <v>1126.43</v>
          </cell>
        </row>
        <row r="2041">
          <cell r="A2041" t="str">
            <v>003762</v>
          </cell>
          <cell r="B2041" t="str">
            <v>PORTA DE ALUMINIO VENEZIANA 0.60X1.80M</v>
          </cell>
          <cell r="C2041" t="str">
            <v>UN</v>
          </cell>
          <cell r="D2041">
            <v>1423.67</v>
          </cell>
        </row>
        <row r="2042">
          <cell r="A2042" t="str">
            <v>003328</v>
          </cell>
          <cell r="B2042" t="str">
            <v>PORTA DE ALUMINIO VENEZIANA 0.80X2.20M</v>
          </cell>
          <cell r="C2042" t="str">
            <v>UN</v>
          </cell>
          <cell r="D2042">
            <v>2161.81</v>
          </cell>
        </row>
        <row r="2043">
          <cell r="A2043" t="str">
            <v>003424</v>
          </cell>
          <cell r="B2043" t="str">
            <v>PORTA DE ALUMINIO VENEZIANA 0.90X2.20M COMPLETA</v>
          </cell>
          <cell r="C2043" t="str">
            <v>UN</v>
          </cell>
          <cell r="D2043">
            <v>2099.37</v>
          </cell>
        </row>
        <row r="2044">
          <cell r="A2044" t="str">
            <v>002839</v>
          </cell>
          <cell r="B2044" t="str">
            <v>PORTA DE ALUMINIO VENEZIANA 2.00X1.00M</v>
          </cell>
          <cell r="C2044" t="str">
            <v>UN</v>
          </cell>
          <cell r="D2044">
            <v>1639.1</v>
          </cell>
        </row>
        <row r="2045">
          <cell r="A2045" t="str">
            <v>003696</v>
          </cell>
          <cell r="B2045" t="str">
            <v>PORTA DE ALUMINIO VENEZIANA DE ABRIR 0.70X2.10M COM PINTURA ELETROSTATICA</v>
          </cell>
          <cell r="C2045" t="str">
            <v>UN</v>
          </cell>
          <cell r="D2045">
            <v>1995.62</v>
          </cell>
        </row>
        <row r="2046">
          <cell r="A2046" t="str">
            <v>003883</v>
          </cell>
          <cell r="B2046" t="str">
            <v>PORTA DE ALUMINIO VENEZIANA DE ABRIR 2.50X2.60M 4 FOLHAS  COM BANDEIRA FIXA</v>
          </cell>
          <cell r="C2046" t="str">
            <v>UN</v>
          </cell>
          <cell r="D2046">
            <v>6362</v>
          </cell>
        </row>
        <row r="2047">
          <cell r="A2047" t="str">
            <v>003025</v>
          </cell>
          <cell r="B2047" t="str">
            <v>PORTA DE ALUMINIO VENEZIANA SOB ENCOMENDA</v>
          </cell>
          <cell r="C2047" t="str">
            <v>M2</v>
          </cell>
          <cell r="D2047">
            <v>1064.9100000000001</v>
          </cell>
        </row>
        <row r="2048">
          <cell r="A2048" t="str">
            <v>003048</v>
          </cell>
          <cell r="B2048" t="str">
            <v>PORTA DE FERRO COM ALETAS DE VENTILACAO PARA QUADRO ELE</v>
          </cell>
          <cell r="C2048" t="str">
            <v>M2</v>
          </cell>
          <cell r="D2048">
            <v>764.85</v>
          </cell>
        </row>
        <row r="2049">
          <cell r="A2049" t="str">
            <v>003802</v>
          </cell>
          <cell r="B2049" t="str">
            <v>PORTA DE FERRO L=1.40M EM CHAPA (FDE-PF23)</v>
          </cell>
          <cell r="C2049" t="str">
            <v>UN</v>
          </cell>
          <cell r="D2049">
            <v>6350.34</v>
          </cell>
        </row>
        <row r="2050">
          <cell r="A2050" t="str">
            <v>004037</v>
          </cell>
          <cell r="B2050" t="str">
            <v>PORTA DE FERRO VENEZIANA SOB ENCOMENDA</v>
          </cell>
          <cell r="C2050" t="str">
            <v>M2</v>
          </cell>
          <cell r="D2050">
            <v>1958.62</v>
          </cell>
        </row>
        <row r="2051">
          <cell r="A2051" t="str">
            <v>003957</v>
          </cell>
          <cell r="B2051" t="str">
            <v>PORTA DE MADEIRA COLMEIA 90X210CM DE CORRER - COMPLETA COM BATENTE, TRILHO, GUIA, FECHADURA E PINTURA</v>
          </cell>
          <cell r="C2051" t="str">
            <v>UN</v>
          </cell>
          <cell r="D2051">
            <v>1737.5</v>
          </cell>
        </row>
        <row r="2052">
          <cell r="A2052" t="str">
            <v>003749</v>
          </cell>
          <cell r="B2052" t="str">
            <v>PORTA DE MADEIRA LISA 140X210CM DE CORRER-COMPLETA COM TRILHO</v>
          </cell>
          <cell r="C2052" t="str">
            <v>UN</v>
          </cell>
          <cell r="D2052">
            <v>1542.57</v>
          </cell>
        </row>
        <row r="2053">
          <cell r="A2053" t="str">
            <v>004044</v>
          </cell>
          <cell r="B2053" t="str">
            <v>PORTA DE MADEIRA MACICA NOBRE DE CORRER TIPO CAMARAO, 4 FOLHAS RIPADA, COMPLETA, COM FERRAGENS, SEM PINTURA</v>
          </cell>
          <cell r="C2053" t="str">
            <v>M2</v>
          </cell>
          <cell r="D2053">
            <v>4301.3599999999997</v>
          </cell>
        </row>
        <row r="2054">
          <cell r="A2054" t="str">
            <v>003955</v>
          </cell>
          <cell r="B2054" t="str">
            <v>PORTA DE MADEIRA TIPO MEXICANA 90X210CM DE CORRER - COMPLETA COM BATENTE, TRILHO, GUIA , FECHADURA E PINTURA</v>
          </cell>
          <cell r="C2054" t="str">
            <v>UN</v>
          </cell>
          <cell r="D2054">
            <v>2672.46</v>
          </cell>
        </row>
        <row r="2055">
          <cell r="A2055" t="str">
            <v>004015</v>
          </cell>
          <cell r="B2055" t="str">
            <v>PORTA DE VIDRO TEMPERADO 10MM DE CORRER COMPLETA COM TRILHO GUIA, FERRAGENS E FECHADURA 0.90X2.45M</v>
          </cell>
          <cell r="C2055" t="str">
            <v>UN</v>
          </cell>
          <cell r="D2055">
            <v>2310.4899999999998</v>
          </cell>
        </row>
        <row r="2056">
          <cell r="A2056" t="str">
            <v>003884</v>
          </cell>
          <cell r="B2056" t="str">
            <v>PORTA DUPLA DE ABRIR 1.40X2.20M EM VIDRO TEMPERADO E=10MM</v>
          </cell>
          <cell r="C2056" t="str">
            <v>UN</v>
          </cell>
          <cell r="D2056">
            <v>2348.1999999999998</v>
          </cell>
        </row>
        <row r="2057">
          <cell r="A2057" t="str">
            <v>004061</v>
          </cell>
          <cell r="B2057" t="str">
            <v>PORTA DUPLA DE MADEIRA MACICA NOBRE DE ABRIR, COM BANDEIRA SUPERIOR FIXA, COM FERRAGENS, SEM VIDRO E PINTURA</v>
          </cell>
          <cell r="C2057" t="str">
            <v>M2</v>
          </cell>
          <cell r="D2057">
            <v>2921.85</v>
          </cell>
        </row>
        <row r="2058">
          <cell r="A2058" t="str">
            <v>004042</v>
          </cell>
          <cell r="B2058" t="str">
            <v>PORTA DUPLA DE MADEIRA MACICA NOBRE DE CORRER TIPO CELEIRO, COMPLETA, COM FERRAGENS, SEM PINTURA</v>
          </cell>
          <cell r="C2058" t="str">
            <v>M2</v>
          </cell>
          <cell r="D2058">
            <v>3573.53</v>
          </cell>
        </row>
        <row r="2059">
          <cell r="A2059" t="str">
            <v>004038</v>
          </cell>
          <cell r="B2059" t="str">
            <v>PORTA PCR EM CHAPA DE ACO GALVANIZADO, COM BANDEIRA FIXA PARA VIDRO TEMPERADO, CHAPA DE PROTECAO E VENEZIANA, DIM 0.93X2.50M</v>
          </cell>
          <cell r="C2059" t="str">
            <v>UN</v>
          </cell>
          <cell r="D2059">
            <v>3111.51</v>
          </cell>
        </row>
        <row r="2060">
          <cell r="A2060" t="str">
            <v>003984</v>
          </cell>
          <cell r="B2060" t="str">
            <v>PORTA PRONTA DE MADEIRA 0.72X2.10M FOLHA COLMEIA RESISTENTE A UMIDADE COM BATENTE ACO GALVANIZADO, GUARNICOES, FERRAGENS E PINTURA</v>
          </cell>
          <cell r="C2060" t="str">
            <v>UN</v>
          </cell>
          <cell r="D2060">
            <v>517.21</v>
          </cell>
        </row>
        <row r="2061">
          <cell r="A2061" t="str">
            <v>003979</v>
          </cell>
          <cell r="B2061" t="str">
            <v>PORTA PRONTA DE MADEIRA 0.82X2.10M FOLHA COLMEIA RESISTENTE A UMIDADE COM BATENTE ACO GALVANIZADO, GUARNICOES, FERRAGENS E PINTURA</v>
          </cell>
          <cell r="C2061" t="str">
            <v>UN</v>
          </cell>
          <cell r="D2061">
            <v>517.21</v>
          </cell>
        </row>
        <row r="2062">
          <cell r="A2062" t="str">
            <v>003981</v>
          </cell>
          <cell r="B2062" t="str">
            <v>PORTA PRONTA DE MADEIRA 0.82X2.10M FOLHA COLMEIA RESISTENTE A UMIDADE-DEF.COM BARRA DE APOIO E CH.ACO, BATENTE ACO GALVANIZADO, GUARNICOES, FERRAGENS E PINTURA-WC</v>
          </cell>
          <cell r="C2062" t="str">
            <v>UN</v>
          </cell>
          <cell r="D2062">
            <v>925.13</v>
          </cell>
        </row>
        <row r="2063">
          <cell r="A2063" t="str">
            <v>003982</v>
          </cell>
          <cell r="B2063" t="str">
            <v>PORTA PRONTA DE MADEIRA 0.82X2.10M FOLHA SARRAFO RESISTENTE A UMIDADE COM BATENTE ACO GALVANIZADO, GUARNICOES, FERRAGENS E PINTURA</v>
          </cell>
          <cell r="C2063" t="str">
            <v>UN</v>
          </cell>
          <cell r="D2063">
            <v>517.21</v>
          </cell>
        </row>
        <row r="2064">
          <cell r="A2064" t="str">
            <v>003992</v>
          </cell>
          <cell r="B2064" t="str">
            <v>PORTA PRONTA DE MADEIRA 0.90X2.10M FOLHA COLMEIA RESISTENTE A UMIDADE COM  BATENTE ACO GALVANIZADO, GUARNICOES, FERRAGENS E PINTURA</v>
          </cell>
          <cell r="C2064" t="str">
            <v>UN</v>
          </cell>
          <cell r="D2064">
            <v>517.21</v>
          </cell>
        </row>
        <row r="2065">
          <cell r="A2065" t="str">
            <v>003986</v>
          </cell>
          <cell r="B2065" t="str">
            <v>PORTA PRONTA DE MADEIRA 0.90X2.10M FOLHA COLMEIA RESISTENTE A UMIDADE-DEF.COM BARRA DE APOIO E CH.ACO, BATENTE ACO GALVANIZADO, GUARNICOES, FERRAGENS E PINTURA-WC</v>
          </cell>
          <cell r="C2065" t="str">
            <v>UN</v>
          </cell>
          <cell r="D2065">
            <v>953.33</v>
          </cell>
        </row>
        <row r="2066">
          <cell r="A2066" t="str">
            <v>003983</v>
          </cell>
          <cell r="B2066" t="str">
            <v>PORTA PRONTA DE MADEIRA DUPLA 1.10X2.10M 2 FOLHAS COLMEIA RESISTENTE A UMIDADE COM BATENTE ACO GALVANIZADO, GUARNICOES, FERRAGENS E PINTURA</v>
          </cell>
          <cell r="C2066" t="str">
            <v>UN</v>
          </cell>
          <cell r="D2066">
            <v>606.67999999999995</v>
          </cell>
        </row>
        <row r="2067">
          <cell r="A2067" t="str">
            <v>003936</v>
          </cell>
          <cell r="B2067" t="str">
            <v xml:space="preserve">PORTAO 2 FOLHAS DE ABRIR EM ACO GALVANIZADO COM MONTANTES E TELA COM FIOS SOLDADOS - 2.87X2.3M </v>
          </cell>
          <cell r="C2067" t="str">
            <v>UN</v>
          </cell>
          <cell r="D2067">
            <v>7578.68</v>
          </cell>
        </row>
        <row r="2068">
          <cell r="A2068" t="str">
            <v>003192</v>
          </cell>
          <cell r="B2068" t="str">
            <v>PORTAO DE 0.85X1.50M COM TELA GALVANIZADA FIO 10 MALHA 2"</v>
          </cell>
          <cell r="C2068" t="str">
            <v>UN</v>
          </cell>
          <cell r="D2068">
            <v>1239.8499999999999</v>
          </cell>
        </row>
        <row r="2069">
          <cell r="A2069" t="str">
            <v>003191</v>
          </cell>
          <cell r="B2069" t="str">
            <v>PORTAO DE 0.90X0.70M COM TELA GALVANIZADA FIO 10 MALHA 2"</v>
          </cell>
          <cell r="C2069" t="str">
            <v>UN</v>
          </cell>
          <cell r="D2069">
            <v>1052.94</v>
          </cell>
        </row>
        <row r="2070">
          <cell r="A2070" t="str">
            <v>003297</v>
          </cell>
          <cell r="B2070" t="str">
            <v>PORTAO DE 0.90X2.10M COM TELA GALVANIZADA FIO 12 MALHA 1"</v>
          </cell>
          <cell r="C2070" t="str">
            <v>UN</v>
          </cell>
          <cell r="D2070">
            <v>1935.05</v>
          </cell>
        </row>
        <row r="2071">
          <cell r="A2071" t="str">
            <v>003771</v>
          </cell>
          <cell r="B2071" t="str">
            <v>PORTAO DE 1.76X2.14M 2 FOLHAS COM TELA GALVANIZADA FIO 12 MALHA 1"</v>
          </cell>
          <cell r="C2071" t="str">
            <v>UN</v>
          </cell>
          <cell r="D2071">
            <v>3934.78</v>
          </cell>
        </row>
        <row r="2072">
          <cell r="A2072" t="str">
            <v>002915</v>
          </cell>
          <cell r="B2072" t="str">
            <v>PORTAO GRADIL DE ENTRADA 1.20X1.20M COM PINTURA</v>
          </cell>
          <cell r="C2072" t="str">
            <v>UN</v>
          </cell>
          <cell r="D2072">
            <v>3795.63</v>
          </cell>
        </row>
        <row r="2073">
          <cell r="A2073" t="str">
            <v>003086</v>
          </cell>
          <cell r="B2073" t="str">
            <v>PORTAO GRADIL DE ENTRADA DE ALUMINIO 1.20X1.20M</v>
          </cell>
          <cell r="C2073" t="str">
            <v>UN</v>
          </cell>
          <cell r="D2073">
            <v>1794.72</v>
          </cell>
        </row>
        <row r="2074">
          <cell r="A2074" t="str">
            <v>003535</v>
          </cell>
          <cell r="B2074" t="str">
            <v>PORTAO METALICO DE ABRIR 0.80X2.20M</v>
          </cell>
          <cell r="C2074" t="str">
            <v>UN</v>
          </cell>
          <cell r="D2074">
            <v>1833.18</v>
          </cell>
        </row>
        <row r="2075">
          <cell r="A2075" t="str">
            <v>003573</v>
          </cell>
          <cell r="B2075" t="str">
            <v>PORTAO METALICO DE ABRIR 2.10X2.50M</v>
          </cell>
          <cell r="C2075" t="str">
            <v>UN</v>
          </cell>
          <cell r="D2075">
            <v>6162.83</v>
          </cell>
        </row>
        <row r="2076">
          <cell r="A2076" t="str">
            <v>151330</v>
          </cell>
          <cell r="B2076" t="str">
            <v>PORTA-PAPEL DE LOUCA BRANCA</v>
          </cell>
          <cell r="C2076" t="str">
            <v>UN</v>
          </cell>
          <cell r="D2076">
            <v>127.82</v>
          </cell>
        </row>
        <row r="2077">
          <cell r="A2077" t="str">
            <v>003197</v>
          </cell>
          <cell r="B2077" t="str">
            <v>PORTINHOLA COM TELA</v>
          </cell>
          <cell r="C2077" t="str">
            <v>M2</v>
          </cell>
          <cell r="D2077">
            <v>1046.73</v>
          </cell>
        </row>
        <row r="2078">
          <cell r="A2078" t="str">
            <v>002911</v>
          </cell>
          <cell r="B2078" t="str">
            <v>PORTINHOLA COM TELA 71X83CM</v>
          </cell>
          <cell r="C2078" t="str">
            <v>UN</v>
          </cell>
          <cell r="D2078">
            <v>757.45</v>
          </cell>
        </row>
        <row r="2079">
          <cell r="A2079" t="str">
            <v>002912</v>
          </cell>
          <cell r="B2079" t="str">
            <v>PORTINHOLA COM TELA 99.5X100CM</v>
          </cell>
          <cell r="C2079" t="str">
            <v>UN</v>
          </cell>
          <cell r="D2079">
            <v>1355.21</v>
          </cell>
        </row>
        <row r="2080">
          <cell r="A2080" t="str">
            <v>003460</v>
          </cell>
          <cell r="B2080" t="str">
            <v>PORTINHOLA DE ALUMINIO VENEZIANA 0.60X0.80M</v>
          </cell>
          <cell r="C2080" t="str">
            <v>UN</v>
          </cell>
          <cell r="D2080">
            <v>528.57000000000005</v>
          </cell>
        </row>
        <row r="2081">
          <cell r="A2081" t="str">
            <v>002769</v>
          </cell>
          <cell r="B2081" t="str">
            <v>PORTINHOLA TIPO VENEZIANA 60X60CM COM PINTURA</v>
          </cell>
          <cell r="C2081" t="str">
            <v>UN</v>
          </cell>
          <cell r="D2081">
            <v>433.91</v>
          </cell>
        </row>
        <row r="2082">
          <cell r="A2082" t="str">
            <v>135469</v>
          </cell>
          <cell r="B2082" t="str">
            <v>POSTE DE ACO CARBONO TUBULAR DE SECAO QUADRADA 80X80X3MM H=7.50M 90DAN PADRAO EAS ELETROPAULO-INCLUSIVE CHAPEU</v>
          </cell>
          <cell r="C2082" t="str">
            <v>UN</v>
          </cell>
          <cell r="D2082">
            <v>1234.56</v>
          </cell>
        </row>
        <row r="2083">
          <cell r="A2083" t="str">
            <v>135511</v>
          </cell>
          <cell r="B2083" t="str">
            <v>POSTE DE CONCRETO DUPLO T 7.00M RESISTENCIA DE TOPO 150KGF-PADRAO ENERGISA</v>
          </cell>
          <cell r="C2083" t="str">
            <v>UN</v>
          </cell>
          <cell r="D2083">
            <v>1121.0899999999999</v>
          </cell>
        </row>
        <row r="2084">
          <cell r="A2084" t="str">
            <v>134501</v>
          </cell>
          <cell r="B2084" t="str">
            <v>POSTE DE CONCRETO DUPLO T 7.50M RESISTENCIA DE TOPO 200KGF</v>
          </cell>
          <cell r="C2084" t="str">
            <v>UN</v>
          </cell>
          <cell r="D2084">
            <v>1109.44</v>
          </cell>
        </row>
        <row r="2085">
          <cell r="A2085" t="str">
            <v>134720</v>
          </cell>
          <cell r="B2085" t="str">
            <v>POSTE DE CONCRETO DUPLO T 7.50M RESISTENCIA DE TOPO 200KGF - MAT</v>
          </cell>
          <cell r="C2085" t="str">
            <v>UN</v>
          </cell>
          <cell r="D2085">
            <v>904.48</v>
          </cell>
        </row>
        <row r="2086">
          <cell r="A2086" t="str">
            <v>135091</v>
          </cell>
          <cell r="B2086" t="str">
            <v>POSTE DE CONCRETO DUPLO T 7.50M RESISTENCIA DE TOPO 90/100KGF</v>
          </cell>
          <cell r="C2086" t="str">
            <v>UN</v>
          </cell>
          <cell r="D2086">
            <v>838.55</v>
          </cell>
        </row>
        <row r="2087">
          <cell r="A2087" t="str">
            <v>134687</v>
          </cell>
          <cell r="B2087" t="str">
            <v>POSTE DE CONCRETO DUPLO T 7.50M RESISTENCIA DE TOPO 90/100KGF - MAT</v>
          </cell>
          <cell r="C2087" t="str">
            <v>UN</v>
          </cell>
          <cell r="D2087">
            <v>658.89</v>
          </cell>
        </row>
        <row r="2088">
          <cell r="A2088" t="str">
            <v>003250</v>
          </cell>
          <cell r="B2088" t="str">
            <v>POSTE DE CONCRETO MOLDADO IN LOCO 0.20X0.20X8.35M 300daN</v>
          </cell>
          <cell r="C2088" t="str">
            <v>UN</v>
          </cell>
          <cell r="D2088">
            <v>1507.53</v>
          </cell>
        </row>
        <row r="2089">
          <cell r="A2089" t="str">
            <v>002464</v>
          </cell>
          <cell r="B2089" t="str">
            <v>PRATELEIRA DE GRANILITE L=0.40 ESP=3CM</v>
          </cell>
          <cell r="C2089" t="str">
            <v>M</v>
          </cell>
          <cell r="D2089">
            <v>311.77999999999997</v>
          </cell>
        </row>
        <row r="2090">
          <cell r="A2090" t="str">
            <v>002594</v>
          </cell>
          <cell r="B2090" t="str">
            <v>PRATELEIRA DE MADEIRA L=0.30M</v>
          </cell>
          <cell r="C2090" t="str">
            <v>M</v>
          </cell>
          <cell r="D2090">
            <v>104.41</v>
          </cell>
        </row>
        <row r="2091">
          <cell r="A2091" t="str">
            <v>002718</v>
          </cell>
          <cell r="B2091" t="str">
            <v>PRATELEIRA DE MADEIRA L=0.30M EM MADEIRA DE LEI COM MAO FRANCESA</v>
          </cell>
          <cell r="C2091" t="str">
            <v>M</v>
          </cell>
          <cell r="D2091">
            <v>64.23</v>
          </cell>
        </row>
        <row r="2092">
          <cell r="A2092" t="str">
            <v>001120</v>
          </cell>
          <cell r="B2092" t="str">
            <v>PREGO</v>
          </cell>
          <cell r="C2092" t="str">
            <v>KG</v>
          </cell>
          <cell r="D2092">
            <v>16.600000000000001</v>
          </cell>
        </row>
        <row r="2093">
          <cell r="A2093" t="str">
            <v>135313</v>
          </cell>
          <cell r="B2093" t="str">
            <v>PRENSA CABO DE 3/4"</v>
          </cell>
          <cell r="C2093" t="str">
            <v>UN</v>
          </cell>
          <cell r="D2093">
            <v>33.6</v>
          </cell>
        </row>
        <row r="2094">
          <cell r="A2094" t="str">
            <v>135596</v>
          </cell>
          <cell r="B2094" t="str">
            <v>PRENSA CABO DE ALUMINIO 1''</v>
          </cell>
          <cell r="C2094" t="str">
            <v>UN</v>
          </cell>
          <cell r="D2094">
            <v>40.56</v>
          </cell>
        </row>
        <row r="2095">
          <cell r="A2095" t="str">
            <v>135559</v>
          </cell>
          <cell r="B2095" t="str">
            <v>PRENSA CABO DE ALUMINIO 1/2"</v>
          </cell>
          <cell r="C2095" t="str">
            <v>UN</v>
          </cell>
          <cell r="D2095">
            <v>36</v>
          </cell>
        </row>
        <row r="2096">
          <cell r="A2096" t="str">
            <v>135417</v>
          </cell>
          <cell r="B2096" t="str">
            <v>PRESILHA LATAO ESTANHADO 15MM PARA CABO 50MM2 COM PARAFUSO E BUCHA</v>
          </cell>
          <cell r="C2096" t="str">
            <v>UN</v>
          </cell>
          <cell r="D2096">
            <v>9.48</v>
          </cell>
        </row>
        <row r="2097">
          <cell r="A2097">
            <v>135488</v>
          </cell>
          <cell r="B2097" t="str">
            <v>PRESILHA LATAO ESTANHADO 15MM PARA CABO 70MM2 COM PARAFUSO E BUCHA</v>
          </cell>
          <cell r="C2097" t="str">
            <v>UN</v>
          </cell>
          <cell r="D2097">
            <v>9.48</v>
          </cell>
        </row>
        <row r="2098">
          <cell r="A2098" t="str">
            <v>135416</v>
          </cell>
          <cell r="B2098" t="str">
            <v>PRESILHA LATAO ESTANHADO 20MM PARA CABO 50MM2 COM PARAFUSO E BUCHA</v>
          </cell>
          <cell r="C2098" t="str">
            <v>UN</v>
          </cell>
          <cell r="D2098">
            <v>9.48</v>
          </cell>
        </row>
        <row r="2099">
          <cell r="A2099" t="str">
            <v>134860</v>
          </cell>
          <cell r="B2099" t="str">
            <v>PRESILHA PARA FIO 10MM2 - ELE</v>
          </cell>
          <cell r="C2099" t="str">
            <v>UN</v>
          </cell>
          <cell r="D2099">
            <v>7.89</v>
          </cell>
        </row>
        <row r="2100">
          <cell r="A2100" t="str">
            <v>135006</v>
          </cell>
          <cell r="B2100" t="str">
            <v>PRESILHA PARA FIXACAO DE CABOS</v>
          </cell>
          <cell r="C2100" t="str">
            <v>UN</v>
          </cell>
          <cell r="D2100">
            <v>3.76</v>
          </cell>
        </row>
        <row r="2101">
          <cell r="A2101" t="str">
            <v>155654</v>
          </cell>
          <cell r="B2101" t="str">
            <v>PROLONGADOR MEDIO BRONZE DN 3/4" BSP</v>
          </cell>
          <cell r="C2101" t="str">
            <v>UN</v>
          </cell>
          <cell r="D2101">
            <v>33.79</v>
          </cell>
        </row>
        <row r="2102">
          <cell r="A2102" t="str">
            <v>155528</v>
          </cell>
          <cell r="B2102" t="str">
            <v>PROTECAO ANTICORROSIVA PARA TUBOS SOB A TERRA</v>
          </cell>
          <cell r="C2102" t="str">
            <v>M</v>
          </cell>
          <cell r="D2102">
            <v>29.64</v>
          </cell>
        </row>
        <row r="2103">
          <cell r="A2103" t="str">
            <v>003446</v>
          </cell>
          <cell r="B2103" t="str">
            <v>PROTECAO MECANICA 1:4 E=3CM</v>
          </cell>
          <cell r="C2103" t="str">
            <v>M2</v>
          </cell>
          <cell r="D2103">
            <v>28.63</v>
          </cell>
        </row>
        <row r="2104">
          <cell r="A2104" t="str">
            <v>004039</v>
          </cell>
          <cell r="B2104" t="str">
            <v>PROTECAO MECANICA COM ARGAMASSA COLANTE ADITIVADA COM POLIMERO ACRILICO</v>
          </cell>
          <cell r="C2104" t="str">
            <v>M2</v>
          </cell>
          <cell r="D2104">
            <v>51.34</v>
          </cell>
        </row>
        <row r="2105">
          <cell r="A2105" t="str">
            <v>002725</v>
          </cell>
          <cell r="B2105" t="str">
            <v>PROTECAO MECANICA HORIZONTAL PARA IMPERMEABILIZACAO COM ARGAMASSA 1:3 E=3CM</v>
          </cell>
          <cell r="C2105" t="str">
            <v>M2</v>
          </cell>
          <cell r="D2105">
            <v>76.97</v>
          </cell>
        </row>
        <row r="2106">
          <cell r="A2106" t="str">
            <v>004103</v>
          </cell>
          <cell r="B2106" t="str">
            <v>PROTECAO MECANICA HORIZONTAL PARA IMPERMEABILIZACAO COM ARGAMASSA 1:4 E=3CM</v>
          </cell>
          <cell r="C2106" t="str">
            <v>M2</v>
          </cell>
          <cell r="D2106">
            <v>48.02</v>
          </cell>
        </row>
        <row r="2107">
          <cell r="A2107" t="str">
            <v>002060</v>
          </cell>
          <cell r="B2107" t="str">
            <v>PROTECAO MECANICA HORIZONTAL PARA IMPERMEABILIZACAO COM TRANSITO, COM ARGAMASSA CIMENTO, AREIA E PAPEL KRAFT</v>
          </cell>
          <cell r="C2107" t="str">
            <v>M2</v>
          </cell>
          <cell r="D2107">
            <v>51.05</v>
          </cell>
        </row>
        <row r="2108">
          <cell r="A2108" t="str">
            <v>155953</v>
          </cell>
          <cell r="B2108" t="str">
            <v>PROTECAO MECANICA PARA RAMAIS SOB A TERRA</v>
          </cell>
          <cell r="C2108" t="str">
            <v>M</v>
          </cell>
          <cell r="D2108">
            <v>15.25</v>
          </cell>
        </row>
        <row r="2109">
          <cell r="A2109" t="str">
            <v>135279</v>
          </cell>
          <cell r="B2109" t="str">
            <v>PULSADOR POR CORDAO PARA EMERGENCIA 10A-250V</v>
          </cell>
          <cell r="C2109" t="str">
            <v>UN</v>
          </cell>
          <cell r="D2109">
            <v>132.88999999999999</v>
          </cell>
        </row>
        <row r="2110">
          <cell r="A2110" t="str">
            <v>135605</v>
          </cell>
          <cell r="B2110" t="str">
            <v>QD. DE MEDICAO COMPLETO, CAIXAS POLICARBONATO, 3 LINHAS MEDID. C/1 DISJ.GERAL 125A-20kA, 19 DISJ. BIPOLARES 63A, 2 CX BARRAM.COBRE 25X25MM (3F+N+T), PADRAO CPFL E DISPOSITIVO P/LACRE, 1560X2340X170MM (V052R/V052S)</v>
          </cell>
          <cell r="C2110" t="str">
            <v>UN</v>
          </cell>
          <cell r="D2110">
            <v>15153.62</v>
          </cell>
        </row>
        <row r="2111">
          <cell r="A2111" t="str">
            <v>135604</v>
          </cell>
          <cell r="B2111" t="str">
            <v>QD. DE MEDICAO COMPLETO, CAIXAS POLICARBONATO, 3 LINHAS MEDID. C/1 DISJ.GERAL 160A-20kA, 20 DISJ. BIPOLARES 63A, 2 CX BARRAM.COBRE 25X25MM (3F+N+T), PADRAO CPFL E DISPOSITIVO P/LACRE, 1560X2340X170MM (V052R/V052S)</v>
          </cell>
          <cell r="C2111" t="str">
            <v>UN</v>
          </cell>
          <cell r="D2111">
            <v>15901.87</v>
          </cell>
        </row>
        <row r="2112">
          <cell r="A2112" t="str">
            <v>135585</v>
          </cell>
          <cell r="B2112" t="str">
            <v>QD. DE MEDICAO EM POLIC. P/21 MEDIDORES BIF. DISJ. GER.  TRIP. 200A, 19 DISJ. BIP. 50A, 01 DISJ BIP 63A, 01 DISJ. TRIP 40A E 01 DE 80A CX. C/4 BARR. COBRE 25,4X6,33MM', 01 CX P/ DPS C/3 DPS CLASSE I E 03 DISJ. TRIP 63A, 01 CX BEP C/ 01 BARR. COBRE 2'X5/1</v>
          </cell>
          <cell r="C2112" t="str">
            <v>UN</v>
          </cell>
          <cell r="D2112">
            <v>10574.24</v>
          </cell>
        </row>
        <row r="2113">
          <cell r="A2113" t="str">
            <v>135586</v>
          </cell>
          <cell r="B2113" t="str">
            <v>QD. DE MEDICAO EM POLIC. P/22 MEDIDORES BIF. DISJ. GER.  TRIP. 200A, 20 DISJ. BIP. 50A, 01 DISJ BIP 63A, 01 DISJ. TRIP 40A E 01 DE 80A CX. C/4 BARR. COBRE 25,4X6,33MM', 01 CX P/ DPS C/3 DPS CLASSE I E 03 DISJ. TRIP 63A, 01 CX BEP C/ 01 BARR. COBRE 2'X5/1</v>
          </cell>
          <cell r="C2113" t="str">
            <v>UN</v>
          </cell>
          <cell r="D2113">
            <v>10897.37</v>
          </cell>
        </row>
        <row r="2114">
          <cell r="A2114" t="str">
            <v>135591</v>
          </cell>
          <cell r="B2114" t="str">
            <v>QD. DE MEDICAO EM POLIC. P/23 MEDIDORES BIF. 01 ADM, 01 BOM. INCENDIO,  02 DISJ. GER.  TRIP. 150A, 23 DISJ. BIP. 50A, 02 DISJ TRIP 63A, 01 DISJ. TRIP 25A E 01 DE 80A 02 CX. 38X76CM C/4 BARR. COBRE 25X5MM', 01 CX P/ DPS C/3 DPS CLASSE I, 01 CX BEP C/ 01 B</v>
          </cell>
          <cell r="C2114" t="str">
            <v>UN</v>
          </cell>
          <cell r="D2114">
            <v>10402.26</v>
          </cell>
        </row>
        <row r="2115">
          <cell r="A2115" t="str">
            <v>135592</v>
          </cell>
          <cell r="B2115" t="str">
            <v>QD. DE MEDICAO EM POLIC. P/24 MEDIDORES BIF. 01 ADM, 01 BOM. INCENDIO,  02 DISJ. GER.  TRIP. 150A, 24 DISJ. BIP. 50A, 02 DISJ TRIP 63A, 01 DISJ. TRIP 25A E 01 DE 80A 02 CX. 38X76CM C/4 BARR. COBRE 25X5MM', 01 CX P/ DPS C/3 DPS CLASSE I, 01 CX BEP C/ 01 B</v>
          </cell>
          <cell r="C2115" t="str">
            <v>UN</v>
          </cell>
          <cell r="D2115">
            <v>10788.55</v>
          </cell>
        </row>
        <row r="2116">
          <cell r="A2116" t="str">
            <v>135601</v>
          </cell>
          <cell r="B2116" t="str">
            <v>QD. ELE. MET. DE SOBREPOR QF-BI 350X350X150MM COMPOSTO DE 1 CHAVE PACO 3P-25A, 3 FUS. DIAZED 25A, 2 FUS. DIAZED 4A, 1 CONT. TRIP. 3P-25A, 2 CHAV AUT. MANUAL, 1 BOT. LIG-DESL. 1 LAMP. SINAL. E BARRAM. 3F+PE (V052R/V052S)</v>
          </cell>
          <cell r="C2116" t="str">
            <v>UN</v>
          </cell>
          <cell r="D2116">
            <v>2522.73</v>
          </cell>
        </row>
        <row r="2117">
          <cell r="A2117" t="str">
            <v>135600</v>
          </cell>
          <cell r="B2117" t="str">
            <v>QD. ELE. MET. DE SOBREPOR QF-BR 400X400X150MM COMPOSTO DE 1 CHAVE PACO 3P-63A, 1 DISJ.MOTOR 3P-25A, 6 CONT. TRP. 3P-25A, 2 RELE BIMET.9-12.5 - 1 DISJ. 2P-6A, 1 CHAV AUT. MANUAL, 4 LAMP. SINAL. E BARRAM. 3F+PE  (V052R/V052S)</v>
          </cell>
          <cell r="C2117" t="str">
            <v>UN</v>
          </cell>
          <cell r="D2117">
            <v>4880.9799999999996</v>
          </cell>
        </row>
        <row r="2118">
          <cell r="A2118" t="str">
            <v>135602</v>
          </cell>
          <cell r="B2118" t="str">
            <v>QD. ELE. MET. DE SOBREPOR QF-ELEV 350X350X150MM COMPOSTO DE 1 CHAVE PACO 3P-63A, 1 DISJ. 3P-50A, 1 DISJ. 2P-20A, 1 DISJ. DR 2P-25A-30mA E BARRAM. 3F+PE   (V052R/V052S)</v>
          </cell>
          <cell r="C2118" t="str">
            <v>UN</v>
          </cell>
          <cell r="D2118">
            <v>1659.5</v>
          </cell>
        </row>
        <row r="2119">
          <cell r="A2119" t="str">
            <v>135599</v>
          </cell>
          <cell r="B2119" t="str">
            <v>QD. ELE. PVC DE EMBUTIR QFL-T 300X450X100MM COMPOSTO DE 1 DISJ. GERAL 3P-40A, INTERR. DR 4P-40A-30mA, 4 DPS 275V-IN-20KA UP-1.5KA CLASSE 2, 18 DISJ. 1P-16A, 2 DISJ. 1P-20A, 2 DISJ. 2P-16, 3 DISJ. 1P-32A, BARRAM. 3F+N+PE, BARRAM. N (V052R/V052S)</v>
          </cell>
          <cell r="C2119" t="str">
            <v>UN</v>
          </cell>
          <cell r="D2119">
            <v>2716.42</v>
          </cell>
        </row>
        <row r="2120">
          <cell r="A2120" t="str">
            <v>135603</v>
          </cell>
          <cell r="B2120" t="str">
            <v>QD. ELE. PVC DE EMBUTIR QG-ADM 400X375X125MM COMPOSTO DE 1 CHAVE PACO 3P-63A, 1 DISJ. 3P-80A, 1 DISJ. 3P-32, 4 DISJ. 3P-50A. 4 DPS 175V-IN-40KA, UP-1.5KA CLASSE2  2 E BARRAM. 3F+N+PE (1.1/2''x1/8'') (V052R/V052S)</v>
          </cell>
          <cell r="C2120" t="str">
            <v>UN</v>
          </cell>
          <cell r="D2120">
            <v>2716.42</v>
          </cell>
        </row>
        <row r="2121">
          <cell r="A2121" t="str">
            <v>135598</v>
          </cell>
          <cell r="B2121" t="str">
            <v>QD. ELE. PVC DE EMBUTIR QL-COB 250X375X90MM COMPOSTO DE 1 INTERR. DR 4P-40A-30mA, 4 DPS 175V-IN-20KA UP-1.5KA CLASSE 2, 4 DISJ. 1P-16A, 1 DISJ. 1P-20A, 1 DISJ. 2P-20A E BARRAM. 3F+N+PE (V052R/V052S)</v>
          </cell>
          <cell r="C2121" t="str">
            <v>UN</v>
          </cell>
          <cell r="D2121">
            <v>895.1</v>
          </cell>
        </row>
        <row r="2122">
          <cell r="A2122" t="str">
            <v>135606</v>
          </cell>
          <cell r="B2122" t="str">
            <v>QD. MEDIDORES POLICARB. P/27 MED.BIF. 1CX. TRIF.ADM, 1CX.TRIF. BOMBA INC.01 CX.MED GER. 1 DISJ. GER. TRIP. 200A, 1 CX PROT. GER. DISJ. TRIP. 100A, 4 CX. C/ BARR. COB. 25X5MM(3F+N+T), 01 CX P/ DPS C/03 DPS CLASSE I, 1 DISJ. TRIP. 63A, 1 CX BEP C/1 BARR.</v>
          </cell>
          <cell r="C2122" t="str">
            <v>UN</v>
          </cell>
          <cell r="D2122">
            <v>12823.8</v>
          </cell>
        </row>
        <row r="2123">
          <cell r="A2123" t="str">
            <v>135583</v>
          </cell>
          <cell r="B2123" t="str">
            <v>QD. MET. DE COMANDO DE SOBREPOR 70X50X20CM - VAZIO</v>
          </cell>
          <cell r="C2123" t="str">
            <v>UN</v>
          </cell>
          <cell r="D2123">
            <v>660.11</v>
          </cell>
        </row>
        <row r="2124">
          <cell r="A2124" t="str">
            <v>135248</v>
          </cell>
          <cell r="B2124" t="str">
            <v>QD.CH.18 COM FUNDO DE MADEIRA 10X10X12CM PADRAO TELESP</v>
          </cell>
          <cell r="C2124" t="str">
            <v>UN</v>
          </cell>
          <cell r="D2124">
            <v>91.44</v>
          </cell>
        </row>
        <row r="2125">
          <cell r="A2125" t="str">
            <v>134562</v>
          </cell>
          <cell r="B2125" t="str">
            <v>QD.CH.18 COM FUNDO DE MADEIRA 20X20X12CM PADRAO TELESP</v>
          </cell>
          <cell r="C2125" t="str">
            <v>UN</v>
          </cell>
          <cell r="D2125">
            <v>153.19</v>
          </cell>
        </row>
        <row r="2126">
          <cell r="A2126" t="str">
            <v>134811</v>
          </cell>
          <cell r="B2126" t="str">
            <v>QD.CH.18 COM FUNDO DE MADEIRA 30X30X12CM PADRAO TELESP</v>
          </cell>
          <cell r="C2126" t="str">
            <v>UN</v>
          </cell>
          <cell r="D2126">
            <v>231.98</v>
          </cell>
        </row>
        <row r="2127">
          <cell r="A2127" t="str">
            <v>134498</v>
          </cell>
          <cell r="B2127" t="str">
            <v>QD.CH.18 COM FUNDO DE MADEIRA 40X40X12CM PADRAO TELESP</v>
          </cell>
          <cell r="C2127" t="str">
            <v>UN</v>
          </cell>
          <cell r="D2127">
            <v>289.14</v>
          </cell>
        </row>
        <row r="2128">
          <cell r="A2128" t="str">
            <v>134585</v>
          </cell>
          <cell r="B2128" t="str">
            <v>QD.CH.18 COM FUNDO DE MADEIRA 60X60X12CM PADRAO TELESP</v>
          </cell>
          <cell r="C2128" t="str">
            <v>UN</v>
          </cell>
          <cell r="D2128">
            <v>574.14</v>
          </cell>
        </row>
        <row r="2129">
          <cell r="A2129" t="str">
            <v>134499</v>
          </cell>
          <cell r="B2129" t="str">
            <v>QD.CH.18 COM FUNDO DE MADEIRA 80X80X12CM PADRAO TELESP</v>
          </cell>
          <cell r="C2129" t="str">
            <v>UN</v>
          </cell>
          <cell r="D2129">
            <v>835.1</v>
          </cell>
        </row>
        <row r="2130">
          <cell r="A2130" t="str">
            <v>135132</v>
          </cell>
          <cell r="B2130" t="str">
            <v>QD.DE ACIONAMENTO PARA 2 BOMBAS RECALQUE COM ALTERNANCIA AUTOMATICA POT.ATE 7.5CV 220V TRIF.</v>
          </cell>
          <cell r="C2130" t="str">
            <v>UN</v>
          </cell>
          <cell r="D2130">
            <v>6747.16</v>
          </cell>
        </row>
        <row r="2131">
          <cell r="A2131" t="str">
            <v>135133</v>
          </cell>
          <cell r="B2131" t="str">
            <v>QD.DE ACIONAMENTO PARA BOMBA DE INCENDIO POT.ATE 5CV 220V TRIFASICO</v>
          </cell>
          <cell r="C2131" t="str">
            <v>UN</v>
          </cell>
          <cell r="D2131">
            <v>5476.34</v>
          </cell>
        </row>
        <row r="2132">
          <cell r="A2132" t="str">
            <v>135296</v>
          </cell>
          <cell r="B2132" t="str">
            <v>QD.DE DISTRIBUICAO 1.20X1.20X0.12M PADRAO TELESP</v>
          </cell>
          <cell r="C2132" t="str">
            <v>UN</v>
          </cell>
          <cell r="D2132">
            <v>1964.25</v>
          </cell>
        </row>
        <row r="2133">
          <cell r="A2133" t="str">
            <v>135611</v>
          </cell>
          <cell r="B2133" t="str">
            <v>QD.DE DISTRIBUICAO EM POLICARB. COMP. P/ 04 CX DE POLICARB. 57X57CM,  01 CX PROT. C/ BEP 2"X5/16"X35CM; 01 CX PROT. GER. C/ 03 DISJ. TRIP. 160A, 02 CX. DE PROT. C/ 4 BARR. COBRE 1" X 1/4", TERM. FIX. IDENTIF.P/ A INST. INT. DAS CXS. PADRAO CPFL</v>
          </cell>
          <cell r="C2133" t="str">
            <v>UN</v>
          </cell>
          <cell r="D2133">
            <v>6754.62</v>
          </cell>
        </row>
        <row r="2134">
          <cell r="A2134" t="str">
            <v>134920</v>
          </cell>
          <cell r="B2134" t="str">
            <v>QD.DE DISTRIBUICAO EM PVC PARA 12 DISJUNTORES - VAZIO</v>
          </cell>
          <cell r="C2134" t="str">
            <v>UN</v>
          </cell>
          <cell r="D2134">
            <v>268.06</v>
          </cell>
        </row>
        <row r="2135">
          <cell r="A2135" t="str">
            <v>135459</v>
          </cell>
          <cell r="B2135" t="str">
            <v>QD.DE DISTRIBUICAO EM PVC PARA 12 DISJUNTORES COM BARRAMENTO 2 FASES + NEUTRO + TERRA - VAZIO</v>
          </cell>
          <cell r="C2135" t="str">
            <v>UN</v>
          </cell>
          <cell r="D2135">
            <v>450.39</v>
          </cell>
        </row>
        <row r="2136">
          <cell r="A2136" t="str">
            <v>135332</v>
          </cell>
          <cell r="B2136" t="str">
            <v>QD.DE DISTRIBUICAO EM PVC PARA 16 DISJUNTORES - VAZIO</v>
          </cell>
          <cell r="C2136" t="str">
            <v>UN</v>
          </cell>
          <cell r="D2136">
            <v>254.12</v>
          </cell>
        </row>
        <row r="2137">
          <cell r="A2137" t="str">
            <v>135483</v>
          </cell>
          <cell r="B2137" t="str">
            <v>QD.DE DISTRIBUICAO EM PVC PARA 24 DISJUNTORES - VAZIO</v>
          </cell>
          <cell r="C2137" t="str">
            <v>UN</v>
          </cell>
          <cell r="D2137">
            <v>397.33</v>
          </cell>
        </row>
        <row r="2138">
          <cell r="A2138" t="str">
            <v>135495</v>
          </cell>
          <cell r="B2138" t="str">
            <v>QD.DE DISTRIBUICAO PARA 12 DISJUNTORES COM BARRAMENTO TRIFASICO 100A</v>
          </cell>
          <cell r="C2138" t="str">
            <v>UN</v>
          </cell>
          <cell r="D2138">
            <v>435.84</v>
          </cell>
        </row>
        <row r="2139">
          <cell r="A2139" t="str">
            <v>135348</v>
          </cell>
          <cell r="B2139" t="str">
            <v>QD.DE EMBUTIR CH.18 COM FUNDO DE MADEIRA 15X25X12CM PADRAO TELEBRAS</v>
          </cell>
          <cell r="C2139" t="str">
            <v>UN</v>
          </cell>
          <cell r="D2139">
            <v>106.69</v>
          </cell>
        </row>
        <row r="2140">
          <cell r="A2140" t="str">
            <v>135341</v>
          </cell>
          <cell r="B2140" t="str">
            <v>QD.DE EMBUTIR EM FIBRA DE VIDRO 80X80X12CM PADRAO TELESP</v>
          </cell>
          <cell r="C2140" t="str">
            <v>UN</v>
          </cell>
          <cell r="D2140">
            <v>1150.06</v>
          </cell>
        </row>
        <row r="2141">
          <cell r="A2141" t="str">
            <v>135597</v>
          </cell>
          <cell r="B2141" t="str">
            <v>QD.DE EMBUTIR EM PVC 80X40X11CM PADRAO TELEBRAS</v>
          </cell>
          <cell r="C2141" t="str">
            <v>UN</v>
          </cell>
          <cell r="D2141">
            <v>927.3</v>
          </cell>
        </row>
        <row r="2142">
          <cell r="A2142" t="str">
            <v>135289</v>
          </cell>
          <cell r="B2142" t="str">
            <v>QD.DE EQUALIZACAO DE TERRA 40X40X12CM COM BARRAMENTO</v>
          </cell>
          <cell r="C2142" t="str">
            <v>UN</v>
          </cell>
          <cell r="D2142">
            <v>432.88</v>
          </cell>
        </row>
        <row r="2143">
          <cell r="A2143" t="str">
            <v>135535</v>
          </cell>
          <cell r="B2143" t="str">
            <v>QD.DE MEDICAO COLETIVA 1.56X2.46X0.17M AGRUPADA C/MODULOS EM MATERIAL POLIMERICO E TAMPAS EM POLICARBONATO TIPO P, COMPLETO P/ 21 MEDIDORES: 19 DISJ BIP 50A MED.BIF.1 DISJ TRI 63A E 1 DISJ TRI 35A CPFL (V052Q CAC 18AP)</v>
          </cell>
          <cell r="C2143" t="str">
            <v>UN</v>
          </cell>
          <cell r="D2143">
            <v>16179.77</v>
          </cell>
        </row>
        <row r="2144">
          <cell r="A2144" t="str">
            <v>135536</v>
          </cell>
          <cell r="B2144" t="str">
            <v>QD.DE MEDICAO COLETIVA 1.56X2.46X0.17M AGRUPADA C/MODULOS EM MATERIAL POLIMERICO E TAMPAS EM POLICARBONATO TIPO P, COMPLETO P/ 22 MEDIDORES: 20 DISJ BIP 50A MED.BIF.1 DISJ TRI 63A E 1 DISJ TRI 35A CPFL (V052Q-TERREO SIMPLES 20AP)</v>
          </cell>
          <cell r="C2144" t="str">
            <v>UN</v>
          </cell>
          <cell r="D2144">
            <v>16486.7</v>
          </cell>
        </row>
        <row r="2145">
          <cell r="A2145" t="str">
            <v>135363</v>
          </cell>
          <cell r="B2145" t="str">
            <v>QD.DE MEDICAO EM CHAPA TIPO IV (BIFASICO) - VAZIO</v>
          </cell>
          <cell r="C2145" t="str">
            <v>UN</v>
          </cell>
          <cell r="D2145">
            <v>288.25</v>
          </cell>
        </row>
        <row r="2146">
          <cell r="A2146" t="str">
            <v>134597</v>
          </cell>
          <cell r="B2146" t="str">
            <v>QD.DE MEDICAO EM CHAPA TIPO No.1 - MAT</v>
          </cell>
          <cell r="C2146" t="str">
            <v>UN</v>
          </cell>
          <cell r="D2146">
            <v>236.45</v>
          </cell>
        </row>
        <row r="2147">
          <cell r="A2147" t="str">
            <v>134550</v>
          </cell>
          <cell r="B2147" t="str">
            <v>QD.DE MEDICAO EM CHAPA TIPO No.1 - VAZIO</v>
          </cell>
          <cell r="C2147" t="str">
            <v>UN</v>
          </cell>
          <cell r="D2147">
            <v>353.56</v>
          </cell>
        </row>
        <row r="2148">
          <cell r="A2148" t="str">
            <v>134598</v>
          </cell>
          <cell r="B2148" t="str">
            <v>QD.DE MEDICAO EM CHAPA TIPO No.2 - MAT</v>
          </cell>
          <cell r="C2148" t="str">
            <v>UN</v>
          </cell>
          <cell r="D2148">
            <v>163.61000000000001</v>
          </cell>
        </row>
        <row r="2149">
          <cell r="A2149" t="str">
            <v>134873</v>
          </cell>
          <cell r="B2149" t="str">
            <v>QD.DE MEDICAO EM CHAPA TIPO No.2 - VAZIO</v>
          </cell>
          <cell r="C2149" t="str">
            <v>UN</v>
          </cell>
          <cell r="D2149">
            <v>280.73</v>
          </cell>
        </row>
        <row r="2150">
          <cell r="A2150" t="str">
            <v>135264</v>
          </cell>
          <cell r="B2150" t="str">
            <v>QD.DE MEDICAO EM CHAPA TIPO No.4 - MAT</v>
          </cell>
          <cell r="C2150" t="str">
            <v>UN</v>
          </cell>
          <cell r="D2150">
            <v>171.14</v>
          </cell>
        </row>
        <row r="2151">
          <cell r="A2151" t="str">
            <v>135271</v>
          </cell>
          <cell r="B2151" t="str">
            <v>QD.DE MEDICAO EM CHAPA TIPO No.4 - VAZIO</v>
          </cell>
          <cell r="C2151" t="str">
            <v>UN</v>
          </cell>
          <cell r="D2151">
            <v>288.25</v>
          </cell>
        </row>
        <row r="2152">
          <cell r="A2152" t="str">
            <v>135477</v>
          </cell>
          <cell r="B2152" t="str">
            <v>QD.DE MEDICAO EM POLICARBONATO MONOFASICO CONFORME DESENHO 027 DA NDU-01 ENERGISA</v>
          </cell>
          <cell r="C2152" t="str">
            <v>UN</v>
          </cell>
          <cell r="D2152">
            <v>254.88</v>
          </cell>
        </row>
        <row r="2153">
          <cell r="A2153" t="str">
            <v>135463</v>
          </cell>
          <cell r="B2153" t="str">
            <v>QD.DE MEDICAO EM POLICARBONATO POLIFASICO CONFORME DESENHO 028 DA NDU-01 ENERGISA</v>
          </cell>
          <cell r="C2153" t="str">
            <v>UN</v>
          </cell>
          <cell r="D2153">
            <v>345.9</v>
          </cell>
        </row>
        <row r="2154">
          <cell r="A2154" t="str">
            <v>135478</v>
          </cell>
          <cell r="B2154" t="str">
            <v>QD.DE MEDICAO EM POLICARBONATO POLIFASICO CONFORME DESENHO 2.1 ET/037/2015-ELEKTRO</v>
          </cell>
          <cell r="C2154" t="str">
            <v>UN</v>
          </cell>
          <cell r="D2154">
            <v>308.76</v>
          </cell>
        </row>
        <row r="2155">
          <cell r="A2155" t="str">
            <v>135470</v>
          </cell>
          <cell r="B2155" t="str">
            <v>QD.DE MEDICAO EM POLICARBONATO TIPO P REFERENCIA DESENHO 24 DO LIG BT 2014</v>
          </cell>
          <cell r="C2155" t="str">
            <v>UN</v>
          </cell>
          <cell r="D2155">
            <v>312.99</v>
          </cell>
        </row>
        <row r="2156">
          <cell r="A2156" t="str">
            <v>134544</v>
          </cell>
          <cell r="B2156" t="str">
            <v>QD.DISP.PROTECAO SUP.TIPO H/K CH.16 40X60X25CM - VAZIO</v>
          </cell>
          <cell r="C2156" t="str">
            <v>UN</v>
          </cell>
          <cell r="D2156">
            <v>382.86</v>
          </cell>
        </row>
        <row r="2157">
          <cell r="A2157" t="str">
            <v>135080</v>
          </cell>
          <cell r="B2157" t="str">
            <v>QD.DISP.PROTECAO SUP.TIPO M/N CH.16 30X120X25CM - VAZIO</v>
          </cell>
          <cell r="C2157" t="str">
            <v>UN</v>
          </cell>
          <cell r="D2157">
            <v>824.52</v>
          </cell>
        </row>
        <row r="2158">
          <cell r="A2158" t="str">
            <v>134477</v>
          </cell>
          <cell r="B2158" t="str">
            <v>QD.DISP.PROTECAO SUP.TIPO N CH.16 40X120X25CM - VAZIO</v>
          </cell>
          <cell r="C2158" t="str">
            <v>UN</v>
          </cell>
          <cell r="D2158">
            <v>495.85</v>
          </cell>
        </row>
        <row r="2159">
          <cell r="A2159" t="str">
            <v>135402</v>
          </cell>
          <cell r="B2159" t="str">
            <v>QD.DISP.PROTECAO TIPO U 50X30CM - VAZIO</v>
          </cell>
          <cell r="C2159" t="str">
            <v>UN</v>
          </cell>
          <cell r="D2159">
            <v>316.02999999999997</v>
          </cell>
        </row>
        <row r="2160">
          <cell r="A2160" t="str">
            <v>134556</v>
          </cell>
          <cell r="B2160" t="str">
            <v>QD.ELE CH.14 TIPO H PARA 6 MEDIDORES 130X60X25CM - VAZIO</v>
          </cell>
          <cell r="C2160" t="str">
            <v>UN</v>
          </cell>
          <cell r="D2160">
            <v>1097</v>
          </cell>
        </row>
        <row r="2161">
          <cell r="A2161" t="str">
            <v>134580</v>
          </cell>
          <cell r="B2161" t="str">
            <v>QD.ELE CH.14 TIPO N PARA 12 MEDIDORES 130X120X25CM - VAZIO</v>
          </cell>
          <cell r="C2161" t="str">
            <v>UN</v>
          </cell>
          <cell r="D2161">
            <v>2032.97</v>
          </cell>
        </row>
        <row r="2162">
          <cell r="A2162" t="str">
            <v>134573</v>
          </cell>
          <cell r="B2162" t="str">
            <v>QD.ELE CH.16 45X36X10CM PARA 12 DISJUNTORES BARR. E CHAVE GERAL - VAZIO</v>
          </cell>
          <cell r="C2162" t="str">
            <v>UN</v>
          </cell>
          <cell r="D2162">
            <v>303.43</v>
          </cell>
        </row>
        <row r="2163">
          <cell r="A2163" t="str">
            <v>135316</v>
          </cell>
          <cell r="B2163" t="str">
            <v>QD.ELE CH.16 PARA 26 DISJUNTORES - VAZIO</v>
          </cell>
          <cell r="C2163" t="str">
            <v>UN</v>
          </cell>
          <cell r="D2163">
            <v>447.07</v>
          </cell>
        </row>
        <row r="2164">
          <cell r="A2164" t="str">
            <v>135329</v>
          </cell>
          <cell r="B2164" t="str">
            <v>QD.ELE CH.16 PARA 28 DISJUNTORES - VAZIO</v>
          </cell>
          <cell r="C2164" t="str">
            <v>UN</v>
          </cell>
          <cell r="D2164">
            <v>447.07</v>
          </cell>
        </row>
        <row r="2165">
          <cell r="A2165" t="str">
            <v>134855</v>
          </cell>
          <cell r="B2165" t="str">
            <v>QD.ELE CH.16 QFL-ADM 70X55X25CM</v>
          </cell>
          <cell r="C2165" t="str">
            <v>UN</v>
          </cell>
          <cell r="D2165">
            <v>481.22</v>
          </cell>
        </row>
        <row r="2166">
          <cell r="A2166" t="str">
            <v>135287</v>
          </cell>
          <cell r="B2166" t="str">
            <v>QD.ELE CH.16 TIPO D DE 50X30X25CM</v>
          </cell>
          <cell r="C2166" t="str">
            <v>UN</v>
          </cell>
          <cell r="D2166">
            <v>608.30999999999995</v>
          </cell>
        </row>
        <row r="2167">
          <cell r="A2167" t="str">
            <v>134538</v>
          </cell>
          <cell r="B2167" t="str">
            <v>QD.ELE CH.16 TIPO T PARA SECCIONADORA 90X60X25CM - VAZIO</v>
          </cell>
          <cell r="C2167" t="str">
            <v>UN</v>
          </cell>
          <cell r="D2167">
            <v>728.9</v>
          </cell>
        </row>
        <row r="2168">
          <cell r="A2168" t="str">
            <v>134688</v>
          </cell>
          <cell r="B2168" t="str">
            <v>QD.ELE CH.18 PARA 20 DISJUNTORES COM BARR. E SEM CH.GERAL E DISJUNTORES QLF1</v>
          </cell>
          <cell r="C2168" t="str">
            <v>UN</v>
          </cell>
          <cell r="D2168">
            <v>582.84</v>
          </cell>
        </row>
        <row r="2169">
          <cell r="A2169" t="str">
            <v>134708</v>
          </cell>
          <cell r="B2169" t="str">
            <v>QD.ELE CH.18 PARA 42 DISJUNTORES 95X42X13 COM BARRAMENTO 30 DISJUNTORES - VAZIO</v>
          </cell>
          <cell r="C2169" t="str">
            <v>UN</v>
          </cell>
          <cell r="D2169">
            <v>926.91</v>
          </cell>
        </row>
        <row r="2170">
          <cell r="A2170" t="str">
            <v>135200</v>
          </cell>
          <cell r="B2170" t="str">
            <v>QD.ELE EMBUTIR CH.14 PARA 16 DISJUNTORES E BARRAMENTO 100A - VAZIO</v>
          </cell>
          <cell r="C2170" t="str">
            <v>UN</v>
          </cell>
          <cell r="D2170">
            <v>330.24</v>
          </cell>
        </row>
        <row r="2171">
          <cell r="A2171" t="str">
            <v>135028</v>
          </cell>
          <cell r="B2171" t="str">
            <v>QD.ELE METALICO 80X60X25CM PARA EQUIPAMENTO ANTENA COLETIVA - VAZIO</v>
          </cell>
          <cell r="C2171" t="str">
            <v>UN</v>
          </cell>
          <cell r="D2171">
            <v>692.89</v>
          </cell>
        </row>
        <row r="2172">
          <cell r="A2172" t="str">
            <v>134674</v>
          </cell>
          <cell r="B2172" t="str">
            <v>QD.ELE PARA 12 DISJUNTORES 22X32X08CM - VAZIO</v>
          </cell>
          <cell r="C2172" t="str">
            <v>UN</v>
          </cell>
          <cell r="D2172">
            <v>164.56</v>
          </cell>
        </row>
        <row r="2173">
          <cell r="A2173" t="str">
            <v>135595</v>
          </cell>
          <cell r="B2173" t="str">
            <v>QD.ELE PARA BARRAMENTO 50X60X30CM - VAZIO</v>
          </cell>
          <cell r="C2173" t="str">
            <v>UN</v>
          </cell>
          <cell r="D2173">
            <v>864.78</v>
          </cell>
        </row>
        <row r="2174">
          <cell r="A2174" t="str">
            <v>134875</v>
          </cell>
          <cell r="B2174" t="str">
            <v>QD.ELE TIPO X PARA SECCIONADORA 145X140X25CM - VAZIO</v>
          </cell>
          <cell r="C2174" t="str">
            <v>UN</v>
          </cell>
          <cell r="D2174">
            <v>2919.79</v>
          </cell>
        </row>
        <row r="2175">
          <cell r="A2175" t="str">
            <v>135524</v>
          </cell>
          <cell r="B2175" t="str">
            <v>QD.MED.METAL.INTERNO COMPLETO P/INSTAL.13 A 15 MED.BIF.COMPARTIM.P/ADM.E UN_x000D_
B.INCL.DISJ.GERAL IN=160A, BARRAM.COBRE DIM.1X1/4", DE 13A 15XDISJ.BIPOLARES 50A,_x000D_
01XDISJ.TRIPOLAR 80A, 01XDISJ.TRIPOLAR 35A E FIACAO PADRAO CPFL DIM.200X180X30CM (HXLXP)_x000D_
-V04</v>
          </cell>
          <cell r="C2175" t="str">
            <v>UN</v>
          </cell>
          <cell r="D2175">
            <v>10316.6</v>
          </cell>
        </row>
        <row r="2176">
          <cell r="A2176" t="str">
            <v>135523</v>
          </cell>
          <cell r="B2176" t="str">
            <v>QD.MED.METAL.INTERNO COMPLETO P/INSTAL.18 MED.BIF.COMPARTIMENTO P/ADM.E UN_x000D_
B.INCL.DISJ.GERAL IN=160A, BARRAM.COBRE DIM. 1X1/4",DE 16 A 18XDISJ.BIPOLARES 50A,_x000D_
01XDISJ.TRIPOLAR 80A, 01XDISJ.TRIPOLAR 35A E FIACAO PADRAO CPFL.DIM.200X240X30CM (HXLXP)_x000D_
(VO5</v>
          </cell>
          <cell r="C2176" t="str">
            <v>UN</v>
          </cell>
          <cell r="D2176">
            <v>14895.32</v>
          </cell>
        </row>
        <row r="2177">
          <cell r="A2177" t="str">
            <v>135581</v>
          </cell>
          <cell r="B2177" t="str">
            <v>QD.MED.POLICARB.C/04 MED.BIF(AP) E 1.MED.BIF(ADM) + CXS P/DPS, BEP, PASS E BAR,05DISJ. BIP.63A, 03DISJ. MONO 63A, 01DISJ.GER.TRIP.80A (ICC=&gt;20KA), 03DPS CL.1 BAR. COBRE 3F+N 1'X1/4 E BEP. 2"X5/16", FIACAO E ACESS. CONF. GED-119-CPFL DIM=156X142CM-SB22B-</v>
          </cell>
          <cell r="C2177" t="str">
            <v>UN</v>
          </cell>
          <cell r="D2177">
            <v>5085.87</v>
          </cell>
        </row>
        <row r="2178">
          <cell r="A2178" t="str">
            <v>135411</v>
          </cell>
          <cell r="B2178" t="str">
            <v>QD.METALICO DE SOBREPOR 90X30X25CM COM PORTINHOLA VENEZIANA - ELE</v>
          </cell>
          <cell r="C2178" t="str">
            <v>UN</v>
          </cell>
          <cell r="D2178">
            <v>322.49</v>
          </cell>
        </row>
        <row r="2179">
          <cell r="A2179" t="str">
            <v>004095</v>
          </cell>
          <cell r="B2179" t="str">
            <v>QUADRA DE ESPORTE-ALAMBRADO EM TELA E MURETA - FUNDO - BROCA (FDE FQ-01)</v>
          </cell>
          <cell r="C2179" t="str">
            <v>M</v>
          </cell>
          <cell r="D2179">
            <v>1546.16</v>
          </cell>
        </row>
        <row r="2180">
          <cell r="A2180" t="str">
            <v>004097</v>
          </cell>
          <cell r="B2180" t="str">
            <v>QUADRA DE ESPORTE-ALAMBRADO EM TELA E MURETA - FUNDO - SAPATA (FDE FQ-01)</v>
          </cell>
          <cell r="C2180" t="str">
            <v>M</v>
          </cell>
          <cell r="D2180">
            <v>1400.49</v>
          </cell>
        </row>
        <row r="2181">
          <cell r="A2181" t="str">
            <v>004096</v>
          </cell>
          <cell r="B2181" t="str">
            <v>QUADRA DE ESPORTE-ALAMBRADO EM TELA E MURETA - LATERAL - BROCA (FDE FQ-01)</v>
          </cell>
          <cell r="C2181" t="str">
            <v>M</v>
          </cell>
          <cell r="D2181">
            <v>1099.0999999999999</v>
          </cell>
        </row>
        <row r="2182">
          <cell r="A2182" t="str">
            <v>004098</v>
          </cell>
          <cell r="B2182" t="str">
            <v>QUADRA DE ESPORTE-ALAMBRADO EM TELA E MURETA - LATERAL - SAPATA (FDE FQ-01)</v>
          </cell>
          <cell r="C2182" t="str">
            <v>M</v>
          </cell>
          <cell r="D2182">
            <v>932.7</v>
          </cell>
        </row>
        <row r="2183">
          <cell r="A2183" t="str">
            <v>135040</v>
          </cell>
          <cell r="B2183" t="str">
            <v>QUADRA DE ESPORTE-CRUZETA ACO GALVANIZADO PARA 2 REFLETORES - ELE</v>
          </cell>
          <cell r="C2183" t="str">
            <v>UN</v>
          </cell>
          <cell r="D2183">
            <v>716.46</v>
          </cell>
        </row>
        <row r="2184">
          <cell r="A2184" t="str">
            <v>135041</v>
          </cell>
          <cell r="B2184" t="str">
            <v>QUADRA DE ESPORTE-ILUMINACAO COMPLETA COM 8 REFLETORES</v>
          </cell>
          <cell r="C2184" t="str">
            <v>UN</v>
          </cell>
          <cell r="D2184">
            <v>15559.29</v>
          </cell>
        </row>
        <row r="2185">
          <cell r="A2185" t="str">
            <v>002733</v>
          </cell>
          <cell r="B2185" t="str">
            <v>QUADRA DE ESPORTE-PINTURA ACRILICA PARA PISOS (FDE 150482)</v>
          </cell>
          <cell r="C2185" t="str">
            <v>M2</v>
          </cell>
          <cell r="D2185">
            <v>34.22</v>
          </cell>
        </row>
        <row r="2186">
          <cell r="A2186" t="str">
            <v>002732</v>
          </cell>
          <cell r="B2186" t="str">
            <v>QUADRA DE ESPORTE-PINTURA DE LINHAS DEMARCATORIAS DE QUADRA DE ESPORTES (FDE 150481)</v>
          </cell>
          <cell r="C2186" t="str">
            <v>M</v>
          </cell>
          <cell r="D2186">
            <v>2.95</v>
          </cell>
        </row>
        <row r="2187">
          <cell r="A2187" t="str">
            <v>004067</v>
          </cell>
          <cell r="B2187" t="str">
            <v>QUADRA DE ESPORTE-PORTAO DE TELA PARA FECHAMENTO DE QUADRA (FDE PT-29)</v>
          </cell>
          <cell r="C2187" t="str">
            <v>M2</v>
          </cell>
          <cell r="D2187">
            <v>1148.5899999999999</v>
          </cell>
        </row>
        <row r="2188">
          <cell r="A2188" t="str">
            <v>003027</v>
          </cell>
          <cell r="B2188" t="str">
            <v>QUADRA DE ESPORTE-PORTAO DE TELA PARA FECHAMENTO DE QUADRA PT-29 SIMPLES (FDE 160164)</v>
          </cell>
          <cell r="C2188" t="str">
            <v>UN</v>
          </cell>
          <cell r="D2188">
            <v>2722.81</v>
          </cell>
        </row>
        <row r="2189">
          <cell r="A2189" t="str">
            <v>135039</v>
          </cell>
          <cell r="B2189" t="str">
            <v>QUADRA DE ESPORTE-POSTE DE CONCRETO CIRCULAR 11M 200KG</v>
          </cell>
          <cell r="C2189" t="str">
            <v>UN</v>
          </cell>
          <cell r="D2189">
            <v>2059.69</v>
          </cell>
        </row>
        <row r="2190">
          <cell r="A2190" t="str">
            <v>002739</v>
          </cell>
          <cell r="B2190" t="str">
            <v>QUADRA DE ESPORTE-POSTE PARA REDE DE VOLEIBOL COM REDE E PINTURA (FDE 160401)</v>
          </cell>
          <cell r="C2190" t="str">
            <v>CJ</v>
          </cell>
          <cell r="D2190">
            <v>2250.5100000000002</v>
          </cell>
        </row>
        <row r="2191">
          <cell r="A2191" t="str">
            <v>135038</v>
          </cell>
          <cell r="B2191" t="str">
            <v>QUADRA DE ESPORTE-REFLETOR EXTERNO COMPLETO CHAPA DE ALUMINIO COM REATOR E LAMPADA VAPOR MERCURIO 400W</v>
          </cell>
          <cell r="C2191" t="str">
            <v>UN</v>
          </cell>
          <cell r="D2191">
            <v>508.18</v>
          </cell>
        </row>
        <row r="2192">
          <cell r="A2192" t="str">
            <v>003089</v>
          </cell>
          <cell r="B2192" t="str">
            <v>QUADRA DE ESPORTE-SOMENTE-PISO ARMADO 10X16M (160M2) COM PINTURA DE FAIXAS (FDE QE-23)</v>
          </cell>
          <cell r="C2192" t="str">
            <v>UN</v>
          </cell>
          <cell r="D2192">
            <v>14608.85</v>
          </cell>
        </row>
        <row r="2193">
          <cell r="A2193" t="str">
            <v>003483</v>
          </cell>
          <cell r="B2193" t="str">
            <v>QUADRA DE ESPORTE-SOMENTE-PISO ARMADO 14X20M COM PINTURA DE FAIXAS</v>
          </cell>
          <cell r="C2193" t="str">
            <v>UN</v>
          </cell>
          <cell r="D2193">
            <v>30855.040000000001</v>
          </cell>
        </row>
        <row r="2194">
          <cell r="A2194" t="str">
            <v>003435</v>
          </cell>
          <cell r="B2194" t="str">
            <v>QUADRA DE ESPORTE-SOMENTE-PISO ARMADO 14X24M COM PINTURA DE FAIXAS</v>
          </cell>
          <cell r="C2194" t="str">
            <v>UN</v>
          </cell>
          <cell r="D2194">
            <v>30854.92</v>
          </cell>
        </row>
        <row r="2195">
          <cell r="A2195" t="str">
            <v>003091</v>
          </cell>
          <cell r="B2195" t="str">
            <v>QUADRA DE ESPORTE-SOMENTE-PISO ARMADO 16X24M (384M2) COM PINTURA DE FAIXAS</v>
          </cell>
          <cell r="C2195" t="str">
            <v>UN</v>
          </cell>
          <cell r="D2195">
            <v>35725</v>
          </cell>
        </row>
        <row r="2196">
          <cell r="A2196" t="str">
            <v>002920</v>
          </cell>
          <cell r="B2196" t="str">
            <v>QUADRA DE ESPORTE-SOMENTE-PISO ARMADO 20X30M (600M2) COM PINTURA DE FAIXAS (FDE 160407)</v>
          </cell>
          <cell r="C2196" t="str">
            <v>UN</v>
          </cell>
          <cell r="D2196">
            <v>54144.14</v>
          </cell>
        </row>
        <row r="2197">
          <cell r="A2197" t="str">
            <v>003090</v>
          </cell>
          <cell r="B2197" t="str">
            <v>QUADRA DE ESPORTE-SOMENTE-PISO NAO ARMADO 10X16M (160M2) COM PINTURA DE FAIXAS (FDE)</v>
          </cell>
          <cell r="C2197" t="str">
            <v>UN</v>
          </cell>
          <cell r="D2197">
            <v>10855.73</v>
          </cell>
        </row>
        <row r="2198">
          <cell r="A2198" t="str">
            <v>003092</v>
          </cell>
          <cell r="B2198" t="str">
            <v>QUADRA DE ESPORTE-SOMENTE-PISO NAO ARMADO 16X24M (384M2) COM PINTURA DE FAIXAS</v>
          </cell>
          <cell r="C2198" t="str">
            <v>UN</v>
          </cell>
          <cell r="D2198">
            <v>26294.7</v>
          </cell>
        </row>
        <row r="2199">
          <cell r="A2199" t="str">
            <v>002921</v>
          </cell>
          <cell r="B2199" t="str">
            <v>QUADRA DE ESPORTE-SOMENTE-PISO NAO ARMADO 20X30M (600M2) COM PINTURA DE FAIXAS (FDE)</v>
          </cell>
          <cell r="C2199" t="str">
            <v>UN</v>
          </cell>
          <cell r="D2199">
            <v>40135.379999999997</v>
          </cell>
        </row>
        <row r="2200">
          <cell r="A2200" t="str">
            <v>003122</v>
          </cell>
          <cell r="B2200" t="str">
            <v>QUADRA DE ESPORTE-TABELA DE BASQUETE EM ESTRUTURA DE CONCRETO E TRELICA METALICA COMPLETA (PADRAO FDE)</v>
          </cell>
          <cell r="C2200" t="str">
            <v>UN</v>
          </cell>
          <cell r="D2200">
            <v>8973.06</v>
          </cell>
        </row>
        <row r="2201">
          <cell r="A2201" t="str">
            <v>003119</v>
          </cell>
          <cell r="B2201" t="str">
            <v>QUADRA DE ESPORTE-TRAVE DE FUTEBOL DE SALAO EM ACO GALVANIZADO COM REDE</v>
          </cell>
          <cell r="C2201" t="str">
            <v>UN</v>
          </cell>
          <cell r="D2201">
            <v>2245.0500000000002</v>
          </cell>
        </row>
        <row r="2202">
          <cell r="A2202" t="str">
            <v>003120</v>
          </cell>
          <cell r="B2202" t="str">
            <v>QUADRA DE ESPORTE-TRELICA EM ACO GALVANIZADO PARA TABELA DE BASQUETE PADRAO FDE QE-41</v>
          </cell>
          <cell r="C2202" t="str">
            <v>UN</v>
          </cell>
          <cell r="D2202">
            <v>2618.38</v>
          </cell>
        </row>
        <row r="2203">
          <cell r="A2203" t="str">
            <v>300310</v>
          </cell>
          <cell r="B2203" t="str">
            <v>RALO COM GRELHA QUADRADA 25X25CM PP19</v>
          </cell>
          <cell r="C2203" t="str">
            <v>UN</v>
          </cell>
          <cell r="D2203">
            <v>227.07</v>
          </cell>
        </row>
        <row r="2204">
          <cell r="A2204" t="str">
            <v>155593</v>
          </cell>
          <cell r="B2204" t="str">
            <v>RALO DE PVC 100X53X40MM COM GRELHA QUADRADA</v>
          </cell>
          <cell r="C2204" t="str">
            <v>UN</v>
          </cell>
          <cell r="D2204">
            <v>50.27</v>
          </cell>
        </row>
        <row r="2205">
          <cell r="A2205" t="str">
            <v>155980</v>
          </cell>
          <cell r="B2205" t="str">
            <v>RALO INDUSTRIAL COM GRELHA E CESTO COLETOR PARA PISO EM ACO INOXIDAVEL E SIFAO EM PVC 15X500CM</v>
          </cell>
          <cell r="C2205" t="str">
            <v>UN</v>
          </cell>
          <cell r="D2205">
            <v>3929.61</v>
          </cell>
        </row>
        <row r="2206">
          <cell r="A2206" t="str">
            <v>155939</v>
          </cell>
          <cell r="B2206" t="str">
            <v>RALO LINEAR PVC COM GRELHA 500X150 DN 50MM</v>
          </cell>
          <cell r="C2206" t="str">
            <v>UN</v>
          </cell>
          <cell r="D2206">
            <v>125.12</v>
          </cell>
        </row>
        <row r="2207">
          <cell r="A2207" t="str">
            <v>155324</v>
          </cell>
          <cell r="B2207" t="str">
            <v>RALO PVC SIFONADO 100X40MM</v>
          </cell>
          <cell r="C2207" t="str">
            <v>UN</v>
          </cell>
          <cell r="D2207">
            <v>68.709999999999994</v>
          </cell>
        </row>
        <row r="2208">
          <cell r="A2208" t="str">
            <v>152980</v>
          </cell>
          <cell r="B2208" t="str">
            <v>RALO SECO PVC 100X40MM</v>
          </cell>
          <cell r="C2208" t="str">
            <v>UN</v>
          </cell>
          <cell r="D2208">
            <v>66.19</v>
          </cell>
        </row>
        <row r="2209">
          <cell r="A2209" t="str">
            <v>151190</v>
          </cell>
          <cell r="B2209" t="str">
            <v>RALO SIFONADO PVC 100X100X50MM</v>
          </cell>
          <cell r="C2209" t="str">
            <v>UN</v>
          </cell>
          <cell r="D2209">
            <v>73.3</v>
          </cell>
        </row>
        <row r="2210">
          <cell r="A2210" t="str">
            <v>300325</v>
          </cell>
          <cell r="B2210" t="str">
            <v>RAMAL DE ESGOTO PARA PREDIO 6" COM ESCAVACAO E REATERRO</v>
          </cell>
          <cell r="C2210" t="str">
            <v>UN</v>
          </cell>
          <cell r="D2210">
            <v>1301.2</v>
          </cell>
        </row>
        <row r="2211">
          <cell r="A2211" t="str">
            <v>300128</v>
          </cell>
          <cell r="B2211" t="str">
            <v>RAMAL DOMICILIAR DE AGUA COMPLETO COM ESCAVACAO E REATERRO 20MM</v>
          </cell>
          <cell r="C2211" t="str">
            <v>UN</v>
          </cell>
          <cell r="D2211">
            <v>353.84</v>
          </cell>
        </row>
        <row r="2212">
          <cell r="A2212" t="str">
            <v>300923</v>
          </cell>
          <cell r="B2212" t="str">
            <v>RAMAL DOMICILIAR DE AGUA COMPLETO COM ESCAVACAO E REATERRO 20MM NO PASSEIO (PD.SABESP)</v>
          </cell>
          <cell r="C2212" t="str">
            <v>UN</v>
          </cell>
          <cell r="D2212">
            <v>200.74</v>
          </cell>
        </row>
        <row r="2213">
          <cell r="A2213" t="str">
            <v>300741</v>
          </cell>
          <cell r="B2213" t="str">
            <v>RAMAL DOMICILIAR DE AGUA COMPLETO COM ESCAVACAO E REATERRO 20MM NO VIARIO (PD.SABESP)</v>
          </cell>
          <cell r="C2213" t="str">
            <v>UN</v>
          </cell>
          <cell r="D2213">
            <v>410.65</v>
          </cell>
        </row>
        <row r="2214">
          <cell r="A2214" t="str">
            <v>300134</v>
          </cell>
          <cell r="B2214" t="str">
            <v>RAMAL DOMICILIAR DE ESGOTO 4" COMPLETO COM ESCAVACAO E REATERRO</v>
          </cell>
          <cell r="C2214" t="str">
            <v>UN</v>
          </cell>
          <cell r="D2214">
            <v>824.58</v>
          </cell>
        </row>
        <row r="2215">
          <cell r="A2215" t="str">
            <v>002538</v>
          </cell>
          <cell r="B2215" t="str">
            <v>RAMPA CONCRETO 15MPa E=7CM COM TELA E LASTRO DE BRITA 3CM</v>
          </cell>
          <cell r="C2215" t="str">
            <v>M2</v>
          </cell>
          <cell r="D2215">
            <v>195.93</v>
          </cell>
        </row>
        <row r="2216">
          <cell r="A2216" t="str">
            <v>300078</v>
          </cell>
          <cell r="B2216" t="str">
            <v>RAPIDO EM TUBO MEIA CANA DE CONCRETO 400MM</v>
          </cell>
          <cell r="C2216" t="str">
            <v>M</v>
          </cell>
          <cell r="D2216">
            <v>389.19</v>
          </cell>
        </row>
        <row r="2217">
          <cell r="A2217" t="str">
            <v>300077</v>
          </cell>
          <cell r="B2217" t="str">
            <v>RAPIDO RETANGULAR EM CONCRETO ARMADO INCLUSIVE ENTRADA</v>
          </cell>
          <cell r="C2217" t="str">
            <v>M</v>
          </cell>
          <cell r="D2217">
            <v>448.37</v>
          </cell>
        </row>
        <row r="2218">
          <cell r="A2218" t="str">
            <v>300317</v>
          </cell>
          <cell r="B2218" t="str">
            <v>RAPIDO RETANGULAR IN LOCO RR1 0.20X0.20M</v>
          </cell>
          <cell r="C2218" t="str">
            <v>M</v>
          </cell>
          <cell r="D2218">
            <v>173.01</v>
          </cell>
        </row>
        <row r="2219">
          <cell r="A2219" t="str">
            <v>300318</v>
          </cell>
          <cell r="B2219" t="str">
            <v>RAPIDO RETANGULAR IN LOCO RR2 0.20X0.30M</v>
          </cell>
          <cell r="C2219" t="str">
            <v>M</v>
          </cell>
          <cell r="D2219">
            <v>189.25</v>
          </cell>
        </row>
        <row r="2220">
          <cell r="A2220" t="str">
            <v>300319</v>
          </cell>
          <cell r="B2220" t="str">
            <v>RAPIDO RETANGULAR IN LOCO RR3 0.20X0.40M</v>
          </cell>
          <cell r="C2220" t="str">
            <v>M</v>
          </cell>
          <cell r="D2220">
            <v>204.5</v>
          </cell>
        </row>
        <row r="2221">
          <cell r="A2221" t="str">
            <v>300320</v>
          </cell>
          <cell r="B2221" t="str">
            <v>RAPIDO RETANGULAR IN LOCO RR4 0.20X0.50M</v>
          </cell>
          <cell r="C2221" t="str">
            <v>M</v>
          </cell>
          <cell r="D2221">
            <v>220.76</v>
          </cell>
        </row>
        <row r="2222">
          <cell r="A2222" t="str">
            <v>300321</v>
          </cell>
          <cell r="B2222" t="str">
            <v>RAPIDO RETANGULAR IN LOCO RR5 0.20X0.60M</v>
          </cell>
          <cell r="C2222" t="str">
            <v>M</v>
          </cell>
          <cell r="D2222">
            <v>237.01</v>
          </cell>
        </row>
        <row r="2223">
          <cell r="A2223" t="str">
            <v>002971</v>
          </cell>
          <cell r="B2223" t="str">
            <v>RASGO EM ALVENARIA</v>
          </cell>
          <cell r="C2223" t="str">
            <v>M</v>
          </cell>
          <cell r="D2223">
            <v>8.86</v>
          </cell>
        </row>
        <row r="2224">
          <cell r="A2224" t="str">
            <v>000150</v>
          </cell>
          <cell r="B2224" t="str">
            <v>REATERRO APILOADO DE VALA</v>
          </cell>
          <cell r="C2224" t="str">
            <v>M3</v>
          </cell>
          <cell r="D2224">
            <v>93.53</v>
          </cell>
        </row>
        <row r="2225">
          <cell r="A2225" t="str">
            <v>300793</v>
          </cell>
          <cell r="B2225" t="str">
            <v>REATERRO COMPACTADO COM SOLO CIMENTO 95% PN</v>
          </cell>
          <cell r="C2225" t="str">
            <v>M3</v>
          </cell>
          <cell r="D2225">
            <v>82.33</v>
          </cell>
        </row>
        <row r="2226">
          <cell r="A2226" t="str">
            <v>300285</v>
          </cell>
          <cell r="B2226" t="str">
            <v>REATERRO COMPACTADO MECANICO COM COMPACTADOR DE PLACA VIBRATORIA</v>
          </cell>
          <cell r="C2226" t="str">
            <v>M3</v>
          </cell>
          <cell r="D2226">
            <v>8.34</v>
          </cell>
        </row>
        <row r="2227">
          <cell r="A2227" t="str">
            <v>000140</v>
          </cell>
          <cell r="B2227" t="str">
            <v>REATERRO DE VALA</v>
          </cell>
          <cell r="C2227" t="str">
            <v>M3</v>
          </cell>
          <cell r="D2227">
            <v>10.72</v>
          </cell>
        </row>
        <row r="2228">
          <cell r="A2228" t="str">
            <v>003713</v>
          </cell>
          <cell r="B2228" t="str">
            <v>REBOCO</v>
          </cell>
          <cell r="C2228" t="str">
            <v>M2</v>
          </cell>
          <cell r="D2228">
            <v>33.700000000000003</v>
          </cell>
        </row>
        <row r="2229">
          <cell r="A2229" t="str">
            <v>003712</v>
          </cell>
          <cell r="B2229" t="str">
            <v>REBOCO HORIZONTAL</v>
          </cell>
          <cell r="C2229" t="str">
            <v>M2</v>
          </cell>
          <cell r="D2229">
            <v>38.119999999999997</v>
          </cell>
        </row>
        <row r="2230">
          <cell r="A2230" t="str">
            <v>002700</v>
          </cell>
          <cell r="B2230" t="str">
            <v>REBOCO LISO/ LUSTRADO E CILINDRADO COM ARGAMASSA CIMENTO E AREIA 1:1.5 COM IMPERM.E=5MM</v>
          </cell>
          <cell r="C2230" t="str">
            <v>M2</v>
          </cell>
          <cell r="D2230">
            <v>51.39</v>
          </cell>
        </row>
        <row r="2231">
          <cell r="A2231" t="str">
            <v>152250</v>
          </cell>
          <cell r="B2231" t="str">
            <v>REDUCAO EXCENTRICA PVC 100X50MM JE - ESG</v>
          </cell>
          <cell r="C2231" t="str">
            <v>UN</v>
          </cell>
          <cell r="D2231">
            <v>85.04</v>
          </cell>
        </row>
        <row r="2232">
          <cell r="A2232" t="str">
            <v>153650</v>
          </cell>
          <cell r="B2232" t="str">
            <v>REDUCAO EXCENTRICA PVC 75X50MM JE - ESG</v>
          </cell>
          <cell r="C2232" t="str">
            <v>UN</v>
          </cell>
          <cell r="D2232">
            <v>38.53</v>
          </cell>
        </row>
        <row r="2233">
          <cell r="A2233" t="str">
            <v>155876</v>
          </cell>
          <cell r="B2233" t="str">
            <v>REDUCAO PVC 100X50MM PBA PB - AF</v>
          </cell>
          <cell r="C2233" t="str">
            <v>UN</v>
          </cell>
          <cell r="D2233">
            <v>70.64</v>
          </cell>
        </row>
        <row r="2234">
          <cell r="A2234" t="str">
            <v>155875</v>
          </cell>
          <cell r="B2234" t="str">
            <v>REDUCAO PVC 100X75MM PBA PB - AF</v>
          </cell>
          <cell r="C2234" t="str">
            <v>UN</v>
          </cell>
          <cell r="D2234">
            <v>71.58</v>
          </cell>
        </row>
        <row r="2235">
          <cell r="A2235" t="str">
            <v>300899</v>
          </cell>
          <cell r="B2235" t="str">
            <v>REDUCAO PVC 200X150MM-COLETOR PB - ESG</v>
          </cell>
          <cell r="C2235" t="str">
            <v>UN</v>
          </cell>
          <cell r="D2235">
            <v>114.78</v>
          </cell>
        </row>
        <row r="2236">
          <cell r="A2236" t="str">
            <v>155874</v>
          </cell>
          <cell r="B2236" t="str">
            <v>REDUCAO PVC 75X50MM PBA PB - AF</v>
          </cell>
          <cell r="C2236" t="str">
            <v>UN</v>
          </cell>
          <cell r="D2236">
            <v>42.17</v>
          </cell>
        </row>
        <row r="2237">
          <cell r="A2237" t="str">
            <v>155784</v>
          </cell>
          <cell r="B2237" t="str">
            <v>REGISTRO DE ESFERA BRONZE ROSCAVEL 1 1/4"</v>
          </cell>
          <cell r="C2237" t="str">
            <v>UN</v>
          </cell>
          <cell r="D2237">
            <v>184.78</v>
          </cell>
        </row>
        <row r="2238">
          <cell r="A2238" t="str">
            <v>155758</v>
          </cell>
          <cell r="B2238" t="str">
            <v>REGISTRO DE ESFERA BRONZE ROSCAVEL 2"</v>
          </cell>
          <cell r="C2238" t="str">
            <v>UN</v>
          </cell>
          <cell r="D2238">
            <v>339.45</v>
          </cell>
        </row>
        <row r="2239">
          <cell r="A2239" t="str">
            <v>151030</v>
          </cell>
          <cell r="B2239" t="str">
            <v>REGISTRO DE GAVETA 1" AMARELO</v>
          </cell>
          <cell r="C2239" t="str">
            <v>UN</v>
          </cell>
          <cell r="D2239">
            <v>113.7</v>
          </cell>
        </row>
        <row r="2240">
          <cell r="A2240" t="str">
            <v>155160</v>
          </cell>
          <cell r="B2240" t="str">
            <v>REGISTRO DE GAVETA BRUTO 1 1/2"</v>
          </cell>
          <cell r="C2240" t="str">
            <v>UN</v>
          </cell>
          <cell r="D2240">
            <v>163.68</v>
          </cell>
        </row>
        <row r="2241">
          <cell r="A2241" t="str">
            <v>155150</v>
          </cell>
          <cell r="B2241" t="str">
            <v>REGISTRO DE GAVETA BRUTO 1 1/4"</v>
          </cell>
          <cell r="C2241" t="str">
            <v>UN</v>
          </cell>
          <cell r="D2241">
            <v>142.47</v>
          </cell>
        </row>
        <row r="2242">
          <cell r="A2242" t="str">
            <v>155170</v>
          </cell>
          <cell r="B2242" t="str">
            <v>REGISTRO DE GAVETA BRUTO 2 1/2"</v>
          </cell>
          <cell r="C2242" t="str">
            <v>UN</v>
          </cell>
          <cell r="D2242">
            <v>471.37</v>
          </cell>
        </row>
        <row r="2243">
          <cell r="A2243" t="str">
            <v>152840</v>
          </cell>
          <cell r="B2243" t="str">
            <v>REGISTRO DE GAVETA BRUTO 2"</v>
          </cell>
          <cell r="C2243" t="str">
            <v>UN</v>
          </cell>
          <cell r="D2243">
            <v>208.39</v>
          </cell>
        </row>
        <row r="2244">
          <cell r="A2244" t="str">
            <v>155540</v>
          </cell>
          <cell r="B2244" t="str">
            <v>REGISTRO DE GAVETA BRUTO 3"</v>
          </cell>
          <cell r="C2244" t="str">
            <v>UN</v>
          </cell>
          <cell r="D2244">
            <v>714.72</v>
          </cell>
        </row>
        <row r="2245">
          <cell r="A2245" t="str">
            <v>151020</v>
          </cell>
          <cell r="B2245" t="str">
            <v>REGISTRO DE GAVETA BRUTO 3/4"</v>
          </cell>
          <cell r="C2245" t="str">
            <v>UN</v>
          </cell>
          <cell r="D2245">
            <v>91.34</v>
          </cell>
        </row>
        <row r="2246">
          <cell r="A2246" t="str">
            <v>300118</v>
          </cell>
          <cell r="B2246" t="str">
            <v>REGISTRO DE GAVETA COM CABECOTE FoFo JE DN 100MM</v>
          </cell>
          <cell r="C2246" t="str">
            <v>UN</v>
          </cell>
          <cell r="D2246">
            <v>1242.8699999999999</v>
          </cell>
        </row>
        <row r="2247">
          <cell r="A2247" t="str">
            <v>300119</v>
          </cell>
          <cell r="B2247" t="str">
            <v>REGISTRO DE GAVETA COM CABECOTE FoFo JE DN 150MM</v>
          </cell>
          <cell r="C2247" t="str">
            <v>UN</v>
          </cell>
          <cell r="D2247">
            <v>3037.66</v>
          </cell>
        </row>
        <row r="2248">
          <cell r="A2248" t="str">
            <v>300120</v>
          </cell>
          <cell r="B2248" t="str">
            <v>REGISTRO DE GAVETA COM CABECOTE FoFo JE DN 200MM</v>
          </cell>
          <cell r="C2248" t="str">
            <v>UN</v>
          </cell>
          <cell r="D2248">
            <v>4729.08</v>
          </cell>
        </row>
        <row r="2249">
          <cell r="A2249" t="str">
            <v>300121</v>
          </cell>
          <cell r="B2249" t="str">
            <v>REGISTRO DE GAVETA COM CABECOTE FoFo JE DN 250MM</v>
          </cell>
          <cell r="C2249" t="str">
            <v>UN</v>
          </cell>
          <cell r="D2249">
            <v>6761.63</v>
          </cell>
        </row>
        <row r="2250">
          <cell r="A2250" t="str">
            <v>300122</v>
          </cell>
          <cell r="B2250" t="str">
            <v>REGISTRO DE GAVETA COM CABECOTE FoFo JE DN 300MM</v>
          </cell>
          <cell r="C2250" t="str">
            <v>UN</v>
          </cell>
          <cell r="D2250">
            <v>9545.49</v>
          </cell>
        </row>
        <row r="2251">
          <cell r="A2251" t="str">
            <v>300123</v>
          </cell>
          <cell r="B2251" t="str">
            <v>REGISTRO DE GAVETA COM CABECOTE FoFo JE DN 400MM</v>
          </cell>
          <cell r="C2251" t="str">
            <v>UN</v>
          </cell>
          <cell r="D2251">
            <v>17325.900000000001</v>
          </cell>
        </row>
        <row r="2252">
          <cell r="A2252" t="str">
            <v>300124</v>
          </cell>
          <cell r="B2252" t="str">
            <v>REGISTRO DE GAVETA COM CABECOTE FoFo JE DN 500MM</v>
          </cell>
          <cell r="C2252" t="str">
            <v>UN</v>
          </cell>
          <cell r="D2252">
            <v>30890.16</v>
          </cell>
        </row>
        <row r="2253">
          <cell r="A2253" t="str">
            <v>300116</v>
          </cell>
          <cell r="B2253" t="str">
            <v>REGISTRO DE GAVETA COM CABECOTE FoFo JE DN 50MM</v>
          </cell>
          <cell r="C2253" t="str">
            <v>UN</v>
          </cell>
          <cell r="D2253">
            <v>1192.9000000000001</v>
          </cell>
        </row>
        <row r="2254">
          <cell r="A2254" t="str">
            <v>300117</v>
          </cell>
          <cell r="B2254" t="str">
            <v>REGISTRO DE GAVETA COM CABECOTE FoFo JE DN 75/80MM</v>
          </cell>
          <cell r="C2254" t="str">
            <v>UN</v>
          </cell>
          <cell r="D2254">
            <v>1554.26</v>
          </cell>
        </row>
        <row r="2255">
          <cell r="A2255" t="str">
            <v>152850</v>
          </cell>
          <cell r="B2255" t="str">
            <v>REGISTRO DE GAVETA CROMADO COM CANOPLA 1"</v>
          </cell>
          <cell r="C2255" t="str">
            <v>UN</v>
          </cell>
          <cell r="D2255">
            <v>174.72</v>
          </cell>
        </row>
        <row r="2256">
          <cell r="A2256" t="str">
            <v>155468</v>
          </cell>
          <cell r="B2256" t="str">
            <v>REGISTRO DE GAVETA CROMADO COM CANOPLA 3/4"</v>
          </cell>
          <cell r="C2256" t="str">
            <v>UN</v>
          </cell>
          <cell r="D2256">
            <v>137.97</v>
          </cell>
        </row>
        <row r="2257">
          <cell r="A2257" t="str">
            <v>155957</v>
          </cell>
          <cell r="B2257" t="str">
            <v>REGISTRO DE PRESSAO CROMADO 1" COM CANOPLA</v>
          </cell>
          <cell r="C2257" t="str">
            <v>UN</v>
          </cell>
          <cell r="D2257">
            <v>120.37</v>
          </cell>
        </row>
        <row r="2258">
          <cell r="A2258" t="str">
            <v>151040</v>
          </cell>
          <cell r="B2258" t="str">
            <v>REGISTRO DE PRESSAO CROMADO 3/4" COM CANOPLA</v>
          </cell>
          <cell r="C2258" t="str">
            <v>UN</v>
          </cell>
          <cell r="D2258">
            <v>138.91</v>
          </cell>
        </row>
        <row r="2259">
          <cell r="A2259" t="str">
            <v>155447</v>
          </cell>
          <cell r="B2259" t="str">
            <v>REGISTRO ESFERICO COBRE BSP 1/2" COM PONTA PARA MANGUEIRA 3/8" - GAS</v>
          </cell>
          <cell r="C2259" t="str">
            <v>UN</v>
          </cell>
          <cell r="D2259">
            <v>79.12</v>
          </cell>
        </row>
        <row r="2260">
          <cell r="A2260" t="str">
            <v>155473</v>
          </cell>
          <cell r="B2260" t="str">
            <v>REGISTRO GLOBO ANGULAR 45o 2 1/2"</v>
          </cell>
          <cell r="C2260" t="str">
            <v>UN</v>
          </cell>
          <cell r="D2260">
            <v>193.79</v>
          </cell>
        </row>
        <row r="2261">
          <cell r="A2261" t="str">
            <v>155916</v>
          </cell>
          <cell r="B2261" t="str">
            <v>REGISTRO MISTURADOR MONOCOMANDO PARA CHUVEIRO COM BASE E ACABAMENTO 3/4"</v>
          </cell>
          <cell r="C2261" t="str">
            <v>UN</v>
          </cell>
          <cell r="D2261">
            <v>347.5</v>
          </cell>
        </row>
        <row r="2262">
          <cell r="A2262" t="str">
            <v>155721</v>
          </cell>
          <cell r="B2262" t="str">
            <v>REGISTRO PVC ESFERA 25MM SOLDAVEL</v>
          </cell>
          <cell r="C2262" t="str">
            <v>UN</v>
          </cell>
          <cell r="D2262">
            <v>44.07</v>
          </cell>
        </row>
        <row r="2263">
          <cell r="A2263" t="str">
            <v>155966</v>
          </cell>
          <cell r="B2263" t="str">
            <v>REGISTRO PVC ESFERA 32MM SOLDAVEL</v>
          </cell>
          <cell r="C2263" t="str">
            <v>UN</v>
          </cell>
          <cell r="D2263">
            <v>46.1</v>
          </cell>
        </row>
        <row r="2264">
          <cell r="A2264" t="str">
            <v>155967</v>
          </cell>
          <cell r="B2264" t="str">
            <v>REGISTRO PVC ESFERA 40MM SOLDAVEL</v>
          </cell>
          <cell r="C2264" t="str">
            <v>UN</v>
          </cell>
          <cell r="D2264">
            <v>56.8</v>
          </cell>
        </row>
        <row r="2265">
          <cell r="A2265" t="str">
            <v>155668</v>
          </cell>
          <cell r="B2265" t="str">
            <v>REGISTRO TC 3/8" - GAS</v>
          </cell>
          <cell r="C2265" t="str">
            <v>UN</v>
          </cell>
          <cell r="D2265">
            <v>53.71</v>
          </cell>
        </row>
        <row r="2266">
          <cell r="A2266" t="str">
            <v>155667</v>
          </cell>
          <cell r="B2266" t="str">
            <v>REGULADOR DE PRESSAO GAS GLP DE 2o.ESTAGIO</v>
          </cell>
          <cell r="C2266" t="str">
            <v>UN</v>
          </cell>
          <cell r="D2266">
            <v>86.83</v>
          </cell>
        </row>
        <row r="2267">
          <cell r="A2267" t="str">
            <v>001830</v>
          </cell>
          <cell r="B2267" t="str">
            <v>REGULARIZACAO 1:3 COM IMPERMEABILIZANTE DESEMPENADO E=1.5CM</v>
          </cell>
          <cell r="C2267" t="str">
            <v>M2</v>
          </cell>
          <cell r="D2267">
            <v>27.59</v>
          </cell>
        </row>
        <row r="2268">
          <cell r="A2268" t="str">
            <v>001820</v>
          </cell>
          <cell r="B2268" t="str">
            <v>REGULARIZACAO 1:3 COM IMPERMEABILIZANTE DESEMPENADO E=2CM</v>
          </cell>
          <cell r="C2268" t="str">
            <v>M2</v>
          </cell>
          <cell r="D2268">
            <v>32.39</v>
          </cell>
        </row>
        <row r="2269">
          <cell r="A2269" t="str">
            <v>001810</v>
          </cell>
          <cell r="B2269" t="str">
            <v>REGULARIZACAO 1:3 COM IMPERMEABILIZANTE DESEMPENADO E=3CM</v>
          </cell>
          <cell r="C2269" t="str">
            <v>M2</v>
          </cell>
          <cell r="D2269">
            <v>41.96</v>
          </cell>
        </row>
        <row r="2270">
          <cell r="A2270" t="str">
            <v>003351</v>
          </cell>
          <cell r="B2270" t="str">
            <v>REGULARIZACAO PISO 1:0.5:5 COM IMPERMEABILIZANTE E=2CM</v>
          </cell>
          <cell r="C2270" t="str">
            <v>M2</v>
          </cell>
          <cell r="D2270">
            <v>30.34</v>
          </cell>
        </row>
        <row r="2271">
          <cell r="A2271" t="str">
            <v>003359</v>
          </cell>
          <cell r="B2271" t="str">
            <v>REGULARIZACAO PISO 1:0.5:5 E=1.5CM</v>
          </cell>
          <cell r="C2271" t="str">
            <v>M2</v>
          </cell>
          <cell r="D2271">
            <v>25.55</v>
          </cell>
        </row>
        <row r="2272">
          <cell r="A2272" t="str">
            <v>002830</v>
          </cell>
          <cell r="B2272" t="str">
            <v>REGULARIZACAO PISO 1:0.5:5 E=2CM</v>
          </cell>
          <cell r="C2272" t="str">
            <v>M2</v>
          </cell>
          <cell r="D2272">
            <v>28.07</v>
          </cell>
        </row>
        <row r="2273">
          <cell r="A2273" t="str">
            <v>002050</v>
          </cell>
          <cell r="B2273" t="str">
            <v>REGULARIZACAO PISO 1:3 COM IMPERMEABILIZANTE DESEMPENADO E=7CM</v>
          </cell>
          <cell r="C2273" t="str">
            <v>M2</v>
          </cell>
          <cell r="D2273">
            <v>90.28</v>
          </cell>
        </row>
        <row r="2274">
          <cell r="A2274" t="str">
            <v>001800</v>
          </cell>
          <cell r="B2274" t="str">
            <v>REGULARIZACAO PISO 1:3 DESEMPENADO E=1.5CM</v>
          </cell>
          <cell r="C2274" t="str">
            <v>M2</v>
          </cell>
          <cell r="D2274">
            <v>25.32</v>
          </cell>
        </row>
        <row r="2275">
          <cell r="A2275" t="str">
            <v>001790</v>
          </cell>
          <cell r="B2275" t="str">
            <v>REGULARIZACAO PISO 1:3 DESEMPENADO E=2CM</v>
          </cell>
          <cell r="C2275" t="str">
            <v>M2</v>
          </cell>
          <cell r="D2275">
            <v>29.37</v>
          </cell>
        </row>
        <row r="2276">
          <cell r="A2276" t="str">
            <v>001780</v>
          </cell>
          <cell r="B2276" t="str">
            <v>REGULARIZACAO PISO 1:3 DESEMPENADO E=3CM</v>
          </cell>
          <cell r="C2276" t="str">
            <v>M2</v>
          </cell>
          <cell r="D2276">
            <v>37.43</v>
          </cell>
        </row>
        <row r="2277">
          <cell r="A2277" t="str">
            <v>002616</v>
          </cell>
          <cell r="B2277" t="str">
            <v>REGULARIZACAO PISO 1:3 DESEMPENADO E=4CM</v>
          </cell>
          <cell r="C2277" t="str">
            <v>M2</v>
          </cell>
          <cell r="D2277">
            <v>49.62</v>
          </cell>
        </row>
        <row r="2278">
          <cell r="A2278" t="str">
            <v>003392</v>
          </cell>
          <cell r="B2278" t="str">
            <v>REGULARIZACAO PISO 1:4 COM IMPERMEABILIZANTE E=2CM</v>
          </cell>
          <cell r="C2278" t="str">
            <v>M2</v>
          </cell>
          <cell r="D2278">
            <v>30.63</v>
          </cell>
        </row>
        <row r="2279">
          <cell r="A2279" t="str">
            <v>135443</v>
          </cell>
          <cell r="B2279" t="str">
            <v>RELE FOTOELETRICO 127V-1200VA COM BASE E SUPORTE DE FIXACAO</v>
          </cell>
          <cell r="C2279" t="str">
            <v>UN</v>
          </cell>
          <cell r="D2279">
            <v>84.38</v>
          </cell>
        </row>
        <row r="2280">
          <cell r="A2280" t="str">
            <v>134710</v>
          </cell>
          <cell r="B2280" t="str">
            <v>RELE TERMICO DE SOBRECORRENTE PARA 7 A 10A</v>
          </cell>
          <cell r="C2280" t="str">
            <v>UN</v>
          </cell>
          <cell r="D2280">
            <v>264.3</v>
          </cell>
        </row>
        <row r="2281">
          <cell r="A2281" t="str">
            <v>300922</v>
          </cell>
          <cell r="B2281" t="str">
            <v>REMOCAO DE ENTULHO POR CACAMBA ESTACIONARIA 6M3 (PERMANENCIA 3 DIAS)</v>
          </cell>
          <cell r="C2281" t="str">
            <v>UN</v>
          </cell>
          <cell r="D2281">
            <v>526.5</v>
          </cell>
        </row>
        <row r="2282">
          <cell r="A2282" t="str">
            <v>004080</v>
          </cell>
          <cell r="B2282" t="str">
            <v>RESERVATORIO CILINDRICO EM FIBRA DE VIDRO VOL=45M3</v>
          </cell>
          <cell r="C2282" t="str">
            <v>UN</v>
          </cell>
          <cell r="D2282">
            <v>49406.5</v>
          </cell>
        </row>
        <row r="2283">
          <cell r="A2283" t="str">
            <v>004075</v>
          </cell>
          <cell r="B2283" t="str">
            <v>RESERVATORIO EM MODULOS EM POLIESTER E FIBRA DE VIDRO COM ALCAPAO VOL.24M3 V052R/V082A/V152D/V052S/V082B/V152E)</v>
          </cell>
          <cell r="C2283" t="str">
            <v>UN</v>
          </cell>
          <cell r="D2283">
            <v>64116</v>
          </cell>
        </row>
        <row r="2284">
          <cell r="A2284" t="str">
            <v>003255</v>
          </cell>
          <cell r="B2284" t="str">
            <v>REVESTIMENTO DE GESSO DESEMPENADO SOBRE PAREDE OU TETO</v>
          </cell>
          <cell r="C2284" t="str">
            <v>M2</v>
          </cell>
          <cell r="D2284">
            <v>59.87</v>
          </cell>
        </row>
        <row r="2285">
          <cell r="A2285" t="str">
            <v>004049</v>
          </cell>
          <cell r="B2285" t="str">
            <v>REVESTIMENTO EM PLACA CERAMICA ESMALTADA DE 30X60CM, ASSENTADO E REJUNTADO COM ARGAMASSA INDUSTRIALIZADA</v>
          </cell>
          <cell r="C2285" t="str">
            <v>M2</v>
          </cell>
          <cell r="D2285">
            <v>97.95</v>
          </cell>
        </row>
        <row r="2286">
          <cell r="A2286" t="str">
            <v>001100</v>
          </cell>
          <cell r="B2286" t="str">
            <v>RIPA DE MADEIRA 5X1.5CM - MAT</v>
          </cell>
          <cell r="C2286" t="str">
            <v>M</v>
          </cell>
          <cell r="D2286">
            <v>1.98</v>
          </cell>
        </row>
        <row r="2287">
          <cell r="A2287" t="str">
            <v>003976</v>
          </cell>
          <cell r="B2287" t="str">
            <v>RIPA DE MADEIRA 5X1.5CM-EUCALIPTO AUTOCLAVADO - MAT</v>
          </cell>
          <cell r="C2287" t="str">
            <v>M</v>
          </cell>
          <cell r="D2287">
            <v>2.69</v>
          </cell>
        </row>
        <row r="2288">
          <cell r="A2288" t="str">
            <v>002832</v>
          </cell>
          <cell r="B2288" t="str">
            <v>RODAPE CERAMICO H=7CM PEI4-ABSORCAO BIIb (6 A 10%)</v>
          </cell>
          <cell r="C2288" t="str">
            <v>M</v>
          </cell>
          <cell r="D2288">
            <v>13.46</v>
          </cell>
        </row>
        <row r="2289">
          <cell r="A2289" t="str">
            <v>003257</v>
          </cell>
          <cell r="B2289" t="str">
            <v>RODAPE CIMENTADO H=7CM</v>
          </cell>
          <cell r="C2289" t="str">
            <v>M</v>
          </cell>
          <cell r="D2289">
            <v>6.67</v>
          </cell>
        </row>
        <row r="2290">
          <cell r="A2290" t="str">
            <v>002592</v>
          </cell>
          <cell r="B2290" t="str">
            <v>RODAPE DE ARGAMASSA 1:3 H=5CM COM IMPERMEABILIZANTE</v>
          </cell>
          <cell r="C2290" t="str">
            <v>M</v>
          </cell>
          <cell r="D2290">
            <v>28.59</v>
          </cell>
        </row>
        <row r="2291">
          <cell r="A2291" t="str">
            <v>130650</v>
          </cell>
          <cell r="B2291" t="str">
            <v>ROLDANA PLASTICA 24X24</v>
          </cell>
          <cell r="C2291" t="str">
            <v>UN</v>
          </cell>
          <cell r="D2291">
            <v>4.08</v>
          </cell>
        </row>
        <row r="2292">
          <cell r="A2292" t="str">
            <v>003065</v>
          </cell>
          <cell r="B2292" t="str">
            <v>RUFO CH.20 PARA TERMINAL DE VENTILACAO</v>
          </cell>
          <cell r="C2292" t="str">
            <v>UN</v>
          </cell>
          <cell r="D2292">
            <v>166.3</v>
          </cell>
        </row>
        <row r="2293">
          <cell r="A2293" t="str">
            <v>003066</v>
          </cell>
          <cell r="B2293" t="str">
            <v>RUFO EM ALUMINIO PARA TERMINAL DE VENTILACAO E=0.8MM</v>
          </cell>
          <cell r="C2293" t="str">
            <v>UN</v>
          </cell>
          <cell r="D2293">
            <v>208.2</v>
          </cell>
        </row>
        <row r="2294">
          <cell r="A2294" t="str">
            <v>003214</v>
          </cell>
          <cell r="B2294" t="str">
            <v>RUFO EM FIBRA DE VIDRO D=17CM</v>
          </cell>
          <cell r="C2294" t="str">
            <v>M</v>
          </cell>
          <cell r="D2294">
            <v>41.94</v>
          </cell>
        </row>
        <row r="2295">
          <cell r="A2295" t="str">
            <v>002875</v>
          </cell>
          <cell r="B2295" t="str">
            <v>RUFO EM FIBRA DE VIDRO D=30CM</v>
          </cell>
          <cell r="C2295" t="str">
            <v>M</v>
          </cell>
          <cell r="D2295">
            <v>85.39</v>
          </cell>
        </row>
        <row r="2296">
          <cell r="A2296" t="str">
            <v>003396</v>
          </cell>
          <cell r="B2296" t="str">
            <v>RUFO EM FIBRA DE VIDRO D=37CM</v>
          </cell>
          <cell r="C2296" t="str">
            <v>M</v>
          </cell>
          <cell r="D2296">
            <v>95.69</v>
          </cell>
        </row>
        <row r="2297">
          <cell r="A2297" t="str">
            <v>003043</v>
          </cell>
          <cell r="B2297" t="str">
            <v>RUFO EM FIBRA DE VIDRO D=44CM</v>
          </cell>
          <cell r="C2297" t="str">
            <v>M</v>
          </cell>
          <cell r="D2297">
            <v>107.48</v>
          </cell>
        </row>
        <row r="2298">
          <cell r="A2298" t="str">
            <v>155646</v>
          </cell>
          <cell r="B2298" t="str">
            <v>RUFO EM FIBRA DE VIDRO D=52CM</v>
          </cell>
          <cell r="C2298" t="str">
            <v>M</v>
          </cell>
          <cell r="D2298">
            <v>117.76</v>
          </cell>
        </row>
        <row r="2299">
          <cell r="A2299" t="str">
            <v>003215</v>
          </cell>
          <cell r="B2299" t="str">
            <v>RUFO EM FIBRA DE VIDRO D=60CM</v>
          </cell>
          <cell r="C2299" t="str">
            <v>M</v>
          </cell>
          <cell r="D2299">
            <v>141.69</v>
          </cell>
        </row>
        <row r="2300">
          <cell r="A2300" t="str">
            <v>003216</v>
          </cell>
          <cell r="B2300" t="str">
            <v>RUFO EM FIBRA DE VIDRO D=70CM</v>
          </cell>
          <cell r="C2300" t="str">
            <v>M</v>
          </cell>
          <cell r="D2300">
            <v>164.75</v>
          </cell>
        </row>
        <row r="2301">
          <cell r="A2301" t="str">
            <v>155645</v>
          </cell>
          <cell r="B2301" t="str">
            <v>RUFO EM FIBRA DE VIDRO D=85CM</v>
          </cell>
          <cell r="C2301" t="str">
            <v>M</v>
          </cell>
          <cell r="D2301">
            <v>166.3</v>
          </cell>
        </row>
        <row r="2302">
          <cell r="A2302" t="str">
            <v>002968</v>
          </cell>
          <cell r="B2302" t="str">
            <v>RUFO METALICO EM CHAPA GALVANIZADA No.20 D=25CM</v>
          </cell>
          <cell r="C2302" t="str">
            <v>M</v>
          </cell>
          <cell r="D2302">
            <v>73.010000000000005</v>
          </cell>
        </row>
        <row r="2303">
          <cell r="A2303" t="str">
            <v>003262</v>
          </cell>
          <cell r="B2303" t="str">
            <v>RUFO METALICO EM CHAPA GALVANIZADA No.20 D=34CM</v>
          </cell>
          <cell r="C2303" t="str">
            <v>M</v>
          </cell>
          <cell r="D2303">
            <v>93.47</v>
          </cell>
        </row>
        <row r="2304">
          <cell r="A2304" t="str">
            <v>003042</v>
          </cell>
          <cell r="B2304" t="str">
            <v>RUFO METALICO EM CHAPA GALVANIZADA No.20 D=44CM</v>
          </cell>
          <cell r="C2304" t="str">
            <v>M</v>
          </cell>
          <cell r="D2304">
            <v>110.55</v>
          </cell>
        </row>
        <row r="2305">
          <cell r="A2305" t="str">
            <v>003205</v>
          </cell>
          <cell r="B2305" t="str">
            <v>RUFO METALICO EM CHAPA GALVANIZADA No.22 D=17CM</v>
          </cell>
          <cell r="C2305" t="str">
            <v>M</v>
          </cell>
          <cell r="D2305">
            <v>66.47</v>
          </cell>
        </row>
        <row r="2306">
          <cell r="A2306" t="str">
            <v>002230</v>
          </cell>
          <cell r="B2306" t="str">
            <v>RUFO METALICO EM CHAPA GALVANIZADA No.22 D=30CM</v>
          </cell>
          <cell r="C2306" t="str">
            <v>M</v>
          </cell>
          <cell r="D2306">
            <v>83.97</v>
          </cell>
        </row>
        <row r="2307">
          <cell r="A2307" t="str">
            <v>002713</v>
          </cell>
          <cell r="B2307" t="str">
            <v>RUFO METALICO EM CHAPA GALVANIZADA No.22 D=35CM</v>
          </cell>
          <cell r="C2307" t="str">
            <v>M</v>
          </cell>
          <cell r="D2307">
            <v>93.47</v>
          </cell>
        </row>
        <row r="2308">
          <cell r="A2308" t="str">
            <v>003398</v>
          </cell>
          <cell r="B2308" t="str">
            <v>RUFO METALICO EM CHAPA GALVANIZADA No.22 D=37CM</v>
          </cell>
          <cell r="C2308" t="str">
            <v>M</v>
          </cell>
          <cell r="D2308">
            <v>101.73</v>
          </cell>
        </row>
        <row r="2309">
          <cell r="A2309" t="str">
            <v>155580</v>
          </cell>
          <cell r="B2309" t="str">
            <v>RUFO METALICO EM CHAPA GALVANIZADA No.22 D=40CM</v>
          </cell>
          <cell r="C2309" t="str">
            <v>M</v>
          </cell>
          <cell r="D2309">
            <v>101.73</v>
          </cell>
        </row>
        <row r="2310">
          <cell r="A2310" t="str">
            <v>002210</v>
          </cell>
          <cell r="B2310" t="str">
            <v>RUFO METALICO EM CHAPA GALVANIZADA No.22 D=46CM</v>
          </cell>
          <cell r="C2310" t="str">
            <v>M</v>
          </cell>
          <cell r="D2310">
            <v>110.55</v>
          </cell>
        </row>
        <row r="2311">
          <cell r="A2311" t="str">
            <v>002711</v>
          </cell>
          <cell r="B2311" t="str">
            <v>RUFO METALICO EM CHAPA GALVANIZADA No.22 D=52CM</v>
          </cell>
          <cell r="C2311" t="str">
            <v>M</v>
          </cell>
          <cell r="D2311">
            <v>128.16999999999999</v>
          </cell>
        </row>
        <row r="2312">
          <cell r="A2312" t="str">
            <v>002731</v>
          </cell>
          <cell r="B2312" t="str">
            <v>RUFO METALICO EM CHAPA GALVANIZADA No.22 D=56CM</v>
          </cell>
          <cell r="C2312" t="str">
            <v>M</v>
          </cell>
          <cell r="D2312">
            <v>128.16999999999999</v>
          </cell>
        </row>
        <row r="2313">
          <cell r="A2313" t="str">
            <v>002712</v>
          </cell>
          <cell r="B2313" t="str">
            <v>RUFO METALICO EM CHAPA GALVANIZADA No.22 D=5OCM</v>
          </cell>
          <cell r="C2313" t="str">
            <v>M</v>
          </cell>
          <cell r="D2313">
            <v>119.38</v>
          </cell>
        </row>
        <row r="2314">
          <cell r="A2314" t="str">
            <v>003206</v>
          </cell>
          <cell r="B2314" t="str">
            <v>RUFO METALICO EM CHAPA GALVANIZADA No.22 D=60CM</v>
          </cell>
          <cell r="C2314" t="str">
            <v>M</v>
          </cell>
          <cell r="D2314">
            <v>137</v>
          </cell>
        </row>
        <row r="2315">
          <cell r="A2315" t="str">
            <v>002710</v>
          </cell>
          <cell r="B2315" t="str">
            <v>RUFO METALICO EM CHAPA GALVANIZADA No.22 D=65CM</v>
          </cell>
          <cell r="C2315" t="str">
            <v>M</v>
          </cell>
          <cell r="D2315">
            <v>146.37</v>
          </cell>
        </row>
        <row r="2316">
          <cell r="A2316" t="str">
            <v>003207</v>
          </cell>
          <cell r="B2316" t="str">
            <v>RUFO METALICO EM CHAPA GALVANIZADA No.22 D=70CM</v>
          </cell>
          <cell r="C2316" t="str">
            <v>M</v>
          </cell>
          <cell r="D2316">
            <v>154.63</v>
          </cell>
        </row>
        <row r="2317">
          <cell r="A2317" t="str">
            <v>003319</v>
          </cell>
          <cell r="B2317" t="str">
            <v>RUFO METALICO EM CHAPA GALVANIZADA No.22 D=85CM</v>
          </cell>
          <cell r="C2317" t="str">
            <v>M</v>
          </cell>
          <cell r="D2317">
            <v>181.08</v>
          </cell>
        </row>
        <row r="2318">
          <cell r="A2318" t="str">
            <v>155928</v>
          </cell>
          <cell r="B2318" t="str">
            <v>RUFO METALICO EM CHAPA GALVANIZADA No.24 D=27CM</v>
          </cell>
          <cell r="C2318" t="str">
            <v>M</v>
          </cell>
          <cell r="D2318">
            <v>80.569999999999993</v>
          </cell>
        </row>
        <row r="2319">
          <cell r="A2319" t="str">
            <v>002442</v>
          </cell>
          <cell r="B2319" t="str">
            <v>RUFO METALICO EM CHAPA GALVANIZADA No.26 D=18.50 A 22.00CM</v>
          </cell>
          <cell r="C2319" t="str">
            <v>M</v>
          </cell>
          <cell r="D2319">
            <v>63.13</v>
          </cell>
        </row>
        <row r="2320">
          <cell r="A2320" t="str">
            <v>002250</v>
          </cell>
          <cell r="B2320" t="str">
            <v>RUFO METALICO EM CHAPA GALVANIZADA No.26 D=30CM</v>
          </cell>
          <cell r="C2320" t="str">
            <v>M</v>
          </cell>
          <cell r="D2320">
            <v>67.349999999999994</v>
          </cell>
        </row>
        <row r="2321">
          <cell r="A2321" t="str">
            <v>002783</v>
          </cell>
          <cell r="B2321" t="str">
            <v>RUFO METALICO EM CHAPA GALVANIZADA No.26 D=35CM</v>
          </cell>
          <cell r="C2321" t="str">
            <v>M</v>
          </cell>
          <cell r="D2321">
            <v>83.26</v>
          </cell>
        </row>
        <row r="2322">
          <cell r="A2322" t="str">
            <v>151340</v>
          </cell>
          <cell r="B2322" t="str">
            <v>SABONETEIRA BRANCA 7.5X15CM</v>
          </cell>
          <cell r="C2322" t="str">
            <v>UN</v>
          </cell>
          <cell r="D2322">
            <v>110.89</v>
          </cell>
        </row>
        <row r="2323">
          <cell r="A2323" t="str">
            <v>135564</v>
          </cell>
          <cell r="B2323" t="str">
            <v>SAIDA LATERAL PARA PERFILADO 38X38MM ELETRODUTO 3/4" - ELE</v>
          </cell>
          <cell r="C2323" t="str">
            <v>UN</v>
          </cell>
          <cell r="D2323">
            <v>8.86</v>
          </cell>
        </row>
        <row r="2324">
          <cell r="A2324" t="str">
            <v>134526</v>
          </cell>
          <cell r="B2324" t="str">
            <v>SAPATILHA DE FoGo PARA CABO DE ACO 1/4" (GT-P16) - MAT</v>
          </cell>
          <cell r="C2324" t="str">
            <v>UN</v>
          </cell>
          <cell r="D2324">
            <v>3.36</v>
          </cell>
        </row>
        <row r="2325">
          <cell r="A2325" t="str">
            <v>002701</v>
          </cell>
          <cell r="B2325" t="str">
            <v>SARRAFO DE MADEIRA 1.5X15CM - MAT</v>
          </cell>
          <cell r="C2325" t="str">
            <v>M</v>
          </cell>
          <cell r="D2325">
            <v>5.92</v>
          </cell>
        </row>
        <row r="2326">
          <cell r="A2326" t="str">
            <v>003813</v>
          </cell>
          <cell r="B2326" t="str">
            <v>SARRAFO DE MADEIRA 2.5X10CM</v>
          </cell>
          <cell r="C2326" t="str">
            <v>M</v>
          </cell>
          <cell r="D2326">
            <v>12.92</v>
          </cell>
        </row>
        <row r="2327">
          <cell r="A2327" t="str">
            <v>135123</v>
          </cell>
          <cell r="B2327" t="str">
            <v>SENSOR DE PRESENCA COM FOTOCELULA PARA TETO - ELE</v>
          </cell>
          <cell r="C2327" t="str">
            <v>UN</v>
          </cell>
          <cell r="D2327">
            <v>83.78</v>
          </cell>
        </row>
        <row r="2328">
          <cell r="A2328" t="str">
            <v>000010</v>
          </cell>
          <cell r="B2328" t="str">
            <v>SERRALHEIRO</v>
          </cell>
          <cell r="C2328" t="str">
            <v>H</v>
          </cell>
          <cell r="D2328">
            <v>38.11</v>
          </cell>
        </row>
        <row r="2329">
          <cell r="A2329" t="str">
            <v>000009</v>
          </cell>
          <cell r="B2329" t="str">
            <v>SERVENTE</v>
          </cell>
          <cell r="C2329" t="str">
            <v>H</v>
          </cell>
          <cell r="D2329">
            <v>23.82</v>
          </cell>
        </row>
        <row r="2330">
          <cell r="A2330" t="str">
            <v>003944</v>
          </cell>
          <cell r="B2330" t="str">
            <v>SHAFT EM PLACA CIMENTICIA COM PERFIL EM CHAPA DE ACO GALVANIZADO PARA RECEBIMENTO DE TUBULACAO-PAV.TERREO (V042H - V052P - V062E)</v>
          </cell>
          <cell r="C2330" t="str">
            <v>UN</v>
          </cell>
          <cell r="D2330">
            <v>1767</v>
          </cell>
        </row>
        <row r="2331">
          <cell r="A2331" t="str">
            <v>155951</v>
          </cell>
          <cell r="B2331" t="str">
            <v>SIFAO PARA LAVATORIO COM VALVULA</v>
          </cell>
          <cell r="C2331" t="str">
            <v>UN</v>
          </cell>
          <cell r="D2331">
            <v>54.88</v>
          </cell>
        </row>
        <row r="2332">
          <cell r="A2332" t="str">
            <v>135284</v>
          </cell>
          <cell r="B2332" t="str">
            <v>SINALEIRO COM LAMPADA 127V LENTE VERDE 22MM</v>
          </cell>
          <cell r="C2332" t="str">
            <v>UN</v>
          </cell>
          <cell r="D2332">
            <v>58.52</v>
          </cell>
        </row>
        <row r="2333">
          <cell r="A2333" t="str">
            <v>135461</v>
          </cell>
          <cell r="B2333" t="str">
            <v>SINALIZADOR AUDIOVISUAL COM LAMPADA PULSANTE E SOM INTERMITENTE COM NIVEL DE PRESSAO SONORA MINIMO DE 100DB</v>
          </cell>
          <cell r="C2333" t="str">
            <v>UN</v>
          </cell>
          <cell r="D2333">
            <v>64.27</v>
          </cell>
        </row>
        <row r="2334">
          <cell r="A2334" t="str">
            <v>134691</v>
          </cell>
          <cell r="B2334" t="str">
            <v>SIRENE 90 db</v>
          </cell>
          <cell r="C2334" t="str">
            <v>UN</v>
          </cell>
          <cell r="D2334">
            <v>157.88</v>
          </cell>
        </row>
        <row r="2335">
          <cell r="A2335" t="str">
            <v>135515</v>
          </cell>
          <cell r="B2335" t="str">
            <v>SISTEMA GERADOR FOTOVOLTAICO, POT. MIN 0.75KWP, ON GRIG COMPOSTO MOD., MICRO INVERSOR DE POT MIN 600W, 220V-60HZ, CJ DE FIX EM TELHAS CERAMICAS ALUMINIO E MATERIAIS NAO OXIDAVEIS, INSTAL.E PROCESSO DESDE PROJETO ATE A HOMOLOGACAO/COMISS.CONCESSIONARIAS</v>
          </cell>
          <cell r="C2335" t="str">
            <v>UN</v>
          </cell>
          <cell r="D2335">
            <v>6955.65</v>
          </cell>
        </row>
        <row r="2336">
          <cell r="A2336" t="str">
            <v>135569</v>
          </cell>
          <cell r="B2336" t="str">
            <v>SISTEMA GERADOR FOTOVOLTAICO, POT. MIN 1.4KWP, ON GRIG COMPOSTO MODULOS, MICRO INVERSOR DE POT MIN 1000W, 220V-60HZ, CJ DE FIX EM TELHAS CERAMICAS DE ALUMINIO E MAT.NAO OXIDAVEIS, INSTAL.E PROCESSO DESDE PROJETO ATE A HOMOLOGACAO/COMMIS.CONCESSIONARIAS</v>
          </cell>
          <cell r="C2336" t="str">
            <v>UN</v>
          </cell>
          <cell r="D2336">
            <v>9477</v>
          </cell>
        </row>
        <row r="2337">
          <cell r="A2337" t="str">
            <v>135334</v>
          </cell>
          <cell r="B2337" t="str">
            <v>SOLDA EXOTERMICA PARA CABOS DE 16MM2</v>
          </cell>
          <cell r="C2337" t="str">
            <v>UN</v>
          </cell>
          <cell r="D2337">
            <v>45.78</v>
          </cell>
        </row>
        <row r="2338">
          <cell r="A2338" t="str">
            <v>135335</v>
          </cell>
          <cell r="B2338" t="str">
            <v>SOLDA EXOTERMICA PARA CABOS DE 50MM2</v>
          </cell>
          <cell r="C2338" t="str">
            <v>UN</v>
          </cell>
          <cell r="D2338">
            <v>55.13</v>
          </cell>
        </row>
        <row r="2339">
          <cell r="A2339" t="str">
            <v>001870</v>
          </cell>
          <cell r="B2339" t="str">
            <v>SOLEIRA (CONC 18MPa)</v>
          </cell>
          <cell r="C2339" t="str">
            <v>M</v>
          </cell>
          <cell r="D2339">
            <v>44.67</v>
          </cell>
        </row>
        <row r="2340">
          <cell r="A2340" t="str">
            <v>003202</v>
          </cell>
          <cell r="B2340" t="str">
            <v>SOLEIRA (CONC 20MPa)</v>
          </cell>
          <cell r="C2340" t="str">
            <v>M</v>
          </cell>
          <cell r="D2340">
            <v>44.73</v>
          </cell>
        </row>
        <row r="2341">
          <cell r="A2341" t="str">
            <v>003034</v>
          </cell>
          <cell r="B2341" t="str">
            <v>SOLEIRA DE ARDOSIA ESP.2.0CM LARG.5CM</v>
          </cell>
          <cell r="C2341" t="str">
            <v>M</v>
          </cell>
          <cell r="D2341">
            <v>35.22</v>
          </cell>
        </row>
        <row r="2342">
          <cell r="A2342" t="str">
            <v>003288</v>
          </cell>
          <cell r="B2342" t="str">
            <v>SOLEIRA DE ARDOSIA ESP.2CM LARG.10CM</v>
          </cell>
          <cell r="C2342" t="str">
            <v>M</v>
          </cell>
          <cell r="D2342">
            <v>48.32</v>
          </cell>
        </row>
        <row r="2343">
          <cell r="A2343" t="str">
            <v>003401</v>
          </cell>
          <cell r="B2343" t="str">
            <v>SOLEIRA DE ARDOSIA ESP.2CM LARG.12CM</v>
          </cell>
          <cell r="C2343" t="str">
            <v>M</v>
          </cell>
          <cell r="D2343">
            <v>53.56</v>
          </cell>
        </row>
        <row r="2344">
          <cell r="A2344" t="str">
            <v>003704</v>
          </cell>
          <cell r="B2344" t="str">
            <v>SOLEIRA DE ARDOSIA ESP.2CM LARG.13CM</v>
          </cell>
          <cell r="C2344" t="str">
            <v>M</v>
          </cell>
          <cell r="D2344">
            <v>59.73</v>
          </cell>
        </row>
        <row r="2345">
          <cell r="A2345" t="str">
            <v>003845</v>
          </cell>
          <cell r="B2345" t="str">
            <v>SOLEIRA DE ARDOSIA ESP.2CM LARG.14CM</v>
          </cell>
          <cell r="C2345" t="str">
            <v>M</v>
          </cell>
          <cell r="D2345">
            <v>60.63</v>
          </cell>
        </row>
        <row r="2346">
          <cell r="A2346" t="str">
            <v>003188</v>
          </cell>
          <cell r="B2346" t="str">
            <v>SOLEIRA DE ARDOSIA ESP.2CM LARG.16CM</v>
          </cell>
          <cell r="C2346" t="str">
            <v>M</v>
          </cell>
          <cell r="D2346">
            <v>62.06</v>
          </cell>
        </row>
        <row r="2347">
          <cell r="A2347" t="str">
            <v>003107</v>
          </cell>
          <cell r="B2347" t="str">
            <v>SOLEIRA DE ARDOSIA ESP.2CM LARG.17CM</v>
          </cell>
          <cell r="C2347" t="str">
            <v>M</v>
          </cell>
          <cell r="D2347">
            <v>64.37</v>
          </cell>
        </row>
        <row r="2348">
          <cell r="A2348" t="str">
            <v>003108</v>
          </cell>
          <cell r="B2348" t="str">
            <v>SOLEIRA DE ARDOSIA ESP.2CM LARG.19CM</v>
          </cell>
          <cell r="C2348" t="str">
            <v>M</v>
          </cell>
          <cell r="D2348">
            <v>75.430000000000007</v>
          </cell>
        </row>
        <row r="2349">
          <cell r="A2349" t="str">
            <v>003189</v>
          </cell>
          <cell r="B2349" t="str">
            <v>SOLEIRA DE ARDOSIA ESP.2CM LARG.3.5CM</v>
          </cell>
          <cell r="C2349" t="str">
            <v>M</v>
          </cell>
          <cell r="D2349">
            <v>25.35</v>
          </cell>
        </row>
        <row r="2350">
          <cell r="A2350" t="str">
            <v>003400</v>
          </cell>
          <cell r="B2350" t="str">
            <v>SOLEIRA DE ARDOSIA ESP.2CM LARG.9CM</v>
          </cell>
          <cell r="C2350" t="str">
            <v>M</v>
          </cell>
          <cell r="D2350">
            <v>46.19</v>
          </cell>
        </row>
        <row r="2351">
          <cell r="A2351" t="str">
            <v>002531</v>
          </cell>
          <cell r="B2351" t="str">
            <v>SOLEIRA DE CONCRETO 15MPa BETONEIRA S1/S2 (CASA)</v>
          </cell>
          <cell r="C2351" t="str">
            <v>M</v>
          </cell>
          <cell r="D2351">
            <v>32.08</v>
          </cell>
        </row>
        <row r="2352">
          <cell r="A2352" t="str">
            <v>002940</v>
          </cell>
          <cell r="B2352" t="str">
            <v>SOLEIRA MOLDADA IN LOCO E.14CM ARG.1:3</v>
          </cell>
          <cell r="C2352" t="str">
            <v>M</v>
          </cell>
          <cell r="D2352">
            <v>27.55</v>
          </cell>
        </row>
        <row r="2353">
          <cell r="A2353" t="str">
            <v>002985</v>
          </cell>
          <cell r="B2353" t="str">
            <v>SOLEIRA PRE-MOLDADA 5X3.5CM ARG.1:3</v>
          </cell>
          <cell r="C2353" t="str">
            <v>M</v>
          </cell>
          <cell r="D2353">
            <v>30.65</v>
          </cell>
        </row>
        <row r="2354">
          <cell r="A2354" t="str">
            <v>002998</v>
          </cell>
          <cell r="B2354" t="str">
            <v>SOLEIRA PRE-MOLDADA 5X3.5CM FCK=18MPa</v>
          </cell>
          <cell r="C2354" t="str">
            <v>M</v>
          </cell>
          <cell r="D2354">
            <v>37.44</v>
          </cell>
        </row>
        <row r="2355">
          <cell r="A2355" t="str">
            <v>002997</v>
          </cell>
          <cell r="B2355" t="str">
            <v>SOLEIRA PRE-MOLDADA 5X3.5CM FCK=18MPa COM CANTONEIRA 1"X1"</v>
          </cell>
          <cell r="C2355" t="str">
            <v>M</v>
          </cell>
          <cell r="D2355">
            <v>55.69</v>
          </cell>
        </row>
        <row r="2356">
          <cell r="A2356" t="str">
            <v>002521</v>
          </cell>
          <cell r="B2356" t="str">
            <v>SOLEIRA PRE-MOLDADA PARA ESCADA PADRAO</v>
          </cell>
          <cell r="C2356" t="str">
            <v>M</v>
          </cell>
          <cell r="D2356">
            <v>36.35</v>
          </cell>
        </row>
        <row r="2357">
          <cell r="A2357" t="str">
            <v>131970</v>
          </cell>
          <cell r="B2357" t="str">
            <v>SOQUETE DE BAQUELITE</v>
          </cell>
          <cell r="C2357" t="str">
            <v>UN</v>
          </cell>
          <cell r="D2357">
            <v>15.26</v>
          </cell>
        </row>
        <row r="2358">
          <cell r="A2358" t="str">
            <v>134950</v>
          </cell>
          <cell r="B2358" t="str">
            <v>SUPORTE DE FIXACAO CLEATS DE BAQUELITE COM 4 BERCOS PARA CABOS DE 16MM2</v>
          </cell>
          <cell r="C2358" t="str">
            <v>UN</v>
          </cell>
          <cell r="D2358">
            <v>15.54</v>
          </cell>
        </row>
        <row r="2359">
          <cell r="A2359" t="str">
            <v>135139</v>
          </cell>
          <cell r="B2359" t="str">
            <v>SUPORTE DE FIXACAO CLEATS DE BAQUELITE COM 4 BERCOS PARA CABOS DE 25MM2</v>
          </cell>
          <cell r="C2359" t="str">
            <v>UN</v>
          </cell>
          <cell r="D2359">
            <v>15.54</v>
          </cell>
        </row>
        <row r="2360">
          <cell r="A2360" t="str">
            <v>135151</v>
          </cell>
          <cell r="B2360" t="str">
            <v>SUPORTE DE FIXACAO CLEATS DE BAQUELITE COM 4 BERCOS PARA CABOS DE 35MM2</v>
          </cell>
          <cell r="C2360" t="str">
            <v>UN</v>
          </cell>
          <cell r="D2360">
            <v>15.54</v>
          </cell>
        </row>
        <row r="2361">
          <cell r="A2361" t="str">
            <v>135333</v>
          </cell>
          <cell r="B2361" t="str">
            <v>SUPORTE DE FIXACAO CLEATS DE BAQUELITE COM 4 BERCOS PARA CABOS DE 50MM2</v>
          </cell>
          <cell r="C2361" t="str">
            <v>UN</v>
          </cell>
          <cell r="D2361">
            <v>15.54</v>
          </cell>
        </row>
        <row r="2362">
          <cell r="A2362" t="str">
            <v>135445</v>
          </cell>
          <cell r="B2362" t="str">
            <v>SUPORTE DE FIXACAO CLEATS DE BAQUELITE COM 4 BERCOS PARA CABOS DE 70MM2</v>
          </cell>
          <cell r="C2362" t="str">
            <v>UN</v>
          </cell>
          <cell r="D2362">
            <v>15.54</v>
          </cell>
        </row>
        <row r="2363">
          <cell r="A2363" t="str">
            <v>134617</v>
          </cell>
          <cell r="B2363" t="str">
            <v>SUPORTE DE FIXACAO PARA 1 DISJUNTOR - MAT</v>
          </cell>
          <cell r="C2363" t="str">
            <v>UN</v>
          </cell>
          <cell r="D2363">
            <v>4.3600000000000003</v>
          </cell>
        </row>
        <row r="2364">
          <cell r="A2364" t="str">
            <v>134611</v>
          </cell>
          <cell r="B2364" t="str">
            <v>SUPORTE PARA FIXACAO DE 1 QD.MED.CH.12 COM 2 PARAFUSOS,2 PORCAS E 4 ARRUELAS - MAT</v>
          </cell>
          <cell r="C2364" t="str">
            <v>UN</v>
          </cell>
          <cell r="D2364">
            <v>3.46</v>
          </cell>
        </row>
        <row r="2365">
          <cell r="A2365" t="str">
            <v>002837</v>
          </cell>
          <cell r="B2365" t="str">
            <v>TABEIRA 1.5X10CM - MAT</v>
          </cell>
          <cell r="C2365" t="str">
            <v>M</v>
          </cell>
          <cell r="D2365">
            <v>8.4600000000000009</v>
          </cell>
        </row>
        <row r="2366">
          <cell r="A2366" t="str">
            <v>002707</v>
          </cell>
          <cell r="B2366" t="str">
            <v>TABEIRA 1.5X15CM - MAT</v>
          </cell>
          <cell r="C2366" t="str">
            <v>M</v>
          </cell>
          <cell r="D2366">
            <v>12.98</v>
          </cell>
        </row>
        <row r="2367">
          <cell r="A2367" t="str">
            <v>003036</v>
          </cell>
          <cell r="B2367" t="str">
            <v>TABEIRA 2.5X10CM - MAT</v>
          </cell>
          <cell r="C2367" t="str">
            <v>M</v>
          </cell>
          <cell r="D2367">
            <v>6.59</v>
          </cell>
        </row>
        <row r="2368">
          <cell r="A2368" t="str">
            <v>002765</v>
          </cell>
          <cell r="B2368" t="str">
            <v>TABEIRA 2.5X12CM - MAT</v>
          </cell>
          <cell r="C2368" t="str">
            <v>M</v>
          </cell>
          <cell r="D2368">
            <v>7.9</v>
          </cell>
        </row>
        <row r="2369">
          <cell r="A2369" t="str">
            <v>002842</v>
          </cell>
          <cell r="B2369" t="str">
            <v>TABEIRA 2.5X15CM - MAT</v>
          </cell>
          <cell r="C2369" t="str">
            <v>M</v>
          </cell>
          <cell r="D2369">
            <v>9.8699999999999992</v>
          </cell>
        </row>
        <row r="2370">
          <cell r="A2370" t="str">
            <v>003496</v>
          </cell>
          <cell r="B2370" t="str">
            <v>TABEIRA 2.5X22CM</v>
          </cell>
          <cell r="C2370" t="str">
            <v>M</v>
          </cell>
          <cell r="D2370">
            <v>33.840000000000003</v>
          </cell>
        </row>
        <row r="2371">
          <cell r="A2371" t="str">
            <v>004051</v>
          </cell>
          <cell r="B2371" t="str">
            <v>TABEIRA DE MADEIRA 2.0X15CM</v>
          </cell>
          <cell r="C2371" t="str">
            <v>M</v>
          </cell>
          <cell r="D2371">
            <v>38.47</v>
          </cell>
        </row>
        <row r="2372">
          <cell r="A2372" t="str">
            <v>003977</v>
          </cell>
          <cell r="B2372" t="str">
            <v>TABEIRA DE MADEIRA 2X12.5CM-EUCALIPTO AUTOCLAVADO - MAT</v>
          </cell>
          <cell r="C2372" t="str">
            <v>M</v>
          </cell>
          <cell r="D2372">
            <v>14</v>
          </cell>
        </row>
        <row r="2373">
          <cell r="A2373" t="str">
            <v>003898</v>
          </cell>
          <cell r="B2373" t="str">
            <v>TABEIRA GALVANIZADA No 26 H=15CM D=28.50CM (TERREA CEF)</v>
          </cell>
          <cell r="C2373" t="str">
            <v>M</v>
          </cell>
          <cell r="D2373">
            <v>61.94</v>
          </cell>
        </row>
        <row r="2374">
          <cell r="A2374" t="str">
            <v>003897</v>
          </cell>
          <cell r="B2374" t="str">
            <v>TABEIRA GALVANIZADA No 26 H=21.60CM D=35.10CM (TERREA CEF)</v>
          </cell>
          <cell r="C2374" t="str">
            <v>M</v>
          </cell>
          <cell r="D2374">
            <v>266.77999999999997</v>
          </cell>
        </row>
        <row r="2375">
          <cell r="A2375" t="str">
            <v>003274</v>
          </cell>
          <cell r="B2375" t="str">
            <v>TABUA 1.5X15CM - MAT</v>
          </cell>
          <cell r="C2375" t="str">
            <v>M</v>
          </cell>
          <cell r="D2375">
            <v>12.98</v>
          </cell>
        </row>
        <row r="2376">
          <cell r="A2376" t="str">
            <v>003273</v>
          </cell>
          <cell r="B2376" t="str">
            <v>TABUA 2.5X15CM - MAT</v>
          </cell>
          <cell r="C2376" t="str">
            <v>M</v>
          </cell>
          <cell r="D2376">
            <v>21.43</v>
          </cell>
        </row>
        <row r="2377">
          <cell r="A2377" t="str">
            <v>002583</v>
          </cell>
          <cell r="B2377" t="str">
            <v>TABUA 3X12CM - MAT</v>
          </cell>
          <cell r="C2377" t="str">
            <v>M</v>
          </cell>
          <cell r="D2377">
            <v>9.48</v>
          </cell>
        </row>
        <row r="2378">
          <cell r="A2378" t="str">
            <v>002584</v>
          </cell>
          <cell r="B2378" t="str">
            <v>TABUA 3X16CM - MAT</v>
          </cell>
          <cell r="C2378" t="str">
            <v>M</v>
          </cell>
          <cell r="D2378">
            <v>12.64</v>
          </cell>
        </row>
        <row r="2379">
          <cell r="A2379" t="str">
            <v>134509</v>
          </cell>
          <cell r="B2379" t="str">
            <v>TAMPA DE CONCRETO 0.20X0.20X0.03 COM ALCA</v>
          </cell>
          <cell r="C2379" t="str">
            <v>UN</v>
          </cell>
          <cell r="D2379">
            <v>16.23</v>
          </cell>
        </row>
        <row r="2380">
          <cell r="A2380" t="str">
            <v>134586</v>
          </cell>
          <cell r="B2380" t="str">
            <v>TAMPA DE CONCRETO 32MM COM ALCA E=3CM</v>
          </cell>
          <cell r="C2380" t="str">
            <v>UN</v>
          </cell>
          <cell r="D2380">
            <v>14.4</v>
          </cell>
        </row>
        <row r="2381">
          <cell r="A2381" t="str">
            <v>002894</v>
          </cell>
          <cell r="B2381" t="str">
            <v>TAMPA DE CONCRETO PRE-MOLDADA DE 0.60X0.60X0.05M</v>
          </cell>
          <cell r="C2381" t="str">
            <v>UN</v>
          </cell>
          <cell r="D2381">
            <v>84.84</v>
          </cell>
        </row>
        <row r="2382">
          <cell r="A2382" t="str">
            <v>300825</v>
          </cell>
          <cell r="B2382" t="str">
            <v>TAMPA DE CONCRETO PRE-MOLDADA PERF.PARA CANALETA L=20CM (FDE TC-09)</v>
          </cell>
          <cell r="C2382" t="str">
            <v>M</v>
          </cell>
          <cell r="D2382">
            <v>102.87</v>
          </cell>
        </row>
        <row r="2383">
          <cell r="A2383" t="str">
            <v>300826</v>
          </cell>
          <cell r="B2383" t="str">
            <v>TAMPA DE CONCRETO PRE-MOLDADA PERF.PARA CANALETA L=25CM (FDE TC-10)</v>
          </cell>
          <cell r="C2383" t="str">
            <v>M</v>
          </cell>
          <cell r="D2383">
            <v>116.31</v>
          </cell>
        </row>
        <row r="2384">
          <cell r="A2384" t="str">
            <v>300827</v>
          </cell>
          <cell r="B2384" t="str">
            <v>TAMPA DE CONCRETO PRE-MOLDADA PERF.PARA CANALETA L=35CM (FDE TC-11)</v>
          </cell>
          <cell r="C2384" t="str">
            <v>M</v>
          </cell>
          <cell r="D2384">
            <v>204.14</v>
          </cell>
        </row>
        <row r="2385">
          <cell r="A2385" t="str">
            <v>134782</v>
          </cell>
          <cell r="B2385" t="str">
            <v>TAMPA DE FoFo PARA CAIXA R1 COM REQUADRO PADRAO TELEBRAS</v>
          </cell>
          <cell r="C2385" t="str">
            <v>UN</v>
          </cell>
          <cell r="D2385">
            <v>417.55</v>
          </cell>
        </row>
        <row r="2386">
          <cell r="A2386" t="str">
            <v>134620</v>
          </cell>
          <cell r="B2386" t="str">
            <v>TAMPA DE FoFo PARA CAIXA-R2/S1 COM REQUADRO PADRAO TELEBRAS</v>
          </cell>
          <cell r="C2386" t="str">
            <v>UN</v>
          </cell>
          <cell r="D2386">
            <v>803.04</v>
          </cell>
        </row>
        <row r="2387">
          <cell r="A2387" t="str">
            <v>003892</v>
          </cell>
          <cell r="B2387" t="str">
            <v>TAMPA EM CONCRETO ARMADO 60X60X5CM P/CAIXA INSPECAO (SINAPI 6087)</v>
          </cell>
          <cell r="C2387" t="str">
            <v>UN</v>
          </cell>
          <cell r="D2387">
            <v>40.200000000000003</v>
          </cell>
        </row>
        <row r="2388">
          <cell r="A2388" t="str">
            <v>155559</v>
          </cell>
          <cell r="B2388" t="str">
            <v>TAMPAO COBRE 1"</v>
          </cell>
          <cell r="C2388" t="str">
            <v>UN</v>
          </cell>
          <cell r="D2388">
            <v>23.88</v>
          </cell>
        </row>
        <row r="2389">
          <cell r="A2389" t="str">
            <v>155546</v>
          </cell>
          <cell r="B2389" t="str">
            <v>TAMPAO COBRE DN 15MM JS - GAS</v>
          </cell>
          <cell r="C2389" t="str">
            <v>UN</v>
          </cell>
          <cell r="D2389">
            <v>8.65</v>
          </cell>
        </row>
        <row r="2390">
          <cell r="A2390" t="str">
            <v>155768</v>
          </cell>
          <cell r="B2390" t="str">
            <v>TAMPAO DE COBRE 22MM</v>
          </cell>
          <cell r="C2390" t="str">
            <v>UN</v>
          </cell>
          <cell r="D2390">
            <v>9.18</v>
          </cell>
        </row>
        <row r="2391">
          <cell r="A2391" t="str">
            <v>300141</v>
          </cell>
          <cell r="B2391" t="str">
            <v>TAMPAO FoFo 200MM (TERMINAL DE LIMPEZA) - ESG</v>
          </cell>
          <cell r="C2391" t="str">
            <v>UN</v>
          </cell>
          <cell r="D2391">
            <v>298.14</v>
          </cell>
        </row>
        <row r="2392">
          <cell r="A2392" t="str">
            <v>003676</v>
          </cell>
          <cell r="B2392" t="str">
            <v>TAMPAO FoFo 600X400MM COM INSCRICAO HIDRANTE/INCENDIO</v>
          </cell>
          <cell r="C2392" t="str">
            <v>UN</v>
          </cell>
          <cell r="D2392">
            <v>497.54</v>
          </cell>
        </row>
        <row r="2393">
          <cell r="A2393" t="str">
            <v>300039</v>
          </cell>
          <cell r="B2393" t="str">
            <v>TAMPAO FoFo PARA POCO DE VISITA T175</v>
          </cell>
          <cell r="C2393" t="str">
            <v>UN</v>
          </cell>
          <cell r="D2393">
            <v>669.54</v>
          </cell>
        </row>
        <row r="2394">
          <cell r="A2394" t="str">
            <v>155726</v>
          </cell>
          <cell r="B2394" t="str">
            <v>TAMPAO FoFo T9</v>
          </cell>
          <cell r="C2394" t="str">
            <v>UN</v>
          </cell>
          <cell r="D2394">
            <v>190.05</v>
          </cell>
        </row>
        <row r="2395">
          <cell r="A2395" t="str">
            <v>002395</v>
          </cell>
          <cell r="B2395" t="str">
            <v>TAMPAO METALICO CH.14 COMPLETO COM PINTURA</v>
          </cell>
          <cell r="C2395" t="str">
            <v>UN</v>
          </cell>
          <cell r="D2395">
            <v>495.75</v>
          </cell>
        </row>
        <row r="2396">
          <cell r="A2396" t="str">
            <v>155599</v>
          </cell>
          <cell r="B2396" t="str">
            <v>TAMPAO STORZ 2 1/2"</v>
          </cell>
          <cell r="C2396" t="str">
            <v>UN</v>
          </cell>
          <cell r="D2396">
            <v>144.13999999999999</v>
          </cell>
        </row>
        <row r="2397">
          <cell r="A2397" t="str">
            <v>155858</v>
          </cell>
          <cell r="B2397" t="str">
            <v>TAMPAO STORZ LATAO 1 1/2"</v>
          </cell>
          <cell r="C2397" t="str">
            <v>UN</v>
          </cell>
          <cell r="D2397">
            <v>107.69</v>
          </cell>
        </row>
        <row r="2398">
          <cell r="A2398" t="str">
            <v>003803</v>
          </cell>
          <cell r="B2398" t="str">
            <v>TAMPO DE ACO INOX 120X53CM COM 1 CUBA E FRONTAO COM ENCHIMENTO DE CONCRETO COM ACESSORIOS E DOIS PERFIS T DE 1X1X1/8"</v>
          </cell>
          <cell r="C2398" t="str">
            <v>UN</v>
          </cell>
          <cell r="D2398">
            <v>658.73</v>
          </cell>
        </row>
        <row r="2399">
          <cell r="A2399" t="str">
            <v>155926</v>
          </cell>
          <cell r="B2399" t="str">
            <v>TAMPO DE ACO INOX 140X60CM COM 1 CUBA E FRONTAO COM ENCHIMENTO DE CONCRETO COM ACESSORIOS E DOIS PERFIS T DE 1X1X1/8"</v>
          </cell>
          <cell r="C2399" t="str">
            <v>UN</v>
          </cell>
          <cell r="D2399">
            <v>704.15</v>
          </cell>
        </row>
        <row r="2400">
          <cell r="A2400" t="str">
            <v>003887</v>
          </cell>
          <cell r="B2400" t="str">
            <v>TAMPO DE ARDOSIA 118X55CM ESP=3CM COM PINGADEIRA PARA ABRIGO DE GAS</v>
          </cell>
          <cell r="C2400" t="str">
            <v>UN</v>
          </cell>
          <cell r="D2400">
            <v>309.57</v>
          </cell>
        </row>
        <row r="2401">
          <cell r="A2401" t="str">
            <v>155898</v>
          </cell>
          <cell r="B2401" t="str">
            <v>TAMPO DE ARDOSIA 45X99CM ESP=3CM COM PINGADEIRA PARA ABRIGO DE GAS</v>
          </cell>
          <cell r="C2401" t="str">
            <v>UN</v>
          </cell>
          <cell r="D2401">
            <v>276.81</v>
          </cell>
        </row>
        <row r="2402">
          <cell r="A2402" t="str">
            <v>003958</v>
          </cell>
          <cell r="B2402" t="str">
            <v>TAMPO DE ARDOSIA 65X50CM ESP=3CM COM PINGADEIRA PARA ABRIGO DE GAS</v>
          </cell>
          <cell r="C2402" t="str">
            <v>UN</v>
          </cell>
          <cell r="D2402">
            <v>213.92</v>
          </cell>
        </row>
        <row r="2403">
          <cell r="A2403" t="str">
            <v>004007</v>
          </cell>
          <cell r="B2403" t="str">
            <v>TAMPO DE ARDOSIA ESP=3CM COM PINGADEIRA PARA ABRIGO DE GAS</v>
          </cell>
          <cell r="C2403" t="str">
            <v>M2</v>
          </cell>
          <cell r="D2403">
            <v>313.67</v>
          </cell>
        </row>
        <row r="2404">
          <cell r="A2404" t="str">
            <v>003560</v>
          </cell>
          <cell r="B2404" t="str">
            <v>TAMPO DE ARDOSIA L=40CM ESP=3CM SEM ACESSORIOS</v>
          </cell>
          <cell r="C2404" t="str">
            <v>M</v>
          </cell>
          <cell r="D2404">
            <v>214</v>
          </cell>
        </row>
        <row r="2405">
          <cell r="A2405" t="str">
            <v>003561</v>
          </cell>
          <cell r="B2405" t="str">
            <v>TAMPO DE ARDOSIA POLIDA 151X40CM COM 1 CUBA OVAL DE LOUCA TORNEIRA DE BANCADA COM ACESSORIOS</v>
          </cell>
          <cell r="C2405" t="str">
            <v>UN</v>
          </cell>
          <cell r="D2405">
            <v>825.58</v>
          </cell>
        </row>
        <row r="2406">
          <cell r="A2406" t="str">
            <v>003885</v>
          </cell>
          <cell r="B2406" t="str">
            <v>TAMPO DE ARDOSIA POLIDA 40X90CM COM 1 CUBA OVAL DE LOUCA COM ACESSORIOS</v>
          </cell>
          <cell r="C2406" t="str">
            <v>UN</v>
          </cell>
          <cell r="D2406">
            <v>484.01</v>
          </cell>
        </row>
        <row r="2407">
          <cell r="A2407" t="str">
            <v>003711</v>
          </cell>
          <cell r="B2407" t="str">
            <v>TAMPO DE ARDOSIA POLIDA 50X70CM COM 1 CUBA OVAL DE LOUCA COM ACESSORIOS</v>
          </cell>
          <cell r="C2407" t="str">
            <v>UN</v>
          </cell>
          <cell r="D2407">
            <v>493.37</v>
          </cell>
        </row>
        <row r="2408">
          <cell r="A2408" t="str">
            <v>003467</v>
          </cell>
          <cell r="B2408" t="str">
            <v>TAMPO DE ARDOSIA POLIDA 50X80CM COM 1 CUBA OVAL DE LOUCA COM ACESSORIOS</v>
          </cell>
          <cell r="C2408" t="str">
            <v>UN</v>
          </cell>
          <cell r="D2408">
            <v>493.37</v>
          </cell>
        </row>
        <row r="2409">
          <cell r="A2409" t="str">
            <v>003414</v>
          </cell>
          <cell r="B2409" t="str">
            <v>TAMPO DE ARDOSIA POLIDA 70X50CM COM 1 CUBA OVAL DE LOUCA COM ACESSORIOS</v>
          </cell>
          <cell r="C2409" t="str">
            <v>UN</v>
          </cell>
          <cell r="D2409">
            <v>479.33</v>
          </cell>
        </row>
        <row r="2410">
          <cell r="A2410" t="str">
            <v>003397</v>
          </cell>
          <cell r="B2410" t="str">
            <v>TAMPO DE ARDOSIA POLIDA 77X40CM COM 1 CUBA OVAL DE LOUCA COM ACESSORIOS</v>
          </cell>
          <cell r="C2410" t="str">
            <v>UN</v>
          </cell>
          <cell r="D2410">
            <v>468.8</v>
          </cell>
        </row>
        <row r="2411">
          <cell r="A2411" t="str">
            <v>004003</v>
          </cell>
          <cell r="B2411" t="str">
            <v>TAMPO DE ARDOSIA POLIDA E=2CM</v>
          </cell>
          <cell r="C2411" t="str">
            <v>M2</v>
          </cell>
          <cell r="D2411">
            <v>251.01</v>
          </cell>
        </row>
        <row r="2412">
          <cell r="A2412" t="str">
            <v>151320</v>
          </cell>
          <cell r="B2412" t="str">
            <v>TAMPO DE GRANILITE 120X60CM COM 1 CUBA No.1 RASA COM ACESSORIOS</v>
          </cell>
          <cell r="C2412" t="str">
            <v>UN</v>
          </cell>
          <cell r="D2412">
            <v>737.45</v>
          </cell>
        </row>
        <row r="2413">
          <cell r="A2413" t="str">
            <v>003463</v>
          </cell>
          <cell r="B2413" t="str">
            <v>TAMPO DE GRANILITE 120X60CM COM 1 CUBA No.1 RASA TORNEIRA DE BANCADA COM ACESSORIOS E DOIS PERFIS T DE 1X1 1/8"</v>
          </cell>
          <cell r="C2413" t="str">
            <v>UN</v>
          </cell>
          <cell r="D2413">
            <v>996.62</v>
          </cell>
        </row>
        <row r="2414">
          <cell r="A2414" t="str">
            <v>003382</v>
          </cell>
          <cell r="B2414" t="str">
            <v>TAMPO DE GRANILITE 140X60CM COM FIXACAO NA PAREDE 1 CUBA No.1 RASA COM ACESSORIOS</v>
          </cell>
          <cell r="C2414" t="str">
            <v>UN</v>
          </cell>
          <cell r="D2414">
            <v>927.32</v>
          </cell>
        </row>
        <row r="2415">
          <cell r="A2415" t="str">
            <v>155574</v>
          </cell>
          <cell r="B2415" t="str">
            <v>TAMPO DE GRANILITE 180X60CM COM 1 CUBA No.1 RASA COM ACESSORIOS</v>
          </cell>
          <cell r="C2415" t="str">
            <v>UN</v>
          </cell>
          <cell r="D2415">
            <v>941.37</v>
          </cell>
        </row>
        <row r="2416">
          <cell r="A2416" t="str">
            <v>002715</v>
          </cell>
          <cell r="B2416" t="str">
            <v>TAMPO DE GRANILITE 220X60CM COM 2 CUBAS ACO INOX No.1 COM ACESSORIOS</v>
          </cell>
          <cell r="C2416" t="str">
            <v>UN</v>
          </cell>
          <cell r="D2416">
            <v>1295.6199999999999</v>
          </cell>
        </row>
        <row r="2417">
          <cell r="A2417" t="str">
            <v>002516</v>
          </cell>
          <cell r="B2417" t="str">
            <v>TAMPO DE GRANILITE L=45CM ESP=3CM SEM ACESSORIOS</v>
          </cell>
          <cell r="C2417" t="str">
            <v>M</v>
          </cell>
          <cell r="D2417">
            <v>232.48</v>
          </cell>
        </row>
        <row r="2418">
          <cell r="A2418" t="str">
            <v>002474</v>
          </cell>
          <cell r="B2418" t="str">
            <v>TAMPO DE GRANILITE L=65CM ESP=3CM SEM ACESSORIOS</v>
          </cell>
          <cell r="C2418" t="str">
            <v>M</v>
          </cell>
          <cell r="D2418">
            <v>276.87</v>
          </cell>
        </row>
        <row r="2419">
          <cell r="A2419" t="str">
            <v>155915</v>
          </cell>
          <cell r="B2419" t="str">
            <v>TAMPO DE GRANITO NATURAL 120X60CM COM 1 CUBA No.1 RASA COM ACESSORIOS</v>
          </cell>
          <cell r="C2419" t="str">
            <v>UN</v>
          </cell>
          <cell r="D2419">
            <v>822.23</v>
          </cell>
        </row>
        <row r="2420">
          <cell r="A2420" t="str">
            <v>155924</v>
          </cell>
          <cell r="B2420" t="str">
            <v>TAMPO DE GRANITO NATURAL 200X60CM COM 1 CUBA No.1 RASA COM ACESSORIOS</v>
          </cell>
          <cell r="C2420" t="str">
            <v>UN</v>
          </cell>
          <cell r="D2420">
            <v>1045.71</v>
          </cell>
        </row>
        <row r="2421">
          <cell r="A2421" t="str">
            <v>002601</v>
          </cell>
          <cell r="B2421" t="str">
            <v>TAMPO DE MESA 214X59CM FCK 18MPa</v>
          </cell>
          <cell r="C2421" t="str">
            <v>UN</v>
          </cell>
          <cell r="D2421">
            <v>408.04</v>
          </cell>
        </row>
        <row r="2422">
          <cell r="A2422" t="str">
            <v>002493</v>
          </cell>
          <cell r="B2422" t="str">
            <v>TAMPO DE MESA PARA COZINHA 204X100CM E-6CM</v>
          </cell>
          <cell r="C2422" t="str">
            <v>UN</v>
          </cell>
          <cell r="D2422">
            <v>477.71</v>
          </cell>
        </row>
        <row r="2423">
          <cell r="A2423" t="str">
            <v>155938</v>
          </cell>
          <cell r="B2423" t="str">
            <v>TAMPO PARA BANCADA UMIDA EM ACO INOX</v>
          </cell>
          <cell r="C2423" t="str">
            <v>M2</v>
          </cell>
          <cell r="D2423">
            <v>1391.91</v>
          </cell>
        </row>
        <row r="2424">
          <cell r="A2424" t="str">
            <v>002900</v>
          </cell>
          <cell r="B2424" t="str">
            <v>TANQUE DE CONCRETO 60X60CM PRE-MOLDADO C/TORNEIRA DUPLA - C/ACESSORIOS</v>
          </cell>
          <cell r="C2424" t="str">
            <v>UN</v>
          </cell>
          <cell r="D2424">
            <v>349</v>
          </cell>
        </row>
        <row r="2425">
          <cell r="A2425" t="str">
            <v>003465</v>
          </cell>
          <cell r="B2425" t="str">
            <v>TANQUE DE LOUCA COM COLUNA COM TORNEIRA DE BANCADA COM ACESSORIOS</v>
          </cell>
          <cell r="C2425" t="str">
            <v>CJ</v>
          </cell>
          <cell r="D2425">
            <v>1017.42</v>
          </cell>
        </row>
        <row r="2426">
          <cell r="A2426" t="str">
            <v>003387</v>
          </cell>
          <cell r="B2426" t="str">
            <v>TANQUE DE LOUCA COM COLUNA COM TORNEIRA DUPLA COM ACESSORIOS</v>
          </cell>
          <cell r="C2426" t="str">
            <v>CJ</v>
          </cell>
          <cell r="D2426">
            <v>788.07</v>
          </cell>
        </row>
        <row r="2427">
          <cell r="A2427" t="str">
            <v>155857</v>
          </cell>
          <cell r="B2427" t="str">
            <v>TANQUE DE LOUCA COMPLETO COM COLUNA 22 LITROS</v>
          </cell>
          <cell r="C2427" t="str">
            <v>CJ</v>
          </cell>
          <cell r="D2427">
            <v>771.84</v>
          </cell>
        </row>
        <row r="2428">
          <cell r="A2428" t="str">
            <v>155554</v>
          </cell>
          <cell r="B2428" t="str">
            <v>TANQUE DE LOUCA SEM COLUNA COM TORNEIRA DUPLA COM ACESSORIOS</v>
          </cell>
          <cell r="C2428" t="str">
            <v>CJ</v>
          </cell>
          <cell r="D2428">
            <v>606.83000000000004</v>
          </cell>
        </row>
        <row r="2429">
          <cell r="A2429" t="str">
            <v>003904</v>
          </cell>
          <cell r="B2429" t="str">
            <v>TARUGO DE POLIETILENO D=10MM DELIMITADOR DA JUNTA DE DILATACAO</v>
          </cell>
          <cell r="C2429" t="str">
            <v>M</v>
          </cell>
          <cell r="D2429">
            <v>6.29</v>
          </cell>
        </row>
        <row r="2430">
          <cell r="A2430" t="str">
            <v>003532</v>
          </cell>
          <cell r="B2430" t="str">
            <v>TE BRONZE BBB 54MM</v>
          </cell>
          <cell r="C2430" t="str">
            <v>UN</v>
          </cell>
          <cell r="D2430">
            <v>107.85</v>
          </cell>
        </row>
        <row r="2431">
          <cell r="A2431" t="str">
            <v>155737</v>
          </cell>
          <cell r="B2431" t="str">
            <v>TE BRONZE BBB 66MM</v>
          </cell>
          <cell r="C2431" t="str">
            <v>UN</v>
          </cell>
          <cell r="D2431">
            <v>185.09</v>
          </cell>
        </row>
        <row r="2432">
          <cell r="A2432" t="str">
            <v>155770</v>
          </cell>
          <cell r="B2432" t="str">
            <v>TE BRONZE COM ROSCA FEMEA CENTRAL 54X1"X54MM JS - GAS</v>
          </cell>
          <cell r="C2432" t="str">
            <v>UN</v>
          </cell>
          <cell r="D2432">
            <v>185.5</v>
          </cell>
        </row>
        <row r="2433">
          <cell r="A2433" t="str">
            <v>155547</v>
          </cell>
          <cell r="B2433" t="str">
            <v>TE BRONZE COM ROSCA FEMEA CENTRAL DN 15X1/2"X15MM JS</v>
          </cell>
          <cell r="C2433" t="str">
            <v>UN</v>
          </cell>
          <cell r="D2433">
            <v>37.64</v>
          </cell>
        </row>
        <row r="2434">
          <cell r="A2434" t="str">
            <v>155655</v>
          </cell>
          <cell r="B2434" t="str">
            <v>TE BRONZE COM ROSCA FEMEA CENTRAL DN 22X3/4"X22MM JS</v>
          </cell>
          <cell r="C2434" t="str">
            <v>UN</v>
          </cell>
          <cell r="D2434">
            <v>58.37</v>
          </cell>
        </row>
        <row r="2435">
          <cell r="A2435" t="str">
            <v>155677</v>
          </cell>
          <cell r="B2435" t="str">
            <v>TE BRONZE COM ROSCA FEMEA DUPLA CURVA 3/4X22X3/4"</v>
          </cell>
          <cell r="C2435" t="str">
            <v>UN</v>
          </cell>
          <cell r="D2435">
            <v>106.75</v>
          </cell>
        </row>
        <row r="2436">
          <cell r="A2436" t="str">
            <v>155543</v>
          </cell>
          <cell r="B2436" t="str">
            <v>TE BRONZE DN 42MM JS - GAS</v>
          </cell>
          <cell r="C2436" t="str">
            <v>UN</v>
          </cell>
          <cell r="D2436">
            <v>80.84</v>
          </cell>
        </row>
        <row r="2437">
          <cell r="A2437" t="str">
            <v>155570</v>
          </cell>
          <cell r="B2437" t="str">
            <v>TE COBRE 22MM</v>
          </cell>
          <cell r="C2437" t="str">
            <v>UN</v>
          </cell>
          <cell r="D2437">
            <v>31.32</v>
          </cell>
        </row>
        <row r="2438">
          <cell r="A2438" t="str">
            <v>155488</v>
          </cell>
          <cell r="B2438" t="str">
            <v>TE COBRE 28MM</v>
          </cell>
          <cell r="C2438" t="str">
            <v>UN</v>
          </cell>
          <cell r="D2438">
            <v>45.92</v>
          </cell>
        </row>
        <row r="2439">
          <cell r="A2439" t="str">
            <v>155440</v>
          </cell>
          <cell r="B2439" t="str">
            <v>TE COBRE 35MM JS - GAS</v>
          </cell>
          <cell r="C2439" t="str">
            <v>UN</v>
          </cell>
          <cell r="D2439">
            <v>63.51</v>
          </cell>
        </row>
        <row r="2440">
          <cell r="A2440" t="str">
            <v>155962</v>
          </cell>
          <cell r="B2440" t="str">
            <v>TE COBRE BBB 42MM</v>
          </cell>
          <cell r="C2440" t="str">
            <v>UN</v>
          </cell>
          <cell r="D2440">
            <v>56.08</v>
          </cell>
        </row>
        <row r="2441">
          <cell r="A2441" t="str">
            <v>155441</v>
          </cell>
          <cell r="B2441" t="str">
            <v>TE COBRE COM REDUCAO CENTRAL 35X28X35MM JS - GAS</v>
          </cell>
          <cell r="C2441" t="str">
            <v>UN</v>
          </cell>
          <cell r="D2441">
            <v>67.75</v>
          </cell>
        </row>
        <row r="2442">
          <cell r="A2442" t="str">
            <v>155780</v>
          </cell>
          <cell r="B2442" t="str">
            <v>TE COBRE REDUCAO 35X22MM</v>
          </cell>
          <cell r="C2442" t="str">
            <v>UN</v>
          </cell>
          <cell r="D2442">
            <v>57.19</v>
          </cell>
        </row>
        <row r="2443">
          <cell r="A2443" t="str">
            <v>155650</v>
          </cell>
          <cell r="B2443" t="str">
            <v>TE COBRE REDUCAO 42X22MM</v>
          </cell>
          <cell r="C2443" t="str">
            <v>UN</v>
          </cell>
          <cell r="D2443">
            <v>109.85</v>
          </cell>
        </row>
        <row r="2444">
          <cell r="A2444" t="str">
            <v>155864</v>
          </cell>
          <cell r="B2444" t="str">
            <v>TE COBRE REDUCAO CENTRAL 3/4"X1/2"X3/4"</v>
          </cell>
          <cell r="C2444" t="str">
            <v>UN</v>
          </cell>
          <cell r="D2444">
            <v>54.11</v>
          </cell>
        </row>
        <row r="2445">
          <cell r="A2445" t="str">
            <v>155850</v>
          </cell>
          <cell r="B2445" t="str">
            <v>TE COBRE REDUCAO CENTRAL 54X22X54MM</v>
          </cell>
          <cell r="C2445" t="str">
            <v>UN</v>
          </cell>
          <cell r="D2445">
            <v>110.69</v>
          </cell>
        </row>
        <row r="2446">
          <cell r="A2446" t="str">
            <v>155952</v>
          </cell>
          <cell r="B2446" t="str">
            <v>TE COBRE REDUCAO CENTRAL 54X28X54MM</v>
          </cell>
          <cell r="C2446" t="str">
            <v>UN</v>
          </cell>
          <cell r="D2446">
            <v>181.02</v>
          </cell>
        </row>
        <row r="2447">
          <cell r="A2447" t="str">
            <v>155514</v>
          </cell>
          <cell r="B2447" t="str">
            <v>TE DE REDUCAO DE COBRE 22X15X22MM</v>
          </cell>
          <cell r="C2447" t="str">
            <v>UN</v>
          </cell>
          <cell r="D2447">
            <v>27.78</v>
          </cell>
        </row>
        <row r="2448">
          <cell r="A2448" t="str">
            <v>155461</v>
          </cell>
          <cell r="B2448" t="str">
            <v>TE DE REDUCAO DE COBRE 28X22X28MM</v>
          </cell>
          <cell r="C2448" t="str">
            <v>UN</v>
          </cell>
          <cell r="D2448">
            <v>50.5</v>
          </cell>
        </row>
        <row r="2449">
          <cell r="A2449" t="str">
            <v>155381</v>
          </cell>
          <cell r="B2449" t="str">
            <v>TE FoFo 75MM PREDIAL - ESG</v>
          </cell>
          <cell r="C2449" t="str">
            <v>UN</v>
          </cell>
          <cell r="D2449">
            <v>296.97000000000003</v>
          </cell>
        </row>
        <row r="2450">
          <cell r="A2450" t="str">
            <v>155379</v>
          </cell>
          <cell r="B2450" t="str">
            <v>TE FoFo 75X50MM PREDIAL - ESG</v>
          </cell>
          <cell r="C2450" t="str">
            <v>UN</v>
          </cell>
          <cell r="D2450">
            <v>265.68</v>
          </cell>
        </row>
        <row r="2451">
          <cell r="A2451" t="str">
            <v>155454</v>
          </cell>
          <cell r="B2451" t="str">
            <v>TE FoGo BSP 1 1/4X3/4" - AF</v>
          </cell>
          <cell r="C2451" t="str">
            <v>UN</v>
          </cell>
          <cell r="D2451">
            <v>89.83</v>
          </cell>
        </row>
        <row r="2452">
          <cell r="A2452" t="str">
            <v>154840</v>
          </cell>
          <cell r="B2452" t="str">
            <v>TE FoGo BSP 2 1/2" - AF</v>
          </cell>
          <cell r="C2452" t="str">
            <v>UN</v>
          </cell>
          <cell r="D2452">
            <v>204.71</v>
          </cell>
        </row>
        <row r="2453">
          <cell r="A2453" t="str">
            <v>154830</v>
          </cell>
          <cell r="B2453" t="str">
            <v>TE FoGo BSP 2" - AF</v>
          </cell>
          <cell r="C2453" t="str">
            <v>UN</v>
          </cell>
          <cell r="D2453">
            <v>116.1</v>
          </cell>
        </row>
        <row r="2454">
          <cell r="A2454" t="str">
            <v>155277</v>
          </cell>
          <cell r="B2454" t="str">
            <v>TE FoGo BSP 2"X1" - AF</v>
          </cell>
          <cell r="C2454" t="str">
            <v>UN</v>
          </cell>
          <cell r="D2454">
            <v>122.03</v>
          </cell>
        </row>
        <row r="2455">
          <cell r="A2455" t="str">
            <v>150970</v>
          </cell>
          <cell r="B2455" t="str">
            <v>TE FoGo BSP 3/4" - AF</v>
          </cell>
          <cell r="C2455" t="str">
            <v>UN</v>
          </cell>
          <cell r="D2455">
            <v>42.52</v>
          </cell>
        </row>
        <row r="2456">
          <cell r="A2456" t="str">
            <v>155946</v>
          </cell>
          <cell r="B2456" t="str">
            <v>TE PARA CANALETA PVC PARA SPLIT 6.5X5.5CM</v>
          </cell>
          <cell r="C2456" t="str">
            <v>UN</v>
          </cell>
          <cell r="D2456">
            <v>13.93</v>
          </cell>
        </row>
        <row r="2457">
          <cell r="A2457" t="str">
            <v>155878</v>
          </cell>
          <cell r="B2457" t="str">
            <v>TE PVC 100MM 3B PBA - AF</v>
          </cell>
          <cell r="C2457" t="str">
            <v>UN</v>
          </cell>
          <cell r="D2457">
            <v>180.1</v>
          </cell>
        </row>
        <row r="2458">
          <cell r="A2458" t="str">
            <v>153390</v>
          </cell>
          <cell r="B2458" t="str">
            <v>TE PVC 20MM - AF</v>
          </cell>
          <cell r="C2458" t="str">
            <v>UN</v>
          </cell>
          <cell r="D2458">
            <v>14.29</v>
          </cell>
        </row>
        <row r="2459">
          <cell r="A2459" t="str">
            <v>150990</v>
          </cell>
          <cell r="B2459" t="str">
            <v>TE PVC 25MM SOLDAVEL - AF</v>
          </cell>
          <cell r="C2459" t="str">
            <v>UN</v>
          </cell>
          <cell r="D2459">
            <v>14.39</v>
          </cell>
        </row>
        <row r="2460">
          <cell r="A2460" t="str">
            <v>155969</v>
          </cell>
          <cell r="B2460" t="str">
            <v>TE PVC 3/4" ROSCAVEL - AF</v>
          </cell>
          <cell r="C2460" t="str">
            <v>UN</v>
          </cell>
          <cell r="D2460">
            <v>26.62</v>
          </cell>
        </row>
        <row r="2461">
          <cell r="A2461" t="str">
            <v>151750</v>
          </cell>
          <cell r="B2461" t="str">
            <v>TE PVC 32MM SOLDAVEL - AF</v>
          </cell>
          <cell r="C2461" t="str">
            <v>UN</v>
          </cell>
          <cell r="D2461">
            <v>19.16</v>
          </cell>
        </row>
        <row r="2462">
          <cell r="A2462" t="str">
            <v>155265</v>
          </cell>
          <cell r="B2462" t="str">
            <v>TE PVC 40MM - AF</v>
          </cell>
          <cell r="C2462" t="str">
            <v>UN</v>
          </cell>
          <cell r="D2462">
            <v>38.93</v>
          </cell>
        </row>
        <row r="2463">
          <cell r="A2463" t="str">
            <v>152770</v>
          </cell>
          <cell r="B2463" t="str">
            <v>TE PVC 50MM - AF</v>
          </cell>
          <cell r="C2463" t="str">
            <v>UN</v>
          </cell>
          <cell r="D2463">
            <v>38.43</v>
          </cell>
        </row>
        <row r="2464">
          <cell r="A2464" t="str">
            <v>155877</v>
          </cell>
          <cell r="B2464" t="str">
            <v>TE PVC 50MM 3B PBA - AF</v>
          </cell>
          <cell r="C2464" t="str">
            <v>UN</v>
          </cell>
          <cell r="D2464">
            <v>46.03</v>
          </cell>
        </row>
        <row r="2465">
          <cell r="A2465" t="str">
            <v>153310</v>
          </cell>
          <cell r="B2465" t="str">
            <v>TE PVC 60MM - AF</v>
          </cell>
          <cell r="C2465" t="str">
            <v>UN</v>
          </cell>
          <cell r="D2465">
            <v>76.09</v>
          </cell>
        </row>
        <row r="2466">
          <cell r="A2466" t="str">
            <v>153360</v>
          </cell>
          <cell r="B2466" t="str">
            <v>TE PVC 75MM - AF</v>
          </cell>
          <cell r="C2466" t="str">
            <v>UN</v>
          </cell>
          <cell r="D2466">
            <v>116.79</v>
          </cell>
        </row>
        <row r="2467">
          <cell r="A2467" t="str">
            <v>155536</v>
          </cell>
          <cell r="B2467" t="str">
            <v>TE PVC 85MM - AF</v>
          </cell>
          <cell r="C2467" t="str">
            <v>UN</v>
          </cell>
          <cell r="D2467">
            <v>143.61000000000001</v>
          </cell>
        </row>
        <row r="2468">
          <cell r="A2468" t="str">
            <v>155481</v>
          </cell>
          <cell r="B2468" t="str">
            <v>TE PVC COM INSPECAO 100X75MM JE - ESG</v>
          </cell>
          <cell r="C2468" t="str">
            <v>UN</v>
          </cell>
          <cell r="D2468">
            <v>79.34</v>
          </cell>
        </row>
        <row r="2469">
          <cell r="A2469" t="str">
            <v>152320</v>
          </cell>
          <cell r="B2469" t="str">
            <v>TE PVC DE REDUCAO 25X20MM - AF</v>
          </cell>
          <cell r="C2469" t="str">
            <v>UN</v>
          </cell>
          <cell r="D2469">
            <v>21.08</v>
          </cell>
        </row>
        <row r="2470">
          <cell r="A2470" t="str">
            <v>150980</v>
          </cell>
          <cell r="B2470" t="str">
            <v>TE PVC DE REDUCAO 32X25MM - AF</v>
          </cell>
          <cell r="C2470" t="str">
            <v>UN</v>
          </cell>
          <cell r="D2470">
            <v>28.02</v>
          </cell>
        </row>
        <row r="2471">
          <cell r="A2471" t="str">
            <v>155965</v>
          </cell>
          <cell r="B2471" t="str">
            <v>TE PVC DE REDUCAO 40X32MM - AF</v>
          </cell>
          <cell r="C2471" t="str">
            <v>UN</v>
          </cell>
          <cell r="D2471">
            <v>36.78</v>
          </cell>
        </row>
        <row r="2472">
          <cell r="A2472" t="str">
            <v>155773</v>
          </cell>
          <cell r="B2472" t="str">
            <v>TE PVC DE REDUCAO 85X60MM SOLDAVEL - AF</v>
          </cell>
          <cell r="C2472" t="str">
            <v>UN</v>
          </cell>
          <cell r="D2472">
            <v>153.09</v>
          </cell>
        </row>
        <row r="2473">
          <cell r="A2473" t="str">
            <v>155679</v>
          </cell>
          <cell r="B2473" t="str">
            <v>TE PVC DE REDUCAO SERIE R 75X50MM - ESG</v>
          </cell>
          <cell r="C2473" t="str">
            <v>UN</v>
          </cell>
          <cell r="D2473">
            <v>52.6</v>
          </cell>
        </row>
        <row r="2474">
          <cell r="A2474" t="str">
            <v>153340</v>
          </cell>
          <cell r="B2474" t="str">
            <v>TE PVC DE REDUCAO SR 25MMX1/2" - AF</v>
          </cell>
          <cell r="C2474" t="str">
            <v>UN</v>
          </cell>
          <cell r="D2474">
            <v>22.39</v>
          </cell>
        </row>
        <row r="2475">
          <cell r="A2475" t="str">
            <v>152290</v>
          </cell>
          <cell r="B2475" t="str">
            <v>TE PVC DE REDUCAO SRM 25MMX1/2" - AF</v>
          </cell>
          <cell r="C2475" t="str">
            <v>UN</v>
          </cell>
          <cell r="D2475">
            <v>35.28</v>
          </cell>
        </row>
        <row r="2476">
          <cell r="A2476" t="str">
            <v>155665</v>
          </cell>
          <cell r="B2476" t="str">
            <v>TE PVC REDUCAO 100X50MM PBA 3B</v>
          </cell>
          <cell r="C2476" t="str">
            <v>UN</v>
          </cell>
          <cell r="D2476">
            <v>125.55</v>
          </cell>
        </row>
        <row r="2477">
          <cell r="A2477" t="str">
            <v>155880</v>
          </cell>
          <cell r="B2477" t="str">
            <v>TE PVC REDUCAO 100X75MM PBA 3B</v>
          </cell>
          <cell r="C2477" t="str">
            <v>UN</v>
          </cell>
          <cell r="D2477">
            <v>136.81</v>
          </cell>
        </row>
        <row r="2478">
          <cell r="A2478" t="str">
            <v>155879</v>
          </cell>
          <cell r="B2478" t="str">
            <v>TE PVC REDUCAO 75X50MM 3B PBA</v>
          </cell>
          <cell r="C2478" t="str">
            <v>UN</v>
          </cell>
          <cell r="D2478">
            <v>78.790000000000006</v>
          </cell>
        </row>
        <row r="2479">
          <cell r="A2479" t="str">
            <v>155244</v>
          </cell>
          <cell r="B2479" t="str">
            <v>TE PVC SANITARIO CURTO  75MM JE - ESG</v>
          </cell>
          <cell r="C2479" t="str">
            <v>UN</v>
          </cell>
          <cell r="D2479">
            <v>49.56</v>
          </cell>
        </row>
        <row r="2480">
          <cell r="A2480" t="str">
            <v>152230</v>
          </cell>
          <cell r="B2480" t="str">
            <v>TE PVC SANITARIO CURTO 100MM JE - ESG</v>
          </cell>
          <cell r="C2480" t="str">
            <v>UN</v>
          </cell>
          <cell r="D2480">
            <v>56.03</v>
          </cell>
        </row>
        <row r="2481">
          <cell r="A2481" t="str">
            <v>152110</v>
          </cell>
          <cell r="B2481" t="str">
            <v>TE PVC SANITARIO CURTO 100X50MM JE - ESG</v>
          </cell>
          <cell r="C2481" t="str">
            <v>UN</v>
          </cell>
          <cell r="D2481">
            <v>56.35</v>
          </cell>
        </row>
        <row r="2482">
          <cell r="A2482" t="str">
            <v>152100</v>
          </cell>
          <cell r="B2482" t="str">
            <v>TE PVC SANITARIO CURTO 50X50MM JE - ESG</v>
          </cell>
          <cell r="C2482" t="str">
            <v>UN</v>
          </cell>
          <cell r="D2482">
            <v>31.34</v>
          </cell>
        </row>
        <row r="2483">
          <cell r="A2483" t="str">
            <v>153710</v>
          </cell>
          <cell r="B2483" t="str">
            <v>TE PVC SANITARIO CURTO 75X50MM JE - ESG</v>
          </cell>
          <cell r="C2483" t="str">
            <v>UN</v>
          </cell>
          <cell r="D2483">
            <v>50.15</v>
          </cell>
        </row>
        <row r="2484">
          <cell r="A2484" t="str">
            <v>155376</v>
          </cell>
          <cell r="B2484" t="str">
            <v>TE PVC SERIE R  75MM - ESG</v>
          </cell>
          <cell r="C2484" t="str">
            <v>UN</v>
          </cell>
          <cell r="D2484">
            <v>54.8</v>
          </cell>
        </row>
        <row r="2485">
          <cell r="A2485" t="str">
            <v>155526</v>
          </cell>
          <cell r="B2485" t="str">
            <v>TE PVC SERIE R 100MM - ESG</v>
          </cell>
          <cell r="C2485" t="str">
            <v>UN</v>
          </cell>
          <cell r="D2485">
            <v>82.32</v>
          </cell>
        </row>
        <row r="2486">
          <cell r="A2486" t="str">
            <v>155518</v>
          </cell>
          <cell r="B2486" t="str">
            <v>TE PVC SERIE R 150MM - ESG</v>
          </cell>
          <cell r="C2486" t="str">
            <v>UN</v>
          </cell>
          <cell r="D2486">
            <v>176.05</v>
          </cell>
        </row>
        <row r="2487">
          <cell r="A2487" t="str">
            <v>155315</v>
          </cell>
          <cell r="B2487" t="str">
            <v>TE PVC SR 20MMX1/2" - AF</v>
          </cell>
          <cell r="C2487" t="str">
            <v>UN</v>
          </cell>
          <cell r="D2487">
            <v>17.510000000000002</v>
          </cell>
        </row>
        <row r="2488">
          <cell r="A2488" t="str">
            <v>153350</v>
          </cell>
          <cell r="B2488" t="str">
            <v>TE PVC SR 25MMX3/4" - AF</v>
          </cell>
          <cell r="C2488" t="str">
            <v>UN</v>
          </cell>
          <cell r="D2488">
            <v>21.22</v>
          </cell>
        </row>
        <row r="2489">
          <cell r="A2489" t="str">
            <v>155583</v>
          </cell>
          <cell r="B2489" t="str">
            <v>TE PVC SRM 25MMX1/2" - AF</v>
          </cell>
          <cell r="C2489" t="str">
            <v>UN</v>
          </cell>
          <cell r="D2489">
            <v>35.1</v>
          </cell>
        </row>
        <row r="2490">
          <cell r="A2490" t="str">
            <v>003948</v>
          </cell>
          <cell r="B2490" t="str">
            <v>TELA DE POLIETILENO PARA PROTECAO DE FACHADA, INSTALACAO E RETIRADA COM ACESSORIOS DE INSTALACAO E SUSTENTACAO INCLUSOS</v>
          </cell>
          <cell r="C2490" t="str">
            <v>M2</v>
          </cell>
          <cell r="D2490">
            <v>10.6</v>
          </cell>
        </row>
        <row r="2491">
          <cell r="A2491" t="str">
            <v>003810</v>
          </cell>
          <cell r="B2491" t="str">
            <v>TELA GALVANIZADA ELETROSSOLDADA FIO 1.6MM MALHA 15X15MM (TIPO MORLAN)</v>
          </cell>
          <cell r="C2491" t="str">
            <v>M2</v>
          </cell>
          <cell r="D2491">
            <v>85.32</v>
          </cell>
        </row>
        <row r="2492">
          <cell r="A2492" t="str">
            <v>003929</v>
          </cell>
          <cell r="B2492" t="str">
            <v>TELA GALVANIZADA FIO 10 MALHA 2"</v>
          </cell>
          <cell r="C2492" t="str">
            <v>M2</v>
          </cell>
          <cell r="D2492">
            <v>101.25</v>
          </cell>
        </row>
        <row r="2493">
          <cell r="A2493" t="str">
            <v>003100</v>
          </cell>
          <cell r="B2493" t="str">
            <v>TELA GALVANIZADA FIO 12 2"X2" - MAT</v>
          </cell>
          <cell r="C2493" t="str">
            <v>M2</v>
          </cell>
          <cell r="D2493">
            <v>53.55</v>
          </cell>
        </row>
        <row r="2494">
          <cell r="A2494" t="str">
            <v>003344</v>
          </cell>
          <cell r="B2494" t="str">
            <v>TELA GALVANIZADA MALHA 2 1/2x2 1/2" FIO 12 PINTADA</v>
          </cell>
          <cell r="C2494" t="str">
            <v>M2</v>
          </cell>
          <cell r="D2494">
            <v>93.52</v>
          </cell>
        </row>
        <row r="2495">
          <cell r="A2495" t="str">
            <v>003735</v>
          </cell>
          <cell r="B2495" t="str">
            <v>TELA GALVANIZADA MALHA HEXAGONAL 2x2" FIO 22 (BWG)</v>
          </cell>
          <cell r="C2495" t="str">
            <v>M2</v>
          </cell>
          <cell r="D2495">
            <v>39.44</v>
          </cell>
        </row>
        <row r="2496">
          <cell r="A2496" t="str">
            <v>003323</v>
          </cell>
          <cell r="B2496" t="str">
            <v>TELA GALVANIZADA ONDULADA MALHA 1" FIO 10 PINTADA</v>
          </cell>
          <cell r="C2496" t="str">
            <v>M2</v>
          </cell>
          <cell r="D2496">
            <v>200.99</v>
          </cell>
        </row>
        <row r="2497">
          <cell r="A2497" t="str">
            <v>002976</v>
          </cell>
          <cell r="B2497" t="str">
            <v>TELA PARA PREVENCAO DE TRINCA LARG=37.5CM</v>
          </cell>
          <cell r="C2497" t="str">
            <v>M</v>
          </cell>
          <cell r="D2497">
            <v>4.6900000000000004</v>
          </cell>
        </row>
        <row r="2498">
          <cell r="A2498" t="str">
            <v>002879</v>
          </cell>
          <cell r="B2498" t="str">
            <v>TELHA DE BARRO TIPO ROMANA</v>
          </cell>
          <cell r="C2498" t="str">
            <v>M2</v>
          </cell>
          <cell r="D2498">
            <v>81.569999999999993</v>
          </cell>
        </row>
        <row r="2499">
          <cell r="A2499" t="str">
            <v>002922</v>
          </cell>
          <cell r="B2499" t="str">
            <v>TELHA DE FIBROCIMENTO ONDULADA E=6MM</v>
          </cell>
          <cell r="C2499" t="str">
            <v>M2</v>
          </cell>
          <cell r="D2499">
            <v>60.44</v>
          </cell>
        </row>
        <row r="2500">
          <cell r="A2500" t="str">
            <v>003229</v>
          </cell>
          <cell r="B2500" t="str">
            <v>TELHA DE FIBROCIMENTO ONDULADA E=8MM</v>
          </cell>
          <cell r="C2500" t="str">
            <v>M2</v>
          </cell>
          <cell r="D2500">
            <v>87.41</v>
          </cell>
        </row>
        <row r="2501">
          <cell r="A2501" t="str">
            <v>003963</v>
          </cell>
          <cell r="B2501" t="str">
            <v>TELHA DE FIBROCIMENTO ONDULADA E=8MM COM ESTRUTURA METALICA</v>
          </cell>
          <cell r="C2501" t="str">
            <v>M2</v>
          </cell>
          <cell r="D2501">
            <v>157.79</v>
          </cell>
        </row>
        <row r="2502">
          <cell r="A2502" t="str">
            <v>003961</v>
          </cell>
          <cell r="B2502" t="str">
            <v>TELHA EM POLICARBONATO ALVEOLAR E=10MM LARG=0.60M COM ESTRUTURA METALICA</v>
          </cell>
          <cell r="C2502" t="str">
            <v>M2</v>
          </cell>
          <cell r="D2502">
            <v>341.55</v>
          </cell>
        </row>
        <row r="2503">
          <cell r="A2503" t="str">
            <v>000012</v>
          </cell>
          <cell r="B2503" t="str">
            <v>TELHADISTA</v>
          </cell>
          <cell r="C2503" t="str">
            <v>H</v>
          </cell>
          <cell r="D2503">
            <v>32.15</v>
          </cell>
        </row>
        <row r="2504">
          <cell r="A2504" t="str">
            <v>003533</v>
          </cell>
          <cell r="B2504" t="str">
            <v>TERCA PERFIL U EM CHAPA DOBRADA 100X40X2.66MM INCLUSO FIXACAO EM PILARETE E PINTURA ANTICORROSIVA</v>
          </cell>
          <cell r="C2504" t="str">
            <v>KG</v>
          </cell>
          <cell r="D2504">
            <v>15.37</v>
          </cell>
        </row>
        <row r="2505">
          <cell r="A2505" t="str">
            <v>134931</v>
          </cell>
          <cell r="B2505" t="str">
            <v>TERMINAL A COMPRESSAO DE COBRE # 10MM2</v>
          </cell>
          <cell r="C2505" t="str">
            <v>UN</v>
          </cell>
          <cell r="D2505">
            <v>7.73</v>
          </cell>
        </row>
        <row r="2506">
          <cell r="A2506" t="str">
            <v>134932</v>
          </cell>
          <cell r="B2506" t="str">
            <v>TERMINAL A COMPRESSAO DE COBRE # 16MM2</v>
          </cell>
          <cell r="C2506" t="str">
            <v>UN</v>
          </cell>
          <cell r="D2506">
            <v>9.5500000000000007</v>
          </cell>
        </row>
        <row r="2507">
          <cell r="A2507" t="str">
            <v>135075</v>
          </cell>
          <cell r="B2507" t="str">
            <v>TERMINAL A COMPRESSAO DE COBRE # 35MM2</v>
          </cell>
          <cell r="C2507" t="str">
            <v>UN</v>
          </cell>
          <cell r="D2507">
            <v>12.61</v>
          </cell>
        </row>
        <row r="2508">
          <cell r="A2508" t="str">
            <v>134937</v>
          </cell>
          <cell r="B2508" t="str">
            <v>TERMINAL A COMPRESSAO DE COBRE # 50MM2</v>
          </cell>
          <cell r="C2508" t="str">
            <v>UN</v>
          </cell>
          <cell r="D2508">
            <v>16.87</v>
          </cell>
        </row>
        <row r="2509">
          <cell r="A2509" t="str">
            <v>135031</v>
          </cell>
          <cell r="B2509" t="str">
            <v>TERMINAL A COMPRESSAO DE COBRE # 70MM2</v>
          </cell>
          <cell r="C2509" t="str">
            <v>UN</v>
          </cell>
          <cell r="D2509">
            <v>14.04</v>
          </cell>
        </row>
        <row r="2510">
          <cell r="A2510" t="str">
            <v>135345</v>
          </cell>
          <cell r="B2510" t="str">
            <v>TERMINAL A COMPRESSAO DE COBRE 6MM2</v>
          </cell>
          <cell r="C2510" t="str">
            <v>UN</v>
          </cell>
          <cell r="D2510">
            <v>7.69</v>
          </cell>
        </row>
        <row r="2511">
          <cell r="A2511" t="str">
            <v>300143</v>
          </cell>
          <cell r="B2511" t="str">
            <v>TERMINAL DE LIMPEZA H=1.50M - ESG</v>
          </cell>
          <cell r="C2511" t="str">
            <v>UN</v>
          </cell>
          <cell r="D2511">
            <v>1552.68</v>
          </cell>
        </row>
        <row r="2512">
          <cell r="A2512" t="str">
            <v>155532</v>
          </cell>
          <cell r="B2512" t="str">
            <v>TERMINAL DE VENTILACAO  50MM - ESG</v>
          </cell>
          <cell r="C2512" t="str">
            <v>UN</v>
          </cell>
          <cell r="D2512">
            <v>18.239999999999998</v>
          </cell>
        </row>
        <row r="2513">
          <cell r="A2513" t="str">
            <v>155567</v>
          </cell>
          <cell r="B2513" t="str">
            <v>TERMINAL DE VENTILACAO 100MM - ESG</v>
          </cell>
          <cell r="C2513" t="str">
            <v>UN</v>
          </cell>
          <cell r="D2513">
            <v>37.14</v>
          </cell>
        </row>
        <row r="2514">
          <cell r="A2514" t="str">
            <v>155933</v>
          </cell>
          <cell r="B2514" t="str">
            <v>TERMINAL DE VENTILACAO 75MM - ESG</v>
          </cell>
          <cell r="C2514" t="str">
            <v>UN</v>
          </cell>
          <cell r="D2514">
            <v>26.89</v>
          </cell>
        </row>
        <row r="2515">
          <cell r="A2515" t="str">
            <v>134908</v>
          </cell>
          <cell r="B2515" t="str">
            <v>TERMINAL REFORCADO DE PRESSAO PARA CABO DE 10MM2</v>
          </cell>
          <cell r="C2515" t="str">
            <v>UN</v>
          </cell>
          <cell r="D2515">
            <v>32.78</v>
          </cell>
        </row>
        <row r="2516">
          <cell r="A2516" t="str">
            <v>135540</v>
          </cell>
          <cell r="B2516" t="str">
            <v>TERMINAL REFORCADO DE PRESSAO PARA CABO DE 120MM2</v>
          </cell>
          <cell r="C2516" t="str">
            <v>UN</v>
          </cell>
          <cell r="D2516">
            <v>65.08</v>
          </cell>
        </row>
        <row r="2517">
          <cell r="A2517" t="str">
            <v>134880</v>
          </cell>
          <cell r="B2517" t="str">
            <v>TERMINAL REFORCADO DE PRESSAO PARA CABO DE 16MM2</v>
          </cell>
          <cell r="C2517" t="str">
            <v>UN</v>
          </cell>
          <cell r="D2517">
            <v>33.79</v>
          </cell>
        </row>
        <row r="2518">
          <cell r="A2518" t="str">
            <v>134879</v>
          </cell>
          <cell r="B2518" t="str">
            <v>TERMINAL REFORCADO DE PRESSAO PARA CABO DE 25MM2</v>
          </cell>
          <cell r="C2518" t="str">
            <v>UN</v>
          </cell>
          <cell r="D2518">
            <v>34.07</v>
          </cell>
        </row>
        <row r="2519">
          <cell r="A2519" t="str">
            <v>134907</v>
          </cell>
          <cell r="B2519" t="str">
            <v>TERMINAL REFORCADO DE PRESSAO PARA CABO DE 35MM2</v>
          </cell>
          <cell r="C2519" t="str">
            <v>UN</v>
          </cell>
          <cell r="D2519">
            <v>35.08</v>
          </cell>
        </row>
        <row r="2520">
          <cell r="A2520" t="str">
            <v>135163</v>
          </cell>
          <cell r="B2520" t="str">
            <v>TERMINAL REFORCADO DE PRESSAO PARA CABO DE 50MM2</v>
          </cell>
          <cell r="C2520" t="str">
            <v>UN</v>
          </cell>
          <cell r="D2520">
            <v>41</v>
          </cell>
        </row>
        <row r="2521">
          <cell r="A2521" t="str">
            <v>135164</v>
          </cell>
          <cell r="B2521" t="str">
            <v>TERMINAL REFORCADO DE PRESSAO PARA CABO DE 70MM2</v>
          </cell>
          <cell r="C2521" t="str">
            <v>UN</v>
          </cell>
          <cell r="D2521">
            <v>40.700000000000003</v>
          </cell>
        </row>
        <row r="2522">
          <cell r="A2522" t="str">
            <v>004036</v>
          </cell>
          <cell r="B2522" t="str">
            <v>TERRA VEGETAL ORGANICA ADUBADA</v>
          </cell>
          <cell r="C2522" t="str">
            <v>M3</v>
          </cell>
          <cell r="D2522">
            <v>375.35</v>
          </cell>
        </row>
        <row r="2523">
          <cell r="A2523" t="str">
            <v>300832</v>
          </cell>
          <cell r="B2523" t="str">
            <v>TERRAPLENAGEM-CARGA DE MATERIAL DE LIMPEZA (DER 22.02.06)</v>
          </cell>
          <cell r="C2523" t="str">
            <v>M3</v>
          </cell>
          <cell r="D2523">
            <v>4.0599999999999996</v>
          </cell>
        </row>
        <row r="2524">
          <cell r="A2524" t="str">
            <v>300288</v>
          </cell>
          <cell r="B2524" t="str">
            <v>TERRAPLENAGEM-CARGA MECANIZADA E TRANSPORTE DE MAT.DE QUALQUER NATUREZA (DIST.1KM)</v>
          </cell>
          <cell r="C2524" t="str">
            <v>M3</v>
          </cell>
          <cell r="D2524">
            <v>15.35</v>
          </cell>
        </row>
        <row r="2525">
          <cell r="A2525" t="str">
            <v>300572</v>
          </cell>
          <cell r="B2525" t="str">
            <v>TERRAPLENAGEM-COMPACTACAO DE ATERRO &gt;=95% PS MED.NO ATERRO</v>
          </cell>
          <cell r="C2525" t="str">
            <v>M3</v>
          </cell>
          <cell r="D2525">
            <v>5.44</v>
          </cell>
        </row>
        <row r="2526">
          <cell r="A2526" t="str">
            <v>300571</v>
          </cell>
          <cell r="B2526" t="str">
            <v>TERRAPLENAGEM-CORTE DE MAT.DE 1a/2a CATEGORIA, CARGA, DESC.E ESPALH.MED.NO CORTE COM TRANSPORTE ATE 1KM</v>
          </cell>
          <cell r="C2526" t="str">
            <v>M3</v>
          </cell>
          <cell r="D2526">
            <v>17.91</v>
          </cell>
        </row>
        <row r="2527">
          <cell r="A2527" t="str">
            <v>300896</v>
          </cell>
          <cell r="B2527" t="str">
            <v>TERRAPLENAGEM-CORTE, RECORTE, REMOCAO E TRANSPORTE DE ARVORES, INCLUSIVE RAIZES</v>
          </cell>
          <cell r="C2527" t="str">
            <v>UN</v>
          </cell>
          <cell r="D2527">
            <v>97</v>
          </cell>
        </row>
        <row r="2528">
          <cell r="A2528" t="str">
            <v>300732</v>
          </cell>
          <cell r="B2528" t="str">
            <v>TERRAPLENAGEM-DERRUBADA E DESTOCAMENTO DE ARVORE COM PERIMETRO MAIOR QUE 78CM</v>
          </cell>
          <cell r="C2528" t="str">
            <v>UN</v>
          </cell>
          <cell r="D2528">
            <v>92.35</v>
          </cell>
        </row>
        <row r="2529">
          <cell r="A2529" t="str">
            <v>300330</v>
          </cell>
          <cell r="B2529" t="str">
            <v>TERRAPLENAGEM-DESTOCAMENTO DE ARVORE COM PERIMETRO MAIOR QUE 78CM</v>
          </cell>
          <cell r="C2529" t="str">
            <v>UN</v>
          </cell>
          <cell r="D2529">
            <v>29</v>
          </cell>
        </row>
        <row r="2530">
          <cell r="A2530" t="str">
            <v>300835</v>
          </cell>
          <cell r="B2530" t="str">
            <v>TERRAPLENAGEM-ESCAVACAO E CARGA DE MATERIAL DE 1a/2a CATEGORIA (DER 22.02.01)</v>
          </cell>
          <cell r="C2530" t="str">
            <v>M3</v>
          </cell>
          <cell r="D2530">
            <v>9.93</v>
          </cell>
        </row>
        <row r="2531">
          <cell r="A2531" t="str">
            <v>300836</v>
          </cell>
          <cell r="B2531" t="str">
            <v>TERRAPLENAGEM-ESCAVACAO E CARGA DE SOLO MOLE SOB LAMINA D'AGUA (DER 22.02.05)</v>
          </cell>
          <cell r="C2531" t="str">
            <v>M3</v>
          </cell>
          <cell r="D2531">
            <v>21.52</v>
          </cell>
        </row>
        <row r="2532">
          <cell r="A2532" t="str">
            <v>300575</v>
          </cell>
          <cell r="B2532" t="str">
            <v>TERRAPLENAGEM-ESCAVACAO E CARGA DE SOLO MOLE SOB LAMINA D'AGUA COM TRANSPORTE ATE 1KM</v>
          </cell>
          <cell r="C2532" t="str">
            <v>M3</v>
          </cell>
          <cell r="D2532">
            <v>28.99</v>
          </cell>
        </row>
        <row r="2533">
          <cell r="A2533" t="str">
            <v>300573</v>
          </cell>
          <cell r="B2533" t="str">
            <v>TERRAPLENAGEM-FORNEC.DE MAT.P/ATERRO,INCL.CORTE,CARGA,TRANSP.DESC.E ESPALH.MED.NO ATERRO COMPACT.(DIST.1KM)</v>
          </cell>
          <cell r="C2533" t="str">
            <v>M3</v>
          </cell>
          <cell r="D2533">
            <v>35.909999999999997</v>
          </cell>
        </row>
        <row r="2534">
          <cell r="A2534" t="str">
            <v>300568</v>
          </cell>
          <cell r="B2534" t="str">
            <v>TERRAPLENAGEM-LIMPEZA COM DESTOCAMENTO DE ARVORES C/PERIMETRO &lt;=78CM COM REMOCAO DO SOLO VEGETAL NA ESP.MEDIA DE 0.20M, CARGA COM TRANSPORTE ATE 1KM</v>
          </cell>
          <cell r="C2534" t="str">
            <v>M2</v>
          </cell>
          <cell r="D2534">
            <v>3.46</v>
          </cell>
        </row>
        <row r="2535">
          <cell r="A2535" t="str">
            <v>300767</v>
          </cell>
          <cell r="B2535" t="str">
            <v>TERRAPLENAGEM-LIMPEZA COM REMOCAO DO SOLO VEGETAL NA ESP.MEDIA DE 0.10M,CARGA COM TRANSP.ATE 1KM</v>
          </cell>
          <cell r="C2535" t="str">
            <v>M2</v>
          </cell>
          <cell r="D2535">
            <v>1.8</v>
          </cell>
        </row>
        <row r="2536">
          <cell r="A2536" t="str">
            <v>300570</v>
          </cell>
          <cell r="B2536" t="str">
            <v>TERRAPLENAGEM-LIMPEZA COM REMOCAO DO SOLO VEGETAL NA ESP.MEDIA DE 0.20M, CARGA COM TRANSPORTE ATE 1KM</v>
          </cell>
          <cell r="C2536" t="str">
            <v>M2</v>
          </cell>
          <cell r="D2536">
            <v>3.05</v>
          </cell>
        </row>
        <row r="2537">
          <cell r="A2537" t="str">
            <v>300831</v>
          </cell>
          <cell r="B2537" t="str">
            <v>TERRAPLENAGEM-LIMPEZA TERRENO COM DESTOCAMENTO DE ARVORES  PERIMETRO &lt;=78CM (DER 22.01.02)</v>
          </cell>
          <cell r="C2537" t="str">
            <v>M2</v>
          </cell>
          <cell r="D2537">
            <v>0.95</v>
          </cell>
        </row>
        <row r="2538">
          <cell r="A2538" t="str">
            <v>300834</v>
          </cell>
          <cell r="B2538" t="str">
            <v>TERRAPLENAGEM-LIMPEZA TERRENO SEM DESTOCAMENTO DE ARVORES (DER 22.01.01)</v>
          </cell>
          <cell r="C2538" t="str">
            <v>M2</v>
          </cell>
          <cell r="D2538">
            <v>0.54</v>
          </cell>
        </row>
        <row r="2539">
          <cell r="A2539" t="str">
            <v>300774</v>
          </cell>
          <cell r="B2539" t="str">
            <v>TERRAPLENAGEM-TRANSPORTE DE MATERIAL DE 1a/2a CATEGORIA ALEM DE 15KM (ALEM DO PRIMEIRO KM)</v>
          </cell>
          <cell r="C2539" t="str">
            <v>M3XKM</v>
          </cell>
          <cell r="D2539">
            <v>2.12</v>
          </cell>
        </row>
        <row r="2540">
          <cell r="A2540" t="str">
            <v>300769</v>
          </cell>
          <cell r="B2540" t="str">
            <v>TERRAPLENAGEM-TRANSPORTE DE MATERIAL DE 1a/2a CATEGORIA ATE 01KM (ALEM DO PRIMEIRO KM)</v>
          </cell>
          <cell r="C2540" t="str">
            <v>M3XKM</v>
          </cell>
          <cell r="D2540">
            <v>7.98</v>
          </cell>
        </row>
        <row r="2541">
          <cell r="A2541" t="str">
            <v>300770</v>
          </cell>
          <cell r="B2541" t="str">
            <v>TERRAPLENAGEM-TRANSPORTE DE MATERIAL DE 1a/2a CATEGORIA ATE 02KM (ALEM DO PRIMEIRO KM)</v>
          </cell>
          <cell r="C2541" t="str">
            <v>M3XKM</v>
          </cell>
          <cell r="D2541">
            <v>4.6900000000000004</v>
          </cell>
        </row>
        <row r="2542">
          <cell r="A2542" t="str">
            <v>300771</v>
          </cell>
          <cell r="B2542" t="str">
            <v>TERRAPLENAGEM-TRANSPORTE DE MATERIAL DE 1a/2a CATEGORIA ATE 05KM (ALEM DO PRIMEIRO KM)</v>
          </cell>
          <cell r="C2542" t="str">
            <v>M3XKM</v>
          </cell>
          <cell r="D2542">
            <v>3.65</v>
          </cell>
        </row>
        <row r="2543">
          <cell r="A2543" t="str">
            <v>300772</v>
          </cell>
          <cell r="B2543" t="str">
            <v>TERRAPLENAGEM-TRANSPORTE DE MATERIAL DE 1a/2a CATEGORIA ATE 10KM (ALEM DO PRIMEIRO KM)</v>
          </cell>
          <cell r="C2543" t="str">
            <v>M3XKM</v>
          </cell>
          <cell r="D2543">
            <v>3.04</v>
          </cell>
        </row>
        <row r="2544">
          <cell r="A2544" t="str">
            <v>300773</v>
          </cell>
          <cell r="B2544" t="str">
            <v>TERRAPLENAGEM-TRANSPORTE DE MATERIAL DE 1a/2a CATEGORIA ATE 15KM (ALEM DO PRIMEIRO KM)</v>
          </cell>
          <cell r="C2544" t="str">
            <v>M3XKM</v>
          </cell>
          <cell r="D2544">
            <v>2.7</v>
          </cell>
        </row>
        <row r="2545">
          <cell r="A2545" t="str">
            <v>300833</v>
          </cell>
          <cell r="B2545" t="str">
            <v>TERRAPLENAGEM-TRANSPORTE DE MATERIAL DE LIMPEZA ATE 1KM (DER 22.03.11)</v>
          </cell>
          <cell r="C2545" t="str">
            <v>M3XKM</v>
          </cell>
          <cell r="D2545">
            <v>8.5500000000000007</v>
          </cell>
        </row>
        <row r="2546">
          <cell r="A2546" t="str">
            <v>300768</v>
          </cell>
          <cell r="B2546" t="str">
            <v>TERRAPLENAGEM-TRANSPORTE DE MATERIAL DE QUALQUER NATUREZA ALEM DE 1KM</v>
          </cell>
          <cell r="C2546" t="str">
            <v>M3XKM</v>
          </cell>
          <cell r="D2546">
            <v>2.59</v>
          </cell>
        </row>
        <row r="2547">
          <cell r="A2547" t="str">
            <v>300776</v>
          </cell>
          <cell r="B2547" t="str">
            <v>TERRAPLENAGEM-TRANSPORTE DE SOLO MOLE ALEM DE 2KM (ALEM DO PRIMEIRO KM)</v>
          </cell>
          <cell r="C2547" t="str">
            <v>M3XKM</v>
          </cell>
          <cell r="D2547">
            <v>5.14</v>
          </cell>
        </row>
        <row r="2548">
          <cell r="A2548" t="str">
            <v>300775</v>
          </cell>
          <cell r="B2548" t="str">
            <v>TERRAPLENAGEM-TRANSPORTE DE SOLO MOLE ATE 2KM (ALEM DO PRIMEIRO KM)</v>
          </cell>
          <cell r="C2548" t="str">
            <v>M3XKM</v>
          </cell>
          <cell r="D2548">
            <v>7.48</v>
          </cell>
        </row>
        <row r="2549">
          <cell r="A2549" t="str">
            <v>300471</v>
          </cell>
          <cell r="B2549" t="str">
            <v>TIL PVC CONDOMINIAL DN 100MM - ESG</v>
          </cell>
          <cell r="C2549" t="str">
            <v>UN</v>
          </cell>
          <cell r="D2549">
            <v>115.55</v>
          </cell>
        </row>
        <row r="2550">
          <cell r="A2550" t="str">
            <v>000013</v>
          </cell>
          <cell r="B2550" t="str">
            <v>TOPOGRAFO</v>
          </cell>
          <cell r="C2550" t="str">
            <v>H</v>
          </cell>
          <cell r="D2550">
            <v>50.44</v>
          </cell>
        </row>
        <row r="2551">
          <cell r="A2551" t="str">
            <v>155448</v>
          </cell>
          <cell r="B2551" t="str">
            <v>TORNEIRA BOIA EM LATAO COM BOIA PLASTICA 1 1/4"</v>
          </cell>
          <cell r="C2551" t="str">
            <v>UN</v>
          </cell>
          <cell r="D2551">
            <v>299.82</v>
          </cell>
        </row>
        <row r="2552">
          <cell r="A2552" t="str">
            <v>155210</v>
          </cell>
          <cell r="B2552" t="str">
            <v>TORNEIRA BOIA EM LATAO COM BOIA PLASTICA 1"</v>
          </cell>
          <cell r="C2552" t="str">
            <v>UN</v>
          </cell>
          <cell r="D2552">
            <v>157.38</v>
          </cell>
        </row>
        <row r="2553">
          <cell r="A2553" t="str">
            <v>151010</v>
          </cell>
          <cell r="B2553" t="str">
            <v>TORNEIRA BOIA EM PLASTICO 3/4"</v>
          </cell>
          <cell r="C2553" t="str">
            <v>UN</v>
          </cell>
          <cell r="D2553">
            <v>133.91999999999999</v>
          </cell>
        </row>
        <row r="2554">
          <cell r="A2554" t="str">
            <v>155220</v>
          </cell>
          <cell r="B2554" t="str">
            <v>TORNEIRA DE PRESSAO 1/2" COM ADAPTADOR 3/4"</v>
          </cell>
          <cell r="C2554" t="str">
            <v>UN</v>
          </cell>
          <cell r="D2554">
            <v>72.959999999999994</v>
          </cell>
        </row>
        <row r="2555">
          <cell r="A2555" t="str">
            <v>151000</v>
          </cell>
          <cell r="B2555" t="str">
            <v>TORNEIRA PARA JARDIM 3/4" AMARELA</v>
          </cell>
          <cell r="C2555" t="str">
            <v>UN</v>
          </cell>
          <cell r="D2555">
            <v>76.42</v>
          </cell>
        </row>
        <row r="2556">
          <cell r="A2556" t="str">
            <v>003466</v>
          </cell>
          <cell r="B2556" t="str">
            <v>TORNEIRA PARA MAQUINA DE LAVAR ROUPA 3/4" CROMADA</v>
          </cell>
          <cell r="C2556" t="str">
            <v>UN</v>
          </cell>
          <cell r="D2556">
            <v>83.76</v>
          </cell>
        </row>
        <row r="2557">
          <cell r="A2557" t="str">
            <v>155948</v>
          </cell>
          <cell r="B2557" t="str">
            <v>TRATAMENTO AGUA DE CHUVA 100M2 - 4 PRUMADAS COM FILTRO DE CARTUCHO E CLORADOR DE LINHA E BOMBA SUBMERSIVEL 0.50CV</v>
          </cell>
          <cell r="C2557" t="str">
            <v>UN</v>
          </cell>
          <cell r="D2557">
            <v>17831.919999999998</v>
          </cell>
        </row>
        <row r="2558">
          <cell r="A2558" t="str">
            <v>003317</v>
          </cell>
          <cell r="B2558" t="str">
            <v>TRATAMENTO DE TRINCAS-ANDAIME TUBULAR FACHADEIRO-LOCACAO (SEM MONTAGEM E DESMONTAGEM)</v>
          </cell>
          <cell r="C2558" t="str">
            <v>M2MES</v>
          </cell>
          <cell r="D2558">
            <v>15.48</v>
          </cell>
        </row>
        <row r="2559">
          <cell r="A2559" t="str">
            <v>003318</v>
          </cell>
          <cell r="B2559" t="str">
            <v>TRATAMENTO DE TRINCAS-ANDAIME TUBULAR FACHADEIRO-MONTAGEM E DESMONTAGEM</v>
          </cell>
          <cell r="C2559" t="str">
            <v>M2</v>
          </cell>
          <cell r="D2559">
            <v>7.28</v>
          </cell>
        </row>
        <row r="2560">
          <cell r="A2560" t="str">
            <v>003094</v>
          </cell>
          <cell r="B2560" t="str">
            <v>TRATAMENTO DE TRINCAS-CORTE COM ESMERILHADEIRA NA LARG-1.00CM E PROF=1.5CM INCLUSIVE LIMPEZA</v>
          </cell>
          <cell r="C2560" t="str">
            <v>M</v>
          </cell>
          <cell r="D2560">
            <v>7.04</v>
          </cell>
        </row>
        <row r="2561">
          <cell r="A2561" t="str">
            <v>003314</v>
          </cell>
          <cell r="B2561" t="str">
            <v>TRATAMENTO DE TRINCAS-JUNTA DE MASTIQUE ACRILICO-APLICACAO NA LARG=1.00CM E PROF=1.5CM</v>
          </cell>
          <cell r="C2561" t="str">
            <v>M</v>
          </cell>
          <cell r="D2561">
            <v>11.43</v>
          </cell>
        </row>
        <row r="2562">
          <cell r="A2562" t="str">
            <v>004077</v>
          </cell>
          <cell r="B2562" t="str">
            <v>TRAVE 5.00X2.20M PARA FUTEBOL SOCIETY COM REDE</v>
          </cell>
          <cell r="C2562" t="str">
            <v>UN</v>
          </cell>
          <cell r="D2562">
            <v>3986.23</v>
          </cell>
        </row>
        <row r="2563">
          <cell r="A2563" t="str">
            <v>135590</v>
          </cell>
          <cell r="B2563" t="str">
            <v>TRILHO DE ALUMINIO PARA FIXACAO TS35 - ELE</v>
          </cell>
          <cell r="C2563" t="str">
            <v>M</v>
          </cell>
          <cell r="D2563">
            <v>26.63</v>
          </cell>
        </row>
        <row r="2564">
          <cell r="A2564" t="str">
            <v>135229</v>
          </cell>
          <cell r="B2564" t="str">
            <v>TRILHO METALICO PARA FIXACAO DE MEDIDORES 38X19MM - ELE</v>
          </cell>
          <cell r="C2564" t="str">
            <v>M</v>
          </cell>
          <cell r="D2564">
            <v>35.1</v>
          </cell>
        </row>
        <row r="2565">
          <cell r="A2565" t="str">
            <v>004011</v>
          </cell>
          <cell r="B2565" t="str">
            <v>TRONCO DE EUCALIPTO TRATADO D=10CM</v>
          </cell>
          <cell r="C2565" t="str">
            <v>M</v>
          </cell>
          <cell r="D2565">
            <v>38.270000000000003</v>
          </cell>
        </row>
        <row r="2566">
          <cell r="A2566" t="str">
            <v>003099</v>
          </cell>
          <cell r="B2566" t="str">
            <v>TUBO ACO GALVANIZADO INDUSTRIAL E=2MM 1 1/4" - MAT</v>
          </cell>
          <cell r="C2566" t="str">
            <v>M</v>
          </cell>
          <cell r="D2566">
            <v>31.59</v>
          </cell>
        </row>
        <row r="2567">
          <cell r="A2567" t="str">
            <v>003098</v>
          </cell>
          <cell r="B2567" t="str">
            <v>TUBO ACO GALVANIZADO INDUSTRIAL E=2MM 2" - MAT</v>
          </cell>
          <cell r="C2567" t="str">
            <v>M</v>
          </cell>
          <cell r="D2567">
            <v>46.8</v>
          </cell>
        </row>
        <row r="2568">
          <cell r="A2568" t="str">
            <v>155739</v>
          </cell>
          <cell r="B2568" t="str">
            <v>TUBO COBRE CLASSE A DN  66MM</v>
          </cell>
          <cell r="C2568" t="str">
            <v>M</v>
          </cell>
          <cell r="D2568">
            <v>395.48</v>
          </cell>
        </row>
        <row r="2569">
          <cell r="A2569" t="str">
            <v>155480</v>
          </cell>
          <cell r="B2569" t="str">
            <v>TUBO COBRE CLASSE A DN 15MM</v>
          </cell>
          <cell r="C2569" t="str">
            <v>M</v>
          </cell>
          <cell r="D2569">
            <v>58.3</v>
          </cell>
        </row>
        <row r="2570">
          <cell r="A2570" t="str">
            <v>155410</v>
          </cell>
          <cell r="B2570" t="str">
            <v>TUBO COBRE CLASSE A DN 22MM</v>
          </cell>
          <cell r="C2570" t="str">
            <v>M</v>
          </cell>
          <cell r="D2570">
            <v>92.35</v>
          </cell>
        </row>
        <row r="2571">
          <cell r="A2571" t="str">
            <v>155465</v>
          </cell>
          <cell r="B2571" t="str">
            <v>TUBO COBRE CLASSE A DN 28MM</v>
          </cell>
          <cell r="C2571" t="str">
            <v>M</v>
          </cell>
          <cell r="D2571">
            <v>113.57</v>
          </cell>
        </row>
        <row r="2572">
          <cell r="A2572" t="str">
            <v>155434</v>
          </cell>
          <cell r="B2572" t="str">
            <v>TUBO COBRE CLASSE A DN 35MM JS - GAS</v>
          </cell>
          <cell r="C2572" t="str">
            <v>M</v>
          </cell>
          <cell r="D2572">
            <v>186.19</v>
          </cell>
        </row>
        <row r="2573">
          <cell r="A2573" t="str">
            <v>155541</v>
          </cell>
          <cell r="B2573" t="str">
            <v>TUBO COBRE CLASSE A DN 42MM JS - GAS</v>
          </cell>
          <cell r="C2573" t="str">
            <v>M</v>
          </cell>
          <cell r="D2573">
            <v>229.45</v>
          </cell>
        </row>
        <row r="2574">
          <cell r="A2574" t="str">
            <v>155765</v>
          </cell>
          <cell r="B2574" t="str">
            <v>TUBO COBRE CLASSE A DN 54MM</v>
          </cell>
          <cell r="C2574" t="str">
            <v>M</v>
          </cell>
          <cell r="D2574">
            <v>314.04000000000002</v>
          </cell>
        </row>
        <row r="2575">
          <cell r="A2575" t="str">
            <v>155788</v>
          </cell>
          <cell r="B2575" t="str">
            <v>TUBO COBRE CLASSE E DN  35MM</v>
          </cell>
          <cell r="C2575" t="str">
            <v>M</v>
          </cell>
          <cell r="D2575">
            <v>133.05000000000001</v>
          </cell>
        </row>
        <row r="2576">
          <cell r="A2576" t="str">
            <v>155790</v>
          </cell>
          <cell r="B2576" t="str">
            <v>TUBO COBRE CLASSE E DN  54MM</v>
          </cell>
          <cell r="C2576" t="str">
            <v>M</v>
          </cell>
          <cell r="D2576">
            <v>248.4</v>
          </cell>
        </row>
        <row r="2577">
          <cell r="A2577" t="str">
            <v>155506</v>
          </cell>
          <cell r="B2577" t="str">
            <v>TUBO COBRE CLASSE E DN 15MM</v>
          </cell>
          <cell r="C2577" t="str">
            <v>M</v>
          </cell>
          <cell r="D2577">
            <v>39.89</v>
          </cell>
        </row>
        <row r="2578">
          <cell r="A2578" t="str">
            <v>155507</v>
          </cell>
          <cell r="B2578" t="str">
            <v>TUBO COBRE CLASSE E DN 22MM</v>
          </cell>
          <cell r="C2578" t="str">
            <v>M</v>
          </cell>
          <cell r="D2578">
            <v>66.709999999999994</v>
          </cell>
        </row>
        <row r="2579">
          <cell r="A2579" t="str">
            <v>155618</v>
          </cell>
          <cell r="B2579" t="str">
            <v>TUBO COBRE CLASSE E DN 28MM</v>
          </cell>
          <cell r="C2579" t="str">
            <v>M</v>
          </cell>
          <cell r="D2579">
            <v>86.29</v>
          </cell>
        </row>
        <row r="2580">
          <cell r="A2580" t="str">
            <v>155608</v>
          </cell>
          <cell r="B2580" t="str">
            <v>TUBO COBRE CLASSE E DN 42MM</v>
          </cell>
          <cell r="C2580" t="str">
            <v>M</v>
          </cell>
          <cell r="D2580">
            <v>191.46</v>
          </cell>
        </row>
        <row r="2581">
          <cell r="A2581" t="str">
            <v>155435</v>
          </cell>
          <cell r="B2581" t="str">
            <v>TUBO COBRE CLASSE I DN 15MM JS - GAS</v>
          </cell>
          <cell r="C2581" t="str">
            <v>M</v>
          </cell>
          <cell r="D2581">
            <v>115.98</v>
          </cell>
        </row>
        <row r="2582">
          <cell r="A2582" t="str">
            <v>155671</v>
          </cell>
          <cell r="B2582" t="str">
            <v>TUBO COBRE DN 3/8" FLEXIVEL - GAS</v>
          </cell>
          <cell r="C2582" t="str">
            <v>M</v>
          </cell>
          <cell r="D2582">
            <v>29.25</v>
          </cell>
        </row>
        <row r="2583">
          <cell r="A2583" t="str">
            <v>300013</v>
          </cell>
          <cell r="B2583" t="str">
            <v>TUBO DE CONCRETO PA1-100CM</v>
          </cell>
          <cell r="C2583" t="str">
            <v>M</v>
          </cell>
          <cell r="D2583">
            <v>664.55</v>
          </cell>
        </row>
        <row r="2584">
          <cell r="A2584" t="str">
            <v>300014</v>
          </cell>
          <cell r="B2584" t="str">
            <v>TUBO DE CONCRETO PA1-120CM</v>
          </cell>
          <cell r="C2584" t="str">
            <v>M</v>
          </cell>
          <cell r="D2584">
            <v>952.67</v>
          </cell>
        </row>
        <row r="2585">
          <cell r="A2585" t="str">
            <v>300015</v>
          </cell>
          <cell r="B2585" t="str">
            <v>TUBO DE CONCRETO PA1-150CM</v>
          </cell>
          <cell r="C2585" t="str">
            <v>M</v>
          </cell>
          <cell r="D2585">
            <v>1290.8499999999999</v>
          </cell>
        </row>
        <row r="2586">
          <cell r="A2586" t="str">
            <v>300009</v>
          </cell>
          <cell r="B2586" t="str">
            <v>TUBO DE CONCRETO PA1-40CM</v>
          </cell>
          <cell r="C2586" t="str">
            <v>M</v>
          </cell>
          <cell r="D2586">
            <v>150.77000000000001</v>
          </cell>
        </row>
        <row r="2587">
          <cell r="A2587" t="str">
            <v>300010</v>
          </cell>
          <cell r="B2587" t="str">
            <v>TUBO DE CONCRETO PA1-50CM</v>
          </cell>
          <cell r="C2587" t="str">
            <v>M</v>
          </cell>
          <cell r="D2587">
            <v>195.11</v>
          </cell>
        </row>
        <row r="2588">
          <cell r="A2588" t="str">
            <v>300011</v>
          </cell>
          <cell r="B2588" t="str">
            <v>TUBO DE CONCRETO PA1-60CM</v>
          </cell>
          <cell r="C2588" t="str">
            <v>M</v>
          </cell>
          <cell r="D2588">
            <v>244.44</v>
          </cell>
        </row>
        <row r="2589">
          <cell r="A2589" t="str">
            <v>300012</v>
          </cell>
          <cell r="B2589" t="str">
            <v>TUBO DE CONCRETO PA1-80CM</v>
          </cell>
          <cell r="C2589" t="str">
            <v>M</v>
          </cell>
          <cell r="D2589">
            <v>470.83</v>
          </cell>
        </row>
        <row r="2590">
          <cell r="A2590" t="str">
            <v>300020</v>
          </cell>
          <cell r="B2590" t="str">
            <v>TUBO DE CONCRETO PA2-100CM</v>
          </cell>
          <cell r="C2590" t="str">
            <v>M</v>
          </cell>
          <cell r="D2590">
            <v>637.63</v>
          </cell>
        </row>
        <row r="2591">
          <cell r="A2591" t="str">
            <v>300021</v>
          </cell>
          <cell r="B2591" t="str">
            <v>TUBO DE CONCRETO PA2-120CM</v>
          </cell>
          <cell r="C2591" t="str">
            <v>M</v>
          </cell>
          <cell r="D2591">
            <v>901.7</v>
          </cell>
        </row>
        <row r="2592">
          <cell r="A2592" t="str">
            <v>300022</v>
          </cell>
          <cell r="B2592" t="str">
            <v>TUBO DE CONCRETO PA2-150CM</v>
          </cell>
          <cell r="C2592" t="str">
            <v>M</v>
          </cell>
          <cell r="D2592">
            <v>1368.48</v>
          </cell>
        </row>
        <row r="2593">
          <cell r="A2593" t="str">
            <v>300016</v>
          </cell>
          <cell r="B2593" t="str">
            <v>TUBO DE CONCRETO PA2-40CM</v>
          </cell>
          <cell r="C2593" t="str">
            <v>M</v>
          </cell>
          <cell r="D2593">
            <v>136.35</v>
          </cell>
        </row>
        <row r="2594">
          <cell r="A2594" t="str">
            <v>300017</v>
          </cell>
          <cell r="B2594" t="str">
            <v>TUBO DE CONCRETO PA2-50CM</v>
          </cell>
          <cell r="C2594" t="str">
            <v>M</v>
          </cell>
          <cell r="D2594">
            <v>166.47</v>
          </cell>
        </row>
        <row r="2595">
          <cell r="A2595" t="str">
            <v>300018</v>
          </cell>
          <cell r="B2595" t="str">
            <v>TUBO DE CONCRETO PA2-60CM</v>
          </cell>
          <cell r="C2595" t="str">
            <v>M</v>
          </cell>
          <cell r="D2595">
            <v>274.26</v>
          </cell>
        </row>
        <row r="2596">
          <cell r="A2596" t="str">
            <v>300019</v>
          </cell>
          <cell r="B2596" t="str">
            <v>TUBO DE CONCRETO PA2-80CM</v>
          </cell>
          <cell r="C2596" t="str">
            <v>M</v>
          </cell>
          <cell r="D2596">
            <v>464.49</v>
          </cell>
        </row>
        <row r="2597">
          <cell r="A2597" t="str">
            <v>300024</v>
          </cell>
          <cell r="B2597" t="str">
            <v>TUBO DE CONCRETO PA3-100CM</v>
          </cell>
          <cell r="C2597" t="str">
            <v>M</v>
          </cell>
          <cell r="D2597">
            <v>816.18</v>
          </cell>
        </row>
        <row r="2598">
          <cell r="A2598" t="str">
            <v>300025</v>
          </cell>
          <cell r="B2598" t="str">
            <v>TUBO DE CONCRETO PA3-120CM</v>
          </cell>
          <cell r="C2598" t="str">
            <v>M</v>
          </cell>
          <cell r="D2598">
            <v>1217.5999999999999</v>
          </cell>
        </row>
        <row r="2599">
          <cell r="A2599" t="str">
            <v>300026</v>
          </cell>
          <cell r="B2599" t="str">
            <v>TUBO DE CONCRETO PA3-150CM</v>
          </cell>
          <cell r="C2599" t="str">
            <v>M</v>
          </cell>
          <cell r="D2599">
            <v>1679.29</v>
          </cell>
        </row>
        <row r="2600">
          <cell r="A2600" t="str">
            <v>300023</v>
          </cell>
          <cell r="B2600" t="str">
            <v>TUBO DE CONCRETO PA3-80CM</v>
          </cell>
          <cell r="C2600" t="str">
            <v>M</v>
          </cell>
          <cell r="D2600">
            <v>578.12</v>
          </cell>
        </row>
        <row r="2601">
          <cell r="A2601" t="str">
            <v>300027</v>
          </cell>
          <cell r="B2601" t="str">
            <v>TUBO DE CONCRETO PERFURADO C2-20CM</v>
          </cell>
          <cell r="C2601" t="str">
            <v>M</v>
          </cell>
          <cell r="D2601">
            <v>119.71</v>
          </cell>
        </row>
        <row r="2602">
          <cell r="A2602" t="str">
            <v>300028</v>
          </cell>
          <cell r="B2602" t="str">
            <v>TUBO DE CONCRETO PERFURADO C2-30CM</v>
          </cell>
          <cell r="C2602" t="str">
            <v>M</v>
          </cell>
          <cell r="D2602">
            <v>133.1</v>
          </cell>
        </row>
        <row r="2603">
          <cell r="A2603" t="str">
            <v>300029</v>
          </cell>
          <cell r="B2603" t="str">
            <v>TUBO DE CONCRETO PERFURADO C2-40CM</v>
          </cell>
          <cell r="C2603" t="str">
            <v>M</v>
          </cell>
          <cell r="D2603">
            <v>152.24</v>
          </cell>
        </row>
        <row r="2604">
          <cell r="A2604" t="str">
            <v>300005</v>
          </cell>
          <cell r="B2604" t="str">
            <v>TUBO DE CONCRETO PS1-20CM</v>
          </cell>
          <cell r="C2604" t="str">
            <v>M</v>
          </cell>
          <cell r="D2604">
            <v>84.61</v>
          </cell>
        </row>
        <row r="2605">
          <cell r="A2605" t="str">
            <v>300006</v>
          </cell>
          <cell r="B2605" t="str">
            <v>TUBO DE CONCRETO PS1-30CM</v>
          </cell>
          <cell r="C2605" t="str">
            <v>M</v>
          </cell>
          <cell r="D2605">
            <v>82.77</v>
          </cell>
        </row>
        <row r="2606">
          <cell r="A2606" t="str">
            <v>300007</v>
          </cell>
          <cell r="B2606" t="str">
            <v>TUBO DE CONCRETO PS1-40CM</v>
          </cell>
          <cell r="C2606" t="str">
            <v>M</v>
          </cell>
          <cell r="D2606">
            <v>117.16</v>
          </cell>
        </row>
        <row r="2607">
          <cell r="A2607" t="str">
            <v>300008</v>
          </cell>
          <cell r="B2607" t="str">
            <v>TUBO DE CONCRETO PS1-50CM</v>
          </cell>
          <cell r="C2607" t="str">
            <v>M</v>
          </cell>
          <cell r="D2607">
            <v>164.69</v>
          </cell>
        </row>
        <row r="2608">
          <cell r="A2608" t="str">
            <v>003827</v>
          </cell>
          <cell r="B2608" t="str">
            <v>TUBO DE POLIETILENO LINEAR PEAD 160MM PN10 - AF</v>
          </cell>
          <cell r="C2608" t="str">
            <v>M</v>
          </cell>
          <cell r="D2608">
            <v>173.18</v>
          </cell>
        </row>
        <row r="2609">
          <cell r="A2609" t="str">
            <v>155378</v>
          </cell>
          <cell r="B2609" t="str">
            <v>TUBO FoFo 75MM PREDIAL - ESG</v>
          </cell>
          <cell r="C2609" t="str">
            <v>M</v>
          </cell>
          <cell r="D2609">
            <v>310.27999999999997</v>
          </cell>
        </row>
        <row r="2610">
          <cell r="A2610" t="str">
            <v>155573</v>
          </cell>
          <cell r="B2610" t="str">
            <v>TUBO FoFo HL 50MM - ESG</v>
          </cell>
          <cell r="C2610" t="str">
            <v>M</v>
          </cell>
          <cell r="D2610">
            <v>184.22</v>
          </cell>
        </row>
        <row r="2611">
          <cell r="A2611" t="str">
            <v>300453</v>
          </cell>
          <cell r="B2611" t="str">
            <v>TUBO FoFo K7 DN 150MM JE</v>
          </cell>
          <cell r="C2611" t="str">
            <v>M</v>
          </cell>
          <cell r="D2611">
            <v>634.77</v>
          </cell>
        </row>
        <row r="2612">
          <cell r="A2612" t="str">
            <v>300456</v>
          </cell>
          <cell r="B2612" t="str">
            <v>TUBO FoFo K7 DN 150MM JE INCLUSIVE CONEXOES</v>
          </cell>
          <cell r="C2612" t="str">
            <v>M</v>
          </cell>
          <cell r="D2612">
            <v>774.86</v>
          </cell>
        </row>
        <row r="2613">
          <cell r="A2613" t="str">
            <v>300454</v>
          </cell>
          <cell r="B2613" t="str">
            <v>TUBO FoFo K7 DN 200MM JE</v>
          </cell>
          <cell r="C2613" t="str">
            <v>M</v>
          </cell>
          <cell r="D2613">
            <v>702.25</v>
          </cell>
        </row>
        <row r="2614">
          <cell r="A2614" t="str">
            <v>300457</v>
          </cell>
          <cell r="B2614" t="str">
            <v>TUBO FoFo K7 DN 200MM JE INCLUSIVE CONEXOES</v>
          </cell>
          <cell r="C2614" t="str">
            <v>M</v>
          </cell>
          <cell r="D2614">
            <v>857.82</v>
          </cell>
        </row>
        <row r="2615">
          <cell r="A2615" t="str">
            <v>300203</v>
          </cell>
          <cell r="B2615" t="str">
            <v>TUBO FoFo K9 DN  80MM JE</v>
          </cell>
          <cell r="C2615" t="str">
            <v>M</v>
          </cell>
          <cell r="D2615">
            <v>601.03</v>
          </cell>
        </row>
        <row r="2616">
          <cell r="A2616" t="str">
            <v>300101</v>
          </cell>
          <cell r="B2616" t="str">
            <v>TUBO FoFo K9 DN  80MM JE INCLUSIVE CONEXOES</v>
          </cell>
          <cell r="C2616" t="str">
            <v>M</v>
          </cell>
          <cell r="D2616">
            <v>738.61</v>
          </cell>
        </row>
        <row r="2617">
          <cell r="A2617" t="str">
            <v>300204</v>
          </cell>
          <cell r="B2617" t="str">
            <v>TUBO FoFo K9 DN 100MM JE</v>
          </cell>
          <cell r="C2617" t="str">
            <v>M</v>
          </cell>
          <cell r="D2617">
            <v>613.47</v>
          </cell>
        </row>
        <row r="2618">
          <cell r="A2618" t="str">
            <v>300102</v>
          </cell>
          <cell r="B2618" t="str">
            <v>TUBO FoFo K9 DN 100MM JE INCLUSIVE CONEXOES</v>
          </cell>
          <cell r="C2618" t="str">
            <v>M</v>
          </cell>
          <cell r="D2618">
            <v>751.96</v>
          </cell>
        </row>
        <row r="2619">
          <cell r="A2619" t="str">
            <v>300205</v>
          </cell>
          <cell r="B2619" t="str">
            <v>TUBO FoFo K9 DN 150MM JE</v>
          </cell>
          <cell r="C2619" t="str">
            <v>M</v>
          </cell>
          <cell r="D2619">
            <v>733.27</v>
          </cell>
        </row>
        <row r="2620">
          <cell r="A2620" t="str">
            <v>300103</v>
          </cell>
          <cell r="B2620" t="str">
            <v>TUBO FoFo K9 DN 150MM JE INCLUSIVE CONEXOES</v>
          </cell>
          <cell r="C2620" t="str">
            <v>M</v>
          </cell>
          <cell r="D2620">
            <v>896.81</v>
          </cell>
        </row>
        <row r="2621">
          <cell r="A2621" t="str">
            <v>300206</v>
          </cell>
          <cell r="B2621" t="str">
            <v>TUBO FoFo K9 DN 200MM JE</v>
          </cell>
          <cell r="C2621" t="str">
            <v>M</v>
          </cell>
          <cell r="D2621">
            <v>937.84</v>
          </cell>
        </row>
        <row r="2622">
          <cell r="A2622" t="str">
            <v>300104</v>
          </cell>
          <cell r="B2622" t="str">
            <v>TUBO FoFo K9 DN 200MM JE INCLUSIVE CONEXOES</v>
          </cell>
          <cell r="C2622" t="str">
            <v>M</v>
          </cell>
          <cell r="D2622">
            <v>1149.5</v>
          </cell>
        </row>
        <row r="2623">
          <cell r="A2623" t="str">
            <v>300207</v>
          </cell>
          <cell r="B2623" t="str">
            <v>TUBO FoFo K9 DN 250MM JE</v>
          </cell>
          <cell r="C2623" t="str">
            <v>M</v>
          </cell>
          <cell r="D2623">
            <v>1066.71</v>
          </cell>
        </row>
        <row r="2624">
          <cell r="A2624" t="str">
            <v>300105</v>
          </cell>
          <cell r="B2624" t="str">
            <v>TUBO FoFo K9 DN 250MM JE INCLUSIVE CONEXOES</v>
          </cell>
          <cell r="C2624" t="str">
            <v>M</v>
          </cell>
          <cell r="D2624">
            <v>1308.48</v>
          </cell>
        </row>
        <row r="2625">
          <cell r="A2625" t="str">
            <v>300208</v>
          </cell>
          <cell r="B2625" t="str">
            <v>TUBO FoFo K9 DN 300MM JE</v>
          </cell>
          <cell r="C2625" t="str">
            <v>M</v>
          </cell>
          <cell r="D2625">
            <v>1169.8</v>
          </cell>
        </row>
        <row r="2626">
          <cell r="A2626" t="str">
            <v>300106</v>
          </cell>
          <cell r="B2626" t="str">
            <v>TUBO FoFo K9 DN 300MM JE INCLUSIVE CONEXOES</v>
          </cell>
          <cell r="C2626" t="str">
            <v>M</v>
          </cell>
          <cell r="D2626">
            <v>1435.25</v>
          </cell>
        </row>
        <row r="2627">
          <cell r="A2627" t="str">
            <v>300209</v>
          </cell>
          <cell r="B2627" t="str">
            <v>TUBO FoFo K9 DN 400MM JE</v>
          </cell>
          <cell r="C2627" t="str">
            <v>M</v>
          </cell>
          <cell r="D2627">
            <v>1558.26</v>
          </cell>
        </row>
        <row r="2628">
          <cell r="A2628" t="str">
            <v>300107</v>
          </cell>
          <cell r="B2628" t="str">
            <v>TUBO FoFo K9 DN 400MM JE INCLUSIVE CONEXOES</v>
          </cell>
          <cell r="C2628" t="str">
            <v>M</v>
          </cell>
          <cell r="D2628">
            <v>1914.73</v>
          </cell>
        </row>
        <row r="2629">
          <cell r="A2629" t="str">
            <v>300210</v>
          </cell>
          <cell r="B2629" t="str">
            <v>TUBO FoFo K9 DN 500MM JE</v>
          </cell>
          <cell r="C2629" t="str">
            <v>M</v>
          </cell>
          <cell r="D2629">
            <v>2133.04</v>
          </cell>
        </row>
        <row r="2630">
          <cell r="A2630" t="str">
            <v>300108</v>
          </cell>
          <cell r="B2630" t="str">
            <v>TUBO FoFo K9 DN 500MM JE INCLUSIVE CONEXOES</v>
          </cell>
          <cell r="C2630" t="str">
            <v>M</v>
          </cell>
          <cell r="D2630">
            <v>2610.73</v>
          </cell>
        </row>
        <row r="2631">
          <cell r="A2631" t="str">
            <v>154490</v>
          </cell>
          <cell r="B2631" t="str">
            <v>TUBO FoGo DIN2440 COM COSTURA 1 1/4" AF</v>
          </cell>
          <cell r="C2631" t="str">
            <v>M</v>
          </cell>
          <cell r="D2631">
            <v>96.1</v>
          </cell>
        </row>
        <row r="2632">
          <cell r="A2632" t="str">
            <v>154480</v>
          </cell>
          <cell r="B2632" t="str">
            <v>TUBO FoGo DIN2440 COM COSTURA 1" - AF</v>
          </cell>
          <cell r="C2632" t="str">
            <v>M</v>
          </cell>
          <cell r="D2632">
            <v>71.64</v>
          </cell>
        </row>
        <row r="2633">
          <cell r="A2633" t="str">
            <v>154520</v>
          </cell>
          <cell r="B2633" t="str">
            <v>TUBO FoGo DIN2440 COM COSTURA 2 1/2" AF</v>
          </cell>
          <cell r="C2633" t="str">
            <v>M</v>
          </cell>
          <cell r="D2633">
            <v>190.1</v>
          </cell>
        </row>
        <row r="2634">
          <cell r="A2634" t="str">
            <v>154510</v>
          </cell>
          <cell r="B2634" t="str">
            <v>TUBO FoGo DIN2440 COM COSTURA 2" - AF</v>
          </cell>
          <cell r="C2634" t="str">
            <v>M</v>
          </cell>
          <cell r="D2634">
            <v>147.41</v>
          </cell>
        </row>
        <row r="2635">
          <cell r="A2635" t="str">
            <v>150830</v>
          </cell>
          <cell r="B2635" t="str">
            <v>TUBO FoGo DIN2440 COM COSTURA 3/4" AF/GAS</v>
          </cell>
          <cell r="C2635" t="str">
            <v>M</v>
          </cell>
          <cell r="D2635">
            <v>52.93</v>
          </cell>
        </row>
        <row r="2636">
          <cell r="A2636" t="str">
            <v>155383</v>
          </cell>
          <cell r="B2636" t="str">
            <v>TUBO FoGo SCH 40 SEM COSTURA 2"</v>
          </cell>
          <cell r="C2636" t="str">
            <v>M</v>
          </cell>
          <cell r="D2636">
            <v>182.11</v>
          </cell>
        </row>
        <row r="2637">
          <cell r="A2637" t="str">
            <v>155384</v>
          </cell>
          <cell r="B2637" t="str">
            <v>TUBO FoGo SCH 40 SEM COSTURA 3/4"</v>
          </cell>
          <cell r="C2637" t="str">
            <v>M</v>
          </cell>
          <cell r="D2637">
            <v>72.459999999999994</v>
          </cell>
        </row>
        <row r="2638">
          <cell r="A2638" t="str">
            <v>155899</v>
          </cell>
          <cell r="B2638" t="str">
            <v>TUBO LIGACAO FLEXIVEL PVC 1/2"</v>
          </cell>
          <cell r="C2638" t="str">
            <v>UN</v>
          </cell>
          <cell r="D2638">
            <v>64.760000000000005</v>
          </cell>
        </row>
        <row r="2639">
          <cell r="A2639" t="str">
            <v>155942</v>
          </cell>
          <cell r="B2639" t="str">
            <v>TUBO METALICO FLEXIVEL PARA INSTALACAO DE GAS DN 3/4"</v>
          </cell>
          <cell r="C2639" t="str">
            <v>UN</v>
          </cell>
          <cell r="D2639">
            <v>150.68</v>
          </cell>
        </row>
        <row r="2640">
          <cell r="A2640" t="str">
            <v>300814</v>
          </cell>
          <cell r="B2640" t="str">
            <v>TUBO PEAD CORRUGADO E PERFURADO PARA DRENO DN 160MM</v>
          </cell>
          <cell r="C2640" t="str">
            <v>M</v>
          </cell>
          <cell r="D2640">
            <v>34.770000000000003</v>
          </cell>
        </row>
        <row r="2641">
          <cell r="A2641" t="str">
            <v>155888</v>
          </cell>
          <cell r="B2641" t="str">
            <v>TUBO PEAD CORRUGADO E PERFURADO PARA DRENO DN 65MM</v>
          </cell>
          <cell r="C2641" t="str">
            <v>M</v>
          </cell>
          <cell r="D2641">
            <v>22.76</v>
          </cell>
        </row>
        <row r="2642">
          <cell r="A2642" t="str">
            <v>152030</v>
          </cell>
          <cell r="B2642" t="str">
            <v>TUBO PVC 100MM JE - ESG</v>
          </cell>
          <cell r="C2642" t="str">
            <v>M</v>
          </cell>
          <cell r="D2642">
            <v>47.71</v>
          </cell>
        </row>
        <row r="2643">
          <cell r="A2643" t="str">
            <v>150760</v>
          </cell>
          <cell r="B2643" t="str">
            <v>TUBO PVC 20MM SOLDAVEL - AF</v>
          </cell>
          <cell r="C2643" t="str">
            <v>M</v>
          </cell>
          <cell r="D2643">
            <v>9.6199999999999992</v>
          </cell>
        </row>
        <row r="2644">
          <cell r="A2644" t="str">
            <v>150770</v>
          </cell>
          <cell r="B2644" t="str">
            <v>TUBO PVC 25MM SOLDAVEL - AF</v>
          </cell>
          <cell r="C2644" t="str">
            <v>M</v>
          </cell>
          <cell r="D2644">
            <v>11.65</v>
          </cell>
        </row>
        <row r="2645">
          <cell r="A2645" t="str">
            <v>155596</v>
          </cell>
          <cell r="B2645" t="str">
            <v>TUBO PVC 3/4" ROSCAVEL - AF</v>
          </cell>
          <cell r="C2645" t="str">
            <v>M</v>
          </cell>
          <cell r="D2645">
            <v>24.64</v>
          </cell>
        </row>
        <row r="2646">
          <cell r="A2646" t="str">
            <v>150780</v>
          </cell>
          <cell r="B2646" t="str">
            <v>TUBO PVC 32MM SOLDAVEL - AF</v>
          </cell>
          <cell r="C2646" t="str">
            <v>M</v>
          </cell>
          <cell r="D2646">
            <v>18.32</v>
          </cell>
        </row>
        <row r="2647">
          <cell r="A2647" t="str">
            <v>003567</v>
          </cell>
          <cell r="B2647" t="str">
            <v>TUBO PVC 32MM SOLDAVEL PERFURADO EM OBRA</v>
          </cell>
          <cell r="C2647" t="str">
            <v>M</v>
          </cell>
          <cell r="D2647">
            <v>21.89</v>
          </cell>
        </row>
        <row r="2648">
          <cell r="A2648" t="str">
            <v>151070</v>
          </cell>
          <cell r="B2648" t="str">
            <v>TUBO PVC 40MM - ESG</v>
          </cell>
          <cell r="C2648" t="str">
            <v>M</v>
          </cell>
          <cell r="D2648">
            <v>21.47</v>
          </cell>
        </row>
        <row r="2649">
          <cell r="A2649" t="str">
            <v>152740</v>
          </cell>
          <cell r="B2649" t="str">
            <v>TUBO PVC 40MM SOLDAVEL - AF</v>
          </cell>
          <cell r="C2649" t="str">
            <v>M</v>
          </cell>
          <cell r="D2649">
            <v>30.02</v>
          </cell>
        </row>
        <row r="2650">
          <cell r="A2650" t="str">
            <v>152050</v>
          </cell>
          <cell r="B2650" t="str">
            <v>TUBO PVC 50MM JE - ESG</v>
          </cell>
          <cell r="C2650" t="str">
            <v>M</v>
          </cell>
          <cell r="D2650">
            <v>28.9</v>
          </cell>
        </row>
        <row r="2651">
          <cell r="A2651" t="str">
            <v>152750</v>
          </cell>
          <cell r="B2651" t="str">
            <v>TUBO PVC 50MM SOLDAVEL - AF</v>
          </cell>
          <cell r="C2651" t="str">
            <v>M</v>
          </cell>
          <cell r="D2651">
            <v>31.01</v>
          </cell>
        </row>
        <row r="2652">
          <cell r="A2652" t="str">
            <v>153450</v>
          </cell>
          <cell r="B2652" t="str">
            <v>TUBO PVC 60MM SOLDAVEL - AF</v>
          </cell>
          <cell r="C2652" t="str">
            <v>M</v>
          </cell>
          <cell r="D2652">
            <v>51.49</v>
          </cell>
        </row>
        <row r="2653">
          <cell r="A2653" t="str">
            <v>152040</v>
          </cell>
          <cell r="B2653" t="str">
            <v>TUBO PVC 75MM JE - ESG</v>
          </cell>
          <cell r="C2653" t="str">
            <v>M</v>
          </cell>
          <cell r="D2653">
            <v>45.77</v>
          </cell>
        </row>
        <row r="2654">
          <cell r="A2654" t="str">
            <v>153440</v>
          </cell>
          <cell r="B2654" t="str">
            <v>TUBO PVC 75MM SOLDAVEL - AF</v>
          </cell>
          <cell r="C2654" t="str">
            <v>M</v>
          </cell>
          <cell r="D2654">
            <v>75.91</v>
          </cell>
        </row>
        <row r="2655">
          <cell r="A2655" t="str">
            <v>155534</v>
          </cell>
          <cell r="B2655" t="str">
            <v>TUBO PVC 85MM SOLDAVEL - AF</v>
          </cell>
          <cell r="C2655" t="str">
            <v>M</v>
          </cell>
          <cell r="D2655">
            <v>94.81</v>
          </cell>
        </row>
        <row r="2656">
          <cell r="A2656" t="str">
            <v>300257</v>
          </cell>
          <cell r="B2656" t="str">
            <v>TUBO PVC COLETOR ESGOTO DN 100MM JEI</v>
          </cell>
          <cell r="C2656" t="str">
            <v>M</v>
          </cell>
          <cell r="D2656">
            <v>51.44</v>
          </cell>
        </row>
        <row r="2657">
          <cell r="A2657" t="str">
            <v>300259</v>
          </cell>
          <cell r="B2657" t="str">
            <v>TUBO PVC COLETOR ESGOTO DN 150MM JEI</v>
          </cell>
          <cell r="C2657" t="str">
            <v>M</v>
          </cell>
          <cell r="D2657">
            <v>95.83</v>
          </cell>
        </row>
        <row r="2658">
          <cell r="A2658" t="str">
            <v>300260</v>
          </cell>
          <cell r="B2658" t="str">
            <v>TUBO PVC COLETOR ESGOTO DN 200MM JEI</v>
          </cell>
          <cell r="C2658" t="str">
            <v>M</v>
          </cell>
          <cell r="D2658">
            <v>166.95</v>
          </cell>
        </row>
        <row r="2659">
          <cell r="A2659" t="str">
            <v>300261</v>
          </cell>
          <cell r="B2659" t="str">
            <v>TUBO PVC COLETOR ESGOTO DN 250MM JEI</v>
          </cell>
          <cell r="C2659" t="str">
            <v>M</v>
          </cell>
          <cell r="D2659">
            <v>241.96</v>
          </cell>
        </row>
        <row r="2660">
          <cell r="A2660" t="str">
            <v>300262</v>
          </cell>
          <cell r="B2660" t="str">
            <v>TUBO PVC COLETOR ESGOTO DN 300MM JEI</v>
          </cell>
          <cell r="C2660" t="str">
            <v>M</v>
          </cell>
          <cell r="D2660">
            <v>394.51</v>
          </cell>
        </row>
        <row r="2661">
          <cell r="A2661" t="str">
            <v>300263</v>
          </cell>
          <cell r="B2661" t="str">
            <v>TUBO PVC COLETOR ESGOTO DN 350MM JEI</v>
          </cell>
          <cell r="C2661" t="str">
            <v>M</v>
          </cell>
          <cell r="D2661">
            <v>558.16999999999996</v>
          </cell>
        </row>
        <row r="2662">
          <cell r="A2662" t="str">
            <v>300264</v>
          </cell>
          <cell r="B2662" t="str">
            <v>TUBO PVC COLETOR ESGOTO DN 400MM JEI</v>
          </cell>
          <cell r="C2662" t="str">
            <v>M</v>
          </cell>
          <cell r="D2662">
            <v>596.80999999999995</v>
          </cell>
        </row>
        <row r="2663">
          <cell r="A2663" t="str">
            <v>300266</v>
          </cell>
          <cell r="B2663" t="str">
            <v>TUBO PVC COLETOR ESGOTO JEI COM CONEXOES DN 100MM</v>
          </cell>
          <cell r="C2663" t="str">
            <v>M</v>
          </cell>
          <cell r="D2663">
            <v>58.39</v>
          </cell>
        </row>
        <row r="2664">
          <cell r="A2664" t="str">
            <v>300268</v>
          </cell>
          <cell r="B2664" t="str">
            <v>TUBO PVC COLETOR ESGOTO JEI COM CONEXOES DN 150MM</v>
          </cell>
          <cell r="C2664" t="str">
            <v>M</v>
          </cell>
          <cell r="D2664">
            <v>109.09</v>
          </cell>
        </row>
        <row r="2665">
          <cell r="A2665" t="str">
            <v>300269</v>
          </cell>
          <cell r="B2665" t="str">
            <v>TUBO PVC COLETOR ESGOTO JEI COM CONEXOES DN 200MM</v>
          </cell>
          <cell r="C2665" t="str">
            <v>M</v>
          </cell>
          <cell r="D2665">
            <v>190.94</v>
          </cell>
        </row>
        <row r="2666">
          <cell r="A2666" t="str">
            <v>300270</v>
          </cell>
          <cell r="B2666" t="str">
            <v>TUBO PVC COLETOR ESGOTO JEI COM CONEXOES DN 250MM</v>
          </cell>
          <cell r="C2666" t="str">
            <v>M</v>
          </cell>
          <cell r="D2666">
            <v>277.14999999999998</v>
          </cell>
        </row>
        <row r="2667">
          <cell r="A2667" t="str">
            <v>300271</v>
          </cell>
          <cell r="B2667" t="str">
            <v>TUBO PVC COLETOR ESGOTO JEI COM CONEXOES DN 300MM</v>
          </cell>
          <cell r="C2667" t="str">
            <v>M</v>
          </cell>
          <cell r="D2667">
            <v>453.69</v>
          </cell>
        </row>
        <row r="2668">
          <cell r="A2668" t="str">
            <v>300272</v>
          </cell>
          <cell r="B2668" t="str">
            <v>TUBO PVC COLETOR ESGOTO JEI COM CONEXOES DN 350MM</v>
          </cell>
          <cell r="C2668" t="str">
            <v>M</v>
          </cell>
          <cell r="D2668">
            <v>642.54</v>
          </cell>
        </row>
        <row r="2669">
          <cell r="A2669" t="str">
            <v>300273</v>
          </cell>
          <cell r="B2669" t="str">
            <v>TUBO PVC COLETOR ESGOTO JEI COM CONEXOES DN 400MM</v>
          </cell>
          <cell r="C2669" t="str">
            <v>M</v>
          </cell>
          <cell r="D2669">
            <v>685.7</v>
          </cell>
        </row>
        <row r="2670">
          <cell r="A2670" t="str">
            <v>155470</v>
          </cell>
          <cell r="B2670" t="str">
            <v>TUBO PVC CORRUGADO PERFURADO DN 110MM COM BIDIM</v>
          </cell>
          <cell r="C2670" t="str">
            <v>M</v>
          </cell>
          <cell r="D2670">
            <v>98.23</v>
          </cell>
        </row>
        <row r="2671">
          <cell r="A2671" t="str">
            <v>300461</v>
          </cell>
          <cell r="B2671" t="str">
            <v>TUBO PVC DEFOFO DN 100MM JEI</v>
          </cell>
          <cell r="C2671" t="str">
            <v>M</v>
          </cell>
          <cell r="D2671">
            <v>103.17</v>
          </cell>
        </row>
        <row r="2672">
          <cell r="A2672" t="str">
            <v>300462</v>
          </cell>
          <cell r="B2672" t="str">
            <v>TUBO PVC DEFOFO DN 150MM JEI</v>
          </cell>
          <cell r="C2672" t="str">
            <v>M</v>
          </cell>
          <cell r="D2672">
            <v>178.74</v>
          </cell>
        </row>
        <row r="2673">
          <cell r="A2673" t="str">
            <v>300463</v>
          </cell>
          <cell r="B2673" t="str">
            <v>TUBO PVC DEFOFO DN 200MM JEI</v>
          </cell>
          <cell r="C2673" t="str">
            <v>M</v>
          </cell>
          <cell r="D2673">
            <v>291.06</v>
          </cell>
        </row>
        <row r="2674">
          <cell r="A2674" t="str">
            <v>300464</v>
          </cell>
          <cell r="B2674" t="str">
            <v>TUBO PVC DEFOFO DN 250MM JEI</v>
          </cell>
          <cell r="C2674" t="str">
            <v>M</v>
          </cell>
          <cell r="D2674">
            <v>500.15</v>
          </cell>
        </row>
        <row r="2675">
          <cell r="A2675" t="str">
            <v>300465</v>
          </cell>
          <cell r="B2675" t="str">
            <v>TUBO PVC DEFOFO DN 300MM JEI</v>
          </cell>
          <cell r="C2675" t="str">
            <v>M</v>
          </cell>
          <cell r="D2675">
            <v>672.02</v>
          </cell>
        </row>
        <row r="2676">
          <cell r="A2676" t="str">
            <v>300466</v>
          </cell>
          <cell r="B2676" t="str">
            <v>TUBO PVC DEFOFO DN 400MM JEI</v>
          </cell>
          <cell r="C2676" t="str">
            <v>M</v>
          </cell>
          <cell r="D2676">
            <v>1207.78</v>
          </cell>
        </row>
        <row r="2677">
          <cell r="A2677" t="str">
            <v>300467</v>
          </cell>
          <cell r="B2677" t="str">
            <v>TUBO PVC DEFOFO DN 500MM JEI</v>
          </cell>
          <cell r="C2677" t="str">
            <v>M</v>
          </cell>
          <cell r="D2677">
            <v>1860.38</v>
          </cell>
        </row>
        <row r="2678">
          <cell r="A2678" t="str">
            <v>300214</v>
          </cell>
          <cell r="B2678" t="str">
            <v>TUBO PVC PBA CL 15 JEI DN 100MM</v>
          </cell>
          <cell r="C2678" t="str">
            <v>M</v>
          </cell>
          <cell r="D2678">
            <v>120.88</v>
          </cell>
        </row>
        <row r="2679">
          <cell r="A2679" t="str">
            <v>300212</v>
          </cell>
          <cell r="B2679" t="str">
            <v>TUBO PVC PBA CL 15 JEI DN 50MM</v>
          </cell>
          <cell r="C2679" t="str">
            <v>M</v>
          </cell>
          <cell r="D2679">
            <v>34.020000000000003</v>
          </cell>
        </row>
        <row r="2680">
          <cell r="A2680" t="str">
            <v>300213</v>
          </cell>
          <cell r="B2680" t="str">
            <v>TUBO PVC PBA CL 15 JEI DN 75MM</v>
          </cell>
          <cell r="C2680" t="str">
            <v>M</v>
          </cell>
          <cell r="D2680">
            <v>60.68</v>
          </cell>
        </row>
        <row r="2681">
          <cell r="A2681" t="str">
            <v>300115</v>
          </cell>
          <cell r="B2681" t="str">
            <v>TUBO PVC PBA CL 15 JEI INCLUSIVE CONEXOES DN 100MM</v>
          </cell>
          <cell r="C2681" t="str">
            <v>M</v>
          </cell>
          <cell r="D2681">
            <v>139.29</v>
          </cell>
        </row>
        <row r="2682">
          <cell r="A2682" t="str">
            <v>300113</v>
          </cell>
          <cell r="B2682" t="str">
            <v>TUBO PVC PBA CL 15 JEI INCLUSIVE CONEXOES DN 50MM</v>
          </cell>
          <cell r="C2682" t="str">
            <v>M</v>
          </cell>
          <cell r="D2682">
            <v>39.04</v>
          </cell>
        </row>
        <row r="2683">
          <cell r="A2683" t="str">
            <v>300114</v>
          </cell>
          <cell r="B2683" t="str">
            <v>TUBO PVC PBA CL 15 JEI INCLUSIVE CONEXOES DN 75MM</v>
          </cell>
          <cell r="C2683" t="str">
            <v>M</v>
          </cell>
          <cell r="D2683">
            <v>69.510000000000005</v>
          </cell>
        </row>
        <row r="2684">
          <cell r="A2684" t="str">
            <v>300460</v>
          </cell>
          <cell r="B2684" t="str">
            <v>TUBO PVC PBA CL 20 JEI DN 100MM</v>
          </cell>
          <cell r="C2684" t="str">
            <v>M</v>
          </cell>
          <cell r="D2684">
            <v>175.91</v>
          </cell>
        </row>
        <row r="2685">
          <cell r="A2685" t="str">
            <v>300458</v>
          </cell>
          <cell r="B2685" t="str">
            <v>TUBO PVC PBA CL 20 JEI DN 50MM</v>
          </cell>
          <cell r="C2685" t="str">
            <v>M</v>
          </cell>
          <cell r="D2685">
            <v>38.94</v>
          </cell>
        </row>
        <row r="2686">
          <cell r="A2686" t="str">
            <v>300459</v>
          </cell>
          <cell r="B2686" t="str">
            <v>TUBO PVC PBA CL 20 JEI DN 75MM</v>
          </cell>
          <cell r="C2686" t="str">
            <v>M</v>
          </cell>
          <cell r="D2686">
            <v>104.84</v>
          </cell>
        </row>
        <row r="2687">
          <cell r="A2687" t="str">
            <v>300111</v>
          </cell>
          <cell r="B2687" t="str">
            <v>TUBO PVC PBA CL 20 JEI INCLUSIVE CONEXOES DN 100MM</v>
          </cell>
          <cell r="C2687" t="str">
            <v>M</v>
          </cell>
          <cell r="D2687">
            <v>203.39</v>
          </cell>
        </row>
        <row r="2688">
          <cell r="A2688" t="str">
            <v>300109</v>
          </cell>
          <cell r="B2688" t="str">
            <v>TUBO PVC PBA CL 20 JEI INCLUSIVE CONEXOES DN 50MM</v>
          </cell>
          <cell r="C2688" t="str">
            <v>M</v>
          </cell>
          <cell r="D2688">
            <v>44.78</v>
          </cell>
        </row>
        <row r="2689">
          <cell r="A2689" t="str">
            <v>300110</v>
          </cell>
          <cell r="B2689" t="str">
            <v>TUBO PVC PBA CL 20 JEI INCLUSIVE CONEXOES DN 75MM</v>
          </cell>
          <cell r="C2689" t="str">
            <v>M</v>
          </cell>
          <cell r="D2689">
            <v>120.97</v>
          </cell>
        </row>
        <row r="2690">
          <cell r="A2690" t="str">
            <v>300038</v>
          </cell>
          <cell r="B2690" t="str">
            <v>TUBO PVC PERFURADO CORRUGADO PARA DRENO DN 100MM</v>
          </cell>
          <cell r="C2690" t="str">
            <v>M</v>
          </cell>
          <cell r="D2690">
            <v>93.33</v>
          </cell>
        </row>
        <row r="2691">
          <cell r="A2691" t="str">
            <v>155517</v>
          </cell>
          <cell r="B2691" t="str">
            <v>TUBO PVC SERIE R JE DN 100MM - ESG</v>
          </cell>
          <cell r="C2691" t="str">
            <v>M</v>
          </cell>
          <cell r="D2691">
            <v>74.06</v>
          </cell>
        </row>
        <row r="2692">
          <cell r="A2692" t="str">
            <v>155429</v>
          </cell>
          <cell r="B2692" t="str">
            <v>TUBO PVC SERIE R JE DN 150MM - ESG</v>
          </cell>
          <cell r="C2692" t="str">
            <v>M</v>
          </cell>
          <cell r="D2692">
            <v>116.4</v>
          </cell>
        </row>
        <row r="2693">
          <cell r="A2693" t="str">
            <v>155469</v>
          </cell>
          <cell r="B2693" t="str">
            <v>TUBO PVC SERIE R JE DN 50MM - ESG</v>
          </cell>
          <cell r="C2693" t="str">
            <v>M</v>
          </cell>
          <cell r="D2693">
            <v>42.44</v>
          </cell>
        </row>
        <row r="2694">
          <cell r="A2694" t="str">
            <v>155317</v>
          </cell>
          <cell r="B2694" t="str">
            <v>TUBO PVC SERIE R JE DN 75MM - ESG</v>
          </cell>
          <cell r="C2694" t="str">
            <v>M</v>
          </cell>
          <cell r="D2694">
            <v>56.11</v>
          </cell>
        </row>
        <row r="2695">
          <cell r="A2695" t="str">
            <v>155731</v>
          </cell>
          <cell r="B2695" t="str">
            <v>TUBO PVC SOLDAVEL 100MM - AF</v>
          </cell>
          <cell r="C2695" t="str">
            <v>M</v>
          </cell>
          <cell r="D2695">
            <v>154.58000000000001</v>
          </cell>
        </row>
        <row r="2696">
          <cell r="A2696" t="str">
            <v>300824</v>
          </cell>
          <cell r="B2696" t="str">
            <v>TUBO-DRENO TIPO BARBACA TUBO PVC D=3"</v>
          </cell>
          <cell r="C2696" t="str">
            <v>M</v>
          </cell>
          <cell r="D2696">
            <v>58.03</v>
          </cell>
        </row>
        <row r="2697">
          <cell r="A2697" t="str">
            <v>155863</v>
          </cell>
          <cell r="B2697" t="str">
            <v>UNIAO BRONZE 3/4" ROSCAVEL</v>
          </cell>
          <cell r="C2697" t="str">
            <v>UN</v>
          </cell>
          <cell r="D2697">
            <v>85.37</v>
          </cell>
        </row>
        <row r="2698">
          <cell r="A2698" t="str">
            <v>155741</v>
          </cell>
          <cell r="B2698" t="str">
            <v>UNIAO BRONZE BB 66MM</v>
          </cell>
          <cell r="C2698" t="str">
            <v>UN</v>
          </cell>
          <cell r="D2698">
            <v>337.66</v>
          </cell>
        </row>
        <row r="2699">
          <cell r="A2699" t="str">
            <v>155622</v>
          </cell>
          <cell r="B2699" t="str">
            <v>UNIAO DE COBRE DN 22MM</v>
          </cell>
          <cell r="C2699" t="str">
            <v>UN</v>
          </cell>
          <cell r="D2699">
            <v>63.1</v>
          </cell>
        </row>
        <row r="2700">
          <cell r="A2700" t="str">
            <v>155621</v>
          </cell>
          <cell r="B2700" t="str">
            <v>UNIAO DE COBRE DN 28MM</v>
          </cell>
          <cell r="C2700" t="str">
            <v>UN</v>
          </cell>
          <cell r="D2700">
            <v>85.85</v>
          </cell>
        </row>
        <row r="2701">
          <cell r="A2701" t="str">
            <v>155747</v>
          </cell>
          <cell r="B2701" t="str">
            <v>UNIAO DE COBRE DN 35MM</v>
          </cell>
          <cell r="C2701" t="str">
            <v>UN</v>
          </cell>
          <cell r="D2701">
            <v>192.48</v>
          </cell>
        </row>
        <row r="2702">
          <cell r="A2702" t="str">
            <v>155607</v>
          </cell>
          <cell r="B2702" t="str">
            <v>UNIAO DE COBRE DN 42MM</v>
          </cell>
          <cell r="C2702" t="str">
            <v>UN</v>
          </cell>
          <cell r="D2702">
            <v>191.34</v>
          </cell>
        </row>
        <row r="2703">
          <cell r="A2703" t="str">
            <v>155763</v>
          </cell>
          <cell r="B2703" t="str">
            <v>UNIAO DE COBRE DN 54MM</v>
          </cell>
          <cell r="C2703" t="str">
            <v>UN</v>
          </cell>
          <cell r="D2703">
            <v>263.92</v>
          </cell>
        </row>
        <row r="2704">
          <cell r="A2704" t="str">
            <v>155604</v>
          </cell>
          <cell r="B2704" t="str">
            <v>UNIAO FoGo 2 1/2" - AF</v>
          </cell>
          <cell r="C2704" t="str">
            <v>UN</v>
          </cell>
          <cell r="D2704">
            <v>269.12</v>
          </cell>
        </row>
        <row r="2705">
          <cell r="A2705" t="str">
            <v>154960</v>
          </cell>
          <cell r="B2705" t="str">
            <v>UNIAO PLANO FoGo BSP 1 1/4" - AF</v>
          </cell>
          <cell r="C2705" t="str">
            <v>UN</v>
          </cell>
          <cell r="D2705">
            <v>119.39</v>
          </cell>
        </row>
        <row r="2706">
          <cell r="A2706" t="str">
            <v>153470</v>
          </cell>
          <cell r="B2706" t="str">
            <v>UNIAO PVC 32MM - AF</v>
          </cell>
          <cell r="C2706" t="str">
            <v>UN</v>
          </cell>
          <cell r="D2706">
            <v>38.729999999999997</v>
          </cell>
        </row>
        <row r="2707">
          <cell r="A2707" t="str">
            <v>155572</v>
          </cell>
          <cell r="B2707" t="str">
            <v>UNIAO PVC 40MM SOLDAVEL - AF</v>
          </cell>
          <cell r="C2707" t="str">
            <v>UN</v>
          </cell>
          <cell r="D2707">
            <v>60.37</v>
          </cell>
        </row>
        <row r="2708">
          <cell r="A2708" t="str">
            <v>155660</v>
          </cell>
          <cell r="B2708" t="str">
            <v>UNIAO PVC 50MM SOLDAVEL - AF</v>
          </cell>
          <cell r="C2708" t="str">
            <v>UN</v>
          </cell>
          <cell r="D2708">
            <v>67.44</v>
          </cell>
        </row>
        <row r="2709">
          <cell r="A2709" t="str">
            <v>153460</v>
          </cell>
          <cell r="B2709" t="str">
            <v>UNIAO PVC 60MM - AF</v>
          </cell>
          <cell r="C2709" t="str">
            <v>UN</v>
          </cell>
          <cell r="D2709">
            <v>160.58000000000001</v>
          </cell>
        </row>
        <row r="2710">
          <cell r="A2710" t="str">
            <v>155670</v>
          </cell>
          <cell r="B2710" t="str">
            <v>UNIAO SEXTAVADA 1/2"X3/8" - GAS</v>
          </cell>
          <cell r="C2710" t="str">
            <v>UN</v>
          </cell>
          <cell r="D2710">
            <v>30.44</v>
          </cell>
        </row>
        <row r="2711">
          <cell r="A2711" t="str">
            <v>155891</v>
          </cell>
          <cell r="B2711" t="str">
            <v>UNIAO SEXTAVADA TC 22X3/4" - GAS</v>
          </cell>
          <cell r="C2711" t="str">
            <v>UN</v>
          </cell>
          <cell r="D2711">
            <v>83</v>
          </cell>
        </row>
        <row r="2712">
          <cell r="A2712" t="str">
            <v>155669</v>
          </cell>
          <cell r="B2712" t="str">
            <v>UNIAO SEXTAVADA TC 3/8" - GAS</v>
          </cell>
          <cell r="C2712" t="str">
            <v>UN</v>
          </cell>
          <cell r="D2712">
            <v>21.33</v>
          </cell>
        </row>
        <row r="2713">
          <cell r="A2713" t="str">
            <v>155974</v>
          </cell>
          <cell r="B2713" t="str">
            <v>UNIAO TERMINAL COBRE 3/8"X1/2" NPT BICO ESCALONADO</v>
          </cell>
          <cell r="C2713" t="str">
            <v>UN</v>
          </cell>
          <cell r="D2713">
            <v>49.26</v>
          </cell>
        </row>
        <row r="2714">
          <cell r="A2714" t="str">
            <v>155652</v>
          </cell>
          <cell r="B2714" t="str">
            <v>VALVULA DE ESFERA DN 1 1/2" - GAS</v>
          </cell>
          <cell r="C2714" t="str">
            <v>UN</v>
          </cell>
          <cell r="D2714">
            <v>266.68</v>
          </cell>
        </row>
        <row r="2715">
          <cell r="A2715" t="str">
            <v>155961</v>
          </cell>
          <cell r="B2715" t="str">
            <v>VALVULA DE ESFERA DN 1 1/4"</v>
          </cell>
          <cell r="C2715" t="str">
            <v>UN</v>
          </cell>
          <cell r="D2715">
            <v>198.57</v>
          </cell>
        </row>
        <row r="2716">
          <cell r="A2716" t="str">
            <v>155791</v>
          </cell>
          <cell r="B2716" t="str">
            <v>VALVULA DE ESFERA DN 2" - GAS</v>
          </cell>
          <cell r="C2716" t="str">
            <v>UN</v>
          </cell>
          <cell r="D2716">
            <v>354.64</v>
          </cell>
        </row>
        <row r="2717">
          <cell r="A2717" t="str">
            <v>155766</v>
          </cell>
          <cell r="B2717" t="str">
            <v>VALVULA DE PE COM CRIVO 2" - AF</v>
          </cell>
          <cell r="C2717" t="str">
            <v>UN</v>
          </cell>
          <cell r="D2717">
            <v>290.63</v>
          </cell>
        </row>
        <row r="2718">
          <cell r="A2718" t="str">
            <v>155478</v>
          </cell>
          <cell r="B2718" t="str">
            <v>VALVULA DE RETENCAO HORIZONTAL BRONZE 2 1/2"</v>
          </cell>
          <cell r="C2718" t="str">
            <v>UN</v>
          </cell>
          <cell r="D2718">
            <v>683.95</v>
          </cell>
        </row>
        <row r="2719">
          <cell r="A2719" t="str">
            <v>155471</v>
          </cell>
          <cell r="B2719" t="str">
            <v>VALVULA DE RETENCAO VERTICAL BRONZE 1 1/2"</v>
          </cell>
          <cell r="C2719" t="str">
            <v>UN</v>
          </cell>
          <cell r="D2719">
            <v>235.6</v>
          </cell>
        </row>
        <row r="2720">
          <cell r="A2720" t="str">
            <v>155601</v>
          </cell>
          <cell r="B2720" t="str">
            <v>VALVULA DE RETENCAO VERTICAL BRONZE 2 1/2"</v>
          </cell>
          <cell r="C2720" t="str">
            <v>UN</v>
          </cell>
          <cell r="D2720">
            <v>494.57</v>
          </cell>
        </row>
        <row r="2721">
          <cell r="A2721" t="str">
            <v>155070</v>
          </cell>
          <cell r="B2721" t="str">
            <v>VALVULA DE RETENCAO VERTICAL COM PORTINHOLA 1 1/4"</v>
          </cell>
          <cell r="C2721" t="str">
            <v>UN</v>
          </cell>
          <cell r="D2721">
            <v>171.93</v>
          </cell>
        </row>
        <row r="2722">
          <cell r="A2722" t="str">
            <v>155285</v>
          </cell>
          <cell r="B2722" t="str">
            <v>VALVULA DE RETENCAO VERTICAL COM PORTINHOLA 1"</v>
          </cell>
          <cell r="C2722" t="str">
            <v>UN</v>
          </cell>
          <cell r="D2722">
            <v>92.85</v>
          </cell>
        </row>
        <row r="2723">
          <cell r="A2723" t="str">
            <v>155675</v>
          </cell>
          <cell r="B2723" t="str">
            <v>VALVULA PE COM CRIVO 1 1/4"</v>
          </cell>
          <cell r="C2723" t="str">
            <v>UN</v>
          </cell>
          <cell r="D2723">
            <v>193.74</v>
          </cell>
        </row>
        <row r="2724">
          <cell r="A2724" t="str">
            <v>155824</v>
          </cell>
          <cell r="B2724" t="str">
            <v>VALVULA REDUTORA DE PRESSAO 2 1/2" BSP - AF</v>
          </cell>
          <cell r="C2724" t="str">
            <v>UN</v>
          </cell>
          <cell r="D2724">
            <v>3484.86</v>
          </cell>
        </row>
        <row r="2725">
          <cell r="A2725" t="str">
            <v>155672</v>
          </cell>
          <cell r="B2725" t="str">
            <v>VALVULA TIPO P-13 3/4"X5/8" - GAS</v>
          </cell>
          <cell r="C2725" t="str">
            <v>UN</v>
          </cell>
          <cell r="D2725">
            <v>60.75</v>
          </cell>
        </row>
        <row r="2726">
          <cell r="A2726" t="str">
            <v>003610</v>
          </cell>
          <cell r="B2726" t="str">
            <v xml:space="preserve">VENEZIANA DE ALUMINIO DE CORRER 120X120CM 3 FOLHAS 1 FOLHA P/VIDRO COM DIVISAO E CONTRAMARCO </v>
          </cell>
          <cell r="C2726" t="str">
            <v>UN</v>
          </cell>
          <cell r="D2726">
            <v>2552.81</v>
          </cell>
        </row>
        <row r="2727">
          <cell r="A2727" t="str">
            <v>003020</v>
          </cell>
          <cell r="B2727" t="str">
            <v>VENEZIANA DE ALUMINIO DE CORRER 140X120CM 3 FOLHAS 1 FOLHA COM DIVISAO</v>
          </cell>
          <cell r="C2727" t="str">
            <v>UN</v>
          </cell>
          <cell r="D2727">
            <v>2958.1</v>
          </cell>
        </row>
        <row r="2728">
          <cell r="A2728" t="str">
            <v>003763</v>
          </cell>
          <cell r="B2728" t="str">
            <v>VENEZIANA DE ALUMINIO DE CORRER 140X120CM 3 FOLHAS 1 FOLHA SEM DIVISAO</v>
          </cell>
          <cell r="C2728" t="str">
            <v>UN</v>
          </cell>
          <cell r="D2728">
            <v>2788.52</v>
          </cell>
        </row>
        <row r="2729">
          <cell r="A2729" t="str">
            <v>002877</v>
          </cell>
          <cell r="B2729" t="str">
            <v>VENEZIANA DE ALUMINIO FIXA</v>
          </cell>
          <cell r="C2729" t="str">
            <v>M2</v>
          </cell>
          <cell r="D2729">
            <v>1354.66</v>
          </cell>
        </row>
        <row r="2730">
          <cell r="A2730" t="str">
            <v>002613</v>
          </cell>
          <cell r="B2730" t="str">
            <v>VENEZIANA DE FERRO DE ABRIR 121X73CM 2 FOLHAS INCLUSIVE TELA (PGND)</v>
          </cell>
          <cell r="C2730" t="str">
            <v>UN</v>
          </cell>
          <cell r="D2730">
            <v>1616.23</v>
          </cell>
        </row>
        <row r="2731">
          <cell r="A2731" t="str">
            <v>135422</v>
          </cell>
          <cell r="B2731" t="str">
            <v>VENTILADOR DE PAREDE TIPO COMERCIAL COM REVERSOR</v>
          </cell>
          <cell r="C2731" t="str">
            <v>UN</v>
          </cell>
          <cell r="D2731">
            <v>777</v>
          </cell>
        </row>
        <row r="2732">
          <cell r="A2732" t="str">
            <v>135319</v>
          </cell>
          <cell r="B2732" t="str">
            <v>VENTILADOR DE TETO TIPO COMERCIAL COM REVERSOR</v>
          </cell>
          <cell r="C2732" t="str">
            <v>UN</v>
          </cell>
          <cell r="D2732">
            <v>317.19</v>
          </cell>
        </row>
        <row r="2733">
          <cell r="A2733" t="str">
            <v>003685</v>
          </cell>
          <cell r="B2733" t="str">
            <v>VERGA DE CONCRETO SOBRE VAO DE JANELA E PORTA</v>
          </cell>
          <cell r="C2733" t="str">
            <v>M</v>
          </cell>
          <cell r="D2733">
            <v>60.06</v>
          </cell>
        </row>
        <row r="2734">
          <cell r="A2734" t="str">
            <v>003636</v>
          </cell>
          <cell r="B2734" t="str">
            <v>VERGA PRE-MOLDADA 4X14X109CM FCK=25MPa</v>
          </cell>
          <cell r="C2734" t="str">
            <v>UN</v>
          </cell>
          <cell r="D2734">
            <v>42.11</v>
          </cell>
        </row>
        <row r="2735">
          <cell r="A2735" t="str">
            <v>003635</v>
          </cell>
          <cell r="B2735" t="str">
            <v>VERGA PRE-MOLDADA 4X14X119CM FCK=25MPa</v>
          </cell>
          <cell r="C2735" t="str">
            <v>UN</v>
          </cell>
          <cell r="D2735">
            <v>50.26</v>
          </cell>
        </row>
        <row r="2736">
          <cell r="A2736" t="str">
            <v>003501</v>
          </cell>
          <cell r="B2736" t="str">
            <v>VERGA PRE-MOLDADA 4X9X109CM FCK=20MPa</v>
          </cell>
          <cell r="C2736" t="str">
            <v>UN</v>
          </cell>
          <cell r="D2736">
            <v>46.29</v>
          </cell>
        </row>
        <row r="2737">
          <cell r="A2737" t="str">
            <v>003637</v>
          </cell>
          <cell r="B2737" t="str">
            <v>VERGA PRE-MOLDADA 4X9X109CM FCK=25MPa</v>
          </cell>
          <cell r="C2737" t="str">
            <v>UN</v>
          </cell>
          <cell r="D2737">
            <v>46.38</v>
          </cell>
        </row>
        <row r="2738">
          <cell r="A2738" t="str">
            <v>003367</v>
          </cell>
          <cell r="B2738" t="str">
            <v>VERGA PRE-MOLDADA 5X14X109CM FCK=25MPa</v>
          </cell>
          <cell r="C2738" t="str">
            <v>UN</v>
          </cell>
          <cell r="D2738">
            <v>55.21</v>
          </cell>
        </row>
        <row r="2739">
          <cell r="A2739" t="str">
            <v>003368</v>
          </cell>
          <cell r="B2739" t="str">
            <v>VERGA PRE-MOLDADA 5X14X114CM FCK=25MPa</v>
          </cell>
          <cell r="C2739" t="str">
            <v>UN</v>
          </cell>
          <cell r="D2739">
            <v>57</v>
          </cell>
        </row>
        <row r="2740">
          <cell r="A2740" t="str">
            <v>003280</v>
          </cell>
          <cell r="B2740" t="str">
            <v>VERGA PRE-MOLDADA 6X9X119CM FCK=20MPa</v>
          </cell>
          <cell r="C2740" t="str">
            <v>UN</v>
          </cell>
          <cell r="D2740">
            <v>39.22</v>
          </cell>
        </row>
        <row r="2741">
          <cell r="A2741" t="str">
            <v>003366</v>
          </cell>
          <cell r="B2741" t="str">
            <v>VERGA PRE-MOLDADA 6X9X129CM FCK=20MPa</v>
          </cell>
          <cell r="C2741" t="str">
            <v>UN</v>
          </cell>
          <cell r="D2741">
            <v>42.37</v>
          </cell>
        </row>
        <row r="2742">
          <cell r="A2742" t="str">
            <v>003279</v>
          </cell>
          <cell r="B2742" t="str">
            <v>VERGA PRE-MOLDADA 6X9X99CM FCK=20MPa</v>
          </cell>
          <cell r="C2742" t="str">
            <v>UN</v>
          </cell>
          <cell r="D2742">
            <v>32.770000000000003</v>
          </cell>
        </row>
        <row r="2743">
          <cell r="A2743" t="str">
            <v>002978</v>
          </cell>
          <cell r="B2743" t="str">
            <v>VERGA PRE-MOLDADA 9X10X120CM FCK=15MPa</v>
          </cell>
          <cell r="C2743" t="str">
            <v>UN</v>
          </cell>
          <cell r="D2743">
            <v>66.900000000000006</v>
          </cell>
        </row>
        <row r="2744">
          <cell r="A2744" t="str">
            <v>135150</v>
          </cell>
          <cell r="B2744" t="str">
            <v>VERGALHAO COM ROSCA TOTAL GALV. 1/4"</v>
          </cell>
          <cell r="C2744" t="str">
            <v>M</v>
          </cell>
          <cell r="D2744">
            <v>22.52</v>
          </cell>
        </row>
        <row r="2745">
          <cell r="A2745" t="str">
            <v>135212</v>
          </cell>
          <cell r="B2745" t="str">
            <v>VERGALHAO RE BAR 3/8"X3.40M COM CLIPS PR</v>
          </cell>
          <cell r="C2745" t="str">
            <v>M</v>
          </cell>
          <cell r="D2745">
            <v>27.05</v>
          </cell>
        </row>
        <row r="2746">
          <cell r="A2746" t="str">
            <v>000018</v>
          </cell>
          <cell r="B2746" t="str">
            <v>VIDRACEIRO</v>
          </cell>
          <cell r="C2746" t="str">
            <v>H</v>
          </cell>
          <cell r="D2746">
            <v>34.74</v>
          </cell>
        </row>
        <row r="2747">
          <cell r="A2747" t="str">
            <v>002310</v>
          </cell>
          <cell r="B2747" t="str">
            <v>VIDRO LISO 4MM</v>
          </cell>
          <cell r="C2747" t="str">
            <v>M2</v>
          </cell>
          <cell r="D2747">
            <v>191.61</v>
          </cell>
        </row>
        <row r="2748">
          <cell r="A2748" t="str">
            <v>003969</v>
          </cell>
          <cell r="B2748" t="str">
            <v>VIGA DE MADEIRA 10X20CM-EUCALIPTO AUTOCLAVADO - MAT</v>
          </cell>
          <cell r="C2748" t="str">
            <v>M</v>
          </cell>
          <cell r="D2748">
            <v>66.819999999999993</v>
          </cell>
        </row>
        <row r="2749">
          <cell r="A2749" t="str">
            <v>002546</v>
          </cell>
          <cell r="B2749" t="str">
            <v>VIGA DE MADEIRA 2.5X20CM - MAT</v>
          </cell>
          <cell r="C2749" t="str">
            <v>M</v>
          </cell>
          <cell r="D2749">
            <v>13.16</v>
          </cell>
        </row>
        <row r="2750">
          <cell r="A2750" t="str">
            <v>003968</v>
          </cell>
          <cell r="B2750" t="str">
            <v>VIGA DE MADEIRA 20X20CM-EUCALIPTO AUTOCLAVADO - MAT</v>
          </cell>
          <cell r="C2750" t="str">
            <v>M</v>
          </cell>
          <cell r="D2750">
            <v>107.76</v>
          </cell>
        </row>
        <row r="2751">
          <cell r="A2751" t="str">
            <v>003994</v>
          </cell>
          <cell r="B2751" t="str">
            <v>VIGA DE MADEIRA 5X15CM INCLUSIVE M.O.</v>
          </cell>
          <cell r="C2751" t="str">
            <v>M</v>
          </cell>
          <cell r="D2751">
            <v>43.92</v>
          </cell>
        </row>
        <row r="2752">
          <cell r="A2752" t="str">
            <v>001080</v>
          </cell>
          <cell r="B2752" t="str">
            <v>VIGA DE MADEIRA 6X12CM - MAT</v>
          </cell>
          <cell r="C2752" t="str">
            <v>M</v>
          </cell>
          <cell r="D2752">
            <v>18.95</v>
          </cell>
        </row>
        <row r="2753">
          <cell r="A2753" t="str">
            <v>003974</v>
          </cell>
          <cell r="B2753" t="str">
            <v>VIGA DE MADEIRA 6X12CM-EUCALIPTO AUTOCLAVADO - MAT</v>
          </cell>
          <cell r="C2753" t="str">
            <v>M</v>
          </cell>
          <cell r="D2753">
            <v>26.91</v>
          </cell>
        </row>
        <row r="2754">
          <cell r="A2754" t="str">
            <v>001070</v>
          </cell>
          <cell r="B2754" t="str">
            <v>VIGA DE MADEIRA 6X16CM - MAT</v>
          </cell>
          <cell r="C2754" t="str">
            <v>M</v>
          </cell>
          <cell r="D2754">
            <v>44.61</v>
          </cell>
        </row>
        <row r="2755">
          <cell r="A2755" t="str">
            <v>002555</v>
          </cell>
          <cell r="B2755" t="str">
            <v>VIGA DE MADEIRA 6X20CM - MAT</v>
          </cell>
          <cell r="C2755" t="str">
            <v>M</v>
          </cell>
          <cell r="D2755">
            <v>31.59</v>
          </cell>
        </row>
        <row r="2756">
          <cell r="A2756" t="str">
            <v>002441</v>
          </cell>
          <cell r="B2756" t="str">
            <v>VIGOTA PRE-MOLDADA PARA REFORCO DA ESCADA</v>
          </cell>
          <cell r="C2756" t="str">
            <v>M</v>
          </cell>
          <cell r="D2756">
            <v>23.97</v>
          </cell>
        </row>
        <row r="2757">
          <cell r="A2757" t="str">
            <v>002939</v>
          </cell>
          <cell r="B2757" t="str">
            <v>VIGOTA PRE-MOLDADA SUPLEMENTAR H=12CM</v>
          </cell>
          <cell r="C2757" t="str">
            <v>M</v>
          </cell>
          <cell r="D2757">
            <v>37.630000000000003</v>
          </cell>
        </row>
      </sheetData>
      <sheetData sheetId="14">
        <row r="1">
          <cell r="A1" t="str">
            <v>CGCIT</v>
          </cell>
          <cell r="B1" t="str">
            <v>SISTEMA DE CUSTOS REFERENCIAIS DE OBRAS - SICRO</v>
          </cell>
          <cell r="D1" t="str">
            <v>DNIT</v>
          </cell>
        </row>
        <row r="2">
          <cell r="B2" t="str">
            <v>São Paulo - Julho/2023</v>
          </cell>
        </row>
        <row r="3">
          <cell r="A3" t="str">
            <v>Código</v>
          </cell>
          <cell r="B3" t="str">
            <v>Descrição do Serviço</v>
          </cell>
          <cell r="C3" t="str">
            <v>Unidade</v>
          </cell>
          <cell r="D3" t="str">
            <v>Custo Unitário (R$) S/ BDI</v>
          </cell>
        </row>
        <row r="4">
          <cell r="A4" t="str">
            <v>0307731</v>
          </cell>
          <cell r="B4" t="str">
            <v>Aparelho de apoio de neoprene fretado para estruturas moldadas no local - fornecimento e instalação</v>
          </cell>
          <cell r="C4" t="str">
            <v>dm³</v>
          </cell>
          <cell r="D4">
            <v>118.17</v>
          </cell>
        </row>
        <row r="5">
          <cell r="A5" t="str">
            <v>0307732</v>
          </cell>
          <cell r="B5" t="str">
            <v>Aparelho de apoio de neoprene fretado para estruturas pré-moldadas - fornecimento e instalação</v>
          </cell>
          <cell r="C5" t="str">
            <v>dm³</v>
          </cell>
          <cell r="D5">
            <v>91.55</v>
          </cell>
        </row>
        <row r="6">
          <cell r="A6" t="str">
            <v>0308308</v>
          </cell>
          <cell r="B6" t="str">
            <v>Aparelho de apoio metálico elastomérico fixo com capacidade de 1.500 kN - fornecimento e instalação</v>
          </cell>
          <cell r="C6" t="str">
            <v>un</v>
          </cell>
          <cell r="D6">
            <v>14224.86</v>
          </cell>
        </row>
        <row r="7">
          <cell r="A7" t="str">
            <v>0308313</v>
          </cell>
          <cell r="B7" t="str">
            <v>Aparelho de apoio metálico elastomérico fixo com capacidade de 10.000 kN - fornecimento e instalação</v>
          </cell>
          <cell r="C7" t="str">
            <v>un</v>
          </cell>
          <cell r="D7">
            <v>93038.37</v>
          </cell>
        </row>
        <row r="8">
          <cell r="A8" t="str">
            <v>0308309</v>
          </cell>
          <cell r="B8" t="str">
            <v>Aparelho de apoio metálico elastomérico fixo com capacidade de 2.500 kN - fornecimento e instalação</v>
          </cell>
          <cell r="C8" t="str">
            <v>un</v>
          </cell>
          <cell r="D8">
            <v>23222.46</v>
          </cell>
        </row>
        <row r="9">
          <cell r="A9" t="str">
            <v>0308310</v>
          </cell>
          <cell r="B9" t="str">
            <v>Aparelho de apoio metálico elastomérico fixo com capacidade de 4.000 kN - fornecimento e instalação</v>
          </cell>
          <cell r="C9" t="str">
            <v>un</v>
          </cell>
          <cell r="D9">
            <v>37392.480000000003</v>
          </cell>
        </row>
        <row r="10">
          <cell r="A10" t="str">
            <v>0308311</v>
          </cell>
          <cell r="B10" t="str">
            <v>Aparelho de apoio metálico elastomérico fixo com capacidade de 5.500 kN - fornecimento e instalação</v>
          </cell>
          <cell r="C10" t="str">
            <v>un</v>
          </cell>
          <cell r="D10">
            <v>50170.2</v>
          </cell>
        </row>
        <row r="11">
          <cell r="A11" t="str">
            <v>0308312</v>
          </cell>
          <cell r="B11" t="str">
            <v>Aparelho de apoio metálico elastomérico fixo com capacidade de 7.500 kN - fornecimento e instalação</v>
          </cell>
          <cell r="C11" t="str">
            <v>un</v>
          </cell>
          <cell r="D11">
            <v>68809.39</v>
          </cell>
        </row>
        <row r="12">
          <cell r="A12" t="str">
            <v>0308307</v>
          </cell>
          <cell r="B12" t="str">
            <v>Aparelho de apoio metálico elastomérico fixo com capacidade de 700 kN - fornecimento e instalação</v>
          </cell>
          <cell r="C12" t="str">
            <v>un</v>
          </cell>
          <cell r="D12">
            <v>10154.23</v>
          </cell>
        </row>
        <row r="13">
          <cell r="A13" t="str">
            <v>0308322</v>
          </cell>
          <cell r="B13" t="str">
            <v>Aparelho de apoio metálico elastomérico multidirecional com capacidade de 1.500 kN - fornecimento e instalação</v>
          </cell>
          <cell r="C13" t="str">
            <v>un</v>
          </cell>
          <cell r="D13">
            <v>9154.86</v>
          </cell>
        </row>
        <row r="14">
          <cell r="A14" t="str">
            <v>0308327</v>
          </cell>
          <cell r="B14" t="str">
            <v>Aparelho de apoio metálico elastomérico multidirecional com capacidade de 10.000 kN - fornecimento e instalação</v>
          </cell>
          <cell r="C14" t="str">
            <v>un</v>
          </cell>
          <cell r="D14">
            <v>59449.2</v>
          </cell>
        </row>
        <row r="15">
          <cell r="A15" t="str">
            <v>0308323</v>
          </cell>
          <cell r="B15" t="str">
            <v>Aparelho de apoio metálico elastomérico multidirecional com capacidade de 2.500 kN - fornecimento e instalação</v>
          </cell>
          <cell r="C15" t="str">
            <v>un</v>
          </cell>
          <cell r="D15">
            <v>12716.42</v>
          </cell>
        </row>
        <row r="16">
          <cell r="A16" t="str">
            <v>0308324</v>
          </cell>
          <cell r="B16" t="str">
            <v>Aparelho de apoio metálico elastomérico multidirecional com capacidade de 4.000 kN - fornecimento e instalação</v>
          </cell>
          <cell r="C16" t="str">
            <v>un</v>
          </cell>
          <cell r="D16">
            <v>21176.81</v>
          </cell>
        </row>
        <row r="17">
          <cell r="A17" t="str">
            <v>0308325</v>
          </cell>
          <cell r="B17" t="str">
            <v>Aparelho de apoio metálico elastomérico multidirecional com capacidade de 5.500 kN - fornecimento e instalação</v>
          </cell>
          <cell r="C17" t="str">
            <v>un</v>
          </cell>
          <cell r="D17">
            <v>30396.91</v>
          </cell>
        </row>
        <row r="18">
          <cell r="A18" t="str">
            <v>0308326</v>
          </cell>
          <cell r="B18" t="str">
            <v>Aparelho de apoio metálico elastomérico multidirecional com capacidade de 7.500 kN - fornecimento e instalação</v>
          </cell>
          <cell r="C18" t="str">
            <v>un</v>
          </cell>
          <cell r="D18">
            <v>42977.85</v>
          </cell>
        </row>
        <row r="19">
          <cell r="A19" t="str">
            <v>0308321</v>
          </cell>
          <cell r="B19" t="str">
            <v>Aparelho de apoio metálico elastomérico multidirecional com capacidade de 700 kN - fornecimento e instalação</v>
          </cell>
          <cell r="C19" t="str">
            <v>un</v>
          </cell>
          <cell r="D19">
            <v>5294.64</v>
          </cell>
        </row>
        <row r="20">
          <cell r="A20" t="str">
            <v>0308315</v>
          </cell>
          <cell r="B20" t="str">
            <v>Aparelho de apoio metálico elastomérico unidirecional com capacidade de 1.500 kN - fornecimento e instalação</v>
          </cell>
          <cell r="C20" t="str">
            <v>un</v>
          </cell>
          <cell r="D20">
            <v>10825.11</v>
          </cell>
        </row>
        <row r="21">
          <cell r="A21" t="str">
            <v>0308320</v>
          </cell>
          <cell r="B21" t="str">
            <v>Aparelho de apoio metálico elastomérico unidirecional com capacidade de 10.000 kN - fornecimento e instalação</v>
          </cell>
          <cell r="C21" t="str">
            <v>un</v>
          </cell>
          <cell r="D21">
            <v>63200.12</v>
          </cell>
        </row>
        <row r="22">
          <cell r="A22" t="str">
            <v>0308316</v>
          </cell>
          <cell r="B22" t="str">
            <v>Aparelho de apoio metálico elastomérico unidirecional com capacidade de 2.500 kN - fornecimento e instalação</v>
          </cell>
          <cell r="C22" t="str">
            <v>un</v>
          </cell>
          <cell r="D22">
            <v>14827.23</v>
          </cell>
        </row>
        <row r="23">
          <cell r="A23" t="str">
            <v>0308317</v>
          </cell>
          <cell r="B23" t="str">
            <v>Aparelho de apoio metálico elastomérico unidirecional com capacidade de 4.000 kN - fornecimento e instalação</v>
          </cell>
          <cell r="C23" t="str">
            <v>un</v>
          </cell>
          <cell r="D23">
            <v>26525.11</v>
          </cell>
        </row>
        <row r="24">
          <cell r="A24" t="str">
            <v>0308318</v>
          </cell>
          <cell r="B24" t="str">
            <v>Aparelho de apoio metálico elastomérico unidirecional com capacidade de 5.500 kN - fornecimento e instalação</v>
          </cell>
          <cell r="C24" t="str">
            <v>un</v>
          </cell>
          <cell r="D24">
            <v>34468.17</v>
          </cell>
        </row>
        <row r="25">
          <cell r="A25" t="str">
            <v>0308319</v>
          </cell>
          <cell r="B25" t="str">
            <v>Aparelho de apoio metálico elastomérico unidirecional com capacidade de 7.500 kN - fornecimento e instalação</v>
          </cell>
          <cell r="C25" t="str">
            <v>un</v>
          </cell>
          <cell r="D25">
            <v>47818.2</v>
          </cell>
        </row>
        <row r="26">
          <cell r="A26" t="str">
            <v>0308314</v>
          </cell>
          <cell r="B26" t="str">
            <v>Aparelho de apoio metálico elastomérico unidirecional com capacidade de 700 kN - fornecimento e instalação</v>
          </cell>
          <cell r="C26" t="str">
            <v>un</v>
          </cell>
          <cell r="D26">
            <v>6697.49</v>
          </cell>
        </row>
        <row r="27">
          <cell r="A27" t="str">
            <v>0308250</v>
          </cell>
          <cell r="B27" t="str">
            <v>Aparelho de apoio metálico esférico fixo com capacidade de 1.000 kN - fornecimento e instalação</v>
          </cell>
          <cell r="C27" t="str">
            <v>un</v>
          </cell>
          <cell r="D27">
            <v>5796.03</v>
          </cell>
        </row>
        <row r="28">
          <cell r="A28" t="str">
            <v>0308251</v>
          </cell>
          <cell r="B28" t="str">
            <v>Aparelho de apoio metálico esférico fixo com capacidade de 1.500 kN - fornecimento e instalação</v>
          </cell>
          <cell r="C28" t="str">
            <v>un</v>
          </cell>
          <cell r="D28">
            <v>8616.61</v>
          </cell>
        </row>
        <row r="29">
          <cell r="A29" t="str">
            <v>0308268</v>
          </cell>
          <cell r="B29" t="str">
            <v>Aparelho de apoio metálico esférico fixo com capacidade de 10.000 kN - fornecimento e instalação</v>
          </cell>
          <cell r="C29" t="str">
            <v>un</v>
          </cell>
          <cell r="D29">
            <v>128584.51</v>
          </cell>
        </row>
        <row r="30">
          <cell r="A30" t="str">
            <v>0308252</v>
          </cell>
          <cell r="B30" t="str">
            <v>Aparelho de apoio metálico esférico fixo com capacidade de 2.000 kN - fornecimento e instalação</v>
          </cell>
          <cell r="C30" t="str">
            <v>un</v>
          </cell>
          <cell r="D30">
            <v>10893.74</v>
          </cell>
        </row>
        <row r="31">
          <cell r="A31" t="str">
            <v>0308253</v>
          </cell>
          <cell r="B31" t="str">
            <v>Aparelho de apoio metálico esférico fixo com capacidade de 2.500 kN - fornecimento e instalação</v>
          </cell>
          <cell r="C31" t="str">
            <v>un</v>
          </cell>
          <cell r="D31">
            <v>13729.84</v>
          </cell>
        </row>
        <row r="32">
          <cell r="A32" t="str">
            <v>0308254</v>
          </cell>
          <cell r="B32" t="str">
            <v>Aparelho de apoio metálico esférico fixo com capacidade de 3.000 kN - fornecimento e instalação</v>
          </cell>
          <cell r="C32" t="str">
            <v>un</v>
          </cell>
          <cell r="D32">
            <v>15763.35</v>
          </cell>
        </row>
        <row r="33">
          <cell r="A33" t="str">
            <v>0308255</v>
          </cell>
          <cell r="B33" t="str">
            <v>Aparelho de apoio metálico esférico fixo com capacidade de 3.500 kN - fornecimento e instalação</v>
          </cell>
          <cell r="C33" t="str">
            <v>un</v>
          </cell>
          <cell r="D33">
            <v>19037.2</v>
          </cell>
        </row>
        <row r="34">
          <cell r="A34" t="str">
            <v>0308256</v>
          </cell>
          <cell r="B34" t="str">
            <v>Aparelho de apoio metálico esférico fixo com capacidade de 4.000 kN - fornecimento e instalação</v>
          </cell>
          <cell r="C34" t="str">
            <v>un</v>
          </cell>
          <cell r="D34">
            <v>22435.72</v>
          </cell>
        </row>
        <row r="35">
          <cell r="A35" t="str">
            <v>0308257</v>
          </cell>
          <cell r="B35" t="str">
            <v>Aparelho de apoio metálico esférico fixo com capacidade de 4.500 kN - fornecimento e instalação</v>
          </cell>
          <cell r="C35" t="str">
            <v>un</v>
          </cell>
          <cell r="D35">
            <v>56884.41</v>
          </cell>
        </row>
        <row r="36">
          <cell r="A36" t="str">
            <v>0308258</v>
          </cell>
          <cell r="B36" t="str">
            <v>Aparelho de apoio metálico esférico fixo com capacidade de 5.000 kN - fornecimento e instalação</v>
          </cell>
          <cell r="C36" t="str">
            <v>un</v>
          </cell>
          <cell r="D36">
            <v>63244.57</v>
          </cell>
        </row>
        <row r="37">
          <cell r="A37" t="str">
            <v>0308259</v>
          </cell>
          <cell r="B37" t="str">
            <v>Aparelho de apoio metálico esférico fixo com capacidade de 5.500 kN - fornecimento e instalação</v>
          </cell>
          <cell r="C37" t="str">
            <v>un</v>
          </cell>
          <cell r="D37">
            <v>68603.7</v>
          </cell>
        </row>
        <row r="38">
          <cell r="A38" t="str">
            <v>0308260</v>
          </cell>
          <cell r="B38" t="str">
            <v>Aparelho de apoio metálico esférico fixo com capacidade de 6.000 kN - fornecimento e instalação</v>
          </cell>
          <cell r="C38" t="str">
            <v>un</v>
          </cell>
          <cell r="D38">
            <v>74012.41</v>
          </cell>
        </row>
        <row r="39">
          <cell r="A39" t="str">
            <v>0308261</v>
          </cell>
          <cell r="B39" t="str">
            <v>Aparelho de apoio metálico esférico fixo com capacidade de 6.500 kN - fornecimento e instalação</v>
          </cell>
          <cell r="C39" t="str">
            <v>un</v>
          </cell>
          <cell r="D39">
            <v>84114.21</v>
          </cell>
        </row>
        <row r="40">
          <cell r="A40" t="str">
            <v>0308262</v>
          </cell>
          <cell r="B40" t="str">
            <v>Aparelho de apoio metálico esférico fixo com capacidade de 7.000 kN - fornecimento e instalação</v>
          </cell>
          <cell r="C40" t="str">
            <v>un</v>
          </cell>
          <cell r="D40">
            <v>86788.22</v>
          </cell>
        </row>
        <row r="41">
          <cell r="A41" t="str">
            <v>0308263</v>
          </cell>
          <cell r="B41" t="str">
            <v>Aparelho de apoio metálico esférico fixo com capacidade de 7.500 kN - fornecimento e instalação</v>
          </cell>
          <cell r="C41" t="str">
            <v>un</v>
          </cell>
          <cell r="D41">
            <v>96968.58</v>
          </cell>
        </row>
        <row r="42">
          <cell r="A42" t="str">
            <v>0308264</v>
          </cell>
          <cell r="B42" t="str">
            <v>Aparelho de apoio metálico esférico fixo com capacidade de 8.000 kN - fornecimento e instalação</v>
          </cell>
          <cell r="C42" t="str">
            <v>un</v>
          </cell>
          <cell r="D42">
            <v>103655.8</v>
          </cell>
        </row>
        <row r="43">
          <cell r="A43" t="str">
            <v>0308265</v>
          </cell>
          <cell r="B43" t="str">
            <v>Aparelho de apoio metálico esférico fixo com capacidade de 8.500 kN - fornecimento e instalação</v>
          </cell>
          <cell r="C43" t="str">
            <v>un</v>
          </cell>
          <cell r="D43">
            <v>106162.97</v>
          </cell>
        </row>
        <row r="44">
          <cell r="A44" t="str">
            <v>0308266</v>
          </cell>
          <cell r="B44" t="str">
            <v>Aparelho de apoio metálico esférico fixo com capacidade de 9.000 kN - fornecimento e instalação</v>
          </cell>
          <cell r="C44" t="str">
            <v>un</v>
          </cell>
          <cell r="D44">
            <v>114721.88</v>
          </cell>
        </row>
        <row r="45">
          <cell r="A45" t="str">
            <v>0308267</v>
          </cell>
          <cell r="B45" t="str">
            <v>Aparelho de apoio metálico esférico fixo com capacidade de 9.500 kN - fornecimento e instalação</v>
          </cell>
          <cell r="C45" t="str">
            <v>un</v>
          </cell>
          <cell r="D45">
            <v>120969.14</v>
          </cell>
        </row>
        <row r="46">
          <cell r="A46" t="str">
            <v>0308288</v>
          </cell>
          <cell r="B46" t="str">
            <v>Aparelho de apoio metálico esférico multidirecional com capacidade de 1.000 kN - fornecimento e instalação</v>
          </cell>
          <cell r="C46" t="str">
            <v>un</v>
          </cell>
          <cell r="D46">
            <v>12922.9</v>
          </cell>
        </row>
        <row r="47">
          <cell r="A47" t="str">
            <v>0308289</v>
          </cell>
          <cell r="B47" t="str">
            <v>Aparelho de apoio metálico esférico multidirecional com capacidade de 1.500 kN - fornecimento e instalação</v>
          </cell>
          <cell r="C47" t="str">
            <v>un</v>
          </cell>
          <cell r="D47">
            <v>18278.88</v>
          </cell>
        </row>
        <row r="48">
          <cell r="A48" t="str">
            <v>0308306</v>
          </cell>
          <cell r="B48" t="str">
            <v>Aparelho de apoio metálico esférico multidirecional com capacidade de 10.000 kN - fornecimento e instalação</v>
          </cell>
          <cell r="C48" t="str">
            <v>un</v>
          </cell>
          <cell r="D48">
            <v>121326.41</v>
          </cell>
        </row>
        <row r="49">
          <cell r="A49" t="str">
            <v>0308290</v>
          </cell>
          <cell r="B49" t="str">
            <v>Aparelho de apoio metálico esférico multidirecional com capacidade de 2.000 kN - fornecimento e instalação</v>
          </cell>
          <cell r="C49" t="str">
            <v>un</v>
          </cell>
          <cell r="D49">
            <v>24315.62</v>
          </cell>
        </row>
        <row r="50">
          <cell r="A50" t="str">
            <v>0308291</v>
          </cell>
          <cell r="B50" t="str">
            <v>Aparelho de apoio metálico esférico multidirecional com capacidade de 2.500 kN - fornecimento e instalação</v>
          </cell>
          <cell r="C50" t="str">
            <v>un</v>
          </cell>
          <cell r="D50">
            <v>28965.35</v>
          </cell>
        </row>
        <row r="51">
          <cell r="A51" t="str">
            <v>0308292</v>
          </cell>
          <cell r="B51" t="str">
            <v>Aparelho de apoio metálico esférico multidirecional com capacidade de 3.000 kN - fornecimento e instalação</v>
          </cell>
          <cell r="C51" t="str">
            <v>un</v>
          </cell>
          <cell r="D51">
            <v>33929.839999999997</v>
          </cell>
        </row>
        <row r="52">
          <cell r="A52" t="str">
            <v>0308293</v>
          </cell>
          <cell r="B52" t="str">
            <v>Aparelho de apoio metálico esférico multidirecional com capacidade de 3.500 kN - fornecimento e instalação</v>
          </cell>
          <cell r="C52" t="str">
            <v>un</v>
          </cell>
          <cell r="D52">
            <v>38557.43</v>
          </cell>
        </row>
        <row r="53">
          <cell r="A53" t="str">
            <v>0308294</v>
          </cell>
          <cell r="B53" t="str">
            <v>Aparelho de apoio metálico esférico multidirecional com capacidade de 4.000 kN - fornecimento e instalação</v>
          </cell>
          <cell r="C53" t="str">
            <v>un</v>
          </cell>
          <cell r="D53">
            <v>43986.49</v>
          </cell>
        </row>
        <row r="54">
          <cell r="A54" t="str">
            <v>0308295</v>
          </cell>
          <cell r="B54" t="str">
            <v>Aparelho de apoio metálico esférico multidirecional com capacidade de 4.500 kN - fornecimento e instalação</v>
          </cell>
          <cell r="C54" t="str">
            <v>un</v>
          </cell>
          <cell r="D54">
            <v>50967.56</v>
          </cell>
        </row>
        <row r="55">
          <cell r="A55" t="str">
            <v>0308296</v>
          </cell>
          <cell r="B55" t="str">
            <v>Aparelho de apoio metálico esférico multidirecional com capacidade de 5.000 kN - fornecimento e instalação</v>
          </cell>
          <cell r="C55" t="str">
            <v>un</v>
          </cell>
          <cell r="D55">
            <v>56729.54</v>
          </cell>
        </row>
        <row r="56">
          <cell r="A56" t="str">
            <v>0308297</v>
          </cell>
          <cell r="B56" t="str">
            <v>Aparelho de apoio metálico esférico multidirecional com capacidade de 5.500 kN - fornecimento e instalação</v>
          </cell>
          <cell r="C56" t="str">
            <v>un</v>
          </cell>
          <cell r="D56">
            <v>61419.3</v>
          </cell>
        </row>
        <row r="57">
          <cell r="A57" t="str">
            <v>0308298</v>
          </cell>
          <cell r="B57" t="str">
            <v>Aparelho de apoio metálico esférico multidirecional com capacidade de 6.000 kN - fornecimento e instalação</v>
          </cell>
          <cell r="C57" t="str">
            <v>un</v>
          </cell>
          <cell r="D57">
            <v>70087.86</v>
          </cell>
        </row>
        <row r="58">
          <cell r="A58" t="str">
            <v>0308299</v>
          </cell>
          <cell r="B58" t="str">
            <v>Aparelho de apoio metálico esférico multidirecional com capacidade de 6.500 kN - fornecimento e instalação</v>
          </cell>
          <cell r="C58" t="str">
            <v>un</v>
          </cell>
          <cell r="D58">
            <v>75753.06</v>
          </cell>
        </row>
        <row r="59">
          <cell r="A59" t="str">
            <v>0308300</v>
          </cell>
          <cell r="B59" t="str">
            <v>Aparelho de apoio metálico esférico multidirecional com capacidade de 7.000 kN - fornecimento e instalação</v>
          </cell>
          <cell r="C59" t="str">
            <v>un</v>
          </cell>
          <cell r="D59">
            <v>81579.95</v>
          </cell>
        </row>
        <row r="60">
          <cell r="A60" t="str">
            <v>0308301</v>
          </cell>
          <cell r="B60" t="str">
            <v>Aparelho de apoio metálico esférico multidirecional com capacidade de 7.500 kN - fornecimento e instalação</v>
          </cell>
          <cell r="C60" t="str">
            <v>un</v>
          </cell>
          <cell r="D60">
            <v>88036.83</v>
          </cell>
        </row>
        <row r="61">
          <cell r="A61" t="str">
            <v>0308302</v>
          </cell>
          <cell r="B61" t="str">
            <v>Aparelho de apoio metálico esférico multidirecional com capacidade de 8.000 kN - fornecimento e instalação</v>
          </cell>
          <cell r="C61" t="str">
            <v>un</v>
          </cell>
          <cell r="D61">
            <v>93802.8</v>
          </cell>
        </row>
        <row r="62">
          <cell r="A62" t="str">
            <v>0308303</v>
          </cell>
          <cell r="B62" t="str">
            <v>Aparelho de apoio metálico esférico multidirecional com capacidade de 8.500 kN - fornecimento e instalação</v>
          </cell>
          <cell r="C62" t="str">
            <v>un</v>
          </cell>
          <cell r="D62">
            <v>103204.49</v>
          </cell>
        </row>
        <row r="63">
          <cell r="A63" t="str">
            <v>0308304</v>
          </cell>
          <cell r="B63" t="str">
            <v>Aparelho de apoio metálico esférico multidirecional com capacidade de 9.000 kN - fornecimento e instalação</v>
          </cell>
          <cell r="C63" t="str">
            <v>un</v>
          </cell>
          <cell r="D63">
            <v>108753.29</v>
          </cell>
        </row>
        <row r="64">
          <cell r="A64" t="str">
            <v>0308305</v>
          </cell>
          <cell r="B64" t="str">
            <v>Aparelho de apoio metálico esférico multidirecional com capacidade de 9.500 kN - fornecimento e instalação</v>
          </cell>
          <cell r="C64" t="str">
            <v>un</v>
          </cell>
          <cell r="D64">
            <v>115532.39</v>
          </cell>
        </row>
        <row r="65">
          <cell r="A65" t="str">
            <v>0308269</v>
          </cell>
          <cell r="B65" t="str">
            <v>Aparelho de apoio metálico esférico unidirecional com capacidade de 1.000 kN - fornecimento e instalação</v>
          </cell>
          <cell r="C65" t="str">
            <v>un</v>
          </cell>
          <cell r="D65">
            <v>10046.870000000001</v>
          </cell>
        </row>
        <row r="66">
          <cell r="A66" t="str">
            <v>0308270</v>
          </cell>
          <cell r="B66" t="str">
            <v>Aparelho de apoio metálico esférico unidirecional com capacidade de 1.500 kN - fornecimento e instalação</v>
          </cell>
          <cell r="C66" t="str">
            <v>un</v>
          </cell>
          <cell r="D66">
            <v>14724.62</v>
          </cell>
        </row>
        <row r="67">
          <cell r="A67" t="str">
            <v>0308287</v>
          </cell>
          <cell r="B67" t="str">
            <v>Aparelho de apoio metálico esférico unidirecional com capacidade de 10.000 kN - fornecimento e instalação</v>
          </cell>
          <cell r="C67" t="str">
            <v>un</v>
          </cell>
          <cell r="D67">
            <v>135047.63</v>
          </cell>
        </row>
        <row r="68">
          <cell r="A68" t="str">
            <v>0308271</v>
          </cell>
          <cell r="B68" t="str">
            <v>Aparelho de apoio metálico esférico unidirecional com capacidade de 2.000 kN - fornecimento e instalação</v>
          </cell>
          <cell r="C68" t="str">
            <v>un</v>
          </cell>
          <cell r="D68">
            <v>17976.63</v>
          </cell>
        </row>
        <row r="69">
          <cell r="A69" t="str">
            <v>0308272</v>
          </cell>
          <cell r="B69" t="str">
            <v>Aparelho de apoio metálico esférico unidirecional com capacidade de 2.500 kN - fornecimento e instalação</v>
          </cell>
          <cell r="C69" t="str">
            <v>un</v>
          </cell>
          <cell r="D69">
            <v>21183.95</v>
          </cell>
        </row>
        <row r="70">
          <cell r="A70" t="str">
            <v>0308273</v>
          </cell>
          <cell r="B70" t="str">
            <v>Aparelho de apoio metálico esférico unidirecional com capacidade de 3.000 kN - fornecimento e instalação</v>
          </cell>
          <cell r="C70" t="str">
            <v>un</v>
          </cell>
          <cell r="D70">
            <v>26007.77</v>
          </cell>
        </row>
        <row r="71">
          <cell r="A71" t="str">
            <v>0308274</v>
          </cell>
          <cell r="B71" t="str">
            <v>Aparelho de apoio metálico esférico unidirecional com capacidade de 3.500 kN - fornecimento e instalação</v>
          </cell>
          <cell r="C71" t="str">
            <v>un</v>
          </cell>
          <cell r="D71">
            <v>29917.57</v>
          </cell>
        </row>
        <row r="72">
          <cell r="A72" t="str">
            <v>0308275</v>
          </cell>
          <cell r="B72" t="str">
            <v>Aparelho de apoio metálico esférico unidirecional com capacidade de 4.000 kN - fornecimento e instalação</v>
          </cell>
          <cell r="C72" t="str">
            <v>un</v>
          </cell>
          <cell r="D72">
            <v>38986.11</v>
          </cell>
        </row>
        <row r="73">
          <cell r="A73" t="str">
            <v>0308276</v>
          </cell>
          <cell r="B73" t="str">
            <v>Aparelho de apoio metálico esférico unidirecional com capacidade de 4.500 kN - fornecimento e instalação</v>
          </cell>
          <cell r="C73" t="str">
            <v>un</v>
          </cell>
          <cell r="D73">
            <v>59628.21</v>
          </cell>
        </row>
        <row r="74">
          <cell r="A74" t="str">
            <v>0308277</v>
          </cell>
          <cell r="B74" t="str">
            <v>Aparelho de apoio metálico esférico unidirecional com capacidade de 5.000 kN - fornecimento e instalação</v>
          </cell>
          <cell r="C74" t="str">
            <v>un</v>
          </cell>
          <cell r="D74">
            <v>66043.58</v>
          </cell>
        </row>
        <row r="75">
          <cell r="A75" t="str">
            <v>0308278</v>
          </cell>
          <cell r="B75" t="str">
            <v>Aparelho de apoio metálico esférico unidirecional com capacidade de 5.500 kN - fornecimento e instalação</v>
          </cell>
          <cell r="C75" t="str">
            <v>un</v>
          </cell>
          <cell r="D75">
            <v>71765.17</v>
          </cell>
        </row>
        <row r="76">
          <cell r="A76" t="str">
            <v>0308279</v>
          </cell>
          <cell r="B76" t="str">
            <v>Aparelho de apoio metálico esférico unidirecional com capacidade de 6.000 kN - fornecimento e instalação</v>
          </cell>
          <cell r="C76" t="str">
            <v>un</v>
          </cell>
          <cell r="D76">
            <v>75462.16</v>
          </cell>
        </row>
        <row r="77">
          <cell r="A77" t="str">
            <v>0308280</v>
          </cell>
          <cell r="B77" t="str">
            <v>Aparelho de apoio metálico esférico unidirecional com capacidade de 6.500 kN - fornecimento e instalação</v>
          </cell>
          <cell r="C77" t="str">
            <v>un</v>
          </cell>
          <cell r="D77">
            <v>86225.16</v>
          </cell>
        </row>
        <row r="78">
          <cell r="A78" t="str">
            <v>0308281</v>
          </cell>
          <cell r="B78" t="str">
            <v>Aparelho de apoio metálico esférico unidirecional com capacidade de 7.000 kN - fornecimento e instalação</v>
          </cell>
          <cell r="C78" t="str">
            <v>un</v>
          </cell>
          <cell r="D78">
            <v>92600.5</v>
          </cell>
        </row>
        <row r="79">
          <cell r="A79" t="str">
            <v>0308282</v>
          </cell>
          <cell r="B79" t="str">
            <v>Aparelho de apoio metálico esférico unidirecional com capacidade de 7.500 kN - fornecimento e instalação</v>
          </cell>
          <cell r="C79" t="str">
            <v>un</v>
          </cell>
          <cell r="D79">
            <v>99589.49</v>
          </cell>
        </row>
        <row r="80">
          <cell r="A80" t="str">
            <v>0308283</v>
          </cell>
          <cell r="B80" t="str">
            <v>Aparelho de apoio metálico esférico unidirecional com capacidade de 8.000 kN - fornecimento e instalação</v>
          </cell>
          <cell r="C80" t="str">
            <v>un</v>
          </cell>
          <cell r="D80">
            <v>105771.01</v>
          </cell>
        </row>
        <row r="81">
          <cell r="A81" t="str">
            <v>0308284</v>
          </cell>
          <cell r="B81" t="str">
            <v>Aparelho de apoio metálico esférico unidirecional com capacidade de 8.500 kN - fornecimento e instalação</v>
          </cell>
          <cell r="C81" t="str">
            <v>un</v>
          </cell>
          <cell r="D81">
            <v>114415.56</v>
          </cell>
        </row>
        <row r="82">
          <cell r="A82" t="str">
            <v>0308285</v>
          </cell>
          <cell r="B82" t="str">
            <v>Aparelho de apoio metálico esférico unidirecional com capacidade de 9.000 kN - fornecimento e instalação</v>
          </cell>
          <cell r="C82" t="str">
            <v>un</v>
          </cell>
          <cell r="D82">
            <v>121473.74</v>
          </cell>
        </row>
        <row r="83">
          <cell r="A83" t="str">
            <v>0308286</v>
          </cell>
          <cell r="B83" t="str">
            <v>Aparelho de apoio metálico esférico unidirecional com capacidade de 9.500 kN - fornecimento e instalação</v>
          </cell>
          <cell r="C83" t="str">
            <v>un</v>
          </cell>
          <cell r="D83">
            <v>128576.27</v>
          </cell>
        </row>
        <row r="84">
          <cell r="A84" t="str">
            <v>0307733</v>
          </cell>
          <cell r="B84" t="str">
            <v>Junta de dilatação em elastômero e perfil VV - L = 20 mm e H = 40 mm - fornecimento e instalação</v>
          </cell>
          <cell r="C84" t="str">
            <v>m</v>
          </cell>
          <cell r="D84">
            <v>461.51</v>
          </cell>
        </row>
        <row r="85">
          <cell r="A85" t="str">
            <v>0307734</v>
          </cell>
          <cell r="B85" t="str">
            <v>Junta de dilatação em elastômero e perfil VV - L = 25 mm e H = 50 mm - fornecimento e instalação</v>
          </cell>
          <cell r="C85" t="str">
            <v>m</v>
          </cell>
          <cell r="D85">
            <v>608.86</v>
          </cell>
        </row>
        <row r="86">
          <cell r="A86" t="str">
            <v>0307735</v>
          </cell>
          <cell r="B86" t="str">
            <v>Junta de dilatação em elastômero e perfil VV - L = 35 mm e H = 60 mm - fornecimento e instalação</v>
          </cell>
          <cell r="C86" t="str">
            <v>m</v>
          </cell>
          <cell r="D86">
            <v>1047.46</v>
          </cell>
        </row>
        <row r="87">
          <cell r="A87" t="str">
            <v>0307736</v>
          </cell>
          <cell r="B87" t="str">
            <v>Junta de dilatação em elastômero e perfil VV - L = 40 mm e H = 70 mm - fornecimento e instalação</v>
          </cell>
          <cell r="C87" t="str">
            <v>m</v>
          </cell>
          <cell r="D87">
            <v>1481.22</v>
          </cell>
        </row>
        <row r="88">
          <cell r="A88" t="str">
            <v>0307737</v>
          </cell>
          <cell r="B88" t="str">
            <v>Junta de dilatação em elastômero e perfil VV - L = 50 mm e H = 80 mm - fornecimento e instalação</v>
          </cell>
          <cell r="C88" t="str">
            <v>m</v>
          </cell>
          <cell r="D88">
            <v>1778.38</v>
          </cell>
        </row>
        <row r="89">
          <cell r="A89" t="str">
            <v>0307730</v>
          </cell>
          <cell r="B89" t="str">
            <v>Junta de dilatação em perfil extrudado de borracha vulcanizada</v>
          </cell>
          <cell r="C89" t="str">
            <v>m</v>
          </cell>
          <cell r="D89">
            <v>0</v>
          </cell>
        </row>
        <row r="90">
          <cell r="A90" t="str">
            <v>0307084</v>
          </cell>
          <cell r="B90" t="str">
            <v>Lábios poliméricos em junta de pavimento de concreto - L = 20 mm e H = 30 mm - confecção e assentamento</v>
          </cell>
          <cell r="C90" t="str">
            <v>m</v>
          </cell>
          <cell r="D90">
            <v>33.08</v>
          </cell>
        </row>
        <row r="91">
          <cell r="A91" t="str">
            <v>0407818</v>
          </cell>
          <cell r="B91" t="str">
            <v>Armação em aço CA-25 - fornecimento, preparo e colocação</v>
          </cell>
          <cell r="C91" t="str">
            <v>kg</v>
          </cell>
          <cell r="D91">
            <v>12.21</v>
          </cell>
        </row>
        <row r="92">
          <cell r="A92" t="str">
            <v>0407819</v>
          </cell>
          <cell r="B92" t="str">
            <v>Armação em aço CA-50 - fornecimento, preparo e colocação</v>
          </cell>
          <cell r="C92" t="str">
            <v>kg</v>
          </cell>
          <cell r="D92">
            <v>12.09</v>
          </cell>
        </row>
        <row r="93">
          <cell r="A93" t="str">
            <v>0407820</v>
          </cell>
          <cell r="B93" t="str">
            <v>Armação em aço CA-60 - fornecimento, preparo e colocação</v>
          </cell>
          <cell r="C93" t="str">
            <v>kg</v>
          </cell>
          <cell r="D93">
            <v>12.98</v>
          </cell>
        </row>
        <row r="94">
          <cell r="A94" t="str">
            <v>0407740</v>
          </cell>
          <cell r="B94" t="str">
            <v>Chumbador tipo espera em aço CA-25 para fixação de estrutura metálica em concreto - fornecimento e instalação</v>
          </cell>
          <cell r="C94" t="str">
            <v>kg</v>
          </cell>
          <cell r="D94">
            <v>15.53</v>
          </cell>
        </row>
        <row r="95">
          <cell r="A95" t="str">
            <v>0408037</v>
          </cell>
          <cell r="B95" t="str">
            <v>Luva de emenda com rosca cônica para aço CA-50 - D = 12,5 mm - fornecimento e instalação</v>
          </cell>
          <cell r="C95" t="str">
            <v>un</v>
          </cell>
          <cell r="D95">
            <v>20.47</v>
          </cell>
        </row>
        <row r="96">
          <cell r="A96" t="str">
            <v>0408038</v>
          </cell>
          <cell r="B96" t="str">
            <v>Luva de emenda com rosca cônica para aço CA-50 - D = 16 mm - fornecimento e instalação</v>
          </cell>
          <cell r="C96" t="str">
            <v>un</v>
          </cell>
          <cell r="D96">
            <v>28.32</v>
          </cell>
        </row>
        <row r="97">
          <cell r="A97" t="str">
            <v>0408039</v>
          </cell>
          <cell r="B97" t="str">
            <v>Luva de emenda com rosca cônica para aço CA-50 - D = 20 mm - fornecimento e instalação</v>
          </cell>
          <cell r="C97" t="str">
            <v>un</v>
          </cell>
          <cell r="D97">
            <v>39.67</v>
          </cell>
        </row>
        <row r="98">
          <cell r="A98" t="str">
            <v>0408041</v>
          </cell>
          <cell r="B98" t="str">
            <v>Luva de emenda com rosca cônica para aço CA-50 - D = 25 mm - fornecimento e instalação</v>
          </cell>
          <cell r="C98" t="str">
            <v>un</v>
          </cell>
          <cell r="D98">
            <v>51.03</v>
          </cell>
        </row>
        <row r="99">
          <cell r="A99" t="str">
            <v>0408042</v>
          </cell>
          <cell r="B99" t="str">
            <v>Luva de emenda com rosca cônica para aço CA-50 - D = 32 mm - fornecimento e instalação</v>
          </cell>
          <cell r="C99" t="str">
            <v>un</v>
          </cell>
          <cell r="D99">
            <v>80.61</v>
          </cell>
        </row>
        <row r="100">
          <cell r="A100" t="str">
            <v>0408031</v>
          </cell>
          <cell r="B100" t="str">
            <v>Luva de emenda prensada para aço CA-50 - D = 12,5 mm - fornecimento e instalação</v>
          </cell>
          <cell r="C100" t="str">
            <v>un</v>
          </cell>
          <cell r="D100">
            <v>20.85</v>
          </cell>
        </row>
        <row r="101">
          <cell r="A101" t="str">
            <v>0408032</v>
          </cell>
          <cell r="B101" t="str">
            <v>Luva de emenda prensada para aço CA-50 - D = 16 mm - fornecimento e instalação</v>
          </cell>
          <cell r="C101" t="str">
            <v>un</v>
          </cell>
          <cell r="D101">
            <v>28.13</v>
          </cell>
        </row>
        <row r="102">
          <cell r="A102" t="str">
            <v>0408033</v>
          </cell>
          <cell r="B102" t="str">
            <v>Luva de emenda prensada para aço CA-50 - D = 20 mm - fornecimento e instalação</v>
          </cell>
          <cell r="C102" t="str">
            <v>un</v>
          </cell>
          <cell r="D102">
            <v>38.08</v>
          </cell>
        </row>
        <row r="103">
          <cell r="A103" t="str">
            <v>0408035</v>
          </cell>
          <cell r="B103" t="str">
            <v>Luva de emenda prensada para aço CA-50 - D = 25 mm - fornecimento e instalação</v>
          </cell>
          <cell r="C103" t="str">
            <v>un</v>
          </cell>
          <cell r="D103">
            <v>63.56</v>
          </cell>
        </row>
        <row r="104">
          <cell r="A104" t="str">
            <v>0408036</v>
          </cell>
          <cell r="B104" t="str">
            <v>Luva de emenda prensada para aço CA-50 - D = 32 mm - fornecimento e instalação</v>
          </cell>
          <cell r="C104" t="str">
            <v>un</v>
          </cell>
          <cell r="D104">
            <v>139.05000000000001</v>
          </cell>
        </row>
        <row r="105">
          <cell r="A105" t="str">
            <v>0408067</v>
          </cell>
          <cell r="B105" t="str">
            <v>Tela de aço eletrossoldada - fornecimento, preparo e colocação</v>
          </cell>
          <cell r="C105" t="str">
            <v>kg</v>
          </cell>
          <cell r="D105">
            <v>11.16</v>
          </cell>
        </row>
        <row r="106">
          <cell r="A106" t="str">
            <v>0407743</v>
          </cell>
          <cell r="B106" t="str">
            <v>Treliça nervurada três barras longitudinais interligadas por duas diagonais sinusoidal - fornecimento e instalação</v>
          </cell>
          <cell r="C106" t="str">
            <v>kg</v>
          </cell>
          <cell r="D106">
            <v>12.34</v>
          </cell>
        </row>
        <row r="107">
          <cell r="A107" t="str">
            <v>0607137</v>
          </cell>
          <cell r="B107" t="str">
            <v>Arco metálico galvanizado tipo MP 152S - arco alto - vão = 10,08 m e altura = 6,12 m - aterro rodoviário mínimo = 0,90 m e máximo = 5,00 m - areia e brita comerciais</v>
          </cell>
          <cell r="C107" t="str">
            <v>m</v>
          </cell>
          <cell r="D107">
            <v>60145.87</v>
          </cell>
        </row>
        <row r="108">
          <cell r="A108" t="str">
            <v>0606785</v>
          </cell>
          <cell r="B108" t="str">
            <v>Arco metálico galvanizado tipo MP 152S - arco alto - vão = 10,08 m e altura = 6,12 m - aterro rodoviário mínimo = 0,90 m e máximo = 5,00 m - areia extraída e brita produzida</v>
          </cell>
          <cell r="C108" t="str">
            <v>m</v>
          </cell>
          <cell r="D108">
            <v>59518.36</v>
          </cell>
        </row>
        <row r="109">
          <cell r="A109" t="str">
            <v>0607139</v>
          </cell>
          <cell r="B109" t="str">
            <v>Arco metálico galvanizado tipo MP 152S - arco alto - vão = 10,31 m e altura = 6,17 m - aterro rodoviário mínimo = 0,90 m e máximo = 4,90 m - areia e brita comerciais</v>
          </cell>
          <cell r="C109" t="str">
            <v>m</v>
          </cell>
          <cell r="D109">
            <v>60953.99</v>
          </cell>
        </row>
        <row r="110">
          <cell r="A110" t="str">
            <v>0606787</v>
          </cell>
          <cell r="B110" t="str">
            <v>Arco metálico galvanizado tipo MP 152S - arco alto - vão = 10,31 m e altura = 6,17 m - aterro rodoviário mínimo = 0,90 m e máximo = 4,90 m - areia extraída e brita produzida</v>
          </cell>
          <cell r="C110" t="str">
            <v>m</v>
          </cell>
          <cell r="D110">
            <v>60006.9</v>
          </cell>
        </row>
        <row r="111">
          <cell r="A111" t="str">
            <v>0607140</v>
          </cell>
          <cell r="B111" t="str">
            <v>Arco metálico galvanizado tipo MP 152S - arco alto - vão = 10,36 m e altura = 5,38 m - aterro rodoviário mínimo = 1,20 m e máximo = 3,60 m - areia e brita comerciais</v>
          </cell>
          <cell r="C111" t="str">
            <v>m</v>
          </cell>
          <cell r="D111">
            <v>55620.58</v>
          </cell>
        </row>
        <row r="112">
          <cell r="A112" t="str">
            <v>0606788</v>
          </cell>
          <cell r="B112" t="str">
            <v>Arco metálico galvanizado tipo MP 152S - arco alto - vão = 10,36 m e altura = 5,38 m - aterro rodoviário mínimo = 1,20 m e máximo = 3,60 m - areia extraída e brita produzida</v>
          </cell>
          <cell r="C112" t="str">
            <v>m</v>
          </cell>
          <cell r="D112">
            <v>55374.51</v>
          </cell>
        </row>
        <row r="113">
          <cell r="A113" t="str">
            <v>0607141</v>
          </cell>
          <cell r="B113" t="str">
            <v>Arco metálico galvanizado tipo MP 152S - arco alto - vão = 10,54 m e altura = 6,05 m - aterro rodoviário mínimo = 1,20 m e máximo = 4,20 m - areia e brita comerciais</v>
          </cell>
          <cell r="C113" t="str">
            <v>m</v>
          </cell>
          <cell r="D113">
            <v>62089.86</v>
          </cell>
        </row>
        <row r="114">
          <cell r="A114" t="str">
            <v>0606789</v>
          </cell>
          <cell r="B114" t="str">
            <v>Arco metálico galvanizado tipo MP 152S - arco alto - vão = 10,54 m e altura = 6,05 m - aterro rodoviário mínimo = 1,20 m e máximo = 4,20 m - areia extraída e brita produzida</v>
          </cell>
          <cell r="C114" t="str">
            <v>m</v>
          </cell>
          <cell r="D114">
            <v>61437.71</v>
          </cell>
        </row>
        <row r="115">
          <cell r="A115" t="str">
            <v>0607144</v>
          </cell>
          <cell r="B115" t="str">
            <v>Arco metálico galvanizado tipo MP 152S - arco alto - vão = 10,57 m e altura = 5,41 m - aterro rodoviário mínimo = 1,20 m e máximo = 4,10 m - areia e brita comerciais</v>
          </cell>
          <cell r="C115" t="str">
            <v>m</v>
          </cell>
          <cell r="D115">
            <v>72663.25</v>
          </cell>
        </row>
        <row r="116">
          <cell r="A116" t="str">
            <v>0606792</v>
          </cell>
          <cell r="B116" t="str">
            <v>Arco metálico galvanizado tipo MP 152S - arco alto - vão = 10,57 m e altura = 5,41 m - aterro rodoviário mínimo = 1,20 m e máximo = 4,10 m - areia extraída e brita produzida</v>
          </cell>
          <cell r="C116" t="str">
            <v>m</v>
          </cell>
          <cell r="D116">
            <v>72067.59</v>
          </cell>
        </row>
        <row r="117">
          <cell r="A117" t="str">
            <v>0607142</v>
          </cell>
          <cell r="B117" t="str">
            <v>Arco metálico galvanizado tipo MP 152S - arco alto - vão = 10,74 m e altura = 6,48 m - aterro rodoviário mínimo = 1,20 m e máximo = 4,70 m - areia e brita comerciais</v>
          </cell>
          <cell r="C117" t="str">
            <v>m</v>
          </cell>
          <cell r="D117">
            <v>65172.9</v>
          </cell>
        </row>
        <row r="118">
          <cell r="A118" t="str">
            <v>0606790</v>
          </cell>
          <cell r="B118" t="str">
            <v>Arco metálico galvanizado tipo MP 152S - arco alto - vão = 10,74 m e altura = 6,48 m - aterro rodoviário mínimo = 1,20 m e máximo = 4,70 m - areia extraída e brita produzida</v>
          </cell>
          <cell r="C118" t="str">
            <v>m</v>
          </cell>
          <cell r="D118">
            <v>64471.44</v>
          </cell>
        </row>
        <row r="119">
          <cell r="A119" t="str">
            <v>0607145</v>
          </cell>
          <cell r="B119" t="str">
            <v>Arco metálico galvanizado tipo MP 152S - arco alto - vão = 10,77 m e altura = 6,10 m - aterro rodoviário mínimo = 1,20 m e máximo = 4,70 m - areia e brita comerciais</v>
          </cell>
          <cell r="C119" t="str">
            <v>m</v>
          </cell>
          <cell r="D119">
            <v>80351.58</v>
          </cell>
        </row>
        <row r="120">
          <cell r="A120" t="str">
            <v>0606793</v>
          </cell>
          <cell r="B120" t="str">
            <v>Arco metálico galvanizado tipo MP 152S - arco alto - vão = 10,77 m e altura = 6,10 m - aterro rodoviário mínimo = 1,20 m e máximo = 4,70 m - areia extraída e brita produzida</v>
          </cell>
          <cell r="C120" t="str">
            <v>m</v>
          </cell>
          <cell r="D120">
            <v>79685.37</v>
          </cell>
        </row>
        <row r="121">
          <cell r="A121" t="str">
            <v>0607146</v>
          </cell>
          <cell r="B121" t="str">
            <v>Arco metálico galvanizado tipo MP 152S - arco alto - vão = 10,97 m e altura = 6,53 m - aterro rodoviário mínimo = 1,20 m e máximo = 4,70 m - areia e brita comerciais</v>
          </cell>
          <cell r="C121" t="str">
            <v>m</v>
          </cell>
          <cell r="D121">
            <v>83775.16</v>
          </cell>
        </row>
        <row r="122">
          <cell r="A122" t="str">
            <v>0606794</v>
          </cell>
          <cell r="B122" t="str">
            <v>Arco metálico galvanizado tipo MP 152S - arco alto - vão = 10,97 m e altura = 6,53 m - aterro rodoviário mínimo = 1,20 m e máximo = 4,70 m - areia extraída e brita produzida</v>
          </cell>
          <cell r="C122" t="str">
            <v>m</v>
          </cell>
          <cell r="D122">
            <v>83052.09</v>
          </cell>
        </row>
        <row r="123">
          <cell r="A123" t="str">
            <v>0607143</v>
          </cell>
          <cell r="B123" t="str">
            <v>Arco metálico galvanizado tipo MP 152S - arco alto - vão = 11,35 m e altura = 7,12 m - aterro rodoviário mínimo = 1,20 m e máximo = 4,70 m - areia e brita comerciais</v>
          </cell>
          <cell r="C123" t="str">
            <v>m</v>
          </cell>
          <cell r="D123">
            <v>70383.37</v>
          </cell>
        </row>
        <row r="124">
          <cell r="A124" t="str">
            <v>0606791</v>
          </cell>
          <cell r="B124" t="str">
            <v>Arco metálico galvanizado tipo MP 152S - arco alto - vão = 11,35 m e altura = 7,12 m - aterro rodoviário mínimo = 1,20 m e máximo = 4,70 m - areia extraída e brita produzida</v>
          </cell>
          <cell r="C124" t="str">
            <v>m</v>
          </cell>
          <cell r="D124">
            <v>69575.789999999994</v>
          </cell>
        </row>
        <row r="125">
          <cell r="A125" t="str">
            <v>0607147</v>
          </cell>
          <cell r="B125" t="str">
            <v>Arco metálico galvanizado tipo MP 152S - arco alto - vão = 11,58 m e altura = 7,16 m - aterro rodoviário mínimo = 1,20 m e máximo = 6,40 m - areia e brita comerciais</v>
          </cell>
          <cell r="C125" t="str">
            <v>m</v>
          </cell>
          <cell r="D125">
            <v>90350.5</v>
          </cell>
        </row>
        <row r="126">
          <cell r="A126" t="str">
            <v>0606795</v>
          </cell>
          <cell r="B126" t="str">
            <v>Arco metálico galvanizado tipo MP 152S - arco alto - vão = 11,58 m e altura = 7,16 m - aterro rodoviário mínimo = 1,20 m e máximo = 6,40 m - areia extraída e brita produzida</v>
          </cell>
          <cell r="C126" t="str">
            <v>m</v>
          </cell>
          <cell r="D126">
            <v>89517.3</v>
          </cell>
        </row>
        <row r="127">
          <cell r="A127" t="str">
            <v>0607112</v>
          </cell>
          <cell r="B127" t="str">
            <v>Arco metálico galvanizado tipo MP 152S - arco alto - vão = 6,12 m e altura = 2,77 m - aterro rodoviário mínimo = 0,75 m e máximo = 5,40 m - areia e brita comerciais</v>
          </cell>
          <cell r="C127" t="str">
            <v>m</v>
          </cell>
          <cell r="D127">
            <v>29393.7</v>
          </cell>
        </row>
        <row r="128">
          <cell r="A128" t="str">
            <v>0606760</v>
          </cell>
          <cell r="B128" t="str">
            <v>Arco metálico galvanizado tipo MP 152S - arco alto - vão = 6,12 m e altura = 2,77 m - aterro rodoviário mínimo = 0,75 m e máximo = 5,40 m - areia extraída e brita produzida</v>
          </cell>
          <cell r="C128" t="str">
            <v>m</v>
          </cell>
          <cell r="D128">
            <v>29175.29</v>
          </cell>
        </row>
        <row r="129">
          <cell r="A129" t="str">
            <v>0607113</v>
          </cell>
          <cell r="B129" t="str">
            <v>Arco metálico galvanizado tipo MP 152S - arco alto - vão = 6,30 m e altura = 3,68 m - aterro rodoviário mínimo = 0,75 m e máximo = 7,50 m - areia e brita comerciais</v>
          </cell>
          <cell r="C129" t="str">
            <v>m</v>
          </cell>
          <cell r="D129">
            <v>34872.550000000003</v>
          </cell>
        </row>
        <row r="130">
          <cell r="A130" t="str">
            <v>0606761</v>
          </cell>
          <cell r="B130" t="str">
            <v>Arco metálico galvanizado tipo MP 152S - arco alto - vão = 6,30 m e altura = 3,68 m - aterro rodoviário mínimo = 0,75 m e máximo = 7,50 m - areia extraída e brita produzida</v>
          </cell>
          <cell r="C130" t="str">
            <v>m</v>
          </cell>
          <cell r="D130">
            <v>34621.49</v>
          </cell>
        </row>
        <row r="131">
          <cell r="A131" t="str">
            <v>0606762</v>
          </cell>
          <cell r="B131" t="str">
            <v>Arco metálico galvanizado tipo MP 152S - arco alto - vão = 6,55 m e altura = 3,56 m - aterro rodoviário mínimo = 0,75 m e máximo = 4,9 m - areia extraída e brita produzida</v>
          </cell>
          <cell r="C131" t="str">
            <v>m</v>
          </cell>
          <cell r="D131">
            <v>35011.22</v>
          </cell>
        </row>
        <row r="132">
          <cell r="A132" t="str">
            <v>0607114</v>
          </cell>
          <cell r="B132" t="str">
            <v>Arco metálico galvanizado tipo MP 152S - arco alto - vão = 6,55 m e altura = 3,56 m - aterro rodoviário mínimo = 0,75 m e máximo = 4,90 m - areia e brita comerciais</v>
          </cell>
          <cell r="C132" t="str">
            <v>m</v>
          </cell>
          <cell r="D132">
            <v>35267.019999999997</v>
          </cell>
        </row>
        <row r="133">
          <cell r="A133" t="str">
            <v>0607116</v>
          </cell>
          <cell r="B133" t="str">
            <v>Arco metálico galvanizado tipo MP 152S - arco alto - vão = 6,78 m e altura = 3,61 m - aterro rodoviário mínimo = 0,75 m e máximo = 4,80 m - areia e brita comerciais</v>
          </cell>
          <cell r="C133" t="str">
            <v>m</v>
          </cell>
          <cell r="D133">
            <v>36153.94</v>
          </cell>
        </row>
        <row r="134">
          <cell r="A134" t="str">
            <v>0606764</v>
          </cell>
          <cell r="B134" t="str">
            <v>Arco metálico galvanizado tipo MP 152S - arco alto - vão = 6,78 m e altura = 3,61 m - aterro rodoviário mínimo = 0,75 m e máximo = 4,80 m - areia extraída e brita produzida</v>
          </cell>
          <cell r="C134" t="str">
            <v>m</v>
          </cell>
          <cell r="D134">
            <v>35887.370000000003</v>
          </cell>
        </row>
        <row r="135">
          <cell r="A135" t="str">
            <v>0607115</v>
          </cell>
          <cell r="B135" t="str">
            <v>Arco metálico galvanizado tipo MP 152S - arco alto - vão = 6,96 m e altura = 4,42 m - aterro rodoviário mínimo = 0,75 m e máximo = 8,10 m - areia e brita comerciais</v>
          </cell>
          <cell r="C135" t="str">
            <v>m</v>
          </cell>
          <cell r="D135">
            <v>41052.269999999997</v>
          </cell>
        </row>
        <row r="136">
          <cell r="A136" t="str">
            <v>0606763</v>
          </cell>
          <cell r="B136" t="str">
            <v>Arco metálico galvanizado tipo MP 152S - arco alto - vão = 6,96 m e altura = 4,42 m - aterro rodoviário mínimo = 0,75 m e máximo = 8,10 m - areia extraída e brita produzida</v>
          </cell>
          <cell r="C136" t="str">
            <v>m</v>
          </cell>
          <cell r="D136">
            <v>40731.57</v>
          </cell>
        </row>
        <row r="137">
          <cell r="A137" t="str">
            <v>0607117</v>
          </cell>
          <cell r="B137" t="str">
            <v>Arco metálico galvanizado tipo MP 152S - arco alto - vão = 6,99 m e altura = 4,27 m - aterro rodoviário mínimo = 0,75 m e máximo = 5,70 m - areia e brita comerciais</v>
          </cell>
          <cell r="C137" t="str">
            <v>m</v>
          </cell>
          <cell r="D137">
            <v>41059.699999999997</v>
          </cell>
        </row>
        <row r="138">
          <cell r="A138" t="str">
            <v>0606765</v>
          </cell>
          <cell r="B138" t="str">
            <v>Arco metálico galvanizado tipo MP 152S - arco alto - vão = 6,99 m e altura = 4,27 m - aterro rodoviário mínimo = 0,75 m e máximo = 5,70 m - areia extraída e brita produzida</v>
          </cell>
          <cell r="C138" t="str">
            <v>m</v>
          </cell>
          <cell r="D138">
            <v>40747.81</v>
          </cell>
        </row>
        <row r="139">
          <cell r="A139" t="str">
            <v>0607118</v>
          </cell>
          <cell r="B139" t="str">
            <v>Arco metálico galvanizado tipo MP 152S - arco alto - vão = 7,01 m e altura = 3,63 m - aterro rodoviário mínimo = 0,75 m e máximo = 4,60 m - areia e brita comerciais</v>
          </cell>
          <cell r="C139" t="str">
            <v>m</v>
          </cell>
          <cell r="D139">
            <v>36788.949999999997</v>
          </cell>
        </row>
        <row r="140">
          <cell r="A140" t="str">
            <v>0606766</v>
          </cell>
          <cell r="B140" t="str">
            <v>Arco metálico galvanizado tipo MP 152S - arco alto - vão = 7,01 m e altura = 3,63 m - aterro rodoviário mínimo = 0,75 m e máximo = 4,60 m - areia extraída e brita produzida</v>
          </cell>
          <cell r="C140" t="str">
            <v>m</v>
          </cell>
          <cell r="D140">
            <v>36513.75</v>
          </cell>
        </row>
        <row r="141">
          <cell r="A141" t="str">
            <v>0607120</v>
          </cell>
          <cell r="B141" t="str">
            <v>Arco metálico galvanizado tipo MP 152S - arco alto - vão = 7,24 m e altura = 3,68 m - aterro rodoviário mínimo = 0,90 m e máximo = 4,4 m - areia e brita comerciais</v>
          </cell>
          <cell r="C141" t="str">
            <v>m</v>
          </cell>
          <cell r="D141">
            <v>37460.74</v>
          </cell>
        </row>
        <row r="142">
          <cell r="A142" t="str">
            <v>0606768</v>
          </cell>
          <cell r="B142" t="str">
            <v>Arco metálico galvanizado tipo MP 152S - arco alto - vão = 7,24 m e altura = 3,68 m - aterro rodoviário mínimo = 0,90 m e máximo = 4,40 m - areia extraída e brita produzida</v>
          </cell>
          <cell r="C142" t="str">
            <v>m</v>
          </cell>
          <cell r="D142">
            <v>37170.94</v>
          </cell>
        </row>
        <row r="143">
          <cell r="A143" t="str">
            <v>0607119</v>
          </cell>
          <cell r="B143" t="str">
            <v>Arco metálico galvanizado tipo MP 152S - arco alto - vão = 7,42 m e altura = 4,52 m - aterro rodoviário mínimo = 0,90 m e máximo = 6,40 m - areia e brita comerciais</v>
          </cell>
          <cell r="C143" t="str">
            <v>m</v>
          </cell>
          <cell r="D143">
            <v>43063.78</v>
          </cell>
        </row>
        <row r="144">
          <cell r="A144" t="str">
            <v>0606767</v>
          </cell>
          <cell r="B144" t="str">
            <v>Arco metálico galvanizado tipo MP 152S - arco alto - vão = 7,42 m e altura = 4,52 m - aterro rodoviário mínimo = 0,90 m e máximo = 6,40 m - areia extraída e brita produzida</v>
          </cell>
          <cell r="C144" t="str">
            <v>m</v>
          </cell>
          <cell r="D144">
            <v>42710.36</v>
          </cell>
        </row>
        <row r="145">
          <cell r="A145" t="str">
            <v>0607121</v>
          </cell>
          <cell r="B145" t="str">
            <v>Arco metálico galvanizado tipo MP 152S - arco alto - vão = 7,47 m e altura = 4,19 m - aterro rodoviário mínimo = 0,90 m e máximo = 4,30 m - areia e brita comerciais</v>
          </cell>
          <cell r="C145" t="str">
            <v>m</v>
          </cell>
          <cell r="D145">
            <v>40551.75</v>
          </cell>
        </row>
        <row r="146">
          <cell r="A146" t="str">
            <v>0606769</v>
          </cell>
          <cell r="B146" t="str">
            <v>Arco metálico galvanizado tipo MP 152S - arco alto - vão = 7,47 m e altura = 4,19 m - aterro rodoviário mínimo = 0,90 m e máximo = 4,30 m - areia extraída e brita produzida</v>
          </cell>
          <cell r="C146" t="str">
            <v>m</v>
          </cell>
          <cell r="D146">
            <v>40221.35</v>
          </cell>
        </row>
        <row r="147">
          <cell r="A147" t="str">
            <v>0607123</v>
          </cell>
          <cell r="B147" t="str">
            <v>Arco metálico galvanizado tipo MP 152S - arco alto - vão = 7,67 m e altura = 3,99 m - aterro rodoviário mínimo = 0,90 m e máximo = 4,10 m - areia e brita comerciais</v>
          </cell>
          <cell r="C147" t="str">
            <v>m</v>
          </cell>
          <cell r="D147">
            <v>40014.11</v>
          </cell>
        </row>
        <row r="148">
          <cell r="A148" t="str">
            <v>0606771</v>
          </cell>
          <cell r="B148" t="str">
            <v>Arco metálico galvanizado tipo MP 152S - arco alto - vão = 7,67 m e altura = 3,99 m - aterro rodoviário mínimo = 0,90 m e máximo = 4,10 m - areia extraída e brita produzida</v>
          </cell>
          <cell r="C148" t="str">
            <v>m</v>
          </cell>
          <cell r="D148">
            <v>39684.94</v>
          </cell>
        </row>
        <row r="149">
          <cell r="A149" t="str">
            <v>0607122</v>
          </cell>
          <cell r="B149" t="str">
            <v>Arco metálico galvanizado tipo MP 152S - arco alto - vão = 7,85 m e altura = 4,60 m - aterro rodoviário mínimo = 0,90 m e máximo = 6,00 m - areia e brita comerciais</v>
          </cell>
          <cell r="C149" t="str">
            <v>m</v>
          </cell>
          <cell r="D149">
            <v>44399.49</v>
          </cell>
        </row>
        <row r="150">
          <cell r="A150" t="str">
            <v>0606770</v>
          </cell>
          <cell r="B150" t="str">
            <v>Arco metálico galvanizado tipo MP 152S - arco alto - vão = 7,85 m e altura = 4,60 m - aterro rodoviário mínimo = 0,90 m e máximo = 6,00 m - areia extraída e brita produzida</v>
          </cell>
          <cell r="C150" t="str">
            <v>m</v>
          </cell>
          <cell r="D150">
            <v>44019.86</v>
          </cell>
        </row>
        <row r="151">
          <cell r="A151" t="str">
            <v>0607125</v>
          </cell>
          <cell r="B151" t="str">
            <v>Arco metálico galvanizado tipo MP 152S - arco alto - vão = 7,90 m e altura = 4,04 m - aterro rodoviário mínimo = 0,90 m e máximo = 4,00 m - areia e brita comerciais</v>
          </cell>
          <cell r="C151" t="str">
            <v>m</v>
          </cell>
          <cell r="D151">
            <v>41396.26</v>
          </cell>
        </row>
        <row r="152">
          <cell r="A152" t="str">
            <v>0606773</v>
          </cell>
          <cell r="B152" t="str">
            <v>Arco metálico galvanizado tipo MP 152S - arco alto - vão = 7,90 m e altura = 4,04 m - aterro rodoviário mínimo = 0,90 m e máximo = 4,00 m - areia extraída e brita produzida</v>
          </cell>
          <cell r="C152" t="str">
            <v>m</v>
          </cell>
          <cell r="D152">
            <v>41049.919999999998</v>
          </cell>
        </row>
        <row r="153">
          <cell r="A153" t="str">
            <v>0607124</v>
          </cell>
          <cell r="B153" t="str">
            <v>Arco metálico galvanizado tipo MP 152S - arco alto - vão = 8,08 m e altura = 4,65 m - aterro rodoviário mínimo = 0,90 m e máximo = 5,80 m - areia e brita comerciais</v>
          </cell>
          <cell r="C153" t="str">
            <v>m</v>
          </cell>
          <cell r="D153">
            <v>45064.06</v>
          </cell>
        </row>
        <row r="154">
          <cell r="A154" t="str">
            <v>0606772</v>
          </cell>
          <cell r="B154" t="str">
            <v>Arco metálico galvanizado tipo MP 152S - arco alto - vão = 8,08 m e altura = 4,65 m - aterro rodoviário mínimo = 0,90 m e máximo = 5,80 m - areia extraída e brita produzida</v>
          </cell>
          <cell r="C154" t="str">
            <v>m</v>
          </cell>
          <cell r="D154">
            <v>44672.29</v>
          </cell>
        </row>
        <row r="155">
          <cell r="A155" t="str">
            <v>0607126</v>
          </cell>
          <cell r="B155" t="str">
            <v>Arco metálico galvanizado tipo MP 152S - arco alto - vão = 8,31 m e altura = 4,70 m - aterro rodoviário mínimo = 0,90 m e máximo = 5,60 m - areia e brita comerciais</v>
          </cell>
          <cell r="C155" t="str">
            <v>m</v>
          </cell>
          <cell r="D155">
            <v>46337.440000000002</v>
          </cell>
        </row>
        <row r="156">
          <cell r="A156" t="str">
            <v>0606774</v>
          </cell>
          <cell r="B156" t="str">
            <v>Arco metálico galvanizado tipo MP 152S - arco alto - vão = 8,31 m e altura = 4,70 m - aterro rodoviário mínimo = 0,90 m e máximo = 5,60 m - areia extraída e brita produzida</v>
          </cell>
          <cell r="C156" t="str">
            <v>m</v>
          </cell>
          <cell r="D156">
            <v>45926.79</v>
          </cell>
        </row>
        <row r="157">
          <cell r="A157" t="str">
            <v>0607127</v>
          </cell>
          <cell r="B157" t="str">
            <v>Arco metálico galvanizado tipo MP 152S - arco alto - vão = 8,36 m e altura = 4,11 m - aterro rodoviário mínimo = 0,90 m e máximo = 3,70 m - areia e brita comerciais</v>
          </cell>
          <cell r="C157" t="str">
            <v>m</v>
          </cell>
          <cell r="D157">
            <v>42670.05</v>
          </cell>
        </row>
        <row r="158">
          <cell r="A158" t="str">
            <v>0606775</v>
          </cell>
          <cell r="B158" t="str">
            <v>Arco metálico galvanizado tipo MP 152S - arco alto - vão = 8,36 m e altura = 4,11 m - aterro rodoviário mínimo = 0,90 m e máximo = 3,70 m - areia extraída e brita produzida</v>
          </cell>
          <cell r="C158" t="str">
            <v>m</v>
          </cell>
          <cell r="D158">
            <v>42302.9</v>
          </cell>
        </row>
        <row r="159">
          <cell r="A159" t="str">
            <v>0607129</v>
          </cell>
          <cell r="B159" t="str">
            <v>Arco metálico galvanizado tipo MP 152S - arco alto - vão = 8,59 m e altura = 4,39 m - aterro rodoviário mínimo = 0,90 m e máximo = 3,60 m - areia e brita comerciais</v>
          </cell>
          <cell r="C159" t="str">
            <v>m</v>
          </cell>
          <cell r="D159">
            <v>44649.65</v>
          </cell>
        </row>
        <row r="160">
          <cell r="A160" t="str">
            <v>0606777</v>
          </cell>
          <cell r="B160" t="str">
            <v>Arco metálico galvanizado tipo MP 152S - arco alto - vão = 8,59 m e altura = 4,39 m - aterro rodoviário mínimo = 0,90 m e máximo = 3,60 m - areia extraída e brita produzida</v>
          </cell>
          <cell r="C160" t="str">
            <v>m</v>
          </cell>
          <cell r="D160">
            <v>44247.56</v>
          </cell>
        </row>
        <row r="161">
          <cell r="A161" t="str">
            <v>0607128</v>
          </cell>
          <cell r="B161" t="str">
            <v>Arco metálico galvanizado tipo MP 152S - arco alto - vão = 8,97 m e altura = 5,00 m - aterro rodoviário mínimo = 0,90 m e máximo = 5,80 m - areia e brita comerciais</v>
          </cell>
          <cell r="C161" t="str">
            <v>m</v>
          </cell>
          <cell r="D161">
            <v>49097.4</v>
          </cell>
        </row>
        <row r="162">
          <cell r="A162" t="str">
            <v>0606776</v>
          </cell>
          <cell r="B162" t="str">
            <v>Arco metálico galvanizado tipo MP 152S - arco alto - vão = 8,97 m e altura = 5,00 m - aterro rodoviário mínimo = 0,90 m e máximo = 5,80 m - areia extraída e brita produzida</v>
          </cell>
          <cell r="C162" t="str">
            <v>m</v>
          </cell>
          <cell r="D162">
            <v>48627.59</v>
          </cell>
        </row>
        <row r="163">
          <cell r="A163" t="str">
            <v>0607130</v>
          </cell>
          <cell r="B163" t="str">
            <v>Arco metálico galvanizado tipo MP 152S - arco alto - vão = 9,17 m e altura = 5,49 m - aterro rodoviário mínimo = 0,90 m e máximo = 5,60 m - areia e brita comerciais</v>
          </cell>
          <cell r="C163" t="str">
            <v>m</v>
          </cell>
          <cell r="D163">
            <v>52313.7</v>
          </cell>
        </row>
        <row r="164">
          <cell r="A164" t="str">
            <v>0606778</v>
          </cell>
          <cell r="B164" t="str">
            <v>Arco metálico galvanizado tipo MP 152S - arco alto - vão = 9,17 m e altura = 5,49 m - aterro rodoviário mínimo = 0,90 m e máximo = 5,60 m - areia extraída e brita produzida</v>
          </cell>
          <cell r="C164" t="str">
            <v>m</v>
          </cell>
          <cell r="D164">
            <v>51797.3</v>
          </cell>
        </row>
        <row r="165">
          <cell r="A165" t="str">
            <v>0607131</v>
          </cell>
          <cell r="B165" t="str">
            <v>Arco metálico galvanizado tipo MP 152S - arco alto - vão = 9,22 m e altura = 4,70 m - aterro rodoviário mínimo = 0,90 m e máximo = 4,10 m - areia e brita comerciais</v>
          </cell>
          <cell r="C165" t="str">
            <v>m</v>
          </cell>
          <cell r="D165">
            <v>49129.9</v>
          </cell>
        </row>
        <row r="166">
          <cell r="A166" t="str">
            <v>0606779</v>
          </cell>
          <cell r="B166" t="str">
            <v>Arco metálico galvanizado tipo MP 152S - arco alto - vão = 9,22 m e altura = 4,70 m - aterro rodoviário mínimo = 0,90 m e máximo = 4,10 m - areia extraída e brita produzida</v>
          </cell>
          <cell r="C166" t="str">
            <v>m</v>
          </cell>
          <cell r="D166">
            <v>48673.05</v>
          </cell>
        </row>
        <row r="167">
          <cell r="A167" t="str">
            <v>0607133</v>
          </cell>
          <cell r="B167" t="str">
            <v>Arco metálico galvanizado tipo MP 152S - arco alto - vão = 9,45 m e altura = 4,75 m - aterro rodoviário mínimo = 0,90 m e máximo = 4,00 m - areia e brita comerciais</v>
          </cell>
          <cell r="C167" t="str">
            <v>m</v>
          </cell>
          <cell r="D167">
            <v>49882.080000000002</v>
          </cell>
        </row>
        <row r="168">
          <cell r="A168" t="str">
            <v>0606781</v>
          </cell>
          <cell r="B168" t="str">
            <v>Arco metálico galvanizado tipo MP 152S - arco alto - vão = 9,45 m e altura = 4,75 m - aterro rodoviário mínimo = 0,90 m e máximo = 4,00 m - areia extraída e brita produzida</v>
          </cell>
          <cell r="C168" t="str">
            <v>m</v>
          </cell>
          <cell r="D168">
            <v>49411.5</v>
          </cell>
        </row>
        <row r="169">
          <cell r="A169" t="str">
            <v>0607132</v>
          </cell>
          <cell r="B169" t="str">
            <v>Arco metálico galvanizado tipo MP 152S - arco alto - vão = 9,63 m e altura = 5,59 m - aterro rodoviário mínimo = 0,90 m e máximo = 5,30 m - areia e brita comerciais</v>
          </cell>
          <cell r="C169" t="str">
            <v>m</v>
          </cell>
          <cell r="D169">
            <v>54353.15</v>
          </cell>
        </row>
        <row r="170">
          <cell r="A170" t="str">
            <v>0606780</v>
          </cell>
          <cell r="B170" t="str">
            <v>Arco metálico galvanizado tipo MP 152S - arco alto - vão = 9,63 m e altura = 5,59 m - aterro rodoviário mínimo = 0,90 m e máximo = 5,30 m - areia extraída e brita produzida</v>
          </cell>
          <cell r="C170" t="str">
            <v>m</v>
          </cell>
          <cell r="D170">
            <v>53800.55</v>
          </cell>
        </row>
        <row r="171">
          <cell r="A171" t="str">
            <v>0607134</v>
          </cell>
          <cell r="B171" t="str">
            <v>Arco metálico galvanizado tipo MP 152S - arco alto - vão = 9,65 m e altura = 5,41 m - aterro rodoviário mínimo = 0,90 m e máximo = 4,70 m - areia e brita comerciais</v>
          </cell>
          <cell r="C171" t="str">
            <v>m</v>
          </cell>
          <cell r="D171">
            <v>53827.59</v>
          </cell>
        </row>
        <row r="172">
          <cell r="A172" t="str">
            <v>0606782</v>
          </cell>
          <cell r="B172" t="str">
            <v>Arco metálico galvanizado tipo MP 152S - arco alto - vão = 9,65 m e altura = 5,41 m - aterro rodoviário mínimo = 0,90 m e máximo = 4,70 m - areia extraída e brita produzida</v>
          </cell>
          <cell r="C172" t="str">
            <v>m</v>
          </cell>
          <cell r="D172">
            <v>53287.62</v>
          </cell>
        </row>
        <row r="173">
          <cell r="A173" t="str">
            <v>0607136</v>
          </cell>
          <cell r="B173" t="str">
            <v>Arco metálico galvanizado tipo MP 152S - arco alto - vão = 9,68 m e altura = 5,23 m - aterro rodoviário mínimo = 0,90 m e máximo = 3,90 m - areia e brita comerciais</v>
          </cell>
          <cell r="C173" t="str">
            <v>m</v>
          </cell>
          <cell r="D173">
            <v>53118.25</v>
          </cell>
        </row>
        <row r="174">
          <cell r="A174" t="str">
            <v>0606784</v>
          </cell>
          <cell r="B174" t="str">
            <v>Arco metálico galvanizado tipo MP 152S - arco alto - vão = 9,68 m e altura = 5,23 m - aterro rodoviário mínimo = 0,90 m e máximo = 3,90 m - areia extraída e brita produzida</v>
          </cell>
          <cell r="C174" t="str">
            <v>m</v>
          </cell>
          <cell r="D174">
            <v>52595.53</v>
          </cell>
        </row>
        <row r="175">
          <cell r="A175" t="str">
            <v>0607135</v>
          </cell>
          <cell r="B175" t="str">
            <v>Arco metálico galvanizado tipo MP 152S - arco alto - vão = 9,86 m e altura = 6,07 m - aterro rodoviário mínimo = 0,90 m e máximo = 5,20 m - areia e brita comerciais</v>
          </cell>
          <cell r="C175" t="str">
            <v>m</v>
          </cell>
          <cell r="D175">
            <v>59280.81</v>
          </cell>
        </row>
        <row r="176">
          <cell r="A176" t="str">
            <v>0606783</v>
          </cell>
          <cell r="B176" t="str">
            <v>Arco metálico galvanizado tipo MP 152S - arco alto - vão = 9,86 m e altura = 6,07 m - aterro rodoviário mínimo = 0,90 m e máximo = 5,20 m - areia extraída e brita produzida</v>
          </cell>
          <cell r="C176" t="str">
            <v>m</v>
          </cell>
          <cell r="D176">
            <v>58674.84</v>
          </cell>
        </row>
        <row r="177">
          <cell r="A177" t="str">
            <v>0607138</v>
          </cell>
          <cell r="B177" t="str">
            <v>Arco metálico galvanizado tipo MP 152S - arco alto - vão = 9,91 m e altura = 5,28 m - aterro rodoviário mínimo = 0,90 m e máximo = 3,80 m - areia e brita comerciais</v>
          </cell>
          <cell r="C177" t="str">
            <v>m</v>
          </cell>
          <cell r="D177">
            <v>54021.29</v>
          </cell>
        </row>
        <row r="178">
          <cell r="A178" t="str">
            <v>0606786</v>
          </cell>
          <cell r="B178" t="str">
            <v>Arco metálico galvanizado tipo MP 152S - arco alto - vão = 9,91 m e altura = 5,28 m - aterro rodoviário mínimo = 0,90 m e máximo = 3,80 m - areia extraída e brita produzida</v>
          </cell>
          <cell r="C178" t="str">
            <v>m</v>
          </cell>
          <cell r="D178">
            <v>53464.44</v>
          </cell>
        </row>
        <row r="179">
          <cell r="A179" t="str">
            <v>0606842</v>
          </cell>
          <cell r="B179" t="str">
            <v>Arco metálico galvanizado tipo MP 152S - ovoide - vão = 7,21 m e altura = 7,82 m - aterro rodoviário mínimo = 0,75 m e máximo = 6,70 m - areia e brita comerciais</v>
          </cell>
          <cell r="C179" t="str">
            <v>m</v>
          </cell>
          <cell r="D179">
            <v>67352.740000000005</v>
          </cell>
        </row>
        <row r="180">
          <cell r="A180" t="str">
            <v>0606832</v>
          </cell>
          <cell r="B180" t="str">
            <v>Arco metálico galvanizado tipo MP 152S - ovoide - vão = 7,21 m e altura = 7,82 m - aterro rodoviário mínimo = 0,75 m e máximo = 6,70 m - areia extraída e brita produzida</v>
          </cell>
          <cell r="C180" t="str">
            <v>m</v>
          </cell>
          <cell r="D180">
            <v>67041.100000000006</v>
          </cell>
        </row>
        <row r="181">
          <cell r="A181" t="str">
            <v>0606843</v>
          </cell>
          <cell r="B181" t="str">
            <v>Arco metálico galvanizado tipo MP 152S - ovoide - vão = 7,31 m e altura = 7,87 m - aterro rodoviário mínimo = 0,90 m e máximo = 6,80 m - areia e brita comerciais</v>
          </cell>
          <cell r="C181" t="str">
            <v>m</v>
          </cell>
          <cell r="D181">
            <v>69990.86</v>
          </cell>
        </row>
        <row r="182">
          <cell r="A182" t="str">
            <v>0606833</v>
          </cell>
          <cell r="B182" t="str">
            <v>Arco metálico galvanizado tipo MP 152S - ovoide - vão = 7,31 m e altura = 7,87 m - aterro rodoviário mínimo = 0,90 m e máximo = 6,80 m - areia extraída e brita produzida</v>
          </cell>
          <cell r="C182" t="str">
            <v>m</v>
          </cell>
          <cell r="D182">
            <v>69663.28</v>
          </cell>
        </row>
        <row r="183">
          <cell r="A183" t="str">
            <v>0606845</v>
          </cell>
          <cell r="B183" t="str">
            <v>Arco metálico galvanizado tipo MP 152S - ovoide - vão = 7,57 m e altura = 8,44 m - aterro rodoviário mínimo = 0,90 m e máximo = 5,60 m - areia e brita comerciais</v>
          </cell>
          <cell r="C183" t="str">
            <v>m</v>
          </cell>
          <cell r="D183">
            <v>72627</v>
          </cell>
        </row>
        <row r="184">
          <cell r="A184" t="str">
            <v>0606835</v>
          </cell>
          <cell r="B184" t="str">
            <v>Arco metálico galvanizado tipo MP 152S - ovoide - vão = 7,57 m e altura = 8,44 m - aterro rodoviário mínimo = 0,90 m e máximo = 5,60 m - areia extraída e brita produzida</v>
          </cell>
          <cell r="C184" t="str">
            <v>m</v>
          </cell>
          <cell r="D184">
            <v>72300.61</v>
          </cell>
        </row>
        <row r="185">
          <cell r="A185" t="str">
            <v>0606844</v>
          </cell>
          <cell r="B185" t="str">
            <v>Arco metálico galvanizado tipo MP 152S - ovoide - vão = 7,77 m e altura = 7,90 m - aterro rodoviário mínimo = 0,90 m e máximo = 6,80 m - areia e brita comerciais</v>
          </cell>
          <cell r="C185" t="str">
            <v>m</v>
          </cell>
          <cell r="D185">
            <v>71685.81</v>
          </cell>
        </row>
        <row r="186">
          <cell r="A186" t="str">
            <v>0606834</v>
          </cell>
          <cell r="B186" t="str">
            <v>Arco metálico galvanizado tipo MP 152S - ovoide - vão = 7,77 m e altura = 7,90 m - aterro rodoviário mínimo = 0,90 m e máximo = 6,80 m - areia extraída e brita produzida</v>
          </cell>
          <cell r="C186" t="str">
            <v>m</v>
          </cell>
          <cell r="D186">
            <v>71349.820000000007</v>
          </cell>
        </row>
        <row r="187">
          <cell r="A187" t="str">
            <v>0606847</v>
          </cell>
          <cell r="B187" t="str">
            <v>Arco metálico galvanizado tipo MP 152S - ovoide - vão = 8,13 m e altura = 8,01 m - aterro rodoviário mínimo = 0,90 m e máximo = 3,50 m - areia e brita comerciais</v>
          </cell>
          <cell r="C187" t="str">
            <v>m</v>
          </cell>
          <cell r="D187">
            <v>75939.759999999995</v>
          </cell>
        </row>
        <row r="188">
          <cell r="A188" t="str">
            <v>0606837</v>
          </cell>
          <cell r="B188" t="str">
            <v>Arco metálico galvanizado tipo MP 152S - ovoide - vão = 8,13 m e altura = 8,01 m - aterro rodoviário mínimo = 0,90 m e máximo = 3,50 m - areia extraída e brita produzida</v>
          </cell>
          <cell r="C188" t="str">
            <v>m</v>
          </cell>
          <cell r="D188">
            <v>75572.3</v>
          </cell>
        </row>
        <row r="189">
          <cell r="A189" t="str">
            <v>0606846</v>
          </cell>
          <cell r="B189" t="str">
            <v>Arco metálico galvanizado tipo MP 152S - ovoide - vão = 8,36 m e altura = 8,23 m - aterro rodoviário mínimo = 0,90 m e máximo = 4,30 m - areia e brita comerciais</v>
          </cell>
          <cell r="C189" t="str">
            <v>m</v>
          </cell>
          <cell r="D189">
            <v>77055.7</v>
          </cell>
        </row>
        <row r="190">
          <cell r="A190" t="str">
            <v>0606836</v>
          </cell>
          <cell r="B190" t="str">
            <v>Arco metálico galvanizado tipo MP 152S - ovoide - vão = 8,36 m e altura = 8,23 m - aterro rodoviário mínimo = 0,90 m e máximo = 4,30 m - areia extraída e brita produzida</v>
          </cell>
          <cell r="C190" t="str">
            <v>m</v>
          </cell>
          <cell r="D190">
            <v>76684.259999999995</v>
          </cell>
        </row>
        <row r="191">
          <cell r="A191" t="str">
            <v>0606848</v>
          </cell>
          <cell r="B191" t="str">
            <v>Arco metálico galvanizado tipo MP 152S - ovoide - vão = 8,56 m e altura = 8,48 m - aterro rodoviário mínimo = 0,90 m e máximo = 5,30 m - areia e brita comerciais</v>
          </cell>
          <cell r="C191" t="str">
            <v>m</v>
          </cell>
          <cell r="D191">
            <v>77641.740000000005</v>
          </cell>
        </row>
        <row r="192">
          <cell r="A192" t="str">
            <v>0606838</v>
          </cell>
          <cell r="B192" t="str">
            <v>Arco metálico galvanizado tipo MP 152S - ovoide - vão = 8,56 m e altura = 8,48 m - aterro rodoviário mínimo = 0,90 m e máximo = 5,30 m - areia extraída e brita produzida</v>
          </cell>
          <cell r="C192" t="str">
            <v>m</v>
          </cell>
          <cell r="D192">
            <v>77255.320000000007</v>
          </cell>
        </row>
        <row r="193">
          <cell r="A193" t="str">
            <v>0606849</v>
          </cell>
          <cell r="B193" t="str">
            <v>Arco metálico galvanizado tipo MP 152S - ovoide - vão = 8,71 m e altura = 9,32 m - aterro rodoviário mínimo = 0,90 m e máximo = 6,00 m - areia e brita comerciais</v>
          </cell>
          <cell r="C193" t="str">
            <v>m</v>
          </cell>
          <cell r="D193">
            <v>83507.03</v>
          </cell>
        </row>
        <row r="194">
          <cell r="A194" t="str">
            <v>0606839</v>
          </cell>
          <cell r="B194" t="str">
            <v>Arco metálico galvanizado tipo MP 152S - ovoide - vão = 8,71 m e altura = 9,32 m - aterro rodoviário mínimo = 0,90 m e máximo = 6,00 m - areia extraída e brita produzida</v>
          </cell>
          <cell r="C194" t="str">
            <v>m</v>
          </cell>
          <cell r="D194">
            <v>83130.289999999994</v>
          </cell>
        </row>
        <row r="195">
          <cell r="A195" t="str">
            <v>0606850</v>
          </cell>
          <cell r="B195" t="str">
            <v>Arco metálico galvanizado tipo MP 152S - ovoide - vão = 9,15 m e altura = 9,04 m - aterro rodoviário mínimo = 0,90 m e máximo = 4,70 m - areia e brita comerciais</v>
          </cell>
          <cell r="C195" t="str">
            <v>m</v>
          </cell>
          <cell r="D195">
            <v>83677.52</v>
          </cell>
        </row>
        <row r="196">
          <cell r="A196" t="str">
            <v>0606840</v>
          </cell>
          <cell r="B196" t="str">
            <v>Arco metálico galvanizado tipo MP 152S - ovoide - vão = 9,15 m e altura = 9,04 m - aterro rodoviário mínimo = 0,90 m e máximo = 4,70 m - areia extraída e brita produzida</v>
          </cell>
          <cell r="C196" t="str">
            <v>m</v>
          </cell>
          <cell r="D196">
            <v>83265.320000000007</v>
          </cell>
        </row>
        <row r="197">
          <cell r="A197" t="str">
            <v>0606851</v>
          </cell>
          <cell r="B197" t="str">
            <v>Arco metálico galvanizado tipo MP 152S - ovoide - vão = 9,15 m e altura = 9,50 m - aterro rodoviário mínimo = 0,90 m e máximo = 5,70 m - areia e brita comerciais</v>
          </cell>
          <cell r="C197" t="str">
            <v>m</v>
          </cell>
          <cell r="D197">
            <v>84173.9</v>
          </cell>
        </row>
        <row r="198">
          <cell r="A198" t="str">
            <v>0606841</v>
          </cell>
          <cell r="B198" t="str">
            <v>Arco metálico galvanizado tipo MP 152S - ovoide - vão = 9,15 m e altura = 9,50 m - aterro rodoviário mínimo = 0,90 m e máximo = 5,70 m - areia extraída e brita produzida</v>
          </cell>
          <cell r="C198" t="str">
            <v>m</v>
          </cell>
          <cell r="D198">
            <v>83779.48</v>
          </cell>
        </row>
        <row r="199">
          <cell r="A199" t="str">
            <v>0605604</v>
          </cell>
          <cell r="B199" t="str">
            <v>Argamassa de solo-cimento com 10% de cimento e material de jazida - preparo e injeção em tunnel liner</v>
          </cell>
          <cell r="C199" t="str">
            <v>m³</v>
          </cell>
          <cell r="D199">
            <v>304.7</v>
          </cell>
        </row>
        <row r="200">
          <cell r="A200" t="str">
            <v>0605695</v>
          </cell>
          <cell r="B200" t="str">
            <v>Bueiro metálico com chapas múltiplas MP 100 com revestimento em epóxi - D = 0,60 m - brita comercial</v>
          </cell>
          <cell r="C200" t="str">
            <v>m</v>
          </cell>
          <cell r="D200">
            <v>1604.32</v>
          </cell>
        </row>
        <row r="201">
          <cell r="A201" t="str">
            <v>0605607</v>
          </cell>
          <cell r="B201" t="str">
            <v>Bueiro metálico com chapas múltiplas MP 100 com revestimento em epóxi - D = 0,60 m - brita produzida</v>
          </cell>
          <cell r="C201" t="str">
            <v>m</v>
          </cell>
          <cell r="D201">
            <v>1579.24</v>
          </cell>
        </row>
        <row r="202">
          <cell r="A202" t="str">
            <v>0605696</v>
          </cell>
          <cell r="B202" t="str">
            <v>Bueiro metálico com chapas múltiplas MP 100 com revestimento em epóxi - D = 0,70 m - brita comercial</v>
          </cell>
          <cell r="C202" t="str">
            <v>m</v>
          </cell>
          <cell r="D202">
            <v>1846.41</v>
          </cell>
        </row>
        <row r="203">
          <cell r="A203" t="str">
            <v>0605608</v>
          </cell>
          <cell r="B203" t="str">
            <v>Bueiro metálico com chapas múltiplas MP 100 com revestimento em epóxi - D = 0,70 m - brita produzida</v>
          </cell>
          <cell r="C203" t="str">
            <v>m</v>
          </cell>
          <cell r="D203">
            <v>1819.76</v>
          </cell>
        </row>
        <row r="204">
          <cell r="A204" t="str">
            <v>0605697</v>
          </cell>
          <cell r="B204" t="str">
            <v>Bueiro metálico com chapas múltiplas MP 100 com revestimento em epóxi - D = 0,80 m - brita comercial</v>
          </cell>
          <cell r="C204" t="str">
            <v>m</v>
          </cell>
          <cell r="D204">
            <v>2088.5300000000002</v>
          </cell>
        </row>
        <row r="205">
          <cell r="A205" t="str">
            <v>0605609</v>
          </cell>
          <cell r="B205" t="str">
            <v>Bueiro metálico com chapas múltiplas MP 100 com revestimento em epóxi - D = 0,80 m - brita produzida</v>
          </cell>
          <cell r="C205" t="str">
            <v>m</v>
          </cell>
          <cell r="D205">
            <v>2060.31</v>
          </cell>
        </row>
        <row r="206">
          <cell r="A206" t="str">
            <v>0605698</v>
          </cell>
          <cell r="B206" t="str">
            <v>Bueiro metálico com chapas múltiplas MP 100 com revestimento em epóxi - D = 0,90 m - brita comercial</v>
          </cell>
          <cell r="C206" t="str">
            <v>m</v>
          </cell>
          <cell r="D206">
            <v>2283.4899999999998</v>
          </cell>
        </row>
        <row r="207">
          <cell r="A207" t="str">
            <v>0605610</v>
          </cell>
          <cell r="B207" t="str">
            <v>Bueiro metálico com chapas múltiplas MP 100 com revestimento em epóxi - D = 0,90 m - brita produzida</v>
          </cell>
          <cell r="C207" t="str">
            <v>m</v>
          </cell>
          <cell r="D207">
            <v>2253.6999999999998</v>
          </cell>
        </row>
        <row r="208">
          <cell r="A208" t="str">
            <v>0605699</v>
          </cell>
          <cell r="B208" t="str">
            <v>Bueiro metálico com chapas múltiplas MP 100 com revestimento em epóxi - D = 1,00 m - brita comercial</v>
          </cell>
          <cell r="C208" t="str">
            <v>m</v>
          </cell>
          <cell r="D208">
            <v>2525.54</v>
          </cell>
        </row>
        <row r="209">
          <cell r="A209" t="str">
            <v>0605611</v>
          </cell>
          <cell r="B209" t="str">
            <v>Bueiro metálico com chapas múltiplas MP 100 com revestimento em epóxi - D = 1,00 m - brita produzida</v>
          </cell>
          <cell r="C209" t="str">
            <v>m</v>
          </cell>
          <cell r="D209">
            <v>2494.1799999999998</v>
          </cell>
        </row>
        <row r="210">
          <cell r="A210" t="str">
            <v>0605700</v>
          </cell>
          <cell r="B210" t="str">
            <v>Bueiro metálico com chapas múltiplas MP 100 com revestimento em epóxi - D = 1,10 m - brita comercial</v>
          </cell>
          <cell r="C210" t="str">
            <v>m</v>
          </cell>
          <cell r="D210">
            <v>2862.08</v>
          </cell>
        </row>
        <row r="211">
          <cell r="A211" t="str">
            <v>0605612</v>
          </cell>
          <cell r="B211" t="str">
            <v>Bueiro metálico com chapas múltiplas MP 100 com revestimento em epóxi - D = 1,10 m - brita produzida</v>
          </cell>
          <cell r="C211" t="str">
            <v>m</v>
          </cell>
          <cell r="D211">
            <v>2829.16</v>
          </cell>
        </row>
        <row r="212">
          <cell r="A212" t="str">
            <v>0605701</v>
          </cell>
          <cell r="B212" t="str">
            <v>Bueiro metálico com chapas múltiplas MP 100 com revestimento em epóxi - D = 1,20 m - brita comercial</v>
          </cell>
          <cell r="C212" t="str">
            <v>m</v>
          </cell>
          <cell r="D212">
            <v>3056.99</v>
          </cell>
        </row>
        <row r="213">
          <cell r="A213" t="str">
            <v>0605613</v>
          </cell>
          <cell r="B213" t="str">
            <v>Bueiro metálico com chapas múltiplas MP 100 com revestimento em epóxi - D = 1,20 m - brita produzida</v>
          </cell>
          <cell r="C213" t="str">
            <v>m</v>
          </cell>
          <cell r="D213">
            <v>3022.5</v>
          </cell>
        </row>
        <row r="214">
          <cell r="A214" t="str">
            <v>0605702</v>
          </cell>
          <cell r="B214" t="str">
            <v>Bueiro metálico com chapas múltiplas MP 100 com revestimento em epóxi - D = 1,30 m - brita comercial</v>
          </cell>
          <cell r="C214" t="str">
            <v>m</v>
          </cell>
          <cell r="D214">
            <v>3337.56</v>
          </cell>
        </row>
        <row r="215">
          <cell r="A215" t="str">
            <v>0605614</v>
          </cell>
          <cell r="B215" t="str">
            <v>Bueiro metálico com chapas múltiplas MP 100 com revestimento em epóxi - D = 1,30 m - brita produzida</v>
          </cell>
          <cell r="C215" t="str">
            <v>m</v>
          </cell>
          <cell r="D215">
            <v>3283.47</v>
          </cell>
        </row>
        <row r="216">
          <cell r="A216" t="str">
            <v>0605703</v>
          </cell>
          <cell r="B216" t="str">
            <v>Bueiro metálico com chapas múltiplas MP 100 com revestimento em epóxi - D = 1,40 m - brita comercial</v>
          </cell>
          <cell r="C216" t="str">
            <v>m</v>
          </cell>
          <cell r="D216">
            <v>3537.18</v>
          </cell>
        </row>
        <row r="217">
          <cell r="A217" t="str">
            <v>0605615</v>
          </cell>
          <cell r="B217" t="str">
            <v>Bueiro metálico com chapas múltiplas MP 100 com revestimento em epóxi - D = 1,40 m - brita produzida</v>
          </cell>
          <cell r="C217" t="str">
            <v>m</v>
          </cell>
          <cell r="D217">
            <v>3480.74</v>
          </cell>
        </row>
        <row r="218">
          <cell r="A218" t="str">
            <v>0605704</v>
          </cell>
          <cell r="B218" t="str">
            <v>Bueiro metálico com chapas múltiplas MP 100 com revestimento em epóxi - D = 1,50 m - brita comercial</v>
          </cell>
          <cell r="C218" t="str">
            <v>m</v>
          </cell>
          <cell r="D218">
            <v>3784.76</v>
          </cell>
        </row>
        <row r="219">
          <cell r="A219" t="str">
            <v>0605616</v>
          </cell>
          <cell r="B219" t="str">
            <v>Bueiro metálico com chapas múltiplas MP 100 com revestimento em epóxi - D = 1,50 m - brita produzida</v>
          </cell>
          <cell r="C219" t="str">
            <v>m</v>
          </cell>
          <cell r="D219">
            <v>3725.97</v>
          </cell>
        </row>
        <row r="220">
          <cell r="A220" t="str">
            <v>0605705</v>
          </cell>
          <cell r="B220" t="str">
            <v>Bueiro metálico com chapas múltiplas MP 100 com revestimento em epóxi - D = 1,60 m - brita comercial</v>
          </cell>
          <cell r="C220" t="str">
            <v>m</v>
          </cell>
          <cell r="D220">
            <v>4036.69</v>
          </cell>
        </row>
        <row r="221">
          <cell r="A221" t="str">
            <v>0605617</v>
          </cell>
          <cell r="B221" t="str">
            <v>Bueiro metálico com chapas múltiplas MP 100 com revestimento em epóxi - D = 1,60 m - brita produzida</v>
          </cell>
          <cell r="C221" t="str">
            <v>m</v>
          </cell>
          <cell r="D221">
            <v>3975.54</v>
          </cell>
        </row>
        <row r="222">
          <cell r="A222" t="str">
            <v>0605706</v>
          </cell>
          <cell r="B222" t="str">
            <v>Bueiro metálico com chapas múltiplas MP 100 com revestimento em epóxi - D = 1,70 m - brita comercial</v>
          </cell>
          <cell r="C222" t="str">
            <v>m</v>
          </cell>
          <cell r="D222">
            <v>4243.03</v>
          </cell>
        </row>
        <row r="223">
          <cell r="A223" t="str">
            <v>0605618</v>
          </cell>
          <cell r="B223" t="str">
            <v>Bueiro metálico com chapas múltiplas MP 100 com revestimento em epóxi - D = 1,70 m - brita produzida</v>
          </cell>
          <cell r="C223" t="str">
            <v>m</v>
          </cell>
          <cell r="D223">
            <v>4179.54</v>
          </cell>
        </row>
        <row r="224">
          <cell r="A224" t="str">
            <v>0605707</v>
          </cell>
          <cell r="B224" t="str">
            <v>Bueiro metálico com chapas múltiplas MP 100 com revestimento em epóxi - D = 1,80 m - brita comercial</v>
          </cell>
          <cell r="C224" t="str">
            <v>m</v>
          </cell>
          <cell r="D224">
            <v>4689.29</v>
          </cell>
        </row>
        <row r="225">
          <cell r="A225" t="str">
            <v>0605619</v>
          </cell>
          <cell r="B225" t="str">
            <v>Bueiro metálico com chapas múltiplas MP 100 com revestimento em epóxi - D = 1,80 m - brita produzida</v>
          </cell>
          <cell r="C225" t="str">
            <v>m</v>
          </cell>
          <cell r="D225">
            <v>4623.4399999999996</v>
          </cell>
        </row>
        <row r="226">
          <cell r="A226" t="str">
            <v>0605708</v>
          </cell>
          <cell r="B226" t="str">
            <v>Bueiro metálico com chapas múltiplas MP 100 com revestimento em epóxi - D = 1,90 m - brita comercial</v>
          </cell>
          <cell r="C226" t="str">
            <v>m</v>
          </cell>
          <cell r="D226">
            <v>5496.7</v>
          </cell>
        </row>
        <row r="227">
          <cell r="A227" t="str">
            <v>0605620</v>
          </cell>
          <cell r="B227" t="str">
            <v>Bueiro metálico com chapas múltiplas MP 100 com revestimento em epóxi - D = 1,90 m - brita produzida</v>
          </cell>
          <cell r="C227" t="str">
            <v>m</v>
          </cell>
          <cell r="D227">
            <v>5428.5</v>
          </cell>
        </row>
        <row r="228">
          <cell r="A228" t="str">
            <v>0605709</v>
          </cell>
          <cell r="B228" t="str">
            <v>Bueiro metálico com chapas múltiplas MP 100 com revestimento em epóxi - D = 2,00 m - brita comercial</v>
          </cell>
          <cell r="C228" t="str">
            <v>m</v>
          </cell>
          <cell r="D228">
            <v>5765.25</v>
          </cell>
        </row>
        <row r="229">
          <cell r="A229" t="str">
            <v>0605621</v>
          </cell>
          <cell r="B229" t="str">
            <v>Bueiro metálico com chapas múltiplas MP 100 com revestimento em epóxi - D = 2,00 m - brita produzida</v>
          </cell>
          <cell r="C229" t="str">
            <v>m</v>
          </cell>
          <cell r="D229">
            <v>5694.7</v>
          </cell>
        </row>
        <row r="230">
          <cell r="A230" t="str">
            <v>0605710</v>
          </cell>
          <cell r="B230" t="str">
            <v>Bueiro metálico com chapas múltiplas MP 100 com revestimento em epóxi - D = 2,10 m - brita comercial</v>
          </cell>
          <cell r="C230" t="str">
            <v>m</v>
          </cell>
          <cell r="D230">
            <v>6192.28</v>
          </cell>
        </row>
        <row r="231">
          <cell r="A231" t="str">
            <v>0605622</v>
          </cell>
          <cell r="B231" t="str">
            <v>Bueiro metálico com chapas múltiplas MP 100 com revestimento em epóxi - D = 2,10 m - brita produzida</v>
          </cell>
          <cell r="C231" t="str">
            <v>m</v>
          </cell>
          <cell r="D231">
            <v>6119.38</v>
          </cell>
        </row>
        <row r="232">
          <cell r="A232" t="str">
            <v>0605711</v>
          </cell>
          <cell r="B232" t="str">
            <v>Bueiro metálico com chapas múltiplas MP 100 com revestimento em epóxi - D = 2,20 m - brita comercial</v>
          </cell>
          <cell r="C232" t="str">
            <v>m</v>
          </cell>
          <cell r="D232">
            <v>6400.92</v>
          </cell>
        </row>
        <row r="233">
          <cell r="A233" t="str">
            <v>0605623</v>
          </cell>
          <cell r="B233" t="str">
            <v>Bueiro metálico com chapas múltiplas MP 100 com revestimento em epóxi - D = 2,20 m - brita produzida</v>
          </cell>
          <cell r="C233" t="str">
            <v>m</v>
          </cell>
          <cell r="D233">
            <v>6325.67</v>
          </cell>
        </row>
        <row r="234">
          <cell r="A234" t="str">
            <v>0605712</v>
          </cell>
          <cell r="B234" t="str">
            <v>Bueiro metálico com chapas múltiplas MP 100 com revestimento em epóxi - D = 2,30 m - brita comercial</v>
          </cell>
          <cell r="C234" t="str">
            <v>m</v>
          </cell>
          <cell r="D234">
            <v>6739.85</v>
          </cell>
        </row>
        <row r="235">
          <cell r="A235" t="str">
            <v>0605624</v>
          </cell>
          <cell r="B235" t="str">
            <v>Bueiro metálico com chapas múltiplas MP 100 com revestimento em epóxi - D = 2,30 m - brita produzida</v>
          </cell>
          <cell r="C235" t="str">
            <v>m</v>
          </cell>
          <cell r="D235">
            <v>6662.24</v>
          </cell>
        </row>
        <row r="236">
          <cell r="A236" t="str">
            <v>0605713</v>
          </cell>
          <cell r="B236" t="str">
            <v>Bueiro metálico com chapas múltiplas MP 100 com revestimento em epóxi - D = 2,40 m - brita comercial</v>
          </cell>
          <cell r="C236" t="str">
            <v>m</v>
          </cell>
          <cell r="D236">
            <v>9036.85</v>
          </cell>
        </row>
        <row r="237">
          <cell r="A237" t="str">
            <v>0605625</v>
          </cell>
          <cell r="B237" t="str">
            <v>Bueiro metálico com chapas múltiplas MP 100 com revestimento em epóxi - D = 2,40 m - brita produzida</v>
          </cell>
          <cell r="C237" t="str">
            <v>m</v>
          </cell>
          <cell r="D237">
            <v>8956.9</v>
          </cell>
        </row>
        <row r="238">
          <cell r="A238" t="str">
            <v>0605714</v>
          </cell>
          <cell r="B238" t="str">
            <v>Bueiro metálico com chapas múltiplas MP 100 com revestimento em epóxi - D = 2,50 m - brita comercial</v>
          </cell>
          <cell r="C238" t="str">
            <v>m</v>
          </cell>
          <cell r="D238">
            <v>11375.56</v>
          </cell>
        </row>
        <row r="239">
          <cell r="A239" t="str">
            <v>0605626</v>
          </cell>
          <cell r="B239" t="str">
            <v>Bueiro metálico com chapas múltiplas MP 100 com revestimento em epóxi - D = 2,50 m - brita produzida</v>
          </cell>
          <cell r="C239" t="str">
            <v>m</v>
          </cell>
          <cell r="D239">
            <v>11293.25</v>
          </cell>
        </row>
        <row r="240">
          <cell r="A240" t="str">
            <v>0605715</v>
          </cell>
          <cell r="B240" t="str">
            <v>Bueiro metálico com chapas múltiplas MP 100 com revestimento em epóxi - D = 2,60 m - brita comercial</v>
          </cell>
          <cell r="C240" t="str">
            <v>m</v>
          </cell>
          <cell r="D240">
            <v>12147.5</v>
          </cell>
        </row>
        <row r="241">
          <cell r="A241" t="str">
            <v>0605627</v>
          </cell>
          <cell r="B241" t="str">
            <v>Bueiro metálico com chapas múltiplas MP 100 com revestimento em epóxi - D = 2,60 m - brita produzida</v>
          </cell>
          <cell r="C241" t="str">
            <v>m</v>
          </cell>
          <cell r="D241">
            <v>12062.84</v>
          </cell>
        </row>
        <row r="242">
          <cell r="A242" t="str">
            <v>0605716</v>
          </cell>
          <cell r="B242" t="str">
            <v>Bueiro metálico com chapas múltiplas MP 100 com revestimento em epóxi - D = 2,70 m - brita comercial</v>
          </cell>
          <cell r="C242" t="str">
            <v>m</v>
          </cell>
          <cell r="D242">
            <v>12600.8</v>
          </cell>
        </row>
        <row r="243">
          <cell r="A243" t="str">
            <v>0605628</v>
          </cell>
          <cell r="B243" t="str">
            <v>Bueiro metálico com chapas múltiplas MP 100 com revestimento em epóxi - D = 2,70 m - brita produzida</v>
          </cell>
          <cell r="C243" t="str">
            <v>m</v>
          </cell>
          <cell r="D243">
            <v>12513.79</v>
          </cell>
        </row>
        <row r="244">
          <cell r="A244" t="str">
            <v>0605717</v>
          </cell>
          <cell r="B244" t="str">
            <v>Bueiro metálico com chapas múltiplas MP 100 com revestimento em epóxi - D = 2,80 m - brita comercial</v>
          </cell>
          <cell r="C244" t="str">
            <v>m</v>
          </cell>
          <cell r="D244">
            <v>13427.28</v>
          </cell>
        </row>
        <row r="245">
          <cell r="A245" t="str">
            <v>0605629</v>
          </cell>
          <cell r="B245" t="str">
            <v>Bueiro metálico com chapas múltiplas MP 100 com revestimento em epóxi - D = 2,80 m - brita produzida</v>
          </cell>
          <cell r="C245" t="str">
            <v>m</v>
          </cell>
          <cell r="D245">
            <v>13337.92</v>
          </cell>
        </row>
        <row r="246">
          <cell r="A246" t="str">
            <v>0605651</v>
          </cell>
          <cell r="B246" t="str">
            <v>Bueiro metálico com chapas múltiplas MP 100 galvanizadas - D = 0,60 m - brita comercial</v>
          </cell>
          <cell r="C246" t="str">
            <v>m</v>
          </cell>
          <cell r="D246">
            <v>1515.21</v>
          </cell>
        </row>
        <row r="247">
          <cell r="A247" t="str">
            <v>0605460</v>
          </cell>
          <cell r="B247" t="str">
            <v>Bueiro metálico com chapas múltiplas MP 100 galvanizadas - D = 0,60 m - brita produzida</v>
          </cell>
          <cell r="C247" t="str">
            <v>m</v>
          </cell>
          <cell r="D247">
            <v>1490.12</v>
          </cell>
        </row>
        <row r="248">
          <cell r="A248" t="str">
            <v>0605652</v>
          </cell>
          <cell r="B248" t="str">
            <v>Bueiro metálico com chapas múltiplas MP 100 galvanizadas - D = 0,70 m - brita comercial</v>
          </cell>
          <cell r="C248" t="str">
            <v>m</v>
          </cell>
          <cell r="D248">
            <v>1743.37</v>
          </cell>
        </row>
        <row r="249">
          <cell r="A249" t="str">
            <v>0605461</v>
          </cell>
          <cell r="B249" t="str">
            <v>Bueiro metálico com chapas múltiplas MP 100 galvanizadas - D = 0,70 m - brita produzida</v>
          </cell>
          <cell r="C249" t="str">
            <v>m</v>
          </cell>
          <cell r="D249">
            <v>1716.72</v>
          </cell>
        </row>
        <row r="250">
          <cell r="A250" t="str">
            <v>0605653</v>
          </cell>
          <cell r="B250" t="str">
            <v>Bueiro metálico com chapas múltiplas MP 100 galvanizadas - D = 0,80 m - brita comercial</v>
          </cell>
          <cell r="C250" t="str">
            <v>m</v>
          </cell>
          <cell r="D250">
            <v>1971.57</v>
          </cell>
        </row>
        <row r="251">
          <cell r="A251" t="str">
            <v>0605462</v>
          </cell>
          <cell r="B251" t="str">
            <v>Bueiro metálico com chapas múltiplas MP 100 galvanizadas - D = 0,80 m - brita produzida</v>
          </cell>
          <cell r="C251" t="str">
            <v>m</v>
          </cell>
          <cell r="D251">
            <v>1943.35</v>
          </cell>
        </row>
        <row r="252">
          <cell r="A252" t="str">
            <v>0605654</v>
          </cell>
          <cell r="B252" t="str">
            <v>Bueiro metálico com chapas múltiplas MP 100 galvanizadas - D = 0,90 m - brita comercial</v>
          </cell>
          <cell r="C252" t="str">
            <v>m</v>
          </cell>
          <cell r="D252">
            <v>2155.4</v>
          </cell>
        </row>
        <row r="253">
          <cell r="A253" t="str">
            <v>0605463</v>
          </cell>
          <cell r="B253" t="str">
            <v>Bueiro metálico com chapas múltiplas MP 100 galvanizadas - D = 0,90 m - brita produzida</v>
          </cell>
          <cell r="C253" t="str">
            <v>m</v>
          </cell>
          <cell r="D253">
            <v>2125.61</v>
          </cell>
        </row>
        <row r="254">
          <cell r="A254" t="str">
            <v>0605655</v>
          </cell>
          <cell r="B254" t="str">
            <v>Bueiro metálico com chapas múltiplas MP 100 galvanizadas - D = 1,00 m - brita comercial</v>
          </cell>
          <cell r="C254" t="str">
            <v>m</v>
          </cell>
          <cell r="D254">
            <v>2383.5100000000002</v>
          </cell>
        </row>
        <row r="255">
          <cell r="A255" t="str">
            <v>0605464</v>
          </cell>
          <cell r="B255" t="str">
            <v>Bueiro metálico com chapas múltiplas MP 100 galvanizadas - D = 1,00 m - brita produzida</v>
          </cell>
          <cell r="C255" t="str">
            <v>m</v>
          </cell>
          <cell r="D255">
            <v>2352.16</v>
          </cell>
        </row>
        <row r="256">
          <cell r="A256" t="str">
            <v>0605656</v>
          </cell>
          <cell r="B256" t="str">
            <v>Bueiro metálico com chapas múltiplas MP 100 galvanizadas - D = 1,10 m - brita comercial</v>
          </cell>
          <cell r="C256" t="str">
            <v>m</v>
          </cell>
          <cell r="D256">
            <v>2700.56</v>
          </cell>
        </row>
        <row r="257">
          <cell r="A257" t="str">
            <v>0605465</v>
          </cell>
          <cell r="B257" t="str">
            <v>Bueiro metálico com chapas múltiplas MP 100 galvanizadas - D = 1,10 m - brita produzida</v>
          </cell>
          <cell r="C257" t="str">
            <v>m</v>
          </cell>
          <cell r="D257">
            <v>2667.63</v>
          </cell>
        </row>
        <row r="258">
          <cell r="A258" t="str">
            <v>0605657</v>
          </cell>
          <cell r="B258" t="str">
            <v>Bueiro metálico com chapas múltiplas MP 100 galvanizadas - D = 1,20 m - brita comercial</v>
          </cell>
          <cell r="C258" t="str">
            <v>m</v>
          </cell>
          <cell r="D258">
            <v>2884.33</v>
          </cell>
        </row>
        <row r="259">
          <cell r="A259" t="str">
            <v>0605466</v>
          </cell>
          <cell r="B259" t="str">
            <v>Bueiro metálico com chapas múltiplas MP 100 galvanizadas - D = 1,20 m - brita produzida</v>
          </cell>
          <cell r="C259" t="str">
            <v>m</v>
          </cell>
          <cell r="D259">
            <v>2849.84</v>
          </cell>
        </row>
        <row r="260">
          <cell r="A260" t="str">
            <v>0605658</v>
          </cell>
          <cell r="B260" t="str">
            <v>Bueiro metálico com chapas múltiplas MP 100 galvanizadas - D = 1,30 m - brita comercial</v>
          </cell>
          <cell r="C260" t="str">
            <v>m</v>
          </cell>
          <cell r="D260">
            <v>3150.98</v>
          </cell>
        </row>
        <row r="261">
          <cell r="A261" t="str">
            <v>0605467</v>
          </cell>
          <cell r="B261" t="str">
            <v>Bueiro metálico com chapas múltiplas MP 100 galvanizadas - D = 1,30 m - brita produzida</v>
          </cell>
          <cell r="C261" t="str">
            <v>m</v>
          </cell>
          <cell r="D261">
            <v>3096.89</v>
          </cell>
        </row>
        <row r="262">
          <cell r="A262" t="str">
            <v>0605659</v>
          </cell>
          <cell r="B262" t="str">
            <v>Bueiro metálico com chapas múltiplas MP 100 galvanizadas - D = 1,40 m - brita comercial</v>
          </cell>
          <cell r="C262" t="str">
            <v>m</v>
          </cell>
          <cell r="D262">
            <v>3339.46</v>
          </cell>
        </row>
        <row r="263">
          <cell r="A263" t="str">
            <v>0605468</v>
          </cell>
          <cell r="B263" t="str">
            <v>Bueiro metálico com chapas múltiplas MP 100 galvanizadas - D = 1,40 m - brita produzida</v>
          </cell>
          <cell r="C263" t="str">
            <v>m</v>
          </cell>
          <cell r="D263">
            <v>3283.02</v>
          </cell>
        </row>
        <row r="264">
          <cell r="A264" t="str">
            <v>0605660</v>
          </cell>
          <cell r="B264" t="str">
            <v>Bueiro metálico com chapas múltiplas MP 100 galvanizadas - D = 1,50 m - brita comercial</v>
          </cell>
          <cell r="C264" t="str">
            <v>m</v>
          </cell>
          <cell r="D264">
            <v>3573.12</v>
          </cell>
        </row>
        <row r="265">
          <cell r="A265" t="str">
            <v>0605469</v>
          </cell>
          <cell r="B265" t="str">
            <v>Bueiro metálico com chapas múltiplas MP 100 galvanizadas - D = 1,50 m - brita produzida</v>
          </cell>
          <cell r="C265" t="str">
            <v>m</v>
          </cell>
          <cell r="D265">
            <v>3514.33</v>
          </cell>
        </row>
        <row r="266">
          <cell r="A266" t="str">
            <v>0605661</v>
          </cell>
          <cell r="B266" t="str">
            <v>Bueiro metálico com chapas múltiplas MP 100 galvanizadas - D = 1,60 m - brita comercial</v>
          </cell>
          <cell r="C266" t="str">
            <v>m</v>
          </cell>
          <cell r="D266">
            <v>3811.12</v>
          </cell>
        </row>
        <row r="267">
          <cell r="A267" t="str">
            <v>0605470</v>
          </cell>
          <cell r="B267" t="str">
            <v>Bueiro metálico com chapas múltiplas MP 100 galvanizadas - D = 1,60 m - brita produzida</v>
          </cell>
          <cell r="C267" t="str">
            <v>m</v>
          </cell>
          <cell r="D267">
            <v>3749.98</v>
          </cell>
        </row>
        <row r="268">
          <cell r="A268" t="str">
            <v>0605662</v>
          </cell>
          <cell r="B268" t="str">
            <v>Bueiro metálico com chapas múltiplas MP 100 galvanizadas - D = 1,70 m - brita comercial</v>
          </cell>
          <cell r="C268" t="str">
            <v>m</v>
          </cell>
          <cell r="D268">
            <v>4006.32</v>
          </cell>
        </row>
        <row r="269">
          <cell r="A269" t="str">
            <v>0605471</v>
          </cell>
          <cell r="B269" t="str">
            <v>Bueiro metálico com chapas múltiplas MP 100 galvanizadas - D = 1,70 m - brita produzida</v>
          </cell>
          <cell r="C269" t="str">
            <v>m</v>
          </cell>
          <cell r="D269">
            <v>3942.83</v>
          </cell>
        </row>
        <row r="270">
          <cell r="A270" t="str">
            <v>0605663</v>
          </cell>
          <cell r="B270" t="str">
            <v>Bueiro metálico com chapas múltiplas MP 100 galvanizadas - D = 1,80 m - brita comercial</v>
          </cell>
          <cell r="C270" t="str">
            <v>m</v>
          </cell>
          <cell r="D270">
            <v>4438.8999999999996</v>
          </cell>
        </row>
        <row r="271">
          <cell r="A271" t="str">
            <v>0605472</v>
          </cell>
          <cell r="B271" t="str">
            <v>Bueiro metálico com chapas múltiplas MP 100 galvanizadas - D = 1,80 m - brita produzida</v>
          </cell>
          <cell r="C271" t="str">
            <v>m</v>
          </cell>
          <cell r="D271">
            <v>4373.0600000000004</v>
          </cell>
        </row>
        <row r="272">
          <cell r="A272" t="str">
            <v>0605664</v>
          </cell>
          <cell r="B272" t="str">
            <v>Bueiro metálico com chapas múltiplas MP 100 galvanizadas - D = 1,90 m - brita comercial</v>
          </cell>
          <cell r="C272" t="str">
            <v>m</v>
          </cell>
          <cell r="D272">
            <v>5196.6499999999996</v>
          </cell>
        </row>
        <row r="273">
          <cell r="A273" t="str">
            <v>0605473</v>
          </cell>
          <cell r="B273" t="str">
            <v>Bueiro metálico com chapas múltiplas MP 100 galvanizadas - D = 1,90 m - brita produzida</v>
          </cell>
          <cell r="C273" t="str">
            <v>m</v>
          </cell>
          <cell r="D273">
            <v>5128.45</v>
          </cell>
        </row>
        <row r="274">
          <cell r="A274" t="str">
            <v>0605665</v>
          </cell>
          <cell r="B274" t="str">
            <v>Bueiro metálico com chapas múltiplas MP 100 galvanizadas - D = 2,00 m - brita comercial</v>
          </cell>
          <cell r="C274" t="str">
            <v>m</v>
          </cell>
          <cell r="D274">
            <v>5448.99</v>
          </cell>
        </row>
        <row r="275">
          <cell r="A275" t="str">
            <v>0605474</v>
          </cell>
          <cell r="B275" t="str">
            <v>Bueiro metálico com chapas múltiplas MP 100 galvanizadas - D = 2,00 m - brita produzida</v>
          </cell>
          <cell r="C275" t="str">
            <v>m</v>
          </cell>
          <cell r="D275">
            <v>5378.44</v>
          </cell>
        </row>
        <row r="276">
          <cell r="A276" t="str">
            <v>0605666</v>
          </cell>
          <cell r="B276" t="str">
            <v>Bueiro metálico com chapas múltiplas MP 100 galvanizadas - D = 2,10 m - brita comercial</v>
          </cell>
          <cell r="C276" t="str">
            <v>m</v>
          </cell>
          <cell r="D276">
            <v>5854.39</v>
          </cell>
        </row>
        <row r="277">
          <cell r="A277" t="str">
            <v>0605475</v>
          </cell>
          <cell r="B277" t="str">
            <v>Bueiro metálico com chapas múltiplas MP 100 galvanizadas - D = 2,10 m - brita produzida</v>
          </cell>
          <cell r="C277" t="str">
            <v>m</v>
          </cell>
          <cell r="D277">
            <v>5781.49</v>
          </cell>
        </row>
        <row r="278">
          <cell r="A278" t="str">
            <v>0605667</v>
          </cell>
          <cell r="B278" t="str">
            <v>Bueiro metálico com chapas múltiplas MP 100 galvanizadas - D = 2,20 m - brita comercial</v>
          </cell>
          <cell r="C278" t="str">
            <v>m</v>
          </cell>
          <cell r="D278">
            <v>6054.93</v>
          </cell>
        </row>
        <row r="279">
          <cell r="A279" t="str">
            <v>0605476</v>
          </cell>
          <cell r="B279" t="str">
            <v>Bueiro metálico com chapas múltiplas MP 100 galvanizadas - D = 2,20 m - brita produzida</v>
          </cell>
          <cell r="C279" t="str">
            <v>m</v>
          </cell>
          <cell r="D279">
            <v>5979.67</v>
          </cell>
        </row>
        <row r="280">
          <cell r="A280" t="str">
            <v>0605668</v>
          </cell>
          <cell r="B280" t="str">
            <v>Bueiro metálico com chapas múltiplas MP 100 galvanizadas - D = 2,30 m - brita comercial</v>
          </cell>
          <cell r="C280" t="str">
            <v>m</v>
          </cell>
          <cell r="D280">
            <v>6380.34</v>
          </cell>
        </row>
        <row r="281">
          <cell r="A281" t="str">
            <v>0605477</v>
          </cell>
          <cell r="B281" t="str">
            <v>Bueiro metálico com chapas múltiplas MP 100 galvanizadas - D = 2,30 m - brita produzida</v>
          </cell>
          <cell r="C281" t="str">
            <v>m</v>
          </cell>
          <cell r="D281">
            <v>6302.74</v>
          </cell>
        </row>
        <row r="282">
          <cell r="A282" t="str">
            <v>0605669</v>
          </cell>
          <cell r="B282" t="str">
            <v>Bueiro metálico com chapas múltiplas MP 100 galvanizadas - D = 2,40 m - brita comercial</v>
          </cell>
          <cell r="C282" t="str">
            <v>m</v>
          </cell>
          <cell r="D282">
            <v>8369.76</v>
          </cell>
        </row>
        <row r="283">
          <cell r="A283" t="str">
            <v>0605478</v>
          </cell>
          <cell r="B283" t="str">
            <v>Bueiro metálico com chapas múltiplas MP 100 galvanizadas - D = 2,40 m - brita produzida</v>
          </cell>
          <cell r="C283" t="str">
            <v>m</v>
          </cell>
          <cell r="D283">
            <v>8289.81</v>
          </cell>
        </row>
        <row r="284">
          <cell r="A284" t="str">
            <v>0605670</v>
          </cell>
          <cell r="B284" t="str">
            <v>Bueiro metálico com chapas múltiplas MP 100 galvanizadas - D = 2,50 m - brita comercial</v>
          </cell>
          <cell r="C284" t="str">
            <v>m</v>
          </cell>
          <cell r="D284">
            <v>10534.93</v>
          </cell>
        </row>
        <row r="285">
          <cell r="A285" t="str">
            <v>0605479</v>
          </cell>
          <cell r="B285" t="str">
            <v>Bueiro metálico com chapas múltiplas MP 100 galvanizadas - D = 2,50 m - brita produzida</v>
          </cell>
          <cell r="C285" t="str">
            <v>m</v>
          </cell>
          <cell r="D285">
            <v>10452.620000000001</v>
          </cell>
        </row>
        <row r="286">
          <cell r="A286" t="str">
            <v>0605671</v>
          </cell>
          <cell r="B286" t="str">
            <v>Bueiro metálico com chapas múltiplas MP 100 galvanizadas - D = 2,60 m - brita comercial</v>
          </cell>
          <cell r="C286" t="str">
            <v>m</v>
          </cell>
          <cell r="D286">
            <v>11259.03</v>
          </cell>
        </row>
        <row r="287">
          <cell r="A287" t="str">
            <v>0605480</v>
          </cell>
          <cell r="B287" t="str">
            <v>Bueiro metálico com chapas múltiplas MP 100 galvanizadas - D = 2,60 m - brita produzida</v>
          </cell>
          <cell r="C287" t="str">
            <v>m</v>
          </cell>
          <cell r="D287">
            <v>11174.37</v>
          </cell>
        </row>
        <row r="288">
          <cell r="A288" t="str">
            <v>0605672</v>
          </cell>
          <cell r="B288" t="str">
            <v>Bueiro metálico com chapas múltiplas MP 100 galvanizadas - D = 2,70 m - brita comercial</v>
          </cell>
          <cell r="C288" t="str">
            <v>m</v>
          </cell>
          <cell r="D288">
            <v>11695.24</v>
          </cell>
        </row>
        <row r="289">
          <cell r="A289" t="str">
            <v>0605481</v>
          </cell>
          <cell r="B289" t="str">
            <v>Bueiro metálico com chapas múltiplas MP 100 galvanizadas - D = 2,70 m - brita produzida</v>
          </cell>
          <cell r="C289" t="str">
            <v>m</v>
          </cell>
          <cell r="D289">
            <v>11608.22</v>
          </cell>
        </row>
        <row r="290">
          <cell r="A290" t="str">
            <v>0605673</v>
          </cell>
          <cell r="B290" t="str">
            <v>Bueiro metálico com chapas múltiplas MP 100 galvanizadas - D = 2,80 m - brita comercial</v>
          </cell>
          <cell r="C290" t="str">
            <v>m</v>
          </cell>
          <cell r="D290">
            <v>12477.31</v>
          </cell>
        </row>
        <row r="291">
          <cell r="A291" t="str">
            <v>0605482</v>
          </cell>
          <cell r="B291" t="str">
            <v>Bueiro metálico com chapas múltiplas MP 100 galvanizadas - D = 2,80 m - brita produzida</v>
          </cell>
          <cell r="C291" t="str">
            <v>m</v>
          </cell>
          <cell r="D291">
            <v>12387.94</v>
          </cell>
        </row>
        <row r="292">
          <cell r="A292" t="str">
            <v>0605718</v>
          </cell>
          <cell r="B292" t="str">
            <v>Bueiro metálico com chapas múltiplas MP 152 com revestimento em epóxi - D = 1,50 m - brita comercial</v>
          </cell>
          <cell r="C292" t="str">
            <v>m</v>
          </cell>
          <cell r="D292">
            <v>7528.03</v>
          </cell>
        </row>
        <row r="293">
          <cell r="A293" t="str">
            <v>0605630</v>
          </cell>
          <cell r="B293" t="str">
            <v>Bueiro metálico com chapas múltiplas MP 152 com revestimento em epóxi - D = 1,50 m - brita produzida</v>
          </cell>
          <cell r="C293" t="str">
            <v>m</v>
          </cell>
          <cell r="D293">
            <v>7469.24</v>
          </cell>
        </row>
        <row r="294">
          <cell r="A294" t="str">
            <v>0605719</v>
          </cell>
          <cell r="B294" t="str">
            <v>Bueiro metálico com chapas múltiplas MP 152 com revestimento em epóxi - D = 1,80 m - brita comercial</v>
          </cell>
          <cell r="C294" t="str">
            <v>m</v>
          </cell>
          <cell r="D294">
            <v>9307.33</v>
          </cell>
        </row>
        <row r="295">
          <cell r="A295" t="str">
            <v>0605631</v>
          </cell>
          <cell r="B295" t="str">
            <v>Bueiro metálico com chapas múltiplas MP 152 com revestimento em epóxi - D = 1,80 m - brita produzida</v>
          </cell>
          <cell r="C295" t="str">
            <v>m</v>
          </cell>
          <cell r="D295">
            <v>9241.49</v>
          </cell>
        </row>
        <row r="296">
          <cell r="A296" t="str">
            <v>0605720</v>
          </cell>
          <cell r="B296" t="str">
            <v>Bueiro metálico com chapas múltiplas MP 152 com revestimento em epóxi - D = 1,90 m - brita comercial</v>
          </cell>
          <cell r="C296" t="str">
            <v>m</v>
          </cell>
          <cell r="D296">
            <v>9610.01</v>
          </cell>
        </row>
        <row r="297">
          <cell r="A297" t="str">
            <v>0605632</v>
          </cell>
          <cell r="B297" t="str">
            <v>Bueiro metálico com chapas múltiplas MP 152 com revestimento em epóxi - D = 1,90 m - brita produzida</v>
          </cell>
          <cell r="C297" t="str">
            <v>m</v>
          </cell>
          <cell r="D297">
            <v>9541.81</v>
          </cell>
        </row>
        <row r="298">
          <cell r="A298" t="str">
            <v>0605721</v>
          </cell>
          <cell r="B298" t="str">
            <v>Bueiro metálico com chapas múltiplas MP 152 com revestimento em epóxi - D = 2,15 m - brita comercial</v>
          </cell>
          <cell r="C298" t="str">
            <v>m</v>
          </cell>
          <cell r="D298">
            <v>10888.67</v>
          </cell>
        </row>
        <row r="299">
          <cell r="A299" t="str">
            <v>0605633</v>
          </cell>
          <cell r="B299" t="str">
            <v>Bueiro metálico com chapas múltiplas MP 152 com revestimento em epóxi - D = 2,15 m - brita produzida</v>
          </cell>
          <cell r="C299" t="str">
            <v>m</v>
          </cell>
          <cell r="D299">
            <v>10814.59</v>
          </cell>
        </row>
        <row r="300">
          <cell r="A300" t="str">
            <v>0605722</v>
          </cell>
          <cell r="B300" t="str">
            <v>Bueiro metálico com chapas múltiplas MP 152 com revestimento em epóxi - D = 2,30 m - brita comercial</v>
          </cell>
          <cell r="C300" t="str">
            <v>m</v>
          </cell>
          <cell r="D300">
            <v>11536.56</v>
          </cell>
        </row>
        <row r="301">
          <cell r="A301" t="str">
            <v>0605634</v>
          </cell>
          <cell r="B301" t="str">
            <v>Bueiro metálico com chapas múltiplas MP 152 com revestimento em epóxi - D = 2,30 m - brita produzida</v>
          </cell>
          <cell r="C301" t="str">
            <v>m</v>
          </cell>
          <cell r="D301">
            <v>11458.95</v>
          </cell>
        </row>
        <row r="302">
          <cell r="A302" t="str">
            <v>0605723</v>
          </cell>
          <cell r="B302" t="str">
            <v>Bueiro metálico com chapas múltiplas MP 152 com revestimento em epóxi - D = 2,65 m - brita comercial</v>
          </cell>
          <cell r="C302" t="str">
            <v>m</v>
          </cell>
          <cell r="D302">
            <v>13498.41</v>
          </cell>
        </row>
        <row r="303">
          <cell r="A303" t="str">
            <v>0605635</v>
          </cell>
          <cell r="B303" t="str">
            <v>Bueiro metálico com chapas múltiplas MP 152 com revestimento em epóxi - D = 2,65 m - brita produzida</v>
          </cell>
          <cell r="C303" t="str">
            <v>m</v>
          </cell>
          <cell r="D303">
            <v>13412.58</v>
          </cell>
        </row>
        <row r="304">
          <cell r="A304" t="str">
            <v>0605724</v>
          </cell>
          <cell r="B304" t="str">
            <v>Bueiro metálico com chapas múltiplas MP 152 com revestimento em epóxi - D = 3,05 m - brita comercial</v>
          </cell>
          <cell r="C304" t="str">
            <v>m</v>
          </cell>
          <cell r="D304">
            <v>15413.88</v>
          </cell>
        </row>
        <row r="305">
          <cell r="A305" t="str">
            <v>0605636</v>
          </cell>
          <cell r="B305" t="str">
            <v>Bueiro metálico com chapas múltiplas MP 152 com revestimento em epóxi - D = 3,05 m - brita produzida</v>
          </cell>
          <cell r="C305" t="str">
            <v>m</v>
          </cell>
          <cell r="D305">
            <v>15295.12</v>
          </cell>
        </row>
        <row r="306">
          <cell r="A306" t="str">
            <v>0605725</v>
          </cell>
          <cell r="B306" t="str">
            <v>Bueiro metálico com chapas múltiplas MP 152 com revestimento em epóxi - D = 3,20 m - brita comercial</v>
          </cell>
          <cell r="C306" t="str">
            <v>m</v>
          </cell>
          <cell r="D306">
            <v>16363.15</v>
          </cell>
        </row>
        <row r="307">
          <cell r="A307" t="str">
            <v>0605637</v>
          </cell>
          <cell r="B307" t="str">
            <v>Bueiro metálico com chapas múltiplas MP 152 com revestimento em epóxi - D = 3,20 m - brita produzida</v>
          </cell>
          <cell r="C307" t="str">
            <v>m</v>
          </cell>
          <cell r="D307">
            <v>16240.86</v>
          </cell>
        </row>
        <row r="308">
          <cell r="A308" t="str">
            <v>0605726</v>
          </cell>
          <cell r="B308" t="str">
            <v>Bueiro metálico com chapas múltiplas MP 152 com revestimento em epóxi - D = 3,40 m - brita comercial</v>
          </cell>
          <cell r="C308" t="str">
            <v>m</v>
          </cell>
          <cell r="D308">
            <v>17318.939999999999</v>
          </cell>
        </row>
        <row r="309">
          <cell r="A309" t="str">
            <v>0605638</v>
          </cell>
          <cell r="B309" t="str">
            <v>Bueiro metálico com chapas múltiplas MP 152 com revestimento em epóxi - D = 3,40 m - brita produzida</v>
          </cell>
          <cell r="C309" t="str">
            <v>m</v>
          </cell>
          <cell r="D309">
            <v>17191.95</v>
          </cell>
        </row>
        <row r="310">
          <cell r="A310" t="str">
            <v>0605727</v>
          </cell>
          <cell r="B310" t="str">
            <v>Bueiro metálico com chapas múltiplas MP 152 com revestimento em epóxi - D = 3,65 m - brita comercial</v>
          </cell>
          <cell r="C310" t="str">
            <v>m</v>
          </cell>
          <cell r="D310">
            <v>18562.37</v>
          </cell>
        </row>
        <row r="311">
          <cell r="A311" t="str">
            <v>0605639</v>
          </cell>
          <cell r="B311" t="str">
            <v>Bueiro metálico com chapas múltiplas MP 152 com revestimento em epóxi - D = 3,65 m - brita produzida</v>
          </cell>
          <cell r="C311" t="str">
            <v>m</v>
          </cell>
          <cell r="D311">
            <v>18429.5</v>
          </cell>
        </row>
        <row r="312">
          <cell r="A312" t="str">
            <v>0605728</v>
          </cell>
          <cell r="B312" t="str">
            <v>Bueiro metálico com chapas múltiplas MP 152 com revestimento em epóxi - D = 3,80 m - brita comercial</v>
          </cell>
          <cell r="C312" t="str">
            <v>m</v>
          </cell>
          <cell r="D312">
            <v>19256.63</v>
          </cell>
        </row>
        <row r="313">
          <cell r="A313" t="str">
            <v>0605640</v>
          </cell>
          <cell r="B313" t="str">
            <v>Bueiro metálico com chapas múltiplas MP 152 com revestimento em epóxi - D = 3,80 m - brita produzida</v>
          </cell>
          <cell r="C313" t="str">
            <v>m</v>
          </cell>
          <cell r="D313">
            <v>19120.23</v>
          </cell>
        </row>
        <row r="314">
          <cell r="A314" t="str">
            <v>0605729</v>
          </cell>
          <cell r="B314" t="str">
            <v>Bueiro metálico com chapas múltiplas MP 152 com revestimento em epóxi - D = 4,20 m - brita comercial</v>
          </cell>
          <cell r="C314" t="str">
            <v>m</v>
          </cell>
          <cell r="D314">
            <v>21160.33</v>
          </cell>
        </row>
        <row r="315">
          <cell r="A315" t="str">
            <v>0605641</v>
          </cell>
          <cell r="B315" t="str">
            <v>Bueiro metálico com chapas múltiplas MP 152 com revestimento em epóxi - D = 4,20 m - brita produzida</v>
          </cell>
          <cell r="C315" t="str">
            <v>m</v>
          </cell>
          <cell r="D315">
            <v>21014.52</v>
          </cell>
        </row>
        <row r="316">
          <cell r="A316" t="str">
            <v>0605730</v>
          </cell>
          <cell r="B316" t="str">
            <v>Bueiro metálico com chapas múltiplas MP 152 com revestimento em epóxi - D = 4,60 m - brita comercial</v>
          </cell>
          <cell r="C316" t="str">
            <v>m</v>
          </cell>
          <cell r="D316">
            <v>23116.52</v>
          </cell>
        </row>
        <row r="317">
          <cell r="A317" t="str">
            <v>0605642</v>
          </cell>
          <cell r="B317" t="str">
            <v>Bueiro metálico com chapas múltiplas MP 152 com revestimento em epóxi - D = 4,60 m - brita produzida</v>
          </cell>
          <cell r="C317" t="str">
            <v>m</v>
          </cell>
          <cell r="D317">
            <v>22961.31</v>
          </cell>
        </row>
        <row r="318">
          <cell r="A318" t="str">
            <v>0605731</v>
          </cell>
          <cell r="B318" t="str">
            <v>Bueiro metálico com chapas múltiplas MP 152 com revestimento em epóxi - D = 4,80 m - brita comercial</v>
          </cell>
          <cell r="C318" t="str">
            <v>m</v>
          </cell>
          <cell r="D318">
            <v>29291.02</v>
          </cell>
        </row>
        <row r="319">
          <cell r="A319" t="str">
            <v>0605643</v>
          </cell>
          <cell r="B319" t="str">
            <v>Bueiro metálico com chapas múltiplas MP 152 com revestimento em epóxi - D = 4,80 m - brita produzida</v>
          </cell>
          <cell r="C319" t="str">
            <v>m</v>
          </cell>
          <cell r="D319">
            <v>29131.1</v>
          </cell>
        </row>
        <row r="320">
          <cell r="A320" t="str">
            <v>0605732</v>
          </cell>
          <cell r="B320" t="str">
            <v>Bueiro metálico com chapas múltiplas MP 152 com revestimento em epóxi - D = 5,00 m - brita comercial</v>
          </cell>
          <cell r="C320" t="str">
            <v>m</v>
          </cell>
          <cell r="D320">
            <v>30291.49</v>
          </cell>
        </row>
        <row r="321">
          <cell r="A321" t="str">
            <v>0605644</v>
          </cell>
          <cell r="B321" t="str">
            <v>Bueiro metálico com chapas múltiplas MP 152 com revestimento em epóxi - D = 5,00 m - brita produzida</v>
          </cell>
          <cell r="C321" t="str">
            <v>m</v>
          </cell>
          <cell r="D321">
            <v>30099.439999999999</v>
          </cell>
        </row>
        <row r="322">
          <cell r="A322" t="str">
            <v>0605733</v>
          </cell>
          <cell r="B322" t="str">
            <v>Bueiro metálico com chapas múltiplas MP 152 com revestimento em epóxi - D = 5,35 m - brita comercial</v>
          </cell>
          <cell r="C322" t="str">
            <v>m</v>
          </cell>
          <cell r="D322">
            <v>36886.46</v>
          </cell>
        </row>
        <row r="323">
          <cell r="A323" t="str">
            <v>0605645</v>
          </cell>
          <cell r="B323" t="str">
            <v>Bueiro metálico com chapas múltiplas MP 152 com revestimento em epóxi - D = 5,35 m - brita produzida</v>
          </cell>
          <cell r="C323" t="str">
            <v>m</v>
          </cell>
          <cell r="D323">
            <v>36684.800000000003</v>
          </cell>
        </row>
        <row r="324">
          <cell r="A324" t="str">
            <v>0605734</v>
          </cell>
          <cell r="B324" t="str">
            <v>Bueiro metálico com chapas múltiplas MP 152 com revestimento em epóxi - D = 5,70 m - brita comercial</v>
          </cell>
          <cell r="C324" t="str">
            <v>m</v>
          </cell>
          <cell r="D324">
            <v>39631.61</v>
          </cell>
        </row>
        <row r="325">
          <cell r="A325" t="str">
            <v>0605646</v>
          </cell>
          <cell r="B325" t="str">
            <v>Bueiro metálico com chapas múltiplas MP 152 com revestimento em epóxi - D = 5,70 m - brita produzida</v>
          </cell>
          <cell r="C325" t="str">
            <v>m</v>
          </cell>
          <cell r="D325">
            <v>39420.35</v>
          </cell>
        </row>
        <row r="326">
          <cell r="A326" t="str">
            <v>0605735</v>
          </cell>
          <cell r="B326" t="str">
            <v>Bueiro metálico com chapas múltiplas MP 152 com revestimento em epóxi - D = 6,10 m - brita comercial</v>
          </cell>
          <cell r="C326" t="str">
            <v>m</v>
          </cell>
          <cell r="D326">
            <v>48856.54</v>
          </cell>
        </row>
        <row r="327">
          <cell r="A327" t="str">
            <v>0605647</v>
          </cell>
          <cell r="B327" t="str">
            <v>Bueiro metálico com chapas múltiplas MP 152 com revestimento em epóxi - D = 6,10 m - brita produzida</v>
          </cell>
          <cell r="C327" t="str">
            <v>m</v>
          </cell>
          <cell r="D327">
            <v>48634.31</v>
          </cell>
        </row>
        <row r="328">
          <cell r="A328" t="str">
            <v>0605736</v>
          </cell>
          <cell r="B328" t="str">
            <v>Bueiro metálico com chapas múltiplas MP 152 com revestimento em epóxi - D = 6,50 m - brita comercial</v>
          </cell>
          <cell r="C328" t="str">
            <v>m</v>
          </cell>
          <cell r="D328">
            <v>62333.94</v>
          </cell>
        </row>
        <row r="329">
          <cell r="A329" t="str">
            <v>0605648</v>
          </cell>
          <cell r="B329" t="str">
            <v>Bueiro metálico com chapas múltiplas MP 152 com revestimento em epóxi - D = 6,50 m - brita produzida</v>
          </cell>
          <cell r="C329" t="str">
            <v>m</v>
          </cell>
          <cell r="D329">
            <v>62100.73</v>
          </cell>
        </row>
        <row r="330">
          <cell r="A330" t="str">
            <v>0605737</v>
          </cell>
          <cell r="B330" t="str">
            <v>Bueiro metálico com chapas múltiplas MP 152 com revestimento em epóxi - D = 6,85 m - brita comercial</v>
          </cell>
          <cell r="C330" t="str">
            <v>m</v>
          </cell>
          <cell r="D330">
            <v>66282.89</v>
          </cell>
        </row>
        <row r="331">
          <cell r="A331" t="str">
            <v>0605649</v>
          </cell>
          <cell r="B331" t="str">
            <v>Bueiro metálico com chapas múltiplas MP 152 com revestimento em epóxi - D = 6,85 m - brita produzida</v>
          </cell>
          <cell r="C331" t="str">
            <v>m</v>
          </cell>
          <cell r="D331">
            <v>66040.08</v>
          </cell>
        </row>
        <row r="332">
          <cell r="A332" t="str">
            <v>0605738</v>
          </cell>
          <cell r="B332" t="str">
            <v>Bueiro metálico com chapas múltiplas MP 152 com revestimento em epóxi - D = 7,25 m - brita comercial</v>
          </cell>
          <cell r="C332" t="str">
            <v>m</v>
          </cell>
          <cell r="D332">
            <v>70299.59</v>
          </cell>
        </row>
        <row r="333">
          <cell r="A333" t="str">
            <v>0605650</v>
          </cell>
          <cell r="B333" t="str">
            <v>Bueiro metálico com chapas múltiplas MP 152 com revestimento em epóxi - D = 7,25 m - brita produzida</v>
          </cell>
          <cell r="C333" t="str">
            <v>m</v>
          </cell>
          <cell r="D333">
            <v>70045.8</v>
          </cell>
        </row>
        <row r="334">
          <cell r="A334" t="str">
            <v>0605674</v>
          </cell>
          <cell r="B334" t="str">
            <v>Bueiro metálico com chapas múltiplas MP 152 galvanizadas - D = 1,50 m - brita comercial</v>
          </cell>
          <cell r="C334" t="str">
            <v>m</v>
          </cell>
          <cell r="D334">
            <v>7273.29</v>
          </cell>
        </row>
        <row r="335">
          <cell r="A335" t="str">
            <v>0605483</v>
          </cell>
          <cell r="B335" t="str">
            <v>Bueiro metálico com chapas múltiplas MP 152 galvanizadas - D = 1,50 m - brita produzida</v>
          </cell>
          <cell r="C335" t="str">
            <v>m</v>
          </cell>
          <cell r="D335">
            <v>7214.5</v>
          </cell>
        </row>
        <row r="336">
          <cell r="A336" t="str">
            <v>0605675</v>
          </cell>
          <cell r="B336" t="str">
            <v>Bueiro metálico com chapas múltiplas MP 152 galvanizadas - D = 1,80 m - brita comercial</v>
          </cell>
          <cell r="C336" t="str">
            <v>m</v>
          </cell>
          <cell r="D336">
            <v>8999.31</v>
          </cell>
        </row>
        <row r="337">
          <cell r="A337" t="str">
            <v>0605484</v>
          </cell>
          <cell r="B337" t="str">
            <v>Bueiro metálico com chapas múltiplas MP 152 galvanizadas - D = 1,80 m - brita produzida</v>
          </cell>
          <cell r="C337" t="str">
            <v>m</v>
          </cell>
          <cell r="D337">
            <v>8933.4599999999991</v>
          </cell>
        </row>
        <row r="338">
          <cell r="A338" t="str">
            <v>0605676</v>
          </cell>
          <cell r="B338" t="str">
            <v>Bueiro metálico com chapas múltiplas MP 152 galvanizadas - D = 1,90 m - brita comercial</v>
          </cell>
          <cell r="C338" t="str">
            <v>m</v>
          </cell>
          <cell r="D338">
            <v>9292</v>
          </cell>
        </row>
        <row r="339">
          <cell r="A339" t="str">
            <v>0605485</v>
          </cell>
          <cell r="B339" t="str">
            <v>Bueiro metálico com chapas múltiplas MP 152 galvanizadas - D = 1,90 m - brita produzida</v>
          </cell>
          <cell r="C339" t="str">
            <v>m</v>
          </cell>
          <cell r="D339">
            <v>9223.7999999999993</v>
          </cell>
        </row>
        <row r="340">
          <cell r="A340" t="str">
            <v>0605677</v>
          </cell>
          <cell r="B340" t="str">
            <v>Bueiro metálico com chapas múltiplas MP 152 galvanizadas - D = 2,15 m - brita comercial</v>
          </cell>
          <cell r="C340" t="str">
            <v>m</v>
          </cell>
          <cell r="D340">
            <v>10527.37</v>
          </cell>
        </row>
        <row r="341">
          <cell r="A341" t="str">
            <v>0605486</v>
          </cell>
          <cell r="B341" t="str">
            <v>Bueiro metálico com chapas múltiplas MP 152 galvanizadas - D = 2,15 m - brita produzida</v>
          </cell>
          <cell r="C341" t="str">
            <v>m</v>
          </cell>
          <cell r="D341">
            <v>10453.290000000001</v>
          </cell>
        </row>
        <row r="342">
          <cell r="A342" t="str">
            <v>0605678</v>
          </cell>
          <cell r="B342" t="str">
            <v>Bueiro metálico com chapas múltiplas MP 152 galvanizadas - D = 2,30 m - brita comercial</v>
          </cell>
          <cell r="C342" t="str">
            <v>m</v>
          </cell>
          <cell r="D342">
            <v>11155.27</v>
          </cell>
        </row>
        <row r="343">
          <cell r="A343" t="str">
            <v>0605487</v>
          </cell>
          <cell r="B343" t="str">
            <v>Bueiro metálico com chapas múltiplas MP 152 galvanizadas - D = 2,30 m - brita produzida</v>
          </cell>
          <cell r="C343" t="str">
            <v>m</v>
          </cell>
          <cell r="D343">
            <v>11077.66</v>
          </cell>
        </row>
        <row r="344">
          <cell r="A344" t="str">
            <v>0605679</v>
          </cell>
          <cell r="B344" t="str">
            <v>Bueiro metálico com chapas múltiplas MP 152 galvanizadas - D = 2,65 m - brita comercial</v>
          </cell>
          <cell r="C344" t="str">
            <v>m</v>
          </cell>
          <cell r="D344">
            <v>13052.2</v>
          </cell>
        </row>
        <row r="345">
          <cell r="A345" t="str">
            <v>0605488</v>
          </cell>
          <cell r="B345" t="str">
            <v>Bueiro metálico com chapas múltiplas MP 152 galvanizadas - D = 2,65 m - brita produzida</v>
          </cell>
          <cell r="C345" t="str">
            <v>m</v>
          </cell>
          <cell r="D345">
            <v>12966.36</v>
          </cell>
        </row>
        <row r="346">
          <cell r="A346" t="str">
            <v>0605680</v>
          </cell>
          <cell r="B346" t="str">
            <v>Bueiro metálico com chapas múltiplas MP 152 galvanizadas - D = 3,05 m - brita comercial</v>
          </cell>
          <cell r="C346" t="str">
            <v>m</v>
          </cell>
          <cell r="D346">
            <v>14904.4</v>
          </cell>
        </row>
        <row r="347">
          <cell r="A347" t="str">
            <v>0605489</v>
          </cell>
          <cell r="B347" t="str">
            <v>Bueiro metálico com chapas múltiplas MP 152 galvanizadas - D = 3,05 m - brita produzida</v>
          </cell>
          <cell r="C347" t="str">
            <v>m</v>
          </cell>
          <cell r="D347">
            <v>14785.64</v>
          </cell>
        </row>
        <row r="348">
          <cell r="A348" t="str">
            <v>0605681</v>
          </cell>
          <cell r="B348" t="str">
            <v>Bueiro metálico com chapas múltiplas MP 152 galvanizadas - D = 3,20 m - brita comercial</v>
          </cell>
          <cell r="C348" t="str">
            <v>m</v>
          </cell>
          <cell r="D348">
            <v>15822.03</v>
          </cell>
        </row>
        <row r="349">
          <cell r="A349" t="str">
            <v>0605490</v>
          </cell>
          <cell r="B349" t="str">
            <v>Bueiro metálico com chapas múltiplas MP 152 galvanizadas - D = 3,20 m - brita produzida</v>
          </cell>
          <cell r="C349" t="str">
            <v>m</v>
          </cell>
          <cell r="D349">
            <v>15699.74</v>
          </cell>
        </row>
        <row r="350">
          <cell r="A350" t="str">
            <v>0605682</v>
          </cell>
          <cell r="B350" t="str">
            <v>Bueiro metálico com chapas múltiplas MP 152 galvanizadas - D = 3,40 m - brita comercial</v>
          </cell>
          <cell r="C350" t="str">
            <v>m</v>
          </cell>
          <cell r="D350">
            <v>16746.18</v>
          </cell>
        </row>
        <row r="351">
          <cell r="A351" t="str">
            <v>0605491</v>
          </cell>
          <cell r="B351" t="str">
            <v>Bueiro metálico com chapas múltiplas MP 152 galvanizadas - D = 3,40 m - brita produzida</v>
          </cell>
          <cell r="C351" t="str">
            <v>m</v>
          </cell>
          <cell r="D351">
            <v>16619.189999999999</v>
          </cell>
        </row>
        <row r="352">
          <cell r="A352" t="str">
            <v>0605683</v>
          </cell>
          <cell r="B352" t="str">
            <v>Bueiro metálico com chapas múltiplas MP 152 galvanizadas - D = 3,65 m - brita comercial</v>
          </cell>
          <cell r="C352" t="str">
            <v>m</v>
          </cell>
          <cell r="D352">
            <v>17947.990000000002</v>
          </cell>
        </row>
        <row r="353">
          <cell r="A353" t="str">
            <v>0605492</v>
          </cell>
          <cell r="B353" t="str">
            <v>Bueiro metálico com chapas múltiplas MP 152 galvanizadas - D = 3,65 m - brita produzida</v>
          </cell>
          <cell r="C353" t="str">
            <v>m</v>
          </cell>
          <cell r="D353">
            <v>17815.12</v>
          </cell>
        </row>
        <row r="354">
          <cell r="A354" t="str">
            <v>0605684</v>
          </cell>
          <cell r="B354" t="str">
            <v>Bueiro metálico com chapas múltiplas MP 152 galvanizadas - D = 3,80 m - brita comercial</v>
          </cell>
          <cell r="C354" t="str">
            <v>m</v>
          </cell>
          <cell r="D354">
            <v>18620.59</v>
          </cell>
        </row>
        <row r="355">
          <cell r="A355" t="str">
            <v>0605493</v>
          </cell>
          <cell r="B355" t="str">
            <v>Bueiro metálico com chapas múltiplas MP 152 galvanizadas - D = 3,80 m - brita produzida</v>
          </cell>
          <cell r="C355" t="str">
            <v>m</v>
          </cell>
          <cell r="D355">
            <v>18484.2</v>
          </cell>
        </row>
        <row r="356">
          <cell r="A356" t="str">
            <v>0605685</v>
          </cell>
          <cell r="B356" t="str">
            <v>Bueiro metálico com chapas múltiplas MP 152 galvanizadas - D = 4,20 m - brita comercial</v>
          </cell>
          <cell r="C356" t="str">
            <v>m</v>
          </cell>
          <cell r="D356">
            <v>20459.37</v>
          </cell>
        </row>
        <row r="357">
          <cell r="A357" t="str">
            <v>0605494</v>
          </cell>
          <cell r="B357" t="str">
            <v>Bueiro metálico com chapas múltiplas MP 152 galvanizadas - D = 4,20 m - brita produzida</v>
          </cell>
          <cell r="C357" t="str">
            <v>m</v>
          </cell>
          <cell r="D357">
            <v>20313.57</v>
          </cell>
        </row>
        <row r="358">
          <cell r="A358" t="str">
            <v>0605686</v>
          </cell>
          <cell r="B358" t="str">
            <v>Bueiro metálico com chapas múltiplas MP 152 galvanizadas - D = 4,60 m - brita comercial</v>
          </cell>
          <cell r="C358" t="str">
            <v>m</v>
          </cell>
          <cell r="D358">
            <v>22352.29</v>
          </cell>
        </row>
        <row r="359">
          <cell r="A359" t="str">
            <v>0605495</v>
          </cell>
          <cell r="B359" t="str">
            <v>Bueiro metálico com chapas múltiplas MP 152 galvanizadas - D = 4,60 m - brita produzida</v>
          </cell>
          <cell r="C359" t="str">
            <v>m</v>
          </cell>
          <cell r="D359">
            <v>22197.08</v>
          </cell>
        </row>
        <row r="360">
          <cell r="A360" t="str">
            <v>0605687</v>
          </cell>
          <cell r="B360" t="str">
            <v>Bueiro metálico com chapas múltiplas MP 152 galvanizadas - D = 4,80 m - brita comercial</v>
          </cell>
          <cell r="C360" t="str">
            <v>m</v>
          </cell>
          <cell r="D360">
            <v>25514.83</v>
          </cell>
        </row>
        <row r="361">
          <cell r="A361" t="str">
            <v>0605496</v>
          </cell>
          <cell r="B361" t="str">
            <v>Bueiro metálico com chapas múltiplas MP 152 galvanizadas - D = 4,80 m - brita produzida</v>
          </cell>
          <cell r="C361" t="str">
            <v>m</v>
          </cell>
          <cell r="D361">
            <v>25354.92</v>
          </cell>
        </row>
        <row r="362">
          <cell r="A362" t="str">
            <v>0605688</v>
          </cell>
          <cell r="B362" t="str">
            <v>Bueiro metálico com chapas múltiplas MP 152 galvanizadas - D = 5,00 m - brita comercial</v>
          </cell>
          <cell r="C362" t="str">
            <v>m</v>
          </cell>
          <cell r="D362">
            <v>26408.67</v>
          </cell>
        </row>
        <row r="363">
          <cell r="A363" t="str">
            <v>0605497</v>
          </cell>
          <cell r="B363" t="str">
            <v>Bueiro metálico com chapas múltiplas MP 152 galvanizadas - D = 5,00 m - brita produzida</v>
          </cell>
          <cell r="C363" t="str">
            <v>m</v>
          </cell>
          <cell r="D363">
            <v>26216.61</v>
          </cell>
        </row>
        <row r="364">
          <cell r="A364" t="str">
            <v>0605689</v>
          </cell>
          <cell r="B364" t="str">
            <v>Bueiro metálico com chapas múltiplas MP 152 galvanizadas - D = 5,35 m - brita comercial</v>
          </cell>
          <cell r="C364" t="str">
            <v>m</v>
          </cell>
          <cell r="D364">
            <v>33121.1</v>
          </cell>
        </row>
        <row r="365">
          <cell r="A365" t="str">
            <v>0605498</v>
          </cell>
          <cell r="B365" t="str">
            <v>Bueiro metálico com chapas múltiplas MP 152 galvanizadas - D = 5,35 m - brita produzida</v>
          </cell>
          <cell r="C365" t="str">
            <v>m</v>
          </cell>
          <cell r="D365">
            <v>32919.440000000002</v>
          </cell>
        </row>
        <row r="366">
          <cell r="A366" t="str">
            <v>0605690</v>
          </cell>
          <cell r="B366" t="str">
            <v>Bueiro metálico com chapas múltiplas MP 152 galvanizadas - D = 5,70 m - brita comercial</v>
          </cell>
          <cell r="C366" t="str">
            <v>m</v>
          </cell>
          <cell r="D366">
            <v>35596.949999999997</v>
          </cell>
        </row>
        <row r="367">
          <cell r="A367" t="str">
            <v>0605499</v>
          </cell>
          <cell r="B367" t="str">
            <v>Bueiro metálico com chapas múltiplas MP 152 galvanizadas - D = 5,70 m - brita produzida</v>
          </cell>
          <cell r="C367" t="str">
            <v>m</v>
          </cell>
          <cell r="D367">
            <v>35385.69</v>
          </cell>
        </row>
        <row r="368">
          <cell r="A368" t="str">
            <v>0605691</v>
          </cell>
          <cell r="B368" t="str">
            <v>Bueiro metálico com chapas múltiplas MP 152 galvanizadas - D = 6,10 m - brita comercial</v>
          </cell>
          <cell r="C368" t="str">
            <v>m</v>
          </cell>
          <cell r="D368">
            <v>43721.94</v>
          </cell>
        </row>
        <row r="369">
          <cell r="A369" t="str">
            <v>0605500</v>
          </cell>
          <cell r="B369" t="str">
            <v>Bueiro metálico com chapas múltiplas MP 152 galvanizadas - D = 6,10 m - brita produzida</v>
          </cell>
          <cell r="C369" t="str">
            <v>m</v>
          </cell>
          <cell r="D369">
            <v>43499.71</v>
          </cell>
        </row>
        <row r="370">
          <cell r="A370" t="str">
            <v>0605692</v>
          </cell>
          <cell r="B370" t="str">
            <v>Bueiro metálico com chapas múltiplas MP 152 galvanizadas - D = 6,50 m - brita comercial</v>
          </cell>
          <cell r="C370" t="str">
            <v>m</v>
          </cell>
          <cell r="D370">
            <v>52259.46</v>
          </cell>
        </row>
        <row r="371">
          <cell r="A371" t="str">
            <v>0605501</v>
          </cell>
          <cell r="B371" t="str">
            <v>Bueiro metálico com chapas múltiplas MP 152 galvanizadas - D = 6,50 m - brita produzida</v>
          </cell>
          <cell r="C371" t="str">
            <v>m</v>
          </cell>
          <cell r="D371">
            <v>52026.25</v>
          </cell>
        </row>
        <row r="372">
          <cell r="A372" t="str">
            <v>0605693</v>
          </cell>
          <cell r="B372" t="str">
            <v>Bueiro metálico com chapas múltiplas MP 152 galvanizadas - D = 6,85 m - brita comercial</v>
          </cell>
          <cell r="C372" t="str">
            <v>m</v>
          </cell>
          <cell r="D372">
            <v>55618.12</v>
          </cell>
        </row>
        <row r="373">
          <cell r="A373" t="str">
            <v>0605502</v>
          </cell>
          <cell r="B373" t="str">
            <v>Bueiro metálico com chapas múltiplas MP 152 galvanizadas - D = 6,85 m - brita produzida</v>
          </cell>
          <cell r="C373" t="str">
            <v>m</v>
          </cell>
          <cell r="D373">
            <v>55375.31</v>
          </cell>
        </row>
        <row r="374">
          <cell r="A374" t="str">
            <v>0605694</v>
          </cell>
          <cell r="B374" t="str">
            <v>Bueiro metálico com chapas múltiplas MP 152 galvanizadas - D = 7,25 m - brita comercial</v>
          </cell>
          <cell r="C374" t="str">
            <v>m</v>
          </cell>
          <cell r="D374">
            <v>59044.55</v>
          </cell>
        </row>
        <row r="375">
          <cell r="A375" t="str">
            <v>0605503</v>
          </cell>
          <cell r="B375" t="str">
            <v>Bueiro metálico com chapas múltiplas MP 152 galvanizadas - D = 7,25 m - brita produzida</v>
          </cell>
          <cell r="C375" t="str">
            <v>m</v>
          </cell>
          <cell r="D375">
            <v>58790.77</v>
          </cell>
        </row>
        <row r="376">
          <cell r="A376" t="str">
            <v>0606433</v>
          </cell>
          <cell r="B376" t="str">
            <v>Bueiro metálico com chapas múltiplas MP 152 galvanizadas - lenticular - vão = 1,95 m e altura = 1,40 m - aterro rodoviário mínimo = 0,60 m e máximo = 8,40 m - brita comercial</v>
          </cell>
          <cell r="C376" t="str">
            <v>m</v>
          </cell>
          <cell r="D376">
            <v>8773.59</v>
          </cell>
        </row>
        <row r="377">
          <cell r="A377" t="str">
            <v>0606343</v>
          </cell>
          <cell r="B377" t="str">
            <v>Bueiro metálico com chapas múltiplas MP 152 galvanizadas - lenticular - vão = 1,95 m e altura = 1,40 m - aterro rodoviário mínimo = 0,60 m e máximo = 8,40 m - brita produzida</v>
          </cell>
          <cell r="C377" t="str">
            <v>m</v>
          </cell>
          <cell r="D377">
            <v>8704.2199999999993</v>
          </cell>
        </row>
        <row r="378">
          <cell r="A378" t="str">
            <v>0606434</v>
          </cell>
          <cell r="B378" t="str">
            <v>Bueiro metálico com chapas múltiplas MP 152 galvanizadas - lenticular - vão = 2,15 m e altura = 1,50 m - aterro rodoviário mínimo = 0,60 m e máximo = 7,50 m - brita comercial</v>
          </cell>
          <cell r="C378" t="str">
            <v>m</v>
          </cell>
          <cell r="D378">
            <v>9702.99</v>
          </cell>
        </row>
        <row r="379">
          <cell r="A379" t="str">
            <v>0606344</v>
          </cell>
          <cell r="B379" t="str">
            <v>Bueiro metálico com chapas múltiplas MP 152 galvanizadas - lenticular - vão = 2,15 m e altura = 1,50 m - aterro rodoviário mínimo = 0,60 m e máximo = 7,50 m - brita produzida</v>
          </cell>
          <cell r="C379" t="str">
            <v>m</v>
          </cell>
          <cell r="D379">
            <v>9628.91</v>
          </cell>
        </row>
        <row r="380">
          <cell r="A380" t="str">
            <v>0606435</v>
          </cell>
          <cell r="B380" t="str">
            <v>Bueiro metálico com chapas múltiplas MP 152 galvanizadas - lenticular - vão = 2,30 m e altura = 1,60 m - aterro rodoviário mínimo = 0,60 m e máximo = 7,20 m - brita comercial</v>
          </cell>
          <cell r="C380" t="str">
            <v>m</v>
          </cell>
          <cell r="D380">
            <v>10582.14</v>
          </cell>
        </row>
        <row r="381">
          <cell r="A381" t="str">
            <v>0606345</v>
          </cell>
          <cell r="B381" t="str">
            <v>Bueiro metálico com chapas múltiplas MP 152 galvanizadas - lenticular - vão = 2,30 m e altura = 1,60 m - aterro rodoviário mínimo = 0,60 m e máximo = 7,20 m - brita produzida</v>
          </cell>
          <cell r="C381" t="str">
            <v>m</v>
          </cell>
          <cell r="D381">
            <v>10504.53</v>
          </cell>
        </row>
        <row r="382">
          <cell r="A382" t="str">
            <v>0606436</v>
          </cell>
          <cell r="B382" t="str">
            <v>Bueiro metálico com chapas múltiplas MP 152 galvanizadas - lenticular - vão = 2,55 m e altura = 1,65 m - aterro rodoviário mínimo = 0,60 m e máximo = 6,50 m - brita comercial</v>
          </cell>
          <cell r="C382" t="str">
            <v>m</v>
          </cell>
          <cell r="D382">
            <v>11251.02</v>
          </cell>
        </row>
        <row r="383">
          <cell r="A383" t="str">
            <v>0606346</v>
          </cell>
          <cell r="B383" t="str">
            <v>Bueiro metálico com chapas múltiplas MP 152 galvanizadas - lenticular - vão = 2,55 m e altura = 1,65 m - aterro rodoviário mínimo = 0,60 m e máximo = 6,50 m - brita produzida</v>
          </cell>
          <cell r="C383" t="str">
            <v>m</v>
          </cell>
          <cell r="D383">
            <v>11167.53</v>
          </cell>
        </row>
        <row r="384">
          <cell r="A384" t="str">
            <v>0606437</v>
          </cell>
          <cell r="B384" t="str">
            <v>Bueiro metálico com chapas múltiplas MP 152 galvanizadas - lenticular - vão = 2,70 m e altura = 1,85 m - aterro rodoviário mínimo = 0,60 m e máximo = 6,60 m - brita comercial</v>
          </cell>
          <cell r="C384" t="str">
            <v>m</v>
          </cell>
          <cell r="D384">
            <v>12177.13</v>
          </cell>
        </row>
        <row r="385">
          <cell r="A385" t="str">
            <v>0606347</v>
          </cell>
          <cell r="B385" t="str">
            <v>Bueiro metálico com chapas múltiplas MP 152 galvanizadas - lenticular - vão = 2,70 m e altura = 1,85 m - aterro rodoviário mínimo = 0,60 m e máximo = 6,60 m - brita produzida</v>
          </cell>
          <cell r="C385" t="str">
            <v>m</v>
          </cell>
          <cell r="D385">
            <v>12090.11</v>
          </cell>
        </row>
        <row r="386">
          <cell r="A386" t="str">
            <v>0606438</v>
          </cell>
          <cell r="B386" t="str">
            <v>Bueiro metálico com chapas múltiplas MP 152 galvanizadas - lenticular - vão = 2,75 m e altura = 1,90 m - aterro rodoviário mínimo = 0,60 m e máximo = 6,50 m - brita comercial</v>
          </cell>
          <cell r="C386" t="str">
            <v>m</v>
          </cell>
          <cell r="D386">
            <v>12502.09</v>
          </cell>
        </row>
        <row r="387">
          <cell r="A387" t="str">
            <v>0606348</v>
          </cell>
          <cell r="B387" t="str">
            <v>Bueiro metálico com chapas múltiplas MP 152 galvanizadas - lenticular - vão = 2,75 m e altura = 1,90 m - aterro rodoviário mínimo = 0,60 m e máximo = 6,50 m - brita produzida</v>
          </cell>
          <cell r="C387" t="str">
            <v>m</v>
          </cell>
          <cell r="D387">
            <v>12413.91</v>
          </cell>
        </row>
        <row r="388">
          <cell r="A388" t="str">
            <v>0606439</v>
          </cell>
          <cell r="B388" t="str">
            <v>Bueiro metálico com chapas múltiplas MP 152 galvanizadas - lenticular - vão = 3,00 m e altura = 2,00 m - aterro rodoviário mínimo = 0,60 m e máximo = 6,00 m - brita comercial</v>
          </cell>
          <cell r="C388" t="str">
            <v>m</v>
          </cell>
          <cell r="D388">
            <v>13178.54</v>
          </cell>
        </row>
        <row r="389">
          <cell r="A389" t="str">
            <v>0606349</v>
          </cell>
          <cell r="B389" t="str">
            <v>Bueiro metálico com chapas múltiplas MP 152 galvanizadas - lenticular - vão = 3,00 m e altura = 2,00 m - aterro rodoviário mínimo = 0,60 m e máximo = 6,00 m - brita produzida</v>
          </cell>
          <cell r="C389" t="str">
            <v>m</v>
          </cell>
          <cell r="D389">
            <v>13060.95</v>
          </cell>
        </row>
        <row r="390">
          <cell r="A390" t="str">
            <v>0606440</v>
          </cell>
          <cell r="B390" t="str">
            <v>Bueiro metálico com chapas múltiplas MP 152 galvanizadas - lenticular - vão = 3,20 m e altura = 2,10 m - aterro rodoviário mínimo = 0,60 m e máximo = 5,60 m - brita comercial</v>
          </cell>
          <cell r="C390" t="str">
            <v>m</v>
          </cell>
          <cell r="D390">
            <v>13788.86</v>
          </cell>
        </row>
        <row r="391">
          <cell r="A391" t="str">
            <v>0606350</v>
          </cell>
          <cell r="B391" t="str">
            <v>Bueiro metálico com chapas múltiplas MP 152 galvanizadas - lenticular - vão = 3,20 m e altura = 2,10 m - aterro rodoviário mínimo = 0,60 m e máximo = 5,60 m - brita produzida</v>
          </cell>
          <cell r="C391" t="str">
            <v>m</v>
          </cell>
          <cell r="D391">
            <v>13666.57</v>
          </cell>
        </row>
        <row r="392">
          <cell r="A392" t="str">
            <v>0606441</v>
          </cell>
          <cell r="B392" t="str">
            <v>Bueiro metálico com chapas múltiplas MP 152 galvanizadas - lenticular - vão = 3,35 m e altura = 2,15 m - aterro rodoviário mínimo = 0,60 m e máximo = 5,30 m - brita comercial</v>
          </cell>
          <cell r="C392" t="str">
            <v>m</v>
          </cell>
          <cell r="D392">
            <v>14445.86</v>
          </cell>
        </row>
        <row r="393">
          <cell r="A393" t="str">
            <v>0606351</v>
          </cell>
          <cell r="B393" t="str">
            <v>Bueiro metálico com chapas múltiplas MP 152 galvanizadas - lenticular - vão = 3,35 m e altura = 2,15 m - aterro rodoviário mínimo = 0,60 m e máximo = 5,30 m - brita produzida</v>
          </cell>
          <cell r="C393" t="str">
            <v>m</v>
          </cell>
          <cell r="D393">
            <v>14320.05</v>
          </cell>
        </row>
        <row r="394">
          <cell r="A394" t="str">
            <v>0606442</v>
          </cell>
          <cell r="B394" t="str">
            <v>Bueiro metálico com chapas múltiplas MP 152 galvanizadas - lenticular - vão = 3,55 m e altura = 2,25 m - aterro rodoviário mínimo = 0,60 m e máximo = 5,00 m - brita comercial</v>
          </cell>
          <cell r="C394" t="str">
            <v>m</v>
          </cell>
          <cell r="D394">
            <v>15075.58</v>
          </cell>
        </row>
        <row r="395">
          <cell r="A395" t="str">
            <v>0606352</v>
          </cell>
          <cell r="B395" t="str">
            <v>Bueiro metálico com chapas múltiplas MP 152 galvanizadas - lenticular - vão = 3,55 m e altura = 2,25 m - aterro rodoviário mínimo = 0,60 m e máximo = 5,00 m - brita produzida</v>
          </cell>
          <cell r="C395" t="str">
            <v>m</v>
          </cell>
          <cell r="D395">
            <v>14945.06</v>
          </cell>
        </row>
        <row r="396">
          <cell r="A396" t="str">
            <v>0606443</v>
          </cell>
          <cell r="B396" t="str">
            <v>Bueiro metálico com chapas múltiplas MP 152 galvanizadas - lenticular - vão = 3,70 m e altura = 2,35 m - aterro rodoviário mínimo = 0,60 m e máximo = 4,90 m - brita comercial</v>
          </cell>
          <cell r="C396" t="str">
            <v>m</v>
          </cell>
          <cell r="D396">
            <v>15984.73</v>
          </cell>
        </row>
        <row r="397">
          <cell r="A397" t="str">
            <v>0606353</v>
          </cell>
          <cell r="B397" t="str">
            <v>Bueiro metálico com chapas múltiplas MP 152 galvanizadas - lenticular - vão = 3,70 m e altura = 2,35 m - aterro rodoviário mínimo = 0,60 m e máximo = 4,90 m - brita produzida</v>
          </cell>
          <cell r="C397" t="str">
            <v>m</v>
          </cell>
          <cell r="D397">
            <v>15850.69</v>
          </cell>
        </row>
        <row r="398">
          <cell r="A398" t="str">
            <v>0606444</v>
          </cell>
          <cell r="B398" t="str">
            <v>Bueiro metálico com chapas múltiplas MP 152 galvanizadas - lenticular - vão = 3,90 m e altura = 2,45 m - aterro rodoviário mínimo = 0,60 m e máximo = 4,60 m - brita comercial</v>
          </cell>
          <cell r="C398" t="str">
            <v>m</v>
          </cell>
          <cell r="D398">
            <v>16679.14</v>
          </cell>
        </row>
        <row r="399">
          <cell r="A399" t="str">
            <v>0606354</v>
          </cell>
          <cell r="B399" t="str">
            <v>Bueiro metálico com chapas múltiplas MP 152 galvanizadas - lenticular - vão = 3,90 m e altura = 2,45 m - aterro rodoviário mínimo = 0,60 m e máximo = 4,60 m - brita produzida</v>
          </cell>
          <cell r="C399" t="str">
            <v>m</v>
          </cell>
          <cell r="D399">
            <v>16540.39</v>
          </cell>
        </row>
        <row r="400">
          <cell r="A400" t="str">
            <v>0606445</v>
          </cell>
          <cell r="B400" t="str">
            <v>Bueiro metálico com chapas múltiplas MP 152 galvanizadas - lenticular - vão = 4,00 m e altura = 2,55 m - aterro rodoviário mínimo = 0,60 m e máximo = 4,50 m - brita comercial</v>
          </cell>
          <cell r="C400" t="str">
            <v>m</v>
          </cell>
          <cell r="D400">
            <v>17330.55</v>
          </cell>
        </row>
        <row r="401">
          <cell r="A401" t="str">
            <v>0606355</v>
          </cell>
          <cell r="B401" t="str">
            <v>Bueiro metálico com chapas múltiplas MP 152 galvanizadas - lenticular - vão = 4,00 m e altura = 2,55 m - aterro rodoviário mínimo = 0,60 m e máximo = 4,50 m - brita produzida</v>
          </cell>
          <cell r="C401" t="str">
            <v>m</v>
          </cell>
          <cell r="D401">
            <v>17189.45</v>
          </cell>
        </row>
        <row r="402">
          <cell r="A402" t="str">
            <v>0606446</v>
          </cell>
          <cell r="B402" t="str">
            <v>Bueiro metálico com chapas múltiplas MP 152 galvanizadas - lenticular - vão = 4,15 m e altura = 2,80 m - aterro rodoviário mínimo = 0,60 m e máximo = 6,80 m - brita comercial</v>
          </cell>
          <cell r="C402" t="str">
            <v>m</v>
          </cell>
          <cell r="D402">
            <v>17962.78</v>
          </cell>
        </row>
        <row r="403">
          <cell r="A403" t="str">
            <v>0606356</v>
          </cell>
          <cell r="B403" t="str">
            <v>Bueiro metálico com chapas múltiplas MP 152 galvanizadas - lenticular - vão = 4,15 m e altura = 2,80 m - aterro rodoviário mínimo = 0,60 m e máximo = 6,80 m - brita produzida</v>
          </cell>
          <cell r="C403" t="str">
            <v>m</v>
          </cell>
          <cell r="D403">
            <v>17818.150000000001</v>
          </cell>
        </row>
        <row r="404">
          <cell r="A404" t="str">
            <v>0606447</v>
          </cell>
          <cell r="B404" t="str">
            <v>Bueiro metálico com chapas múltiplas MP 152 galvanizadas - lenticular - vão = 4,40 m e altura = 2,90 m - aterro rodoviário mínimo = 0,60 m e máximo = 6,40 m - brita comercial</v>
          </cell>
          <cell r="C404" t="str">
            <v>m</v>
          </cell>
          <cell r="D404">
            <v>18657.73</v>
          </cell>
        </row>
        <row r="405">
          <cell r="A405" t="str">
            <v>0606357</v>
          </cell>
          <cell r="B405" t="str">
            <v>Bueiro metálico com chapas múltiplas MP 152 galvanizadas - lenticular - vão = 4,40 m e altura = 2,90 m - aterro rodoviário mínimo = 0,60 m e máximo = 6,40 m - brita produzida</v>
          </cell>
          <cell r="C405" t="str">
            <v>m</v>
          </cell>
          <cell r="D405">
            <v>18482.14</v>
          </cell>
        </row>
        <row r="406">
          <cell r="A406" t="str">
            <v>0606448</v>
          </cell>
          <cell r="B406" t="str">
            <v>Bueiro metálico com chapas múltiplas MP 152 galvanizadas - lenticular - vão = 4,60 m e altura = 3,00 m - aterro rodoviário mínimo = 0,60 m e máximo = 6,10 m - brita comercial</v>
          </cell>
          <cell r="C406" t="str">
            <v>m</v>
          </cell>
          <cell r="D406">
            <v>19630.580000000002</v>
          </cell>
        </row>
        <row r="407">
          <cell r="A407" t="str">
            <v>0606358</v>
          </cell>
          <cell r="B407" t="str">
            <v>Bueiro metálico com chapas múltiplas MP 152 galvanizadas - lenticular - vão = 4,60 m e altura = 3,00 m - aterro rodoviário mínimo = 0,60 m e máximo = 6,10 m - brita produzida</v>
          </cell>
          <cell r="C407" t="str">
            <v>m</v>
          </cell>
          <cell r="D407">
            <v>19449.5</v>
          </cell>
        </row>
        <row r="408">
          <cell r="A408" t="str">
            <v>0606449</v>
          </cell>
          <cell r="B408" t="str">
            <v>Bueiro metálico com chapas múltiplas MP 152 galvanizadas - lenticular - vão = 4,80 m e altura = 3,05 m - aterro rodoviário mínimo = 0,60 m e máximo = 5,80 m - brita comercial</v>
          </cell>
          <cell r="C408" t="str">
            <v>m</v>
          </cell>
          <cell r="D408">
            <v>24193.040000000001</v>
          </cell>
        </row>
        <row r="409">
          <cell r="A409" t="str">
            <v>0606359</v>
          </cell>
          <cell r="B409" t="str">
            <v>Bueiro metálico com chapas múltiplas MP 152 galvanizadas - lenticular - vão = 4,80 m e altura = 3,05 m - aterro rodoviário mínimo = 0,60 m e máximo = 5,80 m - brita produzida</v>
          </cell>
          <cell r="C409" t="str">
            <v>m</v>
          </cell>
          <cell r="D409">
            <v>24006.48</v>
          </cell>
        </row>
        <row r="410">
          <cell r="A410" t="str">
            <v>0606450</v>
          </cell>
          <cell r="B410" t="str">
            <v>Bueiro metálico com chapas múltiplas MP 152 galvanizadas - lenticular - vão = 5,05 m e altura = 3,15 m - aterro rodoviário mínimo = 0,90 m e máximo = 5,50 m - brita comercial</v>
          </cell>
          <cell r="C410" t="str">
            <v>m</v>
          </cell>
          <cell r="D410">
            <v>25155.74</v>
          </cell>
        </row>
        <row r="411">
          <cell r="A411" t="str">
            <v>0606360</v>
          </cell>
          <cell r="B411" t="str">
            <v>Bueiro metálico com chapas múltiplas MP 152 galvanizadas - lenticular - vão = 5,05 m e altura = 3,15 m - aterro rodoviário mínimo = 0,90 m e máximo = 5,50 m - brita produzida</v>
          </cell>
          <cell r="C411" t="str">
            <v>m</v>
          </cell>
          <cell r="D411">
            <v>24962.32</v>
          </cell>
        </row>
        <row r="412">
          <cell r="A412" t="str">
            <v>0606451</v>
          </cell>
          <cell r="B412" t="str">
            <v>Bueiro metálico com chapas múltiplas MP 152 galvanizadas - lenticular - vão = 5,25 m e altura = 3,25 m - aterro rodoviário mínimo = 0,90 m e máximo = 5,30 m - brita comercial</v>
          </cell>
          <cell r="C412" t="str">
            <v>m</v>
          </cell>
          <cell r="D412">
            <v>25965.19</v>
          </cell>
        </row>
        <row r="413">
          <cell r="A413" t="str">
            <v>0606361</v>
          </cell>
          <cell r="B413" t="str">
            <v>Bueiro metálico com chapas múltiplas MP 152 galvanizadas - lenticular - vão = 5,25 m e altura = 3,25 m - aterro rodoviário mínimo = 0,90 m e máximo = 5,30 m - brita produzida</v>
          </cell>
          <cell r="C413" t="str">
            <v>m</v>
          </cell>
          <cell r="D413">
            <v>25766.28</v>
          </cell>
        </row>
        <row r="414">
          <cell r="A414" t="str">
            <v>0606452</v>
          </cell>
          <cell r="B414" t="str">
            <v>Bueiro metálico com chapas múltiplas MP 152 galvanizadas - lenticular - vão = 5,45 m e altura = 3,35 m - aterro rodoviário mínimo = 0,90 m e máximo = 5,10 m - brita comercial</v>
          </cell>
          <cell r="C414" t="str">
            <v>m</v>
          </cell>
          <cell r="D414">
            <v>29579.26</v>
          </cell>
        </row>
        <row r="415">
          <cell r="A415" t="str">
            <v>0606362</v>
          </cell>
          <cell r="B415" t="str">
            <v>Bueiro metálico com chapas múltiplas MP 152 galvanizadas - lenticular - vão = 5,45 m e altura = 3,35 m - aterro rodoviário mínimo = 0,90 m e máximo = 5,10 m - brita produzida</v>
          </cell>
          <cell r="C415" t="str">
            <v>m</v>
          </cell>
          <cell r="D415">
            <v>29374.86</v>
          </cell>
        </row>
        <row r="416">
          <cell r="A416" t="str">
            <v>0606453</v>
          </cell>
          <cell r="B416" t="str">
            <v>Bueiro metálico com chapas múltiplas MP 152 galvanizadas - lenticular - vão = 5,60 m e altura = 3,40 m - aterro rodoviário mínimo = 0,90 m e máximo = 4,90 m - brita comercial</v>
          </cell>
          <cell r="C416" t="str">
            <v>m</v>
          </cell>
          <cell r="D416">
            <v>30037.57</v>
          </cell>
        </row>
        <row r="417">
          <cell r="A417" t="str">
            <v>0606363</v>
          </cell>
          <cell r="B417" t="str">
            <v>Bueiro metálico com chapas múltiplas MP 152 galvanizadas - lenticular - vão = 5,60 m e altura = 3,40 m - aterro rodoviário mínimo = 0,90 m e máximo = 4,90 m - brita produzida</v>
          </cell>
          <cell r="C417" t="str">
            <v>m</v>
          </cell>
          <cell r="D417">
            <v>29829.05</v>
          </cell>
        </row>
        <row r="418">
          <cell r="A418" t="str">
            <v>0606454</v>
          </cell>
          <cell r="B418" t="str">
            <v>Bueiro metálico com chapas múltiplas MP 152 galvanizadas - lenticular - vão = 5,80 m e altura = 3,50 m - aterro rodoviário mínimo = 0,90 m e máximo = 4,70 m - brita comercial</v>
          </cell>
          <cell r="C418" t="str">
            <v>m</v>
          </cell>
          <cell r="D418">
            <v>35849.18</v>
          </cell>
        </row>
        <row r="419">
          <cell r="A419" t="str">
            <v>0606364</v>
          </cell>
          <cell r="B419" t="str">
            <v>Bueiro metálico com chapas múltiplas MP 152 galvanizadas - lenticular - vão = 5,80 m e altura = 3,50 m - aterro rodoviário mínimo = 0,90 m e máximo = 4,70 m - brita produzida</v>
          </cell>
          <cell r="C419" t="str">
            <v>m</v>
          </cell>
          <cell r="D419">
            <v>35635.18</v>
          </cell>
        </row>
        <row r="420">
          <cell r="A420" t="str">
            <v>0606455</v>
          </cell>
          <cell r="B420" t="str">
            <v>Bueiro metálico com chapas múltiplas MP 152 galvanizadas - lenticular - vão = 5,90 m e altura = 3,55 m - aterro rodoviário mínimo = 0,90 m e máximo = 4,70 m - brita comercial</v>
          </cell>
          <cell r="C420" t="str">
            <v>m</v>
          </cell>
          <cell r="D420">
            <v>36429.75</v>
          </cell>
        </row>
        <row r="421">
          <cell r="A421" t="str">
            <v>0606365</v>
          </cell>
          <cell r="B421" t="str">
            <v>Bueiro metálico com chapas múltiplas MP 152 galvanizadas - lenticular - vão = 5,90 m e altura = 3,55 m - aterro rodoviário mínimo = 0,90 m e máximo = 4,70 m - brita produzida</v>
          </cell>
          <cell r="C421" t="str">
            <v>m</v>
          </cell>
          <cell r="D421">
            <v>36213</v>
          </cell>
        </row>
        <row r="422">
          <cell r="A422" t="str">
            <v>0606456</v>
          </cell>
          <cell r="B422" t="str">
            <v>Bueiro metálico com chapas múltiplas MP 152 galvanizadas - lenticular - vão = 6,10 m e altura = 3,65 m - aterro rodoviário mínimo = 0,90 m e máximo = 4,50 m - brita comercial</v>
          </cell>
          <cell r="C422" t="str">
            <v>m</v>
          </cell>
          <cell r="D422">
            <v>37826.54</v>
          </cell>
        </row>
        <row r="423">
          <cell r="A423" t="str">
            <v>0606366</v>
          </cell>
          <cell r="B423" t="str">
            <v>Bueiro metálico com chapas múltiplas MP 152 galvanizadas - lenticular - vão = 6,10 m e altura = 3,65 m - aterro rodoviário mínimo = 0,90 m e máximo = 4,50 m - brita produzida</v>
          </cell>
          <cell r="C423" t="str">
            <v>m</v>
          </cell>
          <cell r="D423">
            <v>37604.300000000003</v>
          </cell>
        </row>
        <row r="424">
          <cell r="A424" t="str">
            <v>0606457</v>
          </cell>
          <cell r="B424" t="str">
            <v>Bueiro metálico com chapas múltiplas MP 152 galvanizadas - lenticular - vão = 6,25 m e altura = 3,65 m - aterro rodoviário mínimo = 0,90 m e máximo = 4,30 m - brita comercial</v>
          </cell>
          <cell r="C424" t="str">
            <v>m</v>
          </cell>
          <cell r="D424">
            <v>38441.06</v>
          </cell>
        </row>
        <row r="425">
          <cell r="A425" t="str">
            <v>0606367</v>
          </cell>
          <cell r="B425" t="str">
            <v>Bueiro metálico com chapas múltiplas MP 152 galvanizadas - lenticular - vão = 6,25 m e altura = 3,65 m - aterro rodoviário mínimo = 0,90 m e máximo = 4,30 m - brita produzida</v>
          </cell>
          <cell r="C425" t="str">
            <v>m</v>
          </cell>
          <cell r="D425">
            <v>38214.71</v>
          </cell>
        </row>
        <row r="426">
          <cell r="A426" t="str">
            <v>0606458</v>
          </cell>
          <cell r="B426" t="str">
            <v>Bueiro metálico com chapas múltiplas MP 152 galvanizadas - lenticular - vão = 6,40 m e altura = 3,75 m - aterro rodoviário mínimo = 0,90 m e máximo = 4,30 m - brita comercial</v>
          </cell>
          <cell r="C426" t="str">
            <v>m</v>
          </cell>
          <cell r="D426">
            <v>52228.639999999999</v>
          </cell>
        </row>
        <row r="427">
          <cell r="A427" t="str">
            <v>0606368</v>
          </cell>
          <cell r="B427" t="str">
            <v>Bueiro metálico com chapas múltiplas MP 152 galvanizadas - lenticular - vão = 6,40 m e altura = 3,75 m - aterro rodoviário mínimo = 0,90 m e máximo = 4,30 m - brita produzida</v>
          </cell>
          <cell r="C427" t="str">
            <v>m</v>
          </cell>
          <cell r="D427">
            <v>51998.18</v>
          </cell>
        </row>
        <row r="428">
          <cell r="A428" t="str">
            <v>0606459</v>
          </cell>
          <cell r="B428" t="str">
            <v>Bueiro metálico com chapas múltiplas MP 152 galvanizadas - lenticular - vão = 6,60 m e altura = 3,85 m - aterro rodoviário mínimo = 0,90 m e máximo = 4,10 m - brita comercial</v>
          </cell>
          <cell r="C428" t="str">
            <v>m</v>
          </cell>
          <cell r="D428">
            <v>54371.72</v>
          </cell>
        </row>
        <row r="429">
          <cell r="A429" t="str">
            <v>0606369</v>
          </cell>
          <cell r="B429" t="str">
            <v>Bueiro metálico com chapas múltiplas MP 152 galvanizadas - lenticular - vão = 6,60 m e altura = 3,85 m - aterro rodoviário mínimo = 0,90 m e máximo = 4,10 m - brita produzida</v>
          </cell>
          <cell r="C429" t="str">
            <v>m</v>
          </cell>
          <cell r="D429">
            <v>54135.77</v>
          </cell>
        </row>
        <row r="430">
          <cell r="A430" t="str">
            <v>0606479</v>
          </cell>
          <cell r="B430" t="str">
            <v>Bueiro metálico com chapas múltiplas MP 152 galvanizadas - passagem de gado - vão = 2,20 m e altura = 2,25 m -aterro rodoviário mínimo = 0,30 m e máximo = 8,90 m - brita comercial</v>
          </cell>
          <cell r="C430" t="str">
            <v>m</v>
          </cell>
          <cell r="D430">
            <v>12304.6</v>
          </cell>
        </row>
        <row r="431">
          <cell r="A431" t="str">
            <v>0606460</v>
          </cell>
          <cell r="B431" t="str">
            <v>Bueiro metálico com chapas múltiplas MP 152 galvanizadas - passagem de gado - vão = 2,20 m e altura = 2,25 m -aterro rodoviário mínimo = 0,30 m e máximo = 8,90 m - brita produzida</v>
          </cell>
          <cell r="C431" t="str">
            <v>m</v>
          </cell>
          <cell r="D431">
            <v>12216.81</v>
          </cell>
        </row>
        <row r="432">
          <cell r="A432" t="str">
            <v>0606480</v>
          </cell>
          <cell r="B432" t="str">
            <v>Bueiro metálico com chapas múltiplas MP 152 galvanizadas - passagem de gado - vão = 2,90 m e altura = 3,10 m - aterro rodoviário mínimo = 0,60 m e máximo = 11,40 m - brita comercial</v>
          </cell>
          <cell r="C432" t="str">
            <v>m</v>
          </cell>
          <cell r="D432">
            <v>16033.12</v>
          </cell>
        </row>
        <row r="433">
          <cell r="A433" t="str">
            <v>0606461</v>
          </cell>
          <cell r="B433" t="str">
            <v>Bueiro metálico com chapas múltiplas MP 152 galvanizadas - passagem de gado - vão = 2,90 m e altura = 3,10 m - aterro rodoviário mínimo = 0,60 m e máximo = 11,40 m - brita produzida</v>
          </cell>
          <cell r="C433" t="str">
            <v>m</v>
          </cell>
          <cell r="D433">
            <v>15926.12</v>
          </cell>
        </row>
        <row r="434">
          <cell r="A434" t="str">
            <v>0606481</v>
          </cell>
          <cell r="B434" t="str">
            <v>Bueiro metálico com chapas múltiplas MP 152 galvanizadas - passagem inferior - vão = 3,70 m e altura = 3,50 m - aterro rodoviário mínimo = 0,60 m e máximo = 10,30 m - brita comercial</v>
          </cell>
          <cell r="C434" t="str">
            <v>m</v>
          </cell>
          <cell r="D434">
            <v>18655.64</v>
          </cell>
        </row>
        <row r="435">
          <cell r="A435" t="str">
            <v>0606462</v>
          </cell>
          <cell r="B435" t="str">
            <v>Bueiro metálico com chapas múltiplas MP 152 galvanizadas - passagem inferior - vão = 3,70 m e altura = 3,50 m - aterro rodoviário mínimo = 0,60 m e máximo = 10,30 m - brita produzida</v>
          </cell>
          <cell r="C435" t="str">
            <v>m</v>
          </cell>
          <cell r="D435">
            <v>18499.25</v>
          </cell>
        </row>
        <row r="436">
          <cell r="A436" t="str">
            <v>0606482</v>
          </cell>
          <cell r="B436" t="str">
            <v>Bueiro metálico com chapas múltiplas MP 152 galvanizadas - passagem inferior - vão = 3,90 m e altura = 3,60 m - aterro rodoviário mínimo = 0,60 m e máximo = 9,80 m - brita comercial</v>
          </cell>
          <cell r="C436" t="str">
            <v>m</v>
          </cell>
          <cell r="D436">
            <v>19627.13</v>
          </cell>
        </row>
        <row r="437">
          <cell r="A437" t="str">
            <v>0606463</v>
          </cell>
          <cell r="B437" t="str">
            <v>Bueiro metálico com chapas múltiplas MP 152 galvanizadas - passagem inferior - vão = 3,90 m e altura = 3,60 m - aterro rodoviário mínimo = 0,60 m e máximo = 9,80 m - brita produzida</v>
          </cell>
          <cell r="C437" t="str">
            <v>m</v>
          </cell>
          <cell r="D437">
            <v>19465.259999999998</v>
          </cell>
        </row>
        <row r="438">
          <cell r="A438" t="str">
            <v>0606483</v>
          </cell>
          <cell r="B438" t="str">
            <v>Bueiro metálico com chapas múltiplas MP 152 galvanizadas - passagem inferior - vão = 4,00 m e altura = 3,75 m - aterro rodoviário mínimo = 0,60 m e máximo = 9,50 m - brita comercial</v>
          </cell>
          <cell r="C438" t="str">
            <v>m</v>
          </cell>
          <cell r="D438">
            <v>20114.03</v>
          </cell>
        </row>
        <row r="439">
          <cell r="A439" t="str">
            <v>0606464</v>
          </cell>
          <cell r="B439" t="str">
            <v>Bueiro metálico com chapas múltiplas MP 152 galvanizadas - passagem inferior - vão = 4,00 m e altura = 3,75 m - aterro rodoviário mínimo = 0,60 m e máximo = 9,50 m - brita produzida</v>
          </cell>
          <cell r="C439" t="str">
            <v>m</v>
          </cell>
          <cell r="D439">
            <v>19949.41</v>
          </cell>
        </row>
        <row r="440">
          <cell r="A440" t="str">
            <v>0606484</v>
          </cell>
          <cell r="B440" t="str">
            <v>Bueiro metálico com chapas múltiplas MP 152 galvanizadas - passagem inferior - vão = 4,20 m e altura = 3,90 m - aterro rodoviário mínimo = 0,60 m e máximo = 9,10 m - brita comercial</v>
          </cell>
          <cell r="C440" t="str">
            <v>m</v>
          </cell>
          <cell r="D440">
            <v>20807.939999999999</v>
          </cell>
        </row>
        <row r="441">
          <cell r="A441" t="str">
            <v>0606465</v>
          </cell>
          <cell r="B441" t="str">
            <v>Bueiro metálico com chapas múltiplas MP 152 galvanizadas - passagem inferior - vão = 4,20 m e altura = 3,90 m - aterro rodoviário mínimo = 0,60 m e máximo = 9,10 m - brita produzida</v>
          </cell>
          <cell r="C441" t="str">
            <v>m</v>
          </cell>
          <cell r="D441">
            <v>20637.830000000002</v>
          </cell>
        </row>
        <row r="442">
          <cell r="A442" t="str">
            <v>0606485</v>
          </cell>
          <cell r="B442" t="str">
            <v>Bueiro metálico com chapas múltiplas MP 152 galvanizadas - passagem inferior - vão = 4,25 m e altura = 4,10 m - aterro rodoviário mínimo = 0,60 m e máximo = 8,90 m - brita comercial</v>
          </cell>
          <cell r="C442" t="str">
            <v>m</v>
          </cell>
          <cell r="D442">
            <v>21474.52</v>
          </cell>
        </row>
        <row r="443">
          <cell r="A443" t="str">
            <v>0606466</v>
          </cell>
          <cell r="B443" t="str">
            <v>Bueiro metálico com chapas múltiplas MP 152 galvanizadas - passagem inferior - vão = 4,25 m e altura = 4,10 m - aterro rodoviário mínimo = 0,60 m e máximo = 8,90 m - brita produzida</v>
          </cell>
          <cell r="C443" t="str">
            <v>m</v>
          </cell>
          <cell r="D443">
            <v>21303.040000000001</v>
          </cell>
        </row>
        <row r="444">
          <cell r="A444" t="str">
            <v>0606486</v>
          </cell>
          <cell r="B444" t="str">
            <v>Bueiro metálico com chapas múltiplas MP 152 galvanizadas - passagem inferior - vão = 4,40 m e altura = 4,25 m - aterro rodoviário mínimo = 0,60 m e máximo = 8,60 m - brita comercial</v>
          </cell>
          <cell r="C444" t="str">
            <v>m</v>
          </cell>
          <cell r="D444">
            <v>22413.05</v>
          </cell>
        </row>
        <row r="445">
          <cell r="A445" t="str">
            <v>0606467</v>
          </cell>
          <cell r="B445" t="str">
            <v>Bueiro metálico com chapas múltiplas MP 152 galvanizadas - passagem inferior - vão = 4,40 m e altura = 4,25 m - aterro rodoviário mínimo = 0,60 m e máximo = 8,60 m - brita produzida</v>
          </cell>
          <cell r="C445" t="str">
            <v>m</v>
          </cell>
          <cell r="D445">
            <v>22237.46</v>
          </cell>
        </row>
        <row r="446">
          <cell r="A446" t="str">
            <v>0606487</v>
          </cell>
          <cell r="B446" t="str">
            <v>Bueiro metálico com chapas múltiplas MP 152 galvanizadas - passagem inferior - vão = 4,50 m e altura = 4,40 m - aterro rodoviário mínimo = 0,60 m e máximo = 8,40 m - brita comercial</v>
          </cell>
          <cell r="C446" t="str">
            <v>m</v>
          </cell>
          <cell r="D446">
            <v>23066.25</v>
          </cell>
        </row>
        <row r="447">
          <cell r="A447" t="str">
            <v>0606468</v>
          </cell>
          <cell r="B447" t="str">
            <v>Bueiro metálico com chapas múltiplas MP 152 galvanizadas - passagem inferior - vão = 4,50 m e altura = 4,40 m - aterro rodoviário mínimo = 0,60 m e máximo = 8,40 m - brita produzida</v>
          </cell>
          <cell r="C447" t="str">
            <v>m</v>
          </cell>
          <cell r="D447">
            <v>22887.91</v>
          </cell>
        </row>
        <row r="448">
          <cell r="A448" t="str">
            <v>0606488</v>
          </cell>
          <cell r="B448" t="str">
            <v>Bueiro metálico com chapas múltiplas MP 152 galvanizadas - passagem inferior - vão = 4,70 m e altura = 4,50 m - aterro rodoviário mínimo = 0,60 m e máximo = 8,90 m - brita comercial</v>
          </cell>
          <cell r="C448" t="str">
            <v>m</v>
          </cell>
          <cell r="D448">
            <v>28512.14</v>
          </cell>
        </row>
        <row r="449">
          <cell r="A449" t="str">
            <v>0606469</v>
          </cell>
          <cell r="B449" t="str">
            <v>Bueiro metálico com chapas múltiplas MP 152 galvanizadas - passagem inferior - vão = 4,70 m e altura = 4,50 m - aterro rodoviário mínimo = 0,60 m e máximo = 8,90 m - brita produzida</v>
          </cell>
          <cell r="C449" t="str">
            <v>m</v>
          </cell>
          <cell r="D449">
            <v>28328.32</v>
          </cell>
        </row>
        <row r="450">
          <cell r="A450" t="str">
            <v>0606489</v>
          </cell>
          <cell r="B450" t="str">
            <v>Bueiro metálico com chapas múltiplas MP 152 galvanizadas - passagem inferior - vão = 4,80 m e altura = 4,75 m - aterro rodoviário mínimo = 0,90 m e máximo = 9,00 m - brita comercial</v>
          </cell>
          <cell r="C450" t="str">
            <v>m</v>
          </cell>
          <cell r="D450">
            <v>30090.46</v>
          </cell>
        </row>
        <row r="451">
          <cell r="A451" t="str">
            <v>0606470</v>
          </cell>
          <cell r="B451" t="str">
            <v>Bueiro metálico com chapas múltiplas MP 152 galvanizadas - passagem inferior - vão = 4,80 m e altura = 4,75 m - aterro rodoviário mínimo = 0,90 m e máximo = 9,00 m - brita produzida</v>
          </cell>
          <cell r="C451" t="str">
            <v>m</v>
          </cell>
          <cell r="D451">
            <v>29903.89</v>
          </cell>
        </row>
        <row r="452">
          <cell r="A452" t="str">
            <v>0606490</v>
          </cell>
          <cell r="B452" t="str">
            <v>Bueiro metálico com chapas múltiplas MP 152 galvanizadas - passagem inferior - vão = 5,00 m e altura = 4,85 m - aterro rodoviário mínimo = 0,90 m e máximo = 8,60 m - brita comercial</v>
          </cell>
          <cell r="C452" t="str">
            <v>m</v>
          </cell>
          <cell r="D452">
            <v>30975.94</v>
          </cell>
        </row>
        <row r="453">
          <cell r="A453" t="str">
            <v>0606471</v>
          </cell>
          <cell r="B453" t="str">
            <v>Bueiro metálico com chapas múltiplas MP 152 galvanizadas - passagem inferior - vão = 5,00 m e altura = 4,85 m - aterro rodoviário mínimo = 0,90 m e máximo = 8,60 m - brita produzida</v>
          </cell>
          <cell r="C453" t="str">
            <v>m</v>
          </cell>
          <cell r="D453">
            <v>30783.89</v>
          </cell>
        </row>
        <row r="454">
          <cell r="A454" t="str">
            <v>0606491</v>
          </cell>
          <cell r="B454" t="str">
            <v>Bueiro metálico com chapas múltiplas MP 152 galvanizadas - passagem inferior - vão = 5,15 m e altura = 4,90 m - aterro rodoviário mínimo = 0,90 m e máximo = 8,50 m - brita comercial</v>
          </cell>
          <cell r="C454" t="str">
            <v>m</v>
          </cell>
          <cell r="D454">
            <v>31843.53</v>
          </cell>
        </row>
        <row r="455">
          <cell r="A455" t="str">
            <v>0606472</v>
          </cell>
          <cell r="B455" t="str">
            <v>Bueiro metálico com chapas múltiplas MP 152 galvanizadas - passagem inferior - vão = 5,15 m e altura = 4,90 m - aterro rodoviário mínimo = 0,90 m e máximo = 8,50 m - brita produzida</v>
          </cell>
          <cell r="C455" t="str">
            <v>m</v>
          </cell>
          <cell r="D455">
            <v>31647.360000000001</v>
          </cell>
        </row>
        <row r="456">
          <cell r="A456" t="str">
            <v>0606492</v>
          </cell>
          <cell r="B456" t="str">
            <v>Bueiro metálico com chapas múltiplas MP 152 galvanizadas - passagem inferior - vão = 5,25 m e altura = 5,00 m - aterro rodoviário mínimo = 0,90 m e máximo = 8,40 m - brita comercial</v>
          </cell>
          <cell r="C456" t="str">
            <v>m</v>
          </cell>
          <cell r="D456">
            <v>32513.67</v>
          </cell>
        </row>
        <row r="457">
          <cell r="A457" t="str">
            <v>0606473</v>
          </cell>
          <cell r="B457" t="str">
            <v>Bueiro metálico com chapas múltiplas MP 152 galvanizadas - passagem inferior - vão = 5,25 m e altura = 5,00 m - aterro rodoviário mínimo = 0,90 m e máximo = 8,40 m - brita produzida</v>
          </cell>
          <cell r="C457" t="str">
            <v>m</v>
          </cell>
          <cell r="D457">
            <v>32314.76</v>
          </cell>
        </row>
        <row r="458">
          <cell r="A458" t="str">
            <v>0606493</v>
          </cell>
          <cell r="B458" t="str">
            <v>Bueiro metálico com chapas múltiplas MP 152 galvanizadas - passagem inferior - vão = 5,30 m e altura = 5,30 m - aterro rodoviário mínimo = 0,90 m e máximo = 9,60 m - brita comercial</v>
          </cell>
          <cell r="C458" t="str">
            <v>m</v>
          </cell>
          <cell r="D458">
            <v>34279.85</v>
          </cell>
        </row>
        <row r="459">
          <cell r="A459" t="str">
            <v>0606474</v>
          </cell>
          <cell r="B459" t="str">
            <v>Bueiro metálico com chapas múltiplas MP 152 galvanizadas - passagem inferior - vão = 5,30 m e altura = 5,30 m - aterro rodoviário mínimo = 0,90 m e máximo = 9,60 m - brita produzida</v>
          </cell>
          <cell r="C459" t="str">
            <v>m</v>
          </cell>
          <cell r="D459">
            <v>34079.56</v>
          </cell>
        </row>
        <row r="460">
          <cell r="A460" t="str">
            <v>0606494</v>
          </cell>
          <cell r="B460" t="str">
            <v>Bueiro metálico com chapas múltiplas MP 152 galvanizadas - passagem inferior - vão = 5,65 m e altura = 5,25 m - aterro rodoviário mínimo = 0,90 m e máximo = 9,00 m - brita comercial</v>
          </cell>
          <cell r="C460" t="str">
            <v>m</v>
          </cell>
          <cell r="D460">
            <v>39641.949999999997</v>
          </cell>
        </row>
        <row r="461">
          <cell r="A461" t="str">
            <v>0606475</v>
          </cell>
          <cell r="B461" t="str">
            <v>Bueiro metálico com chapas múltiplas MP 152 galvanizadas - passagem inferior - vão = 5,65 m e altura = 5,25 m - aterro rodoviário mínimo = 0,90 m e máximo = 9,00 m - brita produzida</v>
          </cell>
          <cell r="C461" t="str">
            <v>m</v>
          </cell>
          <cell r="D461">
            <v>39432.06</v>
          </cell>
        </row>
        <row r="462">
          <cell r="A462" t="str">
            <v>0606495</v>
          </cell>
          <cell r="B462" t="str">
            <v>Bueiro metálico com chapas múltiplas MP 152 galvanizadas - passagem inferior - vão = 5,85 m e altura = 5,30 m - aterro rodoviário mínimo = 0,90 m e máximo = 8,40 m - brita comercial</v>
          </cell>
          <cell r="C462" t="str">
            <v>m</v>
          </cell>
          <cell r="D462">
            <v>46645.01</v>
          </cell>
        </row>
        <row r="463">
          <cell r="A463" t="str">
            <v>0606476</v>
          </cell>
          <cell r="B463" t="str">
            <v>Bueiro metálico com chapas múltiplas MP 152 galvanizadas - passagem inferior - vão = 5,85 m e altura = 5,30 m - aterro rodoviário mínimo = 0,90 m e máximo = 8,40 m - brita produzida</v>
          </cell>
          <cell r="C463" t="str">
            <v>m</v>
          </cell>
          <cell r="D463">
            <v>46429.64</v>
          </cell>
        </row>
        <row r="464">
          <cell r="A464" t="str">
            <v>0606496</v>
          </cell>
          <cell r="B464" t="str">
            <v>Bueiro metálico com chapas múltiplas MP 152 galvanizadas - passagem inferior - vão = 6,00 m e altura = 5,45 m - aterro rodoviário mínimo = 0,90 m e máximo = 8,30 m - brita comercial</v>
          </cell>
          <cell r="C464" t="str">
            <v>m</v>
          </cell>
          <cell r="D464">
            <v>47758.16</v>
          </cell>
        </row>
        <row r="465">
          <cell r="A465" t="str">
            <v>0606477</v>
          </cell>
          <cell r="B465" t="str">
            <v>Bueiro metálico com chapas múltiplas MP 152 galvanizadas - passagem inferior - vão = 6,00 m e altura = 5,45 m - aterro rodoviário mínimo = 0,90 m e máximo = 8,30 m - brita produzida</v>
          </cell>
          <cell r="C465" t="str">
            <v>m</v>
          </cell>
          <cell r="D465">
            <v>47538.67</v>
          </cell>
        </row>
        <row r="466">
          <cell r="A466" t="str">
            <v>0606497</v>
          </cell>
          <cell r="B466" t="str">
            <v>Bueiro metálico com chapas múltiplas MP 152 galvanizadas - passagem inferior - vão = 6,25 m e altura = 5,50 m - aterro rodoviário mínimo = 0,90 m e máximo = 7,90 m - brita comercial</v>
          </cell>
          <cell r="C466" t="str">
            <v>m</v>
          </cell>
          <cell r="D466">
            <v>49502.89</v>
          </cell>
        </row>
        <row r="467">
          <cell r="A467" t="str">
            <v>0606478</v>
          </cell>
          <cell r="B467" t="str">
            <v>Bueiro metálico com chapas múltiplas MP 152 galvanizadas - passagem inferior - vão = 6,25 m e altura = 5,50 m - aterro rodoviário mínimo = 0,90 m e máximo = 7,90 m - brita produzida</v>
          </cell>
          <cell r="C467" t="str">
            <v>m</v>
          </cell>
          <cell r="D467">
            <v>49276.54</v>
          </cell>
        </row>
        <row r="468">
          <cell r="A468" t="str">
            <v>0605835</v>
          </cell>
          <cell r="B468" t="str">
            <v>Bueiro metálico sem interrupção de tráfego - D = 1,20 m - chapa com epóxi - escavado em material de 1ª categoria - aterro ferroviário máximo = 12,90 m</v>
          </cell>
          <cell r="C468" t="str">
            <v>m</v>
          </cell>
          <cell r="D468">
            <v>7427.66</v>
          </cell>
        </row>
        <row r="469">
          <cell r="A469" t="str">
            <v>0605571</v>
          </cell>
          <cell r="B469" t="str">
            <v>Bueiro metálico sem interrupção de tráfego - D = 1,20 m - chapa com epóxi - escavado em material de 1ª categoria - aterro rodoviário máximo = 9,00 m</v>
          </cell>
          <cell r="C469" t="str">
            <v>m</v>
          </cell>
          <cell r="D469">
            <v>6617.98</v>
          </cell>
        </row>
        <row r="470">
          <cell r="A470" t="str">
            <v>0605850</v>
          </cell>
          <cell r="B470" t="str">
            <v>Bueiro metálico sem interrupção de tráfego - D = 1,20 m - chapa com epóxi - escavado em material de 2ª categoria - aterro ferroviário máximo = 12,90 m</v>
          </cell>
          <cell r="C470" t="str">
            <v>m</v>
          </cell>
          <cell r="D470">
            <v>7902.2</v>
          </cell>
        </row>
        <row r="471">
          <cell r="A471" t="str">
            <v>0605582</v>
          </cell>
          <cell r="B471" t="str">
            <v>Bueiro metálico sem interrupção de tráfego - D = 1,20 m - chapa com epóxi - escavado em material de 2ª categoria - aterro rodoviário máximo = 9,00 m</v>
          </cell>
          <cell r="C471" t="str">
            <v>m</v>
          </cell>
          <cell r="D471">
            <v>7092.52</v>
          </cell>
        </row>
        <row r="472">
          <cell r="A472" t="str">
            <v>0605889</v>
          </cell>
          <cell r="B472" t="str">
            <v>Bueiro metálico sem interrupção de tráfego - D = 1,20 m - chapa com epóxi - escavado em material de 3ª categoria - aterro ferroviário máximo = 12,90 m</v>
          </cell>
          <cell r="C472" t="str">
            <v>m</v>
          </cell>
          <cell r="D472">
            <v>8682.89</v>
          </cell>
        </row>
        <row r="473">
          <cell r="A473" t="str">
            <v>0605593</v>
          </cell>
          <cell r="B473" t="str">
            <v>Bueiro metálico sem interrupção de tráfego - D = 1,20 m - chapa com epóxi - escavado em material de 3ª categoria - aterro rodoviário máximo = 9,00 m</v>
          </cell>
          <cell r="C473" t="str">
            <v>m</v>
          </cell>
          <cell r="D473">
            <v>7873.21</v>
          </cell>
        </row>
        <row r="474">
          <cell r="A474" t="str">
            <v>0605739</v>
          </cell>
          <cell r="B474" t="str">
            <v>Bueiro metálico sem interrupção de tráfego - D = 1,20 m - chapa galvanizada - escavado em material de 1ª categoria - aterro ferroviário máximo = 12,90 m</v>
          </cell>
          <cell r="C474" t="str">
            <v>m</v>
          </cell>
          <cell r="D474">
            <v>7174.33</v>
          </cell>
        </row>
        <row r="475">
          <cell r="A475" t="str">
            <v>0605504</v>
          </cell>
          <cell r="B475" t="str">
            <v>Bueiro metálico sem interrupção de tráfego - D = 1,20 m - chapa galvanizada - escavado em material de 1ª categoria - aterro rodoviário máximo = 9,00 m</v>
          </cell>
          <cell r="C475" t="str">
            <v>m</v>
          </cell>
          <cell r="D475">
            <v>6315.41</v>
          </cell>
        </row>
        <row r="476">
          <cell r="A476" t="str">
            <v>0605781</v>
          </cell>
          <cell r="B476" t="str">
            <v>Bueiro metálico sem interrupção de tráfego - D = 1,20 m - chapa galvanizada - escavado em material de 2ª categoria - aterro ferroviário máximo = 12,90 m</v>
          </cell>
          <cell r="C476" t="str">
            <v>m</v>
          </cell>
          <cell r="D476">
            <v>7648.87</v>
          </cell>
        </row>
        <row r="477">
          <cell r="A477" t="str">
            <v>0605524</v>
          </cell>
          <cell r="B477" t="str">
            <v>Bueiro metálico sem interrupção de tráfego - D = 1,20 m - chapa galvanizada - escavado em material de 2ª categoria - aterro rodoviário máximo = 9,00 m</v>
          </cell>
          <cell r="C477" t="str">
            <v>m</v>
          </cell>
          <cell r="D477">
            <v>6789.95</v>
          </cell>
        </row>
        <row r="478">
          <cell r="A478" t="str">
            <v>0605815</v>
          </cell>
          <cell r="B478" t="str">
            <v>Bueiro metálico sem interrupção de tráfego - D = 1,20 m - chapa galvanizada - escavado em material de 3ª categoria - aterro ferroviário máximo = 12,90 m</v>
          </cell>
          <cell r="C478" t="str">
            <v>m</v>
          </cell>
          <cell r="D478">
            <v>8429.56</v>
          </cell>
        </row>
        <row r="479">
          <cell r="A479" t="str">
            <v>0605544</v>
          </cell>
          <cell r="B479" t="str">
            <v>Bueiro metálico sem interrupção de tráfego - D = 1,20 m - chapa galvanizada - escavado em material de 3ª categoria - aterro rodoviário máximo = 9,00 m</v>
          </cell>
          <cell r="C479" t="str">
            <v>m</v>
          </cell>
          <cell r="D479">
            <v>7570.64</v>
          </cell>
        </row>
        <row r="480">
          <cell r="A480" t="str">
            <v>0605836</v>
          </cell>
          <cell r="B480" t="str">
            <v>Bueiro metálico sem interrupção de tráfego - D = 1,40 m - chapa com epóxi - escavado em material de 1ª categoria - aterro ferroviário máximo = 11,00 m</v>
          </cell>
          <cell r="C480" t="str">
            <v>m</v>
          </cell>
          <cell r="D480">
            <v>8436.42</v>
          </cell>
        </row>
        <row r="481">
          <cell r="A481" t="str">
            <v>0605572</v>
          </cell>
          <cell r="B481" t="str">
            <v>Bueiro metálico sem interrupção de tráfego - D = 1,40 m - chapa com epóxi - escavado em material de 1ª categoria - aterro rodoviário máximo = 7,70 m</v>
          </cell>
          <cell r="C481" t="str">
            <v>m</v>
          </cell>
          <cell r="D481">
            <v>7561.41</v>
          </cell>
        </row>
        <row r="482">
          <cell r="A482" t="str">
            <v>0605851</v>
          </cell>
          <cell r="B482" t="str">
            <v>Bueiro metálico sem interrupção de tráfego - D = 1,40 m - chapa com epóxi - escavado em material de 2ª categoria - aterro ferroviário máximo = 11,00 m</v>
          </cell>
          <cell r="C482" t="str">
            <v>m</v>
          </cell>
          <cell r="D482">
            <v>9056.2199999999993</v>
          </cell>
        </row>
        <row r="483">
          <cell r="A483" t="str">
            <v>0605583</v>
          </cell>
          <cell r="B483" t="str">
            <v>Bueiro metálico sem interrupção de tráfego - D = 1,40 m - chapa com epóxi - escavado em material de 2ª categoria - aterro rodoviário máximo = 7,70 m</v>
          </cell>
          <cell r="C483" t="str">
            <v>m</v>
          </cell>
          <cell r="D483">
            <v>8181.22</v>
          </cell>
        </row>
        <row r="484">
          <cell r="A484" t="str">
            <v>0605890</v>
          </cell>
          <cell r="B484" t="str">
            <v>Bueiro metálico sem interrupção de tráfego - D = 1,40 m - chapa com epóxi - escavado em material de 3ª categoria - aterro ferroviário máximo = 11,00 m</v>
          </cell>
          <cell r="C484" t="str">
            <v>m</v>
          </cell>
          <cell r="D484">
            <v>10075.9</v>
          </cell>
        </row>
        <row r="485">
          <cell r="A485" t="str">
            <v>0605594</v>
          </cell>
          <cell r="B485" t="str">
            <v>Bueiro metálico sem interrupção de tráfego - D = 1,40 m - chapa com epóxi - escavado em material de 3ª categoria - aterro rodoviário máximo = 7,70 m</v>
          </cell>
          <cell r="C485" t="str">
            <v>m</v>
          </cell>
          <cell r="D485">
            <v>9200.9</v>
          </cell>
        </row>
        <row r="486">
          <cell r="A486" t="str">
            <v>0605740</v>
          </cell>
          <cell r="B486" t="str">
            <v>Bueiro metálico sem interrupção de tráfego - D = 1,40 m - chapa galvanizada - escavado em material de 1ª categoria - aterro ferroviário máximo = 11,00 m</v>
          </cell>
          <cell r="C486" t="str">
            <v>m</v>
          </cell>
          <cell r="D486">
            <v>8150.89</v>
          </cell>
        </row>
        <row r="487">
          <cell r="A487" t="str">
            <v>0605505</v>
          </cell>
          <cell r="B487" t="str">
            <v>Bueiro metálico sem interrupção de tráfego - D = 1,40 m - chapa galvanizada - escavado em material de 1ª categoria - aterro rodoviário máximo = 7,70 m</v>
          </cell>
          <cell r="C487" t="str">
            <v>m</v>
          </cell>
          <cell r="D487">
            <v>7217.89</v>
          </cell>
        </row>
        <row r="488">
          <cell r="A488" t="str">
            <v>0605782</v>
          </cell>
          <cell r="B488" t="str">
            <v>Bueiro metálico sem interrupção de tráfego - D = 1,40 m - chapa galvanizada - escavado em material de 2ª categoria - aterro ferroviário máximo = 11,00 m</v>
          </cell>
          <cell r="C488" t="str">
            <v>m</v>
          </cell>
          <cell r="D488">
            <v>8770.7000000000007</v>
          </cell>
        </row>
        <row r="489">
          <cell r="A489" t="str">
            <v>0605525</v>
          </cell>
          <cell r="B489" t="str">
            <v>Bueiro metálico sem interrupção de tráfego - D = 1,40 m - chapa galvanizada - escavado em material de 2ª categoria - aterro rodoviário máximo = 7,70 m</v>
          </cell>
          <cell r="C489" t="str">
            <v>m</v>
          </cell>
          <cell r="D489">
            <v>7837.69</v>
          </cell>
        </row>
        <row r="490">
          <cell r="A490" t="str">
            <v>0605816</v>
          </cell>
          <cell r="B490" t="str">
            <v>Bueiro metálico sem interrupção de tráfego - D = 1,40 m - chapa galvanizada - escavado em material de 3ª categoria - aterro ferroviário máximo = 11,00 m</v>
          </cell>
          <cell r="C490" t="str">
            <v>m</v>
          </cell>
          <cell r="D490">
            <v>9790.3799999999992</v>
          </cell>
        </row>
        <row r="491">
          <cell r="A491" t="str">
            <v>0605545</v>
          </cell>
          <cell r="B491" t="str">
            <v>Bueiro metálico sem interrupção de tráfego - D = 1,40 m - chapa galvanizada - escavado em material de 3ª categoria - aterro rodoviário máximo = 7,70 m</v>
          </cell>
          <cell r="C491" t="str">
            <v>m</v>
          </cell>
          <cell r="D491">
            <v>8857.3700000000008</v>
          </cell>
        </row>
        <row r="492">
          <cell r="A492" t="str">
            <v>0605837</v>
          </cell>
          <cell r="B492" t="str">
            <v>Bueiro metálico sem interrupção de tráfego - D = 1,60 m - chapa com epóxi - escavado em material de 1ª categoria - aterro ferroviário máximo = 9,60 m</v>
          </cell>
          <cell r="C492" t="str">
            <v>m</v>
          </cell>
          <cell r="D492">
            <v>10080.57</v>
          </cell>
        </row>
        <row r="493">
          <cell r="A493" t="str">
            <v>0605573</v>
          </cell>
          <cell r="B493" t="str">
            <v>Bueiro metálico sem interrupção de tráfego - D = 1,60 m - chapa com epóxi - escavado em material de 1ª categoria - aterro rodoviário máximo = 6,70 m</v>
          </cell>
          <cell r="C493" t="str">
            <v>m</v>
          </cell>
          <cell r="D493">
            <v>9153.83</v>
          </cell>
        </row>
        <row r="494">
          <cell r="A494" t="str">
            <v>0605852</v>
          </cell>
          <cell r="B494" t="str">
            <v>Bueiro metálico sem interrupção de tráfego - D = 1,60 m - chapa com epóxi - escavado em material de 2ª categoria - aterro ferroviário máximo = 9,60 m</v>
          </cell>
          <cell r="C494" t="str">
            <v>m</v>
          </cell>
          <cell r="D494">
            <v>10865.01</v>
          </cell>
        </row>
        <row r="495">
          <cell r="A495" t="str">
            <v>0605584</v>
          </cell>
          <cell r="B495" t="str">
            <v>Bueiro metálico sem interrupção de tráfego - D = 1,60 m - chapa com epóxi - escavado em material de 2ª categoria - aterro rodoviário máximo = 6,70 m</v>
          </cell>
          <cell r="C495" t="str">
            <v>m</v>
          </cell>
          <cell r="D495">
            <v>9938.27</v>
          </cell>
        </row>
        <row r="496">
          <cell r="A496" t="str">
            <v>0605891</v>
          </cell>
          <cell r="B496" t="str">
            <v>Bueiro metálico sem interrupção de tráfego - D = 1,60 m - chapa com epóxi - escavado em material de 3ª categoria - aterro ferroviário máximo = 9,60 m</v>
          </cell>
          <cell r="C496" t="str">
            <v>m</v>
          </cell>
          <cell r="D496">
            <v>12155.54</v>
          </cell>
        </row>
        <row r="497">
          <cell r="A497" t="str">
            <v>0605595</v>
          </cell>
          <cell r="B497" t="str">
            <v>Bueiro metálico sem interrupção de tráfego - D = 1,60 m - chapa com epóxi - escavado em material de 3ª categoria - aterro rodoviário máximo = 6,70 m</v>
          </cell>
          <cell r="C497" t="str">
            <v>m</v>
          </cell>
          <cell r="D497">
            <v>11228.81</v>
          </cell>
        </row>
        <row r="498">
          <cell r="A498" t="str">
            <v>0605741</v>
          </cell>
          <cell r="B498" t="str">
            <v>Bueiro metálico sem interrupção de tráfego - D = 1,60 m - chapa galvanizada - escavado em material de 1ª categoria - aterro ferroviário máximo = 9,60 m</v>
          </cell>
          <cell r="C498" t="str">
            <v>m</v>
          </cell>
          <cell r="D498">
            <v>9747.81</v>
          </cell>
        </row>
        <row r="499">
          <cell r="A499" t="str">
            <v>0605506</v>
          </cell>
          <cell r="B499" t="str">
            <v>Bueiro metálico sem interrupção de tráfego - D = 1,60 m - chapa galvanizada - escavado em material de 1ª categoria - aterro rodoviário máximo = 6,70 m</v>
          </cell>
          <cell r="C499" t="str">
            <v>m</v>
          </cell>
          <cell r="D499">
            <v>8747.26</v>
          </cell>
        </row>
        <row r="500">
          <cell r="A500" t="str">
            <v>0605783</v>
          </cell>
          <cell r="B500" t="str">
            <v>Bueiro metálico sem interrupção de tráfego - D = 1,60 m - chapa galvanizada - escavado em material de 2ª categoria - aterro ferroviário máximo = 9,60 m</v>
          </cell>
          <cell r="C500" t="str">
            <v>m</v>
          </cell>
          <cell r="D500">
            <v>10532.25</v>
          </cell>
        </row>
        <row r="501">
          <cell r="A501" t="str">
            <v>0605526</v>
          </cell>
          <cell r="B501" t="str">
            <v>Bueiro metálico sem interrupção de tráfego - D = 1,60 m - chapa galvanizada - escavado em material de 2ª categoria - aterro rodoviário máximo = 6,70 m</v>
          </cell>
          <cell r="C501" t="str">
            <v>m</v>
          </cell>
          <cell r="D501">
            <v>9531.7000000000007</v>
          </cell>
        </row>
        <row r="502">
          <cell r="A502" t="str">
            <v>0605817</v>
          </cell>
          <cell r="B502" t="str">
            <v>Bueiro metálico sem interrupção de tráfego - D = 1,60 m - chapa galvanizada - escavado em material de 3ª categoria - aterro ferroviário máximo = 9,60 m</v>
          </cell>
          <cell r="C502" t="str">
            <v>m</v>
          </cell>
          <cell r="D502">
            <v>11822.79</v>
          </cell>
        </row>
        <row r="503">
          <cell r="A503" t="str">
            <v>0605546</v>
          </cell>
          <cell r="B503" t="str">
            <v>Bueiro metálico sem interrupção de tráfego - D = 1,60 m - chapa galvanizada - escavado em material de 3ª categoria - aterro rodoviário máximo = 6,70 m</v>
          </cell>
          <cell r="C503" t="str">
            <v>m</v>
          </cell>
          <cell r="D503">
            <v>10822.23</v>
          </cell>
        </row>
        <row r="504">
          <cell r="A504" t="str">
            <v>0605838</v>
          </cell>
          <cell r="B504" t="str">
            <v>Bueiro metálico sem interrupção de tráfego - D = 1,80 m - chapa com epóxi - escavado em material de 1ª categoria - aterro ferroviário máximo = 8,00 m</v>
          </cell>
          <cell r="C504" t="str">
            <v>m</v>
          </cell>
          <cell r="D504">
            <v>11486.71</v>
          </cell>
        </row>
        <row r="505">
          <cell r="A505" t="str">
            <v>0605574</v>
          </cell>
          <cell r="B505" t="str">
            <v>Bueiro metálico sem interrupção de tráfego - D = 1,80 m - chapa com epóxi - escavado em material de 1ª categoria - aterro rodoviário máximo = 6,00 m</v>
          </cell>
          <cell r="C505" t="str">
            <v>m</v>
          </cell>
          <cell r="D505">
            <v>10417.040000000001</v>
          </cell>
        </row>
        <row r="506">
          <cell r="A506" t="str">
            <v>0605853</v>
          </cell>
          <cell r="B506" t="str">
            <v>Bueiro metálico sem interrupção de tráfego - D = 1,80 m - chapa com epóxi - escavado em material de 2ª categoria - aterro ferroviário máximo = 8,00 m</v>
          </cell>
          <cell r="C506" t="str">
            <v>m</v>
          </cell>
          <cell r="D506">
            <v>12455.16</v>
          </cell>
        </row>
        <row r="507">
          <cell r="A507" t="str">
            <v>0605585</v>
          </cell>
          <cell r="B507" t="str">
            <v>Bueiro metálico sem interrupção de tráfego - D = 1,80 m - chapa com epóxi - escavado em material de 2ª categoria - aterro rodoviário máximo = 6,00 m</v>
          </cell>
          <cell r="C507" t="str">
            <v>m</v>
          </cell>
          <cell r="D507">
            <v>11385.49</v>
          </cell>
        </row>
        <row r="508">
          <cell r="A508" t="str">
            <v>0605892</v>
          </cell>
          <cell r="B508" t="str">
            <v>Bueiro metálico sem interrupção de tráfego - D = 1,80 m - chapa com epóxi - escavado em material de 3ª categoria - aterro ferroviário máximo = 8,00 m</v>
          </cell>
          <cell r="C508" t="str">
            <v>m</v>
          </cell>
          <cell r="D508">
            <v>14048.41</v>
          </cell>
        </row>
        <row r="509">
          <cell r="A509" t="str">
            <v>0605596</v>
          </cell>
          <cell r="B509" t="str">
            <v>Bueiro metálico sem interrupção de tráfego - D = 1,80 m - chapa com epóxi - escavado em material de 3ª categoria - aterro rodoviário máximo = 6,00 m</v>
          </cell>
          <cell r="C509" t="str">
            <v>m</v>
          </cell>
          <cell r="D509">
            <v>12978.74</v>
          </cell>
        </row>
        <row r="510">
          <cell r="A510" t="str">
            <v>0605742</v>
          </cell>
          <cell r="B510" t="str">
            <v>Bueiro metálico sem interrupção de tráfego - D = 1,80 m - chapa galvanizada - escavado em material de 1ª categoria - aterro ferroviário máximo = 8,00 m</v>
          </cell>
          <cell r="C510" t="str">
            <v>m</v>
          </cell>
          <cell r="D510">
            <v>11106.73</v>
          </cell>
        </row>
        <row r="511">
          <cell r="A511" t="str">
            <v>0605507</v>
          </cell>
          <cell r="B511" t="str">
            <v>Bueiro metálico sem interrupção de tráfego - D = 1,80 m - chapa galvanizada - escavado em material de 1ª categoria - aterro rodoviário máximo = 6,00 m</v>
          </cell>
          <cell r="C511" t="str">
            <v>m</v>
          </cell>
          <cell r="D511">
            <v>9953.75</v>
          </cell>
        </row>
        <row r="512">
          <cell r="A512" t="str">
            <v>0605784</v>
          </cell>
          <cell r="B512" t="str">
            <v>Bueiro metálico sem interrupção de tráfego - D = 1,80 m - chapa galvanizada - escavado em material de 2ª categoria - aterro ferroviário máximo = 8,00 m</v>
          </cell>
          <cell r="C512" t="str">
            <v>m</v>
          </cell>
          <cell r="D512">
            <v>12075.17</v>
          </cell>
        </row>
        <row r="513">
          <cell r="A513" t="str">
            <v>0605527</v>
          </cell>
          <cell r="B513" t="str">
            <v>Bueiro metálico sem interrupção de tráfego - D = 1,80 m - chapa galvanizada - escavado em material de 2ª categoria - aterro rodoviário máximo = 6,00 m</v>
          </cell>
          <cell r="C513" t="str">
            <v>m</v>
          </cell>
          <cell r="D513">
            <v>10922.19</v>
          </cell>
        </row>
        <row r="514">
          <cell r="A514" t="str">
            <v>0605818</v>
          </cell>
          <cell r="B514" t="str">
            <v>Bueiro metálico sem interrupção de tráfego - D = 1,80 m - chapa galvanizada - escavado em material de 3ª categoria - aterro ferroviário máximo = 8,00 m</v>
          </cell>
          <cell r="C514" t="str">
            <v>m</v>
          </cell>
          <cell r="D514">
            <v>13668.42</v>
          </cell>
        </row>
        <row r="515">
          <cell r="A515" t="str">
            <v>0605547</v>
          </cell>
          <cell r="B515" t="str">
            <v>Bueiro metálico sem interrupção de tráfego - D = 1,80 m - chapa galvanizada - escavado em material de 3ª categoria - aterro rodoviário máximo = 6,00 m</v>
          </cell>
          <cell r="C515" t="str">
            <v>m</v>
          </cell>
          <cell r="D515">
            <v>12515.44</v>
          </cell>
        </row>
        <row r="516">
          <cell r="A516" t="str">
            <v>0605839</v>
          </cell>
          <cell r="B516" t="str">
            <v>Bueiro metálico sem interrupção de tráfego - D = 2,00 m - chapa com epóxi - escavado em material de 1ª categoria - aterro ferroviário máximo = 6,90 m</v>
          </cell>
          <cell r="C516" t="str">
            <v>m</v>
          </cell>
          <cell r="D516">
            <v>12996.72</v>
          </cell>
        </row>
        <row r="517">
          <cell r="A517" t="str">
            <v>0605575</v>
          </cell>
          <cell r="B517" t="str">
            <v>Bueiro metálico sem interrupção de tráfego - D = 2,00 m - chapa com epóxi - escavado em material de 1ª categoria - aterro rodoviário máximo = 5,40 m</v>
          </cell>
          <cell r="C517" t="str">
            <v>m</v>
          </cell>
          <cell r="D517">
            <v>11820.66</v>
          </cell>
        </row>
        <row r="518">
          <cell r="A518" t="str">
            <v>0605854</v>
          </cell>
          <cell r="B518" t="str">
            <v>Bueiro metálico sem interrupção de tráfego - D = 2,00 m - chapa com epóxi - escavado em material de 2ª categoria - aterro ferroviário máximo = 6,90 m</v>
          </cell>
          <cell r="C518" t="str">
            <v>m</v>
          </cell>
          <cell r="D518">
            <v>14168.54</v>
          </cell>
        </row>
        <row r="519">
          <cell r="A519" t="str">
            <v>0605586</v>
          </cell>
          <cell r="B519" t="str">
            <v>Bueiro metálico sem interrupção de tráfego - D = 2,00 m - chapa com epóxi - escavado em material de 2ª categoria - aterro rodoviário máximo = 5,40 m</v>
          </cell>
          <cell r="C519" t="str">
            <v>m</v>
          </cell>
          <cell r="D519">
            <v>12992.48</v>
          </cell>
        </row>
        <row r="520">
          <cell r="A520" t="str">
            <v>0605893</v>
          </cell>
          <cell r="B520" t="str">
            <v>Bueiro metálico sem interrupção de tráfego - D = 2,00 m - chapa com epóxi - escavado em material de 3ª categoria - aterro ferroviário máximo = 6,90 m</v>
          </cell>
          <cell r="C520" t="str">
            <v>m</v>
          </cell>
          <cell r="D520">
            <v>16096.37</v>
          </cell>
        </row>
        <row r="521">
          <cell r="A521" t="str">
            <v>0605597</v>
          </cell>
          <cell r="B521" t="str">
            <v>Bueiro metálico sem interrupção de tráfego - D = 2,00 m - chapa com epóxi - escavado em material de 3ª categoria - aterro rodoviário máximo = 5,40 m</v>
          </cell>
          <cell r="C521" t="str">
            <v>m</v>
          </cell>
          <cell r="D521">
            <v>14920.31</v>
          </cell>
        </row>
        <row r="522">
          <cell r="A522" t="str">
            <v>0605743</v>
          </cell>
          <cell r="B522" t="str">
            <v>Bueiro metálico sem interrupção de tráfego - D = 2,00 m - chapa galvanizada - escavado em material de 1ª categoria - aterro ferroviário máximo = 6,90 m</v>
          </cell>
          <cell r="C522" t="str">
            <v>m</v>
          </cell>
          <cell r="D522">
            <v>12578.1</v>
          </cell>
        </row>
        <row r="523">
          <cell r="A523" t="str">
            <v>0605508</v>
          </cell>
          <cell r="B523" t="str">
            <v>Bueiro metálico sem interrupção de tráfego - D = 2,00 m - chapa galvanizada - escavado em material de 1ª categoria - aterro rodoviário máximo = 5,40 m</v>
          </cell>
          <cell r="C523" t="str">
            <v>m</v>
          </cell>
          <cell r="D523">
            <v>11310.09</v>
          </cell>
        </row>
        <row r="524">
          <cell r="A524" t="str">
            <v>0605785</v>
          </cell>
          <cell r="B524" t="str">
            <v>Bueiro metálico sem interrupção de tráfego - D = 2,00 m - chapa galvanizada - escavado em material de 2ª categoria - aterro ferroviário máximo = 6,90 m</v>
          </cell>
          <cell r="C524" t="str">
            <v>m</v>
          </cell>
          <cell r="D524">
            <v>13749.91</v>
          </cell>
        </row>
        <row r="525">
          <cell r="A525" t="str">
            <v>0605528</v>
          </cell>
          <cell r="B525" t="str">
            <v>Bueiro metálico sem interrupção de tráfego - D = 2,00 m - chapa galvanizada - escavado em material de 2ª categoria - aterro rodoviário máximo = 5,40 m</v>
          </cell>
          <cell r="C525" t="str">
            <v>m</v>
          </cell>
          <cell r="D525">
            <v>12481.91</v>
          </cell>
        </row>
        <row r="526">
          <cell r="A526" t="str">
            <v>0605819</v>
          </cell>
          <cell r="B526" t="str">
            <v>Bueiro metálico sem interrupção de tráfego - D = 2,00 m - chapa galvanizada - escavado em material de 3ª categoria - aterro ferroviário máximo = 6,90 m</v>
          </cell>
          <cell r="C526" t="str">
            <v>m</v>
          </cell>
          <cell r="D526">
            <v>15677.75</v>
          </cell>
        </row>
        <row r="527">
          <cell r="A527" t="str">
            <v>0605548</v>
          </cell>
          <cell r="B527" t="str">
            <v>Bueiro metálico sem interrupção de tráfego - D = 2,00 m - chapa galvanizada - escavado em material de 3ª categoria - aterro rodoviário máximo = 5,40 m</v>
          </cell>
          <cell r="C527" t="str">
            <v>m</v>
          </cell>
          <cell r="D527">
            <v>14409.75</v>
          </cell>
        </row>
        <row r="528">
          <cell r="A528" t="str">
            <v>0605840</v>
          </cell>
          <cell r="B528" t="str">
            <v>Bueiro metálico sem interrupção de tráfego - D = 2,20 m - chapa com epóxi - escavado em material de 1ª categoria - aterro ferroviário máximo = 7,90 m</v>
          </cell>
          <cell r="C528" t="str">
            <v>m</v>
          </cell>
          <cell r="D528">
            <v>16773.439999999999</v>
          </cell>
        </row>
        <row r="529">
          <cell r="A529" t="str">
            <v>0605576</v>
          </cell>
          <cell r="B529" t="str">
            <v>Bueiro metálico sem interrupção de tráfego - D = 2,20 m - chapa com epóxi - escavado em material de 1ª categoria - aterro rodoviário máximo = 4,90 m</v>
          </cell>
          <cell r="C529" t="str">
            <v>m</v>
          </cell>
          <cell r="D529">
            <v>13388.54</v>
          </cell>
        </row>
        <row r="530">
          <cell r="A530" t="str">
            <v>0605855</v>
          </cell>
          <cell r="B530" t="str">
            <v>Bueiro metálico sem interrupção de tráfego - D = 2,20 m - chapa com epóxi - escavado em material de 2ª categoria - aterro ferroviário máximo = 7,90 m</v>
          </cell>
          <cell r="C530" t="str">
            <v>m</v>
          </cell>
          <cell r="D530">
            <v>18167.990000000002</v>
          </cell>
        </row>
        <row r="531">
          <cell r="A531" t="str">
            <v>0605587</v>
          </cell>
          <cell r="B531" t="str">
            <v>Bueiro metálico sem interrupção de tráfego - D = 2,20 m - chapa com epóxi - escavado em material de 2ª categoria - aterro rodoviário máximo = 4,90 m</v>
          </cell>
          <cell r="C531" t="str">
            <v>m</v>
          </cell>
          <cell r="D531">
            <v>14783.1</v>
          </cell>
        </row>
        <row r="532">
          <cell r="A532" t="str">
            <v>0605898</v>
          </cell>
          <cell r="B532" t="str">
            <v>Bueiro metálico sem interrupção de tráfego - D = 2,20 m - chapa com epóxi - escavado em material de 3ª categoria - aterro ferroviário máximo = 7,90 m</v>
          </cell>
          <cell r="C532" t="str">
            <v>m</v>
          </cell>
          <cell r="D532">
            <v>20462.27</v>
          </cell>
        </row>
        <row r="533">
          <cell r="A533" t="str">
            <v>0605598</v>
          </cell>
          <cell r="B533" t="str">
            <v>Bueiro metálico sem interrupção de tráfego - D = 2,20 m - chapa com epóxi - escavado em material de 3ª categoria - aterro rodoviário máximo = 4,90 m</v>
          </cell>
          <cell r="C533" t="str">
            <v>m</v>
          </cell>
          <cell r="D533">
            <v>17077.38</v>
          </cell>
        </row>
        <row r="534">
          <cell r="A534" t="str">
            <v>0605744</v>
          </cell>
          <cell r="B534" t="str">
            <v>Bueiro metálico sem interrupção de tráfego - D = 2,20 m - chapa galvanizada - escavado em material de 1ª categoria - aterro ferroviário máximo = 7,90 m</v>
          </cell>
          <cell r="C534" t="str">
            <v>m</v>
          </cell>
          <cell r="D534">
            <v>15891.31</v>
          </cell>
        </row>
        <row r="535">
          <cell r="A535" t="str">
            <v>0605509</v>
          </cell>
          <cell r="B535" t="str">
            <v>Bueiro metálico sem interrupção de tráfego - D = 2,20 m - chapa galvanizada - escavado em material de 1ª categoria - aterro rodoviário máximo = 4,90 m</v>
          </cell>
          <cell r="C535" t="str">
            <v>m</v>
          </cell>
          <cell r="D535">
            <v>12824.39</v>
          </cell>
        </row>
        <row r="536">
          <cell r="A536" t="str">
            <v>0605787</v>
          </cell>
          <cell r="B536" t="str">
            <v>Bueiro metálico sem interrupção de tráfego - D = 2,20 m - chapa galvanizada - escavado em material de 2ª categoria - aterro ferroviário máximo = 7,90 m</v>
          </cell>
          <cell r="C536" t="str">
            <v>m</v>
          </cell>
          <cell r="D536">
            <v>17285.87</v>
          </cell>
        </row>
        <row r="537">
          <cell r="A537" t="str">
            <v>0605529</v>
          </cell>
          <cell r="B537" t="str">
            <v>Bueiro metálico sem interrupção de tráfego - D = 2,20 m - chapa galvanizada - escavado em material de 2ª categoria - aterro rodoviário máximo = 4,90 m</v>
          </cell>
          <cell r="C537" t="str">
            <v>m</v>
          </cell>
          <cell r="D537">
            <v>14218.95</v>
          </cell>
        </row>
        <row r="538">
          <cell r="A538" t="str">
            <v>0605820</v>
          </cell>
          <cell r="B538" t="str">
            <v>Bueiro metálico sem interrupção de tráfego - D = 2,20 m - chapa galvanizada - escavado em material de 3ª categoria - aterro ferroviário máximo = 7,90 m</v>
          </cell>
          <cell r="C538" t="str">
            <v>m</v>
          </cell>
          <cell r="D538">
            <v>19580.150000000001</v>
          </cell>
        </row>
        <row r="539">
          <cell r="A539" t="str">
            <v>0605549</v>
          </cell>
          <cell r="B539" t="str">
            <v>Bueiro metálico sem interrupção de tráfego - D = 2,20 m - chapa galvanizada - escavado em material de 3ª categoria - aterro rodoviário máximo = 4,90 m</v>
          </cell>
          <cell r="C539" t="str">
            <v>m</v>
          </cell>
          <cell r="D539">
            <v>16513.23</v>
          </cell>
        </row>
        <row r="540">
          <cell r="A540" t="str">
            <v>0605841</v>
          </cell>
          <cell r="B540" t="str">
            <v>Bueiro metálico sem interrupção de tráfego - D = 2,40 m - chapa com epóxi - escavado em material de 1ª categoria - aterro ferroviário máximo = 7,00 m</v>
          </cell>
          <cell r="C540" t="str">
            <v>m</v>
          </cell>
          <cell r="D540">
            <v>18365.759999999998</v>
          </cell>
        </row>
        <row r="541">
          <cell r="A541" t="str">
            <v>0605577</v>
          </cell>
          <cell r="B541" t="str">
            <v>Bueiro metálico sem interrupção de tráfego - D = 2,40 m - chapa com epóxi - escavado em material de 1ª categoria - aterro rodoviário máximo = 4,50 m</v>
          </cell>
          <cell r="C541" t="str">
            <v>m</v>
          </cell>
          <cell r="D541">
            <v>14666.54</v>
          </cell>
        </row>
        <row r="542">
          <cell r="A542" t="str">
            <v>0605856</v>
          </cell>
          <cell r="B542" t="str">
            <v>Bueiro metálico sem interrupção de tráfego - D = 2,40 m - chapa com epóxi - escavado em material de 2ª categoria - aterro ferroviário máximo = 7,00 m</v>
          </cell>
          <cell r="C542" t="str">
            <v>m</v>
          </cell>
          <cell r="D542">
            <v>20002.43</v>
          </cell>
        </row>
        <row r="543">
          <cell r="A543" t="str">
            <v>0605588</v>
          </cell>
          <cell r="B543" t="str">
            <v>Bueiro metálico sem interrupção de tráfego - D = 2,40 m - chapa com epóxi - escavado em material de 2ª categoria - aterro rodoviário máximo = 4,50 m</v>
          </cell>
          <cell r="C543" t="str">
            <v>m</v>
          </cell>
          <cell r="D543">
            <v>16303.21</v>
          </cell>
        </row>
        <row r="544">
          <cell r="A544" t="str">
            <v>0605899</v>
          </cell>
          <cell r="B544" t="str">
            <v>Bueiro metálico sem interrupção de tráfego - D = 2,40 m - chapa com epóxi - escavado em material de 3ª categoria - aterro ferroviário máximo = 7,00 m</v>
          </cell>
          <cell r="C544" t="str">
            <v>m</v>
          </cell>
          <cell r="D544">
            <v>22695.03</v>
          </cell>
        </row>
        <row r="545">
          <cell r="A545" t="str">
            <v>0605599</v>
          </cell>
          <cell r="B545" t="str">
            <v>Bueiro metálico sem interrupção de tráfego - D = 2,40 m - chapa com epóxi - escavado em material de 3ª categoria - aterro rodoviário máximo = 4,50 m</v>
          </cell>
          <cell r="C545" t="str">
            <v>m</v>
          </cell>
          <cell r="D545">
            <v>18995.8</v>
          </cell>
        </row>
        <row r="546">
          <cell r="A546" t="str">
            <v>0605745</v>
          </cell>
          <cell r="B546" t="str">
            <v>Bueiro metálico sem interrupção de tráfego - D = 2,40 m - chapa galvanizada - escavado em material de 1ª categoria - aterro ferroviário máximo = 7,00 m</v>
          </cell>
          <cell r="C546" t="str">
            <v>m</v>
          </cell>
          <cell r="D546">
            <v>17410.95</v>
          </cell>
        </row>
        <row r="547">
          <cell r="A547" t="str">
            <v>0605510</v>
          </cell>
          <cell r="B547" t="str">
            <v>Bueiro metálico sem interrupção de tráfego - D = 2,40 m - chapa galvanizada - escavado em material de 1ª categoria - aterro rodoviário máximo = 4,50 m</v>
          </cell>
          <cell r="C547" t="str">
            <v>m</v>
          </cell>
          <cell r="D547">
            <v>14058.27</v>
          </cell>
        </row>
        <row r="548">
          <cell r="A548" t="str">
            <v>0605788</v>
          </cell>
          <cell r="B548" t="str">
            <v>Bueiro metálico sem interrupção de tráfego - D = 2,40 m - chapa galvanizada - escavado em material de 2ª categoria - aterro ferroviário máximo = 7,00 m</v>
          </cell>
          <cell r="C548" t="str">
            <v>m</v>
          </cell>
          <cell r="D548">
            <v>19047.62</v>
          </cell>
        </row>
        <row r="549">
          <cell r="A549" t="str">
            <v>0605530</v>
          </cell>
          <cell r="B549" t="str">
            <v>Bueiro metálico sem interrupção de tráfego - D = 2,40 m - chapa galvanizada - escavado em material de 2ª categoria - aterro rodoviário máximo = 4,50 m</v>
          </cell>
          <cell r="C549" t="str">
            <v>m</v>
          </cell>
          <cell r="D549">
            <v>15694.94</v>
          </cell>
        </row>
        <row r="550">
          <cell r="A550" t="str">
            <v>0605821</v>
          </cell>
          <cell r="B550" t="str">
            <v>Bueiro metálico sem interrupção de tráfego - D = 2,40 m - chapa galvanizada - escavado em material de 3ª categoria - aterro ferroviário máximo = 7,00 m</v>
          </cell>
          <cell r="C550" t="str">
            <v>m</v>
          </cell>
          <cell r="D550">
            <v>21740.21</v>
          </cell>
        </row>
        <row r="551">
          <cell r="A551" t="str">
            <v>0605550</v>
          </cell>
          <cell r="B551" t="str">
            <v>Bueiro metálico sem interrupção de tráfego - D = 2,40 m - chapa galvanizada - escavado em material de 3ª categoria - aterro rodoviário máximo = 4,50 m</v>
          </cell>
          <cell r="C551" t="str">
            <v>m</v>
          </cell>
          <cell r="D551">
            <v>18387.53</v>
          </cell>
        </row>
        <row r="552">
          <cell r="A552" t="str">
            <v>0605842</v>
          </cell>
          <cell r="B552" t="str">
            <v>Bueiro metálico sem interrupção de tráfego - D = 2,60 m - chapa com epóxi - escavado em material de 1ª categoria - aterro ferroviário máximo = 6,40 m</v>
          </cell>
          <cell r="C552" t="str">
            <v>m</v>
          </cell>
          <cell r="D552">
            <v>20348.91</v>
          </cell>
        </row>
        <row r="553">
          <cell r="A553" t="str">
            <v>0605578</v>
          </cell>
          <cell r="B553" t="str">
            <v>Bueiro metálico sem interrupção de tráfego - D = 2,60 m - chapa com epóxi - escavado em material de 1ª categoria - aterro rodoviário máximo = 4,10 m</v>
          </cell>
          <cell r="C553" t="str">
            <v>m</v>
          </cell>
          <cell r="D553">
            <v>16299.58</v>
          </cell>
        </row>
        <row r="554">
          <cell r="A554" t="str">
            <v>0605857</v>
          </cell>
          <cell r="B554" t="str">
            <v>Bueiro metálico sem interrupção de tráfego - D = 2,60 m - chapa com epóxi - escavado em material de 2ª categoria - aterro ferroviário máximo = 6,40 m</v>
          </cell>
          <cell r="C554" t="str">
            <v>m</v>
          </cell>
          <cell r="D554">
            <v>22247.06</v>
          </cell>
        </row>
        <row r="555">
          <cell r="A555" t="str">
            <v>0605589</v>
          </cell>
          <cell r="B555" t="str">
            <v>Bueiro metálico sem interrupção de tráfego - D = 2,60 m - chapa com epóxi - escavado em material de 2ª categoria - aterro rodoviário máximo = 4,10 m</v>
          </cell>
          <cell r="C555" t="str">
            <v>m</v>
          </cell>
          <cell r="D555">
            <v>18197.73</v>
          </cell>
        </row>
        <row r="556">
          <cell r="A556" t="str">
            <v>0605900</v>
          </cell>
          <cell r="B556" t="str">
            <v>Bueiro metálico sem interrupção de tráfego - D = 2,60 m - chapa com epóxi - escavado em material de 3ª categoria - aterro ferroviário máximo = 6,40 m</v>
          </cell>
          <cell r="C556" t="str">
            <v>m</v>
          </cell>
          <cell r="D556">
            <v>25369.83</v>
          </cell>
        </row>
        <row r="557">
          <cell r="A557" t="str">
            <v>0605600</v>
          </cell>
          <cell r="B557" t="str">
            <v>Bueiro metálico sem interrupção de tráfego - D = 2,60 m - chapa com epóxi - escavado em material de 3ª categoria - aterro rodoviário máximo = 4,10 m</v>
          </cell>
          <cell r="C557" t="str">
            <v>m</v>
          </cell>
          <cell r="D557">
            <v>21320.51</v>
          </cell>
        </row>
        <row r="558">
          <cell r="A558" t="str">
            <v>0605746</v>
          </cell>
          <cell r="B558" t="str">
            <v>Bueiro metálico sem interrupção de tráfego - D = 2,60 m - chapa galvanizada - escavado em material de 1ª categoria - aterro ferroviário máximo = 6,40 m</v>
          </cell>
          <cell r="C558" t="str">
            <v>m</v>
          </cell>
          <cell r="D558">
            <v>19308.189999999999</v>
          </cell>
        </row>
        <row r="559">
          <cell r="A559" t="str">
            <v>0605511</v>
          </cell>
          <cell r="B559" t="str">
            <v>Bueiro metálico sem interrupção de tráfego - D = 2,60 m - chapa galvanizada - escavado em material de 1ª categoria - aterro rodoviário máximo = 4,10 m</v>
          </cell>
          <cell r="C559" t="str">
            <v>m</v>
          </cell>
          <cell r="D559">
            <v>15637.73</v>
          </cell>
        </row>
        <row r="560">
          <cell r="A560" t="str">
            <v>0605789</v>
          </cell>
          <cell r="B560" t="str">
            <v>Bueiro metálico sem interrupção de tráfego - D = 2,60 m - chapa galvanizada - escavado em material de 2ª categoria - aterro ferroviário máximo = 6,40 m</v>
          </cell>
          <cell r="C560" t="str">
            <v>m</v>
          </cell>
          <cell r="D560">
            <v>21206.34</v>
          </cell>
        </row>
        <row r="561">
          <cell r="A561" t="str">
            <v>0605531</v>
          </cell>
          <cell r="B561" t="str">
            <v>Bueiro metálico sem interrupção de tráfego - D = 2,60 m - chapa galvanizada - escavado em material de 2ª categoria - aterro rodoviário máximo = 4,10 m</v>
          </cell>
          <cell r="C561" t="str">
            <v>m</v>
          </cell>
          <cell r="D561">
            <v>17535.88</v>
          </cell>
        </row>
        <row r="562">
          <cell r="A562" t="str">
            <v>0605822</v>
          </cell>
          <cell r="B562" t="str">
            <v>Bueiro metálico sem interrupção de tráfego - D = 2,60 m - chapa galvanizada - escavado em material de 3ª categoria - aterro ferroviário máximo = 6,40 m</v>
          </cell>
          <cell r="C562" t="str">
            <v>m</v>
          </cell>
          <cell r="D562">
            <v>24329.119999999999</v>
          </cell>
        </row>
        <row r="563">
          <cell r="A563" t="str">
            <v>0605551</v>
          </cell>
          <cell r="B563" t="str">
            <v>Bueiro metálico sem interrupção de tráfego - D = 2,60 m - chapa galvanizada - escavado em material de 3ª categoria - aterro rodoviário máximo = 4,10 m</v>
          </cell>
          <cell r="C563" t="str">
            <v>m</v>
          </cell>
          <cell r="D563">
            <v>20658.66</v>
          </cell>
        </row>
        <row r="564">
          <cell r="A564" t="str">
            <v>0605843</v>
          </cell>
          <cell r="B564" t="str">
            <v>Bueiro metálico sem interrupção de tráfego - D = 2,80 m - chapa com epóxi - escavado em material de 1ª categoria - aterro ferroviário máximo = 5,50 m</v>
          </cell>
          <cell r="C564" t="str">
            <v>m</v>
          </cell>
          <cell r="D564">
            <v>21940.55</v>
          </cell>
        </row>
        <row r="565">
          <cell r="A565" t="str">
            <v>0605579</v>
          </cell>
          <cell r="B565" t="str">
            <v>Bueiro metálico sem interrupção de tráfego - D = 2,80 m - chapa com epóxi - escavado em material de 1ª categoria - aterro rodoviário máximo = 3,80 m</v>
          </cell>
          <cell r="C565" t="str">
            <v>m</v>
          </cell>
          <cell r="D565">
            <v>17624.099999999999</v>
          </cell>
        </row>
        <row r="566">
          <cell r="A566" t="str">
            <v>0605858</v>
          </cell>
          <cell r="B566" t="str">
            <v>Bueiro metálico sem interrupção de tráfego - D = 2,80 m - chapa com epóxi - escavado em material de 2ª categoria - aterro ferroviário máximo = 5,50 m</v>
          </cell>
          <cell r="C566" t="str">
            <v>m</v>
          </cell>
          <cell r="D566">
            <v>24119.55</v>
          </cell>
        </row>
        <row r="567">
          <cell r="A567" t="str">
            <v>0605590</v>
          </cell>
          <cell r="B567" t="str">
            <v>Bueiro metálico sem interrupção de tráfego - D = 2,80 m - chapa com epóxi - escavado em material de 2ª categoria - aterro rodoviário máximo = 3,80 m</v>
          </cell>
          <cell r="C567" t="str">
            <v>m</v>
          </cell>
          <cell r="D567">
            <v>19803.099999999999</v>
          </cell>
        </row>
        <row r="568">
          <cell r="A568" t="str">
            <v>0605901</v>
          </cell>
          <cell r="B568" t="str">
            <v>Bueiro metálico sem interrupção de tráfego - D = 2,80 m - chapa com epóxi - escavado em material de 3ª categoria - aterro ferroviário máximo = 5,50 m</v>
          </cell>
          <cell r="C568" t="str">
            <v>m</v>
          </cell>
          <cell r="D568">
            <v>27704.37</v>
          </cell>
        </row>
        <row r="569">
          <cell r="A569" t="str">
            <v>0605601</v>
          </cell>
          <cell r="B569" t="str">
            <v>Bueiro metálico sem interrupção de tráfego - D = 2,80 m - chapa com epóxi - escavado em material de 3ª categoria - aterro rodoviário máximo = 3,80 m</v>
          </cell>
          <cell r="C569" t="str">
            <v>m</v>
          </cell>
          <cell r="D569">
            <v>23387.91</v>
          </cell>
        </row>
        <row r="570">
          <cell r="A570" t="str">
            <v>0605747</v>
          </cell>
          <cell r="B570" t="str">
            <v>Bueiro metálico sem interrupção de tráfego - D = 2,80 m - chapa galvanizada - escavado em material de 1ª categoria - aterro ferroviário máximo = 5,50 m</v>
          </cell>
          <cell r="C570" t="str">
            <v>m</v>
          </cell>
          <cell r="D570">
            <v>20827.150000000001</v>
          </cell>
        </row>
        <row r="571">
          <cell r="A571" t="str">
            <v>0605512</v>
          </cell>
          <cell r="B571" t="str">
            <v>Bueiro metálico sem interrupção de tráfego - D = 2,80 m - chapa galvanizada - escavado em material de 1ª categoria - aterro rodoviário máximo = 3,80 m</v>
          </cell>
          <cell r="C571" t="str">
            <v>m</v>
          </cell>
          <cell r="D571">
            <v>16914.97</v>
          </cell>
        </row>
        <row r="572">
          <cell r="A572" t="str">
            <v>0605790</v>
          </cell>
          <cell r="B572" t="str">
            <v>Bueiro metálico sem interrupção de tráfego - D = 2,80 m - chapa galvanizada - escavado em material de 2ª categoria - aterro ferroviário máximo = 5,50 m</v>
          </cell>
          <cell r="C572" t="str">
            <v>m</v>
          </cell>
          <cell r="D572">
            <v>23006.15</v>
          </cell>
        </row>
        <row r="573">
          <cell r="A573" t="str">
            <v>0605532</v>
          </cell>
          <cell r="B573" t="str">
            <v>Bueiro metálico sem interrupção de tráfego - D = 2,80 m - chapa galvanizada - escavado em material de 2ª categoria - aterro rodoviário máximo = 3,80 m</v>
          </cell>
          <cell r="C573" t="str">
            <v>m</v>
          </cell>
          <cell r="D573">
            <v>19093.96</v>
          </cell>
        </row>
        <row r="574">
          <cell r="A574" t="str">
            <v>0605823</v>
          </cell>
          <cell r="B574" t="str">
            <v>Bueiro metálico sem interrupção de tráfego - D = 2,80 m - chapa galvanizada - escavado em material de 3ª categoria - aterro ferroviário máximo = 5,50 m</v>
          </cell>
          <cell r="C574" t="str">
            <v>m</v>
          </cell>
          <cell r="D574">
            <v>26590.97</v>
          </cell>
        </row>
        <row r="575">
          <cell r="A575" t="str">
            <v>0605552</v>
          </cell>
          <cell r="B575" t="str">
            <v>Bueiro metálico sem interrupção de tráfego - D = 2,80 m - chapa galvanizada - escavado em material de 3ª categoria - aterro rodoviário máximo = 3,80 m</v>
          </cell>
          <cell r="C575" t="str">
            <v>m</v>
          </cell>
          <cell r="D575">
            <v>22678.78</v>
          </cell>
        </row>
        <row r="576">
          <cell r="A576" t="str">
            <v>0605844</v>
          </cell>
          <cell r="B576" t="str">
            <v>Bueiro metálico sem interrupção de tráfego - D = 3,00 m - chapa com epóxi - escavado em material de 1ª categoria - aterro ferroviário máximo = 4,70 m</v>
          </cell>
          <cell r="C576" t="str">
            <v>m</v>
          </cell>
          <cell r="D576">
            <v>24006.16</v>
          </cell>
        </row>
        <row r="577">
          <cell r="A577" t="str">
            <v>0605580</v>
          </cell>
          <cell r="B577" t="str">
            <v>Bueiro metálico sem interrupção de tráfego - D = 3,00 m - chapa com epóxi - escavado em material de 1ª categoria - aterro rodoviário máximo = 3,60 m</v>
          </cell>
          <cell r="C577" t="str">
            <v>m</v>
          </cell>
          <cell r="D577">
            <v>19386.95</v>
          </cell>
        </row>
        <row r="578">
          <cell r="A578" t="str">
            <v>0605887</v>
          </cell>
          <cell r="B578" t="str">
            <v>Bueiro metálico sem interrupção de tráfego - D = 3,00 m - chapa com epóxi - escavado em material de 2ª categoria - aterro ferroviário máximo = 4,70 m</v>
          </cell>
          <cell r="C578" t="str">
            <v>m</v>
          </cell>
          <cell r="D578">
            <v>26485.38</v>
          </cell>
        </row>
        <row r="579">
          <cell r="A579" t="str">
            <v>0605591</v>
          </cell>
          <cell r="B579" t="str">
            <v>Bueiro metálico sem interrupção de tráfego - D = 3,00 m - chapa com epóxi - escavado em material de 2ª categoria - aterro rodoviário máximo = 3,60 m</v>
          </cell>
          <cell r="C579" t="str">
            <v>m</v>
          </cell>
          <cell r="D579">
            <v>21866.16</v>
          </cell>
        </row>
        <row r="580">
          <cell r="A580" t="str">
            <v>0605902</v>
          </cell>
          <cell r="B580" t="str">
            <v>Bueiro metálico sem interrupção de tráfego - D = 3,00 m - chapa com epóxi - escavado em material de 3ª categoria - aterro ferroviário máximo = 4,70 m</v>
          </cell>
          <cell r="C580" t="str">
            <v>m</v>
          </cell>
          <cell r="D580">
            <v>30564.1</v>
          </cell>
        </row>
        <row r="581">
          <cell r="A581" t="str">
            <v>0605602</v>
          </cell>
          <cell r="B581" t="str">
            <v>Bueiro metálico sem interrupção de tráfego - D = 3,00 m - chapa com epóxi - escavado em material de 3ª categoria - aterro rodoviário máximo = 3,60 m</v>
          </cell>
          <cell r="C581" t="str">
            <v>m</v>
          </cell>
          <cell r="D581">
            <v>25944.89</v>
          </cell>
        </row>
        <row r="582">
          <cell r="A582" t="str">
            <v>0605748</v>
          </cell>
          <cell r="B582" t="str">
            <v>Bueiro metálico sem interrupção de tráfego - D = 3,00 m - chapa galvanizada - escavado em material de 1ª categoria - aterro ferroviário máximo = 4,70 m</v>
          </cell>
          <cell r="C582" t="str">
            <v>m</v>
          </cell>
          <cell r="D582">
            <v>22806.86</v>
          </cell>
        </row>
        <row r="583">
          <cell r="A583" t="str">
            <v>0605513</v>
          </cell>
          <cell r="B583" t="str">
            <v>Bueiro metálico sem interrupção de tráfego - D = 3,00 m - chapa galvanizada - escavado em material de 1ª categoria - aterro rodoviário máximo = 3,60 m</v>
          </cell>
          <cell r="C583" t="str">
            <v>m</v>
          </cell>
          <cell r="D583">
            <v>18621.080000000002</v>
          </cell>
        </row>
        <row r="584">
          <cell r="A584" t="str">
            <v>0605804</v>
          </cell>
          <cell r="B584" t="str">
            <v>Bueiro metálico sem interrupção de tráfego - D = 3,00 m - chapa galvanizada - escavado em material de 2ª categoria - aterro ferroviário máximo = 4,70 m</v>
          </cell>
          <cell r="C584" t="str">
            <v>m</v>
          </cell>
          <cell r="D584">
            <v>25286.080000000002</v>
          </cell>
        </row>
        <row r="585">
          <cell r="A585" t="str">
            <v>0605533</v>
          </cell>
          <cell r="B585" t="str">
            <v>Bueiro metálico sem interrupção de tráfego - D = 3,00 m - chapa galvanizada - escavado em material de 2ª categoria - aterro rodoviário máximo = 3,60 m</v>
          </cell>
          <cell r="C585" t="str">
            <v>m</v>
          </cell>
          <cell r="D585">
            <v>21100.3</v>
          </cell>
        </row>
        <row r="586">
          <cell r="A586" t="str">
            <v>0605824</v>
          </cell>
          <cell r="B586" t="str">
            <v>Bueiro metálico sem interrupção de tráfego - D = 3,00 m - chapa galvanizada - escavado em material de 3ª categoria - aterro ferroviário máximo = 4,70 m</v>
          </cell>
          <cell r="C586" t="str">
            <v>m</v>
          </cell>
          <cell r="D586">
            <v>29364.81</v>
          </cell>
        </row>
        <row r="587">
          <cell r="A587" t="str">
            <v>0605553</v>
          </cell>
          <cell r="B587" t="str">
            <v>Bueiro metálico sem interrupção de tráfego - D = 3,00 m - chapa galvanizada - escavado em material de 3ª categoria - aterro rodoviário máximo = 3,60 m</v>
          </cell>
          <cell r="C587" t="str">
            <v>m</v>
          </cell>
          <cell r="D587">
            <v>25179.03</v>
          </cell>
        </row>
        <row r="588">
          <cell r="A588" t="str">
            <v>0605845</v>
          </cell>
          <cell r="B588" t="str">
            <v>Bueiro metálico sem interrupção de tráfego - D = 3,20 m - chapa com epóxi - escavado em material de 1ª categoria - aterro ferroviário máximo = 4,00 m</v>
          </cell>
          <cell r="C588" t="str">
            <v>m</v>
          </cell>
          <cell r="D588">
            <v>26118.51</v>
          </cell>
        </row>
        <row r="589">
          <cell r="A589" t="str">
            <v>0605581</v>
          </cell>
          <cell r="B589" t="str">
            <v>Bueiro metálico sem interrupção de tráfego - D = 3,20 m - chapa com epóxi - escavado em material de 1ª categoria - aterro rodoviário máximo = 4,80 m</v>
          </cell>
          <cell r="C589" t="str">
            <v>m</v>
          </cell>
          <cell r="D589">
            <v>23125.3</v>
          </cell>
        </row>
        <row r="590">
          <cell r="A590" t="str">
            <v>0605888</v>
          </cell>
          <cell r="B590" t="str">
            <v>Bueiro metálico sem interrupção de tráfego - D = 3,20 m - chapa com epóxi - escavado em material de 2ª categoria - aterro ferroviário máximo = 4,00 m</v>
          </cell>
          <cell r="C590" t="str">
            <v>m</v>
          </cell>
          <cell r="D590">
            <v>28917.31</v>
          </cell>
        </row>
        <row r="591">
          <cell r="A591" t="str">
            <v>0605592</v>
          </cell>
          <cell r="B591" t="str">
            <v>Bueiro metálico sem interrupção de tráfego - D = 3,20 m - chapa com epóxi - escavado em material de 2ª categoria - aterro rodoviário máximo = 4,80 m</v>
          </cell>
          <cell r="C591" t="str">
            <v>m</v>
          </cell>
          <cell r="D591">
            <v>25924.1</v>
          </cell>
        </row>
        <row r="592">
          <cell r="A592" t="str">
            <v>0605903</v>
          </cell>
          <cell r="B592" t="str">
            <v>Bueiro metálico sem interrupção de tráfego - D = 3,20 m - chapa com epóxi - escavado em material de 3ª categoria - aterro ferroviário máximo = 4,00 m</v>
          </cell>
          <cell r="C592" t="str">
            <v>m</v>
          </cell>
          <cell r="D592">
            <v>33521.81</v>
          </cell>
        </row>
        <row r="593">
          <cell r="A593" t="str">
            <v>0605603</v>
          </cell>
          <cell r="B593" t="str">
            <v>Bueiro metálico sem interrupção de tráfego - D = 3,20 m - chapa com epóxi - escavado em material de 3ª categoria - aterro rodoviário máximo = 4,80 m</v>
          </cell>
          <cell r="C593" t="str">
            <v>m</v>
          </cell>
          <cell r="D593">
            <v>30528.6</v>
          </cell>
        </row>
        <row r="594">
          <cell r="A594" t="str">
            <v>0605771</v>
          </cell>
          <cell r="B594" t="str">
            <v>Bueiro metálico sem interrupção de tráfego - D = 3,20 m - chapa galvanizada - escavado em material de 1ª categoria - aterro ferroviário máximo = 4,00 m</v>
          </cell>
          <cell r="C594" t="str">
            <v>m</v>
          </cell>
          <cell r="D594">
            <v>24846.52</v>
          </cell>
        </row>
        <row r="595">
          <cell r="A595" t="str">
            <v>0605514</v>
          </cell>
          <cell r="B595" t="str">
            <v>Bueiro metálico sem interrupção de tráfego - D = 3,20 m - chapa galvanizada - escavado em material de 1ª categoria - aterro rodoviário máximo = 4,80 m</v>
          </cell>
          <cell r="C595" t="str">
            <v>m</v>
          </cell>
          <cell r="D595">
            <v>22457.64</v>
          </cell>
        </row>
        <row r="596">
          <cell r="A596" t="str">
            <v>0605805</v>
          </cell>
          <cell r="B596" t="str">
            <v>Bueiro metálico sem interrupção de tráfego - D = 3,20 m - chapa galvanizada - escavado em material de 2ª categoria - aterro ferroviário máximo = 4,00 m</v>
          </cell>
          <cell r="C596" t="str">
            <v>m</v>
          </cell>
          <cell r="D596">
            <v>27645.33</v>
          </cell>
        </row>
        <row r="597">
          <cell r="A597" t="str">
            <v>0605534</v>
          </cell>
          <cell r="B597" t="str">
            <v>Bueiro metálico sem interrupção de tráfego - D = 3,20 m - chapa galvanizada - escavado em material de 2ª categoria - aterro rodoviário máximo = 4,80 m</v>
          </cell>
          <cell r="C597" t="str">
            <v>m</v>
          </cell>
          <cell r="D597">
            <v>25256.44</v>
          </cell>
        </row>
        <row r="598">
          <cell r="A598" t="str">
            <v>0605825</v>
          </cell>
          <cell r="B598" t="str">
            <v>Bueiro metálico sem interrupção de tráfego - D = 3,20 m - chapa galvanizada - escavado em material de 3ª categoria - aterro ferroviário máximo = 4,00 m</v>
          </cell>
          <cell r="C598" t="str">
            <v>m</v>
          </cell>
          <cell r="D598">
            <v>32249.82</v>
          </cell>
        </row>
        <row r="599">
          <cell r="A599" t="str">
            <v>0605554</v>
          </cell>
          <cell r="B599" t="str">
            <v>Bueiro metálico sem interrupção de tráfego - D = 3,20 m - chapa galvanizada - escavado em material de 3ª categoria - aterro rodoviário máximo = 4,80 m</v>
          </cell>
          <cell r="C599" t="str">
            <v>m</v>
          </cell>
          <cell r="D599">
            <v>29860.94</v>
          </cell>
        </row>
        <row r="600">
          <cell r="A600" t="str">
            <v>0605772</v>
          </cell>
          <cell r="B600" t="str">
            <v>Bueiro metálico sem interrupção de tráfego - D = 3,40 m - chapa galvanizada - escavado em material de 1ª categoria - aterro ferroviário máximo = 7,00 m</v>
          </cell>
          <cell r="C600" t="str">
            <v>m</v>
          </cell>
          <cell r="D600">
            <v>28954.27</v>
          </cell>
        </row>
        <row r="601">
          <cell r="A601" t="str">
            <v>0605515</v>
          </cell>
          <cell r="B601" t="str">
            <v>Bueiro metálico sem interrupção de tráfego - D = 3,40 m - chapa galvanizada - escavado em material de 1ª categoria - aterro rodoviário máximo = 4,50 m</v>
          </cell>
          <cell r="C601" t="str">
            <v>m</v>
          </cell>
          <cell r="D601">
            <v>24477.25</v>
          </cell>
        </row>
        <row r="602">
          <cell r="A602" t="str">
            <v>0605806</v>
          </cell>
          <cell r="B602" t="str">
            <v>Bueiro metálico sem interrupção de tráfego - D = 3,40 m - chapa galvanizada - escavado em material de 2ª categoria - aterro ferroviário máximo = 7,00 m</v>
          </cell>
          <cell r="C602" t="str">
            <v>m</v>
          </cell>
          <cell r="D602">
            <v>32092.03</v>
          </cell>
        </row>
        <row r="603">
          <cell r="A603" t="str">
            <v>0605535</v>
          </cell>
          <cell r="B603" t="str">
            <v>Bueiro metálico sem interrupção de tráfego - D = 3,40 m - chapa galvanizada - escavado em material de 2ª categoria - aterro rodoviário máximo = 4,50 m</v>
          </cell>
          <cell r="C603" t="str">
            <v>m</v>
          </cell>
          <cell r="D603">
            <v>27615.01</v>
          </cell>
        </row>
        <row r="604">
          <cell r="A604" t="str">
            <v>0605826</v>
          </cell>
          <cell r="B604" t="str">
            <v>Bueiro metálico sem interrupção de tráfego - D = 3,40 m - chapa galvanizada - escavado em material de 3ª categoria - aterro ferroviário máximo = 7,00 m</v>
          </cell>
          <cell r="C604" t="str">
            <v>m</v>
          </cell>
          <cell r="D604">
            <v>37254.17</v>
          </cell>
        </row>
        <row r="605">
          <cell r="A605" t="str">
            <v>0605555</v>
          </cell>
          <cell r="B605" t="str">
            <v>Bueiro metálico sem interrupção de tráfego - D = 3,40 m - chapa galvanizada - escavado em material de 3ª categoria - aterro rodoviário máximo = 4,50 m</v>
          </cell>
          <cell r="C605" t="str">
            <v>m</v>
          </cell>
          <cell r="D605">
            <v>32777.15</v>
          </cell>
        </row>
        <row r="606">
          <cell r="A606" t="str">
            <v>0605773</v>
          </cell>
          <cell r="B606" t="str">
            <v>Bueiro metálico sem interrupção de tráfego - D = 3,60 m - chapa galvanizada - escavado em material de 1ª categoria - aterro ferroviário máximo = 6,60 m</v>
          </cell>
          <cell r="C606" t="str">
            <v>m</v>
          </cell>
          <cell r="D606">
            <v>30771.08</v>
          </cell>
        </row>
        <row r="607">
          <cell r="A607" t="str">
            <v>0605516</v>
          </cell>
          <cell r="B607" t="str">
            <v>Bueiro metálico sem interrupção de tráfego - D = 3,60 m - chapa galvanizada - escavado em material de 1ª categoria - aterro rodoviário máximo = 4,30 m</v>
          </cell>
          <cell r="C607" t="str">
            <v>m</v>
          </cell>
          <cell r="D607">
            <v>25996.14</v>
          </cell>
        </row>
        <row r="608">
          <cell r="A608" t="str">
            <v>0605807</v>
          </cell>
          <cell r="B608" t="str">
            <v>Bueiro metálico sem interrupção de tráfego - D = 3,60 m - chapa galvanizada - escavado em material de 2ª categoria - aterro ferroviário máximo = 6,60 m</v>
          </cell>
          <cell r="C608" t="str">
            <v>m</v>
          </cell>
          <cell r="D608">
            <v>34267.17</v>
          </cell>
        </row>
        <row r="609">
          <cell r="A609" t="str">
            <v>0605536</v>
          </cell>
          <cell r="B609" t="str">
            <v>Bueiro metálico sem interrupção de tráfego - D = 3,60 m - chapa galvanizada - escavado em material de 2ª categoria - aterro rodoviário máximo = 4,30 m</v>
          </cell>
          <cell r="C609" t="str">
            <v>m</v>
          </cell>
          <cell r="D609">
            <v>29492.23</v>
          </cell>
        </row>
        <row r="610">
          <cell r="A610" t="str">
            <v>0605827</v>
          </cell>
          <cell r="B610" t="str">
            <v>Bueiro metálico sem interrupção de tráfego - D = 3,60 m - chapa galvanizada - escavado em material de 3ª categoria - aterro ferroviário máximo = 6,60 m</v>
          </cell>
          <cell r="C610" t="str">
            <v>m</v>
          </cell>
          <cell r="D610">
            <v>40018.81</v>
          </cell>
        </row>
        <row r="611">
          <cell r="A611" t="str">
            <v>0605556</v>
          </cell>
          <cell r="B611" t="str">
            <v>Bueiro metálico sem interrupção de tráfego - D = 3,60 m - chapa galvanizada - escavado em material de 3ª categoria - aterro rodoviário máximo = 4,30 m</v>
          </cell>
          <cell r="C611" t="str">
            <v>m</v>
          </cell>
          <cell r="D611">
            <v>35243.86</v>
          </cell>
        </row>
        <row r="612">
          <cell r="A612" t="str">
            <v>0605774</v>
          </cell>
          <cell r="B612" t="str">
            <v>Bueiro metálico sem interrupção de tráfego - D = 3,80 m - chapa galvanizada - escavado em material de 1ª categoria - aterro ferroviário máximo = 6,20 m</v>
          </cell>
          <cell r="C612" t="str">
            <v>m</v>
          </cell>
          <cell r="D612">
            <v>33157.94</v>
          </cell>
        </row>
        <row r="613">
          <cell r="A613" t="str">
            <v>0605517</v>
          </cell>
          <cell r="B613" t="str">
            <v>Bueiro metálico sem interrupção de tráfego - D = 3,80 m - chapa galvanizada - escavado em material de 1ª categoria - aterro rodoviário máximo = 4,00 m</v>
          </cell>
          <cell r="C613" t="str">
            <v>m</v>
          </cell>
          <cell r="D613">
            <v>28016.27</v>
          </cell>
        </row>
        <row r="614">
          <cell r="A614" t="str">
            <v>0605808</v>
          </cell>
          <cell r="B614" t="str">
            <v>Bueiro metálico sem interrupção de tráfego - D = 3,80 m - chapa galvanizada - escavado em material de 2ª categoria - aterro ferroviário máximo = 6,20 m</v>
          </cell>
          <cell r="C614" t="str">
            <v>m</v>
          </cell>
          <cell r="D614">
            <v>37031.72</v>
          </cell>
        </row>
        <row r="615">
          <cell r="A615" t="str">
            <v>0605537</v>
          </cell>
          <cell r="B615" t="str">
            <v>Bueiro metálico sem interrupção de tráfego - D = 3,80 m - chapa galvanizada - escavado em material de 2ª categoria - aterro rodoviário máximo = 4,00 m</v>
          </cell>
          <cell r="C615" t="str">
            <v>m</v>
          </cell>
          <cell r="D615">
            <v>31890.04</v>
          </cell>
        </row>
        <row r="616">
          <cell r="A616" t="str">
            <v>0605828</v>
          </cell>
          <cell r="B616" t="str">
            <v>Bueiro metálico sem interrupção de tráfego - D = 3,80 m - chapa galvanizada - escavado em material de 3ª categoria - aterro ferroviário máximo = 6,20 m</v>
          </cell>
          <cell r="C616" t="str">
            <v>m</v>
          </cell>
          <cell r="D616">
            <v>43404.72</v>
          </cell>
        </row>
        <row r="617">
          <cell r="A617" t="str">
            <v>0605557</v>
          </cell>
          <cell r="B617" t="str">
            <v>Bueiro metálico sem interrupção de tráfego - D = 3,80 m - chapa galvanizada - escavado em material de 3ª categoria - aterro rodoviário máximo = 4,00 m</v>
          </cell>
          <cell r="C617" t="str">
            <v>m</v>
          </cell>
          <cell r="D617">
            <v>38263.050000000003</v>
          </cell>
        </row>
        <row r="618">
          <cell r="A618" t="str">
            <v>0605775</v>
          </cell>
          <cell r="B618" t="str">
            <v>Bueiro metálico sem interrupção de tráfego - D = 4,00 m - chapa galvanizada - escavado em material de 1ª categoria - aterro ferroviário máximo = 5,10 m</v>
          </cell>
          <cell r="C618" t="str">
            <v>m</v>
          </cell>
          <cell r="D618">
            <v>34971.17</v>
          </cell>
        </row>
        <row r="619">
          <cell r="A619" t="str">
            <v>0605518</v>
          </cell>
          <cell r="B619" t="str">
            <v>Bueiro metálico sem interrupção de tráfego - D = 4,00 m - chapa galvanizada - escavado em material de 1ª categoria - aterro rodoviário máximo = 3,10 m</v>
          </cell>
          <cell r="C619" t="str">
            <v>m</v>
          </cell>
          <cell r="D619">
            <v>29620.82</v>
          </cell>
        </row>
        <row r="620">
          <cell r="A620" t="str">
            <v>0605809</v>
          </cell>
          <cell r="B620" t="str">
            <v>Bueiro metálico sem interrupção de tráfego - D = 4,00 m - chapa galvanizada - escavado em material de 2ª categoria - aterro ferroviário máximo = 5,10 m</v>
          </cell>
          <cell r="C620" t="str">
            <v>m</v>
          </cell>
          <cell r="D620">
            <v>39242.01</v>
          </cell>
        </row>
        <row r="621">
          <cell r="A621" t="str">
            <v>0605538</v>
          </cell>
          <cell r="B621" t="str">
            <v>Bueiro metálico sem interrupção de tráfego - D = 4,00 m - chapa galvanizada - escavado em material de 2ª categoria - aterro rodoviário máximo = 3,10 m</v>
          </cell>
          <cell r="C621" t="str">
            <v>m</v>
          </cell>
          <cell r="D621">
            <v>33891.65</v>
          </cell>
        </row>
        <row r="622">
          <cell r="A622" t="str">
            <v>0605829</v>
          </cell>
          <cell r="B622" t="str">
            <v>Bueiro metálico sem interrupção de tráfego - D = 4,00 m - chapa galvanizada - escavado em material de 3ª categoria - aterro ferroviário máximo = 5,10 m</v>
          </cell>
          <cell r="C622" t="str">
            <v>m</v>
          </cell>
          <cell r="D622">
            <v>46268.24</v>
          </cell>
        </row>
        <row r="623">
          <cell r="A623" t="str">
            <v>0605558</v>
          </cell>
          <cell r="B623" t="str">
            <v>Bueiro metálico sem interrupção de tráfego - D = 4,00 m - chapa galvanizada - escavado em material de 3ª categoria - aterro rodoviário máximo = 3,10 m</v>
          </cell>
          <cell r="C623" t="str">
            <v>m</v>
          </cell>
          <cell r="D623">
            <v>40917.89</v>
          </cell>
        </row>
        <row r="624">
          <cell r="A624" t="str">
            <v>0605776</v>
          </cell>
          <cell r="B624" t="str">
            <v>Bueiro metálico sem interrupção de tráfego - D = 4,20 m - chapa galvanizada - escavado em material de 1ª categoria - aterro ferroviário máximo = 4,80 m</v>
          </cell>
          <cell r="C624" t="str">
            <v>m</v>
          </cell>
          <cell r="D624">
            <v>37368.21</v>
          </cell>
        </row>
        <row r="625">
          <cell r="A625" t="str">
            <v>0605519</v>
          </cell>
          <cell r="B625" t="str">
            <v>Bueiro metálico sem interrupção de tráfego - D = 4,20 m - chapa galvanizada - escavado em material de 1ª categoria - aterro rodoviário máximo = 4,40 m</v>
          </cell>
          <cell r="C625" t="str">
            <v>m</v>
          </cell>
          <cell r="D625">
            <v>34977.25</v>
          </cell>
        </row>
        <row r="626">
          <cell r="A626" t="str">
            <v>0605810</v>
          </cell>
          <cell r="B626" t="str">
            <v>Bueiro metálico sem interrupção de tráfego - D = 4,20 m - chapa galvanizada - escavado em material de 2ª categoria - aterro ferroviário máximo = 4,80 m</v>
          </cell>
          <cell r="C626" t="str">
            <v>m</v>
          </cell>
          <cell r="D626">
            <v>42055.48</v>
          </cell>
        </row>
        <row r="627">
          <cell r="A627" t="str">
            <v>0605539</v>
          </cell>
          <cell r="B627" t="str">
            <v>Bueiro metálico sem interrupção de tráfego - D = 4,20 m - chapa galvanizada - escavado em material de 2ª categoria - aterro rodoviário máximo = 4,40 m</v>
          </cell>
          <cell r="C627" t="str">
            <v>m</v>
          </cell>
          <cell r="D627">
            <v>39664.519999999997</v>
          </cell>
        </row>
        <row r="628">
          <cell r="A628" t="str">
            <v>0605830</v>
          </cell>
          <cell r="B628" t="str">
            <v>Bueiro metálico sem interrupção de tráfego - D = 4,20 m - chapa galvanizada - escavado em material de 3ª categoria - aterro ferroviário máximo = 4,80 m</v>
          </cell>
          <cell r="C628" t="str">
            <v>m</v>
          </cell>
          <cell r="D628">
            <v>49766.82</v>
          </cell>
        </row>
        <row r="629">
          <cell r="A629" t="str">
            <v>0605559</v>
          </cell>
          <cell r="B629" t="str">
            <v>Bueiro metálico sem interrupção de tráfego - D = 4,20 m - chapa galvanizada - escavado em material de 3ª categoria - aterro rodoviário máximo = 4,40 m</v>
          </cell>
          <cell r="C629" t="str">
            <v>m</v>
          </cell>
          <cell r="D629">
            <v>47375.86</v>
          </cell>
        </row>
        <row r="630">
          <cell r="A630" t="str">
            <v>0605777</v>
          </cell>
          <cell r="B630" t="str">
            <v>Bueiro metálico sem interrupção de tráfego - D = 4,40 m - chapa galvanizada - escavado em material de 1ª categoria - aterro ferroviário máximo = 4,20 m</v>
          </cell>
          <cell r="C630" t="str">
            <v>m</v>
          </cell>
          <cell r="D630">
            <v>40539.85</v>
          </cell>
        </row>
        <row r="631">
          <cell r="A631" t="str">
            <v>0605520</v>
          </cell>
          <cell r="B631" t="str">
            <v>Bueiro metálico sem interrupção de tráfego - D = 4,40 m - chapa galvanizada - escavado em material de 1ª categoria - aterro rodoviário máximo = 4,20 m</v>
          </cell>
          <cell r="C631" t="str">
            <v>m</v>
          </cell>
          <cell r="D631">
            <v>37423.339999999997</v>
          </cell>
        </row>
        <row r="632">
          <cell r="A632" t="str">
            <v>0605811</v>
          </cell>
          <cell r="B632" t="str">
            <v>Bueiro metálico sem interrupção de tráfego - D = 4,40 m - chapa galvanizada - escavado em material de 2ª categoria - aterro ferroviário máximo = 4,20 m</v>
          </cell>
          <cell r="C632" t="str">
            <v>m</v>
          </cell>
          <cell r="D632">
            <v>45662.92</v>
          </cell>
        </row>
        <row r="633">
          <cell r="A633" t="str">
            <v>0605540</v>
          </cell>
          <cell r="B633" t="str">
            <v>Bueiro metálico sem interrupção de tráfego - D = 4,40 m - chapa galvanizada - escavado em material de 2ª categoria - aterro rodoviário máximo = 4,20 m</v>
          </cell>
          <cell r="C633" t="str">
            <v>m</v>
          </cell>
          <cell r="D633">
            <v>42546.42</v>
          </cell>
        </row>
        <row r="634">
          <cell r="A634" t="str">
            <v>0605831</v>
          </cell>
          <cell r="B634" t="str">
            <v>Bueiro metálico sem interrupção de tráfego - D = 4,40 m - chapa galvanizada - escavado em material de 3ª categoria - aterro ferroviário máximo = 4,20 m</v>
          </cell>
          <cell r="C634" t="str">
            <v>m</v>
          </cell>
          <cell r="D634">
            <v>54091.23</v>
          </cell>
        </row>
        <row r="635">
          <cell r="A635" t="str">
            <v>0605560</v>
          </cell>
          <cell r="B635" t="str">
            <v>Bueiro metálico sem interrupção de tráfego - D = 4,40 m - chapa galvanizada - escavado em material de 3ª categoria - aterro rodoviário máximo = 4,20 m</v>
          </cell>
          <cell r="C635" t="str">
            <v>m</v>
          </cell>
          <cell r="D635">
            <v>50974.720000000001</v>
          </cell>
        </row>
        <row r="636">
          <cell r="A636" t="str">
            <v>0605778</v>
          </cell>
          <cell r="B636" t="str">
            <v>Bueiro metálico sem interrupção de tráfego - D = 4,60 m - chapa galvanizada - escavado em material de 1ª categoria - aterro ferroviário máximo = 4,00 m</v>
          </cell>
          <cell r="C636" t="str">
            <v>m</v>
          </cell>
          <cell r="D636">
            <v>42460.800000000003</v>
          </cell>
        </row>
        <row r="637">
          <cell r="A637" t="str">
            <v>0605521</v>
          </cell>
          <cell r="B637" t="str">
            <v>Bueiro metálico sem interrupção de tráfego - D = 4,60 m - chapa galvanizada - escavado em material de 1ª categoria - aterro rodoviário máximo = 4,00 m</v>
          </cell>
          <cell r="C637" t="str">
            <v>m</v>
          </cell>
          <cell r="D637">
            <v>39859.43</v>
          </cell>
        </row>
        <row r="638">
          <cell r="A638" t="str">
            <v>0605812</v>
          </cell>
          <cell r="B638" t="str">
            <v>Bueiro metálico sem interrupção de tráfego - D = 4,60 m - chapa galvanizada - escavado em material de 2ª categoria - aterro ferroviário máximo = 4,00 m</v>
          </cell>
          <cell r="C638" t="str">
            <v>m</v>
          </cell>
          <cell r="D638">
            <v>48039.040000000001</v>
          </cell>
        </row>
        <row r="639">
          <cell r="A639" t="str">
            <v>0605541</v>
          </cell>
          <cell r="B639" t="str">
            <v>Bueiro metálico sem interrupção de tráfego - D = 4,60 m - chapa galvanizada - escavado em material de 2ª categoria - aterro rodoviário máximo = 4,00 m</v>
          </cell>
          <cell r="C639" t="str">
            <v>m</v>
          </cell>
          <cell r="D639">
            <v>45437.67</v>
          </cell>
        </row>
        <row r="640">
          <cell r="A640" t="str">
            <v>0605832</v>
          </cell>
          <cell r="B640" t="str">
            <v>Bueiro metálico sem interrupção de tráfego - D = 4,60 m - chapa galvanizada - escavado em material de 3ª categoria - aterro ferroviário máximo = 4,00 m</v>
          </cell>
          <cell r="C640" t="str">
            <v>m</v>
          </cell>
          <cell r="D640">
            <v>57216.160000000003</v>
          </cell>
        </row>
        <row r="641">
          <cell r="A641" t="str">
            <v>0605561</v>
          </cell>
          <cell r="B641" t="str">
            <v>Bueiro metálico sem interrupção de tráfego - D = 4,60 m - chapa galvanizada - escavado em material de 3ª categoria - aterro rodoviário máximo = 4,00 m</v>
          </cell>
          <cell r="C641" t="str">
            <v>m</v>
          </cell>
          <cell r="D641">
            <v>54614.79</v>
          </cell>
        </row>
        <row r="642">
          <cell r="A642" t="str">
            <v>0605779</v>
          </cell>
          <cell r="B642" t="str">
            <v>Bueiro metálico sem interrupção de tráfego - D = 4,80 m - chapa galvanizada - escavado em material de 1ª categoria - aterro ferroviário máximo = 5,10 m</v>
          </cell>
          <cell r="C642" t="str">
            <v>m</v>
          </cell>
          <cell r="D642">
            <v>48744.38</v>
          </cell>
        </row>
        <row r="643">
          <cell r="A643" t="str">
            <v>0605522</v>
          </cell>
          <cell r="B643" t="str">
            <v>Bueiro metálico sem interrupção de tráfego - D = 4,80 m - chapa galvanizada - escavado em material de 1ª categoria - aterro rodoviário máximo = 5,50 m</v>
          </cell>
          <cell r="C643" t="str">
            <v>m</v>
          </cell>
          <cell r="D643">
            <v>44532.06</v>
          </cell>
        </row>
        <row r="644">
          <cell r="A644" t="str">
            <v>0605813</v>
          </cell>
          <cell r="B644" t="str">
            <v>Bueiro metálico sem interrupção de tráfego - D = 4,80 m - chapa galvanizada - escavado em material de 2ª categoria - aterro ferroviário máximo = 5,10 m</v>
          </cell>
          <cell r="C644" t="str">
            <v>m</v>
          </cell>
          <cell r="D644">
            <v>54797.16</v>
          </cell>
        </row>
        <row r="645">
          <cell r="A645" t="str">
            <v>0605542</v>
          </cell>
          <cell r="B645" t="str">
            <v>Bueiro metálico sem interrupção de tráfego - D = 4,80 m - chapa galvanizada - escavado em material de 2ª categoria - aterro rodoviário máximo = 5,50 m</v>
          </cell>
          <cell r="C645" t="str">
            <v>m</v>
          </cell>
          <cell r="D645">
            <v>50584.84</v>
          </cell>
        </row>
        <row r="646">
          <cell r="A646" t="str">
            <v>0605833</v>
          </cell>
          <cell r="B646" t="str">
            <v>Bueiro metálico sem interrupção de tráfego - D = 4,80 m - chapa galvanizada - escavado em material de 3ª categoria - aterro ferroviário máximo = 5,10 m</v>
          </cell>
          <cell r="C646" t="str">
            <v>m</v>
          </cell>
          <cell r="D646">
            <v>64754.98</v>
          </cell>
        </row>
        <row r="647">
          <cell r="A647" t="str">
            <v>0605562</v>
          </cell>
          <cell r="B647" t="str">
            <v>Bueiro metálico sem interrupção de tráfego - D = 4,80 m - chapa galvanizada - escavado em material de 3ª categoria - aterro rodoviário máximo = 5,50 m</v>
          </cell>
          <cell r="C647" t="str">
            <v>m</v>
          </cell>
          <cell r="D647">
            <v>60542.66</v>
          </cell>
        </row>
        <row r="648">
          <cell r="A648" t="str">
            <v>0605780</v>
          </cell>
          <cell r="B648" t="str">
            <v>Bueiro metálico sem interrupção de tráfego - D = 5,00 m - chapa galvanizada - escavado em material de 1ª categoria - aterro ferroviário máximo = 4,80 m</v>
          </cell>
          <cell r="C648" t="str">
            <v>m</v>
          </cell>
          <cell r="D648">
            <v>51759.12</v>
          </cell>
        </row>
        <row r="649">
          <cell r="A649" t="str">
            <v>0605523</v>
          </cell>
          <cell r="B649" t="str">
            <v>Bueiro metálico sem interrupção de tráfego - D = 5,00 m - chapa galvanizada - escavado em material de 1ª categoria - aterro rodoviário máximo = 5,30 m</v>
          </cell>
          <cell r="C649" t="str">
            <v>m</v>
          </cell>
          <cell r="D649">
            <v>47215.21</v>
          </cell>
        </row>
        <row r="650">
          <cell r="A650" t="str">
            <v>0605814</v>
          </cell>
          <cell r="B650" t="str">
            <v>Bueiro metálico sem interrupção de tráfego - D = 5,00 m - chapa galvanizada - escavado em material de 2ª categoria - aterro ferroviário máximo = 4,80 m</v>
          </cell>
          <cell r="C650" t="str">
            <v>m</v>
          </cell>
          <cell r="D650">
            <v>58305.81</v>
          </cell>
        </row>
        <row r="651">
          <cell r="A651" t="str">
            <v>0605543</v>
          </cell>
          <cell r="B651" t="str">
            <v>Bueiro metálico sem interrupção de tráfego - D = 5,00 m - chapa galvanizada - escavado em material de 2ª categoria - aterro rodoviário máximo = 5,30 m</v>
          </cell>
          <cell r="C651" t="str">
            <v>m</v>
          </cell>
          <cell r="D651">
            <v>53761.89</v>
          </cell>
        </row>
        <row r="652">
          <cell r="A652" t="str">
            <v>0605834</v>
          </cell>
          <cell r="B652" t="str">
            <v>Bueiro metálico sem interrupção de tráfego - D = 5,00 m - chapa galvanizada - escavado em material de 3ª categoria - aterro ferroviário máximo = 4,80 m</v>
          </cell>
          <cell r="C652" t="str">
            <v>m</v>
          </cell>
          <cell r="D652">
            <v>69076.19</v>
          </cell>
        </row>
        <row r="653">
          <cell r="A653" t="str">
            <v>0605563</v>
          </cell>
          <cell r="B653" t="str">
            <v>Bueiro metálico sem interrupção de tráfego - D = 5,00 m - chapa galvanizada - escavado em material de 3ª categoria - aterro rodoviário máximo = 5,30 m</v>
          </cell>
          <cell r="C653" t="str">
            <v>m</v>
          </cell>
          <cell r="D653">
            <v>64532.28</v>
          </cell>
        </row>
        <row r="654">
          <cell r="A654" t="str">
            <v>0605606</v>
          </cell>
          <cell r="B654" t="str">
            <v>Sistema de escoramento telescópico regulável para tunnel liner</v>
          </cell>
          <cell r="C654" t="str">
            <v>m³</v>
          </cell>
          <cell r="D654">
            <v>14.19</v>
          </cell>
        </row>
        <row r="655">
          <cell r="A655" t="str">
            <v>0705314</v>
          </cell>
          <cell r="B655" t="str">
            <v>Boca de BDCC 1,50 x 1,50 m - esconsidade 0° - areia e brita comerciais</v>
          </cell>
          <cell r="C655" t="str">
            <v>un</v>
          </cell>
          <cell r="D655">
            <v>13135.65</v>
          </cell>
        </row>
        <row r="656">
          <cell r="A656" t="str">
            <v>0705312</v>
          </cell>
          <cell r="B656" t="str">
            <v>Boca de BDCC 1,50 x 1,50 m - esconsidade 0° - areia extraída e brita produzida</v>
          </cell>
          <cell r="C656" t="str">
            <v>un</v>
          </cell>
          <cell r="D656">
            <v>12010.4</v>
          </cell>
        </row>
        <row r="657">
          <cell r="A657" t="str">
            <v>0705316</v>
          </cell>
          <cell r="B657" t="str">
            <v>Boca de BDCC 1,50 x 1,50 m - esconsidade 15° - areia e brita comerciais</v>
          </cell>
          <cell r="C657" t="str">
            <v>un</v>
          </cell>
          <cell r="D657">
            <v>14401.18</v>
          </cell>
        </row>
        <row r="658">
          <cell r="A658" t="str">
            <v>0705315</v>
          </cell>
          <cell r="B658" t="str">
            <v>Boca de BDCC 1,50 x 1,50 m - esconsidade 15° - areia extraída e brita produzida</v>
          </cell>
          <cell r="C658" t="str">
            <v>un</v>
          </cell>
          <cell r="D658">
            <v>13188.01</v>
          </cell>
        </row>
        <row r="659">
          <cell r="A659" t="str">
            <v>0705318</v>
          </cell>
          <cell r="B659" t="str">
            <v>Boca de BDCC 1,50 x 1,50 m - esconsidade 30° - areia e brita comerciais</v>
          </cell>
          <cell r="C659" t="str">
            <v>un</v>
          </cell>
          <cell r="D659">
            <v>15368.29</v>
          </cell>
        </row>
        <row r="660">
          <cell r="A660" t="str">
            <v>0705317</v>
          </cell>
          <cell r="B660" t="str">
            <v>Boca de BDCC 1,50 x 1,50 m - esconsidade 30° - areia extraída e brita produzida</v>
          </cell>
          <cell r="C660" t="str">
            <v>un</v>
          </cell>
          <cell r="D660">
            <v>14001.04</v>
          </cell>
        </row>
        <row r="661">
          <cell r="A661" t="str">
            <v>0705320</v>
          </cell>
          <cell r="B661" t="str">
            <v>Boca de BDCC 1,50 x 1,50 m - esconsidade 45° - areia e brita comerciais</v>
          </cell>
          <cell r="C661" t="str">
            <v>un</v>
          </cell>
          <cell r="D661">
            <v>19282.02</v>
          </cell>
        </row>
        <row r="662">
          <cell r="A662" t="str">
            <v>0705319</v>
          </cell>
          <cell r="B662" t="str">
            <v>Boca de BDCC 1,50 x 1,50 m - esconsidade 45° - areia extraída e brita produzida</v>
          </cell>
          <cell r="C662" t="str">
            <v>un</v>
          </cell>
          <cell r="D662">
            <v>17608.669999999998</v>
          </cell>
        </row>
        <row r="663">
          <cell r="A663" t="str">
            <v>0705322</v>
          </cell>
          <cell r="B663" t="str">
            <v>Boca de BDCC 2,00 x 2,00 m - esconsidade 0° - areia e brita comerciais</v>
          </cell>
          <cell r="C663" t="str">
            <v>un</v>
          </cell>
          <cell r="D663">
            <v>20300.71</v>
          </cell>
        </row>
        <row r="664">
          <cell r="A664" t="str">
            <v>0705321</v>
          </cell>
          <cell r="B664" t="str">
            <v>Boca de BDCC 2,00 x 2,00 m - esconsidade 0° - areia extraída e brita produzida</v>
          </cell>
          <cell r="C664" t="str">
            <v>un</v>
          </cell>
          <cell r="D664">
            <v>18409.36</v>
          </cell>
        </row>
        <row r="665">
          <cell r="A665" t="str">
            <v>0705324</v>
          </cell>
          <cell r="B665" t="str">
            <v>Boca de BDCC 2,00 x 2,00 m - esconsidade 15° - areia e brita comerciais</v>
          </cell>
          <cell r="C665" t="str">
            <v>un</v>
          </cell>
          <cell r="D665">
            <v>22286</v>
          </cell>
        </row>
        <row r="666">
          <cell r="A666" t="str">
            <v>0705323</v>
          </cell>
          <cell r="B666" t="str">
            <v>Boca de BDCC 2,00 x 2,00 m - esconsidade 15° - areia extraída e brita produzida</v>
          </cell>
          <cell r="C666" t="str">
            <v>un</v>
          </cell>
          <cell r="D666">
            <v>20260.7</v>
          </cell>
        </row>
        <row r="667">
          <cell r="A667" t="str">
            <v>0705326</v>
          </cell>
          <cell r="B667" t="str">
            <v>Boca de BDCC 2,00 x 2,00 m - esconsidade 30° - areia e brita comerciais</v>
          </cell>
          <cell r="C667" t="str">
            <v>un</v>
          </cell>
          <cell r="D667">
            <v>23938.03</v>
          </cell>
        </row>
        <row r="668">
          <cell r="A668" t="str">
            <v>0705325</v>
          </cell>
          <cell r="B668" t="str">
            <v>Boca de BDCC 2,00 x 2,00 m - esconsidade 30° - areia extraída e brita produzida</v>
          </cell>
          <cell r="C668" t="str">
            <v>un</v>
          </cell>
          <cell r="D668">
            <v>21720.94</v>
          </cell>
        </row>
        <row r="669">
          <cell r="A669" t="str">
            <v>0705328</v>
          </cell>
          <cell r="B669" t="str">
            <v>Boca de BDCC 2,00 x 2,00 m - esconsidade 45° - areia e brita comerciais</v>
          </cell>
          <cell r="C669" t="str">
            <v>un</v>
          </cell>
          <cell r="D669">
            <v>30395.73</v>
          </cell>
        </row>
        <row r="670">
          <cell r="A670" t="str">
            <v>0705327</v>
          </cell>
          <cell r="B670" t="str">
            <v>Boca de BDCC 2,00 x 2,00 m - esconsidade 45° - areia extraída e brita produzida</v>
          </cell>
          <cell r="C670" t="str">
            <v>un</v>
          </cell>
          <cell r="D670">
            <v>27645.17</v>
          </cell>
        </row>
        <row r="671">
          <cell r="A671" t="str">
            <v>0705330</v>
          </cell>
          <cell r="B671" t="str">
            <v>Boca de BDCC 2,50 x 2,50 m - esconsidade 0° - areia e brita comerciais</v>
          </cell>
          <cell r="C671" t="str">
            <v>un</v>
          </cell>
          <cell r="D671">
            <v>28363.52</v>
          </cell>
        </row>
        <row r="672">
          <cell r="A672" t="str">
            <v>0705329</v>
          </cell>
          <cell r="B672" t="str">
            <v>Boca de BDCC 2,50 x 2,50 m - esconsidade 0° - areia extraída e brita produzida</v>
          </cell>
          <cell r="C672" t="str">
            <v>un</v>
          </cell>
          <cell r="D672">
            <v>25611.77</v>
          </cell>
        </row>
        <row r="673">
          <cell r="A673" t="str">
            <v>0705332</v>
          </cell>
          <cell r="B673" t="str">
            <v>Boca de BDCC 2,50 x 2,50 m - esconsidade 15° - areia e brita comerciais</v>
          </cell>
          <cell r="C673" t="str">
            <v>un</v>
          </cell>
          <cell r="D673">
            <v>30691.48</v>
          </cell>
        </row>
        <row r="674">
          <cell r="A674" t="str">
            <v>0705331</v>
          </cell>
          <cell r="B674" t="str">
            <v>Boca de BDCC 2,50 x 2,50 m - esconsidade 15° - areia extraída e brita produzida</v>
          </cell>
          <cell r="C674" t="str">
            <v>un</v>
          </cell>
          <cell r="D674">
            <v>27886.5</v>
          </cell>
        </row>
        <row r="675">
          <cell r="A675" t="str">
            <v>0705334</v>
          </cell>
          <cell r="B675" t="str">
            <v>Boca de BDCC 2,50 x 2,50 m - esconsidade 30° - areia e brita comerciais</v>
          </cell>
          <cell r="C675" t="str">
            <v>un</v>
          </cell>
          <cell r="D675">
            <v>32645.279999999999</v>
          </cell>
        </row>
        <row r="676">
          <cell r="A676" t="str">
            <v>0705333</v>
          </cell>
          <cell r="B676" t="str">
            <v>Boca de BDCC 2,50 x 2,50 m - esconsidade 30° - areia extraída e brita produzida</v>
          </cell>
          <cell r="C676" t="str">
            <v>un</v>
          </cell>
          <cell r="D676">
            <v>29866.19</v>
          </cell>
        </row>
        <row r="677">
          <cell r="A677" t="str">
            <v>0705336</v>
          </cell>
          <cell r="B677" t="str">
            <v>Boca de BDCC 2,50 x 2,50 m - esconsidade 45° - areia e brita comerciais</v>
          </cell>
          <cell r="C677" t="str">
            <v>un</v>
          </cell>
          <cell r="D677">
            <v>43956.75</v>
          </cell>
        </row>
        <row r="678">
          <cell r="A678" t="str">
            <v>0705335</v>
          </cell>
          <cell r="B678" t="str">
            <v>Boca de BDCC 2,50 x 2,50 m - esconsidade 45° - areia extraída e brita produzida</v>
          </cell>
          <cell r="C678" t="str">
            <v>un</v>
          </cell>
          <cell r="D678">
            <v>40082.93</v>
          </cell>
        </row>
        <row r="679">
          <cell r="A679" t="str">
            <v>0705338</v>
          </cell>
          <cell r="B679" t="str">
            <v>Boca de BDCC 3,00 x 3,00 m - esconsidade 0° - areia e brita comerciais</v>
          </cell>
          <cell r="C679" t="str">
            <v>un</v>
          </cell>
          <cell r="D679">
            <v>40957.06</v>
          </cell>
        </row>
        <row r="680">
          <cell r="A680" t="str">
            <v>0705337</v>
          </cell>
          <cell r="B680" t="str">
            <v>Boca de BDCC 3,00 x 3,00 m - esconsidade 0° - areia extraída e brita produzida</v>
          </cell>
          <cell r="C680" t="str">
            <v>un</v>
          </cell>
          <cell r="D680">
            <v>36947.86</v>
          </cell>
        </row>
        <row r="681">
          <cell r="A681" t="str">
            <v>0705340</v>
          </cell>
          <cell r="B681" t="str">
            <v>Boca de BDCC 3,00 x 3,00 m - esconsidade 15° - areia e brita comerciais</v>
          </cell>
          <cell r="C681" t="str">
            <v>un</v>
          </cell>
          <cell r="D681">
            <v>44177.47</v>
          </cell>
        </row>
        <row r="682">
          <cell r="A682" t="str">
            <v>0705339</v>
          </cell>
          <cell r="B682" t="str">
            <v>Boca de BDCC 3,00 x 3,00 m - esconsidade 15° - areia extraída e brita produzida</v>
          </cell>
          <cell r="C682" t="str">
            <v>un</v>
          </cell>
          <cell r="D682">
            <v>40128.1</v>
          </cell>
        </row>
        <row r="683">
          <cell r="A683" t="str">
            <v>0705342</v>
          </cell>
          <cell r="B683" t="str">
            <v>Boca de BDCC 3,00 x 3,00 m - esconsidade 30° - areia e brita comerciais</v>
          </cell>
          <cell r="C683" t="str">
            <v>un</v>
          </cell>
          <cell r="D683">
            <v>50141.42</v>
          </cell>
        </row>
        <row r="684">
          <cell r="A684" t="str">
            <v>0705341</v>
          </cell>
          <cell r="B684" t="str">
            <v>Boca de BDCC 3,00 x 3,00 m - esconsidade 30° - areia extraída e brita produzida</v>
          </cell>
          <cell r="C684" t="str">
            <v>un</v>
          </cell>
          <cell r="D684">
            <v>45637.68</v>
          </cell>
        </row>
        <row r="685">
          <cell r="A685" t="str">
            <v>0705344</v>
          </cell>
          <cell r="B685" t="str">
            <v>Boca de BDCC 3,00 x 3,00 m - esconsidade 45° - areia e brita comerciais</v>
          </cell>
          <cell r="C685" t="str">
            <v>un</v>
          </cell>
          <cell r="D685">
            <v>63558.09</v>
          </cell>
        </row>
        <row r="686">
          <cell r="A686" t="str">
            <v>0705343</v>
          </cell>
          <cell r="B686" t="str">
            <v>Boca de BDCC 3,00 x 3,00 m - esconsidade 45° - areia extraída e brita produzida</v>
          </cell>
          <cell r="C686" t="str">
            <v>un</v>
          </cell>
          <cell r="D686">
            <v>58040.86</v>
          </cell>
        </row>
        <row r="687">
          <cell r="A687" t="str">
            <v>0705225</v>
          </cell>
          <cell r="B687" t="str">
            <v>Boca de BSCC 1,50 x 1,50 m - esconsidade 0° - areia e brita comerciais</v>
          </cell>
          <cell r="C687" t="str">
            <v>un</v>
          </cell>
          <cell r="D687">
            <v>11248.97</v>
          </cell>
        </row>
        <row r="688">
          <cell r="A688" t="str">
            <v>0705224</v>
          </cell>
          <cell r="B688" t="str">
            <v>Boca de BSCC 1,50 x 1,50 m - esconsidade 0° - areia extraída e brita produzida</v>
          </cell>
          <cell r="C688" t="str">
            <v>un</v>
          </cell>
          <cell r="D688">
            <v>10211.56</v>
          </cell>
        </row>
        <row r="689">
          <cell r="A689" t="str">
            <v>0705227</v>
          </cell>
          <cell r="B689" t="str">
            <v>Boca de BSCC 1,50 x 1,50 m - esconsidade 15° - areia e brita comerciais</v>
          </cell>
          <cell r="C689" t="str">
            <v>un</v>
          </cell>
          <cell r="D689">
            <v>11640.58</v>
          </cell>
        </row>
        <row r="690">
          <cell r="A690" t="str">
            <v>0705226</v>
          </cell>
          <cell r="B690" t="str">
            <v>Boca de BSCC 1,50 x 1,50 m - esconsidade 15° - areia extraída e brita produzida</v>
          </cell>
          <cell r="C690" t="str">
            <v>un</v>
          </cell>
          <cell r="D690">
            <v>10691.35</v>
          </cell>
        </row>
        <row r="691">
          <cell r="A691" t="str">
            <v>0705229</v>
          </cell>
          <cell r="B691" t="str">
            <v>Boca de BSCC 1,50 x 1,50 m - esconsidade 30° - areia e brita comerciais</v>
          </cell>
          <cell r="C691" t="str">
            <v>un</v>
          </cell>
          <cell r="D691">
            <v>12534.59</v>
          </cell>
        </row>
        <row r="692">
          <cell r="A692" t="str">
            <v>0705228</v>
          </cell>
          <cell r="B692" t="str">
            <v>Boca de BSCC 1,50 x 1,50 m - esconsidade 30° - areia extraída e brita produzida</v>
          </cell>
          <cell r="C692" t="str">
            <v>un</v>
          </cell>
          <cell r="D692">
            <v>11438.9</v>
          </cell>
        </row>
        <row r="693">
          <cell r="A693" t="str">
            <v>0705231</v>
          </cell>
          <cell r="B693" t="str">
            <v>Boca de BSCC 1,50 x 1,50 m - esconsidade 45° - areia e brita comerciais</v>
          </cell>
          <cell r="C693" t="str">
            <v>un</v>
          </cell>
          <cell r="D693">
            <v>15622.67</v>
          </cell>
        </row>
        <row r="694">
          <cell r="A694" t="str">
            <v>0705230</v>
          </cell>
          <cell r="B694" t="str">
            <v>Boca de BSCC 1,50 x 1,50 m - esconsidade 45° - areia extraída e brita produzida</v>
          </cell>
          <cell r="C694" t="str">
            <v>un</v>
          </cell>
          <cell r="D694">
            <v>14339.78</v>
          </cell>
        </row>
        <row r="695">
          <cell r="A695" t="str">
            <v>0705233</v>
          </cell>
          <cell r="B695" t="str">
            <v>Boca de BSCC 2,00 x 2,00 m - esconsidade 0° - areia e brita comerciais</v>
          </cell>
          <cell r="C695" t="str">
            <v>un</v>
          </cell>
          <cell r="D695">
            <v>17503.580000000002</v>
          </cell>
        </row>
        <row r="696">
          <cell r="A696" t="str">
            <v>0705232</v>
          </cell>
          <cell r="B696" t="str">
            <v>Boca de BSCC 2,00 x 2,00 m - esconsidade 0° - areia extraída e brita produzida</v>
          </cell>
          <cell r="C696" t="str">
            <v>un</v>
          </cell>
          <cell r="D696">
            <v>15853.46</v>
          </cell>
        </row>
        <row r="697">
          <cell r="A697" t="str">
            <v>0705235</v>
          </cell>
          <cell r="B697" t="str">
            <v>Boca de BSCC 2,00 x 2,00 m - esconsidade 15° - areia e brita comerciais</v>
          </cell>
          <cell r="C697" t="str">
            <v>un</v>
          </cell>
          <cell r="D697">
            <v>17983.77</v>
          </cell>
        </row>
        <row r="698">
          <cell r="A698" t="str">
            <v>0705234</v>
          </cell>
          <cell r="B698" t="str">
            <v>Boca de BSCC 2,00 x 2,00 m - esconsidade 15° - areia extraída e brita produzida</v>
          </cell>
          <cell r="C698" t="str">
            <v>un</v>
          </cell>
          <cell r="D698">
            <v>16446.78</v>
          </cell>
        </row>
        <row r="699">
          <cell r="A699" t="str">
            <v>0705237</v>
          </cell>
          <cell r="B699" t="str">
            <v>Boca de BSCC 2,00 x 2,00 m - esconsidade 30° - areia e brita comerciais</v>
          </cell>
          <cell r="C699" t="str">
            <v>un</v>
          </cell>
          <cell r="D699">
            <v>19465.46</v>
          </cell>
        </row>
        <row r="700">
          <cell r="A700" t="str">
            <v>0705236</v>
          </cell>
          <cell r="B700" t="str">
            <v>Boca de BSCC 2,00 x 2,00 m - esconsidade 30° - areia extraída e brita produzida</v>
          </cell>
          <cell r="C700" t="str">
            <v>un</v>
          </cell>
          <cell r="D700">
            <v>17740.54</v>
          </cell>
        </row>
        <row r="701">
          <cell r="A701" t="str">
            <v>0705239</v>
          </cell>
          <cell r="B701" t="str">
            <v>Boca de BSCC 2,00 x 2,00 m - esconsidade 45° - areia e brita comerciais</v>
          </cell>
          <cell r="C701" t="str">
            <v>un</v>
          </cell>
          <cell r="D701">
            <v>24860.32</v>
          </cell>
        </row>
        <row r="702">
          <cell r="A702" t="str">
            <v>0705238</v>
          </cell>
          <cell r="B702" t="str">
            <v>Boca de BSCC 2,00 x 2,00 m - esconsidade 45° - areia extraída e brita produzida</v>
          </cell>
          <cell r="C702" t="str">
            <v>un</v>
          </cell>
          <cell r="D702">
            <v>22703.7</v>
          </cell>
        </row>
        <row r="703">
          <cell r="A703" t="str">
            <v>0705241</v>
          </cell>
          <cell r="B703" t="str">
            <v>Boca de BSCC 2,50 x 2,50 m - esconsidade 0° - areia e brita comerciais</v>
          </cell>
          <cell r="C703" t="str">
            <v>un</v>
          </cell>
          <cell r="D703">
            <v>23647.41</v>
          </cell>
        </row>
        <row r="704">
          <cell r="A704" t="str">
            <v>0705240</v>
          </cell>
          <cell r="B704" t="str">
            <v>Boca de BSCC 2,50 x 2,50 m - esconsidade 0° - areia extraída e brita produzida</v>
          </cell>
          <cell r="C704" t="str">
            <v>un</v>
          </cell>
          <cell r="D704">
            <v>21380.41</v>
          </cell>
        </row>
        <row r="705">
          <cell r="A705" t="str">
            <v>0705243</v>
          </cell>
          <cell r="B705" t="str">
            <v>Boca de BSCC 2,50 x 2,50 m - esconsidade 15° - areia e brita comerciais</v>
          </cell>
          <cell r="C705" t="str">
            <v>un</v>
          </cell>
          <cell r="D705">
            <v>25059.21</v>
          </cell>
        </row>
        <row r="706">
          <cell r="A706" t="str">
            <v>0705242</v>
          </cell>
          <cell r="B706" t="str">
            <v>Boca de BSCC 2,50 x 2,50 m - esconsidade 15° - areia extraída e brita produzida</v>
          </cell>
          <cell r="C706" t="str">
            <v>un</v>
          </cell>
          <cell r="D706">
            <v>22790.74</v>
          </cell>
        </row>
        <row r="707">
          <cell r="A707" t="str">
            <v>0705245</v>
          </cell>
          <cell r="B707" t="str">
            <v>Boca de BSCC 2,50 x 2,50 m - esconsidade 30° - areia e brita comerciais</v>
          </cell>
          <cell r="C707" t="str">
            <v>un</v>
          </cell>
          <cell r="D707">
            <v>27792.55</v>
          </cell>
        </row>
        <row r="708">
          <cell r="A708" t="str">
            <v>0705244</v>
          </cell>
          <cell r="B708" t="str">
            <v>Boca de BSCC 2,50 x 2,50 m - esconsidade 30° - areia extraída e brita produzida</v>
          </cell>
          <cell r="C708" t="str">
            <v>un</v>
          </cell>
          <cell r="D708">
            <v>25372.23</v>
          </cell>
        </row>
        <row r="709">
          <cell r="A709" t="str">
            <v>0705247</v>
          </cell>
          <cell r="B709" t="str">
            <v>Boca de BSCC 2,50 x 2,50 m - esconsidade 45° - areia e brita comerciais</v>
          </cell>
          <cell r="C709" t="str">
            <v>un</v>
          </cell>
          <cell r="D709">
            <v>35202.03</v>
          </cell>
        </row>
        <row r="710">
          <cell r="A710" t="str">
            <v>0705246</v>
          </cell>
          <cell r="B710" t="str">
            <v>Boca de BSCC 2,50 x 2,50 m - esconsidade 45° - areia extraída e brita produzida</v>
          </cell>
          <cell r="C710" t="str">
            <v>un</v>
          </cell>
          <cell r="D710">
            <v>32236.55</v>
          </cell>
        </row>
        <row r="711">
          <cell r="A711" t="str">
            <v>0705249</v>
          </cell>
          <cell r="B711" t="str">
            <v>Boca de BSCC 3,00 x 3,00 m - esconsidade 0° - areia e brita comerciais</v>
          </cell>
          <cell r="C711" t="str">
            <v>un</v>
          </cell>
          <cell r="D711">
            <v>33565.620000000003</v>
          </cell>
        </row>
        <row r="712">
          <cell r="A712" t="str">
            <v>0705248</v>
          </cell>
          <cell r="B712" t="str">
            <v>Boca de BSCC 3,00 x 3,00 m - esconsidade 0° - areia extraída e brita produzida</v>
          </cell>
          <cell r="C712" t="str">
            <v>un</v>
          </cell>
          <cell r="D712">
            <v>30278.31</v>
          </cell>
        </row>
        <row r="713">
          <cell r="A713" t="str">
            <v>0705251</v>
          </cell>
          <cell r="B713" t="str">
            <v>Boca de BSCC 3,00 x 3,00 m - esconsidade 15° - areia e brita comerciais</v>
          </cell>
          <cell r="C713" t="str">
            <v>un</v>
          </cell>
          <cell r="D713">
            <v>35521.72</v>
          </cell>
        </row>
        <row r="714">
          <cell r="A714" t="str">
            <v>0705250</v>
          </cell>
          <cell r="B714" t="str">
            <v>Boca de BSCC 3,00 x 3,00 m - esconsidade 15° - areia extraída e brita produzida</v>
          </cell>
          <cell r="C714" t="str">
            <v>un</v>
          </cell>
          <cell r="D714">
            <v>32231.13</v>
          </cell>
        </row>
        <row r="715">
          <cell r="A715" t="str">
            <v>0705253</v>
          </cell>
          <cell r="B715" t="str">
            <v>Boca de BSCC 3,00 x 3,00 m - esconsidade 30° - areia e brita comerciais</v>
          </cell>
          <cell r="C715" t="str">
            <v>un</v>
          </cell>
          <cell r="D715">
            <v>38866.269999999997</v>
          </cell>
        </row>
        <row r="716">
          <cell r="A716" t="str">
            <v>0705252</v>
          </cell>
          <cell r="B716" t="str">
            <v>Boca de BSCC 3,00 x 3,00 m - esconsidade 30° - areia extraída e brita produzida</v>
          </cell>
          <cell r="C716" t="str">
            <v>un</v>
          </cell>
          <cell r="D716">
            <v>35287.24</v>
          </cell>
        </row>
        <row r="717">
          <cell r="A717" t="str">
            <v>0705255</v>
          </cell>
          <cell r="B717" t="str">
            <v>Boca de BSCC 3,00 x 3,00 m - esconsidade 45° - areia e brita comerciais</v>
          </cell>
          <cell r="C717" t="str">
            <v>un</v>
          </cell>
          <cell r="D717">
            <v>49168.87</v>
          </cell>
        </row>
        <row r="718">
          <cell r="A718" t="str">
            <v>0705254</v>
          </cell>
          <cell r="B718" t="str">
            <v>Boca de BSCC 3,00 x 3,00 m - esconsidade 45° - areia extraída e brita produzida</v>
          </cell>
          <cell r="C718" t="str">
            <v>un</v>
          </cell>
          <cell r="D718">
            <v>44840.81</v>
          </cell>
        </row>
        <row r="719">
          <cell r="A719" t="str">
            <v>0705403</v>
          </cell>
          <cell r="B719" t="str">
            <v>Boca de BTCC 1,50 x 1,50 m - esconsidade 0° - areia e brita comerciais</v>
          </cell>
          <cell r="C719" t="str">
            <v>un</v>
          </cell>
          <cell r="D719">
            <v>16416.53</v>
          </cell>
        </row>
        <row r="720">
          <cell r="A720" t="str">
            <v>0705402</v>
          </cell>
          <cell r="B720" t="str">
            <v>Boca de BTCC 1,50 x 1,50 m - esconsidade 0° - areia extraída e brita produzida</v>
          </cell>
          <cell r="C720" t="str">
            <v>un</v>
          </cell>
          <cell r="D720">
            <v>14909.31</v>
          </cell>
        </row>
        <row r="721">
          <cell r="A721" t="str">
            <v>0705405</v>
          </cell>
          <cell r="B721" t="str">
            <v>Boca de BTCC 1,50 x 1,50 m - esconsidade 15° - areia e brita comerciais</v>
          </cell>
          <cell r="C721" t="str">
            <v>un</v>
          </cell>
          <cell r="D721">
            <v>17759.849999999999</v>
          </cell>
        </row>
        <row r="722">
          <cell r="A722" t="str">
            <v>0705404</v>
          </cell>
          <cell r="B722" t="str">
            <v>Boca de BTCC 1,50 x 1,50 m - esconsidade 15° - areia extraída e brita produzida</v>
          </cell>
          <cell r="C722" t="str">
            <v>un</v>
          </cell>
          <cell r="D722">
            <v>16235.19</v>
          </cell>
        </row>
        <row r="723">
          <cell r="A723" t="str">
            <v>0705407</v>
          </cell>
          <cell r="B723" t="str">
            <v>Boca de BTCC 1,50 x 1,50 m - esconsidade 30° - areia e brita comerciais</v>
          </cell>
          <cell r="C723" t="str">
            <v>un</v>
          </cell>
          <cell r="D723">
            <v>18602.78</v>
          </cell>
        </row>
        <row r="724">
          <cell r="A724" t="str">
            <v>0705406</v>
          </cell>
          <cell r="B724" t="str">
            <v>Boca de BTCC 1,50 x 1,50 m - esconsidade 30° - areia extraída e brita produzida</v>
          </cell>
          <cell r="C724" t="str">
            <v>un</v>
          </cell>
          <cell r="D724">
            <v>16904.560000000001</v>
          </cell>
        </row>
        <row r="725">
          <cell r="A725" t="str">
            <v>0705409</v>
          </cell>
          <cell r="B725" t="str">
            <v>Boca de BTCC 1,50 x 1,50 m - esconsidade 45° - areia e brita comerciais</v>
          </cell>
          <cell r="C725" t="str">
            <v>un</v>
          </cell>
          <cell r="D725">
            <v>23432.92</v>
          </cell>
        </row>
        <row r="726">
          <cell r="A726" t="str">
            <v>0705408</v>
          </cell>
          <cell r="B726" t="str">
            <v>Boca de BTCC 1,50 x 1,50 m - esconsidade 45° - areia extraída e brita produzida</v>
          </cell>
          <cell r="C726" t="str">
            <v>un</v>
          </cell>
          <cell r="D726">
            <v>21340.91</v>
          </cell>
        </row>
        <row r="727">
          <cell r="A727" t="str">
            <v>0705411</v>
          </cell>
          <cell r="B727" t="str">
            <v>Boca de BTCC 2,00 x 2,00 m - esconsidade 0° - areia e brita comerciais</v>
          </cell>
          <cell r="C727" t="str">
            <v>un</v>
          </cell>
          <cell r="D727">
            <v>24876.71</v>
          </cell>
        </row>
        <row r="728">
          <cell r="A728" t="str">
            <v>0705410</v>
          </cell>
          <cell r="B728" t="str">
            <v>Boca de BTCC 2,00 x 2,00 m - esconsidade 0° - areia extraída e brita produzida</v>
          </cell>
          <cell r="C728" t="str">
            <v>un</v>
          </cell>
          <cell r="D728">
            <v>22446.73</v>
          </cell>
        </row>
        <row r="729">
          <cell r="A729" t="str">
            <v>0705413</v>
          </cell>
          <cell r="B729" t="str">
            <v>Boca de BTCC 2,00 x 2,00 m - esconsidade 15° - areia e brita comerciais</v>
          </cell>
          <cell r="C729" t="str">
            <v>un</v>
          </cell>
          <cell r="D729">
            <v>26789.26</v>
          </cell>
        </row>
        <row r="730">
          <cell r="A730" t="str">
            <v>0705412</v>
          </cell>
          <cell r="B730" t="str">
            <v>Boca de BTCC 2,00 x 2,00 m - esconsidade 15° - areia extraída e brita produzida</v>
          </cell>
          <cell r="C730" t="str">
            <v>un</v>
          </cell>
          <cell r="D730">
            <v>24356.31</v>
          </cell>
        </row>
        <row r="731">
          <cell r="A731" t="str">
            <v>0705415</v>
          </cell>
          <cell r="B731" t="str">
            <v>Boca de BTCC 2,00 x 2,00 m - esconsidade 30° - areia e brita comerciais</v>
          </cell>
          <cell r="C731" t="str">
            <v>un</v>
          </cell>
          <cell r="D731">
            <v>29501.24</v>
          </cell>
        </row>
        <row r="732">
          <cell r="A732" t="str">
            <v>0705414</v>
          </cell>
          <cell r="B732" t="str">
            <v>Boca de BTCC 2,00 x 2,00 m - esconsidade 30° - areia extraída e brita produzida</v>
          </cell>
          <cell r="C732" t="str">
            <v>un</v>
          </cell>
          <cell r="D732">
            <v>26759.89</v>
          </cell>
        </row>
        <row r="733">
          <cell r="A733" t="str">
            <v>0705417</v>
          </cell>
          <cell r="B733" t="str">
            <v>Boca de BTCC 2,00 x 2,00 m - esconsidade 45° - areia e brita comerciais</v>
          </cell>
          <cell r="C733" t="str">
            <v>un</v>
          </cell>
          <cell r="D733">
            <v>37375.11</v>
          </cell>
        </row>
        <row r="734">
          <cell r="A734" t="str">
            <v>0705416</v>
          </cell>
          <cell r="B734" t="str">
            <v>Boca de BTCC 2,00 x 2,00 m - esconsidade 45° - areia extraída e brita produzida</v>
          </cell>
          <cell r="C734" t="str">
            <v>un</v>
          </cell>
          <cell r="D734">
            <v>34000.79</v>
          </cell>
        </row>
        <row r="735">
          <cell r="A735" t="str">
            <v>0705419</v>
          </cell>
          <cell r="B735" t="str">
            <v>Boca de BTCC 2,50 x 2,50 m - esconsidade 0° - areia e brita comerciais</v>
          </cell>
          <cell r="C735" t="str">
            <v>un</v>
          </cell>
          <cell r="D735">
            <v>35209.839999999997</v>
          </cell>
        </row>
        <row r="736">
          <cell r="A736" t="str">
            <v>0705418</v>
          </cell>
          <cell r="B736" t="str">
            <v>Boca de BTCC 2,50 x 2,50 m - esconsidade 0° - areia extraída e brita produzida</v>
          </cell>
          <cell r="C736" t="str">
            <v>un</v>
          </cell>
          <cell r="D736">
            <v>31813.35</v>
          </cell>
        </row>
        <row r="737">
          <cell r="A737" t="str">
            <v>0705421</v>
          </cell>
          <cell r="B737" t="str">
            <v>Boca de BTCC 2,50 x 2,50 m - esconsidade 15° - areia e brita comerciais</v>
          </cell>
          <cell r="C737" t="str">
            <v>un</v>
          </cell>
          <cell r="D737">
            <v>37916.01</v>
          </cell>
        </row>
        <row r="738">
          <cell r="A738" t="str">
            <v>0705420</v>
          </cell>
          <cell r="B738" t="str">
            <v>Boca de BTCC 2,50 x 2,50 m - esconsidade 15° - areia extraída e brita produzida</v>
          </cell>
          <cell r="C738" t="str">
            <v>un</v>
          </cell>
          <cell r="D738">
            <v>34503.06</v>
          </cell>
        </row>
        <row r="739">
          <cell r="A739" t="str">
            <v>0705423</v>
          </cell>
          <cell r="B739" t="str">
            <v>Boca de BTCC 2,50 x 2,50 m - esconsidade 30° - areia e brita comerciais</v>
          </cell>
          <cell r="C739" t="str">
            <v>un</v>
          </cell>
          <cell r="D739">
            <v>43156.93</v>
          </cell>
        </row>
        <row r="740">
          <cell r="A740" t="str">
            <v>0705422</v>
          </cell>
          <cell r="B740" t="str">
            <v>Boca de BTCC 2,50 x 2,50 m - esconsidade 30° - areia extraída e brita produzida</v>
          </cell>
          <cell r="C740" t="str">
            <v>un</v>
          </cell>
          <cell r="D740">
            <v>39338.239999999998</v>
          </cell>
        </row>
        <row r="741">
          <cell r="A741" t="str">
            <v>0705425</v>
          </cell>
          <cell r="B741" t="str">
            <v>Boca de BTCC 2,50 x 2,50 m - esconsidade 45° - areia e brita comerciais</v>
          </cell>
          <cell r="C741" t="str">
            <v>un</v>
          </cell>
          <cell r="D741">
            <v>54651.37</v>
          </cell>
        </row>
        <row r="742">
          <cell r="A742" t="str">
            <v>0705424</v>
          </cell>
          <cell r="B742" t="str">
            <v>Boca de BTCC 2,50 x 2,50 m - esconsidade 45° - areia extraída e brita produzida</v>
          </cell>
          <cell r="C742" t="str">
            <v>un</v>
          </cell>
          <cell r="D742">
            <v>49965.45</v>
          </cell>
        </row>
        <row r="743">
          <cell r="A743" t="str">
            <v>0705427</v>
          </cell>
          <cell r="B743" t="str">
            <v>Boca de BTCC 3,00 x 3,00 m - esconsidade 0° - areia e brita comerciais</v>
          </cell>
          <cell r="C743" t="str">
            <v>un</v>
          </cell>
          <cell r="D743">
            <v>49725.41</v>
          </cell>
        </row>
        <row r="744">
          <cell r="A744" t="str">
            <v>0705426</v>
          </cell>
          <cell r="B744" t="str">
            <v>Boca de BTCC 3,00 x 3,00 m - esconsidade 0° - areia extraída e brita produzida</v>
          </cell>
          <cell r="C744" t="str">
            <v>un</v>
          </cell>
          <cell r="D744">
            <v>44813.31</v>
          </cell>
        </row>
        <row r="745">
          <cell r="A745" t="str">
            <v>0705429</v>
          </cell>
          <cell r="B745" t="str">
            <v>Boca de BTCC 3,00 x 3,00 m - esconsidade 15° - areia e brita comerciais</v>
          </cell>
          <cell r="C745" t="str">
            <v>un</v>
          </cell>
          <cell r="D745">
            <v>51495.46</v>
          </cell>
        </row>
        <row r="746">
          <cell r="A746" t="str">
            <v>0705428</v>
          </cell>
          <cell r="B746" t="str">
            <v>Boca de BTCC 3,00 x 3,00 m - esconsidade 15° - areia extraída e brita produzida</v>
          </cell>
          <cell r="C746" t="str">
            <v>un</v>
          </cell>
          <cell r="D746">
            <v>46662.19</v>
          </cell>
        </row>
        <row r="747">
          <cell r="A747" t="str">
            <v>0705431</v>
          </cell>
          <cell r="B747" t="str">
            <v>Boca de BTCC 3,00 x 3,00 m - esconsidade 30° - areia e brita comerciais</v>
          </cell>
          <cell r="C747" t="str">
            <v>un</v>
          </cell>
          <cell r="D747">
            <v>62003.76</v>
          </cell>
        </row>
        <row r="748">
          <cell r="A748" t="str">
            <v>0705430</v>
          </cell>
          <cell r="B748" t="str">
            <v>Boca de BTCC 3,00 x 3,00 m - esconsidade 30° - areia extraída e brita produzida</v>
          </cell>
          <cell r="C748" t="str">
            <v>un</v>
          </cell>
          <cell r="D748">
            <v>56609.94</v>
          </cell>
        </row>
        <row r="749">
          <cell r="A749" t="str">
            <v>0705433</v>
          </cell>
          <cell r="B749" t="str">
            <v>Boca de BTCC 3,00 x 3,00 m - esconsidade 45° - areia e brita comerciais</v>
          </cell>
          <cell r="C749" t="str">
            <v>un</v>
          </cell>
          <cell r="D749">
            <v>78634.73</v>
          </cell>
        </row>
        <row r="750">
          <cell r="A750" t="str">
            <v>0705432</v>
          </cell>
          <cell r="B750" t="str">
            <v>Boca de BTCC 3,00 x 3,00 m - esconsidade 45° - areia extraída e brita produzida</v>
          </cell>
          <cell r="C750" t="str">
            <v>un</v>
          </cell>
          <cell r="D750">
            <v>71954.009999999995</v>
          </cell>
        </row>
        <row r="751">
          <cell r="A751" t="str">
            <v>0705257</v>
          </cell>
          <cell r="B751" t="str">
            <v>Corpo de BDCC 1,50 x 1,50 m - moldado no local - altura do aterro 0,00 a 1,00 m - areia e brita comerciais</v>
          </cell>
          <cell r="C751" t="str">
            <v>m</v>
          </cell>
          <cell r="D751">
            <v>3867.85</v>
          </cell>
        </row>
        <row r="752">
          <cell r="A752" t="str">
            <v>0705256</v>
          </cell>
          <cell r="B752" t="str">
            <v>Corpo de BDCC 1,50 x 1,50 m - moldado no local - altura do aterro 0,00 a 1,00 m - areia extraída e brita produzida</v>
          </cell>
          <cell r="C752" t="str">
            <v>m</v>
          </cell>
          <cell r="D752">
            <v>3561.67</v>
          </cell>
        </row>
        <row r="753">
          <cell r="A753" t="str">
            <v>0705259</v>
          </cell>
          <cell r="B753" t="str">
            <v>Corpo de BDCC 1,50 x 1,50 m - moldado no local - altura do aterro 1,00 a 2,50 m - areia e brita comerciais</v>
          </cell>
          <cell r="C753" t="str">
            <v>m</v>
          </cell>
          <cell r="D753">
            <v>3369.8</v>
          </cell>
        </row>
        <row r="754">
          <cell r="A754" t="str">
            <v>0705258</v>
          </cell>
          <cell r="B754" t="str">
            <v>Corpo de BDCC 1,50 x 1,50 m - moldado no local - altura do aterro 1,00 a 2,50 m - areia extraída e brita produzida</v>
          </cell>
          <cell r="C754" t="str">
            <v>m</v>
          </cell>
          <cell r="D754">
            <v>3063.63</v>
          </cell>
        </row>
        <row r="755">
          <cell r="A755" t="str">
            <v>0705267</v>
          </cell>
          <cell r="B755" t="str">
            <v>Corpo de BDCC 1,50 x 1,50 m - moldado no local - altura do aterro 10,00 a 12,50 m - areia e brita comerciais</v>
          </cell>
          <cell r="C755" t="str">
            <v>m</v>
          </cell>
          <cell r="D755">
            <v>4854.6499999999996</v>
          </cell>
        </row>
        <row r="756">
          <cell r="A756" t="str">
            <v>0705266</v>
          </cell>
          <cell r="B756" t="str">
            <v>Corpo de BDCC 1,50 x 1,50 m - moldado no local - altura do aterro 10,00 a 12,50 m - areia extraída e brita produzida</v>
          </cell>
          <cell r="C756" t="str">
            <v>m</v>
          </cell>
          <cell r="D756">
            <v>4449.83</v>
          </cell>
        </row>
        <row r="757">
          <cell r="A757" t="str">
            <v>0705269</v>
          </cell>
          <cell r="B757" t="str">
            <v>Corpo de BDCC 1,50 x 1,50 m - moldado no local - altura do aterro 12,50 a 15,00 m - areia e brita comerciais</v>
          </cell>
          <cell r="C757" t="str">
            <v>m</v>
          </cell>
          <cell r="D757">
            <v>5098.07</v>
          </cell>
        </row>
        <row r="758">
          <cell r="A758" t="str">
            <v>0705268</v>
          </cell>
          <cell r="B758" t="str">
            <v>Corpo de BDCC 1,50 x 1,50 m - moldado no local - altura do aterro 12,50 a 15,00 m - areia extraída e brita produzida</v>
          </cell>
          <cell r="C758" t="str">
            <v>m</v>
          </cell>
          <cell r="D758">
            <v>4693.25</v>
          </cell>
        </row>
        <row r="759">
          <cell r="A759" t="str">
            <v>0705261</v>
          </cell>
          <cell r="B759" t="str">
            <v>Corpo de BDCC 1,50 x 1,50 m - moldado no local - altura do aterro 2,50 a 5,00 m - areia e brita comerciais</v>
          </cell>
          <cell r="C759" t="str">
            <v>m</v>
          </cell>
          <cell r="D759">
            <v>3601.42</v>
          </cell>
        </row>
        <row r="760">
          <cell r="A760" t="str">
            <v>0705260</v>
          </cell>
          <cell r="B760" t="str">
            <v>Corpo de BDCC 1,50 x 1,50 m - moldado no local - altura do aterro 2,50 a 5,00 m - areia extraída e brita produzida</v>
          </cell>
          <cell r="C760" t="str">
            <v>m</v>
          </cell>
          <cell r="D760">
            <v>3295.25</v>
          </cell>
        </row>
        <row r="761">
          <cell r="A761" t="str">
            <v>0705263</v>
          </cell>
          <cell r="B761" t="str">
            <v>Corpo de BDCC 1,50 x 1,50 m - moldado no local - altura do aterro 5,00 a 7,50 m - areia e brita comerciais</v>
          </cell>
          <cell r="C761" t="str">
            <v>m</v>
          </cell>
          <cell r="D761">
            <v>4059.21</v>
          </cell>
        </row>
        <row r="762">
          <cell r="A762" t="str">
            <v>0705262</v>
          </cell>
          <cell r="B762" t="str">
            <v>Corpo de BDCC 1,50 x 1,50 m - moldado no local - altura do aterro 5,00 a 7,50 m - areia extraída e brita produzida</v>
          </cell>
          <cell r="C762" t="str">
            <v>m</v>
          </cell>
          <cell r="D762">
            <v>3753.03</v>
          </cell>
        </row>
        <row r="763">
          <cell r="A763" t="str">
            <v>0705265</v>
          </cell>
          <cell r="B763" t="str">
            <v>Corpo de BDCC 1,50 x 1,50 m - moldado no local - altura do aterro 7,50 a 10,00 m - areia e brita comerciais</v>
          </cell>
          <cell r="C763" t="str">
            <v>m</v>
          </cell>
          <cell r="D763">
            <v>4452.68</v>
          </cell>
        </row>
        <row r="764">
          <cell r="A764" t="str">
            <v>0705264</v>
          </cell>
          <cell r="B764" t="str">
            <v>Corpo de BDCC 1,50 x 1,50 m - moldado no local - altura do aterro 7,50 a 10,00 m - areia extraída e brita produzida</v>
          </cell>
          <cell r="C764" t="str">
            <v>m</v>
          </cell>
          <cell r="D764">
            <v>4146.5</v>
          </cell>
        </row>
        <row r="765">
          <cell r="A765" t="str">
            <v>0705271</v>
          </cell>
          <cell r="B765" t="str">
            <v>Corpo de BDCC 2,00 x 2,00 m - moldado no local - altura do aterro 0,00 a 1,00 m - areia e brita comerciais</v>
          </cell>
          <cell r="C765" t="str">
            <v>m</v>
          </cell>
          <cell r="D765">
            <v>5552.59</v>
          </cell>
        </row>
        <row r="766">
          <cell r="A766" t="str">
            <v>0705270</v>
          </cell>
          <cell r="B766" t="str">
            <v>Corpo de BDCC 2,00 x 2,00 m - moldado no local - altura do aterro 0,00 a 1,00 m - areia extraída e brita produzida</v>
          </cell>
          <cell r="C766" t="str">
            <v>m</v>
          </cell>
          <cell r="D766">
            <v>5156.67</v>
          </cell>
        </row>
        <row r="767">
          <cell r="A767" t="str">
            <v>0705273</v>
          </cell>
          <cell r="B767" t="str">
            <v>Corpo de BDCC 2,00 x 2,00 m - moldado no local - altura do aterro 1,00 a 2,50 m - areia e brita comerciais</v>
          </cell>
          <cell r="C767" t="str">
            <v>m</v>
          </cell>
          <cell r="D767">
            <v>4942.88</v>
          </cell>
        </row>
        <row r="768">
          <cell r="A768" t="str">
            <v>0705272</v>
          </cell>
          <cell r="B768" t="str">
            <v>Corpo de BDCC 2,00 x 2,00 m - moldado no local - altura do aterro 1,00 a 2,50 m - areia extraída e brita produzida</v>
          </cell>
          <cell r="C768" t="str">
            <v>m</v>
          </cell>
          <cell r="D768">
            <v>4546.96</v>
          </cell>
        </row>
        <row r="769">
          <cell r="A769" t="str">
            <v>0705281</v>
          </cell>
          <cell r="B769" t="str">
            <v>Corpo de BDCC 2,00 x 2,00 m - moldado no local - altura do aterro 10,00 a 12,50 m - areia e brita comerciais</v>
          </cell>
          <cell r="C769" t="str">
            <v>m</v>
          </cell>
          <cell r="D769">
            <v>7610.13</v>
          </cell>
        </row>
        <row r="770">
          <cell r="A770" t="str">
            <v>0705280</v>
          </cell>
          <cell r="B770" t="str">
            <v>Corpo de BDCC 2,00 x 2,00 m - moldado no local - altura do aterro 10,00 a 12,50 m - areia extraída e brita produzida</v>
          </cell>
          <cell r="C770" t="str">
            <v>m</v>
          </cell>
          <cell r="D770">
            <v>6972.95</v>
          </cell>
        </row>
        <row r="771">
          <cell r="A771" t="str">
            <v>0705283</v>
          </cell>
          <cell r="B771" t="str">
            <v>Corpo de BDCC 2,00 x 2,00 m - moldado no local - altura do aterro 12,50 a 15,00 m - areia e brita comerciais</v>
          </cell>
          <cell r="C771" t="str">
            <v>m</v>
          </cell>
          <cell r="D771">
            <v>7800.91</v>
          </cell>
        </row>
        <row r="772">
          <cell r="A772" t="str">
            <v>0705282</v>
          </cell>
          <cell r="B772" t="str">
            <v>Corpo de BDCC 2,00 x 2,00 m - moldado no local - altura do aterro 12,50 a 15,00 m - areia extraída e brita produzida</v>
          </cell>
          <cell r="C772" t="str">
            <v>m</v>
          </cell>
          <cell r="D772">
            <v>7163.73</v>
          </cell>
        </row>
        <row r="773">
          <cell r="A773" t="str">
            <v>0705275</v>
          </cell>
          <cell r="B773" t="str">
            <v>Corpo de BDCC 2,00 x 2,00 m - moldado no local - altura do aterro 2,50 a 5,00 m - areia e brita comerciais</v>
          </cell>
          <cell r="C773" t="str">
            <v>m</v>
          </cell>
          <cell r="D773">
            <v>5542.37</v>
          </cell>
        </row>
        <row r="774">
          <cell r="A774" t="str">
            <v>0705274</v>
          </cell>
          <cell r="B774" t="str">
            <v>Corpo de BDCC 2,00 x 2,00 m - moldado no local - altura do aterro 2,50 a 5,00 m - areia extraída e brita produzida</v>
          </cell>
          <cell r="C774" t="str">
            <v>m</v>
          </cell>
          <cell r="D774">
            <v>5146.46</v>
          </cell>
        </row>
        <row r="775">
          <cell r="A775" t="str">
            <v>0705277</v>
          </cell>
          <cell r="B775" t="str">
            <v>Corpo de BDCC 2,00 x 2,00 m - moldado no local - altura do aterro 5,00 a 7,50 m - areia e brita comerciais</v>
          </cell>
          <cell r="C775" t="str">
            <v>m</v>
          </cell>
          <cell r="D775">
            <v>6225.71</v>
          </cell>
        </row>
        <row r="776">
          <cell r="A776" t="str">
            <v>0705276</v>
          </cell>
          <cell r="B776" t="str">
            <v>Corpo de BDCC 2,00 x 2,00 m - moldado no local - altura do aterro 5,00 a 7,50 m - areia extraída e brita produzida</v>
          </cell>
          <cell r="C776" t="str">
            <v>m</v>
          </cell>
          <cell r="D776">
            <v>5708.48</v>
          </cell>
        </row>
        <row r="777">
          <cell r="A777" t="str">
            <v>0705279</v>
          </cell>
          <cell r="B777" t="str">
            <v>Corpo de BDCC 2,00 x 2,00 m - moldado no local - altura do aterro 7,50 a 10,00 m - areia e brita comerciais</v>
          </cell>
          <cell r="C777" t="str">
            <v>m</v>
          </cell>
          <cell r="D777">
            <v>7064.95</v>
          </cell>
        </row>
        <row r="778">
          <cell r="A778" t="str">
            <v>0705278</v>
          </cell>
          <cell r="B778" t="str">
            <v>Corpo de BDCC 2,00 x 2,00 m - moldado no local - altura do aterro 7,50 a 10,00 m - areia extraída e brita produzida</v>
          </cell>
          <cell r="C778" t="str">
            <v>m</v>
          </cell>
          <cell r="D778">
            <v>6547.72</v>
          </cell>
        </row>
        <row r="779">
          <cell r="A779" t="str">
            <v>0705285</v>
          </cell>
          <cell r="B779" t="str">
            <v>Corpo de BDCC 2,50 x 2,50 m - moldado no local - altura do aterro 0,00 a 1,00 m - areia e brita comerciais</v>
          </cell>
          <cell r="C779" t="str">
            <v>m</v>
          </cell>
          <cell r="D779">
            <v>7136</v>
          </cell>
        </row>
        <row r="780">
          <cell r="A780" t="str">
            <v>0705284</v>
          </cell>
          <cell r="B780" t="str">
            <v>Corpo de BDCC 2,50 x 2,50 m - moldado no local - altura do aterro 0,00 a 1,00 m - areia extraída e brita produzida</v>
          </cell>
          <cell r="C780" t="str">
            <v>m</v>
          </cell>
          <cell r="D780">
            <v>6638.35</v>
          </cell>
        </row>
        <row r="781">
          <cell r="A781" t="str">
            <v>0705287</v>
          </cell>
          <cell r="B781" t="str">
            <v>Corpo de BDCC 2,50 x 2,50 m - moldado no local - altura do aterro 1,00 a 2,50 m - areia e brita comerciais</v>
          </cell>
          <cell r="C781" t="str">
            <v>m</v>
          </cell>
          <cell r="D781">
            <v>6533.24</v>
          </cell>
        </row>
        <row r="782">
          <cell r="A782" t="str">
            <v>0705286</v>
          </cell>
          <cell r="B782" t="str">
            <v>Corpo de BDCC 2,50 x 2,50 m - moldado no local - altura do aterro 1,00 a 2,50 m - areia extraída e brita produzida</v>
          </cell>
          <cell r="C782" t="str">
            <v>m</v>
          </cell>
          <cell r="D782">
            <v>6035.59</v>
          </cell>
        </row>
        <row r="783">
          <cell r="A783" t="str">
            <v>0705295</v>
          </cell>
          <cell r="B783" t="str">
            <v>Corpo de BDCC 2,50 x 2,50 m - moldado no local - altura do aterro 10,00 a 12,50 m - areia e brita comerciais</v>
          </cell>
          <cell r="C783" t="str">
            <v>m</v>
          </cell>
          <cell r="D783">
            <v>9966.5300000000007</v>
          </cell>
        </row>
        <row r="784">
          <cell r="A784" t="str">
            <v>0705294</v>
          </cell>
          <cell r="B784" t="str">
            <v>Corpo de BDCC 2,50 x 2,50 m - moldado no local - altura do aterro 10,00 a 12,50 m - areia extraída e brita produzida</v>
          </cell>
          <cell r="C784" t="str">
            <v>m</v>
          </cell>
          <cell r="D784">
            <v>9199.61</v>
          </cell>
        </row>
        <row r="785">
          <cell r="A785" t="str">
            <v>0705297</v>
          </cell>
          <cell r="B785" t="str">
            <v>Corpo de BDCC 2,50 x 2,50 m - moldado no local - altura do aterro 12,50 a 15,00 m - areia e brita comerciais</v>
          </cell>
          <cell r="C785" t="str">
            <v>m</v>
          </cell>
          <cell r="D785">
            <v>10755.98</v>
          </cell>
        </row>
        <row r="786">
          <cell r="A786" t="str">
            <v>0705296</v>
          </cell>
          <cell r="B786" t="str">
            <v>Corpo de BDCC 2,50 x 2,50 m - moldado no local - altura do aterro 12,50 a 15,00 m - areia extraída e brita produzida</v>
          </cell>
          <cell r="C786" t="str">
            <v>m</v>
          </cell>
          <cell r="D786">
            <v>9989.06</v>
          </cell>
        </row>
        <row r="787">
          <cell r="A787" t="str">
            <v>0705289</v>
          </cell>
          <cell r="B787" t="str">
            <v>Corpo de BDCC 2,50 x 2,50 m - moldado no local - altura do aterro 2,50 a 5,00 m - areia e brita comerciais</v>
          </cell>
          <cell r="C787" t="str">
            <v>m</v>
          </cell>
          <cell r="D787">
            <v>7370.82</v>
          </cell>
        </row>
        <row r="788">
          <cell r="A788" t="str">
            <v>0705288</v>
          </cell>
          <cell r="B788" t="str">
            <v>Corpo de BDCC 2,50 x 2,50 m - moldado no local - altura do aterro 2,50 a 5,00 m - areia extraída e brita produzida</v>
          </cell>
          <cell r="C788" t="str">
            <v>m</v>
          </cell>
          <cell r="D788">
            <v>6741.18</v>
          </cell>
        </row>
        <row r="789">
          <cell r="A789" t="str">
            <v>0705291</v>
          </cell>
          <cell r="B789" t="str">
            <v>Corpo de BDCC 2,50 x 2,50 m - moldado no local - altura do aterro 5,00 a 7,50 m - areia e brita comerciais</v>
          </cell>
          <cell r="C789" t="str">
            <v>m</v>
          </cell>
          <cell r="D789">
            <v>8381.0300000000007</v>
          </cell>
        </row>
        <row r="790">
          <cell r="A790" t="str">
            <v>0705290</v>
          </cell>
          <cell r="B790" t="str">
            <v>Corpo de BDCC 2,50 x 2,50 m - moldado no local - altura do aterro 5,00 a 7,50 m - areia extraída e brita produzida</v>
          </cell>
          <cell r="C790" t="str">
            <v>m</v>
          </cell>
          <cell r="D790">
            <v>7751.38</v>
          </cell>
        </row>
        <row r="791">
          <cell r="A791" t="str">
            <v>0705293</v>
          </cell>
          <cell r="B791" t="str">
            <v>Corpo de BDCC 2,50 x 2,50 m - moldado no local - altura do aterro 7,50 a 10,00 m - areia e brita comerciais</v>
          </cell>
          <cell r="C791" t="str">
            <v>m</v>
          </cell>
          <cell r="D791">
            <v>9038.11</v>
          </cell>
        </row>
        <row r="792">
          <cell r="A792" t="str">
            <v>0705292</v>
          </cell>
          <cell r="B792" t="str">
            <v>Corpo de BDCC 2,50 x 2,50 m - moldado no local - altura do aterro 7,50 a 10,00 m - areia extraída e brita produzida</v>
          </cell>
          <cell r="C792" t="str">
            <v>m</v>
          </cell>
          <cell r="D792">
            <v>8271.19</v>
          </cell>
        </row>
        <row r="793">
          <cell r="A793" t="str">
            <v>0705299</v>
          </cell>
          <cell r="B793" t="str">
            <v>Corpo de BDCC 3,00 x 3,00 m - moldado no local - altura do aterro 0,00 a 1,00 m - areia e brita comerciais</v>
          </cell>
          <cell r="C793" t="str">
            <v>m</v>
          </cell>
          <cell r="D793">
            <v>9168.5400000000009</v>
          </cell>
        </row>
        <row r="794">
          <cell r="A794" t="str">
            <v>0705298</v>
          </cell>
          <cell r="B794" t="str">
            <v>Corpo de BDCC 3,00 x 3,00 m - moldado no local - altura do aterro 0,00 a 1,00 m - areia extraída e brita produzida</v>
          </cell>
          <cell r="C794" t="str">
            <v>m</v>
          </cell>
          <cell r="D794">
            <v>8426.49</v>
          </cell>
        </row>
        <row r="795">
          <cell r="A795" t="str">
            <v>0705301</v>
          </cell>
          <cell r="B795" t="str">
            <v>Corpo de BDCC 3,00 x 3,00 m - moldado no local - altura do aterro 1,00 a 2,50 m - areia e brita comerciais</v>
          </cell>
          <cell r="C795" t="str">
            <v>m</v>
          </cell>
          <cell r="D795">
            <v>8594.33</v>
          </cell>
        </row>
        <row r="796">
          <cell r="A796" t="str">
            <v>0705300</v>
          </cell>
          <cell r="B796" t="str">
            <v>Corpo de BDCC 3,00 x 3,00 m - moldado no local - altura do aterro 1,00 a 2,50 m - areia extraída e brita produzida</v>
          </cell>
          <cell r="C796" t="str">
            <v>m</v>
          </cell>
          <cell r="D796">
            <v>7852.28</v>
          </cell>
        </row>
        <row r="797">
          <cell r="A797" t="str">
            <v>0705309</v>
          </cell>
          <cell r="B797" t="str">
            <v>Corpo de BDCC 3,00 x 3,00 m - moldado no local - altura do aterro 10,00 a 12,50 m - areia e brita comerciais</v>
          </cell>
          <cell r="C797" t="str">
            <v>m</v>
          </cell>
          <cell r="D797">
            <v>13817.74</v>
          </cell>
        </row>
        <row r="798">
          <cell r="A798" t="str">
            <v>0705308</v>
          </cell>
          <cell r="B798" t="str">
            <v>Corpo de BDCC 3,00 x 3,00 m - moldado no local - altura do aterro 10,00 a 12,50 m - areia extraída e brita produzida</v>
          </cell>
          <cell r="C798" t="str">
            <v>m</v>
          </cell>
          <cell r="D798">
            <v>12709.06</v>
          </cell>
        </row>
        <row r="799">
          <cell r="A799" t="str">
            <v>0705311</v>
          </cell>
          <cell r="B799" t="str">
            <v>Corpo de BDCC 3,00 x 3,00 m - moldado no local - altura do aterro 12,50 a 15,00 m - areia e brita comerciais</v>
          </cell>
          <cell r="C799" t="str">
            <v>m</v>
          </cell>
          <cell r="D799">
            <v>13727.52</v>
          </cell>
        </row>
        <row r="800">
          <cell r="A800" t="str">
            <v>0705310</v>
          </cell>
          <cell r="B800" t="str">
            <v>Corpo de BDCC 3,00 x 3,00 m - moldado no local - altura do aterro 12,50 a 15,00 m - areia extraída e brita produzida</v>
          </cell>
          <cell r="C800" t="str">
            <v>m</v>
          </cell>
          <cell r="D800">
            <v>12618.84</v>
          </cell>
        </row>
        <row r="801">
          <cell r="A801" t="str">
            <v>0705303</v>
          </cell>
          <cell r="B801" t="str">
            <v>Corpo de BDCC 3,00 x 3,00 m - moldado no local - altura do aterro 2,50 a 5,00 m - areia e brita comerciais</v>
          </cell>
          <cell r="C801" t="str">
            <v>m</v>
          </cell>
          <cell r="D801">
            <v>9241.4599999999991</v>
          </cell>
        </row>
        <row r="802">
          <cell r="A802" t="str">
            <v>0705302</v>
          </cell>
          <cell r="B802" t="str">
            <v>Corpo de BDCC 3,00 x 3,00 m - moldado no local - altura do aterro 2,50 a 5,00 m - areia extraída e brita produzida</v>
          </cell>
          <cell r="C802" t="str">
            <v>m</v>
          </cell>
          <cell r="D802">
            <v>8338.1299999999992</v>
          </cell>
        </row>
        <row r="803">
          <cell r="A803" t="str">
            <v>0705305</v>
          </cell>
          <cell r="B803" t="str">
            <v>Corpo de BDCC 3,00 x 3,00 m - moldado no local - altura do aterro 5,00 a 7,50 m - areia e brita comerciais</v>
          </cell>
          <cell r="C803" t="str">
            <v>m</v>
          </cell>
          <cell r="D803">
            <v>11232.65</v>
          </cell>
        </row>
        <row r="804">
          <cell r="A804" t="str">
            <v>0705304</v>
          </cell>
          <cell r="B804" t="str">
            <v>Corpo de BDCC 3,00 x 3,00 m - moldado no local - altura do aterro 5,00 a 7,50 m - areia extraída e brita produzida</v>
          </cell>
          <cell r="C804" t="str">
            <v>m</v>
          </cell>
          <cell r="D804">
            <v>10329.31</v>
          </cell>
        </row>
        <row r="805">
          <cell r="A805" t="str">
            <v>0705307</v>
          </cell>
          <cell r="B805" t="str">
            <v>Corpo de BDCC 3,00 x 3,00 m - moldado no local - altura do aterro 7,50 a 10,00 m - areia e brita comerciais</v>
          </cell>
          <cell r="C805" t="str">
            <v>m</v>
          </cell>
          <cell r="D805">
            <v>12383.45</v>
          </cell>
        </row>
        <row r="806">
          <cell r="A806" t="str">
            <v>0705306</v>
          </cell>
          <cell r="B806" t="str">
            <v>Corpo de BDCC 3,00 x 3,00 m - moldado no local - altura do aterro 7,50 a 10,00 m - areia extraída e brita produzida</v>
          </cell>
          <cell r="C806" t="str">
            <v>m</v>
          </cell>
          <cell r="D806">
            <v>11274.77</v>
          </cell>
        </row>
        <row r="807">
          <cell r="A807" t="str">
            <v>0705169</v>
          </cell>
          <cell r="B807" t="str">
            <v>Corpo de BSCC 1,50 x 1,50 m - moldado no local - altura do aterro 0,00 a 1,00 m - areia e brita comerciais</v>
          </cell>
          <cell r="C807" t="str">
            <v>m</v>
          </cell>
          <cell r="D807">
            <v>2321.62</v>
          </cell>
        </row>
        <row r="808">
          <cell r="A808" t="str">
            <v>0705168</v>
          </cell>
          <cell r="B808" t="str">
            <v>Corpo de BSCC 1,50 x 1,50 m - moldado no local - altura do aterro 0,00 a 1,00 m - areia extraída e brita produzida</v>
          </cell>
          <cell r="C808" t="str">
            <v>m</v>
          </cell>
          <cell r="D808">
            <v>2150</v>
          </cell>
        </row>
        <row r="809">
          <cell r="A809" t="str">
            <v>0705171</v>
          </cell>
          <cell r="B809" t="str">
            <v>Corpo de BSCC 1,50 x 1,50 m - moldado no local - altura do aterro 1,00 a 2,50 m - areia e brita comerciais</v>
          </cell>
          <cell r="C809" t="str">
            <v>m</v>
          </cell>
          <cell r="D809">
            <v>2056.98</v>
          </cell>
        </row>
        <row r="810">
          <cell r="A810" t="str">
            <v>0705170</v>
          </cell>
          <cell r="B810" t="str">
            <v>Corpo de BSCC 1,50 x 1,50 m - moldado no local - altura do aterro 1,00 a 2,50 m - areia extraída e brita produzida</v>
          </cell>
          <cell r="C810" t="str">
            <v>m</v>
          </cell>
          <cell r="D810">
            <v>1885.36</v>
          </cell>
        </row>
        <row r="811">
          <cell r="A811" t="str">
            <v>0705179</v>
          </cell>
          <cell r="B811" t="str">
            <v>Corpo de BSCC 1,50 x 1,50 m - moldado no local - altura do aterro 10,00 a 12,50 m - areia e brita comerciais</v>
          </cell>
          <cell r="C811" t="str">
            <v>m</v>
          </cell>
          <cell r="D811">
            <v>2913.99</v>
          </cell>
        </row>
        <row r="812">
          <cell r="A812" t="str">
            <v>0705178</v>
          </cell>
          <cell r="B812" t="str">
            <v>Corpo de BSCC 1,50 x 1,50 m - moldado no local - altura do aterro 10,00 a 12,50 m - areia extraída e brita produzida</v>
          </cell>
          <cell r="C812" t="str">
            <v>m</v>
          </cell>
          <cell r="D812">
            <v>2687.74</v>
          </cell>
        </row>
        <row r="813">
          <cell r="A813" t="str">
            <v>0705181</v>
          </cell>
          <cell r="B813" t="str">
            <v>Corpo de BSCC 1,50 x 1,50 m - moldado no local - altura do aterro 12,50 a 15,00 m - areia e brita comerciais</v>
          </cell>
          <cell r="C813" t="str">
            <v>m</v>
          </cell>
          <cell r="D813">
            <v>3043.88</v>
          </cell>
        </row>
        <row r="814">
          <cell r="A814" t="str">
            <v>0705180</v>
          </cell>
          <cell r="B814" t="str">
            <v>Corpo de BSCC 1,50 x 1,50 m - moldado no local - altura do aterro 12,50 a 15,00 m - areia extraída e brita produzida</v>
          </cell>
          <cell r="C814" t="str">
            <v>m</v>
          </cell>
          <cell r="D814">
            <v>2817.63</v>
          </cell>
        </row>
        <row r="815">
          <cell r="A815" t="str">
            <v>0705173</v>
          </cell>
          <cell r="B815" t="str">
            <v>Corpo de BSCC 1,50 x 1,50 m - moldado no local - altura do aterro 2,50 a 5,00 m - areia e brita comerciais</v>
          </cell>
          <cell r="C815" t="str">
            <v>m</v>
          </cell>
          <cell r="D815">
            <v>2241.54</v>
          </cell>
        </row>
        <row r="816">
          <cell r="A816" t="str">
            <v>0705172</v>
          </cell>
          <cell r="B816" t="str">
            <v>Corpo de BSCC 1,50 x 1,50 m - moldado no local - altura do aterro 2,50 a 5,00 m - areia extraída e brita produzida</v>
          </cell>
          <cell r="C816" t="str">
            <v>m</v>
          </cell>
          <cell r="D816">
            <v>2069.9299999999998</v>
          </cell>
        </row>
        <row r="817">
          <cell r="A817" t="str">
            <v>0705175</v>
          </cell>
          <cell r="B817" t="str">
            <v>Corpo de BSCC 1,50 x 1,50 m - moldado no local - altura do aterro 5,00 a 7,50 m - areia e brita comerciais</v>
          </cell>
          <cell r="C817" t="str">
            <v>m</v>
          </cell>
          <cell r="D817">
            <v>2495.7800000000002</v>
          </cell>
        </row>
        <row r="818">
          <cell r="A818" t="str">
            <v>0705174</v>
          </cell>
          <cell r="B818" t="str">
            <v>Corpo de BSCC 1,50 x 1,50 m - moldado no local - altura do aterro 5,00 a 7,50 m - areia extraída e brita produzida</v>
          </cell>
          <cell r="C818" t="str">
            <v>m</v>
          </cell>
          <cell r="D818">
            <v>2324.17</v>
          </cell>
        </row>
        <row r="819">
          <cell r="A819" t="str">
            <v>0705177</v>
          </cell>
          <cell r="B819" t="str">
            <v>Corpo de BSCC 1,50 x 1,50 m - moldado no local - altura do aterro 7,50 a 10,00 m - areia e brita comerciais</v>
          </cell>
          <cell r="C819" t="str">
            <v>m</v>
          </cell>
          <cell r="D819">
            <v>2806.29</v>
          </cell>
        </row>
        <row r="820">
          <cell r="A820" t="str">
            <v>0705176</v>
          </cell>
          <cell r="B820" t="str">
            <v>Corpo de BSCC 1,50 x 1,50 m - moldado no local - altura do aterro 7,50 a 10,00 m - areia extraída e brita produzida</v>
          </cell>
          <cell r="C820" t="str">
            <v>m</v>
          </cell>
          <cell r="D820">
            <v>2580.04</v>
          </cell>
        </row>
        <row r="821">
          <cell r="A821" t="str">
            <v>0705183</v>
          </cell>
          <cell r="B821" t="str">
            <v>Corpo de BSCC 2,00 x 2,00 m - moldado no local - altura do aterro 0,00 a 1,00 m - areia e brita comerciais</v>
          </cell>
          <cell r="C821" t="str">
            <v>m</v>
          </cell>
          <cell r="D821">
            <v>3239.77</v>
          </cell>
        </row>
        <row r="822">
          <cell r="A822" t="str">
            <v>0705182</v>
          </cell>
          <cell r="B822" t="str">
            <v>Corpo de BSCC 2,00 x 2,00 m - moldado no local - altura do aterro 0,00 a 1,00 m - areia extraída e brita produzida</v>
          </cell>
          <cell r="C822" t="str">
            <v>m</v>
          </cell>
          <cell r="D822">
            <v>3019.23</v>
          </cell>
        </row>
        <row r="823">
          <cell r="A823" t="str">
            <v>0705185</v>
          </cell>
          <cell r="B823" t="str">
            <v>Corpo de BSCC 2,00 x 2,00 m - moldado no local - altura do aterro 1,00 a 2,50 m - areia e brita comerciais</v>
          </cell>
          <cell r="C823" t="str">
            <v>m</v>
          </cell>
          <cell r="D823">
            <v>2933.03</v>
          </cell>
        </row>
        <row r="824">
          <cell r="A824" t="str">
            <v>0705184</v>
          </cell>
          <cell r="B824" t="str">
            <v>Corpo de BSCC 2,00 x 2,00 m - moldado no local - altura do aterro 1,00 a 2,50 m - areia extraída e brita produzida</v>
          </cell>
          <cell r="C824" t="str">
            <v>m</v>
          </cell>
          <cell r="D824">
            <v>2712.49</v>
          </cell>
        </row>
        <row r="825">
          <cell r="A825" t="str">
            <v>0705193</v>
          </cell>
          <cell r="B825" t="str">
            <v>Corpo de BSCC 2,00 x 2,00 m - moldado no local - altura do aterro 10,00 a 12,50 m - areia e brita comerciais</v>
          </cell>
          <cell r="C825" t="str">
            <v>m</v>
          </cell>
          <cell r="D825">
            <v>4435.3999999999996</v>
          </cell>
        </row>
        <row r="826">
          <cell r="A826" t="str">
            <v>0705192</v>
          </cell>
          <cell r="B826" t="str">
            <v>Corpo de BSCC 2,00 x 2,00 m - moldado no local - altura do aterro 10,00 a 12,50 m - areia extraída e brita produzida</v>
          </cell>
          <cell r="C826" t="str">
            <v>m</v>
          </cell>
          <cell r="D826">
            <v>4080.25</v>
          </cell>
        </row>
        <row r="827">
          <cell r="A827" t="str">
            <v>0705195</v>
          </cell>
          <cell r="B827" t="str">
            <v>Corpo de BSCC 2,00 x 2,00 m - moldado no local - altura do aterro 12,50 a 15,00 m - areia e brita comerciais</v>
          </cell>
          <cell r="C827" t="str">
            <v>m</v>
          </cell>
          <cell r="D827">
            <v>4746.76</v>
          </cell>
        </row>
        <row r="828">
          <cell r="A828" t="str">
            <v>0705194</v>
          </cell>
          <cell r="B828" t="str">
            <v>Corpo de BSCC 2,00 x 2,00 m - moldado no local - altura do aterro 12,50 a 15,00 m - areia extraída e brita produzida</v>
          </cell>
          <cell r="C828" t="str">
            <v>m</v>
          </cell>
          <cell r="D828">
            <v>4391.62</v>
          </cell>
        </row>
        <row r="829">
          <cell r="A829" t="str">
            <v>0705187</v>
          </cell>
          <cell r="B829" t="str">
            <v>Corpo de BSCC 2,00 x 2,00 m - moldado no local - altura do aterro 2,50 a 5,00 m - areia e brita comerciais</v>
          </cell>
          <cell r="C829" t="str">
            <v>m</v>
          </cell>
          <cell r="D829">
            <v>3324.59</v>
          </cell>
        </row>
        <row r="830">
          <cell r="A830" t="str">
            <v>0705186</v>
          </cell>
          <cell r="B830" t="str">
            <v>Corpo de BSCC 2,00 x 2,00 m - moldado no local - altura do aterro 2,50 a 5,00 m - areia extraída e brita produzida</v>
          </cell>
          <cell r="C830" t="str">
            <v>m</v>
          </cell>
          <cell r="D830">
            <v>3036.08</v>
          </cell>
        </row>
        <row r="831">
          <cell r="A831" t="str">
            <v>0705189</v>
          </cell>
          <cell r="B831" t="str">
            <v>Corpo de BSCC 2,00 x 2,00 m - moldado no local - altura do aterro 5,00 a 7,50 m - areia e brita comerciais</v>
          </cell>
          <cell r="C831" t="str">
            <v>m</v>
          </cell>
          <cell r="D831">
            <v>3729.13</v>
          </cell>
        </row>
        <row r="832">
          <cell r="A832" t="str">
            <v>0705188</v>
          </cell>
          <cell r="B832" t="str">
            <v>Corpo de BSCC 2,00 x 2,00 m - moldado no local - altura do aterro 5,00 a 7,50 m - areia extraída e brita produzida</v>
          </cell>
          <cell r="C832" t="str">
            <v>m</v>
          </cell>
          <cell r="D832">
            <v>3440.62</v>
          </cell>
        </row>
        <row r="833">
          <cell r="A833" t="str">
            <v>0705191</v>
          </cell>
          <cell r="B833" t="str">
            <v>Corpo de BSCC 2,00 x 2,00 m - moldado no local - altura do aterro 7,50 a 10,00 m - areia e brita comerciais</v>
          </cell>
          <cell r="C833" t="str">
            <v>m</v>
          </cell>
          <cell r="D833">
            <v>4082.39</v>
          </cell>
        </row>
        <row r="834">
          <cell r="A834" t="str">
            <v>0705190</v>
          </cell>
          <cell r="B834" t="str">
            <v>Corpo de BSCC 2,00 x 2,00 m - moldado no local - altura do aterro 7,50 a 10,00 m - areia extraída e brita produzida</v>
          </cell>
          <cell r="C834" t="str">
            <v>m</v>
          </cell>
          <cell r="D834">
            <v>3727.25</v>
          </cell>
        </row>
        <row r="835">
          <cell r="A835" t="str">
            <v>0705197</v>
          </cell>
          <cell r="B835" t="str">
            <v>Corpo de BSCC 2,50 x 2,50 m - moldado no local - altura do aterro 0,00 a 1,00 m - areia e brita comerciais</v>
          </cell>
          <cell r="C835" t="str">
            <v>m</v>
          </cell>
          <cell r="D835">
            <v>4413.74</v>
          </cell>
        </row>
        <row r="836">
          <cell r="A836" t="str">
            <v>0705196</v>
          </cell>
          <cell r="B836" t="str">
            <v>Corpo de BSCC 2,50 x 2,50 m - moldado no local - altura do aterro 0,00 a 1,00 m - areia extraída e brita produzida</v>
          </cell>
          <cell r="C836" t="str">
            <v>m</v>
          </cell>
          <cell r="D836">
            <v>4061.75</v>
          </cell>
        </row>
        <row r="837">
          <cell r="A837" t="str">
            <v>0705199</v>
          </cell>
          <cell r="B837" t="str">
            <v>Corpo de BSCC 2,50 x 2,50 m - moldado no local - altura do aterro 1,00 a 2,50 m - areia e brita comerciais</v>
          </cell>
          <cell r="C837" t="str">
            <v>m</v>
          </cell>
          <cell r="D837">
            <v>4181.7</v>
          </cell>
        </row>
        <row r="838">
          <cell r="A838" t="str">
            <v>0705198</v>
          </cell>
          <cell r="B838" t="str">
            <v>Corpo de BSCC 2,50 x 2,50 m - moldado no local - altura do aterro 1,00 a 2,50 m - areia extraída e brita produzida</v>
          </cell>
          <cell r="C838" t="str">
            <v>m</v>
          </cell>
          <cell r="D838">
            <v>3829.7</v>
          </cell>
        </row>
        <row r="839">
          <cell r="A839" t="str">
            <v>0705207</v>
          </cell>
          <cell r="B839" t="str">
            <v>Corpo de BSCC 2,50 x 2,50 m - moldado no local - altura do aterro 10,00 a 12,50 m - areia e brita comerciais</v>
          </cell>
          <cell r="C839" t="str">
            <v>m</v>
          </cell>
          <cell r="D839">
            <v>6268.45</v>
          </cell>
        </row>
        <row r="840">
          <cell r="A840" t="str">
            <v>0705206</v>
          </cell>
          <cell r="B840" t="str">
            <v>Corpo de BSCC 2,50 x 2,50 m - moldado no local - altura do aterro 10,00 a 12,50 m - areia extraída e brita produzida</v>
          </cell>
          <cell r="C840" t="str">
            <v>m</v>
          </cell>
          <cell r="D840">
            <v>5744.5</v>
          </cell>
        </row>
        <row r="841">
          <cell r="A841" t="str">
            <v>0705209</v>
          </cell>
          <cell r="B841" t="str">
            <v>Corpo de BSCC 2,50 x 2,50 m - moldado no local - altura do aterro 12,50 a 15,00 m - areia e brita comerciais</v>
          </cell>
          <cell r="C841" t="str">
            <v>m</v>
          </cell>
          <cell r="D841">
            <v>7105.85</v>
          </cell>
        </row>
        <row r="842">
          <cell r="A842" t="str">
            <v>0705208</v>
          </cell>
          <cell r="B842" t="str">
            <v>Corpo de BSCC 2,50 x 2,50 m - moldado no local - altura do aterro 12,50 a 15,00 m - areia extraída e brita produzida</v>
          </cell>
          <cell r="C842" t="str">
            <v>m</v>
          </cell>
          <cell r="D842">
            <v>6495.25</v>
          </cell>
        </row>
        <row r="843">
          <cell r="A843" t="str">
            <v>0705201</v>
          </cell>
          <cell r="B843" t="str">
            <v>Corpo de BSCC 2,50 x 2,50 m - moldado no local - altura do aterro 2,50 a 5,00 m - areia e brita comerciais</v>
          </cell>
          <cell r="C843" t="str">
            <v>m</v>
          </cell>
          <cell r="D843">
            <v>4791.58</v>
          </cell>
        </row>
        <row r="844">
          <cell r="A844" t="str">
            <v>0705200</v>
          </cell>
          <cell r="B844" t="str">
            <v>Corpo de BSCC 2,50 x 2,50 m - moldado no local - altura do aterro 2,50 a 5,00 m - areia extraída e brita produzida</v>
          </cell>
          <cell r="C844" t="str">
            <v>m</v>
          </cell>
          <cell r="D844">
            <v>4439.58</v>
          </cell>
        </row>
        <row r="845">
          <cell r="A845" t="str">
            <v>0705203</v>
          </cell>
          <cell r="B845" t="str">
            <v>Corpo de BSCC 2,50 x 2,50 m - moldado no local - altura do aterro 5,00 a 7,50 m - areia e brita comerciais</v>
          </cell>
          <cell r="C845" t="str">
            <v>m</v>
          </cell>
          <cell r="D845">
            <v>5261.47</v>
          </cell>
        </row>
        <row r="846">
          <cell r="A846" t="str">
            <v>0705202</v>
          </cell>
          <cell r="B846" t="str">
            <v>Corpo de BSCC 2,50 x 2,50 m - moldado no local - altura do aterro 5,00 a 7,50 m - areia extraída e brita produzida</v>
          </cell>
          <cell r="C846" t="str">
            <v>m</v>
          </cell>
          <cell r="D846">
            <v>4829.49</v>
          </cell>
        </row>
        <row r="847">
          <cell r="A847" t="str">
            <v>0705205</v>
          </cell>
          <cell r="B847" t="str">
            <v>Corpo de BSCC 2,50 x 2,50 m - moldado no local - altura do aterro 7,50 a 10,00 m - areia e brita comerciais</v>
          </cell>
          <cell r="C847" t="str">
            <v>m</v>
          </cell>
          <cell r="D847">
            <v>5750.24</v>
          </cell>
        </row>
        <row r="848">
          <cell r="A848" t="str">
            <v>0705204</v>
          </cell>
          <cell r="B848" t="str">
            <v>Corpo de BSCC 2,50 x 2,50 m - moldado no local - altura do aterro 7,50 a 10,00 m - areia extraída e brita produzida</v>
          </cell>
          <cell r="C848" t="str">
            <v>m</v>
          </cell>
          <cell r="D848">
            <v>5318.27</v>
          </cell>
        </row>
        <row r="849">
          <cell r="A849" t="str">
            <v>0705211</v>
          </cell>
          <cell r="B849" t="str">
            <v>Corpo de BSCC 3,00 x 3,00 m - moldado no local - altura do aterro 0,00 a 1,00 m - areia e brita comerciais</v>
          </cell>
          <cell r="C849" t="str">
            <v>m</v>
          </cell>
          <cell r="D849">
            <v>5632.36</v>
          </cell>
        </row>
        <row r="850">
          <cell r="A850" t="str">
            <v>0705210</v>
          </cell>
          <cell r="B850" t="str">
            <v>Corpo de BSCC 3,00 x 3,00 m - moldado no local - altura do aterro 0,00 a 1,00 m - areia extraída e brita produzida</v>
          </cell>
          <cell r="C850" t="str">
            <v>m</v>
          </cell>
          <cell r="D850">
            <v>5124.79</v>
          </cell>
        </row>
        <row r="851">
          <cell r="A851" t="str">
            <v>0705213</v>
          </cell>
          <cell r="B851" t="str">
            <v>Corpo de BSCC 3,00 x 3,00 m - moldado no local - altura do aterro 1,00 a 2,50 m - areia e brita comerciais</v>
          </cell>
          <cell r="C851" t="str">
            <v>m</v>
          </cell>
          <cell r="D851">
            <v>5562.55</v>
          </cell>
        </row>
        <row r="852">
          <cell r="A852" t="str">
            <v>0705212</v>
          </cell>
          <cell r="B852" t="str">
            <v>Corpo de BSCC 3,00 x 3,00 m - moldado no local - altura do aterro 1,00 a 2,50 m - areia extraída e brita produzida</v>
          </cell>
          <cell r="C852" t="str">
            <v>m</v>
          </cell>
          <cell r="D852">
            <v>5054.9799999999996</v>
          </cell>
        </row>
        <row r="853">
          <cell r="A853" t="str">
            <v>0705221</v>
          </cell>
          <cell r="B853" t="str">
            <v>Corpo de BSCC 3,00 x 3,00 m - moldado no local - altura do aterro 10,00 a 12,50 m - areia e brita comerciais</v>
          </cell>
          <cell r="C853" t="str">
            <v>m</v>
          </cell>
          <cell r="D853">
            <v>8609.6</v>
          </cell>
        </row>
        <row r="854">
          <cell r="A854" t="str">
            <v>0705220</v>
          </cell>
          <cell r="B854" t="str">
            <v>Corpo de BSCC 3,00 x 3,00 m - moldado no local - altura do aterro 10,00 a 12,50 m - areia extraída e brita produzida</v>
          </cell>
          <cell r="C854" t="str">
            <v>m</v>
          </cell>
          <cell r="D854">
            <v>7896.73</v>
          </cell>
        </row>
        <row r="855">
          <cell r="A855" t="str">
            <v>0705223</v>
          </cell>
          <cell r="B855" t="str">
            <v>Corpo de BSCC 3,00 x 3,00 m - moldado no local - altura do aterro 12,50 a 15,00 m - areia e brita comerciais</v>
          </cell>
          <cell r="C855" t="str">
            <v>m</v>
          </cell>
          <cell r="D855">
            <v>9299.86</v>
          </cell>
        </row>
        <row r="856">
          <cell r="A856" t="str">
            <v>0705222</v>
          </cell>
          <cell r="B856" t="str">
            <v>Corpo de BSCC 3,00 x 3,00 m - moldado no local - altura do aterro 12,50 a 15,00 m - areia extraída e brita produzida</v>
          </cell>
          <cell r="C856" t="str">
            <v>m</v>
          </cell>
          <cell r="D856">
            <v>8479.01</v>
          </cell>
        </row>
        <row r="857">
          <cell r="A857" t="str">
            <v>0705215</v>
          </cell>
          <cell r="B857" t="str">
            <v>Corpo de BSCC 3,00 x 3,00 m - moldado no local - altura do aterro 2,50 a 5,00 m - areia e brita comerciais</v>
          </cell>
          <cell r="C857" t="str">
            <v>m</v>
          </cell>
          <cell r="D857">
            <v>6577.77</v>
          </cell>
        </row>
        <row r="858">
          <cell r="A858" t="str">
            <v>0705214</v>
          </cell>
          <cell r="B858" t="str">
            <v>Corpo de BSCC 3,00 x 3,00 m - moldado no local - altura do aterro 2,50 a 5,00 m - areia extraída e brita produzida</v>
          </cell>
          <cell r="C858" t="str">
            <v>m</v>
          </cell>
          <cell r="D858">
            <v>5963.55</v>
          </cell>
        </row>
        <row r="859">
          <cell r="A859" t="str">
            <v>0705217</v>
          </cell>
          <cell r="B859" t="str">
            <v>Corpo de BSCC 3,00 x 3,00 m - moldado no local - altura do aterro 5,00 a 7,50 m - areia e brita comerciais</v>
          </cell>
          <cell r="C859" t="str">
            <v>m</v>
          </cell>
          <cell r="D859">
            <v>7299.37</v>
          </cell>
        </row>
        <row r="860">
          <cell r="A860" t="str">
            <v>0705216</v>
          </cell>
          <cell r="B860" t="str">
            <v>Corpo de BSCC 3,00 x 3,00 m - moldado no local - altura do aterro 5,00 a 7,50 m - areia extraída e brita produzida</v>
          </cell>
          <cell r="C860" t="str">
            <v>m</v>
          </cell>
          <cell r="D860">
            <v>6685.16</v>
          </cell>
        </row>
        <row r="861">
          <cell r="A861" t="str">
            <v>0705219</v>
          </cell>
          <cell r="B861" t="str">
            <v>Corpo de BSCC 3,00 x 3,00 m - moldado no local - altura do aterro 7,50 a 10,00 m - areia e brita comerciais</v>
          </cell>
          <cell r="C861" t="str">
            <v>m</v>
          </cell>
          <cell r="D861">
            <v>7943.23</v>
          </cell>
        </row>
        <row r="862">
          <cell r="A862" t="str">
            <v>0705218</v>
          </cell>
          <cell r="B862" t="str">
            <v>Corpo de BSCC 3,00 x 3,00 m - moldado no local - altura do aterro 7,50 a 10,00 m - areia extraída e brita produzida</v>
          </cell>
          <cell r="C862" t="str">
            <v>m</v>
          </cell>
          <cell r="D862">
            <v>7230.37</v>
          </cell>
        </row>
        <row r="863">
          <cell r="A863" t="str">
            <v>0705346</v>
          </cell>
          <cell r="B863" t="str">
            <v>Corpo de BTCC 1,50 x 1,50 m - moldado no local - altura do aterro 0,00 a 1,00 m - areia e brita comerciais</v>
          </cell>
          <cell r="C863" t="str">
            <v>m</v>
          </cell>
          <cell r="D863">
            <v>5316.56</v>
          </cell>
        </row>
        <row r="864">
          <cell r="A864" t="str">
            <v>0705345</v>
          </cell>
          <cell r="B864" t="str">
            <v>Corpo de BTCC 1,50 x 1,50 m - moldado no local - altura do aterro 0,00 a 1,00 m - areia extraída e brita produzida</v>
          </cell>
          <cell r="C864" t="str">
            <v>m</v>
          </cell>
          <cell r="D864">
            <v>4875.88</v>
          </cell>
        </row>
        <row r="865">
          <cell r="A865" t="str">
            <v>0705348</v>
          </cell>
          <cell r="B865" t="str">
            <v>Corpo de BTCC 1,50 x 1,50 m - moldado no local - altura do aterro 1,00 a 2,50 m - areia e brita comerciais</v>
          </cell>
          <cell r="C865" t="str">
            <v>m</v>
          </cell>
          <cell r="D865">
            <v>4780.1400000000003</v>
          </cell>
        </row>
        <row r="866">
          <cell r="A866" t="str">
            <v>0705347</v>
          </cell>
          <cell r="B866" t="str">
            <v>Corpo de BTCC 1,50 x 1,50 m - moldado no local - altura do aterro 1,00 a 2,50 m - areia extraída e brita produzida</v>
          </cell>
          <cell r="C866" t="str">
            <v>m</v>
          </cell>
          <cell r="D866">
            <v>4339.45</v>
          </cell>
        </row>
        <row r="867">
          <cell r="A867" t="str">
            <v>0705356</v>
          </cell>
          <cell r="B867" t="str">
            <v>Corpo de BTCC 1,50 x 1,50 m - moldado no local - altura do aterro 10,00 a 12,50 m - areia e brita comerciais</v>
          </cell>
          <cell r="C867" t="str">
            <v>m</v>
          </cell>
          <cell r="D867">
            <v>7065.23</v>
          </cell>
        </row>
        <row r="868">
          <cell r="A868" t="str">
            <v>0705355</v>
          </cell>
          <cell r="B868" t="str">
            <v>Corpo de BTCC 1,50 x 1,50 m - moldado no local - altura do aterro 10,00 a 12,50 m - areia extraída e brita produzida</v>
          </cell>
          <cell r="C868" t="str">
            <v>m</v>
          </cell>
          <cell r="D868">
            <v>6479.26</v>
          </cell>
        </row>
        <row r="869">
          <cell r="A869" t="str">
            <v>0705358</v>
          </cell>
          <cell r="B869" t="str">
            <v>Corpo de BTCC 1,50 x 1,50 m - moldado no local - altura do aterro 12,50 a 15,00 m - areia e brita comerciais</v>
          </cell>
          <cell r="C869" t="str">
            <v>m</v>
          </cell>
          <cell r="D869">
            <v>7173.97</v>
          </cell>
        </row>
        <row r="870">
          <cell r="A870" t="str">
            <v>0705357</v>
          </cell>
          <cell r="B870" t="str">
            <v>Corpo de BTCC 1,50 x 1,50 m - moldado no local - altura do aterro 12,50 a 15,00 m - areia extraída e brita produzida</v>
          </cell>
          <cell r="C870" t="str">
            <v>m</v>
          </cell>
          <cell r="D870">
            <v>6588.01</v>
          </cell>
        </row>
        <row r="871">
          <cell r="A871" t="str">
            <v>0705350</v>
          </cell>
          <cell r="B871" t="str">
            <v>Corpo de BTCC 1,50 x 1,50 m - moldado no local - altura do aterro 2,50 a 5,00 m - areia e brita comerciais</v>
          </cell>
          <cell r="C871" t="str">
            <v>m</v>
          </cell>
          <cell r="D871">
            <v>5218.57</v>
          </cell>
        </row>
        <row r="872">
          <cell r="A872" t="str">
            <v>0705349</v>
          </cell>
          <cell r="B872" t="str">
            <v>Corpo de BTCC 1,50 x 1,50 m - moldado no local - altura do aterro 2,50 a 5,00 m - areia extraída e brita produzida</v>
          </cell>
          <cell r="C872" t="str">
            <v>m</v>
          </cell>
          <cell r="D872">
            <v>4777.8900000000003</v>
          </cell>
        </row>
        <row r="873">
          <cell r="A873" t="str">
            <v>0705352</v>
          </cell>
          <cell r="B873" t="str">
            <v>Corpo de BTCC 1,50 x 1,50 m - moldado no local - altura do aterro 5,00 a 7,50 m - areia e brita comerciais</v>
          </cell>
          <cell r="C873" t="str">
            <v>m</v>
          </cell>
          <cell r="D873">
            <v>5593.03</v>
          </cell>
        </row>
        <row r="874">
          <cell r="A874" t="str">
            <v>0705351</v>
          </cell>
          <cell r="B874" t="str">
            <v>Corpo de BTCC 1,50 x 1,50 m - moldado no local - altura do aterro 5,00 a 7,50 m - areia extraída e brita produzida</v>
          </cell>
          <cell r="C874" t="str">
            <v>m</v>
          </cell>
          <cell r="D874">
            <v>5152.3500000000004</v>
          </cell>
        </row>
        <row r="875">
          <cell r="A875" t="str">
            <v>0705354</v>
          </cell>
          <cell r="B875" t="str">
            <v>Corpo de BTCC 1,50 x 1,50 m - moldado no local - altura do aterro 7,50 a 10,00 m - areia e brita comerciais</v>
          </cell>
          <cell r="C875" t="str">
            <v>m</v>
          </cell>
          <cell r="D875">
            <v>6159.09</v>
          </cell>
        </row>
        <row r="876">
          <cell r="A876" t="str">
            <v>0705353</v>
          </cell>
          <cell r="B876" t="str">
            <v>Corpo de BTCC 1,50 x 1,50 m - moldado no local - altura do aterro 7,50 a 10,00 m - areia extraída e brita produzida</v>
          </cell>
          <cell r="C876" t="str">
            <v>m</v>
          </cell>
          <cell r="D876">
            <v>5718.4</v>
          </cell>
        </row>
        <row r="877">
          <cell r="A877" t="str">
            <v>0705360</v>
          </cell>
          <cell r="B877" t="str">
            <v>Corpo de BTCC 2,00 x 2,00 m - moldado no local - altura do aterro 0,00 a 1,00 m - areia e brita comerciais</v>
          </cell>
          <cell r="C877" t="str">
            <v>m</v>
          </cell>
          <cell r="D877">
            <v>7636.81</v>
          </cell>
        </row>
        <row r="878">
          <cell r="A878" t="str">
            <v>0705359</v>
          </cell>
          <cell r="B878" t="str">
            <v>Corpo de BTCC 2,00 x 2,00 m - moldado no local - altura do aterro 0,00 a 1,00 m - areia extraída e brita produzida</v>
          </cell>
          <cell r="C878" t="str">
            <v>m</v>
          </cell>
          <cell r="D878">
            <v>7068.14</v>
          </cell>
        </row>
        <row r="879">
          <cell r="A879" t="str">
            <v>0705362</v>
          </cell>
          <cell r="B879" t="str">
            <v>Corpo de BTCC 2,00 x 2,00 m - moldado no local - altura do aterro 1,00 a 2,50 m - areia e brita comerciais</v>
          </cell>
          <cell r="C879" t="str">
            <v>m</v>
          </cell>
          <cell r="D879">
            <v>6944.6</v>
          </cell>
        </row>
        <row r="880">
          <cell r="A880" t="str">
            <v>0705361</v>
          </cell>
          <cell r="B880" t="str">
            <v>Corpo de BTCC 2,00 x 2,00 m - moldado no local - altura do aterro 1,00 a 2,50 m - areia extraída e brita produzida</v>
          </cell>
          <cell r="C880" t="str">
            <v>m</v>
          </cell>
          <cell r="D880">
            <v>6375.93</v>
          </cell>
        </row>
        <row r="881">
          <cell r="A881" t="str">
            <v>0705370</v>
          </cell>
          <cell r="B881" t="str">
            <v>Corpo de BTCC 2,00 x 2,00 m - moldado no local - altura do aterro 10,00 a 12,50 m - areia e brita comerciais</v>
          </cell>
          <cell r="C881" t="str">
            <v>m</v>
          </cell>
          <cell r="D881">
            <v>10359.44</v>
          </cell>
        </row>
        <row r="882">
          <cell r="A882" t="str">
            <v>0705369</v>
          </cell>
          <cell r="B882" t="str">
            <v>Corpo de BTCC 2,00 x 2,00 m - moldado no local - altura do aterro 10,00 a 12,50 m - areia extraída e brita produzida</v>
          </cell>
          <cell r="C882" t="str">
            <v>m</v>
          </cell>
          <cell r="D882">
            <v>9452.2000000000007</v>
          </cell>
        </row>
        <row r="883">
          <cell r="A883" t="str">
            <v>0705372</v>
          </cell>
          <cell r="B883" t="str">
            <v>Corpo de BTCC 2,00 x 2,00 m - moldado no local - altura do aterro 12,50 a 15,00 m - areia e brita comerciais</v>
          </cell>
          <cell r="C883" t="str">
            <v>m</v>
          </cell>
          <cell r="D883">
            <v>11037.29</v>
          </cell>
        </row>
        <row r="884">
          <cell r="A884" t="str">
            <v>0705371</v>
          </cell>
          <cell r="B884" t="str">
            <v>Corpo de BTCC 2,00 x 2,00 m - moldado no local - altura do aterro 12,50 a 15,00 m - areia extraída e brita produzida</v>
          </cell>
          <cell r="C884" t="str">
            <v>m</v>
          </cell>
          <cell r="D884">
            <v>10130.049999999999</v>
          </cell>
        </row>
        <row r="885">
          <cell r="A885" t="str">
            <v>0705364</v>
          </cell>
          <cell r="B885" t="str">
            <v>Corpo de BTCC 2,00 x 2,00 m - moldado no local - altura do aterro 2,50 a 5,00 m - areia e brita comerciais</v>
          </cell>
          <cell r="C885" t="str">
            <v>m</v>
          </cell>
          <cell r="D885">
            <v>7870.46</v>
          </cell>
        </row>
        <row r="886">
          <cell r="A886" t="str">
            <v>0705363</v>
          </cell>
          <cell r="B886" t="str">
            <v>Corpo de BTCC 2,00 x 2,00 m - moldado no local - altura do aterro 2,50 a 5,00 m - areia extraída e brita produzida</v>
          </cell>
          <cell r="C886" t="str">
            <v>m</v>
          </cell>
          <cell r="D886">
            <v>7301.79</v>
          </cell>
        </row>
        <row r="887">
          <cell r="A887" t="str">
            <v>0705366</v>
          </cell>
          <cell r="B887" t="str">
            <v>Corpo de BTCC 2,00 x 2,00 m - moldado no local - altura do aterro 5,00 a 7,50 m - areia e brita comerciais</v>
          </cell>
          <cell r="C887" t="str">
            <v>m</v>
          </cell>
          <cell r="D887">
            <v>8589.44</v>
          </cell>
        </row>
        <row r="888">
          <cell r="A888" t="str">
            <v>0705365</v>
          </cell>
          <cell r="B888" t="str">
            <v>Corpo de BTCC 2,00 x 2,00 m - moldado no local - altura do aterro 5,00 a 7,50 m - areia extraída e brita produzida</v>
          </cell>
          <cell r="C888" t="str">
            <v>m</v>
          </cell>
          <cell r="D888">
            <v>7842.15</v>
          </cell>
        </row>
        <row r="889">
          <cell r="A889" t="str">
            <v>0705368</v>
          </cell>
          <cell r="B889" t="str">
            <v>Corpo de BTCC 2,00 x 2,00 m - moldado no local - altura do aterro 7,50 a 10,00 m - areia e brita comerciais</v>
          </cell>
          <cell r="C889" t="str">
            <v>m</v>
          </cell>
          <cell r="D889">
            <v>9636.61</v>
          </cell>
        </row>
        <row r="890">
          <cell r="A890" t="str">
            <v>0705367</v>
          </cell>
          <cell r="B890" t="str">
            <v>Corpo de BTCC 2,00 x 2,00 m - moldado no local - altura do aterro 7,50 a 10,00 m - areia extraída e brita produzida</v>
          </cell>
          <cell r="C890" t="str">
            <v>m</v>
          </cell>
          <cell r="D890">
            <v>8889.31</v>
          </cell>
        </row>
        <row r="891">
          <cell r="A891" t="str">
            <v>0705374</v>
          </cell>
          <cell r="B891" t="str">
            <v>Corpo de BTCC 2,50 x 2,50 m - moldado no local - altura do aterro 0,00 a 1,00 m - areia e brita comerciais</v>
          </cell>
          <cell r="C891" t="str">
            <v>m</v>
          </cell>
          <cell r="D891">
            <v>10082.82</v>
          </cell>
        </row>
        <row r="892">
          <cell r="A892" t="str">
            <v>0705373</v>
          </cell>
          <cell r="B892" t="str">
            <v>Corpo de BTCC 2,50 x 2,50 m - moldado no local - altura do aterro 0,00 a 1,00 m - areia extraída e brita produzida</v>
          </cell>
          <cell r="C892" t="str">
            <v>m</v>
          </cell>
          <cell r="D892">
            <v>9360.92</v>
          </cell>
        </row>
        <row r="893">
          <cell r="A893" t="str">
            <v>0705376</v>
          </cell>
          <cell r="B893" t="str">
            <v>Corpo de BTCC 2,50 x 2,50 m - moldado no local - altura do aterro 1,00 a 2,50 m - areia e brita comerciais</v>
          </cell>
          <cell r="C893" t="str">
            <v>m</v>
          </cell>
          <cell r="D893">
            <v>9031.42</v>
          </cell>
        </row>
        <row r="894">
          <cell r="A894" t="str">
            <v>0705375</v>
          </cell>
          <cell r="B894" t="str">
            <v>Corpo de BTCC 2,50 x 2,50 m - moldado no local - altura do aterro 1,00 a 2,50 m - areia extraída e brita produzida</v>
          </cell>
          <cell r="C894" t="str">
            <v>m</v>
          </cell>
          <cell r="D894">
            <v>8309.5300000000007</v>
          </cell>
        </row>
        <row r="895">
          <cell r="A895" t="str">
            <v>0705384</v>
          </cell>
          <cell r="B895" t="str">
            <v>Corpo de BTCC 2,50 x 2,50 m - moldado no local - altura do aterro 10,00 a 12,50 m - areia e brita comerciais</v>
          </cell>
          <cell r="C895" t="str">
            <v>m</v>
          </cell>
          <cell r="D895">
            <v>13711.86</v>
          </cell>
        </row>
        <row r="896">
          <cell r="A896" t="str">
            <v>0705383</v>
          </cell>
          <cell r="B896" t="str">
            <v>Corpo de BTCC 2,50 x 2,50 m - moldado no local - altura do aterro 10,00 a 12,50 m - areia extraída e brita produzida</v>
          </cell>
          <cell r="C896" t="str">
            <v>m</v>
          </cell>
          <cell r="D896">
            <v>12608.71</v>
          </cell>
        </row>
        <row r="897">
          <cell r="A897" t="str">
            <v>0705386</v>
          </cell>
          <cell r="B897" t="str">
            <v>Corpo de BTCC 2,50 x 2,50 m - moldado no local - altura do aterro 12,50 a 15,00 m - areia e brita comerciais</v>
          </cell>
          <cell r="C897" t="str">
            <v>m</v>
          </cell>
          <cell r="D897">
            <v>14788.11</v>
          </cell>
        </row>
        <row r="898">
          <cell r="A898" t="str">
            <v>0705385</v>
          </cell>
          <cell r="B898" t="str">
            <v>Corpo de BTCC 2,50 x 2,50 m - moldado no local - altura do aterro 12,50 a 15,00 m - areia extraída e brita produzida</v>
          </cell>
          <cell r="C898" t="str">
            <v>m</v>
          </cell>
          <cell r="D898">
            <v>13684.97</v>
          </cell>
        </row>
        <row r="899">
          <cell r="A899" t="str">
            <v>0705378</v>
          </cell>
          <cell r="B899" t="str">
            <v>Corpo de BTCC 2,50 x 2,50 m - moldado no local - altura do aterro 2,50 a 5,00 m - areia e brita comerciais</v>
          </cell>
          <cell r="C899" t="str">
            <v>m</v>
          </cell>
          <cell r="D899">
            <v>10255.77</v>
          </cell>
        </row>
        <row r="900">
          <cell r="A900" t="str">
            <v>0705377</v>
          </cell>
          <cell r="B900" t="str">
            <v>Corpo de BTCC 2,50 x 2,50 m - moldado no local - altura do aterro 2,50 a 5,00 m - areia extraída e brita produzida</v>
          </cell>
          <cell r="C900" t="str">
            <v>m</v>
          </cell>
          <cell r="D900">
            <v>9345.92</v>
          </cell>
        </row>
        <row r="901">
          <cell r="A901" t="str">
            <v>0705380</v>
          </cell>
          <cell r="B901" t="str">
            <v>Corpo de BTCC 2,50 x 2,50 m - moldado no local - altura do aterro 5,00 a 7,50 m - areia e brita comerciais</v>
          </cell>
          <cell r="C901" t="str">
            <v>m</v>
          </cell>
          <cell r="D901">
            <v>11644.03</v>
          </cell>
        </row>
        <row r="902">
          <cell r="A902" t="str">
            <v>0705379</v>
          </cell>
          <cell r="B902" t="str">
            <v>Corpo de BTCC 2,50 x 2,50 m - moldado no local - altura do aterro 5,00 a 7,50 m - areia extraída e brita produzida</v>
          </cell>
          <cell r="C902" t="str">
            <v>m</v>
          </cell>
          <cell r="D902">
            <v>10734.17</v>
          </cell>
        </row>
        <row r="903">
          <cell r="A903" t="str">
            <v>0705382</v>
          </cell>
          <cell r="B903" t="str">
            <v>Corpo de BTCC 2,50 x 2,50 m - moldado no local - altura do aterro 7,50 a 10,00 m - areia e brita comerciais</v>
          </cell>
          <cell r="C903" t="str">
            <v>m</v>
          </cell>
          <cell r="D903">
            <v>12818.57</v>
          </cell>
        </row>
        <row r="904">
          <cell r="A904" t="str">
            <v>0705381</v>
          </cell>
          <cell r="B904" t="str">
            <v>Corpo de BTCC 2,50 x 2,50 m - moldado no local - altura do aterro 7,50 a 10,00 m - areia extraída e brita produzida</v>
          </cell>
          <cell r="C904" t="str">
            <v>m</v>
          </cell>
          <cell r="D904">
            <v>11715.43</v>
          </cell>
        </row>
        <row r="905">
          <cell r="A905" t="str">
            <v>0705388</v>
          </cell>
          <cell r="B905" t="str">
            <v>Corpo de BTCC 3,00 x 3,00 m - moldado no local - altura do aterro 0,00 a 1,00 m - areia e brita comerciais</v>
          </cell>
          <cell r="C905" t="str">
            <v>m</v>
          </cell>
          <cell r="D905">
            <v>12653.39</v>
          </cell>
        </row>
        <row r="906">
          <cell r="A906" t="str">
            <v>0705387</v>
          </cell>
          <cell r="B906" t="str">
            <v>Corpo de BTCC 3,00 x 3,00 m - moldado no local - altura do aterro 0,00 a 1,00 m - areia extraída e brita produzida</v>
          </cell>
          <cell r="C906" t="str">
            <v>m</v>
          </cell>
          <cell r="D906">
            <v>11582.21</v>
          </cell>
        </row>
        <row r="907">
          <cell r="A907" t="str">
            <v>0705390</v>
          </cell>
          <cell r="B907" t="str">
            <v>Corpo de BTCC 3,00 x 3,00 m - moldado no local - altura do aterro 1,00 a 2,50 m - areia e brita comerciais</v>
          </cell>
          <cell r="C907" t="str">
            <v>m</v>
          </cell>
          <cell r="D907">
            <v>11909.61</v>
          </cell>
        </row>
        <row r="908">
          <cell r="A908" t="str">
            <v>0705389</v>
          </cell>
          <cell r="B908" t="str">
            <v>Corpo de BTCC 3,00 x 3,00 m - moldado no local - altura do aterro 1,00 a 2,50 m - areia extraída e brita produzida</v>
          </cell>
          <cell r="C908" t="str">
            <v>m</v>
          </cell>
          <cell r="D908">
            <v>10838.43</v>
          </cell>
        </row>
        <row r="909">
          <cell r="A909" t="str">
            <v>0705399</v>
          </cell>
          <cell r="B909" t="str">
            <v>Corpo de BTCC 3,00 x 3,00 m - moldado no local - altura do aterro 10,00 a 12,50 m - areia e brita comerciais</v>
          </cell>
          <cell r="C909" t="str">
            <v>m</v>
          </cell>
          <cell r="D909">
            <v>18372.27</v>
          </cell>
        </row>
        <row r="910">
          <cell r="A910" t="str">
            <v>0705398</v>
          </cell>
          <cell r="B910" t="str">
            <v>Corpo de BTCC 3,00 x 3,00 m - moldado no local - altura do aterro 10,00 a 12,50 m - areia extraída e brita produzida</v>
          </cell>
          <cell r="C910" t="str">
            <v>m</v>
          </cell>
          <cell r="D910">
            <v>16767.8</v>
          </cell>
        </row>
        <row r="911">
          <cell r="A911" t="str">
            <v>0705401</v>
          </cell>
          <cell r="B911" t="str">
            <v>Corpo de BTCC 3,00 x 3,00 m - moldado no local - altura do aterro 12,50 a 15,00 m - areia e brita comerciais</v>
          </cell>
          <cell r="C911" t="str">
            <v>m</v>
          </cell>
          <cell r="D911">
            <v>19829.82</v>
          </cell>
        </row>
        <row r="912">
          <cell r="A912" t="str">
            <v>0705400</v>
          </cell>
          <cell r="B912" t="str">
            <v>Corpo de BTCC 3,00 x 3,00 m - moldado no local - altura do aterro 12,50 a 15,00 m - areia extraída e brita produzida</v>
          </cell>
          <cell r="C912" t="str">
            <v>m</v>
          </cell>
          <cell r="D912">
            <v>18225.349999999999</v>
          </cell>
        </row>
        <row r="913">
          <cell r="A913" t="str">
            <v>0705392</v>
          </cell>
          <cell r="B913" t="str">
            <v>Corpo de BTCC 3,00 x 3,00 m - moldado no local - altura do aterro 2,50 a 5,00 m - areia e brita comerciais</v>
          </cell>
          <cell r="C913" t="str">
            <v>m</v>
          </cell>
          <cell r="D913">
            <v>13577.24</v>
          </cell>
        </row>
        <row r="914">
          <cell r="A914" t="str">
            <v>0705391</v>
          </cell>
          <cell r="B914" t="str">
            <v>Corpo de BTCC 3,00 x 3,00 m - moldado no local - altura do aterro 2,50 a 5,00 m - areia extraída e brita produzida</v>
          </cell>
          <cell r="C914" t="str">
            <v>m</v>
          </cell>
          <cell r="D914">
            <v>12279.43</v>
          </cell>
        </row>
        <row r="915">
          <cell r="A915" t="str">
            <v>0705395</v>
          </cell>
          <cell r="B915" t="str">
            <v>Corpo de BTCC 3,00 x 3,00 m - moldado no local - altura do aterro 5,00 a 7,50 m - areia e brita comerciais</v>
          </cell>
          <cell r="C915" t="str">
            <v>m</v>
          </cell>
          <cell r="D915">
            <v>15510.82</v>
          </cell>
        </row>
        <row r="916">
          <cell r="A916" t="str">
            <v>0705394</v>
          </cell>
          <cell r="B916" t="str">
            <v>Corpo de BTCC 3,00 x 3,00 m - moldado no local - altura do aterro 5,00 a 7,50 m - areia extraída e brita produzida</v>
          </cell>
          <cell r="C916" t="str">
            <v>m</v>
          </cell>
          <cell r="D916">
            <v>14213.01</v>
          </cell>
        </row>
        <row r="917">
          <cell r="A917" t="str">
            <v>0705397</v>
          </cell>
          <cell r="B917" t="str">
            <v>Corpo de BTCC 3,00 x 3,00 m - moldado no local - altura do aterro 7,50 a 10,00 m - areia e brita comerciais</v>
          </cell>
          <cell r="C917" t="str">
            <v>m</v>
          </cell>
          <cell r="D917">
            <v>16980.79</v>
          </cell>
        </row>
        <row r="918">
          <cell r="A918" t="str">
            <v>0705396</v>
          </cell>
          <cell r="B918" t="str">
            <v>Corpo de BTCC 3,00 x 3,00 m - moldado no local - altura do aterro 7,50 a 10,00 m - areia extraída e brita produzida</v>
          </cell>
          <cell r="C918" t="str">
            <v>m</v>
          </cell>
          <cell r="D918">
            <v>15376.31</v>
          </cell>
        </row>
        <row r="919">
          <cell r="A919" t="str">
            <v>0804213</v>
          </cell>
          <cell r="B919" t="str">
            <v>Boca de BDTC D = 0,80 m - esconsidade 0° - areia e brita comerciais - alas retas</v>
          </cell>
          <cell r="C919" t="str">
            <v>un</v>
          </cell>
          <cell r="D919">
            <v>1484.64</v>
          </cell>
        </row>
        <row r="920">
          <cell r="A920" t="str">
            <v>0804212</v>
          </cell>
          <cell r="B920" t="str">
            <v>Boca de BDTC D = 0,80 m - esconsidade 0° - areia extraída e brita produzida - alas retas</v>
          </cell>
          <cell r="C920" t="str">
            <v>un</v>
          </cell>
          <cell r="D920">
            <v>1223.6300000000001</v>
          </cell>
        </row>
        <row r="921">
          <cell r="A921" t="str">
            <v>0804217</v>
          </cell>
          <cell r="B921" t="str">
            <v>Boca de BDTC D = 0,80 m - esconsidade 10° - areia e brita comerciais - alas retas</v>
          </cell>
          <cell r="C921" t="str">
            <v>un</v>
          </cell>
          <cell r="D921">
            <v>1493.28</v>
          </cell>
        </row>
        <row r="922">
          <cell r="A922" t="str">
            <v>0804216</v>
          </cell>
          <cell r="B922" t="str">
            <v>Boca de BDTC D = 0,80 m - esconsidade 10° - areia extraída e brita produzida - alas retas</v>
          </cell>
          <cell r="C922" t="str">
            <v>un</v>
          </cell>
          <cell r="D922">
            <v>1231.74</v>
          </cell>
        </row>
        <row r="923">
          <cell r="A923" t="str">
            <v>0804219</v>
          </cell>
          <cell r="B923" t="str">
            <v>Boca de BDTC D = 0,80 m - esconsidade 15° - areia e brita comerciais - alas retas</v>
          </cell>
          <cell r="C923" t="str">
            <v>un</v>
          </cell>
          <cell r="D923">
            <v>1504.23</v>
          </cell>
        </row>
        <row r="924">
          <cell r="A924" t="str">
            <v>0804218</v>
          </cell>
          <cell r="B924" t="str">
            <v>Boca de BDTC D = 0,80 m - esconsidade 15° - areia extraída e brita produzida - alas retas</v>
          </cell>
          <cell r="C924" t="str">
            <v>un</v>
          </cell>
          <cell r="D924">
            <v>1242.1500000000001</v>
          </cell>
        </row>
        <row r="925">
          <cell r="A925" t="str">
            <v>0804221</v>
          </cell>
          <cell r="B925" t="str">
            <v>Boca de BDTC D = 0,80 m - esconsidade 20° - areia e brita comerciais - alas retas</v>
          </cell>
          <cell r="C925" t="str">
            <v>un</v>
          </cell>
          <cell r="D925">
            <v>1521.85</v>
          </cell>
        </row>
        <row r="926">
          <cell r="A926" t="str">
            <v>0804220</v>
          </cell>
          <cell r="B926" t="str">
            <v>Boca de BDTC D = 0,80 m - esconsidade 20° - areia extraída e brita produzida - alas retas</v>
          </cell>
          <cell r="C926" t="str">
            <v>un</v>
          </cell>
          <cell r="D926">
            <v>1258.8399999999999</v>
          </cell>
        </row>
        <row r="927">
          <cell r="A927" t="str">
            <v>0804223</v>
          </cell>
          <cell r="B927" t="str">
            <v>Boca de BDTC D = 0,80 m - esconsidade 25° - areia e brita comerciais - alas retas</v>
          </cell>
          <cell r="C927" t="str">
            <v>un</v>
          </cell>
          <cell r="D927">
            <v>1544.94</v>
          </cell>
        </row>
        <row r="928">
          <cell r="A928" t="str">
            <v>0804222</v>
          </cell>
          <cell r="B928" t="str">
            <v>Boca de BDTC D = 0,80 m - esconsidade 25° - areia extraída e brita produzida - alas retas</v>
          </cell>
          <cell r="C928" t="str">
            <v>un</v>
          </cell>
          <cell r="D928">
            <v>1280.73</v>
          </cell>
        </row>
        <row r="929">
          <cell r="A929" t="str">
            <v>0804225</v>
          </cell>
          <cell r="B929" t="str">
            <v>Boca de BDTC D = 0,80 m - esconsidade 30° - areia e brita comerciais - alas retas</v>
          </cell>
          <cell r="C929" t="str">
            <v>un</v>
          </cell>
          <cell r="D929">
            <v>1575.37</v>
          </cell>
        </row>
        <row r="930">
          <cell r="A930" t="str">
            <v>0804224</v>
          </cell>
          <cell r="B930" t="str">
            <v>Boca de BDTC D = 0,80 m - esconsidade 30° - areia extraída e brita produzida - alas retas</v>
          </cell>
          <cell r="C930" t="str">
            <v>un</v>
          </cell>
          <cell r="D930">
            <v>1309.83</v>
          </cell>
        </row>
        <row r="931">
          <cell r="A931" t="str">
            <v>0804227</v>
          </cell>
          <cell r="B931" t="str">
            <v>Boca de BDTC D = 0,80 m - esconsidade 35° - areia e brita comerciais - alas retas</v>
          </cell>
          <cell r="C931" t="str">
            <v>un</v>
          </cell>
          <cell r="D931">
            <v>1616.64</v>
          </cell>
        </row>
        <row r="932">
          <cell r="A932" t="str">
            <v>0804226</v>
          </cell>
          <cell r="B932" t="str">
            <v>Boca de BDTC D = 0,80 m - esconsidade 35° - areia extraída e brita produzida - alas retas</v>
          </cell>
          <cell r="C932" t="str">
            <v>un</v>
          </cell>
          <cell r="D932">
            <v>1349.5</v>
          </cell>
        </row>
        <row r="933">
          <cell r="A933" t="str">
            <v>0804229</v>
          </cell>
          <cell r="B933" t="str">
            <v>Boca de BDTC D = 0,80 m - esconsidade 40° - areia e brita comerciais - alas retas</v>
          </cell>
          <cell r="C933" t="str">
            <v>un</v>
          </cell>
          <cell r="D933">
            <v>1670.62</v>
          </cell>
        </row>
        <row r="934">
          <cell r="A934" t="str">
            <v>0804228</v>
          </cell>
          <cell r="B934" t="str">
            <v>Boca de BDTC D = 0,80 m - esconsidade 40° - areia extraída e brita produzida - alas retas</v>
          </cell>
          <cell r="C934" t="str">
            <v>un</v>
          </cell>
          <cell r="D934">
            <v>1401.75</v>
          </cell>
        </row>
        <row r="935">
          <cell r="A935" t="str">
            <v>0804231</v>
          </cell>
          <cell r="B935" t="str">
            <v>Boca de BDTC D = 0,80 m - esconsidade 45° - areia e brita comerciais - alas retas</v>
          </cell>
          <cell r="C935" t="str">
            <v>un</v>
          </cell>
          <cell r="D935">
            <v>1744.65</v>
          </cell>
        </row>
        <row r="936">
          <cell r="A936" t="str">
            <v>0804230</v>
          </cell>
          <cell r="B936" t="str">
            <v>Boca de BDTC D = 0,80 m - esconsidade 45° - areia extraída e brita produzida - alas retas</v>
          </cell>
          <cell r="C936" t="str">
            <v>un</v>
          </cell>
          <cell r="D936">
            <v>1473.77</v>
          </cell>
        </row>
        <row r="937">
          <cell r="A937" t="str">
            <v>0804215</v>
          </cell>
          <cell r="B937" t="str">
            <v>Boca de BDTC D = 0,80 m - esconsidade 5° - areia e brita comerciais - alas retas</v>
          </cell>
          <cell r="C937" t="str">
            <v>un</v>
          </cell>
          <cell r="D937">
            <v>1486.61</v>
          </cell>
        </row>
        <row r="938">
          <cell r="A938" t="str">
            <v>0804214</v>
          </cell>
          <cell r="B938" t="str">
            <v>Boca de BDTC D = 0,80 m - esconsidade 5° - areia extraída e brita produzida - alas retas</v>
          </cell>
          <cell r="C938" t="str">
            <v>un</v>
          </cell>
          <cell r="D938">
            <v>1225.47</v>
          </cell>
        </row>
        <row r="939">
          <cell r="A939" t="str">
            <v>0804417</v>
          </cell>
          <cell r="B939" t="str">
            <v>Boca de BDTC D = 1,00 m - esconsidade 0° - areia e brita comerciais - alas esconsas</v>
          </cell>
          <cell r="C939" t="str">
            <v>un</v>
          </cell>
          <cell r="D939">
            <v>3839.43</v>
          </cell>
        </row>
        <row r="940">
          <cell r="A940" t="str">
            <v>0804233</v>
          </cell>
          <cell r="B940" t="str">
            <v>Boca de BDTC D = 1,00 m - esconsidade 0° - areia e brita comerciais - alas retas</v>
          </cell>
          <cell r="C940" t="str">
            <v>un</v>
          </cell>
          <cell r="D940">
            <v>2204.79</v>
          </cell>
        </row>
        <row r="941">
          <cell r="A941" t="str">
            <v>0804416</v>
          </cell>
          <cell r="B941" t="str">
            <v>Boca de BDTC D = 1,00 m - esconsidade 0° - areia extraída e brita produzida - alas esconsas</v>
          </cell>
          <cell r="C941" t="str">
            <v>un</v>
          </cell>
          <cell r="D941">
            <v>3158.44</v>
          </cell>
        </row>
        <row r="942">
          <cell r="A942" t="str">
            <v>0804232</v>
          </cell>
          <cell r="B942" t="str">
            <v>Boca de BDTC D = 1,00 m - esconsidade 0° - areia extraída e brita produzida - alas retas</v>
          </cell>
          <cell r="C942" t="str">
            <v>un</v>
          </cell>
          <cell r="D942">
            <v>1799.75</v>
          </cell>
        </row>
        <row r="943">
          <cell r="A943" t="str">
            <v>0804237</v>
          </cell>
          <cell r="B943" t="str">
            <v>Boca de BDTC D = 1,00 m - esconsidade 10° - areia e brita comerciais - alas retas</v>
          </cell>
          <cell r="C943" t="str">
            <v>un</v>
          </cell>
          <cell r="D943">
            <v>2217.81</v>
          </cell>
        </row>
        <row r="944">
          <cell r="A944" t="str">
            <v>0804236</v>
          </cell>
          <cell r="B944" t="str">
            <v>Boca de BDTC D = 1,00 m - esconsidade 10° - areia extraída e brita produzida - alas retas</v>
          </cell>
          <cell r="C944" t="str">
            <v>un</v>
          </cell>
          <cell r="D944">
            <v>1811.83</v>
          </cell>
        </row>
        <row r="945">
          <cell r="A945" t="str">
            <v>0804419</v>
          </cell>
          <cell r="B945" t="str">
            <v>Boca de BDTC D = 1,00 m - esconsidade 15° - areia e brita comerciais - alas esconsas</v>
          </cell>
          <cell r="C945" t="str">
            <v>un</v>
          </cell>
          <cell r="D945">
            <v>4016.2</v>
          </cell>
        </row>
        <row r="946">
          <cell r="A946" t="str">
            <v>0804239</v>
          </cell>
          <cell r="B946" t="str">
            <v>Boca de BDTC D = 1,00 m - esconsidade 15° - areia e brita comerciais - alas retas</v>
          </cell>
          <cell r="C946" t="str">
            <v>un</v>
          </cell>
          <cell r="D946">
            <v>2234.77</v>
          </cell>
        </row>
        <row r="947">
          <cell r="A947" t="str">
            <v>0804418</v>
          </cell>
          <cell r="B947" t="str">
            <v>Boca de BDTC D = 1,00 m - esconsidade 15° - areia extraída e brita produzida - alas esconsas</v>
          </cell>
          <cell r="C947" t="str">
            <v>un</v>
          </cell>
          <cell r="D947">
            <v>3302.67</v>
          </cell>
        </row>
        <row r="948">
          <cell r="A948" t="str">
            <v>0804238</v>
          </cell>
          <cell r="B948" t="str">
            <v>Boca de BDTC D = 1,00 m - esconsidade 15° - areia extraída e brita produzida - alas retas</v>
          </cell>
          <cell r="C948" t="str">
            <v>un</v>
          </cell>
          <cell r="D948">
            <v>1827.59</v>
          </cell>
        </row>
        <row r="949">
          <cell r="A949" t="str">
            <v>0804241</v>
          </cell>
          <cell r="B949" t="str">
            <v>Boca de BDTC D = 1,00 m - esconsidade 20° - areia e brita comerciais - alas retas</v>
          </cell>
          <cell r="C949" t="str">
            <v>un</v>
          </cell>
          <cell r="D949">
            <v>2259.17</v>
          </cell>
        </row>
        <row r="950">
          <cell r="A950" t="str">
            <v>0804240</v>
          </cell>
          <cell r="B950" t="str">
            <v>Boca de BDTC D = 1,00 m - esconsidade 20° - areia extraída e brita produzida - alas retas</v>
          </cell>
          <cell r="C950" t="str">
            <v>un</v>
          </cell>
          <cell r="D950">
            <v>1850.39</v>
          </cell>
        </row>
        <row r="951">
          <cell r="A951" t="str">
            <v>0804243</v>
          </cell>
          <cell r="B951" t="str">
            <v>Boca de BDTC D = 1,00 m - esconsidade 25° - areia e brita comerciais - alas retas</v>
          </cell>
          <cell r="C951" t="str">
            <v>un</v>
          </cell>
          <cell r="D951">
            <v>2292.54</v>
          </cell>
        </row>
        <row r="952">
          <cell r="A952" t="str">
            <v>0804242</v>
          </cell>
          <cell r="B952" t="str">
            <v>Boca de BDTC D = 1,00 m - esconsidade 25° - areia extraída e brita produzida - alas retas</v>
          </cell>
          <cell r="C952" t="str">
            <v>un</v>
          </cell>
          <cell r="D952">
            <v>1881.76</v>
          </cell>
        </row>
        <row r="953">
          <cell r="A953" t="str">
            <v>0804421</v>
          </cell>
          <cell r="B953" t="str">
            <v>Boca de BDTC D = 1,00 m - esconsidade 30° - areia e brita comerciais - alas esconsas</v>
          </cell>
          <cell r="C953" t="str">
            <v>un</v>
          </cell>
          <cell r="D953">
            <v>4481.3999999999996</v>
          </cell>
        </row>
        <row r="954">
          <cell r="A954" t="str">
            <v>0804245</v>
          </cell>
          <cell r="B954" t="str">
            <v>Boca de BDTC D = 1,00 m - esconsidade 30° - areia e brita comerciais - alas retas</v>
          </cell>
          <cell r="C954" t="str">
            <v>un</v>
          </cell>
          <cell r="D954">
            <v>2337.63</v>
          </cell>
        </row>
        <row r="955">
          <cell r="A955" t="str">
            <v>0804420</v>
          </cell>
          <cell r="B955" t="str">
            <v>Boca de BDTC D = 1,00 m - esconsidade 30° - areia extraída e brita produzida - alas esconsas</v>
          </cell>
          <cell r="C955" t="str">
            <v>un</v>
          </cell>
          <cell r="D955">
            <v>3682.91</v>
          </cell>
        </row>
        <row r="956">
          <cell r="A956" t="str">
            <v>0804244</v>
          </cell>
          <cell r="B956" t="str">
            <v>Boca de BDTC D = 1,00 m - esconsidade 30° - areia extraída e brita produzida - alas retas</v>
          </cell>
          <cell r="C956" t="str">
            <v>un</v>
          </cell>
          <cell r="D956">
            <v>1924.31</v>
          </cell>
        </row>
        <row r="957">
          <cell r="A957" t="str">
            <v>0804247</v>
          </cell>
          <cell r="B957" t="str">
            <v>Boca de BDTC D = 1,00 m - esconsidade 35° - areia e brita comerciais - alas retas</v>
          </cell>
          <cell r="C957" t="str">
            <v>un</v>
          </cell>
          <cell r="D957">
            <v>2396.62</v>
          </cell>
        </row>
        <row r="958">
          <cell r="A958" t="str">
            <v>0804246</v>
          </cell>
          <cell r="B958" t="str">
            <v>Boca de BDTC D = 1,00 m - esconsidade 35° - areia extraída e brita produzida - alas retas</v>
          </cell>
          <cell r="C958" t="str">
            <v>un</v>
          </cell>
          <cell r="D958">
            <v>1980.51</v>
          </cell>
        </row>
        <row r="959">
          <cell r="A959" t="str">
            <v>0804249</v>
          </cell>
          <cell r="B959" t="str">
            <v>Boca de BDTC D = 1,00 m - esconsidade 40° - areia e brita comerciais - alas retas</v>
          </cell>
          <cell r="C959" t="str">
            <v>un</v>
          </cell>
          <cell r="D959">
            <v>2475.77</v>
          </cell>
        </row>
        <row r="960">
          <cell r="A960" t="str">
            <v>0804248</v>
          </cell>
          <cell r="B960" t="str">
            <v>Boca de BDTC D = 1,00 m - esconsidade 40° - areia extraída e brita produzida - alas retas</v>
          </cell>
          <cell r="C960" t="str">
            <v>un</v>
          </cell>
          <cell r="D960">
            <v>2056.3200000000002</v>
          </cell>
        </row>
        <row r="961">
          <cell r="A961" t="str">
            <v>0804423</v>
          </cell>
          <cell r="B961" t="str">
            <v>Boca de BDTC D = 1,00 m - esconsidade 45° - areia e brita comerciais - alas esconsas</v>
          </cell>
          <cell r="C961" t="str">
            <v>un</v>
          </cell>
          <cell r="D961">
            <v>5548.01</v>
          </cell>
        </row>
        <row r="962">
          <cell r="A962" t="str">
            <v>0804251</v>
          </cell>
          <cell r="B962" t="str">
            <v>Boca de BDTC D = 1,00 m - esconsidade 45° - areia e brita comerciais - alas retas</v>
          </cell>
          <cell r="C962" t="str">
            <v>un</v>
          </cell>
          <cell r="D962">
            <v>2581.4299999999998</v>
          </cell>
        </row>
        <row r="963">
          <cell r="A963" t="str">
            <v>0804422</v>
          </cell>
          <cell r="B963" t="str">
            <v>Boca de BDTC D = 1,00 m - esconsidade 45° - areia extraída e brita produzida - alas esconsas</v>
          </cell>
          <cell r="C963" t="str">
            <v>un</v>
          </cell>
          <cell r="D963">
            <v>4551.74</v>
          </cell>
        </row>
        <row r="964">
          <cell r="A964" t="str">
            <v>0804250</v>
          </cell>
          <cell r="B964" t="str">
            <v>Boca de BDTC D = 1,00 m - esconsidade 45° - areia extraída e brita produzida - alas retas</v>
          </cell>
          <cell r="C964" t="str">
            <v>un</v>
          </cell>
          <cell r="D964">
            <v>2158.5100000000002</v>
          </cell>
        </row>
        <row r="965">
          <cell r="A965" t="str">
            <v>0804235</v>
          </cell>
          <cell r="B965" t="str">
            <v>Boca de BDTC D = 1,00 m - esconsidade 5° - areia e brita comerciais - alas retas</v>
          </cell>
          <cell r="C965" t="str">
            <v>un</v>
          </cell>
          <cell r="D965">
            <v>2207.96</v>
          </cell>
        </row>
        <row r="966">
          <cell r="A966" t="str">
            <v>0804234</v>
          </cell>
          <cell r="B966" t="str">
            <v>Boca de BDTC D = 1,00 m - esconsidade 5° - areia extraída e brita produzida - alas retas</v>
          </cell>
          <cell r="C966" t="str">
            <v>un</v>
          </cell>
          <cell r="D966">
            <v>1802.65</v>
          </cell>
        </row>
        <row r="967">
          <cell r="A967" t="str">
            <v>0804425</v>
          </cell>
          <cell r="B967" t="str">
            <v>Boca de BDTC D = 1,20 m - esconsidade 0° - areia e brita comerciais - alas esconsas</v>
          </cell>
          <cell r="C967" t="str">
            <v>un</v>
          </cell>
          <cell r="D967">
            <v>5562.43</v>
          </cell>
        </row>
        <row r="968">
          <cell r="A968" t="str">
            <v>0804253</v>
          </cell>
          <cell r="B968" t="str">
            <v>Boca de BDTC D = 1,20 m - esconsidade 0° - areia e brita comerciais - alas retas</v>
          </cell>
          <cell r="C968" t="str">
            <v>un</v>
          </cell>
          <cell r="D968">
            <v>3063.12</v>
          </cell>
        </row>
        <row r="969">
          <cell r="A969" t="str">
            <v>0804424</v>
          </cell>
          <cell r="B969" t="str">
            <v>Boca de BDTC D = 1,20 m - esconsidade 0° - areia extraída e brita produzida - alas esconsas</v>
          </cell>
          <cell r="C969" t="str">
            <v>un</v>
          </cell>
          <cell r="D969">
            <v>4510.2700000000004</v>
          </cell>
        </row>
        <row r="970">
          <cell r="A970" t="str">
            <v>0804252</v>
          </cell>
          <cell r="B970" t="str">
            <v>Boca de BDTC D = 1,20 m - esconsidade 0° - areia extraída e brita produzida - alas retas</v>
          </cell>
          <cell r="C970" t="str">
            <v>un</v>
          </cell>
          <cell r="D970">
            <v>2475.23</v>
          </cell>
        </row>
        <row r="971">
          <cell r="A971" t="str">
            <v>0804257</v>
          </cell>
          <cell r="B971" t="str">
            <v>Boca de BDTC D = 1,20 m - esconsidade 10° - areia e brita comerciais - alas retas</v>
          </cell>
          <cell r="C971" t="str">
            <v>un</v>
          </cell>
          <cell r="D971">
            <v>3082.26</v>
          </cell>
        </row>
        <row r="972">
          <cell r="A972" t="str">
            <v>0804256</v>
          </cell>
          <cell r="B972" t="str">
            <v>Boca de BDTC D = 1,20 m - esconsidade 10° - areia extraída e brita produzida - alas retas</v>
          </cell>
          <cell r="C972" t="str">
            <v>un</v>
          </cell>
          <cell r="D972">
            <v>2492.4899999999998</v>
          </cell>
        </row>
        <row r="973">
          <cell r="A973" t="str">
            <v>0804427</v>
          </cell>
          <cell r="B973" t="str">
            <v>Boca de BDTC D = 1,20 m - esconsidade 15° - areia e brita comerciais - alas esconsas</v>
          </cell>
          <cell r="C973" t="str">
            <v>un</v>
          </cell>
          <cell r="D973">
            <v>5831.65</v>
          </cell>
        </row>
        <row r="974">
          <cell r="A974" t="str">
            <v>0804259</v>
          </cell>
          <cell r="B974" t="str">
            <v>Boca de BDTC D = 1,20 m - esconsidade 15° - areia e brita comerciais - alas retas</v>
          </cell>
          <cell r="C974" t="str">
            <v>un</v>
          </cell>
          <cell r="D974">
            <v>3106.53</v>
          </cell>
        </row>
        <row r="975">
          <cell r="A975" t="str">
            <v>0804426</v>
          </cell>
          <cell r="B975" t="str">
            <v>Boca de BDTC D = 1,20 m - esconsidade 15° - areia extraída e brita produzida - alas esconsas</v>
          </cell>
          <cell r="C975" t="str">
            <v>un</v>
          </cell>
          <cell r="D975">
            <v>4726.1499999999996</v>
          </cell>
        </row>
        <row r="976">
          <cell r="A976" t="str">
            <v>0804258</v>
          </cell>
          <cell r="B976" t="str">
            <v>Boca de BDTC D = 1,20 m - esconsidade 15° - areia extraída e brita produzida - alas retas</v>
          </cell>
          <cell r="C976" t="str">
            <v>un</v>
          </cell>
          <cell r="D976">
            <v>2514.5</v>
          </cell>
        </row>
        <row r="977">
          <cell r="A977" t="str">
            <v>0804261</v>
          </cell>
          <cell r="B977" t="str">
            <v>Boca de BDTC D = 1,20 m - esconsidade 20° - areia e brita comerciais - alas retas</v>
          </cell>
          <cell r="C977" t="str">
            <v>un</v>
          </cell>
          <cell r="D977">
            <v>3142.29</v>
          </cell>
        </row>
        <row r="978">
          <cell r="A978" t="str">
            <v>0804260</v>
          </cell>
          <cell r="B978" t="str">
            <v>Boca de BDTC D = 1,20 m - esconsidade 20° - areia extraída e brita produzida - alas retas</v>
          </cell>
          <cell r="C978" t="str">
            <v>un</v>
          </cell>
          <cell r="D978">
            <v>2547.06</v>
          </cell>
        </row>
        <row r="979">
          <cell r="A979" t="str">
            <v>0804263</v>
          </cell>
          <cell r="B979" t="str">
            <v>Boca de BDTC D = 1,20 m - esconsidade 25° - areia e brita comerciais - alas retas</v>
          </cell>
          <cell r="C979" t="str">
            <v>un</v>
          </cell>
          <cell r="D979">
            <v>3191.06</v>
          </cell>
        </row>
        <row r="980">
          <cell r="A980" t="str">
            <v>0804262</v>
          </cell>
          <cell r="B980" t="str">
            <v>Boca de BDTC D = 1,20 m - esconsidade 25° - areia extraída e brita produzida - alas retas</v>
          </cell>
          <cell r="C980" t="str">
            <v>un</v>
          </cell>
          <cell r="D980">
            <v>2591.6999999999998</v>
          </cell>
        </row>
        <row r="981">
          <cell r="A981" t="str">
            <v>0804429</v>
          </cell>
          <cell r="B981" t="str">
            <v>Boca de BDTC D = 1,20 m - esconsidade 30° - areia e brita comerciais - alas esconsas</v>
          </cell>
          <cell r="C981" t="str">
            <v>un</v>
          </cell>
          <cell r="D981">
            <v>6509.11</v>
          </cell>
        </row>
        <row r="982">
          <cell r="A982" t="str">
            <v>0804265</v>
          </cell>
          <cell r="B982" t="str">
            <v>Boca de BDTC D = 1,20 m - esconsidade 30° - areia e brita comerciais - alas retas</v>
          </cell>
          <cell r="C982" t="str">
            <v>un</v>
          </cell>
          <cell r="D982">
            <v>3256.26</v>
          </cell>
        </row>
        <row r="983">
          <cell r="A983" t="str">
            <v>0804428</v>
          </cell>
          <cell r="B983" t="str">
            <v>Boca de BDTC D = 1,20 m - esconsidade 30° - areia extraída e brita produzida - alas esconsas</v>
          </cell>
          <cell r="C983" t="str">
            <v>un</v>
          </cell>
          <cell r="D983">
            <v>5270.77</v>
          </cell>
        </row>
        <row r="984">
          <cell r="A984" t="str">
            <v>0804264</v>
          </cell>
          <cell r="B984" t="str">
            <v>Boca de BDTC D = 1,20 m - esconsidade 30° - areia extraída e brita produzida - alas retas</v>
          </cell>
          <cell r="C984" t="str">
            <v>un</v>
          </cell>
          <cell r="D984">
            <v>2651.96</v>
          </cell>
        </row>
        <row r="985">
          <cell r="A985" t="str">
            <v>0804267</v>
          </cell>
          <cell r="B985" t="str">
            <v>Boca de BDTC D = 1,20 m - esconsidade 35° - areia e brita comerciais - alas retas</v>
          </cell>
          <cell r="C985" t="str">
            <v>un</v>
          </cell>
          <cell r="D985">
            <v>3339.73</v>
          </cell>
        </row>
        <row r="986">
          <cell r="A986" t="str">
            <v>0804266</v>
          </cell>
          <cell r="B986" t="str">
            <v>Boca de BDTC D = 1,20 m - esconsidade 35° - areia extraída e brita produzida - alas retas</v>
          </cell>
          <cell r="C986" t="str">
            <v>un</v>
          </cell>
          <cell r="D986">
            <v>2729.83</v>
          </cell>
        </row>
        <row r="987">
          <cell r="A987" t="str">
            <v>0804269</v>
          </cell>
          <cell r="B987" t="str">
            <v>Boca de BDTC D = 1,20 m - esconsidade 40° - areia e brita comerciais - alas retas</v>
          </cell>
          <cell r="C987" t="str">
            <v>un</v>
          </cell>
          <cell r="D987">
            <v>3450.8</v>
          </cell>
        </row>
        <row r="988">
          <cell r="A988" t="str">
            <v>0804268</v>
          </cell>
          <cell r="B988" t="str">
            <v>Boca de BDTC D = 1,20 m - esconsidade 40° - areia extraída e brita produzida - alas retas</v>
          </cell>
          <cell r="C988" t="str">
            <v>un</v>
          </cell>
          <cell r="D988">
            <v>2834.37</v>
          </cell>
        </row>
        <row r="989">
          <cell r="A989" t="str">
            <v>0804431</v>
          </cell>
          <cell r="B989" t="str">
            <v>Boca de BDTC D = 1,20 m - esconsidade 45° - areia e brita comerciais - alas esconsas</v>
          </cell>
          <cell r="C989" t="str">
            <v>un</v>
          </cell>
          <cell r="D989">
            <v>8070.56</v>
          </cell>
        </row>
        <row r="990">
          <cell r="A990" t="str">
            <v>0804271</v>
          </cell>
          <cell r="B990" t="str">
            <v>Boca de BDTC D = 1,20 m - esconsidade 45° - areia e brita comerciais - alas retas</v>
          </cell>
          <cell r="C990" t="str">
            <v>un</v>
          </cell>
          <cell r="D990">
            <v>3599.33</v>
          </cell>
        </row>
        <row r="991">
          <cell r="A991" t="str">
            <v>0804430</v>
          </cell>
          <cell r="B991" t="str">
            <v>Boca de BDTC D = 1,20 m - esconsidade 45° - areia extraída e brita produzida - alas esconsas</v>
          </cell>
          <cell r="C991" t="str">
            <v>un</v>
          </cell>
          <cell r="D991">
            <v>6522.53</v>
          </cell>
        </row>
        <row r="992">
          <cell r="A992" t="str">
            <v>0804270</v>
          </cell>
          <cell r="B992" t="str">
            <v>Boca de BDTC D = 1,20 m - esconsidade 45° - areia extraída e brita produzida - alas retas</v>
          </cell>
          <cell r="C992" t="str">
            <v>un</v>
          </cell>
          <cell r="D992">
            <v>2975.69</v>
          </cell>
        </row>
        <row r="993">
          <cell r="A993" t="str">
            <v>0804255</v>
          </cell>
          <cell r="B993" t="str">
            <v>Boca de BDTC D = 1,20 m - esconsidade 5° - areia e brita comerciais - alas retas</v>
          </cell>
          <cell r="C993" t="str">
            <v>un</v>
          </cell>
          <cell r="D993">
            <v>3067.93</v>
          </cell>
        </row>
        <row r="994">
          <cell r="A994" t="str">
            <v>0804254</v>
          </cell>
          <cell r="B994" t="str">
            <v>Boca de BDTC D = 1,20 m - esconsidade 5° - areia extraída e brita produzida - alas retas</v>
          </cell>
          <cell r="C994" t="str">
            <v>un</v>
          </cell>
          <cell r="D994">
            <v>2479.5</v>
          </cell>
        </row>
        <row r="995">
          <cell r="A995" t="str">
            <v>0804433</v>
          </cell>
          <cell r="B995" t="str">
            <v>Boca de BDTC D = 1,50 m - esconsidade 0° - areia e brita comerciais - alas esconsas</v>
          </cell>
          <cell r="C995" t="str">
            <v>un</v>
          </cell>
          <cell r="D995">
            <v>9821.56</v>
          </cell>
        </row>
        <row r="996">
          <cell r="A996" t="str">
            <v>0804273</v>
          </cell>
          <cell r="B996" t="str">
            <v>Boca de BDTC D = 1,50 m - esconsidade 0° - areia e brita comerciais - alas retas</v>
          </cell>
          <cell r="C996" t="str">
            <v>un</v>
          </cell>
          <cell r="D996">
            <v>5254.65</v>
          </cell>
        </row>
        <row r="997">
          <cell r="A997" t="str">
            <v>0804432</v>
          </cell>
          <cell r="B997" t="str">
            <v>Boca de BDTC D = 1,50 m - esconsidade 0° - areia extraída e brita produzida - alas esconsas</v>
          </cell>
          <cell r="C997" t="str">
            <v>un</v>
          </cell>
          <cell r="D997">
            <v>7802.6</v>
          </cell>
        </row>
        <row r="998">
          <cell r="A998" t="str">
            <v>0804272</v>
          </cell>
          <cell r="B998" t="str">
            <v>Boca de BDTC D = 1,50 m - esconsidade 0° - areia extraída e brita produzida - alas retas</v>
          </cell>
          <cell r="C998" t="str">
            <v>un</v>
          </cell>
          <cell r="D998">
            <v>4203.03</v>
          </cell>
        </row>
        <row r="999">
          <cell r="A999" t="str">
            <v>0804277</v>
          </cell>
          <cell r="B999" t="str">
            <v>Boca de BDTC D = 1,50 m - esconsidade 10° - areia e brita comerciais - alas retas</v>
          </cell>
          <cell r="C999" t="str">
            <v>un</v>
          </cell>
          <cell r="D999">
            <v>5283.51</v>
          </cell>
        </row>
        <row r="1000">
          <cell r="A1000" t="str">
            <v>0804276</v>
          </cell>
          <cell r="B1000" t="str">
            <v>Boca de BDTC D = 1,50 m - esconsidade 10° - areia extraída e brita produzida - alas retas</v>
          </cell>
          <cell r="C1000" t="str">
            <v>un</v>
          </cell>
          <cell r="D1000">
            <v>4228.6899999999996</v>
          </cell>
        </row>
        <row r="1001">
          <cell r="A1001" t="str">
            <v>0804435</v>
          </cell>
          <cell r="B1001" t="str">
            <v>Boca de BDTC D = 1,50 m - esconsidade 15° - areia e brita comerciais - alas esconsas</v>
          </cell>
          <cell r="C1001" t="str">
            <v>un</v>
          </cell>
          <cell r="D1001">
            <v>10308.040000000001</v>
          </cell>
        </row>
        <row r="1002">
          <cell r="A1002" t="str">
            <v>0804279</v>
          </cell>
          <cell r="B1002" t="str">
            <v>Boca de BDTC D = 1,50 m - esconsidade 15° - areia e brita comerciais - alas retas</v>
          </cell>
          <cell r="C1002" t="str">
            <v>un</v>
          </cell>
          <cell r="D1002">
            <v>5319.58</v>
          </cell>
        </row>
        <row r="1003">
          <cell r="A1003" t="str">
            <v>0804434</v>
          </cell>
          <cell r="B1003" t="str">
            <v>Boca de BDTC D = 1,50 m - esconsidade 15° - areia extraída e brita produzida - alas esconsas</v>
          </cell>
          <cell r="C1003" t="str">
            <v>un</v>
          </cell>
          <cell r="D1003">
            <v>8185.85</v>
          </cell>
        </row>
        <row r="1004">
          <cell r="A1004" t="str">
            <v>0804278</v>
          </cell>
          <cell r="B1004" t="str">
            <v>Boca de BDTC D = 1,50 m - esconsidade 15° - areia extraída e brita produzida - alas retas</v>
          </cell>
          <cell r="C1004" t="str">
            <v>un</v>
          </cell>
          <cell r="D1004">
            <v>4260.75</v>
          </cell>
        </row>
        <row r="1005">
          <cell r="A1005" t="str">
            <v>0804281</v>
          </cell>
          <cell r="B1005" t="str">
            <v>Boca de BDTC D = 1,50 m - esconsidade 20° - areia e brita comerciais - alas retas</v>
          </cell>
          <cell r="C1005" t="str">
            <v>un</v>
          </cell>
          <cell r="D1005">
            <v>5372.71</v>
          </cell>
        </row>
        <row r="1006">
          <cell r="A1006" t="str">
            <v>0804280</v>
          </cell>
          <cell r="B1006" t="str">
            <v>Boca de BDTC D = 1,50 m - esconsidade 20° - areia extraída e brita produzida - alas retas</v>
          </cell>
          <cell r="C1006" t="str">
            <v>un</v>
          </cell>
          <cell r="D1006">
            <v>4308.41</v>
          </cell>
        </row>
        <row r="1007">
          <cell r="A1007" t="str">
            <v>0804283</v>
          </cell>
          <cell r="B1007" t="str">
            <v>Boca de BDTC D = 1,50 m - esconsidade 25° - areia e brita comerciais - alas retas</v>
          </cell>
          <cell r="C1007" t="str">
            <v>un</v>
          </cell>
          <cell r="D1007">
            <v>5445.2</v>
          </cell>
        </row>
        <row r="1008">
          <cell r="A1008" t="str">
            <v>0804282</v>
          </cell>
          <cell r="B1008" t="str">
            <v>Boca de BDTC D = 1,50 m - esconsidade 25° - areia extraída e brita produzida - alas retas</v>
          </cell>
          <cell r="C1008" t="str">
            <v>un</v>
          </cell>
          <cell r="D1008">
            <v>4373.97</v>
          </cell>
        </row>
        <row r="1009">
          <cell r="A1009" t="str">
            <v>0804437</v>
          </cell>
          <cell r="B1009" t="str">
            <v>Boca de BDTC D = 1,50 m - esconsidade 30° - areia e brita comerciais - alas esconsas</v>
          </cell>
          <cell r="C1009" t="str">
            <v>un</v>
          </cell>
          <cell r="D1009">
            <v>11544.15</v>
          </cell>
        </row>
        <row r="1010">
          <cell r="A1010" t="str">
            <v>0804285</v>
          </cell>
          <cell r="B1010" t="str">
            <v>Boca de BDTC D = 1,50 m - esconsidade 30° - areia e brita comerciais - alas retas</v>
          </cell>
          <cell r="C1010" t="str">
            <v>un</v>
          </cell>
          <cell r="D1010">
            <v>5540.55</v>
          </cell>
        </row>
        <row r="1011">
          <cell r="A1011" t="str">
            <v>0804436</v>
          </cell>
          <cell r="B1011" t="str">
            <v>Boca de BDTC D = 1,50 m - esconsidade 30° - areia extraída e brita produzida - alas esconsas</v>
          </cell>
          <cell r="C1011" t="str">
            <v>un</v>
          </cell>
          <cell r="D1011">
            <v>9160.02</v>
          </cell>
        </row>
        <row r="1012">
          <cell r="A1012" t="str">
            <v>0804284</v>
          </cell>
          <cell r="B1012" t="str">
            <v>Boca de BDTC D = 1,50 m - esconsidade 30° - areia extraída e brita produzida - alas retas</v>
          </cell>
          <cell r="C1012" t="str">
            <v>un</v>
          </cell>
          <cell r="D1012">
            <v>4460.79</v>
          </cell>
        </row>
        <row r="1013">
          <cell r="A1013" t="str">
            <v>0804287</v>
          </cell>
          <cell r="B1013" t="str">
            <v>Boca de BDTC D = 1,50 m - esconsidade 35° - areia e brita comerciais - alas retas</v>
          </cell>
          <cell r="C1013" t="str">
            <v>un</v>
          </cell>
          <cell r="D1013">
            <v>5664.37</v>
          </cell>
        </row>
        <row r="1014">
          <cell r="A1014" t="str">
            <v>0804286</v>
          </cell>
          <cell r="B1014" t="str">
            <v>Boca de BDTC D = 1,50 m - esconsidade 35° - areia extraída e brita produzida - alas retas</v>
          </cell>
          <cell r="C1014" t="str">
            <v>un</v>
          </cell>
          <cell r="D1014">
            <v>4574.87</v>
          </cell>
        </row>
        <row r="1015">
          <cell r="A1015" t="str">
            <v>0804289</v>
          </cell>
          <cell r="B1015" t="str">
            <v>Boca de BDTC D = 1,50 m - esconsidade 40° - areia e brita comerciais - alas retas</v>
          </cell>
          <cell r="C1015" t="str">
            <v>un</v>
          </cell>
          <cell r="D1015">
            <v>5826.72</v>
          </cell>
        </row>
        <row r="1016">
          <cell r="A1016" t="str">
            <v>0804288</v>
          </cell>
          <cell r="B1016" t="str">
            <v>Boca de BDTC D = 1,50 m - esconsidade 40° - areia extraída e brita produzida - alas retas</v>
          </cell>
          <cell r="C1016" t="str">
            <v>un</v>
          </cell>
          <cell r="D1016">
            <v>4726.0200000000004</v>
          </cell>
        </row>
        <row r="1017">
          <cell r="A1017" t="str">
            <v>0804439</v>
          </cell>
          <cell r="B1017" t="str">
            <v>Boca de BDTC D = 1,50 m - esconsidade 45° - areia e brita comerciais - alas esconsas</v>
          </cell>
          <cell r="C1017" t="str">
            <v>un</v>
          </cell>
          <cell r="D1017">
            <v>14375.88</v>
          </cell>
        </row>
        <row r="1018">
          <cell r="A1018" t="str">
            <v>0804291</v>
          </cell>
          <cell r="B1018" t="str">
            <v>Boca de BDTC D = 1,50 m - esconsidade 45° - areia e brita comerciais - alas retas</v>
          </cell>
          <cell r="C1018" t="str">
            <v>un</v>
          </cell>
          <cell r="D1018">
            <v>6041.64</v>
          </cell>
        </row>
        <row r="1019">
          <cell r="A1019" t="str">
            <v>0804438</v>
          </cell>
          <cell r="B1019" t="str">
            <v>Boca de BDTC D = 1,50 m - esconsidade 45° - areia extraída e brita produzida - alas esconsas</v>
          </cell>
          <cell r="C1019" t="str">
            <v>un</v>
          </cell>
          <cell r="D1019">
            <v>11385.46</v>
          </cell>
        </row>
        <row r="1020">
          <cell r="A1020" t="str">
            <v>0804290</v>
          </cell>
          <cell r="B1020" t="str">
            <v>Boca de BDTC D = 1,50 m - esconsidade 45° - areia extraída e brita produzida - alas retas</v>
          </cell>
          <cell r="C1020" t="str">
            <v>un</v>
          </cell>
          <cell r="D1020">
            <v>4928.67</v>
          </cell>
        </row>
        <row r="1021">
          <cell r="A1021" t="str">
            <v>0804275</v>
          </cell>
          <cell r="B1021" t="str">
            <v>Boca de BDTC D = 1,50 m - esconsidade 5° - areia e brita comerciais - alas retas</v>
          </cell>
          <cell r="C1021" t="str">
            <v>un</v>
          </cell>
          <cell r="D1021">
            <v>5261.87</v>
          </cell>
        </row>
        <row r="1022">
          <cell r="A1022" t="str">
            <v>0804274</v>
          </cell>
          <cell r="B1022" t="str">
            <v>Boca de BDTC D = 1,50 m - esconsidade 5° - areia extraída e brita produzida - alas retas</v>
          </cell>
          <cell r="C1022" t="str">
            <v>un</v>
          </cell>
          <cell r="D1022">
            <v>4209.4399999999996</v>
          </cell>
        </row>
        <row r="1023">
          <cell r="A1023" t="str">
            <v>0804061</v>
          </cell>
          <cell r="B1023" t="str">
            <v>Boca de BSTC D = 0,40 m - esconsidade 0° - areia e brita comerciais - alas retas</v>
          </cell>
          <cell r="C1023" t="str">
            <v>un</v>
          </cell>
          <cell r="D1023">
            <v>359.77</v>
          </cell>
        </row>
        <row r="1024">
          <cell r="A1024" t="str">
            <v>0804060</v>
          </cell>
          <cell r="B1024" t="str">
            <v>Boca de BSTC D = 0,40 m - esconsidade 0° - areia extraída e brita produzida - alas retas</v>
          </cell>
          <cell r="C1024" t="str">
            <v>un</v>
          </cell>
          <cell r="D1024">
            <v>303.36</v>
          </cell>
        </row>
        <row r="1025">
          <cell r="A1025" t="str">
            <v>0804065</v>
          </cell>
          <cell r="B1025" t="str">
            <v>Boca de BSTC D = 0,40 m - esconsidade 10° - areia e brita comerciais - alas retas</v>
          </cell>
          <cell r="C1025" t="str">
            <v>un</v>
          </cell>
          <cell r="D1025">
            <v>361.3</v>
          </cell>
        </row>
        <row r="1026">
          <cell r="A1026" t="str">
            <v>0804064</v>
          </cell>
          <cell r="B1026" t="str">
            <v>Boca de BSTC D = 0,40 m - esconsidade 10° - areia extraída e brita produzida - alas retas</v>
          </cell>
          <cell r="C1026" t="str">
            <v>un</v>
          </cell>
          <cell r="D1026">
            <v>304.89</v>
          </cell>
        </row>
        <row r="1027">
          <cell r="A1027" t="str">
            <v>0804067</v>
          </cell>
          <cell r="B1027" t="str">
            <v>Boca de BSTC D = 0,40 m - esconsidade 15° - areia e brita comerciais - alas retas</v>
          </cell>
          <cell r="C1027" t="str">
            <v>un</v>
          </cell>
          <cell r="D1027">
            <v>362.84</v>
          </cell>
        </row>
        <row r="1028">
          <cell r="A1028" t="str">
            <v>0804066</v>
          </cell>
          <cell r="B1028" t="str">
            <v>Boca de BSTC D = 0,40 m - esconsidade 15° - areia extraída e brita produzida - alas retas</v>
          </cell>
          <cell r="C1028" t="str">
            <v>un</v>
          </cell>
          <cell r="D1028">
            <v>306.42</v>
          </cell>
        </row>
        <row r="1029">
          <cell r="A1029" t="str">
            <v>0804069</v>
          </cell>
          <cell r="B1029" t="str">
            <v>Boca de BSTC D = 0,40 m - esconsidade 20° - areia e brita comerciais - alas retas</v>
          </cell>
          <cell r="C1029" t="str">
            <v>un</v>
          </cell>
          <cell r="D1029">
            <v>365.58</v>
          </cell>
        </row>
        <row r="1030">
          <cell r="A1030" t="str">
            <v>0804068</v>
          </cell>
          <cell r="B1030" t="str">
            <v>Boca de BSTC D = 0,40 m - esconsidade 20° - areia extraída e brita produzida - alas retas</v>
          </cell>
          <cell r="C1030" t="str">
            <v>un</v>
          </cell>
          <cell r="D1030">
            <v>309.02999999999997</v>
          </cell>
        </row>
        <row r="1031">
          <cell r="A1031" t="str">
            <v>0804071</v>
          </cell>
          <cell r="B1031" t="str">
            <v>Boca de BSTC D = 0,40 m - esconsidade 25° - areia e brita comerciais - alas retas</v>
          </cell>
          <cell r="C1031" t="str">
            <v>un</v>
          </cell>
          <cell r="D1031">
            <v>369.41</v>
          </cell>
        </row>
        <row r="1032">
          <cell r="A1032" t="str">
            <v>0804070</v>
          </cell>
          <cell r="B1032" t="str">
            <v>Boca de BSTC D = 0,40 m - esconsidade 25° - areia extraída e brita produzida - alas retas</v>
          </cell>
          <cell r="C1032" t="str">
            <v>un</v>
          </cell>
          <cell r="D1032">
            <v>312.86</v>
          </cell>
        </row>
        <row r="1033">
          <cell r="A1033" t="str">
            <v>0804073</v>
          </cell>
          <cell r="B1033" t="str">
            <v>Boca de BSTC D = 0,40 m - esconsidade 30° - areia e brita comerciais - alas retas</v>
          </cell>
          <cell r="C1033" t="str">
            <v>un</v>
          </cell>
          <cell r="D1033">
            <v>374.45</v>
          </cell>
        </row>
        <row r="1034">
          <cell r="A1034" t="str">
            <v>0804072</v>
          </cell>
          <cell r="B1034" t="str">
            <v>Boca de BSTC D = 0,40 m - esconsidade 30° - areia extraída e brita produzida - alas retas</v>
          </cell>
          <cell r="C1034" t="str">
            <v>un</v>
          </cell>
          <cell r="D1034">
            <v>317.77</v>
          </cell>
        </row>
        <row r="1035">
          <cell r="A1035" t="str">
            <v>0804075</v>
          </cell>
          <cell r="B1035" t="str">
            <v>Boca de BSTC D = 0,40 m - esconsidade 35° - areia e brita comerciais - alas retas</v>
          </cell>
          <cell r="C1035" t="str">
            <v>un</v>
          </cell>
          <cell r="D1035">
            <v>381.35</v>
          </cell>
        </row>
        <row r="1036">
          <cell r="A1036" t="str">
            <v>0804074</v>
          </cell>
          <cell r="B1036" t="str">
            <v>Boca de BSTC D = 0,40 m - esconsidade 35° - areia extraída e brita produzida - alas retas</v>
          </cell>
          <cell r="C1036" t="str">
            <v>un</v>
          </cell>
          <cell r="D1036">
            <v>324.67</v>
          </cell>
        </row>
        <row r="1037">
          <cell r="A1037" t="str">
            <v>0804077</v>
          </cell>
          <cell r="B1037" t="str">
            <v>Boca de BSTC D = 0,40 m - esconsidade 40° - areia e brita comerciais - alas retas</v>
          </cell>
          <cell r="C1037" t="str">
            <v>un</v>
          </cell>
          <cell r="D1037">
            <v>390.22</v>
          </cell>
        </row>
        <row r="1038">
          <cell r="A1038" t="str">
            <v>0804076</v>
          </cell>
          <cell r="B1038" t="str">
            <v>Boca de BSTC D = 0,40 m - esconsidade 40° - areia extraída e brita produzida - alas retas</v>
          </cell>
          <cell r="C1038" t="str">
            <v>un</v>
          </cell>
          <cell r="D1038">
            <v>333.41</v>
          </cell>
        </row>
        <row r="1039">
          <cell r="A1039" t="str">
            <v>0804079</v>
          </cell>
          <cell r="B1039" t="str">
            <v>Boca de BSTC D = 0,40 m - esconsidade 45° - areia e brita comerciais - alas retas</v>
          </cell>
          <cell r="C1039" t="str">
            <v>un</v>
          </cell>
          <cell r="D1039">
            <v>403.7</v>
          </cell>
        </row>
        <row r="1040">
          <cell r="A1040" t="str">
            <v>0804078</v>
          </cell>
          <cell r="B1040" t="str">
            <v>Boca de BSTC D = 0,40 m - esconsidade 45° - areia extraída e brita produzida - alas retas</v>
          </cell>
          <cell r="C1040" t="str">
            <v>un</v>
          </cell>
          <cell r="D1040">
            <v>346.75</v>
          </cell>
        </row>
        <row r="1041">
          <cell r="A1041" t="str">
            <v>0804063</v>
          </cell>
          <cell r="B1041" t="str">
            <v>Boca de BSTC D = 0,40 m - esconsidade 5° - areia e brita comerciais - alas retas</v>
          </cell>
          <cell r="C1041" t="str">
            <v>un</v>
          </cell>
          <cell r="D1041">
            <v>360.54</v>
          </cell>
        </row>
        <row r="1042">
          <cell r="A1042" t="str">
            <v>0804062</v>
          </cell>
          <cell r="B1042" t="str">
            <v>Boca de BSTC D = 0,40 m - esconsidade 5° - areia extraída e brita produzida - alas retas</v>
          </cell>
          <cell r="C1042" t="str">
            <v>un</v>
          </cell>
          <cell r="D1042">
            <v>304.12</v>
          </cell>
        </row>
        <row r="1043">
          <cell r="A1043" t="str">
            <v>0804377</v>
          </cell>
          <cell r="B1043" t="str">
            <v>Boca de BSTC D = 0,60 m - esconsidade 0° - areia e brita comerciais - alas esconsas</v>
          </cell>
          <cell r="C1043" t="str">
            <v>un</v>
          </cell>
          <cell r="D1043">
            <v>1073.3</v>
          </cell>
        </row>
        <row r="1044">
          <cell r="A1044" t="str">
            <v>0804081</v>
          </cell>
          <cell r="B1044" t="str">
            <v>Boca de BSTC D = 0,60 m - esconsidade 0° - areia e brita comerciais - alas retas</v>
          </cell>
          <cell r="C1044" t="str">
            <v>un</v>
          </cell>
          <cell r="D1044">
            <v>725.53</v>
          </cell>
        </row>
        <row r="1045">
          <cell r="A1045" t="str">
            <v>0804376</v>
          </cell>
          <cell r="B1045" t="str">
            <v>Boca de BSTC D = 0,60 m - esconsidade 0° - areia extraída e brita produzida - alas esconsas</v>
          </cell>
          <cell r="C1045" t="str">
            <v>un</v>
          </cell>
          <cell r="D1045">
            <v>919.53</v>
          </cell>
        </row>
        <row r="1046">
          <cell r="A1046" t="str">
            <v>0804080</v>
          </cell>
          <cell r="B1046" t="str">
            <v>Boca de BSTC D = 0,60 m - esconsidade 0° - areia extraída e brita produzida - alas retas</v>
          </cell>
          <cell r="C1046" t="str">
            <v>un</v>
          </cell>
          <cell r="D1046">
            <v>601.23</v>
          </cell>
        </row>
        <row r="1047">
          <cell r="A1047" t="str">
            <v>0804085</v>
          </cell>
          <cell r="B1047" t="str">
            <v>Boca de BSTC D = 0,60 m - esconsidade 10° - areia e brita comerciais - alas retas</v>
          </cell>
          <cell r="C1047" t="str">
            <v>un</v>
          </cell>
          <cell r="D1047">
            <v>728.27</v>
          </cell>
        </row>
        <row r="1048">
          <cell r="A1048" t="str">
            <v>0804084</v>
          </cell>
          <cell r="B1048" t="str">
            <v>Boca de BSTC D = 0,60 m - esconsidade 10° - areia extraída e brita produzida - alas retas</v>
          </cell>
          <cell r="C1048" t="str">
            <v>un</v>
          </cell>
          <cell r="D1048">
            <v>603.83000000000004</v>
          </cell>
        </row>
        <row r="1049">
          <cell r="A1049" t="str">
            <v>0804379</v>
          </cell>
          <cell r="B1049" t="str">
            <v>Boca de BSTC D = 0,60 m - esconsidade 15° - areia e brita comerciais - alas esconsas</v>
          </cell>
          <cell r="C1049" t="str">
            <v>un</v>
          </cell>
          <cell r="D1049">
            <v>899.88</v>
          </cell>
        </row>
        <row r="1050">
          <cell r="A1050" t="str">
            <v>0804087</v>
          </cell>
          <cell r="B1050" t="str">
            <v>Boca de BSTC D = 0,60 m - esconsidade 15° - areia e brita comerciais - alas retas</v>
          </cell>
          <cell r="C1050" t="str">
            <v>un</v>
          </cell>
          <cell r="D1050">
            <v>731.33</v>
          </cell>
        </row>
        <row r="1051">
          <cell r="A1051" t="str">
            <v>0804378</v>
          </cell>
          <cell r="B1051" t="str">
            <v>Boca de BSTC D = 0,60 m - esconsidade 15° - areia extraída e brita produzida - alas esconsas</v>
          </cell>
          <cell r="C1051" t="str">
            <v>un</v>
          </cell>
          <cell r="D1051">
            <v>737.43</v>
          </cell>
        </row>
        <row r="1052">
          <cell r="A1052" t="str">
            <v>0804086</v>
          </cell>
          <cell r="B1052" t="str">
            <v>Boca de BSTC D = 0,60 m - esconsidade 15° - areia extraída e brita produzida - alas retas</v>
          </cell>
          <cell r="C1052" t="str">
            <v>un</v>
          </cell>
          <cell r="D1052">
            <v>606.9</v>
          </cell>
        </row>
        <row r="1053">
          <cell r="A1053" t="str">
            <v>0804089</v>
          </cell>
          <cell r="B1053" t="str">
            <v>Boca de BSTC D = 0,60 m - esconsidade 20° - areia e brita comerciais - alas retas</v>
          </cell>
          <cell r="C1053" t="str">
            <v>un</v>
          </cell>
          <cell r="D1053">
            <v>736.37</v>
          </cell>
        </row>
        <row r="1054">
          <cell r="A1054" t="str">
            <v>0804088</v>
          </cell>
          <cell r="B1054" t="str">
            <v>Boca de BSTC D = 0,60 m - esconsidade 20° - areia extraída e brita produzida - alas retas</v>
          </cell>
          <cell r="C1054" t="str">
            <v>un</v>
          </cell>
          <cell r="D1054">
            <v>611.79999999999995</v>
          </cell>
        </row>
        <row r="1055">
          <cell r="A1055" t="str">
            <v>0804091</v>
          </cell>
          <cell r="B1055" t="str">
            <v>Boca de BSTC D = 0,60 m - esconsidade 25° - areia e brita comerciais - alas retas</v>
          </cell>
          <cell r="C1055" t="str">
            <v>un</v>
          </cell>
          <cell r="D1055">
            <v>742.94</v>
          </cell>
        </row>
        <row r="1056">
          <cell r="A1056" t="str">
            <v>0804090</v>
          </cell>
          <cell r="B1056" t="str">
            <v>Boca de BSTC D = 0,60 m - esconsidade 25° - areia extraída e brita produzida - alas retas</v>
          </cell>
          <cell r="C1056" t="str">
            <v>un</v>
          </cell>
          <cell r="D1056">
            <v>618.24</v>
          </cell>
        </row>
        <row r="1057">
          <cell r="A1057" t="str">
            <v>0804381</v>
          </cell>
          <cell r="B1057" t="str">
            <v>Boca de BSTC D = 0,60 m - esconsidade 30° - areia e brita comerciais - alas esconsas</v>
          </cell>
          <cell r="C1057" t="str">
            <v>un</v>
          </cell>
          <cell r="D1057">
            <v>1268.76</v>
          </cell>
        </row>
        <row r="1058">
          <cell r="A1058" t="str">
            <v>0804093</v>
          </cell>
          <cell r="B1058" t="str">
            <v>Boca de BSTC D = 0,60 m - esconsidade 30° - areia e brita comerciais - alas retas</v>
          </cell>
          <cell r="C1058" t="str">
            <v>un</v>
          </cell>
          <cell r="D1058">
            <v>752.25</v>
          </cell>
        </row>
        <row r="1059">
          <cell r="A1059" t="str">
            <v>0804380</v>
          </cell>
          <cell r="B1059" t="str">
            <v>Boca de BSTC D = 0,60 m - esconsidade 30° - areia extraída e brita produzida - alas esconsas</v>
          </cell>
          <cell r="C1059" t="str">
            <v>un</v>
          </cell>
          <cell r="D1059">
            <v>1084.71</v>
          </cell>
        </row>
        <row r="1060">
          <cell r="A1060" t="str">
            <v>0804092</v>
          </cell>
          <cell r="B1060" t="str">
            <v>Boca de BSTC D = 0,60 m - esconsidade 30° - areia extraída e brita produzida - alas retas</v>
          </cell>
          <cell r="C1060" t="str">
            <v>un</v>
          </cell>
          <cell r="D1060">
            <v>627.28</v>
          </cell>
        </row>
        <row r="1061">
          <cell r="A1061" t="str">
            <v>0804095</v>
          </cell>
          <cell r="B1061" t="str">
            <v>Boca de BSTC D = 0,60 m - esconsidade 35° - areia e brita comerciais - alas retas</v>
          </cell>
          <cell r="C1061" t="str">
            <v>un</v>
          </cell>
          <cell r="D1061">
            <v>764.96</v>
          </cell>
        </row>
        <row r="1062">
          <cell r="A1062" t="str">
            <v>0804094</v>
          </cell>
          <cell r="B1062" t="str">
            <v>Boca de BSTC D = 0,60 m - esconsidade 35° - areia extraída e brita produzida - alas retas</v>
          </cell>
          <cell r="C1062" t="str">
            <v>un</v>
          </cell>
          <cell r="D1062">
            <v>639.86</v>
          </cell>
        </row>
        <row r="1063">
          <cell r="A1063" t="str">
            <v>0804097</v>
          </cell>
          <cell r="B1063" t="str">
            <v>Boca de BSTC D = 0,60 m - esconsidade 40° - areia e brita comerciais - alas retas</v>
          </cell>
          <cell r="C1063" t="str">
            <v>un</v>
          </cell>
          <cell r="D1063">
            <v>781.17</v>
          </cell>
        </row>
        <row r="1064">
          <cell r="A1064" t="str">
            <v>0804096</v>
          </cell>
          <cell r="B1064" t="str">
            <v>Boca de BSTC D = 0,60 m - esconsidade 40° - areia extraída e brita produzida - alas retas</v>
          </cell>
          <cell r="C1064" t="str">
            <v>un</v>
          </cell>
          <cell r="D1064">
            <v>655.8</v>
          </cell>
        </row>
        <row r="1065">
          <cell r="A1065" t="str">
            <v>0804383</v>
          </cell>
          <cell r="B1065" t="str">
            <v>Boca de BSTC D = 0,60 m - esconsidade 45° - areia e brita comerciais - alas esconsas</v>
          </cell>
          <cell r="C1065" t="str">
            <v>un</v>
          </cell>
          <cell r="D1065">
            <v>1568.73</v>
          </cell>
        </row>
        <row r="1066">
          <cell r="A1066" t="str">
            <v>0804099</v>
          </cell>
          <cell r="B1066" t="str">
            <v>Boca de BSTC D = 0,60 m - esconsidade 45° - areia e brita comerciais - alas retas</v>
          </cell>
          <cell r="C1066" t="str">
            <v>un</v>
          </cell>
          <cell r="D1066">
            <v>804.28</v>
          </cell>
        </row>
        <row r="1067">
          <cell r="A1067" t="str">
            <v>0804382</v>
          </cell>
          <cell r="B1067" t="str">
            <v>Boca de BSTC D = 0,60 m - esconsidade 45° - areia extraída e brita produzida - alas esconsas</v>
          </cell>
          <cell r="C1067" t="str">
            <v>un</v>
          </cell>
          <cell r="D1067">
            <v>1339.06</v>
          </cell>
        </row>
        <row r="1068">
          <cell r="A1068" t="str">
            <v>0804098</v>
          </cell>
          <cell r="B1068" t="str">
            <v>Boca de BSTC D = 0,60 m - esconsidade 45° - areia extraída e brita produzida - alas retas</v>
          </cell>
          <cell r="C1068" t="str">
            <v>un</v>
          </cell>
          <cell r="D1068">
            <v>678.65</v>
          </cell>
        </row>
        <row r="1069">
          <cell r="A1069" t="str">
            <v>0804083</v>
          </cell>
          <cell r="B1069" t="str">
            <v>Boca de BSTC D = 0,60 m - esconsidade 5° - areia e brita comerciais - alas retas</v>
          </cell>
          <cell r="C1069" t="str">
            <v>un</v>
          </cell>
          <cell r="D1069">
            <v>726.3</v>
          </cell>
        </row>
        <row r="1070">
          <cell r="A1070" t="str">
            <v>0804082</v>
          </cell>
          <cell r="B1070" t="str">
            <v>Boca de BSTC D = 0,60 m - esconsidade 5° - areia extraída e brita produzida - alas retas</v>
          </cell>
          <cell r="C1070" t="str">
            <v>un</v>
          </cell>
          <cell r="D1070">
            <v>602</v>
          </cell>
        </row>
        <row r="1071">
          <cell r="A1071" t="str">
            <v>0804385</v>
          </cell>
          <cell r="B1071" t="str">
            <v>Boca de BSTC D = 0,80 m - esconsidade 0° - areia e brita comerciais - alas esconsas</v>
          </cell>
          <cell r="C1071" t="str">
            <v>un</v>
          </cell>
          <cell r="D1071">
            <v>1788.26</v>
          </cell>
        </row>
        <row r="1072">
          <cell r="A1072" t="str">
            <v>0804101</v>
          </cell>
          <cell r="B1072" t="str">
            <v>Boca de BSTC D = 0,80 m - esconsidade 0° - areia e brita comerciais - alas retas</v>
          </cell>
          <cell r="C1072" t="str">
            <v>un</v>
          </cell>
          <cell r="D1072">
            <v>1228.5999999999999</v>
          </cell>
        </row>
        <row r="1073">
          <cell r="A1073" t="str">
            <v>0804384</v>
          </cell>
          <cell r="B1073" t="str">
            <v>Boca de BSTC D = 0,80 m - esconsidade 0° - areia extraída e brita produzida - alas esconsas</v>
          </cell>
          <cell r="C1073" t="str">
            <v>un</v>
          </cell>
          <cell r="D1073">
            <v>1502.85</v>
          </cell>
        </row>
        <row r="1074">
          <cell r="A1074" t="str">
            <v>0804100</v>
          </cell>
          <cell r="B1074" t="str">
            <v>Boca de BSTC D = 0,80 m - esconsidade 0° - areia extraída e brita produzida - alas retas</v>
          </cell>
          <cell r="C1074" t="str">
            <v>un</v>
          </cell>
          <cell r="D1074">
            <v>1012.67</v>
          </cell>
        </row>
        <row r="1075">
          <cell r="A1075" t="str">
            <v>0804105</v>
          </cell>
          <cell r="B1075" t="str">
            <v>Boca de BSTC D = 0,80 m - esconsidade 10° - areia e brita comerciais - alas retas</v>
          </cell>
          <cell r="C1075" t="str">
            <v>un</v>
          </cell>
          <cell r="D1075">
            <v>1232.8699999999999</v>
          </cell>
        </row>
        <row r="1076">
          <cell r="A1076" t="str">
            <v>0804104</v>
          </cell>
          <cell r="B1076" t="str">
            <v>Boca de BSTC D = 0,80 m - esconsidade 10° - areia extraída e brita produzida - alas retas</v>
          </cell>
          <cell r="C1076" t="str">
            <v>un</v>
          </cell>
          <cell r="D1076">
            <v>1016.81</v>
          </cell>
        </row>
        <row r="1077">
          <cell r="A1077" t="str">
            <v>0804387</v>
          </cell>
          <cell r="B1077" t="str">
            <v>Boca de BSTC D = 0,80 m - esconsidade 15° - areia e brita comerciais - alas esconsas</v>
          </cell>
          <cell r="C1077" t="str">
            <v>un</v>
          </cell>
          <cell r="D1077">
            <v>1884.32</v>
          </cell>
        </row>
        <row r="1078">
          <cell r="A1078" t="str">
            <v>0804107</v>
          </cell>
          <cell r="B1078" t="str">
            <v>Boca de BSTC D = 0,80 m - esconsidade 15° - areia e brita comerciais - alas retas</v>
          </cell>
          <cell r="C1078" t="str">
            <v>un</v>
          </cell>
          <cell r="D1078">
            <v>1238.67</v>
          </cell>
        </row>
        <row r="1079">
          <cell r="A1079" t="str">
            <v>0804386</v>
          </cell>
          <cell r="B1079" t="str">
            <v>Boca de BSTC D = 0,80 m - esconsidade 15° - areia extraída e brita produzida - alas esconsas</v>
          </cell>
          <cell r="C1079" t="str">
            <v>un</v>
          </cell>
          <cell r="D1079">
            <v>1582.63</v>
          </cell>
        </row>
        <row r="1080">
          <cell r="A1080" t="str">
            <v>0804106</v>
          </cell>
          <cell r="B1080" t="str">
            <v>Boca de BSTC D = 0,80 m - esconsidade 15° - areia extraída e brita produzida - alas retas</v>
          </cell>
          <cell r="C1080" t="str">
            <v>un</v>
          </cell>
          <cell r="D1080">
            <v>1022.48</v>
          </cell>
        </row>
        <row r="1081">
          <cell r="A1081" t="str">
            <v>0804109</v>
          </cell>
          <cell r="B1081" t="str">
            <v>Boca de BSTC D = 0,80 m - esconsidade 20° - areia e brita comerciais - alas retas</v>
          </cell>
          <cell r="C1081" t="str">
            <v>un</v>
          </cell>
          <cell r="D1081">
            <v>1247.54</v>
          </cell>
        </row>
        <row r="1082">
          <cell r="A1082" t="str">
            <v>0804108</v>
          </cell>
          <cell r="B1082" t="str">
            <v>Boca de BSTC D = 0,80 m - esconsidade 20° - areia extraída e brita produzida - alas retas</v>
          </cell>
          <cell r="C1082" t="str">
            <v>un</v>
          </cell>
          <cell r="D1082">
            <v>1031.22</v>
          </cell>
        </row>
        <row r="1083">
          <cell r="A1083" t="str">
            <v>0804111</v>
          </cell>
          <cell r="B1083" t="str">
            <v>Boca de BSTC D = 0,80 m - esconsidade 25° - areia e brita comerciais - alas retas</v>
          </cell>
          <cell r="C1083" t="str">
            <v>un</v>
          </cell>
          <cell r="D1083">
            <v>1259.1500000000001</v>
          </cell>
        </row>
        <row r="1084">
          <cell r="A1084" t="str">
            <v>0804110</v>
          </cell>
          <cell r="B1084" t="str">
            <v>Boca de BSTC D = 0,80 m - esconsidade 25° - areia extraída e brita produzida - alas retas</v>
          </cell>
          <cell r="C1084" t="str">
            <v>un</v>
          </cell>
          <cell r="D1084">
            <v>1042.56</v>
          </cell>
        </row>
        <row r="1085">
          <cell r="A1085" t="str">
            <v>0804389</v>
          </cell>
          <cell r="B1085" t="str">
            <v>Boca de BSTC D = 0,80 m - esconsidade 30° - areia e brita comerciais - alas esconsas</v>
          </cell>
          <cell r="C1085" t="str">
            <v>un</v>
          </cell>
          <cell r="D1085">
            <v>2104.6</v>
          </cell>
        </row>
        <row r="1086">
          <cell r="A1086" t="str">
            <v>0804113</v>
          </cell>
          <cell r="B1086" t="str">
            <v>Boca de BSTC D = 0,80 m - esconsidade 30° - areia e brita comerciais - alas retas</v>
          </cell>
          <cell r="C1086" t="str">
            <v>un</v>
          </cell>
          <cell r="D1086">
            <v>1275.03</v>
          </cell>
        </row>
        <row r="1087">
          <cell r="A1087" t="str">
            <v>0804388</v>
          </cell>
          <cell r="B1087" t="str">
            <v>Boca de BSTC D = 0,80 m - esconsidade 30° - areia extraída e brita produzida - alas esconsas</v>
          </cell>
          <cell r="C1087" t="str">
            <v>un</v>
          </cell>
          <cell r="D1087">
            <v>1765.98</v>
          </cell>
        </row>
        <row r="1088">
          <cell r="A1088" t="str">
            <v>0804112</v>
          </cell>
          <cell r="B1088" t="str">
            <v>Boca de BSTC D = 0,80 m - esconsidade 30° - areia extraída e brita produzida - alas retas</v>
          </cell>
          <cell r="C1088" t="str">
            <v>un</v>
          </cell>
          <cell r="D1088">
            <v>1058.04</v>
          </cell>
        </row>
        <row r="1089">
          <cell r="A1089" t="str">
            <v>0804115</v>
          </cell>
          <cell r="B1089" t="str">
            <v>Boca de BSTC D = 0,80 m - esconsidade 35° - areia e brita comerciais - alas retas</v>
          </cell>
          <cell r="C1089" t="str">
            <v>un</v>
          </cell>
          <cell r="D1089">
            <v>1297.04</v>
          </cell>
        </row>
        <row r="1090">
          <cell r="A1090" t="str">
            <v>0804114</v>
          </cell>
          <cell r="B1090" t="str">
            <v>Boca de BSTC D = 0,80 m - esconsidade 35° - areia extraída e brita produzida - alas retas</v>
          </cell>
          <cell r="C1090" t="str">
            <v>un</v>
          </cell>
          <cell r="D1090">
            <v>1079.6500000000001</v>
          </cell>
        </row>
        <row r="1091">
          <cell r="A1091" t="str">
            <v>0804117</v>
          </cell>
          <cell r="B1091" t="str">
            <v>Boca de BSTC D = 0,80 m - esconsidade 40° - areia e brita comerciais - alas retas</v>
          </cell>
          <cell r="C1091" t="str">
            <v>un</v>
          </cell>
          <cell r="D1091">
            <v>1325.96</v>
          </cell>
        </row>
        <row r="1092">
          <cell r="A1092" t="str">
            <v>0804116</v>
          </cell>
          <cell r="B1092" t="str">
            <v>Boca de BSTC D = 0,80 m - esconsidade 40° - areia extraída e brita produzida - alas retas</v>
          </cell>
          <cell r="C1092" t="str">
            <v>un</v>
          </cell>
          <cell r="D1092">
            <v>1108.17</v>
          </cell>
        </row>
        <row r="1093">
          <cell r="A1093" t="str">
            <v>0804391</v>
          </cell>
          <cell r="B1093" t="str">
            <v>Boca de BSTC D = 0,80 m - esconsidade 45° - areia e brita comerciais - alas esconsas</v>
          </cell>
          <cell r="C1093" t="str">
            <v>un</v>
          </cell>
          <cell r="D1093">
            <v>2612.6</v>
          </cell>
        </row>
        <row r="1094">
          <cell r="A1094" t="str">
            <v>0804119</v>
          </cell>
          <cell r="B1094" t="str">
            <v>Boca de BSTC D = 0,80 m - esconsidade 45° - areia e brita comerciais - alas retas</v>
          </cell>
          <cell r="C1094" t="str">
            <v>un</v>
          </cell>
          <cell r="D1094">
            <v>1365.62</v>
          </cell>
        </row>
        <row r="1095">
          <cell r="A1095" t="str">
            <v>0804390</v>
          </cell>
          <cell r="B1095" t="str">
            <v>Boca de BSTC D = 0,80 m - esconsidade 45° - areia extraída e brita produzida - alas esconsas</v>
          </cell>
          <cell r="C1095" t="str">
            <v>un</v>
          </cell>
          <cell r="D1095">
            <v>2187.42</v>
          </cell>
        </row>
        <row r="1096">
          <cell r="A1096" t="str">
            <v>0804118</v>
          </cell>
          <cell r="B1096" t="str">
            <v>Boca de BSTC D = 0,80 m - esconsidade 45° - areia extraída e brita produzida - alas retas</v>
          </cell>
          <cell r="C1096" t="str">
            <v>un</v>
          </cell>
          <cell r="D1096">
            <v>1147.43</v>
          </cell>
        </row>
        <row r="1097">
          <cell r="A1097" t="str">
            <v>0804103</v>
          </cell>
          <cell r="B1097" t="str">
            <v>Boca de BSTC D = 0,80 m - esconsidade 5° - areia e brita comerciais - alas retas</v>
          </cell>
          <cell r="C1097" t="str">
            <v>un</v>
          </cell>
          <cell r="D1097">
            <v>1230.1300000000001</v>
          </cell>
        </row>
        <row r="1098">
          <cell r="A1098" t="str">
            <v>0804102</v>
          </cell>
          <cell r="B1098" t="str">
            <v>Boca de BSTC D = 0,80 m - esconsidade 5° - areia extraída e brita produzida - alas retas</v>
          </cell>
          <cell r="C1098" t="str">
            <v>un</v>
          </cell>
          <cell r="D1098">
            <v>1014.2</v>
          </cell>
        </row>
        <row r="1099">
          <cell r="A1099" t="str">
            <v>0804393</v>
          </cell>
          <cell r="B1099" t="str">
            <v>Boca de BSTC D = 1,00 m - esconsidade 0° - areia e brita comerciais - alas esconsas</v>
          </cell>
          <cell r="C1099" t="str">
            <v>un</v>
          </cell>
          <cell r="D1099">
            <v>2755.34</v>
          </cell>
        </row>
        <row r="1100">
          <cell r="A1100" t="str">
            <v>0804121</v>
          </cell>
          <cell r="B1100" t="str">
            <v>Boca de BSTC D = 1,00 m - esconsidade 0° - areia e brita comerciais - alas retas</v>
          </cell>
          <cell r="C1100" t="str">
            <v>un</v>
          </cell>
          <cell r="D1100">
            <v>1836.78</v>
          </cell>
        </row>
        <row r="1101">
          <cell r="A1101" t="str">
            <v>0804392</v>
          </cell>
          <cell r="B1101" t="str">
            <v>Boca de BSTC D = 1,00 m - esconsidade 0° - areia extraída e brita produzida - alas esconsas</v>
          </cell>
          <cell r="C1101" t="str">
            <v>un</v>
          </cell>
          <cell r="D1101">
            <v>2279.6</v>
          </cell>
        </row>
        <row r="1102">
          <cell r="A1102" t="str">
            <v>0804120</v>
          </cell>
          <cell r="B1102" t="str">
            <v>Boca de BSTC D = 1,00 m - esconsidade 0° - areia extraída e brita produzida - alas retas</v>
          </cell>
          <cell r="C1102" t="str">
            <v>un</v>
          </cell>
          <cell r="D1102">
            <v>1501.48</v>
          </cell>
        </row>
        <row r="1103">
          <cell r="A1103" t="str">
            <v>0804125</v>
          </cell>
          <cell r="B1103" t="str">
            <v>Boca de BSTC D = 1,00 m - esconsidade 10° - areia e brita comerciais - alas retas</v>
          </cell>
          <cell r="C1103" t="str">
            <v>un</v>
          </cell>
          <cell r="D1103">
            <v>1842.58</v>
          </cell>
        </row>
        <row r="1104">
          <cell r="A1104" t="str">
            <v>0804124</v>
          </cell>
          <cell r="B1104" t="str">
            <v>Boca de BSTC D = 1,00 m - esconsidade 10° - areia extraída e brita produzida - alas retas</v>
          </cell>
          <cell r="C1104" t="str">
            <v>un</v>
          </cell>
          <cell r="D1104">
            <v>1507.15</v>
          </cell>
        </row>
        <row r="1105">
          <cell r="A1105" t="str">
            <v>0804395</v>
          </cell>
          <cell r="B1105" t="str">
            <v>Boca de BSTC D = 1,00 m - esconsidade 15° - areia e brita comerciais - alas esconsas</v>
          </cell>
          <cell r="C1105" t="str">
            <v>un</v>
          </cell>
          <cell r="D1105">
            <v>2894.03</v>
          </cell>
        </row>
        <row r="1106">
          <cell r="A1106" t="str">
            <v>0804127</v>
          </cell>
          <cell r="B1106" t="str">
            <v>Boca de BSTC D = 1,00 m - esconsidade 15° - areia e brita comerciais - alas retas</v>
          </cell>
          <cell r="C1106" t="str">
            <v>un</v>
          </cell>
          <cell r="D1106">
            <v>1851.12</v>
          </cell>
        </row>
        <row r="1107">
          <cell r="A1107" t="str">
            <v>0804394</v>
          </cell>
          <cell r="B1107" t="str">
            <v>Boca de BSTC D = 1,00 m - esconsidade 15° - areia extraída e brita produzida - alas esconsas</v>
          </cell>
          <cell r="C1107" t="str">
            <v>un</v>
          </cell>
          <cell r="D1107">
            <v>2392.96</v>
          </cell>
        </row>
        <row r="1108">
          <cell r="A1108" t="str">
            <v>0804126</v>
          </cell>
          <cell r="B1108" t="str">
            <v>Boca de BSTC D = 1,00 m - esconsidade 15° - areia extraída e brita produzida - alas retas</v>
          </cell>
          <cell r="C1108" t="str">
            <v>un</v>
          </cell>
          <cell r="D1108">
            <v>1515.43</v>
          </cell>
        </row>
        <row r="1109">
          <cell r="A1109" t="str">
            <v>0804129</v>
          </cell>
          <cell r="B1109" t="str">
            <v>Boca de BSTC D = 1,00 m - esconsidade 20° - areia e brita comerciais - alas retas</v>
          </cell>
          <cell r="C1109" t="str">
            <v>un</v>
          </cell>
          <cell r="D1109">
            <v>1863.16</v>
          </cell>
        </row>
        <row r="1110">
          <cell r="A1110" t="str">
            <v>0804128</v>
          </cell>
          <cell r="B1110" t="str">
            <v>Boca de BSTC D = 1,00 m - esconsidade 20° - areia extraída e brita produzida - alas retas</v>
          </cell>
          <cell r="C1110" t="str">
            <v>un</v>
          </cell>
          <cell r="D1110">
            <v>1527.07</v>
          </cell>
        </row>
        <row r="1111">
          <cell r="A1111" t="str">
            <v>0804131</v>
          </cell>
          <cell r="B1111" t="str">
            <v>Boca de BSTC D = 1,00 m - esconsidade 25° - areia e brita comerciais - alas retas</v>
          </cell>
          <cell r="C1111" t="str">
            <v>un</v>
          </cell>
          <cell r="D1111">
            <v>1879.81</v>
          </cell>
        </row>
        <row r="1112">
          <cell r="A1112" t="str">
            <v>0804130</v>
          </cell>
          <cell r="B1112" t="str">
            <v>Boca de BSTC D = 1,00 m - esconsidade 25° - areia extraída e brita produzida - alas retas</v>
          </cell>
          <cell r="C1112" t="str">
            <v>un</v>
          </cell>
          <cell r="D1112">
            <v>1543.32</v>
          </cell>
        </row>
        <row r="1113">
          <cell r="A1113" t="str">
            <v>0804397</v>
          </cell>
          <cell r="B1113" t="str">
            <v>Boca de BSTC D = 1,00 m - esconsidade 30° - areia e brita comerciais - alas esconsas</v>
          </cell>
          <cell r="C1113" t="str">
            <v>un</v>
          </cell>
          <cell r="D1113">
            <v>3225.57</v>
          </cell>
        </row>
        <row r="1114">
          <cell r="A1114" t="str">
            <v>0804133</v>
          </cell>
          <cell r="B1114" t="str">
            <v>Boca de BSTC D = 1,00 m - esconsidade 30° - areia e brita comerciais - alas retas</v>
          </cell>
          <cell r="C1114" t="str">
            <v>un</v>
          </cell>
          <cell r="D1114">
            <v>1903.03</v>
          </cell>
        </row>
        <row r="1115">
          <cell r="A1115" t="str">
            <v>0804396</v>
          </cell>
          <cell r="B1115" t="str">
            <v>Boca de BSTC D = 1,00 m - esconsidade 30° - areia extraída e brita produzida - alas esconsas</v>
          </cell>
          <cell r="C1115" t="str">
            <v>un</v>
          </cell>
          <cell r="D1115">
            <v>2664.75</v>
          </cell>
        </row>
        <row r="1116">
          <cell r="A1116" t="str">
            <v>0804132</v>
          </cell>
          <cell r="B1116" t="str">
            <v>Boca de BSTC D = 1,00 m - esconsidade 30° - areia extraída e brita produzida - alas retas</v>
          </cell>
          <cell r="C1116" t="str">
            <v>un</v>
          </cell>
          <cell r="D1116">
            <v>1566</v>
          </cell>
        </row>
        <row r="1117">
          <cell r="A1117" t="str">
            <v>0804135</v>
          </cell>
          <cell r="B1117" t="str">
            <v>Boca de BSTC D = 1,00 m - esconsidade 35° - areia e brita comerciais - alas retas</v>
          </cell>
          <cell r="C1117" t="str">
            <v>un</v>
          </cell>
          <cell r="D1117">
            <v>1933.15</v>
          </cell>
        </row>
        <row r="1118">
          <cell r="A1118" t="str">
            <v>0804134</v>
          </cell>
          <cell r="B1118" t="str">
            <v>Boca de BSTC D = 1,00 m - esconsidade 35° - areia extraída e brita produzida - alas retas</v>
          </cell>
          <cell r="C1118" t="str">
            <v>un</v>
          </cell>
          <cell r="D1118">
            <v>1595.59</v>
          </cell>
        </row>
        <row r="1119">
          <cell r="A1119" t="str">
            <v>0804137</v>
          </cell>
          <cell r="B1119" t="str">
            <v>Boca de BSTC D = 1,00 m - esconsidade 40° - areia e brita comerciais - alas retas</v>
          </cell>
          <cell r="C1119" t="str">
            <v>un</v>
          </cell>
          <cell r="D1119">
            <v>1898.51</v>
          </cell>
        </row>
        <row r="1120">
          <cell r="A1120" t="str">
            <v>0804136</v>
          </cell>
          <cell r="B1120" t="str">
            <v>Boca de BSTC D = 1,00 m - esconsidade 40° - areia extraída e brita produzida - alas retas</v>
          </cell>
          <cell r="C1120" t="str">
            <v>un</v>
          </cell>
          <cell r="D1120">
            <v>1560.28</v>
          </cell>
        </row>
        <row r="1121">
          <cell r="A1121" t="str">
            <v>0804399</v>
          </cell>
          <cell r="B1121" t="str">
            <v>Boca de BSTC D = 1,00 m - esconsidade 45° - areia e brita comerciais - alas esconsas</v>
          </cell>
          <cell r="C1121" t="str">
            <v>un</v>
          </cell>
          <cell r="D1121">
            <v>4014.4</v>
          </cell>
        </row>
        <row r="1122">
          <cell r="A1122" t="str">
            <v>0804139</v>
          </cell>
          <cell r="B1122" t="str">
            <v>Boca de BSTC D = 1,00 m - esconsidade 45° - areia e brita comerciais - alas retas</v>
          </cell>
          <cell r="C1122" t="str">
            <v>un</v>
          </cell>
          <cell r="D1122">
            <v>2032.28</v>
          </cell>
        </row>
        <row r="1123">
          <cell r="A1123" t="str">
            <v>0804398</v>
          </cell>
          <cell r="B1123" t="str">
            <v>Boca de BSTC D = 1,00 m - esconsidade 45° - areia extraída e brita produzida - alas esconsas</v>
          </cell>
          <cell r="C1123" t="str">
            <v>un</v>
          </cell>
          <cell r="D1123">
            <v>3308.47</v>
          </cell>
        </row>
        <row r="1124">
          <cell r="A1124" t="str">
            <v>0804138</v>
          </cell>
          <cell r="B1124" t="str">
            <v>Boca de BSTC D = 1,00 m - esconsidade 45° - areia extraída e brita produzida - alas retas</v>
          </cell>
          <cell r="C1124" t="str">
            <v>un</v>
          </cell>
          <cell r="D1124">
            <v>1693.25</v>
          </cell>
        </row>
        <row r="1125">
          <cell r="A1125" t="str">
            <v>0804123</v>
          </cell>
          <cell r="B1125" t="str">
            <v>Boca de BSTC D = 1,00 m - esconsidade 5° - areia e brita comerciais - alas retas</v>
          </cell>
          <cell r="C1125" t="str">
            <v>un</v>
          </cell>
          <cell r="D1125">
            <v>1837.54</v>
          </cell>
        </row>
        <row r="1126">
          <cell r="A1126" t="str">
            <v>0804122</v>
          </cell>
          <cell r="B1126" t="str">
            <v>Boca de BSTC D = 1,00 m - esconsidade 5° - areia extraída e brita produzida - alas retas</v>
          </cell>
          <cell r="C1126" t="str">
            <v>un</v>
          </cell>
          <cell r="D1126">
            <v>1502.25</v>
          </cell>
        </row>
        <row r="1127">
          <cell r="A1127" t="str">
            <v>0804401</v>
          </cell>
          <cell r="B1127" t="str">
            <v>Boca de BSTC D = 1,20 m - esconsidade 0° - areia e brita comerciais - alas esconsas</v>
          </cell>
          <cell r="C1127" t="str">
            <v>un</v>
          </cell>
          <cell r="D1127">
            <v>3980.56</v>
          </cell>
        </row>
        <row r="1128">
          <cell r="A1128" t="str">
            <v>0804141</v>
          </cell>
          <cell r="B1128" t="str">
            <v>Boca de BSTC D = 1,20 m - esconsidade 0° - areia e brita comerciais - alas retas</v>
          </cell>
          <cell r="C1128" t="str">
            <v>un</v>
          </cell>
          <cell r="D1128">
            <v>2550.77</v>
          </cell>
        </row>
        <row r="1129">
          <cell r="A1129" t="str">
            <v>0804400</v>
          </cell>
          <cell r="B1129" t="str">
            <v>Boca de BSTC D = 1,20 m - esconsidade 0° - areia extraída e brita produzida - alas esconsas</v>
          </cell>
          <cell r="C1129" t="str">
            <v>un</v>
          </cell>
          <cell r="D1129">
            <v>3246.23</v>
          </cell>
        </row>
        <row r="1130">
          <cell r="A1130" t="str">
            <v>0804140</v>
          </cell>
          <cell r="B1130" t="str">
            <v>Boca de BSTC D = 1,20 m - esconsidade 0° - areia extraída e brita produzida - alas retas</v>
          </cell>
          <cell r="C1130" t="str">
            <v>un</v>
          </cell>
          <cell r="D1130">
            <v>2065.5700000000002</v>
          </cell>
        </row>
        <row r="1131">
          <cell r="A1131" t="str">
            <v>0804145</v>
          </cell>
          <cell r="B1131" t="str">
            <v>Boca de BSTC D = 1,20 m - esconsidade 10° - areia e brita comerciais - alas retas</v>
          </cell>
          <cell r="C1131" t="str">
            <v>un</v>
          </cell>
          <cell r="D1131">
            <v>2560.1799999999998</v>
          </cell>
        </row>
        <row r="1132">
          <cell r="A1132" t="str">
            <v>0804144</v>
          </cell>
          <cell r="B1132" t="str">
            <v>Boca de BSTC D = 1,20 m - esconsidade 10° - areia extraída e brita produzida - alas retas</v>
          </cell>
          <cell r="C1132" t="str">
            <v>un</v>
          </cell>
          <cell r="D1132">
            <v>2074.4499999999998</v>
          </cell>
        </row>
        <row r="1133">
          <cell r="A1133" t="str">
            <v>0804403</v>
          </cell>
          <cell r="B1133" t="str">
            <v>Boca de BSTC D = 1,20 m - esconsidade 15° - areia e brita comerciais - alas esconsas</v>
          </cell>
          <cell r="C1133" t="str">
            <v>un</v>
          </cell>
          <cell r="D1133">
            <v>4191.97</v>
          </cell>
        </row>
        <row r="1134">
          <cell r="A1134" t="str">
            <v>0804147</v>
          </cell>
          <cell r="B1134" t="str">
            <v>Boca de BSTC D = 1,20 m - esconsidade 15° - areia e brita comerciais - alas retas</v>
          </cell>
          <cell r="C1134" t="str">
            <v>un</v>
          </cell>
          <cell r="D1134">
            <v>2571.9</v>
          </cell>
        </row>
        <row r="1135">
          <cell r="A1135" t="str">
            <v>0804402</v>
          </cell>
          <cell r="B1135" t="str">
            <v>Boca de BSTC D = 1,20 m - esconsidade 15° - areia extraída e brita produzida - alas esconsas</v>
          </cell>
          <cell r="C1135" t="str">
            <v>un</v>
          </cell>
          <cell r="D1135">
            <v>3415.89</v>
          </cell>
        </row>
        <row r="1136">
          <cell r="A1136" t="str">
            <v>0804146</v>
          </cell>
          <cell r="B1136" t="str">
            <v>Boca de BSTC D = 1,20 m - esconsidade 15° - areia extraída e brita produzida - alas retas</v>
          </cell>
          <cell r="C1136" t="str">
            <v>un</v>
          </cell>
          <cell r="D1136">
            <v>2085.63</v>
          </cell>
        </row>
        <row r="1137">
          <cell r="A1137" t="str">
            <v>0804149</v>
          </cell>
          <cell r="B1137" t="str">
            <v>Boca de BSTC D = 1,20 m - esconsidade 20° - areia e brita comerciais - alas retas</v>
          </cell>
          <cell r="C1137" t="str">
            <v>un</v>
          </cell>
          <cell r="D1137">
            <v>2589.52</v>
          </cell>
        </row>
        <row r="1138">
          <cell r="A1138" t="str">
            <v>0804148</v>
          </cell>
          <cell r="B1138" t="str">
            <v>Boca de BSTC D = 1,20 m - esconsidade 20° - areia extraída e brita produzida - alas retas</v>
          </cell>
          <cell r="C1138" t="str">
            <v>un</v>
          </cell>
          <cell r="D1138">
            <v>2102.31</v>
          </cell>
        </row>
        <row r="1139">
          <cell r="A1139" t="str">
            <v>0804151</v>
          </cell>
          <cell r="B1139" t="str">
            <v>Boca de BSTC D = 1,20 m - esconsidade 25° - areia e brita comerciais - alas retas</v>
          </cell>
          <cell r="C1139" t="str">
            <v>un</v>
          </cell>
          <cell r="D1139">
            <v>2613.71</v>
          </cell>
        </row>
        <row r="1140">
          <cell r="A1140" t="str">
            <v>0804150</v>
          </cell>
          <cell r="B1140" t="str">
            <v>Boca de BSTC D = 1,20 m - esconsidade 25° - areia extraída e brita produzida - alas retas</v>
          </cell>
          <cell r="C1140" t="str">
            <v>un</v>
          </cell>
          <cell r="D1140">
            <v>2125.44</v>
          </cell>
        </row>
        <row r="1141">
          <cell r="A1141" t="str">
            <v>0804405</v>
          </cell>
          <cell r="B1141" t="str">
            <v>Boca de BSTC D = 1,20 m - esconsidade 30° - areia e brita comerciais - alas esconsas</v>
          </cell>
          <cell r="C1141" t="str">
            <v>un</v>
          </cell>
          <cell r="D1141">
            <v>4685.8599999999997</v>
          </cell>
        </row>
        <row r="1142">
          <cell r="A1142" t="str">
            <v>0804153</v>
          </cell>
          <cell r="B1142" t="str">
            <v>Boca de BSTC D = 1,20 m - esconsidade 30° - areia e brita comerciais - alas retas</v>
          </cell>
          <cell r="C1142" t="str">
            <v>un</v>
          </cell>
          <cell r="D1142">
            <v>2646.44</v>
          </cell>
        </row>
        <row r="1143">
          <cell r="A1143" t="str">
            <v>0804404</v>
          </cell>
          <cell r="B1143" t="str">
            <v>Boca de BSTC D = 1,20 m - esconsidade 30° - areia extraída e brita produzida - alas esconsas</v>
          </cell>
          <cell r="C1143" t="str">
            <v>un</v>
          </cell>
          <cell r="D1143">
            <v>3814.15</v>
          </cell>
        </row>
        <row r="1144">
          <cell r="A1144" t="str">
            <v>0804152</v>
          </cell>
          <cell r="B1144" t="str">
            <v>Boca de BSTC D = 1,20 m - esconsidade 30° - areia extraída e brita produzida - alas retas</v>
          </cell>
          <cell r="C1144" t="str">
            <v>un</v>
          </cell>
          <cell r="D1144">
            <v>2156.84</v>
          </cell>
        </row>
        <row r="1145">
          <cell r="A1145" t="str">
            <v>0804155</v>
          </cell>
          <cell r="B1145" t="str">
            <v>Boca de BSTC D = 1,20 m - esconsidade 35° - areia e brita comerciais - alas retas</v>
          </cell>
          <cell r="C1145" t="str">
            <v>un</v>
          </cell>
          <cell r="D1145">
            <v>2688.81</v>
          </cell>
        </row>
        <row r="1146">
          <cell r="A1146" t="str">
            <v>0804154</v>
          </cell>
          <cell r="B1146" t="str">
            <v>Boca de BSTC D = 1,20 m - esconsidade 35° - areia extraída e brita produzida - alas retas</v>
          </cell>
          <cell r="C1146" t="str">
            <v>un</v>
          </cell>
          <cell r="D1146">
            <v>2197.7399999999998</v>
          </cell>
        </row>
        <row r="1147">
          <cell r="A1147" t="str">
            <v>0804157</v>
          </cell>
          <cell r="B1147" t="str">
            <v>Boca de BSTC D = 1,20 m - esconsidade 40° - areia e brita comerciais - alas retas</v>
          </cell>
          <cell r="C1147" t="str">
            <v>un</v>
          </cell>
          <cell r="D1147">
            <v>2747.39</v>
          </cell>
        </row>
        <row r="1148">
          <cell r="A1148" t="str">
            <v>0804156</v>
          </cell>
          <cell r="B1148" t="str">
            <v>Boca de BSTC D = 1,20 m - esconsidade 40° - areia extraída e brita produzida - alas retas</v>
          </cell>
          <cell r="C1148" t="str">
            <v>un</v>
          </cell>
          <cell r="D1148">
            <v>2254.59</v>
          </cell>
        </row>
        <row r="1149">
          <cell r="A1149" t="str">
            <v>0804407</v>
          </cell>
          <cell r="B1149" t="str">
            <v>Boca de BSTC D = 1,20 m - esconsidade 45° - areia e brita comerciais - alas esconsas</v>
          </cell>
          <cell r="C1149" t="str">
            <v>un</v>
          </cell>
          <cell r="D1149">
            <v>5838.47</v>
          </cell>
        </row>
        <row r="1150">
          <cell r="A1150" t="str">
            <v>0804159</v>
          </cell>
          <cell r="B1150" t="str">
            <v>Boca de BSTC D = 1,20 m - esconsidade 45° - areia e brita comerciais - alas retas</v>
          </cell>
          <cell r="C1150" t="str">
            <v>un</v>
          </cell>
          <cell r="D1150">
            <v>2825.58</v>
          </cell>
        </row>
        <row r="1151">
          <cell r="A1151" t="str">
            <v>0804406</v>
          </cell>
          <cell r="B1151" t="str">
            <v>Boca de BSTC D = 1,20 m - esconsidade 45° - areia extraída e brita produzida - alas esconsas</v>
          </cell>
          <cell r="C1151" t="str">
            <v>un</v>
          </cell>
          <cell r="D1151">
            <v>4739.1000000000004</v>
          </cell>
        </row>
        <row r="1152">
          <cell r="A1152" t="str">
            <v>0804158</v>
          </cell>
          <cell r="B1152" t="str">
            <v>Boca de BSTC D = 1,20 m - esconsidade 45° - areia extraída e brita produzida - alas retas</v>
          </cell>
          <cell r="C1152" t="str">
            <v>un</v>
          </cell>
          <cell r="D1152">
            <v>2330.91</v>
          </cell>
        </row>
        <row r="1153">
          <cell r="A1153" t="str">
            <v>0804143</v>
          </cell>
          <cell r="B1153" t="str">
            <v>Boca de BSTC D = 1,20 m - esconsidade 5° - areia e brita comerciais - alas retas</v>
          </cell>
          <cell r="C1153" t="str">
            <v>un</v>
          </cell>
          <cell r="D1153">
            <v>2553.5100000000002</v>
          </cell>
        </row>
        <row r="1154">
          <cell r="A1154" t="str">
            <v>0804142</v>
          </cell>
          <cell r="B1154" t="str">
            <v>Boca de BSTC D = 1,20 m - esconsidade 5° - areia extraída e brita produzida - alas retas</v>
          </cell>
          <cell r="C1154" t="str">
            <v>un</v>
          </cell>
          <cell r="D1154">
            <v>2068.17</v>
          </cell>
        </row>
        <row r="1155">
          <cell r="A1155" t="str">
            <v>0804409</v>
          </cell>
          <cell r="B1155" t="str">
            <v>Boca de BSTC D = 1,50 m - esconsidade 0° - areia e brita comerciais - alas esconsas</v>
          </cell>
          <cell r="C1155" t="str">
            <v>un</v>
          </cell>
          <cell r="D1155">
            <v>7201.3</v>
          </cell>
        </row>
        <row r="1156">
          <cell r="A1156" t="str">
            <v>0804161</v>
          </cell>
          <cell r="B1156" t="str">
            <v>Boca de BSTC D = 1,50 m - esconsidade 0° - areia e brita comerciais - alas retas</v>
          </cell>
          <cell r="C1156" t="str">
            <v>un</v>
          </cell>
          <cell r="D1156">
            <v>4387.6400000000003</v>
          </cell>
        </row>
        <row r="1157">
          <cell r="A1157" t="str">
            <v>0804408</v>
          </cell>
          <cell r="B1157" t="str">
            <v>Boca de BSTC D = 1,50 m - esconsidade 0° - areia extraída e brita produzida - alas esconsas</v>
          </cell>
          <cell r="C1157" t="str">
            <v>un</v>
          </cell>
          <cell r="D1157">
            <v>5759.57</v>
          </cell>
        </row>
        <row r="1158">
          <cell r="A1158" t="str">
            <v>0804160</v>
          </cell>
          <cell r="B1158" t="str">
            <v>Boca de BSTC D = 1,50 m - esconsidade 0° - areia extraída e brita produzida - alas retas</v>
          </cell>
          <cell r="C1158" t="str">
            <v>un</v>
          </cell>
          <cell r="D1158">
            <v>3522.47</v>
          </cell>
        </row>
        <row r="1159">
          <cell r="A1159" t="str">
            <v>0804165</v>
          </cell>
          <cell r="B1159" t="str">
            <v>Boca de BSTC D = 1,50 m - esconsidade 10° - areia e brita comerciais - alas retas</v>
          </cell>
          <cell r="C1159" t="str">
            <v>un</v>
          </cell>
          <cell r="D1159">
            <v>4400.55</v>
          </cell>
        </row>
        <row r="1160">
          <cell r="A1160" t="str">
            <v>0804164</v>
          </cell>
          <cell r="B1160" t="str">
            <v>Boca de BSTC D = 1,50 m - esconsidade 10° - areia extraída e brita produzida - alas retas</v>
          </cell>
          <cell r="C1160" t="str">
            <v>un</v>
          </cell>
          <cell r="D1160">
            <v>3534.72</v>
          </cell>
        </row>
        <row r="1161">
          <cell r="A1161" t="str">
            <v>0804411</v>
          </cell>
          <cell r="B1161" t="str">
            <v>Boca de BSTC D = 1,50 m - esconsidade 15° - areia e brita comerciais - alas esconsas</v>
          </cell>
          <cell r="C1161" t="str">
            <v>un</v>
          </cell>
          <cell r="D1161">
            <v>7595.11</v>
          </cell>
        </row>
        <row r="1162">
          <cell r="A1162" t="str">
            <v>0804167</v>
          </cell>
          <cell r="B1162" t="str">
            <v>Boca de BSTC D = 1,50 m - esconsidade 15° - areia e brita comerciais - alas retas</v>
          </cell>
          <cell r="C1162" t="str">
            <v>un</v>
          </cell>
          <cell r="D1162">
            <v>4417.41</v>
          </cell>
        </row>
        <row r="1163">
          <cell r="A1163" t="str">
            <v>0804410</v>
          </cell>
          <cell r="B1163" t="str">
            <v>Boca de BSTC D = 1,50 m - esconsidade 15° - areia extraída e brita produzida - alas esconsas</v>
          </cell>
          <cell r="C1163" t="str">
            <v>un</v>
          </cell>
          <cell r="D1163">
            <v>6070.55</v>
          </cell>
        </row>
        <row r="1164">
          <cell r="A1164" t="str">
            <v>0804166</v>
          </cell>
          <cell r="B1164" t="str">
            <v>Boca de BSTC D = 1,50 m - esconsidade 15° - areia extraída e brita produzida - alas retas</v>
          </cell>
          <cell r="C1164" t="str">
            <v>un</v>
          </cell>
          <cell r="D1164">
            <v>3550.64</v>
          </cell>
        </row>
        <row r="1165">
          <cell r="A1165" t="str">
            <v>0804169</v>
          </cell>
          <cell r="B1165" t="str">
            <v>Boca de BSTC D = 1,50 m - esconsidade 20° - areia e brita comerciais - alas retas</v>
          </cell>
          <cell r="C1165" t="str">
            <v>un</v>
          </cell>
          <cell r="D1165">
            <v>4442.03</v>
          </cell>
        </row>
        <row r="1166">
          <cell r="A1166" t="str">
            <v>0804168</v>
          </cell>
          <cell r="B1166" t="str">
            <v>Boca de BSTC D = 1,50 m - esconsidade 20° - areia extraída e brita produzida - alas retas</v>
          </cell>
          <cell r="C1166" t="str">
            <v>un</v>
          </cell>
          <cell r="D1166">
            <v>3574.06</v>
          </cell>
        </row>
        <row r="1167">
          <cell r="A1167" t="str">
            <v>0804171</v>
          </cell>
          <cell r="B1167" t="str">
            <v>Boca de BSTC D = 1,50 m - esconsidade 25° - areia e brita comerciais - alas retas</v>
          </cell>
          <cell r="C1167" t="str">
            <v>un</v>
          </cell>
          <cell r="D1167">
            <v>4475.6400000000003</v>
          </cell>
        </row>
        <row r="1168">
          <cell r="A1168" t="str">
            <v>0804170</v>
          </cell>
          <cell r="B1168" t="str">
            <v>Boca de BSTC D = 1,50 m - esconsidade 25° - areia extraída e brita produzida - alas retas</v>
          </cell>
          <cell r="C1168" t="str">
            <v>un</v>
          </cell>
          <cell r="D1168">
            <v>3606.06</v>
          </cell>
        </row>
        <row r="1169">
          <cell r="A1169" t="str">
            <v>0804413</v>
          </cell>
          <cell r="B1169" t="str">
            <v>Boca de BSTC D = 1,50 m - esconsidade 30° - areia e brita comerciais - alas esconsas</v>
          </cell>
          <cell r="C1169" t="str">
            <v>un</v>
          </cell>
          <cell r="D1169">
            <v>8512.08</v>
          </cell>
        </row>
        <row r="1170">
          <cell r="A1170" t="str">
            <v>0804173</v>
          </cell>
          <cell r="B1170" t="str">
            <v>Boca de BSTC D = 1,50 m - esconsidade 30° - areia e brita comerciais - alas retas</v>
          </cell>
          <cell r="C1170" t="str">
            <v>un</v>
          </cell>
          <cell r="D1170">
            <v>4520.8500000000004</v>
          </cell>
        </row>
        <row r="1171">
          <cell r="A1171" t="str">
            <v>0804412</v>
          </cell>
          <cell r="B1171" t="str">
            <v>Boca de BSTC D = 1,50 m - esconsidade 30° - areia extraída e brita produzida - alas esconsas</v>
          </cell>
          <cell r="C1171" t="str">
            <v>un</v>
          </cell>
          <cell r="D1171">
            <v>6795.87</v>
          </cell>
        </row>
        <row r="1172">
          <cell r="A1172" t="str">
            <v>0804172</v>
          </cell>
          <cell r="B1172" t="str">
            <v>Boca de BSTC D = 1,50 m - esconsidade 30° - areia extraída e brita produzida - alas retas</v>
          </cell>
          <cell r="C1172" t="str">
            <v>un</v>
          </cell>
          <cell r="D1172">
            <v>3649.41</v>
          </cell>
        </row>
        <row r="1173">
          <cell r="A1173" t="str">
            <v>0804175</v>
          </cell>
          <cell r="B1173" t="str">
            <v>Boca de BSTC D = 1,50 m - esconsidade 35° - areia e brita comerciais - alas retas</v>
          </cell>
          <cell r="C1173" t="str">
            <v>un</v>
          </cell>
          <cell r="D1173">
            <v>4581.5</v>
          </cell>
        </row>
        <row r="1174">
          <cell r="A1174" t="str">
            <v>0804174</v>
          </cell>
          <cell r="B1174" t="str">
            <v>Boca de BSTC D = 1,50 m - esconsidade 35° - areia extraída e brita produzida - alas retas</v>
          </cell>
          <cell r="C1174" t="str">
            <v>un</v>
          </cell>
          <cell r="D1174">
            <v>3707.93</v>
          </cell>
        </row>
        <row r="1175">
          <cell r="A1175" t="str">
            <v>0804177</v>
          </cell>
          <cell r="B1175" t="str">
            <v>Boca de BSTC D = 1,50 m - esconsidade 40° - areia e brita comerciais - alas retas</v>
          </cell>
          <cell r="C1175" t="str">
            <v>un</v>
          </cell>
          <cell r="D1175">
            <v>4662.6400000000003</v>
          </cell>
        </row>
        <row r="1176">
          <cell r="A1176" t="str">
            <v>0804176</v>
          </cell>
          <cell r="B1176" t="str">
            <v>Boca de BSTC D = 1,50 m - esconsidade 40° - areia extraída e brita produzida - alas retas</v>
          </cell>
          <cell r="C1176" t="str">
            <v>un</v>
          </cell>
          <cell r="D1176">
            <v>3786.53</v>
          </cell>
        </row>
        <row r="1177">
          <cell r="A1177" t="str">
            <v>0804415</v>
          </cell>
          <cell r="B1177" t="str">
            <v>Boca de BSTC D = 1,50 m - esconsidade 45° - areia e brita comerciais - alas esconsas</v>
          </cell>
          <cell r="C1177" t="str">
            <v>un</v>
          </cell>
          <cell r="D1177">
            <v>10670.75</v>
          </cell>
        </row>
        <row r="1178">
          <cell r="A1178" t="str">
            <v>0804179</v>
          </cell>
          <cell r="B1178" t="str">
            <v>Boca de BSTC D = 1,50 m - esconsidade 45° - areia e brita comerciais - alas retas</v>
          </cell>
          <cell r="C1178" t="str">
            <v>un</v>
          </cell>
          <cell r="D1178">
            <v>4773.79</v>
          </cell>
        </row>
        <row r="1179">
          <cell r="A1179" t="str">
            <v>0804414</v>
          </cell>
          <cell r="B1179" t="str">
            <v>Boca de BSTC D = 1,50 m - esconsidade 45° - areia extraída e brita produzida - alas esconsas</v>
          </cell>
          <cell r="C1179" t="str">
            <v>un</v>
          </cell>
          <cell r="D1179">
            <v>8496.42</v>
          </cell>
        </row>
        <row r="1180">
          <cell r="A1180" t="str">
            <v>0804178</v>
          </cell>
          <cell r="B1180" t="str">
            <v>Boca de BSTC D = 1,50 m - esconsidade 45° - areia extraída e brita produzida - alas retas</v>
          </cell>
          <cell r="C1180" t="str">
            <v>un</v>
          </cell>
          <cell r="D1180">
            <v>3894.88</v>
          </cell>
        </row>
        <row r="1181">
          <cell r="A1181" t="str">
            <v>0804163</v>
          </cell>
          <cell r="B1181" t="str">
            <v>Boca de BSTC D = 1,50 m - esconsidade 5° - areia e brita comerciais - alas retas</v>
          </cell>
          <cell r="C1181" t="str">
            <v>un</v>
          </cell>
          <cell r="D1181">
            <v>4391.1400000000003</v>
          </cell>
        </row>
        <row r="1182">
          <cell r="A1182" t="str">
            <v>0804162</v>
          </cell>
          <cell r="B1182" t="str">
            <v>Boca de BSTC D = 1,50 m - esconsidade 5° - areia extraída e brita produzida - alas retas</v>
          </cell>
          <cell r="C1182" t="str">
            <v>un</v>
          </cell>
          <cell r="D1182">
            <v>3525.84</v>
          </cell>
        </row>
        <row r="1183">
          <cell r="A1183" t="str">
            <v>0804441</v>
          </cell>
          <cell r="B1183" t="str">
            <v>Boca de BTTC D = 1,00 m - esconsidade 0° - areia e brita comerciais - alas esconsas</v>
          </cell>
          <cell r="C1183" t="str">
            <v>un</v>
          </cell>
          <cell r="D1183">
            <v>4923.5200000000004</v>
          </cell>
        </row>
        <row r="1184">
          <cell r="A1184" t="str">
            <v>0804317</v>
          </cell>
          <cell r="B1184" t="str">
            <v>Boca de BTTC D = 1,00 m - esconsidade 0° - areia e brita comerciais - alas retas</v>
          </cell>
          <cell r="C1184" t="str">
            <v>un</v>
          </cell>
          <cell r="D1184">
            <v>2682.07</v>
          </cell>
        </row>
        <row r="1185">
          <cell r="A1185" t="str">
            <v>0804440</v>
          </cell>
          <cell r="B1185" t="str">
            <v>Boca de BTTC D = 1,00 m - esconsidade 0° - areia extraída e brita produzida - alas esconsas</v>
          </cell>
          <cell r="C1185" t="str">
            <v>un</v>
          </cell>
          <cell r="D1185">
            <v>4037.27</v>
          </cell>
        </row>
        <row r="1186">
          <cell r="A1186" t="str">
            <v>0804316</v>
          </cell>
          <cell r="B1186" t="str">
            <v>Boca de BTTC D = 1,00 m - esconsidade 0° - areia extraída e brita produzida - alas retas</v>
          </cell>
          <cell r="C1186" t="str">
            <v>un</v>
          </cell>
          <cell r="D1186">
            <v>2173.8000000000002</v>
          </cell>
        </row>
        <row r="1187">
          <cell r="A1187" t="str">
            <v>0804321</v>
          </cell>
          <cell r="B1187" t="str">
            <v>Boca de BTTC D = 1,00 m - esconsidade 10° - areia e brita comerciais - alas retas</v>
          </cell>
          <cell r="C1187" t="str">
            <v>un</v>
          </cell>
          <cell r="D1187">
            <v>2701.1</v>
          </cell>
        </row>
        <row r="1188">
          <cell r="A1188" t="str">
            <v>0804320</v>
          </cell>
          <cell r="B1188" t="str">
            <v>Boca de BTTC D = 1,00 m - esconsidade 10° - areia extraída e brita produzida - alas retas</v>
          </cell>
          <cell r="C1188" t="str">
            <v>un</v>
          </cell>
          <cell r="D1188">
            <v>2191.2199999999998</v>
          </cell>
        </row>
        <row r="1189">
          <cell r="A1189" t="str">
            <v>0804443</v>
          </cell>
          <cell r="B1189" t="str">
            <v>Boca de BTTC D = 1,00 m - esconsidade 15° - areia e brita comerciais - alas esconsas</v>
          </cell>
          <cell r="C1189" t="str">
            <v>un</v>
          </cell>
          <cell r="D1189">
            <v>5137.9399999999996</v>
          </cell>
        </row>
        <row r="1190">
          <cell r="A1190" t="str">
            <v>0804323</v>
          </cell>
          <cell r="B1190" t="str">
            <v>Boca de BTTC D = 1,00 m - esconsidade 15° - areia e brita comerciais - alas retas</v>
          </cell>
          <cell r="C1190" t="str">
            <v>un</v>
          </cell>
          <cell r="D1190">
            <v>2726.47</v>
          </cell>
        </row>
        <row r="1191">
          <cell r="A1191" t="str">
            <v>0804442</v>
          </cell>
          <cell r="B1191" t="str">
            <v>Boca de BTTC D = 1,00 m - esconsidade 15° - areia extraída e brita produzida - alas esconsas</v>
          </cell>
          <cell r="C1191" t="str">
            <v>un</v>
          </cell>
          <cell r="D1191">
            <v>4212.08</v>
          </cell>
        </row>
        <row r="1192">
          <cell r="A1192" t="str">
            <v>0804322</v>
          </cell>
          <cell r="B1192" t="str">
            <v>Boca de BTTC D = 1,00 m - esconsidade 15° - areia extraída e brita produzida - alas retas</v>
          </cell>
          <cell r="C1192" t="str">
            <v>un</v>
          </cell>
          <cell r="D1192">
            <v>2214.46</v>
          </cell>
        </row>
        <row r="1193">
          <cell r="A1193" t="str">
            <v>0804325</v>
          </cell>
          <cell r="B1193" t="str">
            <v>Boca de BTTC D = 1,00 m - esconsidade 20° - areia e brita comerciais - alas retas</v>
          </cell>
          <cell r="C1193" t="str">
            <v>un</v>
          </cell>
          <cell r="D1193">
            <v>2763.22</v>
          </cell>
        </row>
        <row r="1194">
          <cell r="A1194" t="str">
            <v>0804324</v>
          </cell>
          <cell r="B1194" t="str">
            <v>Boca de BTTC D = 1,00 m - esconsidade 20° - areia extraída e brita produzida - alas retas</v>
          </cell>
          <cell r="C1194" t="str">
            <v>un</v>
          </cell>
          <cell r="D1194">
            <v>2248.42</v>
          </cell>
        </row>
        <row r="1195">
          <cell r="A1195" t="str">
            <v>0804327</v>
          </cell>
          <cell r="B1195" t="str">
            <v>Boca de BTTC D = 1,00 m - esconsidade 25° - areia e brita comerciais - alas retas</v>
          </cell>
          <cell r="C1195" t="str">
            <v>un</v>
          </cell>
          <cell r="D1195">
            <v>2813.76</v>
          </cell>
        </row>
        <row r="1196">
          <cell r="A1196" t="str">
            <v>0804326</v>
          </cell>
          <cell r="B1196" t="str">
            <v>Boca de BTTC D = 1,00 m - esconsidade 25° - areia extraída e brita produzida - alas retas</v>
          </cell>
          <cell r="C1196" t="str">
            <v>un</v>
          </cell>
          <cell r="D1196">
            <v>2295.2199999999998</v>
          </cell>
        </row>
        <row r="1197">
          <cell r="A1197" t="str">
            <v>0804445</v>
          </cell>
          <cell r="B1197" t="str">
            <v>Boca de BTTC D = 1,00 m - esconsidade 30° - areia e brita comerciais - alas esconsas</v>
          </cell>
          <cell r="C1197" t="str">
            <v>un</v>
          </cell>
          <cell r="D1197">
            <v>5733.62</v>
          </cell>
        </row>
        <row r="1198">
          <cell r="A1198" t="str">
            <v>0804329</v>
          </cell>
          <cell r="B1198" t="str">
            <v>Boca de BTTC D = 1,00 m - esconsidade 30° - areia e brita comerciais - alas retas</v>
          </cell>
          <cell r="C1198" t="str">
            <v>un</v>
          </cell>
          <cell r="D1198">
            <v>2881.05</v>
          </cell>
        </row>
        <row r="1199">
          <cell r="A1199" t="str">
            <v>0804444</v>
          </cell>
          <cell r="B1199" t="str">
            <v>Boca de BTTC D = 1,00 m - esconsidade 30° - areia extraída e brita produzida - alas esconsas</v>
          </cell>
          <cell r="C1199" t="str">
            <v>un</v>
          </cell>
          <cell r="D1199">
            <v>4697.87</v>
          </cell>
        </row>
        <row r="1200">
          <cell r="A1200" t="str">
            <v>0804328</v>
          </cell>
          <cell r="B1200" t="str">
            <v>Boca de BTTC D = 1,00 m - esconsidade 30° - areia extraída e brita produzida - alas retas</v>
          </cell>
          <cell r="C1200" t="str">
            <v>un</v>
          </cell>
          <cell r="D1200">
            <v>2358.11</v>
          </cell>
        </row>
        <row r="1201">
          <cell r="A1201" t="str">
            <v>0804331</v>
          </cell>
          <cell r="B1201" t="str">
            <v>Boca de BTTC D = 1,00 m - esconsidade 35° - areia e brita comerciais - alas retas</v>
          </cell>
          <cell r="C1201" t="str">
            <v>un</v>
          </cell>
          <cell r="D1201">
            <v>2968.15</v>
          </cell>
        </row>
        <row r="1202">
          <cell r="A1202" t="str">
            <v>0804330</v>
          </cell>
          <cell r="B1202" t="str">
            <v>Boca de BTTC D = 1,00 m - esconsidade 35° - areia extraída e brita produzida - alas retas</v>
          </cell>
          <cell r="C1202" t="str">
            <v>un</v>
          </cell>
          <cell r="D1202">
            <v>2440.14</v>
          </cell>
        </row>
        <row r="1203">
          <cell r="A1203" t="str">
            <v>0804333</v>
          </cell>
          <cell r="B1203" t="str">
            <v>Boca de BTTC D = 1,00 m - esconsidade 40° - areia e brita comerciais - alas retas</v>
          </cell>
          <cell r="C1203" t="str">
            <v>un</v>
          </cell>
          <cell r="D1203">
            <v>3084.72</v>
          </cell>
        </row>
        <row r="1204">
          <cell r="A1204" t="str">
            <v>0804332</v>
          </cell>
          <cell r="B1204" t="str">
            <v>Boca de BTTC D = 1,00 m - esconsidade 40° - areia extraída e brita produzida - alas retas</v>
          </cell>
          <cell r="C1204" t="str">
            <v>un</v>
          </cell>
          <cell r="D1204">
            <v>2550.84</v>
          </cell>
        </row>
        <row r="1205">
          <cell r="A1205" t="str">
            <v>0804447</v>
          </cell>
          <cell r="B1205" t="str">
            <v>Boca de BTTC D = 1,00 m - esconsidade 45° - areia e brita comerciais - alas esconsas</v>
          </cell>
          <cell r="C1205" t="str">
            <v>un</v>
          </cell>
          <cell r="D1205">
            <v>7092.68</v>
          </cell>
        </row>
        <row r="1206">
          <cell r="A1206" t="str">
            <v>0804335</v>
          </cell>
          <cell r="B1206" t="str">
            <v>Boca de BTTC D = 1,00 m - esconsidade 45° - areia e brita comerciais - alas retas</v>
          </cell>
          <cell r="C1206" t="str">
            <v>un</v>
          </cell>
          <cell r="D1206">
            <v>3239.07</v>
          </cell>
        </row>
        <row r="1207">
          <cell r="A1207" t="str">
            <v>0804446</v>
          </cell>
          <cell r="B1207" t="str">
            <v>Boca de BTTC D = 1,00 m - esconsidade 45° - areia extraída e brita produzida - alas esconsas</v>
          </cell>
          <cell r="C1207" t="str">
            <v>un</v>
          </cell>
          <cell r="D1207">
            <v>5805.26</v>
          </cell>
        </row>
        <row r="1208">
          <cell r="A1208" t="str">
            <v>0804334</v>
          </cell>
          <cell r="B1208" t="str">
            <v>Boca de BTTC D = 1,00 m - esconsidade 45° - areia extraída e brita produzida - alas retas</v>
          </cell>
          <cell r="C1208" t="str">
            <v>un</v>
          </cell>
          <cell r="D1208">
            <v>2698.79</v>
          </cell>
        </row>
        <row r="1209">
          <cell r="A1209" t="str">
            <v>0804319</v>
          </cell>
          <cell r="B1209" t="str">
            <v>Boca de BTTC D = 1,00 m - esconsidade 5° - areia e brita comerciais - alas retas</v>
          </cell>
          <cell r="C1209" t="str">
            <v>un</v>
          </cell>
          <cell r="D1209">
            <v>2686.44</v>
          </cell>
        </row>
        <row r="1210">
          <cell r="A1210" t="str">
            <v>0804318</v>
          </cell>
          <cell r="B1210" t="str">
            <v>Boca de BTTC D = 1,00 m - esconsidade 5° - areia extraída e brita produzida - alas retas</v>
          </cell>
          <cell r="C1210" t="str">
            <v>un</v>
          </cell>
          <cell r="D1210">
            <v>2177.77</v>
          </cell>
        </row>
        <row r="1211">
          <cell r="A1211" t="str">
            <v>0804449</v>
          </cell>
          <cell r="B1211" t="str">
            <v>Boca de BTTC D = 1,20 m - esconsidade 0° - areia e brita comerciais - alas esconsas</v>
          </cell>
          <cell r="C1211" t="str">
            <v>un</v>
          </cell>
          <cell r="D1211">
            <v>7143.53</v>
          </cell>
        </row>
        <row r="1212">
          <cell r="A1212" t="str">
            <v>0804337</v>
          </cell>
          <cell r="B1212" t="str">
            <v>Boca de BTTC D = 1,20 m - esconsidade 0° - areia e brita comerciais - alas retas</v>
          </cell>
          <cell r="C1212" t="str">
            <v>un</v>
          </cell>
          <cell r="D1212">
            <v>3670.61</v>
          </cell>
        </row>
        <row r="1213">
          <cell r="A1213" t="str">
            <v>0804448</v>
          </cell>
          <cell r="B1213" t="str">
            <v>Boca de BTTC D = 1,20 m - esconsidade 0° - areia extraída e brita produzida - alas esconsas</v>
          </cell>
          <cell r="C1213" t="str">
            <v>un</v>
          </cell>
          <cell r="D1213">
            <v>5773.55</v>
          </cell>
        </row>
        <row r="1214">
          <cell r="A1214" t="str">
            <v>0804336</v>
          </cell>
          <cell r="B1214" t="str">
            <v>Boca de BTTC D = 1,20 m - esconsidade 0° - areia extraída e brita produzida - alas retas</v>
          </cell>
          <cell r="C1214" t="str">
            <v>un</v>
          </cell>
          <cell r="D1214">
            <v>2937.48</v>
          </cell>
        </row>
        <row r="1215">
          <cell r="A1215" t="str">
            <v>0804341</v>
          </cell>
          <cell r="B1215" t="str">
            <v>Boca de BTTC D = 1,20 m - esconsidade 10° - areia e brita comerciais - alas retas</v>
          </cell>
          <cell r="C1215" t="str">
            <v>un</v>
          </cell>
          <cell r="D1215">
            <v>3699.47</v>
          </cell>
        </row>
        <row r="1216">
          <cell r="A1216" t="str">
            <v>0804340</v>
          </cell>
          <cell r="B1216" t="str">
            <v>Boca de BTTC D = 1,20 m - esconsidade 10° - areia extraída e brita produzida - alas retas</v>
          </cell>
          <cell r="C1216" t="str">
            <v>un</v>
          </cell>
          <cell r="D1216">
            <v>2963.13</v>
          </cell>
        </row>
        <row r="1217">
          <cell r="A1217" t="str">
            <v>0804451</v>
          </cell>
          <cell r="B1217" t="str">
            <v>Boca de BTTC D = 1,20 m - esconsidade 15° - areia e brita comerciais - alas esconsas</v>
          </cell>
          <cell r="C1217" t="str">
            <v>un</v>
          </cell>
          <cell r="D1217">
            <v>7471.33</v>
          </cell>
        </row>
        <row r="1218">
          <cell r="A1218" t="str">
            <v>0804343</v>
          </cell>
          <cell r="B1218" t="str">
            <v>Boca de BTTC D = 1,20 m - esconsidade 15° - areia e brita comerciais - alas retas</v>
          </cell>
          <cell r="C1218" t="str">
            <v>un</v>
          </cell>
          <cell r="D1218">
            <v>3736.3</v>
          </cell>
        </row>
        <row r="1219">
          <cell r="A1219" t="str">
            <v>0804450</v>
          </cell>
          <cell r="B1219" t="str">
            <v>Boca de BTTC D = 1,20 m - esconsidade 15° - areia extraída e brita produzida - alas esconsas</v>
          </cell>
          <cell r="C1219" t="str">
            <v>un</v>
          </cell>
          <cell r="D1219">
            <v>6036.4</v>
          </cell>
        </row>
        <row r="1220">
          <cell r="A1220" t="str">
            <v>0804342</v>
          </cell>
          <cell r="B1220" t="str">
            <v>Boca de BTTC D = 1,20 m - esconsidade 15° - areia extraída e brita produzida - alas retas</v>
          </cell>
          <cell r="C1220" t="str">
            <v>un</v>
          </cell>
          <cell r="D1220">
            <v>2995.96</v>
          </cell>
        </row>
        <row r="1221">
          <cell r="A1221" t="str">
            <v>0804345</v>
          </cell>
          <cell r="B1221" t="str">
            <v>Boca de BTTC D = 1,20 m - esconsidade 20° - areia e brita comerciais - alas retas</v>
          </cell>
          <cell r="C1221" t="str">
            <v>un</v>
          </cell>
          <cell r="D1221">
            <v>3790.2</v>
          </cell>
        </row>
        <row r="1222">
          <cell r="A1222" t="str">
            <v>0804344</v>
          </cell>
          <cell r="B1222" t="str">
            <v>Boca de BTTC D = 1,20 m - esconsidade 20° - areia extraída e brita produzida - alas retas</v>
          </cell>
          <cell r="C1222" t="str">
            <v>un</v>
          </cell>
          <cell r="D1222">
            <v>3044.39</v>
          </cell>
        </row>
        <row r="1223">
          <cell r="A1223" t="str">
            <v>0804347</v>
          </cell>
          <cell r="B1223" t="str">
            <v>Boca de BTTC D = 1,20 m - esconsidade 25° - areia e brita comerciais - alas retas</v>
          </cell>
          <cell r="C1223" t="str">
            <v>un</v>
          </cell>
          <cell r="D1223">
            <v>3863.89</v>
          </cell>
        </row>
        <row r="1224">
          <cell r="A1224" t="str">
            <v>0804346</v>
          </cell>
          <cell r="B1224" t="str">
            <v>Boca de BTTC D = 1,20 m - esconsidade 25° - areia extraída e brita produzida - alas retas</v>
          </cell>
          <cell r="C1224" t="str">
            <v>un</v>
          </cell>
          <cell r="D1224">
            <v>3111.02</v>
          </cell>
        </row>
        <row r="1225">
          <cell r="A1225" t="str">
            <v>0804453</v>
          </cell>
          <cell r="B1225" t="str">
            <v>Boca de BTTC D = 1,20 m - esconsidade 30° - areia e brita comerciais - alas esconsas</v>
          </cell>
          <cell r="C1225" t="str">
            <v>un</v>
          </cell>
          <cell r="D1225">
            <v>8329.17</v>
          </cell>
        </row>
        <row r="1226">
          <cell r="A1226" t="str">
            <v>0804349</v>
          </cell>
          <cell r="B1226" t="str">
            <v>Boca de BTTC D = 1,20 m - esconsidade 30° - areia e brita comerciais - alas retas</v>
          </cell>
          <cell r="C1226" t="str">
            <v>un</v>
          </cell>
          <cell r="D1226">
            <v>3960.78</v>
          </cell>
        </row>
        <row r="1227">
          <cell r="A1227" t="str">
            <v>0804452</v>
          </cell>
          <cell r="B1227" t="str">
            <v>Boca de BTTC D = 1,20 m - esconsidade 30° - areia extraída e brita produzida - alas esconsas</v>
          </cell>
          <cell r="C1227" t="str">
            <v>un</v>
          </cell>
          <cell r="D1227">
            <v>6723.52</v>
          </cell>
        </row>
        <row r="1228">
          <cell r="A1228" t="str">
            <v>0804348</v>
          </cell>
          <cell r="B1228" t="str">
            <v>Boca de BTTC D = 1,20 m - esconsidade 30° - areia extraída e brita produzida - alas retas</v>
          </cell>
          <cell r="C1228" t="str">
            <v>un</v>
          </cell>
          <cell r="D1228">
            <v>3199.37</v>
          </cell>
        </row>
        <row r="1229">
          <cell r="A1229" t="str">
            <v>0804351</v>
          </cell>
          <cell r="B1229" t="str">
            <v>Boca de BTTC D = 1,20 m - esconsidade 35° - areia e brita comerciais - alas retas</v>
          </cell>
          <cell r="C1229" t="str">
            <v>un</v>
          </cell>
          <cell r="D1229">
            <v>4085.8</v>
          </cell>
        </row>
        <row r="1230">
          <cell r="A1230" t="str">
            <v>0804350</v>
          </cell>
          <cell r="B1230" t="str">
            <v>Boca de BTTC D = 1,20 m - esconsidade 35° - areia extraída e brita produzida - alas retas</v>
          </cell>
          <cell r="C1230" t="str">
            <v>un</v>
          </cell>
          <cell r="D1230">
            <v>3314.52</v>
          </cell>
        </row>
        <row r="1231">
          <cell r="A1231" t="str">
            <v>0804353</v>
          </cell>
          <cell r="B1231" t="str">
            <v>Boca de BTTC D = 1,20 m - esconsidade 40° - areia e brita comerciais - alas retas</v>
          </cell>
          <cell r="C1231" t="str">
            <v>un</v>
          </cell>
          <cell r="D1231">
            <v>4250.45</v>
          </cell>
        </row>
        <row r="1232">
          <cell r="A1232" t="str">
            <v>0804352</v>
          </cell>
          <cell r="B1232" t="str">
            <v>Boca de BTTC D = 1,20 m - esconsidade 40° - areia extraída e brita produzida - alas retas</v>
          </cell>
          <cell r="C1232" t="str">
            <v>un</v>
          </cell>
          <cell r="D1232">
            <v>3467.97</v>
          </cell>
        </row>
        <row r="1233">
          <cell r="A1233" t="str">
            <v>0804455</v>
          </cell>
          <cell r="B1233" t="str">
            <v>Boca de BTTC D = 1,20 m - esconsidade 45° - areia e brita comerciais - alas esconsas</v>
          </cell>
          <cell r="C1233" t="str">
            <v>un</v>
          </cell>
          <cell r="D1233">
            <v>10310.16</v>
          </cell>
        </row>
        <row r="1234">
          <cell r="A1234" t="str">
            <v>0804355</v>
          </cell>
          <cell r="B1234" t="str">
            <v>Boca de BTTC D = 1,20 m - esconsidade 45° - areia e brita comerciais - alas retas</v>
          </cell>
          <cell r="C1234" t="str">
            <v>un</v>
          </cell>
          <cell r="D1234">
            <v>4467.78</v>
          </cell>
        </row>
        <row r="1235">
          <cell r="A1235" t="str">
            <v>0804454</v>
          </cell>
          <cell r="B1235" t="str">
            <v>Boca de BTTC D = 1,20 m - esconsidade 45° - areia extraída e brita produzida - alas esconsas</v>
          </cell>
          <cell r="C1235" t="str">
            <v>un</v>
          </cell>
          <cell r="D1235">
            <v>8311.8799999999992</v>
          </cell>
        </row>
        <row r="1236">
          <cell r="A1236" t="str">
            <v>0804354</v>
          </cell>
          <cell r="B1236" t="str">
            <v>Boca de BTTC D = 1,20 m - esconsidade 45° - areia extraída e brita produzida - alas retas</v>
          </cell>
          <cell r="C1236" t="str">
            <v>un</v>
          </cell>
          <cell r="D1236">
            <v>3672.76</v>
          </cell>
        </row>
        <row r="1237">
          <cell r="A1237" t="str">
            <v>0804339</v>
          </cell>
          <cell r="B1237" t="str">
            <v>Boca de BTTC D = 1,20 m - esconsidade 5° - areia e brita comerciais - alas retas</v>
          </cell>
          <cell r="C1237" t="str">
            <v>un</v>
          </cell>
          <cell r="D1237">
            <v>3677.82</v>
          </cell>
        </row>
        <row r="1238">
          <cell r="A1238" t="str">
            <v>0804338</v>
          </cell>
          <cell r="B1238" t="str">
            <v>Boca de BTTC D = 1,20 m - esconsidade 5° - areia extraída e brita produzida - alas retas</v>
          </cell>
          <cell r="C1238" t="str">
            <v>un</v>
          </cell>
          <cell r="D1238">
            <v>2943.89</v>
          </cell>
        </row>
        <row r="1239">
          <cell r="A1239" t="str">
            <v>0804457</v>
          </cell>
          <cell r="B1239" t="str">
            <v>Boca de BTTC D = 1,50 m - esconsidade 0° - areia e brita comerciais - alas esconsas</v>
          </cell>
          <cell r="C1239" t="str">
            <v>un</v>
          </cell>
          <cell r="D1239">
            <v>12488.89</v>
          </cell>
        </row>
        <row r="1240">
          <cell r="A1240" t="str">
            <v>0804357</v>
          </cell>
          <cell r="B1240" t="str">
            <v>Boca de BTTC D = 1,50 m - esconsidade 0° - areia e brita comerciais - alas retas</v>
          </cell>
          <cell r="C1240" t="str">
            <v>un</v>
          </cell>
          <cell r="D1240">
            <v>6187.93</v>
          </cell>
        </row>
        <row r="1241">
          <cell r="A1241" t="str">
            <v>0804456</v>
          </cell>
          <cell r="B1241" t="str">
            <v>Boca de BTTC D = 1,50 m - esconsidade 0° - areia extraída e brita produzida - alas esconsas</v>
          </cell>
          <cell r="C1241" t="str">
            <v>un</v>
          </cell>
          <cell r="D1241">
            <v>9886.0400000000009</v>
          </cell>
        </row>
        <row r="1242">
          <cell r="A1242" t="str">
            <v>0804356</v>
          </cell>
          <cell r="B1242" t="str">
            <v>Boca de BTTC D = 1,50 m - esconsidade 0° - areia extraída e brita produzida - alas retas</v>
          </cell>
          <cell r="C1242" t="str">
            <v>un</v>
          </cell>
          <cell r="D1242">
            <v>4889.84</v>
          </cell>
        </row>
        <row r="1243">
          <cell r="A1243" t="str">
            <v>0804361</v>
          </cell>
          <cell r="B1243" t="str">
            <v>Boca de BTTC D = 1,50 m - esconsidade 10° - areia e brita comerciais - alas retas</v>
          </cell>
          <cell r="C1243" t="str">
            <v>un</v>
          </cell>
          <cell r="D1243">
            <v>6232.29</v>
          </cell>
        </row>
        <row r="1244">
          <cell r="A1244" t="str">
            <v>0804360</v>
          </cell>
          <cell r="B1244" t="str">
            <v>Boca de BTTC D = 1,50 m - esconsidade 10° - areia extraída e brita produzida - alas retas</v>
          </cell>
          <cell r="C1244" t="str">
            <v>un</v>
          </cell>
          <cell r="D1244">
            <v>4928.59</v>
          </cell>
        </row>
        <row r="1245">
          <cell r="A1245" t="str">
            <v>0804459</v>
          </cell>
          <cell r="B1245" t="str">
            <v>Boca de BTTC D = 1,50 m - esconsidade 15° - areia e brita comerciais - alas esconsas</v>
          </cell>
          <cell r="C1245" t="str">
            <v>un</v>
          </cell>
          <cell r="D1245">
            <v>13070.12</v>
          </cell>
        </row>
        <row r="1246">
          <cell r="A1246" t="str">
            <v>0804363</v>
          </cell>
          <cell r="B1246" t="str">
            <v>Boca de BTTC D = 1,50 m - esconsidade 15° - areia e brita comerciais - alas retas</v>
          </cell>
          <cell r="C1246" t="str">
            <v>un</v>
          </cell>
          <cell r="D1246">
            <v>6289.1</v>
          </cell>
        </row>
        <row r="1247">
          <cell r="A1247" t="str">
            <v>0804458</v>
          </cell>
          <cell r="B1247" t="str">
            <v>Boca de BTTC D = 1,50 m - esconsidade 15° - areia extraída e brita produzida - alas esconsas</v>
          </cell>
          <cell r="C1247" t="str">
            <v>un</v>
          </cell>
          <cell r="D1247">
            <v>10343.24</v>
          </cell>
        </row>
        <row r="1248">
          <cell r="A1248" t="str">
            <v>0804362</v>
          </cell>
          <cell r="B1248" t="str">
            <v>Boca de BTTC D = 1,50 m - esconsidade 15° - areia extraída e brita produzida - alas retas</v>
          </cell>
          <cell r="C1248" t="str">
            <v>un</v>
          </cell>
          <cell r="D1248">
            <v>4978.34</v>
          </cell>
        </row>
        <row r="1249">
          <cell r="A1249" t="str">
            <v>0804365</v>
          </cell>
          <cell r="B1249" t="str">
            <v>Boca de BTTC D = 1,50 m - esconsidade 20° - areia e brita comerciais - alas retas</v>
          </cell>
          <cell r="C1249" t="str">
            <v>un</v>
          </cell>
          <cell r="D1249">
            <v>6371.17</v>
          </cell>
        </row>
        <row r="1250">
          <cell r="A1250" t="str">
            <v>0804364</v>
          </cell>
          <cell r="B1250" t="str">
            <v>Boca de BTTC D = 1,50 m - esconsidade 20° - areia extraída e brita produzida - alas retas</v>
          </cell>
          <cell r="C1250" t="str">
            <v>un</v>
          </cell>
          <cell r="D1250">
            <v>5050.54</v>
          </cell>
        </row>
        <row r="1251">
          <cell r="A1251" t="str">
            <v>0804367</v>
          </cell>
          <cell r="B1251" t="str">
            <v>Boca de BTTC D = 1,50 m - esconsidade 25° - areia e brita comerciais - alas retas</v>
          </cell>
          <cell r="C1251" t="str">
            <v>un</v>
          </cell>
          <cell r="D1251">
            <v>6482.65</v>
          </cell>
        </row>
        <row r="1252">
          <cell r="A1252" t="str">
            <v>0804366</v>
          </cell>
          <cell r="B1252" t="str">
            <v>Boca de BTTC D = 1,50 m - esconsidade 25° - areia extraída e brita produzida - alas retas</v>
          </cell>
          <cell r="C1252" t="str">
            <v>un</v>
          </cell>
          <cell r="D1252">
            <v>5149.49</v>
          </cell>
        </row>
        <row r="1253">
          <cell r="A1253" t="str">
            <v>0804461</v>
          </cell>
          <cell r="B1253" t="str">
            <v>Boca de BTTC D = 1,50 m - esconsidade 30° - areia e brita comerciais - alas esconsas</v>
          </cell>
          <cell r="C1253" t="str">
            <v>un</v>
          </cell>
          <cell r="D1253">
            <v>14613.49</v>
          </cell>
        </row>
        <row r="1254">
          <cell r="A1254" t="str">
            <v>0804369</v>
          </cell>
          <cell r="B1254" t="str">
            <v>Boca de BTTC D = 1,50 m - esconsidade 30° - areia e brita comerciais - alas retas</v>
          </cell>
          <cell r="C1254" t="str">
            <v>un</v>
          </cell>
          <cell r="D1254">
            <v>6628.15</v>
          </cell>
        </row>
        <row r="1255">
          <cell r="A1255" t="str">
            <v>0804460</v>
          </cell>
          <cell r="B1255" t="str">
            <v>Boca de BTTC D = 1,50 m - esconsidade 30° - areia extraída e brita produzida - alas esconsas</v>
          </cell>
          <cell r="C1255" t="str">
            <v>un</v>
          </cell>
          <cell r="D1255">
            <v>11557.31</v>
          </cell>
        </row>
        <row r="1256">
          <cell r="A1256" t="str">
            <v>0804371</v>
          </cell>
          <cell r="B1256" t="str">
            <v>Boca de BTTC D = 1,50 m - esconsidade 35° - areia e brita comerciais - alas retas</v>
          </cell>
          <cell r="C1256" t="str">
            <v>un</v>
          </cell>
          <cell r="D1256">
            <v>6816</v>
          </cell>
        </row>
        <row r="1257">
          <cell r="A1257" t="str">
            <v>0804370</v>
          </cell>
          <cell r="B1257" t="str">
            <v>Boca de BTTC D = 1,50 m - esconsidade 35° - areia extraída e brita produzida - alas retas</v>
          </cell>
          <cell r="C1257" t="str">
            <v>un</v>
          </cell>
          <cell r="D1257">
            <v>5450.02</v>
          </cell>
        </row>
        <row r="1258">
          <cell r="A1258" t="str">
            <v>0804373</v>
          </cell>
          <cell r="B1258" t="str">
            <v>Boca de BTTC D = 1,50 m - esconsidade 40° - areia e brita comerciais - alas retas</v>
          </cell>
          <cell r="C1258" t="str">
            <v>un</v>
          </cell>
          <cell r="D1258">
            <v>7058.8</v>
          </cell>
        </row>
        <row r="1259">
          <cell r="A1259" t="str">
            <v>0804372</v>
          </cell>
          <cell r="B1259" t="str">
            <v>Boca de BTTC D = 1,50 m - esconsidade 40° - areia extraída e brita produzida - alas retas</v>
          </cell>
          <cell r="C1259" t="str">
            <v>un</v>
          </cell>
          <cell r="D1259">
            <v>5672.95</v>
          </cell>
        </row>
        <row r="1260">
          <cell r="A1260" t="str">
            <v>0804463</v>
          </cell>
          <cell r="B1260" t="str">
            <v>Boca de BTTC D = 1,50 m - esconsidade 45° - areia e brita comerciais - alas esconsas</v>
          </cell>
          <cell r="C1260" t="str">
            <v>un</v>
          </cell>
          <cell r="D1260">
            <v>18148.93</v>
          </cell>
        </row>
        <row r="1261">
          <cell r="A1261" t="str">
            <v>0804375</v>
          </cell>
          <cell r="B1261" t="str">
            <v>Boca de BTTC D = 1,50 m - esconsidade 45° - areia e brita comerciais - alas retas</v>
          </cell>
          <cell r="C1261" t="str">
            <v>un</v>
          </cell>
          <cell r="D1261">
            <v>7378.8</v>
          </cell>
        </row>
        <row r="1262">
          <cell r="A1262" t="str">
            <v>0804462</v>
          </cell>
          <cell r="B1262" t="str">
            <v>Boca de BTTC D = 1,50 m - esconsidade 45° - areia extraída e brita produzida - alas esconsas</v>
          </cell>
          <cell r="C1262" t="str">
            <v>un</v>
          </cell>
          <cell r="D1262">
            <v>14332.42</v>
          </cell>
        </row>
        <row r="1263">
          <cell r="A1263" t="str">
            <v>0804374</v>
          </cell>
          <cell r="B1263" t="str">
            <v>Boca de BTTC D = 1,50 m - esconsidade 45° - areia extraída e brita produzida - alas retas</v>
          </cell>
          <cell r="C1263" t="str">
            <v>un</v>
          </cell>
          <cell r="D1263">
            <v>5970.81</v>
          </cell>
        </row>
        <row r="1264">
          <cell r="A1264" t="str">
            <v>0804359</v>
          </cell>
          <cell r="B1264" t="str">
            <v>Boca de BTTC D = 1,50 m - esconsidade 5° - areia e brita comerciais - alas retas</v>
          </cell>
          <cell r="C1264" t="str">
            <v>un</v>
          </cell>
          <cell r="D1264">
            <v>6199.18</v>
          </cell>
        </row>
        <row r="1265">
          <cell r="A1265" t="str">
            <v>0804358</v>
          </cell>
          <cell r="B1265" t="str">
            <v>Boca de BTTC D = 1,50 m - esconsidade 5° - areia extraída e brita produzida - alas retas</v>
          </cell>
          <cell r="C1265" t="str">
            <v>un</v>
          </cell>
          <cell r="D1265">
            <v>4899.76</v>
          </cell>
        </row>
        <row r="1266">
          <cell r="A1266" t="str">
            <v>0804368</v>
          </cell>
          <cell r="B1266" t="str">
            <v>Boca de BTTC D = 1,50 m esconsidade 30° - areia extraída e brita produzida - alas retas</v>
          </cell>
          <cell r="C1266" t="str">
            <v>un</v>
          </cell>
          <cell r="D1266">
            <v>5279.78</v>
          </cell>
        </row>
        <row r="1267">
          <cell r="A1267" t="str">
            <v>0804465</v>
          </cell>
          <cell r="B1267" t="str">
            <v>Confecção de tubos de concreto armado D = 0,60 m PA1 - areia e brita comerciais</v>
          </cell>
          <cell r="C1267" t="str">
            <v>m</v>
          </cell>
          <cell r="D1267">
            <v>125.74</v>
          </cell>
        </row>
        <row r="1268">
          <cell r="A1268" t="str">
            <v>0804464</v>
          </cell>
          <cell r="B1268" t="str">
            <v>Confecção de tubos de concreto armado D = 0,60 m PA1 - areia extraída e brita produzida</v>
          </cell>
          <cell r="C1268" t="str">
            <v>m</v>
          </cell>
          <cell r="D1268">
            <v>107.74</v>
          </cell>
        </row>
        <row r="1269">
          <cell r="A1269" t="str">
            <v>0804475</v>
          </cell>
          <cell r="B1269" t="str">
            <v>Confecção de tubos de concreto armado D = 0,60 m PA2 - areia e brita comerciais</v>
          </cell>
          <cell r="C1269" t="str">
            <v>m</v>
          </cell>
          <cell r="D1269">
            <v>138.66999999999999</v>
          </cell>
        </row>
        <row r="1270">
          <cell r="A1270" t="str">
            <v>0804474</v>
          </cell>
          <cell r="B1270" t="str">
            <v>Confecção de tubos de concreto armado D = 0,60 m PA2 - areia extraída e brita produzida</v>
          </cell>
          <cell r="C1270" t="str">
            <v>m</v>
          </cell>
          <cell r="D1270">
            <v>120.69</v>
          </cell>
        </row>
        <row r="1271">
          <cell r="A1271" t="str">
            <v>0804485</v>
          </cell>
          <cell r="B1271" t="str">
            <v>Confecção de tubos de concreto armado D = 0,60 m PA3 - areia e brita comerciais</v>
          </cell>
          <cell r="C1271" t="str">
            <v>m</v>
          </cell>
          <cell r="D1271">
            <v>203.29</v>
          </cell>
        </row>
        <row r="1272">
          <cell r="A1272" t="str">
            <v>0804484</v>
          </cell>
          <cell r="B1272" t="str">
            <v>Confecção de tubos de concreto armado D = 0,60 m PA3 - areia extraída e brita produzida</v>
          </cell>
          <cell r="C1272" t="str">
            <v>m</v>
          </cell>
          <cell r="D1272">
            <v>185.39</v>
          </cell>
        </row>
        <row r="1273">
          <cell r="A1273" t="str">
            <v>0804495</v>
          </cell>
          <cell r="B1273" t="str">
            <v>Confecção de tubos de concreto armado D = 0,60 m PA4 - areia e brita comerciais</v>
          </cell>
          <cell r="C1273" t="str">
            <v>m</v>
          </cell>
          <cell r="D1273">
            <v>253.06</v>
          </cell>
        </row>
        <row r="1274">
          <cell r="A1274" t="str">
            <v>0804494</v>
          </cell>
          <cell r="B1274" t="str">
            <v>Confecção de tubos de concreto armado D = 0,60 m PA4 - areia extraída e brita produzida</v>
          </cell>
          <cell r="C1274" t="str">
            <v>m</v>
          </cell>
          <cell r="D1274">
            <v>231.85</v>
          </cell>
        </row>
        <row r="1275">
          <cell r="A1275" t="str">
            <v>0804467</v>
          </cell>
          <cell r="B1275" t="str">
            <v>Confecção de tubos de concreto armado D = 0,80 m PA1 - areia e brita comerciais</v>
          </cell>
          <cell r="C1275" t="str">
            <v>m</v>
          </cell>
          <cell r="D1275">
            <v>189.82</v>
          </cell>
        </row>
        <row r="1276">
          <cell r="A1276" t="str">
            <v>0804466</v>
          </cell>
          <cell r="B1276" t="str">
            <v>Confecção de tubos de concreto armado D = 0,80 m PA1 - areia extraída e brita produzida</v>
          </cell>
          <cell r="C1276" t="str">
            <v>m</v>
          </cell>
          <cell r="D1276">
            <v>161.16</v>
          </cell>
        </row>
        <row r="1277">
          <cell r="A1277" t="str">
            <v>0804477</v>
          </cell>
          <cell r="B1277" t="str">
            <v>Confecção de tubos de concreto armado D = 0,80 m PA2 - areia e brita comerciais</v>
          </cell>
          <cell r="C1277" t="str">
            <v>m</v>
          </cell>
          <cell r="D1277">
            <v>241.51</v>
          </cell>
        </row>
        <row r="1278">
          <cell r="A1278" t="str">
            <v>0804476</v>
          </cell>
          <cell r="B1278" t="str">
            <v>Confecção de tubos de concreto armado D = 0,80 m PA2 - areia extraída e brita produzida</v>
          </cell>
          <cell r="C1278" t="str">
            <v>m</v>
          </cell>
          <cell r="D1278">
            <v>212.93</v>
          </cell>
        </row>
        <row r="1279">
          <cell r="A1279" t="str">
            <v>0804487</v>
          </cell>
          <cell r="B1279" t="str">
            <v>Confecção de tubos de concreto armado D = 0,80 m PA3 - areia e brita comerciais</v>
          </cell>
          <cell r="C1279" t="str">
            <v>m</v>
          </cell>
          <cell r="D1279">
            <v>343.5</v>
          </cell>
        </row>
        <row r="1280">
          <cell r="A1280" t="str">
            <v>0804486</v>
          </cell>
          <cell r="B1280" t="str">
            <v>Confecção de tubos de concreto armado D = 0,80 m PA3 - areia extraída e brita produzida</v>
          </cell>
          <cell r="C1280" t="str">
            <v>m</v>
          </cell>
          <cell r="D1280">
            <v>311.5</v>
          </cell>
        </row>
        <row r="1281">
          <cell r="A1281" t="str">
            <v>0804497</v>
          </cell>
          <cell r="B1281" t="str">
            <v>Confecção de tubos de concreto armado D = 0,80 m PA4 - areia e brita comerciais</v>
          </cell>
          <cell r="C1281" t="str">
            <v>m</v>
          </cell>
          <cell r="D1281">
            <v>404.45</v>
          </cell>
        </row>
        <row r="1282">
          <cell r="A1282" t="str">
            <v>0804496</v>
          </cell>
          <cell r="B1282" t="str">
            <v>Confecção de tubos de concreto armado D = 0,80 m PA4 - areia extraída e brita produzida</v>
          </cell>
          <cell r="C1282" t="str">
            <v>m</v>
          </cell>
          <cell r="D1282">
            <v>365.71</v>
          </cell>
        </row>
        <row r="1283">
          <cell r="A1283" t="str">
            <v>0804469</v>
          </cell>
          <cell r="B1283" t="str">
            <v>Confecção de tubos de concreto armado D = 1,00 m PA1 - areia e brita comerciais</v>
          </cell>
          <cell r="C1283" t="str">
            <v>m</v>
          </cell>
          <cell r="D1283">
            <v>333.32</v>
          </cell>
        </row>
        <row r="1284">
          <cell r="A1284" t="str">
            <v>0804468</v>
          </cell>
          <cell r="B1284" t="str">
            <v>Confecção de tubos de concreto armado D = 1,00 m PA1 - areia extraída e brita produzida</v>
          </cell>
          <cell r="C1284" t="str">
            <v>m</v>
          </cell>
          <cell r="D1284">
            <v>294.02999999999997</v>
          </cell>
        </row>
        <row r="1285">
          <cell r="A1285" t="str">
            <v>0804479</v>
          </cell>
          <cell r="B1285" t="str">
            <v>Confecção de tubos de concreto armado D = 1,00 m PA2 - areia e brita comerciais</v>
          </cell>
          <cell r="C1285" t="str">
            <v>m</v>
          </cell>
          <cell r="D1285">
            <v>385.01</v>
          </cell>
        </row>
        <row r="1286">
          <cell r="A1286" t="str">
            <v>0804478</v>
          </cell>
          <cell r="B1286" t="str">
            <v>Confecção de tubos de concreto armado D = 1,00 m PA2 - areia extraída e brita produzida</v>
          </cell>
          <cell r="C1286" t="str">
            <v>m</v>
          </cell>
          <cell r="D1286">
            <v>345.79</v>
          </cell>
        </row>
        <row r="1287">
          <cell r="A1287" t="str">
            <v>0804489</v>
          </cell>
          <cell r="B1287" t="str">
            <v>Confecção de tubos de concreto armado D = 1,00 m PA3 - areia e brita comerciais</v>
          </cell>
          <cell r="C1287" t="str">
            <v>m</v>
          </cell>
          <cell r="D1287">
            <v>485.28</v>
          </cell>
        </row>
        <row r="1288">
          <cell r="A1288" t="str">
            <v>0804488</v>
          </cell>
          <cell r="B1288" t="str">
            <v>Confecção de tubos de concreto armado D = 1,00 m PA3 - areia extraída e brita produzida</v>
          </cell>
          <cell r="C1288" t="str">
            <v>m</v>
          </cell>
          <cell r="D1288">
            <v>435.22</v>
          </cell>
        </row>
        <row r="1289">
          <cell r="A1289" t="str">
            <v>0804499</v>
          </cell>
          <cell r="B1289" t="str">
            <v>Confecção de tubos de concreto armado D = 1,00 m PA4 - areia e brita comerciais</v>
          </cell>
          <cell r="C1289" t="str">
            <v>m</v>
          </cell>
          <cell r="D1289">
            <v>616.29999999999995</v>
          </cell>
        </row>
        <row r="1290">
          <cell r="A1290" t="str">
            <v>0804498</v>
          </cell>
          <cell r="B1290" t="str">
            <v>Confecção de tubos de concreto armado D = 1,00 m PA4 - areia extraída e brita produzida</v>
          </cell>
          <cell r="C1290" t="str">
            <v>m</v>
          </cell>
          <cell r="D1290">
            <v>557.91999999999996</v>
          </cell>
        </row>
        <row r="1291">
          <cell r="A1291" t="str">
            <v>0804471</v>
          </cell>
          <cell r="B1291" t="str">
            <v>Confecção de tubos de concreto armado D = 1,20 m PA1 - areia e brita comerciais</v>
          </cell>
          <cell r="C1291" t="str">
            <v>m</v>
          </cell>
          <cell r="D1291">
            <v>451.53</v>
          </cell>
        </row>
        <row r="1292">
          <cell r="A1292" t="str">
            <v>0804470</v>
          </cell>
          <cell r="B1292" t="str">
            <v>Confecção de tubos de concreto armado D = 1,20 m PA1 - areia extraída e brita produzida</v>
          </cell>
          <cell r="C1292" t="str">
            <v>m</v>
          </cell>
          <cell r="D1292">
            <v>394.32</v>
          </cell>
        </row>
        <row r="1293">
          <cell r="A1293" t="str">
            <v>0804481</v>
          </cell>
          <cell r="B1293" t="str">
            <v>Confecção de tubos de concreto armado D = 1,20 m PA2 - areia e brita comerciais</v>
          </cell>
          <cell r="C1293" t="str">
            <v>m</v>
          </cell>
          <cell r="D1293">
            <v>567.85</v>
          </cell>
        </row>
        <row r="1294">
          <cell r="A1294" t="str">
            <v>0804480</v>
          </cell>
          <cell r="B1294" t="str">
            <v>Confecção de tubos de concreto armado D = 1,20 m PA2 - areia extraída e brita produzida</v>
          </cell>
          <cell r="C1294" t="str">
            <v>m</v>
          </cell>
          <cell r="D1294">
            <v>510.79</v>
          </cell>
        </row>
        <row r="1295">
          <cell r="A1295" t="str">
            <v>0804491</v>
          </cell>
          <cell r="B1295" t="str">
            <v>Confecção de tubos de concreto armado D = 1,20 m PA3 - areia e brita comerciais</v>
          </cell>
          <cell r="C1295" t="str">
            <v>m</v>
          </cell>
          <cell r="D1295">
            <v>747.18</v>
          </cell>
        </row>
        <row r="1296">
          <cell r="A1296" t="str">
            <v>0804490</v>
          </cell>
          <cell r="B1296" t="str">
            <v>Confecção de tubos de concreto armado D = 1,20 m PA3 - areia extraída e brita produzida</v>
          </cell>
          <cell r="C1296" t="str">
            <v>m</v>
          </cell>
          <cell r="D1296">
            <v>670.97</v>
          </cell>
        </row>
        <row r="1297">
          <cell r="A1297" t="str">
            <v>0804501</v>
          </cell>
          <cell r="B1297" t="str">
            <v>Confecção de tubos de concreto armado D = 1,20 m PA4 - areia e brita comerciais</v>
          </cell>
          <cell r="C1297" t="str">
            <v>m</v>
          </cell>
          <cell r="D1297">
            <v>897.23</v>
          </cell>
        </row>
        <row r="1298">
          <cell r="A1298" t="str">
            <v>0804500</v>
          </cell>
          <cell r="B1298" t="str">
            <v>Confecção de tubos de concreto armado D = 1,20 m PA4 - areia extraída e brita produzida</v>
          </cell>
          <cell r="C1298" t="str">
            <v>m</v>
          </cell>
          <cell r="D1298">
            <v>810.84</v>
          </cell>
        </row>
        <row r="1299">
          <cell r="A1299" t="str">
            <v>0804473</v>
          </cell>
          <cell r="B1299" t="str">
            <v>Confecção de tubos de concreto armado D = 1,50 m PA1 - areia e brita comerciais</v>
          </cell>
          <cell r="C1299" t="str">
            <v>m</v>
          </cell>
          <cell r="D1299">
            <v>727.97</v>
          </cell>
        </row>
        <row r="1300">
          <cell r="A1300" t="str">
            <v>0804472</v>
          </cell>
          <cell r="B1300" t="str">
            <v>Confecção de tubos de concreto armado D = 1,50 m PA1 - areia extraída e brita produzida</v>
          </cell>
          <cell r="C1300" t="str">
            <v>m</v>
          </cell>
          <cell r="D1300">
            <v>638.61</v>
          </cell>
        </row>
        <row r="1301">
          <cell r="A1301" t="str">
            <v>0804483</v>
          </cell>
          <cell r="B1301" t="str">
            <v>Confecção de tubos de concreto armado D = 1,50 m PA2 - areia e brita comerciais</v>
          </cell>
          <cell r="C1301" t="str">
            <v>m</v>
          </cell>
          <cell r="D1301">
            <v>908.92</v>
          </cell>
        </row>
        <row r="1302">
          <cell r="A1302" t="str">
            <v>0804482</v>
          </cell>
          <cell r="B1302" t="str">
            <v>Confecção de tubos de concreto armado D = 1,50 m PA2 - areia extraída e brita produzida</v>
          </cell>
          <cell r="C1302" t="str">
            <v>m</v>
          </cell>
          <cell r="D1302">
            <v>819.8</v>
          </cell>
        </row>
        <row r="1303">
          <cell r="A1303" t="str">
            <v>0804493</v>
          </cell>
          <cell r="B1303" t="str">
            <v>Confecção de tubos de concreto armado D = 1,50 m PA3 - areia e brita comerciais</v>
          </cell>
          <cell r="C1303" t="str">
            <v>m</v>
          </cell>
          <cell r="D1303">
            <v>1197.76</v>
          </cell>
        </row>
        <row r="1304">
          <cell r="A1304" t="str">
            <v>0804492</v>
          </cell>
          <cell r="B1304" t="str">
            <v>Confecção de tubos de concreto armado D = 1,50 m PA3 - areia extraída e brita produzida</v>
          </cell>
          <cell r="C1304" t="str">
            <v>m</v>
          </cell>
          <cell r="D1304">
            <v>1079.79</v>
          </cell>
        </row>
        <row r="1305">
          <cell r="A1305" t="str">
            <v>0804503</v>
          </cell>
          <cell r="B1305" t="str">
            <v>Confecção de tubos de concreto armado D = 1,50 m PA4 - areia e brita comerciais</v>
          </cell>
          <cell r="C1305" t="str">
            <v>m</v>
          </cell>
          <cell r="D1305">
            <v>1431.39</v>
          </cell>
        </row>
        <row r="1306">
          <cell r="A1306" t="str">
            <v>0804502</v>
          </cell>
          <cell r="B1306" t="str">
            <v>Confecção de tubos de concreto armado D = 1,50 m PA4 - areia extraída e brita produzida</v>
          </cell>
          <cell r="C1306" t="str">
            <v>m</v>
          </cell>
          <cell r="D1306">
            <v>1309.45</v>
          </cell>
        </row>
        <row r="1307">
          <cell r="A1307" t="str">
            <v>0804180</v>
          </cell>
          <cell r="B1307" t="str">
            <v>Corpo de BDTC D = 0,80 m PA1 - areia extraída e brita e pedra de mão produzidas</v>
          </cell>
          <cell r="C1307" t="str">
            <v>m</v>
          </cell>
          <cell r="D1307">
            <v>999.07</v>
          </cell>
        </row>
        <row r="1308">
          <cell r="A1308" t="str">
            <v>0804181</v>
          </cell>
          <cell r="B1308" t="str">
            <v>Corpo de BDTC D = 0,80 m PA1 - areia, brita e pedra de mão comerciais</v>
          </cell>
          <cell r="C1308" t="str">
            <v>m</v>
          </cell>
          <cell r="D1308">
            <v>1085.1400000000001</v>
          </cell>
        </row>
        <row r="1309">
          <cell r="A1309" t="str">
            <v>0804182</v>
          </cell>
          <cell r="B1309" t="str">
            <v>Corpo de BDTC D = 0,80 m PA2 - areia extraída e brita e pedra de mão produzidas</v>
          </cell>
          <cell r="C1309" t="str">
            <v>m</v>
          </cell>
          <cell r="D1309">
            <v>1052.68</v>
          </cell>
        </row>
        <row r="1310">
          <cell r="A1310" t="str">
            <v>0804183</v>
          </cell>
          <cell r="B1310" t="str">
            <v>Corpo de BDTC D = 0,80 m PA2 - areia, brita e pedra de mão comerciais</v>
          </cell>
          <cell r="C1310" t="str">
            <v>m</v>
          </cell>
          <cell r="D1310">
            <v>1138.74</v>
          </cell>
        </row>
        <row r="1311">
          <cell r="A1311" t="str">
            <v>0804184</v>
          </cell>
          <cell r="B1311" t="str">
            <v>Corpo de BDTC D = 0,80 m PA3 - areia extraída e brita e pedra de mão produzidas</v>
          </cell>
          <cell r="C1311" t="str">
            <v>m</v>
          </cell>
          <cell r="D1311">
            <v>1202.1099999999999</v>
          </cell>
        </row>
        <row r="1312">
          <cell r="A1312" t="str">
            <v>0804185</v>
          </cell>
          <cell r="B1312" t="str">
            <v>Corpo de BDTC D = 0,80 m PA3 - areia, brita e pedra de mão comerciais</v>
          </cell>
          <cell r="C1312" t="str">
            <v>m</v>
          </cell>
          <cell r="D1312">
            <v>1288.18</v>
          </cell>
        </row>
        <row r="1313">
          <cell r="A1313" t="str">
            <v>0804186</v>
          </cell>
          <cell r="B1313" t="str">
            <v>Corpo de BDTC D = 0,80 m PA4 - areia extraída e brita e pedra de mão produzidas</v>
          </cell>
          <cell r="C1313" t="str">
            <v>m</v>
          </cell>
          <cell r="D1313">
            <v>1274.6300000000001</v>
          </cell>
        </row>
        <row r="1314">
          <cell r="A1314" t="str">
            <v>0804187</v>
          </cell>
          <cell r="B1314" t="str">
            <v>Corpo de BDTC D = 0,80 m PA4 - areia, brita e pedra de mão comerciais</v>
          </cell>
          <cell r="C1314" t="str">
            <v>m</v>
          </cell>
          <cell r="D1314">
            <v>1360.69</v>
          </cell>
        </row>
        <row r="1315">
          <cell r="A1315" t="str">
            <v>0804188</v>
          </cell>
          <cell r="B1315" t="str">
            <v>Corpo de BDTC D = 1,00 m PA1 - areia extraída e brita e pedra de mão produzidas</v>
          </cell>
          <cell r="C1315" t="str">
            <v>m</v>
          </cell>
          <cell r="D1315">
            <v>1408.59</v>
          </cell>
        </row>
        <row r="1316">
          <cell r="A1316" t="str">
            <v>0804189</v>
          </cell>
          <cell r="B1316" t="str">
            <v>Corpo de BDTC D = 1,00 m PA1 - areia, brita e pedra de mão comerciais</v>
          </cell>
          <cell r="C1316" t="str">
            <v>m</v>
          </cell>
          <cell r="D1316">
            <v>1523.71</v>
          </cell>
        </row>
        <row r="1317">
          <cell r="A1317" t="str">
            <v>0804190</v>
          </cell>
          <cell r="B1317" t="str">
            <v>Corpo de BDTC D = 1,00 m PA2 - areia extraída e brita e pedra de mão produzidas</v>
          </cell>
          <cell r="C1317" t="str">
            <v>m</v>
          </cell>
          <cell r="D1317">
            <v>1448.25</v>
          </cell>
        </row>
        <row r="1318">
          <cell r="A1318" t="str">
            <v>0804191</v>
          </cell>
          <cell r="B1318" t="str">
            <v>Corpo de BDTC D = 1,00 m PA2 - areia, brita e pedra de mão comerciais</v>
          </cell>
          <cell r="C1318" t="str">
            <v>m</v>
          </cell>
          <cell r="D1318">
            <v>1563.37</v>
          </cell>
        </row>
        <row r="1319">
          <cell r="A1319" t="str">
            <v>0804192</v>
          </cell>
          <cell r="B1319" t="str">
            <v>Corpo de BDTC D = 1,00 m PA3 - areia extraída e brita e pedra de mão produzidas</v>
          </cell>
          <cell r="C1319" t="str">
            <v>m</v>
          </cell>
          <cell r="D1319">
            <v>1662.23</v>
          </cell>
        </row>
        <row r="1320">
          <cell r="A1320" t="str">
            <v>0804193</v>
          </cell>
          <cell r="B1320" t="str">
            <v>Corpo de BDTC D = 1,00 m PA3 - areia, brita e pedra de mão comerciais</v>
          </cell>
          <cell r="C1320" t="str">
            <v>m</v>
          </cell>
          <cell r="D1320">
            <v>1777.34</v>
          </cell>
        </row>
        <row r="1321">
          <cell r="A1321" t="str">
            <v>0804194</v>
          </cell>
          <cell r="B1321" t="str">
            <v>Corpo de BDTC D = 1,00 m PA4 - areia extraída e brita e pedra de mão produzidas</v>
          </cell>
          <cell r="C1321" t="str">
            <v>m</v>
          </cell>
          <cell r="D1321">
            <v>1742.97</v>
          </cell>
        </row>
        <row r="1322">
          <cell r="A1322" t="str">
            <v>0804195</v>
          </cell>
          <cell r="B1322" t="str">
            <v>Corpo de BDTC D = 1,00 m PA4 - areia, brita e pedra de mão comerciais</v>
          </cell>
          <cell r="C1322" t="str">
            <v>m</v>
          </cell>
          <cell r="D1322">
            <v>1858.09</v>
          </cell>
        </row>
        <row r="1323">
          <cell r="A1323" t="str">
            <v>0804196</v>
          </cell>
          <cell r="B1323" t="str">
            <v>Corpo de BDTC D = 1,20 m PA1 - areia extraída e brita e pedra de mão produzidas</v>
          </cell>
          <cell r="C1323" t="str">
            <v>m</v>
          </cell>
          <cell r="D1323">
            <v>1991.38</v>
          </cell>
        </row>
        <row r="1324">
          <cell r="A1324" t="str">
            <v>0804197</v>
          </cell>
          <cell r="B1324" t="str">
            <v>Corpo de BDTC D = 1,20 m PA1 - areia, brita e pedra de mão comerciais</v>
          </cell>
          <cell r="C1324" t="str">
            <v>m</v>
          </cell>
          <cell r="D1324">
            <v>2138.11</v>
          </cell>
        </row>
        <row r="1325">
          <cell r="A1325" t="str">
            <v>0804198</v>
          </cell>
          <cell r="B1325" t="str">
            <v>Corpo de BDTC D = 1,20 m PA2 - areia extraída e brita e pedra de mão produzidas</v>
          </cell>
          <cell r="C1325" t="str">
            <v>m</v>
          </cell>
          <cell r="D1325">
            <v>2041.38</v>
          </cell>
        </row>
        <row r="1326">
          <cell r="A1326" t="str">
            <v>0804199</v>
          </cell>
          <cell r="B1326" t="str">
            <v>Corpo de BDTC D = 1,20 m PA2 - areia, brita e pedra de mão comerciais</v>
          </cell>
          <cell r="C1326" t="str">
            <v>m</v>
          </cell>
          <cell r="D1326">
            <v>2188.11</v>
          </cell>
        </row>
        <row r="1327">
          <cell r="A1327" t="str">
            <v>0804200</v>
          </cell>
          <cell r="B1327" t="str">
            <v>Corpo de BDTC D = 1,20 m PA3 - areia extraída e brita e pedra de mão produzidas</v>
          </cell>
          <cell r="C1327" t="str">
            <v>m</v>
          </cell>
          <cell r="D1327">
            <v>2227.87</v>
          </cell>
        </row>
        <row r="1328">
          <cell r="A1328" t="str">
            <v>0804201</v>
          </cell>
          <cell r="B1328" t="str">
            <v>Corpo de BDTC D = 1,20 m PA3 - areia, brita e pedra de mão comerciais</v>
          </cell>
          <cell r="C1328" t="str">
            <v>m</v>
          </cell>
          <cell r="D1328">
            <v>2374.6</v>
          </cell>
        </row>
        <row r="1329">
          <cell r="A1329" t="str">
            <v>0804202</v>
          </cell>
          <cell r="B1329" t="str">
            <v>Corpo de BDTC D = 1,20 m PA4 - areia extraída e brita e pedra de mão produzidas</v>
          </cell>
          <cell r="C1329" t="str">
            <v>m</v>
          </cell>
          <cell r="D1329">
            <v>2578.02</v>
          </cell>
        </row>
        <row r="1330">
          <cell r="A1330" t="str">
            <v>0804203</v>
          </cell>
          <cell r="B1330" t="str">
            <v>Corpo de BDTC D = 1,20 m PA4 - areia, brita e pedra de mão comerciais</v>
          </cell>
          <cell r="C1330" t="str">
            <v>m</v>
          </cell>
          <cell r="D1330">
            <v>2724.75</v>
          </cell>
        </row>
        <row r="1331">
          <cell r="A1331" t="str">
            <v>0804204</v>
          </cell>
          <cell r="B1331" t="str">
            <v>Corpo de BDTC D = 1,50 m PA1 - areia extraída e brita e pedra de mão produzidas</v>
          </cell>
          <cell r="C1331" t="str">
            <v>m</v>
          </cell>
          <cell r="D1331">
            <v>2819.8</v>
          </cell>
        </row>
        <row r="1332">
          <cell r="A1332" t="str">
            <v>0804205</v>
          </cell>
          <cell r="B1332" t="str">
            <v>Corpo de BDTC D = 1,50 m PA1 - areia, brita e pedra de mão comerciais</v>
          </cell>
          <cell r="C1332" t="str">
            <v>m</v>
          </cell>
          <cell r="D1332">
            <v>3009.23</v>
          </cell>
        </row>
        <row r="1333">
          <cell r="A1333" t="str">
            <v>0804206</v>
          </cell>
          <cell r="B1333" t="str">
            <v>Corpo de BDTC D = 1,50 m PA2 - areia extraída e brita e pedra de mão produzidas</v>
          </cell>
          <cell r="C1333" t="str">
            <v>m</v>
          </cell>
          <cell r="D1333">
            <v>2855.97</v>
          </cell>
        </row>
        <row r="1334">
          <cell r="A1334" t="str">
            <v>0804207</v>
          </cell>
          <cell r="B1334" t="str">
            <v>Corpo de BDTC D = 1,50 m PA2 - areia, brita e pedra de mão comerciais</v>
          </cell>
          <cell r="C1334" t="str">
            <v>m</v>
          </cell>
          <cell r="D1334">
            <v>3045.41</v>
          </cell>
        </row>
        <row r="1335">
          <cell r="A1335" t="str">
            <v>0804208</v>
          </cell>
          <cell r="B1335" t="str">
            <v>Corpo de BDTC D = 1,50 m PA3 - areia extraída e brita e pedra de mão produzidas</v>
          </cell>
          <cell r="C1335" t="str">
            <v>m</v>
          </cell>
          <cell r="D1335">
            <v>3283.4</v>
          </cell>
        </row>
        <row r="1336">
          <cell r="A1336" t="str">
            <v>0804209</v>
          </cell>
          <cell r="B1336" t="str">
            <v>Corpo de BDTC D = 1,50 m PA3 - areia, brita e pedra de mão comerciais</v>
          </cell>
          <cell r="C1336" t="str">
            <v>m</v>
          </cell>
          <cell r="D1336">
            <v>3472.83</v>
          </cell>
        </row>
        <row r="1337">
          <cell r="A1337" t="str">
            <v>0804210</v>
          </cell>
          <cell r="B1337" t="str">
            <v>Corpo de BDTC D = 1,50 m PA4 - areia extraída e brita e pedra de mão produzidas</v>
          </cell>
          <cell r="C1337" t="str">
            <v>m</v>
          </cell>
          <cell r="D1337">
            <v>3530.4</v>
          </cell>
        </row>
        <row r="1338">
          <cell r="A1338" t="str">
            <v>0804211</v>
          </cell>
          <cell r="B1338" t="str">
            <v>Corpo de BDTC D = 1,50 m PA4 - areia, brita e pedra de mão comerciais</v>
          </cell>
          <cell r="C1338" t="str">
            <v>m</v>
          </cell>
          <cell r="D1338">
            <v>3719.83</v>
          </cell>
        </row>
        <row r="1339">
          <cell r="A1339" t="str">
            <v>0804012</v>
          </cell>
          <cell r="B1339" t="str">
            <v>Corpo de BSTC D = 0,40 m PA1 - areia extraída e brita e pedra de mão produzidas</v>
          </cell>
          <cell r="C1339" t="str">
            <v>m</v>
          </cell>
          <cell r="D1339">
            <v>221.42</v>
          </cell>
        </row>
        <row r="1340">
          <cell r="A1340" t="str">
            <v>0804013</v>
          </cell>
          <cell r="B1340" t="str">
            <v>Corpo de BSTC D = 0,40 m PA1 - areia, brita e pedra de mão comerciais</v>
          </cell>
          <cell r="C1340" t="str">
            <v>m</v>
          </cell>
          <cell r="D1340">
            <v>242.38</v>
          </cell>
        </row>
        <row r="1341">
          <cell r="A1341" t="str">
            <v>0804014</v>
          </cell>
          <cell r="B1341" t="str">
            <v>Corpo de BSTC D = 0,40 m PA2 - areia extraída e brita e pedra de mão produzidas</v>
          </cell>
          <cell r="C1341" t="str">
            <v>m</v>
          </cell>
          <cell r="D1341">
            <v>241.64</v>
          </cell>
        </row>
        <row r="1342">
          <cell r="A1342" t="str">
            <v>0804015</v>
          </cell>
          <cell r="B1342" t="str">
            <v>Corpo de BSTC D = 0,40 m PA2 - areia, brita e pedra de mão comerciais</v>
          </cell>
          <cell r="C1342" t="str">
            <v>m</v>
          </cell>
          <cell r="D1342">
            <v>262.58999999999997</v>
          </cell>
        </row>
        <row r="1343">
          <cell r="A1343" t="str">
            <v>0804016</v>
          </cell>
          <cell r="B1343" t="str">
            <v>Corpo de BSTC D = 0,40 m PA3 - areia extraída e brita e pedra de mão produzidas</v>
          </cell>
          <cell r="C1343" t="str">
            <v>m</v>
          </cell>
          <cell r="D1343">
            <v>243.09</v>
          </cell>
        </row>
        <row r="1344">
          <cell r="A1344" t="str">
            <v>0804017</v>
          </cell>
          <cell r="B1344" t="str">
            <v>Corpo de BSTC D = 0,40 m PA3 - areia, brita e pedra de mão comerciais</v>
          </cell>
          <cell r="C1344" t="str">
            <v>m</v>
          </cell>
          <cell r="D1344">
            <v>264.04000000000002</v>
          </cell>
        </row>
        <row r="1345">
          <cell r="A1345" t="str">
            <v>0804018</v>
          </cell>
          <cell r="B1345" t="str">
            <v>Corpo de BSTC D = 0,40 m PA4 - areia extraída e brita e pedra de mão produzidas</v>
          </cell>
          <cell r="C1345" t="str">
            <v>m</v>
          </cell>
          <cell r="D1345">
            <v>304.81</v>
          </cell>
        </row>
        <row r="1346">
          <cell r="A1346" t="str">
            <v>0804019</v>
          </cell>
          <cell r="B1346" t="str">
            <v>Corpo de BSTC D = 0,40 m PA4 - areia, brita e pedra de mão comerciais</v>
          </cell>
          <cell r="C1346" t="str">
            <v>m</v>
          </cell>
          <cell r="D1346">
            <v>325.76</v>
          </cell>
        </row>
        <row r="1347">
          <cell r="A1347" t="str">
            <v>0804020</v>
          </cell>
          <cell r="B1347" t="str">
            <v>Corpo de BSTC D = 0,60 m PA1 - areia extraída e brita e pedra de mão produzidas</v>
          </cell>
          <cell r="C1347" t="str">
            <v>m</v>
          </cell>
          <cell r="D1347">
            <v>344.42</v>
          </cell>
        </row>
        <row r="1348">
          <cell r="A1348" t="str">
            <v>0804021</v>
          </cell>
          <cell r="B1348" t="str">
            <v>Corpo de BSTC D = 0,60 m PA1 - areia, brita e pedra de mão comerciais</v>
          </cell>
          <cell r="C1348" t="str">
            <v>m</v>
          </cell>
          <cell r="D1348">
            <v>375.89</v>
          </cell>
        </row>
        <row r="1349">
          <cell r="A1349" t="str">
            <v>0804022</v>
          </cell>
          <cell r="B1349" t="str">
            <v>Corpo de BSTC D = 0,60 m PA2 - areia extraída e brita e pedra de mão produzidas</v>
          </cell>
          <cell r="C1349" t="str">
            <v>m</v>
          </cell>
          <cell r="D1349">
            <v>391.38</v>
          </cell>
        </row>
        <row r="1350">
          <cell r="A1350" t="str">
            <v>0804023</v>
          </cell>
          <cell r="B1350" t="str">
            <v>Corpo de BSTC D = 0,60 m PA2 - areia, brita e pedra de mão comerciais</v>
          </cell>
          <cell r="C1350" t="str">
            <v>m</v>
          </cell>
          <cell r="D1350">
            <v>422.85</v>
          </cell>
        </row>
        <row r="1351">
          <cell r="A1351" t="str">
            <v>0804024</v>
          </cell>
          <cell r="B1351" t="str">
            <v>Corpo de BSTC D = 0,60 m PA3 - areia extraída e brita e pedra de mão produzidas</v>
          </cell>
          <cell r="C1351" t="str">
            <v>m</v>
          </cell>
          <cell r="D1351">
            <v>405.13</v>
          </cell>
        </row>
        <row r="1352">
          <cell r="A1352" t="str">
            <v>0804025</v>
          </cell>
          <cell r="B1352" t="str">
            <v>Corpo de BSTC D = 0,60 m PA3 - areia, brita e pedra de mão comerciais</v>
          </cell>
          <cell r="C1352" t="str">
            <v>m</v>
          </cell>
          <cell r="D1352">
            <v>436.6</v>
          </cell>
        </row>
        <row r="1353">
          <cell r="A1353" t="str">
            <v>0804026</v>
          </cell>
          <cell r="B1353" t="str">
            <v>Corpo de BSTC D = 0,60 m PA4 - areia extraída e brita e pedra de mão produzidas</v>
          </cell>
          <cell r="C1353" t="str">
            <v>m</v>
          </cell>
          <cell r="D1353">
            <v>457.63</v>
          </cell>
        </row>
        <row r="1354">
          <cell r="A1354" t="str">
            <v>0804027</v>
          </cell>
          <cell r="B1354" t="str">
            <v>Corpo de BSTC D = 0,60 m PA4 - areia, brita e pedra de mão comerciais</v>
          </cell>
          <cell r="C1354" t="str">
            <v>m</v>
          </cell>
          <cell r="D1354">
            <v>489.1</v>
          </cell>
        </row>
        <row r="1355">
          <cell r="A1355" t="str">
            <v>0804028</v>
          </cell>
          <cell r="B1355" t="str">
            <v>Corpo de BSTC D = 0,80 m PA1 - areia extraída e brita e pedra de mão produzidas</v>
          </cell>
          <cell r="C1355" t="str">
            <v>m</v>
          </cell>
          <cell r="D1355">
            <v>526.38</v>
          </cell>
        </row>
        <row r="1356">
          <cell r="A1356" t="str">
            <v>0804029</v>
          </cell>
          <cell r="B1356" t="str">
            <v>Corpo de BSTC D = 0,80 m PA1 - areia, brita e pedra de mão comerciais</v>
          </cell>
          <cell r="C1356" t="str">
            <v>m</v>
          </cell>
          <cell r="D1356">
            <v>569.41</v>
          </cell>
        </row>
        <row r="1357">
          <cell r="A1357" t="str">
            <v>0804030</v>
          </cell>
          <cell r="B1357" t="str">
            <v>Corpo de BSTC D = 0,80 m PA2 - areia extraída e brita e pedra de mão produzidas</v>
          </cell>
          <cell r="C1357" t="str">
            <v>m</v>
          </cell>
          <cell r="D1357">
            <v>553.17999999999995</v>
          </cell>
        </row>
        <row r="1358">
          <cell r="A1358" t="str">
            <v>0804031</v>
          </cell>
          <cell r="B1358" t="str">
            <v>Corpo de BSTC D = 0,80 m PA2 - areia, brita e pedra de mão comerciais</v>
          </cell>
          <cell r="C1358" t="str">
            <v>m</v>
          </cell>
          <cell r="D1358">
            <v>596.21</v>
          </cell>
        </row>
        <row r="1359">
          <cell r="A1359" t="str">
            <v>0804032</v>
          </cell>
          <cell r="B1359" t="str">
            <v>Corpo de BSTC D = 0,80 m PA3 - areia extraída e brita e pedra de mão produzidas</v>
          </cell>
          <cell r="C1359" t="str">
            <v>m</v>
          </cell>
          <cell r="D1359">
            <v>627.9</v>
          </cell>
        </row>
        <row r="1360">
          <cell r="A1360" t="str">
            <v>0804033</v>
          </cell>
          <cell r="B1360" t="str">
            <v>Corpo de BSTC D = 0,80 m PA3 - areia, brita e pedra de mão comerciais</v>
          </cell>
          <cell r="C1360" t="str">
            <v>m</v>
          </cell>
          <cell r="D1360">
            <v>670.93</v>
          </cell>
        </row>
        <row r="1361">
          <cell r="A1361" t="str">
            <v>0804034</v>
          </cell>
          <cell r="B1361" t="str">
            <v>Corpo de BSTC D = 0,80 m PA4 - areia extraída e brita e pedra de mão produzidas</v>
          </cell>
          <cell r="C1361" t="str">
            <v>m</v>
          </cell>
          <cell r="D1361">
            <v>664.16</v>
          </cell>
        </row>
        <row r="1362">
          <cell r="A1362" t="str">
            <v>0804035</v>
          </cell>
          <cell r="B1362" t="str">
            <v>Corpo de BSTC D = 0,80 m PA4 - areia, brita e pedra de mão comerciais</v>
          </cell>
          <cell r="C1362" t="str">
            <v>m</v>
          </cell>
          <cell r="D1362">
            <v>707.19</v>
          </cell>
        </row>
        <row r="1363">
          <cell r="A1363" t="str">
            <v>0804036</v>
          </cell>
          <cell r="B1363" t="str">
            <v>Corpo de BSTC D = 1,00 m PA1 - areia extraída e brita e pedra de mão produzidas</v>
          </cell>
          <cell r="C1363" t="str">
            <v>m</v>
          </cell>
          <cell r="D1363">
            <v>732.5</v>
          </cell>
        </row>
        <row r="1364">
          <cell r="A1364" t="str">
            <v>0804037</v>
          </cell>
          <cell r="B1364" t="str">
            <v>Corpo de BSTC D = 1,00 m PA1 - areia, brita e pedra de mão comerciais</v>
          </cell>
          <cell r="C1364" t="str">
            <v>m</v>
          </cell>
          <cell r="D1364">
            <v>788.69</v>
          </cell>
        </row>
        <row r="1365">
          <cell r="A1365" t="str">
            <v>0804038</v>
          </cell>
          <cell r="B1365" t="str">
            <v>Corpo de BSTC D = 1,00 m PA2 - areia extraída e brita e pedra de mão produzidas</v>
          </cell>
          <cell r="C1365" t="str">
            <v>m</v>
          </cell>
          <cell r="D1365">
            <v>752.34</v>
          </cell>
        </row>
        <row r="1366">
          <cell r="A1366" t="str">
            <v>0804039</v>
          </cell>
          <cell r="B1366" t="str">
            <v>Corpo de BSTC D = 1,00 m PA2 - areia, brita e pedra de mão comerciais</v>
          </cell>
          <cell r="C1366" t="str">
            <v>m</v>
          </cell>
          <cell r="D1366">
            <v>808.53</v>
          </cell>
        </row>
        <row r="1367">
          <cell r="A1367" t="str">
            <v>0804040</v>
          </cell>
          <cell r="B1367" t="str">
            <v>Corpo de BSTC D = 1,00 m PA3 - areia extraída e brita e pedra de mão produzidas</v>
          </cell>
          <cell r="C1367" t="str">
            <v>m</v>
          </cell>
          <cell r="D1367">
            <v>859.32</v>
          </cell>
        </row>
        <row r="1368">
          <cell r="A1368" t="str">
            <v>0804041</v>
          </cell>
          <cell r="B1368" t="str">
            <v>Corpo de BSTC D = 1,00 m PA3 - areia, brita e pedra de mão comerciais</v>
          </cell>
          <cell r="C1368" t="str">
            <v>m</v>
          </cell>
          <cell r="D1368">
            <v>915.51</v>
          </cell>
        </row>
        <row r="1369">
          <cell r="A1369" t="str">
            <v>0804042</v>
          </cell>
          <cell r="B1369" t="str">
            <v>Corpo de BSTC D = 1,00 m PA4 - areia extraída e brita e pedra de mão produzidas</v>
          </cell>
          <cell r="C1369" t="str">
            <v>m</v>
          </cell>
          <cell r="D1369">
            <v>899.7</v>
          </cell>
        </row>
        <row r="1370">
          <cell r="A1370" t="str">
            <v>0804043</v>
          </cell>
          <cell r="B1370" t="str">
            <v>Corpo de BSTC D = 1,00 m PA4 - areia, brita e pedra de mão comerciais</v>
          </cell>
          <cell r="C1370" t="str">
            <v>m</v>
          </cell>
          <cell r="D1370">
            <v>955.88</v>
          </cell>
        </row>
        <row r="1371">
          <cell r="A1371" t="str">
            <v>0804044</v>
          </cell>
          <cell r="B1371" t="str">
            <v>Corpo de BSTC D = 1,20 m PA1 - areia extraída e brita e pedra de mão produzidas</v>
          </cell>
          <cell r="C1371" t="str">
            <v>m</v>
          </cell>
          <cell r="D1371">
            <v>1024.53</v>
          </cell>
        </row>
        <row r="1372">
          <cell r="A1372" t="str">
            <v>0804045</v>
          </cell>
          <cell r="B1372" t="str">
            <v>Corpo de BSTC D = 1,20 m PA1 - areia, brita e pedra de mão comerciais</v>
          </cell>
          <cell r="C1372" t="str">
            <v>m</v>
          </cell>
          <cell r="D1372">
            <v>1094.73</v>
          </cell>
        </row>
        <row r="1373">
          <cell r="A1373" t="str">
            <v>0804046</v>
          </cell>
          <cell r="B1373" t="str">
            <v>Corpo de BSTC D = 1,20 m PA2 - areia extraída e brita e pedra de mão produzidas</v>
          </cell>
          <cell r="C1373" t="str">
            <v>m</v>
          </cell>
          <cell r="D1373">
            <v>1049.53</v>
          </cell>
        </row>
        <row r="1374">
          <cell r="A1374" t="str">
            <v>0804047</v>
          </cell>
          <cell r="B1374" t="str">
            <v>Corpo de BSTC D = 1,20 m PA2 - areia, brita e pedra de mão comerciais</v>
          </cell>
          <cell r="C1374" t="str">
            <v>m</v>
          </cell>
          <cell r="D1374">
            <v>1119.73</v>
          </cell>
        </row>
        <row r="1375">
          <cell r="A1375" t="str">
            <v>0804048</v>
          </cell>
          <cell r="B1375" t="str">
            <v>Corpo de BSTC D = 1,20 m PA3 - areia extraída e brita e pedra de mão produzidas</v>
          </cell>
          <cell r="C1375" t="str">
            <v>m</v>
          </cell>
          <cell r="D1375">
            <v>1142.77</v>
          </cell>
        </row>
        <row r="1376">
          <cell r="A1376" t="str">
            <v>0804049</v>
          </cell>
          <cell r="B1376" t="str">
            <v>Corpo de BSTC D = 1,20 m PA3 - areia, brita e pedra de mão comerciais</v>
          </cell>
          <cell r="C1376" t="str">
            <v>m</v>
          </cell>
          <cell r="D1376">
            <v>1212.98</v>
          </cell>
        </row>
        <row r="1377">
          <cell r="A1377" t="str">
            <v>0804050</v>
          </cell>
          <cell r="B1377" t="str">
            <v>Corpo de BSTC D = 1,20 m PA4 - areia extraída e brita e pedra de mão produzidas</v>
          </cell>
          <cell r="C1377" t="str">
            <v>m</v>
          </cell>
          <cell r="D1377">
            <v>1317.85</v>
          </cell>
        </row>
        <row r="1378">
          <cell r="A1378" t="str">
            <v>0804051</v>
          </cell>
          <cell r="B1378" t="str">
            <v>Corpo de BSTC D = 1,20 m PA4 - areia, brita e pedra de mão comerciais</v>
          </cell>
          <cell r="C1378" t="str">
            <v>m</v>
          </cell>
          <cell r="D1378">
            <v>1388.05</v>
          </cell>
        </row>
        <row r="1379">
          <cell r="A1379" t="str">
            <v>0804052</v>
          </cell>
          <cell r="B1379" t="str">
            <v>Corpo de BSTC D = 1,50 m PA1 - areia extraída e brita e pedra de mão produzidas</v>
          </cell>
          <cell r="C1379" t="str">
            <v>m</v>
          </cell>
          <cell r="D1379">
            <v>1442.07</v>
          </cell>
        </row>
        <row r="1380">
          <cell r="A1380" t="str">
            <v>0804053</v>
          </cell>
          <cell r="B1380" t="str">
            <v>Corpo de BSTC D = 1,50 m PA1 - areia, brita e pedra de mão comerciais</v>
          </cell>
          <cell r="C1380" t="str">
            <v>m</v>
          </cell>
          <cell r="D1380">
            <v>1533.36</v>
          </cell>
        </row>
        <row r="1381">
          <cell r="A1381" t="str">
            <v>0804054</v>
          </cell>
          <cell r="B1381" t="str">
            <v>Corpo de BSTC D = 1,50 m PA2 - areia extraída e brita e pedra de mão produzidas</v>
          </cell>
          <cell r="C1381" t="str">
            <v>m</v>
          </cell>
          <cell r="D1381">
            <v>1460.16</v>
          </cell>
        </row>
        <row r="1382">
          <cell r="A1382" t="str">
            <v>0804055</v>
          </cell>
          <cell r="B1382" t="str">
            <v>Corpo de BSTC D = 1,50 m PA2 - areia, brita e pedra de mão comerciais</v>
          </cell>
          <cell r="C1382" t="str">
            <v>m</v>
          </cell>
          <cell r="D1382">
            <v>1551.45</v>
          </cell>
        </row>
        <row r="1383">
          <cell r="A1383" t="str">
            <v>0804056</v>
          </cell>
          <cell r="B1383" t="str">
            <v>Corpo de BSTC D = 1,50 m PA3 - areia extraída e brita e pedra de mão produzidas</v>
          </cell>
          <cell r="C1383" t="str">
            <v>m</v>
          </cell>
          <cell r="D1383">
            <v>1673.87</v>
          </cell>
        </row>
        <row r="1384">
          <cell r="A1384" t="str">
            <v>0804057</v>
          </cell>
          <cell r="B1384" t="str">
            <v>Corpo de BSTC D = 1,50 m PA3 - areia, brita e pedra de mão comerciais</v>
          </cell>
          <cell r="C1384" t="str">
            <v>m</v>
          </cell>
          <cell r="D1384">
            <v>1765.16</v>
          </cell>
        </row>
        <row r="1385">
          <cell r="A1385" t="str">
            <v>0804058</v>
          </cell>
          <cell r="B1385" t="str">
            <v>Corpo de BSTC D = 1,50 m PA4 - areia extraída e brita e pedra de mão produzidas</v>
          </cell>
          <cell r="C1385" t="str">
            <v>m</v>
          </cell>
          <cell r="D1385">
            <v>1797.37</v>
          </cell>
        </row>
        <row r="1386">
          <cell r="A1386" t="str">
            <v>0804059</v>
          </cell>
          <cell r="B1386" t="str">
            <v>Corpo de BSTC D = 1,50 m PA4 - areia, brita e pedra de mão comerciais</v>
          </cell>
          <cell r="C1386" t="str">
            <v>m</v>
          </cell>
          <cell r="D1386">
            <v>1888.66</v>
          </cell>
        </row>
        <row r="1387">
          <cell r="A1387" t="str">
            <v>0804292</v>
          </cell>
          <cell r="B1387" t="str">
            <v>Corpo de BTTC D = 1,00 m PA1 - areia extraída e brita e pedra de mão produzidas</v>
          </cell>
          <cell r="C1387" t="str">
            <v>m</v>
          </cell>
          <cell r="D1387">
            <v>2084.67</v>
          </cell>
        </row>
        <row r="1388">
          <cell r="A1388" t="str">
            <v>0804293</v>
          </cell>
          <cell r="B1388" t="str">
            <v>Corpo de BTTC D = 1,00 m PA1 - areia, brita e pedra de mão comerciais</v>
          </cell>
          <cell r="C1388" t="str">
            <v>m</v>
          </cell>
          <cell r="D1388">
            <v>2258.7199999999998</v>
          </cell>
        </row>
        <row r="1389">
          <cell r="A1389" t="str">
            <v>0804294</v>
          </cell>
          <cell r="B1389" t="str">
            <v>Corpo de BTTC D = 1,00 m PA2 - areia extraída e brita e pedra de mão produzidas</v>
          </cell>
          <cell r="C1389" t="str">
            <v>m</v>
          </cell>
          <cell r="D1389">
            <v>2144.17</v>
          </cell>
        </row>
        <row r="1390">
          <cell r="A1390" t="str">
            <v>0804295</v>
          </cell>
          <cell r="B1390" t="str">
            <v>Corpo de BTTC D = 1,00 m PA2 - areia, brita e pedra de mão comerciais</v>
          </cell>
          <cell r="C1390" t="str">
            <v>m</v>
          </cell>
          <cell r="D1390">
            <v>2318.2199999999998</v>
          </cell>
        </row>
        <row r="1391">
          <cell r="A1391" t="str">
            <v>0804296</v>
          </cell>
          <cell r="B1391" t="str">
            <v>Corpo de BTTC D = 1,00 m PA3 - areia extraída e brita e pedra de mão produzidas</v>
          </cell>
          <cell r="C1391" t="str">
            <v>m</v>
          </cell>
          <cell r="D1391">
            <v>2465.13</v>
          </cell>
        </row>
        <row r="1392">
          <cell r="A1392" t="str">
            <v>0804297</v>
          </cell>
          <cell r="B1392" t="str">
            <v>Corpo de BTTC D = 1,00 m PA3 - areia, brita e pedra de mão comerciais</v>
          </cell>
          <cell r="C1392" t="str">
            <v>m</v>
          </cell>
          <cell r="D1392">
            <v>2639.18</v>
          </cell>
        </row>
        <row r="1393">
          <cell r="A1393" t="str">
            <v>0804298</v>
          </cell>
          <cell r="B1393" t="str">
            <v>Corpo de BTTC D = 1,00 m PA4 - areia extraída e brita e pedra de mão produzidas</v>
          </cell>
          <cell r="C1393" t="str">
            <v>m</v>
          </cell>
          <cell r="D1393">
            <v>2586.25</v>
          </cell>
        </row>
        <row r="1394">
          <cell r="A1394" t="str">
            <v>0804299</v>
          </cell>
          <cell r="B1394" t="str">
            <v>Corpo de BTTC D = 1,00 m PA4 - areia, brita e pedra de mão comerciais</v>
          </cell>
          <cell r="C1394" t="str">
            <v>m</v>
          </cell>
          <cell r="D1394">
            <v>2760.3</v>
          </cell>
        </row>
        <row r="1395">
          <cell r="A1395" t="str">
            <v>0804300</v>
          </cell>
          <cell r="B1395" t="str">
            <v>Corpo de BTTC D = 1,20 m PA1 - areia extraída e brita e pedra de mão produzidas</v>
          </cell>
          <cell r="C1395" t="str">
            <v>m</v>
          </cell>
          <cell r="D1395">
            <v>2958</v>
          </cell>
        </row>
        <row r="1396">
          <cell r="A1396" t="str">
            <v>0804301</v>
          </cell>
          <cell r="B1396" t="str">
            <v>Corpo de BTTC D = 1,20 m PA1 - areia, brita e pedra de mão comerciais</v>
          </cell>
          <cell r="C1396" t="str">
            <v>m</v>
          </cell>
          <cell r="D1396">
            <v>3181.11</v>
          </cell>
        </row>
        <row r="1397">
          <cell r="A1397" t="str">
            <v>0804302</v>
          </cell>
          <cell r="B1397" t="str">
            <v>Corpo de BTTC D = 1,20 m PA2 - areia extraída e brita e pedra de mão produzidas</v>
          </cell>
          <cell r="C1397" t="str">
            <v>m</v>
          </cell>
          <cell r="D1397">
            <v>3033</v>
          </cell>
        </row>
        <row r="1398">
          <cell r="A1398" t="str">
            <v>0804303</v>
          </cell>
          <cell r="B1398" t="str">
            <v>Corpo de BTTC D = 1,20 m PA2 - areia, brita e pedra de mão comerciais</v>
          </cell>
          <cell r="C1398" t="str">
            <v>m</v>
          </cell>
          <cell r="D1398">
            <v>3256.11</v>
          </cell>
        </row>
        <row r="1399">
          <cell r="A1399" t="str">
            <v>0804304</v>
          </cell>
          <cell r="B1399" t="str">
            <v>Corpo de BTTC D = 1,20 m PA3 - areia extraída e brita e pedra de mão produzidas</v>
          </cell>
          <cell r="C1399" t="str">
            <v>m</v>
          </cell>
          <cell r="D1399">
            <v>3312.73</v>
          </cell>
        </row>
        <row r="1400">
          <cell r="A1400" t="str">
            <v>0804305</v>
          </cell>
          <cell r="B1400" t="str">
            <v>Corpo de BTTC D = 1,20 m PA3 - areia, brita e pedra de mão comerciais</v>
          </cell>
          <cell r="C1400" t="str">
            <v>m</v>
          </cell>
          <cell r="D1400">
            <v>3535.84</v>
          </cell>
        </row>
        <row r="1401">
          <cell r="A1401" t="str">
            <v>0804306</v>
          </cell>
          <cell r="B1401" t="str">
            <v>Corpo de BTTC D = 1,20 m PA4 - areia extraída e brita e pedra de mão produzidas</v>
          </cell>
          <cell r="C1401" t="str">
            <v>m</v>
          </cell>
          <cell r="D1401">
            <v>3837.96</v>
          </cell>
        </row>
        <row r="1402">
          <cell r="A1402" t="str">
            <v>0804307</v>
          </cell>
          <cell r="B1402" t="str">
            <v>Corpo de BTTC D = 1,20 m PA4 - areia, brita e pedra de mão comerciais</v>
          </cell>
          <cell r="C1402" t="str">
            <v>m</v>
          </cell>
          <cell r="D1402">
            <v>4061.07</v>
          </cell>
        </row>
        <row r="1403">
          <cell r="A1403" t="str">
            <v>0804308</v>
          </cell>
          <cell r="B1403" t="str">
            <v>Corpo de BTTC D = 1,50 m PA1 - areia extraída e brita e pedra de mão produzidas</v>
          </cell>
          <cell r="C1403" t="str">
            <v>m</v>
          </cell>
          <cell r="D1403">
            <v>4197.7700000000004</v>
          </cell>
        </row>
        <row r="1404">
          <cell r="A1404" t="str">
            <v>0804309</v>
          </cell>
          <cell r="B1404" t="str">
            <v>Corpo de BTTC D = 1,50 m PA1 - areia, brita e pedra de mão comerciais</v>
          </cell>
          <cell r="C1404" t="str">
            <v>m</v>
          </cell>
          <cell r="D1404">
            <v>4485.49</v>
          </cell>
        </row>
        <row r="1405">
          <cell r="A1405" t="str">
            <v>0804310</v>
          </cell>
          <cell r="B1405" t="str">
            <v>Corpo de BTTC D = 1,50 m PA2 - areia extraída e brita e pedra de mão produzidas</v>
          </cell>
          <cell r="C1405" t="str">
            <v>m</v>
          </cell>
          <cell r="D1405">
            <v>4252.03</v>
          </cell>
        </row>
        <row r="1406">
          <cell r="A1406" t="str">
            <v>0804311</v>
          </cell>
          <cell r="B1406" t="str">
            <v>Corpo de BTTC D = 1,50 m PA2 - areia, brita e pedra de mão comerciais</v>
          </cell>
          <cell r="C1406" t="str">
            <v>m</v>
          </cell>
          <cell r="D1406">
            <v>4539.76</v>
          </cell>
        </row>
        <row r="1407">
          <cell r="A1407" t="str">
            <v>0804312</v>
          </cell>
          <cell r="B1407" t="str">
            <v>Corpo de BTTC D = 1,50 m PA3 - areia extraída e brita e pedra de mão produzidas</v>
          </cell>
          <cell r="C1407" t="str">
            <v>m</v>
          </cell>
          <cell r="D1407">
            <v>4893.17</v>
          </cell>
        </row>
        <row r="1408">
          <cell r="A1408" t="str">
            <v>0804313</v>
          </cell>
          <cell r="B1408" t="str">
            <v>Corpo de BTTC D = 1,50 m PA3 - areia, brita e pedra de mão comerciais</v>
          </cell>
          <cell r="C1408" t="str">
            <v>m</v>
          </cell>
          <cell r="D1408">
            <v>5180.8900000000003</v>
          </cell>
        </row>
        <row r="1409">
          <cell r="A1409" t="str">
            <v>0804314</v>
          </cell>
          <cell r="B1409" t="str">
            <v>Corpo de BTTC D = 1,50 m PA4 - areia extraída e brita e pedra de mão produzidas</v>
          </cell>
          <cell r="C1409" t="str">
            <v>m</v>
          </cell>
          <cell r="D1409">
            <v>5263.67</v>
          </cell>
        </row>
        <row r="1410">
          <cell r="A1410" t="str">
            <v>0804315</v>
          </cell>
          <cell r="B1410" t="str">
            <v>Corpo de BTTC D = 1,50 m PA4 - areia, brita e pedra de mão comerciais</v>
          </cell>
          <cell r="C1410" t="str">
            <v>m</v>
          </cell>
          <cell r="D1410">
            <v>5551.39</v>
          </cell>
        </row>
        <row r="1411">
          <cell r="A1411" t="str">
            <v>0805446</v>
          </cell>
          <cell r="B1411" t="str">
            <v>Dentes para bueiros duplos D = 0,80 m - areia extraída e brita e pedra de mão produzidas</v>
          </cell>
          <cell r="C1411" t="str">
            <v>un</v>
          </cell>
          <cell r="D1411">
            <v>38.83</v>
          </cell>
        </row>
        <row r="1412">
          <cell r="A1412" t="str">
            <v>0805447</v>
          </cell>
          <cell r="B1412" t="str">
            <v>Dentes para bueiros duplos D = 0,80 m - areia, brita e pedra de mão comerciais</v>
          </cell>
          <cell r="C1412" t="str">
            <v>un</v>
          </cell>
          <cell r="D1412">
            <v>52.01</v>
          </cell>
        </row>
        <row r="1413">
          <cell r="A1413" t="str">
            <v>0805448</v>
          </cell>
          <cell r="B1413" t="str">
            <v>Dentes para bueiros duplos D = 1,00 m - areia extraída e brita e pedra de mão produzidas</v>
          </cell>
          <cell r="C1413" t="str">
            <v>un</v>
          </cell>
          <cell r="D1413">
            <v>46.55</v>
          </cell>
        </row>
        <row r="1414">
          <cell r="A1414" t="str">
            <v>0805449</v>
          </cell>
          <cell r="B1414" t="str">
            <v>Dentes para bueiros duplos D = 1,00 m - areia, brita e pedra de mão comerciais</v>
          </cell>
          <cell r="C1414" t="str">
            <v>un</v>
          </cell>
          <cell r="D1414">
            <v>62.33</v>
          </cell>
        </row>
        <row r="1415">
          <cell r="A1415" t="str">
            <v>0805450</v>
          </cell>
          <cell r="B1415" t="str">
            <v>Dentes para bueiros duplos D = 1,20 m - areia extraída e brita e pedra de mão produzidas</v>
          </cell>
          <cell r="C1415" t="str">
            <v>un</v>
          </cell>
          <cell r="D1415">
            <v>54.02</v>
          </cell>
        </row>
        <row r="1416">
          <cell r="A1416" t="str">
            <v>0805451</v>
          </cell>
          <cell r="B1416" t="str">
            <v>Dentes para bueiros duplos D = 1,20 m - areia, brita e pedra de mão comerciais</v>
          </cell>
          <cell r="C1416" t="str">
            <v>un</v>
          </cell>
          <cell r="D1416">
            <v>72.27</v>
          </cell>
        </row>
        <row r="1417">
          <cell r="A1417" t="str">
            <v>0805452</v>
          </cell>
          <cell r="B1417" t="str">
            <v>Dentes para bueiros duplos D = 1,50 m - areia extraída e brita e pedra de mão produzidas</v>
          </cell>
          <cell r="C1417" t="str">
            <v>un</v>
          </cell>
          <cell r="D1417">
            <v>63.21</v>
          </cell>
        </row>
        <row r="1418">
          <cell r="A1418" t="str">
            <v>0805453</v>
          </cell>
          <cell r="B1418" t="str">
            <v>Dentes para bueiros duplos D = 1,50 m - areia, brita e pedra de mão comerciais</v>
          </cell>
          <cell r="C1418" t="str">
            <v>un</v>
          </cell>
          <cell r="D1418">
            <v>84.91</v>
          </cell>
        </row>
        <row r="1419">
          <cell r="A1419" t="str">
            <v>0805434</v>
          </cell>
          <cell r="B1419" t="str">
            <v>Dentes para bueiros simples D = 0,40 m - areia extraída e brita e pedra de mão produzidas</v>
          </cell>
          <cell r="C1419" t="str">
            <v>un</v>
          </cell>
          <cell r="D1419">
            <v>13.21</v>
          </cell>
        </row>
        <row r="1420">
          <cell r="A1420" t="str">
            <v>0805435</v>
          </cell>
          <cell r="B1420" t="str">
            <v>Dentes para bueiros simples D = 0,40 m - areia, brita e pedra de mão comerciais</v>
          </cell>
          <cell r="C1420" t="str">
            <v>un</v>
          </cell>
          <cell r="D1420">
            <v>17.190000000000001</v>
          </cell>
        </row>
        <row r="1421">
          <cell r="A1421" t="str">
            <v>0805436</v>
          </cell>
          <cell r="B1421" t="str">
            <v>Dentes para bueiros simples D = 0,60 m - areia extraída e brita e pedra de mão produzidas</v>
          </cell>
          <cell r="C1421" t="str">
            <v>un</v>
          </cell>
          <cell r="D1421">
            <v>15.43</v>
          </cell>
        </row>
        <row r="1422">
          <cell r="A1422" t="str">
            <v>0805437</v>
          </cell>
          <cell r="B1422" t="str">
            <v>Dentes para bueiros simples D = 0,60 m - areia, brita e pedra de mão comerciais</v>
          </cell>
          <cell r="C1422" t="str">
            <v>un</v>
          </cell>
          <cell r="D1422">
            <v>20.65</v>
          </cell>
        </row>
        <row r="1423">
          <cell r="A1423" t="str">
            <v>0805438</v>
          </cell>
          <cell r="B1423" t="str">
            <v>Dentes para bueiros simples D = 0,80 m - areia extraída e brita e pedra de mão produzidas</v>
          </cell>
          <cell r="C1423" t="str">
            <v>un</v>
          </cell>
          <cell r="D1423">
            <v>20.93</v>
          </cell>
        </row>
        <row r="1424">
          <cell r="A1424" t="str">
            <v>0805439</v>
          </cell>
          <cell r="B1424" t="str">
            <v>Dentes para bueiros simples D = 0,80 m - areia, brita e pedra de mão comerciais</v>
          </cell>
          <cell r="C1424" t="str">
            <v>un</v>
          </cell>
          <cell r="D1424">
            <v>27.52</v>
          </cell>
        </row>
        <row r="1425">
          <cell r="A1425" t="str">
            <v>0805440</v>
          </cell>
          <cell r="B1425" t="str">
            <v>Dentes para bueiros simples D = 1,00 m - areia extraída e brita e pedra de mão produzidas</v>
          </cell>
          <cell r="C1425" t="str">
            <v>un</v>
          </cell>
          <cell r="D1425">
            <v>23.4</v>
          </cell>
        </row>
        <row r="1426">
          <cell r="A1426" t="str">
            <v>0805441</v>
          </cell>
          <cell r="B1426" t="str">
            <v>Dentes para bueiros simples D = 1,00 m - areia, brita e pedra de mão comerciais</v>
          </cell>
          <cell r="C1426" t="str">
            <v>un</v>
          </cell>
          <cell r="D1426">
            <v>31.36</v>
          </cell>
        </row>
        <row r="1427">
          <cell r="A1427" t="str">
            <v>0805442</v>
          </cell>
          <cell r="B1427" t="str">
            <v>Dentes para bueiros simples D = 1,20 m - areia extraída e brita e pedra de mão produzidas</v>
          </cell>
          <cell r="C1427" t="str">
            <v>un</v>
          </cell>
          <cell r="D1427">
            <v>28.4</v>
          </cell>
        </row>
        <row r="1428">
          <cell r="A1428" t="str">
            <v>0805443</v>
          </cell>
          <cell r="B1428" t="str">
            <v>Dentes para bueiros simples D = 1,20 m - areia, brita e pedra de mão comerciais</v>
          </cell>
          <cell r="C1428" t="str">
            <v>un</v>
          </cell>
          <cell r="D1428">
            <v>37.46</v>
          </cell>
        </row>
        <row r="1429">
          <cell r="A1429" t="str">
            <v>0805444</v>
          </cell>
          <cell r="B1429" t="str">
            <v>Dentes para bueiros simples D = 1,50 m - areia extraída e brita e pedra de mão produzidas</v>
          </cell>
          <cell r="C1429" t="str">
            <v>un</v>
          </cell>
          <cell r="D1429">
            <v>31.61</v>
          </cell>
        </row>
        <row r="1430">
          <cell r="A1430" t="str">
            <v>0805445</v>
          </cell>
          <cell r="B1430" t="str">
            <v>Dentes para bueiros simples D = 1,50 m - areia, brita e pedra de mão comerciais</v>
          </cell>
          <cell r="C1430" t="str">
            <v>un</v>
          </cell>
          <cell r="D1430">
            <v>42.45</v>
          </cell>
        </row>
        <row r="1431">
          <cell r="A1431" t="str">
            <v>0805454</v>
          </cell>
          <cell r="B1431" t="str">
            <v>Dentes para bueiros triplos D = 1,00 m - areia extraída e brita e pedra de mão produzidas</v>
          </cell>
          <cell r="C1431" t="str">
            <v>un</v>
          </cell>
          <cell r="D1431">
            <v>69.94</v>
          </cell>
        </row>
        <row r="1432">
          <cell r="A1432" t="str">
            <v>0805455</v>
          </cell>
          <cell r="B1432" t="str">
            <v>Dentes para bueiros triplos D = 1,00 m - areia, brita e pedra de mão comerciais</v>
          </cell>
          <cell r="C1432" t="str">
            <v>un</v>
          </cell>
          <cell r="D1432">
            <v>93.69</v>
          </cell>
        </row>
        <row r="1433">
          <cell r="A1433" t="str">
            <v>0805456</v>
          </cell>
          <cell r="B1433" t="str">
            <v>Dentes para bueiros triplos D = 1,20 m - areia extraída e brita e pedra de mão produzidas</v>
          </cell>
          <cell r="C1433" t="str">
            <v>un</v>
          </cell>
          <cell r="D1433">
            <v>79.39</v>
          </cell>
        </row>
        <row r="1434">
          <cell r="A1434" t="str">
            <v>0805457</v>
          </cell>
          <cell r="B1434" t="str">
            <v>Dentes para bueiros triplos D = 1,20 m - areia, brita e pedra de mão comerciais</v>
          </cell>
          <cell r="C1434" t="str">
            <v>un</v>
          </cell>
          <cell r="D1434">
            <v>106.71</v>
          </cell>
        </row>
        <row r="1435">
          <cell r="A1435" t="str">
            <v>0805458</v>
          </cell>
          <cell r="B1435" t="str">
            <v>Dentes para bueiros triplos D = 1,50 m - areia extraída e brita e pedra de mão produzidas</v>
          </cell>
          <cell r="C1435" t="str">
            <v>un</v>
          </cell>
          <cell r="D1435">
            <v>95.07</v>
          </cell>
        </row>
        <row r="1436">
          <cell r="A1436" t="str">
            <v>0805459</v>
          </cell>
          <cell r="B1436" t="str">
            <v>Dentes para bueiros triplos D = 1,50 m - areia, brita e pedra de mão comerciais</v>
          </cell>
          <cell r="C1436" t="str">
            <v>un</v>
          </cell>
          <cell r="D1436">
            <v>127.74</v>
          </cell>
        </row>
        <row r="1437">
          <cell r="A1437" t="str">
            <v>0909620</v>
          </cell>
          <cell r="B1437" t="str">
            <v>Alvenaria de blocos de concreto 19 x 19 x 39 cm com espessura de 20 cm com argamassa traço 1:0,5:3,5 - areia comercial</v>
          </cell>
          <cell r="C1437" t="str">
            <v>m²</v>
          </cell>
          <cell r="D1437">
            <v>120.29</v>
          </cell>
        </row>
        <row r="1438">
          <cell r="A1438" t="str">
            <v>0909621</v>
          </cell>
          <cell r="B1438" t="str">
            <v>Alvenaria de blocos de concreto 19 x 19 x 39 cm com espessura de 20 cm com argamassa traço 1:0,5:3,5 - areia extraída</v>
          </cell>
          <cell r="C1438" t="str">
            <v>m²</v>
          </cell>
          <cell r="D1438">
            <v>118.78</v>
          </cell>
        </row>
        <row r="1439">
          <cell r="A1439" t="str">
            <v>0903802</v>
          </cell>
          <cell r="B1439" t="str">
            <v>Bacia de contenção para tanque de emulsão de 30.000 l - inclusive demolição</v>
          </cell>
          <cell r="C1439" t="str">
            <v>un</v>
          </cell>
          <cell r="D1439">
            <v>14496.41</v>
          </cell>
        </row>
        <row r="1440">
          <cell r="A1440" t="str">
            <v>0919113</v>
          </cell>
          <cell r="B1440" t="str">
            <v>Canaleta perfil cartola 50 x 50 x 3 mm - aba 25 mm</v>
          </cell>
          <cell r="C1440" t="str">
            <v>m</v>
          </cell>
          <cell r="D1440">
            <v>53.5</v>
          </cell>
        </row>
        <row r="1441">
          <cell r="A1441" t="str">
            <v>0903788</v>
          </cell>
          <cell r="B1441" t="str">
            <v>Chapisco com argamassa de cimento e areia 1:3 - aplicação manual</v>
          </cell>
          <cell r="C1441" t="str">
            <v>m²</v>
          </cell>
          <cell r="D1441">
            <v>4.09</v>
          </cell>
        </row>
        <row r="1442">
          <cell r="A1442" t="str">
            <v>0919247</v>
          </cell>
          <cell r="B1442" t="str">
            <v>Cobertura em chapas zincadas com espessura de 0,43 mm - utilização 2 vezes</v>
          </cell>
          <cell r="C1442" t="str">
            <v>m²</v>
          </cell>
          <cell r="D1442">
            <v>43.63</v>
          </cell>
        </row>
        <row r="1443">
          <cell r="A1443" t="str">
            <v>0919016</v>
          </cell>
          <cell r="B1443" t="str">
            <v>Depósito de óleo para oficina - inclusive demolição</v>
          </cell>
          <cell r="C1443" t="str">
            <v>un</v>
          </cell>
          <cell r="D1443">
            <v>7617.22</v>
          </cell>
        </row>
        <row r="1444">
          <cell r="A1444" t="str">
            <v>0919079</v>
          </cell>
          <cell r="B1444" t="str">
            <v>Dique de contenção para usina de asfalto a quente - inclusive demolição</v>
          </cell>
          <cell r="C1444" t="str">
            <v>m²</v>
          </cell>
          <cell r="D1444">
            <v>112.43</v>
          </cell>
        </row>
        <row r="1445">
          <cell r="A1445" t="str">
            <v>0903789</v>
          </cell>
          <cell r="B1445" t="str">
            <v>Emboço com argamassa de cimento, cal hidratada e areia 1:2:8 com espessura de 2 cm - aplicação manual</v>
          </cell>
          <cell r="C1445" t="str">
            <v>m²</v>
          </cell>
          <cell r="D1445">
            <v>32.44</v>
          </cell>
        </row>
        <row r="1446">
          <cell r="A1446" t="str">
            <v>0919250</v>
          </cell>
          <cell r="B1446" t="str">
            <v>Fornecimento e instalação de extintor de espuma 10 l</v>
          </cell>
          <cell r="C1446" t="str">
            <v>un</v>
          </cell>
          <cell r="D1446">
            <v>452.41</v>
          </cell>
        </row>
        <row r="1447">
          <cell r="A1447" t="str">
            <v>0903807</v>
          </cell>
          <cell r="B1447" t="str">
            <v>Instalação da central de britagem com capacidade de 80 m³/h</v>
          </cell>
          <cell r="C1447" t="str">
            <v>un</v>
          </cell>
          <cell r="D1447">
            <v>101869.29</v>
          </cell>
        </row>
        <row r="1448">
          <cell r="A1448" t="str">
            <v>0903806</v>
          </cell>
          <cell r="B1448" t="str">
            <v>Instalação da central de concreto com capacidade de 150 m³/h</v>
          </cell>
          <cell r="C1448" t="str">
            <v>un</v>
          </cell>
          <cell r="D1448">
            <v>172769.84</v>
          </cell>
        </row>
        <row r="1449">
          <cell r="A1449" t="str">
            <v>0903804</v>
          </cell>
          <cell r="B1449" t="str">
            <v>Instalação da central de concreto com capacidade de 30 m³/h</v>
          </cell>
          <cell r="C1449" t="str">
            <v>un</v>
          </cell>
          <cell r="D1449">
            <v>63292.3</v>
          </cell>
        </row>
        <row r="1450">
          <cell r="A1450" t="str">
            <v>0903805</v>
          </cell>
          <cell r="B1450" t="str">
            <v>Instalação da central de concreto com capacidade de 40 m³/h</v>
          </cell>
          <cell r="C1450" t="str">
            <v>un</v>
          </cell>
          <cell r="D1450">
            <v>74117.84</v>
          </cell>
        </row>
        <row r="1451">
          <cell r="A1451" t="str">
            <v>0903810</v>
          </cell>
          <cell r="B1451" t="str">
            <v>Instalação da usina de asfalto a quente capacidade de 120 t/h</v>
          </cell>
          <cell r="C1451" t="str">
            <v>un</v>
          </cell>
          <cell r="D1451">
            <v>184734.34</v>
          </cell>
        </row>
        <row r="1452">
          <cell r="A1452" t="str">
            <v>0903809</v>
          </cell>
          <cell r="B1452" t="str">
            <v>Instalação da usina de pré-misturado a frio com capacidade de 60 t/h</v>
          </cell>
          <cell r="C1452" t="str">
            <v>un</v>
          </cell>
          <cell r="D1452">
            <v>118154.83</v>
          </cell>
        </row>
        <row r="1453">
          <cell r="A1453" t="str">
            <v>0903808</v>
          </cell>
          <cell r="B1453" t="str">
            <v>Instalação da usina misturadora de solos com capacidade de 300 t/h</v>
          </cell>
          <cell r="C1453" t="str">
            <v>un</v>
          </cell>
          <cell r="D1453">
            <v>106343.03999999999</v>
          </cell>
        </row>
        <row r="1454">
          <cell r="A1454" t="str">
            <v>0903845</v>
          </cell>
          <cell r="B1454" t="str">
            <v>Lastro de brita comercial - espalhamento mecânico</v>
          </cell>
          <cell r="C1454" t="str">
            <v>m³</v>
          </cell>
          <cell r="D1454">
            <v>137.97999999999999</v>
          </cell>
        </row>
        <row r="1455">
          <cell r="A1455" t="str">
            <v>0919009</v>
          </cell>
          <cell r="B1455" t="str">
            <v>Montagem e desmontagem da central de britagem com capacidade de 80 m³/h - inclusive construção de aterro, construção e demolição de rampa e bases</v>
          </cell>
          <cell r="C1455" t="str">
            <v>un</v>
          </cell>
          <cell r="D1455">
            <v>63105.67</v>
          </cell>
        </row>
        <row r="1456">
          <cell r="A1456" t="str">
            <v>0919007</v>
          </cell>
          <cell r="B1456" t="str">
            <v>Montagem e desmontagem da central de concreto com capacidade de 150 m³/h - inclusive construção e demolição de bases, rampas e depósitos de agregados</v>
          </cell>
          <cell r="C1456" t="str">
            <v>un</v>
          </cell>
          <cell r="D1456">
            <v>118111.14</v>
          </cell>
        </row>
        <row r="1457">
          <cell r="A1457" t="str">
            <v>0919011</v>
          </cell>
          <cell r="B1457" t="str">
            <v>Montagem e desmontagem da central de concreto com capacidade de 30 m³/h - inclusive construção e demolição de bases, rampas e depósitos de agregados</v>
          </cell>
          <cell r="C1457" t="str">
            <v>un</v>
          </cell>
          <cell r="D1457">
            <v>33338.36</v>
          </cell>
        </row>
        <row r="1458">
          <cell r="A1458" t="str">
            <v>0919246</v>
          </cell>
          <cell r="B1458" t="str">
            <v>Montagem e desmontagem da central de concreto com capacidade de 40 m³/h - inclusive construção e demolição de bases, rampas e depósitos de agregados</v>
          </cell>
          <cell r="C1458" t="str">
            <v>un</v>
          </cell>
          <cell r="D1458">
            <v>45830.7</v>
          </cell>
        </row>
        <row r="1459">
          <cell r="A1459" t="str">
            <v>0919013</v>
          </cell>
          <cell r="B1459" t="str">
            <v>Montagem e desmontagem da usina de asfalto a quente com capacidade de 120 t/h - inclusive construção e demolição de bases, rampas, depósitos de agregados e dique de contenção</v>
          </cell>
          <cell r="C1459" t="str">
            <v>un</v>
          </cell>
          <cell r="D1459">
            <v>129425.08</v>
          </cell>
        </row>
        <row r="1460">
          <cell r="A1460" t="str">
            <v>0919008</v>
          </cell>
          <cell r="B1460" t="str">
            <v>Montagem e desmontagem da usina de pré-misturado a frio com capacidade de 60 t/h - inclusive construção e demolição de bases, rampas, depósitos de agregados e bacia de contenção</v>
          </cell>
          <cell r="C1460" t="str">
            <v>un</v>
          </cell>
          <cell r="D1460">
            <v>91593.84</v>
          </cell>
        </row>
        <row r="1461">
          <cell r="A1461" t="str">
            <v>0919012</v>
          </cell>
          <cell r="B1461" t="str">
            <v>Montagem e desmontagem da usina misturadora de solos com capacidade de 300 t/h - inclusive construção e demolição de bases, rampas e depósitos de agregados</v>
          </cell>
          <cell r="C1461" t="str">
            <v>un</v>
          </cell>
          <cell r="D1461">
            <v>59728.32</v>
          </cell>
        </row>
        <row r="1462">
          <cell r="A1462" t="str">
            <v>0903848</v>
          </cell>
          <cell r="B1462" t="str">
            <v>Muro em alvenaria de blocos de concreto com espessura de 0,20 m h = 1,0 m</v>
          </cell>
          <cell r="C1462" t="str">
            <v>m</v>
          </cell>
          <cell r="D1462">
            <v>164.06</v>
          </cell>
        </row>
        <row r="1463">
          <cell r="A1463" t="str">
            <v>0919002</v>
          </cell>
          <cell r="B1463" t="str">
            <v>Posto de combustível - com reaproveitamento de 2 vezes do tanque/bomba/cobertura - inclusive demolição</v>
          </cell>
          <cell r="C1463" t="str">
            <v>un</v>
          </cell>
          <cell r="D1463">
            <v>33445.4</v>
          </cell>
        </row>
        <row r="1464">
          <cell r="A1464" t="str">
            <v>0919210</v>
          </cell>
          <cell r="B1464" t="str">
            <v>Rampa de lavagem - inclusive demolição</v>
          </cell>
          <cell r="C1464" t="str">
            <v>un</v>
          </cell>
          <cell r="D1464">
            <v>19618.560000000001</v>
          </cell>
        </row>
        <row r="1465">
          <cell r="A1465" t="str">
            <v>0909612</v>
          </cell>
          <cell r="B1465" t="str">
            <v>Rampa para acesso do misturador de agregados para centrais de 30 m³ e 40 m³ - inclusive demolição</v>
          </cell>
          <cell r="C1465" t="str">
            <v>un</v>
          </cell>
          <cell r="D1465">
            <v>12762.34</v>
          </cell>
        </row>
        <row r="1466">
          <cell r="A1466" t="str">
            <v>0909613</v>
          </cell>
          <cell r="B1466" t="str">
            <v>Rampa para acesso do misturador de agregados para central de 150 m³ - inclusive demolição</v>
          </cell>
          <cell r="C1466" t="str">
            <v>un</v>
          </cell>
          <cell r="D1466">
            <v>21000.03</v>
          </cell>
        </row>
        <row r="1467">
          <cell r="A1467" t="str">
            <v>0909614</v>
          </cell>
          <cell r="B1467" t="str">
            <v>Rampa para acesso do misturador de agregados para central de britagem - inclusive demolição</v>
          </cell>
          <cell r="C1467" t="str">
            <v>un</v>
          </cell>
          <cell r="D1467">
            <v>45011.01</v>
          </cell>
        </row>
        <row r="1468">
          <cell r="A1468" t="str">
            <v>0909616</v>
          </cell>
          <cell r="B1468" t="str">
            <v>Rampa para acesso do misturador de agregados para PMF - inclusive demolição</v>
          </cell>
          <cell r="C1468" t="str">
            <v>un</v>
          </cell>
          <cell r="D1468">
            <v>36422.89</v>
          </cell>
        </row>
        <row r="1469">
          <cell r="A1469" t="str">
            <v>0909617</v>
          </cell>
          <cell r="B1469" t="str">
            <v>Rampa para acesso do misturador de agregados para usina de asfalto a quente - inclusive demolição</v>
          </cell>
          <cell r="C1469" t="str">
            <v>un</v>
          </cell>
          <cell r="D1469">
            <v>21633.86</v>
          </cell>
        </row>
        <row r="1470">
          <cell r="A1470" t="str">
            <v>0909615</v>
          </cell>
          <cell r="B1470" t="str">
            <v>Rampa para acesso do misturador de agregados para usina de solos - inclusive demolição</v>
          </cell>
          <cell r="C1470" t="str">
            <v>un</v>
          </cell>
          <cell r="D1470">
            <v>16590.54</v>
          </cell>
        </row>
        <row r="1471">
          <cell r="A1471" t="str">
            <v>0903860</v>
          </cell>
          <cell r="B1471" t="str">
            <v>Selador acrílico - camada de fundo com aplicação manual</v>
          </cell>
          <cell r="C1471" t="str">
            <v>m²</v>
          </cell>
          <cell r="D1471">
            <v>3.1</v>
          </cell>
        </row>
        <row r="1472">
          <cell r="A1472" t="str">
            <v>0919101</v>
          </cell>
          <cell r="B1472" t="str">
            <v>Sistema separador água e óleo, inclusive demolição</v>
          </cell>
          <cell r="C1472" t="str">
            <v>un</v>
          </cell>
          <cell r="D1472">
            <v>1834.58</v>
          </cell>
        </row>
        <row r="1473">
          <cell r="A1473" t="str">
            <v>0903818</v>
          </cell>
          <cell r="B1473" t="str">
            <v>Tinta látex - duas camadas com aplicação manual</v>
          </cell>
          <cell r="C1473" t="str">
            <v>m²</v>
          </cell>
          <cell r="D1473">
            <v>16.22</v>
          </cell>
        </row>
        <row r="1474">
          <cell r="A1474" t="str">
            <v>1100657</v>
          </cell>
          <cell r="B1474" t="str">
            <v>Adensamento de concreto por vibrador de imersão</v>
          </cell>
          <cell r="C1474" t="str">
            <v>m³</v>
          </cell>
          <cell r="D1474">
            <v>3.87</v>
          </cell>
        </row>
        <row r="1475">
          <cell r="A1475" t="str">
            <v>1108055</v>
          </cell>
          <cell r="B1475" t="str">
            <v>Argamassa autoadensável para reparos e grauteamento - confecção em misturador e lançamento manual</v>
          </cell>
          <cell r="C1475" t="str">
            <v>m³</v>
          </cell>
          <cell r="D1475">
            <v>3132.36</v>
          </cell>
        </row>
        <row r="1476">
          <cell r="A1476" t="str">
            <v>1109665</v>
          </cell>
          <cell r="B1476" t="str">
            <v>Argamassa de cimento e areia 1:1 - confecção em betoneira e lançamento manual - areia comercial</v>
          </cell>
          <cell r="C1476" t="str">
            <v>m³</v>
          </cell>
          <cell r="D1476">
            <v>698.58</v>
          </cell>
        </row>
        <row r="1477">
          <cell r="A1477" t="str">
            <v>1109664</v>
          </cell>
          <cell r="B1477" t="str">
            <v>Argamassa de cimento e areia 1:1 - confecção em betoneira e lançamento manual - areia extraída</v>
          </cell>
          <cell r="C1477" t="str">
            <v>m³</v>
          </cell>
          <cell r="D1477">
            <v>639.11</v>
          </cell>
        </row>
        <row r="1478">
          <cell r="A1478" t="str">
            <v>1109667</v>
          </cell>
          <cell r="B1478" t="str">
            <v>Argamassa de cimento e areia 1:2 - confecção em betoneira e lançamento manual - areia comercial</v>
          </cell>
          <cell r="C1478" t="str">
            <v>m³</v>
          </cell>
          <cell r="D1478">
            <v>549.39</v>
          </cell>
        </row>
        <row r="1479">
          <cell r="A1479" t="str">
            <v>1109666</v>
          </cell>
          <cell r="B1479" t="str">
            <v>Argamassa de cimento e areia 1:2 - confecção em betoneira e lançamento manual - areia extraída</v>
          </cell>
          <cell r="C1479" t="str">
            <v>m³</v>
          </cell>
          <cell r="D1479">
            <v>446.32</v>
          </cell>
        </row>
        <row r="1480">
          <cell r="A1480" t="str">
            <v>1109669</v>
          </cell>
          <cell r="B1480" t="str">
            <v>Argamassa de cimento e areia 1:3 - confecção em betoneira e lançamento manual - areia comercial</v>
          </cell>
          <cell r="C1480" t="str">
            <v>m³</v>
          </cell>
          <cell r="D1480">
            <v>474.25</v>
          </cell>
        </row>
        <row r="1481">
          <cell r="A1481" t="str">
            <v>1109668</v>
          </cell>
          <cell r="B1481" t="str">
            <v>Argamassa de cimento e areia 1:3 - confecção em betoneira e lançamento manual - areia extraída</v>
          </cell>
          <cell r="C1481" t="str">
            <v>m³</v>
          </cell>
          <cell r="D1481">
            <v>350.61</v>
          </cell>
        </row>
        <row r="1482">
          <cell r="A1482" t="str">
            <v>1108060</v>
          </cell>
          <cell r="B1482" t="str">
            <v>Argamassa de cimento e areia 1:3 com 8% de microssílica - confecção em betoneira e lançamento manual - areia comercial</v>
          </cell>
          <cell r="C1482" t="str">
            <v>m³</v>
          </cell>
          <cell r="D1482">
            <v>553.19000000000005</v>
          </cell>
        </row>
        <row r="1483">
          <cell r="A1483" t="str">
            <v>1109626</v>
          </cell>
          <cell r="B1483" t="str">
            <v>Argamassa de cimento e areia 1:3 com 8% de microssílica - confecção em betoneira e lançamento manual - areia extraída</v>
          </cell>
          <cell r="C1483" t="str">
            <v>m³</v>
          </cell>
          <cell r="D1483">
            <v>428.17</v>
          </cell>
        </row>
        <row r="1484">
          <cell r="A1484" t="str">
            <v>1109671</v>
          </cell>
          <cell r="B1484" t="str">
            <v>Argamassa de cimento e areia 1:4 - confecção em betoneira e lançamento manual - areia comercial</v>
          </cell>
          <cell r="C1484" t="str">
            <v>m³</v>
          </cell>
          <cell r="D1484">
            <v>439.69</v>
          </cell>
        </row>
        <row r="1485">
          <cell r="A1485" t="str">
            <v>1109670</v>
          </cell>
          <cell r="B1485" t="str">
            <v>Argamassa de cimento e areia 1:4 - confecção em betoneira e lançamento manual - areia extraída</v>
          </cell>
          <cell r="C1485" t="str">
            <v>m³</v>
          </cell>
          <cell r="D1485">
            <v>304.08</v>
          </cell>
        </row>
        <row r="1486">
          <cell r="A1486" t="str">
            <v>1109672</v>
          </cell>
          <cell r="B1486" t="str">
            <v>Argamassa de cimento e areia com aditivo aglutinante 1:8 - confecção em betoneira e lançamento manual - areia comercial</v>
          </cell>
          <cell r="C1486" t="str">
            <v>m³</v>
          </cell>
          <cell r="D1486">
            <v>367.26</v>
          </cell>
        </row>
        <row r="1487">
          <cell r="A1487" t="str">
            <v>1109624</v>
          </cell>
          <cell r="B1487" t="str">
            <v>Argamassa de cimento e areia com aditivo aglutinante 1:8 - confecção em betoneira e lançamento manual - areia extraída</v>
          </cell>
          <cell r="C1487" t="str">
            <v>m³</v>
          </cell>
          <cell r="D1487">
            <v>211</v>
          </cell>
        </row>
        <row r="1488">
          <cell r="A1488" t="str">
            <v>1109622</v>
          </cell>
          <cell r="B1488" t="str">
            <v>Argamassa de cimento, cal hidratada e areia 1:0,5:3,5 - confecção em betoneira e lançamento manual - areia comercial</v>
          </cell>
          <cell r="C1488" t="str">
            <v>m³</v>
          </cell>
          <cell r="D1488">
            <v>443.56</v>
          </cell>
        </row>
        <row r="1489">
          <cell r="A1489" t="str">
            <v>1109623</v>
          </cell>
          <cell r="B1489" t="str">
            <v>Argamassa de cimento, cal hidratada e areia 1:0,5:3,5 - confecção em betoneira e lançamento manual - areia extraída</v>
          </cell>
          <cell r="C1489" t="str">
            <v>m³</v>
          </cell>
          <cell r="D1489">
            <v>342.53</v>
          </cell>
        </row>
        <row r="1490">
          <cell r="A1490" t="str">
            <v>1109697</v>
          </cell>
          <cell r="B1490" t="str">
            <v>Argamassa de cimento, cal hidratada e areia 1:0,5:8 - confecção em betoneira e lançamento manual - areia comercial</v>
          </cell>
          <cell r="C1490" t="str">
            <v>m³</v>
          </cell>
          <cell r="D1490">
            <v>343.43</v>
          </cell>
        </row>
        <row r="1491">
          <cell r="A1491" t="str">
            <v>1109698</v>
          </cell>
          <cell r="B1491" t="str">
            <v>Argamassa de cimento, cal hidratada e areia 1:0,5:8 - confecção em betoneira e lançamento manual - areia extraída</v>
          </cell>
          <cell r="C1491" t="str">
            <v>m³</v>
          </cell>
          <cell r="D1491">
            <v>215.47</v>
          </cell>
        </row>
        <row r="1492">
          <cell r="A1492" t="str">
            <v>1109679</v>
          </cell>
          <cell r="B1492" t="str">
            <v>Argamassa de cimento, cal hidratada e areia 1:1:6 - confecção em betoneira e lançamento manual - areia comercial</v>
          </cell>
          <cell r="C1492" t="str">
            <v>m³</v>
          </cell>
          <cell r="D1492">
            <v>396.06</v>
          </cell>
        </row>
        <row r="1493">
          <cell r="A1493" t="str">
            <v>1109625</v>
          </cell>
          <cell r="B1493" t="str">
            <v>Argamassa de cimento, cal hidratada e areia 1:1:6 - confecção em betoneira e lançamento manual - areia extraída</v>
          </cell>
          <cell r="C1493" t="str">
            <v>m³</v>
          </cell>
          <cell r="D1493">
            <v>280</v>
          </cell>
        </row>
        <row r="1494">
          <cell r="A1494" t="str">
            <v>1109678</v>
          </cell>
          <cell r="B1494" t="str">
            <v>Argamassa de cimento, cal hidratada e areia 1:2:10 - confecção em betoneira e lançamento manual - areia comercial</v>
          </cell>
          <cell r="C1494" t="str">
            <v>m³</v>
          </cell>
          <cell r="D1494">
            <v>372.42</v>
          </cell>
        </row>
        <row r="1495">
          <cell r="A1495" t="str">
            <v>1109694</v>
          </cell>
          <cell r="B1495" t="str">
            <v>Argamassa de cimento, cal hidratada e areia 1:2:10 - confecção em betoneira e lançamento manual - areia extraída</v>
          </cell>
          <cell r="C1495" t="str">
            <v>m³</v>
          </cell>
          <cell r="D1495">
            <v>247.99</v>
          </cell>
        </row>
        <row r="1496">
          <cell r="A1496" t="str">
            <v>1109673</v>
          </cell>
          <cell r="B1496" t="str">
            <v>Argamassa de cimento, cal hidratada e areia 1:2:6 - confecção em betoneira e lançamento manual - areia comercial</v>
          </cell>
          <cell r="C1496" t="str">
            <v>m³</v>
          </cell>
          <cell r="D1496">
            <v>440.51</v>
          </cell>
        </row>
        <row r="1497">
          <cell r="A1497" t="str">
            <v>1109690</v>
          </cell>
          <cell r="B1497" t="str">
            <v>Argamassa de cimento, cal hidratada e areia 1:2:6 - confecção em betoneira e lançamento manual - areia extraída</v>
          </cell>
          <cell r="C1497" t="str">
            <v>m³</v>
          </cell>
          <cell r="D1497">
            <v>332.14</v>
          </cell>
        </row>
        <row r="1498">
          <cell r="A1498" t="str">
            <v>1109674</v>
          </cell>
          <cell r="B1498" t="str">
            <v>Argamassa de cimento, cal hidratada e areia 1:2:7 - confecção em betoneira e lançamento manual - areia comercial</v>
          </cell>
          <cell r="C1498" t="str">
            <v>m³</v>
          </cell>
          <cell r="D1498">
            <v>417.6</v>
          </cell>
        </row>
        <row r="1499">
          <cell r="A1499" t="str">
            <v>1109691</v>
          </cell>
          <cell r="B1499" t="str">
            <v>Argamassa de cimento, cal hidratada e areia 1:2:7 - confecção em betoneira e lançamento manual - areia extraída</v>
          </cell>
          <cell r="C1499" t="str">
            <v>m³</v>
          </cell>
          <cell r="D1499">
            <v>303.82</v>
          </cell>
        </row>
        <row r="1500">
          <cell r="A1500" t="str">
            <v>1109675</v>
          </cell>
          <cell r="B1500" t="str">
            <v>Argamassa de cimento, cal hidratada e areia 1:2:8 - confecção em betoneira e lançamento manual - areia comercial</v>
          </cell>
          <cell r="C1500" t="str">
            <v>m³</v>
          </cell>
          <cell r="D1500">
            <v>399.3</v>
          </cell>
        </row>
        <row r="1501">
          <cell r="A1501" t="str">
            <v>1109692</v>
          </cell>
          <cell r="B1501" t="str">
            <v>Argamassa de cimento, cal hidratada e areia 1:2:8 - confecção em betoneira e lançamento manual - areia extraída</v>
          </cell>
          <cell r="C1501" t="str">
            <v>m³</v>
          </cell>
          <cell r="D1501">
            <v>281.23</v>
          </cell>
        </row>
        <row r="1502">
          <cell r="A1502" t="str">
            <v>1109676</v>
          </cell>
          <cell r="B1502" t="str">
            <v>Argamassa de cimento, cal hidratada e areia 1:2:9 - confecção em betoneira e lançamento manual - areia comercial</v>
          </cell>
          <cell r="C1502" t="str">
            <v>m³</v>
          </cell>
          <cell r="D1502">
            <v>384.52</v>
          </cell>
        </row>
        <row r="1503">
          <cell r="A1503" t="str">
            <v>1109693</v>
          </cell>
          <cell r="B1503" t="str">
            <v>Argamassa de cimento, cal hidratada e areia 1:2:9 - confecção em betoneira e lançamento manual - areia extraída</v>
          </cell>
          <cell r="C1503" t="str">
            <v>m³</v>
          </cell>
          <cell r="D1503">
            <v>262.97000000000003</v>
          </cell>
        </row>
        <row r="1504">
          <cell r="A1504" t="str">
            <v>1109680</v>
          </cell>
          <cell r="B1504" t="str">
            <v>Argamassa para reparos e grauteamento - confecção em misturador e lançamento manual</v>
          </cell>
          <cell r="C1504" t="str">
            <v>m³</v>
          </cell>
          <cell r="D1504">
            <v>3758.39</v>
          </cell>
        </row>
        <row r="1505">
          <cell r="A1505" t="str">
            <v>1107748</v>
          </cell>
          <cell r="B1505" t="str">
            <v>Argamassa polimérica de alto desempenho projetada para reparos superficiais e reforços estruturais - confecção em misturador e lançamento projetado</v>
          </cell>
          <cell r="C1505" t="str">
            <v>m³</v>
          </cell>
          <cell r="D1505">
            <v>10759.05</v>
          </cell>
        </row>
        <row r="1506">
          <cell r="A1506" t="str">
            <v>1110000</v>
          </cell>
          <cell r="B1506" t="str">
            <v>Concreto</v>
          </cell>
          <cell r="C1506" t="str">
            <v>m³</v>
          </cell>
          <cell r="D1506">
            <v>0</v>
          </cell>
        </row>
        <row r="1507">
          <cell r="A1507" t="str">
            <v>1106059</v>
          </cell>
          <cell r="B1507" t="str">
            <v>Concreto autoadensável com silicato de alumínio fck = 20 MPa - confecção em betoneira e lançamento manual - areia e brita comerciais</v>
          </cell>
          <cell r="C1507" t="str">
            <v>m³</v>
          </cell>
          <cell r="D1507">
            <v>548.98</v>
          </cell>
        </row>
        <row r="1508">
          <cell r="A1508" t="str">
            <v>1106060</v>
          </cell>
          <cell r="B1508" t="str">
            <v>Concreto autoadensável com silicato de alumínio fck = 20 MPa - confecção em betoneira e lançamento manual - areia extraída e brita produzida</v>
          </cell>
          <cell r="C1508" t="str">
            <v>m³</v>
          </cell>
          <cell r="D1508">
            <v>414.49</v>
          </cell>
        </row>
        <row r="1509">
          <cell r="A1509" t="str">
            <v>1100658</v>
          </cell>
          <cell r="B1509" t="str">
            <v>Concreto autoadensável com silicato de alumínio fck = 20 MPa - confecção em central dosadora de 30 m³/h - areia e brita comerciais</v>
          </cell>
          <cell r="C1509" t="str">
            <v>m³</v>
          </cell>
          <cell r="D1509">
            <v>457.5</v>
          </cell>
        </row>
        <row r="1510">
          <cell r="A1510" t="str">
            <v>1106159</v>
          </cell>
          <cell r="B1510" t="str">
            <v>Concreto autoadensável com silicato de alumínio fck = 25 MPa - confecção em central dosadora de 30 m³/h - areia e brita comerciais</v>
          </cell>
          <cell r="C1510" t="str">
            <v>m³</v>
          </cell>
          <cell r="D1510">
            <v>485.24</v>
          </cell>
        </row>
        <row r="1511">
          <cell r="A1511" t="str">
            <v>1107902</v>
          </cell>
          <cell r="B1511" t="str">
            <v>Concreto autoadensável com silicato de alumínio fck = 30 MPa - confecção em central dosadora de 30 m³/h - areia e brita comerciais</v>
          </cell>
          <cell r="C1511" t="str">
            <v>m³</v>
          </cell>
          <cell r="D1511">
            <v>516.20000000000005</v>
          </cell>
        </row>
        <row r="1512">
          <cell r="A1512" t="str">
            <v>1107906</v>
          </cell>
          <cell r="B1512" t="str">
            <v>Concreto autoadensável com silicato de alumínio fck = 35 MPa - confecção em central dosadora de 30 m³/h - areia e brita comerciais</v>
          </cell>
          <cell r="C1512" t="str">
            <v>m³</v>
          </cell>
          <cell r="D1512">
            <v>550.80999999999995</v>
          </cell>
        </row>
        <row r="1513">
          <cell r="A1513" t="str">
            <v>1107910</v>
          </cell>
          <cell r="B1513" t="str">
            <v>Concreto autoadensável com silicato de alumínio fck = 40 MPa - confecção em central dosadora de 30 m³/h - areia e brita comerciais</v>
          </cell>
          <cell r="C1513" t="str">
            <v>m³</v>
          </cell>
          <cell r="D1513">
            <v>589.49</v>
          </cell>
        </row>
        <row r="1514">
          <cell r="A1514" t="str">
            <v>1107911</v>
          </cell>
          <cell r="B1514" t="str">
            <v>Concreto autoadensável com silicato de alumínio fck = 45 MPa - confecção em central dosadora de 30 m³/h - areia e brita comerciais</v>
          </cell>
          <cell r="C1514" t="str">
            <v>m³</v>
          </cell>
          <cell r="D1514">
            <v>632.71</v>
          </cell>
        </row>
        <row r="1515">
          <cell r="A1515" t="str">
            <v>1107912</v>
          </cell>
          <cell r="B1515" t="str">
            <v>Concreto autoadensável com silicato de alumínio fck = 50 MPa - confecção em central dosadora de 30 m³/h - areia e brita comerciais</v>
          </cell>
          <cell r="C1515" t="str">
            <v>m³</v>
          </cell>
          <cell r="D1515">
            <v>693.71</v>
          </cell>
        </row>
        <row r="1516">
          <cell r="A1516" t="str">
            <v>1106164</v>
          </cell>
          <cell r="B1516" t="str">
            <v>Concreto ciclópico fck = 20 MPa - confecção em betoneira e lançamento manual - areia extraída, brita e pedra de mão produzidas</v>
          </cell>
          <cell r="C1516" t="str">
            <v>m³</v>
          </cell>
          <cell r="D1516">
            <v>247.05</v>
          </cell>
        </row>
        <row r="1517">
          <cell r="A1517" t="str">
            <v>1106165</v>
          </cell>
          <cell r="B1517" t="str">
            <v>Concreto ciclópico fck = 20 MPa - confecção em betoneira e lançamento manual - areia, brita e pedra de mão comerciais</v>
          </cell>
          <cell r="C1517" t="str">
            <v>m³</v>
          </cell>
          <cell r="D1517">
            <v>384.34</v>
          </cell>
        </row>
        <row r="1518">
          <cell r="A1518" t="str">
            <v>1106156</v>
          </cell>
          <cell r="B1518" t="str">
            <v>Concreto com 10% de microssílica fck = 45 MPa - confecção em central dosadora de 30 m³/h - areia e brita comerciais</v>
          </cell>
          <cell r="C1518" t="str">
            <v>m³</v>
          </cell>
          <cell r="D1518">
            <v>502.1</v>
          </cell>
        </row>
        <row r="1519">
          <cell r="A1519" t="str">
            <v>1107932</v>
          </cell>
          <cell r="B1519" t="str">
            <v>Concreto com 10% de microssílica fck = 50 MPa - confecção em central dosadora de 30 m³/h - areia e brita comerciais</v>
          </cell>
          <cell r="C1519" t="str">
            <v>m³</v>
          </cell>
          <cell r="D1519">
            <v>534.87</v>
          </cell>
        </row>
        <row r="1520">
          <cell r="A1520" t="str">
            <v>1108111</v>
          </cell>
          <cell r="B1520" t="str">
            <v>Concreto com 8% de microssílica fck = 25 MPa - confecção em central dosadora de 30 m³/h - areia e brita comerciais</v>
          </cell>
          <cell r="C1520" t="str">
            <v>m³</v>
          </cell>
          <cell r="D1520">
            <v>408.92</v>
          </cell>
        </row>
        <row r="1521">
          <cell r="A1521" t="str">
            <v>1108112</v>
          </cell>
          <cell r="B1521" t="str">
            <v>Concreto com 8% de microssílica fck = 30 MPa - confecção em central dosadora de 30 m³/h - areia e brita comerciais</v>
          </cell>
          <cell r="C1521" t="str">
            <v>m³</v>
          </cell>
          <cell r="D1521">
            <v>418.33</v>
          </cell>
        </row>
        <row r="1522">
          <cell r="A1522" t="str">
            <v>1108113</v>
          </cell>
          <cell r="B1522" t="str">
            <v>Concreto com 8% de microssílica fck = 35 MPa - confecção em central dosadora de 30 m³/h - areia e brita comerciais</v>
          </cell>
          <cell r="C1522" t="str">
            <v>m³</v>
          </cell>
          <cell r="D1522">
            <v>441.25</v>
          </cell>
        </row>
        <row r="1523">
          <cell r="A1523" t="str">
            <v>1108114</v>
          </cell>
          <cell r="B1523" t="str">
            <v>Concreto com 8% de microssílica fck = 40 MPa - confecção em central dosadora de 30 m³/h - areia e brita comerciais</v>
          </cell>
          <cell r="C1523" t="str">
            <v>m³</v>
          </cell>
          <cell r="D1523">
            <v>466.82</v>
          </cell>
        </row>
        <row r="1524">
          <cell r="A1524" t="str">
            <v>1108061</v>
          </cell>
          <cell r="B1524" t="str">
            <v>Concreto com látex SBR fck = 25 MPa - confecção em betoneira e lançamento manual - areia e brita comerciais</v>
          </cell>
          <cell r="C1524" t="str">
            <v>m³</v>
          </cell>
          <cell r="D1524">
            <v>860.8</v>
          </cell>
        </row>
        <row r="1525">
          <cell r="A1525" t="str">
            <v>1108064</v>
          </cell>
          <cell r="B1525" t="str">
            <v>Concreto com látex SBR fck = 30 MPa - confecção em betoneira e lançamento manual - areia e brita comerciais</v>
          </cell>
          <cell r="C1525" t="str">
            <v>m³</v>
          </cell>
          <cell r="D1525">
            <v>928.67</v>
          </cell>
        </row>
        <row r="1526">
          <cell r="A1526" t="str">
            <v>1107888</v>
          </cell>
          <cell r="B1526" t="str">
            <v>Concreto fck = 15 MPa - confecção em betoneira e lançamento manual - areia e brita comerciais</v>
          </cell>
          <cell r="C1526" t="str">
            <v>m³</v>
          </cell>
          <cell r="D1526">
            <v>419.29</v>
          </cell>
        </row>
        <row r="1527">
          <cell r="A1527" t="str">
            <v>1107889</v>
          </cell>
          <cell r="B1527" t="str">
            <v>Concreto fck = 15 MPa - confecção em betoneira e lançamento manual - areia extraída e brita produzida</v>
          </cell>
          <cell r="C1527" t="str">
            <v>m³</v>
          </cell>
          <cell r="D1527">
            <v>283.86</v>
          </cell>
        </row>
        <row r="1528">
          <cell r="A1528" t="str">
            <v>1107892</v>
          </cell>
          <cell r="B1528" t="str">
            <v>Concreto fck = 20 MPa - confecção em betoneira e lançamento manual - areia e brita comerciais</v>
          </cell>
          <cell r="C1528" t="str">
            <v>m³</v>
          </cell>
          <cell r="D1528">
            <v>435.29</v>
          </cell>
        </row>
        <row r="1529">
          <cell r="A1529" t="str">
            <v>1107891</v>
          </cell>
          <cell r="B1529" t="str">
            <v>Concreto fck = 20 MPa - confecção em betoneira e lançamento manual - areia extraída e brita produzida</v>
          </cell>
          <cell r="C1529" t="str">
            <v>m³</v>
          </cell>
          <cell r="D1529">
            <v>301.92</v>
          </cell>
        </row>
        <row r="1530">
          <cell r="A1530" t="str">
            <v>1107928</v>
          </cell>
          <cell r="B1530" t="str">
            <v>Concreto fck = 20 MPa - confecção em central dosadora de 30 m³/h - areia e brita comerciais</v>
          </cell>
          <cell r="C1530" t="str">
            <v>m³</v>
          </cell>
          <cell r="D1530">
            <v>361.54</v>
          </cell>
        </row>
        <row r="1531">
          <cell r="A1531" t="str">
            <v>1107929</v>
          </cell>
          <cell r="B1531" t="str">
            <v>Concreto fck = 20 MPa - confecção em central dosadora de 30 m³/h - areia extraída e brita produzida</v>
          </cell>
          <cell r="C1531" t="str">
            <v>m³</v>
          </cell>
          <cell r="D1531">
            <v>227.65</v>
          </cell>
        </row>
        <row r="1532">
          <cell r="A1532" t="str">
            <v>1106109</v>
          </cell>
          <cell r="B1532" t="str">
            <v>Concreto fck = 20 MPa - confecção em central dosadora de 40 m³/h - areia e brita comerciais</v>
          </cell>
          <cell r="C1532" t="str">
            <v>m³</v>
          </cell>
          <cell r="D1532">
            <v>346.31</v>
          </cell>
        </row>
        <row r="1533">
          <cell r="A1533" t="str">
            <v>1106117</v>
          </cell>
          <cell r="B1533" t="str">
            <v>Concreto fck = 20 MPa - confecção em central dosadora de 40 m³/h - areia extraída e brita produzida</v>
          </cell>
          <cell r="C1533" t="str">
            <v>m³</v>
          </cell>
          <cell r="D1533">
            <v>212.42</v>
          </cell>
        </row>
        <row r="1534">
          <cell r="A1534" t="str">
            <v>1107896</v>
          </cell>
          <cell r="B1534" t="str">
            <v>Concreto fck = 25 MPa - confecção em betoneira e lançamento manual - areia e brita comerciais</v>
          </cell>
          <cell r="C1534" t="str">
            <v>m³</v>
          </cell>
          <cell r="D1534">
            <v>453.25</v>
          </cell>
        </row>
        <row r="1535">
          <cell r="A1535" t="str">
            <v>1107895</v>
          </cell>
          <cell r="B1535" t="str">
            <v>Concreto fck = 25 MPa - confecção em betoneira e lançamento manual - areia extraída e brita produzida</v>
          </cell>
          <cell r="C1535" t="str">
            <v>m³</v>
          </cell>
          <cell r="D1535">
            <v>322.19</v>
          </cell>
        </row>
        <row r="1536">
          <cell r="A1536" t="str">
            <v>1119528</v>
          </cell>
          <cell r="B1536" t="str">
            <v>Concreto fck = 25 MPa - confecção em central dosadora de 30 m³/h - areia e brita comerciais</v>
          </cell>
          <cell r="C1536" t="str">
            <v>m³</v>
          </cell>
          <cell r="D1536">
            <v>373.38</v>
          </cell>
        </row>
        <row r="1537">
          <cell r="A1537" t="str">
            <v>1106135</v>
          </cell>
          <cell r="B1537" t="str">
            <v>Concreto fck = 25 MPa - confecção em central dosadora de 30 m³/h - areia extraída e brita produzida</v>
          </cell>
          <cell r="C1537" t="str">
            <v>m³</v>
          </cell>
          <cell r="D1537">
            <v>241.08</v>
          </cell>
        </row>
        <row r="1538">
          <cell r="A1538" t="str">
            <v>1106136</v>
          </cell>
          <cell r="B1538" t="str">
            <v>Concreto fck = 25 MPa - confecção em central dosadora de 40 m³/h - areia e brita comerciais</v>
          </cell>
          <cell r="C1538" t="str">
            <v>m³</v>
          </cell>
          <cell r="D1538">
            <v>357.2</v>
          </cell>
        </row>
        <row r="1539">
          <cell r="A1539" t="str">
            <v>1106137</v>
          </cell>
          <cell r="B1539" t="str">
            <v>Concreto fck = 25 MPa - confecção em central dosadora de 40 m³/h - areia extraída e brita produzida</v>
          </cell>
          <cell r="C1539" t="str">
            <v>m³</v>
          </cell>
          <cell r="D1539">
            <v>224.9</v>
          </cell>
        </row>
        <row r="1540">
          <cell r="A1540" t="str">
            <v>1116127</v>
          </cell>
          <cell r="B1540" t="str">
            <v>Concreto fck = 25 MPa para pré-moldados (mourões) - confecção em betoneira e lançamento manual - areia e brita comerciais</v>
          </cell>
          <cell r="C1540" t="str">
            <v>m³</v>
          </cell>
          <cell r="D1540">
            <v>468.14</v>
          </cell>
        </row>
        <row r="1541">
          <cell r="A1541" t="str">
            <v>1116126</v>
          </cell>
          <cell r="B1541" t="str">
            <v>Concreto fck = 25 MPa para pré-moldados (mourões) - confecção em betoneira e lançamento manual - areia extraída e brita produzida</v>
          </cell>
          <cell r="C1541" t="str">
            <v>m³</v>
          </cell>
          <cell r="D1541">
            <v>344.25</v>
          </cell>
        </row>
        <row r="1542">
          <cell r="A1542" t="str">
            <v>1107900</v>
          </cell>
          <cell r="B1542" t="str">
            <v>Concreto fck = 30 MPa - confecção em betoneira e lançamento manual - areia e brita comerciais</v>
          </cell>
          <cell r="C1542" t="str">
            <v>m³</v>
          </cell>
          <cell r="D1542">
            <v>473.23</v>
          </cell>
        </row>
        <row r="1543">
          <cell r="A1543" t="str">
            <v>1107899</v>
          </cell>
          <cell r="B1543" t="str">
            <v>Concreto fck = 30 MPa - confecção em betoneira e lançamento manual - areia extraída e brita produzida</v>
          </cell>
          <cell r="C1543" t="str">
            <v>m³</v>
          </cell>
          <cell r="D1543">
            <v>344.75</v>
          </cell>
        </row>
        <row r="1544">
          <cell r="A1544" t="str">
            <v>1107890</v>
          </cell>
          <cell r="B1544" t="str">
            <v>Concreto fck = 30 MPa - confecção em central dosadora de 30 m³/h - areia e brita comerciais</v>
          </cell>
          <cell r="C1544" t="str">
            <v>m³</v>
          </cell>
          <cell r="D1544">
            <v>388.82</v>
          </cell>
        </row>
        <row r="1545">
          <cell r="A1545" t="str">
            <v>1106138</v>
          </cell>
          <cell r="B1545" t="str">
            <v>Concreto fck = 30 MPa - confecção em central dosadora de 30 m³/h - areia extraída e brita produzida</v>
          </cell>
          <cell r="C1545" t="str">
            <v>m³</v>
          </cell>
          <cell r="D1545">
            <v>258.60000000000002</v>
          </cell>
        </row>
        <row r="1546">
          <cell r="A1546" t="str">
            <v>1106139</v>
          </cell>
          <cell r="B1546" t="str">
            <v>Concreto fck = 30 MPa - confecção em central dosadora de 40 m³/h - areia e brita comerciais</v>
          </cell>
          <cell r="C1546" t="str">
            <v>m³</v>
          </cell>
          <cell r="D1546">
            <v>371.46</v>
          </cell>
        </row>
        <row r="1547">
          <cell r="A1547" t="str">
            <v>1106140</v>
          </cell>
          <cell r="B1547" t="str">
            <v>Concreto fck = 30 MPa - confecção em central dosadora de 40 m³/h - areia extraída e brita produzida</v>
          </cell>
          <cell r="C1547" t="str">
            <v>m³</v>
          </cell>
          <cell r="D1547">
            <v>241.25</v>
          </cell>
        </row>
        <row r="1548">
          <cell r="A1548" t="str">
            <v>1107904</v>
          </cell>
          <cell r="B1548" t="str">
            <v>Concreto fck = 35 MPa - confecção em betoneira e lançamento manual - areia e brita comerciais</v>
          </cell>
          <cell r="C1548" t="str">
            <v>m³</v>
          </cell>
          <cell r="D1548">
            <v>495.63</v>
          </cell>
        </row>
        <row r="1549">
          <cell r="A1549" t="str">
            <v>1107903</v>
          </cell>
          <cell r="B1549" t="str">
            <v>Concreto fck = 35 MPa - confecção em betoneira e lançamento manual - areia extraída e brita produzida</v>
          </cell>
          <cell r="C1549" t="str">
            <v>m³</v>
          </cell>
          <cell r="D1549">
            <v>370.03</v>
          </cell>
        </row>
        <row r="1550">
          <cell r="A1550" t="str">
            <v>1107908</v>
          </cell>
          <cell r="B1550" t="str">
            <v>Concreto fck = 40 MPa - confecção em betoneira e lançamento manual - areia e brita comerciais</v>
          </cell>
          <cell r="C1550" t="str">
            <v>m³</v>
          </cell>
          <cell r="D1550">
            <v>520.54</v>
          </cell>
        </row>
        <row r="1551">
          <cell r="A1551" t="str">
            <v>1107907</v>
          </cell>
          <cell r="B1551" t="str">
            <v>Concreto fck = 40 MPa - confecção em betoneira e lançamento manual - areia extraída e brita produzida</v>
          </cell>
          <cell r="C1551" t="str">
            <v>m³</v>
          </cell>
          <cell r="D1551">
            <v>398.16</v>
          </cell>
        </row>
        <row r="1552">
          <cell r="A1552" t="str">
            <v>1107871</v>
          </cell>
          <cell r="B1552" t="str">
            <v>Concreto fctm,k = 4,5 MPa - confecção em central dosadora de 30 m³/h - areia e brita comerciais</v>
          </cell>
          <cell r="C1552" t="str">
            <v>m³</v>
          </cell>
          <cell r="D1552">
            <v>416.44</v>
          </cell>
        </row>
        <row r="1553">
          <cell r="A1553" t="str">
            <v>1107870</v>
          </cell>
          <cell r="B1553" t="str">
            <v>Concreto fctm,k = 4,5 MPa - confecção em central dosadora de 30 m³/h - areia extraída e brita produzida</v>
          </cell>
          <cell r="C1553" t="str">
            <v>m³</v>
          </cell>
          <cell r="D1553">
            <v>289.2</v>
          </cell>
        </row>
        <row r="1554">
          <cell r="A1554" t="str">
            <v>1106057</v>
          </cell>
          <cell r="B1554" t="str">
            <v>Concreto magro - confecção em betoneira e lançamento manual - areia e brita comerciais</v>
          </cell>
          <cell r="C1554" t="str">
            <v>m³</v>
          </cell>
          <cell r="D1554">
            <v>423.7</v>
          </cell>
        </row>
        <row r="1555">
          <cell r="A1555" t="str">
            <v>1106058</v>
          </cell>
          <cell r="B1555" t="str">
            <v>Concreto magro - confecção em betoneira e lançamento manual - areia extraída e brita produzida</v>
          </cell>
          <cell r="C1555" t="str">
            <v>m³</v>
          </cell>
          <cell r="D1555">
            <v>295.02</v>
          </cell>
        </row>
        <row r="1556">
          <cell r="A1556" t="str">
            <v>1106380</v>
          </cell>
          <cell r="B1556" t="str">
            <v>Concreto para bombeamento fck = 25 MPa - confecção em central dosadora de 30 m³/h - areia e brita comerciais</v>
          </cell>
          <cell r="C1556" t="str">
            <v>m³</v>
          </cell>
          <cell r="D1556">
            <v>394.35</v>
          </cell>
        </row>
        <row r="1557">
          <cell r="A1557" t="str">
            <v>1106378</v>
          </cell>
          <cell r="B1557" t="str">
            <v>Concreto para bombeamento fck = 25 MPa - confecção em central dosadora de 30 m³/h - areia extraída e brita produzida</v>
          </cell>
          <cell r="C1557" t="str">
            <v>m³</v>
          </cell>
          <cell r="D1557">
            <v>269.02</v>
          </cell>
        </row>
        <row r="1558">
          <cell r="A1558" t="str">
            <v>1116263</v>
          </cell>
          <cell r="B1558" t="str">
            <v>Concreto para bombeamento fck = 25 MPa - confecção em central dosadora de 40 m³/h - areia e brita comerciais</v>
          </cell>
          <cell r="C1558" t="str">
            <v>m³</v>
          </cell>
          <cell r="D1558">
            <v>376.2</v>
          </cell>
        </row>
        <row r="1559">
          <cell r="A1559" t="str">
            <v>1116267</v>
          </cell>
          <cell r="B1559" t="str">
            <v>Concreto para bombeamento fck = 25 MPa - confecção em central dosadora de 40 m³/h - areia extraída e brita produzida</v>
          </cell>
          <cell r="C1559" t="str">
            <v>m³</v>
          </cell>
          <cell r="D1559">
            <v>250.87</v>
          </cell>
        </row>
        <row r="1560">
          <cell r="A1560" t="str">
            <v>1106280</v>
          </cell>
          <cell r="B1560" t="str">
            <v>Concreto para bombeamento fck = 30 MPa - confecção em central dosadora de 30 m³/h - areia e brita comerciais</v>
          </cell>
          <cell r="C1560" t="str">
            <v>m³</v>
          </cell>
          <cell r="D1560">
            <v>412.54</v>
          </cell>
        </row>
        <row r="1561">
          <cell r="A1561" t="str">
            <v>1106289</v>
          </cell>
          <cell r="B1561" t="str">
            <v>Concreto para bombeamento fck = 30 MPa - confecção em central dosadora de 30 m³/h - areia extraída e brita produzida</v>
          </cell>
          <cell r="C1561" t="str">
            <v>m³</v>
          </cell>
          <cell r="D1561">
            <v>289.64</v>
          </cell>
        </row>
        <row r="1562">
          <cell r="A1562" t="str">
            <v>1116264</v>
          </cell>
          <cell r="B1562" t="str">
            <v>Concreto para bombeamento fck = 30 MPa - confecção em central dosadora de 40 m³/h - areia e brita comerciais</v>
          </cell>
          <cell r="C1562" t="str">
            <v>m³</v>
          </cell>
          <cell r="D1562">
            <v>393.01</v>
          </cell>
        </row>
        <row r="1563">
          <cell r="A1563" t="str">
            <v>1116268</v>
          </cell>
          <cell r="B1563" t="str">
            <v>Concreto para bombeamento fck = 30 MPa - confecção em central dosadora de 40 m³/h - areia extraída e brita produzida</v>
          </cell>
          <cell r="C1563" t="str">
            <v>m³</v>
          </cell>
          <cell r="D1563">
            <v>270.11</v>
          </cell>
        </row>
        <row r="1564">
          <cell r="A1564" t="str">
            <v>1106281</v>
          </cell>
          <cell r="B1564" t="str">
            <v>Concreto para bombeamento fck = 35 MPa - confecção em central dosadora de 30 m³/h - areia e brita comerciais</v>
          </cell>
          <cell r="C1564" t="str">
            <v>m³</v>
          </cell>
          <cell r="D1564">
            <v>435.97</v>
          </cell>
        </row>
        <row r="1565">
          <cell r="A1565" t="str">
            <v>1106382</v>
          </cell>
          <cell r="B1565" t="str">
            <v>Concreto para bombeamento fck = 35 MPa - confecção em central dosadora de 30 m³/h - areia extraída e brita produzida</v>
          </cell>
          <cell r="C1565" t="str">
            <v>m³</v>
          </cell>
          <cell r="D1565">
            <v>316.19</v>
          </cell>
        </row>
        <row r="1566">
          <cell r="A1566" t="str">
            <v>1116265</v>
          </cell>
          <cell r="B1566" t="str">
            <v>Concreto para bombeamento fck = 35 MPa - confecção em central dosadora de 40 m³/h - areia e brita comerciais</v>
          </cell>
          <cell r="C1566" t="str">
            <v>m³</v>
          </cell>
          <cell r="D1566">
            <v>414.61</v>
          </cell>
        </row>
        <row r="1567">
          <cell r="A1567" t="str">
            <v>1116269</v>
          </cell>
          <cell r="B1567" t="str">
            <v>Concreto para bombeamento fck = 35 MPa - confecção em central dosadora de 40 m³/h - areia extraída e brita produzida</v>
          </cell>
          <cell r="C1567" t="str">
            <v>m³</v>
          </cell>
          <cell r="D1567">
            <v>294.82</v>
          </cell>
        </row>
        <row r="1568">
          <cell r="A1568" t="str">
            <v>1106282</v>
          </cell>
          <cell r="B1568" t="str">
            <v>Concreto para bombeamento fck = 40 MPa - confecção em central dosadora de 30 m³/h - areia e brita comerciais</v>
          </cell>
          <cell r="C1568" t="str">
            <v>m³</v>
          </cell>
          <cell r="D1568">
            <v>462.13</v>
          </cell>
        </row>
        <row r="1569">
          <cell r="A1569" t="str">
            <v>1106384</v>
          </cell>
          <cell r="B1569" t="str">
            <v>Concreto para bombeamento fck = 40 MPa - confecção em central dosadora de 30 m³/h - areia extraída e brita produzida</v>
          </cell>
          <cell r="C1569" t="str">
            <v>m³</v>
          </cell>
          <cell r="D1569">
            <v>345.82</v>
          </cell>
        </row>
        <row r="1570">
          <cell r="A1570" t="str">
            <v>1116266</v>
          </cell>
          <cell r="B1570" t="str">
            <v>Concreto para bombeamento fck = 40 MPa - confecção em central dosadora de 40 m³/h - areia e brita comerciais</v>
          </cell>
          <cell r="C1570" t="str">
            <v>m³</v>
          </cell>
          <cell r="D1570">
            <v>438.75</v>
          </cell>
        </row>
        <row r="1571">
          <cell r="A1571" t="str">
            <v>1116270</v>
          </cell>
          <cell r="B1571" t="str">
            <v>Concreto para bombeamento fck = 40 MPa - confecção em central dosadora de 40 m³/h - areia extraída e brita produzida</v>
          </cell>
          <cell r="C1571" t="str">
            <v>m³</v>
          </cell>
          <cell r="D1571">
            <v>322.44</v>
          </cell>
        </row>
        <row r="1572">
          <cell r="A1572" t="str">
            <v>1107868</v>
          </cell>
          <cell r="B1572" t="str">
            <v>Concreto para sub-base adensado por vibração fck = 7,5 MPa - confecção em central dosadora de 30 m³/h - areia e brita comerciais</v>
          </cell>
          <cell r="C1572" t="str">
            <v>m³</v>
          </cell>
          <cell r="D1572">
            <v>322.25</v>
          </cell>
        </row>
        <row r="1573">
          <cell r="A1573" t="str">
            <v>1107869</v>
          </cell>
          <cell r="B1573" t="str">
            <v>Concreto para sub-base adensado por vibração fck = 7,5 MPa - confecção em central dosadora de 30 m³/h - areia extraída e brita produzida</v>
          </cell>
          <cell r="C1573" t="str">
            <v>m³</v>
          </cell>
          <cell r="D1573">
            <v>183.07</v>
          </cell>
        </row>
        <row r="1574">
          <cell r="A1574" t="str">
            <v>1103853</v>
          </cell>
          <cell r="B1574" t="str">
            <v>Concreto poroso para tubos de drenagem fck = 25 MPa - confecção em betoneira e lançamento manual - areia e brita comerciais</v>
          </cell>
          <cell r="C1574" t="str">
            <v>m³</v>
          </cell>
          <cell r="D1574">
            <v>414.95</v>
          </cell>
        </row>
        <row r="1575">
          <cell r="A1575" t="str">
            <v>1103852</v>
          </cell>
          <cell r="B1575" t="str">
            <v>Concreto poroso para tubos de drenagem fck = 25 MPa - confecção em betoneira e lançamento manual - areia extraída e brita produzida</v>
          </cell>
          <cell r="C1575" t="str">
            <v>m³</v>
          </cell>
          <cell r="D1575">
            <v>329.85</v>
          </cell>
        </row>
        <row r="1576">
          <cell r="A1576" t="str">
            <v>1106284</v>
          </cell>
          <cell r="B1576" t="str">
            <v>Concreto submerso fck = 20 MPa - confecção em central dosadora de 30 m³/h - areia e brita comerciais</v>
          </cell>
          <cell r="C1576" t="str">
            <v>m³</v>
          </cell>
          <cell r="D1576">
            <v>409.17</v>
          </cell>
        </row>
        <row r="1577">
          <cell r="A1577" t="str">
            <v>1108116</v>
          </cell>
          <cell r="B1577" t="str">
            <v>Concreto submerso fck = 25 MPa - confecção em central dosadora de 30 m³/h - areia e brita comerciais</v>
          </cell>
          <cell r="C1577" t="str">
            <v>m³</v>
          </cell>
          <cell r="D1577">
            <v>414.27</v>
          </cell>
        </row>
        <row r="1578">
          <cell r="A1578" t="str">
            <v>1108118</v>
          </cell>
          <cell r="B1578" t="str">
            <v>Concreto submerso fck = 30 MPa - confecção em central dosadora de 30 m³/h - areia e brita comerciais</v>
          </cell>
          <cell r="C1578" t="str">
            <v>m³</v>
          </cell>
          <cell r="D1578">
            <v>436.26</v>
          </cell>
        </row>
        <row r="1579">
          <cell r="A1579" t="str">
            <v>1106158</v>
          </cell>
          <cell r="B1579" t="str">
            <v>Concreto submerso fck = 35 MPa - confecção em central dosadora de 30 m³/h - areia e brita comerciais</v>
          </cell>
          <cell r="C1579" t="str">
            <v>m³</v>
          </cell>
          <cell r="D1579">
            <v>462.15</v>
          </cell>
        </row>
        <row r="1580">
          <cell r="A1580" t="str">
            <v>1108120</v>
          </cell>
          <cell r="B1580" t="str">
            <v>Concreto submerso fck = 40 MPa - confecção em central dosadora de 30 m³/h - areia e brita comerciais</v>
          </cell>
          <cell r="C1580" t="str">
            <v>m³</v>
          </cell>
          <cell r="D1580">
            <v>491.09</v>
          </cell>
        </row>
        <row r="1581">
          <cell r="A1581" t="str">
            <v>1106050</v>
          </cell>
          <cell r="B1581" t="str">
            <v>Lançamento livre de concreto usinado por meio de caminhão betoneira - confecção em central dosadora de 30 m³/h</v>
          </cell>
          <cell r="C1581" t="str">
            <v>m³</v>
          </cell>
          <cell r="D1581">
            <v>43.98</v>
          </cell>
        </row>
        <row r="1582">
          <cell r="A1582" t="str">
            <v>1106051</v>
          </cell>
          <cell r="B1582" t="str">
            <v>Lançamento livre de concreto usinado por meio de caminhão betoneira - confecção em central dosadora de 40 m³/h</v>
          </cell>
          <cell r="C1582" t="str">
            <v>m³</v>
          </cell>
          <cell r="D1582">
            <v>36.44</v>
          </cell>
        </row>
        <row r="1583">
          <cell r="A1583" t="str">
            <v>1106061</v>
          </cell>
          <cell r="B1583" t="str">
            <v>Lançamento manual de concreto usinado - confecção em central dosadora de 30 m³/h</v>
          </cell>
          <cell r="C1583" t="str">
            <v>m³</v>
          </cell>
          <cell r="D1583">
            <v>53.17</v>
          </cell>
        </row>
        <row r="1584">
          <cell r="A1584" t="str">
            <v>1106087</v>
          </cell>
          <cell r="B1584" t="str">
            <v>Lançamento manual de concreto usinado - confecção em central dosadora de 40 m³/h</v>
          </cell>
          <cell r="C1584" t="str">
            <v>m³</v>
          </cell>
          <cell r="D1584">
            <v>45.91</v>
          </cell>
        </row>
        <row r="1585">
          <cell r="A1585" t="str">
            <v>1107860</v>
          </cell>
          <cell r="B1585" t="str">
            <v>Lançamento mecânico de concreto com bomba lança sobre chassi com capacidade de 50 m³/h - confecção em central dosadora de 40 m³/h</v>
          </cell>
          <cell r="C1585" t="str">
            <v>m³</v>
          </cell>
          <cell r="D1585">
            <v>52.63</v>
          </cell>
        </row>
        <row r="1586">
          <cell r="A1586" t="str">
            <v>1106088</v>
          </cell>
          <cell r="B1586" t="str">
            <v>Lançamento mecânico de concreto com bomba rebocável com capacidade de 30 m³/h - confecção em central dosadora de 30 m³/h</v>
          </cell>
          <cell r="C1586" t="str">
            <v>m³</v>
          </cell>
          <cell r="D1586">
            <v>55.08</v>
          </cell>
        </row>
        <row r="1587">
          <cell r="A1587" t="str">
            <v>1106128</v>
          </cell>
          <cell r="B1587" t="str">
            <v>Lançamento mecânico de concreto com bomba rebocável com capacidade de 41 m³/h - confecção em central dosadora de 40 m³/h</v>
          </cell>
          <cell r="C1587" t="str">
            <v>m³</v>
          </cell>
          <cell r="D1587">
            <v>44.97</v>
          </cell>
        </row>
        <row r="1588">
          <cell r="A1588" t="str">
            <v>1108056</v>
          </cell>
          <cell r="B1588" t="str">
            <v>Microconcreto autoadensável para reparos e grauteamento - confecção em misturador e lançamento manual</v>
          </cell>
          <cell r="C1588" t="str">
            <v>m³</v>
          </cell>
          <cell r="D1588">
            <v>2740.51</v>
          </cell>
        </row>
        <row r="1589">
          <cell r="A1589" t="str">
            <v>1108059</v>
          </cell>
          <cell r="B1589" t="str">
            <v>Microconcreto para reparos e grauteamento - confecção em misturador e lançamento manual</v>
          </cell>
          <cell r="C1589" t="str">
            <v>m³</v>
          </cell>
          <cell r="D1589">
            <v>3412.11</v>
          </cell>
        </row>
        <row r="1590">
          <cell r="A1590" t="str">
            <v>1207700</v>
          </cell>
          <cell r="B1590" t="str">
            <v>Concreto fck = 20 MPa para projeção via seca - confecção em betoneira - areia e brita comerciais</v>
          </cell>
          <cell r="C1590" t="str">
            <v>m³</v>
          </cell>
          <cell r="D1590">
            <v>546.70000000000005</v>
          </cell>
        </row>
        <row r="1591">
          <cell r="A1591" t="str">
            <v>1207701</v>
          </cell>
          <cell r="B1591" t="str">
            <v>Concreto fck = 25 MPa para projeção via seca - confecção em betoneira - areia e brita comerciais</v>
          </cell>
          <cell r="C1591" t="str">
            <v>m³</v>
          </cell>
          <cell r="D1591">
            <v>579.6</v>
          </cell>
        </row>
        <row r="1592">
          <cell r="A1592" t="str">
            <v>1207702</v>
          </cell>
          <cell r="B1592" t="str">
            <v>Concreto fck = 30 MPa para projeção via seca - confecção em betoneira - areia e brita comerciais</v>
          </cell>
          <cell r="C1592" t="str">
            <v>m³</v>
          </cell>
          <cell r="D1592">
            <v>616.42999999999995</v>
          </cell>
        </row>
        <row r="1593">
          <cell r="A1593" t="str">
            <v>1207708</v>
          </cell>
          <cell r="B1593" t="str">
            <v>Concreto fck = 30 MPa para projeção via úmida - confecção em central dosadora de 30 m³/h - areia e brita comerciais</v>
          </cell>
          <cell r="C1593" t="str">
            <v>m³</v>
          </cell>
          <cell r="D1593">
            <v>549.51</v>
          </cell>
        </row>
        <row r="1594">
          <cell r="A1594" t="str">
            <v>1207703</v>
          </cell>
          <cell r="B1594" t="str">
            <v>Concreto fck = 40 MPa para projeção via seca - confecção em betoneira - areia e brita comerciais</v>
          </cell>
          <cell r="C1594" t="str">
            <v>m³</v>
          </cell>
          <cell r="D1594">
            <v>703.69</v>
          </cell>
        </row>
        <row r="1595">
          <cell r="A1595" t="str">
            <v>1207709</v>
          </cell>
          <cell r="B1595" t="str">
            <v>Concreto fck = 40 MPa para projeção via úmida - confecção em central dosadora de 30 m³/h - areia e brita comerciais</v>
          </cell>
          <cell r="C1595" t="str">
            <v>m³</v>
          </cell>
          <cell r="D1595">
            <v>629.28</v>
          </cell>
        </row>
        <row r="1596">
          <cell r="A1596" t="str">
            <v>1207710</v>
          </cell>
          <cell r="B1596" t="str">
            <v>Concreto projetado via seca fck = 20 MPa aplicado em pisos</v>
          </cell>
          <cell r="C1596" t="str">
            <v>m³</v>
          </cell>
          <cell r="D1596">
            <v>842.05</v>
          </cell>
        </row>
        <row r="1597">
          <cell r="A1597" t="str">
            <v>1207711</v>
          </cell>
          <cell r="B1597" t="str">
            <v>Concreto projetado via seca fck = 20 MPa aplicado em superfícies inclinadas e verticais</v>
          </cell>
          <cell r="C1597" t="str">
            <v>m³</v>
          </cell>
          <cell r="D1597">
            <v>1051.27</v>
          </cell>
        </row>
        <row r="1598">
          <cell r="A1598" t="str">
            <v>1207713</v>
          </cell>
          <cell r="B1598" t="str">
            <v>Concreto projetado via seca fck = 20 MPa aplicado em teto</v>
          </cell>
          <cell r="C1598" t="str">
            <v>m³</v>
          </cell>
          <cell r="D1598">
            <v>1595.63</v>
          </cell>
        </row>
        <row r="1599">
          <cell r="A1599" t="str">
            <v>1207714</v>
          </cell>
          <cell r="B1599" t="str">
            <v>Concreto projetado via seca fck = 25 MPa aplicado em pisos</v>
          </cell>
          <cell r="C1599" t="str">
            <v>m³</v>
          </cell>
          <cell r="D1599">
            <v>880.76</v>
          </cell>
        </row>
        <row r="1600">
          <cell r="A1600" t="str">
            <v>1207715</v>
          </cell>
          <cell r="B1600" t="str">
            <v>Concreto projetado via seca fck = 25 MPa aplicado em superfícies inclinadas e verticais</v>
          </cell>
          <cell r="C1600" t="str">
            <v>m³</v>
          </cell>
          <cell r="D1600">
            <v>1098.27</v>
          </cell>
        </row>
        <row r="1601">
          <cell r="A1601" t="str">
            <v>1207717</v>
          </cell>
          <cell r="B1601" t="str">
            <v>Concreto projetado via seca fck = 25 MPa aplicado em teto</v>
          </cell>
          <cell r="C1601" t="str">
            <v>m³</v>
          </cell>
          <cell r="D1601">
            <v>1661.43</v>
          </cell>
        </row>
        <row r="1602">
          <cell r="A1602" t="str">
            <v>1207718</v>
          </cell>
          <cell r="B1602" t="str">
            <v>Concreto projetado via seca fck = 30 MPa aplicado em pisos</v>
          </cell>
          <cell r="C1602" t="str">
            <v>m³</v>
          </cell>
          <cell r="D1602">
            <v>924.09</v>
          </cell>
        </row>
        <row r="1603">
          <cell r="A1603" t="str">
            <v>1207719</v>
          </cell>
          <cell r="B1603" t="str">
            <v>Concreto projetado via seca fck = 30 MPa aplicado em superfícies inclinadas e verticais</v>
          </cell>
          <cell r="C1603" t="str">
            <v>m³</v>
          </cell>
          <cell r="D1603">
            <v>1150.8800000000001</v>
          </cell>
        </row>
        <row r="1604">
          <cell r="A1604" t="str">
            <v>1207721</v>
          </cell>
          <cell r="B1604" t="str">
            <v>Concreto projetado via seca fck = 30 MPa aplicado em teto</v>
          </cell>
          <cell r="C1604" t="str">
            <v>m³</v>
          </cell>
          <cell r="D1604">
            <v>1735.09</v>
          </cell>
        </row>
        <row r="1605">
          <cell r="A1605" t="str">
            <v>1207722</v>
          </cell>
          <cell r="B1605" t="str">
            <v>Concreto projetado via seca fck = 40 MPa aplicado em pisos</v>
          </cell>
          <cell r="C1605" t="str">
            <v>m³</v>
          </cell>
          <cell r="D1605">
            <v>1026.75</v>
          </cell>
        </row>
        <row r="1606">
          <cell r="A1606" t="str">
            <v>1207723</v>
          </cell>
          <cell r="B1606" t="str">
            <v>Concreto projetado via seca fck = 40 MPa aplicado em superfícies inclinadas e verticais</v>
          </cell>
          <cell r="C1606" t="str">
            <v>m³</v>
          </cell>
          <cell r="D1606">
            <v>1275.54</v>
          </cell>
        </row>
        <row r="1607">
          <cell r="A1607" t="str">
            <v>1207725</v>
          </cell>
          <cell r="B1607" t="str">
            <v>Concreto projetado via seca fck = 40 MPa via seca aplicado em teto</v>
          </cell>
          <cell r="C1607" t="str">
            <v>m³</v>
          </cell>
          <cell r="D1607">
            <v>1909.61</v>
          </cell>
        </row>
        <row r="1608">
          <cell r="A1608" t="str">
            <v>1207728</v>
          </cell>
          <cell r="B1608" t="str">
            <v>Concreto projetado via úmida fck = 30 MPa aplicado em túneis classe I com seção de 20 a 40 m²</v>
          </cell>
          <cell r="C1608" t="str">
            <v>m³</v>
          </cell>
          <cell r="D1608">
            <v>835.26</v>
          </cell>
        </row>
        <row r="1609">
          <cell r="A1609" t="str">
            <v>1207727</v>
          </cell>
          <cell r="B1609" t="str">
            <v>Concreto projetado via úmida fck = 30 MPa aplicado em túneis classe I com seção de 40 a 60 m²</v>
          </cell>
          <cell r="C1609" t="str">
            <v>m³</v>
          </cell>
          <cell r="D1609">
            <v>812.86</v>
          </cell>
        </row>
        <row r="1610">
          <cell r="A1610" t="str">
            <v>1207726</v>
          </cell>
          <cell r="B1610" t="str">
            <v>Concreto projetado via úmida fck = 30 MPa aplicado em túneis classe I com seção de 60 a 90 m²</v>
          </cell>
          <cell r="C1610" t="str">
            <v>m³</v>
          </cell>
          <cell r="D1610">
            <v>794.96</v>
          </cell>
        </row>
        <row r="1611">
          <cell r="A1611" t="str">
            <v>1208329</v>
          </cell>
          <cell r="B1611" t="str">
            <v>Concreto projetado via úmida fck = 30 MPa aplicado em túneis classe I com seção superior a 90 m²</v>
          </cell>
          <cell r="C1611" t="str">
            <v>m³</v>
          </cell>
          <cell r="D1611">
            <v>774.33</v>
          </cell>
        </row>
        <row r="1612">
          <cell r="A1612" t="str">
            <v>1207685</v>
          </cell>
          <cell r="B1612" t="str">
            <v>Concreto projetado via úmida fck = 30 MPa aplicado em túneis classe II com seção de 20 a 40 m²</v>
          </cell>
          <cell r="C1612" t="str">
            <v>m³</v>
          </cell>
          <cell r="D1612">
            <v>881.51</v>
          </cell>
        </row>
        <row r="1613">
          <cell r="A1613" t="str">
            <v>1207684</v>
          </cell>
          <cell r="B1613" t="str">
            <v>Concreto projetado via úmida fck = 30 MPa aplicado em túneis classe II com seção de 40 a 60 m²</v>
          </cell>
          <cell r="C1613" t="str">
            <v>m³</v>
          </cell>
          <cell r="D1613">
            <v>851.92</v>
          </cell>
        </row>
        <row r="1614">
          <cell r="A1614" t="str">
            <v>1207683</v>
          </cell>
          <cell r="B1614" t="str">
            <v>Concreto projetado via úmida fck = 30 MPa aplicado em túneis classe II com seção de 60 a 90 m²</v>
          </cell>
          <cell r="C1614" t="str">
            <v>m³</v>
          </cell>
          <cell r="D1614">
            <v>829.37</v>
          </cell>
        </row>
        <row r="1615">
          <cell r="A1615" t="str">
            <v>1208337</v>
          </cell>
          <cell r="B1615" t="str">
            <v>Concreto projetado via úmida fck = 30 MPa aplicado em túneis classe II com seção superior a 90 m²</v>
          </cell>
          <cell r="C1615" t="str">
            <v>m³</v>
          </cell>
          <cell r="D1615">
            <v>805.4</v>
          </cell>
        </row>
        <row r="1616">
          <cell r="A1616" t="str">
            <v>1207691</v>
          </cell>
          <cell r="B1616" t="str">
            <v>Concreto projetado via úmida fck = 30 MPa aplicado em túneis classe III com seção de 20 a 40 m²</v>
          </cell>
          <cell r="C1616" t="str">
            <v>m³</v>
          </cell>
          <cell r="D1616">
            <v>937.83</v>
          </cell>
        </row>
        <row r="1617">
          <cell r="A1617" t="str">
            <v>1207690</v>
          </cell>
          <cell r="B1617" t="str">
            <v>Concreto projetado via úmida fck = 30 MPa aplicado em túneis classe III com seção de 40 a 60 m²</v>
          </cell>
          <cell r="C1617" t="str">
            <v>m³</v>
          </cell>
          <cell r="D1617">
            <v>897.55</v>
          </cell>
        </row>
        <row r="1618">
          <cell r="A1618" t="str">
            <v>1207689</v>
          </cell>
          <cell r="B1618" t="str">
            <v>Concreto projetado via úmida fck = 30 MPa aplicado em túneis classe III com seção de 60 a 90 m²</v>
          </cell>
          <cell r="C1618" t="str">
            <v>m³</v>
          </cell>
          <cell r="D1618">
            <v>863.67</v>
          </cell>
        </row>
        <row r="1619">
          <cell r="A1619" t="str">
            <v>1208345</v>
          </cell>
          <cell r="B1619" t="str">
            <v>Concreto projetado via úmida fck = 30 MPa aplicado em túneis classe III com seção superior a 90 m²</v>
          </cell>
          <cell r="C1619" t="str">
            <v>m³</v>
          </cell>
          <cell r="D1619">
            <v>835.76</v>
          </cell>
        </row>
        <row r="1620">
          <cell r="A1620" t="str">
            <v>1207697</v>
          </cell>
          <cell r="B1620" t="str">
            <v>Concreto projetado via úmida fck = 30 MPa aplicado em túneis classe IV com seção de 20 a 40 m²</v>
          </cell>
          <cell r="C1620" t="str">
            <v>m³</v>
          </cell>
          <cell r="D1620">
            <v>1009.66</v>
          </cell>
        </row>
        <row r="1621">
          <cell r="A1621" t="str">
            <v>1207696</v>
          </cell>
          <cell r="B1621" t="str">
            <v>Concreto projetado via úmida fck = 30 MPa aplicado em túneis classe IV com seção de 40 a 60 m²</v>
          </cell>
          <cell r="C1621" t="str">
            <v>m³</v>
          </cell>
          <cell r="D1621">
            <v>952.09</v>
          </cell>
        </row>
        <row r="1622">
          <cell r="A1622" t="str">
            <v>1207695</v>
          </cell>
          <cell r="B1622" t="str">
            <v>Concreto projetado via úmida fck = 30 MPa aplicado em túneis classe IV com seção de 60 a 90 m²</v>
          </cell>
          <cell r="C1622" t="str">
            <v>m³</v>
          </cell>
          <cell r="D1622">
            <v>912.92</v>
          </cell>
        </row>
        <row r="1623">
          <cell r="A1623" t="str">
            <v>1208353</v>
          </cell>
          <cell r="B1623" t="str">
            <v>Concreto projetado via úmida fck = 30 MPa aplicado em túneis classe IV com seção superior a 90 m²</v>
          </cell>
          <cell r="C1623" t="str">
            <v>m³</v>
          </cell>
          <cell r="D1623">
            <v>873.54</v>
          </cell>
        </row>
        <row r="1624">
          <cell r="A1624" t="str">
            <v>1207663</v>
          </cell>
          <cell r="B1624" t="str">
            <v>Concreto projetado via úmida fck = 30 MPa aplicado em túneis classe V com seção de 20 a 40 m²</v>
          </cell>
          <cell r="C1624" t="str">
            <v>m³</v>
          </cell>
          <cell r="D1624">
            <v>1082.6400000000001</v>
          </cell>
        </row>
        <row r="1625">
          <cell r="A1625" t="str">
            <v>1207662</v>
          </cell>
          <cell r="B1625" t="str">
            <v>Concreto projetado via úmida fck = 30 MPa aplicado em túneis classe V com seção de 40 a 60 m²</v>
          </cell>
          <cell r="C1625" t="str">
            <v>m³</v>
          </cell>
          <cell r="D1625">
            <v>1056.1600000000001</v>
          </cell>
        </row>
        <row r="1626">
          <cell r="A1626" t="str">
            <v>1207661</v>
          </cell>
          <cell r="B1626" t="str">
            <v>Concreto projetado via úmida fck = 30 MPa aplicado em túneis classe V com seção de 60 a 90 m²</v>
          </cell>
          <cell r="C1626" t="str">
            <v>m³</v>
          </cell>
          <cell r="D1626">
            <v>1034.98</v>
          </cell>
        </row>
        <row r="1627">
          <cell r="A1627" t="str">
            <v>1208361</v>
          </cell>
          <cell r="B1627" t="str">
            <v>Concreto projetado via úmida fck = 30 MPa aplicado em túneis classe V com seção superior a 90 m²</v>
          </cell>
          <cell r="C1627" t="str">
            <v>m³</v>
          </cell>
          <cell r="D1627">
            <v>1003.2</v>
          </cell>
        </row>
        <row r="1628">
          <cell r="A1628" t="str">
            <v>1207669</v>
          </cell>
          <cell r="B1628" t="str">
            <v>Concreto projetado via úmida fck = 30 MPa aplicado em túneis classe VI com seção de 20 a 40 m²</v>
          </cell>
          <cell r="C1628" t="str">
            <v>m³</v>
          </cell>
          <cell r="D1628">
            <v>1202.1400000000001</v>
          </cell>
        </row>
        <row r="1629">
          <cell r="A1629" t="str">
            <v>1207668</v>
          </cell>
          <cell r="B1629" t="str">
            <v>Concreto projetado via úmida fck = 30 MPa aplicado em túneis classe VI com seção de 40 a 60 m²</v>
          </cell>
          <cell r="C1629" t="str">
            <v>m³</v>
          </cell>
          <cell r="D1629">
            <v>1169.27</v>
          </cell>
        </row>
        <row r="1630">
          <cell r="A1630" t="str">
            <v>1207667</v>
          </cell>
          <cell r="B1630" t="str">
            <v>Concreto projetado via úmida fck = 30 MPa aplicado em túneis classe VI com seção de 60 a 90 m²</v>
          </cell>
          <cell r="C1630" t="str">
            <v>m³</v>
          </cell>
          <cell r="D1630">
            <v>1119.97</v>
          </cell>
        </row>
        <row r="1631">
          <cell r="A1631" t="str">
            <v>1208369</v>
          </cell>
          <cell r="B1631" t="str">
            <v>Concreto projetado via úmida fck = 30 MPa aplicado em túneis classe VI com seção superior a 90 m²</v>
          </cell>
          <cell r="C1631" t="str">
            <v>m³</v>
          </cell>
          <cell r="D1631">
            <v>1070.67</v>
          </cell>
        </row>
        <row r="1632">
          <cell r="A1632" t="str">
            <v>1207682</v>
          </cell>
          <cell r="B1632" t="str">
            <v>Concreto projetado via úmida fck = 40 MPa aplicado em túneis classe I com seção de 20 a 40 m²</v>
          </cell>
          <cell r="C1632" t="str">
            <v>m³</v>
          </cell>
          <cell r="D1632">
            <v>929.11</v>
          </cell>
        </row>
        <row r="1633">
          <cell r="A1633" t="str">
            <v>1207681</v>
          </cell>
          <cell r="B1633" t="str">
            <v>Concreto projetado via úmida fck = 40 MPa aplicado em túneis classe I com seção de 40 a 60 m²</v>
          </cell>
          <cell r="C1633" t="str">
            <v>m³</v>
          </cell>
          <cell r="D1633">
            <v>906.71</v>
          </cell>
        </row>
        <row r="1634">
          <cell r="A1634" t="str">
            <v>1207729</v>
          </cell>
          <cell r="B1634" t="str">
            <v>Concreto projetado via úmida fck = 40 MPa aplicado em túneis classe I com seção de 60 a 90 m²</v>
          </cell>
          <cell r="C1634" t="str">
            <v>m³</v>
          </cell>
          <cell r="D1634">
            <v>888.81</v>
          </cell>
        </row>
        <row r="1635">
          <cell r="A1635" t="str">
            <v>1208333</v>
          </cell>
          <cell r="B1635" t="str">
            <v>Concreto projetado via úmida fck = 40 MPa aplicado em túneis classe I com seção superior a 90 m²</v>
          </cell>
          <cell r="C1635" t="str">
            <v>m³</v>
          </cell>
          <cell r="D1635">
            <v>868.18</v>
          </cell>
        </row>
        <row r="1636">
          <cell r="A1636" t="str">
            <v>1207688</v>
          </cell>
          <cell r="B1636" t="str">
            <v>Concreto projetado via úmida fck = 40 MPa aplicado em túneis classe II com seção de 20 a 40 m²</v>
          </cell>
          <cell r="C1636" t="str">
            <v>m³</v>
          </cell>
          <cell r="D1636">
            <v>978.2</v>
          </cell>
        </row>
        <row r="1637">
          <cell r="A1637" t="str">
            <v>1207687</v>
          </cell>
          <cell r="B1637" t="str">
            <v>Concreto projetado via úmida fck = 40 MPa aplicado em túneis classe II com seção de 40 a 60 m²</v>
          </cell>
          <cell r="C1637" t="str">
            <v>m³</v>
          </cell>
          <cell r="D1637">
            <v>948.61</v>
          </cell>
        </row>
        <row r="1638">
          <cell r="A1638" t="str">
            <v>1207686</v>
          </cell>
          <cell r="B1638" t="str">
            <v>Concreto projetado via úmida fck = 40 MPa aplicado em túneis classe II com seção de 60 a 90 m²</v>
          </cell>
          <cell r="C1638" t="str">
            <v>m³</v>
          </cell>
          <cell r="D1638">
            <v>926.06</v>
          </cell>
        </row>
        <row r="1639">
          <cell r="A1639" t="str">
            <v>1208341</v>
          </cell>
          <cell r="B1639" t="str">
            <v>Concreto projetado via úmida fck = 40 MPa aplicado em túneis classe II com seção superior a 90 m²</v>
          </cell>
          <cell r="C1639" t="str">
            <v>m³</v>
          </cell>
          <cell r="D1639">
            <v>902.09</v>
          </cell>
        </row>
        <row r="1640">
          <cell r="A1640" t="str">
            <v>1207694</v>
          </cell>
          <cell r="B1640" t="str">
            <v>Concreto projetado via úmida fck = 40 MPa aplicado em túneis classe III com seção de 20 a 40 m²</v>
          </cell>
          <cell r="C1640" t="str">
            <v>m³</v>
          </cell>
          <cell r="D1640">
            <v>1037.54</v>
          </cell>
        </row>
        <row r="1641">
          <cell r="A1641" t="str">
            <v>1207693</v>
          </cell>
          <cell r="B1641" t="str">
            <v>Concreto projetado via úmida fck = 40 MPa aplicado em túneis classe III com seção de 40 a 60 m²</v>
          </cell>
          <cell r="C1641" t="str">
            <v>m³</v>
          </cell>
          <cell r="D1641">
            <v>997.26</v>
          </cell>
        </row>
        <row r="1642">
          <cell r="A1642" t="str">
            <v>1207692</v>
          </cell>
          <cell r="B1642" t="str">
            <v>Concreto projetado via úmida fck = 40 MPa aplicado em túneis classe III com seção de 60 a 90 m²</v>
          </cell>
          <cell r="C1642" t="str">
            <v>m³</v>
          </cell>
          <cell r="D1642">
            <v>963.39</v>
          </cell>
        </row>
        <row r="1643">
          <cell r="A1643" t="str">
            <v>1208349</v>
          </cell>
          <cell r="B1643" t="str">
            <v>Concreto projetado via úmida fck = 40 MPa aplicado em túneis classe III com seção superior a 90 m²</v>
          </cell>
          <cell r="C1643" t="str">
            <v>m³</v>
          </cell>
          <cell r="D1643">
            <v>935.47</v>
          </cell>
        </row>
        <row r="1644">
          <cell r="A1644" t="str">
            <v>1207660</v>
          </cell>
          <cell r="B1644" t="str">
            <v>Concreto projetado via úmida fck = 40 MPa aplicado em túneis classe IV com seção de 20 a 40 m²</v>
          </cell>
          <cell r="C1644" t="str">
            <v>m³</v>
          </cell>
          <cell r="D1644">
            <v>1112.5899999999999</v>
          </cell>
        </row>
        <row r="1645">
          <cell r="A1645" t="str">
            <v>1207699</v>
          </cell>
          <cell r="B1645" t="str">
            <v>Concreto projetado via úmida fck = 40 MPa aplicado em túneis classe IV com seção de 40 a 60 m²</v>
          </cell>
          <cell r="C1645" t="str">
            <v>m³</v>
          </cell>
          <cell r="D1645">
            <v>1055.02</v>
          </cell>
        </row>
        <row r="1646">
          <cell r="A1646" t="str">
            <v>1207698</v>
          </cell>
          <cell r="B1646" t="str">
            <v>Concreto projetado via úmida fck = 40 MPa aplicado em túneis classe IV com seção de 60 a 90 m²</v>
          </cell>
          <cell r="C1646" t="str">
            <v>m³</v>
          </cell>
          <cell r="D1646">
            <v>1015.85</v>
          </cell>
        </row>
        <row r="1647">
          <cell r="A1647" t="str">
            <v>1208357</v>
          </cell>
          <cell r="B1647" t="str">
            <v>Concreto projetado via úmida fck = 40 MPa aplicado em túneis classe IV com seção superior a 90 m²</v>
          </cell>
          <cell r="C1647" t="str">
            <v>m³</v>
          </cell>
          <cell r="D1647">
            <v>976.47</v>
          </cell>
        </row>
        <row r="1648">
          <cell r="A1648" t="str">
            <v>1207666</v>
          </cell>
          <cell r="B1648" t="str">
            <v>Concreto projetado via úmida fck = 40 MPa aplicado em túneis classe V com seção de 20 a 40 m²</v>
          </cell>
          <cell r="C1648" t="str">
            <v>m³</v>
          </cell>
          <cell r="D1648">
            <v>1189</v>
          </cell>
        </row>
        <row r="1649">
          <cell r="A1649" t="str">
            <v>1207665</v>
          </cell>
          <cell r="B1649" t="str">
            <v>Concreto projetado via úmida fck = 40 MPa aplicado em túneis classe V com seção de 40 a 60 m²</v>
          </cell>
          <cell r="C1649" t="str">
            <v>m³</v>
          </cell>
          <cell r="D1649">
            <v>1162.52</v>
          </cell>
        </row>
        <row r="1650">
          <cell r="A1650" t="str">
            <v>1207664</v>
          </cell>
          <cell r="B1650" t="str">
            <v>Concreto projetado via úmida fck = 40 MPa aplicado em túneis classe V com seção de 60 a 90 m²</v>
          </cell>
          <cell r="C1650" t="str">
            <v>m³</v>
          </cell>
          <cell r="D1650">
            <v>1141.3399999999999</v>
          </cell>
        </row>
        <row r="1651">
          <cell r="A1651" t="str">
            <v>1208365</v>
          </cell>
          <cell r="B1651" t="str">
            <v>Concreto projetado via úmida fck = 40 MPa aplicado em túneis classe V com seção superior a 90 m²</v>
          </cell>
          <cell r="C1651" t="str">
            <v>m³</v>
          </cell>
          <cell r="D1651">
            <v>1109.56</v>
          </cell>
        </row>
        <row r="1652">
          <cell r="A1652" t="str">
            <v>1207672</v>
          </cell>
          <cell r="B1652" t="str">
            <v>Concreto projetado via úmida fck = 40 MPa aplicado em túneis classe VI com seção de 20 a 40 m²</v>
          </cell>
          <cell r="C1652" t="str">
            <v>m³</v>
          </cell>
          <cell r="D1652">
            <v>1312.17</v>
          </cell>
        </row>
        <row r="1653">
          <cell r="A1653" t="str">
            <v>1207671</v>
          </cell>
          <cell r="B1653" t="str">
            <v>Concreto projetado via úmida fck = 40 MPa aplicado em túneis classe VI com seção de 40 a 60 m²</v>
          </cell>
          <cell r="C1653" t="str">
            <v>m³</v>
          </cell>
          <cell r="D1653">
            <v>1279.3</v>
          </cell>
        </row>
        <row r="1654">
          <cell r="A1654" t="str">
            <v>1207670</v>
          </cell>
          <cell r="B1654" t="str">
            <v>Concreto projetado via úmida fck = 40 MPa aplicado em túneis classe VI com seção de 60 a 90 m²</v>
          </cell>
          <cell r="C1654" t="str">
            <v>m³</v>
          </cell>
          <cell r="D1654">
            <v>1230</v>
          </cell>
        </row>
        <row r="1655">
          <cell r="A1655" t="str">
            <v>1208373</v>
          </cell>
          <cell r="B1655" t="str">
            <v>Concreto projetado via úmida fck = 40 MPa aplicado em túneis classe VI com seção superior a 90 m²</v>
          </cell>
          <cell r="C1655" t="str">
            <v>m³</v>
          </cell>
          <cell r="D1655">
            <v>1180.69</v>
          </cell>
        </row>
        <row r="1656">
          <cell r="A1656" t="str">
            <v>1400976</v>
          </cell>
          <cell r="B1656" t="str">
            <v>Corte a plasma CNC em chapa com espessura de 6,3 a 10 mm</v>
          </cell>
          <cell r="C1656" t="str">
            <v>m</v>
          </cell>
          <cell r="D1656">
            <v>4.68</v>
          </cell>
        </row>
        <row r="1657">
          <cell r="A1657" t="str">
            <v>1400970</v>
          </cell>
          <cell r="B1657" t="str">
            <v>Corte a plasma manual em chapa de aço-carbono com espessura de 4 a 8 mm</v>
          </cell>
          <cell r="C1657" t="str">
            <v>m</v>
          </cell>
          <cell r="D1657">
            <v>2.2400000000000002</v>
          </cell>
        </row>
        <row r="1658">
          <cell r="A1658" t="str">
            <v>1400971</v>
          </cell>
          <cell r="B1658" t="str">
            <v>Corte a plasma manual em chapa de aço-carbono com espessura de 9 a 25 mm</v>
          </cell>
          <cell r="C1658" t="str">
            <v>m</v>
          </cell>
          <cell r="D1658">
            <v>9.77</v>
          </cell>
        </row>
        <row r="1659">
          <cell r="A1659" t="str">
            <v>1400972</v>
          </cell>
          <cell r="B1659" t="str">
            <v>Corte a plasma manual em chapa de alumínio com espessura de 1,5 mm</v>
          </cell>
          <cell r="C1659" t="str">
            <v>m</v>
          </cell>
          <cell r="D1659">
            <v>2.19</v>
          </cell>
        </row>
        <row r="1660">
          <cell r="A1660" t="str">
            <v>1416201</v>
          </cell>
          <cell r="B1660" t="str">
            <v>Corte de barras de aço CA-50 com maçarico oxiacetileno</v>
          </cell>
          <cell r="C1660" t="str">
            <v>cm²</v>
          </cell>
          <cell r="D1660">
            <v>0.21</v>
          </cell>
        </row>
        <row r="1661">
          <cell r="A1661" t="str">
            <v>1400969</v>
          </cell>
          <cell r="B1661" t="str">
            <v>Corte de cantoneira de alumínio</v>
          </cell>
          <cell r="C1661" t="str">
            <v>un</v>
          </cell>
          <cell r="D1661">
            <v>0.15</v>
          </cell>
        </row>
        <row r="1662">
          <cell r="A1662" t="str">
            <v>1400975</v>
          </cell>
          <cell r="B1662" t="str">
            <v>Corte de chapa de aço com guilhotina hidráulica</v>
          </cell>
          <cell r="C1662" t="str">
            <v>m</v>
          </cell>
          <cell r="D1662">
            <v>3.95</v>
          </cell>
        </row>
        <row r="1663">
          <cell r="A1663" t="str">
            <v>1416141</v>
          </cell>
          <cell r="B1663" t="str">
            <v>Corte de chapas de aço com espessura de 12,5 mm com maçarico oxiacetileno</v>
          </cell>
          <cell r="C1663" t="str">
            <v>m</v>
          </cell>
          <cell r="D1663">
            <v>3.38</v>
          </cell>
        </row>
        <row r="1664">
          <cell r="A1664" t="str">
            <v>1416142</v>
          </cell>
          <cell r="B1664" t="str">
            <v>Corte de chapas de aço com espessura de 16 mm com maçarico oxiacetileno</v>
          </cell>
          <cell r="C1664" t="str">
            <v>m</v>
          </cell>
          <cell r="D1664">
            <v>5.16</v>
          </cell>
        </row>
        <row r="1665">
          <cell r="A1665" t="str">
            <v>1400973</v>
          </cell>
          <cell r="B1665" t="str">
            <v>Corte de chapas de aço com espessura de 3 mm com maçarico oxiacetileno</v>
          </cell>
          <cell r="C1665" t="str">
            <v>m</v>
          </cell>
          <cell r="D1665">
            <v>1.51</v>
          </cell>
        </row>
        <row r="1666">
          <cell r="A1666" t="str">
            <v>1400974</v>
          </cell>
          <cell r="B1666" t="str">
            <v>Corte de chapas de aço com espessura de 5 mm com maçarico oxiacetileno</v>
          </cell>
          <cell r="C1666" t="str">
            <v>m</v>
          </cell>
          <cell r="D1666">
            <v>1.75</v>
          </cell>
        </row>
        <row r="1667">
          <cell r="A1667" t="str">
            <v>1416139</v>
          </cell>
          <cell r="B1667" t="str">
            <v>Corte de chapas de aço com espessura de 6,3 mm com maçarico oxiacetileno</v>
          </cell>
          <cell r="C1667" t="str">
            <v>m</v>
          </cell>
          <cell r="D1667">
            <v>1.93</v>
          </cell>
        </row>
        <row r="1668">
          <cell r="A1668" t="str">
            <v>1416202</v>
          </cell>
          <cell r="B1668" t="str">
            <v>Corte de chapas de aço com espessura de 8 mm com maçarico oxiacetileno</v>
          </cell>
          <cell r="C1668" t="str">
            <v>m</v>
          </cell>
          <cell r="D1668">
            <v>2.2200000000000002</v>
          </cell>
        </row>
        <row r="1669">
          <cell r="A1669" t="str">
            <v>1416140</v>
          </cell>
          <cell r="B1669" t="str">
            <v>Corte de chapas de aço com espessura de 9,5 mm com maçarico oxiacetileno</v>
          </cell>
          <cell r="C1669" t="str">
            <v>m</v>
          </cell>
          <cell r="D1669">
            <v>2.5299999999999998</v>
          </cell>
        </row>
        <row r="1670">
          <cell r="A1670" t="str">
            <v>1419543</v>
          </cell>
          <cell r="B1670" t="str">
            <v>Corte de perfil metálico com máquina policorte com espessura de até 1/8"</v>
          </cell>
          <cell r="C1670" t="str">
            <v>un</v>
          </cell>
          <cell r="D1670">
            <v>0.19</v>
          </cell>
        </row>
        <row r="1671">
          <cell r="A1671" t="str">
            <v>1408173</v>
          </cell>
          <cell r="B1671" t="str">
            <v>Corte de perfis metálicos com maçarico oxiacetileno</v>
          </cell>
          <cell r="C1671" t="str">
            <v>cm²</v>
          </cell>
          <cell r="D1671">
            <v>0.06</v>
          </cell>
        </row>
        <row r="1672">
          <cell r="A1672" t="str">
            <v>1407063</v>
          </cell>
          <cell r="B1672" t="str">
            <v>Corte de trilho TR45 com utilização de equipamento leve</v>
          </cell>
          <cell r="C1672" t="str">
            <v>un</v>
          </cell>
          <cell r="D1672">
            <v>7.74</v>
          </cell>
        </row>
        <row r="1673">
          <cell r="A1673" t="str">
            <v>1407064</v>
          </cell>
          <cell r="B1673" t="str">
            <v>Corte de trilho TR57 com utilização de equipamento leve</v>
          </cell>
          <cell r="C1673" t="str">
            <v>un</v>
          </cell>
          <cell r="D1673">
            <v>8.02</v>
          </cell>
        </row>
        <row r="1674">
          <cell r="A1674" t="str">
            <v>1407065</v>
          </cell>
          <cell r="B1674" t="str">
            <v>Corte de trilho TR68 com utilização de equipamento leve</v>
          </cell>
          <cell r="C1674" t="str">
            <v>un</v>
          </cell>
          <cell r="D1674">
            <v>8.23</v>
          </cell>
        </row>
        <row r="1675">
          <cell r="A1675" t="str">
            <v>1407066</v>
          </cell>
          <cell r="B1675" t="str">
            <v>Corte de trilho UIC60 com utilização de equipamento leve</v>
          </cell>
          <cell r="C1675" t="str">
            <v>un</v>
          </cell>
          <cell r="D1675">
            <v>8.08</v>
          </cell>
        </row>
        <row r="1676">
          <cell r="A1676" t="str">
            <v>1400977</v>
          </cell>
          <cell r="B1676" t="str">
            <v>Dobramento de chapas metálicas com espessuras de 6,3 a 10 mm</v>
          </cell>
          <cell r="C1676" t="str">
            <v>m</v>
          </cell>
          <cell r="D1676">
            <v>3.28</v>
          </cell>
        </row>
        <row r="1677">
          <cell r="A1677" t="str">
            <v>1407067</v>
          </cell>
          <cell r="B1677" t="str">
            <v>Furação de trilho TR45 com utilização de equipamento leve</v>
          </cell>
          <cell r="C1677" t="str">
            <v>un</v>
          </cell>
          <cell r="D1677">
            <v>2.59</v>
          </cell>
        </row>
        <row r="1678">
          <cell r="A1678" t="str">
            <v>1407068</v>
          </cell>
          <cell r="B1678" t="str">
            <v>Furação de trilho TR57 com utilização de equipamento leve</v>
          </cell>
          <cell r="C1678" t="str">
            <v>un</v>
          </cell>
          <cell r="D1678">
            <v>2.91</v>
          </cell>
        </row>
        <row r="1679">
          <cell r="A1679" t="str">
            <v>1407069</v>
          </cell>
          <cell r="B1679" t="str">
            <v>Furação de trilho TR68 com utilização de equipamento leve</v>
          </cell>
          <cell r="C1679" t="str">
            <v>un</v>
          </cell>
          <cell r="D1679">
            <v>3.15</v>
          </cell>
        </row>
        <row r="1680">
          <cell r="A1680" t="str">
            <v>1407070</v>
          </cell>
          <cell r="B1680" t="str">
            <v>Furação de trilho UIC60 com utilização de equipamento leve</v>
          </cell>
          <cell r="C1680" t="str">
            <v>un</v>
          </cell>
          <cell r="D1680">
            <v>3</v>
          </cell>
        </row>
        <row r="1681">
          <cell r="A1681" t="str">
            <v>1416257</v>
          </cell>
          <cell r="B1681" t="str">
            <v>Solda com maçarico oxiacetileno de chapas de aço de 12,5 mm</v>
          </cell>
          <cell r="C1681" t="str">
            <v>m</v>
          </cell>
          <cell r="D1681">
            <v>247.09</v>
          </cell>
        </row>
        <row r="1682">
          <cell r="A1682" t="str">
            <v>1416253</v>
          </cell>
          <cell r="B1682" t="str">
            <v>Solda com maçarico oxiacetileno de chapas de aço de 16 mm</v>
          </cell>
          <cell r="C1682" t="str">
            <v>m</v>
          </cell>
          <cell r="D1682">
            <v>558.35</v>
          </cell>
        </row>
        <row r="1683">
          <cell r="A1683" t="str">
            <v>1416254</v>
          </cell>
          <cell r="B1683" t="str">
            <v>Solda com maçarico oxiacetileno de chapas de aço de 6,3 mm</v>
          </cell>
          <cell r="C1683" t="str">
            <v>m</v>
          </cell>
          <cell r="D1683">
            <v>48.66</v>
          </cell>
        </row>
        <row r="1684">
          <cell r="A1684" t="str">
            <v>1416255</v>
          </cell>
          <cell r="B1684" t="str">
            <v>Solda com maçarico oxiacetileno de chapas de aço de 8 mm</v>
          </cell>
          <cell r="C1684" t="str">
            <v>m</v>
          </cell>
          <cell r="D1684">
            <v>84.38</v>
          </cell>
        </row>
        <row r="1685">
          <cell r="A1685" t="str">
            <v>1416256</v>
          </cell>
          <cell r="B1685" t="str">
            <v>Solda com maçarico oxiacetileno de chapas de aço de 9,5 mm</v>
          </cell>
          <cell r="C1685" t="str">
            <v>m</v>
          </cell>
          <cell r="D1685">
            <v>129.13999999999999</v>
          </cell>
        </row>
        <row r="1686">
          <cell r="A1686" t="str">
            <v>1408028</v>
          </cell>
          <cell r="B1686" t="str">
            <v>Solda elétrica manual de perfis metálicos e chapas de aço com eletrodo E70XX para beneficiamento de aço naval</v>
          </cell>
          <cell r="C1686" t="str">
            <v>kg</v>
          </cell>
          <cell r="D1686">
            <v>220.28</v>
          </cell>
        </row>
        <row r="1687">
          <cell r="A1687" t="str">
            <v>1408027</v>
          </cell>
          <cell r="B1687" t="str">
            <v>Solda tipo MIG/MAG automatizada</v>
          </cell>
          <cell r="C1687" t="str">
            <v>kg</v>
          </cell>
          <cell r="D1687">
            <v>122.89</v>
          </cell>
        </row>
        <row r="1688">
          <cell r="A1688" t="str">
            <v>1400978</v>
          </cell>
          <cell r="B1688" t="str">
            <v>Solda tipo MIG/MAG manual</v>
          </cell>
          <cell r="C1688" t="str">
            <v>kg</v>
          </cell>
          <cell r="D1688">
            <v>204.42</v>
          </cell>
        </row>
        <row r="1689">
          <cell r="A1689" t="str">
            <v>1513941</v>
          </cell>
          <cell r="B1689" t="str">
            <v>Contenção em areia-cimento ensacada com mistura de areia com 8% de cimento - confecção e assentamento</v>
          </cell>
          <cell r="C1689" t="str">
            <v>m³</v>
          </cell>
          <cell r="D1689">
            <v>541.24</v>
          </cell>
        </row>
        <row r="1690">
          <cell r="A1690" t="str">
            <v>1513940</v>
          </cell>
          <cell r="B1690" t="str">
            <v>Contenção em solo-cimento ensacado com mistura de solo de jazida com 8% de cimento - confecção e assentamento</v>
          </cell>
          <cell r="C1690" t="str">
            <v>m³</v>
          </cell>
          <cell r="D1690">
            <v>377.85</v>
          </cell>
        </row>
        <row r="1691">
          <cell r="A1691" t="str">
            <v>1505879</v>
          </cell>
          <cell r="B1691" t="str">
            <v>Enrocamento de pedra arrumada manualmente - pedra de mão comercial - fornecimento e assentamento</v>
          </cell>
          <cell r="C1691" t="str">
            <v>m³</v>
          </cell>
          <cell r="D1691">
            <v>299.33</v>
          </cell>
        </row>
        <row r="1692">
          <cell r="A1692" t="str">
            <v>1505878</v>
          </cell>
          <cell r="B1692" t="str">
            <v>Enrocamento de pedra arrumada manualmente - pedra de mão produzida - confecção e assentamento</v>
          </cell>
          <cell r="C1692" t="str">
            <v>m³</v>
          </cell>
          <cell r="D1692">
            <v>199.1</v>
          </cell>
        </row>
        <row r="1693">
          <cell r="A1693" t="str">
            <v>1505877</v>
          </cell>
          <cell r="B1693" t="str">
            <v>Enrocamento de pedra espalhada e compactada mecanicamente - pedra de mão comercial - fornecimento e assentamento</v>
          </cell>
          <cell r="C1693" t="str">
            <v>m³</v>
          </cell>
          <cell r="D1693">
            <v>168.12</v>
          </cell>
        </row>
        <row r="1694">
          <cell r="A1694" t="str">
            <v>1505860</v>
          </cell>
          <cell r="B1694" t="str">
            <v>Enrocamento de pedra jogada - pedra de mão comercial - fornecimento e assentamento</v>
          </cell>
          <cell r="C1694" t="str">
            <v>m³</v>
          </cell>
          <cell r="D1694">
            <v>186.18</v>
          </cell>
        </row>
        <row r="1695">
          <cell r="A1695" t="str">
            <v>1505859</v>
          </cell>
          <cell r="B1695" t="str">
            <v>Enrocamento de pedra jogada - pedra de mão produzida - confecção e assentamento</v>
          </cell>
          <cell r="C1695" t="str">
            <v>m³</v>
          </cell>
          <cell r="D1695">
            <v>102.66</v>
          </cell>
        </row>
        <row r="1696">
          <cell r="A1696" t="str">
            <v>1516204</v>
          </cell>
          <cell r="B1696" t="str">
            <v>Fabricação de blocos segmentais de face pré-moldados - C = 40 cm, L = 40 cm e H = 20 cm - massa de 25 kg</v>
          </cell>
          <cell r="C1696" t="str">
            <v>un</v>
          </cell>
          <cell r="D1696">
            <v>5.53</v>
          </cell>
        </row>
        <row r="1697">
          <cell r="A1697" t="str">
            <v>1516312</v>
          </cell>
          <cell r="B1697" t="str">
            <v>Geocélula em PEAD, paredes perfuradas, soldadas - altura de 100 mm e 1.206 cm² de área de célula - fornecimento e instalação</v>
          </cell>
          <cell r="C1697" t="str">
            <v>m²</v>
          </cell>
          <cell r="D1697">
            <v>40.909999999999997</v>
          </cell>
        </row>
        <row r="1698">
          <cell r="A1698" t="str">
            <v>1516304</v>
          </cell>
          <cell r="B1698" t="str">
            <v>Geocélula em PEAD, paredes perfuradas, soldadas - altura de 100 mm e 289 cm² de área de célula - fornecimento e instalação</v>
          </cell>
          <cell r="C1698" t="str">
            <v>m²</v>
          </cell>
          <cell r="D1698">
            <v>51.93</v>
          </cell>
        </row>
        <row r="1699">
          <cell r="A1699" t="str">
            <v>1516308</v>
          </cell>
          <cell r="B1699" t="str">
            <v>Geocélula em PEAD, paredes perfuradas, soldadas - altura de 100 mm e 460 cm² de área de célula - fornecimento e instalação</v>
          </cell>
          <cell r="C1699" t="str">
            <v>m²</v>
          </cell>
          <cell r="D1699">
            <v>43.01</v>
          </cell>
        </row>
        <row r="1700">
          <cell r="A1700" t="str">
            <v>1516313</v>
          </cell>
          <cell r="B1700" t="str">
            <v>Geocélula em PEAD, paredes perfuradas, soldadas - altura de 150 mm e 1.206 cm² de área de célula - fornecimento e instalação</v>
          </cell>
          <cell r="C1700" t="str">
            <v>m²</v>
          </cell>
          <cell r="D1700">
            <v>48.7</v>
          </cell>
        </row>
        <row r="1701">
          <cell r="A1701" t="str">
            <v>1516305</v>
          </cell>
          <cell r="B1701" t="str">
            <v>Geocélula em PEAD, paredes perfuradas, soldadas - altura de 150 mm e 289 cm² de área de célula - fornecimento e instalação</v>
          </cell>
          <cell r="C1701" t="str">
            <v>m²</v>
          </cell>
          <cell r="D1701">
            <v>62.38</v>
          </cell>
        </row>
        <row r="1702">
          <cell r="A1702" t="str">
            <v>1516309</v>
          </cell>
          <cell r="B1702" t="str">
            <v>Geocélula em PEAD, paredes perfuradas, soldadas - altura de 150 mm e 460 cm² de área de célula - fornecimento e instalação</v>
          </cell>
          <cell r="C1702" t="str">
            <v>m²</v>
          </cell>
          <cell r="D1702">
            <v>51.2</v>
          </cell>
        </row>
        <row r="1703">
          <cell r="A1703" t="str">
            <v>1516314</v>
          </cell>
          <cell r="B1703" t="str">
            <v>Geocélula em PEAD, paredes perfuradas, soldadas - altura de 200 mm e 1.206 cm² de área de célula - fornecimento e instalação</v>
          </cell>
          <cell r="C1703" t="str">
            <v>m²</v>
          </cell>
          <cell r="D1703">
            <v>56.5</v>
          </cell>
        </row>
        <row r="1704">
          <cell r="A1704" t="str">
            <v>1516306</v>
          </cell>
          <cell r="B1704" t="str">
            <v>Geocélula em PEAD, paredes perfuradas, soldadas - altura de 200 mm e 289 cm² de área de célula - fornecimento e instalação</v>
          </cell>
          <cell r="C1704" t="str">
            <v>m²</v>
          </cell>
          <cell r="D1704">
            <v>72.88</v>
          </cell>
        </row>
        <row r="1705">
          <cell r="A1705" t="str">
            <v>1516310</v>
          </cell>
          <cell r="B1705" t="str">
            <v>Geocélula em PEAD, paredes perfuradas, soldadas - altura de 200 mm e 460 cm² de área de célula - fornecimento e instalação</v>
          </cell>
          <cell r="C1705" t="str">
            <v>m²</v>
          </cell>
          <cell r="D1705">
            <v>59.54</v>
          </cell>
        </row>
        <row r="1706">
          <cell r="A1706" t="str">
            <v>1516311</v>
          </cell>
          <cell r="B1706" t="str">
            <v>Geocélula em PEAD, paredes perfuradas, soldadas - altura de 75 mm e 1.206 cm² de área de célula - fornecimento e instalação</v>
          </cell>
          <cell r="C1706" t="str">
            <v>m²</v>
          </cell>
          <cell r="D1706">
            <v>31.44</v>
          </cell>
        </row>
        <row r="1707">
          <cell r="A1707" t="str">
            <v>1516303</v>
          </cell>
          <cell r="B1707" t="str">
            <v>Geocélula em PEAD, paredes perfuradas, soldadas - altura de 75 mm e 289 cm² de área de célula - fornecimento e instalação</v>
          </cell>
          <cell r="C1707" t="str">
            <v>m²</v>
          </cell>
          <cell r="D1707">
            <v>41.56</v>
          </cell>
        </row>
        <row r="1708">
          <cell r="A1708" t="str">
            <v>1516307</v>
          </cell>
          <cell r="B1708" t="str">
            <v>Geocélula em PEAD, paredes perfuradas, soldadas - altura de 75 mm e 460 cm² de área de célula - fornecimento e instalação</v>
          </cell>
          <cell r="C1708" t="str">
            <v>m²</v>
          </cell>
          <cell r="D1708">
            <v>34.51</v>
          </cell>
        </row>
        <row r="1709">
          <cell r="A1709" t="str">
            <v>1516298</v>
          </cell>
          <cell r="B1709" t="str">
            <v>Geogrelha unidirecional com resistência à tração de 100 kN/m - fornecimento e instalação</v>
          </cell>
          <cell r="C1709" t="str">
            <v>m²</v>
          </cell>
          <cell r="D1709">
            <v>28.14</v>
          </cell>
        </row>
        <row r="1710">
          <cell r="A1710" t="str">
            <v>1516299</v>
          </cell>
          <cell r="B1710" t="str">
            <v>Geogrelha unidirecional com resistência à tração de 150 kN/m - fornecimento e instalação</v>
          </cell>
          <cell r="C1710" t="str">
            <v>m²</v>
          </cell>
          <cell r="D1710">
            <v>30.24</v>
          </cell>
        </row>
        <row r="1711">
          <cell r="A1711" t="str">
            <v>1516300</v>
          </cell>
          <cell r="B1711" t="str">
            <v>Geogrelha unidirecional com resistência à tração de 200 kN/m - fornecimento e instalação</v>
          </cell>
          <cell r="C1711" t="str">
            <v>m²</v>
          </cell>
          <cell r="D1711">
            <v>40.229999999999997</v>
          </cell>
        </row>
        <row r="1712">
          <cell r="A1712" t="str">
            <v>1516301</v>
          </cell>
          <cell r="B1712" t="str">
            <v>Geogrelha unidirecional com resistência à tração de 300 kN/m - fornecimento e instalação</v>
          </cell>
          <cell r="C1712" t="str">
            <v>m²</v>
          </cell>
          <cell r="D1712">
            <v>60.29</v>
          </cell>
        </row>
        <row r="1713">
          <cell r="A1713" t="str">
            <v>1516302</v>
          </cell>
          <cell r="B1713" t="str">
            <v>Geogrelha unidirecional com resistência à tração de 400 kN/m - fornecimento e instalação</v>
          </cell>
          <cell r="C1713" t="str">
            <v>m²</v>
          </cell>
          <cell r="D1713">
            <v>80.23</v>
          </cell>
        </row>
        <row r="1714">
          <cell r="A1714" t="str">
            <v>1516296</v>
          </cell>
          <cell r="B1714" t="str">
            <v>Geogrelha unidirecional com resistência à tração de 50 kN/m - fornecimento e instalação</v>
          </cell>
          <cell r="C1714" t="str">
            <v>m²</v>
          </cell>
          <cell r="D1714">
            <v>20.71</v>
          </cell>
        </row>
        <row r="1715">
          <cell r="A1715" t="str">
            <v>1516297</v>
          </cell>
          <cell r="B1715" t="str">
            <v>Geogrelha unidirecional com resistência à tração de 90 kN/m - fornecimento e instalação</v>
          </cell>
          <cell r="C1715" t="str">
            <v>m²</v>
          </cell>
          <cell r="D1715">
            <v>27.15</v>
          </cell>
        </row>
        <row r="1716">
          <cell r="A1716" t="str">
            <v>1505847</v>
          </cell>
          <cell r="B1716" t="str">
            <v>Muro em blocos segmentais de face pré-moldados - C = 40 cm, L = 40 cm, e H = 20 cm com altura de 4 a 6 m - confecção e assentamento</v>
          </cell>
          <cell r="C1716" t="str">
            <v>m²</v>
          </cell>
          <cell r="D1716">
            <v>179.09</v>
          </cell>
        </row>
        <row r="1717">
          <cell r="A1717" t="str">
            <v>1505848</v>
          </cell>
          <cell r="B1717" t="str">
            <v>Muro em blocos segmentais de face pré-moldados - C = 40 cm, L = 40 cm, e H = 20 cm com altura de 6 a 8 m - confecção e assentamento</v>
          </cell>
          <cell r="C1717" t="str">
            <v>m²</v>
          </cell>
          <cell r="D1717">
            <v>174.57</v>
          </cell>
        </row>
        <row r="1718">
          <cell r="A1718" t="str">
            <v>1505849</v>
          </cell>
          <cell r="B1718" t="str">
            <v>Muro em blocos segmentais de face pré-moldados - C = 40 cm, L = 40 cm, e H = 20 cm com altura de 8 a 10 m - confecção e assentamento</v>
          </cell>
          <cell r="C1718" t="str">
            <v>m²</v>
          </cell>
          <cell r="D1718">
            <v>172.07</v>
          </cell>
        </row>
        <row r="1719">
          <cell r="A1719" t="str">
            <v>1505930</v>
          </cell>
          <cell r="B1719" t="str">
            <v>Muro em blocos segmentais de face pré-moldados - C = 40 cm, L = 40 cm, e H = 20 cm com altura de até 4 m - confecção e assentamento</v>
          </cell>
          <cell r="C1719" t="str">
            <v>m²</v>
          </cell>
          <cell r="D1719">
            <v>202.81</v>
          </cell>
        </row>
        <row r="1720">
          <cell r="A1720" t="str">
            <v>1506055</v>
          </cell>
          <cell r="B1720" t="str">
            <v>Pedra argamassada com cimento e areia 1:3 - areia e pedra de mão comercial - fornecimento e assentamento</v>
          </cell>
          <cell r="C1720" t="str">
            <v>m³</v>
          </cell>
          <cell r="D1720">
            <v>435.5</v>
          </cell>
        </row>
        <row r="1721">
          <cell r="A1721" t="str">
            <v>1506056</v>
          </cell>
          <cell r="B1721" t="str">
            <v>Pedra argamassada com cimento e areia 1:3 - areia extraída e pedra de mão produzida - confecção e assentamento</v>
          </cell>
          <cell r="C1721" t="str">
            <v>m³</v>
          </cell>
          <cell r="D1721">
            <v>296.25</v>
          </cell>
        </row>
        <row r="1722">
          <cell r="A1722" t="str">
            <v>1516318</v>
          </cell>
          <cell r="B1722" t="str">
            <v>Tela metálica dobrada em L para muro em solo reforçado - C = 200 cm, L = 40 cm e H = 40 cm - fornecimento e instalação</v>
          </cell>
          <cell r="C1722" t="str">
            <v>m²</v>
          </cell>
          <cell r="D1722">
            <v>580.79999999999995</v>
          </cell>
        </row>
        <row r="1723">
          <cell r="A1723" t="str">
            <v>1516317</v>
          </cell>
          <cell r="B1723" t="str">
            <v>Tela metálica dobrada em L para muro em solo reforçado - C = 200 cm, L = 50 cm e H = 50 cm - fornecimento e instalação</v>
          </cell>
          <cell r="C1723" t="str">
            <v>m²</v>
          </cell>
          <cell r="D1723">
            <v>597.42999999999995</v>
          </cell>
        </row>
        <row r="1724">
          <cell r="A1724" t="str">
            <v>1600965</v>
          </cell>
          <cell r="B1724" t="str">
            <v>Abertura em muro de alvenaria de pedra argamassada com martelete</v>
          </cell>
          <cell r="C1724" t="str">
            <v>m³</v>
          </cell>
          <cell r="D1724">
            <v>101.89</v>
          </cell>
        </row>
        <row r="1725">
          <cell r="A1725" t="str">
            <v>1600408</v>
          </cell>
          <cell r="B1725" t="str">
            <v>Apicoamento manual de concreto</v>
          </cell>
          <cell r="C1725" t="str">
            <v>m²</v>
          </cell>
          <cell r="D1725">
            <v>23.21</v>
          </cell>
        </row>
        <row r="1726">
          <cell r="A1726" t="str">
            <v>1600990</v>
          </cell>
          <cell r="B1726" t="str">
            <v>Demolição de concreto armado com martelete e corte oxiacetileno</v>
          </cell>
          <cell r="C1726" t="str">
            <v>m³</v>
          </cell>
          <cell r="D1726">
            <v>743.79</v>
          </cell>
        </row>
        <row r="1727">
          <cell r="A1727" t="str">
            <v>1600989</v>
          </cell>
          <cell r="B1727" t="str">
            <v>Demolição de concreto simples com martelete</v>
          </cell>
          <cell r="C1727" t="str">
            <v>m³</v>
          </cell>
          <cell r="D1727">
            <v>402.87</v>
          </cell>
        </row>
        <row r="1728">
          <cell r="A1728" t="str">
            <v>1600438</v>
          </cell>
          <cell r="B1728" t="str">
            <v>Demolição manual de concreto armado</v>
          </cell>
          <cell r="C1728" t="str">
            <v>m³</v>
          </cell>
          <cell r="D1728">
            <v>716.42</v>
          </cell>
        </row>
        <row r="1729">
          <cell r="A1729" t="str">
            <v>1600436</v>
          </cell>
          <cell r="B1729" t="str">
            <v>Demolição manual de concreto simples</v>
          </cell>
          <cell r="C1729" t="str">
            <v>m³</v>
          </cell>
          <cell r="D1729">
            <v>484.58</v>
          </cell>
        </row>
        <row r="1730">
          <cell r="A1730" t="str">
            <v>1600895</v>
          </cell>
          <cell r="B1730" t="str">
            <v>Demolição manual de construções provisórias de madeira - sem reaproveitamento</v>
          </cell>
          <cell r="C1730" t="str">
            <v>m²</v>
          </cell>
          <cell r="D1730">
            <v>16.29</v>
          </cell>
        </row>
        <row r="1731">
          <cell r="A1731" t="str">
            <v>1600897</v>
          </cell>
          <cell r="B1731" t="str">
            <v>Demolição manual de construções provisórias de madeira, sem fechamento lateral e sem pavimentação</v>
          </cell>
          <cell r="C1731" t="str">
            <v>m²</v>
          </cell>
          <cell r="D1731">
            <v>4.5199999999999996</v>
          </cell>
        </row>
        <row r="1732">
          <cell r="A1732" t="str">
            <v>1619004</v>
          </cell>
          <cell r="B1732" t="str">
            <v>Demolição mecânica de alvenaria com carregadeira de pneus</v>
          </cell>
          <cell r="C1732" t="str">
            <v>m³</v>
          </cell>
          <cell r="D1732">
            <v>6.81</v>
          </cell>
        </row>
        <row r="1733">
          <cell r="A1733" t="str">
            <v>1600896</v>
          </cell>
          <cell r="B1733" t="str">
            <v>Demolição mecânica de alvenaria com escavadeira hidráulica</v>
          </cell>
          <cell r="C1733" t="str">
            <v>m²</v>
          </cell>
          <cell r="D1733">
            <v>17.41</v>
          </cell>
        </row>
        <row r="1734">
          <cell r="A1734" t="str">
            <v>1619003</v>
          </cell>
          <cell r="B1734" t="str">
            <v>Demolição mecânica de concreto armado com escavadeira hidráulica</v>
          </cell>
          <cell r="C1734" t="str">
            <v>m³</v>
          </cell>
          <cell r="D1734">
            <v>75.83</v>
          </cell>
        </row>
        <row r="1735">
          <cell r="A1735" t="str">
            <v>1600414</v>
          </cell>
          <cell r="B1735" t="str">
            <v>Fresagem de piso de concreto</v>
          </cell>
          <cell r="C1735" t="str">
            <v>m²</v>
          </cell>
          <cell r="D1735">
            <v>1.26</v>
          </cell>
        </row>
        <row r="1736">
          <cell r="A1736" t="str">
            <v>1608148</v>
          </cell>
          <cell r="B1736" t="str">
            <v>Perfuração em concreto com coroa diamantada - D = 100 mm</v>
          </cell>
          <cell r="C1736" t="str">
            <v>m</v>
          </cell>
          <cell r="D1736">
            <v>457.95</v>
          </cell>
        </row>
        <row r="1737">
          <cell r="A1737" t="str">
            <v>1608021</v>
          </cell>
          <cell r="B1737" t="str">
            <v>Perfuração em concreto com coroa diamantada - D = 16 mm</v>
          </cell>
          <cell r="C1737" t="str">
            <v>m</v>
          </cell>
          <cell r="D1737">
            <v>118.42</v>
          </cell>
        </row>
        <row r="1738">
          <cell r="A1738" t="str">
            <v>1608024</v>
          </cell>
          <cell r="B1738" t="str">
            <v>Perfuração em concreto com coroa diamantada - D = 20 mm</v>
          </cell>
          <cell r="C1738" t="str">
            <v>m</v>
          </cell>
          <cell r="D1738">
            <v>122.67</v>
          </cell>
        </row>
        <row r="1739">
          <cell r="A1739" t="str">
            <v>1608026</v>
          </cell>
          <cell r="B1739" t="str">
            <v>Perfuração em concreto com coroa diamantada - D = 25 mm</v>
          </cell>
          <cell r="C1739" t="str">
            <v>m</v>
          </cell>
          <cell r="D1739">
            <v>151.36000000000001</v>
          </cell>
        </row>
        <row r="1740">
          <cell r="A1740" t="str">
            <v>1608142</v>
          </cell>
          <cell r="B1740" t="str">
            <v>Perfuração em concreto com coroa diamantada - D = 32 mm</v>
          </cell>
          <cell r="C1740" t="str">
            <v>m</v>
          </cell>
          <cell r="D1740">
            <v>181.46</v>
          </cell>
        </row>
        <row r="1741">
          <cell r="A1741" t="str">
            <v>1608143</v>
          </cell>
          <cell r="B1741" t="str">
            <v>Perfuração em concreto com coroa diamantada - D = 38 mm</v>
          </cell>
          <cell r="C1741" t="str">
            <v>m</v>
          </cell>
          <cell r="D1741">
            <v>185.34</v>
          </cell>
        </row>
        <row r="1742">
          <cell r="A1742" t="str">
            <v>1608144</v>
          </cell>
          <cell r="B1742" t="str">
            <v>Perfuração em concreto com coroa diamantada - D = 44 mm</v>
          </cell>
          <cell r="C1742" t="str">
            <v>m</v>
          </cell>
          <cell r="D1742">
            <v>200.4</v>
          </cell>
        </row>
        <row r="1743">
          <cell r="A1743" t="str">
            <v>1608145</v>
          </cell>
          <cell r="B1743" t="str">
            <v>Perfuração em concreto com coroa diamantada - D = 50 mm</v>
          </cell>
          <cell r="C1743" t="str">
            <v>m</v>
          </cell>
          <cell r="D1743">
            <v>208.31</v>
          </cell>
        </row>
        <row r="1744">
          <cell r="A1744" t="str">
            <v>1608146</v>
          </cell>
          <cell r="B1744" t="str">
            <v>Perfuração em concreto com coroa diamantada - D = 63 mm</v>
          </cell>
          <cell r="C1744" t="str">
            <v>m</v>
          </cell>
          <cell r="D1744">
            <v>225.35</v>
          </cell>
        </row>
        <row r="1745">
          <cell r="A1745" t="str">
            <v>1608147</v>
          </cell>
          <cell r="B1745" t="str">
            <v>Perfuração em concreto com coroa diamantada - D = 75 mm</v>
          </cell>
          <cell r="C1745" t="str">
            <v>m</v>
          </cell>
          <cell r="D1745">
            <v>335.01</v>
          </cell>
        </row>
        <row r="1746">
          <cell r="A1746" t="str">
            <v>1608019</v>
          </cell>
          <cell r="B1746" t="str">
            <v>Perfuração em concreto com martelete elétrico - D = 10 mm</v>
          </cell>
          <cell r="C1746" t="str">
            <v>m</v>
          </cell>
          <cell r="D1746">
            <v>22.49</v>
          </cell>
        </row>
        <row r="1747">
          <cell r="A1747" t="str">
            <v>1608020</v>
          </cell>
          <cell r="B1747" t="str">
            <v>Perfuração em concreto com martelete elétrico - D = 13,0 mm</v>
          </cell>
          <cell r="C1747" t="str">
            <v>m</v>
          </cell>
          <cell r="D1747">
            <v>33.75</v>
          </cell>
        </row>
        <row r="1748">
          <cell r="A1748" t="str">
            <v>1608025</v>
          </cell>
          <cell r="B1748" t="str">
            <v>Perfuração em concreto com martelete elétrico - D = 14 mm</v>
          </cell>
          <cell r="C1748" t="str">
            <v>m</v>
          </cell>
          <cell r="D1748">
            <v>40.96</v>
          </cell>
        </row>
        <row r="1749">
          <cell r="A1749" t="str">
            <v>1600966</v>
          </cell>
          <cell r="B1749" t="str">
            <v>Remoção de cerca com mourões de concreto</v>
          </cell>
          <cell r="C1749" t="str">
            <v>m</v>
          </cell>
          <cell r="D1749">
            <v>0.95</v>
          </cell>
        </row>
        <row r="1750">
          <cell r="A1750" t="str">
            <v>1600898</v>
          </cell>
          <cell r="B1750" t="str">
            <v>Remoção de painel publicitário, tipo outdoor, com estrutura e suportes em madeira</v>
          </cell>
          <cell r="C1750" t="str">
            <v>m²</v>
          </cell>
          <cell r="D1750">
            <v>12.52</v>
          </cell>
        </row>
        <row r="1751">
          <cell r="A1751" t="str">
            <v>1600441</v>
          </cell>
          <cell r="B1751" t="str">
            <v>Remoção de paralelepípedos</v>
          </cell>
          <cell r="C1751" t="str">
            <v>m²</v>
          </cell>
          <cell r="D1751">
            <v>5.01</v>
          </cell>
        </row>
        <row r="1752">
          <cell r="A1752" t="str">
            <v>1600404</v>
          </cell>
          <cell r="B1752" t="str">
            <v>Remoção de tubos de concreto com diâmetro de 0,40 m a 1,00 m em valas e bueiros</v>
          </cell>
          <cell r="C1752" t="str">
            <v>m</v>
          </cell>
          <cell r="D1752">
            <v>10.32</v>
          </cell>
        </row>
        <row r="1753">
          <cell r="A1753" t="str">
            <v>1600405</v>
          </cell>
          <cell r="B1753" t="str">
            <v>Remoção de tubos de concreto com diâmetro de 1,20 m a 1,50 m em valas e bueiros</v>
          </cell>
          <cell r="C1753" t="str">
            <v>m</v>
          </cell>
          <cell r="D1753">
            <v>11.72</v>
          </cell>
        </row>
        <row r="1754">
          <cell r="A1754" t="str">
            <v>1716605</v>
          </cell>
          <cell r="B1754" t="str">
            <v>Derrocagem subaquática de material de 3ª categoria - carga e limpeza - plataforma com clamshell - flutuante e batelão rebocado de 100 t montado na obra - DMT até 200 m</v>
          </cell>
          <cell r="C1754" t="str">
            <v>m³</v>
          </cell>
          <cell r="D1754">
            <v>101.66</v>
          </cell>
        </row>
        <row r="1755">
          <cell r="A1755" t="str">
            <v>1716610</v>
          </cell>
          <cell r="B1755" t="str">
            <v>Derrocagem subaquática de material de 3ª categoria - carga e limpeza - plataforma com clamshell - flutuante e batelão rebocado de 100 t montado na obra - DMT de 1.000 a 1200 m</v>
          </cell>
          <cell r="C1755" t="str">
            <v>m³</v>
          </cell>
          <cell r="D1755">
            <v>105.19</v>
          </cell>
        </row>
        <row r="1756">
          <cell r="A1756" t="str">
            <v>1716611</v>
          </cell>
          <cell r="B1756" t="str">
            <v>Derrocagem subaquática de material de 3ª categoria - carga e limpeza - plataforma com clamshell - flutuante e batelão rebocado de 100 t montado na obra - DMT de 1.200 a 1.400 m</v>
          </cell>
          <cell r="C1756" t="str">
            <v>m³</v>
          </cell>
          <cell r="D1756">
            <v>105.63</v>
          </cell>
        </row>
        <row r="1757">
          <cell r="A1757" t="str">
            <v>1716612</v>
          </cell>
          <cell r="B1757" t="str">
            <v>Derrocagem subaquática de material de 3ª categoria - carga e limpeza - plataforma com clamshell - flutuante e batelão rebocado de 100 t montado na obra - DMT de 1.400 a 1.600 m</v>
          </cell>
          <cell r="C1757" t="str">
            <v>m³</v>
          </cell>
          <cell r="D1757">
            <v>106.07</v>
          </cell>
        </row>
        <row r="1758">
          <cell r="A1758" t="str">
            <v>1716613</v>
          </cell>
          <cell r="B1758" t="str">
            <v>Derrocagem subaquática de material de 3ª categoria - carga e limpeza - plataforma com clamshell - flutuante e batelão rebocado de 100 t montado na obra - DMT de 1.600 a 1.800 m</v>
          </cell>
          <cell r="C1758" t="str">
            <v>m³</v>
          </cell>
          <cell r="D1758">
            <v>106.51</v>
          </cell>
        </row>
        <row r="1759">
          <cell r="A1759" t="str">
            <v>1716614</v>
          </cell>
          <cell r="B1759" t="str">
            <v>Derrocagem subaquática de material de 3ª categoria - carga e limpeza - plataforma com clamshell - flutuante e batelão rebocado de 100 t montado na obra - DMT de 1.800 a 2.000 m</v>
          </cell>
          <cell r="C1759" t="str">
            <v>m³</v>
          </cell>
          <cell r="D1759">
            <v>107.4</v>
          </cell>
        </row>
        <row r="1760">
          <cell r="A1760" t="str">
            <v>1716615</v>
          </cell>
          <cell r="B1760" t="str">
            <v>Derrocagem subaquática de material de 3ª categoria - carga e limpeza - plataforma com clamshell - flutuante e batelão rebocado de 100 t montado na obra - DMT de 2.000 a 2.500 m</v>
          </cell>
          <cell r="C1760" t="str">
            <v>m³</v>
          </cell>
          <cell r="D1760">
            <v>108.28</v>
          </cell>
        </row>
        <row r="1761">
          <cell r="A1761" t="str">
            <v>1716616</v>
          </cell>
          <cell r="B1761" t="str">
            <v>Derrocagem subaquática de material de 3ª categoria - carga e limpeza - plataforma com clamshell - flutuante e batelão rebocado de 100 t montado na obra - DMT de 2.500 a 3.000 m</v>
          </cell>
          <cell r="C1761" t="str">
            <v>m³</v>
          </cell>
          <cell r="D1761">
            <v>109.6</v>
          </cell>
        </row>
        <row r="1762">
          <cell r="A1762" t="str">
            <v>1716606</v>
          </cell>
          <cell r="B1762" t="str">
            <v>Derrocagem subaquática de material de 3ª categoria - carga e limpeza - plataforma com clamshell - flutuante e batelão rebocado de 100 t montado na obra - DMT de 200 a 400 m</v>
          </cell>
          <cell r="C1762" t="str">
            <v>m³</v>
          </cell>
          <cell r="D1762">
            <v>102.98</v>
          </cell>
        </row>
        <row r="1763">
          <cell r="A1763" t="str">
            <v>1716617</v>
          </cell>
          <cell r="B1763" t="str">
            <v>Derrocagem subaquática de material de 3ª categoria - carga e limpeza - plataforma com clamshell - flutuante e batelão rebocado de 100 t montado na obra - DMT de 3.000 m</v>
          </cell>
          <cell r="C1763" t="str">
            <v>m³</v>
          </cell>
          <cell r="D1763">
            <v>110.48</v>
          </cell>
        </row>
        <row r="1764">
          <cell r="A1764" t="str">
            <v>1716607</v>
          </cell>
          <cell r="B1764" t="str">
            <v>Derrocagem subaquática de material de 3ª categoria - carga e limpeza - plataforma com clamshell - flutuante e batelão rebocado de 100 t montado na obra - DMT de 400 a 600 m</v>
          </cell>
          <cell r="C1764" t="str">
            <v>m³</v>
          </cell>
          <cell r="D1764">
            <v>103.43</v>
          </cell>
        </row>
        <row r="1765">
          <cell r="A1765" t="str">
            <v>1716608</v>
          </cell>
          <cell r="B1765" t="str">
            <v>Derrocagem subaquática de material de 3ª categoria - carga e limpeza - plataforma com clamshell - flutuante e batelão rebocado de 100 t montado na obra - DMT de 600 a 800 m</v>
          </cell>
          <cell r="C1765" t="str">
            <v>m³</v>
          </cell>
          <cell r="D1765">
            <v>104.31</v>
          </cell>
        </row>
        <row r="1766">
          <cell r="A1766" t="str">
            <v>1716609</v>
          </cell>
          <cell r="B1766" t="str">
            <v>Derrocagem subaquática de material de 3ª categoria - carga e limpeza - plataforma com clamshell - flutuante e batelão rebocado de 100 t montado na obra - DMT de 800 a 1.000 m</v>
          </cell>
          <cell r="C1766" t="str">
            <v>m³</v>
          </cell>
          <cell r="D1766">
            <v>104.75</v>
          </cell>
        </row>
        <row r="1767">
          <cell r="A1767" t="str">
            <v>1716604</v>
          </cell>
          <cell r="B1767" t="str">
            <v>Derrocagem subaquática de material de 3ª categoria - carga e limpeza - plataforma com clamshell - flutuante montado na obra - sem transporte</v>
          </cell>
          <cell r="C1767" t="str">
            <v>m³</v>
          </cell>
          <cell r="D1767">
            <v>59.58</v>
          </cell>
        </row>
        <row r="1768">
          <cell r="A1768" t="str">
            <v>1716623</v>
          </cell>
          <cell r="B1768" t="str">
            <v>Derrocagem subaquática de material de 3ª categoria - carga e limpeza - plataforma flutuante com clamshell - sem transporte</v>
          </cell>
          <cell r="C1768" t="str">
            <v>m³</v>
          </cell>
          <cell r="D1768">
            <v>58.42</v>
          </cell>
        </row>
        <row r="1769">
          <cell r="A1769" t="str">
            <v>1716624</v>
          </cell>
          <cell r="B1769" t="str">
            <v>Derrocagem subaquática de material de 3ª categoria - carga e limpeza - plataforma flutuante com clamshell e batelão rebocado de 100 t - DMT até 200 m</v>
          </cell>
          <cell r="C1769" t="str">
            <v>m³</v>
          </cell>
          <cell r="D1769">
            <v>100.5</v>
          </cell>
        </row>
        <row r="1770">
          <cell r="A1770" t="str">
            <v>1716629</v>
          </cell>
          <cell r="B1770" t="str">
            <v>Derrocagem subaquática de material de 3ª categoria - carga e limpeza - plataforma flutuante com clamshell e batelão rebocado de 100 t - DMT de 1.000 a 1.200 m</v>
          </cell>
          <cell r="C1770" t="str">
            <v>m³</v>
          </cell>
          <cell r="D1770">
            <v>104.03</v>
          </cell>
        </row>
        <row r="1771">
          <cell r="A1771" t="str">
            <v>1716630</v>
          </cell>
          <cell r="B1771" t="str">
            <v>Derrocagem subaquática de material de 3ª categoria - carga e limpeza - plataforma flutuante com clamshell e batelão rebocado de 100 t - DMT de 1.200 a 1.400 m</v>
          </cell>
          <cell r="C1771" t="str">
            <v>m³</v>
          </cell>
          <cell r="D1771">
            <v>104.47</v>
          </cell>
        </row>
        <row r="1772">
          <cell r="A1772" t="str">
            <v>1716631</v>
          </cell>
          <cell r="B1772" t="str">
            <v>Derrocagem subaquática de material de 3ª categoria - carga e limpeza - plataforma flutuante com clamshell e batelão rebocado de 100 t - DMT de 1.400 a 1.600 m</v>
          </cell>
          <cell r="C1772" t="str">
            <v>m³</v>
          </cell>
          <cell r="D1772">
            <v>104.91</v>
          </cell>
        </row>
        <row r="1773">
          <cell r="A1773" t="str">
            <v>1716632</v>
          </cell>
          <cell r="B1773" t="str">
            <v>Derrocagem subaquática de material de 3ª categoria - carga e limpeza - plataforma flutuante com clamshell e batelão rebocado de 100 t - DMT de 1.600 a 1.800 m</v>
          </cell>
          <cell r="C1773" t="str">
            <v>m³</v>
          </cell>
          <cell r="D1773">
            <v>105.35</v>
          </cell>
        </row>
        <row r="1774">
          <cell r="A1774" t="str">
            <v>1716633</v>
          </cell>
          <cell r="B1774" t="str">
            <v>Derrocagem subaquática de material de 3ª categoria - carga e limpeza - plataforma flutuante com clamshell e batelão rebocado de 100 t - DMT de 1.800 a 2.000 m</v>
          </cell>
          <cell r="C1774" t="str">
            <v>m³</v>
          </cell>
          <cell r="D1774">
            <v>106.23</v>
          </cell>
        </row>
        <row r="1775">
          <cell r="A1775" t="str">
            <v>1716634</v>
          </cell>
          <cell r="B1775" t="str">
            <v>Derrocagem subaquática de material de 3ª categoria - carga e limpeza - plataforma flutuante com clamshell e batelão rebocado de 100 t - DMT de 2.000 a 2.500 m</v>
          </cell>
          <cell r="C1775" t="str">
            <v>m³</v>
          </cell>
          <cell r="D1775">
            <v>107.12</v>
          </cell>
        </row>
        <row r="1776">
          <cell r="A1776" t="str">
            <v>1716635</v>
          </cell>
          <cell r="B1776" t="str">
            <v>Derrocagem subaquática de material de 3ª categoria - carga e limpeza - plataforma flutuante com clamshell e batelão rebocado de 100 t - DMT de 2.500 a 3.000 m</v>
          </cell>
          <cell r="C1776" t="str">
            <v>m³</v>
          </cell>
          <cell r="D1776">
            <v>108.44</v>
          </cell>
        </row>
        <row r="1777">
          <cell r="A1777" t="str">
            <v>1716625</v>
          </cell>
          <cell r="B1777" t="str">
            <v>Derrocagem subaquática de material de 3ª categoria - carga e limpeza - plataforma flutuante com clamshell e batelão rebocado de 100 t - DMT de 200 a 400 m</v>
          </cell>
          <cell r="C1777" t="str">
            <v>m³</v>
          </cell>
          <cell r="D1777">
            <v>101.82</v>
          </cell>
        </row>
        <row r="1778">
          <cell r="A1778" t="str">
            <v>1716636</v>
          </cell>
          <cell r="B1778" t="str">
            <v>Derrocagem subaquática de material de 3ª categoria - carga e limpeza - plataforma flutuante com clamshell e batelão rebocado de 100 t - DMT de 3.000 m</v>
          </cell>
          <cell r="C1778" t="str">
            <v>m³</v>
          </cell>
          <cell r="D1778">
            <v>109.32</v>
          </cell>
        </row>
        <row r="1779">
          <cell r="A1779" t="str">
            <v>1716626</v>
          </cell>
          <cell r="B1779" t="str">
            <v>Derrocagem subaquática de material de 3ª categoria - carga e limpeza - plataforma flutuante com clamshell e batelão rebocado de 100 t - DMT de 400 a 600 m</v>
          </cell>
          <cell r="C1779" t="str">
            <v>m³</v>
          </cell>
          <cell r="D1779">
            <v>102.26</v>
          </cell>
        </row>
        <row r="1780">
          <cell r="A1780" t="str">
            <v>1716627</v>
          </cell>
          <cell r="B1780" t="str">
            <v>Derrocagem subaquática de material de 3ª categoria - carga e limpeza - plataforma flutuante com clamshell e batelão rebocado de 100 t - DMT de 600 a 800 m</v>
          </cell>
          <cell r="C1780" t="str">
            <v>m³</v>
          </cell>
          <cell r="D1780">
            <v>103.15</v>
          </cell>
        </row>
        <row r="1781">
          <cell r="A1781" t="str">
            <v>1716628</v>
          </cell>
          <cell r="B1781" t="str">
            <v>Derrocagem subaquática de material de 3ª categoria - carga e limpeza - plataforma flutuante com clamshell e batelão rebocado de 100 t - DMT de 800 a 1.000 m</v>
          </cell>
          <cell r="C1781" t="str">
            <v>m³</v>
          </cell>
          <cell r="D1781">
            <v>103.59</v>
          </cell>
        </row>
        <row r="1782">
          <cell r="A1782" t="str">
            <v>1716640</v>
          </cell>
          <cell r="B1782" t="str">
            <v>Derrocagem subaquática de material de 3ª categoria - carga e limpeza com draga backhoe de 7 m³ - sem transporte</v>
          </cell>
          <cell r="C1782" t="str">
            <v>m³</v>
          </cell>
          <cell r="D1782">
            <v>29.68</v>
          </cell>
        </row>
        <row r="1783">
          <cell r="A1783" t="str">
            <v>1716641</v>
          </cell>
          <cell r="B1783" t="str">
            <v>Derrocagem subaquática de material de 3ª categoria - carga e limpeza com draga backhoe de 7 m³ - transporte com batelão autopropelido de 300 m³ - DMT até 200 m</v>
          </cell>
          <cell r="C1783" t="str">
            <v>m³</v>
          </cell>
          <cell r="D1783">
            <v>38.47</v>
          </cell>
        </row>
        <row r="1784">
          <cell r="A1784" t="str">
            <v>1716646</v>
          </cell>
          <cell r="B1784" t="str">
            <v>Derrocagem subaquática de material de 3ª categoria - carga e limpeza com draga backhoe de 7 m³ - transporte com batelão autopropelido de 300 m³ - DMT de 1.000 a 1.200 m</v>
          </cell>
          <cell r="C1784" t="str">
            <v>m³</v>
          </cell>
          <cell r="D1784">
            <v>39.020000000000003</v>
          </cell>
        </row>
        <row r="1785">
          <cell r="A1785" t="str">
            <v>1716647</v>
          </cell>
          <cell r="B1785" t="str">
            <v>Derrocagem subaquática de material de 3ª categoria - carga e limpeza com draga backhoe de 7 m³ - transporte com batelão autopropelido de 300 m³ - DMT de 1.200 a 1.400 m</v>
          </cell>
          <cell r="C1785" t="str">
            <v>m³</v>
          </cell>
          <cell r="D1785">
            <v>39.07</v>
          </cell>
        </row>
        <row r="1786">
          <cell r="A1786" t="str">
            <v>1716648</v>
          </cell>
          <cell r="B1786" t="str">
            <v>Derrocagem subaquática de material de 3ª categoria - carga e limpeza com draga backhoe de 7 m³ - transporte com batelão autopropelido de 300 m³ - DMT de 1.400 a 1.600 m</v>
          </cell>
          <cell r="C1786" t="str">
            <v>m³</v>
          </cell>
          <cell r="D1786">
            <v>39.18</v>
          </cell>
        </row>
        <row r="1787">
          <cell r="A1787" t="str">
            <v>1716649</v>
          </cell>
          <cell r="B1787" t="str">
            <v>Derrocagem subaquática de material de 3ª categoria - carga e limpeza com draga backhoe de 7 m³ - transporte com batelão autopropelido de 300 m³ - DMT de 1.600 a 1.800 m</v>
          </cell>
          <cell r="C1787" t="str">
            <v>m³</v>
          </cell>
          <cell r="D1787">
            <v>39.24</v>
          </cell>
        </row>
        <row r="1788">
          <cell r="A1788" t="str">
            <v>1716650</v>
          </cell>
          <cell r="B1788" t="str">
            <v>Derrocagem subaquática de material de 3ª categoria - carga e limpeza com draga backhoe de 7 m³ - transporte com batelão autopropelido de 300 m³ - DMT de 1.800 a 2.000 m</v>
          </cell>
          <cell r="C1788" t="str">
            <v>m³</v>
          </cell>
          <cell r="D1788">
            <v>39.35</v>
          </cell>
        </row>
        <row r="1789">
          <cell r="A1789" t="str">
            <v>1716651</v>
          </cell>
          <cell r="B1789" t="str">
            <v>Derrocagem subaquática de material de 3ª categoria - carga e limpeza com draga backhoe de 7 m³ - transporte com batelão autopropelido de 300 m³ - DMT de 2.000 a 2.500 m</v>
          </cell>
          <cell r="C1789" t="str">
            <v>m³</v>
          </cell>
          <cell r="D1789">
            <v>39.450000000000003</v>
          </cell>
        </row>
        <row r="1790">
          <cell r="A1790" t="str">
            <v>1716652</v>
          </cell>
          <cell r="B1790" t="str">
            <v>Derrocagem subaquática de material de 3ª categoria - carga e limpeza com draga backhoe de 7 m³ - transporte com batelão autopropelido de 300 m³ - DMT de 2.500 a 3.000 m</v>
          </cell>
          <cell r="C1790" t="str">
            <v>m³</v>
          </cell>
          <cell r="D1790">
            <v>39.67</v>
          </cell>
        </row>
        <row r="1791">
          <cell r="A1791" t="str">
            <v>1716642</v>
          </cell>
          <cell r="B1791" t="str">
            <v>Derrocagem subaquática de material de 3ª categoria - carga e limpeza com draga backhoe de 7 m³ - transporte com batelão autopropelido de 300 m³ - DMT de 200 a 400 m</v>
          </cell>
          <cell r="C1791" t="str">
            <v>m³</v>
          </cell>
          <cell r="D1791">
            <v>38.64</v>
          </cell>
        </row>
        <row r="1792">
          <cell r="A1792" t="str">
            <v>1716653</v>
          </cell>
          <cell r="B1792" t="str">
            <v>Derrocagem subaquática de material de 3ª categoria - carga e limpeza com draga backhoe de 7 m³ - transporte com batelão autopropelido de 300 m³ - DMT de 3.000 m</v>
          </cell>
          <cell r="C1792" t="str">
            <v>m³</v>
          </cell>
          <cell r="D1792">
            <v>39.840000000000003</v>
          </cell>
        </row>
        <row r="1793">
          <cell r="A1793" t="str">
            <v>1716643</v>
          </cell>
          <cell r="B1793" t="str">
            <v>Derrocagem subaquática de material de 3ª categoria - carga e limpeza com draga backhoe de 7 m³ - transporte com batelão autopropelido de 300 m³ - DMT de 400 a 600 m</v>
          </cell>
          <cell r="C1793" t="str">
            <v>m³</v>
          </cell>
          <cell r="D1793">
            <v>38.74</v>
          </cell>
        </row>
        <row r="1794">
          <cell r="A1794" t="str">
            <v>1716644</v>
          </cell>
          <cell r="B1794" t="str">
            <v>Derrocagem subaquática de material de 3ª categoria - carga e limpeza com draga backhoe de 7 m³ - transporte com batelão autopropelido de 300 m³ - DMT de 600 a 800 m</v>
          </cell>
          <cell r="C1794" t="str">
            <v>m³</v>
          </cell>
          <cell r="D1794">
            <v>38.85</v>
          </cell>
        </row>
        <row r="1795">
          <cell r="A1795" t="str">
            <v>1716645</v>
          </cell>
          <cell r="B1795" t="str">
            <v>Derrocagem subaquática de material de 3ª categoria - carga e limpeza com draga backhoe de 7 m³ - transporte com batelão autopropelido de 300 m³ - DMT de 800 a 1.000 m</v>
          </cell>
          <cell r="C1795" t="str">
            <v>m³</v>
          </cell>
          <cell r="D1795">
            <v>38.909999999999997</v>
          </cell>
        </row>
        <row r="1796">
          <cell r="A1796" t="str">
            <v>1716622</v>
          </cell>
          <cell r="B1796" t="str">
            <v>Derrocagem subaquática de material de 3ª categoria - malha de 1,5 m² - perfuração e detonação - plataforma autoelevatória com três torres de perfuração</v>
          </cell>
          <cell r="C1796" t="str">
            <v>m³</v>
          </cell>
          <cell r="D1796">
            <v>82.58</v>
          </cell>
        </row>
        <row r="1797">
          <cell r="A1797" t="str">
            <v>1716603</v>
          </cell>
          <cell r="B1797" t="str">
            <v>Derrocagem subaquática de material de 3ª categoria - malha de 1,5 m² - perfuração e detonação - plataforma autoelevatória montada na obra com três torres de perfuração</v>
          </cell>
          <cell r="C1797" t="str">
            <v>m³</v>
          </cell>
          <cell r="D1797">
            <v>82.58</v>
          </cell>
        </row>
        <row r="1798">
          <cell r="A1798" t="str">
            <v>1716620</v>
          </cell>
          <cell r="B1798" t="str">
            <v>Derrocagem subaquática de material de 3ª categoria - malha de 1,5 m² - perfuração e detonação - plataforma flutuante com duas torres de perfuração</v>
          </cell>
          <cell r="C1798" t="str">
            <v>m³</v>
          </cell>
          <cell r="D1798">
            <v>113.54</v>
          </cell>
        </row>
        <row r="1799">
          <cell r="A1799" t="str">
            <v>1716621</v>
          </cell>
          <cell r="B1799" t="str">
            <v>Derrocagem subaquática de material de 3ª categoria - malha de 1,5 m² - perfuração e detonação - plataforma flutuante com três torres de perfuração</v>
          </cell>
          <cell r="C1799" t="str">
            <v>m³</v>
          </cell>
          <cell r="D1799">
            <v>89.8</v>
          </cell>
        </row>
        <row r="1800">
          <cell r="A1800" t="str">
            <v>1716619</v>
          </cell>
          <cell r="B1800" t="str">
            <v>Derrocagem subaquática de material de 3ª categoria - malha de 1,5 m² - perfuração e detonação - plataforma flutuante com uma torre de perfuração</v>
          </cell>
          <cell r="C1800" t="str">
            <v>m³</v>
          </cell>
          <cell r="D1800">
            <v>184.82</v>
          </cell>
        </row>
        <row r="1801">
          <cell r="A1801" t="str">
            <v>1716601</v>
          </cell>
          <cell r="B1801" t="str">
            <v>Derrocagem subaquática de material de 3ª categoria - malha de 1,5 m² - perfuração e detonação - plataforma montada na obra com duas torres de perfuração</v>
          </cell>
          <cell r="C1801" t="str">
            <v>m³</v>
          </cell>
          <cell r="D1801">
            <v>115.1</v>
          </cell>
        </row>
        <row r="1802">
          <cell r="A1802" t="str">
            <v>1716602</v>
          </cell>
          <cell r="B1802" t="str">
            <v>Derrocagem subaquática de material de 3ª categoria - malha de 1,5 m² - perfuração e detonação - plataforma montada na obra com três torres de perfuração</v>
          </cell>
          <cell r="C1802" t="str">
            <v>m³</v>
          </cell>
          <cell r="D1802">
            <v>90.84</v>
          </cell>
        </row>
        <row r="1803">
          <cell r="A1803" t="str">
            <v>1716600</v>
          </cell>
          <cell r="B1803" t="str">
            <v>Derrocagem subaquática de material de 3ª categoria - malha de 1,5 m² - perfuração e detonação - plataforma montada na obra com uma torre de perfuração</v>
          </cell>
          <cell r="C1803" t="str">
            <v>m³</v>
          </cell>
          <cell r="D1803">
            <v>187.93</v>
          </cell>
        </row>
        <row r="1804">
          <cell r="A1804" t="str">
            <v>1716655</v>
          </cell>
          <cell r="B1804" t="str">
            <v>Derrocagem subaquática de material de 3ª categoria - malha de 2,5 m² - perfuração e detonação - plataforma com duas torres de perfuração</v>
          </cell>
          <cell r="C1804" t="str">
            <v>m³</v>
          </cell>
          <cell r="D1804">
            <v>67.47</v>
          </cell>
        </row>
        <row r="1805">
          <cell r="A1805" t="str">
            <v>1716639</v>
          </cell>
          <cell r="B1805" t="str">
            <v>Derrocagem subaquática de material de 3ª categoria - malha de 4,0 m² - perfuração e detonação - plataforma com duas torres de perfuração</v>
          </cell>
          <cell r="C1805" t="str">
            <v>m³</v>
          </cell>
          <cell r="D1805">
            <v>47.78</v>
          </cell>
        </row>
        <row r="1806">
          <cell r="A1806" t="str">
            <v>1801636</v>
          </cell>
          <cell r="B1806" t="str">
            <v>Levantamento batimétrico monofeixe longitudinal</v>
          </cell>
          <cell r="C1806" t="str">
            <v>km</v>
          </cell>
          <cell r="D1806">
            <v>17.420000000000002</v>
          </cell>
        </row>
        <row r="1807">
          <cell r="A1807" t="str">
            <v>1801637</v>
          </cell>
          <cell r="B1807" t="str">
            <v>Levantamento batimétrico monofeixe transversal</v>
          </cell>
          <cell r="C1807" t="str">
            <v>km</v>
          </cell>
          <cell r="D1807">
            <v>23.22</v>
          </cell>
        </row>
        <row r="1808">
          <cell r="A1808" t="str">
            <v>1817720</v>
          </cell>
          <cell r="B1808" t="str">
            <v>Levantamento batimétrico multifeixe</v>
          </cell>
          <cell r="C1808" t="str">
            <v>km</v>
          </cell>
          <cell r="D1808">
            <v>87.92</v>
          </cell>
        </row>
        <row r="1809">
          <cell r="A1809" t="str">
            <v>1817723</v>
          </cell>
          <cell r="B1809" t="str">
            <v>Levantamento hidrométrico com ADCP em rios com velocidade de corrente acima de 1,5 m/s</v>
          </cell>
          <cell r="C1809" t="str">
            <v>km</v>
          </cell>
          <cell r="D1809">
            <v>42.13</v>
          </cell>
        </row>
        <row r="1810">
          <cell r="A1810" t="str">
            <v>1817721</v>
          </cell>
          <cell r="B1810" t="str">
            <v>Levantamento hidrométrico com ADCP em rios com velocidade de corrente de 0,5 a 1,0 m/s</v>
          </cell>
          <cell r="C1810" t="str">
            <v>km</v>
          </cell>
          <cell r="D1810">
            <v>126.39</v>
          </cell>
        </row>
        <row r="1811">
          <cell r="A1811" t="str">
            <v>1817722</v>
          </cell>
          <cell r="B1811" t="str">
            <v>Levantamento hidrométrico com ADCP em rios com velocidade de corrente de 1,0 a 1,5 m/s</v>
          </cell>
          <cell r="C1811" t="str">
            <v>km</v>
          </cell>
          <cell r="D1811">
            <v>63.19</v>
          </cell>
        </row>
        <row r="1812">
          <cell r="A1812" t="str">
            <v>1917483</v>
          </cell>
          <cell r="B1812" t="str">
            <v>Dragagem de areia fina com draga de sucção e recalque - bomba de 1.350 kW e cortador de 170 kW - distância de recalque de 1.100 a 1.300 m</v>
          </cell>
          <cell r="C1812" t="str">
            <v>m³</v>
          </cell>
          <cell r="D1812">
            <v>4.12</v>
          </cell>
        </row>
        <row r="1813">
          <cell r="A1813" t="str">
            <v>1917484</v>
          </cell>
          <cell r="B1813" t="str">
            <v>Dragagem de areia fina com draga de sucção e recalque - bomba de 1.350 kW e cortador de 170 kW - distância de recalque de 1.300 a 1.500 m</v>
          </cell>
          <cell r="C1813" t="str">
            <v>m³</v>
          </cell>
          <cell r="D1813">
            <v>4.29</v>
          </cell>
        </row>
        <row r="1814">
          <cell r="A1814" t="str">
            <v>1917485</v>
          </cell>
          <cell r="B1814" t="str">
            <v>Dragagem de areia fina com draga de sucção e recalque - bomba de 1.350 kW e cortador de 170 kW - distância de recalque de 1.500 a 1.700 m</v>
          </cell>
          <cell r="C1814" t="str">
            <v>m³</v>
          </cell>
          <cell r="D1814">
            <v>4.8</v>
          </cell>
        </row>
        <row r="1815">
          <cell r="A1815" t="str">
            <v>1917486</v>
          </cell>
          <cell r="B1815" t="str">
            <v>Dragagem de areia fina com draga de sucção e recalque - bomba de 1.350 kW e cortador de 170 kW - distância de recalque de 1.700 a 1.900 m</v>
          </cell>
          <cell r="C1815" t="str">
            <v>m³</v>
          </cell>
          <cell r="D1815">
            <v>5</v>
          </cell>
        </row>
        <row r="1816">
          <cell r="A1816" t="str">
            <v>1917487</v>
          </cell>
          <cell r="B1816" t="str">
            <v>Dragagem de areia fina com draga de sucção e recalque - bomba de 1.350 kW e cortador de 170 kW - distância de recalque de 1.900 a 2.100 m</v>
          </cell>
          <cell r="C1816" t="str">
            <v>m³</v>
          </cell>
          <cell r="D1816">
            <v>5.28</v>
          </cell>
        </row>
        <row r="1817">
          <cell r="A1817" t="str">
            <v>1917528</v>
          </cell>
          <cell r="B1817" t="str">
            <v>Dragagem de areia fina com draga de sucção e recalque - bomba de 1.350 kW e cortador de 170 kW - distância de recalque de 10.100 a 10.300 m</v>
          </cell>
          <cell r="C1817" t="str">
            <v>m³</v>
          </cell>
          <cell r="D1817">
            <v>28.02</v>
          </cell>
        </row>
        <row r="1818">
          <cell r="A1818" t="str">
            <v>1917529</v>
          </cell>
          <cell r="B1818" t="str">
            <v>Dragagem de areia fina com draga de sucção e recalque - bomba de 1.350 kW e cortador de 170 kW - distância de recalque de 10.300 a 10.500 m</v>
          </cell>
          <cell r="C1818" t="str">
            <v>m³</v>
          </cell>
          <cell r="D1818">
            <v>28.94</v>
          </cell>
        </row>
        <row r="1819">
          <cell r="A1819" t="str">
            <v>1917530</v>
          </cell>
          <cell r="B1819" t="str">
            <v>Dragagem de areia fina com draga de sucção e recalque - bomba de 1.350 kW e cortador de 170 kW - distância de recalque de 10.500 a 10.700 m</v>
          </cell>
          <cell r="C1819" t="str">
            <v>m³</v>
          </cell>
          <cell r="D1819">
            <v>30.44</v>
          </cell>
        </row>
        <row r="1820">
          <cell r="A1820" t="str">
            <v>1917531</v>
          </cell>
          <cell r="B1820" t="str">
            <v>Dragagem de areia fina com draga de sucção e recalque - bomba de 1.350 kW e cortador de 170 kW - distância de recalque de 10.700 a 10.900 m</v>
          </cell>
          <cell r="C1820" t="str">
            <v>m³</v>
          </cell>
          <cell r="D1820">
            <v>31.98</v>
          </cell>
        </row>
        <row r="1821">
          <cell r="A1821" t="str">
            <v>1917532</v>
          </cell>
          <cell r="B1821" t="str">
            <v>Dragagem de areia fina com draga de sucção e recalque - bomba de 1.350 kW e cortador de 170 kW - distância de recalque de 10.900 a 11.100 m</v>
          </cell>
          <cell r="C1821" t="str">
            <v>m³</v>
          </cell>
          <cell r="D1821">
            <v>33.729999999999997</v>
          </cell>
        </row>
        <row r="1822">
          <cell r="A1822" t="str">
            <v>1917533</v>
          </cell>
          <cell r="B1822" t="str">
            <v>Dragagem de areia fina com draga de sucção e recalque - bomba de 1.350 kW e cortador de 170 kW - distância de recalque de 11.100 a 11.300 m</v>
          </cell>
          <cell r="C1822" t="str">
            <v>m³</v>
          </cell>
          <cell r="D1822">
            <v>34.68</v>
          </cell>
        </row>
        <row r="1823">
          <cell r="A1823" t="str">
            <v>1917534</v>
          </cell>
          <cell r="B1823" t="str">
            <v>Dragagem de areia fina com draga de sucção e recalque - bomba de 1.350 kW e cortador de 170 kW - distância de recalque de 11.300 a 11.500 m</v>
          </cell>
          <cell r="C1823" t="str">
            <v>m³</v>
          </cell>
          <cell r="D1823">
            <v>35.67</v>
          </cell>
        </row>
        <row r="1824">
          <cell r="A1824" t="str">
            <v>1917535</v>
          </cell>
          <cell r="B1824" t="str">
            <v>Dragagem de areia fina com draga de sucção e recalque - bomba de 1.350 kW e cortador de 170 kW - distância de recalque de 11.500 a 11.700 m</v>
          </cell>
          <cell r="C1824" t="str">
            <v>m³</v>
          </cell>
          <cell r="D1824">
            <v>37.01</v>
          </cell>
        </row>
        <row r="1825">
          <cell r="A1825" t="str">
            <v>1917536</v>
          </cell>
          <cell r="B1825" t="str">
            <v>Dragagem de areia fina com draga de sucção e recalque - bomba de 1.350 kW e cortador de 170 kW - distância de recalque de 11.700 a 11.900 m</v>
          </cell>
          <cell r="C1825" t="str">
            <v>m³</v>
          </cell>
          <cell r="D1825">
            <v>38.130000000000003</v>
          </cell>
        </row>
        <row r="1826">
          <cell r="A1826" t="str">
            <v>1917537</v>
          </cell>
          <cell r="B1826" t="str">
            <v>Dragagem de areia fina com draga de sucção e recalque - bomba de 1.350 kW e cortador de 170 kW - distância de recalque de 11.900 a 12.100 m</v>
          </cell>
          <cell r="C1826" t="str">
            <v>m³</v>
          </cell>
          <cell r="D1826">
            <v>39.28</v>
          </cell>
        </row>
        <row r="1827">
          <cell r="A1827" t="str">
            <v>1917488</v>
          </cell>
          <cell r="B1827" t="str">
            <v>Dragagem de areia fina com draga de sucção e recalque - bomba de 1.350 kW e cortador de 170 kW - distância de recalque de 2.100 a 2.300 m</v>
          </cell>
          <cell r="C1827" t="str">
            <v>m³</v>
          </cell>
          <cell r="D1827">
            <v>5.5</v>
          </cell>
        </row>
        <row r="1828">
          <cell r="A1828" t="str">
            <v>1917489</v>
          </cell>
          <cell r="B1828" t="str">
            <v>Dragagem de areia fina com draga de sucção e recalque - bomba de 1.350 kW e cortador de 170 kW - distância de recalque de 2.300 a 2.500 m</v>
          </cell>
          <cell r="C1828" t="str">
            <v>m³</v>
          </cell>
          <cell r="D1828">
            <v>5.77</v>
          </cell>
        </row>
        <row r="1829">
          <cell r="A1829" t="str">
            <v>1917490</v>
          </cell>
          <cell r="B1829" t="str">
            <v>Dragagem de areia fina com draga de sucção e recalque - bomba de 1.350 kW e cortador de 170 kW - distância de recalque de 2.500 a 2.700 m</v>
          </cell>
          <cell r="C1829" t="str">
            <v>m³</v>
          </cell>
          <cell r="D1829">
            <v>6.23</v>
          </cell>
        </row>
        <row r="1830">
          <cell r="A1830" t="str">
            <v>1917491</v>
          </cell>
          <cell r="B1830" t="str">
            <v>Dragagem de areia fina com draga de sucção e recalque - bomba de 1.350 kW e cortador de 170 kW - distância de recalque de 2.700 a 2.900 m</v>
          </cell>
          <cell r="C1830" t="str">
            <v>m³</v>
          </cell>
          <cell r="D1830">
            <v>6.52</v>
          </cell>
        </row>
        <row r="1831">
          <cell r="A1831" t="str">
            <v>1917492</v>
          </cell>
          <cell r="B1831" t="str">
            <v>Dragagem de areia fina com draga de sucção e recalque - bomba de 1.350 kW e cortador de 170 kW - distância de recalque de 2.900 a 3.100 m</v>
          </cell>
          <cell r="C1831" t="str">
            <v>m³</v>
          </cell>
          <cell r="D1831">
            <v>6.75</v>
          </cell>
        </row>
        <row r="1832">
          <cell r="A1832" t="str">
            <v>1917493</v>
          </cell>
          <cell r="B1832" t="str">
            <v>Dragagem de areia fina com draga de sucção e recalque - bomba de 1.350 kW e cortador de 170 kW - distância de recalque de 3.100 a 3.300 m</v>
          </cell>
          <cell r="C1832" t="str">
            <v>m³</v>
          </cell>
          <cell r="D1832">
            <v>7.06</v>
          </cell>
        </row>
        <row r="1833">
          <cell r="A1833" t="str">
            <v>1917494</v>
          </cell>
          <cell r="B1833" t="str">
            <v>Dragagem de areia fina com draga de sucção e recalque - bomba de 1.350 kW e cortador de 170 kW - distância de recalque de 3.300 a 3.500 m</v>
          </cell>
          <cell r="C1833" t="str">
            <v>m³</v>
          </cell>
          <cell r="D1833">
            <v>7.38</v>
          </cell>
        </row>
        <row r="1834">
          <cell r="A1834" t="str">
            <v>1917495</v>
          </cell>
          <cell r="B1834" t="str">
            <v>Dragagem de areia fina com draga de sucção e recalque - bomba de 1.350 kW e cortador de 170 kW - distância de recalque de 3.500 a 3.700 m</v>
          </cell>
          <cell r="C1834" t="str">
            <v>m³</v>
          </cell>
          <cell r="D1834">
            <v>7.89</v>
          </cell>
        </row>
        <row r="1835">
          <cell r="A1835" t="str">
            <v>1917496</v>
          </cell>
          <cell r="B1835" t="str">
            <v>Dragagem de areia fina com draga de sucção e recalque - bomba de 1.350 kW e cortador de 170 kW - distância de recalque de 3.700 a 3.900 m</v>
          </cell>
          <cell r="C1835" t="str">
            <v>m³</v>
          </cell>
          <cell r="D1835">
            <v>8.18</v>
          </cell>
        </row>
        <row r="1836">
          <cell r="A1836" t="str">
            <v>1917497</v>
          </cell>
          <cell r="B1836" t="str">
            <v>Dragagem de areia fina com draga de sucção e recalque - bomba de 1.350 kW e cortador de 170 kW - distância de recalque de 3.900 a 4.100 m</v>
          </cell>
          <cell r="C1836" t="str">
            <v>m³</v>
          </cell>
          <cell r="D1836">
            <v>8.49</v>
          </cell>
        </row>
        <row r="1837">
          <cell r="A1837" t="str">
            <v>1917498</v>
          </cell>
          <cell r="B1837" t="str">
            <v>Dragagem de areia fina com draga de sucção e recalque - bomba de 1.350 kW e cortador de 170 kW - distância de recalque de 4.100 a 4.300 m</v>
          </cell>
          <cell r="C1837" t="str">
            <v>m³</v>
          </cell>
          <cell r="D1837">
            <v>8.8000000000000007</v>
          </cell>
        </row>
        <row r="1838">
          <cell r="A1838" t="str">
            <v>1917499</v>
          </cell>
          <cell r="B1838" t="str">
            <v>Dragagem de areia fina com draga de sucção e recalque - bomba de 1.350 kW e cortador de 170 kW - distância de recalque de 4.300 a 4.500 m</v>
          </cell>
          <cell r="C1838" t="str">
            <v>m³</v>
          </cell>
          <cell r="D1838">
            <v>9.0500000000000007</v>
          </cell>
        </row>
        <row r="1839">
          <cell r="A1839" t="str">
            <v>1917500</v>
          </cell>
          <cell r="B1839" t="str">
            <v>Dragagem de areia fina com draga de sucção e recalque - bomba de 1.350 kW e cortador de 170 kW - distância de recalque de 4.500 a 4.700 m</v>
          </cell>
          <cell r="C1839" t="str">
            <v>m³</v>
          </cell>
          <cell r="D1839">
            <v>9.61</v>
          </cell>
        </row>
        <row r="1840">
          <cell r="A1840" t="str">
            <v>1917501</v>
          </cell>
          <cell r="B1840" t="str">
            <v>Dragagem de areia fina com draga de sucção e recalque - bomba de 1.350 kW e cortador de 170 kW - distância de recalque de 4.700 a 4.900 m</v>
          </cell>
          <cell r="C1840" t="str">
            <v>m³</v>
          </cell>
          <cell r="D1840">
            <v>9.93</v>
          </cell>
        </row>
        <row r="1841">
          <cell r="A1841" t="str">
            <v>1917502</v>
          </cell>
          <cell r="B1841" t="str">
            <v>Dragagem de areia fina com draga de sucção e recalque - bomba de 1.350 kW e cortador de 170 kW - distância de recalque de 4.900 a 5.100 m</v>
          </cell>
          <cell r="C1841" t="str">
            <v>m³</v>
          </cell>
          <cell r="D1841">
            <v>10.25</v>
          </cell>
        </row>
        <row r="1842">
          <cell r="A1842" t="str">
            <v>1917503</v>
          </cell>
          <cell r="B1842" t="str">
            <v>Dragagem de areia fina com draga de sucção e recalque - bomba de 1.350 kW e cortador de 170 kW - distância de recalque de 5.100 a 5.300 m</v>
          </cell>
          <cell r="C1842" t="str">
            <v>m³</v>
          </cell>
          <cell r="D1842">
            <v>10.57</v>
          </cell>
        </row>
        <row r="1843">
          <cell r="A1843" t="str">
            <v>1917504</v>
          </cell>
          <cell r="B1843" t="str">
            <v>Dragagem de areia fina com draga de sucção e recalque - bomba de 1.350 kW e cortador de 170 kW - distância de recalque de 5.300 a 5.500 m</v>
          </cell>
          <cell r="C1843" t="str">
            <v>m³</v>
          </cell>
          <cell r="D1843">
            <v>10.9</v>
          </cell>
        </row>
        <row r="1844">
          <cell r="A1844" t="str">
            <v>1917505</v>
          </cell>
          <cell r="B1844" t="str">
            <v>Dragagem de areia fina com draga de sucção e recalque - bomba de 1.350 kW e cortador de 170 kW - distância de recalque de 5.500 a 5.700 m</v>
          </cell>
          <cell r="C1844" t="str">
            <v>m³</v>
          </cell>
          <cell r="D1844">
            <v>11.49</v>
          </cell>
        </row>
        <row r="1845">
          <cell r="A1845" t="str">
            <v>1917506</v>
          </cell>
          <cell r="B1845" t="str">
            <v>Dragagem de areia fina com draga de sucção e recalque - bomba de 1.350 kW e cortador de 170 kW - distância de recalque de 5.700 a 5.900 m</v>
          </cell>
          <cell r="C1845" t="str">
            <v>m³</v>
          </cell>
          <cell r="D1845">
            <v>11.81</v>
          </cell>
        </row>
        <row r="1846">
          <cell r="A1846" t="str">
            <v>1917507</v>
          </cell>
          <cell r="B1846" t="str">
            <v>Dragagem de areia fina com draga de sucção e recalque - bomba de 1.350 kW e cortador de 170 kW - distância de recalque de 5.900 a 6.100 m</v>
          </cell>
          <cell r="C1846" t="str">
            <v>m³</v>
          </cell>
          <cell r="D1846">
            <v>12.15</v>
          </cell>
        </row>
        <row r="1847">
          <cell r="A1847" t="str">
            <v>1917480</v>
          </cell>
          <cell r="B1847" t="str">
            <v>Dragagem de areia fina com draga de sucção e recalque - bomba de 1.350 kW e cortador de 170 kW - distância de recalque de 500 a 700 m</v>
          </cell>
          <cell r="C1847" t="str">
            <v>m³</v>
          </cell>
          <cell r="D1847">
            <v>3.53</v>
          </cell>
        </row>
        <row r="1848">
          <cell r="A1848" t="str">
            <v>1917508</v>
          </cell>
          <cell r="B1848" t="str">
            <v>Dragagem de areia fina com draga de sucção e recalque - bomba de 1.350 kW e cortador de 170 kW - distância de recalque de 6.100 a 6.300 m</v>
          </cell>
          <cell r="C1848" t="str">
            <v>m³</v>
          </cell>
          <cell r="D1848">
            <v>12.49</v>
          </cell>
        </row>
        <row r="1849">
          <cell r="A1849" t="str">
            <v>1917509</v>
          </cell>
          <cell r="B1849" t="str">
            <v>Dragagem de areia fina com draga de sucção e recalque - bomba de 1.350 kW e cortador de 170 kW - distância de recalque de 6.300 a 6.500 m</v>
          </cell>
          <cell r="C1849" t="str">
            <v>m³</v>
          </cell>
          <cell r="D1849">
            <v>12.91</v>
          </cell>
        </row>
        <row r="1850">
          <cell r="A1850" t="str">
            <v>1917510</v>
          </cell>
          <cell r="B1850" t="str">
            <v>Dragagem de areia fina com draga de sucção e recalque - bomba de 1.350 kW e cortador de 170 kW - distância de recalque de 6.500 a 6.700 m</v>
          </cell>
          <cell r="C1850" t="str">
            <v>m³</v>
          </cell>
          <cell r="D1850">
            <v>13.53</v>
          </cell>
        </row>
        <row r="1851">
          <cell r="A1851" t="str">
            <v>1917511</v>
          </cell>
          <cell r="B1851" t="str">
            <v>Dragagem de areia fina com draga de sucção e recalque - bomba de 1.350 kW e cortador de 170 kW - distância de recalque de 6.700 a 6.900 m</v>
          </cell>
          <cell r="C1851" t="str">
            <v>m³</v>
          </cell>
          <cell r="D1851">
            <v>13.89</v>
          </cell>
        </row>
        <row r="1852">
          <cell r="A1852" t="str">
            <v>1917512</v>
          </cell>
          <cell r="B1852" t="str">
            <v>Dragagem de areia fina com draga de sucção e recalque - bomba de 1.350 kW e cortador de 170 kW - distância de recalque de 6.900 a 7.100 m</v>
          </cell>
          <cell r="C1852" t="str">
            <v>m³</v>
          </cell>
          <cell r="D1852">
            <v>14.35</v>
          </cell>
        </row>
        <row r="1853">
          <cell r="A1853" t="str">
            <v>1917513</v>
          </cell>
          <cell r="B1853" t="str">
            <v>Dragagem de areia fina com draga de sucção e recalque - bomba de 1.350 kW e cortador de 170 kW - distância de recalque de 7.100 a 7.300 m</v>
          </cell>
          <cell r="C1853" t="str">
            <v>m³</v>
          </cell>
          <cell r="D1853">
            <v>14.76</v>
          </cell>
        </row>
        <row r="1854">
          <cell r="A1854" t="str">
            <v>1917514</v>
          </cell>
          <cell r="B1854" t="str">
            <v>Dragagem de areia fina com draga de sucção e recalque - bomba de 1.350 kW e cortador de 170 kW - distância de recalque de 7.300 a 7.500 m</v>
          </cell>
          <cell r="C1854" t="str">
            <v>m³</v>
          </cell>
          <cell r="D1854">
            <v>15.25</v>
          </cell>
        </row>
        <row r="1855">
          <cell r="A1855" t="str">
            <v>1917515</v>
          </cell>
          <cell r="B1855" t="str">
            <v>Dragagem de areia fina com draga de sucção e recalque - bomba de 1.350 kW e cortador de 170 kW - distância de recalque de 7.500 a 7.700 m</v>
          </cell>
          <cell r="C1855" t="str">
            <v>m³</v>
          </cell>
          <cell r="D1855">
            <v>16.010000000000002</v>
          </cell>
        </row>
        <row r="1856">
          <cell r="A1856" t="str">
            <v>1917516</v>
          </cell>
          <cell r="B1856" t="str">
            <v>Dragagem de areia fina com draga de sucção e recalque - bomba de 1.350 kW e cortador de 170 kW - distância de recalque de 7.700 a 7.900 m</v>
          </cell>
          <cell r="C1856" t="str">
            <v>m³</v>
          </cell>
          <cell r="D1856">
            <v>16.54</v>
          </cell>
        </row>
        <row r="1857">
          <cell r="A1857" t="str">
            <v>1917517</v>
          </cell>
          <cell r="B1857" t="str">
            <v>Dragagem de areia fina com draga de sucção e recalque - bomba de 1.350 kW e cortador de 170 kW - distância de recalque de 7.900 a 8.100 m</v>
          </cell>
          <cell r="C1857" t="str">
            <v>m³</v>
          </cell>
          <cell r="D1857">
            <v>17.27</v>
          </cell>
        </row>
        <row r="1858">
          <cell r="A1858" t="str">
            <v>1917481</v>
          </cell>
          <cell r="B1858" t="str">
            <v>Dragagem de areia fina com draga de sucção e recalque - bomba de 1.350 kW e cortador de 170 kW - distância de recalque de 700 a 900 m</v>
          </cell>
          <cell r="C1858" t="str">
            <v>m³</v>
          </cell>
          <cell r="D1858">
            <v>3.7</v>
          </cell>
        </row>
        <row r="1859">
          <cell r="A1859" t="str">
            <v>1917518</v>
          </cell>
          <cell r="B1859" t="str">
            <v>Dragagem de areia fina com draga de sucção e recalque - bomba de 1.350 kW e cortador de 170 kW - distância de recalque de 8.100 a 8.300 m</v>
          </cell>
          <cell r="C1859" t="str">
            <v>m³</v>
          </cell>
          <cell r="D1859">
            <v>17.96</v>
          </cell>
        </row>
        <row r="1860">
          <cell r="A1860" t="str">
            <v>1917519</v>
          </cell>
          <cell r="B1860" t="str">
            <v>Dragagem de areia fina com draga de sucção e recalque - bomba de 1.350 kW e cortador de 170 kW - distância de recalque de 8.300 a 8.500 m</v>
          </cell>
          <cell r="C1860" t="str">
            <v>m³</v>
          </cell>
          <cell r="D1860">
            <v>18.850000000000001</v>
          </cell>
        </row>
        <row r="1861">
          <cell r="A1861" t="str">
            <v>1917520</v>
          </cell>
          <cell r="B1861" t="str">
            <v>Dragagem de areia fina com draga de sucção e recalque - bomba de 1.350 kW e cortador de 170 kW - distância de recalque de 8.500 a 8.700 m</v>
          </cell>
          <cell r="C1861" t="str">
            <v>m³</v>
          </cell>
          <cell r="D1861">
            <v>19.89</v>
          </cell>
        </row>
        <row r="1862">
          <cell r="A1862" t="str">
            <v>1917521</v>
          </cell>
          <cell r="B1862" t="str">
            <v>Dragagem de areia fina com draga de sucção e recalque - bomba de 1.350 kW e cortador de 170 kW - distância de recalque de 8.700 a 8.900 m</v>
          </cell>
          <cell r="C1862" t="str">
            <v>m³</v>
          </cell>
          <cell r="D1862">
            <v>20.72</v>
          </cell>
        </row>
        <row r="1863">
          <cell r="A1863" t="str">
            <v>1917522</v>
          </cell>
          <cell r="B1863" t="str">
            <v>Dragagem de areia fina com draga de sucção e recalque - bomba de 1.350 kW e cortador de 170 kW - distância de recalque de 8.900 a 9.100 m</v>
          </cell>
          <cell r="C1863" t="str">
            <v>m³</v>
          </cell>
          <cell r="D1863">
            <v>21.65</v>
          </cell>
        </row>
        <row r="1864">
          <cell r="A1864" t="str">
            <v>1917523</v>
          </cell>
          <cell r="B1864" t="str">
            <v>Dragagem de areia fina com draga de sucção e recalque - bomba de 1.350 kW e cortador de 170 kW - distância de recalque de 9.100 a 9.300 m</v>
          </cell>
          <cell r="C1864" t="str">
            <v>m³</v>
          </cell>
          <cell r="D1864">
            <v>22.61</v>
          </cell>
        </row>
        <row r="1865">
          <cell r="A1865" t="str">
            <v>1917524</v>
          </cell>
          <cell r="B1865" t="str">
            <v>Dragagem de areia fina com draga de sucção e recalque - bomba de 1.350 kW e cortador de 170 kW - distância de recalque de 9.300 a 9.500 m</v>
          </cell>
          <cell r="C1865" t="str">
            <v>m³</v>
          </cell>
          <cell r="D1865">
            <v>23.62</v>
          </cell>
        </row>
        <row r="1866">
          <cell r="A1866" t="str">
            <v>1917525</v>
          </cell>
          <cell r="B1866" t="str">
            <v>Dragagem de areia fina com draga de sucção e recalque - bomba de 1.350 kW e cortador de 170 kW - distância de recalque de 9.500 a 9.700 m</v>
          </cell>
          <cell r="C1866" t="str">
            <v>m³</v>
          </cell>
          <cell r="D1866">
            <v>24.89</v>
          </cell>
        </row>
        <row r="1867">
          <cell r="A1867" t="str">
            <v>1917526</v>
          </cell>
          <cell r="B1867" t="str">
            <v>Dragagem de areia fina com draga de sucção e recalque - bomba de 1.350 kW e cortador de 170 kW - distância de recalque de 9.700 a 9.900 m</v>
          </cell>
          <cell r="C1867" t="str">
            <v>m³</v>
          </cell>
          <cell r="D1867">
            <v>25.83</v>
          </cell>
        </row>
        <row r="1868">
          <cell r="A1868" t="str">
            <v>1917527</v>
          </cell>
          <cell r="B1868" t="str">
            <v>Dragagem de areia fina com draga de sucção e recalque - bomba de 1.350 kW e cortador de 170 kW - distância de recalque de 9.900 a 10.100 m</v>
          </cell>
          <cell r="C1868" t="str">
            <v>m³</v>
          </cell>
          <cell r="D1868">
            <v>26.77</v>
          </cell>
        </row>
        <row r="1869">
          <cell r="A1869" t="str">
            <v>1917482</v>
          </cell>
          <cell r="B1869" t="str">
            <v>Dragagem de areia fina com draga de sucção e recalque - bomba de 1.350 kW e cortador de 170 kW - distância de recalque de 900 a 1.100 m</v>
          </cell>
          <cell r="C1869" t="str">
            <v>m³</v>
          </cell>
          <cell r="D1869">
            <v>3.87</v>
          </cell>
        </row>
        <row r="1870">
          <cell r="A1870" t="str">
            <v>1917737</v>
          </cell>
          <cell r="B1870" t="str">
            <v>Dragagem de areia fina com draga de sucção e recalque - bomba de 1.350 kW e cortador de 170 kW - distância de recalque de até 500 m</v>
          </cell>
          <cell r="C1870" t="str">
            <v>m³</v>
          </cell>
          <cell r="D1870">
            <v>3.5</v>
          </cell>
        </row>
        <row r="1871">
          <cell r="A1871" t="str">
            <v>1917220</v>
          </cell>
          <cell r="B1871" t="str">
            <v>Dragagem de areia fina com draga de sucção e recalque - bomba de 294 kW e cortador de 30 kW - distância de recalque de 1.100 a 1.300 m</v>
          </cell>
          <cell r="C1871" t="str">
            <v>m³</v>
          </cell>
          <cell r="D1871">
            <v>5.96</v>
          </cell>
        </row>
        <row r="1872">
          <cell r="A1872" t="str">
            <v>1917221</v>
          </cell>
          <cell r="B1872" t="str">
            <v>Dragagem de areia fina com draga de sucção e recalque - bomba de 294 kW e cortador de 30 kW - distância de recalque de 1.300 a 1.500 m</v>
          </cell>
          <cell r="C1872" t="str">
            <v>m³</v>
          </cell>
          <cell r="D1872">
            <v>6.38</v>
          </cell>
        </row>
        <row r="1873">
          <cell r="A1873" t="str">
            <v>1917222</v>
          </cell>
          <cell r="B1873" t="str">
            <v>Dragagem de areia fina com draga de sucção e recalque - bomba de 294 kW e cortador de 30 kW - distância de recalque de 1.500 a 1.700 m</v>
          </cell>
          <cell r="C1873" t="str">
            <v>m³</v>
          </cell>
          <cell r="D1873">
            <v>6.93</v>
          </cell>
        </row>
        <row r="1874">
          <cell r="A1874" t="str">
            <v>1917223</v>
          </cell>
          <cell r="B1874" t="str">
            <v>Dragagem de areia fina com draga de sucção e recalque - bomba de 294 kW e cortador de 30 kW - distância de recalque de 1.700 a 1.900 m</v>
          </cell>
          <cell r="C1874" t="str">
            <v>m³</v>
          </cell>
          <cell r="D1874">
            <v>7.25</v>
          </cell>
        </row>
        <row r="1875">
          <cell r="A1875" t="str">
            <v>1917224</v>
          </cell>
          <cell r="B1875" t="str">
            <v>Dragagem de areia fina com draga de sucção e recalque - bomba de 294 kW e cortador de 30 kW - distância de recalque de 1.900 a 2.100 m</v>
          </cell>
          <cell r="C1875" t="str">
            <v>m³</v>
          </cell>
          <cell r="D1875">
            <v>7.61</v>
          </cell>
        </row>
        <row r="1876">
          <cell r="A1876" t="str">
            <v>1917225</v>
          </cell>
          <cell r="B1876" t="str">
            <v>Dragagem de areia fina com draga de sucção e recalque - bomba de 294 kW e cortador de 30 kW - distância de recalque de 2.100 a 2.300 m</v>
          </cell>
          <cell r="C1876" t="str">
            <v>m³</v>
          </cell>
          <cell r="D1876">
            <v>8.01</v>
          </cell>
        </row>
        <row r="1877">
          <cell r="A1877" t="str">
            <v>1917226</v>
          </cell>
          <cell r="B1877" t="str">
            <v>Dragagem de areia fina com draga de sucção e recalque - bomba de 294 kW e cortador de 30 kW - distância de recalque de 2.300 a 2.500 m</v>
          </cell>
          <cell r="C1877" t="str">
            <v>m³</v>
          </cell>
          <cell r="D1877">
            <v>8.4</v>
          </cell>
        </row>
        <row r="1878">
          <cell r="A1878" t="str">
            <v>1917227</v>
          </cell>
          <cell r="B1878" t="str">
            <v>Dragagem de areia fina com draga de sucção e recalque - bomba de 294 kW e cortador de 30 kW - distância de recalque de 2.500 a 2.700 m</v>
          </cell>
          <cell r="C1878" t="str">
            <v>m³</v>
          </cell>
          <cell r="D1878">
            <v>8.9700000000000006</v>
          </cell>
        </row>
        <row r="1879">
          <cell r="A1879" t="str">
            <v>1917228</v>
          </cell>
          <cell r="B1879" t="str">
            <v>Dragagem de areia fina com draga de sucção e recalque - bomba de 294 kW e cortador de 30 kW - distância de recalque de 2.700 a 2.900 m</v>
          </cell>
          <cell r="C1879" t="str">
            <v>m³</v>
          </cell>
          <cell r="D1879">
            <v>9.44</v>
          </cell>
        </row>
        <row r="1880">
          <cell r="A1880" t="str">
            <v>1917229</v>
          </cell>
          <cell r="B1880" t="str">
            <v>Dragagem de areia fina com draga de sucção e recalque - bomba de 294 kW e cortador de 30 kW - distância de recalque de 2.900 a 3.100 m</v>
          </cell>
          <cell r="C1880" t="str">
            <v>m³</v>
          </cell>
          <cell r="D1880">
            <v>9.83</v>
          </cell>
        </row>
        <row r="1881">
          <cell r="A1881" t="str">
            <v>1917230</v>
          </cell>
          <cell r="B1881" t="str">
            <v>Dragagem de areia fina com draga de sucção e recalque - bomba de 294 kW e cortador de 30 kW - distância de recalque de 3.100 a 3.300 m</v>
          </cell>
          <cell r="C1881" t="str">
            <v>m³</v>
          </cell>
          <cell r="D1881">
            <v>10.29</v>
          </cell>
        </row>
        <row r="1882">
          <cell r="A1882" t="str">
            <v>1917231</v>
          </cell>
          <cell r="B1882" t="str">
            <v>Dragagem de areia fina com draga de sucção e recalque - bomba de 294 kW e cortador de 30 kW - distância de recalque de 3.300 a 3.500 m</v>
          </cell>
          <cell r="C1882" t="str">
            <v>m³</v>
          </cell>
          <cell r="D1882">
            <v>10.77</v>
          </cell>
        </row>
        <row r="1883">
          <cell r="A1883" t="str">
            <v>1917232</v>
          </cell>
          <cell r="B1883" t="str">
            <v>Dragagem de areia fina com draga de sucção e recalque - bomba de 294 kW e cortador de 30 kW - distância de recalque de 3.500 a 3.700 m</v>
          </cell>
          <cell r="C1883" t="str">
            <v>m³</v>
          </cell>
          <cell r="D1883">
            <v>11.44</v>
          </cell>
        </row>
        <row r="1884">
          <cell r="A1884" t="str">
            <v>1917233</v>
          </cell>
          <cell r="B1884" t="str">
            <v>Dragagem de areia fina com draga de sucção e recalque - bomba de 294 kW e cortador de 30 kW - distância de recalque de 3.700 a 3.900 m</v>
          </cell>
          <cell r="C1884" t="str">
            <v>m³</v>
          </cell>
          <cell r="D1884">
            <v>11.94</v>
          </cell>
        </row>
        <row r="1885">
          <cell r="A1885" t="str">
            <v>1917234</v>
          </cell>
          <cell r="B1885" t="str">
            <v>Dragagem de areia fina com draga de sucção e recalque - bomba de 294 kW e cortador de 30 kW - distância de recalque de 3.900 a 4.100 m</v>
          </cell>
          <cell r="C1885" t="str">
            <v>m³</v>
          </cell>
          <cell r="D1885">
            <v>12.53</v>
          </cell>
        </row>
        <row r="1886">
          <cell r="A1886" t="str">
            <v>1917217</v>
          </cell>
          <cell r="B1886" t="str">
            <v>Dragagem de areia fina com draga de sucção e recalque - bomba de 294 kW e cortador de 30 kW - distância de recalque de 500 a 700 m</v>
          </cell>
          <cell r="C1886" t="str">
            <v>m³</v>
          </cell>
          <cell r="D1886">
            <v>4.84</v>
          </cell>
        </row>
        <row r="1887">
          <cell r="A1887" t="str">
            <v>1917218</v>
          </cell>
          <cell r="B1887" t="str">
            <v>Dragagem de areia fina com draga de sucção e recalque - bomba de 294 kW e cortador de 30 kW - distância de recalque de 700 a 900 m</v>
          </cell>
          <cell r="C1887" t="str">
            <v>m³</v>
          </cell>
          <cell r="D1887">
            <v>5.05</v>
          </cell>
        </row>
        <row r="1888">
          <cell r="A1888" t="str">
            <v>1917219</v>
          </cell>
          <cell r="B1888" t="str">
            <v>Dragagem de areia fina com draga de sucção e recalque - bomba de 294 kW e cortador de 30 kW - distância de recalque de 900 a 1.100 m</v>
          </cell>
          <cell r="C1888" t="str">
            <v>m³</v>
          </cell>
          <cell r="D1888">
            <v>5.46</v>
          </cell>
        </row>
        <row r="1889">
          <cell r="A1889" t="str">
            <v>1917724</v>
          </cell>
          <cell r="B1889" t="str">
            <v>Dragagem de areia fina com draga de sucção e recalque - bomba de 294 kW e cortador de 30 kW - distância de recalque de até 500 m</v>
          </cell>
          <cell r="C1889" t="str">
            <v>m³</v>
          </cell>
          <cell r="D1889">
            <v>4.7300000000000004</v>
          </cell>
        </row>
        <row r="1890">
          <cell r="A1890" t="str">
            <v>1917274</v>
          </cell>
          <cell r="B1890" t="str">
            <v>Dragagem de areia fina com draga de sucção e recalque - bomba de 483 kW e cortador de 55 kW - distância de recalque de 1.100 a 1.300 m</v>
          </cell>
          <cell r="C1890" t="str">
            <v>m³</v>
          </cell>
          <cell r="D1890">
            <v>4.41</v>
          </cell>
        </row>
        <row r="1891">
          <cell r="A1891" t="str">
            <v>1917275</v>
          </cell>
          <cell r="B1891" t="str">
            <v>Dragagem de areia fina com draga de sucção e recalque - bomba de 483 kW e cortador de 55 kW - distância de recalque de 1.300 a 1.500 m</v>
          </cell>
          <cell r="C1891" t="str">
            <v>m³</v>
          </cell>
          <cell r="D1891">
            <v>4.7</v>
          </cell>
        </row>
        <row r="1892">
          <cell r="A1892" t="str">
            <v>1917276</v>
          </cell>
          <cell r="B1892" t="str">
            <v>Dragagem de areia fina com draga de sucção e recalque - bomba de 483 kW e cortador de 55 kW - distância de recalque de 1.500 a 1.700 m</v>
          </cell>
          <cell r="C1892" t="str">
            <v>m³</v>
          </cell>
          <cell r="D1892">
            <v>5.19</v>
          </cell>
        </row>
        <row r="1893">
          <cell r="A1893" t="str">
            <v>1917277</v>
          </cell>
          <cell r="B1893" t="str">
            <v>Dragagem de areia fina com draga de sucção e recalque - bomba de 483 kW e cortador de 55 kW - distância de recalque de 1.700 a 1.900 m</v>
          </cell>
          <cell r="C1893" t="str">
            <v>m³</v>
          </cell>
          <cell r="D1893">
            <v>5.58</v>
          </cell>
        </row>
        <row r="1894">
          <cell r="A1894" t="str">
            <v>1917278</v>
          </cell>
          <cell r="B1894" t="str">
            <v>Dragagem de areia fina com draga de sucção e recalque - bomba de 483 kW e cortador de 55 kW - distância de recalque de 1.900 a 2.100 m</v>
          </cell>
          <cell r="C1894" t="str">
            <v>m³</v>
          </cell>
          <cell r="D1894">
            <v>5.76</v>
          </cell>
        </row>
        <row r="1895">
          <cell r="A1895" t="str">
            <v>1917279</v>
          </cell>
          <cell r="B1895" t="str">
            <v>Dragagem de areia fina com draga de sucção e recalque - bomba de 483 kW e cortador de 55 kW - distância de recalque de 2.100 a 2.300 m</v>
          </cell>
          <cell r="C1895" t="str">
            <v>m³</v>
          </cell>
          <cell r="D1895">
            <v>6.15</v>
          </cell>
        </row>
        <row r="1896">
          <cell r="A1896" t="str">
            <v>1917280</v>
          </cell>
          <cell r="B1896" t="str">
            <v>Dragagem de areia fina com draga de sucção e recalque - bomba de 483 kW e cortador de 55 kW - distância de recalque de 2.300 a 2.500 m</v>
          </cell>
          <cell r="C1896" t="str">
            <v>m³</v>
          </cell>
          <cell r="D1896">
            <v>6.52</v>
          </cell>
        </row>
        <row r="1897">
          <cell r="A1897" t="str">
            <v>1917281</v>
          </cell>
          <cell r="B1897" t="str">
            <v>Dragagem de areia fina com draga de sucção e recalque - bomba de 483 kW e cortador de 55 kW - distância de recalque de 2.500 a 2.700 m</v>
          </cell>
          <cell r="C1897" t="str">
            <v>m³</v>
          </cell>
          <cell r="D1897">
            <v>7.03</v>
          </cell>
        </row>
        <row r="1898">
          <cell r="A1898" t="str">
            <v>1917282</v>
          </cell>
          <cell r="B1898" t="str">
            <v>Dragagem de areia fina com draga de sucção e recalque - bomba de 483 kW e cortador de 55 kW - distância de recalque de 2.700 a 2.900 m</v>
          </cell>
          <cell r="C1898" t="str">
            <v>m³</v>
          </cell>
          <cell r="D1898">
            <v>7.4</v>
          </cell>
        </row>
        <row r="1899">
          <cell r="A1899" t="str">
            <v>1917283</v>
          </cell>
          <cell r="B1899" t="str">
            <v>Dragagem de areia fina com draga de sucção e recalque - bomba de 483 kW e cortador de 55 kW - distância de recalque de 2.900 a 3.100 m</v>
          </cell>
          <cell r="C1899" t="str">
            <v>m³</v>
          </cell>
          <cell r="D1899">
            <v>7.77</v>
          </cell>
        </row>
        <row r="1900">
          <cell r="A1900" t="str">
            <v>1917284</v>
          </cell>
          <cell r="B1900" t="str">
            <v>Dragagem de areia fina com draga de sucção e recalque - bomba de 483 kW e cortador de 55 kW - distância de recalque de 3.100 a 3.300 m</v>
          </cell>
          <cell r="C1900" t="str">
            <v>m³</v>
          </cell>
          <cell r="D1900">
            <v>8.1</v>
          </cell>
        </row>
        <row r="1901">
          <cell r="A1901" t="str">
            <v>1917285</v>
          </cell>
          <cell r="B1901" t="str">
            <v>Dragagem de areia fina com draga de sucção e recalque - bomba de 483 kW e cortador de 55 kW - distância de recalque de 3.300 a 3.500 m</v>
          </cell>
          <cell r="C1901" t="str">
            <v>m³</v>
          </cell>
          <cell r="D1901">
            <v>8.49</v>
          </cell>
        </row>
        <row r="1902">
          <cell r="A1902" t="str">
            <v>1917286</v>
          </cell>
          <cell r="B1902" t="str">
            <v>Dragagem de areia fina com draga de sucção e recalque - bomba de 483 kW e cortador de 55 kW - distância de recalque de 3.500 a 3.700 m</v>
          </cell>
          <cell r="C1902" t="str">
            <v>m³</v>
          </cell>
          <cell r="D1902">
            <v>9.14</v>
          </cell>
        </row>
        <row r="1903">
          <cell r="A1903" t="str">
            <v>1917287</v>
          </cell>
          <cell r="B1903" t="str">
            <v>Dragagem de areia fina com draga de sucção e recalque - bomba de 483 kW e cortador de 55 kW - distância de recalque de 3.700 a 3.900 m</v>
          </cell>
          <cell r="C1903" t="str">
            <v>m³</v>
          </cell>
          <cell r="D1903">
            <v>9.5500000000000007</v>
          </cell>
        </row>
        <row r="1904">
          <cell r="A1904" t="str">
            <v>1917288</v>
          </cell>
          <cell r="B1904" t="str">
            <v>Dragagem de areia fina com draga de sucção e recalque - bomba de 483 kW e cortador de 55 kW - distância de recalque de 3.900 a 4.100 m</v>
          </cell>
          <cell r="C1904" t="str">
            <v>m³</v>
          </cell>
          <cell r="D1904">
            <v>9.98</v>
          </cell>
        </row>
        <row r="1905">
          <cell r="A1905" t="str">
            <v>1917289</v>
          </cell>
          <cell r="B1905" t="str">
            <v>Dragagem de areia fina com draga de sucção e recalque - bomba de 483 kW e cortador de 55 kW - distância de recalque de 4.100 a 4.300 m</v>
          </cell>
          <cell r="C1905" t="str">
            <v>m³</v>
          </cell>
          <cell r="D1905">
            <v>10.47</v>
          </cell>
        </row>
        <row r="1906">
          <cell r="A1906" t="str">
            <v>1917290</v>
          </cell>
          <cell r="B1906" t="str">
            <v>Dragagem de areia fina com draga de sucção e recalque - bomba de 483 kW e cortador de 55 kW - distância de recalque de 4.300 a 4.500 m</v>
          </cell>
          <cell r="C1906" t="str">
            <v>m³</v>
          </cell>
          <cell r="D1906">
            <v>10.97</v>
          </cell>
        </row>
        <row r="1907">
          <cell r="A1907" t="str">
            <v>1917291</v>
          </cell>
          <cell r="B1907" t="str">
            <v>Dragagem de areia fina com draga de sucção e recalque - bomba de 483 kW e cortador de 55 kW - distância de recalque de 4.500 a 4.700 m</v>
          </cell>
          <cell r="C1907" t="str">
            <v>m³</v>
          </cell>
          <cell r="D1907">
            <v>11.69</v>
          </cell>
        </row>
        <row r="1908">
          <cell r="A1908" t="str">
            <v>1917292</v>
          </cell>
          <cell r="B1908" t="str">
            <v>Dragagem de areia fina com draga de sucção e recalque - bomba de 483 kW e cortador de 55 kW - distância de recalque de 4.700 a 4.900 m</v>
          </cell>
          <cell r="C1908" t="str">
            <v>m³</v>
          </cell>
          <cell r="D1908">
            <v>12.23</v>
          </cell>
        </row>
        <row r="1909">
          <cell r="A1909" t="str">
            <v>1917293</v>
          </cell>
          <cell r="B1909" t="str">
            <v>Dragagem de areia fina com draga de sucção e recalque - bomba de 483 kW e cortador de 55 kW - distância de recalque de 4.900 a 5.100 m</v>
          </cell>
          <cell r="C1909" t="str">
            <v>m³</v>
          </cell>
          <cell r="D1909">
            <v>12.8</v>
          </cell>
        </row>
        <row r="1910">
          <cell r="A1910" t="str">
            <v>1917294</v>
          </cell>
          <cell r="B1910" t="str">
            <v>Dragagem de areia fina com draga de sucção e recalque - bomba de 483 kW e cortador de 55 kW - distância de recalque de 5.100 a 5.300 m</v>
          </cell>
          <cell r="C1910" t="str">
            <v>m³</v>
          </cell>
          <cell r="D1910">
            <v>13.56</v>
          </cell>
        </row>
        <row r="1911">
          <cell r="A1911" t="str">
            <v>1917295</v>
          </cell>
          <cell r="B1911" t="str">
            <v>Dragagem de areia fina com draga de sucção e recalque - bomba de 483 kW e cortador de 55 kW - distância de recalque de 5.300 a 5.500 m</v>
          </cell>
          <cell r="C1911" t="str">
            <v>m³</v>
          </cell>
          <cell r="D1911">
            <v>14.3</v>
          </cell>
        </row>
        <row r="1912">
          <cell r="A1912" t="str">
            <v>1917296</v>
          </cell>
          <cell r="B1912" t="str">
            <v>Dragagem de areia fina com draga de sucção e recalque - bomba de 483 kW e cortador de 55 kW - distância de recalque de 5.500 a 5.700 m</v>
          </cell>
          <cell r="C1912" t="str">
            <v>m³</v>
          </cell>
          <cell r="D1912">
            <v>15.34</v>
          </cell>
        </row>
        <row r="1913">
          <cell r="A1913" t="str">
            <v>1917297</v>
          </cell>
          <cell r="B1913" t="str">
            <v>Dragagem de areia fina com draga de sucção e recalque - bomba de 483 kW e cortador de 55 kW - distância de recalque de 5.700 a 5.900 m</v>
          </cell>
          <cell r="C1913" t="str">
            <v>m³</v>
          </cell>
          <cell r="D1913">
            <v>16.309999999999999</v>
          </cell>
        </row>
        <row r="1914">
          <cell r="A1914" t="str">
            <v>1917298</v>
          </cell>
          <cell r="B1914" t="str">
            <v>Dragagem de areia fina com draga de sucção e recalque - bomba de 483 kW e cortador de 55 kW - distância de recalque de 5.900 a 6.100 m</v>
          </cell>
          <cell r="C1914" t="str">
            <v>m³</v>
          </cell>
          <cell r="D1914">
            <v>17.350000000000001</v>
          </cell>
        </row>
        <row r="1915">
          <cell r="A1915" t="str">
            <v>1917271</v>
          </cell>
          <cell r="B1915" t="str">
            <v>Dragagem de areia fina com draga de sucção e recalque - bomba de 483 kW e cortador de 55 kW - distância de recalque de 500 a 700 m</v>
          </cell>
          <cell r="C1915" t="str">
            <v>m³</v>
          </cell>
          <cell r="D1915">
            <v>3.66</v>
          </cell>
        </row>
        <row r="1916">
          <cell r="A1916" t="str">
            <v>1917299</v>
          </cell>
          <cell r="B1916" t="str">
            <v>Dragagem de areia fina com draga de sucção e recalque - bomba de 483 kW e cortador de 55 kW - distância de recalque de 6.100 a 6.300 m</v>
          </cell>
          <cell r="C1916" t="str">
            <v>m³</v>
          </cell>
          <cell r="D1916">
            <v>18.59</v>
          </cell>
        </row>
        <row r="1917">
          <cell r="A1917" t="str">
            <v>1917300</v>
          </cell>
          <cell r="B1917" t="str">
            <v>Dragagem de areia fina com draga de sucção e recalque - bomba de 483 kW e cortador de 55 kW - distância de recalque de 6.300 a 6.500 m</v>
          </cell>
          <cell r="C1917" t="str">
            <v>m³</v>
          </cell>
          <cell r="D1917">
            <v>19.940000000000001</v>
          </cell>
        </row>
        <row r="1918">
          <cell r="A1918" t="str">
            <v>1917301</v>
          </cell>
          <cell r="B1918" t="str">
            <v>Dragagem de areia fina com draga de sucção e recalque - bomba de 483 kW e cortador de 55 kW - distância de recalque de 6.500 a 6.700 m</v>
          </cell>
          <cell r="C1918" t="str">
            <v>m³</v>
          </cell>
          <cell r="D1918">
            <v>21.73</v>
          </cell>
        </row>
        <row r="1919">
          <cell r="A1919" t="str">
            <v>1917302</v>
          </cell>
          <cell r="B1919" t="str">
            <v>Dragagem de areia fina com draga de sucção e recalque - bomba de 483 kW e cortador de 55 kW - distância de recalque de 6.700 a 6.900 m</v>
          </cell>
          <cell r="C1919" t="str">
            <v>m³</v>
          </cell>
          <cell r="D1919">
            <v>23.43</v>
          </cell>
        </row>
        <row r="1920">
          <cell r="A1920" t="str">
            <v>1917303</v>
          </cell>
          <cell r="B1920" t="str">
            <v>Dragagem de areia fina com draga de sucção e recalque - bomba de 483 kW e cortador de 55 kW - distância de recalque de 6.900 a 7.100 m</v>
          </cell>
          <cell r="C1920" t="str">
            <v>m³</v>
          </cell>
          <cell r="D1920">
            <v>25.04</v>
          </cell>
        </row>
        <row r="1921">
          <cell r="A1921" t="str">
            <v>1917304</v>
          </cell>
          <cell r="B1921" t="str">
            <v>Dragagem de areia fina com draga de sucção e recalque - bomba de 483 kW e cortador de 55 kW - distância de recalque de 7.100 a 7.300 m</v>
          </cell>
          <cell r="C1921" t="str">
            <v>m³</v>
          </cell>
          <cell r="D1921">
            <v>26.62</v>
          </cell>
        </row>
        <row r="1922">
          <cell r="A1922" t="str">
            <v>1917305</v>
          </cell>
          <cell r="B1922" t="str">
            <v>Dragagem de areia fina com draga de sucção e recalque - bomba de 483 kW e cortador de 55 kW - distância de recalque de 7.300 a 7.500 m</v>
          </cell>
          <cell r="C1922" t="str">
            <v>m³</v>
          </cell>
          <cell r="D1922">
            <v>28.37</v>
          </cell>
        </row>
        <row r="1923">
          <cell r="A1923" t="str">
            <v>1917306</v>
          </cell>
          <cell r="B1923" t="str">
            <v>Dragagem de areia fina com draga de sucção e recalque - bomba de 483 kW e cortador de 55 kW - distância de recalque de 7.500 a 7.700 m</v>
          </cell>
          <cell r="C1923" t="str">
            <v>m³</v>
          </cell>
          <cell r="D1923">
            <v>30.5</v>
          </cell>
        </row>
        <row r="1924">
          <cell r="A1924" t="str">
            <v>1917307</v>
          </cell>
          <cell r="B1924" t="str">
            <v>Dragagem de areia fina com draga de sucção e recalque - bomba de 483 kW e cortador de 55 kW - distância de recalque de 7.700 a 7.900 m</v>
          </cell>
          <cell r="C1924" t="str">
            <v>m³</v>
          </cell>
          <cell r="D1924">
            <v>32.11</v>
          </cell>
        </row>
        <row r="1925">
          <cell r="A1925" t="str">
            <v>1917272</v>
          </cell>
          <cell r="B1925" t="str">
            <v>Dragagem de areia fina com draga de sucção e recalque - bomba de 483 kW e cortador de 55 kW - distância de recalque de 700 a 900 m</v>
          </cell>
          <cell r="C1925" t="str">
            <v>m³</v>
          </cell>
          <cell r="D1925">
            <v>3.86</v>
          </cell>
        </row>
        <row r="1926">
          <cell r="A1926" t="str">
            <v>1917273</v>
          </cell>
          <cell r="B1926" t="str">
            <v>Dragagem de areia fina com draga de sucção e recalque - bomba de 483 kW e cortador de 55 kW - distância de recalque de 900 a 1.100 m</v>
          </cell>
          <cell r="C1926" t="str">
            <v>m³</v>
          </cell>
          <cell r="D1926">
            <v>4.08</v>
          </cell>
        </row>
        <row r="1927">
          <cell r="A1927" t="str">
            <v>1917729</v>
          </cell>
          <cell r="B1927" t="str">
            <v>Dragagem de areia fina com draga de sucção e recalque - bomba de 483 kW e cortador de 55 kW - distância de recalque de até 500 m</v>
          </cell>
          <cell r="C1927" t="str">
            <v>m³</v>
          </cell>
          <cell r="D1927">
            <v>3.61</v>
          </cell>
        </row>
        <row r="1928">
          <cell r="A1928" t="str">
            <v>1917367</v>
          </cell>
          <cell r="B1928" t="str">
            <v>Dragagem de areia fina com draga de sucção e recalque - bomba de 746 kW e cortador de 110 kW - distância de recalque de 1.100 a 1.300 m</v>
          </cell>
          <cell r="C1928" t="str">
            <v>m³</v>
          </cell>
          <cell r="D1928">
            <v>4.16</v>
          </cell>
        </row>
        <row r="1929">
          <cell r="A1929" t="str">
            <v>1917368</v>
          </cell>
          <cell r="B1929" t="str">
            <v>Dragagem de areia fina com draga de sucção e recalque - bomba de 746 kW e cortador de 110 kW - distância de recalque de 1.300 a 1.500 m</v>
          </cell>
          <cell r="C1929" t="str">
            <v>m³</v>
          </cell>
          <cell r="D1929">
            <v>4.47</v>
          </cell>
        </row>
        <row r="1930">
          <cell r="A1930" t="str">
            <v>1917369</v>
          </cell>
          <cell r="B1930" t="str">
            <v>Dragagem de areia fina com draga de sucção e recalque - bomba de 746 kW e cortador de 110 kW - distância de recalque de 1.500 a 1.700 m</v>
          </cell>
          <cell r="C1930" t="str">
            <v>m³</v>
          </cell>
          <cell r="D1930">
            <v>4.93</v>
          </cell>
        </row>
        <row r="1931">
          <cell r="A1931" t="str">
            <v>1917370</v>
          </cell>
          <cell r="B1931" t="str">
            <v>Dragagem de areia fina com draga de sucção e recalque - bomba de 746 kW e cortador de 110 kW - distância de recalque de 1.700 a 1.900 m</v>
          </cell>
          <cell r="C1931" t="str">
            <v>m³</v>
          </cell>
          <cell r="D1931">
            <v>5.21</v>
          </cell>
        </row>
        <row r="1932">
          <cell r="A1932" t="str">
            <v>1917371</v>
          </cell>
          <cell r="B1932" t="str">
            <v>Dragagem de areia fina com draga de sucção e recalque - bomba de 746 kW e cortador de 110 kW - distância de recalque de 1.900 a 2.100 m</v>
          </cell>
          <cell r="C1932" t="str">
            <v>m³</v>
          </cell>
          <cell r="D1932">
            <v>5.48</v>
          </cell>
        </row>
        <row r="1933">
          <cell r="A1933" t="str">
            <v>1917372</v>
          </cell>
          <cell r="B1933" t="str">
            <v>Dragagem de areia fina com draga de sucção e recalque - bomba de 746 kW e cortador de 110 kW - distância de recalque de 2.100 a 2.300 m</v>
          </cell>
          <cell r="C1933" t="str">
            <v>m³</v>
          </cell>
          <cell r="D1933">
            <v>5.75</v>
          </cell>
        </row>
        <row r="1934">
          <cell r="A1934" t="str">
            <v>1917373</v>
          </cell>
          <cell r="B1934" t="str">
            <v>Dragagem de areia fina com draga de sucção e recalque - bomba de 746 kW e cortador de 110 kW - distância de recalque de 2.300 a 2.500 m</v>
          </cell>
          <cell r="C1934" t="str">
            <v>m³</v>
          </cell>
          <cell r="D1934">
            <v>5.96</v>
          </cell>
        </row>
        <row r="1935">
          <cell r="A1935" t="str">
            <v>1917374</v>
          </cell>
          <cell r="B1935" t="str">
            <v>Dragagem de areia fina com draga de sucção e recalque - bomba de 746 kW e cortador de 110 kW - distância de recalque de 2.500 a 2.700 m</v>
          </cell>
          <cell r="C1935" t="str">
            <v>m³</v>
          </cell>
          <cell r="D1935">
            <v>6.48</v>
          </cell>
        </row>
        <row r="1936">
          <cell r="A1936" t="str">
            <v>1917375</v>
          </cell>
          <cell r="B1936" t="str">
            <v>Dragagem de areia fina com draga de sucção e recalque - bomba de 746 kW e cortador de 110 kW - distância de recalque de 2.700 a 2.900 m</v>
          </cell>
          <cell r="C1936" t="str">
            <v>m³</v>
          </cell>
          <cell r="D1936">
            <v>6.73</v>
          </cell>
        </row>
        <row r="1937">
          <cell r="A1937" t="str">
            <v>1917376</v>
          </cell>
          <cell r="B1937" t="str">
            <v>Dragagem de areia fina com draga de sucção e recalque - bomba de 746 kW e cortador de 110 kW - distância de recalque de 2.900 a 3.100 m</v>
          </cell>
          <cell r="C1937" t="str">
            <v>m³</v>
          </cell>
          <cell r="D1937">
            <v>6.99</v>
          </cell>
        </row>
        <row r="1938">
          <cell r="A1938" t="str">
            <v>1917377</v>
          </cell>
          <cell r="B1938" t="str">
            <v>Dragagem de areia fina com draga de sucção e recalque - bomba de 746 kW e cortador de 110 kW - distância de recalque de 3.100 a 3.300 m</v>
          </cell>
          <cell r="C1938" t="str">
            <v>m³</v>
          </cell>
          <cell r="D1938">
            <v>7.25</v>
          </cell>
        </row>
        <row r="1939">
          <cell r="A1939" t="str">
            <v>1917378</v>
          </cell>
          <cell r="B1939" t="str">
            <v>Dragagem de areia fina com draga de sucção e recalque - bomba de 746 kW e cortador de 110 kW - distância de recalque de 3.300 a 3.500 m</v>
          </cell>
          <cell r="C1939" t="str">
            <v>m³</v>
          </cell>
          <cell r="D1939">
            <v>7.51</v>
          </cell>
        </row>
        <row r="1940">
          <cell r="A1940" t="str">
            <v>1917379</v>
          </cell>
          <cell r="B1940" t="str">
            <v>Dragagem de areia fina com draga de sucção e recalque - bomba de 746 kW e cortador de 110 kW - distância de recalque de 3.500 a 3.700 m</v>
          </cell>
          <cell r="C1940" t="str">
            <v>m³</v>
          </cell>
          <cell r="D1940">
            <v>8.0500000000000007</v>
          </cell>
        </row>
        <row r="1941">
          <cell r="A1941" t="str">
            <v>1917380</v>
          </cell>
          <cell r="B1941" t="str">
            <v>Dragagem de areia fina com draga de sucção e recalque - bomba de 746 kW e cortador de 110 kW - distância de recalque de 3.700 a 3.900 m</v>
          </cell>
          <cell r="C1941" t="str">
            <v>m³</v>
          </cell>
          <cell r="D1941">
            <v>8.36</v>
          </cell>
        </row>
        <row r="1942">
          <cell r="A1942" t="str">
            <v>1917381</v>
          </cell>
          <cell r="B1942" t="str">
            <v>Dragagem de areia fina com draga de sucção e recalque - bomba de 746 kW e cortador de 110 kW - distância de recalque de 3.900 a 4.100 m</v>
          </cell>
          <cell r="C1942" t="str">
            <v>m³</v>
          </cell>
          <cell r="D1942">
            <v>8.68</v>
          </cell>
        </row>
        <row r="1943">
          <cell r="A1943" t="str">
            <v>1917382</v>
          </cell>
          <cell r="B1943" t="str">
            <v>Dragagem de areia fina com draga de sucção e recalque - bomba de 746 kW e cortador de 110 kW - distância de recalque de 4.100 a 4.300 m</v>
          </cell>
          <cell r="C1943" t="str">
            <v>m³</v>
          </cell>
          <cell r="D1943">
            <v>9.08</v>
          </cell>
        </row>
        <row r="1944">
          <cell r="A1944" t="str">
            <v>1917383</v>
          </cell>
          <cell r="B1944" t="str">
            <v>Dragagem de areia fina com draga de sucção e recalque - bomba de 746 kW e cortador de 110 kW - distância de recalque de 4.300 a 4.500 m</v>
          </cell>
          <cell r="C1944" t="str">
            <v>m³</v>
          </cell>
          <cell r="D1944">
            <v>9.42</v>
          </cell>
        </row>
        <row r="1945">
          <cell r="A1945" t="str">
            <v>1917384</v>
          </cell>
          <cell r="B1945" t="str">
            <v>Dragagem de areia fina com draga de sucção e recalque - bomba de 746 kW e cortador de 110 kW - distância de recalque de 4.500 a 4.700 m</v>
          </cell>
          <cell r="C1945" t="str">
            <v>m³</v>
          </cell>
          <cell r="D1945">
            <v>10.01</v>
          </cell>
        </row>
        <row r="1946">
          <cell r="A1946" t="str">
            <v>1917385</v>
          </cell>
          <cell r="B1946" t="str">
            <v>Dragagem de areia fina com draga de sucção e recalque - bomba de 746 kW e cortador de 110 kW - distância de recalque de 4.700 a 4.900 m</v>
          </cell>
          <cell r="C1946" t="str">
            <v>m³</v>
          </cell>
          <cell r="D1946">
            <v>10.45</v>
          </cell>
        </row>
        <row r="1947">
          <cell r="A1947" t="str">
            <v>1917386</v>
          </cell>
          <cell r="B1947" t="str">
            <v>Dragagem de areia fina com draga de sucção e recalque - bomba de 746 kW e cortador de 110 kW - distância de recalque de 4.900 a 5.100 m</v>
          </cell>
          <cell r="C1947" t="str">
            <v>m³</v>
          </cell>
          <cell r="D1947">
            <v>10.9</v>
          </cell>
        </row>
        <row r="1948">
          <cell r="A1948" t="str">
            <v>1917387</v>
          </cell>
          <cell r="B1948" t="str">
            <v>Dragagem de areia fina com draga de sucção e recalque - bomba de 746 kW e cortador de 110 kW - distância de recalque de 5.100 a 5.300 m</v>
          </cell>
          <cell r="C1948" t="str">
            <v>m³</v>
          </cell>
          <cell r="D1948">
            <v>11.36</v>
          </cell>
        </row>
        <row r="1949">
          <cell r="A1949" t="str">
            <v>1917388</v>
          </cell>
          <cell r="B1949" t="str">
            <v>Dragagem de areia fina com draga de sucção e recalque - bomba de 746 kW e cortador de 110 kW - distância de recalque de 5.300 a 5.500 m</v>
          </cell>
          <cell r="C1949" t="str">
            <v>m³</v>
          </cell>
          <cell r="D1949">
            <v>11.85</v>
          </cell>
        </row>
        <row r="1950">
          <cell r="A1950" t="str">
            <v>1917389</v>
          </cell>
          <cell r="B1950" t="str">
            <v>Dragagem de areia fina com draga de sucção e recalque - bomba de 746 kW e cortador de 110 kW - distância de recalque de 5.500 a 5.700 m</v>
          </cell>
          <cell r="C1950" t="str">
            <v>m³</v>
          </cell>
          <cell r="D1950">
            <v>12.6</v>
          </cell>
        </row>
        <row r="1951">
          <cell r="A1951" t="str">
            <v>1917390</v>
          </cell>
          <cell r="B1951" t="str">
            <v>Dragagem de areia fina com draga de sucção e recalque - bomba de 746 kW e cortador de 110 kW - distância de recalque de 5.700 a 5.900 m</v>
          </cell>
          <cell r="C1951" t="str">
            <v>m³</v>
          </cell>
          <cell r="D1951">
            <v>13.26</v>
          </cell>
        </row>
        <row r="1952">
          <cell r="A1952" t="str">
            <v>1917391</v>
          </cell>
          <cell r="B1952" t="str">
            <v>Dragagem de areia fina com draga de sucção e recalque - bomba de 746 kW e cortador de 110 kW - distância de recalque de 5.900 a 6.100 m</v>
          </cell>
          <cell r="C1952" t="str">
            <v>m³</v>
          </cell>
          <cell r="D1952">
            <v>13.96</v>
          </cell>
        </row>
        <row r="1953">
          <cell r="A1953" t="str">
            <v>1917364</v>
          </cell>
          <cell r="B1953" t="str">
            <v>Dragagem de areia fina com draga de sucção e recalque - bomba de 746 kW e cortador de 110 kW - distância de recalque de 500 a 700 m</v>
          </cell>
          <cell r="C1953" t="str">
            <v>m³</v>
          </cell>
          <cell r="D1953">
            <v>3.29</v>
          </cell>
        </row>
        <row r="1954">
          <cell r="A1954" t="str">
            <v>1917392</v>
          </cell>
          <cell r="B1954" t="str">
            <v>Dragagem de areia fina com draga de sucção e recalque - bomba de 746 kW e cortador de 110 kW - distância de recalque de 6.100 a 6.300 m</v>
          </cell>
          <cell r="C1954" t="str">
            <v>m³</v>
          </cell>
          <cell r="D1954">
            <v>14.84</v>
          </cell>
        </row>
        <row r="1955">
          <cell r="A1955" t="str">
            <v>1917393</v>
          </cell>
          <cell r="B1955" t="str">
            <v>Dragagem de areia fina com draga de sucção e recalque - bomba de 746 kW e cortador de 110 kW - distância de recalque de 6.300 a 6.500 m</v>
          </cell>
          <cell r="C1955" t="str">
            <v>m³</v>
          </cell>
          <cell r="D1955">
            <v>15.76</v>
          </cell>
        </row>
        <row r="1956">
          <cell r="A1956" t="str">
            <v>1917394</v>
          </cell>
          <cell r="B1956" t="str">
            <v>Dragagem de areia fina com draga de sucção e recalque - bomba de 746 kW e cortador de 110 kW - distância de recalque de 6.500 a 6.700 m</v>
          </cell>
          <cell r="C1956" t="str">
            <v>m³</v>
          </cell>
          <cell r="D1956">
            <v>17.09</v>
          </cell>
        </row>
        <row r="1957">
          <cell r="A1957" t="str">
            <v>1917395</v>
          </cell>
          <cell r="B1957" t="str">
            <v>Dragagem de areia fina com draga de sucção e recalque - bomba de 746 kW e cortador de 110 kW - distância de recalque de 6.700 a 6.900 m</v>
          </cell>
          <cell r="C1957" t="str">
            <v>m³</v>
          </cell>
          <cell r="D1957">
            <v>18</v>
          </cell>
        </row>
        <row r="1958">
          <cell r="A1958" t="str">
            <v>1917396</v>
          </cell>
          <cell r="B1958" t="str">
            <v>Dragagem de areia fina com draga de sucção e recalque - bomba de 746 kW e cortador de 110 kW - distância de recalque de 6.900 a 7.100 m</v>
          </cell>
          <cell r="C1958" t="str">
            <v>m³</v>
          </cell>
          <cell r="D1958">
            <v>19.04</v>
          </cell>
        </row>
        <row r="1959">
          <cell r="A1959" t="str">
            <v>1917397</v>
          </cell>
          <cell r="B1959" t="str">
            <v>Dragagem de areia fina com draga de sucção e recalque - bomba de 746 kW e cortador de 110 kW - distância de recalque de 7.100 a 7.300 m</v>
          </cell>
          <cell r="C1959" t="str">
            <v>m³</v>
          </cell>
          <cell r="D1959">
            <v>20.25</v>
          </cell>
        </row>
        <row r="1960">
          <cell r="A1960" t="str">
            <v>1917398</v>
          </cell>
          <cell r="B1960" t="str">
            <v>Dragagem de areia fina com draga de sucção e recalque - bomba de 746 kW e cortador de 110 kW - distância de recalque de 7.300 a 7.500 m</v>
          </cell>
          <cell r="C1960" t="str">
            <v>m³</v>
          </cell>
          <cell r="D1960">
            <v>21.3</v>
          </cell>
        </row>
        <row r="1961">
          <cell r="A1961" t="str">
            <v>1917399</v>
          </cell>
          <cell r="B1961" t="str">
            <v>Dragagem de areia fina com draga de sucção e recalque - bomba de 746 kW e cortador de 110 kW - distância de recalque de 7.500 a 7.700 m</v>
          </cell>
          <cell r="C1961" t="str">
            <v>m³</v>
          </cell>
          <cell r="D1961">
            <v>22.82</v>
          </cell>
        </row>
        <row r="1962">
          <cell r="A1962" t="str">
            <v>1917400</v>
          </cell>
          <cell r="B1962" t="str">
            <v>Dragagem de areia fina com draga de sucção e recalque - bomba de 746 kW e cortador de 110 kW - distância de recalque de 7.700 a 7.900 m</v>
          </cell>
          <cell r="C1962" t="str">
            <v>m³</v>
          </cell>
          <cell r="D1962">
            <v>24.18</v>
          </cell>
        </row>
        <row r="1963">
          <cell r="A1963" t="str">
            <v>1917401</v>
          </cell>
          <cell r="B1963" t="str">
            <v>Dragagem de areia fina com draga de sucção e recalque - bomba de 746 kW e cortador de 110 kW - distância de recalque de 7.900 a 8.100 m</v>
          </cell>
          <cell r="C1963" t="str">
            <v>m³</v>
          </cell>
          <cell r="D1963">
            <v>25.41</v>
          </cell>
        </row>
        <row r="1964">
          <cell r="A1964" t="str">
            <v>1917365</v>
          </cell>
          <cell r="B1964" t="str">
            <v>Dragagem de areia fina com draga de sucção e recalque - bomba de 746 kW e cortador de 110 kW - distância de recalque de 700 a 900 m</v>
          </cell>
          <cell r="C1964" t="str">
            <v>m³</v>
          </cell>
          <cell r="D1964">
            <v>3.63</v>
          </cell>
        </row>
        <row r="1965">
          <cell r="A1965" t="str">
            <v>1917402</v>
          </cell>
          <cell r="B1965" t="str">
            <v>Dragagem de areia fina com draga de sucção e recalque - bomba de 746 kW e cortador de 110 kW - distância de recalque de 8.100 a 8.300 m</v>
          </cell>
          <cell r="C1965" t="str">
            <v>m³</v>
          </cell>
          <cell r="D1965">
            <v>26.87</v>
          </cell>
        </row>
        <row r="1966">
          <cell r="A1966" t="str">
            <v>1917403</v>
          </cell>
          <cell r="B1966" t="str">
            <v>Dragagem de areia fina com draga de sucção e recalque - bomba de 746 kW e cortador de 110 kW - distância de recalque de 8.300 a 8.500 m</v>
          </cell>
          <cell r="C1966" t="str">
            <v>m³</v>
          </cell>
          <cell r="D1966">
            <v>28.49</v>
          </cell>
        </row>
        <row r="1967">
          <cell r="A1967" t="str">
            <v>1917404</v>
          </cell>
          <cell r="B1967" t="str">
            <v>Dragagem de areia fina com draga de sucção e recalque - bomba de 746 kW e cortador de 110 kW - distância de recalque de 8.500 a 8.700 m</v>
          </cell>
          <cell r="C1967" t="str">
            <v>m³</v>
          </cell>
          <cell r="D1967">
            <v>30.18</v>
          </cell>
        </row>
        <row r="1968">
          <cell r="A1968" t="str">
            <v>1917405</v>
          </cell>
          <cell r="B1968" t="str">
            <v>Dragagem de areia fina com draga de sucção e recalque - bomba de 746 kW e cortador de 110 kW - distância de recalque de 8.700 a 8.900 m</v>
          </cell>
          <cell r="C1968" t="str">
            <v>m³</v>
          </cell>
          <cell r="D1968">
            <v>31.78</v>
          </cell>
        </row>
        <row r="1969">
          <cell r="A1969" t="str">
            <v>1917406</v>
          </cell>
          <cell r="B1969" t="str">
            <v>Dragagem de areia fina com draga de sucção e recalque - bomba de 746 kW e cortador de 110 kW - distância de recalque de 8.900 a 9.100 m</v>
          </cell>
          <cell r="C1969" t="str">
            <v>m³</v>
          </cell>
          <cell r="D1969">
            <v>33.56</v>
          </cell>
        </row>
        <row r="1970">
          <cell r="A1970" t="str">
            <v>1917407</v>
          </cell>
          <cell r="B1970" t="str">
            <v>Dragagem de areia fina com draga de sucção e recalque - bomba de 746 kW e cortador de 110 kW - distância de recalque de 9.100 a 9.300 m</v>
          </cell>
          <cell r="C1970" t="str">
            <v>m³</v>
          </cell>
          <cell r="D1970">
            <v>35.590000000000003</v>
          </cell>
        </row>
        <row r="1971">
          <cell r="A1971" t="str">
            <v>1917408</v>
          </cell>
          <cell r="B1971" t="str">
            <v>Dragagem de areia fina com draga de sucção e recalque - bomba de 746 kW e cortador de 110 kW - distância de recalque de 9.300 a 9.500 m</v>
          </cell>
          <cell r="C1971" t="str">
            <v>m³</v>
          </cell>
          <cell r="D1971">
            <v>37.840000000000003</v>
          </cell>
        </row>
        <row r="1972">
          <cell r="A1972" t="str">
            <v>1917409</v>
          </cell>
          <cell r="B1972" t="str">
            <v>Dragagem de areia fina com draga de sucção e recalque - bomba de 746 kW e cortador de 110 kW - distância de recalque de 9.500 a 9.700 m</v>
          </cell>
          <cell r="C1972" t="str">
            <v>m³</v>
          </cell>
          <cell r="D1972">
            <v>39.67</v>
          </cell>
        </row>
        <row r="1973">
          <cell r="A1973" t="str">
            <v>1917410</v>
          </cell>
          <cell r="B1973" t="str">
            <v>Dragagem de areia fina com draga de sucção e recalque - bomba de 746 kW e cortador de 110 kW - distância de recalque de 9.700 a 9.900 m</v>
          </cell>
          <cell r="C1973" t="str">
            <v>m³</v>
          </cell>
          <cell r="D1973">
            <v>41.32</v>
          </cell>
        </row>
        <row r="1974">
          <cell r="A1974" t="str">
            <v>1917411</v>
          </cell>
          <cell r="B1974" t="str">
            <v>Dragagem de areia fina com draga de sucção e recalque - bomba de 746 kW e cortador de 110 kW - distância de recalque de 9.900 a 10.100 m</v>
          </cell>
          <cell r="C1974" t="str">
            <v>m³</v>
          </cell>
          <cell r="D1974">
            <v>43.19</v>
          </cell>
        </row>
        <row r="1975">
          <cell r="A1975" t="str">
            <v>1917366</v>
          </cell>
          <cell r="B1975" t="str">
            <v>Dragagem de areia fina com draga de sucção e recalque - bomba de 746 kW e cortador de 110 kW - distância de recalque de 900 a 1.100 m</v>
          </cell>
          <cell r="C1975" t="str">
            <v>m³</v>
          </cell>
          <cell r="D1975">
            <v>3.86</v>
          </cell>
        </row>
        <row r="1976">
          <cell r="A1976" t="str">
            <v>1917732</v>
          </cell>
          <cell r="B1976" t="str">
            <v>Dragagem de areia fina com draga de sucção e recalque - bomba de 746 kW e cortador de 110 kW - distância de recalque de até 500 m</v>
          </cell>
          <cell r="C1976" t="str">
            <v>m³</v>
          </cell>
          <cell r="D1976">
            <v>3.08</v>
          </cell>
        </row>
        <row r="1977">
          <cell r="A1977" t="str">
            <v>1917043</v>
          </cell>
          <cell r="B1977" t="str">
            <v>Dragagem de areia fina com draga hopper - capacidade da cisterna de 1.000 m³ - DMT de 1.500 a 1.800 m</v>
          </cell>
          <cell r="C1977" t="str">
            <v>m³</v>
          </cell>
          <cell r="D1977">
            <v>11.96</v>
          </cell>
        </row>
        <row r="1978">
          <cell r="A1978" t="str">
            <v>1917044</v>
          </cell>
          <cell r="B1978" t="str">
            <v>Dragagem de areia fina com draga hopper - capacidade da cisterna de 1.000 m³ - DMT de 1.800 a 2.100 m</v>
          </cell>
          <cell r="C1978" t="str">
            <v>m³</v>
          </cell>
          <cell r="D1978">
            <v>12.17</v>
          </cell>
        </row>
        <row r="1979">
          <cell r="A1979" t="str">
            <v>1917045</v>
          </cell>
          <cell r="B1979" t="str">
            <v>Dragagem de areia fina com draga hopper - capacidade da cisterna de 1.000 m³ - DMT de 2.100 a 2.400 m</v>
          </cell>
          <cell r="C1979" t="str">
            <v>m³</v>
          </cell>
          <cell r="D1979">
            <v>12.39</v>
          </cell>
        </row>
        <row r="1980">
          <cell r="A1980" t="str">
            <v>1917046</v>
          </cell>
          <cell r="B1980" t="str">
            <v>Dragagem de areia fina com draga hopper - capacidade da cisterna de 1.000 m³ - DMT de 2.400 a 2.700 m</v>
          </cell>
          <cell r="C1980" t="str">
            <v>m³</v>
          </cell>
          <cell r="D1980">
            <v>12.61</v>
          </cell>
        </row>
        <row r="1981">
          <cell r="A1981" t="str">
            <v>1917047</v>
          </cell>
          <cell r="B1981" t="str">
            <v>Dragagem de areia fina com draga hopper - capacidade da cisterna de 1.000 m³ - DMT de 2.700 a 3.000 m</v>
          </cell>
          <cell r="C1981" t="str">
            <v>m³</v>
          </cell>
          <cell r="D1981">
            <v>12.85</v>
          </cell>
        </row>
        <row r="1982">
          <cell r="A1982" t="str">
            <v>1917048</v>
          </cell>
          <cell r="B1982" t="str">
            <v>Dragagem de areia fina com draga hopper - capacidade da cisterna de 1.000 m³ - DMT de 3.000 m</v>
          </cell>
          <cell r="C1982" t="str">
            <v>m³</v>
          </cell>
          <cell r="D1982">
            <v>12.97</v>
          </cell>
        </row>
        <row r="1983">
          <cell r="A1983" t="str">
            <v>1901518</v>
          </cell>
          <cell r="B1983" t="str">
            <v>Dragagem de areia fina com draga hopper - capacidade da cisterna de 10.000 m³ - DMT de 1.500 a 1.800 m</v>
          </cell>
          <cell r="C1983" t="str">
            <v>m³</v>
          </cell>
          <cell r="D1983">
            <v>7.99</v>
          </cell>
        </row>
        <row r="1984">
          <cell r="A1984" t="str">
            <v>1901519</v>
          </cell>
          <cell r="B1984" t="str">
            <v>Dragagem de areia fina com draga hopper - capacidade da cisterna de 10.000 m³ - DMT de 1.800 a 2.100 m</v>
          </cell>
          <cell r="C1984" t="str">
            <v>m³</v>
          </cell>
          <cell r="D1984">
            <v>8.0500000000000007</v>
          </cell>
        </row>
        <row r="1985">
          <cell r="A1985" t="str">
            <v>1901520</v>
          </cell>
          <cell r="B1985" t="str">
            <v>Dragagem de areia fina com draga hopper - capacidade da cisterna de 10.000 m³ - DMT de 2.100 a 2.400 m</v>
          </cell>
          <cell r="C1985" t="str">
            <v>m³</v>
          </cell>
          <cell r="D1985">
            <v>8.11</v>
          </cell>
        </row>
        <row r="1986">
          <cell r="A1986" t="str">
            <v>1901521</v>
          </cell>
          <cell r="B1986" t="str">
            <v>Dragagem de areia fina com draga hopper - capacidade da cisterna de 10.000 m³ - DMT de 2.400 a 2.700 m</v>
          </cell>
          <cell r="C1986" t="str">
            <v>m³</v>
          </cell>
          <cell r="D1986">
            <v>8.18</v>
          </cell>
        </row>
        <row r="1987">
          <cell r="A1987" t="str">
            <v>1901522</v>
          </cell>
          <cell r="B1987" t="str">
            <v>Dragagem de areia fina com draga hopper - capacidade da cisterna de 10.000 m³ - DMT de 2.700 a 3.000 m</v>
          </cell>
          <cell r="C1987" t="str">
            <v>m³</v>
          </cell>
          <cell r="D1987">
            <v>8.25</v>
          </cell>
        </row>
        <row r="1988">
          <cell r="A1988" t="str">
            <v>1901517</v>
          </cell>
          <cell r="B1988" t="str">
            <v>Dragagem de areia fina com draga hopper - capacidade da cisterna de 10.000 m³ - DMT de 3.000 m</v>
          </cell>
          <cell r="C1988" t="str">
            <v>m³</v>
          </cell>
          <cell r="D1988">
            <v>8.2799999999999994</v>
          </cell>
        </row>
        <row r="1989">
          <cell r="A1989" t="str">
            <v>1901523</v>
          </cell>
          <cell r="B1989" t="str">
            <v>Dragagem de areia fina com draga hopper - capacidade da cisterna de 15.000 m³ - DMT de 1.500 a 1.800 m</v>
          </cell>
          <cell r="C1989" t="str">
            <v>m³</v>
          </cell>
          <cell r="D1989">
            <v>10.61</v>
          </cell>
        </row>
        <row r="1990">
          <cell r="A1990" t="str">
            <v>1901524</v>
          </cell>
          <cell r="B1990" t="str">
            <v>Dragagem de areia fina com draga hopper - capacidade da cisterna de 15.000 m³ - DMT de 1.800 a 2.100 m</v>
          </cell>
          <cell r="C1990" t="str">
            <v>m³</v>
          </cell>
          <cell r="D1990">
            <v>10.67</v>
          </cell>
        </row>
        <row r="1991">
          <cell r="A1991" t="str">
            <v>1901525</v>
          </cell>
          <cell r="B1991" t="str">
            <v>Dragagem de areia fina com draga hopper - capacidade da cisterna de 15.000 m³ - DMT de 2.100 a 2.400 m</v>
          </cell>
          <cell r="C1991" t="str">
            <v>m³</v>
          </cell>
          <cell r="D1991">
            <v>10.73</v>
          </cell>
        </row>
        <row r="1992">
          <cell r="A1992" t="str">
            <v>1901526</v>
          </cell>
          <cell r="B1992" t="str">
            <v>Dragagem de areia fina com draga hopper - capacidade da cisterna de 15.000 m³ - DMT de 2.400 a 2.700 m</v>
          </cell>
          <cell r="C1992" t="str">
            <v>m³</v>
          </cell>
          <cell r="D1992">
            <v>10.79</v>
          </cell>
        </row>
        <row r="1993">
          <cell r="A1993" t="str">
            <v>1901527</v>
          </cell>
          <cell r="B1993" t="str">
            <v>Dragagem de areia fina com draga hopper - capacidade da cisterna de 15.000 m³ - DMT de 2.700 a 3.000 m</v>
          </cell>
          <cell r="C1993" t="str">
            <v>m³</v>
          </cell>
          <cell r="D1993">
            <v>10.86</v>
          </cell>
        </row>
        <row r="1994">
          <cell r="A1994" t="str">
            <v>1901528</v>
          </cell>
          <cell r="B1994" t="str">
            <v>Dragagem de areia fina com draga hopper - capacidade da cisterna de 15.000 m³ - DMT de 3.000 m</v>
          </cell>
          <cell r="C1994" t="str">
            <v>m³</v>
          </cell>
          <cell r="D1994">
            <v>10.89</v>
          </cell>
        </row>
        <row r="1995">
          <cell r="A1995" t="str">
            <v>1917079</v>
          </cell>
          <cell r="B1995" t="str">
            <v>Dragagem de areia fina com draga hopper - capacidade da cisterna de 2.000 m³ - DMT de 1.500 a 1.800 m</v>
          </cell>
          <cell r="C1995" t="str">
            <v>m³</v>
          </cell>
          <cell r="D1995">
            <v>8.4</v>
          </cell>
        </row>
        <row r="1996">
          <cell r="A1996" t="str">
            <v>1917080</v>
          </cell>
          <cell r="B1996" t="str">
            <v>Dragagem de areia fina com draga hopper - capacidade da cisterna de 2.000 m³ - DMT de 1.800 a 2.100 m</v>
          </cell>
          <cell r="C1996" t="str">
            <v>m³</v>
          </cell>
          <cell r="D1996">
            <v>8.5299999999999994</v>
          </cell>
        </row>
        <row r="1997">
          <cell r="A1997" t="str">
            <v>1917081</v>
          </cell>
          <cell r="B1997" t="str">
            <v>Dragagem de areia fina com draga hopper - capacidade da cisterna de 2.000 m³ - DMT de 2.100 a 2.400 m</v>
          </cell>
          <cell r="C1997" t="str">
            <v>m³</v>
          </cell>
          <cell r="D1997">
            <v>8.67</v>
          </cell>
        </row>
        <row r="1998">
          <cell r="A1998" t="str">
            <v>1917082</v>
          </cell>
          <cell r="B1998" t="str">
            <v>Dragagem de areia fina com draga hopper - capacidade da cisterna de 2.000 m³ - DMT de 2.400 a 2.700 m</v>
          </cell>
          <cell r="C1998" t="str">
            <v>m³</v>
          </cell>
          <cell r="D1998">
            <v>8.8000000000000007</v>
          </cell>
        </row>
        <row r="1999">
          <cell r="A1999" t="str">
            <v>1917083</v>
          </cell>
          <cell r="B1999" t="str">
            <v>Dragagem de areia fina com draga hopper - capacidade da cisterna de 2.000 m³ - DMT de 2.700 a 3.000 m</v>
          </cell>
          <cell r="C1999" t="str">
            <v>m³</v>
          </cell>
          <cell r="D1999">
            <v>8.9499999999999993</v>
          </cell>
        </row>
        <row r="2000">
          <cell r="A2000" t="str">
            <v>1917084</v>
          </cell>
          <cell r="B2000" t="str">
            <v>Dragagem de areia fina com draga hopper - capacidade da cisterna de 2.000 m³ - DMT de 3.000 m</v>
          </cell>
          <cell r="C2000" t="str">
            <v>m³</v>
          </cell>
          <cell r="D2000">
            <v>9.0299999999999994</v>
          </cell>
        </row>
        <row r="2001">
          <cell r="A2001" t="str">
            <v>1901529</v>
          </cell>
          <cell r="B2001" t="str">
            <v>Dragagem de areia fina com draga hopper - capacidade da cisterna de 20.000 m³ - DMT de 1.500 a 1.800 m</v>
          </cell>
          <cell r="C2001" t="str">
            <v>m³</v>
          </cell>
          <cell r="D2001">
            <v>13.29</v>
          </cell>
        </row>
        <row r="2002">
          <cell r="A2002" t="str">
            <v>1901530</v>
          </cell>
          <cell r="B2002" t="str">
            <v>Dragagem de areia fina com draga hopper - capacidade da cisterna de 20.000 m³ - DMT de 1.800 a 2.100 m</v>
          </cell>
          <cell r="C2002" t="str">
            <v>m³</v>
          </cell>
          <cell r="D2002">
            <v>13.35</v>
          </cell>
        </row>
        <row r="2003">
          <cell r="A2003" t="str">
            <v>1901531</v>
          </cell>
          <cell r="B2003" t="str">
            <v>Dragagem de areia fina com draga hopper - capacidade da cisterna de 20.000 m³ - DMT de 2.100 a 2.400 m</v>
          </cell>
          <cell r="C2003" t="str">
            <v>m³</v>
          </cell>
          <cell r="D2003">
            <v>13.41</v>
          </cell>
        </row>
        <row r="2004">
          <cell r="A2004" t="str">
            <v>1901532</v>
          </cell>
          <cell r="B2004" t="str">
            <v>Dragagem de areia fina com draga hopper - capacidade da cisterna de 20.000 m³ - DMT de 2.400 a 2.700 m</v>
          </cell>
          <cell r="C2004" t="str">
            <v>m³</v>
          </cell>
          <cell r="D2004">
            <v>13.47</v>
          </cell>
        </row>
        <row r="2005">
          <cell r="A2005" t="str">
            <v>1901533</v>
          </cell>
          <cell r="B2005" t="str">
            <v>Dragagem de areia fina com draga hopper - capacidade da cisterna de 20.000 m³ - DMT de 2.700 a 3.000 m</v>
          </cell>
          <cell r="C2005" t="str">
            <v>m³</v>
          </cell>
          <cell r="D2005">
            <v>13.53</v>
          </cell>
        </row>
        <row r="2006">
          <cell r="A2006" t="str">
            <v>1901534</v>
          </cell>
          <cell r="B2006" t="str">
            <v>Dragagem de areia fina com draga hopper - capacidade da cisterna de 20.000 m³ - DMT de 3.000 m</v>
          </cell>
          <cell r="C2006" t="str">
            <v>m³</v>
          </cell>
          <cell r="D2006">
            <v>13.56</v>
          </cell>
        </row>
        <row r="2007">
          <cell r="A2007" t="str">
            <v>1917115</v>
          </cell>
          <cell r="B2007" t="str">
            <v>Dragagem de areia fina com draga hopper - capacidade da cisterna de 3.000 m³ - DMT de 1.500 a 1.800 m</v>
          </cell>
          <cell r="C2007" t="str">
            <v>m³</v>
          </cell>
          <cell r="D2007">
            <v>8.0500000000000007</v>
          </cell>
        </row>
        <row r="2008">
          <cell r="A2008" t="str">
            <v>1917116</v>
          </cell>
          <cell r="B2008" t="str">
            <v>Dragagem de areia fina com draga hopper - capacidade da cisterna de 3.000 m³ - DMT de 1.800 a 2.100 m</v>
          </cell>
          <cell r="C2008" t="str">
            <v>m³</v>
          </cell>
          <cell r="D2008">
            <v>8.15</v>
          </cell>
        </row>
        <row r="2009">
          <cell r="A2009" t="str">
            <v>1917117</v>
          </cell>
          <cell r="B2009" t="str">
            <v>Dragagem de areia fina com draga hopper - capacidade da cisterna de 3.000 m³ - DMT de 2.100 a 2.400 m</v>
          </cell>
          <cell r="C2009" t="str">
            <v>m³</v>
          </cell>
          <cell r="D2009">
            <v>8.26</v>
          </cell>
        </row>
        <row r="2010">
          <cell r="A2010" t="str">
            <v>1917118</v>
          </cell>
          <cell r="B2010" t="str">
            <v>Dragagem de areia fina com draga hopper - capacidade da cisterna de 3.000 m³ - DMT de 2.400 a 2.700 m</v>
          </cell>
          <cell r="C2010" t="str">
            <v>m³</v>
          </cell>
          <cell r="D2010">
            <v>8.3699999999999992</v>
          </cell>
        </row>
        <row r="2011">
          <cell r="A2011" t="str">
            <v>1917119</v>
          </cell>
          <cell r="B2011" t="str">
            <v>Dragagem de areia fina com draga hopper - capacidade da cisterna de 3.000 m³ - DMT de 2.700 a 3.000 m</v>
          </cell>
          <cell r="C2011" t="str">
            <v>m³</v>
          </cell>
          <cell r="D2011">
            <v>8.49</v>
          </cell>
        </row>
        <row r="2012">
          <cell r="A2012" t="str">
            <v>1917120</v>
          </cell>
          <cell r="B2012" t="str">
            <v>Dragagem de areia fina com draga hopper - capacidade da cisterna de 3.000 m³ - DMT de 3.000 m</v>
          </cell>
          <cell r="C2012" t="str">
            <v>m³</v>
          </cell>
          <cell r="D2012">
            <v>8.5500000000000007</v>
          </cell>
        </row>
        <row r="2013">
          <cell r="A2013" t="str">
            <v>1917151</v>
          </cell>
          <cell r="B2013" t="str">
            <v>Dragagem de areia fina com draga hopper - capacidade da cisterna de 4.000 m³ - DMT de 1.500 a 1.800 m</v>
          </cell>
          <cell r="C2013" t="str">
            <v>m³</v>
          </cell>
          <cell r="D2013">
            <v>7.65</v>
          </cell>
        </row>
        <row r="2014">
          <cell r="A2014" t="str">
            <v>1917152</v>
          </cell>
          <cell r="B2014" t="str">
            <v>Dragagem de areia fina com draga hopper - capacidade da cisterna de 4.000 m³ - DMT de 1.800 a 2.100 m</v>
          </cell>
          <cell r="C2014" t="str">
            <v>m³</v>
          </cell>
          <cell r="D2014">
            <v>7.75</v>
          </cell>
        </row>
        <row r="2015">
          <cell r="A2015" t="str">
            <v>1917153</v>
          </cell>
          <cell r="B2015" t="str">
            <v>Dragagem de areia fina com draga hopper - capacidade da cisterna de 4.000 m³ - DMT de 2.100 a 2.400 m</v>
          </cell>
          <cell r="C2015" t="str">
            <v>m³</v>
          </cell>
          <cell r="D2015">
            <v>7.84</v>
          </cell>
        </row>
        <row r="2016">
          <cell r="A2016" t="str">
            <v>1917154</v>
          </cell>
          <cell r="B2016" t="str">
            <v>Dragagem de areia fina com draga hopper - capacidade da cisterna de 4.000 m³ - DMT de 2.400 a 2.700 m</v>
          </cell>
          <cell r="C2016" t="str">
            <v>m³</v>
          </cell>
          <cell r="D2016">
            <v>7.94</v>
          </cell>
        </row>
        <row r="2017">
          <cell r="A2017" t="str">
            <v>1917155</v>
          </cell>
          <cell r="B2017" t="str">
            <v>Dragagem de areia fina com draga hopper - capacidade da cisterna de 4.000 m³ - DMT de 2.700 a 3.000 m</v>
          </cell>
          <cell r="C2017" t="str">
            <v>m³</v>
          </cell>
          <cell r="D2017">
            <v>8.0500000000000007</v>
          </cell>
        </row>
        <row r="2018">
          <cell r="A2018" t="str">
            <v>1917156</v>
          </cell>
          <cell r="B2018" t="str">
            <v>Dragagem de areia fina com draga hopper - capacidade da cisterna de 4.000 m³ - DMT de 3.000 m</v>
          </cell>
          <cell r="C2018" t="str">
            <v>m³</v>
          </cell>
          <cell r="D2018">
            <v>8.1</v>
          </cell>
        </row>
        <row r="2019">
          <cell r="A2019" t="str">
            <v>1917187</v>
          </cell>
          <cell r="B2019" t="str">
            <v>Dragagem de areia fina com draga hopper - capacidade da cisterna de 5.000 m³ - DMT de 1.500 a 1.800 m</v>
          </cell>
          <cell r="C2019" t="str">
            <v>m³</v>
          </cell>
          <cell r="D2019">
            <v>8.51</v>
          </cell>
        </row>
        <row r="2020">
          <cell r="A2020" t="str">
            <v>1917188</v>
          </cell>
          <cell r="B2020" t="str">
            <v>Dragagem de areia fina com draga hopper - capacidade da cisterna de 5.000 m³ - DMT de 1.800 a 2.100 m</v>
          </cell>
          <cell r="C2020" t="str">
            <v>m³</v>
          </cell>
          <cell r="D2020">
            <v>8.59</v>
          </cell>
        </row>
        <row r="2021">
          <cell r="A2021" t="str">
            <v>1917189</v>
          </cell>
          <cell r="B2021" t="str">
            <v>Dragagem de areia fina com draga hopper - capacidade da cisterna de 5.000 m³ - DMT de 2.100 a 2.400 m</v>
          </cell>
          <cell r="C2021" t="str">
            <v>m³</v>
          </cell>
          <cell r="D2021">
            <v>8.67</v>
          </cell>
        </row>
        <row r="2022">
          <cell r="A2022" t="str">
            <v>1917190</v>
          </cell>
          <cell r="B2022" t="str">
            <v>Dragagem de areia fina com draga hopper - capacidade da cisterna de 5.000 m³ - DMT de 2.400 a 2.700 m</v>
          </cell>
          <cell r="C2022" t="str">
            <v>m³</v>
          </cell>
          <cell r="D2022">
            <v>8.76</v>
          </cell>
        </row>
        <row r="2023">
          <cell r="A2023" t="str">
            <v>1917191</v>
          </cell>
          <cell r="B2023" t="str">
            <v>Dragagem de areia fina com draga hopper - capacidade da cisterna de 5.000 m³ - DMT de 2.700 a 3.000 m</v>
          </cell>
          <cell r="C2023" t="str">
            <v>m³</v>
          </cell>
          <cell r="D2023">
            <v>8.86</v>
          </cell>
        </row>
        <row r="2024">
          <cell r="A2024" t="str">
            <v>1917192</v>
          </cell>
          <cell r="B2024" t="str">
            <v>Dragagem de areia fina com draga hopper - capacidade da cisterna de 5.000 m³ - DMT de 3.000 m</v>
          </cell>
          <cell r="C2024" t="str">
            <v>m³</v>
          </cell>
          <cell r="D2024">
            <v>8.91</v>
          </cell>
        </row>
        <row r="2025">
          <cell r="A2025" t="str">
            <v>1917007</v>
          </cell>
          <cell r="B2025" t="str">
            <v>Dragagem de areia fina com draga hopper - capacidade da cisterna de 750 m³ - DMT de 1.500 a 1.800 m</v>
          </cell>
          <cell r="C2025" t="str">
            <v>m³</v>
          </cell>
          <cell r="D2025">
            <v>16.29</v>
          </cell>
        </row>
        <row r="2026">
          <cell r="A2026" t="str">
            <v>1917008</v>
          </cell>
          <cell r="B2026" t="str">
            <v>Dragagem de areia fina com draga hopper - capacidade da cisterna de 750 m³ - DMT de 1.800 a 2.100 m</v>
          </cell>
          <cell r="C2026" t="str">
            <v>m³</v>
          </cell>
          <cell r="D2026">
            <v>16.59</v>
          </cell>
        </row>
        <row r="2027">
          <cell r="A2027" t="str">
            <v>1917009</v>
          </cell>
          <cell r="B2027" t="str">
            <v>Dragagem de areia fina com draga hopper - capacidade da cisterna de 750 m³ - DMT de 2.100 a 2.400 m</v>
          </cell>
          <cell r="C2027" t="str">
            <v>m³</v>
          </cell>
          <cell r="D2027">
            <v>16.899999999999999</v>
          </cell>
        </row>
        <row r="2028">
          <cell r="A2028" t="str">
            <v>1917010</v>
          </cell>
          <cell r="B2028" t="str">
            <v>Dragagem de areia fina com draga hopper - capacidade da cisterna de 750 m³ - DMT de 2.400 a 2.700 m</v>
          </cell>
          <cell r="C2028" t="str">
            <v>m³</v>
          </cell>
          <cell r="D2028">
            <v>17.22</v>
          </cell>
        </row>
        <row r="2029">
          <cell r="A2029" t="str">
            <v>1917011</v>
          </cell>
          <cell r="B2029" t="str">
            <v>Dragagem de areia fina com draga hopper - capacidade da cisterna de 750 m³ - DMT de 2.700 a 3.000 m</v>
          </cell>
          <cell r="C2029" t="str">
            <v>m³</v>
          </cell>
          <cell r="D2029">
            <v>17.559999999999999</v>
          </cell>
        </row>
        <row r="2030">
          <cell r="A2030" t="str">
            <v>1917012</v>
          </cell>
          <cell r="B2030" t="str">
            <v>Dragagem de areia fina com draga hopper - capacidade da cisterna de 750 m³ - DMT de 3.000 m</v>
          </cell>
          <cell r="C2030" t="str">
            <v>m³</v>
          </cell>
          <cell r="D2030">
            <v>17.739999999999998</v>
          </cell>
        </row>
        <row r="2031">
          <cell r="A2031" t="str">
            <v>1917578</v>
          </cell>
          <cell r="B2031" t="str">
            <v>Dragagem de areia grossa com draga de sucção e recalque - bomba de 1.350 kW e cortador de 170 kW - distância de recalque de 1.100 a 1.300 m</v>
          </cell>
          <cell r="C2031" t="str">
            <v>m³</v>
          </cell>
          <cell r="D2031">
            <v>5.93</v>
          </cell>
        </row>
        <row r="2032">
          <cell r="A2032" t="str">
            <v>1917579</v>
          </cell>
          <cell r="B2032" t="str">
            <v>Dragagem de areia grossa com draga de sucção e recalque - bomba de 1.350 kW e cortador de 170 kW - distância de recalque de 1.300 a 1.500 m</v>
          </cell>
          <cell r="C2032" t="str">
            <v>m³</v>
          </cell>
          <cell r="D2032">
            <v>6.38</v>
          </cell>
        </row>
        <row r="2033">
          <cell r="A2033" t="str">
            <v>1917580</v>
          </cell>
          <cell r="B2033" t="str">
            <v>Dragagem de areia grossa com draga de sucção e recalque - bomba de 1.350 kW e cortador de 170 kW - distância de recalque de 1.500 a 1.700 m</v>
          </cell>
          <cell r="C2033" t="str">
            <v>m³</v>
          </cell>
          <cell r="D2033">
            <v>6.76</v>
          </cell>
        </row>
        <row r="2034">
          <cell r="A2034" t="str">
            <v>1917581</v>
          </cell>
          <cell r="B2034" t="str">
            <v>Dragagem de areia grossa com draga de sucção e recalque - bomba de 1.350 kW e cortador de 170 kW - distância de recalque de 1.700 a 1.900 m</v>
          </cell>
          <cell r="C2034" t="str">
            <v>m³</v>
          </cell>
          <cell r="D2034">
            <v>7.2</v>
          </cell>
        </row>
        <row r="2035">
          <cell r="A2035" t="str">
            <v>1917582</v>
          </cell>
          <cell r="B2035" t="str">
            <v>Dragagem de areia grossa com draga de sucção e recalque - bomba de 1.350 kW e cortador de 170 kW - distância de recalque de 1.900 a 2.100 m</v>
          </cell>
          <cell r="C2035" t="str">
            <v>m³</v>
          </cell>
          <cell r="D2035">
            <v>7.82</v>
          </cell>
        </row>
        <row r="2036">
          <cell r="A2036" t="str">
            <v>1917583</v>
          </cell>
          <cell r="B2036" t="str">
            <v>Dragagem de areia grossa com draga de sucção e recalque - bomba de 1.350 kW e cortador de 170 kW - distância de recalque de 2.100 a 2.300 m</v>
          </cell>
          <cell r="C2036" t="str">
            <v>m³</v>
          </cell>
          <cell r="D2036">
            <v>8.3000000000000007</v>
          </cell>
        </row>
        <row r="2037">
          <cell r="A2037" t="str">
            <v>1917584</v>
          </cell>
          <cell r="B2037" t="str">
            <v>Dragagem de areia grossa com draga de sucção e recalque - bomba de 1.350 kW e cortador de 170 kW - distância de recalque de 2.300 a 2.500 m</v>
          </cell>
          <cell r="C2037" t="str">
            <v>m³</v>
          </cell>
          <cell r="D2037">
            <v>8.7200000000000006</v>
          </cell>
        </row>
        <row r="2038">
          <cell r="A2038" t="str">
            <v>1917585</v>
          </cell>
          <cell r="B2038" t="str">
            <v>Dragagem de areia grossa com draga de sucção e recalque - bomba de 1.350 kW e cortador de 170 kW - distância de recalque de 2.500 a 2.700 m</v>
          </cell>
          <cell r="C2038" t="str">
            <v>m³</v>
          </cell>
          <cell r="D2038">
            <v>9.32</v>
          </cell>
        </row>
        <row r="2039">
          <cell r="A2039" t="str">
            <v>1917586</v>
          </cell>
          <cell r="B2039" t="str">
            <v>Dragagem de areia grossa com draga de sucção e recalque - bomba de 1.350 kW e cortador de 170 kW - distância de recalque de 2.700 a 2.900 m</v>
          </cell>
          <cell r="C2039" t="str">
            <v>m³</v>
          </cell>
          <cell r="D2039">
            <v>10.210000000000001</v>
          </cell>
        </row>
        <row r="2040">
          <cell r="A2040" t="str">
            <v>1917587</v>
          </cell>
          <cell r="B2040" t="str">
            <v>Dragagem de areia grossa com draga de sucção e recalque - bomba de 1.350 kW e cortador de 170 kW - distância de recalque de 2.900 a 3.100 m</v>
          </cell>
          <cell r="C2040" t="str">
            <v>m³</v>
          </cell>
          <cell r="D2040">
            <v>10.88</v>
          </cell>
        </row>
        <row r="2041">
          <cell r="A2041" t="str">
            <v>1917588</v>
          </cell>
          <cell r="B2041" t="str">
            <v>Dragagem de areia grossa com draga de sucção e recalque - bomba de 1.350 kW e cortador de 170 kW - distância de recalque de 3.100 a 3.300 m</v>
          </cell>
          <cell r="C2041" t="str">
            <v>m³</v>
          </cell>
          <cell r="D2041">
            <v>11.62</v>
          </cell>
        </row>
        <row r="2042">
          <cell r="A2042" t="str">
            <v>1917589</v>
          </cell>
          <cell r="B2042" t="str">
            <v>Dragagem de areia grossa com draga de sucção e recalque - bomba de 1.350 kW e cortador de 170 kW - distância de recalque de 3.300 a 3.500 m</v>
          </cell>
          <cell r="C2042" t="str">
            <v>m³</v>
          </cell>
          <cell r="D2042">
            <v>13.05</v>
          </cell>
        </row>
        <row r="2043">
          <cell r="A2043" t="str">
            <v>1917590</v>
          </cell>
          <cell r="B2043" t="str">
            <v>Dragagem de areia grossa com draga de sucção e recalque - bomba de 1.350 kW e cortador de 170 kW - distância de recalque de 3.500 a 3.700 m</v>
          </cell>
          <cell r="C2043" t="str">
            <v>m³</v>
          </cell>
          <cell r="D2043">
            <v>15.05</v>
          </cell>
        </row>
        <row r="2044">
          <cell r="A2044" t="str">
            <v>1917591</v>
          </cell>
          <cell r="B2044" t="str">
            <v>Dragagem de areia grossa com draga de sucção e recalque - bomba de 1.350 kW e cortador de 170 kW - distância de recalque de 3.700 a 3.900 m</v>
          </cell>
          <cell r="C2044" t="str">
            <v>m³</v>
          </cell>
          <cell r="D2044">
            <v>16.809999999999999</v>
          </cell>
        </row>
        <row r="2045">
          <cell r="A2045" t="str">
            <v>1917592</v>
          </cell>
          <cell r="B2045" t="str">
            <v>Dragagem de areia grossa com draga de sucção e recalque - bomba de 1.350 kW e cortador de 170 kW - distância de recalque de 3.900 a 4.100 m</v>
          </cell>
          <cell r="C2045" t="str">
            <v>m³</v>
          </cell>
          <cell r="D2045">
            <v>19.059999999999999</v>
          </cell>
        </row>
        <row r="2046">
          <cell r="A2046" t="str">
            <v>1917593</v>
          </cell>
          <cell r="B2046" t="str">
            <v>Dragagem de areia grossa com draga de sucção e recalque - bomba de 1.350 kW e cortador de 170 kW - distância de recalque de 4.100 a 4.300 m</v>
          </cell>
          <cell r="C2046" t="str">
            <v>m³</v>
          </cell>
          <cell r="D2046">
            <v>21.38</v>
          </cell>
        </row>
        <row r="2047">
          <cell r="A2047" t="str">
            <v>1917594</v>
          </cell>
          <cell r="B2047" t="str">
            <v>Dragagem de areia grossa com draga de sucção e recalque - bomba de 1.350 kW e cortador de 170 kW - distância de recalque de 4.300 a 4.500 m</v>
          </cell>
          <cell r="C2047" t="str">
            <v>m³</v>
          </cell>
          <cell r="D2047">
            <v>24.22</v>
          </cell>
        </row>
        <row r="2048">
          <cell r="A2048" t="str">
            <v>1917595</v>
          </cell>
          <cell r="B2048" t="str">
            <v>Dragagem de areia grossa com draga de sucção e recalque - bomba de 1.350 kW e cortador de 170 kW - distância de recalque de 4.500 a 4.700 m</v>
          </cell>
          <cell r="C2048" t="str">
            <v>m³</v>
          </cell>
          <cell r="D2048">
            <v>27.23</v>
          </cell>
        </row>
        <row r="2049">
          <cell r="A2049" t="str">
            <v>1917596</v>
          </cell>
          <cell r="B2049" t="str">
            <v>Dragagem de areia grossa com draga de sucção e recalque - bomba de 1.350 kW e cortador de 170 kW - distância de recalque de 4.700 a 4.900 m</v>
          </cell>
          <cell r="C2049" t="str">
            <v>m³</v>
          </cell>
          <cell r="D2049">
            <v>29.97</v>
          </cell>
        </row>
        <row r="2050">
          <cell r="A2050" t="str">
            <v>1917597</v>
          </cell>
          <cell r="B2050" t="str">
            <v>Dragagem de areia grossa com draga de sucção e recalque - bomba de 1.350 kW e cortador de 170 kW - distância de recalque de 4.900 a 5.100 m</v>
          </cell>
          <cell r="C2050" t="str">
            <v>m³</v>
          </cell>
          <cell r="D2050">
            <v>33.75</v>
          </cell>
        </row>
        <row r="2051">
          <cell r="A2051" t="str">
            <v>1917598</v>
          </cell>
          <cell r="B2051" t="str">
            <v>Dragagem de areia grossa com draga de sucção e recalque - bomba de 1.350 kW e cortador de 170 kW - distância de recalque de 5.100 a 5.300 m</v>
          </cell>
          <cell r="C2051" t="str">
            <v>m³</v>
          </cell>
          <cell r="D2051">
            <v>37.25</v>
          </cell>
        </row>
        <row r="2052">
          <cell r="A2052" t="str">
            <v>1917599</v>
          </cell>
          <cell r="B2052" t="str">
            <v>Dragagem de areia grossa com draga de sucção e recalque - bomba de 1.350 kW e cortador de 170 kW - distância de recalque de 5.300 a 5.500 m</v>
          </cell>
          <cell r="C2052" t="str">
            <v>m³</v>
          </cell>
          <cell r="D2052">
            <v>41.22</v>
          </cell>
        </row>
        <row r="2053">
          <cell r="A2053" t="str">
            <v>1917600</v>
          </cell>
          <cell r="B2053" t="str">
            <v>Dragagem de areia grossa com draga de sucção e recalque - bomba de 1.350 kW e cortador de 170 kW - distância de recalque de 5.500 a 5.700 m</v>
          </cell>
          <cell r="C2053" t="str">
            <v>m³</v>
          </cell>
          <cell r="D2053">
            <v>46.31</v>
          </cell>
        </row>
        <row r="2054">
          <cell r="A2054" t="str">
            <v>1917601</v>
          </cell>
          <cell r="B2054" t="str">
            <v>Dragagem de areia grossa com draga de sucção e recalque - bomba de 1.350 kW e cortador de 170 kW - distância de recalque de 5.700 a 5.900 m</v>
          </cell>
          <cell r="C2054" t="str">
            <v>m³</v>
          </cell>
          <cell r="D2054">
            <v>48.66</v>
          </cell>
        </row>
        <row r="2055">
          <cell r="A2055" t="str">
            <v>1917575</v>
          </cell>
          <cell r="B2055" t="str">
            <v>Dragagem de areia grossa com draga de sucção e recalque - bomba de 1.350 kW e cortador de 170 kW - distância de recalque de 500 a 700 m</v>
          </cell>
          <cell r="C2055" t="str">
            <v>m³</v>
          </cell>
          <cell r="D2055">
            <v>4.49</v>
          </cell>
        </row>
        <row r="2056">
          <cell r="A2056" t="str">
            <v>1917576</v>
          </cell>
          <cell r="B2056" t="str">
            <v>Dragagem de areia grossa com draga de sucção e recalque - bomba de 1.350 kW e cortador de 170 kW - distância de recalque de 700 a 900 m</v>
          </cell>
          <cell r="C2056" t="str">
            <v>m³</v>
          </cell>
          <cell r="D2056">
            <v>4.8499999999999996</v>
          </cell>
        </row>
        <row r="2057">
          <cell r="A2057" t="str">
            <v>1917577</v>
          </cell>
          <cell r="B2057" t="str">
            <v>Dragagem de areia grossa com draga de sucção e recalque - bomba de 1.350 kW e cortador de 170 kW - distância de recalque de 900 a 1.100 m</v>
          </cell>
          <cell r="C2057" t="str">
            <v>m³</v>
          </cell>
          <cell r="D2057">
            <v>5.3</v>
          </cell>
        </row>
        <row r="2058">
          <cell r="A2058" t="str">
            <v>1917739</v>
          </cell>
          <cell r="B2058" t="str">
            <v>Dragagem de areia grossa com draga de sucção e recalque - bomba de 1.350 kW e cortador de 170 kW - distância de recalque de até 500 m</v>
          </cell>
          <cell r="C2058" t="str">
            <v>m³</v>
          </cell>
          <cell r="D2058">
            <v>4.42</v>
          </cell>
        </row>
        <row r="2059">
          <cell r="A2059" t="str">
            <v>1917253</v>
          </cell>
          <cell r="B2059" t="str">
            <v>Dragagem de areia grossa com draga de sucção e recalque - bomba de 294 kW e cortador de 30 kW - distância de recalque de 1.100 a 1.300 m</v>
          </cell>
          <cell r="C2059" t="str">
            <v>m³</v>
          </cell>
          <cell r="D2059">
            <v>7.15</v>
          </cell>
        </row>
        <row r="2060">
          <cell r="A2060" t="str">
            <v>1917254</v>
          </cell>
          <cell r="B2060" t="str">
            <v>Dragagem de areia grossa com draga de sucção e recalque - bomba de 294 kW e cortador de 30 kW - distância de recalque de 1.300 a 1.500 m</v>
          </cell>
          <cell r="C2060" t="str">
            <v>m³</v>
          </cell>
          <cell r="D2060">
            <v>7.67</v>
          </cell>
        </row>
        <row r="2061">
          <cell r="A2061" t="str">
            <v>1917255</v>
          </cell>
          <cell r="B2061" t="str">
            <v>Dragagem de areia grossa com draga de sucção e recalque - bomba de 294 kW e cortador de 30 kW - distância de recalque de 1.500 a 1.700 m</v>
          </cell>
          <cell r="C2061" t="str">
            <v>m³</v>
          </cell>
          <cell r="D2061">
            <v>8.33</v>
          </cell>
        </row>
        <row r="2062">
          <cell r="A2062" t="str">
            <v>1917256</v>
          </cell>
          <cell r="B2062" t="str">
            <v>Dragagem de areia grossa com draga de sucção e recalque - bomba de 294 kW e cortador de 30 kW - distância de recalque de 1.700 a 1.900 m</v>
          </cell>
          <cell r="C2062" t="str">
            <v>m³</v>
          </cell>
          <cell r="D2062">
            <v>9.01</v>
          </cell>
        </row>
        <row r="2063">
          <cell r="A2063" t="str">
            <v>1917257</v>
          </cell>
          <cell r="B2063" t="str">
            <v>Dragagem de areia grossa com draga de sucção e recalque - bomba de 294 kW e cortador de 30 kW - distância de recalque de 1.900 a 2.100 m</v>
          </cell>
          <cell r="C2063" t="str">
            <v>m³</v>
          </cell>
          <cell r="D2063">
            <v>9.98</v>
          </cell>
        </row>
        <row r="2064">
          <cell r="A2064" t="str">
            <v>1917258</v>
          </cell>
          <cell r="B2064" t="str">
            <v>Dragagem de areia grossa com draga de sucção e recalque - bomba de 294 kW e cortador de 30 kW - distância de recalque de 2.100 a 2.300 m</v>
          </cell>
          <cell r="C2064" t="str">
            <v>m³</v>
          </cell>
          <cell r="D2064">
            <v>10.93</v>
          </cell>
        </row>
        <row r="2065">
          <cell r="A2065" t="str">
            <v>1917259</v>
          </cell>
          <cell r="B2065" t="str">
            <v>Dragagem de areia grossa com draga de sucção e recalque - bomba de 294 kW e cortador de 30 kW - distância de recalque de 2.300 a 2.500 m</v>
          </cell>
          <cell r="C2065" t="str">
            <v>m³</v>
          </cell>
          <cell r="D2065">
            <v>13.63</v>
          </cell>
        </row>
        <row r="2066">
          <cell r="A2066" t="str">
            <v>1917250</v>
          </cell>
          <cell r="B2066" t="str">
            <v>Dragagem de areia grossa com draga de sucção e recalque - bomba de 294 kW e cortador de 30 kW - distância de recalque de 500 a 700 m</v>
          </cell>
          <cell r="C2066" t="str">
            <v>m³</v>
          </cell>
          <cell r="D2066">
            <v>5.32</v>
          </cell>
        </row>
        <row r="2067">
          <cell r="A2067" t="str">
            <v>1917251</v>
          </cell>
          <cell r="B2067" t="str">
            <v>Dragagem de areia grossa com draga de sucção e recalque - bomba de 294 kW e cortador de 30 kW - distância de recalque de 700 a 900 m</v>
          </cell>
          <cell r="C2067" t="str">
            <v>m³</v>
          </cell>
          <cell r="D2067">
            <v>5.64</v>
          </cell>
        </row>
        <row r="2068">
          <cell r="A2068" t="str">
            <v>1917252</v>
          </cell>
          <cell r="B2068" t="str">
            <v>Dragagem de areia grossa com draga de sucção e recalque - bomba de 294 kW e cortador de 30 kW - distância de recalque de 900 a 1.100 m</v>
          </cell>
          <cell r="C2068" t="str">
            <v>m³</v>
          </cell>
          <cell r="D2068">
            <v>6.32</v>
          </cell>
        </row>
        <row r="2069">
          <cell r="A2069" t="str">
            <v>1917726</v>
          </cell>
          <cell r="B2069" t="str">
            <v>Dragagem de areia grossa com draga de sucção e recalque - bomba de 294 kW e cortador de 30 kW - distância de recalque de até 500 m</v>
          </cell>
          <cell r="C2069" t="str">
            <v>m³</v>
          </cell>
          <cell r="D2069">
            <v>5.19</v>
          </cell>
        </row>
        <row r="2070">
          <cell r="A2070" t="str">
            <v>1917335</v>
          </cell>
          <cell r="B2070" t="str">
            <v>Dragagem de areia grossa com draga de sucção e recalque - bomba de 483 kW e cortador de 55 kW - distância de recalque de 1.100 a 1.300 m</v>
          </cell>
          <cell r="C2070" t="str">
            <v>m³</v>
          </cell>
          <cell r="D2070">
            <v>5.29</v>
          </cell>
        </row>
        <row r="2071">
          <cell r="A2071" t="str">
            <v>1917336</v>
          </cell>
          <cell r="B2071" t="str">
            <v>Dragagem de areia grossa com draga de sucção e recalque - bomba de 483 kW e cortador de 55 kW - distância de recalque de 1.300 a 1.500 m</v>
          </cell>
          <cell r="C2071" t="str">
            <v>m³</v>
          </cell>
          <cell r="D2071">
            <v>6.04</v>
          </cell>
        </row>
        <row r="2072">
          <cell r="A2072" t="str">
            <v>1917337</v>
          </cell>
          <cell r="B2072" t="str">
            <v>Dragagem de areia grossa com draga de sucção e recalque - bomba de 483 kW e cortador de 55 kW - distância de recalque de 1.500 a 1.700 m</v>
          </cell>
          <cell r="C2072" t="str">
            <v>m³</v>
          </cell>
          <cell r="D2072">
            <v>6.6</v>
          </cell>
        </row>
        <row r="2073">
          <cell r="A2073" t="str">
            <v>1917338</v>
          </cell>
          <cell r="B2073" t="str">
            <v>Dragagem de areia grossa com draga de sucção e recalque - bomba de 483 kW e cortador de 55 kW - distância de recalque de 1.700 a 1.900 m</v>
          </cell>
          <cell r="C2073" t="str">
            <v>m³</v>
          </cell>
          <cell r="D2073">
            <v>7.31</v>
          </cell>
        </row>
        <row r="2074">
          <cell r="A2074" t="str">
            <v>1917339</v>
          </cell>
          <cell r="B2074" t="str">
            <v>Dragagem de areia grossa com draga de sucção e recalque - bomba de 483 kW e cortador de 55 kW - distância de recalque de 1.900 a 2.100 m</v>
          </cell>
          <cell r="C2074" t="str">
            <v>m³</v>
          </cell>
          <cell r="D2074">
            <v>8.17</v>
          </cell>
        </row>
        <row r="2075">
          <cell r="A2075" t="str">
            <v>1917340</v>
          </cell>
          <cell r="B2075" t="str">
            <v>Dragagem de areia grossa com draga de sucção e recalque - bomba de 483 kW e cortador de 55 kW - distância de recalque de 2.100 a 2.300 m</v>
          </cell>
          <cell r="C2075" t="str">
            <v>m³</v>
          </cell>
          <cell r="D2075">
            <v>9.5</v>
          </cell>
        </row>
        <row r="2076">
          <cell r="A2076" t="str">
            <v>1917341</v>
          </cell>
          <cell r="B2076" t="str">
            <v>Dragagem de areia grossa com draga de sucção e recalque - bomba de 483 kW e cortador de 55 kW - distância de recalque de 2.300 a 2.500 m</v>
          </cell>
          <cell r="C2076" t="str">
            <v>m³</v>
          </cell>
          <cell r="D2076">
            <v>12.05</v>
          </cell>
        </row>
        <row r="2077">
          <cell r="A2077" t="str">
            <v>1917342</v>
          </cell>
          <cell r="B2077" t="str">
            <v>Dragagem de areia grossa com draga de sucção e recalque - bomba de 483 kW e cortador de 55 kW - distância de recalque de 2.500 a 2.700 m</v>
          </cell>
          <cell r="C2077" t="str">
            <v>m³</v>
          </cell>
          <cell r="D2077">
            <v>14.95</v>
          </cell>
        </row>
        <row r="2078">
          <cell r="A2078" t="str">
            <v>1917343</v>
          </cell>
          <cell r="B2078" t="str">
            <v>Dragagem de areia grossa com draga de sucção e recalque - bomba de 483 kW e cortador de 55 kW - distância de recalque de 2.700 a 2.900 m</v>
          </cell>
          <cell r="C2078" t="str">
            <v>m³</v>
          </cell>
          <cell r="D2078">
            <v>18.64</v>
          </cell>
        </row>
        <row r="2079">
          <cell r="A2079" t="str">
            <v>1917344</v>
          </cell>
          <cell r="B2079" t="str">
            <v>Dragagem de areia grossa com draga de sucção e recalque - bomba de 483 kW e cortador de 55 kW - distância de recalque de 2.900 a 3.100 m</v>
          </cell>
          <cell r="C2079" t="str">
            <v>m³</v>
          </cell>
          <cell r="D2079">
            <v>22.55</v>
          </cell>
        </row>
        <row r="2080">
          <cell r="A2080" t="str">
            <v>1917345</v>
          </cell>
          <cell r="B2080" t="str">
            <v>Dragagem de areia grossa com draga de sucção e recalque - bomba de 483 kW e cortador de 55 kW - distância de recalque de 3.100 a 3.300 m</v>
          </cell>
          <cell r="C2080" t="str">
            <v>m³</v>
          </cell>
          <cell r="D2080">
            <v>28.04</v>
          </cell>
        </row>
        <row r="2081">
          <cell r="A2081" t="str">
            <v>1917346</v>
          </cell>
          <cell r="B2081" t="str">
            <v>Dragagem de areia grossa com draga de sucção e recalque - bomba de 483 kW e cortador de 55 kW - distância de recalque de 3.300 a 3.500 m</v>
          </cell>
          <cell r="C2081" t="str">
            <v>m³</v>
          </cell>
          <cell r="D2081">
            <v>33.46</v>
          </cell>
        </row>
        <row r="2082">
          <cell r="A2082" t="str">
            <v>1917347</v>
          </cell>
          <cell r="B2082" t="str">
            <v>Dragagem de areia grossa com draga de sucção e recalque - bomba de 483 kW e cortador de 55 kW - distância de recalque de 3.500 a 3.700 m</v>
          </cell>
          <cell r="C2082" t="str">
            <v>m³</v>
          </cell>
          <cell r="D2082">
            <v>43.77</v>
          </cell>
        </row>
        <row r="2083">
          <cell r="A2083" t="str">
            <v>1917332</v>
          </cell>
          <cell r="B2083" t="str">
            <v>Dragagem de areia grossa com draga de sucção e recalque - bomba de 483 kW e cortador de 55 kW - distância de recalque de 500 a 700 m</v>
          </cell>
          <cell r="C2083" t="str">
            <v>m³</v>
          </cell>
          <cell r="D2083">
            <v>4.25</v>
          </cell>
        </row>
        <row r="2084">
          <cell r="A2084" t="str">
            <v>1917333</v>
          </cell>
          <cell r="B2084" t="str">
            <v>Dragagem de areia grossa com draga de sucção e recalque - bomba de 483 kW e cortador de 55 kW - distância de recalque de 700 a 900 m</v>
          </cell>
          <cell r="C2084" t="str">
            <v>m³</v>
          </cell>
          <cell r="D2084">
            <v>4.5599999999999996</v>
          </cell>
        </row>
        <row r="2085">
          <cell r="A2085" t="str">
            <v>1917334</v>
          </cell>
          <cell r="B2085" t="str">
            <v>Dragagem de areia grossa com draga de sucção e recalque - bomba de 483 kW e cortador de 55 kW - distância de recalque de 900 a 1.100 m</v>
          </cell>
          <cell r="C2085" t="str">
            <v>m³</v>
          </cell>
          <cell r="D2085">
            <v>4.88</v>
          </cell>
        </row>
        <row r="2086">
          <cell r="A2086" t="str">
            <v>1917331</v>
          </cell>
          <cell r="B2086" t="str">
            <v>Dragagem de areia grossa com draga de sucção e recalque - bomba de 483 kW e cortador de 55 kW - distância de recalque de até 500 m</v>
          </cell>
          <cell r="C2086" t="str">
            <v>m³</v>
          </cell>
          <cell r="D2086">
            <v>3.84</v>
          </cell>
        </row>
        <row r="2087">
          <cell r="A2087" t="str">
            <v>1917443</v>
          </cell>
          <cell r="B2087" t="str">
            <v>Dragagem de areia grossa com draga de sucção e recalque - bomba de 746 kW e cortador de 110 kW - distância de recalque de 1.100 a 1.300 m</v>
          </cell>
          <cell r="C2087" t="str">
            <v>m³</v>
          </cell>
          <cell r="D2087">
            <v>5.95</v>
          </cell>
        </row>
        <row r="2088">
          <cell r="A2088" t="str">
            <v>1917444</v>
          </cell>
          <cell r="B2088" t="str">
            <v>Dragagem de areia grossa com draga de sucção e recalque - bomba de 746 kW e cortador de 110 kW - distância de recalque de 1.300 a 1.500 m</v>
          </cell>
          <cell r="C2088" t="str">
            <v>m³</v>
          </cell>
          <cell r="D2088">
            <v>6.45</v>
          </cell>
        </row>
        <row r="2089">
          <cell r="A2089" t="str">
            <v>1917445</v>
          </cell>
          <cell r="B2089" t="str">
            <v>Dragagem de areia grossa com draga de sucção e recalque - bomba de 746 kW e cortador de 110 kW - distância de recalque de 1.500 a 1.700 m</v>
          </cell>
          <cell r="C2089" t="str">
            <v>m³</v>
          </cell>
          <cell r="D2089">
            <v>7</v>
          </cell>
        </row>
        <row r="2090">
          <cell r="A2090" t="str">
            <v>1917446</v>
          </cell>
          <cell r="B2090" t="str">
            <v>Dragagem de areia grossa com draga de sucção e recalque - bomba de 746 kW e cortador de 110 kW - distância de recalque de 1.700 a 1.900 m</v>
          </cell>
          <cell r="C2090" t="str">
            <v>m³</v>
          </cell>
          <cell r="D2090">
            <v>7.57</v>
          </cell>
        </row>
        <row r="2091">
          <cell r="A2091" t="str">
            <v>1917447</v>
          </cell>
          <cell r="B2091" t="str">
            <v>Dragagem de areia grossa com draga de sucção e recalque - bomba de 746 kW e cortador de 110 kW - distância de recalque de 1.900 a 2.100 m</v>
          </cell>
          <cell r="C2091" t="str">
            <v>m³</v>
          </cell>
          <cell r="D2091">
            <v>8.4499999999999993</v>
          </cell>
        </row>
        <row r="2092">
          <cell r="A2092" t="str">
            <v>1917448</v>
          </cell>
          <cell r="B2092" t="str">
            <v>Dragagem de areia grossa com draga de sucção e recalque - bomba de 746 kW e cortador de 110 kW - distância de recalque de 2.100 a 2.300 m</v>
          </cell>
          <cell r="C2092" t="str">
            <v>m³</v>
          </cell>
          <cell r="D2092">
            <v>9.17</v>
          </cell>
        </row>
        <row r="2093">
          <cell r="A2093" t="str">
            <v>1917449</v>
          </cell>
          <cell r="B2093" t="str">
            <v>Dragagem de areia grossa com draga de sucção e recalque - bomba de 746 kW e cortador de 110 kW - distância de recalque de 2.300 a 2.500 m</v>
          </cell>
          <cell r="C2093" t="str">
            <v>m³</v>
          </cell>
          <cell r="D2093">
            <v>10.1</v>
          </cell>
        </row>
        <row r="2094">
          <cell r="A2094" t="str">
            <v>1917450</v>
          </cell>
          <cell r="B2094" t="str">
            <v>Dragagem de areia grossa com draga de sucção e recalque - bomba de 746 kW e cortador de 110 kW - distância de recalque de 2.500 a 2.700 m</v>
          </cell>
          <cell r="C2094" t="str">
            <v>m³</v>
          </cell>
          <cell r="D2094">
            <v>11.21</v>
          </cell>
        </row>
        <row r="2095">
          <cell r="A2095" t="str">
            <v>1917451</v>
          </cell>
          <cell r="B2095" t="str">
            <v>Dragagem de areia grossa com draga de sucção e recalque - bomba de 746 kW e cortador de 110 kW - distância de recalque de 2.700 a 2.900 m</v>
          </cell>
          <cell r="C2095" t="str">
            <v>m³</v>
          </cell>
          <cell r="D2095">
            <v>13.66</v>
          </cell>
        </row>
        <row r="2096">
          <cell r="A2096" t="str">
            <v>1917452</v>
          </cell>
          <cell r="B2096" t="str">
            <v>Dragagem de areia grossa com draga de sucção e recalque - bomba de 746 kW e cortador de 110 kW - distância de recalque de 2.900 a 3.100 m</v>
          </cell>
          <cell r="C2096" t="str">
            <v>m³</v>
          </cell>
          <cell r="D2096">
            <v>16.03</v>
          </cell>
        </row>
        <row r="2097">
          <cell r="A2097" t="str">
            <v>1917453</v>
          </cell>
          <cell r="B2097" t="str">
            <v>Dragagem de areia grossa com draga de sucção e recalque - bomba de 746 kW e cortador de 110 kW - distância de recalque de 3.100 a 3.300 m</v>
          </cell>
          <cell r="C2097" t="str">
            <v>m³</v>
          </cell>
          <cell r="D2097">
            <v>18.88</v>
          </cell>
        </row>
        <row r="2098">
          <cell r="A2098" t="str">
            <v>1917454</v>
          </cell>
          <cell r="B2098" t="str">
            <v>Dragagem de areia grossa com draga de sucção e recalque - bomba de 746 kW e cortador de 110 kW - distância de recalque de 3.300 a 3.500 m</v>
          </cell>
          <cell r="C2098" t="str">
            <v>m³</v>
          </cell>
          <cell r="D2098">
            <v>22.01</v>
          </cell>
        </row>
        <row r="2099">
          <cell r="A2099" t="str">
            <v>1917455</v>
          </cell>
          <cell r="B2099" t="str">
            <v>Dragagem de areia grossa com draga de sucção e recalque - bomba de 746 kW e cortador de 110 kW - distância de recalque de 3.500 a 3.700 m</v>
          </cell>
          <cell r="C2099" t="str">
            <v>m³</v>
          </cell>
          <cell r="D2099">
            <v>26.05</v>
          </cell>
        </row>
        <row r="2100">
          <cell r="A2100" t="str">
            <v>1917456</v>
          </cell>
          <cell r="B2100" t="str">
            <v>Dragagem de areia grossa com draga de sucção e recalque - bomba de 746 kW e cortador de 110 kW - distância de recalque de 3.700 a 3.900 m</v>
          </cell>
          <cell r="C2100" t="str">
            <v>m³</v>
          </cell>
          <cell r="D2100">
            <v>30.38</v>
          </cell>
        </row>
        <row r="2101">
          <cell r="A2101" t="str">
            <v>1917457</v>
          </cell>
          <cell r="B2101" t="str">
            <v>Dragagem de areia grossa com draga de sucção e recalque - bomba de 746 kW e cortador de 110 kW - distância de recalque de 3.900 a 4.100 m</v>
          </cell>
          <cell r="C2101" t="str">
            <v>m³</v>
          </cell>
          <cell r="D2101">
            <v>34.270000000000003</v>
          </cell>
        </row>
        <row r="2102">
          <cell r="A2102" t="str">
            <v>1917458</v>
          </cell>
          <cell r="B2102" t="str">
            <v>Dragagem de areia grossa com draga de sucção e recalque - bomba de 746 kW e cortador de 110 kW - distância de recalque de 4.100 a 4.300 m</v>
          </cell>
          <cell r="C2102" t="str">
            <v>m³</v>
          </cell>
          <cell r="D2102">
            <v>39.43</v>
          </cell>
        </row>
        <row r="2103">
          <cell r="A2103" t="str">
            <v>1917459</v>
          </cell>
          <cell r="B2103" t="str">
            <v>Dragagem de areia grossa com draga de sucção e recalque - bomba de 746 kW e cortador de 110 kW - distância de recalque de 4.300 a 4.500 m</v>
          </cell>
          <cell r="C2103" t="str">
            <v>m³</v>
          </cell>
          <cell r="D2103">
            <v>41.59</v>
          </cell>
        </row>
        <row r="2104">
          <cell r="A2104" t="str">
            <v>1917440</v>
          </cell>
          <cell r="B2104" t="str">
            <v>Dragagem de areia grossa com draga de sucção e recalque - bomba de 746 kW e cortador de 110 kW - distância de recalque de 500 a 700 m</v>
          </cell>
          <cell r="C2104" t="str">
            <v>m³</v>
          </cell>
          <cell r="D2104">
            <v>4.07</v>
          </cell>
        </row>
        <row r="2105">
          <cell r="A2105" t="str">
            <v>1917441</v>
          </cell>
          <cell r="B2105" t="str">
            <v>Dragagem de areia grossa com draga de sucção e recalque - bomba de 746 kW e cortador de 110 kW - distância de recalque de 700 a 900 m</v>
          </cell>
          <cell r="C2105" t="str">
            <v>m³</v>
          </cell>
          <cell r="D2105">
            <v>4.62</v>
          </cell>
        </row>
        <row r="2106">
          <cell r="A2106" t="str">
            <v>1917442</v>
          </cell>
          <cell r="B2106" t="str">
            <v>Dragagem de areia grossa com draga de sucção e recalque - bomba de 746 kW e cortador de 110 kW - distância de recalque de 900 a 1.100 m</v>
          </cell>
          <cell r="C2106" t="str">
            <v>m³</v>
          </cell>
          <cell r="D2106">
            <v>5.17</v>
          </cell>
        </row>
        <row r="2107">
          <cell r="A2107" t="str">
            <v>1917734</v>
          </cell>
          <cell r="B2107" t="str">
            <v>Dragagem de areia grossa com draga de sucção e recalque - bomba de 746 kW e cortador de 110 kW - distância de recalque de até 500 m</v>
          </cell>
          <cell r="C2107" t="str">
            <v>m³</v>
          </cell>
          <cell r="D2107">
            <v>3.78</v>
          </cell>
        </row>
        <row r="2108">
          <cell r="A2108" t="str">
            <v>1917055</v>
          </cell>
          <cell r="B2108" t="str">
            <v>Dragagem de areia grossa com draga hopper - capacidade da cisterna de 1.000 m³ - DMT de 1.500 a 1.800 m</v>
          </cell>
          <cell r="C2108" t="str">
            <v>m³</v>
          </cell>
          <cell r="D2108">
            <v>10.9</v>
          </cell>
        </row>
        <row r="2109">
          <cell r="A2109" t="str">
            <v>1917056</v>
          </cell>
          <cell r="B2109" t="str">
            <v>Dragagem de areia grossa com draga hopper - capacidade da cisterna de 1.000 m³ - DMT de 1.800 a 2.100 m</v>
          </cell>
          <cell r="C2109" t="str">
            <v>m³</v>
          </cell>
          <cell r="D2109">
            <v>11.1</v>
          </cell>
        </row>
        <row r="2110">
          <cell r="A2110" t="str">
            <v>1917057</v>
          </cell>
          <cell r="B2110" t="str">
            <v>Dragagem de areia grossa com draga hopper - capacidade da cisterna de 1.000 m³ - DMT de 2.100 a 2.400 m</v>
          </cell>
          <cell r="C2110" t="str">
            <v>m³</v>
          </cell>
          <cell r="D2110">
            <v>11.31</v>
          </cell>
        </row>
        <row r="2111">
          <cell r="A2111" t="str">
            <v>1917058</v>
          </cell>
          <cell r="B2111" t="str">
            <v>Dragagem de areia grossa com draga hopper - capacidade da cisterna de 1.000 m³ - DMT de 2.400 a 2.700 m</v>
          </cell>
          <cell r="C2111" t="str">
            <v>m³</v>
          </cell>
          <cell r="D2111">
            <v>11.53</v>
          </cell>
        </row>
        <row r="2112">
          <cell r="A2112" t="str">
            <v>1917059</v>
          </cell>
          <cell r="B2112" t="str">
            <v>Dragagem de areia grossa com draga hopper - capacidade da cisterna de 1.000 m³ - DMT de 2.700 a 3.000 m</v>
          </cell>
          <cell r="C2112" t="str">
            <v>m³</v>
          </cell>
          <cell r="D2112">
            <v>11.76</v>
          </cell>
        </row>
        <row r="2113">
          <cell r="A2113" t="str">
            <v>1917060</v>
          </cell>
          <cell r="B2113" t="str">
            <v>Dragagem de areia grossa com draga hopper - capacidade da cisterna de 1.000 m³ - DMT de 3.000 m</v>
          </cell>
          <cell r="C2113" t="str">
            <v>m³</v>
          </cell>
          <cell r="D2113">
            <v>11.88</v>
          </cell>
        </row>
        <row r="2114">
          <cell r="A2114" t="str">
            <v>1901536</v>
          </cell>
          <cell r="B2114" t="str">
            <v>Dragagem de areia grossa com draga hopper - capacidade da cisterna de 10.000 m³ - DMT de 1.500 a 1.800 m</v>
          </cell>
          <cell r="C2114" t="str">
            <v>m³</v>
          </cell>
          <cell r="D2114">
            <v>7.18</v>
          </cell>
        </row>
        <row r="2115">
          <cell r="A2115" t="str">
            <v>1901537</v>
          </cell>
          <cell r="B2115" t="str">
            <v>Dragagem de areia grossa com draga hopper - capacidade da cisterna de 10.000 m³ - DMT de 1.800 a 2.100 m</v>
          </cell>
          <cell r="C2115" t="str">
            <v>m³</v>
          </cell>
          <cell r="D2115">
            <v>7.24</v>
          </cell>
        </row>
        <row r="2116">
          <cell r="A2116" t="str">
            <v>1901538</v>
          </cell>
          <cell r="B2116" t="str">
            <v>Dragagem de areia grossa com draga hopper - capacidade da cisterna de 10.000 m³ - DMT de 2.100 a 2.400 m</v>
          </cell>
          <cell r="C2116" t="str">
            <v>m³</v>
          </cell>
          <cell r="D2116">
            <v>7.3</v>
          </cell>
        </row>
        <row r="2117">
          <cell r="A2117" t="str">
            <v>1901539</v>
          </cell>
          <cell r="B2117" t="str">
            <v>Dragagem de areia grossa com draga hopper - capacidade da cisterna de 10.000 m³ - DMT de 2.400 a 2.700 m</v>
          </cell>
          <cell r="C2117" t="str">
            <v>m³</v>
          </cell>
          <cell r="D2117">
            <v>7.36</v>
          </cell>
        </row>
        <row r="2118">
          <cell r="A2118" t="str">
            <v>1901540</v>
          </cell>
          <cell r="B2118" t="str">
            <v>Dragagem de areia grossa com draga hopper - capacidade da cisterna de 10.000 m³ - DMT de 2.700 a 3.000 m</v>
          </cell>
          <cell r="C2118" t="str">
            <v>m³</v>
          </cell>
          <cell r="D2118">
            <v>7.43</v>
          </cell>
        </row>
        <row r="2119">
          <cell r="A2119" t="str">
            <v>1901535</v>
          </cell>
          <cell r="B2119" t="str">
            <v>Dragagem de areia grossa com draga hopper - capacidade da cisterna de 10.000 m³ - DMT de 3.000 m</v>
          </cell>
          <cell r="C2119" t="str">
            <v>m³</v>
          </cell>
          <cell r="D2119">
            <v>7.46</v>
          </cell>
        </row>
        <row r="2120">
          <cell r="A2120" t="str">
            <v>1901542</v>
          </cell>
          <cell r="B2120" t="str">
            <v>Dragagem de areia grossa com draga hopper - capacidade da cisterna de 15.000 m³ - DMT de 1.500 a 1.800 m</v>
          </cell>
          <cell r="C2120" t="str">
            <v>m³</v>
          </cell>
          <cell r="D2120">
            <v>9.48</v>
          </cell>
        </row>
        <row r="2121">
          <cell r="A2121" t="str">
            <v>1901543</v>
          </cell>
          <cell r="B2121" t="str">
            <v>Dragagem de areia grossa com draga hopper - capacidade da cisterna de 15.000 m³ - DMT de 1.800 a 2.100 m</v>
          </cell>
          <cell r="C2121" t="str">
            <v>m³</v>
          </cell>
          <cell r="D2121">
            <v>9.5299999999999994</v>
          </cell>
        </row>
        <row r="2122">
          <cell r="A2122" t="str">
            <v>1901544</v>
          </cell>
          <cell r="B2122" t="str">
            <v>Dragagem de areia grossa com draga hopper - capacidade da cisterna de 15.000 m³ - DMT de 2.100 a 2.400 m</v>
          </cell>
          <cell r="C2122" t="str">
            <v>m³</v>
          </cell>
          <cell r="D2122">
            <v>9.59</v>
          </cell>
        </row>
        <row r="2123">
          <cell r="A2123" t="str">
            <v>1901545</v>
          </cell>
          <cell r="B2123" t="str">
            <v>Dragagem de areia grossa com draga hopper - capacidade da cisterna de 15.000 m³ - DMT de 2.400 a 2.700 m</v>
          </cell>
          <cell r="C2123" t="str">
            <v>m³</v>
          </cell>
          <cell r="D2123">
            <v>9.65</v>
          </cell>
        </row>
        <row r="2124">
          <cell r="A2124" t="str">
            <v>1901546</v>
          </cell>
          <cell r="B2124" t="str">
            <v>Dragagem de areia grossa com draga hopper - capacidade da cisterna de 15.000 m³ - DMT de 2.700 a 3.000 m</v>
          </cell>
          <cell r="C2124" t="str">
            <v>m³</v>
          </cell>
          <cell r="D2124">
            <v>9.7200000000000006</v>
          </cell>
        </row>
        <row r="2125">
          <cell r="A2125" t="str">
            <v>1901541</v>
          </cell>
          <cell r="B2125" t="str">
            <v>Dragagem de areia grossa com draga hopper - capacidade da cisterna de 15.000 m³ - DMT de 3.000 m</v>
          </cell>
          <cell r="C2125" t="str">
            <v>m³</v>
          </cell>
          <cell r="D2125">
            <v>9.75</v>
          </cell>
        </row>
        <row r="2126">
          <cell r="A2126" t="str">
            <v>1917091</v>
          </cell>
          <cell r="B2126" t="str">
            <v>Dragagem de areia grossa com draga hopper - capacidade da cisterna de 2.000 m³ - DMT de 1.500 a 1.800 m</v>
          </cell>
          <cell r="C2126" t="str">
            <v>m³</v>
          </cell>
          <cell r="D2126">
            <v>7.65</v>
          </cell>
        </row>
        <row r="2127">
          <cell r="A2127" t="str">
            <v>1917092</v>
          </cell>
          <cell r="B2127" t="str">
            <v>Dragagem de areia grossa com draga hopper - capacidade da cisterna de 2.000 m³ - DMT de 1.800 a 2.100 m</v>
          </cell>
          <cell r="C2127" t="str">
            <v>m³</v>
          </cell>
          <cell r="D2127">
            <v>7.77</v>
          </cell>
        </row>
        <row r="2128">
          <cell r="A2128" t="str">
            <v>1917093</v>
          </cell>
          <cell r="B2128" t="str">
            <v>Dragagem de areia grossa com draga hopper - capacidade da cisterna de 2.000 m³ - DMT de 2.100 a 2.400 m</v>
          </cell>
          <cell r="C2128" t="str">
            <v>m³</v>
          </cell>
          <cell r="D2128">
            <v>7.9</v>
          </cell>
        </row>
        <row r="2129">
          <cell r="A2129" t="str">
            <v>1917094</v>
          </cell>
          <cell r="B2129" t="str">
            <v>Dragagem de areia grossa com draga hopper - capacidade da cisterna de 2.000 m³ - DMT de 2.400 a 2.700 m</v>
          </cell>
          <cell r="C2129" t="str">
            <v>m³</v>
          </cell>
          <cell r="D2129">
            <v>8.0299999999999994</v>
          </cell>
        </row>
        <row r="2130">
          <cell r="A2130" t="str">
            <v>1917095</v>
          </cell>
          <cell r="B2130" t="str">
            <v>Dragagem de areia grossa com draga hopper - capacidade da cisterna de 2.000 m³ - DMT de 2.700 a 3.000 m</v>
          </cell>
          <cell r="C2130" t="str">
            <v>m³</v>
          </cell>
          <cell r="D2130">
            <v>8.18</v>
          </cell>
        </row>
        <row r="2131">
          <cell r="A2131" t="str">
            <v>1917096</v>
          </cell>
          <cell r="B2131" t="str">
            <v>Dragagem de areia grossa com draga hopper - capacidade da cisterna de 2.000 m³ - DMT de 3.000 m</v>
          </cell>
          <cell r="C2131" t="str">
            <v>m³</v>
          </cell>
          <cell r="D2131">
            <v>8.25</v>
          </cell>
        </row>
        <row r="2132">
          <cell r="A2132" t="str">
            <v>1901548</v>
          </cell>
          <cell r="B2132" t="str">
            <v>Dragagem de areia grossa com draga hopper - capacidade da cisterna de 20.000 m³ - DMT de 1.500 a 1.800 m</v>
          </cell>
          <cell r="C2132" t="str">
            <v>m³</v>
          </cell>
          <cell r="D2132">
            <v>11.83</v>
          </cell>
        </row>
        <row r="2133">
          <cell r="A2133" t="str">
            <v>1901549</v>
          </cell>
          <cell r="B2133" t="str">
            <v>Dragagem de areia grossa com draga hopper - capacidade da cisterna de 20.000 m³ - DMT de 1.800 a 2.100 m</v>
          </cell>
          <cell r="C2133" t="str">
            <v>m³</v>
          </cell>
          <cell r="D2133">
            <v>11.89</v>
          </cell>
        </row>
        <row r="2134">
          <cell r="A2134" t="str">
            <v>1901550</v>
          </cell>
          <cell r="B2134" t="str">
            <v>Dragagem de areia grossa com draga hopper - capacidade da cisterna de 20.000 m³ - DMT de 2.100 a 2.400 m</v>
          </cell>
          <cell r="C2134" t="str">
            <v>m³</v>
          </cell>
          <cell r="D2134">
            <v>11.94</v>
          </cell>
        </row>
        <row r="2135">
          <cell r="A2135" t="str">
            <v>1901551</v>
          </cell>
          <cell r="B2135" t="str">
            <v>Dragagem de areia grossa com draga hopper - capacidade da cisterna de 20.000 m³ - DMT de 2.400 a 2.700 m</v>
          </cell>
          <cell r="C2135" t="str">
            <v>m³</v>
          </cell>
          <cell r="D2135">
            <v>12</v>
          </cell>
        </row>
        <row r="2136">
          <cell r="A2136" t="str">
            <v>1901552</v>
          </cell>
          <cell r="B2136" t="str">
            <v>Dragagem de areia grossa com draga hopper - capacidade da cisterna de 20.000 m³ - DMT de 2.700 a 3.000 m</v>
          </cell>
          <cell r="C2136" t="str">
            <v>m³</v>
          </cell>
          <cell r="D2136">
            <v>12.07</v>
          </cell>
        </row>
        <row r="2137">
          <cell r="A2137" t="str">
            <v>1901547</v>
          </cell>
          <cell r="B2137" t="str">
            <v>Dragagem de areia grossa com draga hopper - capacidade da cisterna de 20.000 m³ - DMT de 3.000 m</v>
          </cell>
          <cell r="C2137" t="str">
            <v>m³</v>
          </cell>
          <cell r="D2137">
            <v>12.1</v>
          </cell>
        </row>
        <row r="2138">
          <cell r="A2138" t="str">
            <v>1917127</v>
          </cell>
          <cell r="B2138" t="str">
            <v>Dragagem de areia grossa com draga hopper - capacidade da cisterna de 3.000 m³ - DMT de 1.500 a 1.800 m</v>
          </cell>
          <cell r="C2138" t="str">
            <v>m³</v>
          </cell>
          <cell r="D2138">
            <v>7.29</v>
          </cell>
        </row>
        <row r="2139">
          <cell r="A2139" t="str">
            <v>1917128</v>
          </cell>
          <cell r="B2139" t="str">
            <v>Dragagem de areia grossa com draga hopper - capacidade da cisterna de 3.000 m³ - DMT de 1.800 a 2.100 m</v>
          </cell>
          <cell r="C2139" t="str">
            <v>m³</v>
          </cell>
          <cell r="D2139">
            <v>7.4</v>
          </cell>
        </row>
        <row r="2140">
          <cell r="A2140" t="str">
            <v>1917129</v>
          </cell>
          <cell r="B2140" t="str">
            <v>Dragagem de areia grossa com draga hopper - capacidade da cisterna de 3.000 m³ - DMT de 2.100 a 2.400 m</v>
          </cell>
          <cell r="C2140" t="str">
            <v>m³</v>
          </cell>
          <cell r="D2140">
            <v>7.5</v>
          </cell>
        </row>
        <row r="2141">
          <cell r="A2141" t="str">
            <v>1917130</v>
          </cell>
          <cell r="B2141" t="str">
            <v>Dragagem de areia grossa com draga hopper - capacidade da cisterna de 3.000 m³ - DMT de 2.400 a 2.700 m</v>
          </cell>
          <cell r="C2141" t="str">
            <v>m³</v>
          </cell>
          <cell r="D2141">
            <v>7.61</v>
          </cell>
        </row>
        <row r="2142">
          <cell r="A2142" t="str">
            <v>1917131</v>
          </cell>
          <cell r="B2142" t="str">
            <v>Dragagem de areia grossa com draga hopper - capacidade da cisterna de 3.000 m³ - DMT de 2.700 a 3.000 m</v>
          </cell>
          <cell r="C2142" t="str">
            <v>m³</v>
          </cell>
          <cell r="D2142">
            <v>7.73</v>
          </cell>
        </row>
        <row r="2143">
          <cell r="A2143" t="str">
            <v>1917132</v>
          </cell>
          <cell r="B2143" t="str">
            <v>Dragagem de areia grossa com draga hopper - capacidade da cisterna de 3.000 m³ - DMT de 3.000 m</v>
          </cell>
          <cell r="C2143" t="str">
            <v>m³</v>
          </cell>
          <cell r="D2143">
            <v>7.79</v>
          </cell>
        </row>
        <row r="2144">
          <cell r="A2144" t="str">
            <v>1917163</v>
          </cell>
          <cell r="B2144" t="str">
            <v>Dragagem de areia grossa com draga hopper - capacidade da cisterna de 4.000 m³ - DMT de 1.500 a 1.800 m</v>
          </cell>
          <cell r="C2144" t="str">
            <v>m³</v>
          </cell>
          <cell r="D2144">
            <v>6.93</v>
          </cell>
        </row>
        <row r="2145">
          <cell r="A2145" t="str">
            <v>1917164</v>
          </cell>
          <cell r="B2145" t="str">
            <v>Dragagem de areia grossa com draga hopper - capacidade da cisterna de 4.000 m³ - DMT de 1.800 a 2.100 m</v>
          </cell>
          <cell r="C2145" t="str">
            <v>m³</v>
          </cell>
          <cell r="D2145">
            <v>7.02</v>
          </cell>
        </row>
        <row r="2146">
          <cell r="A2146" t="str">
            <v>1917165</v>
          </cell>
          <cell r="B2146" t="str">
            <v>Dragagem de areia grossa com draga hopper - capacidade da cisterna de 4.000 m³ - DMT de 2.100 a 2.400 m</v>
          </cell>
          <cell r="C2146" t="str">
            <v>m³</v>
          </cell>
          <cell r="D2146">
            <v>7.11</v>
          </cell>
        </row>
        <row r="2147">
          <cell r="A2147" t="str">
            <v>1917166</v>
          </cell>
          <cell r="B2147" t="str">
            <v>Dragagem de areia grossa com draga hopper - capacidade da cisterna de 4.000 m³ - DMT de 2.400 a 2.700 m</v>
          </cell>
          <cell r="C2147" t="str">
            <v>m³</v>
          </cell>
          <cell r="D2147">
            <v>7.21</v>
          </cell>
        </row>
        <row r="2148">
          <cell r="A2148" t="str">
            <v>1917167</v>
          </cell>
          <cell r="B2148" t="str">
            <v>Dragagem de areia grossa com draga hopper - capacidade da cisterna de 4.000 m³ - DMT de 2.700 a 3.000 m</v>
          </cell>
          <cell r="C2148" t="str">
            <v>m³</v>
          </cell>
          <cell r="D2148">
            <v>7.31</v>
          </cell>
        </row>
        <row r="2149">
          <cell r="A2149" t="str">
            <v>1917168</v>
          </cell>
          <cell r="B2149" t="str">
            <v>Dragagem de areia grossa com draga hopper - capacidade da cisterna de 4.000 m³ - DMT de 3.000 m</v>
          </cell>
          <cell r="C2149" t="str">
            <v>m³</v>
          </cell>
          <cell r="D2149">
            <v>7.36</v>
          </cell>
        </row>
        <row r="2150">
          <cell r="A2150" t="str">
            <v>1917199</v>
          </cell>
          <cell r="B2150" t="str">
            <v>Dragagem de areia grossa com draga hopper - capacidade da cisterna de 5.000 m³ - DMT de 1.500 a 1.800 m</v>
          </cell>
          <cell r="C2150" t="str">
            <v>m³</v>
          </cell>
          <cell r="D2150">
            <v>7.67</v>
          </cell>
        </row>
        <row r="2151">
          <cell r="A2151" t="str">
            <v>1917200</v>
          </cell>
          <cell r="B2151" t="str">
            <v>Dragagem de areia grossa com draga hopper - capacidade da cisterna de 5.000 m³ - DMT de 1.800 a 2.100 m</v>
          </cell>
          <cell r="C2151" t="str">
            <v>m³</v>
          </cell>
          <cell r="D2151">
            <v>7.75</v>
          </cell>
        </row>
        <row r="2152">
          <cell r="A2152" t="str">
            <v>1917201</v>
          </cell>
          <cell r="B2152" t="str">
            <v>Dragagem de areia grossa com draga hopper - capacidade da cisterna de 5.000 m³ - DMT de 2.100 a 2.400 m</v>
          </cell>
          <cell r="C2152" t="str">
            <v>m³</v>
          </cell>
          <cell r="D2152">
            <v>7.83</v>
          </cell>
        </row>
        <row r="2153">
          <cell r="A2153" t="str">
            <v>1917202</v>
          </cell>
          <cell r="B2153" t="str">
            <v>Dragagem de areia grossa com draga hopper - capacidade da cisterna de 5.000 m³ - DMT de 2.400 a 2.700 m</v>
          </cell>
          <cell r="C2153" t="str">
            <v>m³</v>
          </cell>
          <cell r="D2153">
            <v>7.91</v>
          </cell>
        </row>
        <row r="2154">
          <cell r="A2154" t="str">
            <v>1917203</v>
          </cell>
          <cell r="B2154" t="str">
            <v>Dragagem de areia grossa com draga hopper - capacidade da cisterna de 5.000 m³ - DMT de 2.700 a 3.000 m</v>
          </cell>
          <cell r="C2154" t="str">
            <v>m³</v>
          </cell>
          <cell r="D2154">
            <v>8.01</v>
          </cell>
        </row>
        <row r="2155">
          <cell r="A2155" t="str">
            <v>1917204</v>
          </cell>
          <cell r="B2155" t="str">
            <v>Dragagem de areia grossa com draga hopper - capacidade da cisterna de 5.000 m³ - DMT de 3.000 m</v>
          </cell>
          <cell r="C2155" t="str">
            <v>m³</v>
          </cell>
          <cell r="D2155">
            <v>8.0500000000000007</v>
          </cell>
        </row>
        <row r="2156">
          <cell r="A2156" t="str">
            <v>1917019</v>
          </cell>
          <cell r="B2156" t="str">
            <v>Dragagem de areia grossa com draga hopper - capacidade da cisterna de 750 m³ - DMT de 1.500 a 1.800 m</v>
          </cell>
          <cell r="C2156" t="str">
            <v>m³</v>
          </cell>
          <cell r="D2156">
            <v>14.82</v>
          </cell>
        </row>
        <row r="2157">
          <cell r="A2157" t="str">
            <v>1917020</v>
          </cell>
          <cell r="B2157" t="str">
            <v>Dragagem de areia grossa com draga hopper - capacidade da cisterna de 750 m³ - DMT de 1.800 a 2.100 m</v>
          </cell>
          <cell r="C2157" t="str">
            <v>m³</v>
          </cell>
          <cell r="D2157">
            <v>15.11</v>
          </cell>
        </row>
        <row r="2158">
          <cell r="A2158" t="str">
            <v>1917021</v>
          </cell>
          <cell r="B2158" t="str">
            <v>Dragagem de areia grossa com draga hopper - capacidade da cisterna de 750 m³ - DMT de 2.100 a 2.400 m</v>
          </cell>
          <cell r="C2158" t="str">
            <v>m³</v>
          </cell>
          <cell r="D2158">
            <v>15.4</v>
          </cell>
        </row>
        <row r="2159">
          <cell r="A2159" t="str">
            <v>1917022</v>
          </cell>
          <cell r="B2159" t="str">
            <v>Dragagem de areia grossa com draga hopper - capacidade da cisterna de 750 m³ - DMT de 2.400 a 2.700 m</v>
          </cell>
          <cell r="C2159" t="str">
            <v>m³</v>
          </cell>
          <cell r="D2159">
            <v>15.72</v>
          </cell>
        </row>
        <row r="2160">
          <cell r="A2160" t="str">
            <v>1917023</v>
          </cell>
          <cell r="B2160" t="str">
            <v>Dragagem de areia grossa com draga hopper - capacidade da cisterna de 750 m³ - DMT de 2.700 a 3.000 m</v>
          </cell>
          <cell r="C2160" t="str">
            <v>m³</v>
          </cell>
          <cell r="D2160">
            <v>16.05</v>
          </cell>
        </row>
        <row r="2161">
          <cell r="A2161" t="str">
            <v>1917024</v>
          </cell>
          <cell r="B2161" t="str">
            <v>Dragagem de areia grossa com draga hopper - capacidade da cisterna de 750 m³ - DMT de 3.000 m</v>
          </cell>
          <cell r="C2161" t="str">
            <v>m³</v>
          </cell>
          <cell r="D2161">
            <v>16.22</v>
          </cell>
        </row>
        <row r="2162">
          <cell r="A2162" t="str">
            <v>1917541</v>
          </cell>
          <cell r="B2162" t="str">
            <v>Dragagem de areia média com draga de sucção e recalque - bomba de 1.350 kW e cortador de 170 kW - distância de recalque de 1.100 a 1.300 m</v>
          </cell>
          <cell r="C2162" t="str">
            <v>m³</v>
          </cell>
          <cell r="D2162">
            <v>5.01</v>
          </cell>
        </row>
        <row r="2163">
          <cell r="A2163" t="str">
            <v>1917542</v>
          </cell>
          <cell r="B2163" t="str">
            <v>Dragagem de areia média com draga de sucção e recalque - bomba de 1.350 kW e cortador de 170 kW - distância de recalque de 1.300 a 1.500 m</v>
          </cell>
          <cell r="C2163" t="str">
            <v>m³</v>
          </cell>
          <cell r="D2163">
            <v>5.64</v>
          </cell>
        </row>
        <row r="2164">
          <cell r="A2164" t="str">
            <v>1917543</v>
          </cell>
          <cell r="B2164" t="str">
            <v>Dragagem de areia média com draga de sucção e recalque - bomba de 1.350 kW e cortador de 170 kW - distância de recalque de 1.500 a 1.700 m</v>
          </cell>
          <cell r="C2164" t="str">
            <v>m³</v>
          </cell>
          <cell r="D2164">
            <v>5.94</v>
          </cell>
        </row>
        <row r="2165">
          <cell r="A2165" t="str">
            <v>1917544</v>
          </cell>
          <cell r="B2165" t="str">
            <v>Dragagem de areia média com draga de sucção e recalque - bomba de 1.350 kW e cortador de 170 kW - distância de recalque de 1.700 a 1.900 m</v>
          </cell>
          <cell r="C2165" t="str">
            <v>m³</v>
          </cell>
          <cell r="D2165">
            <v>6.25</v>
          </cell>
        </row>
        <row r="2166">
          <cell r="A2166" t="str">
            <v>1917545</v>
          </cell>
          <cell r="B2166" t="str">
            <v>Dragagem de areia média com draga de sucção e recalque - bomba de 1.350 kW e cortador de 170 kW - distância de recalque de 1.900 a 2.100 m</v>
          </cell>
          <cell r="C2166" t="str">
            <v>m³</v>
          </cell>
          <cell r="D2166">
            <v>6.64</v>
          </cell>
        </row>
        <row r="2167">
          <cell r="A2167" t="str">
            <v>1917546</v>
          </cell>
          <cell r="B2167" t="str">
            <v>Dragagem de areia média com draga de sucção e recalque - bomba de 1.350 kW e cortador de 170 kW - distância de recalque de 2.100 a 2.300 m</v>
          </cell>
          <cell r="C2167" t="str">
            <v>m³</v>
          </cell>
          <cell r="D2167">
            <v>6.97</v>
          </cell>
        </row>
        <row r="2168">
          <cell r="A2168" t="str">
            <v>1917547</v>
          </cell>
          <cell r="B2168" t="str">
            <v>Dragagem de areia média com draga de sucção e recalque - bomba de 1.350 kW e cortador de 170 kW - distância de recalque de 2.300 a 2.500 m</v>
          </cell>
          <cell r="C2168" t="str">
            <v>m³</v>
          </cell>
          <cell r="D2168">
            <v>7.62</v>
          </cell>
        </row>
        <row r="2169">
          <cell r="A2169" t="str">
            <v>1917548</v>
          </cell>
          <cell r="B2169" t="str">
            <v>Dragagem de areia média com draga de sucção e recalque - bomba de 1.350 kW e cortador de 170 kW - distância de recalque de 2.500 a 2.700 m</v>
          </cell>
          <cell r="C2169" t="str">
            <v>m³</v>
          </cell>
          <cell r="D2169">
            <v>8.0399999999999991</v>
          </cell>
        </row>
        <row r="2170">
          <cell r="A2170" t="str">
            <v>1917549</v>
          </cell>
          <cell r="B2170" t="str">
            <v>Dragagem de areia média com draga de sucção e recalque - bomba de 1.350 kW e cortador de 170 kW - distância de recalque de 2.700 a 2.900 m</v>
          </cell>
          <cell r="C2170" t="str">
            <v>m³</v>
          </cell>
          <cell r="D2170">
            <v>8.4499999999999993</v>
          </cell>
        </row>
        <row r="2171">
          <cell r="A2171" t="str">
            <v>1917550</v>
          </cell>
          <cell r="B2171" t="str">
            <v>Dragagem de areia média com draga de sucção e recalque - bomba de 1.350 kW e cortador de 170 kW - distância de recalque de 2.900 a 3.100 m</v>
          </cell>
          <cell r="C2171" t="str">
            <v>m³</v>
          </cell>
          <cell r="D2171">
            <v>8.91</v>
          </cell>
        </row>
        <row r="2172">
          <cell r="A2172" t="str">
            <v>1917551</v>
          </cell>
          <cell r="B2172" t="str">
            <v>Dragagem de areia média com draga de sucção e recalque - bomba de 1.350 kW e cortador de 170 kW - distância de recalque de 3.100 a 3.300 m</v>
          </cell>
          <cell r="C2172" t="str">
            <v>m³</v>
          </cell>
          <cell r="D2172">
            <v>9.64</v>
          </cell>
        </row>
        <row r="2173">
          <cell r="A2173" t="str">
            <v>1917552</v>
          </cell>
          <cell r="B2173" t="str">
            <v>Dragagem de areia média com draga de sucção e recalque - bomba de 1.350 kW e cortador de 170 kW - distância de recalque de 3.300 a 3.500 m</v>
          </cell>
          <cell r="C2173" t="str">
            <v>m³</v>
          </cell>
          <cell r="D2173">
            <v>10.130000000000001</v>
          </cell>
        </row>
        <row r="2174">
          <cell r="A2174" t="str">
            <v>1917553</v>
          </cell>
          <cell r="B2174" t="str">
            <v>Dragagem de areia média com draga de sucção e recalque - bomba de 1.350 kW e cortador de 170 kW - distância de recalque de 3.500 a 3.700 m</v>
          </cell>
          <cell r="C2174" t="str">
            <v>m³</v>
          </cell>
          <cell r="D2174">
            <v>9.9700000000000006</v>
          </cell>
        </row>
        <row r="2175">
          <cell r="A2175" t="str">
            <v>1917554</v>
          </cell>
          <cell r="B2175" t="str">
            <v>Dragagem de areia média com draga de sucção e recalque - bomba de 1.350 kW e cortador de 170 kW - distância de recalque de 3.700 a 3.900 m</v>
          </cell>
          <cell r="C2175" t="str">
            <v>m³</v>
          </cell>
          <cell r="D2175">
            <v>11.05</v>
          </cell>
        </row>
        <row r="2176">
          <cell r="A2176" t="str">
            <v>1917555</v>
          </cell>
          <cell r="B2176" t="str">
            <v>Dragagem de areia média com draga de sucção e recalque - bomba de 1.350 kW e cortador de 170 kW - distância de recalque de 3.900 a 4.100 m</v>
          </cell>
          <cell r="C2176" t="str">
            <v>m³</v>
          </cell>
          <cell r="D2176">
            <v>11.57</v>
          </cell>
        </row>
        <row r="2177">
          <cell r="A2177" t="str">
            <v>1917556</v>
          </cell>
          <cell r="B2177" t="str">
            <v>Dragagem de areia média com draga de sucção e recalque - bomba de 1.350 kW e cortador de 170 kW - distância de recalque de 4.100 a 4.300 m</v>
          </cell>
          <cell r="C2177" t="str">
            <v>m³</v>
          </cell>
          <cell r="D2177">
            <v>12.44</v>
          </cell>
        </row>
        <row r="2178">
          <cell r="A2178" t="str">
            <v>1917557</v>
          </cell>
          <cell r="B2178" t="str">
            <v>Dragagem de areia média com draga de sucção e recalque - bomba de 1.350 kW e cortador de 170 kW - distância de recalque de 4.300 a 4.500 m</v>
          </cell>
          <cell r="C2178" t="str">
            <v>m³</v>
          </cell>
          <cell r="D2178">
            <v>13.01</v>
          </cell>
        </row>
        <row r="2179">
          <cell r="A2179" t="str">
            <v>1917558</v>
          </cell>
          <cell r="B2179" t="str">
            <v>Dragagem de areia média com draga de sucção e recalque - bomba de 1.350 kW e cortador de 170 kW - distância de recalque de 4.500 a 4.700 m</v>
          </cell>
          <cell r="C2179" t="str">
            <v>m³</v>
          </cell>
          <cell r="D2179">
            <v>13.82</v>
          </cell>
        </row>
        <row r="2180">
          <cell r="A2180" t="str">
            <v>1917559</v>
          </cell>
          <cell r="B2180" t="str">
            <v>Dragagem de areia média com draga de sucção e recalque - bomba de 1.350 kW e cortador de 170 kW - distância de recalque de 4.700 a 4.900 m</v>
          </cell>
          <cell r="C2180" t="str">
            <v>m³</v>
          </cell>
          <cell r="D2180">
            <v>15.14</v>
          </cell>
        </row>
        <row r="2181">
          <cell r="A2181" t="str">
            <v>1917560</v>
          </cell>
          <cell r="B2181" t="str">
            <v>Dragagem de areia média com draga de sucção e recalque - bomba de 1.350 kW e cortador de 170 kW - distância de recalque de 4.900 a 5.100 m</v>
          </cell>
          <cell r="C2181" t="str">
            <v>m³</v>
          </cell>
          <cell r="D2181">
            <v>16.829999999999998</v>
          </cell>
        </row>
        <row r="2182">
          <cell r="A2182" t="str">
            <v>1917561</v>
          </cell>
          <cell r="B2182" t="str">
            <v>Dragagem de areia média com draga de sucção e recalque - bomba de 1.350 kW e cortador de 170 kW - distância de recalque de 5.100 a 5.300 m</v>
          </cell>
          <cell r="C2182" t="str">
            <v>m³</v>
          </cell>
          <cell r="D2182">
            <v>18.47</v>
          </cell>
        </row>
        <row r="2183">
          <cell r="A2183" t="str">
            <v>1917562</v>
          </cell>
          <cell r="B2183" t="str">
            <v>Dragagem de areia média com draga de sucção e recalque - bomba de 1.350 kW e cortador de 170 kW - distância de recalque de 5.300 a 5.500 m</v>
          </cell>
          <cell r="C2183" t="str">
            <v>m³</v>
          </cell>
          <cell r="D2183">
            <v>20.350000000000001</v>
          </cell>
        </row>
        <row r="2184">
          <cell r="A2184" t="str">
            <v>1917563</v>
          </cell>
          <cell r="B2184" t="str">
            <v>Dragagem de areia média com draga de sucção e recalque - bomba de 1.350 kW e cortador de 170 kW - distância de recalque de 5.500 a 5.700 m</v>
          </cell>
          <cell r="C2184" t="str">
            <v>m³</v>
          </cell>
          <cell r="D2184">
            <v>22.09</v>
          </cell>
        </row>
        <row r="2185">
          <cell r="A2185" t="str">
            <v>1917564</v>
          </cell>
          <cell r="B2185" t="str">
            <v>Dragagem de areia média com draga de sucção e recalque - bomba de 1.350 kW e cortador de 170 kW - distância de recalque de 5.700 a 5.900 m</v>
          </cell>
          <cell r="C2185" t="str">
            <v>m³</v>
          </cell>
          <cell r="D2185">
            <v>23.94</v>
          </cell>
        </row>
        <row r="2186">
          <cell r="A2186" t="str">
            <v>1917565</v>
          </cell>
          <cell r="B2186" t="str">
            <v>Dragagem de areia média com draga de sucção e recalque - bomba de 1.350 kW e cortador de 170 kW - distância de recalque de 5.900 a 6.100 m</v>
          </cell>
          <cell r="C2186" t="str">
            <v>m³</v>
          </cell>
          <cell r="D2186">
            <v>26.44</v>
          </cell>
        </row>
        <row r="2187">
          <cell r="A2187" t="str">
            <v>1917538</v>
          </cell>
          <cell r="B2187" t="str">
            <v>Dragagem de areia média com draga de sucção e recalque - bomba de 1.350 kW e cortador de 170 kW - distância de recalque de 500 a 700 m</v>
          </cell>
          <cell r="C2187" t="str">
            <v>m³</v>
          </cell>
          <cell r="D2187">
            <v>4.0599999999999996</v>
          </cell>
        </row>
        <row r="2188">
          <cell r="A2188" t="str">
            <v>1917566</v>
          </cell>
          <cell r="B2188" t="str">
            <v>Dragagem de areia média com draga de sucção e recalque - bomba de 1.350 kW e cortador de 170 kW - distância de recalque de 6.100 a 6.300 m</v>
          </cell>
          <cell r="C2188" t="str">
            <v>m³</v>
          </cell>
          <cell r="D2188">
            <v>28.93</v>
          </cell>
        </row>
        <row r="2189">
          <cell r="A2189" t="str">
            <v>1917567</v>
          </cell>
          <cell r="B2189" t="str">
            <v>Dragagem de areia média com draga de sucção e recalque - bomba de 1.350 kW e cortador de 170 kW - distância de recalque de 6.300 a 6.500 m</v>
          </cell>
          <cell r="C2189" t="str">
            <v>m³</v>
          </cell>
          <cell r="D2189">
            <v>31.57</v>
          </cell>
        </row>
        <row r="2190">
          <cell r="A2190" t="str">
            <v>1917568</v>
          </cell>
          <cell r="B2190" t="str">
            <v>Dragagem de areia média com draga de sucção e recalque - bomba de 1.350 kW e cortador de 170 kW - distância de recalque de 6.500 a 6.700 m</v>
          </cell>
          <cell r="C2190" t="str">
            <v>m³</v>
          </cell>
          <cell r="D2190">
            <v>34.119999999999997</v>
          </cell>
        </row>
        <row r="2191">
          <cell r="A2191" t="str">
            <v>1917569</v>
          </cell>
          <cell r="B2191" t="str">
            <v>Dragagem de areia média com draga de sucção e recalque - bomba de 1.350 kW e cortador de 170 kW - distância de recalque de 6.700 a 6.900 m</v>
          </cell>
          <cell r="C2191" t="str">
            <v>m³</v>
          </cell>
          <cell r="D2191">
            <v>37.28</v>
          </cell>
        </row>
        <row r="2192">
          <cell r="A2192" t="str">
            <v>1917570</v>
          </cell>
          <cell r="B2192" t="str">
            <v>Dragagem de areia média com draga de sucção e recalque - bomba de 1.350 kW e cortador de 170 kW - distância de recalque de 6.900 a 7.100 m</v>
          </cell>
          <cell r="C2192" t="str">
            <v>m³</v>
          </cell>
          <cell r="D2192">
            <v>40.17</v>
          </cell>
        </row>
        <row r="2193">
          <cell r="A2193" t="str">
            <v>1917571</v>
          </cell>
          <cell r="B2193" t="str">
            <v>Dragagem de areia média com draga de sucção e recalque - bomba de 1.350 kW e cortador de 170 kW - distância de recalque de 7.100 a 7.300 m</v>
          </cell>
          <cell r="C2193" t="str">
            <v>m³</v>
          </cell>
          <cell r="D2193">
            <v>43.59</v>
          </cell>
        </row>
        <row r="2194">
          <cell r="A2194" t="str">
            <v>1917572</v>
          </cell>
          <cell r="B2194" t="str">
            <v>Dragagem de areia média com draga de sucção e recalque - bomba de 1.350 kW e cortador de 170 kW - distância de recalque de 7.300 a 7.500 m</v>
          </cell>
          <cell r="C2194" t="str">
            <v>m³</v>
          </cell>
          <cell r="D2194">
            <v>47.42</v>
          </cell>
        </row>
        <row r="2195">
          <cell r="A2195" t="str">
            <v>1917573</v>
          </cell>
          <cell r="B2195" t="str">
            <v>Dragagem de areia média com draga de sucção e recalque - bomba de 1.350 kW e cortador de 170 kW - distância de recalque de 7.500 a 7.700 m</v>
          </cell>
          <cell r="C2195" t="str">
            <v>m³</v>
          </cell>
          <cell r="D2195">
            <v>51.57</v>
          </cell>
        </row>
        <row r="2196">
          <cell r="A2196" t="str">
            <v>1917574</v>
          </cell>
          <cell r="B2196" t="str">
            <v>Dragagem de areia média com draga de sucção e recalque - bomba de 1.350 kW e cortador de 170 kW - distância de recalque de 7.700 a 7.900 m</v>
          </cell>
          <cell r="C2196" t="str">
            <v>m³</v>
          </cell>
          <cell r="D2196">
            <v>55.41</v>
          </cell>
        </row>
        <row r="2197">
          <cell r="A2197" t="str">
            <v>1917539</v>
          </cell>
          <cell r="B2197" t="str">
            <v>Dragagem de areia média com draga de sucção e recalque - bomba de 1.350 kW e cortador de 170 kW - distância de recalque de 700 a 900 m</v>
          </cell>
          <cell r="C2197" t="str">
            <v>m³</v>
          </cell>
          <cell r="D2197">
            <v>4.3499999999999996</v>
          </cell>
        </row>
        <row r="2198">
          <cell r="A2198" t="str">
            <v>1917540</v>
          </cell>
          <cell r="B2198" t="str">
            <v>Dragagem de areia média com draga de sucção e recalque - bomba de 1.350 kW e cortador de 170 kW - distância de recalque de 900 a 1.100 m</v>
          </cell>
          <cell r="C2198" t="str">
            <v>m³</v>
          </cell>
          <cell r="D2198">
            <v>4.72</v>
          </cell>
        </row>
        <row r="2199">
          <cell r="A2199" t="str">
            <v>1917738</v>
          </cell>
          <cell r="B2199" t="str">
            <v>Dragagem de areia média com draga de sucção e recalque - bomba de 1.350 kW e cortador de 170 kW - distância de recalque de até 500 m</v>
          </cell>
          <cell r="C2199" t="str">
            <v>m³</v>
          </cell>
          <cell r="D2199">
            <v>4</v>
          </cell>
        </row>
        <row r="2200">
          <cell r="A2200" t="str">
            <v>1917238</v>
          </cell>
          <cell r="B2200" t="str">
            <v>Dragagem de areia média com draga de sucção e recalque - bomba de 294 kW e cortador de 30 kW - distância de recalque de 1.100 a 1.300 m</v>
          </cell>
          <cell r="C2200" t="str">
            <v>m³</v>
          </cell>
          <cell r="D2200">
            <v>6.34</v>
          </cell>
        </row>
        <row r="2201">
          <cell r="A2201" t="str">
            <v>1917239</v>
          </cell>
          <cell r="B2201" t="str">
            <v>Dragagem de areia média com draga de sucção e recalque - bomba de 294 kW e cortador de 30 kW - distância de recalque de 1.300 a 1.500 m</v>
          </cell>
          <cell r="C2201" t="str">
            <v>m³</v>
          </cell>
          <cell r="D2201">
            <v>6.98</v>
          </cell>
        </row>
        <row r="2202">
          <cell r="A2202" t="str">
            <v>1917240</v>
          </cell>
          <cell r="B2202" t="str">
            <v>Dragagem de areia média com draga de sucção e recalque - bomba de 294 kW e cortador de 30 kW - distância de recalque de 1.500 a 1.700 m</v>
          </cell>
          <cell r="C2202" t="str">
            <v>m³</v>
          </cell>
          <cell r="D2202">
            <v>7.47</v>
          </cell>
        </row>
        <row r="2203">
          <cell r="A2203" t="str">
            <v>1917241</v>
          </cell>
          <cell r="B2203" t="str">
            <v>Dragagem de areia média com draga de sucção e recalque - bomba de 294 kW e cortador de 30 kW - distância de recalque de 1.700 a 1.900 m</v>
          </cell>
          <cell r="C2203" t="str">
            <v>m³</v>
          </cell>
          <cell r="D2203">
            <v>7.93</v>
          </cell>
        </row>
        <row r="2204">
          <cell r="A2204" t="str">
            <v>1917242</v>
          </cell>
          <cell r="B2204" t="str">
            <v>Dragagem de areia média com draga de sucção e recalque - bomba de 294 kW e cortador de 30 kW - distância de recalque de 1.900 a 2.100 m</v>
          </cell>
          <cell r="C2204" t="str">
            <v>m³</v>
          </cell>
          <cell r="D2204">
            <v>8.3699999999999992</v>
          </cell>
        </row>
        <row r="2205">
          <cell r="A2205" t="str">
            <v>1917243</v>
          </cell>
          <cell r="B2205" t="str">
            <v>Dragagem de areia média com draga de sucção e recalque - bomba de 294 kW e cortador de 30 kW - distância de recalque de 2.100 a 2.300 m</v>
          </cell>
          <cell r="C2205" t="str">
            <v>m³</v>
          </cell>
          <cell r="D2205">
            <v>8.7899999999999991</v>
          </cell>
        </row>
        <row r="2206">
          <cell r="A2206" t="str">
            <v>1917244</v>
          </cell>
          <cell r="B2206" t="str">
            <v>Dragagem de areia média com draga de sucção e recalque - bomba de 294 kW e cortador de 30 kW - distância de recalque de 2.300 a 2.500 m</v>
          </cell>
          <cell r="C2206" t="str">
            <v>m³</v>
          </cell>
          <cell r="D2206">
            <v>9.4</v>
          </cell>
        </row>
        <row r="2207">
          <cell r="A2207" t="str">
            <v>1917245</v>
          </cell>
          <cell r="B2207" t="str">
            <v>Dragagem de areia média com draga de sucção e recalque - bomba de 294 kW e cortador de 30 kW - distância de recalque de 2.500 a 2.700 m</v>
          </cell>
          <cell r="C2207" t="str">
            <v>m³</v>
          </cell>
          <cell r="D2207">
            <v>9.91</v>
          </cell>
        </row>
        <row r="2208">
          <cell r="A2208" t="str">
            <v>1917246</v>
          </cell>
          <cell r="B2208" t="str">
            <v>Dragagem de areia média com draga de sucção e recalque - bomba de 294 kW e cortador de 30 kW - distância de recalque de 2.700 a 2.900 m</v>
          </cell>
          <cell r="C2208" t="str">
            <v>m³</v>
          </cell>
          <cell r="D2208">
            <v>10.45</v>
          </cell>
        </row>
        <row r="2209">
          <cell r="A2209" t="str">
            <v>1917247</v>
          </cell>
          <cell r="B2209" t="str">
            <v>Dragagem de areia média com draga de sucção e recalque - bomba de 294 kW e cortador de 30 kW - distância de recalque de 2.900 a 3.100 m</v>
          </cell>
          <cell r="C2209" t="str">
            <v>m³</v>
          </cell>
          <cell r="D2209">
            <v>11.33</v>
          </cell>
        </row>
        <row r="2210">
          <cell r="A2210" t="str">
            <v>1917248</v>
          </cell>
          <cell r="B2210" t="str">
            <v>Dragagem de areia média com draga de sucção e recalque - bomba de 294 kW e cortador de 30 kW - distância de recalque de 3.100 a 3.300 m</v>
          </cell>
          <cell r="C2210" t="str">
            <v>m³</v>
          </cell>
          <cell r="D2210">
            <v>12.99</v>
          </cell>
        </row>
        <row r="2211">
          <cell r="A2211" t="str">
            <v>1917249</v>
          </cell>
          <cell r="B2211" t="str">
            <v>Dragagem de areia média com draga de sucção e recalque - bomba de 294 kW e cortador de 30 kW - distância de recalque de 3.300 a 3.500 m</v>
          </cell>
          <cell r="C2211" t="str">
            <v>m³</v>
          </cell>
          <cell r="D2211">
            <v>15.57</v>
          </cell>
        </row>
        <row r="2212">
          <cell r="A2212" t="str">
            <v>1917235</v>
          </cell>
          <cell r="B2212" t="str">
            <v>Dragagem de areia média com draga de sucção e recalque - bomba de 294 kW e cortador de 30 kW - distância de recalque de 500 a 700 m</v>
          </cell>
          <cell r="C2212" t="str">
            <v>m³</v>
          </cell>
          <cell r="D2212">
            <v>5.01</v>
          </cell>
        </row>
        <row r="2213">
          <cell r="A2213" t="str">
            <v>1917236</v>
          </cell>
          <cell r="B2213" t="str">
            <v>Dragagem de areia média com draga de sucção e recalque - bomba de 294 kW e cortador de 30 kW - distância de recalque de 700 a 900 m</v>
          </cell>
          <cell r="C2213" t="str">
            <v>m³</v>
          </cell>
          <cell r="D2213">
            <v>5.37</v>
          </cell>
        </row>
        <row r="2214">
          <cell r="A2214" t="str">
            <v>1917237</v>
          </cell>
          <cell r="B2214" t="str">
            <v>Dragagem de areia média com draga de sucção e recalque - bomba de 294 kW e cortador de 30 kW - distância de recalque de 900 a 1.100 m</v>
          </cell>
          <cell r="C2214" t="str">
            <v>m³</v>
          </cell>
          <cell r="D2214">
            <v>5.8</v>
          </cell>
        </row>
        <row r="2215">
          <cell r="A2215" t="str">
            <v>1917725</v>
          </cell>
          <cell r="B2215" t="str">
            <v>Dragagem de areia média com draga de sucção e recalque - bomba de 294 kW e cortador de 30 kW - distância de recalque de até 500 m</v>
          </cell>
          <cell r="C2215" t="str">
            <v>m³</v>
          </cell>
          <cell r="D2215">
            <v>4.88</v>
          </cell>
        </row>
        <row r="2216">
          <cell r="A2216" t="str">
            <v>1917311</v>
          </cell>
          <cell r="B2216" t="str">
            <v>Dragagem de areia média com draga de sucção e recalque - bomba de 483 kW e cortador de 55 kW - distância de recalque de 1.100 a 1.300 m</v>
          </cell>
          <cell r="C2216" t="str">
            <v>m³</v>
          </cell>
          <cell r="D2216">
            <v>5.04</v>
          </cell>
        </row>
        <row r="2217">
          <cell r="A2217" t="str">
            <v>1917312</v>
          </cell>
          <cell r="B2217" t="str">
            <v>Dragagem de areia média com draga de sucção e recalque - bomba de 483 kW e cortador de 55 kW - distância de recalque de 1.300 a 1.500 m</v>
          </cell>
          <cell r="C2217" t="str">
            <v>m³</v>
          </cell>
          <cell r="D2217">
            <v>5.71</v>
          </cell>
        </row>
        <row r="2218">
          <cell r="A2218" t="str">
            <v>1917313</v>
          </cell>
          <cell r="B2218" t="str">
            <v>Dragagem de areia média com draga de sucção e recalque - bomba de 483 kW e cortador de 55 kW - distância de recalque de 1.500 a 1.700 m</v>
          </cell>
          <cell r="C2218" t="str">
            <v>m³</v>
          </cell>
          <cell r="D2218">
            <v>6.16</v>
          </cell>
        </row>
        <row r="2219">
          <cell r="A2219" t="str">
            <v>1917314</v>
          </cell>
          <cell r="B2219" t="str">
            <v>Dragagem de areia média com draga de sucção e recalque - bomba de 483 kW e cortador de 55 kW - distância de recalque de 1.700 a 1.900 m</v>
          </cell>
          <cell r="C2219" t="str">
            <v>m³</v>
          </cell>
          <cell r="D2219">
            <v>6.58</v>
          </cell>
        </row>
        <row r="2220">
          <cell r="A2220" t="str">
            <v>1917315</v>
          </cell>
          <cell r="B2220" t="str">
            <v>Dragagem de areia média com draga de sucção e recalque - bomba de 483 kW e cortador de 55 kW - distância de recalque de 1.900 a 2.100 m</v>
          </cell>
          <cell r="C2220" t="str">
            <v>m³</v>
          </cell>
          <cell r="D2220">
            <v>7.09</v>
          </cell>
        </row>
        <row r="2221">
          <cell r="A2221" t="str">
            <v>1917316</v>
          </cell>
          <cell r="B2221" t="str">
            <v>Dragagem de areia média com draga de sucção e recalque - bomba de 483 kW e cortador de 55 kW - distância de recalque de 2.100 a 2.300 m</v>
          </cell>
          <cell r="C2221" t="str">
            <v>m³</v>
          </cell>
          <cell r="D2221">
            <v>7.58</v>
          </cell>
        </row>
        <row r="2222">
          <cell r="A2222" t="str">
            <v>1917317</v>
          </cell>
          <cell r="B2222" t="str">
            <v>Dragagem de areia média com draga de sucção e recalque - bomba de 483 kW e cortador de 55 kW - distância de recalque de 2.300 a 2.500 m</v>
          </cell>
          <cell r="C2222" t="str">
            <v>m³</v>
          </cell>
          <cell r="D2222">
            <v>8.3699999999999992</v>
          </cell>
        </row>
        <row r="2223">
          <cell r="A2223" t="str">
            <v>1917318</v>
          </cell>
          <cell r="B2223" t="str">
            <v>Dragagem de areia média com draga de sucção e recalque - bomba de 483 kW e cortador de 55 kW - distância de recalque de 2.500 a 2.700 m</v>
          </cell>
          <cell r="C2223" t="str">
            <v>m³</v>
          </cell>
          <cell r="D2223">
            <v>9.0500000000000007</v>
          </cell>
        </row>
        <row r="2224">
          <cell r="A2224" t="str">
            <v>1917319</v>
          </cell>
          <cell r="B2224" t="str">
            <v>Dragagem de areia média com draga de sucção e recalque - bomba de 483 kW e cortador de 55 kW - distância de recalque de 2.700 a 2.900 m</v>
          </cell>
          <cell r="C2224" t="str">
            <v>m³</v>
          </cell>
          <cell r="D2224">
            <v>9.69</v>
          </cell>
        </row>
        <row r="2225">
          <cell r="A2225" t="str">
            <v>1917320</v>
          </cell>
          <cell r="B2225" t="str">
            <v>Dragagem de areia média com draga de sucção e recalque - bomba de 483 kW e cortador de 55 kW - distância de recalque de 2.900 a 3.100 m</v>
          </cell>
          <cell r="C2225" t="str">
            <v>m³</v>
          </cell>
          <cell r="D2225">
            <v>10.39</v>
          </cell>
        </row>
        <row r="2226">
          <cell r="A2226" t="str">
            <v>1917321</v>
          </cell>
          <cell r="B2226" t="str">
            <v>Dragagem de areia média com draga de sucção e recalque - bomba de 483 kW e cortador de 55 kW - distância de recalque de 3.100 a 3.300 m</v>
          </cell>
          <cell r="C2226" t="str">
            <v>m³</v>
          </cell>
          <cell r="D2226">
            <v>12.67</v>
          </cell>
        </row>
        <row r="2227">
          <cell r="A2227" t="str">
            <v>1917322</v>
          </cell>
          <cell r="B2227" t="str">
            <v>Dragagem de areia média com draga de sucção e recalque - bomba de 483 kW e cortador de 55 kW - distância de recalque de 3.300 a 3.500 m</v>
          </cell>
          <cell r="C2227" t="str">
            <v>m³</v>
          </cell>
          <cell r="D2227">
            <v>14.64</v>
          </cell>
        </row>
        <row r="2228">
          <cell r="A2228" t="str">
            <v>1917323</v>
          </cell>
          <cell r="B2228" t="str">
            <v>Dragagem de areia média com draga de sucção e recalque - bomba de 483 kW e cortador de 55 kW - distância de recalque de 3.500 a 3.700 m</v>
          </cell>
          <cell r="C2228" t="str">
            <v>m³</v>
          </cell>
          <cell r="D2228">
            <v>17.18</v>
          </cell>
        </row>
        <row r="2229">
          <cell r="A2229" t="str">
            <v>1917324</v>
          </cell>
          <cell r="B2229" t="str">
            <v>Dragagem de areia média com draga de sucção e recalque - bomba de 483 kW e cortador de 55 kW - distância de recalque de 3.700 a 3.900 m</v>
          </cell>
          <cell r="C2229" t="str">
            <v>m³</v>
          </cell>
          <cell r="D2229">
            <v>19.850000000000001</v>
          </cell>
        </row>
        <row r="2230">
          <cell r="A2230" t="str">
            <v>1917325</v>
          </cell>
          <cell r="B2230" t="str">
            <v>Dragagem de areia média com draga de sucção e recalque - bomba de 483 kW e cortador de 55 kW - distância de recalque de 3.900 a 4.100 m</v>
          </cell>
          <cell r="C2230" t="str">
            <v>m³</v>
          </cell>
          <cell r="D2230">
            <v>23.02</v>
          </cell>
        </row>
        <row r="2231">
          <cell r="A2231" t="str">
            <v>1917326</v>
          </cell>
          <cell r="B2231" t="str">
            <v>Dragagem de areia média com draga de sucção e recalque - bomba de 483 kW e cortador de 55 kW - distância de recalque de 4.100 a 4.300 m</v>
          </cell>
          <cell r="C2231" t="str">
            <v>m³</v>
          </cell>
          <cell r="D2231">
            <v>27.32</v>
          </cell>
        </row>
        <row r="2232">
          <cell r="A2232" t="str">
            <v>1917327</v>
          </cell>
          <cell r="B2232" t="str">
            <v>Dragagem de areia média com draga de sucção e recalque - bomba de 483 kW e cortador de 55 kW - distância de recalque de 4.300 a 4.500 m</v>
          </cell>
          <cell r="C2232" t="str">
            <v>m³</v>
          </cell>
          <cell r="D2232">
            <v>31.68</v>
          </cell>
        </row>
        <row r="2233">
          <cell r="A2233" t="str">
            <v>1917328</v>
          </cell>
          <cell r="B2233" t="str">
            <v>Dragagem de areia média com draga de sucção e recalque - bomba de 483 kW e cortador de 55 kW - distância de recalque de 4.500 a 4.700 m</v>
          </cell>
          <cell r="C2233" t="str">
            <v>m³</v>
          </cell>
          <cell r="D2233">
            <v>36.700000000000003</v>
          </cell>
        </row>
        <row r="2234">
          <cell r="A2234" t="str">
            <v>1917329</v>
          </cell>
          <cell r="B2234" t="str">
            <v>Dragagem de areia média com draga de sucção e recalque - bomba de 483 kW e cortador de 55 kW - distância de recalque de 4.700 a 4.900 m</v>
          </cell>
          <cell r="C2234" t="str">
            <v>m³</v>
          </cell>
          <cell r="D2234">
            <v>40.17</v>
          </cell>
        </row>
        <row r="2235">
          <cell r="A2235" t="str">
            <v>1917330</v>
          </cell>
          <cell r="B2235" t="str">
            <v>Dragagem de areia média com draga de sucção e recalque - bomba de 483 kW e cortador de 55 kW - distância de recalque de 4.900 a 5.100 m</v>
          </cell>
          <cell r="C2235" t="str">
            <v>m³</v>
          </cell>
          <cell r="D2235">
            <v>44.46</v>
          </cell>
        </row>
        <row r="2236">
          <cell r="A2236" t="str">
            <v>1917308</v>
          </cell>
          <cell r="B2236" t="str">
            <v>Dragagem de areia média com draga de sucção e recalque - bomba de 483 kW e cortador de 55 kW - distância de recalque de 500 a 700 m</v>
          </cell>
          <cell r="C2236" t="str">
            <v>m³</v>
          </cell>
          <cell r="D2236">
            <v>4.0599999999999996</v>
          </cell>
        </row>
        <row r="2237">
          <cell r="A2237" t="str">
            <v>1917309</v>
          </cell>
          <cell r="B2237" t="str">
            <v>Dragagem de areia média com draga de sucção e recalque - bomba de 483 kW e cortador de 55 kW - distância de recalque de 700 a 900 m</v>
          </cell>
          <cell r="C2237" t="str">
            <v>m³</v>
          </cell>
          <cell r="D2237">
            <v>4.34</v>
          </cell>
        </row>
        <row r="2238">
          <cell r="A2238" t="str">
            <v>1917310</v>
          </cell>
          <cell r="B2238" t="str">
            <v>Dragagem de areia média com draga de sucção e recalque - bomba de 483 kW e cortador de 55 kW - distância de recalque de 900 a 1.100 m</v>
          </cell>
          <cell r="C2238" t="str">
            <v>m³</v>
          </cell>
          <cell r="D2238">
            <v>4.6500000000000004</v>
          </cell>
        </row>
        <row r="2239">
          <cell r="A2239" t="str">
            <v>1917730</v>
          </cell>
          <cell r="B2239" t="str">
            <v>Dragagem de areia média com draga de sucção e recalque - bomba de 483 kW e cortador de 55 kW - distância de recalque de até 500 m</v>
          </cell>
          <cell r="C2239" t="str">
            <v>m³</v>
          </cell>
          <cell r="D2239">
            <v>4.01</v>
          </cell>
        </row>
        <row r="2240">
          <cell r="A2240" t="str">
            <v>1917415</v>
          </cell>
          <cell r="B2240" t="str">
            <v>Dragagem de areia média com draga de sucção e recalque - bomba de 746 kW e cortador de 110 kW - distância de recalque de 1.100 a 1.300 m</v>
          </cell>
          <cell r="C2240" t="str">
            <v>m³</v>
          </cell>
          <cell r="D2240">
            <v>5.0199999999999996</v>
          </cell>
        </row>
        <row r="2241">
          <cell r="A2241" t="str">
            <v>1917416</v>
          </cell>
          <cell r="B2241" t="str">
            <v>Dragagem de areia média com draga de sucção e recalque - bomba de 746 kW e cortador de 110 kW - distância de recalque de 1.300 a 1.500 m</v>
          </cell>
          <cell r="C2241" t="str">
            <v>m³</v>
          </cell>
          <cell r="D2241">
            <v>5.68</v>
          </cell>
        </row>
        <row r="2242">
          <cell r="A2242" t="str">
            <v>1917417</v>
          </cell>
          <cell r="B2242" t="str">
            <v>Dragagem de areia média com draga de sucção e recalque - bomba de 746 kW e cortador de 110 kW - distância de recalque de 1.500 a 1.700 m</v>
          </cell>
          <cell r="C2242" t="str">
            <v>m³</v>
          </cell>
          <cell r="D2242">
            <v>6.11</v>
          </cell>
        </row>
        <row r="2243">
          <cell r="A2243" t="str">
            <v>1917418</v>
          </cell>
          <cell r="B2243" t="str">
            <v>Dragagem de areia média com draga de sucção e recalque - bomba de 746 kW e cortador de 110 kW - distância de recalque de 1.700 a 1.900 m</v>
          </cell>
          <cell r="C2243" t="str">
            <v>m³</v>
          </cell>
          <cell r="D2243">
            <v>6.51</v>
          </cell>
        </row>
        <row r="2244">
          <cell r="A2244" t="str">
            <v>1917419</v>
          </cell>
          <cell r="B2244" t="str">
            <v>Dragagem de areia média com draga de sucção e recalque - bomba de 746 kW e cortador de 110 kW - distância de recalque de 1.900 a 2.100 m</v>
          </cell>
          <cell r="C2244" t="str">
            <v>m³</v>
          </cell>
          <cell r="D2244">
            <v>6.86</v>
          </cell>
        </row>
        <row r="2245">
          <cell r="A2245" t="str">
            <v>1917420</v>
          </cell>
          <cell r="B2245" t="str">
            <v>Dragagem de areia média com draga de sucção e recalque - bomba de 746 kW e cortador de 110 kW - distância de recalque de 2.100 a 2.300 m</v>
          </cell>
          <cell r="C2245" t="str">
            <v>m³</v>
          </cell>
          <cell r="D2245">
            <v>7.28</v>
          </cell>
        </row>
        <row r="2246">
          <cell r="A2246" t="str">
            <v>1917421</v>
          </cell>
          <cell r="B2246" t="str">
            <v>Dragagem de areia média com draga de sucção e recalque - bomba de 746 kW e cortador de 110 kW - distância de recalque de 2.300 a 2.500 m</v>
          </cell>
          <cell r="C2246" t="str">
            <v>m³</v>
          </cell>
          <cell r="D2246">
            <v>7.96</v>
          </cell>
        </row>
        <row r="2247">
          <cell r="A2247" t="str">
            <v>1917422</v>
          </cell>
          <cell r="B2247" t="str">
            <v>Dragagem de areia média com draga de sucção e recalque - bomba de 746 kW e cortador de 110 kW - distância de recalque de 2.500 a 2.700 m</v>
          </cell>
          <cell r="C2247" t="str">
            <v>m³</v>
          </cell>
          <cell r="D2247">
            <v>8.3699999999999992</v>
          </cell>
        </row>
        <row r="2248">
          <cell r="A2248" t="str">
            <v>1917423</v>
          </cell>
          <cell r="B2248" t="str">
            <v>Dragagem de areia média com draga de sucção e recalque - bomba de 746 kW e cortador de 110 kW - distância de recalque de 2.700 a 2.900 m</v>
          </cell>
          <cell r="C2248" t="str">
            <v>m³</v>
          </cell>
          <cell r="D2248">
            <v>8.7799999999999994</v>
          </cell>
        </row>
        <row r="2249">
          <cell r="A2249" t="str">
            <v>1917424</v>
          </cell>
          <cell r="B2249" t="str">
            <v>Dragagem de areia média com draga de sucção e recalque - bomba de 746 kW e cortador de 110 kW - distância de recalque de 2.900 a 3.100 m</v>
          </cell>
          <cell r="C2249" t="str">
            <v>m³</v>
          </cell>
          <cell r="D2249">
            <v>9.2100000000000009</v>
          </cell>
        </row>
        <row r="2250">
          <cell r="A2250" t="str">
            <v>1917425</v>
          </cell>
          <cell r="B2250" t="str">
            <v>Dragagem de areia média com draga de sucção e recalque - bomba de 746 kW e cortador de 110 kW - distância de recalque de 3.100 a 3.300 m</v>
          </cell>
          <cell r="C2250" t="str">
            <v>m³</v>
          </cell>
          <cell r="D2250">
            <v>10.039999999999999</v>
          </cell>
        </row>
        <row r="2251">
          <cell r="A2251" t="str">
            <v>1917426</v>
          </cell>
          <cell r="B2251" t="str">
            <v>Dragagem de areia média com draga de sucção e recalque - bomba de 746 kW e cortador de 110 kW - distância de recalque de 3.300 a 3.500 m</v>
          </cell>
          <cell r="C2251" t="str">
            <v>m³</v>
          </cell>
          <cell r="D2251">
            <v>10.88</v>
          </cell>
        </row>
        <row r="2252">
          <cell r="A2252" t="str">
            <v>1917427</v>
          </cell>
          <cell r="B2252" t="str">
            <v>Dragagem de areia média com draga de sucção e recalque - bomba de 746 kW e cortador de 110 kW - distância de recalque de 3.500 a 3.700 m</v>
          </cell>
          <cell r="C2252" t="str">
            <v>m³</v>
          </cell>
          <cell r="D2252">
            <v>12.36</v>
          </cell>
        </row>
        <row r="2253">
          <cell r="A2253" t="str">
            <v>1917428</v>
          </cell>
          <cell r="B2253" t="str">
            <v>Dragagem de areia média com draga de sucção e recalque - bomba de 746 kW e cortador de 110 kW - distância de recalque de 3.700 a 3.900 m</v>
          </cell>
          <cell r="C2253" t="str">
            <v>m³</v>
          </cell>
          <cell r="D2253">
            <v>14.09</v>
          </cell>
        </row>
        <row r="2254">
          <cell r="A2254" t="str">
            <v>1917429</v>
          </cell>
          <cell r="B2254" t="str">
            <v>Dragagem de areia média com draga de sucção e recalque - bomba de 746 kW e cortador de 110 kW - distância de recalque de 3.900 a 4.100 m</v>
          </cell>
          <cell r="C2254" t="str">
            <v>m³</v>
          </cell>
          <cell r="D2254">
            <v>15.91</v>
          </cell>
        </row>
        <row r="2255">
          <cell r="A2255" t="str">
            <v>1917430</v>
          </cell>
          <cell r="B2255" t="str">
            <v>Dragagem de areia média com draga de sucção e recalque - bomba de 746 kW e cortador de 110 kW - distância de recalque de 4.100 a 4.300 m</v>
          </cell>
          <cell r="C2255" t="str">
            <v>m³</v>
          </cell>
          <cell r="D2255">
            <v>18.350000000000001</v>
          </cell>
        </row>
        <row r="2256">
          <cell r="A2256" t="str">
            <v>1917431</v>
          </cell>
          <cell r="B2256" t="str">
            <v>Dragagem de areia média com draga de sucção e recalque - bomba de 746 kW e cortador de 110 kW - distância de recalque de 4.300 a 4.500 m</v>
          </cell>
          <cell r="C2256" t="str">
            <v>m³</v>
          </cell>
          <cell r="D2256">
            <v>20.48</v>
          </cell>
        </row>
        <row r="2257">
          <cell r="A2257" t="str">
            <v>1917432</v>
          </cell>
          <cell r="B2257" t="str">
            <v>Dragagem de areia média com draga de sucção e recalque - bomba de 746 kW e cortador de 110 kW - distância de recalque de 4.500 a 4.700 m</v>
          </cell>
          <cell r="C2257" t="str">
            <v>m³</v>
          </cell>
          <cell r="D2257">
            <v>23.22</v>
          </cell>
        </row>
        <row r="2258">
          <cell r="A2258" t="str">
            <v>1917433</v>
          </cell>
          <cell r="B2258" t="str">
            <v>Dragagem de areia média com draga de sucção e recalque - bomba de 746 kW e cortador de 110 kW - distância de recalque de 4.700 a 4.900 m</v>
          </cell>
          <cell r="C2258" t="str">
            <v>m³</v>
          </cell>
          <cell r="D2258">
            <v>26.05</v>
          </cell>
        </row>
        <row r="2259">
          <cell r="A2259" t="str">
            <v>1917434</v>
          </cell>
          <cell r="B2259" t="str">
            <v>Dragagem de areia média com draga de sucção e recalque - bomba de 746 kW e cortador de 110 kW - distância de recalque de 4.900 a 5.100 m</v>
          </cell>
          <cell r="C2259" t="str">
            <v>m³</v>
          </cell>
          <cell r="D2259">
            <v>29.43</v>
          </cell>
        </row>
        <row r="2260">
          <cell r="A2260" t="str">
            <v>1917435</v>
          </cell>
          <cell r="B2260" t="str">
            <v>Dragagem de areia média com draga de sucção e recalque - bomba de 746 kW e cortador de 110 kW - distância de recalque de 5.100 a 5.300 m</v>
          </cell>
          <cell r="C2260" t="str">
            <v>m³</v>
          </cell>
          <cell r="D2260">
            <v>33.44</v>
          </cell>
        </row>
        <row r="2261">
          <cell r="A2261" t="str">
            <v>1917436</v>
          </cell>
          <cell r="B2261" t="str">
            <v>Dragagem de areia média com draga de sucção e recalque - bomba de 746 kW e cortador de 110 kW - distância de recalque de 5.300 a 5.500 m</v>
          </cell>
          <cell r="C2261" t="str">
            <v>m³</v>
          </cell>
          <cell r="D2261">
            <v>37.07</v>
          </cell>
        </row>
        <row r="2262">
          <cell r="A2262" t="str">
            <v>1917437</v>
          </cell>
          <cell r="B2262" t="str">
            <v>Dragagem de areia média com draga de sucção e recalque - bomba de 746 kW e cortador de 110 kW - distância de recalque de 5.500 a 5.700 m</v>
          </cell>
          <cell r="C2262" t="str">
            <v>m³</v>
          </cell>
          <cell r="D2262">
            <v>41.73</v>
          </cell>
        </row>
        <row r="2263">
          <cell r="A2263" t="str">
            <v>1917438</v>
          </cell>
          <cell r="B2263" t="str">
            <v>Dragagem de areia média com draga de sucção e recalque - bomba de 746 kW e cortador de 110 kW - distância de recalque de 5.700 a 5.900 m</v>
          </cell>
          <cell r="C2263" t="str">
            <v>m³</v>
          </cell>
          <cell r="D2263">
            <v>45.01</v>
          </cell>
        </row>
        <row r="2264">
          <cell r="A2264" t="str">
            <v>1917439</v>
          </cell>
          <cell r="B2264" t="str">
            <v>Dragagem de areia média com draga de sucção e recalque - bomba de 746 kW e cortador de 110 kW - distância de recalque de 5.900 a 6.100 m</v>
          </cell>
          <cell r="C2264" t="str">
            <v>m³</v>
          </cell>
          <cell r="D2264">
            <v>47.96</v>
          </cell>
        </row>
        <row r="2265">
          <cell r="A2265" t="str">
            <v>1917412</v>
          </cell>
          <cell r="B2265" t="str">
            <v>Dragagem de areia média com draga de sucção e recalque - bomba de 746 kW e cortador de 110 kW - distância de recalque de 500 a 700 m</v>
          </cell>
          <cell r="C2265" t="str">
            <v>m³</v>
          </cell>
          <cell r="D2265">
            <v>3.73</v>
          </cell>
        </row>
        <row r="2266">
          <cell r="A2266" t="str">
            <v>1917413</v>
          </cell>
          <cell r="B2266" t="str">
            <v>Dragagem de areia média com draga de sucção e recalque - bomba de 746 kW e cortador de 110 kW - distância de recalque de 700 a 900 m</v>
          </cell>
          <cell r="C2266" t="str">
            <v>m³</v>
          </cell>
          <cell r="D2266">
            <v>4.2</v>
          </cell>
        </row>
        <row r="2267">
          <cell r="A2267" t="str">
            <v>1917414</v>
          </cell>
          <cell r="B2267" t="str">
            <v>Dragagem de areia média com draga de sucção e recalque - bomba de 746 kW e cortador de 110 kW - distância de recalque de 900 a 1.100 m</v>
          </cell>
          <cell r="C2267" t="str">
            <v>m³</v>
          </cell>
          <cell r="D2267">
            <v>4.66</v>
          </cell>
        </row>
        <row r="2268">
          <cell r="A2268" t="str">
            <v>1917733</v>
          </cell>
          <cell r="B2268" t="str">
            <v>Dragagem de areia média com draga de sucção e recalque - bomba de 746 kW e cortador de 110 kW - distância de recalque de até 500 m</v>
          </cell>
          <cell r="C2268" t="str">
            <v>m³</v>
          </cell>
          <cell r="D2268">
            <v>3.49</v>
          </cell>
        </row>
        <row r="2269">
          <cell r="A2269" t="str">
            <v>1917049</v>
          </cell>
          <cell r="B2269" t="str">
            <v>Dragagem de areia média com draga hopper - capacidade da cisterna de 1.000 m³ - DMT de 1.500 a 1.800 m</v>
          </cell>
          <cell r="C2269" t="str">
            <v>m³</v>
          </cell>
          <cell r="D2269">
            <v>11.26</v>
          </cell>
        </row>
        <row r="2270">
          <cell r="A2270" t="str">
            <v>1917050</v>
          </cell>
          <cell r="B2270" t="str">
            <v>Dragagem de areia média com draga hopper - capacidade da cisterna de 1.000 m³ - DMT de 1.800 a 2.100 m</v>
          </cell>
          <cell r="C2270" t="str">
            <v>m³</v>
          </cell>
          <cell r="D2270">
            <v>11.47</v>
          </cell>
        </row>
        <row r="2271">
          <cell r="A2271" t="str">
            <v>1917051</v>
          </cell>
          <cell r="B2271" t="str">
            <v>Dragagem de areia média com draga hopper - capacidade da cisterna de 1.000 m³ - DMT de 2.100 a 2.400 m</v>
          </cell>
          <cell r="C2271" t="str">
            <v>m³</v>
          </cell>
          <cell r="D2271">
            <v>11.68</v>
          </cell>
        </row>
        <row r="2272">
          <cell r="A2272" t="str">
            <v>1917052</v>
          </cell>
          <cell r="B2272" t="str">
            <v>Dragagem de areia média com draga hopper - capacidade da cisterna de 1.000 m³ - DMT de 2.400 a 2.700 m</v>
          </cell>
          <cell r="C2272" t="str">
            <v>m³</v>
          </cell>
          <cell r="D2272">
            <v>11.9</v>
          </cell>
        </row>
        <row r="2273">
          <cell r="A2273" t="str">
            <v>1917053</v>
          </cell>
          <cell r="B2273" t="str">
            <v>Dragagem de areia média com draga hopper - capacidade da cisterna de 1.000 m³ - DMT de 2.700 a 3.000 m</v>
          </cell>
          <cell r="C2273" t="str">
            <v>m³</v>
          </cell>
          <cell r="D2273">
            <v>12.13</v>
          </cell>
        </row>
        <row r="2274">
          <cell r="A2274" t="str">
            <v>1917054</v>
          </cell>
          <cell r="B2274" t="str">
            <v>Dragagem de areia média com draga hopper - capacidade da cisterna de 1.000 m³ - DMT de 3.000 m</v>
          </cell>
          <cell r="C2274" t="str">
            <v>m³</v>
          </cell>
          <cell r="D2274">
            <v>12.26</v>
          </cell>
        </row>
        <row r="2275">
          <cell r="A2275" t="str">
            <v>1901553</v>
          </cell>
          <cell r="B2275" t="str">
            <v>Dragagem de areia média com draga hopper - capacidade da cisterna de 10.000 m³ - DMT de 1.500 a 1.800 m</v>
          </cell>
          <cell r="C2275" t="str">
            <v>m³</v>
          </cell>
          <cell r="D2275">
            <v>7.45</v>
          </cell>
        </row>
        <row r="2276">
          <cell r="A2276" t="str">
            <v>1901554</v>
          </cell>
          <cell r="B2276" t="str">
            <v>Dragagem de areia média com draga hopper - capacidade da cisterna de 10.000 m³ - DMT de 1.800 a 2.100 m</v>
          </cell>
          <cell r="C2276" t="str">
            <v>m³</v>
          </cell>
          <cell r="D2276">
            <v>7.51</v>
          </cell>
        </row>
        <row r="2277">
          <cell r="A2277" t="str">
            <v>1901555</v>
          </cell>
          <cell r="B2277" t="str">
            <v>Dragagem de areia média com draga hopper - capacidade da cisterna de 10.000 m³ - DMT de 2.100 a 2.400 m</v>
          </cell>
          <cell r="C2277" t="str">
            <v>m³</v>
          </cell>
          <cell r="D2277">
            <v>7.57</v>
          </cell>
        </row>
        <row r="2278">
          <cell r="A2278" t="str">
            <v>1901556</v>
          </cell>
          <cell r="B2278" t="str">
            <v>Dragagem de areia média com draga hopper - capacidade da cisterna de 10.000 m³ - DMT de 2.400 a 2.700 m</v>
          </cell>
          <cell r="C2278" t="str">
            <v>m³</v>
          </cell>
          <cell r="D2278">
            <v>7.64</v>
          </cell>
        </row>
        <row r="2279">
          <cell r="A2279" t="str">
            <v>1901557</v>
          </cell>
          <cell r="B2279" t="str">
            <v>Dragagem de areia média com draga hopper - capacidade da cisterna de 10.000 m³ - DMT de 2.700 a 3.000 m</v>
          </cell>
          <cell r="C2279" t="str">
            <v>m³</v>
          </cell>
          <cell r="D2279">
            <v>7.7</v>
          </cell>
        </row>
        <row r="2280">
          <cell r="A2280" t="str">
            <v>1901558</v>
          </cell>
          <cell r="B2280" t="str">
            <v>Dragagem de areia média com draga hopper - capacidade da cisterna de 10.000 m³ - DMT de 3.000 m</v>
          </cell>
          <cell r="C2280" t="str">
            <v>m³</v>
          </cell>
          <cell r="D2280">
            <v>7.74</v>
          </cell>
        </row>
        <row r="2281">
          <cell r="A2281" t="str">
            <v>1901560</v>
          </cell>
          <cell r="B2281" t="str">
            <v>Dragagem de areia média com draga hopper - capacidade da cisterna de 15.000 m³ - DMT de 1.500 a 1.800 m</v>
          </cell>
          <cell r="C2281" t="str">
            <v>m³</v>
          </cell>
          <cell r="D2281">
            <v>9.86</v>
          </cell>
        </row>
        <row r="2282">
          <cell r="A2282" t="str">
            <v>1901561</v>
          </cell>
          <cell r="B2282" t="str">
            <v>Dragagem de areia média com draga hopper - capacidade da cisterna de 15.000 m³ - DMT de 1.800 a 2.100 m</v>
          </cell>
          <cell r="C2282" t="str">
            <v>m³</v>
          </cell>
          <cell r="D2282">
            <v>9.91</v>
          </cell>
        </row>
        <row r="2283">
          <cell r="A2283" t="str">
            <v>1901562</v>
          </cell>
          <cell r="B2283" t="str">
            <v>Dragagem de areia média com draga hopper - capacidade da cisterna de 15.000 m³ - DMT de 2.100 a 2.400 m</v>
          </cell>
          <cell r="C2283" t="str">
            <v>m³</v>
          </cell>
          <cell r="D2283">
            <v>9.9700000000000006</v>
          </cell>
        </row>
        <row r="2284">
          <cell r="A2284" t="str">
            <v>1901563</v>
          </cell>
          <cell r="B2284" t="str">
            <v>Dragagem de areia média com draga hopper - capacidade da cisterna de 15.000 m³ - DMT de 2.400 a 2.700 m</v>
          </cell>
          <cell r="C2284" t="str">
            <v>m³</v>
          </cell>
          <cell r="D2284">
            <v>10.029999999999999</v>
          </cell>
        </row>
        <row r="2285">
          <cell r="A2285" t="str">
            <v>1901564</v>
          </cell>
          <cell r="B2285" t="str">
            <v>Dragagem de areia média com draga hopper - capacidade da cisterna de 15.000 m³ - DMT de 2.700 a 3.000 m</v>
          </cell>
          <cell r="C2285" t="str">
            <v>m³</v>
          </cell>
          <cell r="D2285">
            <v>10.1</v>
          </cell>
        </row>
        <row r="2286">
          <cell r="A2286" t="str">
            <v>1901559</v>
          </cell>
          <cell r="B2286" t="str">
            <v>Dragagem de areia média com draga hopper - capacidade da cisterna de 15.000 m³ - DMT de 3.000 m</v>
          </cell>
          <cell r="C2286" t="str">
            <v>m³</v>
          </cell>
          <cell r="D2286">
            <v>10.130000000000001</v>
          </cell>
        </row>
        <row r="2287">
          <cell r="A2287" t="str">
            <v>1917085</v>
          </cell>
          <cell r="B2287" t="str">
            <v>Dragagem de areia média com draga hopper - capacidade da cisterna de 2.000 m³ - DMT de 1.500 a 1.800 m</v>
          </cell>
          <cell r="C2287" t="str">
            <v>m³</v>
          </cell>
          <cell r="D2287">
            <v>7.9</v>
          </cell>
        </row>
        <row r="2288">
          <cell r="A2288" t="str">
            <v>1917086</v>
          </cell>
          <cell r="B2288" t="str">
            <v>Dragagem de areia média com draga hopper - capacidade da cisterna de 2.000 m³ - DMT de 1.800 a 2.100 m</v>
          </cell>
          <cell r="C2288" t="str">
            <v>m³</v>
          </cell>
          <cell r="D2288">
            <v>8.0299999999999994</v>
          </cell>
        </row>
        <row r="2289">
          <cell r="A2289" t="str">
            <v>1917087</v>
          </cell>
          <cell r="B2289" t="str">
            <v>Dragagem de areia média com draga hopper - capacidade da cisterna de 2.000 m³ - DMT de 2.100 a 2.400 m</v>
          </cell>
          <cell r="C2289" t="str">
            <v>m³</v>
          </cell>
          <cell r="D2289">
            <v>8.16</v>
          </cell>
        </row>
        <row r="2290">
          <cell r="A2290" t="str">
            <v>1917088</v>
          </cell>
          <cell r="B2290" t="str">
            <v>Dragagem de areia média com draga hopper - capacidade da cisterna de 2.000 m³ - DMT de 2.400 a 2.700 m</v>
          </cell>
          <cell r="C2290" t="str">
            <v>m³</v>
          </cell>
          <cell r="D2290">
            <v>8.3000000000000007</v>
          </cell>
        </row>
        <row r="2291">
          <cell r="A2291" t="str">
            <v>1917089</v>
          </cell>
          <cell r="B2291" t="str">
            <v>Dragagem de areia média com draga hopper - capacidade da cisterna de 2.000 m³ - DMT de 2.700 a 3.000 m</v>
          </cell>
          <cell r="C2291" t="str">
            <v>m³</v>
          </cell>
          <cell r="D2291">
            <v>8.44</v>
          </cell>
        </row>
        <row r="2292">
          <cell r="A2292" t="str">
            <v>1917090</v>
          </cell>
          <cell r="B2292" t="str">
            <v>Dragagem de areia média com draga hopper - capacidade da cisterna de 2.000 m³ - DMT de 3.000 m</v>
          </cell>
          <cell r="C2292" t="str">
            <v>m³</v>
          </cell>
          <cell r="D2292">
            <v>8.52</v>
          </cell>
        </row>
        <row r="2293">
          <cell r="A2293" t="str">
            <v>1901566</v>
          </cell>
          <cell r="B2293" t="str">
            <v>Dragagem de areia média com draga hopper - capacidade da cisterna de 20.000 m³ - DMT de 1.500 a 1.800 m</v>
          </cell>
          <cell r="C2293" t="str">
            <v>m³</v>
          </cell>
          <cell r="D2293">
            <v>12.32</v>
          </cell>
        </row>
        <row r="2294">
          <cell r="A2294" t="str">
            <v>1901567</v>
          </cell>
          <cell r="B2294" t="str">
            <v>Dragagem de areia média com draga hopper - capacidade da cisterna de 20.000 m³ - DMT de 1.800 a 2.100 m</v>
          </cell>
          <cell r="C2294" t="str">
            <v>m³</v>
          </cell>
          <cell r="D2294">
            <v>12.38</v>
          </cell>
        </row>
        <row r="2295">
          <cell r="A2295" t="str">
            <v>1901568</v>
          </cell>
          <cell r="B2295" t="str">
            <v>Dragagem de areia média com draga hopper - capacidade da cisterna de 20.000 m³ - DMT de 2.100 a 2.400 m</v>
          </cell>
          <cell r="C2295" t="str">
            <v>m³</v>
          </cell>
          <cell r="D2295">
            <v>12.43</v>
          </cell>
        </row>
        <row r="2296">
          <cell r="A2296" t="str">
            <v>1901569</v>
          </cell>
          <cell r="B2296" t="str">
            <v>Dragagem de areia média com draga hopper - capacidade da cisterna de 20.000 m³ - DMT de 2.400 a 2.700 m</v>
          </cell>
          <cell r="C2296" t="str">
            <v>m³</v>
          </cell>
          <cell r="D2296">
            <v>12.49</v>
          </cell>
        </row>
        <row r="2297">
          <cell r="A2297" t="str">
            <v>1901570</v>
          </cell>
          <cell r="B2297" t="str">
            <v>Dragagem de areia média com draga hopper - capacidade da cisterna de 20.000 m³ - DMT de 2.700 a 3.000 m</v>
          </cell>
          <cell r="C2297" t="str">
            <v>m³</v>
          </cell>
          <cell r="D2297">
            <v>12.56</v>
          </cell>
        </row>
        <row r="2298">
          <cell r="A2298" t="str">
            <v>1901565</v>
          </cell>
          <cell r="B2298" t="str">
            <v>Dragagem de areia média com draga hopper - capacidade da cisterna de 20.000 m³ - DMT de 3.000 m</v>
          </cell>
          <cell r="C2298" t="str">
            <v>m³</v>
          </cell>
          <cell r="D2298">
            <v>12.59</v>
          </cell>
        </row>
        <row r="2299">
          <cell r="A2299" t="str">
            <v>1917121</v>
          </cell>
          <cell r="B2299" t="str">
            <v>Dragagem de areia média com draga hopper - capacidade da cisterna de 3.000 m³ - DMT de 1.500 a 1.800 m</v>
          </cell>
          <cell r="C2299" t="str">
            <v>m³</v>
          </cell>
          <cell r="D2299">
            <v>7.55</v>
          </cell>
        </row>
        <row r="2300">
          <cell r="A2300" t="str">
            <v>1917122</v>
          </cell>
          <cell r="B2300" t="str">
            <v>Dragagem de areia média com draga hopper - capacidade da cisterna de 3.000 m³ - DMT de 1.800 a 2.100 m</v>
          </cell>
          <cell r="C2300" t="str">
            <v>m³</v>
          </cell>
          <cell r="D2300">
            <v>7.65</v>
          </cell>
        </row>
        <row r="2301">
          <cell r="A2301" t="str">
            <v>1917123</v>
          </cell>
          <cell r="B2301" t="str">
            <v>Dragagem de areia média com draga hopper - capacidade da cisterna de 3.000 m³ - DMT de 2.100 a 2.400 m</v>
          </cell>
          <cell r="C2301" t="str">
            <v>m³</v>
          </cell>
          <cell r="D2301">
            <v>7.76</v>
          </cell>
        </row>
        <row r="2302">
          <cell r="A2302" t="str">
            <v>1917124</v>
          </cell>
          <cell r="B2302" t="str">
            <v>Dragagem de areia média com draga hopper - capacidade da cisterna de 3.000 m³ - DMT de 2.400 a 2.700 m</v>
          </cell>
          <cell r="C2302" t="str">
            <v>m³</v>
          </cell>
          <cell r="D2302">
            <v>7.87</v>
          </cell>
        </row>
        <row r="2303">
          <cell r="A2303" t="str">
            <v>1917125</v>
          </cell>
          <cell r="B2303" t="str">
            <v>Dragagem de areia média com draga hopper - capacidade da cisterna de 3.000 m³ - DMT de 2.700 a 3.000 m</v>
          </cell>
          <cell r="C2303" t="str">
            <v>m³</v>
          </cell>
          <cell r="D2303">
            <v>7.99</v>
          </cell>
        </row>
        <row r="2304">
          <cell r="A2304" t="str">
            <v>1917126</v>
          </cell>
          <cell r="B2304" t="str">
            <v>Dragagem de areia média com draga hopper - capacidade da cisterna de 3.000 m³ - DMT de 3.000 m</v>
          </cell>
          <cell r="C2304" t="str">
            <v>m³</v>
          </cell>
          <cell r="D2304">
            <v>8.0500000000000007</v>
          </cell>
        </row>
        <row r="2305">
          <cell r="A2305" t="str">
            <v>1917157</v>
          </cell>
          <cell r="B2305" t="str">
            <v>Dragagem de areia média com draga hopper - capacidade da cisterna de 4.000 m³ - DMT de 1.500 a 1.800 m</v>
          </cell>
          <cell r="C2305" t="str">
            <v>m³</v>
          </cell>
          <cell r="D2305">
            <v>7.18</v>
          </cell>
        </row>
        <row r="2306">
          <cell r="A2306" t="str">
            <v>1917158</v>
          </cell>
          <cell r="B2306" t="str">
            <v>Dragagem de areia média com draga hopper - capacidade da cisterna de 4.000 m³ - DMT de 1.800 a 2.100 m</v>
          </cell>
          <cell r="C2306" t="str">
            <v>m³</v>
          </cell>
          <cell r="D2306">
            <v>7.27</v>
          </cell>
        </row>
        <row r="2307">
          <cell r="A2307" t="str">
            <v>1917159</v>
          </cell>
          <cell r="B2307" t="str">
            <v>Dragagem de areia média com draga hopper - capacidade da cisterna de 4.000 m³ - DMT de 2.100 a 2.400 m</v>
          </cell>
          <cell r="C2307" t="str">
            <v>m³</v>
          </cell>
          <cell r="D2307">
            <v>7.36</v>
          </cell>
        </row>
        <row r="2308">
          <cell r="A2308" t="str">
            <v>1917160</v>
          </cell>
          <cell r="B2308" t="str">
            <v>Dragagem de areia média com draga hopper - capacidade da cisterna de 4.000 m³ - DMT de 2.400 a 2.700 m</v>
          </cell>
          <cell r="C2308" t="str">
            <v>m³</v>
          </cell>
          <cell r="D2308">
            <v>7.46</v>
          </cell>
        </row>
        <row r="2309">
          <cell r="A2309" t="str">
            <v>1917161</v>
          </cell>
          <cell r="B2309" t="str">
            <v>Dragagem de areia média com draga hopper - capacidade da cisterna de 4.000 m³ - DMT de 2.700 a 3.000 m</v>
          </cell>
          <cell r="C2309" t="str">
            <v>m³</v>
          </cell>
          <cell r="D2309">
            <v>7.56</v>
          </cell>
        </row>
        <row r="2310">
          <cell r="A2310" t="str">
            <v>1917162</v>
          </cell>
          <cell r="B2310" t="str">
            <v>Dragagem de areia média com draga hopper - capacidade da cisterna de 4.000 m³ - DMT de 3.000 m</v>
          </cell>
          <cell r="C2310" t="str">
            <v>m³</v>
          </cell>
          <cell r="D2310">
            <v>7.62</v>
          </cell>
        </row>
        <row r="2311">
          <cell r="A2311" t="str">
            <v>1917193</v>
          </cell>
          <cell r="B2311" t="str">
            <v>Dragagem de areia média com draga hopper - capacidade da cisterna de 5.000 m³ - DMT de 1.500 a 1.800 m</v>
          </cell>
          <cell r="C2311" t="str">
            <v>m³</v>
          </cell>
          <cell r="D2311">
            <v>7.95</v>
          </cell>
        </row>
        <row r="2312">
          <cell r="A2312" t="str">
            <v>1917194</v>
          </cell>
          <cell r="B2312" t="str">
            <v>Dragagem de areia média com draga hopper - capacidade da cisterna de 5.000 m³ - DMT de 1.800 a 2.100 m</v>
          </cell>
          <cell r="C2312" t="str">
            <v>m³</v>
          </cell>
          <cell r="D2312">
            <v>8.0299999999999994</v>
          </cell>
        </row>
        <row r="2313">
          <cell r="A2313" t="str">
            <v>1917195</v>
          </cell>
          <cell r="B2313" t="str">
            <v>Dragagem de areia média com draga hopper - capacidade da cisterna de 5.000 m³ - DMT de 2.100 a 2.400 m</v>
          </cell>
          <cell r="C2313" t="str">
            <v>m³</v>
          </cell>
          <cell r="D2313">
            <v>8.11</v>
          </cell>
        </row>
        <row r="2314">
          <cell r="A2314" t="str">
            <v>1917196</v>
          </cell>
          <cell r="B2314" t="str">
            <v>Dragagem de areia média com draga hopper - capacidade da cisterna de 5.000 m³ - DMT de 2.400 a 2.700 m</v>
          </cell>
          <cell r="C2314" t="str">
            <v>m³</v>
          </cell>
          <cell r="D2314">
            <v>8.1999999999999993</v>
          </cell>
        </row>
        <row r="2315">
          <cell r="A2315" t="str">
            <v>1917197</v>
          </cell>
          <cell r="B2315" t="str">
            <v>Dragagem de areia média com draga hopper - capacidade da cisterna de 5.000 m³ - DMT de 2.700 a 3.000 m</v>
          </cell>
          <cell r="C2315" t="str">
            <v>m³</v>
          </cell>
          <cell r="D2315">
            <v>8.2899999999999991</v>
          </cell>
        </row>
        <row r="2316">
          <cell r="A2316" t="str">
            <v>1917198</v>
          </cell>
          <cell r="B2316" t="str">
            <v>Dragagem de areia média com draga hopper - capacidade da cisterna de 5.000 m³ - DMT de 3.000 m</v>
          </cell>
          <cell r="C2316" t="str">
            <v>m³</v>
          </cell>
          <cell r="D2316">
            <v>8.34</v>
          </cell>
        </row>
        <row r="2317">
          <cell r="A2317" t="str">
            <v>1917013</v>
          </cell>
          <cell r="B2317" t="str">
            <v>Dragagem de areia média com draga hopper - capacidade da cisterna de 750 m³ - DMT de 1.500 a 1.800 m</v>
          </cell>
          <cell r="C2317" t="str">
            <v>m³</v>
          </cell>
          <cell r="D2317">
            <v>15.32</v>
          </cell>
        </row>
        <row r="2318">
          <cell r="A2318" t="str">
            <v>1917014</v>
          </cell>
          <cell r="B2318" t="str">
            <v>Dragagem de areia média com draga hopper - capacidade da cisterna de 750 m³ - DMT de 1.800 a 2.100 m</v>
          </cell>
          <cell r="C2318" t="str">
            <v>m³</v>
          </cell>
          <cell r="D2318">
            <v>15.61</v>
          </cell>
        </row>
        <row r="2319">
          <cell r="A2319" t="str">
            <v>1917015</v>
          </cell>
          <cell r="B2319" t="str">
            <v>Dragagem de areia média com draga hopper - capacidade da cisterna de 750 m³ - DMT de 2.100 a 2.400 m</v>
          </cell>
          <cell r="C2319" t="str">
            <v>m³</v>
          </cell>
          <cell r="D2319">
            <v>15.91</v>
          </cell>
        </row>
        <row r="2320">
          <cell r="A2320" t="str">
            <v>1917016</v>
          </cell>
          <cell r="B2320" t="str">
            <v>Dragagem de areia média com draga hopper - capacidade da cisterna de 750 m³ - DMT de 2.400 a 2.700 m</v>
          </cell>
          <cell r="C2320" t="str">
            <v>m³</v>
          </cell>
          <cell r="D2320">
            <v>16.23</v>
          </cell>
        </row>
        <row r="2321">
          <cell r="A2321" t="str">
            <v>1917017</v>
          </cell>
          <cell r="B2321" t="str">
            <v>Dragagem de areia média com draga hopper - capacidade da cisterna de 750 m³ - DMT de 2.700 a 3.000 m</v>
          </cell>
          <cell r="C2321" t="str">
            <v>m³</v>
          </cell>
          <cell r="D2321">
            <v>16.57</v>
          </cell>
        </row>
        <row r="2322">
          <cell r="A2322" t="str">
            <v>1917018</v>
          </cell>
          <cell r="B2322" t="str">
            <v>Dragagem de areia média com draga hopper - capacidade da cisterna de 750 m³ - DMT de 3.000 m</v>
          </cell>
          <cell r="C2322" t="str">
            <v>m³</v>
          </cell>
          <cell r="D2322">
            <v>16.739999999999998</v>
          </cell>
        </row>
        <row r="2323">
          <cell r="A2323" t="str">
            <v>1917623</v>
          </cell>
          <cell r="B2323" t="str">
            <v>Dragagem de cascalho com draga de sucção e recalque - bomba de 1.350 kW e cortador de 170 kW - distância de recalque de 1.100 a 1.300 m</v>
          </cell>
          <cell r="C2323" t="str">
            <v>m³</v>
          </cell>
          <cell r="D2323">
            <v>17.03</v>
          </cell>
        </row>
        <row r="2324">
          <cell r="A2324" t="str">
            <v>1917624</v>
          </cell>
          <cell r="B2324" t="str">
            <v>Dragagem de cascalho com draga de sucção e recalque - bomba de 1.350 kW e cortador de 170 kW - distância de recalque de 1.300 a 1.500 m</v>
          </cell>
          <cell r="C2324" t="str">
            <v>m³</v>
          </cell>
          <cell r="D2324">
            <v>21.41</v>
          </cell>
        </row>
        <row r="2325">
          <cell r="A2325" t="str">
            <v>1917625</v>
          </cell>
          <cell r="B2325" t="str">
            <v>Dragagem de cascalho com draga de sucção e recalque - bomba de 1.350 kW e cortador de 170 kW - distância de recalque de 1.500 a 1.700 m</v>
          </cell>
          <cell r="C2325" t="str">
            <v>m³</v>
          </cell>
          <cell r="D2325">
            <v>26.8</v>
          </cell>
        </row>
        <row r="2326">
          <cell r="A2326" t="str">
            <v>1917626</v>
          </cell>
          <cell r="B2326" t="str">
            <v>Dragagem de cascalho com draga de sucção e recalque - bomba de 1.350 kW e cortador de 170 kW - distância de recalque de 1.700 a 1.900 m</v>
          </cell>
          <cell r="C2326" t="str">
            <v>m³</v>
          </cell>
          <cell r="D2326">
            <v>32.71</v>
          </cell>
        </row>
        <row r="2327">
          <cell r="A2327" t="str">
            <v>1917627</v>
          </cell>
          <cell r="B2327" t="str">
            <v>Dragagem de cascalho com draga de sucção e recalque - bomba de 1.350 kW e cortador de 170 kW - distância de recalque de 1.900 a 2.100 m</v>
          </cell>
          <cell r="C2327" t="str">
            <v>m³</v>
          </cell>
          <cell r="D2327">
            <v>39.270000000000003</v>
          </cell>
        </row>
        <row r="2328">
          <cell r="A2328" t="str">
            <v>1917628</v>
          </cell>
          <cell r="B2328" t="str">
            <v>Dragagem de cascalho com draga de sucção e recalque - bomba de 1.350 kW e cortador de 170 kW - distância de recalque de 2.100 a 2.300 m</v>
          </cell>
          <cell r="C2328" t="str">
            <v>m³</v>
          </cell>
          <cell r="D2328">
            <v>45.91</v>
          </cell>
        </row>
        <row r="2329">
          <cell r="A2329" t="str">
            <v>1917620</v>
          </cell>
          <cell r="B2329" t="str">
            <v>Dragagem de cascalho com draga de sucção e recalque - bomba de 1.350 kW e cortador de 170 kW - distância de recalque de 500 a 700 m</v>
          </cell>
          <cell r="C2329" t="str">
            <v>m³</v>
          </cell>
          <cell r="D2329">
            <v>7.98</v>
          </cell>
        </row>
        <row r="2330">
          <cell r="A2330" t="str">
            <v>1917621</v>
          </cell>
          <cell r="B2330" t="str">
            <v>Dragagem de cascalho com draga de sucção e recalque - bomba de 1.350 kW e cortador de 170 kW - distância de recalque de 700 a 900 m</v>
          </cell>
          <cell r="C2330" t="str">
            <v>m³</v>
          </cell>
          <cell r="D2330">
            <v>9.35</v>
          </cell>
        </row>
        <row r="2331">
          <cell r="A2331" t="str">
            <v>1917622</v>
          </cell>
          <cell r="B2331" t="str">
            <v>Dragagem de cascalho com draga de sucção e recalque - bomba de 1.350 kW e cortador de 170 kW - distância de recalque de 900 a 1.100 m</v>
          </cell>
          <cell r="C2331" t="str">
            <v>m³</v>
          </cell>
          <cell r="D2331">
            <v>11.69</v>
          </cell>
        </row>
        <row r="2332">
          <cell r="A2332" t="str">
            <v>1917741</v>
          </cell>
          <cell r="B2332" t="str">
            <v>Dragagem de cascalho com draga de sucção e recalque - bomba de 1.350 kW e cortador de 170 kW - distância de recalque de até 500 m</v>
          </cell>
          <cell r="C2332" t="str">
            <v>m³</v>
          </cell>
          <cell r="D2332">
            <v>7.42</v>
          </cell>
        </row>
        <row r="2333">
          <cell r="A2333" t="str">
            <v>1917269</v>
          </cell>
          <cell r="B2333" t="str">
            <v>Dragagem de cascalho com draga de sucção e recalque - bomba de 294 kW e cortador de 30 kW - distância de recalque de 1.100 a 1.300 m</v>
          </cell>
          <cell r="C2333" t="str">
            <v>m³</v>
          </cell>
          <cell r="D2333">
            <v>20.76</v>
          </cell>
        </row>
        <row r="2334">
          <cell r="A2334" t="str">
            <v>1917270</v>
          </cell>
          <cell r="B2334" t="str">
            <v>Dragagem de cascalho com draga de sucção e recalque - bomba de 294 kW e cortador de 30 kW - distância de recalque de 1.300 a 1.500 m</v>
          </cell>
          <cell r="C2334" t="str">
            <v>m³</v>
          </cell>
          <cell r="D2334">
            <v>28.01</v>
          </cell>
        </row>
        <row r="2335">
          <cell r="A2335" t="str">
            <v>1917266</v>
          </cell>
          <cell r="B2335" t="str">
            <v>Dragagem de cascalho com draga de sucção e recalque - bomba de 294 kW e cortador de 30 kW - distância de recalque de 500 a 700 m</v>
          </cell>
          <cell r="C2335" t="str">
            <v>m³</v>
          </cell>
          <cell r="D2335">
            <v>6.79</v>
          </cell>
        </row>
        <row r="2336">
          <cell r="A2336" t="str">
            <v>1917267</v>
          </cell>
          <cell r="B2336" t="str">
            <v>Dragagem de cascalho com draga de sucção e recalque - bomba de 294 kW e cortador de 30 kW - distância de recalque de 700 a 900 m</v>
          </cell>
          <cell r="C2336" t="str">
            <v>m³</v>
          </cell>
          <cell r="D2336">
            <v>9.86</v>
          </cell>
        </row>
        <row r="2337">
          <cell r="A2337" t="str">
            <v>1917268</v>
          </cell>
          <cell r="B2337" t="str">
            <v>Dragagem de cascalho com draga de sucção e recalque - bomba de 294 kW e cortador de 30 kW - distância de recalque de 900 a 1.100 m</v>
          </cell>
          <cell r="C2337" t="str">
            <v>m³</v>
          </cell>
          <cell r="D2337">
            <v>15.06</v>
          </cell>
        </row>
        <row r="2338">
          <cell r="A2338" t="str">
            <v>1917728</v>
          </cell>
          <cell r="B2338" t="str">
            <v>Dragagem de cascalho com draga de sucção e recalque - bomba de 294 kW e cortador de 30 kW - distância de recalque de até 500 m</v>
          </cell>
          <cell r="C2338" t="str">
            <v>m³</v>
          </cell>
          <cell r="D2338">
            <v>6.27</v>
          </cell>
        </row>
        <row r="2339">
          <cell r="A2339" t="str">
            <v>1917358</v>
          </cell>
          <cell r="B2339" t="str">
            <v>Dragagem de cascalho com draga de sucção e recalque - bomba de 483 kW e cortador de 55 kW - distância de recalque até 500 m</v>
          </cell>
          <cell r="C2339" t="str">
            <v>m³</v>
          </cell>
          <cell r="D2339">
            <v>6.35</v>
          </cell>
        </row>
        <row r="2340">
          <cell r="A2340" t="str">
            <v>1917362</v>
          </cell>
          <cell r="B2340" t="str">
            <v>Dragagem de cascalho com draga de sucção e recalque - bomba de 483 kW e cortador de 55 kW - distância de recalque de 1.100 a 1.300 m</v>
          </cell>
          <cell r="C2340" t="str">
            <v>m³</v>
          </cell>
          <cell r="D2340">
            <v>30.43</v>
          </cell>
        </row>
        <row r="2341">
          <cell r="A2341" t="str">
            <v>1917363</v>
          </cell>
          <cell r="B2341" t="str">
            <v>Dragagem de cascalho com draga de sucção e recalque - bomba de 483 kW e cortador de 55 kW - distância de recalque de 1.300 a 1.500 m</v>
          </cell>
          <cell r="C2341" t="str">
            <v>m³</v>
          </cell>
          <cell r="D2341">
            <v>37.130000000000003</v>
          </cell>
        </row>
        <row r="2342">
          <cell r="A2342" t="str">
            <v>1917359</v>
          </cell>
          <cell r="B2342" t="str">
            <v>Dragagem de cascalho com draga de sucção e recalque - bomba de 483 kW e cortador de 55 kW - distância de recalque de 500 a 700 m</v>
          </cell>
          <cell r="C2342" t="str">
            <v>m³</v>
          </cell>
          <cell r="D2342">
            <v>8.9700000000000006</v>
          </cell>
        </row>
        <row r="2343">
          <cell r="A2343" t="str">
            <v>1917360</v>
          </cell>
          <cell r="B2343" t="str">
            <v>Dragagem de cascalho com draga de sucção e recalque - bomba de 483 kW e cortador de 55 kW - distância de recalque de 700 a 900 m</v>
          </cell>
          <cell r="C2343" t="str">
            <v>m³</v>
          </cell>
          <cell r="D2343">
            <v>14.61</v>
          </cell>
        </row>
        <row r="2344">
          <cell r="A2344" t="str">
            <v>1917361</v>
          </cell>
          <cell r="B2344" t="str">
            <v>Dragagem de cascalho com draga de sucção e recalque - bomba de 483 kW e cortador de 55 kW - distância de recalque de 900 a 1.100 m</v>
          </cell>
          <cell r="C2344" t="str">
            <v>m³</v>
          </cell>
          <cell r="D2344">
            <v>21.84</v>
          </cell>
        </row>
        <row r="2345">
          <cell r="A2345" t="str">
            <v>1917476</v>
          </cell>
          <cell r="B2345" t="str">
            <v>Dragagem de cascalho com draga de sucção e recalque - bomba de 746 kW e cortador de 110 kW - distância de recalque de 1.100 a 1.300 m</v>
          </cell>
          <cell r="C2345" t="str">
            <v>m³</v>
          </cell>
          <cell r="D2345">
            <v>22.75</v>
          </cell>
        </row>
        <row r="2346">
          <cell r="A2346" t="str">
            <v>1917477</v>
          </cell>
          <cell r="B2346" t="str">
            <v>Dragagem de cascalho com draga de sucção e recalque - bomba de 746 kW e cortador de 110 kW - distância de recalque de 1.300 a 1.500 m</v>
          </cell>
          <cell r="C2346" t="str">
            <v>m³</v>
          </cell>
          <cell r="D2346">
            <v>29.25</v>
          </cell>
        </row>
        <row r="2347">
          <cell r="A2347" t="str">
            <v>1917478</v>
          </cell>
          <cell r="B2347" t="str">
            <v>Dragagem de cascalho com draga de sucção e recalque - bomba de 746 kW e cortador de 110 kW - distância de recalque de 1.500 a 1.700 m</v>
          </cell>
          <cell r="C2347" t="str">
            <v>m³</v>
          </cell>
          <cell r="D2347">
            <v>37.549999999999997</v>
          </cell>
        </row>
        <row r="2348">
          <cell r="A2348" t="str">
            <v>1917479</v>
          </cell>
          <cell r="B2348" t="str">
            <v>Dragagem de cascalho com draga de sucção e recalque - bomba de 746 kW e cortador de 110 kW - distância de recalque de 1.700 a 1.900 m</v>
          </cell>
          <cell r="C2348" t="str">
            <v>m³</v>
          </cell>
          <cell r="D2348">
            <v>40.909999999999997</v>
          </cell>
        </row>
        <row r="2349">
          <cell r="A2349" t="str">
            <v>1917473</v>
          </cell>
          <cell r="B2349" t="str">
            <v>Dragagem de cascalho com draga de sucção e recalque - bomba de 746 kW e cortador de 110 kW - distância de recalque de 500 a 700 m</v>
          </cell>
          <cell r="C2349" t="str">
            <v>m³</v>
          </cell>
          <cell r="D2349">
            <v>10.4</v>
          </cell>
        </row>
        <row r="2350">
          <cell r="A2350" t="str">
            <v>1917474</v>
          </cell>
          <cell r="B2350" t="str">
            <v>Dragagem de cascalho com draga de sucção e recalque - bomba de 746 kW e cortador de 110 kW - distância de recalque de 700 a 900 m</v>
          </cell>
          <cell r="C2350" t="str">
            <v>m³</v>
          </cell>
          <cell r="D2350">
            <v>13.39</v>
          </cell>
        </row>
        <row r="2351">
          <cell r="A2351" t="str">
            <v>1917475</v>
          </cell>
          <cell r="B2351" t="str">
            <v>Dragagem de cascalho com draga de sucção e recalque - bomba de 746 kW e cortador de 110 kW - distância de recalque de 900 a 1.100 m</v>
          </cell>
          <cell r="C2351" t="str">
            <v>m³</v>
          </cell>
          <cell r="D2351">
            <v>17.190000000000001</v>
          </cell>
        </row>
        <row r="2352">
          <cell r="A2352" t="str">
            <v>1917736</v>
          </cell>
          <cell r="B2352" t="str">
            <v>Dragagem de cascalho com draga de sucção e recalque - bomba de 746 kW e cortador de 110 kW - distância de recalque de até 500 m</v>
          </cell>
          <cell r="C2352" t="str">
            <v>m³</v>
          </cell>
          <cell r="D2352">
            <v>7.59</v>
          </cell>
        </row>
        <row r="2353">
          <cell r="A2353" t="str">
            <v>1917067</v>
          </cell>
          <cell r="B2353" t="str">
            <v>Dragagem de cascalho com draga hopper - capacidade da cisterna de 1.000 m³ - DMT de 1.500 a 1.800 m</v>
          </cell>
          <cell r="C2353" t="str">
            <v>m³</v>
          </cell>
          <cell r="D2353">
            <v>10.52</v>
          </cell>
        </row>
        <row r="2354">
          <cell r="A2354" t="str">
            <v>1917068</v>
          </cell>
          <cell r="B2354" t="str">
            <v>Dragagem de cascalho com draga hopper - capacidade da cisterna de 1.000 m³ - DMT de 1.800 a 2.100 m</v>
          </cell>
          <cell r="C2354" t="str">
            <v>m³</v>
          </cell>
          <cell r="D2354">
            <v>10.73</v>
          </cell>
        </row>
        <row r="2355">
          <cell r="A2355" t="str">
            <v>1917069</v>
          </cell>
          <cell r="B2355" t="str">
            <v>Dragagem de cascalho com draga hopper - capacidade da cisterna de 1.000 m³ - DMT de 2.100 a 2.400 m</v>
          </cell>
          <cell r="C2355" t="str">
            <v>m³</v>
          </cell>
          <cell r="D2355">
            <v>10.95</v>
          </cell>
        </row>
        <row r="2356">
          <cell r="A2356" t="str">
            <v>1917070</v>
          </cell>
          <cell r="B2356" t="str">
            <v>Dragagem de cascalho com draga hopper - capacidade da cisterna de 1.000 m³ - DMT de 2.400 a 2.700 m</v>
          </cell>
          <cell r="C2356" t="str">
            <v>m³</v>
          </cell>
          <cell r="D2356">
            <v>11.17</v>
          </cell>
        </row>
        <row r="2357">
          <cell r="A2357" t="str">
            <v>1917071</v>
          </cell>
          <cell r="B2357" t="str">
            <v>Dragagem de cascalho com draga hopper - capacidade da cisterna de 1.000 m³ - DMT de 2.700 a 3.000 m</v>
          </cell>
          <cell r="C2357" t="str">
            <v>m³</v>
          </cell>
          <cell r="D2357">
            <v>11.41</v>
          </cell>
        </row>
        <row r="2358">
          <cell r="A2358" t="str">
            <v>1917072</v>
          </cell>
          <cell r="B2358" t="str">
            <v>Dragagem de cascalho com draga hopper - capacidade da cisterna de 1.000 m³ - DMT de 3.000 m</v>
          </cell>
          <cell r="C2358" t="str">
            <v>m³</v>
          </cell>
          <cell r="D2358">
            <v>11.54</v>
          </cell>
        </row>
        <row r="2359">
          <cell r="A2359" t="str">
            <v>1901572</v>
          </cell>
          <cell r="B2359" t="str">
            <v>Dragagem de cascalho com draga hopper - capacidade da cisterna de 10.000 m³ - DMT de 1.500 a 1.800 m</v>
          </cell>
          <cell r="C2359" t="str">
            <v>m³</v>
          </cell>
          <cell r="D2359">
            <v>6.82</v>
          </cell>
        </row>
        <row r="2360">
          <cell r="A2360" t="str">
            <v>1901573</v>
          </cell>
          <cell r="B2360" t="str">
            <v>Dragagem de cascalho com draga hopper - capacidade da cisterna de 10.000 m³ - DMT de 1.800 a 2.100 m</v>
          </cell>
          <cell r="C2360" t="str">
            <v>m³</v>
          </cell>
          <cell r="D2360">
            <v>6.88</v>
          </cell>
        </row>
        <row r="2361">
          <cell r="A2361" t="str">
            <v>1901574</v>
          </cell>
          <cell r="B2361" t="str">
            <v>Dragagem de cascalho com draga hopper - capacidade da cisterna de 10.000 m³ - DMT de 2.100 a 2.400 m</v>
          </cell>
          <cell r="C2361" t="str">
            <v>m³</v>
          </cell>
          <cell r="D2361">
            <v>6.94</v>
          </cell>
        </row>
        <row r="2362">
          <cell r="A2362" t="str">
            <v>1901575</v>
          </cell>
          <cell r="B2362" t="str">
            <v>Dragagem de cascalho com draga hopper - capacidade da cisterna de 10.000 m³ - DMT de 2.400 a 2.700 m</v>
          </cell>
          <cell r="C2362" t="str">
            <v>m³</v>
          </cell>
          <cell r="D2362">
            <v>7.01</v>
          </cell>
        </row>
        <row r="2363">
          <cell r="A2363" t="str">
            <v>1901576</v>
          </cell>
          <cell r="B2363" t="str">
            <v>Dragagem de cascalho com draga hopper - capacidade da cisterna de 10.000 m³ - DMT de 2.700 a 3.000 m</v>
          </cell>
          <cell r="C2363" t="str">
            <v>m³</v>
          </cell>
          <cell r="D2363">
            <v>7.08</v>
          </cell>
        </row>
        <row r="2364">
          <cell r="A2364" t="str">
            <v>1901571</v>
          </cell>
          <cell r="B2364" t="str">
            <v>Dragagem de cascalho com draga hopper - capacidade da cisterna de 10.000 m³ - DMT de 3.000 m</v>
          </cell>
          <cell r="C2364" t="str">
            <v>m³</v>
          </cell>
          <cell r="D2364">
            <v>7.12</v>
          </cell>
        </row>
        <row r="2365">
          <cell r="A2365" t="str">
            <v>1901578</v>
          </cell>
          <cell r="B2365" t="str">
            <v>Dragagem de cascalho com draga hopper - capacidade da cisterna de 15.000 m³ - DMT de 1.500 a 1.800 m</v>
          </cell>
          <cell r="C2365" t="str">
            <v>m³</v>
          </cell>
          <cell r="D2365">
            <v>8.94</v>
          </cell>
        </row>
        <row r="2366">
          <cell r="A2366" t="str">
            <v>1901579</v>
          </cell>
          <cell r="B2366" t="str">
            <v>Dragagem de cascalho com draga hopper - capacidade da cisterna de 15.000 m³ - DMT de 1.800 a 2.100 m</v>
          </cell>
          <cell r="C2366" t="str">
            <v>m³</v>
          </cell>
          <cell r="D2366">
            <v>9</v>
          </cell>
        </row>
        <row r="2367">
          <cell r="A2367" t="str">
            <v>1901580</v>
          </cell>
          <cell r="B2367" t="str">
            <v>Dragagem de cascalho com draga hopper - capacidade da cisterna de 15.000 m³ - DMT de 2.100 a 2.400 m</v>
          </cell>
          <cell r="C2367" t="str">
            <v>m³</v>
          </cell>
          <cell r="D2367">
            <v>9.06</v>
          </cell>
        </row>
        <row r="2368">
          <cell r="A2368" t="str">
            <v>1901581</v>
          </cell>
          <cell r="B2368" t="str">
            <v>Dragagem de cascalho com draga hopper - capacidade da cisterna de 15.000 m³ - DMT de 2.400 a 2.700 m</v>
          </cell>
          <cell r="C2368" t="str">
            <v>m³</v>
          </cell>
          <cell r="D2368">
            <v>9.1199999999999992</v>
          </cell>
        </row>
        <row r="2369">
          <cell r="A2369" t="str">
            <v>1901582</v>
          </cell>
          <cell r="B2369" t="str">
            <v>Dragagem de cascalho com draga hopper - capacidade da cisterna de 15.000 m³ - DMT de 2.700 a 3.000 m</v>
          </cell>
          <cell r="C2369" t="str">
            <v>m³</v>
          </cell>
          <cell r="D2369">
            <v>9.19</v>
          </cell>
        </row>
        <row r="2370">
          <cell r="A2370" t="str">
            <v>1901577</v>
          </cell>
          <cell r="B2370" t="str">
            <v>Dragagem de cascalho com draga hopper - capacidade da cisterna de 15.000 m³ - DMT de 3.000 m</v>
          </cell>
          <cell r="C2370" t="str">
            <v>m³</v>
          </cell>
          <cell r="D2370">
            <v>9.23</v>
          </cell>
        </row>
        <row r="2371">
          <cell r="A2371" t="str">
            <v>1917103</v>
          </cell>
          <cell r="B2371" t="str">
            <v>Dragagem de cascalho com draga hopper - capacidade da cisterna de 2.000 m³ - DMT de 1.500 a 1.800 m</v>
          </cell>
          <cell r="C2371" t="str">
            <v>m³</v>
          </cell>
          <cell r="D2371">
            <v>7.37</v>
          </cell>
        </row>
        <row r="2372">
          <cell r="A2372" t="str">
            <v>1917104</v>
          </cell>
          <cell r="B2372" t="str">
            <v>Dragagem de cascalho com draga hopper - capacidade da cisterna de 2.000 m³ - DMT de 1.800 a 2.100 m</v>
          </cell>
          <cell r="C2372" t="str">
            <v>m³</v>
          </cell>
          <cell r="D2372">
            <v>7.5</v>
          </cell>
        </row>
        <row r="2373">
          <cell r="A2373" t="str">
            <v>1917105</v>
          </cell>
          <cell r="B2373" t="str">
            <v>Dragagem de cascalho com draga hopper - capacidade da cisterna de 2.000 m³ - DMT de 2.100 a 2.400 m</v>
          </cell>
          <cell r="C2373" t="str">
            <v>m³</v>
          </cell>
          <cell r="D2373">
            <v>7.63</v>
          </cell>
        </row>
        <row r="2374">
          <cell r="A2374" t="str">
            <v>1917106</v>
          </cell>
          <cell r="B2374" t="str">
            <v>Dragagem de cascalho com draga hopper - capacidade da cisterna de 2.000 m³ - DMT de 2.400 a 2.700 m</v>
          </cell>
          <cell r="C2374" t="str">
            <v>m³</v>
          </cell>
          <cell r="D2374">
            <v>7.77</v>
          </cell>
        </row>
        <row r="2375">
          <cell r="A2375" t="str">
            <v>1917107</v>
          </cell>
          <cell r="B2375" t="str">
            <v>Dragagem de cascalho com draga hopper - capacidade da cisterna de 2.000 m³ - DMT de 2.700 a 3.000 m</v>
          </cell>
          <cell r="C2375" t="str">
            <v>m³</v>
          </cell>
          <cell r="D2375">
            <v>7.92</v>
          </cell>
        </row>
        <row r="2376">
          <cell r="A2376" t="str">
            <v>1917108</v>
          </cell>
          <cell r="B2376" t="str">
            <v>Dragagem de cascalho com draga hopper - capacidade da cisterna de 2.000 m³ - DMT de 3.000 m</v>
          </cell>
          <cell r="C2376" t="str">
            <v>m³</v>
          </cell>
          <cell r="D2376">
            <v>8</v>
          </cell>
        </row>
        <row r="2377">
          <cell r="A2377" t="str">
            <v>1901583</v>
          </cell>
          <cell r="B2377" t="str">
            <v>Dragagem de cascalho com draga hopper - capacidade da cisterna de 20.000 m³ - DMT de 1.500 a 1.800 m</v>
          </cell>
          <cell r="C2377" t="str">
            <v>m³</v>
          </cell>
          <cell r="D2377">
            <v>11.12</v>
          </cell>
        </row>
        <row r="2378">
          <cell r="A2378" t="str">
            <v>1901584</v>
          </cell>
          <cell r="B2378" t="str">
            <v>Dragagem de cascalho com draga hopper - capacidade da cisterna de 20.000 m³ - DMT de 1.800 a 2.100 m</v>
          </cell>
          <cell r="C2378" t="str">
            <v>m³</v>
          </cell>
          <cell r="D2378">
            <v>11.18</v>
          </cell>
        </row>
        <row r="2379">
          <cell r="A2379" t="str">
            <v>1901585</v>
          </cell>
          <cell r="B2379" t="str">
            <v>Dragagem de cascalho com draga hopper - capacidade da cisterna de 20.000 m³ - DMT de 2.100 a 2.400 m</v>
          </cell>
          <cell r="C2379" t="str">
            <v>m³</v>
          </cell>
          <cell r="D2379">
            <v>11.24</v>
          </cell>
        </row>
        <row r="2380">
          <cell r="A2380" t="str">
            <v>1901586</v>
          </cell>
          <cell r="B2380" t="str">
            <v>Dragagem de cascalho com draga hopper - capacidade da cisterna de 20.000 m³ - DMT de 2.400 a 2.700 m</v>
          </cell>
          <cell r="C2380" t="str">
            <v>m³</v>
          </cell>
          <cell r="D2380">
            <v>11.3</v>
          </cell>
        </row>
        <row r="2381">
          <cell r="A2381" t="str">
            <v>1901587</v>
          </cell>
          <cell r="B2381" t="str">
            <v>Dragagem de cascalho com draga hopper - capacidade da cisterna de 20.000 m³ - DMT de 2.700 a 3.000 m</v>
          </cell>
          <cell r="C2381" t="str">
            <v>m³</v>
          </cell>
          <cell r="D2381">
            <v>11.36</v>
          </cell>
        </row>
        <row r="2382">
          <cell r="A2382" t="str">
            <v>1901588</v>
          </cell>
          <cell r="B2382" t="str">
            <v>Dragagem de cascalho com draga hopper - capacidade da cisterna de 20.000 m³ - DMT de 3.000 m</v>
          </cell>
          <cell r="C2382" t="str">
            <v>m³</v>
          </cell>
          <cell r="D2382">
            <v>11.4</v>
          </cell>
        </row>
        <row r="2383">
          <cell r="A2383" t="str">
            <v>1917139</v>
          </cell>
          <cell r="B2383" t="str">
            <v>Dragagem de cascalho com draga hopper - capacidade da cisterna de 3.000 m³ - DMT de 1.500 a 1.800 m</v>
          </cell>
          <cell r="C2383" t="str">
            <v>m³</v>
          </cell>
          <cell r="D2383">
            <v>7</v>
          </cell>
        </row>
        <row r="2384">
          <cell r="A2384" t="str">
            <v>1917140</v>
          </cell>
          <cell r="B2384" t="str">
            <v>Dragagem de cascalho com draga hopper - capacidade da cisterna de 3.000 m³ - DMT de 1.800 a 2.100 m</v>
          </cell>
          <cell r="C2384" t="str">
            <v>m³</v>
          </cell>
          <cell r="D2384">
            <v>7.11</v>
          </cell>
        </row>
        <row r="2385">
          <cell r="A2385" t="str">
            <v>1917141</v>
          </cell>
          <cell r="B2385" t="str">
            <v>Dragagem de cascalho com draga hopper - capacidade da cisterna de 3.000 m³ - DMT de 2.100 a 2.400 m</v>
          </cell>
          <cell r="C2385" t="str">
            <v>m³</v>
          </cell>
          <cell r="D2385">
            <v>7.21</v>
          </cell>
        </row>
        <row r="2386">
          <cell r="A2386" t="str">
            <v>1917142</v>
          </cell>
          <cell r="B2386" t="str">
            <v>Dragagem de cascalho com draga hopper - capacidade da cisterna de 3.000 m³ - DMT de 2.400 a 2.700 m</v>
          </cell>
          <cell r="C2386" t="str">
            <v>m³</v>
          </cell>
          <cell r="D2386">
            <v>7.33</v>
          </cell>
        </row>
        <row r="2387">
          <cell r="A2387" t="str">
            <v>1917143</v>
          </cell>
          <cell r="B2387" t="str">
            <v>Dragagem de cascalho com draga hopper - capacidade da cisterna de 3.000 m³ - DMT de 2.700 a 3.000 m</v>
          </cell>
          <cell r="C2387" t="str">
            <v>m³</v>
          </cell>
          <cell r="D2387">
            <v>7.45</v>
          </cell>
        </row>
        <row r="2388">
          <cell r="A2388" t="str">
            <v>1917144</v>
          </cell>
          <cell r="B2388" t="str">
            <v>Dragagem de cascalho com draga hopper - capacidade da cisterna de 3.000 m³ - DMT de 3.000 m</v>
          </cell>
          <cell r="C2388" t="str">
            <v>m³</v>
          </cell>
          <cell r="D2388">
            <v>7.51</v>
          </cell>
        </row>
        <row r="2389">
          <cell r="A2389" t="str">
            <v>1917175</v>
          </cell>
          <cell r="B2389" t="str">
            <v>Dragagem de cascalho com draga hopper - capacidade da cisterna de 4.000 m³ - DMT de 1.500 a 1.800 m</v>
          </cell>
          <cell r="C2389" t="str">
            <v>m³</v>
          </cell>
          <cell r="D2389">
            <v>6.64</v>
          </cell>
        </row>
        <row r="2390">
          <cell r="A2390" t="str">
            <v>1917176</v>
          </cell>
          <cell r="B2390" t="str">
            <v>Dragagem de cascalho com draga hopper - capacidade da cisterna de 4.000 m³ - DMT de 1.800 a 2.100 m</v>
          </cell>
          <cell r="C2390" t="str">
            <v>m³</v>
          </cell>
          <cell r="D2390">
            <v>6.73</v>
          </cell>
        </row>
        <row r="2391">
          <cell r="A2391" t="str">
            <v>1917177</v>
          </cell>
          <cell r="B2391" t="str">
            <v>Dragagem de cascalho com draga hopper - capacidade da cisterna de 4.000 m³ - DMT de 2.100 a 2.400 m</v>
          </cell>
          <cell r="C2391" t="str">
            <v>m³</v>
          </cell>
          <cell r="D2391">
            <v>6.83</v>
          </cell>
        </row>
        <row r="2392">
          <cell r="A2392" t="str">
            <v>1917178</v>
          </cell>
          <cell r="B2392" t="str">
            <v>Dragagem de cascalho com draga hopper - capacidade da cisterna de 4.000 m³ - DMT de 2.400 a 2.700 m</v>
          </cell>
          <cell r="C2392" t="str">
            <v>m³</v>
          </cell>
          <cell r="D2392">
            <v>6.93</v>
          </cell>
        </row>
        <row r="2393">
          <cell r="A2393" t="str">
            <v>1917179</v>
          </cell>
          <cell r="B2393" t="str">
            <v>Dragagem de cascalho com draga hopper - capacidade da cisterna de 4.000 m³ - DMT de 2.700 a 3.000 m</v>
          </cell>
          <cell r="C2393" t="str">
            <v>m³</v>
          </cell>
          <cell r="D2393">
            <v>7.03</v>
          </cell>
        </row>
        <row r="2394">
          <cell r="A2394" t="str">
            <v>1917180</v>
          </cell>
          <cell r="B2394" t="str">
            <v>Dragagem de cascalho com draga hopper - capacidade da cisterna de 4.000 m³ - DMT de 3.000 m</v>
          </cell>
          <cell r="C2394" t="str">
            <v>m³</v>
          </cell>
          <cell r="D2394">
            <v>7.09</v>
          </cell>
        </row>
        <row r="2395">
          <cell r="A2395" t="str">
            <v>1917211</v>
          </cell>
          <cell r="B2395" t="str">
            <v>Dragagem de cascalho com draga hopper - capacidade da cisterna de 5.000 m³ - DMT de 1.500 a 1.800 m</v>
          </cell>
          <cell r="C2395" t="str">
            <v>m³</v>
          </cell>
          <cell r="D2395">
            <v>7.31</v>
          </cell>
        </row>
        <row r="2396">
          <cell r="A2396" t="str">
            <v>1917212</v>
          </cell>
          <cell r="B2396" t="str">
            <v>Dragagem de cascalho com draga hopper - capacidade da cisterna de 5.000 m³ - DMT de 1.800 a 2.100 m</v>
          </cell>
          <cell r="C2396" t="str">
            <v>m³</v>
          </cell>
          <cell r="D2396">
            <v>7.39</v>
          </cell>
        </row>
        <row r="2397">
          <cell r="A2397" t="str">
            <v>1917213</v>
          </cell>
          <cell r="B2397" t="str">
            <v>Dragagem de cascalho com draga hopper - capacidade da cisterna de 5.000 m³ - DMT de 2.100 a 2.400 m</v>
          </cell>
          <cell r="C2397" t="str">
            <v>m³</v>
          </cell>
          <cell r="D2397">
            <v>7.47</v>
          </cell>
        </row>
        <row r="2398">
          <cell r="A2398" t="str">
            <v>1917214</v>
          </cell>
          <cell r="B2398" t="str">
            <v>Dragagem de cascalho com draga hopper - capacidade da cisterna de 5.000 m³ - DMT de 2.400 a 2.700 m</v>
          </cell>
          <cell r="C2398" t="str">
            <v>m³</v>
          </cell>
          <cell r="D2398">
            <v>7.56</v>
          </cell>
        </row>
        <row r="2399">
          <cell r="A2399" t="str">
            <v>1917215</v>
          </cell>
          <cell r="B2399" t="str">
            <v>Dragagem de cascalho com draga hopper - capacidade da cisterna de 5.000 m³ - DMT de 2.700 a 3.000 m</v>
          </cell>
          <cell r="C2399" t="str">
            <v>m³</v>
          </cell>
          <cell r="D2399">
            <v>7.66</v>
          </cell>
        </row>
        <row r="2400">
          <cell r="A2400" t="str">
            <v>1917216</v>
          </cell>
          <cell r="B2400" t="str">
            <v>Dragagem de cascalho com draga hopper - capacidade da cisterna de 5.000 m³ - DMT de 3.000 m</v>
          </cell>
          <cell r="C2400" t="str">
            <v>m³</v>
          </cell>
          <cell r="D2400">
            <v>7.71</v>
          </cell>
        </row>
        <row r="2401">
          <cell r="A2401" t="str">
            <v>1917031</v>
          </cell>
          <cell r="B2401" t="str">
            <v>Dragagem de cascalho com draga hopper - capacidade da cisterna de 750 m³ - DMT de 1.500 a 1.800 m</v>
          </cell>
          <cell r="C2401" t="str">
            <v>m³</v>
          </cell>
          <cell r="D2401">
            <v>14.27</v>
          </cell>
        </row>
        <row r="2402">
          <cell r="A2402" t="str">
            <v>1917032</v>
          </cell>
          <cell r="B2402" t="str">
            <v>Dragagem de cascalho com draga hopper - capacidade da cisterna de 750 m³ - DMT de 1.800 a 2.100 m</v>
          </cell>
          <cell r="C2402" t="str">
            <v>m³</v>
          </cell>
          <cell r="D2402">
            <v>14.57</v>
          </cell>
        </row>
        <row r="2403">
          <cell r="A2403" t="str">
            <v>1917033</v>
          </cell>
          <cell r="B2403" t="str">
            <v>Dragagem de cascalho com draga hopper - capacidade da cisterna de 750 m³ - DMT de 2.100 a 2.400 m</v>
          </cell>
          <cell r="C2403" t="str">
            <v>m³</v>
          </cell>
          <cell r="D2403">
            <v>14.88</v>
          </cell>
        </row>
        <row r="2404">
          <cell r="A2404" t="str">
            <v>1917034</v>
          </cell>
          <cell r="B2404" t="str">
            <v>Dragagem de cascalho com draga hopper - capacidade da cisterna de 750 m³ - DMT de 2.400 a 2.700 m</v>
          </cell>
          <cell r="C2404" t="str">
            <v>m³</v>
          </cell>
          <cell r="D2404">
            <v>15.2</v>
          </cell>
        </row>
        <row r="2405">
          <cell r="A2405" t="str">
            <v>1917035</v>
          </cell>
          <cell r="B2405" t="str">
            <v>Dragagem de cascalho com draga hopper - capacidade da cisterna de 750 m³ - DMT de 2.700 a 3.000 m</v>
          </cell>
          <cell r="C2405" t="str">
            <v>m³</v>
          </cell>
          <cell r="D2405">
            <v>15.54</v>
          </cell>
        </row>
        <row r="2406">
          <cell r="A2406" t="str">
            <v>1917036</v>
          </cell>
          <cell r="B2406" t="str">
            <v>Dragagem de cascalho com draga hopper - capacidade da cisterna de 750 m³ - DMT de 3.000 m</v>
          </cell>
          <cell r="C2406" t="str">
            <v>m³</v>
          </cell>
          <cell r="D2406">
            <v>15.73</v>
          </cell>
        </row>
        <row r="2407">
          <cell r="A2407" t="str">
            <v>1917605</v>
          </cell>
          <cell r="B2407" t="str">
            <v>Dragagem de cascalho fino com draga de sucção e recalque - bomba de 1.350 kW e cortador de 170 kW - distância de recalque de 1.100 a 1.300 m</v>
          </cell>
          <cell r="C2407" t="str">
            <v>m³</v>
          </cell>
          <cell r="D2407">
            <v>7.66</v>
          </cell>
        </row>
        <row r="2408">
          <cell r="A2408" t="str">
            <v>1917606</v>
          </cell>
          <cell r="B2408" t="str">
            <v>Dragagem de cascalho fino com draga de sucção e recalque - bomba de 1.350 kW e cortador de 170 kW - distância de recalque de 1.300 a 1.500 m</v>
          </cell>
          <cell r="C2408" t="str">
            <v>m³</v>
          </cell>
          <cell r="D2408">
            <v>8.3000000000000007</v>
          </cell>
        </row>
        <row r="2409">
          <cell r="A2409" t="str">
            <v>1917607</v>
          </cell>
          <cell r="B2409" t="str">
            <v>Dragagem de cascalho fino com draga de sucção e recalque - bomba de 1.350 kW e cortador de 170 kW - distância de recalque de 1.500 a 1.700 m</v>
          </cell>
          <cell r="C2409" t="str">
            <v>m³</v>
          </cell>
          <cell r="D2409">
            <v>8.94</v>
          </cell>
        </row>
        <row r="2410">
          <cell r="A2410" t="str">
            <v>1917608</v>
          </cell>
          <cell r="B2410" t="str">
            <v>Dragagem de cascalho fino com draga de sucção e recalque - bomba de 1.350 kW e cortador de 170 kW - distância de recalque de 1.700 a 1.900 m</v>
          </cell>
          <cell r="C2410" t="str">
            <v>m³</v>
          </cell>
          <cell r="D2410">
            <v>9.99</v>
          </cell>
        </row>
        <row r="2411">
          <cell r="A2411" t="str">
            <v>1917609</v>
          </cell>
          <cell r="B2411" t="str">
            <v>Dragagem de cascalho fino com draga de sucção e recalque - bomba de 1.350 kW e cortador de 170 kW - distância de recalque de 1.900 a 2.100 m</v>
          </cell>
          <cell r="C2411" t="str">
            <v>m³</v>
          </cell>
          <cell r="D2411">
            <v>11.37</v>
          </cell>
        </row>
        <row r="2412">
          <cell r="A2412" t="str">
            <v>1917610</v>
          </cell>
          <cell r="B2412" t="str">
            <v>Dragagem de cascalho fino com draga de sucção e recalque - bomba de 1.350 kW e cortador de 170 kW - distância de recalque de 2.100 a 2.300 m</v>
          </cell>
          <cell r="C2412" t="str">
            <v>m³</v>
          </cell>
          <cell r="D2412">
            <v>13.41</v>
          </cell>
        </row>
        <row r="2413">
          <cell r="A2413" t="str">
            <v>1917611</v>
          </cell>
          <cell r="B2413" t="str">
            <v>Dragagem de cascalho fino com draga de sucção e recalque - bomba de 1.350 kW e cortador de 170 kW - distância de recalque de 2.300 a 2.500 m</v>
          </cell>
          <cell r="C2413" t="str">
            <v>m³</v>
          </cell>
          <cell r="D2413">
            <v>15.7</v>
          </cell>
        </row>
        <row r="2414">
          <cell r="A2414" t="str">
            <v>1917612</v>
          </cell>
          <cell r="B2414" t="str">
            <v>Dragagem de cascalho fino com draga de sucção e recalque - bomba de 1.350 kW e cortador de 170 kW - distância de recalque de 2.500 a 2.700 m</v>
          </cell>
          <cell r="C2414" t="str">
            <v>m³</v>
          </cell>
          <cell r="D2414">
            <v>18.399999999999999</v>
          </cell>
        </row>
        <row r="2415">
          <cell r="A2415" t="str">
            <v>1917613</v>
          </cell>
          <cell r="B2415" t="str">
            <v>Dragagem de cascalho fino com draga de sucção e recalque - bomba de 1.350 kW e cortador de 170 kW - distância de recalque de 2.700 a 2.900 m</v>
          </cell>
          <cell r="C2415" t="str">
            <v>m³</v>
          </cell>
          <cell r="D2415">
            <v>21.39</v>
          </cell>
        </row>
        <row r="2416">
          <cell r="A2416" t="str">
            <v>1917614</v>
          </cell>
          <cell r="B2416" t="str">
            <v>Dragagem de cascalho fino com draga de sucção e recalque - bomba de 1.350 kW e cortador de 170 kW - distância de recalque de 2.900 a 3.100 m</v>
          </cell>
          <cell r="C2416" t="str">
            <v>m³</v>
          </cell>
          <cell r="D2416">
            <v>24.67</v>
          </cell>
        </row>
        <row r="2417">
          <cell r="A2417" t="str">
            <v>1917615</v>
          </cell>
          <cell r="B2417" t="str">
            <v>Dragagem de cascalho fino com draga de sucção e recalque - bomba de 1.350 kW e cortador de 170 kW - distância de recalque de 3.100 a 3.300 m</v>
          </cell>
          <cell r="C2417" t="str">
            <v>m³</v>
          </cell>
          <cell r="D2417">
            <v>28.38</v>
          </cell>
        </row>
        <row r="2418">
          <cell r="A2418" t="str">
            <v>1917616</v>
          </cell>
          <cell r="B2418" t="str">
            <v>Dragagem de cascalho fino com draga de sucção e recalque - bomba de 1.350 kW e cortador de 170 kW - distância de recalque de 3.300 a 3.500 m</v>
          </cell>
          <cell r="C2418" t="str">
            <v>m³</v>
          </cell>
          <cell r="D2418">
            <v>32.840000000000003</v>
          </cell>
        </row>
        <row r="2419">
          <cell r="A2419" t="str">
            <v>1917617</v>
          </cell>
          <cell r="B2419" t="str">
            <v>Dragagem de cascalho fino com draga de sucção e recalque - bomba de 1.350 kW e cortador de 170 kW - distância de recalque de 3.500 a 3.700 m</v>
          </cell>
          <cell r="C2419" t="str">
            <v>m³</v>
          </cell>
          <cell r="D2419">
            <v>36.78</v>
          </cell>
        </row>
        <row r="2420">
          <cell r="A2420" t="str">
            <v>1917618</v>
          </cell>
          <cell r="B2420" t="str">
            <v>Dragagem de cascalho fino com draga de sucção e recalque - bomba de 1.350 kW e cortador de 170 kW - distância de recalque de 3.700 a 3.900 m</v>
          </cell>
          <cell r="C2420" t="str">
            <v>m³</v>
          </cell>
          <cell r="D2420">
            <v>41.87</v>
          </cell>
        </row>
        <row r="2421">
          <cell r="A2421" t="str">
            <v>1917619</v>
          </cell>
          <cell r="B2421" t="str">
            <v>Dragagem de cascalho fino com draga de sucção e recalque - bomba de 1.350 kW e cortador de 170 kW - distância de recalque de 3.900 a 4.100 m</v>
          </cell>
          <cell r="C2421" t="str">
            <v>m³</v>
          </cell>
          <cell r="D2421">
            <v>45.42</v>
          </cell>
        </row>
        <row r="2422">
          <cell r="A2422" t="str">
            <v>1917602</v>
          </cell>
          <cell r="B2422" t="str">
            <v>Dragagem de cascalho fino com draga de sucção e recalque - bomba de 1.350 kW e cortador de 170 kW - distância de recalque de 500 a 700 m</v>
          </cell>
          <cell r="C2422" t="str">
            <v>m³</v>
          </cell>
          <cell r="D2422">
            <v>5.51</v>
          </cell>
        </row>
        <row r="2423">
          <cell r="A2423" t="str">
            <v>1917603</v>
          </cell>
          <cell r="B2423" t="str">
            <v>Dragagem de cascalho fino com draga de sucção e recalque - bomba de 1.350 kW e cortador de 170 kW - distância de recalque de 700 a 900 m</v>
          </cell>
          <cell r="C2423" t="str">
            <v>m³</v>
          </cell>
          <cell r="D2423">
            <v>6.18</v>
          </cell>
        </row>
        <row r="2424">
          <cell r="A2424" t="str">
            <v>1917604</v>
          </cell>
          <cell r="B2424" t="str">
            <v>Dragagem de cascalho fino com draga de sucção e recalque - bomba de 1.350 kW e cortador de 170 kW - distância de recalque de 900 a 1.100 m</v>
          </cell>
          <cell r="C2424" t="str">
            <v>m³</v>
          </cell>
          <cell r="D2424">
            <v>6.76</v>
          </cell>
        </row>
        <row r="2425">
          <cell r="A2425" t="str">
            <v>1917740</v>
          </cell>
          <cell r="B2425" t="str">
            <v>Dragagem de cascalho fino com draga de sucção e recalque - bomba de 1.350 kW e cortador de 170 kW - distância de recalque de até 500 m</v>
          </cell>
          <cell r="C2425" t="str">
            <v>m³</v>
          </cell>
          <cell r="D2425">
            <v>5.31</v>
          </cell>
        </row>
        <row r="2426">
          <cell r="A2426" t="str">
            <v>1917263</v>
          </cell>
          <cell r="B2426" t="str">
            <v>Dragagem de cascalho fino com draga de sucção e recalque - bomba de 294 kW e cortador de 30 kW - distância de recalque de 1.100 a 1.300 m</v>
          </cell>
          <cell r="C2426" t="str">
            <v>m³</v>
          </cell>
          <cell r="D2426">
            <v>9.6199999999999992</v>
          </cell>
        </row>
        <row r="2427">
          <cell r="A2427" t="str">
            <v>1917264</v>
          </cell>
          <cell r="B2427" t="str">
            <v>Dragagem de cascalho fino com draga de sucção e recalque - bomba de 294 kW e cortador de 30 kW - distância de recalque de 1.300 a 1.500 m</v>
          </cell>
          <cell r="C2427" t="str">
            <v>m³</v>
          </cell>
          <cell r="D2427">
            <v>11.94</v>
          </cell>
        </row>
        <row r="2428">
          <cell r="A2428" t="str">
            <v>1917265</v>
          </cell>
          <cell r="B2428" t="str">
            <v>Dragagem de cascalho fino com draga de sucção e recalque - bomba de 294 kW e cortador de 30 kW - distância de recalque de 1.500 a 1.700 m</v>
          </cell>
          <cell r="C2428" t="str">
            <v>m³</v>
          </cell>
          <cell r="D2428">
            <v>15.48</v>
          </cell>
        </row>
        <row r="2429">
          <cell r="A2429" t="str">
            <v>1917260</v>
          </cell>
          <cell r="B2429" t="str">
            <v>Dragagem de cascalho fino com draga de sucção e recalque - bomba de 294 kW e cortador de 30 kW - distância de recalque de 500 a 700 m</v>
          </cell>
          <cell r="C2429" t="str">
            <v>m³</v>
          </cell>
          <cell r="D2429">
            <v>5.82</v>
          </cell>
        </row>
        <row r="2430">
          <cell r="A2430" t="str">
            <v>1917261</v>
          </cell>
          <cell r="B2430" t="str">
            <v>Dragagem de cascalho fino com draga de sucção e recalque - bomba de 294 kW e cortador de 30 kW - distância de recalque de 700 a 900 m</v>
          </cell>
          <cell r="C2430" t="str">
            <v>m³</v>
          </cell>
          <cell r="D2430">
            <v>6.48</v>
          </cell>
        </row>
        <row r="2431">
          <cell r="A2431" t="str">
            <v>1917262</v>
          </cell>
          <cell r="B2431" t="str">
            <v>Dragagem de cascalho fino com draga de sucção e recalque - bomba de 294 kW e cortador de 30 kW - distância de recalque de 900 a 1.100 m</v>
          </cell>
          <cell r="C2431" t="str">
            <v>m³</v>
          </cell>
          <cell r="D2431">
            <v>7.69</v>
          </cell>
        </row>
        <row r="2432">
          <cell r="A2432" t="str">
            <v>1917727</v>
          </cell>
          <cell r="B2432" t="str">
            <v>Dragagem de cascalho fino com draga de sucção e recalque - bomba de 294 kW e cortador de 30 kW - distância de recalque de até 500 m</v>
          </cell>
          <cell r="C2432" t="str">
            <v>m³</v>
          </cell>
          <cell r="D2432">
            <v>5.62</v>
          </cell>
        </row>
        <row r="2433">
          <cell r="A2433" t="str">
            <v>1917351</v>
          </cell>
          <cell r="B2433" t="str">
            <v>Dragagem de cascalho fino com draga de sucção e recalque - bomba de 483 kW e cortador de 55 kW - distância de recalque de 1.100 a 1.300 m</v>
          </cell>
          <cell r="C2433" t="str">
            <v>m³</v>
          </cell>
          <cell r="D2433">
            <v>8.48</v>
          </cell>
        </row>
        <row r="2434">
          <cell r="A2434" t="str">
            <v>1917352</v>
          </cell>
          <cell r="B2434" t="str">
            <v>Dragagem de cascalho fino com draga de sucção e recalque - bomba de 483 kW e cortador de 55 kW - distância de recalque de 1.300 a 1.500 m</v>
          </cell>
          <cell r="C2434" t="str">
            <v>m³</v>
          </cell>
          <cell r="D2434">
            <v>11.18</v>
          </cell>
        </row>
        <row r="2435">
          <cell r="A2435" t="str">
            <v>1917353</v>
          </cell>
          <cell r="B2435" t="str">
            <v>Dragagem de cascalho fino com draga de sucção e recalque - bomba de 483 kW e cortador de 55 kW - distância de recalque de 1.500 a 1.700 m</v>
          </cell>
          <cell r="C2435" t="str">
            <v>m³</v>
          </cell>
          <cell r="D2435">
            <v>14.34</v>
          </cell>
        </row>
        <row r="2436">
          <cell r="A2436" t="str">
            <v>1917354</v>
          </cell>
          <cell r="B2436" t="str">
            <v>Dragagem de cascalho fino com draga de sucção e recalque - bomba de 483 kW e cortador de 55 kW - distância de recalque de 1.700 a 1.900 m</v>
          </cell>
          <cell r="C2436" t="str">
            <v>m³</v>
          </cell>
          <cell r="D2436">
            <v>18.61</v>
          </cell>
        </row>
        <row r="2437">
          <cell r="A2437" t="str">
            <v>1917355</v>
          </cell>
          <cell r="B2437" t="str">
            <v>Dragagem de cascalho fino com draga de sucção e recalque - bomba de 483 kW e cortador de 55 kW - distância de recalque de 1.900 a 2.100 m</v>
          </cell>
          <cell r="C2437" t="str">
            <v>m³</v>
          </cell>
          <cell r="D2437">
            <v>23.95</v>
          </cell>
        </row>
        <row r="2438">
          <cell r="A2438" t="str">
            <v>1917356</v>
          </cell>
          <cell r="B2438" t="str">
            <v>Dragagem de cascalho fino com draga de sucção e recalque - bomba de 483 kW e cortador de 55 kW - distância de recalque de 2.100 a 2.300 m</v>
          </cell>
          <cell r="C2438" t="str">
            <v>m³</v>
          </cell>
          <cell r="D2438">
            <v>29.35</v>
          </cell>
        </row>
        <row r="2439">
          <cell r="A2439" t="str">
            <v>1917357</v>
          </cell>
          <cell r="B2439" t="str">
            <v>Dragagem de cascalho fino com draga de sucção e recalque - bomba de 483 kW e cortador de 55 kW - distância de recalque de 2.300 a 2.500 m</v>
          </cell>
          <cell r="C2439" t="str">
            <v>m³</v>
          </cell>
          <cell r="D2439">
            <v>33.56</v>
          </cell>
        </row>
        <row r="2440">
          <cell r="A2440" t="str">
            <v>1917348</v>
          </cell>
          <cell r="B2440" t="str">
            <v>Dragagem de cascalho fino com draga de sucção e recalque - bomba de 483 kW e cortador de 55 kW - distância de recalque de 500 a 700 m</v>
          </cell>
          <cell r="C2440" t="str">
            <v>m³</v>
          </cell>
          <cell r="D2440">
            <v>5.09</v>
          </cell>
        </row>
        <row r="2441">
          <cell r="A2441" t="str">
            <v>1917349</v>
          </cell>
          <cell r="B2441" t="str">
            <v>Dragagem de cascalho fino com draga de sucção e recalque - bomba de 483 kW e cortador de 55 kW - distância de recalque de 700 a 900 m</v>
          </cell>
          <cell r="C2441" t="str">
            <v>m³</v>
          </cell>
          <cell r="D2441">
            <v>5.55</v>
          </cell>
        </row>
        <row r="2442">
          <cell r="A2442" t="str">
            <v>1917350</v>
          </cell>
          <cell r="B2442" t="str">
            <v>Dragagem de cascalho fino com draga de sucção e recalque - bomba de 483 kW e cortador de 55 kW - distância de recalque de 900 a 1.100 m</v>
          </cell>
          <cell r="C2442" t="str">
            <v>m³</v>
          </cell>
          <cell r="D2442">
            <v>6.33</v>
          </cell>
        </row>
        <row r="2443">
          <cell r="A2443" t="str">
            <v>1917731</v>
          </cell>
          <cell r="B2443" t="str">
            <v>Dragagem de cascalho fino com draga de sucção e recalque - bomba de 483 kW e cortador de 55 kW - distância de recalque de até 500 m</v>
          </cell>
          <cell r="C2443" t="str">
            <v>m³</v>
          </cell>
          <cell r="D2443">
            <v>4.99</v>
          </cell>
        </row>
        <row r="2444">
          <cell r="A2444" t="str">
            <v>1917463</v>
          </cell>
          <cell r="B2444" t="str">
            <v>Dragagem de cascalho fino com draga de sucção e recalque - bomba de 746 kW e cortador de 110 kW - distância de recalque de 1.100 a 1.300 m</v>
          </cell>
          <cell r="C2444" t="str">
            <v>m³</v>
          </cell>
          <cell r="D2444">
            <v>8.67</v>
          </cell>
        </row>
        <row r="2445">
          <cell r="A2445" t="str">
            <v>1917464</v>
          </cell>
          <cell r="B2445" t="str">
            <v>Dragagem de cascalho fino com draga de sucção e recalque - bomba de 746 kW e cortador de 110 kW - distância de recalque de 1.300 a 1.500 m</v>
          </cell>
          <cell r="C2445" t="str">
            <v>m³</v>
          </cell>
          <cell r="D2445">
            <v>10.039999999999999</v>
          </cell>
        </row>
        <row r="2446">
          <cell r="A2446" t="str">
            <v>1917465</v>
          </cell>
          <cell r="B2446" t="str">
            <v>Dragagem de cascalho fino com draga de sucção e recalque - bomba de 746 kW e cortador de 110 kW - distância de recalque de 1.500 a 1.700 m</v>
          </cell>
          <cell r="C2446" t="str">
            <v>m³</v>
          </cell>
          <cell r="D2446">
            <v>11.57</v>
          </cell>
        </row>
        <row r="2447">
          <cell r="A2447" t="str">
            <v>1917466</v>
          </cell>
          <cell r="B2447" t="str">
            <v>Dragagem de cascalho fino com draga de sucção e recalque - bomba de 746 kW e cortador de 110 kW - distância de recalque de 1.700 a 1.900 m</v>
          </cell>
          <cell r="C2447" t="str">
            <v>m³</v>
          </cell>
          <cell r="D2447">
            <v>13.77</v>
          </cell>
        </row>
        <row r="2448">
          <cell r="A2448" t="str">
            <v>1917467</v>
          </cell>
          <cell r="B2448" t="str">
            <v>Dragagem de cascalho fino com draga de sucção e recalque - bomba de 746 kW e cortador de 110 kW - distância de recalque de 1.900 a 2.100 m</v>
          </cell>
          <cell r="C2448" t="str">
            <v>m³</v>
          </cell>
          <cell r="D2448">
            <v>17</v>
          </cell>
        </row>
        <row r="2449">
          <cell r="A2449" t="str">
            <v>1917468</v>
          </cell>
          <cell r="B2449" t="str">
            <v>Dragagem de cascalho fino com draga de sucção e recalque - bomba de 746 kW e cortador de 110 kW - distância de recalque de 2.100 a 2.300 m</v>
          </cell>
          <cell r="C2449" t="str">
            <v>m³</v>
          </cell>
          <cell r="D2449">
            <v>20.67</v>
          </cell>
        </row>
        <row r="2450">
          <cell r="A2450" t="str">
            <v>1917469</v>
          </cell>
          <cell r="B2450" t="str">
            <v>Dragagem de cascalho fino com draga de sucção e recalque - bomba de 746 kW e cortador de 110 kW - distância de recalque de 2.300 a 2.500 m</v>
          </cell>
          <cell r="C2450" t="str">
            <v>m³</v>
          </cell>
          <cell r="D2450">
            <v>24.73</v>
          </cell>
        </row>
        <row r="2451">
          <cell r="A2451" t="str">
            <v>1917470</v>
          </cell>
          <cell r="B2451" t="str">
            <v>Dragagem de cascalho fino com draga de sucção e recalque - bomba de 746 kW e cortador de 110 kW - distância de recalque de 2.500 a 2.700 m</v>
          </cell>
          <cell r="C2451" t="str">
            <v>m³</v>
          </cell>
          <cell r="D2451">
            <v>29.48</v>
          </cell>
        </row>
        <row r="2452">
          <cell r="A2452" t="str">
            <v>1917471</v>
          </cell>
          <cell r="B2452" t="str">
            <v>Dragagem de cascalho fino com draga de sucção e recalque - bomba de 746 kW e cortador de 110 kW - distância de recalque de 2.700 a 2.900 m</v>
          </cell>
          <cell r="C2452" t="str">
            <v>m³</v>
          </cell>
          <cell r="D2452">
            <v>35.08</v>
          </cell>
        </row>
        <row r="2453">
          <cell r="A2453" t="str">
            <v>1917472</v>
          </cell>
          <cell r="B2453" t="str">
            <v>Dragagem de cascalho fino com draga de sucção e recalque - bomba de 746 kW e cortador de 110 kW - distância de recalque de 2.900 a 3.100 m</v>
          </cell>
          <cell r="C2453" t="str">
            <v>m³</v>
          </cell>
          <cell r="D2453">
            <v>37.58</v>
          </cell>
        </row>
        <row r="2454">
          <cell r="A2454" t="str">
            <v>1917460</v>
          </cell>
          <cell r="B2454" t="str">
            <v>Dragagem de cascalho fino com draga de sucção e recalque - bomba de 746 kW e cortador de 110 kW - distância de recalque de 500 a 700 m</v>
          </cell>
          <cell r="C2454" t="str">
            <v>m³</v>
          </cell>
          <cell r="D2454">
            <v>4.99</v>
          </cell>
        </row>
        <row r="2455">
          <cell r="A2455" t="str">
            <v>1917461</v>
          </cell>
          <cell r="B2455" t="str">
            <v>Dragagem de cascalho fino com draga de sucção e recalque - bomba de 746 kW e cortador de 110 kW - distância de recalque de 700 a 900 m</v>
          </cell>
          <cell r="C2455" t="str">
            <v>m³</v>
          </cell>
          <cell r="D2455">
            <v>5.94</v>
          </cell>
        </row>
        <row r="2456">
          <cell r="A2456" t="str">
            <v>1917462</v>
          </cell>
          <cell r="B2456" t="str">
            <v>Dragagem de cascalho fino com draga de sucção e recalque - bomba de 746 kW e cortador de 110 kW - distância de recalque de 900 a 1.100 m</v>
          </cell>
          <cell r="C2456" t="str">
            <v>m³</v>
          </cell>
          <cell r="D2456">
            <v>7.08</v>
          </cell>
        </row>
        <row r="2457">
          <cell r="A2457" t="str">
            <v>1917735</v>
          </cell>
          <cell r="B2457" t="str">
            <v>Dragagem de cascalho fino com draga de sucção e recalque - bomba de 746 kW e cortador de 110 kW - distância de recalque de até 500 m</v>
          </cell>
          <cell r="C2457" t="str">
            <v>m³</v>
          </cell>
          <cell r="D2457">
            <v>4.47</v>
          </cell>
        </row>
        <row r="2458">
          <cell r="A2458" t="str">
            <v>1917061</v>
          </cell>
          <cell r="B2458" t="str">
            <v>Dragagem de cascalho fino com draga hopper - capacidade da cisterna de 1.000 m³ - DMT de 1.500 a 1.800 m</v>
          </cell>
          <cell r="C2458" t="str">
            <v>m³</v>
          </cell>
          <cell r="D2458">
            <v>10.64</v>
          </cell>
        </row>
        <row r="2459">
          <cell r="A2459" t="str">
            <v>1917062</v>
          </cell>
          <cell r="B2459" t="str">
            <v>Dragagem de cascalho fino com draga hopper - capacidade da cisterna de 1.000 m³ - DMT de 1.800 a 2.100 m</v>
          </cell>
          <cell r="C2459" t="str">
            <v>m³</v>
          </cell>
          <cell r="D2459">
            <v>10.85</v>
          </cell>
        </row>
        <row r="2460">
          <cell r="A2460" t="str">
            <v>1917063</v>
          </cell>
          <cell r="B2460" t="str">
            <v>Dragagem de cascalho fino com draga hopper - capacidade da cisterna de 1.000 m³ - DMT de 2.100 a 2.400 m</v>
          </cell>
          <cell r="C2460" t="str">
            <v>m³</v>
          </cell>
          <cell r="D2460">
            <v>11.06</v>
          </cell>
        </row>
        <row r="2461">
          <cell r="A2461" t="str">
            <v>1917064</v>
          </cell>
          <cell r="B2461" t="str">
            <v>Dragagem de cascalho fino com draga hopper - capacidade da cisterna de 1.000 m³ - DMT de 2.400 a 2.700 m</v>
          </cell>
          <cell r="C2461" t="str">
            <v>m³</v>
          </cell>
          <cell r="D2461">
            <v>11.28</v>
          </cell>
        </row>
        <row r="2462">
          <cell r="A2462" t="str">
            <v>1917065</v>
          </cell>
          <cell r="B2462" t="str">
            <v>Dragagem de cascalho fino com draga hopper - capacidade da cisterna de 1.000 m³ - DMT de 2.700 a 3.000 m</v>
          </cell>
          <cell r="C2462" t="str">
            <v>m³</v>
          </cell>
          <cell r="D2462">
            <v>11.51</v>
          </cell>
        </row>
        <row r="2463">
          <cell r="A2463" t="str">
            <v>1917066</v>
          </cell>
          <cell r="B2463" t="str">
            <v>Dragagem de cascalho fino com draga hopper - capacidade da cisterna de 1.000 m³ - DMT de 3.000 m</v>
          </cell>
          <cell r="C2463" t="str">
            <v>m³</v>
          </cell>
          <cell r="D2463">
            <v>11.64</v>
          </cell>
        </row>
        <row r="2464">
          <cell r="A2464" t="str">
            <v>1901590</v>
          </cell>
          <cell r="B2464" t="str">
            <v>Dragagem de cascalho fino com draga hopper - capacidade da cisterna de 10.000 m³ - DMT de 1.500 a 1.800 m</v>
          </cell>
          <cell r="C2464" t="str">
            <v>m³</v>
          </cell>
          <cell r="D2464">
            <v>6.94</v>
          </cell>
        </row>
        <row r="2465">
          <cell r="A2465" t="str">
            <v>1901591</v>
          </cell>
          <cell r="B2465" t="str">
            <v>Dragagem de cascalho fino com draga hopper - capacidade da cisterna de 10.000 m³ - DMT de 1.800 a 2.100 m</v>
          </cell>
          <cell r="C2465" t="str">
            <v>m³</v>
          </cell>
          <cell r="D2465">
            <v>7</v>
          </cell>
        </row>
        <row r="2466">
          <cell r="A2466" t="str">
            <v>1901592</v>
          </cell>
          <cell r="B2466" t="str">
            <v>Dragagem de cascalho fino com draga hopper - capacidade da cisterna de 10.000 m³ - DMT de 2.100 a 2.400 m</v>
          </cell>
          <cell r="C2466" t="str">
            <v>m³</v>
          </cell>
          <cell r="D2466">
            <v>7.07</v>
          </cell>
        </row>
        <row r="2467">
          <cell r="A2467" t="str">
            <v>1901593</v>
          </cell>
          <cell r="B2467" t="str">
            <v>Dragagem de cascalho fino com draga hopper - capacidade da cisterna de 10.000 m³ - DMT de 2.400 a 2.700 m</v>
          </cell>
          <cell r="C2467" t="str">
            <v>m³</v>
          </cell>
          <cell r="D2467">
            <v>7.13</v>
          </cell>
        </row>
        <row r="2468">
          <cell r="A2468" t="str">
            <v>1901594</v>
          </cell>
          <cell r="B2468" t="str">
            <v>Dragagem de cascalho fino com draga hopper - capacidade da cisterna de 10.000 m³ - DMT de 2.700 a 3.000 m</v>
          </cell>
          <cell r="C2468" t="str">
            <v>m³</v>
          </cell>
          <cell r="D2468">
            <v>7.2</v>
          </cell>
        </row>
        <row r="2469">
          <cell r="A2469" t="str">
            <v>1901589</v>
          </cell>
          <cell r="B2469" t="str">
            <v>Dragagem de cascalho fino com draga hopper - capacidade da cisterna de 10.000 m³ - DMT de 3.000 m</v>
          </cell>
          <cell r="C2469" t="str">
            <v>m³</v>
          </cell>
          <cell r="D2469">
            <v>7.24</v>
          </cell>
        </row>
        <row r="2470">
          <cell r="A2470" t="str">
            <v>1901596</v>
          </cell>
          <cell r="B2470" t="str">
            <v>Dragagem de cascalho fino com draga hopper - capacidade da cisterna de 15.000 m³ - DMT de 1.500 a 1.800 m</v>
          </cell>
          <cell r="C2470" t="str">
            <v>m³</v>
          </cell>
          <cell r="D2470">
            <v>9.14</v>
          </cell>
        </row>
        <row r="2471">
          <cell r="A2471" t="str">
            <v>1901597</v>
          </cell>
          <cell r="B2471" t="str">
            <v>Dragagem de cascalho fino com draga hopper - capacidade da cisterna de 15.000 m³ - DMT de 1.800 a 2.100 m</v>
          </cell>
          <cell r="C2471" t="str">
            <v>m³</v>
          </cell>
          <cell r="D2471">
            <v>9.19</v>
          </cell>
        </row>
        <row r="2472">
          <cell r="A2472" t="str">
            <v>1901598</v>
          </cell>
          <cell r="B2472" t="str">
            <v>Dragagem de cascalho fino com draga hopper - capacidade da cisterna de 15.000 m³ - DMT de 2.100 a 2.400 m</v>
          </cell>
          <cell r="C2472" t="str">
            <v>m³</v>
          </cell>
          <cell r="D2472">
            <v>9.25</v>
          </cell>
        </row>
        <row r="2473">
          <cell r="A2473" t="str">
            <v>1901599</v>
          </cell>
          <cell r="B2473" t="str">
            <v>Dragagem de cascalho fino com draga hopper - capacidade da cisterna de 15.000 m³ - DMT de 2.400 a 2.700 m</v>
          </cell>
          <cell r="C2473" t="str">
            <v>m³</v>
          </cell>
          <cell r="D2473">
            <v>9.31</v>
          </cell>
        </row>
        <row r="2474">
          <cell r="A2474" t="str">
            <v>1901600</v>
          </cell>
          <cell r="B2474" t="str">
            <v>Dragagem de cascalho fino com draga hopper - capacidade da cisterna de 15.000 m³ - DMT de 2.700 a 3.000 m</v>
          </cell>
          <cell r="C2474" t="str">
            <v>m³</v>
          </cell>
          <cell r="D2474">
            <v>9.3800000000000008</v>
          </cell>
        </row>
        <row r="2475">
          <cell r="A2475" t="str">
            <v>1901595</v>
          </cell>
          <cell r="B2475" t="str">
            <v>Dragagem de cascalho fino com draga hopper - capacidade da cisterna de 15.000 m³ - DMT de 3.000 m</v>
          </cell>
          <cell r="C2475" t="str">
            <v>m³</v>
          </cell>
          <cell r="D2475">
            <v>9.41</v>
          </cell>
        </row>
        <row r="2476">
          <cell r="A2476" t="str">
            <v>1917097</v>
          </cell>
          <cell r="B2476" t="str">
            <v>Dragagem de cascalho fino com draga hopper - capacidade da cisterna de 2.000 m³ - DMT de 1.500 a 1.800 m</v>
          </cell>
          <cell r="C2476" t="str">
            <v>m³</v>
          </cell>
          <cell r="D2476">
            <v>7.46</v>
          </cell>
        </row>
        <row r="2477">
          <cell r="A2477" t="str">
            <v>1917098</v>
          </cell>
          <cell r="B2477" t="str">
            <v>Dragagem de cascalho fino com draga hopper - capacidade da cisterna de 2.000 m³ - DMT de 1.800 a 2.100 m</v>
          </cell>
          <cell r="C2477" t="str">
            <v>m³</v>
          </cell>
          <cell r="D2477">
            <v>7.58</v>
          </cell>
        </row>
        <row r="2478">
          <cell r="A2478" t="str">
            <v>1917099</v>
          </cell>
          <cell r="B2478" t="str">
            <v>Dragagem de cascalho fino com draga hopper - capacidade da cisterna de 2.000 m³ - DMT de 2.100 a 2.400 m</v>
          </cell>
          <cell r="C2478" t="str">
            <v>m³</v>
          </cell>
          <cell r="D2478">
            <v>7.72</v>
          </cell>
        </row>
        <row r="2479">
          <cell r="A2479" t="str">
            <v>1917100</v>
          </cell>
          <cell r="B2479" t="str">
            <v>Dragagem de cascalho fino com draga hopper - capacidade da cisterna de 2.000 m³ - DMT de 2.400 a 2.700 m</v>
          </cell>
          <cell r="C2479" t="str">
            <v>m³</v>
          </cell>
          <cell r="D2479">
            <v>7.85</v>
          </cell>
        </row>
        <row r="2480">
          <cell r="A2480" t="str">
            <v>1917101</v>
          </cell>
          <cell r="B2480" t="str">
            <v>Dragagem de cascalho fino com draga hopper - capacidade da cisterna de 2.000 m³ - DMT de 2.700 a 3.000 m</v>
          </cell>
          <cell r="C2480" t="str">
            <v>m³</v>
          </cell>
          <cell r="D2480">
            <v>8</v>
          </cell>
        </row>
        <row r="2481">
          <cell r="A2481" t="str">
            <v>1917102</v>
          </cell>
          <cell r="B2481" t="str">
            <v>Dragagem de cascalho fino com draga hopper - capacidade da cisterna de 2.000 m³ - DMT de 3.000 m</v>
          </cell>
          <cell r="C2481" t="str">
            <v>m³</v>
          </cell>
          <cell r="D2481">
            <v>8.07</v>
          </cell>
        </row>
        <row r="2482">
          <cell r="A2482" t="str">
            <v>1901601</v>
          </cell>
          <cell r="B2482" t="str">
            <v>Dragagem de cascalho fino com draga hopper - capacidade da cisterna de 20.000 m³ - DMT de 1.500 a 1.800 m</v>
          </cell>
          <cell r="C2482" t="str">
            <v>m³</v>
          </cell>
          <cell r="D2482">
            <v>11.38</v>
          </cell>
        </row>
        <row r="2483">
          <cell r="A2483" t="str">
            <v>1901602</v>
          </cell>
          <cell r="B2483" t="str">
            <v>Dragagem de cascalho fino com draga hopper - capacidade da cisterna de 20.000 m³ - DMT de 1.800 a 2.100 m</v>
          </cell>
          <cell r="C2483" t="str">
            <v>m³</v>
          </cell>
          <cell r="D2483">
            <v>11.44</v>
          </cell>
        </row>
        <row r="2484">
          <cell r="A2484" t="str">
            <v>1901603</v>
          </cell>
          <cell r="B2484" t="str">
            <v>Dragagem de cascalho fino com draga hopper - capacidade da cisterna de 20.000 m³ - DMT de 2.100 a 2.400 m</v>
          </cell>
          <cell r="C2484" t="str">
            <v>m³</v>
          </cell>
          <cell r="D2484">
            <v>11.49</v>
          </cell>
        </row>
        <row r="2485">
          <cell r="A2485" t="str">
            <v>1901604</v>
          </cell>
          <cell r="B2485" t="str">
            <v>Dragagem de cascalho fino com draga hopper - capacidade da cisterna de 20.000 m³ - DMT de 2.400 a 2.700 m</v>
          </cell>
          <cell r="C2485" t="str">
            <v>m³</v>
          </cell>
          <cell r="D2485">
            <v>11.55</v>
          </cell>
        </row>
        <row r="2486">
          <cell r="A2486" t="str">
            <v>1901605</v>
          </cell>
          <cell r="B2486" t="str">
            <v>Dragagem de cascalho fino com draga hopper - capacidade da cisterna de 20.000 m³ - DMT de 2.700 a 3.000 m</v>
          </cell>
          <cell r="C2486" t="str">
            <v>m³</v>
          </cell>
          <cell r="D2486">
            <v>11.62</v>
          </cell>
        </row>
        <row r="2487">
          <cell r="A2487" t="str">
            <v>1901606</v>
          </cell>
          <cell r="B2487" t="str">
            <v>Dragagem de cascalho fino com draga hopper - capacidade da cisterna de 20.000 m³ - DMT de 3.000 m</v>
          </cell>
          <cell r="C2487" t="str">
            <v>m³</v>
          </cell>
          <cell r="D2487">
            <v>11.65</v>
          </cell>
        </row>
        <row r="2488">
          <cell r="A2488" t="str">
            <v>1917133</v>
          </cell>
          <cell r="B2488" t="str">
            <v>Dragagem de cascalho fino com draga hopper - capacidade da cisterna de 3.000 m³ - DMT de 1.500 a 1.800 m</v>
          </cell>
          <cell r="C2488" t="str">
            <v>m³</v>
          </cell>
          <cell r="D2488">
            <v>7.1</v>
          </cell>
        </row>
        <row r="2489">
          <cell r="A2489" t="str">
            <v>1917134</v>
          </cell>
          <cell r="B2489" t="str">
            <v>Dragagem de cascalho fino com draga hopper - capacidade da cisterna de 3.000 m³ - DMT de 1.800 a 2.100 m</v>
          </cell>
          <cell r="C2489" t="str">
            <v>m³</v>
          </cell>
          <cell r="D2489">
            <v>7.2</v>
          </cell>
        </row>
        <row r="2490">
          <cell r="A2490" t="str">
            <v>1917135</v>
          </cell>
          <cell r="B2490" t="str">
            <v>Dragagem de cascalho fino com draga hopper - capacidade da cisterna de 3.000 m³ - DMT de 2.100 a 2.400 m</v>
          </cell>
          <cell r="C2490" t="str">
            <v>m³</v>
          </cell>
          <cell r="D2490">
            <v>7.31</v>
          </cell>
        </row>
        <row r="2491">
          <cell r="A2491" t="str">
            <v>1917136</v>
          </cell>
          <cell r="B2491" t="str">
            <v>Dragagem de cascalho fino com draga hopper - capacidade da cisterna de 3.000 m³ - DMT de 2.400 a 2.700 m</v>
          </cell>
          <cell r="C2491" t="str">
            <v>m³</v>
          </cell>
          <cell r="D2491">
            <v>7.42</v>
          </cell>
        </row>
        <row r="2492">
          <cell r="A2492" t="str">
            <v>1917137</v>
          </cell>
          <cell r="B2492" t="str">
            <v>Dragagem de cascalho fino com draga hopper - capacidade da cisterna de 3.000 m³ - DMT de 2.700 a 3.000 m</v>
          </cell>
          <cell r="C2492" t="str">
            <v>m³</v>
          </cell>
          <cell r="D2492">
            <v>7.54</v>
          </cell>
        </row>
        <row r="2493">
          <cell r="A2493" t="str">
            <v>1917138</v>
          </cell>
          <cell r="B2493" t="str">
            <v>Dragagem de cascalho fino com draga hopper - capacidade da cisterna de 3.000 m³ - DMT de 3.000 m</v>
          </cell>
          <cell r="C2493" t="str">
            <v>m³</v>
          </cell>
          <cell r="D2493">
            <v>7.6</v>
          </cell>
        </row>
        <row r="2494">
          <cell r="A2494" t="str">
            <v>1917169</v>
          </cell>
          <cell r="B2494" t="str">
            <v>Dragagem de cascalho fino com draga hopper - capacidade da cisterna de 4.000 m³ - DMT de 1.500 a 1.800 m</v>
          </cell>
          <cell r="C2494" t="str">
            <v>m³</v>
          </cell>
          <cell r="D2494">
            <v>6.74</v>
          </cell>
        </row>
        <row r="2495">
          <cell r="A2495" t="str">
            <v>1917170</v>
          </cell>
          <cell r="B2495" t="str">
            <v>Dragagem de cascalho fino com draga hopper - capacidade da cisterna de 4.000 m³ - DMT de 1.800 a 2.100 m</v>
          </cell>
          <cell r="C2495" t="str">
            <v>m³</v>
          </cell>
          <cell r="D2495">
            <v>6.83</v>
          </cell>
        </row>
        <row r="2496">
          <cell r="A2496" t="str">
            <v>1917171</v>
          </cell>
          <cell r="B2496" t="str">
            <v>Dragagem de cascalho fino com draga hopper - capacidade da cisterna de 4.000 m³ - DMT de 2.100 a 2.400 m</v>
          </cell>
          <cell r="C2496" t="str">
            <v>m³</v>
          </cell>
          <cell r="D2496">
            <v>6.92</v>
          </cell>
        </row>
        <row r="2497">
          <cell r="A2497" t="str">
            <v>1917172</v>
          </cell>
          <cell r="B2497" t="str">
            <v>Dragagem de cascalho fino com draga hopper - capacidade da cisterna de 4.000 m³ - DMT de 2.400 a 2.700 m</v>
          </cell>
          <cell r="C2497" t="str">
            <v>m³</v>
          </cell>
          <cell r="D2497">
            <v>7.02</v>
          </cell>
        </row>
        <row r="2498">
          <cell r="A2498" t="str">
            <v>1917173</v>
          </cell>
          <cell r="B2498" t="str">
            <v>Dragagem de cascalho fino com draga hopper - capacidade da cisterna de 4.000 m³ - DMT de 2.700 a 3.000 m</v>
          </cell>
          <cell r="C2498" t="str">
            <v>m³</v>
          </cell>
          <cell r="D2498">
            <v>7.12</v>
          </cell>
        </row>
        <row r="2499">
          <cell r="A2499" t="str">
            <v>1917174</v>
          </cell>
          <cell r="B2499" t="str">
            <v>Dragagem de cascalho fino com draga hopper - capacidade da cisterna de 4.000 m³ - DMT de 3.000 m</v>
          </cell>
          <cell r="C2499" t="str">
            <v>m³</v>
          </cell>
          <cell r="D2499">
            <v>7.18</v>
          </cell>
        </row>
        <row r="2500">
          <cell r="A2500" t="str">
            <v>1917205</v>
          </cell>
          <cell r="B2500" t="str">
            <v>Dragagem de cascalho fino com draga hopper - capacidade da cisterna de 5.000 m³ - DMT de 1.500 a 1.800 m</v>
          </cell>
          <cell r="C2500" t="str">
            <v>m³</v>
          </cell>
          <cell r="D2500">
            <v>7.43</v>
          </cell>
        </row>
        <row r="2501">
          <cell r="A2501" t="str">
            <v>1917206</v>
          </cell>
          <cell r="B2501" t="str">
            <v>Dragagem de cascalho fino com draga hopper - capacidade da cisterna de 5.000 m³ - DMT de 1.800 a 2.100 m</v>
          </cell>
          <cell r="C2501" t="str">
            <v>m³</v>
          </cell>
          <cell r="D2501">
            <v>7.51</v>
          </cell>
        </row>
        <row r="2502">
          <cell r="A2502" t="str">
            <v>1917207</v>
          </cell>
          <cell r="B2502" t="str">
            <v>Dragagem de cascalho fino com draga hopper - capacidade da cisterna de 5.000 m³ - DMT de 2.100 a 2.400 m</v>
          </cell>
          <cell r="C2502" t="str">
            <v>m³</v>
          </cell>
          <cell r="D2502">
            <v>7.59</v>
          </cell>
        </row>
        <row r="2503">
          <cell r="A2503" t="str">
            <v>1917208</v>
          </cell>
          <cell r="B2503" t="str">
            <v>Dragagem de cascalho fino com draga hopper - capacidade da cisterna de 5.000 m³ - DMT de 2.400 a 2.700 m</v>
          </cell>
          <cell r="C2503" t="str">
            <v>m³</v>
          </cell>
          <cell r="D2503">
            <v>7.68</v>
          </cell>
        </row>
        <row r="2504">
          <cell r="A2504" t="str">
            <v>1917209</v>
          </cell>
          <cell r="B2504" t="str">
            <v>Dragagem de cascalho fino com draga hopper - capacidade da cisterna de 5.000 m³ - DMT de 2.700 a 3.000 m</v>
          </cell>
          <cell r="C2504" t="str">
            <v>m³</v>
          </cell>
          <cell r="D2504">
            <v>7.77</v>
          </cell>
        </row>
        <row r="2505">
          <cell r="A2505" t="str">
            <v>1917210</v>
          </cell>
          <cell r="B2505" t="str">
            <v>Dragagem de cascalho fino com draga hopper - capacidade da cisterna de 5.000 m³ - DMT de 3.000 m</v>
          </cell>
          <cell r="C2505" t="str">
            <v>m³</v>
          </cell>
          <cell r="D2505">
            <v>7.82</v>
          </cell>
        </row>
        <row r="2506">
          <cell r="A2506" t="str">
            <v>1917025</v>
          </cell>
          <cell r="B2506" t="str">
            <v>Dragagem de cascalho fino com draga hopper - capacidade da cisterna de 750 m³ - DMT de 1.500 a 1.800 m</v>
          </cell>
          <cell r="C2506" t="str">
            <v>m³</v>
          </cell>
          <cell r="D2506">
            <v>14.44</v>
          </cell>
        </row>
        <row r="2507">
          <cell r="A2507" t="str">
            <v>1917026</v>
          </cell>
          <cell r="B2507" t="str">
            <v>Dragagem de cascalho fino com draga hopper - capacidade da cisterna de 750 m³ - DMT de 1.800 a 2.100 m</v>
          </cell>
          <cell r="C2507" t="str">
            <v>m³</v>
          </cell>
          <cell r="D2507">
            <v>14.74</v>
          </cell>
        </row>
        <row r="2508">
          <cell r="A2508" t="str">
            <v>1917027</v>
          </cell>
          <cell r="B2508" t="str">
            <v>Dragagem de cascalho fino com draga hopper - capacidade da cisterna de 750 m³ - DMT de 2.100 a 2.400 m</v>
          </cell>
          <cell r="C2508" t="str">
            <v>m³</v>
          </cell>
          <cell r="D2508">
            <v>15.04</v>
          </cell>
        </row>
        <row r="2509">
          <cell r="A2509" t="str">
            <v>1917028</v>
          </cell>
          <cell r="B2509" t="str">
            <v>Dragagem de cascalho fino com draga hopper - capacidade da cisterna de 750 m³ - DMT de 2.400 a 2.700 m</v>
          </cell>
          <cell r="C2509" t="str">
            <v>m³</v>
          </cell>
          <cell r="D2509">
            <v>15.36</v>
          </cell>
        </row>
        <row r="2510">
          <cell r="A2510" t="str">
            <v>1917029</v>
          </cell>
          <cell r="B2510" t="str">
            <v>Dragagem de cascalho fino com draga hopper - capacidade da cisterna de 750 m³ - DMT de 2.700 a 3.000 m</v>
          </cell>
          <cell r="C2510" t="str">
            <v>m³</v>
          </cell>
          <cell r="D2510">
            <v>15.7</v>
          </cell>
        </row>
        <row r="2511">
          <cell r="A2511" t="str">
            <v>1917030</v>
          </cell>
          <cell r="B2511" t="str">
            <v>Dragagem de cascalho fino com draga hopper - capacidade da cisterna de 750 m³ - DMT de 3.000 m</v>
          </cell>
          <cell r="C2511" t="str">
            <v>m³</v>
          </cell>
          <cell r="D2511">
            <v>15.87</v>
          </cell>
        </row>
        <row r="2512">
          <cell r="A2512" t="str">
            <v>1917629</v>
          </cell>
          <cell r="B2512" t="str">
            <v>Dragagem de material de 1ª categoria com clamshell sobre pontão flutuante - capacidade da caçamba de 4,6 m³ - transporte com batelão sem propulsão com capacidade de 100 t - DMT 0 a 300 m</v>
          </cell>
          <cell r="C2512" t="str">
            <v>m³</v>
          </cell>
          <cell r="D2512">
            <v>12.39</v>
          </cell>
        </row>
        <row r="2513">
          <cell r="A2513" t="str">
            <v>1917633</v>
          </cell>
          <cell r="B2513" t="str">
            <v>Dragagem de material de 1ª categoria com clamshell sobre pontão flutuante - capacidade da caçamba de 4,6 m³ - transporte com batelão sem propulsão com capacidade de 100 t - DMT 1.200 a 1.500 m</v>
          </cell>
          <cell r="C2513" t="str">
            <v>m³</v>
          </cell>
          <cell r="D2513">
            <v>13.75</v>
          </cell>
        </row>
        <row r="2514">
          <cell r="A2514" t="str">
            <v>1917634</v>
          </cell>
          <cell r="B2514" t="str">
            <v>Dragagem de material de 1ª categoria com clamshell sobre pontão flutuante - capacidade da caçamba de 4,6 m³ - transporte com batelão sem propulsão com capacidade de 100 t - DMT 1.500 a 1.800 m</v>
          </cell>
          <cell r="C2514" t="str">
            <v>m³</v>
          </cell>
          <cell r="D2514">
            <v>14</v>
          </cell>
        </row>
        <row r="2515">
          <cell r="A2515" t="str">
            <v>1917635</v>
          </cell>
          <cell r="B2515" t="str">
            <v>Dragagem de material de 1ª categoria com clamshell sobre pontão flutuante - capacidade da caçamba de 4,6 m³ - transporte com batelão sem propulsão com capacidade de 100 t - DMT 1.800 a 2.100 m</v>
          </cell>
          <cell r="C2515" t="str">
            <v>m³</v>
          </cell>
          <cell r="D2515">
            <v>14.25</v>
          </cell>
        </row>
        <row r="2516">
          <cell r="A2516" t="str">
            <v>1917636</v>
          </cell>
          <cell r="B2516" t="str">
            <v>Dragagem de material de 1ª categoria com clamshell sobre pontão flutuante - capacidade da caçamba de 4,6 m³ - transporte com batelão sem propulsão com capacidade de 100 t - DMT 2.100 a 2.400 m</v>
          </cell>
          <cell r="C2516" t="str">
            <v>m³</v>
          </cell>
          <cell r="D2516">
            <v>16.02</v>
          </cell>
        </row>
        <row r="2517">
          <cell r="A2517" t="str">
            <v>1917637</v>
          </cell>
          <cell r="B2517" t="str">
            <v>Dragagem de material de 1ª categoria com clamshell sobre pontão flutuante - capacidade da caçamba de 4,6 m³ - transporte com batelão sem propulsão com capacidade de 100 t - DMT 2.400 a 2.700 m</v>
          </cell>
          <cell r="C2517" t="str">
            <v>m³</v>
          </cell>
          <cell r="D2517">
            <v>16.36</v>
          </cell>
        </row>
        <row r="2518">
          <cell r="A2518" t="str">
            <v>1917638</v>
          </cell>
          <cell r="B2518" t="str">
            <v>Dragagem de material de 1ª categoria com clamshell sobre pontão flutuante - capacidade da caçamba de 4,6 m³ - transporte com batelão sem propulsão com capacidade de 100 t - DMT 2.700 a 3.000 m</v>
          </cell>
          <cell r="C2518" t="str">
            <v>m³</v>
          </cell>
          <cell r="D2518">
            <v>16.690000000000001</v>
          </cell>
        </row>
        <row r="2519">
          <cell r="A2519" t="str">
            <v>1917630</v>
          </cell>
          <cell r="B2519" t="str">
            <v>Dragagem de material de 1ª categoria com clamshell sobre pontão flutuante - capacidade da caçamba de 4,6 m³ - transporte com batelão sem propulsão com capacidade de 100 t - DMT 300 a 600 m</v>
          </cell>
          <cell r="C2519" t="str">
            <v>m³</v>
          </cell>
          <cell r="D2519">
            <v>12.82</v>
          </cell>
        </row>
        <row r="2520">
          <cell r="A2520" t="str">
            <v>1917631</v>
          </cell>
          <cell r="B2520" t="str">
            <v>Dragagem de material de 1ª categoria com clamshell sobre pontão flutuante - capacidade da caçamba de 4,6 m³ - transporte com batelão sem propulsão com capacidade de 100 t - DMT 600 a 900 m</v>
          </cell>
          <cell r="C2520" t="str">
            <v>m³</v>
          </cell>
          <cell r="D2520">
            <v>13.19</v>
          </cell>
        </row>
        <row r="2521">
          <cell r="A2521" t="str">
            <v>1917632</v>
          </cell>
          <cell r="B2521" t="str">
            <v>Dragagem de material de 1ª categoria com clamshell sobre pontão flutuante - capacidade da caçamba de 4,6 m³ - transporte com batelão sem propulsão com capacidade de 100 t - DMT 900 a 1.200 m</v>
          </cell>
          <cell r="C2521" t="str">
            <v>m³</v>
          </cell>
          <cell r="D2521">
            <v>13.44</v>
          </cell>
        </row>
        <row r="2522">
          <cell r="A2522" t="str">
            <v>1917639</v>
          </cell>
          <cell r="B2522" t="str">
            <v>Dragagem de material de 1ª categoria com clamshell sobre pontão flutuante - capacidade da caçamba de 4,6 m³ - transporte com batelão sem propulsão com capacidade de 100 t - DMT de 3.000 m</v>
          </cell>
          <cell r="C2522" t="str">
            <v>m³</v>
          </cell>
          <cell r="D2522">
            <v>16.850000000000001</v>
          </cell>
        </row>
        <row r="2523">
          <cell r="A2523" t="str">
            <v>1917646</v>
          </cell>
          <cell r="B2523" t="str">
            <v>Dragagem de material de 1ª categoria com dragline - caçamba de 2,1 m³ - caminho de serviço em leito natural - DMT 1.000 a 1.200 m - com caminhão de 14 m³ e carregadeira</v>
          </cell>
          <cell r="C2523" t="str">
            <v>m³</v>
          </cell>
          <cell r="D2523">
            <v>17.63</v>
          </cell>
        </row>
        <row r="2524">
          <cell r="A2524" t="str">
            <v>1917647</v>
          </cell>
          <cell r="B2524" t="str">
            <v>Dragagem de material de 1ª categoria com dragline - caçamba de 2,1 m³ - caminho de serviço em leito natural - DMT 1.200 a 1.400 m - com caminhão de 14 m³ e carregadeira</v>
          </cell>
          <cell r="C2524" t="str">
            <v>m³</v>
          </cell>
          <cell r="D2524">
            <v>17.87</v>
          </cell>
        </row>
        <row r="2525">
          <cell r="A2525" t="str">
            <v>1917648</v>
          </cell>
          <cell r="B2525" t="str">
            <v>Dragagem de material de 1ª categoria com dragline - caçamba de 2,1 m³ - caminho de serviço em leito natural - DMT 1.400 a 1.600 m - com caminhão de 14 m³ e carregadeira</v>
          </cell>
          <cell r="C2525" t="str">
            <v>m³</v>
          </cell>
          <cell r="D2525">
            <v>18.05</v>
          </cell>
        </row>
        <row r="2526">
          <cell r="A2526" t="str">
            <v>1917649</v>
          </cell>
          <cell r="B2526" t="str">
            <v>Dragagem de material de 1ª categoria com dragline - caçamba de 2,1 m³ - caminho de serviço em leito natural - DMT 1.600 a 1.800 m - com caminhão de 14 m³ e carregadeira</v>
          </cell>
          <cell r="C2526" t="str">
            <v>m³</v>
          </cell>
          <cell r="D2526">
            <v>18.28</v>
          </cell>
        </row>
        <row r="2527">
          <cell r="A2527" t="str">
            <v>1917650</v>
          </cell>
          <cell r="B2527" t="str">
            <v>Dragagem de material de 1ª categoria com dragline - caçamba de 2,1 m³ - caminho de serviço em leito natural - DMT 1.800 a 2.000 m - com caminhão de 14 m³ e carregadeira</v>
          </cell>
          <cell r="C2527" t="str">
            <v>m³</v>
          </cell>
          <cell r="D2527">
            <v>18.52</v>
          </cell>
        </row>
        <row r="2528">
          <cell r="A2528" t="str">
            <v>1917651</v>
          </cell>
          <cell r="B2528" t="str">
            <v>Dragagem de material de 1ª categoria com dragline - caçamba de 2,1 m³ - caminho de serviço em leito natural - DMT 2.000 a 2.500 m - com caminhão de 14 m³ e carregadeira</v>
          </cell>
          <cell r="C2528" t="str">
            <v>m³</v>
          </cell>
          <cell r="D2528">
            <v>18.87</v>
          </cell>
        </row>
        <row r="2529">
          <cell r="A2529" t="str">
            <v>1917652</v>
          </cell>
          <cell r="B2529" t="str">
            <v>Dragagem de material de 1ª categoria com dragline - caçamba de 2,1 m³ - caminho de serviço em leito natural - DMT 2.500 a 3.000 m - com caminhão de 14 m³ e carregadeira</v>
          </cell>
          <cell r="C2529" t="str">
            <v>m³</v>
          </cell>
          <cell r="D2529">
            <v>21.14</v>
          </cell>
        </row>
        <row r="2530">
          <cell r="A2530" t="str">
            <v>1917642</v>
          </cell>
          <cell r="B2530" t="str">
            <v>Dragagem de material de 1ª categoria com dragline - caçamba de 2,1 m³ - caminho de serviço em leito natural - DMT 200 a 400 m - com caminhão de 14 m³ e carregadeira</v>
          </cell>
          <cell r="C2530" t="str">
            <v>m³</v>
          </cell>
          <cell r="D2530">
            <v>16.63</v>
          </cell>
        </row>
        <row r="2531">
          <cell r="A2531" t="str">
            <v>1917643</v>
          </cell>
          <cell r="B2531" t="str">
            <v>Dragagem de material de 1ª categoria com dragline - caçamba de 2,1 m³ - caminho de serviço em leito natural - DMT 400 a 600 m - com caminhão de 14 m³ e carregadeira</v>
          </cell>
          <cell r="C2531" t="str">
            <v>m³</v>
          </cell>
          <cell r="D2531">
            <v>16.93</v>
          </cell>
        </row>
        <row r="2532">
          <cell r="A2532" t="str">
            <v>1917641</v>
          </cell>
          <cell r="B2532" t="str">
            <v>Dragagem de material de 1ª categoria com dragline - caçamba de 2,1 m³ - caminho de serviço em leito natural - DMT 50 a 200 m - com caminhão de 14 m³ e carregadeira</v>
          </cell>
          <cell r="C2532" t="str">
            <v>m³</v>
          </cell>
          <cell r="D2532">
            <v>14.66</v>
          </cell>
        </row>
        <row r="2533">
          <cell r="A2533" t="str">
            <v>1917644</v>
          </cell>
          <cell r="B2533" t="str">
            <v>Dragagem de material de 1ª categoria com dragline - caçamba de 2,1 m³ - caminho de serviço em leito natural - DMT 600 a 800 m - com caminhão de 14 m³ e carregadeira</v>
          </cell>
          <cell r="C2533" t="str">
            <v>m³</v>
          </cell>
          <cell r="D2533">
            <v>17.22</v>
          </cell>
        </row>
        <row r="2534">
          <cell r="A2534" t="str">
            <v>1917645</v>
          </cell>
          <cell r="B2534" t="str">
            <v>Dragagem de material de 1ª categoria com dragline - caçamba de 2,1 m³ - caminho de serviço em leito natural - DMT 800 a 1.000 m - com caminhão de 14 m³ e carregadeira</v>
          </cell>
          <cell r="C2534" t="str">
            <v>m³</v>
          </cell>
          <cell r="D2534">
            <v>17.399999999999999</v>
          </cell>
        </row>
        <row r="2535">
          <cell r="A2535" t="str">
            <v>1917653</v>
          </cell>
          <cell r="B2535" t="str">
            <v>Dragagem de material de 1ª categoria com dragline - caçamba de 2,1 m³ - caminho de serviço em leito natural - DMT de 3.000 m - com caminhão de 14 m³ e carregadeira</v>
          </cell>
          <cell r="C2535" t="str">
            <v>m³</v>
          </cell>
          <cell r="D2535">
            <v>21.4</v>
          </cell>
        </row>
        <row r="2536">
          <cell r="A2536" t="str">
            <v>1917659</v>
          </cell>
          <cell r="B2536" t="str">
            <v>Dragagem de material de 1ª categoria com dragline - caçamba de 2,1 m³ - caminho de serviço em revestimento primário - DMT 1.000 a 1.200 m - com caminhão de 14 m³ e carregadeira</v>
          </cell>
          <cell r="C2536" t="str">
            <v>m³</v>
          </cell>
          <cell r="D2536">
            <v>16.989999999999998</v>
          </cell>
        </row>
        <row r="2537">
          <cell r="A2537" t="str">
            <v>1917660</v>
          </cell>
          <cell r="B2537" t="str">
            <v>Dragagem de material de 1ª categoria com dragline - caçamba de 2,1 m³ - caminho de serviço em revestimento primário - DMT 1.200 a 1.400 m - com caminhão de 14 m³ e carregadeira</v>
          </cell>
          <cell r="C2537" t="str">
            <v>m³</v>
          </cell>
          <cell r="D2537">
            <v>17.100000000000001</v>
          </cell>
        </row>
        <row r="2538">
          <cell r="A2538" t="str">
            <v>1917661</v>
          </cell>
          <cell r="B2538" t="str">
            <v>Dragagem de material de 1ª categoria com dragline - caçamba de 2,1 m³ - caminho de serviço em revestimento primário - DMT 1.400 a 1.600 m - com caminhão de 14 m³ e carregadeira</v>
          </cell>
          <cell r="C2538" t="str">
            <v>m³</v>
          </cell>
          <cell r="D2538">
            <v>17.22</v>
          </cell>
        </row>
        <row r="2539">
          <cell r="A2539" t="str">
            <v>1917662</v>
          </cell>
          <cell r="B2539" t="str">
            <v>Dragagem de material de 1ª categoria com dragline - caçamba de 2,1 m³ - caminho de serviço em revestimento primário - DMT 1.600 a 1.800 m - com caminhão de 14 m³ e carregadeira</v>
          </cell>
          <cell r="C2539" t="str">
            <v>m³</v>
          </cell>
          <cell r="D2539">
            <v>17.34</v>
          </cell>
        </row>
        <row r="2540">
          <cell r="A2540" t="str">
            <v>1917663</v>
          </cell>
          <cell r="B2540" t="str">
            <v>Dragagem de material de 1ª categoria com dragline - caçamba de 2,1 m³ - caminho de serviço em revestimento primário - DMT 1.800 a 2.000 m - com caminhão de 14 m³ e carregadeira</v>
          </cell>
          <cell r="C2540" t="str">
            <v>m³</v>
          </cell>
          <cell r="D2540">
            <v>17.52</v>
          </cell>
        </row>
        <row r="2541">
          <cell r="A2541" t="str">
            <v>1917664</v>
          </cell>
          <cell r="B2541" t="str">
            <v>Dragagem de material de 1ª categoria com dragline - caçamba de 2,1 m³ - caminho de serviço em revestimento primário - DMT 2.000 a 2.500 m - com caminhão de 14 m³ e carregadeira</v>
          </cell>
          <cell r="C2541" t="str">
            <v>m³</v>
          </cell>
          <cell r="D2541">
            <v>17.75</v>
          </cell>
        </row>
        <row r="2542">
          <cell r="A2542" t="str">
            <v>1917665</v>
          </cell>
          <cell r="B2542" t="str">
            <v>Dragagem de material de 1ª categoria com dragline - caçamba de 2,1 m³ - caminho de serviço em revestimento primário - DMT 2.500 a 3.000 m - com caminhão de 14 m³ e carregadeira</v>
          </cell>
          <cell r="C2542" t="str">
            <v>m³</v>
          </cell>
          <cell r="D2542">
            <v>18.100000000000001</v>
          </cell>
        </row>
        <row r="2543">
          <cell r="A2543" t="str">
            <v>1917655</v>
          </cell>
          <cell r="B2543" t="str">
            <v>Dragagem de material de 1ª categoria com dragline - caçamba de 2,1 m³ - caminho de serviço em revestimento primário - DMT 200 a 400 m - com caminhão de 14 m³ e carregadeira</v>
          </cell>
          <cell r="C2543" t="str">
            <v>m³</v>
          </cell>
          <cell r="D2543">
            <v>14.66</v>
          </cell>
        </row>
        <row r="2544">
          <cell r="A2544" t="str">
            <v>1917656</v>
          </cell>
          <cell r="B2544" t="str">
            <v>Dragagem de material de 1ª categoria com dragline - caçamba de 2,1 m³ - caminho de serviço em revestimento primário - DMT 400 a 600 m - com caminhão de 14 m³ e carregadeira</v>
          </cell>
          <cell r="C2544" t="str">
            <v>m³</v>
          </cell>
          <cell r="D2544">
            <v>16.52</v>
          </cell>
        </row>
        <row r="2545">
          <cell r="A2545" t="str">
            <v>1917654</v>
          </cell>
          <cell r="B2545" t="str">
            <v>Dragagem de material de 1ª categoria com dragline - caçamba de 2,1 m³ - caminho de serviço em revestimento primário - DMT 50 a 200 m - com caminhão de 14 m³ e carregadeira</v>
          </cell>
          <cell r="C2545" t="str">
            <v>m³</v>
          </cell>
          <cell r="D2545">
            <v>14.45</v>
          </cell>
        </row>
        <row r="2546">
          <cell r="A2546" t="str">
            <v>1917657</v>
          </cell>
          <cell r="B2546" t="str">
            <v>Dragagem de material de 1ª categoria com dragline - caçamba de 2,1 m³ - caminho de serviço em revestimento primário - DMT 600 a 800 m - com caminhão de 14 m³ e carregadeira</v>
          </cell>
          <cell r="C2546" t="str">
            <v>m³</v>
          </cell>
          <cell r="D2546">
            <v>16.690000000000001</v>
          </cell>
        </row>
        <row r="2547">
          <cell r="A2547" t="str">
            <v>1917658</v>
          </cell>
          <cell r="B2547" t="str">
            <v>Dragagem de material de 1ª categoria com dragline - caçamba de 2,1 m³ - caminho de serviço em revestimento primário - DMT 800 a 1.000 m - com caminhão de 14 m³ e carregadeira</v>
          </cell>
          <cell r="C2547" t="str">
            <v>m³</v>
          </cell>
          <cell r="D2547">
            <v>16.809999999999999</v>
          </cell>
        </row>
        <row r="2548">
          <cell r="A2548" t="str">
            <v>1917666</v>
          </cell>
          <cell r="B2548" t="str">
            <v>Dragagem de material de 1ª categoria com dragline - caçamba de 2,1 m³ - caminho de serviço em revestimento primário - DMT de 3.000 m - com caminhão de 14 m³ e carregadeira</v>
          </cell>
          <cell r="C2548" t="str">
            <v>m³</v>
          </cell>
          <cell r="D2548">
            <v>18.34</v>
          </cell>
        </row>
        <row r="2549">
          <cell r="A2549" t="str">
            <v>1917672</v>
          </cell>
          <cell r="B2549" t="str">
            <v>Dragagem de material de 1ª categoria com dragline - caçamba de 2,1 m³ - caminho de serviço pavimentado - DMT 1.000 a 1.200 m - com caminhão de 14 m³ e carregadeira</v>
          </cell>
          <cell r="C2549" t="str">
            <v>m³</v>
          </cell>
          <cell r="D2549">
            <v>16.75</v>
          </cell>
        </row>
        <row r="2550">
          <cell r="A2550" t="str">
            <v>1917673</v>
          </cell>
          <cell r="B2550" t="str">
            <v>Dragagem de material de 1ª categoria com dragline - caçamba de 2,1 m³ - caminho de serviço pavimentado - DMT 1.200 a 1.400 m - com caminhão de 14 m³ e carregadeira</v>
          </cell>
          <cell r="C2550" t="str">
            <v>m³</v>
          </cell>
          <cell r="D2550">
            <v>16.87</v>
          </cell>
        </row>
        <row r="2551">
          <cell r="A2551" t="str">
            <v>1917674</v>
          </cell>
          <cell r="B2551" t="str">
            <v>Dragagem de material de 1ª categoria com dragline - caçamba de 2,1 m³ - caminho de serviço pavimentado - DMT 1.400 a 1.600 m - com caminhão de 14 m³ e carregadeira</v>
          </cell>
          <cell r="C2551" t="str">
            <v>m³</v>
          </cell>
          <cell r="D2551">
            <v>16.989999999999998</v>
          </cell>
        </row>
        <row r="2552">
          <cell r="A2552" t="str">
            <v>1917675</v>
          </cell>
          <cell r="B2552" t="str">
            <v>Dragagem de material de 1ª categoria com dragline - caçamba de 2,1 m³ - caminho de serviço pavimentado - DMT 1.600 a 1.800 m - com caminhão de 14 m³ e carregadeira</v>
          </cell>
          <cell r="C2552" t="str">
            <v>m³</v>
          </cell>
          <cell r="D2552">
            <v>17.100000000000001</v>
          </cell>
        </row>
        <row r="2553">
          <cell r="A2553" t="str">
            <v>1917676</v>
          </cell>
          <cell r="B2553" t="str">
            <v>Dragagem de material de 1ª categoria com dragline - caçamba de 2,1 m³ - caminho de serviço pavimentado - DMT 1.800 a 2.000 m - com caminhão de 14 m³ e carregadeira</v>
          </cell>
          <cell r="C2553" t="str">
            <v>m³</v>
          </cell>
          <cell r="D2553">
            <v>17.16</v>
          </cell>
        </row>
        <row r="2554">
          <cell r="A2554" t="str">
            <v>1917677</v>
          </cell>
          <cell r="B2554" t="str">
            <v>Dragagem de material de 1ª categoria com dragline - caçamba de 2,1 m³ - caminho de serviço pavimentado - DMT 2.000 a 2.500 m - com caminhão de 14 m³ e carregadeira</v>
          </cell>
          <cell r="C2554" t="str">
            <v>m³</v>
          </cell>
          <cell r="D2554">
            <v>17.399999999999999</v>
          </cell>
        </row>
        <row r="2555">
          <cell r="A2555" t="str">
            <v>1917678</v>
          </cell>
          <cell r="B2555" t="str">
            <v>Dragagem de material de 1ª categoria com dragline - caçamba de 2,1 m³ - caminho de serviço pavimentado - DMT 2.500 a 3.000 m - com caminhão de 14 m³ e carregadeira</v>
          </cell>
          <cell r="C2555" t="str">
            <v>m³</v>
          </cell>
          <cell r="D2555">
            <v>17.690000000000001</v>
          </cell>
        </row>
        <row r="2556">
          <cell r="A2556" t="str">
            <v>1917668</v>
          </cell>
          <cell r="B2556" t="str">
            <v>Dragagem de material de 1ª categoria com dragline - caçamba de 2,1 m³ - caminho de serviço pavimentado - DMT 200 a 400 m - com caminhão de 14 m³ e carregadeira</v>
          </cell>
          <cell r="C2556" t="str">
            <v>m³</v>
          </cell>
          <cell r="D2556">
            <v>14.57</v>
          </cell>
        </row>
        <row r="2557">
          <cell r="A2557" t="str">
            <v>1917669</v>
          </cell>
          <cell r="B2557" t="str">
            <v>Dragagem de material de 1ª categoria com dragline - caçamba de 2,1 m³ - caminho de serviço pavimentado - DMT 400 a 600 m - com caminhão de 14 m³ e carregadeira</v>
          </cell>
          <cell r="C2557" t="str">
            <v>m³</v>
          </cell>
          <cell r="D2557">
            <v>16.34</v>
          </cell>
        </row>
        <row r="2558">
          <cell r="A2558" t="str">
            <v>1917667</v>
          </cell>
          <cell r="B2558" t="str">
            <v>Dragagem de material de 1ª categoria com dragline - caçamba de 2,1 m³ - caminho de serviço pavimentado - DMT 50 a 200 m - com caminhão de 14 m³ e carregadeira</v>
          </cell>
          <cell r="C2558" t="str">
            <v>m³</v>
          </cell>
          <cell r="D2558">
            <v>14.37</v>
          </cell>
        </row>
        <row r="2559">
          <cell r="A2559" t="str">
            <v>1917670</v>
          </cell>
          <cell r="B2559" t="str">
            <v>Dragagem de material de 1ª categoria com dragline - caçamba de 2,1 m³ - caminho de serviço pavimentado - DMT 600 a 800 m - com caminhão de 14 m³ e carregadeira</v>
          </cell>
          <cell r="C2559" t="str">
            <v>m³</v>
          </cell>
          <cell r="D2559">
            <v>16.52</v>
          </cell>
        </row>
        <row r="2560">
          <cell r="A2560" t="str">
            <v>1917671</v>
          </cell>
          <cell r="B2560" t="str">
            <v>Dragagem de material de 1ª categoria com dragline - caçamba de 2,1 m³ - caminho de serviço pavimentado - DMT 800 a 1.000 m - com caminhão de 14 m³ e carregadeira</v>
          </cell>
          <cell r="C2560" t="str">
            <v>m³</v>
          </cell>
          <cell r="D2560">
            <v>16.63</v>
          </cell>
        </row>
        <row r="2561">
          <cell r="A2561" t="str">
            <v>1917679</v>
          </cell>
          <cell r="B2561" t="str">
            <v>Dragagem de material de 1ª categoria com dragline - caçamba de 2,1 m³ - caminho de serviço pavimentado - DMT de 3.000 m - com caminhão de 14 m³ e carregadeira</v>
          </cell>
          <cell r="C2561" t="str">
            <v>m³</v>
          </cell>
          <cell r="D2561">
            <v>17.87</v>
          </cell>
        </row>
        <row r="2562">
          <cell r="A2562" t="str">
            <v>1917640</v>
          </cell>
          <cell r="B2562" t="str">
            <v>Dragagem de material de 1ª categoria com dragline - caçamba de 2,1 m³ - DMT até 50 m</v>
          </cell>
          <cell r="C2562" t="str">
            <v>m³</v>
          </cell>
          <cell r="D2562">
            <v>7.8</v>
          </cell>
        </row>
        <row r="2563">
          <cell r="A2563" t="str">
            <v>1917686</v>
          </cell>
          <cell r="B2563" t="str">
            <v>Dragagem de material de 1ª categoria com escavadeira hidráulica - capacidade de caçamba de 1,56 m³ - caminho de serviço em leito natural - DMT 1.000 a 1.200 m</v>
          </cell>
          <cell r="C2563" t="str">
            <v>m³</v>
          </cell>
          <cell r="D2563">
            <v>9.6199999999999992</v>
          </cell>
        </row>
        <row r="2564">
          <cell r="A2564" t="str">
            <v>1917687</v>
          </cell>
          <cell r="B2564" t="str">
            <v>Dragagem de material de 1ª categoria com escavadeira hidráulica - capacidade de caçamba de 1,56 m³ - caminho de serviço em leito natural - DMT 1.200 a 1.400 m</v>
          </cell>
          <cell r="C2564" t="str">
            <v>m³</v>
          </cell>
          <cell r="D2564">
            <v>9.86</v>
          </cell>
        </row>
        <row r="2565">
          <cell r="A2565" t="str">
            <v>1917688</v>
          </cell>
          <cell r="B2565" t="str">
            <v>Dragagem de material de 1ª categoria com escavadeira hidráulica - capacidade de caçamba de 1,56 m³ - caminho de serviço em leito natural - DMT 1.400 a 1.600 m</v>
          </cell>
          <cell r="C2565" t="str">
            <v>m³</v>
          </cell>
          <cell r="D2565">
            <v>10.9</v>
          </cell>
        </row>
        <row r="2566">
          <cell r="A2566" t="str">
            <v>1917689</v>
          </cell>
          <cell r="B2566" t="str">
            <v>Dragagem de material de 1ª categoria com escavadeira hidráulica - capacidade de caçamba de 1,56 m³ - caminho de serviço em leito natural - DMT 1.600 a 1.800 m</v>
          </cell>
          <cell r="C2566" t="str">
            <v>m³</v>
          </cell>
          <cell r="D2566">
            <v>11.15</v>
          </cell>
        </row>
        <row r="2567">
          <cell r="A2567" t="str">
            <v>1917690</v>
          </cell>
          <cell r="B2567" t="str">
            <v>Dragagem de material de 1ª categoria com escavadeira hidráulica - capacidade de caçamba de 1,56 m³ - caminho de serviço em leito natural - DMT 1.800 a 2.000 m</v>
          </cell>
          <cell r="C2567" t="str">
            <v>m³</v>
          </cell>
          <cell r="D2567">
            <v>11.33</v>
          </cell>
        </row>
        <row r="2568">
          <cell r="A2568" t="str">
            <v>1917691</v>
          </cell>
          <cell r="B2568" t="str">
            <v>Dragagem de material de 1ª categoria com escavadeira hidráulica - capacidade de caçamba de 1,56 m³ - caminho de serviço em leito natural - DMT 2.000 a 2.500 m</v>
          </cell>
          <cell r="C2568" t="str">
            <v>m³</v>
          </cell>
          <cell r="D2568">
            <v>11.7</v>
          </cell>
        </row>
        <row r="2569">
          <cell r="A2569" t="str">
            <v>1917692</v>
          </cell>
          <cell r="B2569" t="str">
            <v>Dragagem de material de 1ª categoria com escavadeira hidráulica - capacidade de caçamba de 1,56 m³ - caminho de serviço em leito natural - DMT 2.500 a 3.000 m</v>
          </cell>
          <cell r="C2569" t="str">
            <v>m³</v>
          </cell>
          <cell r="D2569">
            <v>13.2</v>
          </cell>
        </row>
        <row r="2570">
          <cell r="A2570" t="str">
            <v>1917682</v>
          </cell>
          <cell r="B2570" t="str">
            <v>Dragagem de material de 1ª categoria com escavadeira hidráulica - capacidade de caçamba de 1,56 m³ - caminho de serviço em leito natural - DMT 200 a 400 m</v>
          </cell>
          <cell r="C2570" t="str">
            <v>m³</v>
          </cell>
          <cell r="D2570">
            <v>8.65</v>
          </cell>
        </row>
        <row r="2571">
          <cell r="A2571" t="str">
            <v>1917693</v>
          </cell>
          <cell r="B2571" t="str">
            <v>Dragagem de material de 1ª categoria com escavadeira hidráulica - capacidade de caçamba de 1,56 m³ - caminho de serviço em leito natural - DMT 3.000 m</v>
          </cell>
          <cell r="C2571" t="str">
            <v>m³</v>
          </cell>
          <cell r="D2571">
            <v>13.51</v>
          </cell>
        </row>
        <row r="2572">
          <cell r="A2572" t="str">
            <v>1917683</v>
          </cell>
          <cell r="B2572" t="str">
            <v>Dragagem de material de 1ª categoria com escavadeira hidráulica - capacidade de caçamba de 1,56 m³ - caminho de serviço em leito natural - DMT 400 a 600 m</v>
          </cell>
          <cell r="C2572" t="str">
            <v>m³</v>
          </cell>
          <cell r="D2572">
            <v>8.93</v>
          </cell>
        </row>
        <row r="2573">
          <cell r="A2573" t="str">
            <v>1917681</v>
          </cell>
          <cell r="B2573" t="str">
            <v>Dragagem de material de 1ª categoria com escavadeira hidráulica - capacidade de caçamba de 1,56 m³ - caminho de serviço em leito natural - DMT 50 a 200 m</v>
          </cell>
          <cell r="C2573" t="str">
            <v>m³</v>
          </cell>
          <cell r="D2573">
            <v>7.42</v>
          </cell>
        </row>
        <row r="2574">
          <cell r="A2574" t="str">
            <v>1917684</v>
          </cell>
          <cell r="B2574" t="str">
            <v>Dragagem de material de 1ª categoria com escavadeira hidráulica - capacidade de caçamba de 1,56 m³ - caminho de serviço em leito natural - DMT 600 a 800 m</v>
          </cell>
          <cell r="C2574" t="str">
            <v>m³</v>
          </cell>
          <cell r="D2574">
            <v>9.16</v>
          </cell>
        </row>
        <row r="2575">
          <cell r="A2575" t="str">
            <v>1917685</v>
          </cell>
          <cell r="B2575" t="str">
            <v>Dragagem de material de 1ª categoria com escavadeira hidráulica - capacidade de caçamba de 1,56 m³ - caminho de serviço em leito natural - DMT 800 a 1.000 m</v>
          </cell>
          <cell r="C2575" t="str">
            <v>m³</v>
          </cell>
          <cell r="D2575">
            <v>9.39</v>
          </cell>
        </row>
        <row r="2576">
          <cell r="A2576" t="str">
            <v>1917699</v>
          </cell>
          <cell r="B2576" t="str">
            <v>Dragagem de material de 1ª categoria com escavadeira hidráulica - capacidade de caçamba de 1,56 m³ - caminho de serviço em revestimento primário - DMT 1.000 a 1.200 m</v>
          </cell>
          <cell r="C2576" t="str">
            <v>m³</v>
          </cell>
          <cell r="D2576">
            <v>8.93</v>
          </cell>
        </row>
        <row r="2577">
          <cell r="A2577" t="str">
            <v>1917700</v>
          </cell>
          <cell r="B2577" t="str">
            <v>Dragagem de material de 1ª categoria com escavadeira hidráulica - capacidade de caçamba de 1,56 m³ - caminho de serviço em revestimento primário - DMT 1.200 a 1.400 m</v>
          </cell>
          <cell r="C2577" t="str">
            <v>m³</v>
          </cell>
          <cell r="D2577">
            <v>9.07</v>
          </cell>
        </row>
        <row r="2578">
          <cell r="A2578" t="str">
            <v>1917701</v>
          </cell>
          <cell r="B2578" t="str">
            <v>Dragagem de material de 1ª categoria com escavadeira hidráulica - capacidade de caçamba de 1,56 m³ - caminho de serviço em revestimento primário - DMT 1.400 a 1.600 m</v>
          </cell>
          <cell r="C2578" t="str">
            <v>m³</v>
          </cell>
          <cell r="D2578">
            <v>9.2100000000000009</v>
          </cell>
        </row>
        <row r="2579">
          <cell r="A2579" t="str">
            <v>1917702</v>
          </cell>
          <cell r="B2579" t="str">
            <v>Dragagem de material de 1ª categoria com escavadeira hidráulica - capacidade de caçamba de 1,56 m³ - caminho de serviço em revestimento primário - DMT 1.600 a 1.800 m</v>
          </cell>
          <cell r="C2579" t="str">
            <v>m³</v>
          </cell>
          <cell r="D2579">
            <v>9.35</v>
          </cell>
        </row>
        <row r="2580">
          <cell r="A2580" t="str">
            <v>1917703</v>
          </cell>
          <cell r="B2580" t="str">
            <v>Dragagem de material de 1ª categoria com escavadeira hidráulica - capacidade de caçamba de 1,56 m³ - caminho de serviço em revestimento primário - DMT 1.800 a 2.000 m</v>
          </cell>
          <cell r="C2580" t="str">
            <v>m³</v>
          </cell>
          <cell r="D2580">
            <v>9.49</v>
          </cell>
        </row>
        <row r="2581">
          <cell r="A2581" t="str">
            <v>1917704</v>
          </cell>
          <cell r="B2581" t="str">
            <v>Dragagem de material de 1ª categoria com escavadeira hidráulica - capacidade de caçamba de 1,56 m³ - caminho de serviço em revestimento primário - DMT 2.000 a 2.500 m</v>
          </cell>
          <cell r="C2581" t="str">
            <v>m³</v>
          </cell>
          <cell r="D2581">
            <v>9.7200000000000006</v>
          </cell>
        </row>
        <row r="2582">
          <cell r="A2582" t="str">
            <v>1917705</v>
          </cell>
          <cell r="B2582" t="str">
            <v>Dragagem de material de 1ª categoria com escavadeira hidráulica - capacidade de caçamba de 1,56 m³ - caminho de serviço em revestimento primário - DMT 2.500 a 3.000 m</v>
          </cell>
          <cell r="C2582" t="str">
            <v>m³</v>
          </cell>
          <cell r="D2582">
            <v>10.97</v>
          </cell>
        </row>
        <row r="2583">
          <cell r="A2583" t="str">
            <v>1917695</v>
          </cell>
          <cell r="B2583" t="str">
            <v>Dragagem de material de 1ª categoria com escavadeira hidráulica - capacidade de caçamba de 1,56 m³ - caminho de serviço em revestimento primário - DMT 200 a 400 m</v>
          </cell>
          <cell r="C2583" t="str">
            <v>m³</v>
          </cell>
          <cell r="D2583">
            <v>7.42</v>
          </cell>
        </row>
        <row r="2584">
          <cell r="A2584" t="str">
            <v>1917706</v>
          </cell>
          <cell r="B2584" t="str">
            <v>Dragagem de material de 1ª categoria com escavadeira hidráulica - capacidade de caçamba de 1,56 m³ - caminho de serviço em revestimento primário - DMT 3.000 m</v>
          </cell>
          <cell r="C2584" t="str">
            <v>m³</v>
          </cell>
          <cell r="D2584">
            <v>11.21</v>
          </cell>
        </row>
        <row r="2585">
          <cell r="A2585" t="str">
            <v>1917696</v>
          </cell>
          <cell r="B2585" t="str">
            <v>Dragagem de material de 1ª categoria com escavadeira hidráulica - capacidade de caçamba de 1,56 m³ - caminho de serviço em revestimento primário - DMT 400 a 600 m</v>
          </cell>
          <cell r="C2585" t="str">
            <v>m³</v>
          </cell>
          <cell r="D2585">
            <v>8.4700000000000006</v>
          </cell>
        </row>
        <row r="2586">
          <cell r="A2586" t="str">
            <v>1917694</v>
          </cell>
          <cell r="B2586" t="str">
            <v>Dragagem de material de 1ª categoria com escavadeira hidráulica - capacidade de caçamba de 1,56 m³ - caminho de serviço em revestimento primário - DMT 50 a 200 m</v>
          </cell>
          <cell r="C2586" t="str">
            <v>m³</v>
          </cell>
          <cell r="D2586">
            <v>7.21</v>
          </cell>
        </row>
        <row r="2587">
          <cell r="A2587" t="str">
            <v>1917697</v>
          </cell>
          <cell r="B2587" t="str">
            <v>Dragagem de material de 1ª categoria com escavadeira hidráulica - capacidade de caçamba de 1,56 m³ - caminho de serviço em revestimento primário - DMT 600 a 800 m</v>
          </cell>
          <cell r="C2587" t="str">
            <v>m³</v>
          </cell>
          <cell r="D2587">
            <v>8.65</v>
          </cell>
        </row>
        <row r="2588">
          <cell r="A2588" t="str">
            <v>1917698</v>
          </cell>
          <cell r="B2588" t="str">
            <v>Dragagem de material de 1ª categoria com escavadeira hidráulica - capacidade de caçamba de 1,56 m³ - caminho de serviço em revestimento primário - DMT 800 a 1.000 m</v>
          </cell>
          <cell r="C2588" t="str">
            <v>m³</v>
          </cell>
          <cell r="D2588">
            <v>8.7899999999999991</v>
          </cell>
        </row>
        <row r="2589">
          <cell r="A2589" t="str">
            <v>1917712</v>
          </cell>
          <cell r="B2589" t="str">
            <v>Dragagem de material de 1ª categoria com escavadeira hidráulica - capacidade de caçamba de 1,56 m³ - caminho de serviço pavimentado - DMT 1.000 a 1.200 m</v>
          </cell>
          <cell r="C2589" t="str">
            <v>m³</v>
          </cell>
          <cell r="D2589">
            <v>8.6999999999999993</v>
          </cell>
        </row>
        <row r="2590">
          <cell r="A2590" t="str">
            <v>1917713</v>
          </cell>
          <cell r="B2590" t="str">
            <v>Dragagem de material de 1ª categoria com escavadeira hidráulica - capacidade de caçamba de 1,56 m³ - caminho de serviço pavimentado - DMT 1.200 a 1.400 m</v>
          </cell>
          <cell r="C2590" t="str">
            <v>m³</v>
          </cell>
          <cell r="D2590">
            <v>8.84</v>
          </cell>
        </row>
        <row r="2591">
          <cell r="A2591" t="str">
            <v>1917714</v>
          </cell>
          <cell r="B2591" t="str">
            <v>Dragagem de material de 1ª categoria com escavadeira hidráulica - capacidade de caçamba de 1,56 m³ - caminho de serviço pavimentado - DMT 1.400 a 1.600 m</v>
          </cell>
          <cell r="C2591" t="str">
            <v>m³</v>
          </cell>
          <cell r="D2591">
            <v>8.93</v>
          </cell>
        </row>
        <row r="2592">
          <cell r="A2592" t="str">
            <v>1917715</v>
          </cell>
          <cell r="B2592" t="str">
            <v>Dragagem de material de 1ª categoria com escavadeira hidráulica - capacidade de caçamba de 1,56 m³ - caminho de serviço pavimentado - DMT 1.600 a 1.800 m</v>
          </cell>
          <cell r="C2592" t="str">
            <v>m³</v>
          </cell>
          <cell r="D2592">
            <v>9.07</v>
          </cell>
        </row>
        <row r="2593">
          <cell r="A2593" t="str">
            <v>1917716</v>
          </cell>
          <cell r="B2593" t="str">
            <v>Dragagem de material de 1ª categoria com escavadeira hidráulica - capacidade de caçamba de 1,56 m³ - caminho de serviço pavimentado - DMT 1.800 a 2.000 m</v>
          </cell>
          <cell r="C2593" t="str">
            <v>m³</v>
          </cell>
          <cell r="D2593">
            <v>9.16</v>
          </cell>
        </row>
        <row r="2594">
          <cell r="A2594" t="str">
            <v>1917717</v>
          </cell>
          <cell r="B2594" t="str">
            <v>Dragagem de material de 1ª categoria com escavadeira hidráulica - capacidade de caçamba de 1,56 m³ - caminho de serviço pavimentado - DMT 2.000 a 2.500 m</v>
          </cell>
          <cell r="C2594" t="str">
            <v>m³</v>
          </cell>
          <cell r="D2594">
            <v>9.39</v>
          </cell>
        </row>
        <row r="2595">
          <cell r="A2595" t="str">
            <v>1917718</v>
          </cell>
          <cell r="B2595" t="str">
            <v>Dragagem de material de 1ª categoria com escavadeira hidráulica - capacidade de caçamba de 1,56 m³ - caminho de serviço pavimentado - DMT 2.500 a 3.000 m</v>
          </cell>
          <cell r="C2595" t="str">
            <v>m³</v>
          </cell>
          <cell r="D2595">
            <v>9.67</v>
          </cell>
        </row>
        <row r="2596">
          <cell r="A2596" t="str">
            <v>1917708</v>
          </cell>
          <cell r="B2596" t="str">
            <v>Dragagem de material de 1ª categoria com escavadeira hidráulica - capacidade de caçamba de 1,56 m³ - caminho de serviço pavimentado - DMT 200 a 400 m</v>
          </cell>
          <cell r="C2596" t="str">
            <v>m³</v>
          </cell>
          <cell r="D2596">
            <v>7.33</v>
          </cell>
        </row>
        <row r="2597">
          <cell r="A2597" t="str">
            <v>1917719</v>
          </cell>
          <cell r="B2597" t="str">
            <v>Dragagem de material de 1ª categoria com escavadeira hidráulica - capacidade de caçamba de 1,56 m³ - caminho de serviço pavimentado - DMT 3.000 m</v>
          </cell>
          <cell r="C2597" t="str">
            <v>m³</v>
          </cell>
          <cell r="D2597">
            <v>9.86</v>
          </cell>
        </row>
        <row r="2598">
          <cell r="A2598" t="str">
            <v>1917709</v>
          </cell>
          <cell r="B2598" t="str">
            <v>Dragagem de material de 1ª categoria com escavadeira hidráulica - capacidade de caçamba de 1,56 m³ - caminho de serviço pavimentado - DMT 400 a 600 m</v>
          </cell>
          <cell r="C2598" t="str">
            <v>m³</v>
          </cell>
          <cell r="D2598">
            <v>8.33</v>
          </cell>
        </row>
        <row r="2599">
          <cell r="A2599" t="str">
            <v>1917707</v>
          </cell>
          <cell r="B2599" t="str">
            <v>Dragagem de material de 1ª categoria com escavadeira hidráulica - capacidade de caçamba de 1,56 m³ - caminho de serviço pavimentado - DMT 50 a 200 m</v>
          </cell>
          <cell r="C2599" t="str">
            <v>m³</v>
          </cell>
          <cell r="D2599">
            <v>7.14</v>
          </cell>
        </row>
        <row r="2600">
          <cell r="A2600" t="str">
            <v>1917710</v>
          </cell>
          <cell r="B2600" t="str">
            <v>Dragagem de material de 1ª categoria com escavadeira hidráulica - capacidade de caçamba de 1,56 m³ - caminho de serviço pavimentado - DMT 600 a 800 m</v>
          </cell>
          <cell r="C2600" t="str">
            <v>m³</v>
          </cell>
          <cell r="D2600">
            <v>8.4700000000000006</v>
          </cell>
        </row>
        <row r="2601">
          <cell r="A2601" t="str">
            <v>1917711</v>
          </cell>
          <cell r="B2601" t="str">
            <v>Dragagem de material de 1ª categoria com escavadeira hidráulica - capacidade de caçamba de 1,56 m³ - caminho de serviço pavimentado - DMT 800 a 1.000 m</v>
          </cell>
          <cell r="C2601" t="str">
            <v>m³</v>
          </cell>
          <cell r="D2601">
            <v>8.61</v>
          </cell>
        </row>
        <row r="2602">
          <cell r="A2602" t="str">
            <v>1917680</v>
          </cell>
          <cell r="B2602" t="str">
            <v>Dragagem de material de 1ª categoria com escavadeira hidráulica - capacidade de caçamba de 1,56 m³ - DMT 0 a 50 m</v>
          </cell>
          <cell r="C2602" t="str">
            <v>m³</v>
          </cell>
          <cell r="D2602">
            <v>2.64</v>
          </cell>
        </row>
        <row r="2603">
          <cell r="A2603" t="str">
            <v>1901607</v>
          </cell>
          <cell r="B2603" t="str">
            <v>Dragagem de material de 1ª categoria com escavadeira hidráulica sobre pontão flutuante - capacidade da caçamba de 1,56 m³ - transporte com batelão sem propulsão com capacidade de 100 t - DMT 0 a 300 m</v>
          </cell>
          <cell r="C2603" t="str">
            <v>m³</v>
          </cell>
          <cell r="D2603">
            <v>13.07</v>
          </cell>
        </row>
        <row r="2604">
          <cell r="A2604" t="str">
            <v>1901611</v>
          </cell>
          <cell r="B2604" t="str">
            <v>Dragagem de material de 1ª categoria com escavadeira hidráulica sobre pontão flutuante - capacidade da caçamba de 1,56 m³ - transporte com batelão sem propulsão com capacidade de 100 t - DMT 1.200 a 1.500 m</v>
          </cell>
          <cell r="C2604" t="str">
            <v>m³</v>
          </cell>
          <cell r="D2604">
            <v>16.399999999999999</v>
          </cell>
        </row>
        <row r="2605">
          <cell r="A2605" t="str">
            <v>1901612</v>
          </cell>
          <cell r="B2605" t="str">
            <v>Dragagem de material de 1ª categoria com escavadeira hidráulica sobre pontão flutuante - capacidade da caçamba de 1,56 m³ - transporte com batelão sem propulsão com capacidade de 100 t - DMT 1.500 a 1.800 m</v>
          </cell>
          <cell r="C2605" t="str">
            <v>m³</v>
          </cell>
          <cell r="D2605">
            <v>16.739999999999998</v>
          </cell>
        </row>
        <row r="2606">
          <cell r="A2606" t="str">
            <v>1901613</v>
          </cell>
          <cell r="B2606" t="str">
            <v>Dragagem de material de 1ª categoria com escavadeira hidráulica sobre pontão flutuante - capacidade da caçamba de 1,56 m³ - transporte com batelão sem propulsão com capacidade de 100 t - DMT 1.800 a 2.100 m</v>
          </cell>
          <cell r="C2606" t="str">
            <v>m³</v>
          </cell>
          <cell r="D2606">
            <v>17</v>
          </cell>
        </row>
        <row r="2607">
          <cell r="A2607" t="str">
            <v>1901614</v>
          </cell>
          <cell r="B2607" t="str">
            <v>Dragagem de material de 1ª categoria com escavadeira hidráulica sobre pontão flutuante - capacidade da caçamba de 1,56 m³ - transporte com batelão sem propulsão com capacidade de 100 t - DMT 2.100 a 2.400 m</v>
          </cell>
          <cell r="C2607" t="str">
            <v>m³</v>
          </cell>
          <cell r="D2607">
            <v>17.25</v>
          </cell>
        </row>
        <row r="2608">
          <cell r="A2608" t="str">
            <v>1901615</v>
          </cell>
          <cell r="B2608" t="str">
            <v>Dragagem de material de 1ª categoria com escavadeira hidráulica sobre pontão flutuante - capacidade da caçamba de 1,56 m³ - transporte com batelão sem propulsão com capacidade de 100 t - DMT 2.400 a 2.700 m</v>
          </cell>
          <cell r="C2608" t="str">
            <v>m³</v>
          </cell>
          <cell r="D2608">
            <v>17.59</v>
          </cell>
        </row>
        <row r="2609">
          <cell r="A2609" t="str">
            <v>1901616</v>
          </cell>
          <cell r="B2609" t="str">
            <v>Dragagem de material de 1ª categoria com escavadeira hidráulica sobre pontão flutuante - capacidade da caçamba de 1,56 m³ - transporte com batelão sem propulsão com capacidade de 100 t - DMT 2.700 a 3.000 m</v>
          </cell>
          <cell r="C2609" t="str">
            <v>m³</v>
          </cell>
          <cell r="D2609">
            <v>17.850000000000001</v>
          </cell>
        </row>
        <row r="2610">
          <cell r="A2610" t="str">
            <v>1901608</v>
          </cell>
          <cell r="B2610" t="str">
            <v>Dragagem de material de 1ª categoria com escavadeira hidráulica sobre pontão flutuante - capacidade da caçamba de 1,56 m³ - transporte com batelão sem propulsão com capacidade de 100 t - DMT 300 a 600 m</v>
          </cell>
          <cell r="C2610" t="str">
            <v>m³</v>
          </cell>
          <cell r="D2610">
            <v>13.47</v>
          </cell>
        </row>
        <row r="2611">
          <cell r="A2611" t="str">
            <v>1901609</v>
          </cell>
          <cell r="B2611" t="str">
            <v>Dragagem de material de 1ª categoria com escavadeira hidráulica sobre pontão flutuante - capacidade da caçamba de 1,56 m³ - transporte com batelão sem propulsão com capacidade de 100 t - DMT 600 a 900 m</v>
          </cell>
          <cell r="C2611" t="str">
            <v>m³</v>
          </cell>
          <cell r="D2611">
            <v>13.81</v>
          </cell>
        </row>
        <row r="2612">
          <cell r="A2612" t="str">
            <v>1901610</v>
          </cell>
          <cell r="B2612" t="str">
            <v>Dragagem de material de 1ª categoria com escavadeira hidráulica sobre pontão flutuante - capacidade da caçamba de 1,56 m³ - transporte com batelão sem propulsão com capacidade de 100 t - DMT 900 a 1.200 m</v>
          </cell>
          <cell r="C2612" t="str">
            <v>m³</v>
          </cell>
          <cell r="D2612">
            <v>16.14</v>
          </cell>
        </row>
        <row r="2613">
          <cell r="A2613" t="str">
            <v>1901617</v>
          </cell>
          <cell r="B2613" t="str">
            <v>Dragagem de material de 1ª categoria com escavadeira hidráulica sobre pontão flutuante - capacidade da caçamba de 1,56 m³ - transporte com batelão sem propulsão com capacidade de 100 t - DMT de 3.000 m</v>
          </cell>
          <cell r="C2613" t="str">
            <v>m³</v>
          </cell>
          <cell r="D2613">
            <v>18.02</v>
          </cell>
        </row>
        <row r="2614">
          <cell r="A2614" t="str">
            <v>1917037</v>
          </cell>
          <cell r="B2614" t="str">
            <v>Dragagem de silte com draga hopper - capacidade da cisterna de 1.000 m³ - DMT de 1.500 a 1.800 m</v>
          </cell>
          <cell r="C2614" t="str">
            <v>m³</v>
          </cell>
          <cell r="D2614">
            <v>17.71</v>
          </cell>
        </row>
        <row r="2615">
          <cell r="A2615" t="str">
            <v>1917038</v>
          </cell>
          <cell r="B2615" t="str">
            <v>Dragagem de silte com draga hopper - capacidade da cisterna de 1.000 m³ - DMT de 1.800 a 2.100 m</v>
          </cell>
          <cell r="C2615" t="str">
            <v>m³</v>
          </cell>
          <cell r="D2615">
            <v>18.3</v>
          </cell>
        </row>
        <row r="2616">
          <cell r="A2616" t="str">
            <v>1917039</v>
          </cell>
          <cell r="B2616" t="str">
            <v>Dragagem de silte com draga hopper - capacidade da cisterna de 1.000 m³ - DMT de 2.100 a 2.400 m</v>
          </cell>
          <cell r="C2616" t="str">
            <v>m³</v>
          </cell>
          <cell r="D2616">
            <v>18.920000000000002</v>
          </cell>
        </row>
        <row r="2617">
          <cell r="A2617" t="str">
            <v>1917040</v>
          </cell>
          <cell r="B2617" t="str">
            <v>Dragagem de silte com draga hopper - capacidade da cisterna de 1.000 m³ - DMT de 2.400 a 2.700 m</v>
          </cell>
          <cell r="C2617" t="str">
            <v>m³</v>
          </cell>
          <cell r="D2617">
            <v>19.559999999999999</v>
          </cell>
        </row>
        <row r="2618">
          <cell r="A2618" t="str">
            <v>1917041</v>
          </cell>
          <cell r="B2618" t="str">
            <v>Dragagem de silte com draga hopper - capacidade da cisterna de 1.000 m³ - DMT de 2.700 a 3.000 m</v>
          </cell>
          <cell r="C2618" t="str">
            <v>m³</v>
          </cell>
          <cell r="D2618">
            <v>20.239999999999998</v>
          </cell>
        </row>
        <row r="2619">
          <cell r="A2619" t="str">
            <v>1917042</v>
          </cell>
          <cell r="B2619" t="str">
            <v>Dragagem de silte com draga hopper - capacidade da cisterna de 1.000 m³ - DMT de 3.000 m</v>
          </cell>
          <cell r="C2619" t="str">
            <v>m³</v>
          </cell>
          <cell r="D2619">
            <v>20.6</v>
          </cell>
        </row>
        <row r="2620">
          <cell r="A2620" t="str">
            <v>1901619</v>
          </cell>
          <cell r="B2620" t="str">
            <v>Dragagem de silte com draga hopper - capacidade da cisterna de 10.000 m³ - DMT de 1.500 a 1.800 m</v>
          </cell>
          <cell r="C2620" t="str">
            <v>m³</v>
          </cell>
          <cell r="D2620">
            <v>9.61</v>
          </cell>
        </row>
        <row r="2621">
          <cell r="A2621" t="str">
            <v>1901620</v>
          </cell>
          <cell r="B2621" t="str">
            <v>Dragagem de silte com draga hopper - capacidade da cisterna de 10.000 m³ - DMT de 1.800 a 2.100 m</v>
          </cell>
          <cell r="C2621" t="str">
            <v>m³</v>
          </cell>
          <cell r="D2621">
            <v>9.7799999999999994</v>
          </cell>
        </row>
        <row r="2622">
          <cell r="A2622" t="str">
            <v>1901621</v>
          </cell>
          <cell r="B2622" t="str">
            <v>Dragagem de silte com draga hopper - capacidade da cisterna de 10.000 m³ - DMT de 2.100 a 2.400 m</v>
          </cell>
          <cell r="C2622" t="str">
            <v>m³</v>
          </cell>
          <cell r="D2622">
            <v>9.9600000000000009</v>
          </cell>
        </row>
        <row r="2623">
          <cell r="A2623" t="str">
            <v>1901622</v>
          </cell>
          <cell r="B2623" t="str">
            <v>Dragagem de silte com draga hopper - capacidade da cisterna de 10.000 m³ - DMT de 2.400 a 2.700 m</v>
          </cell>
          <cell r="C2623" t="str">
            <v>m³</v>
          </cell>
          <cell r="D2623">
            <v>10.15</v>
          </cell>
        </row>
        <row r="2624">
          <cell r="A2624" t="str">
            <v>1901623</v>
          </cell>
          <cell r="B2624" t="str">
            <v>Dragagem de silte com draga hopper - capacidade da cisterna de 10.000 m³ - DMT de 2.700 a 3.000 m</v>
          </cell>
          <cell r="C2624" t="str">
            <v>m³</v>
          </cell>
          <cell r="D2624">
            <v>10.35</v>
          </cell>
        </row>
        <row r="2625">
          <cell r="A2625" t="str">
            <v>1901618</v>
          </cell>
          <cell r="B2625" t="str">
            <v>Dragagem de silte com draga hopper - capacidade da cisterna de 10.000 m³ - DMT de 3.000 m</v>
          </cell>
          <cell r="C2625" t="str">
            <v>m³</v>
          </cell>
          <cell r="D2625">
            <v>10.45</v>
          </cell>
        </row>
        <row r="2626">
          <cell r="A2626" t="str">
            <v>1901625</v>
          </cell>
          <cell r="B2626" t="str">
            <v>Dragagem de silte com draga hopper - capacidade da cisterna de 15.000 m³ - DMT de 1.500 a 1.800 m</v>
          </cell>
          <cell r="C2626" t="str">
            <v>m³</v>
          </cell>
          <cell r="D2626">
            <v>11.54</v>
          </cell>
        </row>
        <row r="2627">
          <cell r="A2627" t="str">
            <v>1901626</v>
          </cell>
          <cell r="B2627" t="str">
            <v>Dragagem de silte com draga hopper - capacidade da cisterna de 15.000 m³ - DMT de 1.800 a 2.100 m</v>
          </cell>
          <cell r="C2627" t="str">
            <v>m³</v>
          </cell>
          <cell r="D2627">
            <v>11.7</v>
          </cell>
        </row>
        <row r="2628">
          <cell r="A2628" t="str">
            <v>1901627</v>
          </cell>
          <cell r="B2628" t="str">
            <v>Dragagem de silte com draga hopper - capacidade da cisterna de 15.000 m³ - DMT de 2.100 a 2.400 m</v>
          </cell>
          <cell r="C2628" t="str">
            <v>m³</v>
          </cell>
          <cell r="D2628">
            <v>11.87</v>
          </cell>
        </row>
        <row r="2629">
          <cell r="A2629" t="str">
            <v>1901628</v>
          </cell>
          <cell r="B2629" t="str">
            <v>Dragagem de silte com draga hopper - capacidade da cisterna de 15.000 m³ - DMT de 2.400 a 2.700 m</v>
          </cell>
          <cell r="C2629" t="str">
            <v>m³</v>
          </cell>
          <cell r="D2629">
            <v>12.05</v>
          </cell>
        </row>
        <row r="2630">
          <cell r="A2630" t="str">
            <v>1901629</v>
          </cell>
          <cell r="B2630" t="str">
            <v>Dragagem de silte com draga hopper - capacidade da cisterna de 15.000 m³ - DMT de 2.700 a 3.000 m</v>
          </cell>
          <cell r="C2630" t="str">
            <v>m³</v>
          </cell>
          <cell r="D2630">
            <v>12.24</v>
          </cell>
        </row>
        <row r="2631">
          <cell r="A2631" t="str">
            <v>1901624</v>
          </cell>
          <cell r="B2631" t="str">
            <v>Dragagem de silte com draga hopper - capacidade da cisterna de 15.000 m³ - DMT de 3.000 m</v>
          </cell>
          <cell r="C2631" t="str">
            <v>m³</v>
          </cell>
          <cell r="D2631">
            <v>12.34</v>
          </cell>
        </row>
        <row r="2632">
          <cell r="A2632" t="str">
            <v>1917073</v>
          </cell>
          <cell r="B2632" t="str">
            <v>Dragagem de silte com draga hopper - capacidade da cisterna de 2.000 m³ - DMT de 1.500 a 1.800 m</v>
          </cell>
          <cell r="C2632" t="str">
            <v>m³</v>
          </cell>
          <cell r="D2632">
            <v>12.18</v>
          </cell>
        </row>
        <row r="2633">
          <cell r="A2633" t="str">
            <v>1917074</v>
          </cell>
          <cell r="B2633" t="str">
            <v>Dragagem de silte com draga hopper - capacidade da cisterna de 2.000 m³ - DMT de 1.800 a 2.100 m</v>
          </cell>
          <cell r="C2633" t="str">
            <v>m³</v>
          </cell>
          <cell r="D2633">
            <v>12.55</v>
          </cell>
        </row>
        <row r="2634">
          <cell r="A2634" t="str">
            <v>1917075</v>
          </cell>
          <cell r="B2634" t="str">
            <v>Dragagem de silte com draga hopper - capacidade da cisterna de 2.000 m³ - DMT de 2.100 a 2.400 m</v>
          </cell>
          <cell r="C2634" t="str">
            <v>m³</v>
          </cell>
          <cell r="D2634">
            <v>12.93</v>
          </cell>
        </row>
        <row r="2635">
          <cell r="A2635" t="str">
            <v>1917076</v>
          </cell>
          <cell r="B2635" t="str">
            <v>Dragagem de silte com draga hopper - capacidade da cisterna de 2.000 m³ - DMT de 2.400 a 2.700 m</v>
          </cell>
          <cell r="C2635" t="str">
            <v>m³</v>
          </cell>
          <cell r="D2635">
            <v>13.32</v>
          </cell>
        </row>
        <row r="2636">
          <cell r="A2636" t="str">
            <v>1917077</v>
          </cell>
          <cell r="B2636" t="str">
            <v>Dragagem de silte com draga hopper - capacidade da cisterna de 2.000 m³ - DMT de 2.700 a 3.000 m</v>
          </cell>
          <cell r="C2636" t="str">
            <v>m³</v>
          </cell>
          <cell r="D2636">
            <v>13.75</v>
          </cell>
        </row>
        <row r="2637">
          <cell r="A2637" t="str">
            <v>1917078</v>
          </cell>
          <cell r="B2637" t="str">
            <v>Dragagem de silte com draga hopper - capacidade da cisterna de 2.000 m³ - DMT de 3.000 m</v>
          </cell>
          <cell r="C2637" t="str">
            <v>m³</v>
          </cell>
          <cell r="D2637">
            <v>13.97</v>
          </cell>
        </row>
        <row r="2638">
          <cell r="A2638" t="str">
            <v>1901631</v>
          </cell>
          <cell r="B2638" t="str">
            <v>Dragagem de silte com draga hopper - capacidade da cisterna de 20.000 m³ - DMT de 1.500 a 1.800 m</v>
          </cell>
          <cell r="C2638" t="str">
            <v>m³</v>
          </cell>
          <cell r="D2638">
            <v>13.6</v>
          </cell>
        </row>
        <row r="2639">
          <cell r="A2639" t="str">
            <v>1901632</v>
          </cell>
          <cell r="B2639" t="str">
            <v>Dragagem de silte com draga hopper - capacidade da cisterna de 20.000 m³ - DMT de 1.800 a 2.100 m</v>
          </cell>
          <cell r="C2639" t="str">
            <v>m³</v>
          </cell>
          <cell r="D2639">
            <v>13.76</v>
          </cell>
        </row>
        <row r="2640">
          <cell r="A2640" t="str">
            <v>1901633</v>
          </cell>
          <cell r="B2640" t="str">
            <v>Dragagem de silte com draga hopper - capacidade da cisterna de 20.000 m³ - DMT de 2.100 a 2.400 m</v>
          </cell>
          <cell r="C2640" t="str">
            <v>m³</v>
          </cell>
          <cell r="D2640">
            <v>13.93</v>
          </cell>
        </row>
        <row r="2641">
          <cell r="A2641" t="str">
            <v>1901634</v>
          </cell>
          <cell r="B2641" t="str">
            <v>Dragagem de silte com draga hopper - capacidade da cisterna de 20.000 m³ - DMT de 2.400 a 2.700 m</v>
          </cell>
          <cell r="C2641" t="str">
            <v>m³</v>
          </cell>
          <cell r="D2641">
            <v>14.1</v>
          </cell>
        </row>
        <row r="2642">
          <cell r="A2642" t="str">
            <v>1901635</v>
          </cell>
          <cell r="B2642" t="str">
            <v>Dragagem de silte com draga hopper - capacidade da cisterna de 20.000 m³ - DMT de 2.700 a 3.000 m</v>
          </cell>
          <cell r="C2642" t="str">
            <v>m³</v>
          </cell>
          <cell r="D2642">
            <v>14.28</v>
          </cell>
        </row>
        <row r="2643">
          <cell r="A2643" t="str">
            <v>1901630</v>
          </cell>
          <cell r="B2643" t="str">
            <v>Dragagem de silte com draga hopper - capacidade da cisterna de 20.000 m³ - DMT de 3.000 m</v>
          </cell>
          <cell r="C2643" t="str">
            <v>m³</v>
          </cell>
          <cell r="D2643">
            <v>14.38</v>
          </cell>
        </row>
        <row r="2644">
          <cell r="A2644" t="str">
            <v>1917109</v>
          </cell>
          <cell r="B2644" t="str">
            <v>Dragagem de silte com draga hopper - capacidade da cisterna de 3.000 m³ - DMT de 1.500 a 1.800 m</v>
          </cell>
          <cell r="C2644" t="str">
            <v>m³</v>
          </cell>
          <cell r="D2644">
            <v>11.09</v>
          </cell>
        </row>
        <row r="2645">
          <cell r="A2645" t="str">
            <v>1917110</v>
          </cell>
          <cell r="B2645" t="str">
            <v>Dragagem de silte com draga hopper - capacidade da cisterna de 3.000 m³ - DMT de 1.800 a 2.100 m</v>
          </cell>
          <cell r="C2645" t="str">
            <v>m³</v>
          </cell>
          <cell r="D2645">
            <v>11.39</v>
          </cell>
        </row>
        <row r="2646">
          <cell r="A2646" t="str">
            <v>1917111</v>
          </cell>
          <cell r="B2646" t="str">
            <v>Dragagem de silte com draga hopper - capacidade da cisterna de 3.000 m³ - DMT de 2.100 a 2.400 m</v>
          </cell>
          <cell r="C2646" t="str">
            <v>m³</v>
          </cell>
          <cell r="D2646">
            <v>11.7</v>
          </cell>
        </row>
        <row r="2647">
          <cell r="A2647" t="str">
            <v>1917112</v>
          </cell>
          <cell r="B2647" t="str">
            <v>Dragagem de silte com draga hopper - capacidade da cisterna de 3.000 m³ - DMT de 2.400 a 2.700 m</v>
          </cell>
          <cell r="C2647" t="str">
            <v>m³</v>
          </cell>
          <cell r="D2647">
            <v>12.02</v>
          </cell>
        </row>
        <row r="2648">
          <cell r="A2648" t="str">
            <v>1917113</v>
          </cell>
          <cell r="B2648" t="str">
            <v>Dragagem de silte com draga hopper - capacidade da cisterna de 3.000 m³ - DMT de 2.700 a 3.000 m</v>
          </cell>
          <cell r="C2648" t="str">
            <v>m³</v>
          </cell>
          <cell r="D2648">
            <v>12.37</v>
          </cell>
        </row>
        <row r="2649">
          <cell r="A2649" t="str">
            <v>1917114</v>
          </cell>
          <cell r="B2649" t="str">
            <v>Dragagem de silte com draga hopper - capacidade da cisterna de 3.000 m³ - DMT de 3.000 m</v>
          </cell>
          <cell r="C2649" t="str">
            <v>m³</v>
          </cell>
          <cell r="D2649">
            <v>12.55</v>
          </cell>
        </row>
        <row r="2650">
          <cell r="A2650" t="str">
            <v>1917145</v>
          </cell>
          <cell r="B2650" t="str">
            <v>Dragagem de silte com draga hopper - capacidade da cisterna de 4.000 m³ - DMT de 1.500 a 1.800 m</v>
          </cell>
          <cell r="C2650" t="str">
            <v>m³</v>
          </cell>
          <cell r="D2650">
            <v>10.34</v>
          </cell>
        </row>
        <row r="2651">
          <cell r="A2651" t="str">
            <v>1917146</v>
          </cell>
          <cell r="B2651" t="str">
            <v>Dragagem de silte com draga hopper - capacidade da cisterna de 4.000 m³ - DMT de 1.800 a 2.100 m</v>
          </cell>
          <cell r="C2651" t="str">
            <v>m³</v>
          </cell>
          <cell r="D2651">
            <v>10.61</v>
          </cell>
        </row>
        <row r="2652">
          <cell r="A2652" t="str">
            <v>1917147</v>
          </cell>
          <cell r="B2652" t="str">
            <v>Dragagem de silte com draga hopper - capacidade da cisterna de 4.000 m³ - DMT de 2.100 a 2.400 m</v>
          </cell>
          <cell r="C2652" t="str">
            <v>m³</v>
          </cell>
          <cell r="D2652">
            <v>10.88</v>
          </cell>
        </row>
        <row r="2653">
          <cell r="A2653" t="str">
            <v>1917148</v>
          </cell>
          <cell r="B2653" t="str">
            <v>Dragagem de silte com draga hopper - capacidade da cisterna de 4.000 m³ - DMT de 2.400 a 2.700 m</v>
          </cell>
          <cell r="C2653" t="str">
            <v>m³</v>
          </cell>
          <cell r="D2653">
            <v>11.16</v>
          </cell>
        </row>
        <row r="2654">
          <cell r="A2654" t="str">
            <v>1917149</v>
          </cell>
          <cell r="B2654" t="str">
            <v>Dragagem de silte com draga hopper - capacidade da cisterna de 4.000 m³ - DMT de 2.700 a 3.000 m</v>
          </cell>
          <cell r="C2654" t="str">
            <v>m³</v>
          </cell>
          <cell r="D2654">
            <v>11.46</v>
          </cell>
        </row>
        <row r="2655">
          <cell r="A2655" t="str">
            <v>1917150</v>
          </cell>
          <cell r="B2655" t="str">
            <v>Dragagem de silte com draga hopper - capacidade da cisterna de 4.000 m³ - DMT de 3.000 m</v>
          </cell>
          <cell r="C2655" t="str">
            <v>m³</v>
          </cell>
          <cell r="D2655">
            <v>11.63</v>
          </cell>
        </row>
        <row r="2656">
          <cell r="A2656" t="str">
            <v>1917181</v>
          </cell>
          <cell r="B2656" t="str">
            <v>Dragagem de silte com draga hopper - capacidade da cisterna de 5.000 m³ - DMT de 1.500 a 1.800 m</v>
          </cell>
          <cell r="C2656" t="str">
            <v>m³</v>
          </cell>
          <cell r="D2656">
            <v>10.71</v>
          </cell>
        </row>
        <row r="2657">
          <cell r="A2657" t="str">
            <v>1917182</v>
          </cell>
          <cell r="B2657" t="str">
            <v>Dragagem de silte com draga hopper - capacidade da cisterna de 5.000 m³ - DMT de 1.800 a 2.100 m</v>
          </cell>
          <cell r="C2657" t="str">
            <v>m³</v>
          </cell>
          <cell r="D2657">
            <v>10.94</v>
          </cell>
        </row>
        <row r="2658">
          <cell r="A2658" t="str">
            <v>1917183</v>
          </cell>
          <cell r="B2658" t="str">
            <v>Dragagem de silte com draga hopper - capacidade da cisterna de 5.000 m³ - DMT de 2.100 a 2.400 m</v>
          </cell>
          <cell r="C2658" t="str">
            <v>m³</v>
          </cell>
          <cell r="D2658">
            <v>11.19</v>
          </cell>
        </row>
        <row r="2659">
          <cell r="A2659" t="str">
            <v>1917184</v>
          </cell>
          <cell r="B2659" t="str">
            <v>Dragagem de silte com draga hopper - capacidade da cisterna de 5.000 m³ - DMT de 2.400 a 2.700 m</v>
          </cell>
          <cell r="C2659" t="str">
            <v>m³</v>
          </cell>
          <cell r="D2659">
            <v>11.44</v>
          </cell>
        </row>
        <row r="2660">
          <cell r="A2660" t="str">
            <v>1917185</v>
          </cell>
          <cell r="B2660" t="str">
            <v>Dragagem de silte com draga hopper - capacidade da cisterna de 5.000 m³ - DMT de 2.700 a 3.000 m</v>
          </cell>
          <cell r="C2660" t="str">
            <v>m³</v>
          </cell>
          <cell r="D2660">
            <v>11.71</v>
          </cell>
        </row>
        <row r="2661">
          <cell r="A2661" t="str">
            <v>1917186</v>
          </cell>
          <cell r="B2661" t="str">
            <v>Dragagem de silte com draga hopper - capacidade da cisterna de 5.000 m³ - DMT de 3.000 m</v>
          </cell>
          <cell r="C2661" t="str">
            <v>m³</v>
          </cell>
          <cell r="D2661">
            <v>11.85</v>
          </cell>
        </row>
        <row r="2662">
          <cell r="A2662" t="str">
            <v>1917001</v>
          </cell>
          <cell r="B2662" t="str">
            <v>Dragagem de silte com draga hopper - capacidade da cisterna de 750 m³ - DMT de 1.500 a 1.800 m</v>
          </cell>
          <cell r="C2662" t="str">
            <v>m³</v>
          </cell>
          <cell r="D2662">
            <v>23.48</v>
          </cell>
        </row>
        <row r="2663">
          <cell r="A2663" t="str">
            <v>1917002</v>
          </cell>
          <cell r="B2663" t="str">
            <v>Dragagem de silte com draga hopper - capacidade da cisterna de 750 m³ - DMT de 1.800 a 2.100 m</v>
          </cell>
          <cell r="C2663" t="str">
            <v>m³</v>
          </cell>
          <cell r="D2663">
            <v>24.34</v>
          </cell>
        </row>
        <row r="2664">
          <cell r="A2664" t="str">
            <v>1917003</v>
          </cell>
          <cell r="B2664" t="str">
            <v>Dragagem de silte com draga hopper - capacidade da cisterna de 750 m³ - DMT de 2.100 a 2.400 m</v>
          </cell>
          <cell r="C2664" t="str">
            <v>m³</v>
          </cell>
          <cell r="D2664">
            <v>25.21</v>
          </cell>
        </row>
        <row r="2665">
          <cell r="A2665" t="str">
            <v>1917004</v>
          </cell>
          <cell r="B2665" t="str">
            <v>Dragagem de silte com draga hopper - capacidade da cisterna de 750 m³ - DMT de 2.400 a 2.700 m</v>
          </cell>
          <cell r="C2665" t="str">
            <v>m³</v>
          </cell>
          <cell r="D2665">
            <v>26.13</v>
          </cell>
        </row>
        <row r="2666">
          <cell r="A2666" t="str">
            <v>1917005</v>
          </cell>
          <cell r="B2666" t="str">
            <v>Dragagem de silte com draga hopper - capacidade da cisterna de 750 m³ - DMT de 2.700 a 3.000 m</v>
          </cell>
          <cell r="C2666" t="str">
            <v>m³</v>
          </cell>
          <cell r="D2666">
            <v>27.1</v>
          </cell>
        </row>
        <row r="2667">
          <cell r="A2667" t="str">
            <v>1917006</v>
          </cell>
          <cell r="B2667" t="str">
            <v>Dragagem de silte com draga hopper - capacidade da cisterna de 750 m³ - DMT de 3.000 m</v>
          </cell>
          <cell r="C2667" t="str">
            <v>m³</v>
          </cell>
          <cell r="D2667">
            <v>27.62</v>
          </cell>
        </row>
        <row r="2668">
          <cell r="A2668" t="str">
            <v>2009619</v>
          </cell>
          <cell r="B2668" t="str">
            <v>Alvenaria de blocos de concreto 19 x 19 x 39 cm com espessura de 20 cm - areia comercial</v>
          </cell>
          <cell r="C2668" t="str">
            <v>m²</v>
          </cell>
          <cell r="D2668">
            <v>118.79</v>
          </cell>
        </row>
        <row r="2669">
          <cell r="A2669" t="str">
            <v>2009618</v>
          </cell>
          <cell r="B2669" t="str">
            <v>Alvenaria de blocos de concreto 19 x 19 x 39 cm com espessura de 20 cm - areia extraída</v>
          </cell>
          <cell r="C2669" t="str">
            <v>m²</v>
          </cell>
          <cell r="D2669">
            <v>116.87</v>
          </cell>
        </row>
        <row r="2670">
          <cell r="A2670" t="str">
            <v>2003866</v>
          </cell>
          <cell r="B2670" t="str">
            <v>Aplicação de geotêxtil não-tecido agulhado com resistência à tração longitudinal de 14 kN/m</v>
          </cell>
          <cell r="C2670" t="str">
            <v>m²</v>
          </cell>
          <cell r="D2670">
            <v>8.1199999999999992</v>
          </cell>
        </row>
        <row r="2671">
          <cell r="A2671" t="str">
            <v>2003867</v>
          </cell>
          <cell r="B2671" t="str">
            <v>Aplicação de geotêxtil não-tecido agulhado com resistência à tração longitudinal de 31 kN/m</v>
          </cell>
          <cell r="C2671" t="str">
            <v>m²</v>
          </cell>
          <cell r="D2671">
            <v>15.87</v>
          </cell>
        </row>
        <row r="2672">
          <cell r="A2672" t="str">
            <v>2003622</v>
          </cell>
          <cell r="B2672" t="str">
            <v>Boca de lobo combinada - chapéu e grelha simples - BLC 01 - areia e brita comerciais</v>
          </cell>
          <cell r="C2672" t="str">
            <v>un</v>
          </cell>
          <cell r="D2672">
            <v>2445.69</v>
          </cell>
        </row>
        <row r="2673">
          <cell r="A2673" t="str">
            <v>2003621</v>
          </cell>
          <cell r="B2673" t="str">
            <v>Boca de lobo combinada - chapéu e grelha simples - BLC 01 - areia extraída e brita produzida</v>
          </cell>
          <cell r="C2673" t="str">
            <v>un</v>
          </cell>
          <cell r="D2673">
            <v>2344.09</v>
          </cell>
        </row>
        <row r="2674">
          <cell r="A2674" t="str">
            <v>2003624</v>
          </cell>
          <cell r="B2674" t="str">
            <v>Boca de lobo combinada - chapéu e grelha simples - BLC 02 - areia e brita comerciais</v>
          </cell>
          <cell r="C2674" t="str">
            <v>un</v>
          </cell>
          <cell r="D2674">
            <v>2832.9</v>
          </cell>
        </row>
        <row r="2675">
          <cell r="A2675" t="str">
            <v>2003623</v>
          </cell>
          <cell r="B2675" t="str">
            <v>Boca de lobo combinada - chapéu e grelha simples - BLC 02 - areia extraída e brita produzida</v>
          </cell>
          <cell r="C2675" t="str">
            <v>un</v>
          </cell>
          <cell r="D2675">
            <v>2719.24</v>
          </cell>
        </row>
        <row r="2676">
          <cell r="A2676" t="str">
            <v>2003634</v>
          </cell>
          <cell r="B2676" t="str">
            <v>Boca de lobo dupla - grelha de concreto - BLDG 01 - areia e brita comerciais</v>
          </cell>
          <cell r="C2676" t="str">
            <v>un</v>
          </cell>
          <cell r="D2676">
            <v>1753.15</v>
          </cell>
        </row>
        <row r="2677">
          <cell r="A2677" t="str">
            <v>2003633</v>
          </cell>
          <cell r="B2677" t="str">
            <v>Boca de lobo dupla - grelha de concreto - BLDG 01 - areia extraída e brita produzida</v>
          </cell>
          <cell r="C2677" t="str">
            <v>un</v>
          </cell>
          <cell r="D2677">
            <v>1651.55</v>
          </cell>
        </row>
        <row r="2678">
          <cell r="A2678" t="str">
            <v>2003636</v>
          </cell>
          <cell r="B2678" t="str">
            <v>Boca de lobo dupla - grelha de concreto - BLDG 02 - areia e brita comerciais</v>
          </cell>
          <cell r="C2678" t="str">
            <v>un</v>
          </cell>
          <cell r="D2678">
            <v>2140.36</v>
          </cell>
        </row>
        <row r="2679">
          <cell r="A2679" t="str">
            <v>2003635</v>
          </cell>
          <cell r="B2679" t="str">
            <v>Boca de lobo dupla - grelha de concreto - BLDG 02 - areia extraída e brita produzida</v>
          </cell>
          <cell r="C2679" t="str">
            <v>un</v>
          </cell>
          <cell r="D2679">
            <v>2026.71</v>
          </cell>
        </row>
        <row r="2680">
          <cell r="A2680" t="str">
            <v>2003638</v>
          </cell>
          <cell r="B2680" t="str">
            <v>Boca de lobo dupla - grelha de concreto - BLDG 03 - areia e brita comerciais</v>
          </cell>
          <cell r="C2680" t="str">
            <v>un</v>
          </cell>
          <cell r="D2680">
            <v>2532.31</v>
          </cell>
        </row>
        <row r="2681">
          <cell r="A2681" t="str">
            <v>2003637</v>
          </cell>
          <cell r="B2681" t="str">
            <v>Boca de lobo dupla - grelha de concreto - BLDG 03 - areia extraída e brita produzida</v>
          </cell>
          <cell r="C2681" t="str">
            <v>un</v>
          </cell>
          <cell r="D2681">
            <v>2405.36</v>
          </cell>
        </row>
        <row r="2682">
          <cell r="A2682" t="str">
            <v>2003640</v>
          </cell>
          <cell r="B2682" t="str">
            <v>Boca de lobo dupla - grelha de concreto - BLDG 04 - areia e brita comerciais</v>
          </cell>
          <cell r="C2682" t="str">
            <v>un</v>
          </cell>
          <cell r="D2682">
            <v>2919.52</v>
          </cell>
        </row>
        <row r="2683">
          <cell r="A2683" t="str">
            <v>2003639</v>
          </cell>
          <cell r="B2683" t="str">
            <v>Boca de lobo dupla - grelha de concreto - BLDG 04 - areia extraída e brita produzida</v>
          </cell>
          <cell r="C2683" t="str">
            <v>un</v>
          </cell>
          <cell r="D2683">
            <v>2780.52</v>
          </cell>
        </row>
        <row r="2684">
          <cell r="A2684" t="str">
            <v>2003618</v>
          </cell>
          <cell r="B2684" t="str">
            <v>Boca de lobo simples - BLS 01 - areia e brita comerciais</v>
          </cell>
          <cell r="C2684" t="str">
            <v>un</v>
          </cell>
          <cell r="D2684">
            <v>973.21</v>
          </cell>
        </row>
        <row r="2685">
          <cell r="A2685" t="str">
            <v>2003617</v>
          </cell>
          <cell r="B2685" t="str">
            <v>Boca de lobo simples - BLS 01 - areia extraída e brita produzida</v>
          </cell>
          <cell r="C2685" t="str">
            <v>un</v>
          </cell>
          <cell r="D2685">
            <v>917.27</v>
          </cell>
        </row>
        <row r="2686">
          <cell r="A2686" t="str">
            <v>2003620</v>
          </cell>
          <cell r="B2686" t="str">
            <v>Boca de lobo simples - BLS 02 - areia e brita comerciais</v>
          </cell>
          <cell r="C2686" t="str">
            <v>un</v>
          </cell>
          <cell r="D2686">
            <v>1209.57</v>
          </cell>
        </row>
        <row r="2687">
          <cell r="A2687" t="str">
            <v>2003619</v>
          </cell>
          <cell r="B2687" t="str">
            <v>Boca de lobo simples - BLS 02 - areia extraída e brita produzida</v>
          </cell>
          <cell r="C2687" t="str">
            <v>un</v>
          </cell>
          <cell r="D2687">
            <v>1146.33</v>
          </cell>
        </row>
        <row r="2688">
          <cell r="A2688" t="str">
            <v>2003626</v>
          </cell>
          <cell r="B2688" t="str">
            <v>Boca de lobo simples - grelha de concreto - BLSG 01 - areia e brita comerciais</v>
          </cell>
          <cell r="C2688" t="str">
            <v>un</v>
          </cell>
          <cell r="D2688">
            <v>907.11</v>
          </cell>
        </row>
        <row r="2689">
          <cell r="A2689" t="str">
            <v>2003625</v>
          </cell>
          <cell r="B2689" t="str">
            <v>Boca de lobo simples - grelha de concreto - BLSG 01 - areia extraída e brita produzida</v>
          </cell>
          <cell r="C2689" t="str">
            <v>un</v>
          </cell>
          <cell r="D2689">
            <v>851.17</v>
          </cell>
        </row>
        <row r="2690">
          <cell r="A2690" t="str">
            <v>2003628</v>
          </cell>
          <cell r="B2690" t="str">
            <v>Boca de lobo simples - grelha de concreto - BLSG 02 - areia e brita comerciais</v>
          </cell>
          <cell r="C2690" t="str">
            <v>un</v>
          </cell>
          <cell r="D2690">
            <v>1143.48</v>
          </cell>
        </row>
        <row r="2691">
          <cell r="A2691" t="str">
            <v>2003627</v>
          </cell>
          <cell r="B2691" t="str">
            <v>Boca de lobo simples - grelha de concreto - BLSG 02 - areia extraída e brita produzida</v>
          </cell>
          <cell r="C2691" t="str">
            <v>un</v>
          </cell>
          <cell r="D2691">
            <v>1080.24</v>
          </cell>
        </row>
        <row r="2692">
          <cell r="A2692" t="str">
            <v>2003630</v>
          </cell>
          <cell r="B2692" t="str">
            <v>Boca de lobo simples - grelha de concreto - BLSG 03 - areia e brita comerciais</v>
          </cell>
          <cell r="C2692" t="str">
            <v>un</v>
          </cell>
          <cell r="D2692">
            <v>1379.84</v>
          </cell>
        </row>
        <row r="2693">
          <cell r="A2693" t="str">
            <v>2003629</v>
          </cell>
          <cell r="B2693" t="str">
            <v>Boca de lobo simples - grelha de concreto - BLSG 03 - areia extraída e brita produzida</v>
          </cell>
          <cell r="C2693" t="str">
            <v>un</v>
          </cell>
          <cell r="D2693">
            <v>1309.3</v>
          </cell>
        </row>
        <row r="2694">
          <cell r="A2694" t="str">
            <v>2003632</v>
          </cell>
          <cell r="B2694" t="str">
            <v>Boca de lobo simples - grelha de concreto - BLSG 04 - areia e brita comerciais</v>
          </cell>
          <cell r="C2694" t="str">
            <v>un</v>
          </cell>
          <cell r="D2694">
            <v>1616.21</v>
          </cell>
        </row>
        <row r="2695">
          <cell r="A2695" t="str">
            <v>2003631</v>
          </cell>
          <cell r="B2695" t="str">
            <v>Boca de lobo simples - grelha de concreto - BLSG 04 - areia extraída e brita produzida</v>
          </cell>
          <cell r="C2695" t="str">
            <v>un</v>
          </cell>
          <cell r="D2695">
            <v>1538.37</v>
          </cell>
        </row>
        <row r="2696">
          <cell r="A2696" t="str">
            <v>2003599</v>
          </cell>
          <cell r="B2696" t="str">
            <v>Boca de saída para dreno longitudinal profundo - BSD 01 - tubo de concreto perfurado - areia e brita comerciais</v>
          </cell>
          <cell r="C2696" t="str">
            <v>un</v>
          </cell>
          <cell r="D2696">
            <v>202.9</v>
          </cell>
        </row>
        <row r="2697">
          <cell r="A2697" t="str">
            <v>2003598</v>
          </cell>
          <cell r="B2697" t="str">
            <v>Boca de saída para dreno longitudinal profundo - BSD 01 - tubo de concreto perfurado - areia extraída e brita produzida</v>
          </cell>
          <cell r="C2697" t="str">
            <v>un</v>
          </cell>
          <cell r="D2697">
            <v>182.09</v>
          </cell>
        </row>
        <row r="2698">
          <cell r="A2698" t="str">
            <v>2003919</v>
          </cell>
          <cell r="B2698" t="str">
            <v>Boca de saída para dreno longitudinal profundo - BSD 01 - tubo de PEAD - areia e brita comerciais</v>
          </cell>
          <cell r="C2698" t="str">
            <v>un</v>
          </cell>
          <cell r="D2698">
            <v>202.9</v>
          </cell>
        </row>
        <row r="2699">
          <cell r="A2699" t="str">
            <v>2003918</v>
          </cell>
          <cell r="B2699" t="str">
            <v>Boca de saída para dreno longitudinal profundo - BSD 01 - tubo de PEAD - areia extraída e brita produzida</v>
          </cell>
          <cell r="C2699" t="str">
            <v>un</v>
          </cell>
          <cell r="D2699">
            <v>182.09</v>
          </cell>
        </row>
        <row r="2700">
          <cell r="A2700" t="str">
            <v>2003601</v>
          </cell>
          <cell r="B2700" t="str">
            <v>Boca de saída para dreno longitudinal profundo - BSD 02 - tubo de concreto perfurado - areia e brita comerciais</v>
          </cell>
          <cell r="C2700" t="str">
            <v>un</v>
          </cell>
          <cell r="D2700">
            <v>254.47</v>
          </cell>
        </row>
        <row r="2701">
          <cell r="A2701" t="str">
            <v>2003600</v>
          </cell>
          <cell r="B2701" t="str">
            <v>Boca de saída para dreno longitudinal profundo - BSD 02 - tubo de concreto perfurado - areia extraída e brita produzida</v>
          </cell>
          <cell r="C2701" t="str">
            <v>un</v>
          </cell>
          <cell r="D2701">
            <v>227.26</v>
          </cell>
        </row>
        <row r="2702">
          <cell r="A2702" t="str">
            <v>2003921</v>
          </cell>
          <cell r="B2702" t="str">
            <v>Boca de saída para dreno longitudinal profundo - BSD 02 - tubo de PEAD - areia e brita comerciais</v>
          </cell>
          <cell r="C2702" t="str">
            <v>un</v>
          </cell>
          <cell r="D2702">
            <v>254.47</v>
          </cell>
        </row>
        <row r="2703">
          <cell r="A2703" t="str">
            <v>2003920</v>
          </cell>
          <cell r="B2703" t="str">
            <v>Boca de saída para dreno longitudinal profundo - BSD 02 - tubo de PEAD - areia extraída e brita produzida</v>
          </cell>
          <cell r="C2703" t="str">
            <v>un</v>
          </cell>
          <cell r="D2703">
            <v>227.26</v>
          </cell>
        </row>
        <row r="2704">
          <cell r="A2704" t="str">
            <v>2003616</v>
          </cell>
          <cell r="B2704" t="str">
            <v>Boca de saída para dreno sub-horizontal em material de 1ª categoria - BSD 04 - areia e brita comerciais</v>
          </cell>
          <cell r="C2704" t="str">
            <v>un</v>
          </cell>
          <cell r="D2704">
            <v>22.33</v>
          </cell>
        </row>
        <row r="2705">
          <cell r="A2705" t="str">
            <v>2003615</v>
          </cell>
          <cell r="B2705" t="str">
            <v>Boca de saída para dreno sub-horizontal em material de 1ª categoria - BSD 04 - areia extraída e brita produzida</v>
          </cell>
          <cell r="C2705" t="str">
            <v>un</v>
          </cell>
          <cell r="D2705">
            <v>19.399999999999999</v>
          </cell>
        </row>
        <row r="2706">
          <cell r="A2706" t="str">
            <v>2003927</v>
          </cell>
          <cell r="B2706" t="str">
            <v>Boca de saída para dreno sub-horizontal em material de 2ª categoria - BSD 04 - areia e brita comerciais</v>
          </cell>
          <cell r="C2706" t="str">
            <v>un</v>
          </cell>
          <cell r="D2706">
            <v>23.42</v>
          </cell>
        </row>
        <row r="2707">
          <cell r="A2707" t="str">
            <v>2003926</v>
          </cell>
          <cell r="B2707" t="str">
            <v>Boca de saída para dreno sub-horizontal em material de 2ª categoria - BSD 04 - areia extraída e brita produzida</v>
          </cell>
          <cell r="C2707" t="str">
            <v>un</v>
          </cell>
          <cell r="D2707">
            <v>20.49</v>
          </cell>
        </row>
        <row r="2708">
          <cell r="A2708" t="str">
            <v>2003613</v>
          </cell>
          <cell r="B2708" t="str">
            <v>Boca de saída para dreno subsuperficial - BSD 03 - areia e brita comerciais</v>
          </cell>
          <cell r="C2708" t="str">
            <v>un</v>
          </cell>
          <cell r="D2708">
            <v>145.33000000000001</v>
          </cell>
        </row>
        <row r="2709">
          <cell r="A2709" t="str">
            <v>2003612</v>
          </cell>
          <cell r="B2709" t="str">
            <v>Boca de saída para dreno subsuperficial - BSD 03 - areia extraída e brita produzida</v>
          </cell>
          <cell r="C2709" t="str">
            <v>un</v>
          </cell>
          <cell r="D2709">
            <v>132.53</v>
          </cell>
        </row>
        <row r="2710">
          <cell r="A2710" t="str">
            <v>2003477</v>
          </cell>
          <cell r="B2710" t="str">
            <v>Caixa coletora de sarjeta - CCS 01 - com grelha de concreto - TCC 01 - areia e brita comerciais</v>
          </cell>
          <cell r="C2710" t="str">
            <v>un</v>
          </cell>
          <cell r="D2710">
            <v>4055.54</v>
          </cell>
        </row>
        <row r="2711">
          <cell r="A2711" t="str">
            <v>2003476</v>
          </cell>
          <cell r="B2711" t="str">
            <v>Caixa coletora de sarjeta - CCS 01 - com grelha de concreto - TCC 01 - areia extraída e brita produzida</v>
          </cell>
          <cell r="C2711" t="str">
            <v>un</v>
          </cell>
          <cell r="D2711">
            <v>3750.07</v>
          </cell>
        </row>
        <row r="2712">
          <cell r="A2712" t="str">
            <v>2003517</v>
          </cell>
          <cell r="B2712" t="str">
            <v>Caixa coletora de sarjeta - CCS 01 - com grelha de ferro - TCC 02 - areia e brita comerciais</v>
          </cell>
          <cell r="C2712" t="str">
            <v>un</v>
          </cell>
          <cell r="D2712">
            <v>4366.7299999999996</v>
          </cell>
        </row>
        <row r="2713">
          <cell r="A2713" t="str">
            <v>2003516</v>
          </cell>
          <cell r="B2713" t="str">
            <v>Caixa coletora de sarjeta - CCS 01 - com grelha de ferro - TCC 02 - areia extraída e brita produzida</v>
          </cell>
          <cell r="C2713" t="str">
            <v>un</v>
          </cell>
          <cell r="D2713">
            <v>4073.31</v>
          </cell>
        </row>
        <row r="2714">
          <cell r="A2714" t="str">
            <v>2003479</v>
          </cell>
          <cell r="B2714" t="str">
            <v>Caixa coletora de sarjeta - CCS 02 - com grelha de concreto - TCC 01 - areia e brita comerciais</v>
          </cell>
          <cell r="C2714" t="str">
            <v>un</v>
          </cell>
          <cell r="D2714">
            <v>4012.01</v>
          </cell>
        </row>
        <row r="2715">
          <cell r="A2715" t="str">
            <v>2003478</v>
          </cell>
          <cell r="B2715" t="str">
            <v>Caixa coletora de sarjeta - CCS 02 - com grelha de concreto - TCC 01 - areia extraída e brita produzida</v>
          </cell>
          <cell r="C2715" t="str">
            <v>un</v>
          </cell>
          <cell r="D2715">
            <v>3719.88</v>
          </cell>
        </row>
        <row r="2716">
          <cell r="A2716" t="str">
            <v>2003519</v>
          </cell>
          <cell r="B2716" t="str">
            <v>Caixa coletora de sarjeta - CCS 02 - com grelha de ferro - TCC 02 - areia e brita comerciais</v>
          </cell>
          <cell r="C2716" t="str">
            <v>un</v>
          </cell>
          <cell r="D2716">
            <v>4323.2</v>
          </cell>
        </row>
        <row r="2717">
          <cell r="A2717" t="str">
            <v>2003518</v>
          </cell>
          <cell r="B2717" t="str">
            <v>Caixa coletora de sarjeta - CCS 02 - com grelha de ferro - TCC 02 - areia extraída e brita produzida</v>
          </cell>
          <cell r="C2717" t="str">
            <v>un</v>
          </cell>
          <cell r="D2717">
            <v>4043.12</v>
          </cell>
        </row>
        <row r="2718">
          <cell r="A2718" t="str">
            <v>2003481</v>
          </cell>
          <cell r="B2718" t="str">
            <v>Caixa coletora de sarjeta - CCS 03 - com grelha de concreto - TCC 01 - areia e brita comerciais</v>
          </cell>
          <cell r="C2718" t="str">
            <v>un</v>
          </cell>
          <cell r="D2718">
            <v>3968.48</v>
          </cell>
        </row>
        <row r="2719">
          <cell r="A2719" t="str">
            <v>2003480</v>
          </cell>
          <cell r="B2719" t="str">
            <v>Caixa coletora de sarjeta - CCS 03 - com grelha de concreto - TCC 01 - areia extraída e brita produzida</v>
          </cell>
          <cell r="C2719" t="str">
            <v>un</v>
          </cell>
          <cell r="D2719">
            <v>3689.68</v>
          </cell>
        </row>
        <row r="2720">
          <cell r="A2720" t="str">
            <v>2003521</v>
          </cell>
          <cell r="B2720" t="str">
            <v>Caixa coletora de sarjeta - CCS 03 - com grelha de ferro - TCC 02 - areia e brita comerciais</v>
          </cell>
          <cell r="C2720" t="str">
            <v>un</v>
          </cell>
          <cell r="D2720">
            <v>4279.67</v>
          </cell>
        </row>
        <row r="2721">
          <cell r="A2721" t="str">
            <v>2003520</v>
          </cell>
          <cell r="B2721" t="str">
            <v>Caixa coletora de sarjeta - CCS 03 - com grelha de ferro - TCC 02 - areia extraída e brita produzida</v>
          </cell>
          <cell r="C2721" t="str">
            <v>un</v>
          </cell>
          <cell r="D2721">
            <v>4012.93</v>
          </cell>
        </row>
        <row r="2722">
          <cell r="A2722" t="str">
            <v>2003483</v>
          </cell>
          <cell r="B2722" t="str">
            <v>Caixa coletora de sarjeta - CCS 04 - com grelha de concreto - TCC 01 - areia e brita comerciais</v>
          </cell>
          <cell r="C2722" t="str">
            <v>un</v>
          </cell>
          <cell r="D2722">
            <v>3924.95</v>
          </cell>
        </row>
        <row r="2723">
          <cell r="A2723" t="str">
            <v>2003482</v>
          </cell>
          <cell r="B2723" t="str">
            <v>Caixa coletora de sarjeta - CCS 04 - com grelha de concreto - TCC 01 - areia extraída e brita produzida</v>
          </cell>
          <cell r="C2723" t="str">
            <v>un</v>
          </cell>
          <cell r="D2723">
            <v>3659.49</v>
          </cell>
        </row>
        <row r="2724">
          <cell r="A2724" t="str">
            <v>2003523</v>
          </cell>
          <cell r="B2724" t="str">
            <v>Caixa coletora de sarjeta - CCS 04 - com grelha de ferro - TCC 02 - areia e brita comerciais</v>
          </cell>
          <cell r="C2724" t="str">
            <v>un</v>
          </cell>
          <cell r="D2724">
            <v>4236.1400000000003</v>
          </cell>
        </row>
        <row r="2725">
          <cell r="A2725" t="str">
            <v>2003522</v>
          </cell>
          <cell r="B2725" t="str">
            <v>Caixa coletora de sarjeta - CCS 04 - com grelha de ferro - TCC 02 - areia extraída e brita produzida</v>
          </cell>
          <cell r="C2725" t="str">
            <v>un</v>
          </cell>
          <cell r="D2725">
            <v>3982.74</v>
          </cell>
        </row>
        <row r="2726">
          <cell r="A2726" t="str">
            <v>2003485</v>
          </cell>
          <cell r="B2726" t="str">
            <v>Caixa coletora de sarjeta - CCS 05 - com grelha de concreto - TCC 01 - areia e brita comerciais</v>
          </cell>
          <cell r="C2726" t="str">
            <v>un</v>
          </cell>
          <cell r="D2726">
            <v>5285</v>
          </cell>
        </row>
        <row r="2727">
          <cell r="A2727" t="str">
            <v>2003484</v>
          </cell>
          <cell r="B2727" t="str">
            <v>Caixa coletora de sarjeta - CCS 05 - com grelha de concreto - TCC 01 - areia extraída e brita produzida</v>
          </cell>
          <cell r="C2727" t="str">
            <v>un</v>
          </cell>
          <cell r="D2727">
            <v>4906.17</v>
          </cell>
        </row>
        <row r="2728">
          <cell r="A2728" t="str">
            <v>2003525</v>
          </cell>
          <cell r="B2728" t="str">
            <v>Caixa coletora de sarjeta - CCS 05 - com grelha de ferro - TCC 02 - areia e brita comerciais</v>
          </cell>
          <cell r="C2728" t="str">
            <v>un</v>
          </cell>
          <cell r="D2728">
            <v>5596.18</v>
          </cell>
        </row>
        <row r="2729">
          <cell r="A2729" t="str">
            <v>2003524</v>
          </cell>
          <cell r="B2729" t="str">
            <v>Caixa coletora de sarjeta - CCS 05 - com grelha de ferro - TCC 02 - areia extraída e brita produzida</v>
          </cell>
          <cell r="C2729" t="str">
            <v>un</v>
          </cell>
          <cell r="D2729">
            <v>5229.42</v>
          </cell>
        </row>
        <row r="2730">
          <cell r="A2730" t="str">
            <v>2003487</v>
          </cell>
          <cell r="B2730" t="str">
            <v>Caixa coletora de sarjeta - CCS 06 - com grelha de concreto - TCC 01 - areia e brita comerciais</v>
          </cell>
          <cell r="C2730" t="str">
            <v>un</v>
          </cell>
          <cell r="D2730">
            <v>5241.47</v>
          </cell>
        </row>
        <row r="2731">
          <cell r="A2731" t="str">
            <v>2003486</v>
          </cell>
          <cell r="B2731" t="str">
            <v>Caixa coletora de sarjeta - CCS 06 - com grelha de concreto - TCC 01 - areia extraída e brita produzida</v>
          </cell>
          <cell r="C2731" t="str">
            <v>un</v>
          </cell>
          <cell r="D2731">
            <v>4875.9799999999996</v>
          </cell>
        </row>
        <row r="2732">
          <cell r="A2732" t="str">
            <v>2003527</v>
          </cell>
          <cell r="B2732" t="str">
            <v>Caixa coletora de sarjeta - CCS 06 - com grelha de ferro - TCC 02 - areia e brita comerciais</v>
          </cell>
          <cell r="C2732" t="str">
            <v>un</v>
          </cell>
          <cell r="D2732">
            <v>5552.66</v>
          </cell>
        </row>
        <row r="2733">
          <cell r="A2733" t="str">
            <v>2003526</v>
          </cell>
          <cell r="B2733" t="str">
            <v>Caixa coletora de sarjeta - CCS 06 - com grelha de ferro - TCC 02 - areia extraída e brita produzida</v>
          </cell>
          <cell r="C2733" t="str">
            <v>un</v>
          </cell>
          <cell r="D2733">
            <v>5199.2299999999996</v>
          </cell>
        </row>
        <row r="2734">
          <cell r="A2734" t="str">
            <v>2003489</v>
          </cell>
          <cell r="B2734" t="str">
            <v>Caixa coletora de sarjeta - CCS 07 - com grelha de concreto - TCC 01 - areia e brita comerciais</v>
          </cell>
          <cell r="C2734" t="str">
            <v>un</v>
          </cell>
          <cell r="D2734">
            <v>5197.9399999999996</v>
          </cell>
        </row>
        <row r="2735">
          <cell r="A2735" t="str">
            <v>2003488</v>
          </cell>
          <cell r="B2735" t="str">
            <v>Caixa coletora de sarjeta - CCS 07 - com grelha de concreto - TCC 01 - areia extraída e brita produzida</v>
          </cell>
          <cell r="C2735" t="str">
            <v>un</v>
          </cell>
          <cell r="D2735">
            <v>4845.79</v>
          </cell>
        </row>
        <row r="2736">
          <cell r="A2736" t="str">
            <v>2003529</v>
          </cell>
          <cell r="B2736" t="str">
            <v>Caixa coletora de sarjeta - CCS 07 - com grelha de ferro - TCC 02 - areia e brita comerciais</v>
          </cell>
          <cell r="C2736" t="str">
            <v>un</v>
          </cell>
          <cell r="D2736">
            <v>5509.13</v>
          </cell>
        </row>
        <row r="2737">
          <cell r="A2737" t="str">
            <v>2003528</v>
          </cell>
          <cell r="B2737" t="str">
            <v>Caixa coletora de sarjeta - CCS 07 - com grelha de ferro - TCC 02 - areia extraída e brita produzida</v>
          </cell>
          <cell r="C2737" t="str">
            <v>un</v>
          </cell>
          <cell r="D2737">
            <v>5169.03</v>
          </cell>
        </row>
        <row r="2738">
          <cell r="A2738" t="str">
            <v>2003491</v>
          </cell>
          <cell r="B2738" t="str">
            <v>Caixa coletora de sarjeta - CCS 08 - com grelha de concreto - TCC 01 - areia e brita comerciais</v>
          </cell>
          <cell r="C2738" t="str">
            <v>un</v>
          </cell>
          <cell r="D2738">
            <v>5154.41</v>
          </cell>
        </row>
        <row r="2739">
          <cell r="A2739" t="str">
            <v>2003490</v>
          </cell>
          <cell r="B2739" t="str">
            <v>Caixa coletora de sarjeta - CCS 08 - com grelha de concreto - TCC 01 - areia extraída e brita produzida</v>
          </cell>
          <cell r="C2739" t="str">
            <v>un</v>
          </cell>
          <cell r="D2739">
            <v>4815.6000000000004</v>
          </cell>
        </row>
        <row r="2740">
          <cell r="A2740" t="str">
            <v>2003531</v>
          </cell>
          <cell r="B2740" t="str">
            <v>Caixa coletora de sarjeta - CCS 08 - com grelha de ferro - TCC 02 - areia e brita comerciais</v>
          </cell>
          <cell r="C2740" t="str">
            <v>un</v>
          </cell>
          <cell r="D2740">
            <v>5465.6</v>
          </cell>
        </row>
        <row r="2741">
          <cell r="A2741" t="str">
            <v>2003530</v>
          </cell>
          <cell r="B2741" t="str">
            <v>Caixa coletora de sarjeta - CCS 08 - com grelha de ferro - TCC 02 - areia extraída e brita produzida</v>
          </cell>
          <cell r="C2741" t="str">
            <v>un</v>
          </cell>
          <cell r="D2741">
            <v>5138.84</v>
          </cell>
        </row>
        <row r="2742">
          <cell r="A2742" t="str">
            <v>2003493</v>
          </cell>
          <cell r="B2742" t="str">
            <v>Caixa coletora de sarjeta - CCS 09 - com grelha de concreto - TCC 01 - areia e brita comerciais</v>
          </cell>
          <cell r="C2742" t="str">
            <v>un</v>
          </cell>
          <cell r="D2742">
            <v>6305.66</v>
          </cell>
        </row>
        <row r="2743">
          <cell r="A2743" t="str">
            <v>2003492</v>
          </cell>
          <cell r="B2743" t="str">
            <v>Caixa coletora de sarjeta - CCS 09 - com grelha de concreto - TCC 01 - areia extraída e brita produzida</v>
          </cell>
          <cell r="C2743" t="str">
            <v>un</v>
          </cell>
          <cell r="D2743">
            <v>5853.48</v>
          </cell>
        </row>
        <row r="2744">
          <cell r="A2744" t="str">
            <v>2003533</v>
          </cell>
          <cell r="B2744" t="str">
            <v>Caixa coletora de sarjeta - CCS 09 - com grelha de ferro - TCC 02 - areia e brita comerciais</v>
          </cell>
          <cell r="C2744" t="str">
            <v>un</v>
          </cell>
          <cell r="D2744">
            <v>6616.84</v>
          </cell>
        </row>
        <row r="2745">
          <cell r="A2745" t="str">
            <v>2003532</v>
          </cell>
          <cell r="B2745" t="str">
            <v>Caixa coletora de sarjeta - CCS 09 - com grelha de ferro - TCC 02 - areia extraída e brita produzida</v>
          </cell>
          <cell r="C2745" t="str">
            <v>un</v>
          </cell>
          <cell r="D2745">
            <v>6176.72</v>
          </cell>
        </row>
        <row r="2746">
          <cell r="A2746" t="str">
            <v>2003495</v>
          </cell>
          <cell r="B2746" t="str">
            <v>Caixa coletora de sarjeta - CCS 10 - com grelha de concreto - TCC 01 - areia e brita comerciais</v>
          </cell>
          <cell r="C2746" t="str">
            <v>un</v>
          </cell>
          <cell r="D2746">
            <v>6262.13</v>
          </cell>
        </row>
        <row r="2747">
          <cell r="A2747" t="str">
            <v>2003494</v>
          </cell>
          <cell r="B2747" t="str">
            <v>Caixa coletora de sarjeta - CCS 10 - com grelha de concreto - TCC 01 - areia extraída e brita produzida</v>
          </cell>
          <cell r="C2747" t="str">
            <v>un</v>
          </cell>
          <cell r="D2747">
            <v>5823.29</v>
          </cell>
        </row>
        <row r="2748">
          <cell r="A2748" t="str">
            <v>2003535</v>
          </cell>
          <cell r="B2748" t="str">
            <v>Caixa coletora de sarjeta - CCS 10 - com grelha de ferro - TCC 02 - areia e brita comerciais</v>
          </cell>
          <cell r="C2748" t="str">
            <v>un</v>
          </cell>
          <cell r="D2748">
            <v>6573.32</v>
          </cell>
        </row>
        <row r="2749">
          <cell r="A2749" t="str">
            <v>2003534</v>
          </cell>
          <cell r="B2749" t="str">
            <v>Caixa coletora de sarjeta - CCS 10 - com grelha de ferro - TCC 02 - areia extraída e brita produzida</v>
          </cell>
          <cell r="C2749" t="str">
            <v>un</v>
          </cell>
          <cell r="D2749">
            <v>6146.53</v>
          </cell>
        </row>
        <row r="2750">
          <cell r="A2750" t="str">
            <v>2003497</v>
          </cell>
          <cell r="B2750" t="str">
            <v>Caixa coletora de sarjeta - CCS 11 - com grelha de concreto - TCC 01 - areia e brita comerciais</v>
          </cell>
          <cell r="C2750" t="str">
            <v>un</v>
          </cell>
          <cell r="D2750">
            <v>6218.6</v>
          </cell>
        </row>
        <row r="2751">
          <cell r="A2751" t="str">
            <v>2003496</v>
          </cell>
          <cell r="B2751" t="str">
            <v>Caixa coletora de sarjeta - CCS 11 - com grelha de concreto - TCC 01 - areia extraída e brita produzida</v>
          </cell>
          <cell r="C2751" t="str">
            <v>un</v>
          </cell>
          <cell r="D2751">
            <v>5793.1</v>
          </cell>
        </row>
        <row r="2752">
          <cell r="A2752" t="str">
            <v>2003537</v>
          </cell>
          <cell r="B2752" t="str">
            <v>Caixa coletora de sarjeta - CCS 11 - com grelha de ferro - TCC 02 - areia e brita comerciais</v>
          </cell>
          <cell r="C2752" t="str">
            <v>un</v>
          </cell>
          <cell r="D2752">
            <v>6529.79</v>
          </cell>
        </row>
        <row r="2753">
          <cell r="A2753" t="str">
            <v>2003536</v>
          </cell>
          <cell r="B2753" t="str">
            <v>Caixa coletora de sarjeta - CCS 11 - com grelha de ferro - TCC 02 - areia extraída e brita produzida</v>
          </cell>
          <cell r="C2753" t="str">
            <v>un</v>
          </cell>
          <cell r="D2753">
            <v>6116.34</v>
          </cell>
        </row>
        <row r="2754">
          <cell r="A2754" t="str">
            <v>2003499</v>
          </cell>
          <cell r="B2754" t="str">
            <v>Caixa coletora de sarjeta - CCS 12 - com grelha de concreto - TCC 01 - areia e brita comerciais</v>
          </cell>
          <cell r="C2754" t="str">
            <v>un</v>
          </cell>
          <cell r="D2754">
            <v>6175.07</v>
          </cell>
        </row>
        <row r="2755">
          <cell r="A2755" t="str">
            <v>2003498</v>
          </cell>
          <cell r="B2755" t="str">
            <v>Caixa coletora de sarjeta - CCS 12 - com grelha de concreto - TCC 01 - areia extraída e brita produzida</v>
          </cell>
          <cell r="C2755" t="str">
            <v>un</v>
          </cell>
          <cell r="D2755">
            <v>5762.9</v>
          </cell>
        </row>
        <row r="2756">
          <cell r="A2756" t="str">
            <v>2003539</v>
          </cell>
          <cell r="B2756" t="str">
            <v>Caixa coletora de sarjeta - CCS 12 - com grelha de ferro - TCC 02 - areia e brita comerciais</v>
          </cell>
          <cell r="C2756" t="str">
            <v>un</v>
          </cell>
          <cell r="D2756">
            <v>6442.73</v>
          </cell>
        </row>
        <row r="2757">
          <cell r="A2757" t="str">
            <v>2003538</v>
          </cell>
          <cell r="B2757" t="str">
            <v>Caixa coletora de sarjeta - CCS 12 - com grelha de ferro - TCC 02 - areia extraída e brita produzida</v>
          </cell>
          <cell r="C2757" t="str">
            <v>un</v>
          </cell>
          <cell r="D2757">
            <v>6055.96</v>
          </cell>
        </row>
        <row r="2758">
          <cell r="A2758" t="str">
            <v>2003501</v>
          </cell>
          <cell r="B2758" t="str">
            <v>Caixa coletora de sarjeta - CCS 13 - com grelha de concreto - TCC 01 - areia e brita comerciais</v>
          </cell>
          <cell r="C2758" t="str">
            <v>un</v>
          </cell>
          <cell r="D2758">
            <v>7604.72</v>
          </cell>
        </row>
        <row r="2759">
          <cell r="A2759" t="str">
            <v>2003500</v>
          </cell>
          <cell r="B2759" t="str">
            <v>Caixa coletora de sarjeta - CCS 13 - com grelha de concreto - TCC 01 - areia extraída e brita produzida</v>
          </cell>
          <cell r="C2759" t="str">
            <v>un</v>
          </cell>
          <cell r="D2759">
            <v>7079.19</v>
          </cell>
        </row>
        <row r="2760">
          <cell r="A2760" t="str">
            <v>2003541</v>
          </cell>
          <cell r="B2760" t="str">
            <v>Caixa coletora de sarjeta - CCS 13 - com grelha de ferro - TCC 02 - areia e brita comerciais</v>
          </cell>
          <cell r="C2760" t="str">
            <v>un</v>
          </cell>
          <cell r="D2760">
            <v>7915.9</v>
          </cell>
        </row>
        <row r="2761">
          <cell r="A2761" t="str">
            <v>2003540</v>
          </cell>
          <cell r="B2761" t="str">
            <v>Caixa coletora de sarjeta - CCS 13 - com grelha de ferro - TCC 02 - areia extraída e brita produzida</v>
          </cell>
          <cell r="C2761" t="str">
            <v>un</v>
          </cell>
          <cell r="D2761">
            <v>7402.43</v>
          </cell>
        </row>
        <row r="2762">
          <cell r="A2762" t="str">
            <v>2003503</v>
          </cell>
          <cell r="B2762" t="str">
            <v>Caixa coletora de sarjeta - CCS 14 - com grelha de concreto - TCC 01 - areia e brita comerciais</v>
          </cell>
          <cell r="C2762" t="str">
            <v>un</v>
          </cell>
          <cell r="D2762">
            <v>7561.19</v>
          </cell>
        </row>
        <row r="2763">
          <cell r="A2763" t="str">
            <v>2003502</v>
          </cell>
          <cell r="B2763" t="str">
            <v>Caixa coletora de sarjeta - CCS 14 - com grelha de concreto - TCC 01 - areia extraída e brita produzida</v>
          </cell>
          <cell r="C2763" t="str">
            <v>un</v>
          </cell>
          <cell r="D2763">
            <v>7048.99</v>
          </cell>
        </row>
        <row r="2764">
          <cell r="A2764" t="str">
            <v>2003543</v>
          </cell>
          <cell r="B2764" t="str">
            <v>Caixa coletora de sarjeta - CCS 14 - com grelha de ferro - TCC 02 - areia e brita comerciais</v>
          </cell>
          <cell r="C2764" t="str">
            <v>un</v>
          </cell>
          <cell r="D2764">
            <v>7872.37</v>
          </cell>
        </row>
        <row r="2765">
          <cell r="A2765" t="str">
            <v>2003542</v>
          </cell>
          <cell r="B2765" t="str">
            <v>Caixa coletora de sarjeta - CCS 14 - com grelha de ferro - TCC 02 - areia extraída e brita produzida</v>
          </cell>
          <cell r="C2765" t="str">
            <v>un</v>
          </cell>
          <cell r="D2765">
            <v>7372.24</v>
          </cell>
        </row>
        <row r="2766">
          <cell r="A2766" t="str">
            <v>2003505</v>
          </cell>
          <cell r="B2766" t="str">
            <v>Caixa coletora de sarjeta - CCS 15 - com grelha de concreto - TCC 01 - areia e brita comerciais</v>
          </cell>
          <cell r="C2766" t="str">
            <v>un</v>
          </cell>
          <cell r="D2766">
            <v>7517.66</v>
          </cell>
        </row>
        <row r="2767">
          <cell r="A2767" t="str">
            <v>2003504</v>
          </cell>
          <cell r="B2767" t="str">
            <v>Caixa coletora de sarjeta - CCS 15 - com grelha de concreto - TCC 01 - areia extraída e brita produzida</v>
          </cell>
          <cell r="C2767" t="str">
            <v>un</v>
          </cell>
          <cell r="D2767">
            <v>7018.8</v>
          </cell>
        </row>
        <row r="2768">
          <cell r="A2768" t="str">
            <v>2003545</v>
          </cell>
          <cell r="B2768" t="str">
            <v>Caixa coletora de sarjeta - CCS 15 - com grelha de ferro - TCC 02 - areia e brita comerciais</v>
          </cell>
          <cell r="C2768" t="str">
            <v>un</v>
          </cell>
          <cell r="D2768">
            <v>7828.85</v>
          </cell>
        </row>
        <row r="2769">
          <cell r="A2769" t="str">
            <v>2003544</v>
          </cell>
          <cell r="B2769" t="str">
            <v>Caixa coletora de sarjeta - CCS 15 - com grelha de ferro - TCC 02 - areia extraída e brita produzida</v>
          </cell>
          <cell r="C2769" t="str">
            <v>un</v>
          </cell>
          <cell r="D2769">
            <v>7342.05</v>
          </cell>
        </row>
        <row r="2770">
          <cell r="A2770" t="str">
            <v>2003507</v>
          </cell>
          <cell r="B2770" t="str">
            <v>Caixa coletora de sarjeta - CCS 16 - com grelha de concreto - TCC 01 - areia e brita comerciais</v>
          </cell>
          <cell r="C2770" t="str">
            <v>un</v>
          </cell>
          <cell r="D2770">
            <v>7474.13</v>
          </cell>
        </row>
        <row r="2771">
          <cell r="A2771" t="str">
            <v>2003506</v>
          </cell>
          <cell r="B2771" t="str">
            <v>Caixa coletora de sarjeta - CCS 16 - com grelha de concreto - TCC 01 - areia extraída e brita produzida</v>
          </cell>
          <cell r="C2771" t="str">
            <v>un</v>
          </cell>
          <cell r="D2771">
            <v>6988.61</v>
          </cell>
        </row>
        <row r="2772">
          <cell r="A2772" t="str">
            <v>2003547</v>
          </cell>
          <cell r="B2772" t="str">
            <v>Caixa coletora de sarjeta - CCS 16 - com grelha de ferro - TCC 02 - areia e brita comerciais</v>
          </cell>
          <cell r="C2772" t="str">
            <v>un</v>
          </cell>
          <cell r="D2772">
            <v>7785.32</v>
          </cell>
        </row>
        <row r="2773">
          <cell r="A2773" t="str">
            <v>2003546</v>
          </cell>
          <cell r="B2773" t="str">
            <v>Caixa coletora de sarjeta - CCS 16 - com grelha de ferro - TCC 02 - areia extraída e brita produzida</v>
          </cell>
          <cell r="C2773" t="str">
            <v>un</v>
          </cell>
          <cell r="D2773">
            <v>7311.85</v>
          </cell>
        </row>
        <row r="2774">
          <cell r="A2774" t="str">
            <v>2003509</v>
          </cell>
          <cell r="B2774" t="str">
            <v>Caixa coletora de sarjeta - CCS 17 - com grelha de concreto - TCC 01 - areia e brita comerciais</v>
          </cell>
          <cell r="C2774" t="str">
            <v>un</v>
          </cell>
          <cell r="D2774">
            <v>8681.06</v>
          </cell>
        </row>
        <row r="2775">
          <cell r="A2775" t="str">
            <v>2003508</v>
          </cell>
          <cell r="B2775" t="str">
            <v>Caixa coletora de sarjeta - CCS 17 - com grelha de concreto - TCC 01 - areia extraída e brita produzida</v>
          </cell>
          <cell r="C2775" t="str">
            <v>un</v>
          </cell>
          <cell r="D2775">
            <v>8082.17</v>
          </cell>
        </row>
        <row r="2776">
          <cell r="A2776" t="str">
            <v>2003549</v>
          </cell>
          <cell r="B2776" t="str">
            <v>Caixa coletora de sarjeta - CCS 17 - com grelha de ferro - TCC 02 - areia e brita comerciais</v>
          </cell>
          <cell r="C2776" t="str">
            <v>un</v>
          </cell>
          <cell r="D2776">
            <v>8992.24</v>
          </cell>
        </row>
        <row r="2777">
          <cell r="A2777" t="str">
            <v>2003548</v>
          </cell>
          <cell r="B2777" t="str">
            <v>Caixa coletora de sarjeta - CCS 17 - com grelha de ferro - TCC 02 - areia extraída e brita produzida</v>
          </cell>
          <cell r="C2777" t="str">
            <v>un</v>
          </cell>
          <cell r="D2777">
            <v>8405.42</v>
          </cell>
        </row>
        <row r="2778">
          <cell r="A2778" t="str">
            <v>2003511</v>
          </cell>
          <cell r="B2778" t="str">
            <v>Caixa coletora de sarjeta - CCS 18 - com grelha de concreto - TCC 01 - areia e brita comerciais</v>
          </cell>
          <cell r="C2778" t="str">
            <v>un</v>
          </cell>
          <cell r="D2778">
            <v>8637.5300000000007</v>
          </cell>
        </row>
        <row r="2779">
          <cell r="A2779" t="str">
            <v>2003510</v>
          </cell>
          <cell r="B2779" t="str">
            <v>Caixa coletora de sarjeta - CCS 18 - com grelha de concreto - TCC 01 - areia extraída e brita produzida</v>
          </cell>
          <cell r="C2779" t="str">
            <v>un</v>
          </cell>
          <cell r="D2779">
            <v>8051.98</v>
          </cell>
        </row>
        <row r="2780">
          <cell r="A2780" t="str">
            <v>2003551</v>
          </cell>
          <cell r="B2780" t="str">
            <v>Caixa coletora de sarjeta - CCS 18 - com grelha de ferro - TCC 02 - areia e brita comerciais</v>
          </cell>
          <cell r="C2780" t="str">
            <v>un</v>
          </cell>
          <cell r="D2780">
            <v>8948.7099999999991</v>
          </cell>
        </row>
        <row r="2781">
          <cell r="A2781" t="str">
            <v>2003550</v>
          </cell>
          <cell r="B2781" t="str">
            <v>Caixa coletora de sarjeta - CCS 18 - com grelha de ferro - TCC 02 - areia extraída e brita produzida</v>
          </cell>
          <cell r="C2781" t="str">
            <v>un</v>
          </cell>
          <cell r="D2781">
            <v>8375.2199999999993</v>
          </cell>
        </row>
        <row r="2782">
          <cell r="A2782" t="str">
            <v>2003513</v>
          </cell>
          <cell r="B2782" t="str">
            <v>Caixa coletora de sarjeta - CCS 19 - com grelha de concreto - TCC 01 - areia e brita comerciais</v>
          </cell>
          <cell r="C2782" t="str">
            <v>un</v>
          </cell>
          <cell r="D2782">
            <v>8594</v>
          </cell>
        </row>
        <row r="2783">
          <cell r="A2783" t="str">
            <v>2003512</v>
          </cell>
          <cell r="B2783" t="str">
            <v>Caixa coletora de sarjeta - CCS 19 - com grelha de concreto - TCC 01 - areia extraída e brita produzida</v>
          </cell>
          <cell r="C2783" t="str">
            <v>un</v>
          </cell>
          <cell r="D2783">
            <v>8021.79</v>
          </cell>
        </row>
        <row r="2784">
          <cell r="A2784" t="str">
            <v>2003553</v>
          </cell>
          <cell r="B2784" t="str">
            <v>Caixa coletora de sarjeta - CCS 19 - com grelha de ferro - TCC 02 - areia e brita comerciais</v>
          </cell>
          <cell r="C2784" t="str">
            <v>un</v>
          </cell>
          <cell r="D2784">
            <v>8905.19</v>
          </cell>
        </row>
        <row r="2785">
          <cell r="A2785" t="str">
            <v>2003552</v>
          </cell>
          <cell r="B2785" t="str">
            <v>Caixa coletora de sarjeta - CCS 19 - com grelha de ferro - TCC 02 - areia extraída e brita produzida</v>
          </cell>
          <cell r="C2785" t="str">
            <v>un</v>
          </cell>
          <cell r="D2785">
            <v>8345.0300000000007</v>
          </cell>
        </row>
        <row r="2786">
          <cell r="A2786" t="str">
            <v>2003515</v>
          </cell>
          <cell r="B2786" t="str">
            <v>Caixa coletora de sarjeta - CCS 20 - com grelha de concreto - TCC 01 - areia e brita comerciais</v>
          </cell>
          <cell r="C2786" t="str">
            <v>un</v>
          </cell>
          <cell r="D2786">
            <v>8550.4699999999993</v>
          </cell>
        </row>
        <row r="2787">
          <cell r="A2787" t="str">
            <v>2003514</v>
          </cell>
          <cell r="B2787" t="str">
            <v>Caixa coletora de sarjeta - CCS 20 - com grelha de concreto - TCC 01 - areia extraída e brita produzida</v>
          </cell>
          <cell r="C2787" t="str">
            <v>un</v>
          </cell>
          <cell r="D2787">
            <v>7991.6</v>
          </cell>
        </row>
        <row r="2788">
          <cell r="A2788" t="str">
            <v>2003555</v>
          </cell>
          <cell r="B2788" t="str">
            <v>Caixa coletora de sarjeta - CCS 20 - com grelha de ferro - TCC 02 - areia e brita comerciais</v>
          </cell>
          <cell r="C2788" t="str">
            <v>un</v>
          </cell>
          <cell r="D2788">
            <v>8861.66</v>
          </cell>
        </row>
        <row r="2789">
          <cell r="A2789" t="str">
            <v>2003554</v>
          </cell>
          <cell r="B2789" t="str">
            <v>Caixa coletora de sarjeta - CCS 20 - com grelha de ferro - TCC 02 - areia extraída e brita produzida</v>
          </cell>
          <cell r="C2789" t="str">
            <v>un</v>
          </cell>
          <cell r="D2789">
            <v>8314.84</v>
          </cell>
        </row>
        <row r="2790">
          <cell r="A2790" t="str">
            <v>2003728</v>
          </cell>
          <cell r="B2790" t="str">
            <v>Caixa coletora de talvegue - CCT 01 - areia e brita comerciais</v>
          </cell>
          <cell r="C2790" t="str">
            <v>un</v>
          </cell>
          <cell r="D2790">
            <v>3788.07</v>
          </cell>
        </row>
        <row r="2791">
          <cell r="A2791" t="str">
            <v>2003727</v>
          </cell>
          <cell r="B2791" t="str">
            <v>Caixa coletora de talvegue - CCT 01 - areia extraída e brita produzida</v>
          </cell>
          <cell r="C2791" t="str">
            <v>un</v>
          </cell>
          <cell r="D2791">
            <v>3486.65</v>
          </cell>
        </row>
        <row r="2792">
          <cell r="A2792" t="str">
            <v>2003730</v>
          </cell>
          <cell r="B2792" t="str">
            <v>Caixa coletora de talvegue - CCT 02 - areia e brita comerciais</v>
          </cell>
          <cell r="C2792" t="str">
            <v>un</v>
          </cell>
          <cell r="D2792">
            <v>3744.54</v>
          </cell>
        </row>
        <row r="2793">
          <cell r="A2793" t="str">
            <v>2003729</v>
          </cell>
          <cell r="B2793" t="str">
            <v>Caixa coletora de talvegue - CCT 02 - areia extraída e brita produzida</v>
          </cell>
          <cell r="C2793" t="str">
            <v>un</v>
          </cell>
          <cell r="D2793">
            <v>3456.46</v>
          </cell>
        </row>
        <row r="2794">
          <cell r="A2794" t="str">
            <v>2003732</v>
          </cell>
          <cell r="B2794" t="str">
            <v>Caixa coletora de talvegue - CCT 03 - areia e brita comerciais</v>
          </cell>
          <cell r="C2794" t="str">
            <v>un</v>
          </cell>
          <cell r="D2794">
            <v>3705.36</v>
          </cell>
        </row>
        <row r="2795">
          <cell r="A2795" t="str">
            <v>2003731</v>
          </cell>
          <cell r="B2795" t="str">
            <v>Caixa coletora de talvegue - CCT 03 - areia extraída e brita produzida</v>
          </cell>
          <cell r="C2795" t="str">
            <v>un</v>
          </cell>
          <cell r="D2795">
            <v>3429.28</v>
          </cell>
        </row>
        <row r="2796">
          <cell r="A2796" t="str">
            <v>2003734</v>
          </cell>
          <cell r="B2796" t="str">
            <v>Caixa coletora de talvegue - CCT 04 - areia e brita comerciais</v>
          </cell>
          <cell r="C2796" t="str">
            <v>un</v>
          </cell>
          <cell r="D2796">
            <v>3657.48</v>
          </cell>
        </row>
        <row r="2797">
          <cell r="A2797" t="str">
            <v>2003733</v>
          </cell>
          <cell r="B2797" t="str">
            <v>Caixa coletora de talvegue - CCT 04 - areia extraída e brita produzida</v>
          </cell>
          <cell r="C2797" t="str">
            <v>un</v>
          </cell>
          <cell r="D2797">
            <v>3396.07</v>
          </cell>
        </row>
        <row r="2798">
          <cell r="A2798" t="str">
            <v>2003736</v>
          </cell>
          <cell r="B2798" t="str">
            <v>Caixa coletora de talvegue - CCT 05 - areia e brita comerciais</v>
          </cell>
          <cell r="C2798" t="str">
            <v>un</v>
          </cell>
          <cell r="D2798">
            <v>5017.5200000000004</v>
          </cell>
        </row>
        <row r="2799">
          <cell r="A2799" t="str">
            <v>2003735</v>
          </cell>
          <cell r="B2799" t="str">
            <v>Caixa coletora de talvegue - CCT 05 - areia extraída e brita produzida</v>
          </cell>
          <cell r="C2799" t="str">
            <v>un</v>
          </cell>
          <cell r="D2799">
            <v>4642.76</v>
          </cell>
        </row>
        <row r="2800">
          <cell r="A2800" t="str">
            <v>2003738</v>
          </cell>
          <cell r="B2800" t="str">
            <v>Caixa coletora de talvegue - CCT 06 - areia e brita comerciais</v>
          </cell>
          <cell r="C2800" t="str">
            <v>un</v>
          </cell>
          <cell r="D2800">
            <v>4974</v>
          </cell>
        </row>
        <row r="2801">
          <cell r="A2801" t="str">
            <v>2003737</v>
          </cell>
          <cell r="B2801" t="str">
            <v>Caixa coletora de talvegue - CCT 06 - areia extraída e brita produzida</v>
          </cell>
          <cell r="C2801" t="str">
            <v>un</v>
          </cell>
          <cell r="D2801">
            <v>4612.5600000000004</v>
          </cell>
        </row>
        <row r="2802">
          <cell r="A2802" t="str">
            <v>2003740</v>
          </cell>
          <cell r="B2802" t="str">
            <v>Caixa coletora de talvegue - CCT 07 - areia e brita comerciais</v>
          </cell>
          <cell r="C2802" t="str">
            <v>un</v>
          </cell>
          <cell r="D2802">
            <v>4934.82</v>
          </cell>
        </row>
        <row r="2803">
          <cell r="A2803" t="str">
            <v>2003739</v>
          </cell>
          <cell r="B2803" t="str">
            <v>Caixa coletora de talvegue - CCT 07 - areia extraída e brita produzida</v>
          </cell>
          <cell r="C2803" t="str">
            <v>un</v>
          </cell>
          <cell r="D2803">
            <v>4585.3900000000003</v>
          </cell>
        </row>
        <row r="2804">
          <cell r="A2804" t="str">
            <v>2003742</v>
          </cell>
          <cell r="B2804" t="str">
            <v>Caixa coletora de talvegue - CCT 08 - areia e brita comerciais</v>
          </cell>
          <cell r="C2804" t="str">
            <v>un</v>
          </cell>
          <cell r="D2804">
            <v>5061.05</v>
          </cell>
        </row>
        <row r="2805">
          <cell r="A2805" t="str">
            <v>2003741</v>
          </cell>
          <cell r="B2805" t="str">
            <v>Caixa coletora de talvegue - CCT 08 - areia extraída e brita produzida</v>
          </cell>
          <cell r="C2805" t="str">
            <v>un</v>
          </cell>
          <cell r="D2805">
            <v>4672.95</v>
          </cell>
        </row>
        <row r="2806">
          <cell r="A2806" t="str">
            <v>2003744</v>
          </cell>
          <cell r="B2806" t="str">
            <v>Caixa coletora de talvegue - CCT 09 - areia e brita comerciais</v>
          </cell>
          <cell r="C2806" t="str">
            <v>un</v>
          </cell>
          <cell r="D2806">
            <v>6038.18</v>
          </cell>
        </row>
        <row r="2807">
          <cell r="A2807" t="str">
            <v>2003743</v>
          </cell>
          <cell r="B2807" t="str">
            <v>Caixa coletora de talvegue - CCT 09 - areia extraída e brita produzida</v>
          </cell>
          <cell r="C2807" t="str">
            <v>un</v>
          </cell>
          <cell r="D2807">
            <v>5590.06</v>
          </cell>
        </row>
        <row r="2808">
          <cell r="A2808" t="str">
            <v>2003746</v>
          </cell>
          <cell r="B2808" t="str">
            <v>Caixa coletora de talvegue - CCT 10 - areia e brita comerciais</v>
          </cell>
          <cell r="C2808" t="str">
            <v>un</v>
          </cell>
          <cell r="D2808">
            <v>5994.66</v>
          </cell>
        </row>
        <row r="2809">
          <cell r="A2809" t="str">
            <v>2003745</v>
          </cell>
          <cell r="B2809" t="str">
            <v>Caixa coletora de talvegue - CCT 10 - areia extraída e brita produzida</v>
          </cell>
          <cell r="C2809" t="str">
            <v>un</v>
          </cell>
          <cell r="D2809">
            <v>5559.87</v>
          </cell>
        </row>
        <row r="2810">
          <cell r="A2810" t="str">
            <v>2003748</v>
          </cell>
          <cell r="B2810" t="str">
            <v>Caixa coletora de talvegue - CCT 11 - areia e brita comerciais</v>
          </cell>
          <cell r="C2810" t="str">
            <v>un</v>
          </cell>
          <cell r="D2810">
            <v>5955.48</v>
          </cell>
        </row>
        <row r="2811">
          <cell r="A2811" t="str">
            <v>2003747</v>
          </cell>
          <cell r="B2811" t="str">
            <v>Caixa coletora de talvegue - CCT 11 - areia extraída e brita produzida</v>
          </cell>
          <cell r="C2811" t="str">
            <v>un</v>
          </cell>
          <cell r="D2811">
            <v>5532.7</v>
          </cell>
        </row>
        <row r="2812">
          <cell r="A2812" t="str">
            <v>2003750</v>
          </cell>
          <cell r="B2812" t="str">
            <v>Caixa coletora de talvegue - CCT 12 - areia e brita comerciais</v>
          </cell>
          <cell r="C2812" t="str">
            <v>un</v>
          </cell>
          <cell r="D2812">
            <v>5907.6</v>
          </cell>
        </row>
        <row r="2813">
          <cell r="A2813" t="str">
            <v>2003749</v>
          </cell>
          <cell r="B2813" t="str">
            <v>Caixa coletora de talvegue - CCT 12 - areia extraída e brita produzida</v>
          </cell>
          <cell r="C2813" t="str">
            <v>un</v>
          </cell>
          <cell r="D2813">
            <v>5499.49</v>
          </cell>
        </row>
        <row r="2814">
          <cell r="A2814" t="str">
            <v>2003752</v>
          </cell>
          <cell r="B2814" t="str">
            <v>Caixa coletora de talvegue - CCT 13 - areia e brita comerciais</v>
          </cell>
          <cell r="C2814" t="str">
            <v>un</v>
          </cell>
          <cell r="D2814">
            <v>7337.24</v>
          </cell>
        </row>
        <row r="2815">
          <cell r="A2815" t="str">
            <v>2003751</v>
          </cell>
          <cell r="B2815" t="str">
            <v>Caixa coletora de talvegue - CCT 13 - areia extraída e brita produzida</v>
          </cell>
          <cell r="C2815" t="str">
            <v>un</v>
          </cell>
          <cell r="D2815">
            <v>6815.77</v>
          </cell>
        </row>
        <row r="2816">
          <cell r="A2816" t="str">
            <v>2003754</v>
          </cell>
          <cell r="B2816" t="str">
            <v>Caixa coletora de talvegue - CCT 14 - areia e brita comerciais</v>
          </cell>
          <cell r="C2816" t="str">
            <v>un</v>
          </cell>
          <cell r="D2816">
            <v>7293.71</v>
          </cell>
        </row>
        <row r="2817">
          <cell r="A2817" t="str">
            <v>2003753</v>
          </cell>
          <cell r="B2817" t="str">
            <v>Caixa coletora de talvegue - CCT 14 - areia extraída e brita produzida</v>
          </cell>
          <cell r="C2817" t="str">
            <v>un</v>
          </cell>
          <cell r="D2817">
            <v>6785.58</v>
          </cell>
        </row>
        <row r="2818">
          <cell r="A2818" t="str">
            <v>2003756</v>
          </cell>
          <cell r="B2818" t="str">
            <v>Caixa coletora de talvegue - CCT 15 - areia e brita comerciais</v>
          </cell>
          <cell r="C2818" t="str">
            <v>un</v>
          </cell>
          <cell r="D2818">
            <v>7254.54</v>
          </cell>
        </row>
        <row r="2819">
          <cell r="A2819" t="str">
            <v>2003755</v>
          </cell>
          <cell r="B2819" t="str">
            <v>Caixa coletora de talvegue - CCT 15 - areia extraída e brita produzida</v>
          </cell>
          <cell r="C2819" t="str">
            <v>un</v>
          </cell>
          <cell r="D2819">
            <v>6758.4</v>
          </cell>
        </row>
        <row r="2820">
          <cell r="A2820" t="str">
            <v>2003758</v>
          </cell>
          <cell r="B2820" t="str">
            <v>Caixa coletora de talvegue - CCT 16 - areia e brita comerciais</v>
          </cell>
          <cell r="C2820" t="str">
            <v>un</v>
          </cell>
          <cell r="D2820">
            <v>7206.66</v>
          </cell>
        </row>
        <row r="2821">
          <cell r="A2821" t="str">
            <v>2003757</v>
          </cell>
          <cell r="B2821" t="str">
            <v>Caixa coletora de talvegue - CCT 16 - areia extraída e brita produzida</v>
          </cell>
          <cell r="C2821" t="str">
            <v>un</v>
          </cell>
          <cell r="D2821">
            <v>6725.19</v>
          </cell>
        </row>
        <row r="2822">
          <cell r="A2822" t="str">
            <v>2003760</v>
          </cell>
          <cell r="B2822" t="str">
            <v>Caixa coletora de talvegue - CCT 17 - areia e brita comerciais</v>
          </cell>
          <cell r="C2822" t="str">
            <v>un</v>
          </cell>
          <cell r="D2822">
            <v>7455.95</v>
          </cell>
        </row>
        <row r="2823">
          <cell r="A2823" t="str">
            <v>2003759</v>
          </cell>
          <cell r="B2823" t="str">
            <v>Caixa coletora de talvegue - CCT 17 - areia extraída e brita produzida</v>
          </cell>
          <cell r="C2823" t="str">
            <v>un</v>
          </cell>
          <cell r="D2823">
            <v>7154.53</v>
          </cell>
        </row>
        <row r="2824">
          <cell r="A2824" t="str">
            <v>2003762</v>
          </cell>
          <cell r="B2824" t="str">
            <v>Caixa coletora de talvegue - CCT 18 - areia e brita comerciais</v>
          </cell>
          <cell r="C2824" t="str">
            <v>un</v>
          </cell>
          <cell r="D2824">
            <v>8370.0499999999993</v>
          </cell>
        </row>
        <row r="2825">
          <cell r="A2825" t="str">
            <v>2003761</v>
          </cell>
          <cell r="B2825" t="str">
            <v>Caixa coletora de talvegue - CCT 18 - areia extraída e brita produzida</v>
          </cell>
          <cell r="C2825" t="str">
            <v>un</v>
          </cell>
          <cell r="D2825">
            <v>7788.56</v>
          </cell>
        </row>
        <row r="2826">
          <cell r="A2826" t="str">
            <v>2003764</v>
          </cell>
          <cell r="B2826" t="str">
            <v>Caixa coletora de talvegue - CCT 19 - areia e brita comerciais</v>
          </cell>
          <cell r="C2826" t="str">
            <v>un</v>
          </cell>
          <cell r="D2826">
            <v>8330.8799999999992</v>
          </cell>
        </row>
        <row r="2827">
          <cell r="A2827" t="str">
            <v>2003763</v>
          </cell>
          <cell r="B2827" t="str">
            <v>Caixa coletora de talvegue - CCT 19 - areia extraída e brita produzida</v>
          </cell>
          <cell r="C2827" t="str">
            <v>un</v>
          </cell>
          <cell r="D2827">
            <v>7761.39</v>
          </cell>
        </row>
        <row r="2828">
          <cell r="A2828" t="str">
            <v>2003766</v>
          </cell>
          <cell r="B2828" t="str">
            <v>Caixa coletora de talvegue - CCT 20 - areia e brita comerciais</v>
          </cell>
          <cell r="C2828" t="str">
            <v>un</v>
          </cell>
          <cell r="D2828">
            <v>8283</v>
          </cell>
        </row>
        <row r="2829">
          <cell r="A2829" t="str">
            <v>2003765</v>
          </cell>
          <cell r="B2829" t="str">
            <v>Caixa coletora de talvegue - CCT 20 - areia extraída e brita produzida</v>
          </cell>
          <cell r="C2829" t="str">
            <v>un</v>
          </cell>
          <cell r="D2829">
            <v>7728.18</v>
          </cell>
        </row>
        <row r="2830">
          <cell r="A2830" t="str">
            <v>2003642</v>
          </cell>
          <cell r="B2830" t="str">
            <v>Caixa de ligação e passagem - CLP 01 - areia e brita comerciais</v>
          </cell>
          <cell r="C2830" t="str">
            <v>un</v>
          </cell>
          <cell r="D2830">
            <v>1582.01</v>
          </cell>
        </row>
        <row r="2831">
          <cell r="A2831" t="str">
            <v>2003641</v>
          </cell>
          <cell r="B2831" t="str">
            <v>Caixa de ligação e passagem - CLP 01 - areia extraída e brita produzida</v>
          </cell>
          <cell r="C2831" t="str">
            <v>un</v>
          </cell>
          <cell r="D2831">
            <v>1393.96</v>
          </cell>
        </row>
        <row r="2832">
          <cell r="A2832" t="str">
            <v>2003644</v>
          </cell>
          <cell r="B2832" t="str">
            <v>Caixa de ligação e passagem - CLP 02 - areia e brita comerciais</v>
          </cell>
          <cell r="C2832" t="str">
            <v>un</v>
          </cell>
          <cell r="D2832">
            <v>1555.89</v>
          </cell>
        </row>
        <row r="2833">
          <cell r="A2833" t="str">
            <v>2003643</v>
          </cell>
          <cell r="B2833" t="str">
            <v>Caixa de ligação e passagem - CLP 02 - areia extraída e brita produzida</v>
          </cell>
          <cell r="C2833" t="str">
            <v>un</v>
          </cell>
          <cell r="D2833">
            <v>1375.84</v>
          </cell>
        </row>
        <row r="2834">
          <cell r="A2834" t="str">
            <v>2003646</v>
          </cell>
          <cell r="B2834" t="str">
            <v>Caixa de ligação e passagem - CLP 03 - areia e brita comerciais</v>
          </cell>
          <cell r="C2834" t="str">
            <v>un</v>
          </cell>
          <cell r="D2834">
            <v>2127.3000000000002</v>
          </cell>
        </row>
        <row r="2835">
          <cell r="A2835" t="str">
            <v>2003645</v>
          </cell>
          <cell r="B2835" t="str">
            <v>Caixa de ligação e passagem - CLP 03 - areia extraída e brita produzida</v>
          </cell>
          <cell r="C2835" t="str">
            <v>un</v>
          </cell>
          <cell r="D2835">
            <v>1868.56</v>
          </cell>
        </row>
        <row r="2836">
          <cell r="A2836" t="str">
            <v>2003648</v>
          </cell>
          <cell r="B2836" t="str">
            <v>Caixa de ligação e passagem - CLP 04 - areia e brita comerciais</v>
          </cell>
          <cell r="C2836" t="str">
            <v>un</v>
          </cell>
          <cell r="D2836">
            <v>2743.67</v>
          </cell>
        </row>
        <row r="2837">
          <cell r="A2837" t="str">
            <v>2003647</v>
          </cell>
          <cell r="B2837" t="str">
            <v>Caixa de ligação e passagem - CLP 04 - areia extraída e brita produzida</v>
          </cell>
          <cell r="C2837" t="str">
            <v>un</v>
          </cell>
          <cell r="D2837">
            <v>2418.2399999999998</v>
          </cell>
        </row>
        <row r="2838">
          <cell r="A2838" t="str">
            <v>2003650</v>
          </cell>
          <cell r="B2838" t="str">
            <v>Caixa de ligação e passagem - CLP 05 - areia e brita comerciais</v>
          </cell>
          <cell r="C2838" t="str">
            <v>un</v>
          </cell>
          <cell r="D2838">
            <v>3268.74</v>
          </cell>
        </row>
        <row r="2839">
          <cell r="A2839" t="str">
            <v>2003649</v>
          </cell>
          <cell r="B2839" t="str">
            <v>Caixa de ligação e passagem - CLP 05 - areia extraída e brita produzida</v>
          </cell>
          <cell r="C2839" t="str">
            <v>un</v>
          </cell>
          <cell r="D2839">
            <v>2892.64</v>
          </cell>
        </row>
        <row r="2840">
          <cell r="A2840" t="str">
            <v>2003652</v>
          </cell>
          <cell r="B2840" t="str">
            <v>Caixa de ligação e passagem - CLP 06 - areia e brita comerciais</v>
          </cell>
          <cell r="C2840" t="str">
            <v>un</v>
          </cell>
          <cell r="D2840">
            <v>4202.7</v>
          </cell>
        </row>
        <row r="2841">
          <cell r="A2841" t="str">
            <v>2003651</v>
          </cell>
          <cell r="B2841" t="str">
            <v>Caixa de ligação e passagem - CLP 06 - areia extraída e brita produzida</v>
          </cell>
          <cell r="C2841" t="str">
            <v>un</v>
          </cell>
          <cell r="D2841">
            <v>3747.91</v>
          </cell>
        </row>
        <row r="2842">
          <cell r="A2842" t="str">
            <v>2003654</v>
          </cell>
          <cell r="B2842" t="str">
            <v>Caixa de ligação e passagem - CLP 07 - areia e brita comerciais</v>
          </cell>
          <cell r="C2842" t="str">
            <v>un</v>
          </cell>
          <cell r="D2842">
            <v>1891.29</v>
          </cell>
        </row>
        <row r="2843">
          <cell r="A2843" t="str">
            <v>2003653</v>
          </cell>
          <cell r="B2843" t="str">
            <v>Caixa de ligação e passagem - CLP 07 - areia extraída e brita produzida</v>
          </cell>
          <cell r="C2843" t="str">
            <v>un</v>
          </cell>
          <cell r="D2843">
            <v>1667.22</v>
          </cell>
        </row>
        <row r="2844">
          <cell r="A2844" t="str">
            <v>2003656</v>
          </cell>
          <cell r="B2844" t="str">
            <v>Caixa de ligação e passagem - CLP 08 - areia e brita comerciais</v>
          </cell>
          <cell r="C2844" t="str">
            <v>un</v>
          </cell>
          <cell r="D2844">
            <v>1860.82</v>
          </cell>
        </row>
        <row r="2845">
          <cell r="A2845" t="str">
            <v>2003655</v>
          </cell>
          <cell r="B2845" t="str">
            <v>Caixa de ligação e passagem - CLP 08 - areia extraída e brita produzida</v>
          </cell>
          <cell r="C2845" t="str">
            <v>un</v>
          </cell>
          <cell r="D2845">
            <v>1646.09</v>
          </cell>
        </row>
        <row r="2846">
          <cell r="A2846" t="str">
            <v>2003658</v>
          </cell>
          <cell r="B2846" t="str">
            <v>Caixa de ligação e passagem - CLP 09 - areia e brita comerciais</v>
          </cell>
          <cell r="C2846" t="str">
            <v>un</v>
          </cell>
          <cell r="D2846">
            <v>2481.87</v>
          </cell>
        </row>
        <row r="2847">
          <cell r="A2847" t="str">
            <v>2003657</v>
          </cell>
          <cell r="B2847" t="str">
            <v>Caixa de ligação e passagem - CLP 09 - areia extraída e brita produzida</v>
          </cell>
          <cell r="C2847" t="str">
            <v>un</v>
          </cell>
          <cell r="D2847">
            <v>2179.12</v>
          </cell>
        </row>
        <row r="2848">
          <cell r="A2848" t="str">
            <v>2003660</v>
          </cell>
          <cell r="B2848" t="str">
            <v>Caixa de ligação e passagem - CLP 10 - areia e brita comerciais</v>
          </cell>
          <cell r="C2848" t="str">
            <v>un</v>
          </cell>
          <cell r="D2848">
            <v>3122.28</v>
          </cell>
        </row>
        <row r="2849">
          <cell r="A2849" t="str">
            <v>2003659</v>
          </cell>
          <cell r="B2849" t="str">
            <v>Caixa de ligação e passagem - CLP 10 - areia extraída e brita produzida</v>
          </cell>
          <cell r="C2849" t="str">
            <v>un</v>
          </cell>
          <cell r="D2849">
            <v>2750.18</v>
          </cell>
        </row>
        <row r="2850">
          <cell r="A2850" t="str">
            <v>2003662</v>
          </cell>
          <cell r="B2850" t="str">
            <v>Caixa de ligação e passagem - CLP 11 - areia e brita comerciais</v>
          </cell>
          <cell r="C2850" t="str">
            <v>un</v>
          </cell>
          <cell r="D2850">
            <v>3675.76</v>
          </cell>
        </row>
        <row r="2851">
          <cell r="A2851" t="str">
            <v>2003661</v>
          </cell>
          <cell r="B2851" t="str">
            <v>Caixa de ligação e passagem - CLP 11 - areia extraída e brita produzida</v>
          </cell>
          <cell r="C2851" t="str">
            <v>un</v>
          </cell>
          <cell r="D2851">
            <v>3248.97</v>
          </cell>
        </row>
        <row r="2852">
          <cell r="A2852" t="str">
            <v>2003664</v>
          </cell>
          <cell r="B2852" t="str">
            <v>Caixa de ligação e passagem - CLP 12 - areia e brita comerciais</v>
          </cell>
          <cell r="C2852" t="str">
            <v>un</v>
          </cell>
          <cell r="D2852">
            <v>4543.78</v>
          </cell>
        </row>
        <row r="2853">
          <cell r="A2853" t="str">
            <v>2003663</v>
          </cell>
          <cell r="B2853" t="str">
            <v>Caixa de ligação e passagem - CLP 12 - areia extraída e brita produzida</v>
          </cell>
          <cell r="C2853" t="str">
            <v>un</v>
          </cell>
          <cell r="D2853">
            <v>4034.3</v>
          </cell>
        </row>
        <row r="2854">
          <cell r="A2854" t="str">
            <v>2003666</v>
          </cell>
          <cell r="B2854" t="str">
            <v>Caixa de ligação e passagem - CLP 13 - areia e brita comerciais</v>
          </cell>
          <cell r="C2854" t="str">
            <v>un</v>
          </cell>
          <cell r="D2854">
            <v>2204.92</v>
          </cell>
        </row>
        <row r="2855">
          <cell r="A2855" t="str">
            <v>2003665</v>
          </cell>
          <cell r="B2855" t="str">
            <v>Caixa de ligação e passagem - CLP 13 - areia extraída e brita produzida</v>
          </cell>
          <cell r="C2855" t="str">
            <v>un</v>
          </cell>
          <cell r="D2855">
            <v>1943.51</v>
          </cell>
        </row>
        <row r="2856">
          <cell r="A2856" t="str">
            <v>2003668</v>
          </cell>
          <cell r="B2856" t="str">
            <v>Caixa de ligação e passagem - CLP 14 - areia e brita comerciais</v>
          </cell>
          <cell r="C2856" t="str">
            <v>un</v>
          </cell>
          <cell r="D2856">
            <v>2178.8000000000002</v>
          </cell>
        </row>
        <row r="2857">
          <cell r="A2857" t="str">
            <v>2003667</v>
          </cell>
          <cell r="B2857" t="str">
            <v>Caixa de ligação e passagem - CLP 14 - areia extraída e brita produzida</v>
          </cell>
          <cell r="C2857" t="str">
            <v>un</v>
          </cell>
          <cell r="D2857">
            <v>1925.4</v>
          </cell>
        </row>
        <row r="2858">
          <cell r="A2858" t="str">
            <v>2003670</v>
          </cell>
          <cell r="B2858" t="str">
            <v>Caixa de ligação e passagem - CLP 15 - areia e brita comerciais</v>
          </cell>
          <cell r="C2858" t="str">
            <v>un</v>
          </cell>
          <cell r="D2858">
            <v>2849.5</v>
          </cell>
        </row>
        <row r="2859">
          <cell r="A2859" t="str">
            <v>2003669</v>
          </cell>
          <cell r="B2859" t="str">
            <v>Caixa de ligação e passagem - CLP 15 - areia extraída e brita produzida</v>
          </cell>
          <cell r="C2859" t="str">
            <v>un</v>
          </cell>
          <cell r="D2859">
            <v>2498.7399999999998</v>
          </cell>
        </row>
        <row r="2860">
          <cell r="A2860" t="str">
            <v>2003672</v>
          </cell>
          <cell r="B2860" t="str">
            <v>Caixa de ligação e passagem - CLP 16 - areia e brita comerciais</v>
          </cell>
          <cell r="C2860" t="str">
            <v>un</v>
          </cell>
          <cell r="D2860">
            <v>3522.66</v>
          </cell>
        </row>
        <row r="2861">
          <cell r="A2861" t="str">
            <v>2003671</v>
          </cell>
          <cell r="B2861" t="str">
            <v>Caixa de ligação e passagem - CLP 16 - areia extraída e brita produzida</v>
          </cell>
          <cell r="C2861" t="str">
            <v>un</v>
          </cell>
          <cell r="D2861">
            <v>3097.21</v>
          </cell>
        </row>
        <row r="2862">
          <cell r="A2862" t="str">
            <v>2003674</v>
          </cell>
          <cell r="B2862" t="str">
            <v>Caixa de ligação e passagem - CLP 17 - areia e brita comerciais</v>
          </cell>
          <cell r="C2862" t="str">
            <v>un</v>
          </cell>
          <cell r="D2862">
            <v>4100.18</v>
          </cell>
        </row>
        <row r="2863">
          <cell r="A2863" t="str">
            <v>2003673</v>
          </cell>
          <cell r="B2863" t="str">
            <v>Caixa de ligação e passagem - CLP 17 - areia extraída e brita produzida</v>
          </cell>
          <cell r="C2863" t="str">
            <v>un</v>
          </cell>
          <cell r="D2863">
            <v>3617.38</v>
          </cell>
        </row>
        <row r="2864">
          <cell r="A2864" t="str">
            <v>2003676</v>
          </cell>
          <cell r="B2864" t="str">
            <v>Caixa de ligação e passagem - CLP 18 - areia e brita comerciais</v>
          </cell>
          <cell r="C2864" t="str">
            <v>un</v>
          </cell>
          <cell r="D2864">
            <v>5012.9799999999996</v>
          </cell>
        </row>
        <row r="2865">
          <cell r="A2865" t="str">
            <v>2003675</v>
          </cell>
          <cell r="B2865" t="str">
            <v>Caixa de ligação e passagem - CLP 18 - areia extraída e brita produzida</v>
          </cell>
          <cell r="C2865" t="str">
            <v>un</v>
          </cell>
          <cell r="D2865">
            <v>4440.82</v>
          </cell>
        </row>
        <row r="2866">
          <cell r="A2866" t="str">
            <v>2003854</v>
          </cell>
          <cell r="B2866" t="str">
            <v>Camada drenante para proteção de muros de contenção - areia comercial</v>
          </cell>
          <cell r="C2866" t="str">
            <v>m³</v>
          </cell>
          <cell r="D2866">
            <v>137.83000000000001</v>
          </cell>
        </row>
        <row r="2867">
          <cell r="A2867" t="str">
            <v>2003855</v>
          </cell>
          <cell r="B2867" t="str">
            <v>Camada drenante para proteção de muros de contenção - areia extraída</v>
          </cell>
          <cell r="C2867" t="str">
            <v>m³</v>
          </cell>
          <cell r="D2867">
            <v>17.84</v>
          </cell>
        </row>
        <row r="2868">
          <cell r="A2868" t="str">
            <v>2003856</v>
          </cell>
          <cell r="B2868" t="str">
            <v>Camada drenante para proteção de muros de contenção - brita comercial</v>
          </cell>
          <cell r="C2868" t="str">
            <v>m³</v>
          </cell>
          <cell r="D2868">
            <v>150.21</v>
          </cell>
        </row>
        <row r="2869">
          <cell r="A2869" t="str">
            <v>2003857</v>
          </cell>
          <cell r="B2869" t="str">
            <v>Camada drenante para proteção de muros de contenção - brita produzida</v>
          </cell>
          <cell r="C2869" t="str">
            <v>m³</v>
          </cell>
          <cell r="D2869">
            <v>66.52</v>
          </cell>
        </row>
        <row r="2870">
          <cell r="A2870" t="str">
            <v>2019782</v>
          </cell>
          <cell r="B2870" t="str">
            <v>Canal em polietileno e polipropileno com efeito autolimpante e abertura de captação em ferro fundido dúctil - carga de controle de 900 kN - 100,0 x 21,0 x 57,9 cm - fornecimento e instalação em pavimento de asfalto</v>
          </cell>
          <cell r="C2870" t="str">
            <v>m</v>
          </cell>
          <cell r="D2870">
            <v>842.57</v>
          </cell>
        </row>
        <row r="2871">
          <cell r="A2871" t="str">
            <v>2019783</v>
          </cell>
          <cell r="B2871" t="str">
            <v>Canal em polietileno e polipropileno com efeito autolimpante e abertura de captação em ferro fundido dúctil - carga de controle de 900 kN - 100,0 x 25,2 x 66,5 cm - fornecimento e instalação em pavimento de asfalto</v>
          </cell>
          <cell r="C2871" t="str">
            <v>m</v>
          </cell>
          <cell r="D2871">
            <v>1298.78</v>
          </cell>
        </row>
        <row r="2872">
          <cell r="A2872" t="str">
            <v>2019784</v>
          </cell>
          <cell r="B2872" t="str">
            <v>Canal em polietileno e polipropileno com efeito autolimpante e abertura de captação em ferro fundido dúctil - carga de controle de 900 kN - 100,0 x 42,0 x 95,0 cm - fornecimento e instalação em pavimento de asfalto</v>
          </cell>
          <cell r="C2872" t="str">
            <v>m</v>
          </cell>
          <cell r="D2872">
            <v>1689.4</v>
          </cell>
        </row>
        <row r="2873">
          <cell r="A2873" t="str">
            <v>2019785</v>
          </cell>
          <cell r="B2873" t="str">
            <v>Canal em polietileno e polipropileno com efeito autolimpante e abertura de captação em ferro fundido dúctil - carga de controle de 900 kN - 114,2 x 78,0 x 106,0 cm - fornecimento e instalação em pavimento de asfalto</v>
          </cell>
          <cell r="C2873" t="str">
            <v>m</v>
          </cell>
          <cell r="D2873">
            <v>2254.2600000000002</v>
          </cell>
        </row>
        <row r="2874">
          <cell r="A2874" t="str">
            <v>2019776</v>
          </cell>
          <cell r="B2874" t="str">
            <v>Canal em polietileno e polipropileno com efeito autolimpante e grelha de encaixe em ferro fundido dúctil - carga de controle de 400 kN - 100,0 x 14,7 x 18,6 cm - fornecimento e instalação em pavimento de asfalto</v>
          </cell>
          <cell r="C2874" t="str">
            <v>m</v>
          </cell>
          <cell r="D2874">
            <v>439.32</v>
          </cell>
        </row>
        <row r="2875">
          <cell r="A2875" t="str">
            <v>2019777</v>
          </cell>
          <cell r="B2875" t="str">
            <v>Canal em polietileno e polipropileno com efeito autolimpante e grelha de encaixe em ferro fundido dúctil - carga de controle de 400 kN - 100,0 x 24,7 x 23,6 cm - fornecimento e instalação em pavimento de asfalto</v>
          </cell>
          <cell r="C2875" t="str">
            <v>m</v>
          </cell>
          <cell r="D2875">
            <v>951.31</v>
          </cell>
        </row>
        <row r="2876">
          <cell r="A2876" t="str">
            <v>2019778</v>
          </cell>
          <cell r="B2876" t="str">
            <v>Canal em polietileno e polipropileno com efeito autolimpante e grelha de encaixe em ferro fundido dúctil - carga de controle de 400 kN - 100,0 x 34,9 x 29,4 cm - fornecimento e instalação em pavimento de asfalto</v>
          </cell>
          <cell r="C2876" t="str">
            <v>m</v>
          </cell>
          <cell r="D2876">
            <v>1866.69</v>
          </cell>
        </row>
        <row r="2877">
          <cell r="A2877" t="str">
            <v>2019779</v>
          </cell>
          <cell r="B2877" t="str">
            <v>Canal em polietileno e polipropileno com efeito autolimpante e grelha de encaixe em ferro fundido dúctil - carga de controle de 600 kN - 100,0 x 16,0 x 15,0 cm - fornecimento e instalação em pavimento de asfalto</v>
          </cell>
          <cell r="C2877" t="str">
            <v>m</v>
          </cell>
          <cell r="D2877">
            <v>572.9</v>
          </cell>
        </row>
        <row r="2878">
          <cell r="A2878" t="str">
            <v>2019780</v>
          </cell>
          <cell r="B2878" t="str">
            <v>Canal em polietileno e polipropileno com efeito autolimpante e grelha de encaixe em ferro fundido dúctil - carga de controle de 600 kN - 100,0 x 21,2 x 21,0 cm - fornecimento e instalação em pavimento de asfalto</v>
          </cell>
          <cell r="C2878" t="str">
            <v>m</v>
          </cell>
          <cell r="D2878">
            <v>698.86</v>
          </cell>
        </row>
        <row r="2879">
          <cell r="A2879" t="str">
            <v>2019781</v>
          </cell>
          <cell r="B2879" t="str">
            <v>Canal em polietileno e polipropileno com efeito autolimpante e grelha de encaixe em ferro fundido dúctil - carga de controle de 600 kN - 100,0 x 26,2 x 20,0 cm - fornecimento e instalação em pavimento de asfalto</v>
          </cell>
          <cell r="C2879" t="str">
            <v>m</v>
          </cell>
          <cell r="D2879">
            <v>874.24</v>
          </cell>
        </row>
        <row r="2880">
          <cell r="A2880" t="str">
            <v>2019773</v>
          </cell>
          <cell r="B2880" t="str">
            <v>Canal em polietileno e polipropileno com efeito autolimpante e grelha de encaixe em poliamida reforçada - carga de controle de 250 kN - 100,0 x 16,0 x 15,0 cm - fornecimento e instalação em pavimento de asfalto</v>
          </cell>
          <cell r="C2880" t="str">
            <v>m</v>
          </cell>
          <cell r="D2880">
            <v>293.86</v>
          </cell>
        </row>
        <row r="2881">
          <cell r="A2881" t="str">
            <v>2019774</v>
          </cell>
          <cell r="B2881" t="str">
            <v>Canal em polietileno e polipropileno com efeito autolimpante e grelha de encaixe em poliamida reforçada - carga de controle de 250 kN - 100,0 x 16,0 x 20,0 cm - fornecimento e instalação em pavimento de asfalto</v>
          </cell>
          <cell r="C2881" t="str">
            <v>m</v>
          </cell>
          <cell r="D2881">
            <v>314.86</v>
          </cell>
        </row>
        <row r="2882">
          <cell r="A2882" t="str">
            <v>2019775</v>
          </cell>
          <cell r="B2882" t="str">
            <v>Canal em polietileno e polipropileno com efeito autolimpante e grelha de encaixe em poliamida reforçada - carga de controle de 250 kN - 100,0 x 16,0 x 7,5 cm - fornecimento e instalação em pavimento de asfalto</v>
          </cell>
          <cell r="C2882" t="str">
            <v>m</v>
          </cell>
          <cell r="D2882">
            <v>272.16000000000003</v>
          </cell>
        </row>
        <row r="2883">
          <cell r="A2883" t="str">
            <v>2019755</v>
          </cell>
          <cell r="B2883" t="str">
            <v>Canal monobloco com corpo e grelha em concreto polímero com efeito autolimpante - carga de controle de 400 kN - 100,0 x 15,0 x 23,0 cm - fornecimento e instalação em pavimento de asfalto</v>
          </cell>
          <cell r="C2883" t="str">
            <v>m</v>
          </cell>
          <cell r="D2883">
            <v>430.51</v>
          </cell>
        </row>
        <row r="2884">
          <cell r="A2884" t="str">
            <v>2019764</v>
          </cell>
          <cell r="B2884" t="str">
            <v>Canal monobloco com corpo e grelha em concreto polímero com efeito autolimpante - carga de controle de 400 kN - 100,0 x 15,0 x 23,0 cm - fornecimento e instalação em pavimento de concreto</v>
          </cell>
          <cell r="C2884" t="str">
            <v>m</v>
          </cell>
          <cell r="D2884">
            <v>454.36</v>
          </cell>
        </row>
        <row r="2885">
          <cell r="A2885" t="str">
            <v>2019756</v>
          </cell>
          <cell r="B2885" t="str">
            <v>Canal monobloco com corpo e grelha em concreto polímero com efeito autolimpante - carga de controle de 400 kN - 100,0 x 25,0 x 32,0 cm - fornecimento e instalação em pavimento de asfalto</v>
          </cell>
          <cell r="C2885" t="str">
            <v>m</v>
          </cell>
          <cell r="D2885">
            <v>759.38</v>
          </cell>
        </row>
        <row r="2886">
          <cell r="A2886" t="str">
            <v>2019765</v>
          </cell>
          <cell r="B2886" t="str">
            <v>Canal monobloco com corpo e grelha em concreto polímero com efeito autolimpante - carga de controle de 400 kN - 100,0 x 25,0 x 32,0 cm - fornecimento e instalação em pavimento de concreto</v>
          </cell>
          <cell r="C2886" t="str">
            <v>m</v>
          </cell>
          <cell r="D2886">
            <v>783.23</v>
          </cell>
        </row>
        <row r="2887">
          <cell r="A2887" t="str">
            <v>2019757</v>
          </cell>
          <cell r="B2887" t="str">
            <v>Canal monobloco com corpo e grelha em concreto polímero com efeito autolimpante - carga de controle de 900 kN - 100,0 x 16,0 x 26,5 cm - fornecimento e instalação em pavimento de asfalto</v>
          </cell>
          <cell r="C2887" t="str">
            <v>m</v>
          </cell>
          <cell r="D2887">
            <v>762.82</v>
          </cell>
        </row>
        <row r="2888">
          <cell r="A2888" t="str">
            <v>2019766</v>
          </cell>
          <cell r="B2888" t="str">
            <v>Canal monobloco com corpo e grelha em concreto polímero com efeito autolimpante - carga de controle de 900 kN - 100,0 x 16,0 x 26,5 cm - fornecimento e instalação em pavimento de concreto</v>
          </cell>
          <cell r="C2888" t="str">
            <v>m</v>
          </cell>
          <cell r="D2888">
            <v>820.04</v>
          </cell>
        </row>
        <row r="2889">
          <cell r="A2889" t="str">
            <v>2019758</v>
          </cell>
          <cell r="B2889" t="str">
            <v>Canal monobloco com corpo e grelha em concreto polímero com efeito autolimpante - carga de controle de 900 kN - 100,0 x 21,0 x 28,0 cm - fornecimento e instalação em pavimento de asfalto</v>
          </cell>
          <cell r="C2889" t="str">
            <v>m</v>
          </cell>
          <cell r="D2889">
            <v>778.6</v>
          </cell>
        </row>
        <row r="2890">
          <cell r="A2890" t="str">
            <v>2019767</v>
          </cell>
          <cell r="B2890" t="str">
            <v>Canal monobloco com corpo e grelha em concreto polímero com efeito autolimpante - carga de controle de 900 kN - 100,0 x 21,0 x 28,0 cm - fornecimento e instalação em pavimento de concreto</v>
          </cell>
          <cell r="C2890" t="str">
            <v>m</v>
          </cell>
          <cell r="D2890">
            <v>836.27</v>
          </cell>
        </row>
        <row r="2891">
          <cell r="A2891" t="str">
            <v>2019759</v>
          </cell>
          <cell r="B2891" t="str">
            <v>Canal monobloco com corpo e grelha em concreto polímero com efeito autolimpante - carga de controle de 900 kN - 100,0 x 21,0 x 38,0 cm - fornecimento e instalação em pavimento de asfalto</v>
          </cell>
          <cell r="C2891" t="str">
            <v>m</v>
          </cell>
          <cell r="D2891">
            <v>847.98</v>
          </cell>
        </row>
        <row r="2892">
          <cell r="A2892" t="str">
            <v>2019768</v>
          </cell>
          <cell r="B2892" t="str">
            <v>Canal monobloco com corpo e grelha em concreto polímero com efeito autolimpante - carga de controle de 900 kN - 100,0 x 21,0 x 38,0 cm - fornecimento e instalação em pavimento de concreto</v>
          </cell>
          <cell r="C2892" t="str">
            <v>m</v>
          </cell>
          <cell r="D2892">
            <v>914.71</v>
          </cell>
        </row>
        <row r="2893">
          <cell r="A2893" t="str">
            <v>2019760</v>
          </cell>
          <cell r="B2893" t="str">
            <v>Canal monobloco com corpo e grelha em concreto polímero com efeito autolimpante - carga de controle de 900 kN - 100,0 x 21,0 x 48,0 cm - fornecimento e instalação em pavimento de asfalto</v>
          </cell>
          <cell r="C2893" t="str">
            <v>m</v>
          </cell>
          <cell r="D2893">
            <v>1065.5899999999999</v>
          </cell>
        </row>
        <row r="2894">
          <cell r="A2894" t="str">
            <v>2019769</v>
          </cell>
          <cell r="B2894" t="str">
            <v>Canal monobloco com corpo e grelha em concreto polímero com efeito autolimpante - carga de controle de 900 kN - 100,0 x 21,0 x 48,0 cm - fornecimento e instalação em pavimento de concreto</v>
          </cell>
          <cell r="C2894" t="str">
            <v>m</v>
          </cell>
          <cell r="D2894">
            <v>1141.3900000000001</v>
          </cell>
        </row>
        <row r="2895">
          <cell r="A2895" t="str">
            <v>2019761</v>
          </cell>
          <cell r="B2895" t="str">
            <v>Canal monobloco com corpo e grelha em concreto polímero com efeito autolimpante - carga de controle de 900 kN - 100,0 x 26,0 x 33,0 cm - fornecimento e instalação em pavimento de asfalto</v>
          </cell>
          <cell r="C2895" t="str">
            <v>m</v>
          </cell>
          <cell r="D2895">
            <v>1021.68</v>
          </cell>
        </row>
        <row r="2896">
          <cell r="A2896" t="str">
            <v>2019770</v>
          </cell>
          <cell r="B2896" t="str">
            <v>Canal monobloco com corpo e grelha em concreto polímero com efeito autolimpante - carga de controle de 900 kN - 100,0 x 26,0 x 33,0 cm - fornecimento e instalação em pavimento de concreto</v>
          </cell>
          <cell r="C2896" t="str">
            <v>m</v>
          </cell>
          <cell r="D2896">
            <v>1083.8800000000001</v>
          </cell>
        </row>
        <row r="2897">
          <cell r="A2897" t="str">
            <v>2019762</v>
          </cell>
          <cell r="B2897" t="str">
            <v>Canal monobloco com corpo e grelha em concreto polímero com efeito autolimpante - carga de controle de 900 kN - 100,0 x 26,0 x 53,0 cm - fornecimento e instalação em pavimento de asfalto</v>
          </cell>
          <cell r="C2897" t="str">
            <v>m</v>
          </cell>
          <cell r="D2897">
            <v>1208.4100000000001</v>
          </cell>
        </row>
        <row r="2898">
          <cell r="A2898" t="str">
            <v>2019771</v>
          </cell>
          <cell r="B2898" t="str">
            <v>Canal monobloco com corpo e grelha em concreto polímero com efeito autolimpante - carga de controle de 900 kN - 100,0 x 26,0 x 53,0 cm - fornecimento e instalação em pavimento de concreto</v>
          </cell>
          <cell r="C2898" t="str">
            <v>m</v>
          </cell>
          <cell r="D2898">
            <v>1288.74</v>
          </cell>
        </row>
        <row r="2899">
          <cell r="A2899" t="str">
            <v>2019763</v>
          </cell>
          <cell r="B2899" t="str">
            <v>Canal monobloco com corpo e grelha em concreto polímero com efeito autolimpante - carga de controle de 900 kN - 200,0 x 40,0 x 59,5 cm - fornecimento e instalação em pavimento de asfalto</v>
          </cell>
          <cell r="C2899" t="str">
            <v>m</v>
          </cell>
          <cell r="D2899">
            <v>4434.09</v>
          </cell>
        </row>
        <row r="2900">
          <cell r="A2900" t="str">
            <v>2019772</v>
          </cell>
          <cell r="B2900" t="str">
            <v>Canal monobloco com corpo e grelha em concreto polímero com efeito autolimpante - carga de controle de 900 kN - 200,0 x 40,0 x 59,5 cm - fornecimento e instalação em pavimento de concreto</v>
          </cell>
          <cell r="C2900" t="str">
            <v>m</v>
          </cell>
          <cell r="D2900">
            <v>4513.0600000000004</v>
          </cell>
        </row>
        <row r="2901">
          <cell r="A2901" t="str">
            <v>2003811</v>
          </cell>
          <cell r="B2901" t="str">
            <v>Canaleta de concreto - CAU 01 - seção de 20 x 20 cm - espessura de 10 cm - apoiada em toda a extensão</v>
          </cell>
          <cell r="C2901" t="str">
            <v>m</v>
          </cell>
          <cell r="D2901">
            <v>136.46</v>
          </cell>
        </row>
        <row r="2902">
          <cell r="A2902" t="str">
            <v>2003812</v>
          </cell>
          <cell r="B2902" t="str">
            <v>Canaleta de concreto - CAU 02 - seção de 25 x 25 cm - espessura de 10 cm - apoiada em toda a extensão</v>
          </cell>
          <cell r="C2902" t="str">
            <v>m</v>
          </cell>
          <cell r="D2902">
            <v>161.63</v>
          </cell>
        </row>
        <row r="2903">
          <cell r="A2903" t="str">
            <v>2003813</v>
          </cell>
          <cell r="B2903" t="str">
            <v>Canaleta de concreto - CAU 03 - seção de 30 x 30 cm - espessura de 10 cm - apoiada em toda a extensão</v>
          </cell>
          <cell r="C2903" t="str">
            <v>m</v>
          </cell>
          <cell r="D2903">
            <v>192.79</v>
          </cell>
        </row>
        <row r="2904">
          <cell r="A2904" t="str">
            <v>2003814</v>
          </cell>
          <cell r="B2904" t="str">
            <v>Canaleta de concreto - CAU 04 - seção de 35 x 35 cm - espessura de 10 cm - apoiada em toda a extensão</v>
          </cell>
          <cell r="C2904" t="str">
            <v>m</v>
          </cell>
          <cell r="D2904">
            <v>219.96</v>
          </cell>
        </row>
        <row r="2905">
          <cell r="A2905" t="str">
            <v>2003815</v>
          </cell>
          <cell r="B2905" t="str">
            <v>Canaleta de concreto - CAU 05 - seção de 40 x 40 cm - espessura de 10 cm - apoiada em toda a extensão</v>
          </cell>
          <cell r="C2905" t="str">
            <v>m</v>
          </cell>
          <cell r="D2905">
            <v>247.13</v>
          </cell>
        </row>
        <row r="2906">
          <cell r="A2906" t="str">
            <v>2003816</v>
          </cell>
          <cell r="B2906" t="str">
            <v>Canaleta de concreto - CAU 06 - seção de 50 x 50 cm - espessura de 10 cm - apoiada em toda a extensão</v>
          </cell>
          <cell r="C2906" t="str">
            <v>m</v>
          </cell>
          <cell r="D2906">
            <v>305.47000000000003</v>
          </cell>
        </row>
        <row r="2907">
          <cell r="A2907" t="str">
            <v>2003817</v>
          </cell>
          <cell r="B2907" t="str">
            <v>Canaleta de concreto - CAU 07 - seção de 60 x 60 cm - espessura de 10 cm - apoiada em toda a extensão</v>
          </cell>
          <cell r="C2907" t="str">
            <v>m</v>
          </cell>
          <cell r="D2907">
            <v>357.81</v>
          </cell>
        </row>
        <row r="2908">
          <cell r="A2908" t="str">
            <v>2003799</v>
          </cell>
          <cell r="B2908" t="str">
            <v>Canaleta meia cana D = 0,30 m assente sobre lastro de areia - areia e brita comerciais - fornecimento e instalação</v>
          </cell>
          <cell r="C2908" t="str">
            <v>m</v>
          </cell>
          <cell r="D2908">
            <v>65.59</v>
          </cell>
        </row>
        <row r="2909">
          <cell r="A2909" t="str">
            <v>2003798</v>
          </cell>
          <cell r="B2909" t="str">
            <v>Canaleta meia cana D = 0,30 m assente sobre lastro de areia - areia extraída e brita produzida - fornecimento e instalação</v>
          </cell>
          <cell r="C2909" t="str">
            <v>m</v>
          </cell>
          <cell r="D2909">
            <v>56.74</v>
          </cell>
        </row>
        <row r="2910">
          <cell r="A2910" t="str">
            <v>2003801</v>
          </cell>
          <cell r="B2910" t="str">
            <v>Canaleta meia cana D = 0,40 m assente sobre lastro de areia - areia e brita comerciais - fornecimento e instalação</v>
          </cell>
          <cell r="C2910" t="str">
            <v>m</v>
          </cell>
          <cell r="D2910">
            <v>82.46</v>
          </cell>
        </row>
        <row r="2911">
          <cell r="A2911" t="str">
            <v>2003800</v>
          </cell>
          <cell r="B2911" t="str">
            <v>Canaleta meia cana D = 0,40 m assente sobre lastro de areia - areia extraída e brita produzida - fornecimento e instalação</v>
          </cell>
          <cell r="C2911" t="str">
            <v>m</v>
          </cell>
          <cell r="D2911">
            <v>70.06</v>
          </cell>
        </row>
        <row r="2912">
          <cell r="A2912" t="str">
            <v>2003714</v>
          </cell>
          <cell r="B2912" t="str">
            <v>Chaminé dos poços de visita - CPV 01 - areia e brita comerciais</v>
          </cell>
          <cell r="C2912" t="str">
            <v>un</v>
          </cell>
          <cell r="D2912">
            <v>1474.79</v>
          </cell>
        </row>
        <row r="2913">
          <cell r="A2913" t="str">
            <v>2003713</v>
          </cell>
          <cell r="B2913" t="str">
            <v>Chaminé dos poços de visita - CPV 01 - areia extraída e brita produzida</v>
          </cell>
          <cell r="C2913" t="str">
            <v>un</v>
          </cell>
          <cell r="D2913">
            <v>1434.49</v>
          </cell>
        </row>
        <row r="2914">
          <cell r="A2914" t="str">
            <v>2003716</v>
          </cell>
          <cell r="B2914" t="str">
            <v>Chaminé dos poços de visita - CPV 02 - areia e brita comerciais</v>
          </cell>
          <cell r="C2914" t="str">
            <v>un</v>
          </cell>
          <cell r="D2914">
            <v>1731.08</v>
          </cell>
        </row>
        <row r="2915">
          <cell r="A2915" t="str">
            <v>2003715</v>
          </cell>
          <cell r="B2915" t="str">
            <v>Chaminé dos poços de visita - CPV 02 - areia extraída e brita produzida</v>
          </cell>
          <cell r="C2915" t="str">
            <v>un</v>
          </cell>
          <cell r="D2915">
            <v>1683.92</v>
          </cell>
        </row>
        <row r="2916">
          <cell r="A2916" t="str">
            <v>2003718</v>
          </cell>
          <cell r="B2916" t="str">
            <v>Chaminé dos poços de visita - CPV 03 - areia e brita comerciais</v>
          </cell>
          <cell r="C2916" t="str">
            <v>un</v>
          </cell>
          <cell r="D2916">
            <v>1981.44</v>
          </cell>
        </row>
        <row r="2917">
          <cell r="A2917" t="str">
            <v>2003717</v>
          </cell>
          <cell r="B2917" t="str">
            <v>Chaminé dos poços de visita - CPV 03 - areia extraída e brita produzida</v>
          </cell>
          <cell r="C2917" t="str">
            <v>un</v>
          </cell>
          <cell r="D2917">
            <v>1928.67</v>
          </cell>
        </row>
        <row r="2918">
          <cell r="A2918" t="str">
            <v>2003720</v>
          </cell>
          <cell r="B2918" t="str">
            <v>Chaminé dos poços de visita - CPV 04 - areia e brita comerciais</v>
          </cell>
          <cell r="C2918" t="str">
            <v>un</v>
          </cell>
          <cell r="D2918">
            <v>2237.6799999999998</v>
          </cell>
        </row>
        <row r="2919">
          <cell r="A2919" t="str">
            <v>2003719</v>
          </cell>
          <cell r="B2919" t="str">
            <v>Chaminé dos poços de visita - CPV 04 - areia extraída e brita produzida</v>
          </cell>
          <cell r="C2919" t="str">
            <v>un</v>
          </cell>
          <cell r="D2919">
            <v>2178.06</v>
          </cell>
        </row>
        <row r="2920">
          <cell r="A2920" t="str">
            <v>2003722</v>
          </cell>
          <cell r="B2920" t="str">
            <v>Chaminé dos poços de visita - CPV 05 - areia e brita comerciais</v>
          </cell>
          <cell r="C2920" t="str">
            <v>un</v>
          </cell>
          <cell r="D2920">
            <v>2488.04</v>
          </cell>
        </row>
        <row r="2921">
          <cell r="A2921" t="str">
            <v>2003721</v>
          </cell>
          <cell r="B2921" t="str">
            <v>Chaminé dos poços de visita - CPV 05 - areia extraída e brita produzida</v>
          </cell>
          <cell r="C2921" t="str">
            <v>un</v>
          </cell>
          <cell r="D2921">
            <v>2422.81</v>
          </cell>
        </row>
        <row r="2922">
          <cell r="A2922" t="str">
            <v>2003724</v>
          </cell>
          <cell r="B2922" t="str">
            <v>Chaminé dos poços de visita - CPV 06 - areia e brita comerciais</v>
          </cell>
          <cell r="C2922" t="str">
            <v>un</v>
          </cell>
          <cell r="D2922">
            <v>2744.33</v>
          </cell>
        </row>
        <row r="2923">
          <cell r="A2923" t="str">
            <v>2003723</v>
          </cell>
          <cell r="B2923" t="str">
            <v>Chaminé dos poços de visita - CPV 06 - areia extraída e brita produzida</v>
          </cell>
          <cell r="C2923" t="str">
            <v>un</v>
          </cell>
          <cell r="D2923">
            <v>2672.24</v>
          </cell>
        </row>
        <row r="2924">
          <cell r="A2924" t="str">
            <v>2003726</v>
          </cell>
          <cell r="B2924" t="str">
            <v>Chaminé dos poços de visita - CPV 07 - areia e brita comerciais</v>
          </cell>
          <cell r="C2924" t="str">
            <v>un</v>
          </cell>
          <cell r="D2924">
            <v>2994.68</v>
          </cell>
        </row>
        <row r="2925">
          <cell r="A2925" t="str">
            <v>2003725</v>
          </cell>
          <cell r="B2925" t="str">
            <v>Chaminé dos poços de visita - CPV 07 - areia extraída e brita produzida</v>
          </cell>
          <cell r="C2925" t="str">
            <v>un</v>
          </cell>
          <cell r="D2925">
            <v>2917</v>
          </cell>
        </row>
        <row r="2926">
          <cell r="A2926" t="str">
            <v>2003859</v>
          </cell>
          <cell r="B2926" t="str">
            <v>Colchão drenante com espalhamento e compactação mecânicos - brita produzida</v>
          </cell>
          <cell r="C2926" t="str">
            <v>m³</v>
          </cell>
          <cell r="D2926">
            <v>62.2</v>
          </cell>
        </row>
        <row r="2927">
          <cell r="A2927" t="str">
            <v>2003861</v>
          </cell>
          <cell r="B2927" t="str">
            <v>Coluna drenante D = 20 cm - areia comercial</v>
          </cell>
          <cell r="C2927" t="str">
            <v>m</v>
          </cell>
          <cell r="D2927">
            <v>30.88</v>
          </cell>
        </row>
        <row r="2928">
          <cell r="A2928" t="str">
            <v>2003862</v>
          </cell>
          <cell r="B2928" t="str">
            <v>Coluna drenante D = 20 cm - areia extraída</v>
          </cell>
          <cell r="C2928" t="str">
            <v>m</v>
          </cell>
          <cell r="D2928">
            <v>27.46</v>
          </cell>
        </row>
        <row r="2929">
          <cell r="A2929" t="str">
            <v>2003405</v>
          </cell>
          <cell r="B2929" t="str">
            <v>Descida d'água de aterros em degraus - DAD 01 - areia e brita comerciais</v>
          </cell>
          <cell r="C2929" t="str">
            <v>m</v>
          </cell>
          <cell r="D2929">
            <v>222.16</v>
          </cell>
        </row>
        <row r="2930">
          <cell r="A2930" t="str">
            <v>2003404</v>
          </cell>
          <cell r="B2930" t="str">
            <v>Descida d'água de aterros em degraus - DAD 01 - areia extraída e brita produzida</v>
          </cell>
          <cell r="C2930" t="str">
            <v>m</v>
          </cell>
          <cell r="D2930">
            <v>187.48</v>
          </cell>
        </row>
        <row r="2931">
          <cell r="A2931" t="str">
            <v>2003407</v>
          </cell>
          <cell r="B2931" t="str">
            <v>Descida d'água de aterros em degraus - DAD 02 - areia e brita comerciais</v>
          </cell>
          <cell r="C2931" t="str">
            <v>m</v>
          </cell>
          <cell r="D2931">
            <v>278.23</v>
          </cell>
        </row>
        <row r="2932">
          <cell r="A2932" t="str">
            <v>2003406</v>
          </cell>
          <cell r="B2932" t="str">
            <v>Descida d'água de aterros em degraus - DAD 02 - areia extraída e brita produzida</v>
          </cell>
          <cell r="C2932" t="str">
            <v>m</v>
          </cell>
          <cell r="D2932">
            <v>243.56</v>
          </cell>
        </row>
        <row r="2933">
          <cell r="A2933" t="str">
            <v>2003409</v>
          </cell>
          <cell r="B2933" t="str">
            <v>Descida d'água de aterros em degraus - DAD 03 - areia e brita comerciais</v>
          </cell>
          <cell r="C2933" t="str">
            <v>m</v>
          </cell>
          <cell r="D2933">
            <v>469.44</v>
          </cell>
        </row>
        <row r="2934">
          <cell r="A2934" t="str">
            <v>2003408</v>
          </cell>
          <cell r="B2934" t="str">
            <v>Descida d'água de aterros em degraus - DAD 03 - areia extraída e brita produzida</v>
          </cell>
          <cell r="C2934" t="str">
            <v>m</v>
          </cell>
          <cell r="D2934">
            <v>390.75</v>
          </cell>
        </row>
        <row r="2935">
          <cell r="A2935" t="str">
            <v>2003411</v>
          </cell>
          <cell r="B2935" t="str">
            <v>Descida d'água de aterros em degraus - DAD 04 - areia e brita comerciais</v>
          </cell>
          <cell r="C2935" t="str">
            <v>m</v>
          </cell>
          <cell r="D2935">
            <v>624.67999999999995</v>
          </cell>
        </row>
        <row r="2936">
          <cell r="A2936" t="str">
            <v>2003410</v>
          </cell>
          <cell r="B2936" t="str">
            <v>Descida d'água de aterros em degraus - DAD 04 - areia extraída e brita produzida</v>
          </cell>
          <cell r="C2936" t="str">
            <v>m</v>
          </cell>
          <cell r="D2936">
            <v>545.99</v>
          </cell>
        </row>
        <row r="2937">
          <cell r="A2937" t="str">
            <v>2003413</v>
          </cell>
          <cell r="B2937" t="str">
            <v>Descida d'água de aterros em degraus - DAD 05 - areia e brita comerciais</v>
          </cell>
          <cell r="C2937" t="str">
            <v>m</v>
          </cell>
          <cell r="D2937">
            <v>659.46</v>
          </cell>
        </row>
        <row r="2938">
          <cell r="A2938" t="str">
            <v>2003412</v>
          </cell>
          <cell r="B2938" t="str">
            <v>Descida d'água de aterros em degraus - DAD 05 - areia extraída e brita produzida</v>
          </cell>
          <cell r="C2938" t="str">
            <v>m</v>
          </cell>
          <cell r="D2938">
            <v>550.1</v>
          </cell>
        </row>
        <row r="2939">
          <cell r="A2939" t="str">
            <v>2003415</v>
          </cell>
          <cell r="B2939" t="str">
            <v>Descida d'água de aterros em degraus - DAD 06 - areia e brita comerciais</v>
          </cell>
          <cell r="C2939" t="str">
            <v>m</v>
          </cell>
          <cell r="D2939">
            <v>845.47</v>
          </cell>
        </row>
        <row r="2940">
          <cell r="A2940" t="str">
            <v>2003414</v>
          </cell>
          <cell r="B2940" t="str">
            <v>Descida d'água de aterros em degraus - DAD 06 - areia extraída e brita produzida</v>
          </cell>
          <cell r="C2940" t="str">
            <v>m</v>
          </cell>
          <cell r="D2940">
            <v>736.1</v>
          </cell>
        </row>
        <row r="2941">
          <cell r="A2941" t="str">
            <v>2003417</v>
          </cell>
          <cell r="B2941" t="str">
            <v>Descida d'água de aterros em degraus - DAD 07 - areia e brita comerciais</v>
          </cell>
          <cell r="C2941" t="str">
            <v>m</v>
          </cell>
          <cell r="D2941">
            <v>860.03</v>
          </cell>
        </row>
        <row r="2942">
          <cell r="A2942" t="str">
            <v>2003416</v>
          </cell>
          <cell r="B2942" t="str">
            <v>Descida d'água de aterros em degraus - DAD 07 - areia extraída e brita produzida</v>
          </cell>
          <cell r="C2942" t="str">
            <v>m</v>
          </cell>
          <cell r="D2942">
            <v>717.33</v>
          </cell>
        </row>
        <row r="2943">
          <cell r="A2943" t="str">
            <v>2003419</v>
          </cell>
          <cell r="B2943" t="str">
            <v>Descida d'água de aterros em degraus - DAD 08 - areia e brita comerciais</v>
          </cell>
          <cell r="C2943" t="str">
            <v>m</v>
          </cell>
          <cell r="D2943">
            <v>1077.97</v>
          </cell>
        </row>
        <row r="2944">
          <cell r="A2944" t="str">
            <v>2003418</v>
          </cell>
          <cell r="B2944" t="str">
            <v>Descida d'água de aterros em degraus - DAD 08 - areia extraída e brita produzida</v>
          </cell>
          <cell r="C2944" t="str">
            <v>m</v>
          </cell>
          <cell r="D2944">
            <v>935.26</v>
          </cell>
        </row>
        <row r="2945">
          <cell r="A2945" t="str">
            <v>2003421</v>
          </cell>
          <cell r="B2945" t="str">
            <v>Descida d'água de aterros em degraus - DAD 09 - areia e brita comerciais</v>
          </cell>
          <cell r="C2945" t="str">
            <v>m</v>
          </cell>
          <cell r="D2945">
            <v>1087.6400000000001</v>
          </cell>
        </row>
        <row r="2946">
          <cell r="A2946" t="str">
            <v>2003420</v>
          </cell>
          <cell r="B2946" t="str">
            <v>Descida d'água de aterros em degraus - DAD 09 - areia extraída e brita produzida</v>
          </cell>
          <cell r="C2946" t="str">
            <v>m</v>
          </cell>
          <cell r="D2946">
            <v>908.92</v>
          </cell>
        </row>
        <row r="2947">
          <cell r="A2947" t="str">
            <v>2003423</v>
          </cell>
          <cell r="B2947" t="str">
            <v>Descida d'água de aterros em degraus - DAD 10 - areia e brita comerciais</v>
          </cell>
          <cell r="C2947" t="str">
            <v>m</v>
          </cell>
          <cell r="D2947">
            <v>1330.75</v>
          </cell>
        </row>
        <row r="2948">
          <cell r="A2948" t="str">
            <v>2003422</v>
          </cell>
          <cell r="B2948" t="str">
            <v>Descida d'água de aterros em degraus - DAD 10 - areia extraída e brita produzida</v>
          </cell>
          <cell r="C2948" t="str">
            <v>m</v>
          </cell>
          <cell r="D2948">
            <v>1152.04</v>
          </cell>
        </row>
        <row r="2949">
          <cell r="A2949" t="str">
            <v>2003425</v>
          </cell>
          <cell r="B2949" t="str">
            <v>Descida d'água de aterros em degraus - DAD 11 - areia e brita comerciais</v>
          </cell>
          <cell r="C2949" t="str">
            <v>m</v>
          </cell>
          <cell r="D2949">
            <v>1419.79</v>
          </cell>
        </row>
        <row r="2950">
          <cell r="A2950" t="str">
            <v>2003424</v>
          </cell>
          <cell r="B2950" t="str">
            <v>Descida d'água de aterros em degraus - DAD 11 - areia extraída e brita produzida</v>
          </cell>
          <cell r="C2950" t="str">
            <v>m</v>
          </cell>
          <cell r="D2950">
            <v>1187.72</v>
          </cell>
        </row>
        <row r="2951">
          <cell r="A2951" t="str">
            <v>2003427</v>
          </cell>
          <cell r="B2951" t="str">
            <v>Descida d'água de aterros em degraus - DAD 12 - areia e brita comerciais</v>
          </cell>
          <cell r="C2951" t="str">
            <v>m</v>
          </cell>
          <cell r="D2951">
            <v>1741.43</v>
          </cell>
        </row>
        <row r="2952">
          <cell r="A2952" t="str">
            <v>2003426</v>
          </cell>
          <cell r="B2952" t="str">
            <v>Descida d'água de aterros em degraus - DAD 12 - areia extraída e brita produzida</v>
          </cell>
          <cell r="C2952" t="str">
            <v>m</v>
          </cell>
          <cell r="D2952">
            <v>1509.37</v>
          </cell>
        </row>
        <row r="2953">
          <cell r="A2953" t="str">
            <v>2003429</v>
          </cell>
          <cell r="B2953" t="str">
            <v>Descida d'água de aterros em degraus - DAD 13 - areia e brita comerciais</v>
          </cell>
          <cell r="C2953" t="str">
            <v>m</v>
          </cell>
          <cell r="D2953">
            <v>1783</v>
          </cell>
        </row>
        <row r="2954">
          <cell r="A2954" t="str">
            <v>2003428</v>
          </cell>
          <cell r="B2954" t="str">
            <v>Descida d'água de aterros em degraus - DAD 13 - areia extraída e brita produzida</v>
          </cell>
          <cell r="C2954" t="str">
            <v>m</v>
          </cell>
          <cell r="D2954">
            <v>1478.92</v>
          </cell>
        </row>
        <row r="2955">
          <cell r="A2955" t="str">
            <v>2003431</v>
          </cell>
          <cell r="B2955" t="str">
            <v>Descida d'água de aterros em degraus - DAD 14 - areia e brita comerciais</v>
          </cell>
          <cell r="C2955" t="str">
            <v>m</v>
          </cell>
          <cell r="D2955">
            <v>2081.02</v>
          </cell>
        </row>
        <row r="2956">
          <cell r="A2956" t="str">
            <v>2003430</v>
          </cell>
          <cell r="B2956" t="str">
            <v>Descida d'água de aterros em degraus - DAD 14 - areia extraída e brita produzida</v>
          </cell>
          <cell r="C2956" t="str">
            <v>m</v>
          </cell>
          <cell r="D2956">
            <v>1776.94</v>
          </cell>
        </row>
        <row r="2957">
          <cell r="A2957" t="str">
            <v>2003433</v>
          </cell>
          <cell r="B2957" t="str">
            <v>Descida d'água de aterros em degraus - DAD 15 - areia e brita comerciais</v>
          </cell>
          <cell r="C2957" t="str">
            <v>m</v>
          </cell>
          <cell r="D2957">
            <v>2307.94</v>
          </cell>
        </row>
        <row r="2958">
          <cell r="A2958" t="str">
            <v>2003432</v>
          </cell>
          <cell r="B2958" t="str">
            <v>Descida d'água de aterros em degraus - DAD 15 - areia extraída e brita produzida</v>
          </cell>
          <cell r="C2958" t="str">
            <v>m</v>
          </cell>
          <cell r="D2958">
            <v>1918.5</v>
          </cell>
        </row>
        <row r="2959">
          <cell r="A2959" t="str">
            <v>2003435</v>
          </cell>
          <cell r="B2959" t="str">
            <v>Descida d'água de aterros em degraus - DAD 16 - areia e brita comerciais</v>
          </cell>
          <cell r="C2959" t="str">
            <v>m</v>
          </cell>
          <cell r="D2959">
            <v>2656.45</v>
          </cell>
        </row>
        <row r="2960">
          <cell r="A2960" t="str">
            <v>2003434</v>
          </cell>
          <cell r="B2960" t="str">
            <v>Descida d'água de aterros em degraus - DAD 16 - areia extraída e brita produzida</v>
          </cell>
          <cell r="C2960" t="str">
            <v>m</v>
          </cell>
          <cell r="D2960">
            <v>2267.0100000000002</v>
          </cell>
        </row>
        <row r="2961">
          <cell r="A2961" t="str">
            <v>2003437</v>
          </cell>
          <cell r="B2961" t="str">
            <v>Descida d'água de aterros em degraus - DAD 17 - areia e brita comerciais</v>
          </cell>
          <cell r="C2961" t="str">
            <v>m</v>
          </cell>
          <cell r="D2961">
            <v>3140</v>
          </cell>
        </row>
        <row r="2962">
          <cell r="A2962" t="str">
            <v>2003436</v>
          </cell>
          <cell r="B2962" t="str">
            <v>Descida d'água de aterros em degraus - DAD 17 - areia extraída e brita produzida</v>
          </cell>
          <cell r="C2962" t="str">
            <v>m</v>
          </cell>
          <cell r="D2962">
            <v>2615.86</v>
          </cell>
        </row>
        <row r="2963">
          <cell r="A2963" t="str">
            <v>2003439</v>
          </cell>
          <cell r="B2963" t="str">
            <v>Descida d'água de aterros em degraus - DAD 18 - areia e brita comerciais</v>
          </cell>
          <cell r="C2963" t="str">
            <v>m</v>
          </cell>
          <cell r="D2963">
            <v>3576.39</v>
          </cell>
        </row>
        <row r="2964">
          <cell r="A2964" t="str">
            <v>2003438</v>
          </cell>
          <cell r="B2964" t="str">
            <v>Descida d'água de aterros em degraus - DAD 18 - areia extraída e brita produzida</v>
          </cell>
          <cell r="C2964" t="str">
            <v>m</v>
          </cell>
          <cell r="D2964">
            <v>3052.25</v>
          </cell>
        </row>
        <row r="2965">
          <cell r="A2965" t="str">
            <v>2003389</v>
          </cell>
          <cell r="B2965" t="str">
            <v>Descida d'água de aterros tipo rápido - DAR 01 - areia e brita comerciais</v>
          </cell>
          <cell r="C2965" t="str">
            <v>m</v>
          </cell>
          <cell r="D2965">
            <v>271.72000000000003</v>
          </cell>
        </row>
        <row r="2966">
          <cell r="A2966" t="str">
            <v>2003388</v>
          </cell>
          <cell r="B2966" t="str">
            <v>Descida d'água de aterros tipo rápido - DAR 01 - areia extraída e brita produzida</v>
          </cell>
          <cell r="C2966" t="str">
            <v>m</v>
          </cell>
          <cell r="D2966">
            <v>248.38</v>
          </cell>
        </row>
        <row r="2967">
          <cell r="A2967" t="str">
            <v>2003391</v>
          </cell>
          <cell r="B2967" t="str">
            <v>Descida d'água de aterros tipo rápido - DAR 02 - areia e brita comerciais</v>
          </cell>
          <cell r="C2967" t="str">
            <v>m</v>
          </cell>
          <cell r="D2967">
            <v>161.88999999999999</v>
          </cell>
        </row>
        <row r="2968">
          <cell r="A2968" t="str">
            <v>2003390</v>
          </cell>
          <cell r="B2968" t="str">
            <v>Descida d'água de aterros tipo rápido - DAR 02 - areia extraída e brita produzida</v>
          </cell>
          <cell r="C2968" t="str">
            <v>m</v>
          </cell>
          <cell r="D2968">
            <v>143.62</v>
          </cell>
        </row>
        <row r="2969">
          <cell r="A2969" t="str">
            <v>2003393</v>
          </cell>
          <cell r="B2969" t="str">
            <v>Descida d'água de aterros tipo rápido - DAR 03 - areia e brita comerciais</v>
          </cell>
          <cell r="C2969" t="str">
            <v>m</v>
          </cell>
          <cell r="D2969">
            <v>230.84</v>
          </cell>
        </row>
        <row r="2970">
          <cell r="A2970" t="str">
            <v>2003392</v>
          </cell>
          <cell r="B2970" t="str">
            <v>Descida d'água de aterros tipo rápido - DAR 03 - areia extraída e brita produzida</v>
          </cell>
          <cell r="C2970" t="str">
            <v>m</v>
          </cell>
          <cell r="D2970">
            <v>212.57</v>
          </cell>
        </row>
        <row r="2971">
          <cell r="A2971" t="str">
            <v>2003395</v>
          </cell>
          <cell r="B2971" t="str">
            <v>Descida d'água de aterros tipo rápido - DAR 04 - areia e brita comerciais</v>
          </cell>
          <cell r="C2971" t="str">
            <v>m</v>
          </cell>
          <cell r="D2971">
            <v>688.16</v>
          </cell>
        </row>
        <row r="2972">
          <cell r="A2972" t="str">
            <v>2003394</v>
          </cell>
          <cell r="B2972" t="str">
            <v>Descida d'água de aterros tipo rápido - DAR 04 - areia extraída e brita produzida</v>
          </cell>
          <cell r="C2972" t="str">
            <v>m</v>
          </cell>
          <cell r="D2972">
            <v>685.5</v>
          </cell>
        </row>
        <row r="2973">
          <cell r="A2973" t="str">
            <v>2003397</v>
          </cell>
          <cell r="B2973" t="str">
            <v>Descida d'água de cortes em degraus - DCD 01 - areia e brita comerciais</v>
          </cell>
          <cell r="C2973" t="str">
            <v>m</v>
          </cell>
          <cell r="D2973">
            <v>542.02</v>
          </cell>
        </row>
        <row r="2974">
          <cell r="A2974" t="str">
            <v>2003396</v>
          </cell>
          <cell r="B2974" t="str">
            <v>Descida d'água de cortes em degraus - DCD 01 - areia extraída e brita produzida</v>
          </cell>
          <cell r="C2974" t="str">
            <v>m</v>
          </cell>
          <cell r="D2974">
            <v>495.34</v>
          </cell>
        </row>
        <row r="2975">
          <cell r="A2975" t="str">
            <v>2003399</v>
          </cell>
          <cell r="B2975" t="str">
            <v>Descida d'água de cortes em degraus - DCD 02 - areia e brita comerciais</v>
          </cell>
          <cell r="C2975" t="str">
            <v>m</v>
          </cell>
          <cell r="D2975">
            <v>679.22</v>
          </cell>
        </row>
        <row r="2976">
          <cell r="A2976" t="str">
            <v>2003398</v>
          </cell>
          <cell r="B2976" t="str">
            <v>Descida d'água de cortes em degraus - DCD 02 - areia extraída e brita produzida</v>
          </cell>
          <cell r="C2976" t="str">
            <v>m</v>
          </cell>
          <cell r="D2976">
            <v>632.54</v>
          </cell>
        </row>
        <row r="2977">
          <cell r="A2977" t="str">
            <v>2003401</v>
          </cell>
          <cell r="B2977" t="str">
            <v>Descida d'água de cortes em degraus - DCD 03 - areia e brita comerciais</v>
          </cell>
          <cell r="C2977" t="str">
            <v>m</v>
          </cell>
          <cell r="D2977">
            <v>612.23</v>
          </cell>
        </row>
        <row r="2978">
          <cell r="A2978" t="str">
            <v>2003400</v>
          </cell>
          <cell r="B2978" t="str">
            <v>Descida d'água de cortes em degraus - DCD 03 - areia extraída e brita produzida</v>
          </cell>
          <cell r="C2978" t="str">
            <v>m</v>
          </cell>
          <cell r="D2978">
            <v>556.21</v>
          </cell>
        </row>
        <row r="2979">
          <cell r="A2979" t="str">
            <v>2003403</v>
          </cell>
          <cell r="B2979" t="str">
            <v>Descida d'água de cortes em degraus - DCD 04 - areia e brita comerciais</v>
          </cell>
          <cell r="C2979" t="str">
            <v>m</v>
          </cell>
          <cell r="D2979">
            <v>756.83</v>
          </cell>
        </row>
        <row r="2980">
          <cell r="A2980" t="str">
            <v>2003402</v>
          </cell>
          <cell r="B2980" t="str">
            <v>Descida d'água de cortes em degraus - DCD 04 - areia extraída e brita produzida</v>
          </cell>
          <cell r="C2980" t="str">
            <v>m</v>
          </cell>
          <cell r="D2980">
            <v>700.81</v>
          </cell>
        </row>
        <row r="2981">
          <cell r="A2981" t="str">
            <v>2003448</v>
          </cell>
          <cell r="B2981" t="str">
            <v>Dissipador de energia - DEB 01 - areia extraída e brita e pedra de mão produzidas</v>
          </cell>
          <cell r="C2981" t="str">
            <v>un</v>
          </cell>
          <cell r="D2981">
            <v>388.3</v>
          </cell>
        </row>
        <row r="2982">
          <cell r="A2982" t="str">
            <v>2003449</v>
          </cell>
          <cell r="B2982" t="str">
            <v>Dissipador de energia - DEB 01 - areia, brita e pedra de mão comerciais</v>
          </cell>
          <cell r="C2982" t="str">
            <v>un</v>
          </cell>
          <cell r="D2982">
            <v>461.86</v>
          </cell>
        </row>
        <row r="2983">
          <cell r="A2983" t="str">
            <v>2003450</v>
          </cell>
          <cell r="B2983" t="str">
            <v>Dissipador de energia - DEB 02 - areia extraída e brita e pedra de mão produzidas</v>
          </cell>
          <cell r="C2983" t="str">
            <v>un</v>
          </cell>
          <cell r="D2983">
            <v>398.4</v>
          </cell>
        </row>
        <row r="2984">
          <cell r="A2984" t="str">
            <v>2003451</v>
          </cell>
          <cell r="B2984" t="str">
            <v>Dissipador de energia - DEB 02 - areia, brita e pedra de mão comerciais</v>
          </cell>
          <cell r="C2984" t="str">
            <v>un</v>
          </cell>
          <cell r="D2984">
            <v>475.46</v>
          </cell>
        </row>
        <row r="2985">
          <cell r="A2985" t="str">
            <v>2003452</v>
          </cell>
          <cell r="B2985" t="str">
            <v>Dissipador de energia - DEB 03 - areia extraída e brita e pedra de mão produzidas</v>
          </cell>
          <cell r="C2985" t="str">
            <v>un</v>
          </cell>
          <cell r="D2985">
            <v>1242.69</v>
          </cell>
        </row>
        <row r="2986">
          <cell r="A2986" t="str">
            <v>2003453</v>
          </cell>
          <cell r="B2986" t="str">
            <v>Dissipador de energia - DEB 03 - areia, brita e pedra de mão comerciais</v>
          </cell>
          <cell r="C2986" t="str">
            <v>un</v>
          </cell>
          <cell r="D2986">
            <v>1475.4</v>
          </cell>
        </row>
        <row r="2987">
          <cell r="A2987" t="str">
            <v>2003454</v>
          </cell>
          <cell r="B2987" t="str">
            <v>Dissipador de energia - DEB 04 - areia extraída e brita e pedra de mão produzidas</v>
          </cell>
          <cell r="C2987" t="str">
            <v>un</v>
          </cell>
          <cell r="D2987">
            <v>1746.32</v>
          </cell>
        </row>
        <row r="2988">
          <cell r="A2988" t="str">
            <v>2003455</v>
          </cell>
          <cell r="B2988" t="str">
            <v>Dissipador de energia - DEB 04 - areia, brita e pedra de mão comerciais</v>
          </cell>
          <cell r="C2988" t="str">
            <v>un</v>
          </cell>
          <cell r="D2988">
            <v>2108.16</v>
          </cell>
        </row>
        <row r="2989">
          <cell r="A2989" t="str">
            <v>2003456</v>
          </cell>
          <cell r="B2989" t="str">
            <v>Dissipador de energia - DEB 05 - areia extraída e brita e pedra de mão produzidas</v>
          </cell>
          <cell r="C2989" t="str">
            <v>un</v>
          </cell>
          <cell r="D2989">
            <v>2325.56</v>
          </cell>
        </row>
        <row r="2990">
          <cell r="A2990" t="str">
            <v>2003457</v>
          </cell>
          <cell r="B2990" t="str">
            <v>Dissipador de energia - DEB 05 - areia, brita e pedra de mão comerciais</v>
          </cell>
          <cell r="C2990" t="str">
            <v>un</v>
          </cell>
          <cell r="D2990">
            <v>2843.88</v>
          </cell>
        </row>
        <row r="2991">
          <cell r="A2991" t="str">
            <v>2003458</v>
          </cell>
          <cell r="B2991" t="str">
            <v>Dissipador de energia - DEB 06 - areia extraída e brita e pedra de mão produzidas</v>
          </cell>
          <cell r="C2991" t="str">
            <v>un</v>
          </cell>
          <cell r="D2991">
            <v>2944.38</v>
          </cell>
        </row>
        <row r="2992">
          <cell r="A2992" t="str">
            <v>2003459</v>
          </cell>
          <cell r="B2992" t="str">
            <v>Dissipador de energia - DEB 06 - areia, brita e pedra de mão comerciais</v>
          </cell>
          <cell r="C2992" t="str">
            <v>un</v>
          </cell>
          <cell r="D2992">
            <v>3636.04</v>
          </cell>
        </row>
        <row r="2993">
          <cell r="A2993" t="str">
            <v>2003460</v>
          </cell>
          <cell r="B2993" t="str">
            <v>Dissipador de energia - DEB 07 - areia extraída e brita e pedra de mão produzidas</v>
          </cell>
          <cell r="C2993" t="str">
            <v>un</v>
          </cell>
          <cell r="D2993">
            <v>4137.3</v>
          </cell>
        </row>
        <row r="2994">
          <cell r="A2994" t="str">
            <v>2003461</v>
          </cell>
          <cell r="B2994" t="str">
            <v>Dissipador de energia - DEB 07 - areia, brita e pedra de mão comerciais</v>
          </cell>
          <cell r="C2994" t="str">
            <v>un</v>
          </cell>
          <cell r="D2994">
            <v>5185.99</v>
          </cell>
        </row>
        <row r="2995">
          <cell r="A2995" t="str">
            <v>2003462</v>
          </cell>
          <cell r="B2995" t="str">
            <v>Dissipador de energia - DEB 08 - areia extraída e brita e pedra de mão produzidas</v>
          </cell>
          <cell r="C2995" t="str">
            <v>un</v>
          </cell>
          <cell r="D2995">
            <v>2982.73</v>
          </cell>
        </row>
        <row r="2996">
          <cell r="A2996" t="str">
            <v>2003463</v>
          </cell>
          <cell r="B2996" t="str">
            <v>Dissipador de energia - DEB 08 - areia, brita e pedra de mão comerciais</v>
          </cell>
          <cell r="C2996" t="str">
            <v>un</v>
          </cell>
          <cell r="D2996">
            <v>3695.59</v>
          </cell>
        </row>
        <row r="2997">
          <cell r="A2997" t="str">
            <v>2003464</v>
          </cell>
          <cell r="B2997" t="str">
            <v>Dissipador de energia - DEB 09 - areia extraída e brita e pedra de mão produzidas</v>
          </cell>
          <cell r="C2997" t="str">
            <v>un</v>
          </cell>
          <cell r="D2997">
            <v>3821.3</v>
          </cell>
        </row>
        <row r="2998">
          <cell r="A2998" t="str">
            <v>2003465</v>
          </cell>
          <cell r="B2998" t="str">
            <v>Dissipador de energia - DEB 09 - areia, brita e pedra de mão comerciais</v>
          </cell>
          <cell r="C2998" t="str">
            <v>un</v>
          </cell>
          <cell r="D2998">
            <v>4781.7299999999996</v>
          </cell>
        </row>
        <row r="2999">
          <cell r="A2999" t="str">
            <v>2003466</v>
          </cell>
          <cell r="B2999" t="str">
            <v>Dissipador de energia - DEB 10 - areia extraída e brita e pedra de mão produzidas</v>
          </cell>
          <cell r="C2999" t="str">
            <v>un</v>
          </cell>
          <cell r="D2999">
            <v>5324.81</v>
          </cell>
        </row>
        <row r="3000">
          <cell r="A3000" t="str">
            <v>2003467</v>
          </cell>
          <cell r="B3000" t="str">
            <v>Dissipador de energia - DEB 10 - areia, brita e pedra de mão comerciais</v>
          </cell>
          <cell r="C3000" t="str">
            <v>un</v>
          </cell>
          <cell r="D3000">
            <v>6747.71</v>
          </cell>
        </row>
        <row r="3001">
          <cell r="A3001" t="str">
            <v>2003468</v>
          </cell>
          <cell r="B3001" t="str">
            <v>Dissipador de energia - DEB 11 - areia extraída e brita e pedra de mão produzidas</v>
          </cell>
          <cell r="C3001" t="str">
            <v>un</v>
          </cell>
          <cell r="D3001">
            <v>3643.56</v>
          </cell>
        </row>
        <row r="3002">
          <cell r="A3002" t="str">
            <v>2003469</v>
          </cell>
          <cell r="B3002" t="str">
            <v>Dissipador de energia - DEB 11 - areia, brita e pedra de mão comerciais</v>
          </cell>
          <cell r="C3002" t="str">
            <v>un</v>
          </cell>
          <cell r="D3002">
            <v>4553.1099999999997</v>
          </cell>
        </row>
        <row r="3003">
          <cell r="A3003" t="str">
            <v>2003470</v>
          </cell>
          <cell r="B3003" t="str">
            <v>Dissipador de energia - DEB 12 - areia extraída e brita e pedra de mão produzidas</v>
          </cell>
          <cell r="C3003" t="str">
            <v>un</v>
          </cell>
          <cell r="D3003">
            <v>4698.07</v>
          </cell>
        </row>
        <row r="3004">
          <cell r="A3004" t="str">
            <v>2003471</v>
          </cell>
          <cell r="B3004" t="str">
            <v>Dissipador de energia - DEB 12 - areia, brita e pedra de mão comerciais</v>
          </cell>
          <cell r="C3004" t="str">
            <v>un</v>
          </cell>
          <cell r="D3004">
            <v>5928.11</v>
          </cell>
        </row>
        <row r="3005">
          <cell r="A3005" t="str">
            <v>2003472</v>
          </cell>
          <cell r="B3005" t="str">
            <v>Dissipador de energia - DEB 13 - areia extraída e brita e pedra de mão produzidas</v>
          </cell>
          <cell r="C3005" t="str">
            <v>un</v>
          </cell>
          <cell r="D3005">
            <v>6899.19</v>
          </cell>
        </row>
        <row r="3006">
          <cell r="A3006" t="str">
            <v>2003473</v>
          </cell>
          <cell r="B3006" t="str">
            <v>Dissipador de energia - DEB 13 - areia, brita e pedra de mão comerciais</v>
          </cell>
          <cell r="C3006" t="str">
            <v>un</v>
          </cell>
          <cell r="D3006">
            <v>8818.77</v>
          </cell>
        </row>
        <row r="3007">
          <cell r="A3007" t="str">
            <v>2003475</v>
          </cell>
          <cell r="B3007" t="str">
            <v>Dissipador de energia - DED 01 - areia e brita comerciais</v>
          </cell>
          <cell r="C3007" t="str">
            <v>un</v>
          </cell>
          <cell r="D3007">
            <v>547.91</v>
          </cell>
        </row>
        <row r="3008">
          <cell r="A3008" t="str">
            <v>2003474</v>
          </cell>
          <cell r="B3008" t="str">
            <v>Dissipador de energia - DED 01 - areia extraída e brita produzida</v>
          </cell>
          <cell r="C3008" t="str">
            <v>un</v>
          </cell>
          <cell r="D3008">
            <v>498.56</v>
          </cell>
        </row>
        <row r="3009">
          <cell r="A3009" t="str">
            <v>2003441</v>
          </cell>
          <cell r="B3009" t="str">
            <v>Dissipador de energia - DES 01 - areia e pedra de mão comerciais</v>
          </cell>
          <cell r="C3009" t="str">
            <v>un</v>
          </cell>
          <cell r="D3009">
            <v>227.41</v>
          </cell>
        </row>
        <row r="3010">
          <cell r="A3010" t="str">
            <v>2003440</v>
          </cell>
          <cell r="B3010" t="str">
            <v>Dissipador de energia - DES 01 - areia extraída e pedra de mão produzida</v>
          </cell>
          <cell r="C3010" t="str">
            <v>un</v>
          </cell>
          <cell r="D3010">
            <v>160.57</v>
          </cell>
        </row>
        <row r="3011">
          <cell r="A3011" t="str">
            <v>2003443</v>
          </cell>
          <cell r="B3011" t="str">
            <v>Dissipador de energia - DES 02 - areia e pedra de mão comerciais</v>
          </cell>
          <cell r="C3011" t="str">
            <v>un</v>
          </cell>
          <cell r="D3011">
            <v>269.95</v>
          </cell>
        </row>
        <row r="3012">
          <cell r="A3012" t="str">
            <v>2003442</v>
          </cell>
          <cell r="B3012" t="str">
            <v>Dissipador de energia - DES 02 - areia extraída e pedra de mão produzida</v>
          </cell>
          <cell r="C3012" t="str">
            <v>un</v>
          </cell>
          <cell r="D3012">
            <v>190.58</v>
          </cell>
        </row>
        <row r="3013">
          <cell r="A3013" t="str">
            <v>2003445</v>
          </cell>
          <cell r="B3013" t="str">
            <v>Dissipador de energia - DES 03 - areia e pedra de mão comerciais</v>
          </cell>
          <cell r="C3013" t="str">
            <v>un</v>
          </cell>
          <cell r="D3013">
            <v>322.31</v>
          </cell>
        </row>
        <row r="3014">
          <cell r="A3014" t="str">
            <v>2003444</v>
          </cell>
          <cell r="B3014" t="str">
            <v>Dissipador de energia - DES 03 - areia extraída e pedra de mão produzida</v>
          </cell>
          <cell r="C3014" t="str">
            <v>un</v>
          </cell>
          <cell r="D3014">
            <v>227.62</v>
          </cell>
        </row>
        <row r="3015">
          <cell r="A3015" t="str">
            <v>2003447</v>
          </cell>
          <cell r="B3015" t="str">
            <v>Dissipador de energia - DES 04 - areia e pedra de mão comerciais</v>
          </cell>
          <cell r="C3015" t="str">
            <v>un</v>
          </cell>
          <cell r="D3015">
            <v>397.56</v>
          </cell>
        </row>
        <row r="3016">
          <cell r="A3016" t="str">
            <v>2003446</v>
          </cell>
          <cell r="B3016" t="str">
            <v>Dissipador de energia - DES 04 - areia extraída e pedra de mão produzida</v>
          </cell>
          <cell r="C3016" t="str">
            <v>un</v>
          </cell>
          <cell r="D3016">
            <v>280.58999999999997</v>
          </cell>
        </row>
        <row r="3017">
          <cell r="A3017" t="str">
            <v>2004516</v>
          </cell>
          <cell r="B3017" t="str">
            <v>Dreno de pavimento em microvala com geocomposto drenante H = 0,40 m - inclusive corte, enchimento com areia e selo asfáltico</v>
          </cell>
          <cell r="C3017" t="str">
            <v>m</v>
          </cell>
          <cell r="D3017">
            <v>29.59</v>
          </cell>
        </row>
        <row r="3018">
          <cell r="A3018" t="str">
            <v>2004517</v>
          </cell>
          <cell r="B3018" t="str">
            <v>Dreno de pavimento em microvala com geocomposto drenante H = 0,60 m - inclusive corte, enchimento com areia e selo asfáltico</v>
          </cell>
          <cell r="C3018" t="str">
            <v>m</v>
          </cell>
          <cell r="D3018">
            <v>61.91</v>
          </cell>
        </row>
        <row r="3019">
          <cell r="A3019" t="str">
            <v>2007971</v>
          </cell>
          <cell r="B3019" t="str">
            <v>Dreno de PVC D = 100 mm para OAE - fornecimento e instalação</v>
          </cell>
          <cell r="C3019" t="str">
            <v>m</v>
          </cell>
          <cell r="D3019">
            <v>96.49</v>
          </cell>
        </row>
        <row r="3020">
          <cell r="A3020" t="str">
            <v>2008091</v>
          </cell>
          <cell r="B3020" t="str">
            <v>Dreno de PVC D = 150 mm para OAE - fornecimento e instalação</v>
          </cell>
          <cell r="C3020" t="str">
            <v>m</v>
          </cell>
          <cell r="D3020">
            <v>92.5</v>
          </cell>
        </row>
        <row r="3021">
          <cell r="A3021" t="str">
            <v>2006408</v>
          </cell>
          <cell r="B3021" t="str">
            <v>Dreno de PVC D = 75 mm para OAE - fornecimento e instalação</v>
          </cell>
          <cell r="C3021" t="str">
            <v>m</v>
          </cell>
          <cell r="D3021">
            <v>83.24</v>
          </cell>
        </row>
        <row r="3022">
          <cell r="A3022" t="str">
            <v>2015642</v>
          </cell>
          <cell r="B3022" t="str">
            <v>Dreno em tubo de aço galvanizado D = 100 mm em OAE - fornecimento e instalação</v>
          </cell>
          <cell r="C3022" t="str">
            <v>m</v>
          </cell>
          <cell r="D3022">
            <v>156.27000000000001</v>
          </cell>
        </row>
        <row r="3023">
          <cell r="A3023" t="str">
            <v>2015641</v>
          </cell>
          <cell r="B3023" t="str">
            <v>Dreno em tubo de aço galvanizado D = 80 mm em OAE - fornecimento e instalação</v>
          </cell>
          <cell r="C3023" t="str">
            <v>m</v>
          </cell>
          <cell r="D3023">
            <v>127.94</v>
          </cell>
        </row>
        <row r="3024">
          <cell r="A3024" t="str">
            <v>2004509</v>
          </cell>
          <cell r="B3024" t="str">
            <v>Dreno longitudinal de pavimento H = 0,40 m - com geocomposto drenante</v>
          </cell>
          <cell r="C3024" t="str">
            <v>m</v>
          </cell>
          <cell r="D3024">
            <v>30.26</v>
          </cell>
        </row>
        <row r="3025">
          <cell r="A3025" t="str">
            <v>2004510</v>
          </cell>
          <cell r="B3025" t="str">
            <v>Dreno longitudinal de pavimento H = 0,60 m - com geocomposto drenante</v>
          </cell>
          <cell r="C3025" t="str">
            <v>m</v>
          </cell>
          <cell r="D3025">
            <v>35.64</v>
          </cell>
        </row>
        <row r="3026">
          <cell r="A3026" t="str">
            <v>2004511</v>
          </cell>
          <cell r="B3026" t="str">
            <v>Dreno longitudinal de pavimento H = 1,00 m - com geocomposto drenante</v>
          </cell>
          <cell r="C3026" t="str">
            <v>m</v>
          </cell>
          <cell r="D3026">
            <v>46.37</v>
          </cell>
        </row>
        <row r="3027">
          <cell r="A3027" t="str">
            <v>2004512</v>
          </cell>
          <cell r="B3027" t="str">
            <v>Dreno longitudinal de pavimento H = 1,50 m - com geocomposto drenante</v>
          </cell>
          <cell r="C3027" t="str">
            <v>m</v>
          </cell>
          <cell r="D3027">
            <v>59.78</v>
          </cell>
        </row>
        <row r="3028">
          <cell r="A3028" t="str">
            <v>2003843</v>
          </cell>
          <cell r="B3028" t="str">
            <v>Dreno longitudinal profundo em tubo de concreto D = 0,40 m em vala de H = 1,10 m e L = 1,00 m com brita envolta em geotêxtil</v>
          </cell>
          <cell r="C3028" t="str">
            <v>m</v>
          </cell>
          <cell r="D3028">
            <v>331.48</v>
          </cell>
        </row>
        <row r="3029">
          <cell r="A3029" t="str">
            <v>2003915</v>
          </cell>
          <cell r="B3029" t="str">
            <v>Dreno longitudinal profundo para corte em rocha - DPR 01 - tubo de concreto perfurado e brita comercial</v>
          </cell>
          <cell r="C3029" t="str">
            <v>m</v>
          </cell>
          <cell r="D3029">
            <v>114.2</v>
          </cell>
        </row>
        <row r="3030">
          <cell r="A3030" t="str">
            <v>2003914</v>
          </cell>
          <cell r="B3030" t="str">
            <v>Dreno longitudinal profundo para corte em rocha - DPR 01 - tubo de concreto perfurado e brita produzida</v>
          </cell>
          <cell r="C3030" t="str">
            <v>m</v>
          </cell>
          <cell r="D3030">
            <v>100.61</v>
          </cell>
        </row>
        <row r="3031">
          <cell r="A3031" t="str">
            <v>2003589</v>
          </cell>
          <cell r="B3031" t="str">
            <v>Dreno longitudinal profundo para corte em rocha - DPR 01 - tubo PEAD e brita comercial</v>
          </cell>
          <cell r="C3031" t="str">
            <v>m</v>
          </cell>
          <cell r="D3031">
            <v>115.44</v>
          </cell>
        </row>
        <row r="3032">
          <cell r="A3032" t="str">
            <v>2003588</v>
          </cell>
          <cell r="B3032" t="str">
            <v>Dreno longitudinal profundo para corte em rocha - DPR 01 - tubo PEAD e brita produzida</v>
          </cell>
          <cell r="C3032" t="str">
            <v>m</v>
          </cell>
          <cell r="D3032">
            <v>104.88</v>
          </cell>
        </row>
        <row r="3033">
          <cell r="A3033" t="str">
            <v>2003917</v>
          </cell>
          <cell r="B3033" t="str">
            <v>Dreno longitudinal profundo para corte em rocha - DPR 02 - tubo de concreto perfurado e brita comercial</v>
          </cell>
          <cell r="C3033" t="str">
            <v>m</v>
          </cell>
          <cell r="D3033">
            <v>128.81</v>
          </cell>
        </row>
        <row r="3034">
          <cell r="A3034" t="str">
            <v>2003916</v>
          </cell>
          <cell r="B3034" t="str">
            <v>Dreno longitudinal profundo para corte em rocha - DPR 02 - tubo de concreto perfurado e brita produzida</v>
          </cell>
          <cell r="C3034" t="str">
            <v>m</v>
          </cell>
          <cell r="D3034">
            <v>115.22</v>
          </cell>
        </row>
        <row r="3035">
          <cell r="A3035" t="str">
            <v>2003591</v>
          </cell>
          <cell r="B3035" t="str">
            <v>Dreno longitudinal profundo para corte em rocha - DPR 02 - tubo PEAD e brita comercial</v>
          </cell>
          <cell r="C3035" t="str">
            <v>m</v>
          </cell>
          <cell r="D3035">
            <v>130.05000000000001</v>
          </cell>
        </row>
        <row r="3036">
          <cell r="A3036" t="str">
            <v>2003590</v>
          </cell>
          <cell r="B3036" t="str">
            <v>Dreno longitudinal profundo para corte em rocha - DPR 02 - tubo PEAD e brita produzida</v>
          </cell>
          <cell r="C3036" t="str">
            <v>m</v>
          </cell>
          <cell r="D3036">
            <v>119.49</v>
          </cell>
        </row>
        <row r="3037">
          <cell r="A3037" t="str">
            <v>2003593</v>
          </cell>
          <cell r="B3037" t="str">
            <v>Dreno longitudinal profundo para corte em rocha - DPR 03 - brita comercial</v>
          </cell>
          <cell r="C3037" t="str">
            <v>m</v>
          </cell>
          <cell r="D3037">
            <v>81.34</v>
          </cell>
        </row>
        <row r="3038">
          <cell r="A3038" t="str">
            <v>2003592</v>
          </cell>
          <cell r="B3038" t="str">
            <v>Dreno longitudinal profundo para corte em rocha - DPR 03 - brita produzida</v>
          </cell>
          <cell r="C3038" t="str">
            <v>m</v>
          </cell>
          <cell r="D3038">
            <v>66.27</v>
          </cell>
        </row>
        <row r="3039">
          <cell r="A3039" t="str">
            <v>2003595</v>
          </cell>
          <cell r="B3039" t="str">
            <v>Dreno longitudinal profundo para corte em rocha - DPR 04 - brita comercial</v>
          </cell>
          <cell r="C3039" t="str">
            <v>m</v>
          </cell>
          <cell r="D3039">
            <v>66.73</v>
          </cell>
        </row>
        <row r="3040">
          <cell r="A3040" t="str">
            <v>2003594</v>
          </cell>
          <cell r="B3040" t="str">
            <v>Dreno longitudinal profundo para corte em rocha - DPR 04 - brita produzida</v>
          </cell>
          <cell r="C3040" t="str">
            <v>m</v>
          </cell>
          <cell r="D3040">
            <v>51.66</v>
          </cell>
        </row>
        <row r="3041">
          <cell r="A3041" t="str">
            <v>2003597</v>
          </cell>
          <cell r="B3041" t="str">
            <v>Dreno longitudinal profundo para corte em rocha - DPR 05 - tubo de concreto poroso e areia comercial</v>
          </cell>
          <cell r="C3041" t="str">
            <v>m</v>
          </cell>
          <cell r="D3041">
            <v>111.84</v>
          </cell>
        </row>
        <row r="3042">
          <cell r="A3042" t="str">
            <v>2003596</v>
          </cell>
          <cell r="B3042" t="str">
            <v>Dreno longitudinal profundo para corte em rocha - DPR 05 - tubo de concreto poroso e areia extraída</v>
          </cell>
          <cell r="C3042" t="str">
            <v>m</v>
          </cell>
          <cell r="D3042">
            <v>94.56</v>
          </cell>
        </row>
        <row r="3043">
          <cell r="A3043" t="str">
            <v>2003572</v>
          </cell>
          <cell r="B3043" t="str">
            <v>Dreno longitudinal profundo para corte em solo - DPS 01 - tubo PEAD e areia comercial</v>
          </cell>
          <cell r="C3043" t="str">
            <v>m</v>
          </cell>
          <cell r="D3043">
            <v>125.1</v>
          </cell>
        </row>
        <row r="3044">
          <cell r="A3044" t="str">
            <v>2003580</v>
          </cell>
          <cell r="B3044" t="str">
            <v>Dreno longitudinal profundo para corte em solo - DPS 01 - tubo PEAD e areia extraída</v>
          </cell>
          <cell r="C3044" t="str">
            <v>m</v>
          </cell>
          <cell r="D3044">
            <v>69.010000000000005</v>
          </cell>
        </row>
        <row r="3045">
          <cell r="A3045" t="str">
            <v>2003573</v>
          </cell>
          <cell r="B3045" t="str">
            <v>Dreno longitudinal profundo para corte em solo - DPS 02 - tubo PEAD e areia comercial</v>
          </cell>
          <cell r="C3045" t="str">
            <v>m</v>
          </cell>
          <cell r="D3045">
            <v>131.21</v>
          </cell>
        </row>
        <row r="3046">
          <cell r="A3046" t="str">
            <v>2003581</v>
          </cell>
          <cell r="B3046" t="str">
            <v>Dreno longitudinal profundo para corte em solo - DPS 02 - tubo PEAD e areia extraída</v>
          </cell>
          <cell r="C3046" t="str">
            <v>m</v>
          </cell>
          <cell r="D3046">
            <v>66.36</v>
          </cell>
        </row>
        <row r="3047">
          <cell r="A3047" t="str">
            <v>2003561</v>
          </cell>
          <cell r="B3047" t="str">
            <v>Dreno longitudinal profundo para corte em solo - DPS 03 - tubo de concreto perfurado, areia e brita comerciais - madeira com utilização de 5 vezes</v>
          </cell>
          <cell r="C3047" t="str">
            <v>m</v>
          </cell>
          <cell r="D3047">
            <v>203.19</v>
          </cell>
        </row>
        <row r="3048">
          <cell r="A3048" t="str">
            <v>2003560</v>
          </cell>
          <cell r="B3048" t="str">
            <v>Dreno longitudinal profundo para corte em solo - DPS 03 - tubo de concreto perfurado, areia extraída e brita produzida - madeira com utilização de 5 vezes</v>
          </cell>
          <cell r="C3048" t="str">
            <v>m</v>
          </cell>
          <cell r="D3048">
            <v>125.64</v>
          </cell>
        </row>
        <row r="3049">
          <cell r="A3049" t="str">
            <v>2003574</v>
          </cell>
          <cell r="B3049" t="str">
            <v>Dreno longitudinal profundo para corte em solo - DPS 03 - tubo PEAD, areia e brita comerciais - madeira com utilização de 5 vezes</v>
          </cell>
          <cell r="C3049" t="str">
            <v>m</v>
          </cell>
          <cell r="D3049">
            <v>178.2</v>
          </cell>
        </row>
        <row r="3050">
          <cell r="A3050" t="str">
            <v>2003582</v>
          </cell>
          <cell r="B3050" t="str">
            <v>Dreno longitudinal profundo para corte em solo - DPS 03 - tubo PEAD, areia extraída e brita produzida - madeira com utilização de 5 vezes</v>
          </cell>
          <cell r="C3050" t="str">
            <v>m</v>
          </cell>
          <cell r="D3050">
            <v>121.26</v>
          </cell>
        </row>
        <row r="3051">
          <cell r="A3051" t="str">
            <v>2003563</v>
          </cell>
          <cell r="B3051" t="str">
            <v>Dreno longitudinal profundo para corte em solo - DPS 04 - tubo de concreto perfurado, areia e brita comerciais - madeira com utilização de 5 vezes</v>
          </cell>
          <cell r="C3051" t="str">
            <v>m</v>
          </cell>
          <cell r="D3051">
            <v>212.15</v>
          </cell>
        </row>
        <row r="3052">
          <cell r="A3052" t="str">
            <v>2003562</v>
          </cell>
          <cell r="B3052" t="str">
            <v>Dreno longitudinal profundo para corte em solo - DPS 04 - tubo de concreto perfurado, areia extraída e brita produzida - madeira com utilização de 5 vezes</v>
          </cell>
          <cell r="C3052" t="str">
            <v>m</v>
          </cell>
          <cell r="D3052">
            <v>121.46</v>
          </cell>
        </row>
        <row r="3053">
          <cell r="A3053" t="str">
            <v>2003575</v>
          </cell>
          <cell r="B3053" t="str">
            <v>Dreno longitudinal profundo para corte em solo - DPS 04 - tubo PEAD, areia e brita comerciais - madeira com utilização de 5 vezes</v>
          </cell>
          <cell r="C3053" t="str">
            <v>m</v>
          </cell>
          <cell r="D3053">
            <v>184.47</v>
          </cell>
        </row>
        <row r="3054">
          <cell r="A3054" t="str">
            <v>2003583</v>
          </cell>
          <cell r="B3054" t="str">
            <v>Dreno longitudinal profundo para corte em solo - DPS 04 - tubo PEAD, areia extraída e brita produzida - madeira com utilização de 5 vezes</v>
          </cell>
          <cell r="C3054" t="str">
            <v>m</v>
          </cell>
          <cell r="D3054">
            <v>118.34</v>
          </cell>
        </row>
        <row r="3055">
          <cell r="A3055" t="str">
            <v>2003565</v>
          </cell>
          <cell r="B3055" t="str">
            <v>Dreno longitudinal profundo para corte em solo - DPS 05 - dreno cego - brita comercial</v>
          </cell>
          <cell r="C3055" t="str">
            <v>m</v>
          </cell>
          <cell r="D3055">
            <v>133.37</v>
          </cell>
        </row>
        <row r="3056">
          <cell r="A3056" t="str">
            <v>2003564</v>
          </cell>
          <cell r="B3056" t="str">
            <v>Dreno longitudinal profundo para corte em solo - DPS 05 - dreno cego - brita produzida</v>
          </cell>
          <cell r="C3056" t="str">
            <v>m</v>
          </cell>
          <cell r="D3056">
            <v>86.64</v>
          </cell>
        </row>
        <row r="3057">
          <cell r="A3057" t="str">
            <v>2003567</v>
          </cell>
          <cell r="B3057" t="str">
            <v>Dreno longitudinal profundo para corte em solo - DPS 06 - dreno cego - brita comercial</v>
          </cell>
          <cell r="C3057" t="str">
            <v>m</v>
          </cell>
          <cell r="D3057">
            <v>148.9</v>
          </cell>
        </row>
        <row r="3058">
          <cell r="A3058" t="str">
            <v>2003566</v>
          </cell>
          <cell r="B3058" t="str">
            <v>Dreno longitudinal profundo para corte em solo - DPS 06 - dreno cego - brita produzida</v>
          </cell>
          <cell r="C3058" t="str">
            <v>m</v>
          </cell>
          <cell r="D3058">
            <v>92.38</v>
          </cell>
        </row>
        <row r="3059">
          <cell r="A3059" t="str">
            <v>2003569</v>
          </cell>
          <cell r="B3059" t="str">
            <v>Dreno longitudinal profundo para corte em solo - DPS 07 - tubo de concreto perfurado e brita comercial</v>
          </cell>
          <cell r="C3059" t="str">
            <v>m</v>
          </cell>
          <cell r="D3059">
            <v>180.56</v>
          </cell>
        </row>
        <row r="3060">
          <cell r="A3060" t="str">
            <v>2003568</v>
          </cell>
          <cell r="B3060" t="str">
            <v>Dreno longitudinal profundo para corte em solo - DPS 07 - tubo de concreto perfurado e brita produzida</v>
          </cell>
          <cell r="C3060" t="str">
            <v>m</v>
          </cell>
          <cell r="D3060">
            <v>135.31</v>
          </cell>
        </row>
        <row r="3061">
          <cell r="A3061" t="str">
            <v>2003578</v>
          </cell>
          <cell r="B3061" t="str">
            <v>Dreno longitudinal profundo para corte em solo - DPS 07 - tubo PEAD e brita comercial</v>
          </cell>
          <cell r="C3061" t="str">
            <v>m</v>
          </cell>
          <cell r="D3061">
            <v>169.05</v>
          </cell>
        </row>
        <row r="3062">
          <cell r="A3062" t="str">
            <v>2003586</v>
          </cell>
          <cell r="B3062" t="str">
            <v>Dreno longitudinal profundo para corte em solo - DPS 07 - tubo PEAD e brita produzida</v>
          </cell>
          <cell r="C3062" t="str">
            <v>m</v>
          </cell>
          <cell r="D3062">
            <v>131.96</v>
          </cell>
        </row>
        <row r="3063">
          <cell r="A3063" t="str">
            <v>2003571</v>
          </cell>
          <cell r="B3063" t="str">
            <v>Dreno longitudinal profundo para corte em solo - DPS 08 - tubo de concreto perfurado e brita comercial</v>
          </cell>
          <cell r="C3063" t="str">
            <v>m</v>
          </cell>
          <cell r="D3063">
            <v>196.1</v>
          </cell>
        </row>
        <row r="3064">
          <cell r="A3064" t="str">
            <v>2003570</v>
          </cell>
          <cell r="B3064" t="str">
            <v>Dreno longitudinal profundo para corte em solo - DPS 08 - tubo de concreto perfurado e brita produzida</v>
          </cell>
          <cell r="C3064" t="str">
            <v>m</v>
          </cell>
          <cell r="D3064">
            <v>141.05000000000001</v>
          </cell>
        </row>
        <row r="3065">
          <cell r="A3065" t="str">
            <v>2003579</v>
          </cell>
          <cell r="B3065" t="str">
            <v>Dreno longitudinal profundo para corte em solo - DPS 08 - tubo PEAD e brita comercial</v>
          </cell>
          <cell r="C3065" t="str">
            <v>m</v>
          </cell>
          <cell r="D3065">
            <v>182.05</v>
          </cell>
        </row>
        <row r="3066">
          <cell r="A3066" t="str">
            <v>2003587</v>
          </cell>
          <cell r="B3066" t="str">
            <v>Dreno longitudinal profundo para corte em solo - DPS 08 - tubo PEAD e brita produzida</v>
          </cell>
          <cell r="C3066" t="str">
            <v>m</v>
          </cell>
          <cell r="D3066">
            <v>137.41</v>
          </cell>
        </row>
        <row r="3067">
          <cell r="A3067" t="str">
            <v>2004506</v>
          </cell>
          <cell r="B3067" t="str">
            <v>Dreno profundo H = 1,0 m - com geocomposto drenante - inclusive escavação e reaterro</v>
          </cell>
          <cell r="C3067" t="str">
            <v>m</v>
          </cell>
          <cell r="D3067">
            <v>53.67</v>
          </cell>
        </row>
        <row r="3068">
          <cell r="A3068" t="str">
            <v>2004507</v>
          </cell>
          <cell r="B3068" t="str">
            <v>Dreno profundo H = 1,5 m - com geocomposto drenante - inclusive escavação e reaterro</v>
          </cell>
          <cell r="C3068" t="str">
            <v>m</v>
          </cell>
          <cell r="D3068">
            <v>70.819999999999993</v>
          </cell>
        </row>
        <row r="3069">
          <cell r="A3069" t="str">
            <v>2003614</v>
          </cell>
          <cell r="B3069" t="str">
            <v>Dreno sub-horizontal - DSH 01 - material de 1ª categoria</v>
          </cell>
          <cell r="C3069" t="str">
            <v>m</v>
          </cell>
          <cell r="D3069">
            <v>144.30000000000001</v>
          </cell>
        </row>
        <row r="3070">
          <cell r="A3070" t="str">
            <v>2003865</v>
          </cell>
          <cell r="B3070" t="str">
            <v>Dreno sub-horizontal - DSH 01 - material de 2ª categoria</v>
          </cell>
          <cell r="C3070" t="str">
            <v>m</v>
          </cell>
          <cell r="D3070">
            <v>158.13</v>
          </cell>
        </row>
        <row r="3071">
          <cell r="A3071" t="str">
            <v>2003923</v>
          </cell>
          <cell r="B3071" t="str">
            <v>Dreno subsuperficial - DSS 01 - tubo de concreto perfurado e areia comercial</v>
          </cell>
          <cell r="C3071" t="str">
            <v>m</v>
          </cell>
          <cell r="D3071">
            <v>58.51</v>
          </cell>
        </row>
        <row r="3072">
          <cell r="A3072" t="str">
            <v>2003922</v>
          </cell>
          <cell r="B3072" t="str">
            <v>Dreno subsuperficial - DSS 01 - tubo de concreto perfurado e areia extraída</v>
          </cell>
          <cell r="C3072" t="str">
            <v>m</v>
          </cell>
          <cell r="D3072">
            <v>37.94</v>
          </cell>
        </row>
        <row r="3073">
          <cell r="A3073" t="str">
            <v>2003605</v>
          </cell>
          <cell r="B3073" t="str">
            <v>Dreno subsuperficial - DSS 01 - tubo PEAD e areia comercial</v>
          </cell>
          <cell r="C3073" t="str">
            <v>m</v>
          </cell>
          <cell r="D3073">
            <v>42.54</v>
          </cell>
        </row>
        <row r="3074">
          <cell r="A3074" t="str">
            <v>2003604</v>
          </cell>
          <cell r="B3074" t="str">
            <v>Dreno subsuperficial - DSS 01 - tubo PEAD e areia extraída</v>
          </cell>
          <cell r="C3074" t="str">
            <v>m</v>
          </cell>
          <cell r="D3074">
            <v>25.02</v>
          </cell>
        </row>
        <row r="3075">
          <cell r="A3075" t="str">
            <v>2003607</v>
          </cell>
          <cell r="B3075" t="str">
            <v>Dreno subsuperficial - DSS 02 - brita comercial</v>
          </cell>
          <cell r="C3075" t="str">
            <v>m</v>
          </cell>
          <cell r="D3075">
            <v>40.72</v>
          </cell>
        </row>
        <row r="3076">
          <cell r="A3076" t="str">
            <v>2003606</v>
          </cell>
          <cell r="B3076" t="str">
            <v>Dreno subsuperficial - DSS 02 - brita produzida</v>
          </cell>
          <cell r="C3076" t="str">
            <v>m</v>
          </cell>
          <cell r="D3076">
            <v>28.66</v>
          </cell>
        </row>
        <row r="3077">
          <cell r="A3077" t="str">
            <v>2003609</v>
          </cell>
          <cell r="B3077" t="str">
            <v>Dreno subsuperficial - DSS 03 - brita comercial</v>
          </cell>
          <cell r="C3077" t="str">
            <v>m</v>
          </cell>
          <cell r="D3077">
            <v>25.01</v>
          </cell>
        </row>
        <row r="3078">
          <cell r="A3078" t="str">
            <v>2003608</v>
          </cell>
          <cell r="B3078" t="str">
            <v>Dreno subsuperficial - DSS 03 - brita produzida</v>
          </cell>
          <cell r="C3078" t="str">
            <v>m</v>
          </cell>
          <cell r="D3078">
            <v>12.95</v>
          </cell>
        </row>
        <row r="3079">
          <cell r="A3079" t="str">
            <v>2003925</v>
          </cell>
          <cell r="B3079" t="str">
            <v>Dreno subsuperficial - DSS 04 - tubo de concreto perfurado e brita comercial</v>
          </cell>
          <cell r="C3079" t="str">
            <v>m</v>
          </cell>
          <cell r="D3079">
            <v>78.540000000000006</v>
          </cell>
        </row>
        <row r="3080">
          <cell r="A3080" t="str">
            <v>2003924</v>
          </cell>
          <cell r="B3080" t="str">
            <v>Dreno subsuperficial - DSS 04 - tubo de concreto perfurado e brita produzida</v>
          </cell>
          <cell r="C3080" t="str">
            <v>m</v>
          </cell>
          <cell r="D3080">
            <v>63.44</v>
          </cell>
        </row>
        <row r="3081">
          <cell r="A3081" t="str">
            <v>2003611</v>
          </cell>
          <cell r="B3081" t="str">
            <v>Dreno subsuperficial - DSS 04 - tubo PEAD e brita comercial</v>
          </cell>
          <cell r="C3081" t="str">
            <v>m</v>
          </cell>
          <cell r="D3081">
            <v>62.57</v>
          </cell>
        </row>
        <row r="3082">
          <cell r="A3082" t="str">
            <v>2003610</v>
          </cell>
          <cell r="B3082" t="str">
            <v>Dreno subsuperficial - DSS 04 - tubo PEAD e brita produzida</v>
          </cell>
          <cell r="C3082" t="str">
            <v>m</v>
          </cell>
          <cell r="D3082">
            <v>50.51</v>
          </cell>
        </row>
        <row r="3083">
          <cell r="A3083" t="str">
            <v>2003820</v>
          </cell>
          <cell r="B3083" t="str">
            <v>Dreno tipo barbacã - DRB 01 - D = 75 mm em estrutura de contenção de encosta - excluso o tubo de drenagem</v>
          </cell>
          <cell r="C3083" t="str">
            <v>un</v>
          </cell>
          <cell r="D3083">
            <v>21.53</v>
          </cell>
        </row>
        <row r="3084">
          <cell r="A3084" t="str">
            <v>2003821</v>
          </cell>
          <cell r="B3084" t="str">
            <v>Dreno tipo barbacã - DRB 02 - D = 50 mm em estrutura de contenção de encosta - excluso o tubo de drenagem</v>
          </cell>
          <cell r="C3084" t="str">
            <v>un</v>
          </cell>
          <cell r="D3084">
            <v>18.45</v>
          </cell>
        </row>
        <row r="3085">
          <cell r="A3085" t="str">
            <v>2003842</v>
          </cell>
          <cell r="B3085" t="str">
            <v>Enchimento de junta de concreto com argamassa asfáltica de densidade 1.700 kg/m³ - espessura de 1 cm</v>
          </cell>
          <cell r="C3085" t="str">
            <v>kg</v>
          </cell>
          <cell r="D3085">
            <v>78.53</v>
          </cell>
        </row>
        <row r="3086">
          <cell r="A3086" t="str">
            <v>2003385</v>
          </cell>
          <cell r="B3086" t="str">
            <v>Entrada para descida d'água - EDA 01 - areia e brita comerciais</v>
          </cell>
          <cell r="C3086" t="str">
            <v>un</v>
          </cell>
          <cell r="D3086">
            <v>55.55</v>
          </cell>
        </row>
        <row r="3087">
          <cell r="A3087" t="str">
            <v>2003384</v>
          </cell>
          <cell r="B3087" t="str">
            <v>Entrada para descida d'água - EDA 01 - areia extraída e brita produzida</v>
          </cell>
          <cell r="C3087" t="str">
            <v>un</v>
          </cell>
          <cell r="D3087">
            <v>40.880000000000003</v>
          </cell>
        </row>
        <row r="3088">
          <cell r="A3088" t="str">
            <v>2003387</v>
          </cell>
          <cell r="B3088" t="str">
            <v>Entrada para descida d'água - EDA 02 - areia e brita comerciais</v>
          </cell>
          <cell r="C3088" t="str">
            <v>un</v>
          </cell>
          <cell r="D3088">
            <v>68.61</v>
          </cell>
        </row>
        <row r="3089">
          <cell r="A3089" t="str">
            <v>2003386</v>
          </cell>
          <cell r="B3089" t="str">
            <v>Entrada para descida d'água - EDA 02 - areia extraída e brita produzida</v>
          </cell>
          <cell r="C3089" t="str">
            <v>un</v>
          </cell>
          <cell r="D3089">
            <v>49.94</v>
          </cell>
        </row>
        <row r="3090">
          <cell r="A3090" t="str">
            <v>2003335</v>
          </cell>
          <cell r="B3090" t="str">
            <v>Entrada para descida d'água - EDA 03 - areia e brita comerciais</v>
          </cell>
          <cell r="C3090" t="str">
            <v>un</v>
          </cell>
          <cell r="D3090">
            <v>1969.05</v>
          </cell>
        </row>
        <row r="3091">
          <cell r="A3091" t="str">
            <v>2003334</v>
          </cell>
          <cell r="B3091" t="str">
            <v>Entrada para descida d'água - EDA 03 - areia extraída e brita produzida</v>
          </cell>
          <cell r="C3091" t="str">
            <v>un</v>
          </cell>
          <cell r="D3091">
            <v>1700.84</v>
          </cell>
        </row>
        <row r="3092">
          <cell r="A3092" t="str">
            <v>2003336</v>
          </cell>
          <cell r="B3092" t="str">
            <v>Entrada para descida d'água - EDA 04 - areia e brita comerciais</v>
          </cell>
          <cell r="C3092" t="str">
            <v>un</v>
          </cell>
          <cell r="D3092">
            <v>1608.21</v>
          </cell>
        </row>
        <row r="3093">
          <cell r="A3093" t="str">
            <v>2003337</v>
          </cell>
          <cell r="B3093" t="str">
            <v>Entrada para descida d'água - EDA 04 - areia extraída e brita produzida</v>
          </cell>
          <cell r="C3093" t="str">
            <v>un</v>
          </cell>
          <cell r="D3093">
            <v>1341.47</v>
          </cell>
        </row>
        <row r="3094">
          <cell r="A3094" t="str">
            <v>2003819</v>
          </cell>
          <cell r="B3094" t="str">
            <v>Envelope de brita para tubos com diâmetro externo de 75 a 110 mm - L = 15 cm e H = 15 cm</v>
          </cell>
          <cell r="C3094" t="str">
            <v>m</v>
          </cell>
          <cell r="D3094">
            <v>7.85</v>
          </cell>
        </row>
        <row r="3095">
          <cell r="A3095" t="str">
            <v>2004504</v>
          </cell>
          <cell r="B3095" t="str">
            <v>Escavação mecânica de vala para drenagem com valetadeira em material de 1ª categoria</v>
          </cell>
          <cell r="C3095" t="str">
            <v>m³</v>
          </cell>
          <cell r="D3095">
            <v>15.45</v>
          </cell>
        </row>
        <row r="3096">
          <cell r="A3096" t="str">
            <v>2004519</v>
          </cell>
          <cell r="B3096" t="str">
            <v>Escavação mecânica de vala trapezoidal ou triangular em material de 1ª categoria para drenagem superficial com retroescavadeira - 0,10 m² ≤ seção &lt; 0,15 m²</v>
          </cell>
          <cell r="C3096" t="str">
            <v>m³</v>
          </cell>
          <cell r="D3096">
            <v>27.01</v>
          </cell>
        </row>
        <row r="3097">
          <cell r="A3097" t="str">
            <v>2004520</v>
          </cell>
          <cell r="B3097" t="str">
            <v>Escavação mecânica de vala trapezoidal ou triangular em material de 1ª categoria para drenagem superficial com retroescavadeira - 0,15 m² ≤ seção &lt; 0,20 m²</v>
          </cell>
          <cell r="C3097" t="str">
            <v>m³</v>
          </cell>
          <cell r="D3097">
            <v>22.28</v>
          </cell>
        </row>
        <row r="3098">
          <cell r="A3098" t="str">
            <v>2004521</v>
          </cell>
          <cell r="B3098" t="str">
            <v>Escavação mecânica de vala trapezoidal ou triangular em material de 1ª categoria para drenagem superficial com retroescavadeira - 0,20 m² ≤ seção &lt; 0,30 m²</v>
          </cell>
          <cell r="C3098" t="str">
            <v>m³</v>
          </cell>
          <cell r="D3098">
            <v>15.24</v>
          </cell>
        </row>
        <row r="3099">
          <cell r="A3099" t="str">
            <v>2004522</v>
          </cell>
          <cell r="B3099" t="str">
            <v>Escavação mecânica de vala trapezoidal ou triangular em material de 1ª categoria para drenagem superficial com retroescavadeira - 0,30 m² ≤ seção &lt; 0,50 m²</v>
          </cell>
          <cell r="C3099" t="str">
            <v>m³</v>
          </cell>
          <cell r="D3099">
            <v>11.14</v>
          </cell>
        </row>
        <row r="3100">
          <cell r="A3100" t="str">
            <v>2004518</v>
          </cell>
          <cell r="B3100" t="str">
            <v>Escavação mecânica de vala trapezoidal ou triangular em material de 1ª categoria para drenagem superficial com retroescavadeira - seção &lt; 0,10 m²</v>
          </cell>
          <cell r="C3100" t="str">
            <v>m³</v>
          </cell>
          <cell r="D3100">
            <v>46.91</v>
          </cell>
        </row>
        <row r="3101">
          <cell r="A3101" t="str">
            <v>2003864</v>
          </cell>
          <cell r="B3101" t="str">
            <v>Esgotamento de água com bomba submersa</v>
          </cell>
          <cell r="C3101" t="str">
            <v>h</v>
          </cell>
          <cell r="D3101">
            <v>12.2</v>
          </cell>
        </row>
        <row r="3102">
          <cell r="A3102" t="str">
            <v>2003863</v>
          </cell>
          <cell r="B3102" t="str">
            <v>Esgotamento de dreno horizontal profundo a vácuo</v>
          </cell>
          <cell r="C3102" t="str">
            <v>h</v>
          </cell>
          <cell r="D3102">
            <v>20.46</v>
          </cell>
        </row>
        <row r="3103">
          <cell r="A3103" t="str">
            <v>2004508</v>
          </cell>
          <cell r="B3103" t="str">
            <v>Geodreno vertical para tratamento de solos moles</v>
          </cell>
          <cell r="C3103" t="str">
            <v>m</v>
          </cell>
          <cell r="D3103">
            <v>13.66</v>
          </cell>
        </row>
        <row r="3104">
          <cell r="A3104" t="str">
            <v>2003316</v>
          </cell>
          <cell r="B3104" t="str">
            <v>Grelha de concreto 54 x 100 cm para boca-de-lobo - areia e brita comerciais - sobrecarga do trem tipo TB 45</v>
          </cell>
          <cell r="C3104" t="str">
            <v>un</v>
          </cell>
          <cell r="D3104">
            <v>102.66</v>
          </cell>
        </row>
        <row r="3105">
          <cell r="A3105" t="str">
            <v>2003317</v>
          </cell>
          <cell r="B3105" t="str">
            <v>Grelha de concreto 54 x 100 cm para boca-de-lobo - areia extraída e brita produzida - sobrecarga do trem tipo TB 45</v>
          </cell>
          <cell r="C3105" t="str">
            <v>un</v>
          </cell>
          <cell r="D3105">
            <v>97.78</v>
          </cell>
        </row>
        <row r="3106">
          <cell r="A3106" t="str">
            <v>2003767</v>
          </cell>
          <cell r="B3106" t="str">
            <v>Lastro de areia comercial - espalhamento manual</v>
          </cell>
          <cell r="C3106" t="str">
            <v>m³</v>
          </cell>
          <cell r="D3106">
            <v>124.69</v>
          </cell>
        </row>
        <row r="3107">
          <cell r="A3107" t="str">
            <v>2003844</v>
          </cell>
          <cell r="B3107" t="str">
            <v>Lastro de areia comercial - espalhamento mecânico</v>
          </cell>
          <cell r="C3107" t="str">
            <v>m³</v>
          </cell>
          <cell r="D3107">
            <v>120.88</v>
          </cell>
        </row>
        <row r="3108">
          <cell r="A3108" t="str">
            <v>2003576</v>
          </cell>
          <cell r="B3108" t="str">
            <v>Lastro de areia extraída - espalhamento manual</v>
          </cell>
          <cell r="C3108" t="str">
            <v>m³</v>
          </cell>
          <cell r="D3108">
            <v>15.62</v>
          </cell>
        </row>
        <row r="3109">
          <cell r="A3109" t="str">
            <v>2003858</v>
          </cell>
          <cell r="B3109" t="str">
            <v>Lastro de areia extraída - espalhamento mecânico</v>
          </cell>
          <cell r="C3109" t="str">
            <v>m³</v>
          </cell>
          <cell r="D3109">
            <v>11.8</v>
          </cell>
        </row>
        <row r="3110">
          <cell r="A3110" t="str">
            <v>2003850</v>
          </cell>
          <cell r="B3110" t="str">
            <v>Lastro de brita comercial compactado com soquete vibratório - espalhamento manual</v>
          </cell>
          <cell r="C3110" t="str">
            <v>m³</v>
          </cell>
          <cell r="D3110">
            <v>150.51</v>
          </cell>
        </row>
        <row r="3111">
          <cell r="A3111" t="str">
            <v>2003849</v>
          </cell>
          <cell r="B3111" t="str">
            <v>Lastro de brita produzida compactado com soquete vibratório - espalhamento manual</v>
          </cell>
          <cell r="C3111" t="str">
            <v>m³</v>
          </cell>
          <cell r="D3111">
            <v>72.12</v>
          </cell>
        </row>
        <row r="3112">
          <cell r="A3112" t="str">
            <v>2003868</v>
          </cell>
          <cell r="B3112" t="str">
            <v>Lastro de pedra de mão ou rachão - espalhamento manual</v>
          </cell>
          <cell r="C3112" t="str">
            <v>m³</v>
          </cell>
          <cell r="D3112">
            <v>141.58000000000001</v>
          </cell>
        </row>
        <row r="3113">
          <cell r="A3113" t="str">
            <v>2003369</v>
          </cell>
          <cell r="B3113" t="str">
            <v>Meio-fio de concreto - MFC 01 - areia e brita comerciais - fôrma de madeira</v>
          </cell>
          <cell r="C3113" t="str">
            <v>m</v>
          </cell>
          <cell r="D3113">
            <v>115.26</v>
          </cell>
        </row>
        <row r="3114">
          <cell r="A3114" t="str">
            <v>2003368</v>
          </cell>
          <cell r="B3114" t="str">
            <v>Meio-fio de concreto - MFC 01 - areia extraída e brita produzida - fôrma de madeira</v>
          </cell>
          <cell r="C3114" t="str">
            <v>m</v>
          </cell>
          <cell r="D3114">
            <v>101.59</v>
          </cell>
        </row>
        <row r="3115">
          <cell r="A3115" t="str">
            <v>2003939</v>
          </cell>
          <cell r="B3115" t="str">
            <v>Meio-fio de concreto - MFC 01 moldado no local com extrusora e concreto usinado - areia e brita comerciais</v>
          </cell>
          <cell r="C3115" t="str">
            <v>m</v>
          </cell>
          <cell r="D3115">
            <v>72.84</v>
          </cell>
        </row>
        <row r="3116">
          <cell r="A3116" t="str">
            <v>2003940</v>
          </cell>
          <cell r="B3116" t="str">
            <v>Meio-fio de concreto - MFC 01 moldado no local com extrusora e concreto usinado - areia extraída e brita produzida</v>
          </cell>
          <cell r="C3116" t="str">
            <v>m</v>
          </cell>
          <cell r="D3116">
            <v>59.12</v>
          </cell>
        </row>
        <row r="3117">
          <cell r="A3117" t="str">
            <v>2003371</v>
          </cell>
          <cell r="B3117" t="str">
            <v>Meio-fio de concreto - MFC 02 - areia e brita comerciais - fôrma de madeira</v>
          </cell>
          <cell r="C3117" t="str">
            <v>m</v>
          </cell>
          <cell r="D3117">
            <v>85.17</v>
          </cell>
        </row>
        <row r="3118">
          <cell r="A3118" t="str">
            <v>2003370</v>
          </cell>
          <cell r="B3118" t="str">
            <v>Meio-fio de concreto - MFC 02 - areia extraída e brita produzida - fôrma de madeira</v>
          </cell>
          <cell r="C3118" t="str">
            <v>m</v>
          </cell>
          <cell r="D3118">
            <v>73.62</v>
          </cell>
        </row>
        <row r="3119">
          <cell r="A3119" t="str">
            <v>2003941</v>
          </cell>
          <cell r="B3119" t="str">
            <v>Meio-fio de concreto - MFC 02 moldado no local com extrusora e concreto usinado - areia e brita comerciais</v>
          </cell>
          <cell r="C3119" t="str">
            <v>m</v>
          </cell>
          <cell r="D3119">
            <v>62.38</v>
          </cell>
        </row>
        <row r="3120">
          <cell r="A3120" t="str">
            <v>2003942</v>
          </cell>
          <cell r="B3120" t="str">
            <v>Meio-fio de concreto - MFC 02 moldado no local com extrusora e concreto usinado - areia extraída e brita produzida</v>
          </cell>
          <cell r="C3120" t="str">
            <v>m</v>
          </cell>
          <cell r="D3120">
            <v>50.79</v>
          </cell>
        </row>
        <row r="3121">
          <cell r="A3121" t="str">
            <v>2003373</v>
          </cell>
          <cell r="B3121" t="str">
            <v>Meio-fio de concreto - MFC 03 - areia e brita comerciais - fôrma de madeira</v>
          </cell>
          <cell r="C3121" t="str">
            <v>m</v>
          </cell>
          <cell r="D3121">
            <v>66.62</v>
          </cell>
        </row>
        <row r="3122">
          <cell r="A3122" t="str">
            <v>2003372</v>
          </cell>
          <cell r="B3122" t="str">
            <v>Meio-fio de concreto - MFC 03 - areia extraída e brita produzida - fôrma de madeira</v>
          </cell>
          <cell r="C3122" t="str">
            <v>m</v>
          </cell>
          <cell r="D3122">
            <v>61.02</v>
          </cell>
        </row>
        <row r="3123">
          <cell r="A3123" t="str">
            <v>2003943</v>
          </cell>
          <cell r="B3123" t="str">
            <v>Meio-fio de concreto - MFC 03 moldado no local com extrusora e concreto usinado - areia e brita comerciais</v>
          </cell>
          <cell r="C3123" t="str">
            <v>m</v>
          </cell>
          <cell r="D3123">
            <v>29.29</v>
          </cell>
        </row>
        <row r="3124">
          <cell r="A3124" t="str">
            <v>2003944</v>
          </cell>
          <cell r="B3124" t="str">
            <v>Meio-fio de concreto - MFC 03 moldado no local com extrusora e concreto usinado - areia extraída e brita produzida</v>
          </cell>
          <cell r="C3124" t="str">
            <v>m</v>
          </cell>
          <cell r="D3124">
            <v>23.67</v>
          </cell>
        </row>
        <row r="3125">
          <cell r="A3125" t="str">
            <v>2003375</v>
          </cell>
          <cell r="B3125" t="str">
            <v>Meio-fio de concreto - MFC 04 - areia e brita comerciais - fôrma de madeira</v>
          </cell>
          <cell r="C3125" t="str">
            <v>m</v>
          </cell>
          <cell r="D3125">
            <v>43.02</v>
          </cell>
        </row>
        <row r="3126">
          <cell r="A3126" t="str">
            <v>2003374</v>
          </cell>
          <cell r="B3126" t="str">
            <v>Meio-fio de concreto - MFC 04 - areia extraída e brita produzida - fôrma de madeira</v>
          </cell>
          <cell r="C3126" t="str">
            <v>m</v>
          </cell>
          <cell r="D3126">
            <v>38.9</v>
          </cell>
        </row>
        <row r="3127">
          <cell r="A3127" t="str">
            <v>2003945</v>
          </cell>
          <cell r="B3127" t="str">
            <v>Meio-fio de concreto - MFC 04 moldado no local com extrusora e concreto usinado - areia e brita comerciais</v>
          </cell>
          <cell r="C3127" t="str">
            <v>m</v>
          </cell>
          <cell r="D3127">
            <v>21.99</v>
          </cell>
        </row>
        <row r="3128">
          <cell r="A3128" t="str">
            <v>2003946</v>
          </cell>
          <cell r="B3128" t="str">
            <v>Meio-fio de concreto - MFC 04 moldado no local com extrusora e concreto usinado - areia extraída e brita produzida</v>
          </cell>
          <cell r="C3128" t="str">
            <v>m</v>
          </cell>
          <cell r="D3128">
            <v>17.86</v>
          </cell>
        </row>
        <row r="3129">
          <cell r="A3129" t="str">
            <v>2003377</v>
          </cell>
          <cell r="B3129" t="str">
            <v>Meio-fio de concreto - MFC 05 - areia e brita comerciais - fôrma de madeira</v>
          </cell>
          <cell r="C3129" t="str">
            <v>m</v>
          </cell>
          <cell r="D3129">
            <v>57.83</v>
          </cell>
        </row>
        <row r="3130">
          <cell r="A3130" t="str">
            <v>2003376</v>
          </cell>
          <cell r="B3130" t="str">
            <v>Meio-fio de concreto - MFC 05 - areia extraída e brita produzida - fôrma de madeira</v>
          </cell>
          <cell r="C3130" t="str">
            <v>m</v>
          </cell>
          <cell r="D3130">
            <v>53.37</v>
          </cell>
        </row>
        <row r="3131">
          <cell r="A3131" t="str">
            <v>2003947</v>
          </cell>
          <cell r="B3131" t="str">
            <v>Meio-fio de concreto - MFC 05 moldado no local com extrusora e concreto usinado - areia e brita comerciais</v>
          </cell>
          <cell r="C3131" t="str">
            <v>m</v>
          </cell>
          <cell r="D3131">
            <v>22.97</v>
          </cell>
        </row>
        <row r="3132">
          <cell r="A3132" t="str">
            <v>2003948</v>
          </cell>
          <cell r="B3132" t="str">
            <v>Meio-fio de concreto - MFC 05 moldado no local com extrusora e concreto usinado - areia extraída e brita produzida</v>
          </cell>
          <cell r="C3132" t="str">
            <v>m</v>
          </cell>
          <cell r="D3132">
            <v>18.5</v>
          </cell>
        </row>
        <row r="3133">
          <cell r="A3133" t="str">
            <v>2003379</v>
          </cell>
          <cell r="B3133" t="str">
            <v>Meio-fio de concreto - MFC 06 - areia e brita comerciais - fôrma de madeira</v>
          </cell>
          <cell r="C3133" t="str">
            <v>m</v>
          </cell>
          <cell r="D3133">
            <v>33.44</v>
          </cell>
        </row>
        <row r="3134">
          <cell r="A3134" t="str">
            <v>2003378</v>
          </cell>
          <cell r="B3134" t="str">
            <v>Meio-fio de concreto - MFC 06 - areia extraída e brita produzida - fôrma de madeira</v>
          </cell>
          <cell r="C3134" t="str">
            <v>m</v>
          </cell>
          <cell r="D3134">
            <v>30.44</v>
          </cell>
        </row>
        <row r="3135">
          <cell r="A3135" t="str">
            <v>2003949</v>
          </cell>
          <cell r="B3135" t="str">
            <v>Meio-fio de concreto - MFC 06 moldado no local com extrusora e concreto usinado - areia e brita comerciais</v>
          </cell>
          <cell r="C3135" t="str">
            <v>m</v>
          </cell>
          <cell r="D3135">
            <v>15.8</v>
          </cell>
        </row>
        <row r="3136">
          <cell r="A3136" t="str">
            <v>2003950</v>
          </cell>
          <cell r="B3136" t="str">
            <v>Meio-fio de concreto - MFC 06 moldado no local com extrusora e concreto usinado - areia extraída e brita produzida</v>
          </cell>
          <cell r="C3136" t="str">
            <v>m</v>
          </cell>
          <cell r="D3136">
            <v>12.79</v>
          </cell>
        </row>
        <row r="3137">
          <cell r="A3137" t="str">
            <v>2003381</v>
          </cell>
          <cell r="B3137" t="str">
            <v>Meio-fio de concreto - MFC 07 - areia e brita comerciais - fôrma de madeira</v>
          </cell>
          <cell r="C3137" t="str">
            <v>m</v>
          </cell>
          <cell r="D3137">
            <v>56.09</v>
          </cell>
        </row>
        <row r="3138">
          <cell r="A3138" t="str">
            <v>2003380</v>
          </cell>
          <cell r="B3138" t="str">
            <v>Meio-fio de concreto - MFC 07 - areia extraída e brita produzida - fôrma de madeira</v>
          </cell>
          <cell r="C3138" t="str">
            <v>m</v>
          </cell>
          <cell r="D3138">
            <v>50.94</v>
          </cell>
        </row>
        <row r="3139">
          <cell r="A3139" t="str">
            <v>2003951</v>
          </cell>
          <cell r="B3139" t="str">
            <v>Meio-fio de concreto - MFC 07 moldado no local com extrusora e concreto usinado - areia e brita comerciais</v>
          </cell>
          <cell r="C3139" t="str">
            <v>m</v>
          </cell>
          <cell r="D3139">
            <v>26.85</v>
          </cell>
        </row>
        <row r="3140">
          <cell r="A3140" t="str">
            <v>2003952</v>
          </cell>
          <cell r="B3140" t="str">
            <v>Meio-fio de concreto - MFC 07 moldado no local com extrusora e concreto usinado - areia extraída e brita produzida</v>
          </cell>
          <cell r="C3140" t="str">
            <v>m</v>
          </cell>
          <cell r="D3140">
            <v>21.68</v>
          </cell>
        </row>
        <row r="3141">
          <cell r="A3141" t="str">
            <v>2003383</v>
          </cell>
          <cell r="B3141" t="str">
            <v>Meio-fio de concreto - MFC 08 - areia e brita comerciais - fôrma de madeira</v>
          </cell>
          <cell r="C3141" t="str">
            <v>m</v>
          </cell>
          <cell r="D3141">
            <v>94.33</v>
          </cell>
        </row>
        <row r="3142">
          <cell r="A3142" t="str">
            <v>2003382</v>
          </cell>
          <cell r="B3142" t="str">
            <v>Meio-fio de concreto - MFC 08 - areia extraída e brita produzida - fôrma de madeira</v>
          </cell>
          <cell r="C3142" t="str">
            <v>m</v>
          </cell>
          <cell r="D3142">
            <v>84.71</v>
          </cell>
        </row>
        <row r="3143">
          <cell r="A3143" t="str">
            <v>2003953</v>
          </cell>
          <cell r="B3143" t="str">
            <v>Meio-fio de concreto - MFC 08 moldado no local com extrusora e concreto usinado - areia e brita comerciais</v>
          </cell>
          <cell r="C3143" t="str">
            <v>m</v>
          </cell>
          <cell r="D3143">
            <v>48.58</v>
          </cell>
        </row>
        <row r="3144">
          <cell r="A3144" t="str">
            <v>2003954</v>
          </cell>
          <cell r="B3144" t="str">
            <v>Meio-fio de concreto - MFC 08 moldado no local com extrusora e concreto usinado - areia extraída e brita produzida</v>
          </cell>
          <cell r="C3144" t="str">
            <v>m</v>
          </cell>
          <cell r="D3144">
            <v>38.93</v>
          </cell>
        </row>
        <row r="3145">
          <cell r="A3145" t="str">
            <v>2004514</v>
          </cell>
          <cell r="B3145" t="str">
            <v>Microvala para dreno de pavimento com geocomposto drenante H = 0,4 m</v>
          </cell>
          <cell r="C3145" t="str">
            <v>m</v>
          </cell>
          <cell r="D3145">
            <v>14.58</v>
          </cell>
        </row>
        <row r="3146">
          <cell r="A3146" t="str">
            <v>2004515</v>
          </cell>
          <cell r="B3146" t="str">
            <v>Microvala para dreno de pavimento com geocomposto drenante H = 0,6 m</v>
          </cell>
          <cell r="C3146" t="str">
            <v>m</v>
          </cell>
          <cell r="D3146">
            <v>39.119999999999997</v>
          </cell>
        </row>
        <row r="3147">
          <cell r="A3147" t="str">
            <v>2005759</v>
          </cell>
          <cell r="B3147" t="str">
            <v>Perfuração para dreno sub-horizontal em material de 1ª categoria com D = 75 mm (linha NW)</v>
          </cell>
          <cell r="C3147" t="str">
            <v>m</v>
          </cell>
          <cell r="D3147">
            <v>48.71</v>
          </cell>
        </row>
        <row r="3148">
          <cell r="A3148" t="str">
            <v>2005764</v>
          </cell>
          <cell r="B3148" t="str">
            <v>Perfuração para dreno sub-horizontal em material de 2ª categoria com D = 75 mm (linha NW)</v>
          </cell>
          <cell r="C3148" t="str">
            <v>m</v>
          </cell>
          <cell r="D3148">
            <v>62.54</v>
          </cell>
        </row>
        <row r="3149">
          <cell r="A3149" t="str">
            <v>2003678</v>
          </cell>
          <cell r="B3149" t="str">
            <v>Poço de visita - PVI 01 - areia e brita comerciais</v>
          </cell>
          <cell r="C3149" t="str">
            <v>un</v>
          </cell>
          <cell r="D3149">
            <v>2132.4</v>
          </cell>
        </row>
        <row r="3150">
          <cell r="A3150" t="str">
            <v>2003677</v>
          </cell>
          <cell r="B3150" t="str">
            <v>Poço de visita - PVI 01 - areia extraída e brita produzida</v>
          </cell>
          <cell r="C3150" t="str">
            <v>un</v>
          </cell>
          <cell r="D3150">
            <v>1900.34</v>
          </cell>
        </row>
        <row r="3151">
          <cell r="A3151" t="str">
            <v>2003680</v>
          </cell>
          <cell r="B3151" t="str">
            <v>Poço de visita - PVI 02 - areia e brita comerciais</v>
          </cell>
          <cell r="C3151" t="str">
            <v>un</v>
          </cell>
          <cell r="D3151">
            <v>2101.9299999999998</v>
          </cell>
        </row>
        <row r="3152">
          <cell r="A3152" t="str">
            <v>2003679</v>
          </cell>
          <cell r="B3152" t="str">
            <v>Poço de visita - PVI 02 - areia extraída e brita produzida</v>
          </cell>
          <cell r="C3152" t="str">
            <v>un</v>
          </cell>
          <cell r="D3152">
            <v>1879.2</v>
          </cell>
        </row>
        <row r="3153">
          <cell r="A3153" t="str">
            <v>2003682</v>
          </cell>
          <cell r="B3153" t="str">
            <v>Poço de visita - PVI 03 - areia e brita comerciais</v>
          </cell>
          <cell r="C3153" t="str">
            <v>un</v>
          </cell>
          <cell r="D3153">
            <v>2408.0700000000002</v>
          </cell>
        </row>
        <row r="3154">
          <cell r="A3154" t="str">
            <v>2003681</v>
          </cell>
          <cell r="B3154" t="str">
            <v>Poço de visita - PVI 03 - areia extraída e brita produzida</v>
          </cell>
          <cell r="C3154" t="str">
            <v>un</v>
          </cell>
          <cell r="D3154">
            <v>2130.66</v>
          </cell>
        </row>
        <row r="3155">
          <cell r="A3155" t="str">
            <v>2003684</v>
          </cell>
          <cell r="B3155" t="str">
            <v>Poço de visita - PVI 04 - areia e brita comerciais</v>
          </cell>
          <cell r="C3155" t="str">
            <v>un</v>
          </cell>
          <cell r="D3155">
            <v>2883.15</v>
          </cell>
        </row>
        <row r="3156">
          <cell r="A3156" t="str">
            <v>2003683</v>
          </cell>
          <cell r="B3156" t="str">
            <v>Poço de visita - PVI 04 - areia extraída e brita produzida</v>
          </cell>
          <cell r="C3156" t="str">
            <v>un</v>
          </cell>
          <cell r="D3156">
            <v>2552.39</v>
          </cell>
        </row>
        <row r="3157">
          <cell r="A3157" t="str">
            <v>2003686</v>
          </cell>
          <cell r="B3157" t="str">
            <v>Poço de visita - PVI 05 - areia e brita comerciais</v>
          </cell>
          <cell r="C3157" t="str">
            <v>un</v>
          </cell>
          <cell r="D3157">
            <v>3403.23</v>
          </cell>
        </row>
        <row r="3158">
          <cell r="A3158" t="str">
            <v>2003685</v>
          </cell>
          <cell r="B3158" t="str">
            <v>Poço de visita - PVI 05 - areia extraída e brita produzida</v>
          </cell>
          <cell r="C3158" t="str">
            <v>un</v>
          </cell>
          <cell r="D3158">
            <v>3017.79</v>
          </cell>
        </row>
        <row r="3159">
          <cell r="A3159" t="str">
            <v>2003688</v>
          </cell>
          <cell r="B3159" t="str">
            <v>Poço de visita - PVI 06 - areia e brita comerciais</v>
          </cell>
          <cell r="C3159" t="str">
            <v>un</v>
          </cell>
          <cell r="D3159">
            <v>4249.26</v>
          </cell>
        </row>
        <row r="3160">
          <cell r="A3160" t="str">
            <v>2003687</v>
          </cell>
          <cell r="B3160" t="str">
            <v>Poço de visita - PVI 06 - areia extraída e brita produzida</v>
          </cell>
          <cell r="C3160" t="str">
            <v>un</v>
          </cell>
          <cell r="D3160">
            <v>3782.46</v>
          </cell>
        </row>
        <row r="3161">
          <cell r="A3161" t="str">
            <v>2003690</v>
          </cell>
          <cell r="B3161" t="str">
            <v>Poço de visita - PVI 07 - areia e brita comerciais</v>
          </cell>
          <cell r="C3161" t="str">
            <v>un</v>
          </cell>
          <cell r="D3161">
            <v>2473.39</v>
          </cell>
        </row>
        <row r="3162">
          <cell r="A3162" t="str">
            <v>2003689</v>
          </cell>
          <cell r="B3162" t="str">
            <v>Poço de visita - PVI 07 - areia extraída e brita produzida</v>
          </cell>
          <cell r="C3162" t="str">
            <v>un</v>
          </cell>
          <cell r="D3162">
            <v>2202.65</v>
          </cell>
        </row>
        <row r="3163">
          <cell r="A3163" t="str">
            <v>2003692</v>
          </cell>
          <cell r="B3163" t="str">
            <v>Poço de visita - PVI 08 - areia e brita comerciais</v>
          </cell>
          <cell r="C3163" t="str">
            <v>un</v>
          </cell>
          <cell r="D3163">
            <v>2447.2800000000002</v>
          </cell>
        </row>
        <row r="3164">
          <cell r="A3164" t="str">
            <v>2003691</v>
          </cell>
          <cell r="B3164" t="str">
            <v>Poço de visita - PVI 08 - areia extraída e brita produzida</v>
          </cell>
          <cell r="C3164" t="str">
            <v>un</v>
          </cell>
          <cell r="D3164">
            <v>2184.54</v>
          </cell>
        </row>
        <row r="3165">
          <cell r="A3165" t="str">
            <v>2003694</v>
          </cell>
          <cell r="B3165" t="str">
            <v>Poço de visita - PVI 09 - areia e brita comerciais</v>
          </cell>
          <cell r="C3165" t="str">
            <v>un</v>
          </cell>
          <cell r="D3165">
            <v>2774.67</v>
          </cell>
        </row>
        <row r="3166">
          <cell r="A3166" t="str">
            <v>2003693</v>
          </cell>
          <cell r="B3166" t="str">
            <v>Poço de visita - PVI 09 - areia extraída e brita produzida</v>
          </cell>
          <cell r="C3166" t="str">
            <v>un</v>
          </cell>
          <cell r="D3166">
            <v>2451.91</v>
          </cell>
        </row>
        <row r="3167">
          <cell r="A3167" t="str">
            <v>2003696</v>
          </cell>
          <cell r="B3167" t="str">
            <v>Poço de visita - PVI 10 - areia e brita comerciais</v>
          </cell>
          <cell r="C3167" t="str">
            <v>un</v>
          </cell>
          <cell r="D3167">
            <v>3111.18</v>
          </cell>
        </row>
        <row r="3168">
          <cell r="A3168" t="str">
            <v>2003695</v>
          </cell>
          <cell r="B3168" t="str">
            <v>Poço de visita - PVI 10 - areia extraída e brita produzida</v>
          </cell>
          <cell r="C3168" t="str">
            <v>un</v>
          </cell>
          <cell r="D3168">
            <v>2732.41</v>
          </cell>
        </row>
        <row r="3169">
          <cell r="A3169" t="str">
            <v>2003698</v>
          </cell>
          <cell r="B3169" t="str">
            <v>Poço de visita - PVI 11 - areia e brita comerciais</v>
          </cell>
          <cell r="C3169" t="str">
            <v>un</v>
          </cell>
          <cell r="D3169">
            <v>3810.24</v>
          </cell>
        </row>
        <row r="3170">
          <cell r="A3170" t="str">
            <v>2003697</v>
          </cell>
          <cell r="B3170" t="str">
            <v>Poço de visita - PVI 11 - areia extraída e brita produzida</v>
          </cell>
          <cell r="C3170" t="str">
            <v>un</v>
          </cell>
          <cell r="D3170">
            <v>3374.12</v>
          </cell>
        </row>
        <row r="3171">
          <cell r="A3171" t="str">
            <v>2003700</v>
          </cell>
          <cell r="B3171" t="str">
            <v>Poço de visita - PVI 12 - areia e brita comerciais</v>
          </cell>
          <cell r="C3171" t="str">
            <v>un</v>
          </cell>
          <cell r="D3171">
            <v>4696.6899999999996</v>
          </cell>
        </row>
        <row r="3172">
          <cell r="A3172" t="str">
            <v>2003699</v>
          </cell>
          <cell r="B3172" t="str">
            <v>Poço de visita - PVI 12 - areia extraída e brita produzida</v>
          </cell>
          <cell r="C3172" t="str">
            <v>un</v>
          </cell>
          <cell r="D3172">
            <v>4173.88</v>
          </cell>
        </row>
        <row r="3173">
          <cell r="A3173" t="str">
            <v>2003702</v>
          </cell>
          <cell r="B3173" t="str">
            <v>Poço de visita - PVI 13 - areia e brita comerciais</v>
          </cell>
          <cell r="C3173" t="str">
            <v>un</v>
          </cell>
          <cell r="D3173">
            <v>2831.8</v>
          </cell>
        </row>
        <row r="3174">
          <cell r="A3174" t="str">
            <v>2003701</v>
          </cell>
          <cell r="B3174" t="str">
            <v>Poço de visita - PVI 13 - areia extraída e brita produzida</v>
          </cell>
          <cell r="C3174" t="str">
            <v>un</v>
          </cell>
          <cell r="D3174">
            <v>2517.0500000000002</v>
          </cell>
        </row>
        <row r="3175">
          <cell r="A3175" t="str">
            <v>2003704</v>
          </cell>
          <cell r="B3175" t="str">
            <v>Poço de visita - PVI 14 - areia e brita comerciais</v>
          </cell>
          <cell r="C3175" t="str">
            <v>un</v>
          </cell>
          <cell r="D3175">
            <v>2805.68</v>
          </cell>
        </row>
        <row r="3176">
          <cell r="A3176" t="str">
            <v>2003703</v>
          </cell>
          <cell r="B3176" t="str">
            <v>Poço de visita - PVI 14 - areia extraída e brita produzida</v>
          </cell>
          <cell r="C3176" t="str">
            <v>un</v>
          </cell>
          <cell r="D3176">
            <v>2498.9299999999998</v>
          </cell>
        </row>
        <row r="3177">
          <cell r="A3177" t="str">
            <v>2003706</v>
          </cell>
          <cell r="B3177" t="str">
            <v>Poço de visita - PVI 15 - areia e brita comerciais</v>
          </cell>
          <cell r="C3177" t="str">
            <v>un</v>
          </cell>
          <cell r="D3177">
            <v>3158.67</v>
          </cell>
        </row>
        <row r="3178">
          <cell r="A3178" t="str">
            <v>2003705</v>
          </cell>
          <cell r="B3178" t="str">
            <v>Poço de visita - PVI 15 - areia extraída e brita produzida</v>
          </cell>
          <cell r="C3178" t="str">
            <v>un</v>
          </cell>
          <cell r="D3178">
            <v>2785.24</v>
          </cell>
        </row>
        <row r="3179">
          <cell r="A3179" t="str">
            <v>2003708</v>
          </cell>
          <cell r="B3179" t="str">
            <v>Poço de visita - PVI 16 - areia e brita comerciais</v>
          </cell>
          <cell r="C3179" t="str">
            <v>un</v>
          </cell>
          <cell r="D3179">
            <v>3666.5</v>
          </cell>
        </row>
        <row r="3180">
          <cell r="A3180" t="str">
            <v>2003707</v>
          </cell>
          <cell r="B3180" t="str">
            <v>Poço de visita - PVI 16 - areia extraída e brita produzida</v>
          </cell>
          <cell r="C3180" t="str">
            <v>un</v>
          </cell>
          <cell r="D3180">
            <v>3234.38</v>
          </cell>
        </row>
        <row r="3181">
          <cell r="A3181" t="str">
            <v>2003710</v>
          </cell>
          <cell r="B3181" t="str">
            <v>Poço de visita - PVI 17 - areia e brita comerciais</v>
          </cell>
          <cell r="C3181" t="str">
            <v>un</v>
          </cell>
          <cell r="D3181">
            <v>4234.67</v>
          </cell>
        </row>
        <row r="3182">
          <cell r="A3182" t="str">
            <v>2003709</v>
          </cell>
          <cell r="B3182" t="str">
            <v>Poço de visita - PVI 17 - areia extraída e brita produzida</v>
          </cell>
          <cell r="C3182" t="str">
            <v>un</v>
          </cell>
          <cell r="D3182">
            <v>3742.53</v>
          </cell>
        </row>
        <row r="3183">
          <cell r="A3183" t="str">
            <v>2003712</v>
          </cell>
          <cell r="B3183" t="str">
            <v>Poço de visita - PVI 18 - areia e brita comerciais</v>
          </cell>
          <cell r="C3183" t="str">
            <v>un</v>
          </cell>
          <cell r="D3183">
            <v>5161.54</v>
          </cell>
        </row>
        <row r="3184">
          <cell r="A3184" t="str">
            <v>2003711</v>
          </cell>
          <cell r="B3184" t="str">
            <v>Poço de visita - PVI 18 - areia extraída e brita produzida</v>
          </cell>
          <cell r="C3184" t="str">
            <v>un</v>
          </cell>
          <cell r="D3184">
            <v>4577.38</v>
          </cell>
        </row>
        <row r="3185">
          <cell r="A3185" t="str">
            <v>2004505</v>
          </cell>
          <cell r="B3185" t="str">
            <v>Reaterro e compactação em vala de dreno com geocomposto</v>
          </cell>
          <cell r="C3185" t="str">
            <v>m³</v>
          </cell>
          <cell r="D3185">
            <v>23.22</v>
          </cell>
        </row>
        <row r="3186">
          <cell r="A3186" t="str">
            <v>2003353</v>
          </cell>
          <cell r="B3186" t="str">
            <v>Sarjeta trapezoidal de canteiro central de concreto - SZCC 100-25 - areia e brita comerciais</v>
          </cell>
          <cell r="C3186" t="str">
            <v>m</v>
          </cell>
          <cell r="D3186">
            <v>79.319999999999993</v>
          </cell>
        </row>
        <row r="3187">
          <cell r="A3187" t="str">
            <v>2003352</v>
          </cell>
          <cell r="B3187" t="str">
            <v>Sarjeta trapezoidal de canteiro central de concreto - SZCC 100-25 - areia extraída e brita produzida</v>
          </cell>
          <cell r="C3187" t="str">
            <v>m</v>
          </cell>
          <cell r="D3187">
            <v>60.78</v>
          </cell>
        </row>
        <row r="3188">
          <cell r="A3188" t="str">
            <v>2003979</v>
          </cell>
          <cell r="B3188" t="str">
            <v>Sarjeta trapezoidal de canteiro central de concreto - SZCC 100-25 moldada no local com extrusora e concreto usinado - areia e brita comerciais</v>
          </cell>
          <cell r="C3188" t="str">
            <v>m</v>
          </cell>
          <cell r="D3188">
            <v>89.22</v>
          </cell>
        </row>
        <row r="3189">
          <cell r="A3189" t="str">
            <v>2003980</v>
          </cell>
          <cell r="B3189" t="str">
            <v>Sarjeta trapezoidal de canteiro central de concreto - SZCC 100-25 moldada no local com extrusora e concreto usinado - areia extraída e brita produzida</v>
          </cell>
          <cell r="C3189" t="str">
            <v>m</v>
          </cell>
          <cell r="D3189">
            <v>70.61</v>
          </cell>
        </row>
        <row r="3190">
          <cell r="A3190" t="str">
            <v>2003355</v>
          </cell>
          <cell r="B3190" t="str">
            <v>Sarjeta trapezoidal de canteiro central de concreto - SZCC 140-35 - areia e brita comerciais</v>
          </cell>
          <cell r="C3190" t="str">
            <v>m</v>
          </cell>
          <cell r="D3190">
            <v>106.74</v>
          </cell>
        </row>
        <row r="3191">
          <cell r="A3191" t="str">
            <v>2003354</v>
          </cell>
          <cell r="B3191" t="str">
            <v>Sarjeta trapezoidal de canteiro central de concreto - SZCC 140-35 - areia extraída e brita produzida</v>
          </cell>
          <cell r="C3191" t="str">
            <v>m</v>
          </cell>
          <cell r="D3191">
            <v>81.760000000000005</v>
          </cell>
        </row>
        <row r="3192">
          <cell r="A3192" t="str">
            <v>2003981</v>
          </cell>
          <cell r="B3192" t="str">
            <v>Sarjeta trapezoidal de canteiro central de concreto - SZCC 140-35 moldada no local com extrusora e concreto usinado - areia e brita comerciais</v>
          </cell>
          <cell r="C3192" t="str">
            <v>m</v>
          </cell>
          <cell r="D3192">
            <v>120.22</v>
          </cell>
        </row>
        <row r="3193">
          <cell r="A3193" t="str">
            <v>2003982</v>
          </cell>
          <cell r="B3193" t="str">
            <v>Sarjeta trapezoidal de canteiro central de concreto - SZCC 140-35 moldada no local com extrusora e concreto usinado - areia extraída e brita produzida</v>
          </cell>
          <cell r="C3193" t="str">
            <v>m</v>
          </cell>
          <cell r="D3193">
            <v>95.14</v>
          </cell>
        </row>
        <row r="3194">
          <cell r="A3194" t="str">
            <v>2003345</v>
          </cell>
          <cell r="B3194" t="str">
            <v>Sarjeta trapezoidal de concreto - SZC 60-20 - escavação mecânica - areia e brita comerciais</v>
          </cell>
          <cell r="C3194" t="str">
            <v>m</v>
          </cell>
          <cell r="D3194">
            <v>64.81</v>
          </cell>
        </row>
        <row r="3195">
          <cell r="A3195" t="str">
            <v>2003344</v>
          </cell>
          <cell r="B3195" t="str">
            <v>Sarjeta trapezoidal de concreto - SZC 60-20 - escavação mecânica - areia extraída e brita produzida</v>
          </cell>
          <cell r="C3195" t="str">
            <v>m</v>
          </cell>
          <cell r="D3195">
            <v>52.15</v>
          </cell>
        </row>
        <row r="3196">
          <cell r="A3196" t="str">
            <v>2003973</v>
          </cell>
          <cell r="B3196" t="str">
            <v>Sarjeta trapezoidal de concreto - SZC 60-20 moldada no local com extrusora e concreto usinado - escavação mecânica - areia e brita comerciais</v>
          </cell>
          <cell r="C3196" t="str">
            <v>m</v>
          </cell>
          <cell r="D3196">
            <v>71.709999999999994</v>
          </cell>
        </row>
        <row r="3197">
          <cell r="A3197" t="str">
            <v>2003974</v>
          </cell>
          <cell r="B3197" t="str">
            <v>Sarjeta trapezoidal de concreto - SZC 60-20 moldada no local com extrusora e concreto usinado - escavação mecânica - areia extraída e brita produzida</v>
          </cell>
          <cell r="C3197" t="str">
            <v>m</v>
          </cell>
          <cell r="D3197">
            <v>59</v>
          </cell>
        </row>
        <row r="3198">
          <cell r="A3198" t="str">
            <v>2003343</v>
          </cell>
          <cell r="B3198" t="str">
            <v>Sarjeta trapezoidal de concreto - SZC 90-30 - escavação mecânica - areia e brita comerciais</v>
          </cell>
          <cell r="C3198" t="str">
            <v>m</v>
          </cell>
          <cell r="D3198">
            <v>88.35</v>
          </cell>
        </row>
        <row r="3199">
          <cell r="A3199" t="str">
            <v>2003342</v>
          </cell>
          <cell r="B3199" t="str">
            <v>Sarjeta trapezoidal de concreto - SZC 90-30 - escavação mecânica - areia extraída e brita produzida</v>
          </cell>
          <cell r="C3199" t="str">
            <v>m</v>
          </cell>
          <cell r="D3199">
            <v>70.599999999999994</v>
          </cell>
        </row>
        <row r="3200">
          <cell r="A3200" t="str">
            <v>2003971</v>
          </cell>
          <cell r="B3200" t="str">
            <v>Sarjeta trapezoidal de concreto - SZC 90-30 moldada no local com extrusora e concreto usinado - escavação mecânica - areia e brita comerciais</v>
          </cell>
          <cell r="C3200" t="str">
            <v>m</v>
          </cell>
          <cell r="D3200">
            <v>98.16</v>
          </cell>
        </row>
        <row r="3201">
          <cell r="A3201" t="str">
            <v>2003972</v>
          </cell>
          <cell r="B3201" t="str">
            <v>Sarjeta trapezoidal de concreto - SZC 90-30 moldada no local com extrusora e concreto usinado - escavação mecânica - areia extraída e brita produzida</v>
          </cell>
          <cell r="C3201" t="str">
            <v>m</v>
          </cell>
          <cell r="D3201">
            <v>80.34</v>
          </cell>
        </row>
        <row r="3202">
          <cell r="A3202" t="str">
            <v>2003347</v>
          </cell>
          <cell r="B3202" t="str">
            <v>Sarjeta trapezoidal de grama - SZG 60-20 - escavação mecânica</v>
          </cell>
          <cell r="C3202" t="str">
            <v>m</v>
          </cell>
          <cell r="D3202">
            <v>16.96</v>
          </cell>
        </row>
        <row r="3203">
          <cell r="A3203" t="str">
            <v>2003346</v>
          </cell>
          <cell r="B3203" t="str">
            <v>Sarjeta trapezoidal de grama - SZG 90-30 - escavação mecânica</v>
          </cell>
          <cell r="C3203" t="str">
            <v>m</v>
          </cell>
          <cell r="D3203">
            <v>23.82</v>
          </cell>
        </row>
        <row r="3204">
          <cell r="A3204" t="str">
            <v>2003933</v>
          </cell>
          <cell r="B3204" t="str">
            <v>Sarjeta trapezoidal sem revestimento - SZT 60-20 - escavação mecânica</v>
          </cell>
          <cell r="C3204" t="str">
            <v>m</v>
          </cell>
          <cell r="D3204">
            <v>8.42</v>
          </cell>
        </row>
        <row r="3205">
          <cell r="A3205" t="str">
            <v>2003932</v>
          </cell>
          <cell r="B3205" t="str">
            <v>Sarjeta trapezoidal sem revestimento - SZT 90-30 - escavação mecânica</v>
          </cell>
          <cell r="C3205" t="str">
            <v>m</v>
          </cell>
          <cell r="D3205">
            <v>11.02</v>
          </cell>
        </row>
        <row r="3206">
          <cell r="A3206" t="str">
            <v>2003349</v>
          </cell>
          <cell r="B3206" t="str">
            <v>Sarjeta triangular de canteiro central de concreto - STCC 100-25 - areia e brita comerciais</v>
          </cell>
          <cell r="C3206" t="str">
            <v>m</v>
          </cell>
          <cell r="D3206">
            <v>60.84</v>
          </cell>
        </row>
        <row r="3207">
          <cell r="A3207" t="str">
            <v>2003348</v>
          </cell>
          <cell r="B3207" t="str">
            <v>Sarjeta triangular de canteiro central de concreto - STCC 100-25 - areia extraída e brita produzida</v>
          </cell>
          <cell r="C3207" t="str">
            <v>m</v>
          </cell>
          <cell r="D3207">
            <v>46.78</v>
          </cell>
        </row>
        <row r="3208">
          <cell r="A3208" t="str">
            <v>2003975</v>
          </cell>
          <cell r="B3208" t="str">
            <v>Sarjeta triangular de canteiro central de concreto - STCC 100-25 moldada no local com extrusora e concreto usinado - areia e brita comerciais</v>
          </cell>
          <cell r="C3208" t="str">
            <v>m</v>
          </cell>
          <cell r="D3208">
            <v>67.650000000000006</v>
          </cell>
        </row>
        <row r="3209">
          <cell r="A3209" t="str">
            <v>2003976</v>
          </cell>
          <cell r="B3209" t="str">
            <v>Sarjeta triangular de canteiro central de concreto - STCC 100-25 moldada no local com extrusora e concreto usinado - areia extraída e brita produzida</v>
          </cell>
          <cell r="C3209" t="str">
            <v>m</v>
          </cell>
          <cell r="D3209">
            <v>53.54</v>
          </cell>
        </row>
        <row r="3210">
          <cell r="A3210" t="str">
            <v>2003351</v>
          </cell>
          <cell r="B3210" t="str">
            <v>Sarjeta triangular de canteiro central de concreto - STCC 140-35 - areia e brita comerciais</v>
          </cell>
          <cell r="C3210" t="str">
            <v>m</v>
          </cell>
          <cell r="D3210">
            <v>81.36</v>
          </cell>
        </row>
        <row r="3211">
          <cell r="A3211" t="str">
            <v>2003350</v>
          </cell>
          <cell r="B3211" t="str">
            <v>Sarjeta triangular de canteiro central de concreto - STCC 140-35 - areia extraída e brita produzida</v>
          </cell>
          <cell r="C3211" t="str">
            <v>m</v>
          </cell>
          <cell r="D3211">
            <v>62.52</v>
          </cell>
        </row>
        <row r="3212">
          <cell r="A3212" t="str">
            <v>2003977</v>
          </cell>
          <cell r="B3212" t="str">
            <v>Sarjeta triangular de canteiro central de concreto - STCC 140-35 moldada no local com extrusora e concreto usinado - areia e brita comerciais</v>
          </cell>
          <cell r="C3212" t="str">
            <v>m</v>
          </cell>
          <cell r="D3212">
            <v>90.63</v>
          </cell>
        </row>
        <row r="3213">
          <cell r="A3213" t="str">
            <v>2003978</v>
          </cell>
          <cell r="B3213" t="str">
            <v>Sarjeta triangular de canteiro central de concreto - STCC 140-35 moldada no local com extrusora e concreto usinado - areia extraída e brita produzida</v>
          </cell>
          <cell r="C3213" t="str">
            <v>m</v>
          </cell>
          <cell r="D3213">
            <v>71.72</v>
          </cell>
        </row>
        <row r="3214">
          <cell r="A3214" t="str">
            <v>2003291</v>
          </cell>
          <cell r="B3214" t="str">
            <v>Sarjeta triangular de canteiro central de grama - STCG 100-25 - escavação mecânica</v>
          </cell>
          <cell r="C3214" t="str">
            <v>m</v>
          </cell>
          <cell r="D3214">
            <v>12.47</v>
          </cell>
        </row>
        <row r="3215">
          <cell r="A3215" t="str">
            <v>2003292</v>
          </cell>
          <cell r="B3215" t="str">
            <v>Sarjeta triangular de canteiro central de grama - STCG 140-35 - escavação mecânica</v>
          </cell>
          <cell r="C3215" t="str">
            <v>m</v>
          </cell>
          <cell r="D3215">
            <v>17.45</v>
          </cell>
        </row>
        <row r="3216">
          <cell r="A3216" t="str">
            <v>2003293</v>
          </cell>
          <cell r="B3216" t="str">
            <v>Sarjeta triangular de canteiro central de grama - STCG 200-25 - escavação mecânica</v>
          </cell>
          <cell r="C3216" t="str">
            <v>m</v>
          </cell>
          <cell r="D3216">
            <v>22.99</v>
          </cell>
        </row>
        <row r="3217">
          <cell r="A3217" t="str">
            <v>2003294</v>
          </cell>
          <cell r="B3217" t="str">
            <v>Sarjeta triangular de canteiro central de grama - STCG 300-37,5 - escavação mecânica</v>
          </cell>
          <cell r="C3217" t="str">
            <v>m</v>
          </cell>
          <cell r="D3217">
            <v>34.479999999999997</v>
          </cell>
        </row>
        <row r="3218">
          <cell r="A3218" t="str">
            <v>2003257</v>
          </cell>
          <cell r="B3218" t="str">
            <v>Sarjeta triangular de concreto - STC 100-20 - escavação mecânica - areia e brita comerciais</v>
          </cell>
          <cell r="C3218" t="str">
            <v>m</v>
          </cell>
          <cell r="D3218">
            <v>66.39</v>
          </cell>
        </row>
        <row r="3219">
          <cell r="A3219" t="str">
            <v>2003258</v>
          </cell>
          <cell r="B3219" t="str">
            <v>Sarjeta triangular de concreto - STC 100-20 - escavação mecânica - areia extraída e brita produzida</v>
          </cell>
          <cell r="C3219" t="str">
            <v>m</v>
          </cell>
          <cell r="D3219">
            <v>53.77</v>
          </cell>
        </row>
        <row r="3220">
          <cell r="A3220" t="str">
            <v>2003259</v>
          </cell>
          <cell r="B3220" t="str">
            <v>Sarjeta triangular de concreto - STC 100-20 moldada no local com extrusora e concreto usinado - escavação mecânica - areia e brita comerciais</v>
          </cell>
          <cell r="C3220" t="str">
            <v>m</v>
          </cell>
          <cell r="D3220">
            <v>72.73</v>
          </cell>
        </row>
        <row r="3221">
          <cell r="A3221" t="str">
            <v>2003260</v>
          </cell>
          <cell r="B3221" t="str">
            <v>Sarjeta triangular de concreto - STC 100-20 moldada no local com extrusora e concreto usinado - escavação mecânica - areia extraída e brita produzida</v>
          </cell>
          <cell r="C3221" t="str">
            <v>m</v>
          </cell>
          <cell r="D3221">
            <v>60.06</v>
          </cell>
        </row>
        <row r="3222">
          <cell r="A3222" t="str">
            <v>2003281</v>
          </cell>
          <cell r="B3222" t="str">
            <v>Sarjeta triangular de concreto - STC 100-21 - escavação mecânica - areia e brita comerciais</v>
          </cell>
          <cell r="C3222" t="str">
            <v>m</v>
          </cell>
          <cell r="D3222">
            <v>66.540000000000006</v>
          </cell>
        </row>
        <row r="3223">
          <cell r="A3223" t="str">
            <v>2003282</v>
          </cell>
          <cell r="B3223" t="str">
            <v>Sarjeta triangular de concreto - STC 100-21 - escavação mecânica - areia extraída e brita produzida</v>
          </cell>
          <cell r="C3223" t="str">
            <v>m</v>
          </cell>
          <cell r="D3223">
            <v>53.63</v>
          </cell>
        </row>
        <row r="3224">
          <cell r="A3224" t="str">
            <v>2003283</v>
          </cell>
          <cell r="B3224" t="str">
            <v>Sarjeta triangular de concreto - STC 100-21 moldada no local com extrusora e concreto usinado - escavação mecânica - areia e brita comerciais</v>
          </cell>
          <cell r="C3224" t="str">
            <v>m</v>
          </cell>
          <cell r="D3224">
            <v>73.03</v>
          </cell>
        </row>
        <row r="3225">
          <cell r="A3225" t="str">
            <v>2003284</v>
          </cell>
          <cell r="B3225" t="str">
            <v>Sarjeta triangular de concreto - STC 100-21 moldada no local com extrusora e concreto usinado - escavação mecânica - areia extraída e brita produzida</v>
          </cell>
          <cell r="C3225" t="str">
            <v>m</v>
          </cell>
          <cell r="D3225">
            <v>60.07</v>
          </cell>
        </row>
        <row r="3226">
          <cell r="A3226" t="str">
            <v>2003327</v>
          </cell>
          <cell r="B3226" t="str">
            <v>Sarjeta triangular de concreto - STC 108-25 - escavação mecânica - areia e brita comerciais</v>
          </cell>
          <cell r="C3226" t="str">
            <v>m</v>
          </cell>
          <cell r="D3226">
            <v>95.74</v>
          </cell>
        </row>
        <row r="3227">
          <cell r="A3227" t="str">
            <v>2003326</v>
          </cell>
          <cell r="B3227" t="str">
            <v>Sarjeta triangular de concreto - STC 108-25 - escavação mecânica - areia extraída e brita produzida</v>
          </cell>
          <cell r="C3227" t="str">
            <v>m</v>
          </cell>
          <cell r="D3227">
            <v>81.11</v>
          </cell>
        </row>
        <row r="3228">
          <cell r="A3228" t="str">
            <v>2003963</v>
          </cell>
          <cell r="B3228" t="str">
            <v>Sarjeta triangular de concreto - STC 108-25 moldada no local com extrusora e concreto usinado - escavação mecânica - areia e brita comerciais</v>
          </cell>
          <cell r="C3228" t="str">
            <v>m</v>
          </cell>
          <cell r="D3228">
            <v>82.98</v>
          </cell>
        </row>
        <row r="3229">
          <cell r="A3229" t="str">
            <v>2003964</v>
          </cell>
          <cell r="B3229" t="str">
            <v>Sarjeta triangular de concreto - STC 108-25 moldada no local com extrusora e concreto usinado - escavação mecânica - areia extraída e brita produzida</v>
          </cell>
          <cell r="C3229" t="str">
            <v>m</v>
          </cell>
          <cell r="D3229">
            <v>68.290000000000006</v>
          </cell>
        </row>
        <row r="3230">
          <cell r="A3230" t="str">
            <v>2003319</v>
          </cell>
          <cell r="B3230" t="str">
            <v>Sarjeta triangular de concreto - STC 125-25 - escavação mecânica - areia e brita comerciais</v>
          </cell>
          <cell r="C3230" t="str">
            <v>m</v>
          </cell>
          <cell r="D3230">
            <v>80.63</v>
          </cell>
        </row>
        <row r="3231">
          <cell r="A3231" t="str">
            <v>2003318</v>
          </cell>
          <cell r="B3231" t="str">
            <v>Sarjeta triangular de concreto - STC 125-25 - escavação mecânica - areia extraída e brita produzida</v>
          </cell>
          <cell r="C3231" t="str">
            <v>m</v>
          </cell>
          <cell r="D3231">
            <v>65.05</v>
          </cell>
        </row>
        <row r="3232">
          <cell r="A3232" t="str">
            <v>2003955</v>
          </cell>
          <cell r="B3232" t="str">
            <v>Sarjeta triangular de concreto - STC 125-25 moldada no local com extrusora e concreto usinado - escavação mecânica - areia e brita comerciais</v>
          </cell>
          <cell r="C3232" t="str">
            <v>m</v>
          </cell>
          <cell r="D3232">
            <v>88.5</v>
          </cell>
        </row>
        <row r="3233">
          <cell r="A3233" t="str">
            <v>2003956</v>
          </cell>
          <cell r="B3233" t="str">
            <v>Sarjeta triangular de concreto - STC 125-25 moldada no local com extrusora e concreto usinado - escavação mecânica - areia extraída e brita produzida</v>
          </cell>
          <cell r="C3233" t="str">
            <v>m</v>
          </cell>
          <cell r="D3233">
            <v>72.86</v>
          </cell>
        </row>
        <row r="3234">
          <cell r="A3234" t="str">
            <v>2003277</v>
          </cell>
          <cell r="B3234" t="str">
            <v>Sarjeta triangular de concreto - STC 125-27 - escavação mecânica - areia e brita comerciais</v>
          </cell>
          <cell r="C3234" t="str">
            <v>m</v>
          </cell>
          <cell r="D3234">
            <v>82.99</v>
          </cell>
        </row>
        <row r="3235">
          <cell r="A3235" t="str">
            <v>2003278</v>
          </cell>
          <cell r="B3235" t="str">
            <v>Sarjeta triangular de concreto - STC 125-27 - escavação mecânica - areia extraída e brita produzida</v>
          </cell>
          <cell r="C3235" t="str">
            <v>m</v>
          </cell>
          <cell r="D3235">
            <v>66.98</v>
          </cell>
        </row>
        <row r="3236">
          <cell r="A3236" t="str">
            <v>2003279</v>
          </cell>
          <cell r="B3236" t="str">
            <v>Sarjeta triangular de concreto - STC 125-27 moldada no local com extrusora e concreto usinado - escavação mecânica - areia e brita comerciais</v>
          </cell>
          <cell r="C3236" t="str">
            <v>m</v>
          </cell>
          <cell r="D3236">
            <v>91.09</v>
          </cell>
        </row>
        <row r="3237">
          <cell r="A3237" t="str">
            <v>2003280</v>
          </cell>
          <cell r="B3237" t="str">
            <v>Sarjeta triangular de concreto - STC 125-27 moldada no local com extrusora e concreto usinado - escavação mecânica - areia extraída e brita produzida</v>
          </cell>
          <cell r="C3237" t="str">
            <v>m</v>
          </cell>
          <cell r="D3237">
            <v>75.010000000000005</v>
          </cell>
        </row>
        <row r="3238">
          <cell r="A3238" t="str">
            <v>2003253</v>
          </cell>
          <cell r="B3238" t="str">
            <v>Sarjeta triangular de concreto - STC 150-30 - escavação mecânica - areia e brita comerciais</v>
          </cell>
          <cell r="C3238" t="str">
            <v>m</v>
          </cell>
          <cell r="D3238">
            <v>94.88</v>
          </cell>
        </row>
        <row r="3239">
          <cell r="A3239" t="str">
            <v>2003254</v>
          </cell>
          <cell r="B3239" t="str">
            <v>Sarjeta triangular de concreto - STC 150-30 - escavação mecânica - areia extraída e brita produzida</v>
          </cell>
          <cell r="C3239" t="str">
            <v>m</v>
          </cell>
          <cell r="D3239">
            <v>76.36</v>
          </cell>
        </row>
        <row r="3240">
          <cell r="A3240" t="str">
            <v>2003255</v>
          </cell>
          <cell r="B3240" t="str">
            <v>Sarjeta triangular de concreto - STC 150-30 moldada no local com extrusora e concreto usinado - escavação mecânica - areia e brita comerciais</v>
          </cell>
          <cell r="C3240" t="str">
            <v>m</v>
          </cell>
          <cell r="D3240">
            <v>104.26</v>
          </cell>
        </row>
        <row r="3241">
          <cell r="A3241" t="str">
            <v>2003256</v>
          </cell>
          <cell r="B3241" t="str">
            <v>Sarjeta triangular de concreto - STC 150-30 moldada no local com extrusora e concreto usinado - escavação mecânica - areia extraída e brita produzida</v>
          </cell>
          <cell r="C3241" t="str">
            <v>m</v>
          </cell>
          <cell r="D3241">
            <v>85.66</v>
          </cell>
        </row>
        <row r="3242">
          <cell r="A3242" t="str">
            <v>2003273</v>
          </cell>
          <cell r="B3242" t="str">
            <v>Sarjeta triangular de concreto - STC 150-32 - escavação mecânica - areia e brita comerciais</v>
          </cell>
          <cell r="C3242" t="str">
            <v>m</v>
          </cell>
          <cell r="D3242">
            <v>97.4</v>
          </cell>
        </row>
        <row r="3243">
          <cell r="A3243" t="str">
            <v>2003274</v>
          </cell>
          <cell r="B3243" t="str">
            <v>Sarjeta triangular de concreto - STC 150-32 - escavação mecânica - areia extraída e brita produzida</v>
          </cell>
          <cell r="C3243" t="str">
            <v>m</v>
          </cell>
          <cell r="D3243">
            <v>78.400000000000006</v>
          </cell>
        </row>
        <row r="3244">
          <cell r="A3244" t="str">
            <v>2003275</v>
          </cell>
          <cell r="B3244" t="str">
            <v>Sarjeta triangular de concreto - STC 150-32 moldada no local com extrusora e concreto usinado - escavação mecânica - areia e brita comerciais</v>
          </cell>
          <cell r="C3244" t="str">
            <v>m</v>
          </cell>
          <cell r="D3244">
            <v>107.04</v>
          </cell>
        </row>
        <row r="3245">
          <cell r="A3245" t="str">
            <v>2003276</v>
          </cell>
          <cell r="B3245" t="str">
            <v>Sarjeta triangular de concreto - STC 150-32 moldada no local com extrusora e concreto usinado - escavação mecânica - areia extraída e brita produzida</v>
          </cell>
          <cell r="C3245" t="str">
            <v>m</v>
          </cell>
          <cell r="D3245">
            <v>87.96</v>
          </cell>
        </row>
        <row r="3246">
          <cell r="A3246" t="str">
            <v>2003269</v>
          </cell>
          <cell r="B3246" t="str">
            <v>Sarjeta triangular de concreto - STC 73-15 - escavação mecânica - areia e brita comerciais</v>
          </cell>
          <cell r="C3246" t="str">
            <v>m</v>
          </cell>
          <cell r="D3246">
            <v>64.37</v>
          </cell>
        </row>
        <row r="3247">
          <cell r="A3247" t="str">
            <v>2003270</v>
          </cell>
          <cell r="B3247" t="str">
            <v>Sarjeta triangular de concreto - STC 73-15 - escavação mecânica - areia extraída e brita produzida</v>
          </cell>
          <cell r="C3247" t="str">
            <v>m</v>
          </cell>
          <cell r="D3247">
            <v>54.66</v>
          </cell>
        </row>
        <row r="3248">
          <cell r="A3248" t="str">
            <v>2003271</v>
          </cell>
          <cell r="B3248" t="str">
            <v>Sarjeta triangular de concreto - STC 73-15 moldada no local com extrusora e concreto usinado - escavação mecânica - areia e brita comerciais</v>
          </cell>
          <cell r="C3248" t="str">
            <v>m</v>
          </cell>
          <cell r="D3248">
            <v>56.17</v>
          </cell>
        </row>
        <row r="3249">
          <cell r="A3249" t="str">
            <v>2003272</v>
          </cell>
          <cell r="B3249" t="str">
            <v>Sarjeta triangular de concreto - STC 73-15 moldada no local com extrusora e concreto usinado - escavação mecânica - areia extraída e brita produzida</v>
          </cell>
          <cell r="C3249" t="str">
            <v>m</v>
          </cell>
          <cell r="D3249">
            <v>46.43</v>
          </cell>
        </row>
        <row r="3250">
          <cell r="A3250" t="str">
            <v>2003261</v>
          </cell>
          <cell r="B3250" t="str">
            <v>Sarjeta triangular de concreto - STC 80-15 - escavação mecânica - areia e brita comerciais</v>
          </cell>
          <cell r="C3250" t="str">
            <v>m</v>
          </cell>
          <cell r="D3250">
            <v>53.86</v>
          </cell>
        </row>
        <row r="3251">
          <cell r="A3251" t="str">
            <v>2003262</v>
          </cell>
          <cell r="B3251" t="str">
            <v>Sarjeta triangular de concreto - STC 80-15 - escavação mecânica - areia extraída e brita produzida</v>
          </cell>
          <cell r="C3251" t="str">
            <v>m</v>
          </cell>
          <cell r="D3251">
            <v>43.68</v>
          </cell>
        </row>
        <row r="3252">
          <cell r="A3252" t="str">
            <v>2003263</v>
          </cell>
          <cell r="B3252" t="str">
            <v>Sarjeta triangular de concreto - STC 80-15 moldada no local com extrusora e concreto usinado - escavação mecânica - areia e brita comerciais</v>
          </cell>
          <cell r="C3252" t="str">
            <v>m</v>
          </cell>
          <cell r="D3252">
            <v>58.94</v>
          </cell>
        </row>
        <row r="3253">
          <cell r="A3253" t="str">
            <v>2003264</v>
          </cell>
          <cell r="B3253" t="str">
            <v>Sarjeta triangular de concreto - STC 80-15 moldada no local com extrusora e concreto usinado - escavação mecânica - areia extraída e brita produzida</v>
          </cell>
          <cell r="C3253" t="str">
            <v>m</v>
          </cell>
          <cell r="D3253">
            <v>48.72</v>
          </cell>
        </row>
        <row r="3254">
          <cell r="A3254" t="str">
            <v>2003285</v>
          </cell>
          <cell r="B3254" t="str">
            <v>Sarjeta triangular de concreto - STC 80-17 - escavação mecânica - areia e brita comerciais</v>
          </cell>
          <cell r="C3254" t="str">
            <v>m</v>
          </cell>
          <cell r="D3254">
            <v>55.61</v>
          </cell>
        </row>
        <row r="3255">
          <cell r="A3255" t="str">
            <v>2003286</v>
          </cell>
          <cell r="B3255" t="str">
            <v>Sarjeta triangular de concreto - STC 80-17 - escavação mecânica - areia extraída e brita produzida</v>
          </cell>
          <cell r="C3255" t="str">
            <v>m</v>
          </cell>
          <cell r="D3255">
            <v>45.12</v>
          </cell>
        </row>
        <row r="3256">
          <cell r="A3256" t="str">
            <v>2003287</v>
          </cell>
          <cell r="B3256" t="str">
            <v>Sarjeta triangular de concreto - STC 80-17 moldada no local com extrusora e concreto usinado - escavação mecânica - areia e brita comerciais</v>
          </cell>
          <cell r="C3256" t="str">
            <v>m</v>
          </cell>
          <cell r="D3256">
            <v>60.85</v>
          </cell>
        </row>
        <row r="3257">
          <cell r="A3257" t="str">
            <v>2003288</v>
          </cell>
          <cell r="B3257" t="str">
            <v>Sarjeta triangular de concreto - STC 80-17 moldada no local com extrusora e concreto usinado - escavação mecânica - areia extraída e brita produzida</v>
          </cell>
          <cell r="C3257" t="str">
            <v>m</v>
          </cell>
          <cell r="D3257">
            <v>50.33</v>
          </cell>
        </row>
        <row r="3258">
          <cell r="A3258" t="str">
            <v>2003265</v>
          </cell>
          <cell r="B3258" t="str">
            <v>Sarjeta triangular de concreto - STC 88-20 - escavação mecânica - areia e brita comerciais</v>
          </cell>
          <cell r="C3258" t="str">
            <v>m</v>
          </cell>
          <cell r="D3258">
            <v>79.08</v>
          </cell>
        </row>
        <row r="3259">
          <cell r="A3259" t="str">
            <v>2003266</v>
          </cell>
          <cell r="B3259" t="str">
            <v>Sarjeta triangular de concreto - STC 88-20 - escavação mecânica - areia extraída e brita produzida</v>
          </cell>
          <cell r="C3259" t="str">
            <v>m</v>
          </cell>
          <cell r="D3259">
            <v>67.17</v>
          </cell>
        </row>
        <row r="3260">
          <cell r="A3260" t="str">
            <v>2003267</v>
          </cell>
          <cell r="B3260" t="str">
            <v>Sarjeta triangular de concreto - STC 88-20 moldada no local com extrusora e concreto usinado - escavação mecânica - areia e brita comerciais</v>
          </cell>
          <cell r="C3260" t="str">
            <v>m</v>
          </cell>
          <cell r="D3260">
            <v>68.540000000000006</v>
          </cell>
        </row>
        <row r="3261">
          <cell r="A3261" t="str">
            <v>2003268</v>
          </cell>
          <cell r="B3261" t="str">
            <v>Sarjeta triangular de concreto - STC 88-20 moldada no local com extrusora e concreto usinado - escavação mecânica - areia extraída e brita produzida</v>
          </cell>
          <cell r="C3261" t="str">
            <v>m</v>
          </cell>
          <cell r="D3261">
            <v>56.58</v>
          </cell>
        </row>
        <row r="3262">
          <cell r="A3262" t="str">
            <v>2003289</v>
          </cell>
          <cell r="B3262" t="str">
            <v>Sarjeta triangular de grama - STG 100-20 - escavação mecânica</v>
          </cell>
          <cell r="C3262" t="str">
            <v>m</v>
          </cell>
          <cell r="D3262">
            <v>21.81</v>
          </cell>
        </row>
        <row r="3263">
          <cell r="A3263" t="str">
            <v>2003338</v>
          </cell>
          <cell r="B3263" t="str">
            <v>Sarjeta triangular de grama - STG 125-25 - escavação mecânica</v>
          </cell>
          <cell r="C3263" t="str">
            <v>m</v>
          </cell>
          <cell r="D3263">
            <v>27.36</v>
          </cell>
        </row>
        <row r="3264">
          <cell r="A3264" t="str">
            <v>2003290</v>
          </cell>
          <cell r="B3264" t="str">
            <v>Sarjeta triangular de grama - STG 80-15 - escavação mecânica</v>
          </cell>
          <cell r="C3264" t="str">
            <v>m</v>
          </cell>
          <cell r="D3264">
            <v>17.98</v>
          </cell>
        </row>
        <row r="3265">
          <cell r="A3265" t="str">
            <v>2003300</v>
          </cell>
          <cell r="B3265" t="str">
            <v>Sarjeta triangular sem revestimento - STT 100-20 - escavação mecânica</v>
          </cell>
          <cell r="C3265" t="str">
            <v>m</v>
          </cell>
          <cell r="D3265">
            <v>9.4600000000000009</v>
          </cell>
        </row>
        <row r="3266">
          <cell r="A3266" t="str">
            <v>2003299</v>
          </cell>
          <cell r="B3266" t="str">
            <v>Sarjeta triangular sem revestimento - STT 125-25 - escavação mecânica</v>
          </cell>
          <cell r="C3266" t="str">
            <v>m</v>
          </cell>
          <cell r="D3266">
            <v>11.93</v>
          </cell>
        </row>
        <row r="3267">
          <cell r="A3267" t="str">
            <v>2003301</v>
          </cell>
          <cell r="B3267" t="str">
            <v>Sarjeta triangular sem revestimento - STT 80-15 - escavação mecânica</v>
          </cell>
          <cell r="C3267" t="str">
            <v>m</v>
          </cell>
          <cell r="D3267">
            <v>8.18</v>
          </cell>
        </row>
        <row r="3268">
          <cell r="A3268" t="str">
            <v>2004513</v>
          </cell>
          <cell r="B3268" t="str">
            <v>Selo asfáltico de microvala para dreno de pavimento com geocomposto</v>
          </cell>
          <cell r="C3268" t="str">
            <v>m</v>
          </cell>
          <cell r="D3268">
            <v>0.13</v>
          </cell>
        </row>
        <row r="3269">
          <cell r="A3269" t="str">
            <v>2003357</v>
          </cell>
          <cell r="B3269" t="str">
            <v>Transposição de segmentos de sarjeta - TSS 01 - areia e brita comerciais</v>
          </cell>
          <cell r="C3269" t="str">
            <v>m</v>
          </cell>
          <cell r="D3269">
            <v>209.38</v>
          </cell>
        </row>
        <row r="3270">
          <cell r="A3270" t="str">
            <v>2003356</v>
          </cell>
          <cell r="B3270" t="str">
            <v>Transposição de segmentos de sarjeta - TSS 01 - areia extraída e brita produzida</v>
          </cell>
          <cell r="C3270" t="str">
            <v>m</v>
          </cell>
          <cell r="D3270">
            <v>164.96</v>
          </cell>
        </row>
        <row r="3271">
          <cell r="A3271" t="str">
            <v>2003359</v>
          </cell>
          <cell r="B3271" t="str">
            <v>Transposição de segmentos de sarjeta - TSS 02 - areia e brita comerciais</v>
          </cell>
          <cell r="C3271" t="str">
            <v>m</v>
          </cell>
          <cell r="D3271">
            <v>256.10000000000002</v>
          </cell>
        </row>
        <row r="3272">
          <cell r="A3272" t="str">
            <v>2003358</v>
          </cell>
          <cell r="B3272" t="str">
            <v>Transposição de segmentos de sarjeta - TSS 02 - areia extraída e brita produzida</v>
          </cell>
          <cell r="C3272" t="str">
            <v>m</v>
          </cell>
          <cell r="D3272">
            <v>201.46</v>
          </cell>
        </row>
        <row r="3273">
          <cell r="A3273" t="str">
            <v>2003361</v>
          </cell>
          <cell r="B3273" t="str">
            <v>Transposição de segmentos de sarjeta - TSS 03 - areia e brita comerciais</v>
          </cell>
          <cell r="C3273" t="str">
            <v>m</v>
          </cell>
          <cell r="D3273">
            <v>519.70000000000005</v>
          </cell>
        </row>
        <row r="3274">
          <cell r="A3274" t="str">
            <v>2003360</v>
          </cell>
          <cell r="B3274" t="str">
            <v>Transposição de segmentos de sarjeta - TSS 03 - areia extraída e brita produzida</v>
          </cell>
          <cell r="C3274" t="str">
            <v>m</v>
          </cell>
          <cell r="D3274">
            <v>476.08</v>
          </cell>
        </row>
        <row r="3275">
          <cell r="A3275" t="str">
            <v>2003363</v>
          </cell>
          <cell r="B3275" t="str">
            <v>Transposição de segmentos de sarjeta - TSS 04 - areia e brita comerciais</v>
          </cell>
          <cell r="C3275" t="str">
            <v>m</v>
          </cell>
          <cell r="D3275">
            <v>446.81</v>
          </cell>
        </row>
        <row r="3276">
          <cell r="A3276" t="str">
            <v>2003362</v>
          </cell>
          <cell r="B3276" t="str">
            <v>Transposição de segmentos de sarjeta - TSS 04 - areia extraída e brita produzida</v>
          </cell>
          <cell r="C3276" t="str">
            <v>m</v>
          </cell>
          <cell r="D3276">
            <v>407.12</v>
          </cell>
        </row>
        <row r="3277">
          <cell r="A3277" t="str">
            <v>2003365</v>
          </cell>
          <cell r="B3277" t="str">
            <v>Transposição de segmentos de sarjeta - TSS 05 - areia e brita comerciais</v>
          </cell>
          <cell r="C3277" t="str">
            <v>m</v>
          </cell>
          <cell r="D3277">
            <v>398.18</v>
          </cell>
        </row>
        <row r="3278">
          <cell r="A3278" t="str">
            <v>2003364</v>
          </cell>
          <cell r="B3278" t="str">
            <v>Transposição de segmentos de sarjeta - TSS 05 - areia extraída e brita produzida</v>
          </cell>
          <cell r="C3278" t="str">
            <v>m</v>
          </cell>
          <cell r="D3278">
            <v>361.12</v>
          </cell>
        </row>
        <row r="3279">
          <cell r="A3279" t="str">
            <v>2003367</v>
          </cell>
          <cell r="B3279" t="str">
            <v>Transposição de segmentos de sarjeta - TSS 06 - areia e brita comerciais</v>
          </cell>
          <cell r="C3279" t="str">
            <v>m</v>
          </cell>
          <cell r="D3279">
            <v>373.81</v>
          </cell>
        </row>
        <row r="3280">
          <cell r="A3280" t="str">
            <v>2003366</v>
          </cell>
          <cell r="B3280" t="str">
            <v>Transposição de segmentos de sarjeta - TSS 06 - areia extraída e brita produzida</v>
          </cell>
          <cell r="C3280" t="str">
            <v>m</v>
          </cell>
          <cell r="D3280">
            <v>338.05</v>
          </cell>
        </row>
        <row r="3281">
          <cell r="A3281" t="str">
            <v>2003869</v>
          </cell>
          <cell r="B3281" t="str">
            <v>Tubo de concreto PA1 comercial para drenagem - D = 0,50 m - fornecimento e instalação</v>
          </cell>
          <cell r="C3281" t="str">
            <v>m</v>
          </cell>
          <cell r="D3281">
            <v>199.67</v>
          </cell>
        </row>
        <row r="3282">
          <cell r="A3282" t="str">
            <v>2003822</v>
          </cell>
          <cell r="B3282" t="str">
            <v>Tubo de concreto PA1 comercial para drenagem - D = 0,60 m - fornecimento e instalação</v>
          </cell>
          <cell r="C3282" t="str">
            <v>m</v>
          </cell>
          <cell r="D3282">
            <v>232.08</v>
          </cell>
        </row>
        <row r="3283">
          <cell r="A3283" t="str">
            <v>2003826</v>
          </cell>
          <cell r="B3283" t="str">
            <v>Tubo de concreto PA1 comercial para drenagem - D = 0,80 m - fornecimento e instalação</v>
          </cell>
          <cell r="C3283" t="str">
            <v>m</v>
          </cell>
          <cell r="D3283">
            <v>372.42</v>
          </cell>
        </row>
        <row r="3284">
          <cell r="A3284" t="str">
            <v>2003830</v>
          </cell>
          <cell r="B3284" t="str">
            <v>Tubo de concreto PA1 comercial para drenagem - D = 1,00 m - fornecimento e instalação</v>
          </cell>
          <cell r="C3284" t="str">
            <v>m</v>
          </cell>
          <cell r="D3284">
            <v>534.32000000000005</v>
          </cell>
        </row>
        <row r="3285">
          <cell r="A3285" t="str">
            <v>2003834</v>
          </cell>
          <cell r="B3285" t="str">
            <v>Tubo de concreto PA1 comercial para drenagem - D = 1,20 m - fornecimento e instalação</v>
          </cell>
          <cell r="C3285" t="str">
            <v>m</v>
          </cell>
          <cell r="D3285">
            <v>781.94</v>
          </cell>
        </row>
        <row r="3286">
          <cell r="A3286" t="str">
            <v>2003838</v>
          </cell>
          <cell r="B3286" t="str">
            <v>Tubo de concreto PA1 comercial para drenagem - D = 1,50 m - fornecimento e instalação</v>
          </cell>
          <cell r="C3286" t="str">
            <v>m</v>
          </cell>
          <cell r="D3286">
            <v>1136.99</v>
          </cell>
        </row>
        <row r="3287">
          <cell r="A3287" t="str">
            <v>2003768</v>
          </cell>
          <cell r="B3287" t="str">
            <v>Tubo de concreto PA1 produzido na obra para drenagem - D = 0,60 m - areia e brita comerciais - fornecimento e instalação</v>
          </cell>
          <cell r="C3287" t="str">
            <v>m</v>
          </cell>
          <cell r="D3287">
            <v>175.28</v>
          </cell>
        </row>
        <row r="3288">
          <cell r="A3288" t="str">
            <v>2003873</v>
          </cell>
          <cell r="B3288" t="str">
            <v>Tubo de concreto PA1 produzido na obra para drenagem - D = 0,60 m - areia extraída e brita produzida - fornecimento e instalação</v>
          </cell>
          <cell r="C3288" t="str">
            <v>m</v>
          </cell>
          <cell r="D3288">
            <v>156.75</v>
          </cell>
        </row>
        <row r="3289">
          <cell r="A3289" t="str">
            <v>2003772</v>
          </cell>
          <cell r="B3289" t="str">
            <v>Tubo de concreto PA1 produzido na obra para drenagem - D = 0,80 m - areia e brita comerciais - fornecimento e instalação</v>
          </cell>
          <cell r="C3289" t="str">
            <v>m</v>
          </cell>
          <cell r="D3289">
            <v>255.76</v>
          </cell>
        </row>
        <row r="3290">
          <cell r="A3290" t="str">
            <v>2003877</v>
          </cell>
          <cell r="B3290" t="str">
            <v>Tubo de concreto PA1 produzido na obra para drenagem - D = 0,80 m - areia extraída e brita produzida - fornecimento e instalação</v>
          </cell>
          <cell r="C3290" t="str">
            <v>m</v>
          </cell>
          <cell r="D3290">
            <v>226.42</v>
          </cell>
        </row>
        <row r="3291">
          <cell r="A3291" t="str">
            <v>2003776</v>
          </cell>
          <cell r="B3291" t="str">
            <v>Tubo de concreto PA1 produzido na obra para drenagem - D = 1,00 m - areia e brita comerciais - fornecimento e instalação</v>
          </cell>
          <cell r="C3291" t="str">
            <v>m</v>
          </cell>
          <cell r="D3291">
            <v>415.97</v>
          </cell>
        </row>
        <row r="3292">
          <cell r="A3292" t="str">
            <v>2003881</v>
          </cell>
          <cell r="B3292" t="str">
            <v>Tubo de concreto PA1 produzido na obra para drenagem - D = 1,00 m - areia extraída e brita produzida - fornecimento e instalação</v>
          </cell>
          <cell r="C3292" t="str">
            <v>m</v>
          </cell>
          <cell r="D3292">
            <v>375.78</v>
          </cell>
        </row>
        <row r="3293">
          <cell r="A3293" t="str">
            <v>2003780</v>
          </cell>
          <cell r="B3293" t="str">
            <v>Tubo de concreto PA1 produzido na obra para drenagem - D = 1,20 m - areia e brita comerciais - fornecimento e instalação</v>
          </cell>
          <cell r="C3293" t="str">
            <v>m</v>
          </cell>
          <cell r="D3293">
            <v>552.47</v>
          </cell>
        </row>
        <row r="3294">
          <cell r="A3294" t="str">
            <v>2003885</v>
          </cell>
          <cell r="B3294" t="str">
            <v>Tubo de concreto PA1 produzido na obra para drenagem - D = 1,20 m - areia extraída e brita produzida - fornecimento e instalação</v>
          </cell>
          <cell r="C3294" t="str">
            <v>m</v>
          </cell>
          <cell r="D3294">
            <v>493.71</v>
          </cell>
        </row>
        <row r="3295">
          <cell r="A3295" t="str">
            <v>2003784</v>
          </cell>
          <cell r="B3295" t="str">
            <v>Tubo de concreto PA1 produzido na obra para drenagem - D = 1,50 m - areia e brita comerciais - fornecimento e instalação</v>
          </cell>
          <cell r="C3295" t="str">
            <v>m</v>
          </cell>
          <cell r="D3295">
            <v>856.76</v>
          </cell>
        </row>
        <row r="3296">
          <cell r="A3296" t="str">
            <v>2003889</v>
          </cell>
          <cell r="B3296" t="str">
            <v>Tubo de concreto PA1 produzido na obra para drenagem - D = 1,50 m - areia extraída e brita produzida - fornecimento e instalação</v>
          </cell>
          <cell r="C3296" t="str">
            <v>m</v>
          </cell>
          <cell r="D3296">
            <v>764.79</v>
          </cell>
        </row>
        <row r="3297">
          <cell r="A3297" t="str">
            <v>2003870</v>
          </cell>
          <cell r="B3297" t="str">
            <v>Tubo de concreto PA2 comercial para drenagem - D = 0,50 m - fornecimento e instalação</v>
          </cell>
          <cell r="C3297" t="str">
            <v>m</v>
          </cell>
          <cell r="D3297">
            <v>210.03</v>
          </cell>
        </row>
        <row r="3298">
          <cell r="A3298" t="str">
            <v>2003823</v>
          </cell>
          <cell r="B3298" t="str">
            <v>Tubo de concreto PA2 comercial para drenagem - D = 0,60 m - fornecimento e instalação</v>
          </cell>
          <cell r="C3298" t="str">
            <v>m</v>
          </cell>
          <cell r="D3298">
            <v>279.04000000000002</v>
          </cell>
        </row>
        <row r="3299">
          <cell r="A3299" t="str">
            <v>2003827</v>
          </cell>
          <cell r="B3299" t="str">
            <v>Tubo de concreto PA2 comercial para drenagem - D = 0,80 m - fornecimento e instalação</v>
          </cell>
          <cell r="C3299" t="str">
            <v>m</v>
          </cell>
          <cell r="D3299">
            <v>399.22</v>
          </cell>
        </row>
        <row r="3300">
          <cell r="A3300" t="str">
            <v>2003831</v>
          </cell>
          <cell r="B3300" t="str">
            <v>Tubo de concreto PA2 comercial para drenagem - D = 1,00 m - fornecimento e instalação</v>
          </cell>
          <cell r="C3300" t="str">
            <v>m</v>
          </cell>
          <cell r="D3300">
            <v>554.15</v>
          </cell>
        </row>
        <row r="3301">
          <cell r="A3301" t="str">
            <v>2003835</v>
          </cell>
          <cell r="B3301" t="str">
            <v>Tubo de concreto PA2 comercial para drenagem - D = 1,20 m - fornecimento e instalação</v>
          </cell>
          <cell r="C3301" t="str">
            <v>m</v>
          </cell>
          <cell r="D3301">
            <v>806.94</v>
          </cell>
        </row>
        <row r="3302">
          <cell r="A3302" t="str">
            <v>2003839</v>
          </cell>
          <cell r="B3302" t="str">
            <v>Tubo de concreto PA2 comercial para drenagem - D = 1,50 m - fornecimento e instalação</v>
          </cell>
          <cell r="C3302" t="str">
            <v>m</v>
          </cell>
          <cell r="D3302">
            <v>1155.08</v>
          </cell>
        </row>
        <row r="3303">
          <cell r="A3303" t="str">
            <v>2003769</v>
          </cell>
          <cell r="B3303" t="str">
            <v>Tubo de concreto PA2 produzido na obra para drenagem - D = 0,60 m - areia e brita comerciais - fornecimento e instalação</v>
          </cell>
          <cell r="C3303" t="str">
            <v>m</v>
          </cell>
          <cell r="D3303">
            <v>188.21</v>
          </cell>
        </row>
        <row r="3304">
          <cell r="A3304" t="str">
            <v>2003874</v>
          </cell>
          <cell r="B3304" t="str">
            <v>Tubo de concreto PA2 produzido na obra para drenagem - D = 0,60 m - areia extraída e brita produzida - fornecimento e instalação</v>
          </cell>
          <cell r="C3304" t="str">
            <v>m</v>
          </cell>
          <cell r="D3304">
            <v>169.7</v>
          </cell>
        </row>
        <row r="3305">
          <cell r="A3305" t="str">
            <v>2003773</v>
          </cell>
          <cell r="B3305" t="str">
            <v>Tubo de concreto PA2 produzido na obra para drenagem - D = 0,80 m - areia e brita comerciais - fornecimento e instalação</v>
          </cell>
          <cell r="C3305" t="str">
            <v>m</v>
          </cell>
          <cell r="D3305">
            <v>307.45</v>
          </cell>
        </row>
        <row r="3306">
          <cell r="A3306" t="str">
            <v>2003878</v>
          </cell>
          <cell r="B3306" t="str">
            <v>Tubo de concreto PA2 produzido na obra para drenagem - D = 0,80 m - areia extraída e brita produzida - fornecimento e instalação</v>
          </cell>
          <cell r="C3306" t="str">
            <v>m</v>
          </cell>
          <cell r="D3306">
            <v>278.19</v>
          </cell>
        </row>
        <row r="3307">
          <cell r="A3307" t="str">
            <v>2003777</v>
          </cell>
          <cell r="B3307" t="str">
            <v>Tubo de concreto PA2 produzido na obra para drenagem - D = 1,00 m - areia e brita comerciais - fornecimento e instalação</v>
          </cell>
          <cell r="C3307" t="str">
            <v>m</v>
          </cell>
          <cell r="D3307">
            <v>467.66</v>
          </cell>
        </row>
        <row r="3308">
          <cell r="A3308" t="str">
            <v>2003882</v>
          </cell>
          <cell r="B3308" t="str">
            <v>Tubo de concreto PA2 produzido na obra para drenagem - D = 1,00 m - areia extraída e brita produzida - fornecimento e instalação</v>
          </cell>
          <cell r="C3308" t="str">
            <v>m</v>
          </cell>
          <cell r="D3308">
            <v>427.54</v>
          </cell>
        </row>
        <row r="3309">
          <cell r="A3309" t="str">
            <v>2003781</v>
          </cell>
          <cell r="B3309" t="str">
            <v>Tubo de concreto PA2 produzido na obra para drenagem - D = 1,20 m - areia e brita comerciais - fornecimento e instalação</v>
          </cell>
          <cell r="C3309" t="str">
            <v>m</v>
          </cell>
          <cell r="D3309">
            <v>668.79</v>
          </cell>
        </row>
        <row r="3310">
          <cell r="A3310" t="str">
            <v>2003886</v>
          </cell>
          <cell r="B3310" t="str">
            <v>Tubo de concreto PA2 produzido na obra para drenagem - D = 1,20 m - areia extraída e brita produzida - fornecimento e instalação</v>
          </cell>
          <cell r="C3310" t="str">
            <v>m</v>
          </cell>
          <cell r="D3310">
            <v>610.17999999999995</v>
          </cell>
        </row>
        <row r="3311">
          <cell r="A3311" t="str">
            <v>2003785</v>
          </cell>
          <cell r="B3311" t="str">
            <v>Tubo de concreto PA2 produzido na obra para drenagem - D = 1,50 m - areia e brita comerciais - fornecimento e instalação</v>
          </cell>
          <cell r="C3311" t="str">
            <v>m</v>
          </cell>
          <cell r="D3311">
            <v>1037.71</v>
          </cell>
        </row>
        <row r="3312">
          <cell r="A3312" t="str">
            <v>2003890</v>
          </cell>
          <cell r="B3312" t="str">
            <v>Tubo de concreto PA2 produzido na obra para drenagem - D = 1,50 m - areia extraída e brita produzida - fornecimento e instalação</v>
          </cell>
          <cell r="C3312" t="str">
            <v>m</v>
          </cell>
          <cell r="D3312">
            <v>945.98</v>
          </cell>
        </row>
        <row r="3313">
          <cell r="A3313" t="str">
            <v>2003871</v>
          </cell>
          <cell r="B3313" t="str">
            <v>Tubo de concreto PA3 comercial para drenagem - D = 0,50 m - fornecimento e instalação</v>
          </cell>
          <cell r="C3313" t="str">
            <v>m</v>
          </cell>
          <cell r="D3313">
            <v>222.1</v>
          </cell>
        </row>
        <row r="3314">
          <cell r="A3314" t="str">
            <v>2003824</v>
          </cell>
          <cell r="B3314" t="str">
            <v>Tubo de concreto PA3 comercial para drenagem - D = 0,60 m - fornecimento e instalação</v>
          </cell>
          <cell r="C3314" t="str">
            <v>m</v>
          </cell>
          <cell r="D3314">
            <v>292.79000000000002</v>
          </cell>
        </row>
        <row r="3315">
          <cell r="A3315" t="str">
            <v>2003828</v>
          </cell>
          <cell r="B3315" t="str">
            <v>Tubo de concreto PA3 comercial para drenagem - D = 0,80 m - fornecimento e instalação</v>
          </cell>
          <cell r="C3315" t="str">
            <v>m</v>
          </cell>
          <cell r="D3315">
            <v>474.22</v>
          </cell>
        </row>
        <row r="3316">
          <cell r="A3316" t="str">
            <v>2003832</v>
          </cell>
          <cell r="B3316" t="str">
            <v>Tubo de concreto PA3 comercial para drenagem - D = 1,00 m - fornecimento e instalação</v>
          </cell>
          <cell r="C3316" t="str">
            <v>m</v>
          </cell>
          <cell r="D3316">
            <v>662.12</v>
          </cell>
        </row>
        <row r="3317">
          <cell r="A3317" t="str">
            <v>2003836</v>
          </cell>
          <cell r="B3317" t="str">
            <v>Tubo de concreto PA3 comercial para drenagem - D = 1,20 m - fornecimento e instalação</v>
          </cell>
          <cell r="C3317" t="str">
            <v>m</v>
          </cell>
          <cell r="D3317">
            <v>902.29</v>
          </cell>
        </row>
        <row r="3318">
          <cell r="A3318" t="str">
            <v>2003840</v>
          </cell>
          <cell r="B3318" t="str">
            <v>Tubo de concreto PA3 comercial para drenagem - D = 1,50 m - fornecimento e instalação</v>
          </cell>
          <cell r="C3318" t="str">
            <v>m</v>
          </cell>
          <cell r="D3318">
            <v>1372.69</v>
          </cell>
        </row>
        <row r="3319">
          <cell r="A3319" t="str">
            <v>2003770</v>
          </cell>
          <cell r="B3319" t="str">
            <v>Tubo de concreto PA3 produzido na obra para drenagem - D = 0,60 m - areia e brita comerciais - fornecimento e instalação</v>
          </cell>
          <cell r="C3319" t="str">
            <v>m</v>
          </cell>
          <cell r="D3319">
            <v>252.83</v>
          </cell>
        </row>
        <row r="3320">
          <cell r="A3320" t="str">
            <v>2003875</v>
          </cell>
          <cell r="B3320" t="str">
            <v>Tubo de concreto PA3 produzido na obra para drenagem - D = 0,60 m - areia extraída e brita produzida - fornecimento e instalação</v>
          </cell>
          <cell r="C3320" t="str">
            <v>m</v>
          </cell>
          <cell r="D3320">
            <v>234.4</v>
          </cell>
        </row>
        <row r="3321">
          <cell r="A3321" t="str">
            <v>2003774</v>
          </cell>
          <cell r="B3321" t="str">
            <v>Tubo de concreto PA3 produzido na obra para drenagem - D = 0,80 m - areia e brita comerciais - fornecimento e instalação</v>
          </cell>
          <cell r="C3321" t="str">
            <v>m</v>
          </cell>
          <cell r="D3321">
            <v>409.72</v>
          </cell>
        </row>
        <row r="3322">
          <cell r="A3322" t="str">
            <v>2003879</v>
          </cell>
          <cell r="B3322" t="str">
            <v>Tubo de concreto PA3 produzido na obra para drenagem - D = 0,80 m - areia extraída e brita produzida - fornecimento e instalação</v>
          </cell>
          <cell r="C3322" t="str">
            <v>m</v>
          </cell>
          <cell r="D3322">
            <v>376.97</v>
          </cell>
        </row>
        <row r="3323">
          <cell r="A3323" t="str">
            <v>2003778</v>
          </cell>
          <cell r="B3323" t="str">
            <v>Tubo de concreto PA3 produzido na obra para drenagem - D = 1,00 m - areia e brita comerciais - fornecimento e instalação</v>
          </cell>
          <cell r="C3323" t="str">
            <v>m</v>
          </cell>
          <cell r="D3323">
            <v>568.91999999999996</v>
          </cell>
        </row>
        <row r="3324">
          <cell r="A3324" t="str">
            <v>2003883</v>
          </cell>
          <cell r="B3324" t="str">
            <v>Tubo de concreto PA3 produzido na obra para drenagem - D = 1,00 m - areia extraída e brita produzida - fornecimento e instalação</v>
          </cell>
          <cell r="C3324" t="str">
            <v>m</v>
          </cell>
          <cell r="D3324">
            <v>517.69000000000005</v>
          </cell>
        </row>
        <row r="3325">
          <cell r="A3325" t="str">
            <v>2003782</v>
          </cell>
          <cell r="B3325" t="str">
            <v>Tubo de concreto PA3 produzido na obra para drenagem - D = 1,20 m - areia e brita comerciais - fornecimento e instalação</v>
          </cell>
          <cell r="C3325" t="str">
            <v>m</v>
          </cell>
          <cell r="D3325">
            <v>850.23</v>
          </cell>
        </row>
        <row r="3326">
          <cell r="A3326" t="str">
            <v>2003887</v>
          </cell>
          <cell r="B3326" t="str">
            <v>Tubo de concreto PA3 produzido na obra para drenagem - D = 1,20 m - areia extraída e brita produzida - fornecimento e instalação</v>
          </cell>
          <cell r="C3326" t="str">
            <v>m</v>
          </cell>
          <cell r="D3326">
            <v>771.92</v>
          </cell>
        </row>
        <row r="3327">
          <cell r="A3327" t="str">
            <v>2003786</v>
          </cell>
          <cell r="B3327" t="str">
            <v>Tubo de concreto PA3 produzido na obra para drenagem - D = 1,50 m - areia e brita comerciais - fornecimento e instalação</v>
          </cell>
          <cell r="C3327" t="str">
            <v>m</v>
          </cell>
          <cell r="D3327">
            <v>1330.45</v>
          </cell>
        </row>
        <row r="3328">
          <cell r="A3328" t="str">
            <v>2003891</v>
          </cell>
          <cell r="B3328" t="str">
            <v>Tubo de concreto PA3 produzido na obra para drenagem - D = 1,50 m - areia extraída e brita produzida - fornecimento e instalação</v>
          </cell>
          <cell r="C3328" t="str">
            <v>m</v>
          </cell>
          <cell r="D3328">
            <v>1208.8399999999999</v>
          </cell>
        </row>
        <row r="3329">
          <cell r="A3329" t="str">
            <v>2003872</v>
          </cell>
          <cell r="B3329" t="str">
            <v>Tubo de concreto PA4 comercial para drenagem - D = 0,50 m - fornecimento e instalação</v>
          </cell>
          <cell r="C3329" t="str">
            <v>m</v>
          </cell>
          <cell r="D3329">
            <v>316.13</v>
          </cell>
        </row>
        <row r="3330">
          <cell r="A3330" t="str">
            <v>2003825</v>
          </cell>
          <cell r="B3330" t="str">
            <v>Tubo de concreto PA4 comercial para drenagem - D = 0,60 m - fornecimento e instalação</v>
          </cell>
          <cell r="C3330" t="str">
            <v>m</v>
          </cell>
          <cell r="D3330">
            <v>346.12</v>
          </cell>
        </row>
        <row r="3331">
          <cell r="A3331" t="str">
            <v>2003829</v>
          </cell>
          <cell r="B3331" t="str">
            <v>Tubo de concreto PA4 comercial para drenagem - D = 0,80 m - fornecimento e instalação</v>
          </cell>
          <cell r="C3331" t="str">
            <v>m</v>
          </cell>
          <cell r="D3331">
            <v>511.1</v>
          </cell>
        </row>
        <row r="3332">
          <cell r="A3332" t="str">
            <v>2003833</v>
          </cell>
          <cell r="B3332" t="str">
            <v>Tubo de concreto PA4 comercial para drenagem - D = 1,00 m - fornecimento e instalação</v>
          </cell>
          <cell r="C3332" t="str">
            <v>m</v>
          </cell>
          <cell r="D3332">
            <v>703.41</v>
          </cell>
        </row>
        <row r="3333">
          <cell r="A3333" t="str">
            <v>2003837</v>
          </cell>
          <cell r="B3333" t="str">
            <v>Tubo de concreto PA4 comercial para drenagem - D = 1,20 m - fornecimento e instalação</v>
          </cell>
          <cell r="C3333" t="str">
            <v>m</v>
          </cell>
          <cell r="D3333">
            <v>1078.72</v>
          </cell>
        </row>
        <row r="3334">
          <cell r="A3334" t="str">
            <v>2003841</v>
          </cell>
          <cell r="B3334" t="str">
            <v>Tubo de concreto PA4 comercial para drenagem - D = 1,50 m - fornecimento e instalação</v>
          </cell>
          <cell r="C3334" t="str">
            <v>m</v>
          </cell>
          <cell r="D3334">
            <v>1496.84</v>
          </cell>
        </row>
        <row r="3335">
          <cell r="A3335" t="str">
            <v>2003771</v>
          </cell>
          <cell r="B3335" t="str">
            <v>Tubo de concreto PA4 produzido na obra para drenagem - D = 0,60 m - areia e brita comerciais - fornecimento e instalação</v>
          </cell>
          <cell r="C3335" t="str">
            <v>m</v>
          </cell>
          <cell r="D3335">
            <v>303.43</v>
          </cell>
        </row>
        <row r="3336">
          <cell r="A3336" t="str">
            <v>2003876</v>
          </cell>
          <cell r="B3336" t="str">
            <v>Tubo de concreto PA4 produzido na obra para drenagem - D = 0,60 m - areia extraída e brita produzida - fornecimento e instalação</v>
          </cell>
          <cell r="C3336" t="str">
            <v>m</v>
          </cell>
          <cell r="D3336">
            <v>281.47000000000003</v>
          </cell>
        </row>
        <row r="3337">
          <cell r="A3337" t="str">
            <v>2003775</v>
          </cell>
          <cell r="B3337" t="str">
            <v>Tubo de concreto PA4 produzido na obra para drenagem - D = 0,80 m - areia e brita comerciais - fornecimento e instalação</v>
          </cell>
          <cell r="C3337" t="str">
            <v>m</v>
          </cell>
          <cell r="D3337">
            <v>471.29</v>
          </cell>
        </row>
        <row r="3338">
          <cell r="A3338" t="str">
            <v>2003880</v>
          </cell>
          <cell r="B3338" t="str">
            <v>Tubo de concreto PA4 produzido na obra para drenagem - D = 0,80 m - areia extraída e brita produzida - fornecimento e instalação</v>
          </cell>
          <cell r="C3338" t="str">
            <v>m</v>
          </cell>
          <cell r="D3338">
            <v>431.64</v>
          </cell>
        </row>
        <row r="3339">
          <cell r="A3339" t="str">
            <v>2003779</v>
          </cell>
          <cell r="B3339" t="str">
            <v>Tubo de concreto PA4 produzido na obra para drenagem - D = 1,00 m - areia e brita comerciais - fornecimento e instalação</v>
          </cell>
          <cell r="C3339" t="str">
            <v>m</v>
          </cell>
          <cell r="D3339">
            <v>700.85</v>
          </cell>
        </row>
        <row r="3340">
          <cell r="A3340" t="str">
            <v>2003884</v>
          </cell>
          <cell r="B3340" t="str">
            <v>Tubo de concreto PA4 produzido na obra para drenagem - D = 1,00 m - areia extraída e brita produzida - fornecimento e instalação</v>
          </cell>
          <cell r="C3340" t="str">
            <v>m</v>
          </cell>
          <cell r="D3340">
            <v>641.07000000000005</v>
          </cell>
        </row>
        <row r="3341">
          <cell r="A3341" t="str">
            <v>2003783</v>
          </cell>
          <cell r="B3341" t="str">
            <v>Tubo de concreto PA4 produzido na obra para drenagem - D = 1,20 m - areia e brita comerciais - fornecimento e instalação</v>
          </cell>
          <cell r="C3341" t="str">
            <v>m</v>
          </cell>
          <cell r="D3341">
            <v>1001.63</v>
          </cell>
        </row>
        <row r="3342">
          <cell r="A3342" t="str">
            <v>2003888</v>
          </cell>
          <cell r="B3342" t="str">
            <v>Tubo de concreto PA4 produzido na obra para drenagem - D = 1,20 m - areia extraída e brita produzida - fornecimento e instalação</v>
          </cell>
          <cell r="C3342" t="str">
            <v>m</v>
          </cell>
          <cell r="D3342">
            <v>912.79</v>
          </cell>
        </row>
        <row r="3343">
          <cell r="A3343" t="str">
            <v>2003787</v>
          </cell>
          <cell r="B3343" t="str">
            <v>Tubo de concreto PA4 produzido na obra para drenagem - D = 1,50 m - areia e brita comerciais - fornecimento e instalação</v>
          </cell>
          <cell r="C3343" t="str">
            <v>m</v>
          </cell>
          <cell r="D3343">
            <v>1564.73</v>
          </cell>
        </row>
        <row r="3344">
          <cell r="A3344" t="str">
            <v>2003892</v>
          </cell>
          <cell r="B3344" t="str">
            <v>Tubo de concreto PA4 produzido na obra para drenagem - D = 1,50 m - areia extraída e brita produzida - fornecimento e instalação</v>
          </cell>
          <cell r="C3344" t="str">
            <v>m</v>
          </cell>
          <cell r="D3344">
            <v>1438.99</v>
          </cell>
        </row>
        <row r="3345">
          <cell r="A3345" t="str">
            <v>2003851</v>
          </cell>
          <cell r="B3345" t="str">
            <v>Tubo de concreto perfurado produzido na obra para drenagem - D = 0,40 m - fornecimento e instalação</v>
          </cell>
          <cell r="C3345" t="str">
            <v>m</v>
          </cell>
          <cell r="D3345">
            <v>92.22</v>
          </cell>
        </row>
        <row r="3346">
          <cell r="A3346" t="str">
            <v>2003935</v>
          </cell>
          <cell r="B3346" t="str">
            <v>Tubo de PVC para dreno tipo barbacã - D = 50 mm - fornecimento e instalação</v>
          </cell>
          <cell r="C3346" t="str">
            <v>m</v>
          </cell>
          <cell r="D3346">
            <v>11.47</v>
          </cell>
        </row>
        <row r="3347">
          <cell r="A3347" t="str">
            <v>2003934</v>
          </cell>
          <cell r="B3347" t="str">
            <v>Tubo de PVC para dreno tipo barbacã - D = 75 mm - fornecimento e instalação</v>
          </cell>
          <cell r="C3347" t="str">
            <v>m</v>
          </cell>
          <cell r="D3347">
            <v>17.059999999999999</v>
          </cell>
        </row>
        <row r="3348">
          <cell r="A3348" t="str">
            <v>2003990</v>
          </cell>
          <cell r="B3348" t="str">
            <v>Tubo PEAD para drenagem - D = 1.000 mm - fornecimento e instalação</v>
          </cell>
          <cell r="C3348" t="str">
            <v>m</v>
          </cell>
          <cell r="D3348">
            <v>1304.6300000000001</v>
          </cell>
        </row>
        <row r="3349">
          <cell r="A3349" t="str">
            <v>2003991</v>
          </cell>
          <cell r="B3349" t="str">
            <v>Tubo PEAD para drenagem - D = 1.050 mm - fornecimento e instalação</v>
          </cell>
          <cell r="C3349" t="str">
            <v>m</v>
          </cell>
          <cell r="D3349">
            <v>1371.31</v>
          </cell>
        </row>
        <row r="3350">
          <cell r="A3350" t="str">
            <v>2003992</v>
          </cell>
          <cell r="B3350" t="str">
            <v>Tubo PEAD para drenagem - D = 1.200 mm - fornecimento e instalação</v>
          </cell>
          <cell r="C3350" t="str">
            <v>m</v>
          </cell>
          <cell r="D3350">
            <v>1740.18</v>
          </cell>
        </row>
        <row r="3351">
          <cell r="A3351" t="str">
            <v>2003993</v>
          </cell>
          <cell r="B3351" t="str">
            <v>Tubo PEAD para drenagem - D = 1.500 mm - fornecimento e instalação</v>
          </cell>
          <cell r="C3351" t="str">
            <v>m</v>
          </cell>
          <cell r="D3351">
            <v>2060.25</v>
          </cell>
        </row>
        <row r="3352">
          <cell r="A3352" t="str">
            <v>2003994</v>
          </cell>
          <cell r="B3352" t="str">
            <v>Tubo PEAD para drenagem - D = 1.800 mm - fornecimento e instalação</v>
          </cell>
          <cell r="C3352" t="str">
            <v>m</v>
          </cell>
          <cell r="D3352">
            <v>7144.04</v>
          </cell>
        </row>
        <row r="3353">
          <cell r="A3353" t="str">
            <v>2003995</v>
          </cell>
          <cell r="B3353" t="str">
            <v>Tubo PEAD para drenagem - D = 2.000 mm - fornecimento e instalação</v>
          </cell>
          <cell r="C3353" t="str">
            <v>m</v>
          </cell>
          <cell r="D3353">
            <v>8650.76</v>
          </cell>
        </row>
        <row r="3354">
          <cell r="A3354" t="str">
            <v>2003996</v>
          </cell>
          <cell r="B3354" t="str">
            <v>Tubo PEAD para drenagem - D = 2.500 mm - fornecimento e instalação</v>
          </cell>
          <cell r="C3354" t="str">
            <v>m</v>
          </cell>
          <cell r="D3354">
            <v>14504.3</v>
          </cell>
        </row>
        <row r="3355">
          <cell r="A3355" t="str">
            <v>2003997</v>
          </cell>
          <cell r="B3355" t="str">
            <v>Tubo PEAD para drenagem - D = 3.000 mm - fornecimento e instalação</v>
          </cell>
          <cell r="C3355" t="str">
            <v>m</v>
          </cell>
          <cell r="D3355">
            <v>20433.849999999999</v>
          </cell>
        </row>
        <row r="3356">
          <cell r="A3356" t="str">
            <v>2003983</v>
          </cell>
          <cell r="B3356" t="str">
            <v>Tubo PEAD para drenagem - D = 400 mm - fornecimento e instalação</v>
          </cell>
          <cell r="C3356" t="str">
            <v>m</v>
          </cell>
          <cell r="D3356">
            <v>210.58</v>
          </cell>
        </row>
        <row r="3357">
          <cell r="A3357" t="str">
            <v>2003984</v>
          </cell>
          <cell r="B3357" t="str">
            <v>Tubo PEAD para drenagem - D = 450 mm - fornecimento e instalação</v>
          </cell>
          <cell r="C3357" t="str">
            <v>m</v>
          </cell>
          <cell r="D3357">
            <v>237.17</v>
          </cell>
        </row>
        <row r="3358">
          <cell r="A3358" t="str">
            <v>2003985</v>
          </cell>
          <cell r="B3358" t="str">
            <v>Tubo PEAD para drenagem - D = 500 mm - fornecimento e instalação</v>
          </cell>
          <cell r="C3358" t="str">
            <v>m</v>
          </cell>
          <cell r="D3358">
            <v>344.72</v>
          </cell>
        </row>
        <row r="3359">
          <cell r="A3359" t="str">
            <v>2003986</v>
          </cell>
          <cell r="B3359" t="str">
            <v>Tubo PEAD para drenagem - D = 600 mm - fornecimento e instalação</v>
          </cell>
          <cell r="C3359" t="str">
            <v>m</v>
          </cell>
          <cell r="D3359">
            <v>502.51</v>
          </cell>
        </row>
        <row r="3360">
          <cell r="A3360" t="str">
            <v>2003987</v>
          </cell>
          <cell r="B3360" t="str">
            <v>Tubo PEAD para drenagem - D = 750 mm - fornecimento e instalação</v>
          </cell>
          <cell r="C3360" t="str">
            <v>m</v>
          </cell>
          <cell r="D3360">
            <v>664.72</v>
          </cell>
        </row>
        <row r="3361">
          <cell r="A3361" t="str">
            <v>2003988</v>
          </cell>
          <cell r="B3361" t="str">
            <v>Tubo PEAD para drenagem - D = 800 mm - fornecimento e instalação</v>
          </cell>
          <cell r="C3361" t="str">
            <v>m</v>
          </cell>
          <cell r="D3361">
            <v>734.15</v>
          </cell>
        </row>
        <row r="3362">
          <cell r="A3362" t="str">
            <v>2003989</v>
          </cell>
          <cell r="B3362" t="str">
            <v>Tubo PEAD para drenagem - D = 900 mm - fornecimento e instalação</v>
          </cell>
          <cell r="C3362" t="str">
            <v>m</v>
          </cell>
          <cell r="D3362">
            <v>969.45</v>
          </cell>
        </row>
        <row r="3363">
          <cell r="A3363" t="str">
            <v>2003298</v>
          </cell>
          <cell r="B3363" t="str">
            <v>Valeta de proteção de aterro sem revestimento - VPAT 120-30 - escavação mecânica</v>
          </cell>
          <cell r="C3363" t="str">
            <v>m</v>
          </cell>
          <cell r="D3363">
            <v>15.06</v>
          </cell>
        </row>
        <row r="3364">
          <cell r="A3364" t="str">
            <v>2003297</v>
          </cell>
          <cell r="B3364" t="str">
            <v>Valeta de proteção de aterro sem revestimento - VPAT 160-30 - escavação mecânica</v>
          </cell>
          <cell r="C3364" t="str">
            <v>m</v>
          </cell>
          <cell r="D3364">
            <v>18.670000000000002</v>
          </cell>
        </row>
        <row r="3365">
          <cell r="A3365" t="str">
            <v>2003315</v>
          </cell>
          <cell r="B3365" t="str">
            <v>Valeta de proteção de aterros com revestimento de concreto - VPAC 120-30 - escavação mecânica - areia e brita comerciais</v>
          </cell>
          <cell r="C3365" t="str">
            <v>m</v>
          </cell>
          <cell r="D3365">
            <v>111.02</v>
          </cell>
        </row>
        <row r="3366">
          <cell r="A3366" t="str">
            <v>2003314</v>
          </cell>
          <cell r="B3366" t="str">
            <v>Valeta de proteção de aterros com revestimento de concreto - VPAC 120-30 - escavação mecânica - areia extraída e brita produzida</v>
          </cell>
          <cell r="C3366" t="str">
            <v>m</v>
          </cell>
          <cell r="D3366">
            <v>94</v>
          </cell>
        </row>
        <row r="3367">
          <cell r="A3367" t="str">
            <v>2003313</v>
          </cell>
          <cell r="B3367" t="str">
            <v>Valeta de proteção de aterros com revestimento de concreto - VPAC 160-30 - escavação mecânica - areia e brita comerciais</v>
          </cell>
          <cell r="C3367" t="str">
            <v>m</v>
          </cell>
          <cell r="D3367">
            <v>137.58000000000001</v>
          </cell>
        </row>
        <row r="3368">
          <cell r="A3368" t="str">
            <v>2003312</v>
          </cell>
          <cell r="B3368" t="str">
            <v>Valeta de proteção de aterros com revestimento de concreto - VPAC 160-30 - escavação mecânica - areia extraída e brita produzida</v>
          </cell>
          <cell r="C3368" t="str">
            <v>m</v>
          </cell>
          <cell r="D3368">
            <v>116.29</v>
          </cell>
        </row>
        <row r="3369">
          <cell r="A3369" t="str">
            <v>2003311</v>
          </cell>
          <cell r="B3369" t="str">
            <v>Valeta de proteção de aterros com revestimento vegetal - VPAG 120-30 - escavação mecânica</v>
          </cell>
          <cell r="C3369" t="str">
            <v>m</v>
          </cell>
          <cell r="D3369">
            <v>47.37</v>
          </cell>
        </row>
        <row r="3370">
          <cell r="A3370" t="str">
            <v>2003310</v>
          </cell>
          <cell r="B3370" t="str">
            <v>Valeta de proteção de aterros com revestimento vegetal - VPAG 160-30 - escavação mecânica</v>
          </cell>
          <cell r="C3370" t="str">
            <v>m</v>
          </cell>
          <cell r="D3370">
            <v>59.9</v>
          </cell>
        </row>
        <row r="3371">
          <cell r="A3371" t="str">
            <v>2003296</v>
          </cell>
          <cell r="B3371" t="str">
            <v>Valeta de proteção de corte sem revestimento - VPCT 120-30 - escavação mecânica</v>
          </cell>
          <cell r="C3371" t="str">
            <v>m</v>
          </cell>
          <cell r="D3371">
            <v>15.06</v>
          </cell>
        </row>
        <row r="3372">
          <cell r="A3372" t="str">
            <v>2003295</v>
          </cell>
          <cell r="B3372" t="str">
            <v>Valeta de proteção de corte sem revestimento - VPCT 160-30 - escavação mecânica</v>
          </cell>
          <cell r="C3372" t="str">
            <v>m</v>
          </cell>
          <cell r="D3372">
            <v>18.670000000000002</v>
          </cell>
        </row>
        <row r="3373">
          <cell r="A3373" t="str">
            <v>2003309</v>
          </cell>
          <cell r="B3373" t="str">
            <v>Valeta de proteção de cortes com revestimento de concreto - VPCC 120-30 - escavação mecânica - areia e brita comerciais</v>
          </cell>
          <cell r="C3373" t="str">
            <v>m</v>
          </cell>
          <cell r="D3373">
            <v>111.02</v>
          </cell>
        </row>
        <row r="3374">
          <cell r="A3374" t="str">
            <v>2003308</v>
          </cell>
          <cell r="B3374" t="str">
            <v>Valeta de proteção de cortes com revestimento de concreto - VPCC 120-30 - escavação mecânica - areia extraída e brita produzida</v>
          </cell>
          <cell r="C3374" t="str">
            <v>m</v>
          </cell>
          <cell r="D3374">
            <v>94</v>
          </cell>
        </row>
        <row r="3375">
          <cell r="A3375" t="str">
            <v>2003307</v>
          </cell>
          <cell r="B3375" t="str">
            <v>Valeta de proteção de cortes com revestimento de concreto - VPCC 160-30 - escavação mecânica - areia e brita comerciais</v>
          </cell>
          <cell r="C3375" t="str">
            <v>m</v>
          </cell>
          <cell r="D3375">
            <v>137.58000000000001</v>
          </cell>
        </row>
        <row r="3376">
          <cell r="A3376" t="str">
            <v>2003306</v>
          </cell>
          <cell r="B3376" t="str">
            <v>Valeta de proteção de cortes com revestimento de concreto - VPCC 160-30 - escavação mecânica - areia extraída e brita produzida</v>
          </cell>
          <cell r="C3376" t="str">
            <v>m</v>
          </cell>
          <cell r="D3376">
            <v>116.29</v>
          </cell>
        </row>
        <row r="3377">
          <cell r="A3377" t="str">
            <v>2003305</v>
          </cell>
          <cell r="B3377" t="str">
            <v>Valeta de proteção de cortes com revestimento vegetal - VPCG 120-30 - escavação mecânica</v>
          </cell>
          <cell r="C3377" t="str">
            <v>m</v>
          </cell>
          <cell r="D3377">
            <v>47.37</v>
          </cell>
        </row>
        <row r="3378">
          <cell r="A3378" t="str">
            <v>2003304</v>
          </cell>
          <cell r="B3378" t="str">
            <v>Valeta de proteção de cortes com revestimento vegetal - VPCG 160-30 - escavação mecânica</v>
          </cell>
          <cell r="C3378" t="str">
            <v>m</v>
          </cell>
          <cell r="D3378">
            <v>59.9</v>
          </cell>
        </row>
        <row r="3379">
          <cell r="A3379" t="str">
            <v>2105846</v>
          </cell>
          <cell r="B3379" t="str">
            <v>Escoramento com estacas de perfis metálicos W 250 x 38,5 kg/m, espaçadas em 1,5 m, intercaladas com prancha de madeira com espessura de 5 cm e ficha de 0 a 0,2 H - sem reaproveitamento - fornecimento e instalação</v>
          </cell>
          <cell r="C3379" t="str">
            <v>m²</v>
          </cell>
          <cell r="D3379">
            <v>502.46</v>
          </cell>
        </row>
        <row r="3380">
          <cell r="A3380" t="str">
            <v>2105929</v>
          </cell>
          <cell r="B3380" t="str">
            <v>Escoramento com estacas de perfis metálicos W 250 x 38,5 kg/m, espaçadas em 1,5 m, intercaladas com prancha de madeira com espessura de 5 cm e ficha de 0,20 a 0,4 H - sem reaproveitamento - fornecimento e instalação</v>
          </cell>
          <cell r="C3380" t="str">
            <v>m²</v>
          </cell>
          <cell r="D3380">
            <v>569.80999999999995</v>
          </cell>
        </row>
        <row r="3381">
          <cell r="A3381" t="str">
            <v>2105933</v>
          </cell>
          <cell r="B3381" t="str">
            <v>Escoramento com estacas de perfis metálicos W 250 x 38,5 kg/m, espaçadas em 1,5 m, intercaladas com prancha de madeira com espessura de 5 cm e ficha de 0,40 a 0,6 H - sem reaproveitamento - fornecimento e instalação</v>
          </cell>
          <cell r="C3381" t="str">
            <v>m²</v>
          </cell>
          <cell r="D3381">
            <v>637.16999999999996</v>
          </cell>
        </row>
        <row r="3382">
          <cell r="A3382" t="str">
            <v>2106293</v>
          </cell>
          <cell r="B3382" t="str">
            <v>Escoramento com perfis metálicos W 150 x 18,0 kg/m a cada metro e chapas de aço - estroncas a cada 2 m não incluídas - profundidade de até 10 m - aço com utilização de 20 vezes - fornecimento, instalação e retirada</v>
          </cell>
          <cell r="C3382" t="str">
            <v>m²</v>
          </cell>
          <cell r="D3382">
            <v>228.5</v>
          </cell>
        </row>
        <row r="3383">
          <cell r="A3383" t="str">
            <v>2108165</v>
          </cell>
          <cell r="B3383" t="str">
            <v>Escoramento com pontaletes D = 10 cm - utilização de 1 vez - confecção, instalação e retirada</v>
          </cell>
          <cell r="C3383" t="str">
            <v>m³</v>
          </cell>
          <cell r="D3383">
            <v>34.81</v>
          </cell>
        </row>
        <row r="3384">
          <cell r="A3384" t="str">
            <v>2108166</v>
          </cell>
          <cell r="B3384" t="str">
            <v>Escoramento com pontaletes D = 10 cm - utilização de 2 vezes - confecção, instalação e retirada</v>
          </cell>
          <cell r="C3384" t="str">
            <v>m³</v>
          </cell>
          <cell r="D3384">
            <v>25</v>
          </cell>
        </row>
        <row r="3385">
          <cell r="A3385" t="str">
            <v>2108167</v>
          </cell>
          <cell r="B3385" t="str">
            <v>Escoramento com pontaletes D = 10 cm - utilização de 3 vezes - confecção, instalação e retirada</v>
          </cell>
          <cell r="C3385" t="str">
            <v>m³</v>
          </cell>
          <cell r="D3385">
            <v>22.65</v>
          </cell>
        </row>
        <row r="3386">
          <cell r="A3386" t="str">
            <v>2108168</v>
          </cell>
          <cell r="B3386" t="str">
            <v>Escoramento com pontaletes D = 10 cm - utilização de 5 vezes - confecção, instalação e retirada</v>
          </cell>
          <cell r="C3386" t="str">
            <v>m³</v>
          </cell>
          <cell r="D3386">
            <v>22.44</v>
          </cell>
        </row>
        <row r="3387">
          <cell r="A3387" t="str">
            <v>2108169</v>
          </cell>
          <cell r="B3387" t="str">
            <v>Escoramento com pontaletes D = 15 cm - utilização de 1 vez - confecção e instalação</v>
          </cell>
          <cell r="C3387" t="str">
            <v>m³</v>
          </cell>
          <cell r="D3387">
            <v>52.57</v>
          </cell>
        </row>
        <row r="3388">
          <cell r="A3388" t="str">
            <v>2108170</v>
          </cell>
          <cell r="B3388" t="str">
            <v>Escoramento com pontaletes D = 15 cm - utilização de 2 vezes - confecção, instalação e retirada</v>
          </cell>
          <cell r="C3388" t="str">
            <v>m³</v>
          </cell>
          <cell r="D3388">
            <v>38.57</v>
          </cell>
        </row>
        <row r="3389">
          <cell r="A3389" t="str">
            <v>2108171</v>
          </cell>
          <cell r="B3389" t="str">
            <v>Escoramento com pontaletes D = 15 cm - utilização de 3 vezes - confecção, instalação e retirada</v>
          </cell>
          <cell r="C3389" t="str">
            <v>m³</v>
          </cell>
          <cell r="D3389">
            <v>35.799999999999997</v>
          </cell>
        </row>
        <row r="3390">
          <cell r="A3390" t="str">
            <v>2108172</v>
          </cell>
          <cell r="B3390" t="str">
            <v>Escoramento com pontaletes D = 15 cm - utilização de 5 vezes - confecção, instalação e retirada</v>
          </cell>
          <cell r="C3390" t="str">
            <v>m³</v>
          </cell>
          <cell r="D3390">
            <v>36.83</v>
          </cell>
        </row>
        <row r="3391">
          <cell r="A3391" t="str">
            <v>2106292</v>
          </cell>
          <cell r="B3391" t="str">
            <v>Escoramento contínuo de valas com tábuas de 2,5 x 30 cm e longarinas de 6 x 16 cm - estroncas a cada metro não incluídas - profundidade de até 4 m - madeira com utilização de 3 vezes - confecção, instalação e retirada</v>
          </cell>
          <cell r="C3391" t="str">
            <v>m²</v>
          </cell>
          <cell r="D3391">
            <v>159.36000000000001</v>
          </cell>
        </row>
        <row r="3392">
          <cell r="A3392" t="str">
            <v>2106291</v>
          </cell>
          <cell r="B3392" t="str">
            <v>Escoramento contínuo de valas com tábuas de 2,5 x 30 cm e longarinas de 6 x 16 cm - estroncas a cada metro não incluídas - profundidade de até 4 m - madeira sem reaproveitamento - confecção e instalação</v>
          </cell>
          <cell r="C3392" t="str">
            <v>m²</v>
          </cell>
          <cell r="D3392">
            <v>220.98</v>
          </cell>
        </row>
        <row r="3393">
          <cell r="A3393" t="str">
            <v>2106235</v>
          </cell>
          <cell r="B3393" t="str">
            <v>Escoramento metálico com quadro tubular contraventado - capacidade de carga até 3,8 t/m² - quadro de 1,0 x 1,0 x 1,25 m - utilização de 50 vezes - fornecimento, instalação e retirada</v>
          </cell>
          <cell r="C3393" t="str">
            <v>m³</v>
          </cell>
          <cell r="D3393">
            <v>3.27</v>
          </cell>
        </row>
        <row r="3394">
          <cell r="A3394" t="str">
            <v>2106232</v>
          </cell>
          <cell r="B3394" t="str">
            <v>Escoramento metálico tubular galvanizado para formas com capacidade de 2.100 a 750 kg por unidade - regulável de 3,0 a 4,5 m - utilização de 20 vezes - fornecimento, instalação e retirada</v>
          </cell>
          <cell r="C3394" t="str">
            <v>un</v>
          </cell>
          <cell r="D3394">
            <v>16.07</v>
          </cell>
        </row>
        <row r="3395">
          <cell r="A3395" t="str">
            <v>2106233</v>
          </cell>
          <cell r="B3395" t="str">
            <v>Escoramento metálico tubular galvanizado para formas com capacidade de 3.200 a 1.600 kg por unidade - regulável de 1,8 a 3,0 m - utilização de 20 vezes - fornecimento, instalação e retirada</v>
          </cell>
          <cell r="C3395" t="str">
            <v>un</v>
          </cell>
          <cell r="D3395">
            <v>12.29</v>
          </cell>
        </row>
        <row r="3396">
          <cell r="A3396" t="str">
            <v>2105605</v>
          </cell>
          <cell r="B3396" t="str">
            <v>Escoramento para corpo de bueiros celulares - utilização de 3 vezes - confecção, instalação e retirada</v>
          </cell>
          <cell r="C3396" t="str">
            <v>m³</v>
          </cell>
          <cell r="D3396">
            <v>56.94</v>
          </cell>
        </row>
        <row r="3397">
          <cell r="A3397" t="str">
            <v>2106298</v>
          </cell>
          <cell r="B3397" t="str">
            <v>Estroncas em perfil metálico W 150 x 18,0 kg/m - utilização de 20 vezes</v>
          </cell>
          <cell r="C3397" t="str">
            <v>m</v>
          </cell>
          <cell r="D3397">
            <v>39.57</v>
          </cell>
        </row>
        <row r="3398">
          <cell r="A3398" t="str">
            <v>2106295</v>
          </cell>
          <cell r="B3398" t="str">
            <v>Estroncas para valas com D = 15 cm - madeira com utilização de 3 vezes</v>
          </cell>
          <cell r="C3398" t="str">
            <v>m</v>
          </cell>
          <cell r="D3398">
            <v>19.89</v>
          </cell>
        </row>
        <row r="3399">
          <cell r="A3399" t="str">
            <v>2106294</v>
          </cell>
          <cell r="B3399" t="str">
            <v>Estroncas para valas com D = 15 cm - madeira sem reaproveitamento</v>
          </cell>
          <cell r="C3399" t="str">
            <v>m</v>
          </cell>
          <cell r="D3399">
            <v>25.98</v>
          </cell>
        </row>
        <row r="3400">
          <cell r="A3400" t="str">
            <v>2106297</v>
          </cell>
          <cell r="B3400" t="str">
            <v>Estroncas para valas com D = 20 cm - madeira com utilização de 3 vezes</v>
          </cell>
          <cell r="C3400" t="str">
            <v>m</v>
          </cell>
          <cell r="D3400">
            <v>30.57</v>
          </cell>
        </row>
        <row r="3401">
          <cell r="A3401" t="str">
            <v>2106296</v>
          </cell>
          <cell r="B3401" t="str">
            <v>Estroncas para valas com D = 20 cm - madeira sem reaproveitamento</v>
          </cell>
          <cell r="C3401" t="str">
            <v>m</v>
          </cell>
          <cell r="D3401">
            <v>48</v>
          </cell>
        </row>
        <row r="3402">
          <cell r="A3402" t="str">
            <v>2306731</v>
          </cell>
          <cell r="B3402" t="str">
            <v>Apoio náutico para a colocação da armação em camisa metálica</v>
          </cell>
          <cell r="C3402" t="str">
            <v>kg</v>
          </cell>
          <cell r="D3402">
            <v>0.6</v>
          </cell>
        </row>
        <row r="3403">
          <cell r="A3403" t="str">
            <v>2306728</v>
          </cell>
          <cell r="B3403" t="str">
            <v>Apoio náutico para a escavação com perfuratriz tipo Wirth em rocha com média dureza e média abrasão - resistência à compressão menor que 80 MPa - D = 600 a 1.800 mm</v>
          </cell>
          <cell r="C3403" t="str">
            <v>m</v>
          </cell>
          <cell r="D3403">
            <v>1491.93</v>
          </cell>
        </row>
        <row r="3404">
          <cell r="A3404" t="str">
            <v>2306729</v>
          </cell>
          <cell r="B3404" t="str">
            <v>Apoio náutico para a escavação com perfuratriz tipo Wirth em rocha de alta dureza e alta abrasão - resistência à compressão acima de 80 MPa - D = 600 a 1.800 mm</v>
          </cell>
          <cell r="C3404" t="str">
            <v>m</v>
          </cell>
          <cell r="D3404">
            <v>1817.63</v>
          </cell>
        </row>
        <row r="3405">
          <cell r="A3405" t="str">
            <v>2306727</v>
          </cell>
          <cell r="B3405" t="str">
            <v>Apoio náutico para a escavação com perfuratriz tipo Wirth em solo D = 600 a 1.800 mm</v>
          </cell>
          <cell r="C3405" t="str">
            <v>m</v>
          </cell>
          <cell r="D3405">
            <v>349.11</v>
          </cell>
        </row>
        <row r="3406">
          <cell r="A3406" t="str">
            <v>2306730</v>
          </cell>
          <cell r="B3406" t="str">
            <v>Apoio náutico para a execução da concretagem de camisas metálicas</v>
          </cell>
          <cell r="C3406" t="str">
            <v>m³</v>
          </cell>
          <cell r="D3406">
            <v>118.01</v>
          </cell>
        </row>
        <row r="3407">
          <cell r="A3407" t="str">
            <v>2306726</v>
          </cell>
          <cell r="B3407" t="str">
            <v>Apoio náutico para a execução da cravação de camisa metálica D = 600 a 1.800 mm</v>
          </cell>
          <cell r="C3407" t="str">
            <v>m</v>
          </cell>
          <cell r="D3407">
            <v>228.17</v>
          </cell>
        </row>
        <row r="3408">
          <cell r="A3408" t="str">
            <v>2306076</v>
          </cell>
          <cell r="B3408" t="str">
            <v>Armação de estaca escavada ou estaca barrete em aço CA-50 com apoio de guindaste - fornecimento, preparo e colocação</v>
          </cell>
          <cell r="C3408" t="str">
            <v>kg</v>
          </cell>
          <cell r="D3408">
            <v>11.72</v>
          </cell>
        </row>
        <row r="3409">
          <cell r="A3409" t="str">
            <v>2306247</v>
          </cell>
          <cell r="B3409" t="str">
            <v>Arrasamento de estacas de concreto com seção de até 900 cm²</v>
          </cell>
          <cell r="C3409" t="str">
            <v>m³</v>
          </cell>
          <cell r="D3409">
            <v>236.26</v>
          </cell>
        </row>
        <row r="3410">
          <cell r="A3410" t="str">
            <v>2306248</v>
          </cell>
          <cell r="B3410" t="str">
            <v>Arrasamento de estacas de concreto com seção superior à 900 cm²</v>
          </cell>
          <cell r="C3410" t="str">
            <v>m³</v>
          </cell>
          <cell r="D3410">
            <v>537.65</v>
          </cell>
        </row>
        <row r="3411">
          <cell r="A3411" t="str">
            <v>2306279</v>
          </cell>
          <cell r="B3411" t="str">
            <v>Berço para pré-moldagem de estacas protendidas com capacidade de 19 m³, inclusive formas metálicas - utilização de 100 vezes</v>
          </cell>
          <cell r="C3411" t="str">
            <v>m³</v>
          </cell>
          <cell r="D3411">
            <v>81.66</v>
          </cell>
        </row>
        <row r="3412">
          <cell r="A3412" t="str">
            <v>2306651</v>
          </cell>
          <cell r="B3412" t="str">
            <v>Camisa metálica com espessura de 12,5 mm D = 1.400 mm - cravada com martelo vibratório - sem escavação - cravação</v>
          </cell>
          <cell r="C3412" t="str">
            <v>m</v>
          </cell>
          <cell r="D3412">
            <v>7028.69</v>
          </cell>
        </row>
        <row r="3413">
          <cell r="A3413" t="str">
            <v>2306678</v>
          </cell>
          <cell r="B3413" t="str">
            <v>Camisa metálica com espessura de 12,5 mm D = 1.400 mm - para passagem de lâmina d'água - posicionamento</v>
          </cell>
          <cell r="C3413" t="str">
            <v>m</v>
          </cell>
          <cell r="D3413">
            <v>6828.28</v>
          </cell>
        </row>
        <row r="3414">
          <cell r="A3414" t="str">
            <v>2306652</v>
          </cell>
          <cell r="B3414" t="str">
            <v>Camisa metálica com espessura de 12,5 mm D = 1.500 mm - cravada com martelo vibratório - sem escavação - cravação</v>
          </cell>
          <cell r="C3414" t="str">
            <v>m</v>
          </cell>
          <cell r="D3414">
            <v>7084.05</v>
          </cell>
        </row>
        <row r="3415">
          <cell r="A3415" t="str">
            <v>2306679</v>
          </cell>
          <cell r="B3415" t="str">
            <v>Camisa metálica com espessura de 12,5 mm D = 1.500 mm - para passagem de lâmina d'água - posicionamento</v>
          </cell>
          <cell r="C3415" t="str">
            <v>m</v>
          </cell>
          <cell r="D3415">
            <v>6876.22</v>
          </cell>
        </row>
        <row r="3416">
          <cell r="A3416" t="str">
            <v>2306653</v>
          </cell>
          <cell r="B3416" t="str">
            <v>Camisa metálica com espessura de 12,5 mm D = 1.600 mm - cravada com martelo vibratório - sem escavação - cravação</v>
          </cell>
          <cell r="C3416" t="str">
            <v>m</v>
          </cell>
          <cell r="D3416">
            <v>7141.56</v>
          </cell>
        </row>
        <row r="3417">
          <cell r="A3417" t="str">
            <v>2306680</v>
          </cell>
          <cell r="B3417" t="str">
            <v>Camisa metálica com espessura de 12,5 mm D = 1.600 mm - para passagem de lâmina d'água - posicionamento</v>
          </cell>
          <cell r="C3417" t="str">
            <v>m</v>
          </cell>
          <cell r="D3417">
            <v>6925.74</v>
          </cell>
        </row>
        <row r="3418">
          <cell r="A3418" t="str">
            <v>2306654</v>
          </cell>
          <cell r="B3418" t="str">
            <v>Camisa metálica com espessura de 12,5 mm D = 1.700 mm - cravada com martelo vibratório - sem escavação - cravação</v>
          </cell>
          <cell r="C3418" t="str">
            <v>m</v>
          </cell>
          <cell r="D3418">
            <v>7198.27</v>
          </cell>
        </row>
        <row r="3419">
          <cell r="A3419" t="str">
            <v>2306681</v>
          </cell>
          <cell r="B3419" t="str">
            <v>Camisa metálica com espessura de 12,5 mm D = 1.700 mm - para passagem de lâmina d'água - posicionamento</v>
          </cell>
          <cell r="C3419" t="str">
            <v>m</v>
          </cell>
          <cell r="D3419">
            <v>6973.81</v>
          </cell>
        </row>
        <row r="3420">
          <cell r="A3420" t="str">
            <v>2306655</v>
          </cell>
          <cell r="B3420" t="str">
            <v>Camisa metálica com espessura de 12,5 mm D = 1.800 mm - cravada com martelo vibratório - sem escavação - cravação</v>
          </cell>
          <cell r="C3420" t="str">
            <v>m</v>
          </cell>
          <cell r="D3420">
            <v>7255.84</v>
          </cell>
        </row>
        <row r="3421">
          <cell r="A3421" t="str">
            <v>2306682</v>
          </cell>
          <cell r="B3421" t="str">
            <v>Camisa metálica com espessura de 12,5 mm D = 1.800 mm - para passagem de lâmina d'água - posicionamento</v>
          </cell>
          <cell r="C3421" t="str">
            <v>m</v>
          </cell>
          <cell r="D3421">
            <v>7022.03</v>
          </cell>
        </row>
        <row r="3422">
          <cell r="A3422" t="str">
            <v>2306656</v>
          </cell>
          <cell r="B3422" t="str">
            <v>Camisa metálica com espessura de 16 mm D = 1.500 mm - cravada com martelo vibratório - sem escavação - cravação</v>
          </cell>
          <cell r="C3422" t="str">
            <v>m</v>
          </cell>
          <cell r="D3422">
            <v>9875.56</v>
          </cell>
        </row>
        <row r="3423">
          <cell r="A3423" t="str">
            <v>2306683</v>
          </cell>
          <cell r="B3423" t="str">
            <v>Camisa metálica com espessura de 16 mm D = 1.500 mm - para passagem de lâmina d'água - posicionamento</v>
          </cell>
          <cell r="C3423" t="str">
            <v>m</v>
          </cell>
          <cell r="D3423">
            <v>9667.73</v>
          </cell>
        </row>
        <row r="3424">
          <cell r="A3424" t="str">
            <v>2306657</v>
          </cell>
          <cell r="B3424" t="str">
            <v>Camisa metálica com espessura de 16 mm D = 1.600 mm - cravada com martelo vibratório - sem escavação - cravação</v>
          </cell>
          <cell r="C3424" t="str">
            <v>m</v>
          </cell>
          <cell r="D3424">
            <v>9988.94</v>
          </cell>
        </row>
        <row r="3425">
          <cell r="A3425" t="str">
            <v>2306684</v>
          </cell>
          <cell r="B3425" t="str">
            <v>Camisa metálica com espessura de 16 mm D = 1.600 mm - para passagem de lâmina d'água - posicionamento</v>
          </cell>
          <cell r="C3425" t="str">
            <v>m</v>
          </cell>
          <cell r="D3425">
            <v>9773.1200000000008</v>
          </cell>
        </row>
        <row r="3426">
          <cell r="A3426" t="str">
            <v>2306658</v>
          </cell>
          <cell r="B3426" t="str">
            <v>Camisa metálica com espessura de 16 mm D = 1.700 mm - cravada com martelo vibratório - sem escavação - cravação</v>
          </cell>
          <cell r="C3426" t="str">
            <v>m</v>
          </cell>
          <cell r="D3426">
            <v>10099.75</v>
          </cell>
        </row>
        <row r="3427">
          <cell r="A3427" t="str">
            <v>2306685</v>
          </cell>
          <cell r="B3427" t="str">
            <v>Camisa metálica com espessura de 16 mm D = 1.700 mm - para passagem de lâmina d'água - posicionamento</v>
          </cell>
          <cell r="C3427" t="str">
            <v>m</v>
          </cell>
          <cell r="D3427">
            <v>9875.2900000000009</v>
          </cell>
        </row>
        <row r="3428">
          <cell r="A3428" t="str">
            <v>2306659</v>
          </cell>
          <cell r="B3428" t="str">
            <v>Camisa metálica com espessura de 16 mm D = 1.800 mm - cravada com martelo vibratório - sem escavação - cravação</v>
          </cell>
          <cell r="C3428" t="str">
            <v>m</v>
          </cell>
          <cell r="D3428">
            <v>10214.64</v>
          </cell>
        </row>
        <row r="3429">
          <cell r="A3429" t="str">
            <v>2306686</v>
          </cell>
          <cell r="B3429" t="str">
            <v>Camisa metálica com espessura de 16 mm D = 1.800 mm - para passagem de lâmina d'água - posicionamento</v>
          </cell>
          <cell r="C3429" t="str">
            <v>m</v>
          </cell>
          <cell r="D3429">
            <v>9980.83</v>
          </cell>
        </row>
        <row r="3430">
          <cell r="A3430" t="str">
            <v>2306637</v>
          </cell>
          <cell r="B3430" t="str">
            <v>Camisa metálica com espessura de 6,3 mm D = 1.000 mm - cravada com martelo vibratório - sem escavação - cravação</v>
          </cell>
          <cell r="C3430" t="str">
            <v>m</v>
          </cell>
          <cell r="D3430">
            <v>2365.42</v>
          </cell>
        </row>
        <row r="3431">
          <cell r="A3431" t="str">
            <v>2306664</v>
          </cell>
          <cell r="B3431" t="str">
            <v>Camisa metálica com espessura de 6,3 mm D = 1.000 mm - para passagem de lâmina d'água - posicionamento</v>
          </cell>
          <cell r="C3431" t="str">
            <v>m</v>
          </cell>
          <cell r="D3431">
            <v>2190.0700000000002</v>
          </cell>
        </row>
        <row r="3432">
          <cell r="A3432" t="str">
            <v>2306732</v>
          </cell>
          <cell r="B3432" t="str">
            <v>Camisa metálica com espessura de 6,3 mm D = 400 mm - cravada com martelo vibratório - sem escavação - cravação</v>
          </cell>
          <cell r="C3432" t="str">
            <v>m</v>
          </cell>
          <cell r="D3432">
            <v>951.42</v>
          </cell>
        </row>
        <row r="3433">
          <cell r="A3433" t="str">
            <v>2306733</v>
          </cell>
          <cell r="B3433" t="str">
            <v>Camisa metálica com espessura de 6,3 mm D = 400 mm - para passagem de lâmina d'água - posicionamento</v>
          </cell>
          <cell r="C3433" t="str">
            <v>m</v>
          </cell>
          <cell r="D3433">
            <v>803.75</v>
          </cell>
        </row>
        <row r="3434">
          <cell r="A3434" t="str">
            <v>2306734</v>
          </cell>
          <cell r="B3434" t="str">
            <v>Camisa metálica com espessura de 6,3 mm D = 500 mm - cravada com martelo vibratório - sem escavação - cravação</v>
          </cell>
          <cell r="C3434" t="str">
            <v>m</v>
          </cell>
          <cell r="D3434">
            <v>1155.1099999999999</v>
          </cell>
        </row>
        <row r="3435">
          <cell r="A3435" t="str">
            <v>2306735</v>
          </cell>
          <cell r="B3435" t="str">
            <v>Camisa metálica com espessura de 6,3 mm D = 500 mm - para passagem de lâmina d'água - posicionamento</v>
          </cell>
          <cell r="C3435" t="str">
            <v>m</v>
          </cell>
          <cell r="D3435">
            <v>1003.45</v>
          </cell>
        </row>
        <row r="3436">
          <cell r="A3436" t="str">
            <v>2306633</v>
          </cell>
          <cell r="B3436" t="str">
            <v>Camisa metálica com espessura de 6,3 mm D = 600 mm - cravada com martelo vibratório - sem escavação - cravação</v>
          </cell>
          <cell r="C3436" t="str">
            <v>m</v>
          </cell>
          <cell r="D3436">
            <v>1312.25</v>
          </cell>
        </row>
        <row r="3437">
          <cell r="A3437" t="str">
            <v>2306660</v>
          </cell>
          <cell r="B3437" t="str">
            <v>Camisa metálica com espessura de 6,3 mm D = 600 mm - para passagem de lâmina d'água - posicionamento</v>
          </cell>
          <cell r="C3437" t="str">
            <v>m</v>
          </cell>
          <cell r="D3437">
            <v>1156.3800000000001</v>
          </cell>
        </row>
        <row r="3438">
          <cell r="A3438" t="str">
            <v>2306634</v>
          </cell>
          <cell r="B3438" t="str">
            <v>Camisa metálica com espessura de 6,3 mm D = 700 mm - cravada com martelo vibratório - sem escavação - cravação</v>
          </cell>
          <cell r="C3438" t="str">
            <v>m</v>
          </cell>
          <cell r="D3438">
            <v>1526.19</v>
          </cell>
        </row>
        <row r="3439">
          <cell r="A3439" t="str">
            <v>2306661</v>
          </cell>
          <cell r="B3439" t="str">
            <v>Camisa metálica com espessura de 6,3 mm D = 700 mm - para passagem de lâmina d'água - posicionamento</v>
          </cell>
          <cell r="C3439" t="str">
            <v>m</v>
          </cell>
          <cell r="D3439">
            <v>1365.87</v>
          </cell>
        </row>
        <row r="3440">
          <cell r="A3440" t="str">
            <v>2306635</v>
          </cell>
          <cell r="B3440" t="str">
            <v>Camisa metálica com espessura de 6,3 mm D = 800 mm - cravada com martelo vibratório - sem escavação - cravação</v>
          </cell>
          <cell r="C3440" t="str">
            <v>m</v>
          </cell>
          <cell r="D3440">
            <v>1838.2</v>
          </cell>
        </row>
        <row r="3441">
          <cell r="A3441" t="str">
            <v>2306662</v>
          </cell>
          <cell r="B3441" t="str">
            <v>Camisa metálica com espessura de 6,3 mm D = 800 mm - para passagem de lâmina d'água - posicionamento</v>
          </cell>
          <cell r="C3441" t="str">
            <v>m</v>
          </cell>
          <cell r="D3441">
            <v>1673.16</v>
          </cell>
        </row>
        <row r="3442">
          <cell r="A3442" t="str">
            <v>2306636</v>
          </cell>
          <cell r="B3442" t="str">
            <v>Camisa metálica com espessura de 6,3 mm D = 900 mm - cravada com martelo vibratório - sem escavação - cravação</v>
          </cell>
          <cell r="C3442" t="str">
            <v>m</v>
          </cell>
          <cell r="D3442">
            <v>1856.38</v>
          </cell>
        </row>
        <row r="3443">
          <cell r="A3443" t="str">
            <v>2306663</v>
          </cell>
          <cell r="B3443" t="str">
            <v>Camisa metálica com espessura de 6,3 mm D = 900 mm - para passagem de lâmina d'água - posicionamento</v>
          </cell>
          <cell r="C3443" t="str">
            <v>m</v>
          </cell>
          <cell r="D3443">
            <v>1686.34</v>
          </cell>
        </row>
        <row r="3444">
          <cell r="A3444" t="str">
            <v>2306641</v>
          </cell>
          <cell r="B3444" t="str">
            <v>Camisa metálica com espessura de 8 mm D = 1.000 mm - cravada com martelo vibratório - sem escavação - cravação</v>
          </cell>
          <cell r="C3444" t="str">
            <v>m</v>
          </cell>
          <cell r="D3444">
            <v>2996.57</v>
          </cell>
        </row>
        <row r="3445">
          <cell r="A3445" t="str">
            <v>2306668</v>
          </cell>
          <cell r="B3445" t="str">
            <v>Camisa metálica com espessura de 8 mm D = 1.000 mm - para passagem de lâmina d'água - posicionamento</v>
          </cell>
          <cell r="C3445" t="str">
            <v>m</v>
          </cell>
          <cell r="D3445">
            <v>2821.21</v>
          </cell>
        </row>
        <row r="3446">
          <cell r="A3446" t="str">
            <v>2306642</v>
          </cell>
          <cell r="B3446" t="str">
            <v>Camisa metálica com espessura de 8 mm D = 1.100 mm - cravada com martelo vibratório - sem escavação - cravação</v>
          </cell>
          <cell r="C3446" t="str">
            <v>m</v>
          </cell>
          <cell r="D3446">
            <v>3021.88</v>
          </cell>
        </row>
        <row r="3447">
          <cell r="A3447" t="str">
            <v>2306669</v>
          </cell>
          <cell r="B3447" t="str">
            <v>Camisa metálica com espessura de 8 mm D = 1.100 mm - para passagem de lâmina d'água - posicionamento</v>
          </cell>
          <cell r="C3447" t="str">
            <v>m</v>
          </cell>
          <cell r="D3447">
            <v>2840.86</v>
          </cell>
        </row>
        <row r="3448">
          <cell r="A3448" t="str">
            <v>2306643</v>
          </cell>
          <cell r="B3448" t="str">
            <v>Camisa metálica com espessura de 8 mm D = 1.200 mm - cravada com martelo vibratório - sem escavação - cravação</v>
          </cell>
          <cell r="C3448" t="str">
            <v>m</v>
          </cell>
          <cell r="D3448">
            <v>3047.24</v>
          </cell>
        </row>
        <row r="3449">
          <cell r="A3449" t="str">
            <v>2306670</v>
          </cell>
          <cell r="B3449" t="str">
            <v>Camisa metálica com espessura de 8 mm D = 1.200 mm - para passagem de lâmina d'água - posicionamento</v>
          </cell>
          <cell r="C3449" t="str">
            <v>m</v>
          </cell>
          <cell r="D3449">
            <v>2860.2</v>
          </cell>
        </row>
        <row r="3450">
          <cell r="A3450" t="str">
            <v>2306638</v>
          </cell>
          <cell r="B3450" t="str">
            <v>Camisa metálica com espessura de 8 mm D = 700 mm - cravada com martelo vibratório - sem escavação - cravação</v>
          </cell>
          <cell r="C3450" t="str">
            <v>m</v>
          </cell>
          <cell r="D3450">
            <v>1926.18</v>
          </cell>
        </row>
        <row r="3451">
          <cell r="A3451" t="str">
            <v>2306665</v>
          </cell>
          <cell r="B3451" t="str">
            <v>Camisa metálica com espessura de 8 mm D = 700 mm - para passagem de lâmina d'água - posicionamento</v>
          </cell>
          <cell r="C3451" t="str">
            <v>m</v>
          </cell>
          <cell r="D3451">
            <v>1765.85</v>
          </cell>
        </row>
        <row r="3452">
          <cell r="A3452" t="str">
            <v>2306639</v>
          </cell>
          <cell r="B3452" t="str">
            <v>Camisa metálica com espessura de 8 mm D = 800 mm - cravada com martelo vibratório - sem escavação - cravação</v>
          </cell>
          <cell r="C3452" t="str">
            <v>m</v>
          </cell>
          <cell r="D3452">
            <v>2324.08</v>
          </cell>
        </row>
        <row r="3453">
          <cell r="A3453" t="str">
            <v>2306666</v>
          </cell>
          <cell r="B3453" t="str">
            <v>Camisa metálica com espessura de 8 mm D = 800 mm - para passagem de lâmina d'água - posicionamento</v>
          </cell>
          <cell r="C3453" t="str">
            <v>m</v>
          </cell>
          <cell r="D3453">
            <v>2159.0300000000002</v>
          </cell>
        </row>
        <row r="3454">
          <cell r="A3454" t="str">
            <v>2306640</v>
          </cell>
          <cell r="B3454" t="str">
            <v>Camisa metálica com espessura de 8 mm D = 900 mm - cravada com martelo vibratório - sem escavação - cravação</v>
          </cell>
          <cell r="C3454" t="str">
            <v>m</v>
          </cell>
          <cell r="D3454">
            <v>2348.65</v>
          </cell>
        </row>
        <row r="3455">
          <cell r="A3455" t="str">
            <v>2306667</v>
          </cell>
          <cell r="B3455" t="str">
            <v>Camisa metálica com espessura de 8 mm D = 900 mm - para passagem de lâmina d'água - posicionamento</v>
          </cell>
          <cell r="C3455" t="str">
            <v>m</v>
          </cell>
          <cell r="D3455">
            <v>2178.61</v>
          </cell>
        </row>
        <row r="3456">
          <cell r="A3456" t="str">
            <v>2306645</v>
          </cell>
          <cell r="B3456" t="str">
            <v>Camisa metálica com espessura de 9,5 mm D = 1.000 mm - cravada com martelo vibratório - sem escavação - cravação</v>
          </cell>
          <cell r="C3456" t="str">
            <v>m</v>
          </cell>
          <cell r="D3456">
            <v>3591.1</v>
          </cell>
        </row>
        <row r="3457">
          <cell r="A3457" t="str">
            <v>2306672</v>
          </cell>
          <cell r="B3457" t="str">
            <v>Camisa metálica com espessura de 9,5 mm D = 1.000 mm - para passagem de lâmina d'água - posicionamento</v>
          </cell>
          <cell r="C3457" t="str">
            <v>m</v>
          </cell>
          <cell r="D3457">
            <v>3415.75</v>
          </cell>
        </row>
        <row r="3458">
          <cell r="A3458" t="str">
            <v>2306646</v>
          </cell>
          <cell r="B3458" t="str">
            <v>Camisa metálica com espessura de 9,5 mm D = 1.100 mm - cravada com martelo vibratório - sem escavação - cravação</v>
          </cell>
          <cell r="C3458" t="str">
            <v>m</v>
          </cell>
          <cell r="D3458">
            <v>3624.61</v>
          </cell>
        </row>
        <row r="3459">
          <cell r="A3459" t="str">
            <v>2306673</v>
          </cell>
          <cell r="B3459" t="str">
            <v>Camisa metálica com espessura de 9,5 mm D = 1.100 mm - para passagem de lâmina d'água - posicionamento</v>
          </cell>
          <cell r="C3459" t="str">
            <v>m</v>
          </cell>
          <cell r="D3459">
            <v>3443.6</v>
          </cell>
        </row>
        <row r="3460">
          <cell r="A3460" t="str">
            <v>2306647</v>
          </cell>
          <cell r="B3460" t="str">
            <v>Camisa metálica com espessura de 9,5 mm D = 1.200 mm - cravada com martelo vibratório - sem escavação - cravação</v>
          </cell>
          <cell r="C3460" t="str">
            <v>m</v>
          </cell>
          <cell r="D3460">
            <v>3657.79</v>
          </cell>
        </row>
        <row r="3461">
          <cell r="A3461" t="str">
            <v>2306674</v>
          </cell>
          <cell r="B3461" t="str">
            <v>Camisa metálica com espessura de 9,5 mm D = 1.200 mm - para passagem de lâmina d'água - posicionamento</v>
          </cell>
          <cell r="C3461" t="str">
            <v>m</v>
          </cell>
          <cell r="D3461">
            <v>3470.74</v>
          </cell>
        </row>
        <row r="3462">
          <cell r="A3462" t="str">
            <v>2306648</v>
          </cell>
          <cell r="B3462" t="str">
            <v>Camisa metálica com espessura de 9,5 mm D = 1.300 mm - cravada com martelo vibratório - sem escavação - cravação</v>
          </cell>
          <cell r="C3462" t="str">
            <v>m</v>
          </cell>
          <cell r="D3462">
            <v>5171.8999999999996</v>
          </cell>
        </row>
        <row r="3463">
          <cell r="A3463" t="str">
            <v>2306675</v>
          </cell>
          <cell r="B3463" t="str">
            <v>Camisa metálica com espessura de 9,5 mm D = 1.300 mm - para passagem de lâmina d'água - posicionamento</v>
          </cell>
          <cell r="C3463" t="str">
            <v>m</v>
          </cell>
          <cell r="D3463">
            <v>4978.41</v>
          </cell>
        </row>
        <row r="3464">
          <cell r="A3464" t="str">
            <v>2306649</v>
          </cell>
          <cell r="B3464" t="str">
            <v>Camisa metálica com espessura de 9,5 mm D = 1.400 mm - cravada com martelo vibratório - sem escavação - cravação</v>
          </cell>
          <cell r="C3464" t="str">
            <v>m</v>
          </cell>
          <cell r="D3464">
            <v>5206.87</v>
          </cell>
        </row>
        <row r="3465">
          <cell r="A3465" t="str">
            <v>2306676</v>
          </cell>
          <cell r="B3465" t="str">
            <v>Camisa metálica com espessura de 9,5 mm D = 1.400 mm - para passagem de lâmina d'água - posicionamento</v>
          </cell>
          <cell r="C3465" t="str">
            <v>m</v>
          </cell>
          <cell r="D3465">
            <v>5006.46</v>
          </cell>
        </row>
        <row r="3466">
          <cell r="A3466" t="str">
            <v>2306650</v>
          </cell>
          <cell r="B3466" t="str">
            <v>Camisa metálica com espessura de 9,5 mm D = 1.500 mm - cravada com martelo vibratório - sem escavação - cravação</v>
          </cell>
          <cell r="C3466" t="str">
            <v>m</v>
          </cell>
          <cell r="D3466">
            <v>5241.53</v>
          </cell>
        </row>
        <row r="3467">
          <cell r="A3467" t="str">
            <v>2306677</v>
          </cell>
          <cell r="B3467" t="str">
            <v>Camisa metálica com espessura de 9,5 mm D = 1.500 mm - para passagem de lâmina d'água - posicionamento</v>
          </cell>
          <cell r="C3467" t="str">
            <v>m</v>
          </cell>
          <cell r="D3467">
            <v>5033.7</v>
          </cell>
        </row>
        <row r="3468">
          <cell r="A3468" t="str">
            <v>2306644</v>
          </cell>
          <cell r="B3468" t="str">
            <v>Camisa metálica com espessura de 9,5 mm D = 900 mm - cravada com martelo vibratório - sem escavação - cravação</v>
          </cell>
          <cell r="C3468" t="str">
            <v>m</v>
          </cell>
          <cell r="D3468">
            <v>2818.46</v>
          </cell>
        </row>
        <row r="3469">
          <cell r="A3469" t="str">
            <v>2306671</v>
          </cell>
          <cell r="B3469" t="str">
            <v>Camisa metálica com espessura de 9,5 mm D = 900 mm - para passagem de lâmina d'água - posicionamento</v>
          </cell>
          <cell r="C3469" t="str">
            <v>m</v>
          </cell>
          <cell r="D3469">
            <v>2648.42</v>
          </cell>
        </row>
        <row r="3470">
          <cell r="A3470" t="str">
            <v>2306141</v>
          </cell>
          <cell r="B3470" t="str">
            <v>Coluna de brita D = 50 cm executada com perfuratriz tipo bottom feed - brita comercial - confecção e cravação</v>
          </cell>
          <cell r="C3470" t="str">
            <v>m</v>
          </cell>
          <cell r="D3470">
            <v>65.459999999999994</v>
          </cell>
        </row>
        <row r="3471">
          <cell r="A3471" t="str">
            <v>2306145</v>
          </cell>
          <cell r="B3471" t="str">
            <v>Coluna de brita D = 50 cm executada com perfuratriz tipo bottom feed - brita produzida - confecção e cravação</v>
          </cell>
          <cell r="C3471" t="str">
            <v>m</v>
          </cell>
          <cell r="D3471">
            <v>49.33</v>
          </cell>
        </row>
        <row r="3472">
          <cell r="A3472" t="str">
            <v>2306142</v>
          </cell>
          <cell r="B3472" t="str">
            <v>Coluna de brita D = 60 cm executada com perfuratriz tipo bottom feed - brita comercial - confecção e cravação</v>
          </cell>
          <cell r="C3472" t="str">
            <v>m</v>
          </cell>
          <cell r="D3472">
            <v>81.09</v>
          </cell>
        </row>
        <row r="3473">
          <cell r="A3473" t="str">
            <v>2306146</v>
          </cell>
          <cell r="B3473" t="str">
            <v>Coluna de brita D = 60 cm executada com perfuratriz tipo bottom feed - brita produzida - confecção e cravação</v>
          </cell>
          <cell r="C3473" t="str">
            <v>m</v>
          </cell>
          <cell r="D3473">
            <v>57.87</v>
          </cell>
        </row>
        <row r="3474">
          <cell r="A3474" t="str">
            <v>2306143</v>
          </cell>
          <cell r="B3474" t="str">
            <v>Coluna de brita D = 70 cm executada com perfuratriz tipo bottom feed - brita comercial - confecção e cravação</v>
          </cell>
          <cell r="C3474" t="str">
            <v>m</v>
          </cell>
          <cell r="D3474">
            <v>99.27</v>
          </cell>
        </row>
        <row r="3475">
          <cell r="A3475" t="str">
            <v>2306147</v>
          </cell>
          <cell r="B3475" t="str">
            <v>Coluna de brita D = 70 cm executada com perfuratriz tipo bottom feed - brita produzida - confecção e cravação</v>
          </cell>
          <cell r="C3475" t="str">
            <v>m</v>
          </cell>
          <cell r="D3475">
            <v>67.66</v>
          </cell>
        </row>
        <row r="3476">
          <cell r="A3476" t="str">
            <v>2306144</v>
          </cell>
          <cell r="B3476" t="str">
            <v>Coluna de brita D = 80 cm executada com perfuratriz tipo bottom feed - brita comercial - confecção e cravação</v>
          </cell>
          <cell r="C3476" t="str">
            <v>m</v>
          </cell>
          <cell r="D3476">
            <v>120.82</v>
          </cell>
        </row>
        <row r="3477">
          <cell r="A3477" t="str">
            <v>2306148</v>
          </cell>
          <cell r="B3477" t="str">
            <v>Coluna de brita D = 80 cm executada com perfuratriz tipo bottom feed - brita produzida - confecção e cravação</v>
          </cell>
          <cell r="C3477" t="str">
            <v>m</v>
          </cell>
          <cell r="D3477">
            <v>79.540000000000006</v>
          </cell>
        </row>
        <row r="3478">
          <cell r="A3478" t="str">
            <v>2306624</v>
          </cell>
          <cell r="B3478" t="str">
            <v>Confecção de camisa metálica em aço ASTM A36 com espessura de 12,5 mm - D = 1.400 mm</v>
          </cell>
          <cell r="C3478" t="str">
            <v>m</v>
          </cell>
          <cell r="D3478">
            <v>6788.63</v>
          </cell>
        </row>
        <row r="3479">
          <cell r="A3479" t="str">
            <v>2306625</v>
          </cell>
          <cell r="B3479" t="str">
            <v>Confecção de camisa metálica em aço ASTM A36 com espessura de 12,5 mm - D = 1.500 mm</v>
          </cell>
          <cell r="C3479" t="str">
            <v>m</v>
          </cell>
          <cell r="D3479">
            <v>6834.56</v>
          </cell>
        </row>
        <row r="3480">
          <cell r="A3480" t="str">
            <v>2306626</v>
          </cell>
          <cell r="B3480" t="str">
            <v>Confecção de camisa metálica em aço ASTM A36 com espessura de 12,5 mm - D = 1.600 mm</v>
          </cell>
          <cell r="C3480" t="str">
            <v>m</v>
          </cell>
          <cell r="D3480">
            <v>6881.98</v>
          </cell>
        </row>
        <row r="3481">
          <cell r="A3481" t="str">
            <v>2306627</v>
          </cell>
          <cell r="B3481" t="str">
            <v>Confecção de camisa metálica em aço ASTM A36 com espessura de 12,5 mm - D = 1.700 mm</v>
          </cell>
          <cell r="C3481" t="str">
            <v>m</v>
          </cell>
          <cell r="D3481">
            <v>6927.91</v>
          </cell>
        </row>
        <row r="3482">
          <cell r="A3482" t="str">
            <v>2306628</v>
          </cell>
          <cell r="B3482" t="str">
            <v>Confecção de camisa metálica em aço ASTM A36 com espessura de 12,5 mm - D = 1.800 mm</v>
          </cell>
          <cell r="C3482" t="str">
            <v>m</v>
          </cell>
          <cell r="D3482">
            <v>6973.9</v>
          </cell>
        </row>
        <row r="3483">
          <cell r="A3483" t="str">
            <v>2306629</v>
          </cell>
          <cell r="B3483" t="str">
            <v>Confecção de camisa metálica em aço ASTM A36 com espessura de 16 mm - D = 1.500 mm</v>
          </cell>
          <cell r="C3483" t="str">
            <v>m</v>
          </cell>
          <cell r="D3483">
            <v>9618.2000000000007</v>
          </cell>
        </row>
        <row r="3484">
          <cell r="A3484" t="str">
            <v>2306630</v>
          </cell>
          <cell r="B3484" t="str">
            <v>Confecção de camisa metálica em aço ASTM A36 com espessura de 16 mm - D = 1.600 mm</v>
          </cell>
          <cell r="C3484" t="str">
            <v>m</v>
          </cell>
          <cell r="D3484">
            <v>9720.9599999999991</v>
          </cell>
        </row>
        <row r="3485">
          <cell r="A3485" t="str">
            <v>2306631</v>
          </cell>
          <cell r="B3485" t="str">
            <v>Confecção de camisa metálica em aço ASTM A36 com espessura de 16 mm - D = 1.700 mm</v>
          </cell>
          <cell r="C3485" t="str">
            <v>m</v>
          </cell>
          <cell r="D3485">
            <v>9820.49</v>
          </cell>
        </row>
        <row r="3486">
          <cell r="A3486" t="str">
            <v>2306632</v>
          </cell>
          <cell r="B3486" t="str">
            <v>Confecção de camisa metálica em aço ASTM A36 com espessura de 16 mm - D = 1.800 mm</v>
          </cell>
          <cell r="C3486" t="str">
            <v>m</v>
          </cell>
          <cell r="D3486">
            <v>9923.25</v>
          </cell>
        </row>
        <row r="3487">
          <cell r="A3487" t="str">
            <v>2306610</v>
          </cell>
          <cell r="B3487" t="str">
            <v>Confecção de camisa metálica em aço ASTM A36 com espessura de 6,3 mm - D = 1.000 mm</v>
          </cell>
          <cell r="C3487" t="str">
            <v>m</v>
          </cell>
          <cell r="D3487">
            <v>2165.4</v>
          </cell>
        </row>
        <row r="3488">
          <cell r="A3488" t="str">
            <v>2306604</v>
          </cell>
          <cell r="B3488" t="str">
            <v>Confecção de camisa metálica em aço ASTM A36 com espessura de 6,3 mm - D = 400 mm</v>
          </cell>
          <cell r="C3488" t="str">
            <v>m</v>
          </cell>
          <cell r="D3488">
            <v>784.93</v>
          </cell>
        </row>
        <row r="3489">
          <cell r="A3489" t="str">
            <v>2306605</v>
          </cell>
          <cell r="B3489" t="str">
            <v>Confecção de camisa metálica em aço ASTM A36 com espessura de 6,3 mm - D = 500 mm</v>
          </cell>
          <cell r="C3489" t="str">
            <v>m</v>
          </cell>
          <cell r="D3489">
            <v>983.73</v>
          </cell>
        </row>
        <row r="3490">
          <cell r="A3490" t="str">
            <v>2306606</v>
          </cell>
          <cell r="B3490" t="str">
            <v>Confecção de camisa metálica em aço ASTM A36 com espessura de 6,3 mm - D = 600 mm</v>
          </cell>
          <cell r="C3490" t="str">
            <v>m</v>
          </cell>
          <cell r="D3490">
            <v>1135.74</v>
          </cell>
        </row>
        <row r="3491">
          <cell r="A3491" t="str">
            <v>2306607</v>
          </cell>
          <cell r="B3491" t="str">
            <v>Confecção de camisa metálica em aço ASTM A36 com espessura de 6,3 mm - D = 700 mm</v>
          </cell>
          <cell r="C3491" t="str">
            <v>m</v>
          </cell>
          <cell r="D3491">
            <v>1344.26</v>
          </cell>
        </row>
        <row r="3492">
          <cell r="A3492" t="str">
            <v>2306608</v>
          </cell>
          <cell r="B3492" t="str">
            <v>Confecção de camisa metálica em aço ASTM A36 com espessura de 6,3 mm - D = 800 mm</v>
          </cell>
          <cell r="C3492" t="str">
            <v>m</v>
          </cell>
          <cell r="D3492">
            <v>1650.57</v>
          </cell>
        </row>
        <row r="3493">
          <cell r="A3493" t="str">
            <v>2306609</v>
          </cell>
          <cell r="B3493" t="str">
            <v>Confecção de camisa metálica em aço ASTM A36 com espessura de 6,3 mm - D = 900 mm</v>
          </cell>
          <cell r="C3493" t="str">
            <v>m</v>
          </cell>
          <cell r="D3493">
            <v>1662.72</v>
          </cell>
        </row>
        <row r="3494">
          <cell r="A3494" t="str">
            <v>2306614</v>
          </cell>
          <cell r="B3494" t="str">
            <v>Confecção de camisa metálica em aço ASTM A36 com espessura de 8 mm - D = 1.000 mm</v>
          </cell>
          <cell r="C3494" t="str">
            <v>m</v>
          </cell>
          <cell r="D3494">
            <v>2794.76</v>
          </cell>
        </row>
        <row r="3495">
          <cell r="A3495" t="str">
            <v>2306615</v>
          </cell>
          <cell r="B3495" t="str">
            <v>Confecção de camisa metálica em aço ASTM A36 com espessura de 8 mm - D = 1.100 mm</v>
          </cell>
          <cell r="C3495" t="str">
            <v>m</v>
          </cell>
          <cell r="D3495">
            <v>2813.13</v>
          </cell>
        </row>
        <row r="3496">
          <cell r="A3496" t="str">
            <v>2306616</v>
          </cell>
          <cell r="B3496" t="str">
            <v>Confecção de camisa metálica em aço ASTM A36 com espessura de 8 mm - D = 1.200 mm</v>
          </cell>
          <cell r="C3496" t="str">
            <v>m</v>
          </cell>
          <cell r="D3496">
            <v>2831.16</v>
          </cell>
        </row>
        <row r="3497">
          <cell r="A3497" t="str">
            <v>2306611</v>
          </cell>
          <cell r="B3497" t="str">
            <v>Confecção de camisa metálica em aço ASTM A36 com espessura de 8 mm - D = 700 mm</v>
          </cell>
          <cell r="C3497" t="str">
            <v>m</v>
          </cell>
          <cell r="D3497">
            <v>1742.98</v>
          </cell>
        </row>
        <row r="3498">
          <cell r="A3498" t="str">
            <v>2306612</v>
          </cell>
          <cell r="B3498" t="str">
            <v>Confecção de camisa metálica em aço ASTM A36 com espessura de 8 mm - D = 800 mm</v>
          </cell>
          <cell r="C3498" t="str">
            <v>m</v>
          </cell>
          <cell r="D3498">
            <v>2135.0100000000002</v>
          </cell>
        </row>
        <row r="3499">
          <cell r="A3499" t="str">
            <v>2306613</v>
          </cell>
          <cell r="B3499" t="str">
            <v>Confecção de camisa metálica em aço ASTM A36 com espessura de 8 mm - D = 900 mm</v>
          </cell>
          <cell r="C3499" t="str">
            <v>m</v>
          </cell>
          <cell r="D3499">
            <v>2153.38</v>
          </cell>
        </row>
        <row r="3500">
          <cell r="A3500" t="str">
            <v>2306618</v>
          </cell>
          <cell r="B3500" t="str">
            <v>Confecção de camisa metálica em aço ASTM A36 com espessura de 9,5 mm - D = 1.000 mm</v>
          </cell>
          <cell r="C3500" t="str">
            <v>m</v>
          </cell>
          <cell r="D3500">
            <v>3387.57</v>
          </cell>
        </row>
        <row r="3501">
          <cell r="A3501" t="str">
            <v>2306619</v>
          </cell>
          <cell r="B3501" t="str">
            <v>Confecção de camisa metálica em aço ASTM A36 com espessura de 9,5 mm - D = 1.100 mm</v>
          </cell>
          <cell r="C3501" t="str">
            <v>m</v>
          </cell>
          <cell r="D3501">
            <v>3413.97</v>
          </cell>
        </row>
        <row r="3502">
          <cell r="A3502" t="str">
            <v>2306620</v>
          </cell>
          <cell r="B3502" t="str">
            <v>Confecção de camisa metálica em aço ASTM A36 com espessura de 9,5 mm - D = 1.200 mm</v>
          </cell>
          <cell r="C3502" t="str">
            <v>m</v>
          </cell>
          <cell r="D3502">
            <v>3439.64</v>
          </cell>
        </row>
        <row r="3503">
          <cell r="A3503" t="str">
            <v>2306621</v>
          </cell>
          <cell r="B3503" t="str">
            <v>Confecção de camisa metálica em aço ASTM A36 com espessura de 9,5 mm - D = 1.300 mm</v>
          </cell>
          <cell r="C3503" t="str">
            <v>m</v>
          </cell>
          <cell r="D3503">
            <v>4945.79</v>
          </cell>
        </row>
        <row r="3504">
          <cell r="A3504" t="str">
            <v>2306622</v>
          </cell>
          <cell r="B3504" t="str">
            <v>Confecção de camisa metálica em aço ASTM A36 com espessura de 9,5 mm - D = 1.400 mm</v>
          </cell>
          <cell r="C3504" t="str">
            <v>m</v>
          </cell>
          <cell r="D3504">
            <v>4972.25</v>
          </cell>
        </row>
        <row r="3505">
          <cell r="A3505" t="str">
            <v>2306623</v>
          </cell>
          <cell r="B3505" t="str">
            <v>Confecção de camisa metálica em aço ASTM A36 com espessura de 9,5 mm - D = 1.500 mm</v>
          </cell>
          <cell r="C3505" t="str">
            <v>m</v>
          </cell>
          <cell r="D3505">
            <v>4997.8599999999997</v>
          </cell>
        </row>
        <row r="3506">
          <cell r="A3506" t="str">
            <v>2306617</v>
          </cell>
          <cell r="B3506" t="str">
            <v>Confecção de camisa metálica em aço ASTM A36 com espessura de 9,5 mm - D = 900 mm</v>
          </cell>
          <cell r="C3506" t="str">
            <v>m</v>
          </cell>
          <cell r="D3506">
            <v>2621.63</v>
          </cell>
        </row>
        <row r="3507">
          <cell r="A3507" t="str">
            <v>2306014</v>
          </cell>
          <cell r="B3507" t="str">
            <v>Contraventamento de grupo de estacas submersas em aço ASTM A36 - confecção e instalação</v>
          </cell>
          <cell r="C3507" t="str">
            <v>kg</v>
          </cell>
          <cell r="D3507">
            <v>11.83</v>
          </cell>
        </row>
        <row r="3508">
          <cell r="A3508" t="str">
            <v>2306700</v>
          </cell>
          <cell r="B3508" t="str">
            <v>Escavação com perfuratriz tipo Wirth em rocha com média dureza e média abrasão - resistência à compressão menor que 80 MPa - D = 1.000 mm</v>
          </cell>
          <cell r="C3508" t="str">
            <v>m</v>
          </cell>
          <cell r="D3508">
            <v>2075.56</v>
          </cell>
        </row>
        <row r="3509">
          <cell r="A3509" t="str">
            <v>2306703</v>
          </cell>
          <cell r="B3509" t="str">
            <v>Escavação com perfuratriz tipo Wirth em rocha com média dureza e média abrasão - resistência à compressão menor que 80 MPa - D = 1.100 mm</v>
          </cell>
          <cell r="C3509" t="str">
            <v>m</v>
          </cell>
          <cell r="D3509">
            <v>2147.7800000000002</v>
          </cell>
        </row>
        <row r="3510">
          <cell r="A3510" t="str">
            <v>2306706</v>
          </cell>
          <cell r="B3510" t="str">
            <v>Escavação com perfuratriz tipo Wirth em rocha com média dureza e média abrasão - resistência à compressão menor que 80 MPa - D = 1.200 mm</v>
          </cell>
          <cell r="C3510" t="str">
            <v>m</v>
          </cell>
          <cell r="D3510">
            <v>2262.3000000000002</v>
          </cell>
        </row>
        <row r="3511">
          <cell r="A3511" t="str">
            <v>2306709</v>
          </cell>
          <cell r="B3511" t="str">
            <v>Escavação com perfuratriz tipo Wirth em rocha com média dureza e média abrasão - resistência à compressão menor que 80 MPa - D = 1.300 mm</v>
          </cell>
          <cell r="C3511" t="str">
            <v>m</v>
          </cell>
          <cell r="D3511">
            <v>2430.7600000000002</v>
          </cell>
        </row>
        <row r="3512">
          <cell r="A3512" t="str">
            <v>2306712</v>
          </cell>
          <cell r="B3512" t="str">
            <v>Escavação com perfuratriz tipo Wirth em rocha com média dureza e média abrasão - resistência à compressão menor que 80 MPa - D = 1.400 mm</v>
          </cell>
          <cell r="C3512" t="str">
            <v>m</v>
          </cell>
          <cell r="D3512">
            <v>2515.62</v>
          </cell>
        </row>
        <row r="3513">
          <cell r="A3513" t="str">
            <v>2306715</v>
          </cell>
          <cell r="B3513" t="str">
            <v>Escavação com perfuratriz tipo Wirth em rocha com média dureza e média abrasão - resistência à compressão menor que 80 MPa - D = 1.500 mm</v>
          </cell>
          <cell r="C3513" t="str">
            <v>m</v>
          </cell>
          <cell r="D3513">
            <v>2623.95</v>
          </cell>
        </row>
        <row r="3514">
          <cell r="A3514" t="str">
            <v>2306718</v>
          </cell>
          <cell r="B3514" t="str">
            <v>Escavação com perfuratriz tipo Wirth em rocha com média dureza e média abrasão - resistência à compressão menor que 80 MPa - D = 1.600 mm</v>
          </cell>
          <cell r="C3514" t="str">
            <v>m</v>
          </cell>
          <cell r="D3514">
            <v>2791.1</v>
          </cell>
        </row>
        <row r="3515">
          <cell r="A3515" t="str">
            <v>2306721</v>
          </cell>
          <cell r="B3515" t="str">
            <v>Escavação com perfuratriz tipo Wirth em rocha com média dureza e média abrasão - resistência à compressão menor que 80 MPa - D = 1.700 mm</v>
          </cell>
          <cell r="C3515" t="str">
            <v>m</v>
          </cell>
          <cell r="D3515">
            <v>2870.66</v>
          </cell>
        </row>
        <row r="3516">
          <cell r="A3516" t="str">
            <v>2306724</v>
          </cell>
          <cell r="B3516" t="str">
            <v>Escavação com perfuratriz tipo Wirth em rocha com média dureza e média abrasão - resistência à compressão menor que 80 MPa - D = 1.800 mm</v>
          </cell>
          <cell r="C3516" t="str">
            <v>m</v>
          </cell>
          <cell r="D3516">
            <v>3021.56</v>
          </cell>
        </row>
        <row r="3517">
          <cell r="A3517" t="str">
            <v>2306688</v>
          </cell>
          <cell r="B3517" t="str">
            <v>Escavação com perfuratriz tipo Wirth em rocha com média dureza e média abrasão - resistência à compressão menor que 80 MPa - D = 600 mm</v>
          </cell>
          <cell r="C3517" t="str">
            <v>m</v>
          </cell>
          <cell r="D3517">
            <v>1652.57</v>
          </cell>
        </row>
        <row r="3518">
          <cell r="A3518" t="str">
            <v>2306691</v>
          </cell>
          <cell r="B3518" t="str">
            <v>Escavação com perfuratriz tipo Wirth em rocha com média dureza e média abrasão - resistência à compressão menor que 80 MPa - D = 700 mm</v>
          </cell>
          <cell r="C3518" t="str">
            <v>m</v>
          </cell>
          <cell r="D3518">
            <v>1741.72</v>
          </cell>
        </row>
        <row r="3519">
          <cell r="A3519" t="str">
            <v>2306694</v>
          </cell>
          <cell r="B3519" t="str">
            <v>Escavação com perfuratriz tipo Wirth em rocha com média dureza e média abrasão - resistência à compressão menor que 80 MPa - D = 800 mm</v>
          </cell>
          <cell r="C3519" t="str">
            <v>m</v>
          </cell>
          <cell r="D3519">
            <v>1865.79</v>
          </cell>
        </row>
        <row r="3520">
          <cell r="A3520" t="str">
            <v>2306697</v>
          </cell>
          <cell r="B3520" t="str">
            <v>Escavação com perfuratriz tipo Wirth em rocha com média dureza e média abrasão - resistência à compressão menor que 80 MPa - D = 900 mm</v>
          </cell>
          <cell r="C3520" t="str">
            <v>m</v>
          </cell>
          <cell r="D3520">
            <v>1951.25</v>
          </cell>
        </row>
        <row r="3521">
          <cell r="A3521" t="str">
            <v>2306701</v>
          </cell>
          <cell r="B3521" t="str">
            <v>Escavação com perfuratriz tipo Wirth em rocha de alta dureza e alta abrasão - resistência à compressão acima de 80 MPa - D = 1.000 mm</v>
          </cell>
          <cell r="C3521" t="str">
            <v>m</v>
          </cell>
          <cell r="D3521">
            <v>3858.31</v>
          </cell>
        </row>
        <row r="3522">
          <cell r="A3522" t="str">
            <v>2306704</v>
          </cell>
          <cell r="B3522" t="str">
            <v>Escavação com perfuratriz tipo Wirth em rocha de alta dureza e alta abrasão - resistência à compressão acima de 80 MPa - D = 1.100 mm</v>
          </cell>
          <cell r="C3522" t="str">
            <v>m</v>
          </cell>
          <cell r="D3522">
            <v>4088.91</v>
          </cell>
        </row>
        <row r="3523">
          <cell r="A3523" t="str">
            <v>2306707</v>
          </cell>
          <cell r="B3523" t="str">
            <v>Escavação com perfuratriz tipo Wirth em rocha de alta dureza e alta abrasão - resistência à compressão acima de 80 MPa - D = 1.200 mm</v>
          </cell>
          <cell r="C3523" t="str">
            <v>m</v>
          </cell>
          <cell r="D3523">
            <v>4253.1899999999996</v>
          </cell>
        </row>
        <row r="3524">
          <cell r="A3524" t="str">
            <v>2306710</v>
          </cell>
          <cell r="B3524" t="str">
            <v>Escavação com perfuratriz tipo Wirth em rocha de alta dureza e alta abrasão - resistência à compressão acima de 80 MPa - D = 1.300 mm</v>
          </cell>
          <cell r="C3524" t="str">
            <v>m</v>
          </cell>
          <cell r="D3524">
            <v>4462.3500000000004</v>
          </cell>
        </row>
        <row r="3525">
          <cell r="A3525" t="str">
            <v>2306713</v>
          </cell>
          <cell r="B3525" t="str">
            <v>Escavação com perfuratriz tipo Wirth em rocha de alta dureza e alta abrasão - resistência à compressão acima de 80 MPa - D = 1.400 mm</v>
          </cell>
          <cell r="C3525" t="str">
            <v>m</v>
          </cell>
          <cell r="D3525">
            <v>4581.59</v>
          </cell>
        </row>
        <row r="3526">
          <cell r="A3526" t="str">
            <v>2306716</v>
          </cell>
          <cell r="B3526" t="str">
            <v>Escavação com perfuratriz tipo Wirth em rocha de alta dureza e alta abrasão - resistência à compressão acima de 80 MPa - D = 1.500 mm</v>
          </cell>
          <cell r="C3526" t="str">
            <v>m</v>
          </cell>
          <cell r="D3526">
            <v>4843.93</v>
          </cell>
        </row>
        <row r="3527">
          <cell r="A3527" t="str">
            <v>2306719</v>
          </cell>
          <cell r="B3527" t="str">
            <v>Escavação com perfuratriz tipo Wirth em rocha de alta dureza e alta abrasão - resistência à compressão acima de 80 MPa - D = 1.600 mm</v>
          </cell>
          <cell r="C3527" t="str">
            <v>m</v>
          </cell>
          <cell r="D3527">
            <v>5253.89</v>
          </cell>
        </row>
        <row r="3528">
          <cell r="A3528" t="str">
            <v>2306722</v>
          </cell>
          <cell r="B3528" t="str">
            <v>Escavação com perfuratriz tipo Wirth em rocha de alta dureza e alta abrasão - resistência à compressão acima de 80 MPa - D = 1.700 mm</v>
          </cell>
          <cell r="C3528" t="str">
            <v>m</v>
          </cell>
          <cell r="D3528">
            <v>5488.59</v>
          </cell>
        </row>
        <row r="3529">
          <cell r="A3529" t="str">
            <v>2306725</v>
          </cell>
          <cell r="B3529" t="str">
            <v>Escavação com perfuratriz tipo Wirth em rocha de alta dureza e alta abrasão - resistência à compressão acima de 80 MPa - D = 1.800 mm</v>
          </cell>
          <cell r="C3529" t="str">
            <v>m</v>
          </cell>
          <cell r="D3529">
            <v>5743.07</v>
          </cell>
        </row>
        <row r="3530">
          <cell r="A3530" t="str">
            <v>2306689</v>
          </cell>
          <cell r="B3530" t="str">
            <v>Escavação com perfuratriz tipo Wirth em rocha de alta dureza e alta abrasão - resistência à compressão acima de 80 MPa - D = 600 mm</v>
          </cell>
          <cell r="C3530" t="str">
            <v>m</v>
          </cell>
          <cell r="D3530">
            <v>3063.12</v>
          </cell>
        </row>
        <row r="3531">
          <cell r="A3531" t="str">
            <v>2306692</v>
          </cell>
          <cell r="B3531" t="str">
            <v>Escavação com perfuratriz tipo Wirth em rocha de alta dureza e alta abrasão - resistência à compressão acima de 80 MPa - D = 700 mm</v>
          </cell>
          <cell r="C3531" t="str">
            <v>m</v>
          </cell>
          <cell r="D3531">
            <v>3222.07</v>
          </cell>
        </row>
        <row r="3532">
          <cell r="A3532" t="str">
            <v>2306695</v>
          </cell>
          <cell r="B3532" t="str">
            <v>Escavação com perfuratriz tipo Wirth em rocha de alta dureza e alta abrasão - resistência à compressão acima de 80 MPa - D = 800 mm</v>
          </cell>
          <cell r="C3532" t="str">
            <v>m</v>
          </cell>
          <cell r="D3532">
            <v>3385.88</v>
          </cell>
        </row>
        <row r="3533">
          <cell r="A3533" t="str">
            <v>2306698</v>
          </cell>
          <cell r="B3533" t="str">
            <v>Escavação com perfuratriz tipo Wirth em rocha de alta dureza e alta abrasão - resistência à compressão acima de 80 MPa - D = 900 mm</v>
          </cell>
          <cell r="C3533" t="str">
            <v>m</v>
          </cell>
          <cell r="D3533">
            <v>3581.77</v>
          </cell>
        </row>
        <row r="3534">
          <cell r="A3534" t="str">
            <v>2306699</v>
          </cell>
          <cell r="B3534" t="str">
            <v>Escavação com perfuratriz tipo Wirth em solo - D = 1.000 mm</v>
          </cell>
          <cell r="C3534" t="str">
            <v>m</v>
          </cell>
          <cell r="D3534">
            <v>325.07</v>
          </cell>
        </row>
        <row r="3535">
          <cell r="A3535" t="str">
            <v>2306702</v>
          </cell>
          <cell r="B3535" t="str">
            <v>Escavação com perfuratriz tipo Wirth em solo - D = 1.100 mm</v>
          </cell>
          <cell r="C3535" t="str">
            <v>m</v>
          </cell>
          <cell r="D3535">
            <v>336</v>
          </cell>
        </row>
        <row r="3536">
          <cell r="A3536" t="str">
            <v>2306705</v>
          </cell>
          <cell r="B3536" t="str">
            <v>Escavação com perfuratriz tipo Wirth em solo - D = 1.200 mm</v>
          </cell>
          <cell r="C3536" t="str">
            <v>m</v>
          </cell>
          <cell r="D3536">
            <v>353.84</v>
          </cell>
        </row>
        <row r="3537">
          <cell r="A3537" t="str">
            <v>2306708</v>
          </cell>
          <cell r="B3537" t="str">
            <v>Escavação com perfuratriz tipo Wirth em solo - D = 1.300 mm</v>
          </cell>
          <cell r="C3537" t="str">
            <v>m</v>
          </cell>
          <cell r="D3537">
            <v>366.83</v>
          </cell>
        </row>
        <row r="3538">
          <cell r="A3538" t="str">
            <v>2306711</v>
          </cell>
          <cell r="B3538" t="str">
            <v>Escavação com perfuratriz tipo Wirth em solo - D = 1.400 mm</v>
          </cell>
          <cell r="C3538" t="str">
            <v>m</v>
          </cell>
          <cell r="D3538">
            <v>380.8</v>
          </cell>
        </row>
        <row r="3539">
          <cell r="A3539" t="str">
            <v>2306714</v>
          </cell>
          <cell r="B3539" t="str">
            <v>Escavação com perfuratriz tipo Wirth em solo - D = 1.500 mm</v>
          </cell>
          <cell r="C3539" t="str">
            <v>m</v>
          </cell>
          <cell r="D3539">
            <v>395.88</v>
          </cell>
        </row>
        <row r="3540">
          <cell r="A3540" t="str">
            <v>2306717</v>
          </cell>
          <cell r="B3540" t="str">
            <v>Escavação com perfuratriz tipo Wirth em solo - D = 1.600 mm</v>
          </cell>
          <cell r="C3540" t="str">
            <v>m</v>
          </cell>
          <cell r="D3540">
            <v>413.27</v>
          </cell>
        </row>
        <row r="3541">
          <cell r="A3541" t="str">
            <v>2306720</v>
          </cell>
          <cell r="B3541" t="str">
            <v>Escavação com perfuratriz tipo Wirth em solo - D = 1.700 mm</v>
          </cell>
          <cell r="C3541" t="str">
            <v>m</v>
          </cell>
          <cell r="D3541">
            <v>431.09</v>
          </cell>
        </row>
        <row r="3542">
          <cell r="A3542" t="str">
            <v>2306723</v>
          </cell>
          <cell r="B3542" t="str">
            <v>Escavação com perfuratriz tipo Wirth em solo - D = 1.800 mm</v>
          </cell>
          <cell r="C3542" t="str">
            <v>m</v>
          </cell>
          <cell r="D3542">
            <v>440.6</v>
          </cell>
        </row>
        <row r="3543">
          <cell r="A3543" t="str">
            <v>2306687</v>
          </cell>
          <cell r="B3543" t="str">
            <v>Escavação com perfuratriz tipo Wirth em solo - D = 600 mm</v>
          </cell>
          <cell r="C3543" t="str">
            <v>m</v>
          </cell>
          <cell r="D3543">
            <v>270.62</v>
          </cell>
        </row>
        <row r="3544">
          <cell r="A3544" t="str">
            <v>2306690</v>
          </cell>
          <cell r="B3544" t="str">
            <v>Escavação com perfuratriz tipo Wirth em solo - D = 700 mm</v>
          </cell>
          <cell r="C3544" t="str">
            <v>m</v>
          </cell>
          <cell r="D3544">
            <v>283.07</v>
          </cell>
        </row>
        <row r="3545">
          <cell r="A3545" t="str">
            <v>2306693</v>
          </cell>
          <cell r="B3545" t="str">
            <v>Escavação com perfuratriz tipo Wirth em solo - D = 800 mm</v>
          </cell>
          <cell r="C3545" t="str">
            <v>m</v>
          </cell>
          <cell r="D3545">
            <v>295.63</v>
          </cell>
        </row>
        <row r="3546">
          <cell r="A3546" t="str">
            <v>2306696</v>
          </cell>
          <cell r="B3546" t="str">
            <v>Escavação com perfuratriz tipo Wirth em solo - D = 900 mm</v>
          </cell>
          <cell r="C3546" t="str">
            <v>m</v>
          </cell>
          <cell r="D3546">
            <v>309.35000000000002</v>
          </cell>
        </row>
        <row r="3547">
          <cell r="A3547" t="str">
            <v>2306239</v>
          </cell>
          <cell r="B3547" t="str">
            <v>Estaca barrete escavada com uso de fluido estabilizante - confecção</v>
          </cell>
          <cell r="C3547" t="str">
            <v>m³</v>
          </cell>
          <cell r="D3547">
            <v>238.77</v>
          </cell>
        </row>
        <row r="3548">
          <cell r="A3548" t="str">
            <v>2306090</v>
          </cell>
          <cell r="B3548" t="str">
            <v>Estaca broca manual D = 25 cm - confecção</v>
          </cell>
          <cell r="C3548" t="str">
            <v>m</v>
          </cell>
          <cell r="D3548">
            <v>49.11</v>
          </cell>
        </row>
        <row r="3549">
          <cell r="A3549" t="str">
            <v>2306091</v>
          </cell>
          <cell r="B3549" t="str">
            <v>Estaca broca manual D = 30 cm - confecção</v>
          </cell>
          <cell r="C3549" t="str">
            <v>m</v>
          </cell>
          <cell r="D3549">
            <v>65.48</v>
          </cell>
        </row>
        <row r="3550">
          <cell r="A3550" t="str">
            <v>2306072</v>
          </cell>
          <cell r="B3550" t="str">
            <v>Estaca circular tipo estacão escavada com uso de fluido estabilizante - confecção</v>
          </cell>
          <cell r="C3550" t="str">
            <v>m³</v>
          </cell>
          <cell r="D3550">
            <v>728.56</v>
          </cell>
        </row>
        <row r="3551">
          <cell r="A3551" t="str">
            <v>2306133</v>
          </cell>
          <cell r="B3551" t="str">
            <v>Estaca duplo perfil metálico W 250 x 17,9 - com emenda - fornecimento e cravação</v>
          </cell>
          <cell r="C3551" t="str">
            <v>m</v>
          </cell>
          <cell r="D3551">
            <v>500.92</v>
          </cell>
        </row>
        <row r="3552">
          <cell r="A3552" t="str">
            <v>2306114</v>
          </cell>
          <cell r="B3552" t="str">
            <v>Estaca duplo trilho TR 25 - com emenda - fornecimento e cravação</v>
          </cell>
          <cell r="C3552" t="str">
            <v>m</v>
          </cell>
          <cell r="D3552">
            <v>281.79000000000002</v>
          </cell>
        </row>
        <row r="3553">
          <cell r="A3553" t="str">
            <v>2306115</v>
          </cell>
          <cell r="B3553" t="str">
            <v>Estaca duplo trilho TR 37 - com emenda - fornecimento e cravação</v>
          </cell>
          <cell r="C3553" t="str">
            <v>m</v>
          </cell>
          <cell r="D3553">
            <v>410.1</v>
          </cell>
        </row>
        <row r="3554">
          <cell r="A3554" t="str">
            <v>2306116</v>
          </cell>
          <cell r="B3554" t="str">
            <v>Estaca duplo trilho TR 45 - com emenda - fornecimento e cravação</v>
          </cell>
          <cell r="C3554" t="str">
            <v>m</v>
          </cell>
          <cell r="D3554">
            <v>488.5</v>
          </cell>
        </row>
        <row r="3555">
          <cell r="A3555" t="str">
            <v>2306118</v>
          </cell>
          <cell r="B3555" t="str">
            <v>Estaca duplo trilho TR 57 - com emenda - fornecimento e cravação</v>
          </cell>
          <cell r="C3555" t="str">
            <v>m</v>
          </cell>
          <cell r="D3555">
            <v>613.63</v>
          </cell>
        </row>
        <row r="3556">
          <cell r="A3556" t="str">
            <v>2306122</v>
          </cell>
          <cell r="B3556" t="str">
            <v>Estaca duplo trilho TR 68 - com emenda - fornecimento e cravação</v>
          </cell>
          <cell r="C3556" t="str">
            <v>m</v>
          </cell>
          <cell r="D3556">
            <v>726.83</v>
          </cell>
        </row>
        <row r="3557">
          <cell r="A3557" t="str">
            <v>2306078</v>
          </cell>
          <cell r="B3557" t="str">
            <v>Estaca Franki com fuste apiloado D = 35 cm - confecção</v>
          </cell>
          <cell r="C3557" t="str">
            <v>m</v>
          </cell>
          <cell r="D3557">
            <v>113.81</v>
          </cell>
        </row>
        <row r="3558">
          <cell r="A3558" t="str">
            <v>2306080</v>
          </cell>
          <cell r="B3558" t="str">
            <v>Estaca Franki com fuste apiloado D = 40 cm - confecção</v>
          </cell>
          <cell r="C3558" t="str">
            <v>m</v>
          </cell>
          <cell r="D3558">
            <v>124.15</v>
          </cell>
        </row>
        <row r="3559">
          <cell r="A3559" t="str">
            <v>2306082</v>
          </cell>
          <cell r="B3559" t="str">
            <v>Estaca Franki com fuste apiloado D = 45 cm - confecção</v>
          </cell>
          <cell r="C3559" t="str">
            <v>m</v>
          </cell>
          <cell r="D3559">
            <v>136.57</v>
          </cell>
        </row>
        <row r="3560">
          <cell r="A3560" t="str">
            <v>2306084</v>
          </cell>
          <cell r="B3560" t="str">
            <v>Estaca Franki com fuste apiloado D = 52 cm - confecção</v>
          </cell>
          <cell r="C3560" t="str">
            <v>m</v>
          </cell>
          <cell r="D3560">
            <v>158.80000000000001</v>
          </cell>
        </row>
        <row r="3561">
          <cell r="A3561" t="str">
            <v>2306086</v>
          </cell>
          <cell r="B3561" t="str">
            <v>Estaca Franki com fuste apiloado D = 60 cm - confecção</v>
          </cell>
          <cell r="C3561" t="str">
            <v>m</v>
          </cell>
          <cell r="D3561">
            <v>195.1</v>
          </cell>
        </row>
        <row r="3562">
          <cell r="A3562" t="str">
            <v>2309088</v>
          </cell>
          <cell r="B3562" t="str">
            <v>Estaca Franki com fuste apiloado D = 70 cm - confecção</v>
          </cell>
          <cell r="C3562" t="str">
            <v>m</v>
          </cell>
          <cell r="D3562">
            <v>273.14</v>
          </cell>
        </row>
        <row r="3563">
          <cell r="A3563" t="str">
            <v>2306074</v>
          </cell>
          <cell r="B3563" t="str">
            <v>Estaca hélice contínua - confecção</v>
          </cell>
          <cell r="C3563" t="str">
            <v>m³</v>
          </cell>
          <cell r="D3563">
            <v>189.4</v>
          </cell>
        </row>
        <row r="3564">
          <cell r="A3564" t="str">
            <v>2306095</v>
          </cell>
          <cell r="B3564" t="str">
            <v>Estaca hélice de deslocamento - confecção</v>
          </cell>
          <cell r="C3564" t="str">
            <v>m³</v>
          </cell>
          <cell r="D3564">
            <v>227.1</v>
          </cell>
        </row>
        <row r="3565">
          <cell r="A3565" t="str">
            <v>2306132</v>
          </cell>
          <cell r="B3565" t="str">
            <v>Estaca perfil metálico W 150 x 22,5 (H) - fornecimento e cravação</v>
          </cell>
          <cell r="C3565" t="str">
            <v>m</v>
          </cell>
          <cell r="D3565">
            <v>321.99</v>
          </cell>
        </row>
        <row r="3566">
          <cell r="A3566" t="str">
            <v>2306015</v>
          </cell>
          <cell r="B3566" t="str">
            <v>Estaca prancha metálica - fornecimento e cravação até 12 metros</v>
          </cell>
          <cell r="C3566" t="str">
            <v>kg</v>
          </cell>
          <cell r="D3566">
            <v>16.059999999999999</v>
          </cell>
        </row>
        <row r="3567">
          <cell r="A3567" t="str">
            <v>2306019</v>
          </cell>
          <cell r="B3567" t="str">
            <v>Estaca prancha metálica com apoio de flutuante - fornecimento e cravação de 12 metros</v>
          </cell>
          <cell r="C3567" t="str">
            <v>kg</v>
          </cell>
          <cell r="D3567">
            <v>16.62</v>
          </cell>
        </row>
        <row r="3568">
          <cell r="A3568" t="str">
            <v>2306018</v>
          </cell>
          <cell r="B3568" t="str">
            <v>Estaca prancha metálica com apoio de flutuante e utilização de 10 vezes - fornecimento, cravação até 12 metros</v>
          </cell>
          <cell r="C3568" t="str">
            <v>kg</v>
          </cell>
          <cell r="D3568">
            <v>2.76</v>
          </cell>
        </row>
        <row r="3569">
          <cell r="A3569" t="str">
            <v>2306016</v>
          </cell>
          <cell r="B3569" t="str">
            <v>Estaca prancha metálica com utilização de 10 vezes - fornecimento, cravação até 12 metros</v>
          </cell>
          <cell r="C3569" t="str">
            <v>kg</v>
          </cell>
          <cell r="D3569">
            <v>1.91</v>
          </cell>
        </row>
        <row r="3570">
          <cell r="A3570" t="str">
            <v>2305999</v>
          </cell>
          <cell r="B3570" t="str">
            <v>Estaca pré-moldada de concreto armado centrifugado com compressão admissível de 100 t - sem emenda - fornecimento e cravação</v>
          </cell>
          <cell r="C3570" t="str">
            <v>m</v>
          </cell>
          <cell r="D3570">
            <v>322.62</v>
          </cell>
        </row>
        <row r="3571">
          <cell r="A3571" t="str">
            <v>2306000</v>
          </cell>
          <cell r="B3571" t="str">
            <v>Estaca pré-moldada de concreto armado centrifugado com compressão admissível de 125 t - sem emenda - fornecimento e cravação</v>
          </cell>
          <cell r="C3571" t="str">
            <v>m</v>
          </cell>
          <cell r="D3571">
            <v>399.35</v>
          </cell>
        </row>
        <row r="3572">
          <cell r="A3572" t="str">
            <v>2306001</v>
          </cell>
          <cell r="B3572" t="str">
            <v>Estaca pré-moldada de concreto armado centrifugado com compressão admissível de 170 t - sem emenda - fornecimento e cravação</v>
          </cell>
          <cell r="C3572" t="str">
            <v>m</v>
          </cell>
          <cell r="D3572">
            <v>610.80999999999995</v>
          </cell>
        </row>
        <row r="3573">
          <cell r="A3573" t="str">
            <v>2306002</v>
          </cell>
          <cell r="B3573" t="str">
            <v>Estaca pré-moldada de concreto armado centrifugado com compressão admissível de 230 t - sem emenda - fornecimento e cravação</v>
          </cell>
          <cell r="C3573" t="str">
            <v>m</v>
          </cell>
          <cell r="D3573">
            <v>662.13</v>
          </cell>
        </row>
        <row r="3574">
          <cell r="A3574" t="str">
            <v>2306003</v>
          </cell>
          <cell r="B3574" t="str">
            <v>Estaca pré-moldada de concreto armado centrifugado com compressão admissível de 300 t - sem emenda - fornecimento e cravação</v>
          </cell>
          <cell r="C3574" t="str">
            <v>m</v>
          </cell>
          <cell r="D3574">
            <v>1012.14</v>
          </cell>
        </row>
        <row r="3575">
          <cell r="A3575" t="str">
            <v>2305997</v>
          </cell>
          <cell r="B3575" t="str">
            <v>Estaca pré-moldada de concreto armado centrifugado com compressão admissível de 55 t - sem emenda - fornecimento e cravação</v>
          </cell>
          <cell r="C3575" t="str">
            <v>m</v>
          </cell>
          <cell r="D3575">
            <v>212.61</v>
          </cell>
        </row>
        <row r="3576">
          <cell r="A3576" t="str">
            <v>2305998</v>
          </cell>
          <cell r="B3576" t="str">
            <v>Estaca pré-moldada de concreto armado centrifugado com compressão admissível de 80 t - sem emenda - fornecimento e cravação</v>
          </cell>
          <cell r="C3576" t="str">
            <v>m</v>
          </cell>
          <cell r="D3576">
            <v>303.10000000000002</v>
          </cell>
        </row>
        <row r="3577">
          <cell r="A3577" t="str">
            <v>2306101</v>
          </cell>
          <cell r="B3577" t="str">
            <v>Estaca pré-moldada de concreto protendido 15 x 15 cm - produzida - sem emenda - cravação</v>
          </cell>
          <cell r="C3577" t="str">
            <v>m</v>
          </cell>
          <cell r="D3577">
            <v>70.44</v>
          </cell>
        </row>
        <row r="3578">
          <cell r="A3578" t="str">
            <v>2306102</v>
          </cell>
          <cell r="B3578" t="str">
            <v>Estaca pré-moldada de concreto protendido 17 x 17 cm - produzida - sem emenda - cravação</v>
          </cell>
          <cell r="C3578" t="str">
            <v>m</v>
          </cell>
          <cell r="D3578">
            <v>74.739999999999995</v>
          </cell>
        </row>
        <row r="3579">
          <cell r="A3579" t="str">
            <v>2306103</v>
          </cell>
          <cell r="B3579" t="str">
            <v>Estaca pré-moldada de concreto protendido 20 x 20 cm - produzida - sem emenda - cravação</v>
          </cell>
          <cell r="C3579" t="str">
            <v>m</v>
          </cell>
          <cell r="D3579">
            <v>84.32</v>
          </cell>
        </row>
        <row r="3580">
          <cell r="A3580" t="str">
            <v>2306104</v>
          </cell>
          <cell r="B3580" t="str">
            <v>Estaca pré-moldada de concreto protendido 21 x 21 cm - produzida - sem emenda - cravação</v>
          </cell>
          <cell r="C3580" t="str">
            <v>m</v>
          </cell>
          <cell r="D3580">
            <v>89.67</v>
          </cell>
        </row>
        <row r="3581">
          <cell r="A3581" t="str">
            <v>2306105</v>
          </cell>
          <cell r="B3581" t="str">
            <v>Estaca pré-moldada de concreto protendido 23 x 23 cm - produzida - sem emenda - cravação</v>
          </cell>
          <cell r="C3581" t="str">
            <v>m</v>
          </cell>
          <cell r="D3581">
            <v>95.22</v>
          </cell>
        </row>
        <row r="3582">
          <cell r="A3582" t="str">
            <v>2306106</v>
          </cell>
          <cell r="B3582" t="str">
            <v>Estaca pré-moldada de concreto protendido 25 x 25 cm - produzida - sem emenda - cravação</v>
          </cell>
          <cell r="C3582" t="str">
            <v>m</v>
          </cell>
          <cell r="D3582">
            <v>103.64</v>
          </cell>
        </row>
        <row r="3583">
          <cell r="A3583" t="str">
            <v>2306107</v>
          </cell>
          <cell r="B3583" t="str">
            <v>Estaca pré-moldada de concreto protendido 26 x 26 cm - produzida - sem emenda - cravação</v>
          </cell>
          <cell r="C3583" t="str">
            <v>m</v>
          </cell>
          <cell r="D3583">
            <v>106.59</v>
          </cell>
        </row>
        <row r="3584">
          <cell r="A3584" t="str">
            <v>2306269</v>
          </cell>
          <cell r="B3584" t="str">
            <v>Estaca pré-moldada de concreto protendido 30 x 30 cm - produzida - sem emenda - cravação</v>
          </cell>
          <cell r="C3584" t="str">
            <v>m</v>
          </cell>
          <cell r="D3584">
            <v>120.16</v>
          </cell>
        </row>
        <row r="3585">
          <cell r="A3585" t="str">
            <v>2306270</v>
          </cell>
          <cell r="B3585" t="str">
            <v>Estaca pré-moldada de concreto protendido 33 x 33 cm - produzida - sem emenda - cravação</v>
          </cell>
          <cell r="C3585" t="str">
            <v>m</v>
          </cell>
          <cell r="D3585">
            <v>134.47</v>
          </cell>
        </row>
        <row r="3586">
          <cell r="A3586" t="str">
            <v>2306271</v>
          </cell>
          <cell r="B3586" t="str">
            <v>Estaca pré-moldada de concreto protendido 35 x 35 cm - produzida - sem emenda - cravação</v>
          </cell>
          <cell r="C3586" t="str">
            <v>m</v>
          </cell>
          <cell r="D3586">
            <v>147.94</v>
          </cell>
        </row>
        <row r="3587">
          <cell r="A3587" t="str">
            <v>2306272</v>
          </cell>
          <cell r="B3587" t="str">
            <v>Estaca pré-moldada de concreto protendido 38 x 38 cm - produzida - sem emenda - cravação</v>
          </cell>
          <cell r="C3587" t="str">
            <v>m</v>
          </cell>
          <cell r="D3587">
            <v>156.35</v>
          </cell>
        </row>
        <row r="3588">
          <cell r="A3588" t="str">
            <v>2306273</v>
          </cell>
          <cell r="B3588" t="str">
            <v>Estaca pré-moldada de concreto protendido 40 x 40 cm - produzida - sem emenda - cravação</v>
          </cell>
          <cell r="C3588" t="str">
            <v>m</v>
          </cell>
          <cell r="D3588">
            <v>175.54</v>
          </cell>
        </row>
        <row r="3589">
          <cell r="A3589" t="str">
            <v>2306274</v>
          </cell>
          <cell r="B3589" t="str">
            <v>Estaca pré-moldada de concreto protendido 42 x 42 cm - produzida - sem emenda - cravação</v>
          </cell>
          <cell r="C3589" t="str">
            <v>m</v>
          </cell>
          <cell r="D3589">
            <v>188.28</v>
          </cell>
        </row>
        <row r="3590">
          <cell r="A3590" t="str">
            <v>2306275</v>
          </cell>
          <cell r="B3590" t="str">
            <v>Estaca pré-moldada de concreto protendido 45 x 45 cm - produzida - sem emenda - cravação</v>
          </cell>
          <cell r="C3590" t="str">
            <v>m</v>
          </cell>
          <cell r="D3590">
            <v>218.09</v>
          </cell>
        </row>
        <row r="3591">
          <cell r="A3591" t="str">
            <v>2306100</v>
          </cell>
          <cell r="B3591" t="str">
            <v>Estaca pré-moldada de concreto protendido com compressão admissível de 100 t - comercial - sem emenda - fornecimento e cravação</v>
          </cell>
          <cell r="C3591" t="str">
            <v>m</v>
          </cell>
          <cell r="D3591">
            <v>305.54000000000002</v>
          </cell>
        </row>
        <row r="3592">
          <cell r="A3592" t="str">
            <v>2306004</v>
          </cell>
          <cell r="B3592" t="str">
            <v>Estaca pré-moldada de concreto protendido com compressão admissível de 25 t - comercial - sem emenda - fornecimento e cravação</v>
          </cell>
          <cell r="C3592" t="str">
            <v>m</v>
          </cell>
          <cell r="D3592">
            <v>122.09</v>
          </cell>
        </row>
        <row r="3593">
          <cell r="A3593" t="str">
            <v>2306097</v>
          </cell>
          <cell r="B3593" t="str">
            <v>Estaca pré-moldada de concreto protendido com compressão admissível de 35 t - comercial - sem emenda - fornecimento e cravação</v>
          </cell>
          <cell r="C3593" t="str">
            <v>m</v>
          </cell>
          <cell r="D3593">
            <v>146.6</v>
          </cell>
        </row>
        <row r="3594">
          <cell r="A3594" t="str">
            <v>2306098</v>
          </cell>
          <cell r="B3594" t="str">
            <v>Estaca pré-moldada de concreto protendido com compressão admissível de 60 t - comercial - sem emenda - fornecimento e cravação</v>
          </cell>
          <cell r="C3594" t="str">
            <v>m</v>
          </cell>
          <cell r="D3594">
            <v>179.54</v>
          </cell>
        </row>
        <row r="3595">
          <cell r="A3595" t="str">
            <v>2306007</v>
          </cell>
          <cell r="B3595" t="str">
            <v>Estaca pré-moldada de concreto protendido com compressão admissível de 75 t - comercial - sem emenda - fornecimento e cravação</v>
          </cell>
          <cell r="C3595" t="str">
            <v>m</v>
          </cell>
          <cell r="D3595">
            <v>242.73</v>
          </cell>
        </row>
        <row r="3596">
          <cell r="A3596" t="str">
            <v>2306067</v>
          </cell>
          <cell r="B3596" t="str">
            <v>Estaca raiz perfurada na rocha com D = 16 cm - confecção</v>
          </cell>
          <cell r="C3596" t="str">
            <v>m</v>
          </cell>
          <cell r="D3596">
            <v>449.09</v>
          </cell>
        </row>
        <row r="3597">
          <cell r="A3597" t="str">
            <v>2306068</v>
          </cell>
          <cell r="B3597" t="str">
            <v>Estaca raiz perfurada na rocha com D = 20 cm - confecção</v>
          </cell>
          <cell r="C3597" t="str">
            <v>m</v>
          </cell>
          <cell r="D3597">
            <v>564.69000000000005</v>
          </cell>
        </row>
        <row r="3598">
          <cell r="A3598" t="str">
            <v>2306069</v>
          </cell>
          <cell r="B3598" t="str">
            <v>Estaca raiz perfurada na rocha com D = 25 cm - confecção</v>
          </cell>
          <cell r="C3598" t="str">
            <v>m</v>
          </cell>
          <cell r="D3598">
            <v>765.04</v>
          </cell>
        </row>
        <row r="3599">
          <cell r="A3599" t="str">
            <v>2306070</v>
          </cell>
          <cell r="B3599" t="str">
            <v>Estaca raiz perfurada na rocha com D = 31 cm - confecção</v>
          </cell>
          <cell r="C3599" t="str">
            <v>m</v>
          </cell>
          <cell r="D3599">
            <v>1192.08</v>
          </cell>
        </row>
        <row r="3600">
          <cell r="A3600" t="str">
            <v>2306071</v>
          </cell>
          <cell r="B3600" t="str">
            <v>Estaca raiz perfurada na rocha com D = 40 cm - confecção</v>
          </cell>
          <cell r="C3600" t="str">
            <v>m</v>
          </cell>
          <cell r="D3600">
            <v>1793.45</v>
          </cell>
        </row>
        <row r="3601">
          <cell r="A3601" t="str">
            <v>2306181</v>
          </cell>
          <cell r="B3601" t="str">
            <v>Estaca raiz perfurada na rocha com D = 45 cm - confecção</v>
          </cell>
          <cell r="C3601" t="str">
            <v>m</v>
          </cell>
          <cell r="D3601">
            <v>1801.83</v>
          </cell>
        </row>
        <row r="3602">
          <cell r="A3602" t="str">
            <v>2306062</v>
          </cell>
          <cell r="B3602" t="str">
            <v>Estaca raiz perfurada no solo com D = 16 cm - confecção</v>
          </cell>
          <cell r="C3602" t="str">
            <v>m</v>
          </cell>
          <cell r="D3602">
            <v>84.54</v>
          </cell>
        </row>
        <row r="3603">
          <cell r="A3603" t="str">
            <v>2306063</v>
          </cell>
          <cell r="B3603" t="str">
            <v>Estaca raiz perfurada no solo com D = 20 cm - confecção</v>
          </cell>
          <cell r="C3603" t="str">
            <v>m</v>
          </cell>
          <cell r="D3603">
            <v>101.85</v>
          </cell>
        </row>
        <row r="3604">
          <cell r="A3604" t="str">
            <v>2306064</v>
          </cell>
          <cell r="B3604" t="str">
            <v>Estaca raiz perfurada no solo com D = 25 cm - confecção</v>
          </cell>
          <cell r="C3604" t="str">
            <v>m</v>
          </cell>
          <cell r="D3604">
            <v>125.51</v>
          </cell>
        </row>
        <row r="3605">
          <cell r="A3605" t="str">
            <v>2306065</v>
          </cell>
          <cell r="B3605" t="str">
            <v>Estaca raiz perfurada no solo com D = 31 cm - confecção</v>
          </cell>
          <cell r="C3605" t="str">
            <v>m</v>
          </cell>
          <cell r="D3605">
            <v>161.86000000000001</v>
          </cell>
        </row>
        <row r="3606">
          <cell r="A3606" t="str">
            <v>2306066</v>
          </cell>
          <cell r="B3606" t="str">
            <v>Estaca raiz perfurada no solo com D = 40 cm - confecção</v>
          </cell>
          <cell r="C3606" t="str">
            <v>m</v>
          </cell>
          <cell r="D3606">
            <v>227.14</v>
          </cell>
        </row>
        <row r="3607">
          <cell r="A3607" t="str">
            <v>2306180</v>
          </cell>
          <cell r="B3607" t="str">
            <v>Estaca raiz perfurada no solo com D = 45 cm - confecção</v>
          </cell>
          <cell r="C3607" t="str">
            <v>m</v>
          </cell>
          <cell r="D3607">
            <v>254.56</v>
          </cell>
        </row>
        <row r="3608">
          <cell r="A3608" t="str">
            <v>2306009</v>
          </cell>
          <cell r="B3608" t="str">
            <v>Estaca Strauss D = 25 cm - confecção</v>
          </cell>
          <cell r="C3608" t="str">
            <v>m</v>
          </cell>
          <cell r="D3608">
            <v>17.989999999999998</v>
          </cell>
        </row>
        <row r="3609">
          <cell r="A3609" t="str">
            <v>2306010</v>
          </cell>
          <cell r="B3609" t="str">
            <v>Estaca Strauss D = 32 cm - confecção</v>
          </cell>
          <cell r="C3609" t="str">
            <v>m</v>
          </cell>
          <cell r="D3609">
            <v>22.42</v>
          </cell>
        </row>
        <row r="3610">
          <cell r="A3610" t="str">
            <v>2306011</v>
          </cell>
          <cell r="B3610" t="str">
            <v>Estaca Strauss D = 38 cm - confecção</v>
          </cell>
          <cell r="C3610" t="str">
            <v>m</v>
          </cell>
          <cell r="D3610">
            <v>25.53</v>
          </cell>
        </row>
        <row r="3611">
          <cell r="A3611" t="str">
            <v>2306012</v>
          </cell>
          <cell r="B3611" t="str">
            <v>Estaca Strauss D = 45 cm - confecção</v>
          </cell>
          <cell r="C3611" t="str">
            <v>m</v>
          </cell>
          <cell r="D3611">
            <v>29.89</v>
          </cell>
        </row>
        <row r="3612">
          <cell r="A3612" t="str">
            <v>2306108</v>
          </cell>
          <cell r="B3612" t="str">
            <v>Estaca trilho TR 25 - fornecimento e cravação</v>
          </cell>
          <cell r="C3612" t="str">
            <v>m</v>
          </cell>
          <cell r="D3612">
            <v>150.62</v>
          </cell>
        </row>
        <row r="3613">
          <cell r="A3613" t="str">
            <v>2306110</v>
          </cell>
          <cell r="B3613" t="str">
            <v>Estaca trilho TR 37 - fornecimento e cravação</v>
          </cell>
          <cell r="C3613" t="str">
            <v>m</v>
          </cell>
          <cell r="D3613">
            <v>214.97</v>
          </cell>
        </row>
        <row r="3614">
          <cell r="A3614" t="str">
            <v>2306111</v>
          </cell>
          <cell r="B3614" t="str">
            <v>Estaca trilho TR 45 - fornecimento e cravação</v>
          </cell>
          <cell r="C3614" t="str">
            <v>m</v>
          </cell>
          <cell r="D3614">
            <v>253.76</v>
          </cell>
        </row>
        <row r="3615">
          <cell r="A3615" t="str">
            <v>2306112</v>
          </cell>
          <cell r="B3615" t="str">
            <v>Estaca trilho TR 57 - fornecimento e cravação</v>
          </cell>
          <cell r="C3615" t="str">
            <v>m</v>
          </cell>
          <cell r="D3615">
            <v>316.08</v>
          </cell>
        </row>
        <row r="3616">
          <cell r="A3616" t="str">
            <v>2306113</v>
          </cell>
          <cell r="B3616" t="str">
            <v>Estaca trilho TR 68 - fornecimento e cravação</v>
          </cell>
          <cell r="C3616" t="str">
            <v>m</v>
          </cell>
          <cell r="D3616">
            <v>372.49</v>
          </cell>
        </row>
        <row r="3617">
          <cell r="A3617" t="str">
            <v>2306123</v>
          </cell>
          <cell r="B3617" t="str">
            <v>Estaca triplo trilho TR 25 - com emenda - fornecimento e cravação</v>
          </cell>
          <cell r="C3617" t="str">
            <v>m</v>
          </cell>
          <cell r="D3617">
            <v>411.54</v>
          </cell>
        </row>
        <row r="3618">
          <cell r="A3618" t="str">
            <v>2306124</v>
          </cell>
          <cell r="B3618" t="str">
            <v>Estaca triplo trilho TR 37 - com emenda - fornecimento e cravação</v>
          </cell>
          <cell r="C3618" t="str">
            <v>m</v>
          </cell>
          <cell r="D3618">
            <v>603.41999999999996</v>
          </cell>
        </row>
        <row r="3619">
          <cell r="A3619" t="str">
            <v>2306125</v>
          </cell>
          <cell r="B3619" t="str">
            <v>Estaca triplo trilho TR 45 - com emenda - fornecimento e cravação</v>
          </cell>
          <cell r="C3619" t="str">
            <v>m</v>
          </cell>
          <cell r="D3619">
            <v>720.59</v>
          </cell>
        </row>
        <row r="3620">
          <cell r="A3620" t="str">
            <v>2306126</v>
          </cell>
          <cell r="B3620" t="str">
            <v>Estaca triplo trilho TR 57 - com emenda - fornecimento e cravação</v>
          </cell>
          <cell r="C3620" t="str">
            <v>m</v>
          </cell>
          <cell r="D3620">
            <v>907.7</v>
          </cell>
        </row>
        <row r="3621">
          <cell r="A3621" t="str">
            <v>2306127</v>
          </cell>
          <cell r="B3621" t="str">
            <v>Estaca triplo trilho TR 68 - com emenda - fornecimento e cravação</v>
          </cell>
          <cell r="C3621" t="str">
            <v>m</v>
          </cell>
          <cell r="D3621">
            <v>1076.8599999999999</v>
          </cell>
        </row>
        <row r="3622">
          <cell r="A3622" t="str">
            <v>2306300</v>
          </cell>
          <cell r="B3622" t="str">
            <v>Fabricação de estaca pré-moldada de concreto protendida seção 15 x 15 cm</v>
          </cell>
          <cell r="C3622" t="str">
            <v>m</v>
          </cell>
          <cell r="D3622">
            <v>33.700000000000003</v>
          </cell>
        </row>
        <row r="3623">
          <cell r="A3623" t="str">
            <v>2306301</v>
          </cell>
          <cell r="B3623" t="str">
            <v>Fabricação de estaca pré-moldada de concreto protendida seção 17 x 17 cm</v>
          </cell>
          <cell r="C3623" t="str">
            <v>m</v>
          </cell>
          <cell r="D3623">
            <v>36.15</v>
          </cell>
        </row>
        <row r="3624">
          <cell r="A3624" t="str">
            <v>2306302</v>
          </cell>
          <cell r="B3624" t="str">
            <v>Fabricação de estaca pré-moldada de concreto protendida seção 20 x 20 cm</v>
          </cell>
          <cell r="C3624" t="str">
            <v>m</v>
          </cell>
          <cell r="D3624">
            <v>43.48</v>
          </cell>
        </row>
        <row r="3625">
          <cell r="A3625" t="str">
            <v>2306303</v>
          </cell>
          <cell r="B3625" t="str">
            <v>Fabricação de estaca pré-moldada de concreto protendida seção 21 x 21 cm</v>
          </cell>
          <cell r="C3625" t="str">
            <v>m</v>
          </cell>
          <cell r="D3625">
            <v>47.29</v>
          </cell>
        </row>
        <row r="3626">
          <cell r="A3626" t="str">
            <v>2306304</v>
          </cell>
          <cell r="B3626" t="str">
            <v>Fabricação de estaca pré-moldada de concreto protendida seção 23 x 23 cm</v>
          </cell>
          <cell r="C3626" t="str">
            <v>m</v>
          </cell>
          <cell r="D3626">
            <v>50.51</v>
          </cell>
        </row>
        <row r="3627">
          <cell r="A3627" t="str">
            <v>2306305</v>
          </cell>
          <cell r="B3627" t="str">
            <v>Fabricação de estaca pré-moldada de concreto protendida seção 25 x 25 cm</v>
          </cell>
          <cell r="C3627" t="str">
            <v>m</v>
          </cell>
          <cell r="D3627">
            <v>56.7</v>
          </cell>
        </row>
        <row r="3628">
          <cell r="A3628" t="str">
            <v>2306306</v>
          </cell>
          <cell r="B3628" t="str">
            <v>Fabricação de estaca pré-moldada de concreto protendida seção 26 x 26 cm</v>
          </cell>
          <cell r="C3628" t="str">
            <v>m</v>
          </cell>
          <cell r="D3628">
            <v>58.08</v>
          </cell>
        </row>
        <row r="3629">
          <cell r="A3629" t="str">
            <v>2306307</v>
          </cell>
          <cell r="B3629" t="str">
            <v>Fabricação de estaca pré-moldada de concreto protendida seção 30 x 30 cm</v>
          </cell>
          <cell r="C3629" t="str">
            <v>m</v>
          </cell>
          <cell r="D3629">
            <v>67.59</v>
          </cell>
        </row>
        <row r="3630">
          <cell r="A3630" t="str">
            <v>2306308</v>
          </cell>
          <cell r="B3630" t="str">
            <v>Fabricação de estaca pré-moldada de concreto protendida seção 33 x 33 cm</v>
          </cell>
          <cell r="C3630" t="str">
            <v>m</v>
          </cell>
          <cell r="D3630">
            <v>76.44</v>
          </cell>
        </row>
        <row r="3631">
          <cell r="A3631" t="str">
            <v>2306309</v>
          </cell>
          <cell r="B3631" t="str">
            <v>Fabricação de estaca pré-moldada de concreto protendida seção 35 x 35 cm</v>
          </cell>
          <cell r="C3631" t="str">
            <v>m</v>
          </cell>
          <cell r="D3631">
            <v>86.56</v>
          </cell>
        </row>
        <row r="3632">
          <cell r="A3632" t="str">
            <v>2306310</v>
          </cell>
          <cell r="B3632" t="str">
            <v>Fabricação de estaca pré-moldada de concreto protendida seção 38 x 38 cm</v>
          </cell>
          <cell r="C3632" t="str">
            <v>m</v>
          </cell>
          <cell r="D3632">
            <v>91.55</v>
          </cell>
        </row>
        <row r="3633">
          <cell r="A3633" t="str">
            <v>2306311</v>
          </cell>
          <cell r="B3633" t="str">
            <v>Fabricação de estaca pré-moldada de concreto protendida seção 40 x 40 cm</v>
          </cell>
          <cell r="C3633" t="str">
            <v>m</v>
          </cell>
          <cell r="D3633">
            <v>105.65</v>
          </cell>
        </row>
        <row r="3634">
          <cell r="A3634" t="str">
            <v>2306312</v>
          </cell>
          <cell r="B3634" t="str">
            <v>Fabricação de estaca pré-moldada de concreto protendida seção 42 x 42 cm</v>
          </cell>
          <cell r="C3634" t="str">
            <v>m</v>
          </cell>
          <cell r="D3634">
            <v>114.53</v>
          </cell>
        </row>
        <row r="3635">
          <cell r="A3635" t="str">
            <v>2306313</v>
          </cell>
          <cell r="B3635" t="str">
            <v>Fabricação de estaca pré-moldada de concreto protendida seção 45 x 45 cm</v>
          </cell>
          <cell r="C3635" t="str">
            <v>m</v>
          </cell>
          <cell r="D3635">
            <v>138.28</v>
          </cell>
        </row>
        <row r="3636">
          <cell r="A3636" t="str">
            <v>2306013</v>
          </cell>
          <cell r="B3636" t="str">
            <v>Gabarito de cravação de estacas submersas em aço ASTM A36 - confecção e instalação</v>
          </cell>
          <cell r="C3636" t="str">
            <v>kg</v>
          </cell>
          <cell r="D3636">
            <v>11.73</v>
          </cell>
        </row>
        <row r="3637">
          <cell r="A3637" t="str">
            <v>2306243</v>
          </cell>
          <cell r="B3637" t="str">
            <v>Muro guia para estaca barrete com duas cortinas de 10 x 110 cm</v>
          </cell>
          <cell r="C3637" t="str">
            <v>m</v>
          </cell>
          <cell r="D3637">
            <v>573.46</v>
          </cell>
        </row>
        <row r="3638">
          <cell r="A3638" t="str">
            <v>2408149</v>
          </cell>
          <cell r="B3638" t="str">
            <v>Estrutura em chapa de aço ASTM A36 corte, solda e montagem - fornecimento e instalação</v>
          </cell>
          <cell r="C3638" t="str">
            <v>kg</v>
          </cell>
          <cell r="D3638">
            <v>15.27</v>
          </cell>
        </row>
        <row r="3639">
          <cell r="A3639" t="str">
            <v>2407972</v>
          </cell>
          <cell r="B3639" t="str">
            <v>Fornecimento e aplicação de adesivo estrutural à base de resina epóxi</v>
          </cell>
          <cell r="C3639" t="str">
            <v>kg</v>
          </cell>
          <cell r="D3639">
            <v>64.489999999999995</v>
          </cell>
        </row>
        <row r="3640">
          <cell r="A3640" t="str">
            <v>2408075</v>
          </cell>
          <cell r="B3640" t="str">
            <v>Jateamento abrasivo em chapa de aço por esteira contínua</v>
          </cell>
          <cell r="C3640" t="str">
            <v>m²</v>
          </cell>
          <cell r="D3640">
            <v>5.24</v>
          </cell>
        </row>
        <row r="3641">
          <cell r="A3641" t="str">
            <v>2408069</v>
          </cell>
          <cell r="B3641" t="str">
            <v>Jateamento de chapa de aço com o uso de granalhas de aço grau SA2</v>
          </cell>
          <cell r="C3641" t="str">
            <v>m²</v>
          </cell>
          <cell r="D3641">
            <v>5.12</v>
          </cell>
        </row>
        <row r="3642">
          <cell r="A3642" t="str">
            <v>2419790</v>
          </cell>
          <cell r="B3642" t="str">
            <v>Jateamento de chapa de aço com o uso de granalhas de aço grau SA2 1/2</v>
          </cell>
          <cell r="C3642" t="str">
            <v>m²</v>
          </cell>
          <cell r="D3642">
            <v>9.25</v>
          </cell>
        </row>
        <row r="3643">
          <cell r="A3643" t="str">
            <v>2408068</v>
          </cell>
          <cell r="B3643" t="str">
            <v>Jateamento de chapa de aço com o uso de granalhas de aço Grau SA3</v>
          </cell>
          <cell r="C3643" t="str">
            <v>m²</v>
          </cell>
          <cell r="D3643">
            <v>14.41</v>
          </cell>
        </row>
        <row r="3644">
          <cell r="A3644" t="str">
            <v>2419705</v>
          </cell>
          <cell r="B3644" t="str">
            <v>Pintura com epóxi de dois componentes com pistola a ar comprimido, uma demão, espessura de até 120 µm</v>
          </cell>
          <cell r="C3644" t="str">
            <v>m²</v>
          </cell>
          <cell r="D3644">
            <v>10.28</v>
          </cell>
        </row>
        <row r="3645">
          <cell r="A3645" t="str">
            <v>2419704</v>
          </cell>
          <cell r="B3645" t="str">
            <v>Pintura com primer epóxi de dois componentes com pistola a ar comprimido, uma demão, espessura de até 70 µm</v>
          </cell>
          <cell r="C3645" t="str">
            <v>m²</v>
          </cell>
          <cell r="D3645">
            <v>13.04</v>
          </cell>
        </row>
        <row r="3646">
          <cell r="A3646" t="str">
            <v>2419703</v>
          </cell>
          <cell r="B3646" t="str">
            <v>Pintura com tinta anticorrosiva à base de epóxi poliamida de dois componentes com pistola a ar comprimido, uma demão, espessura de até 150 µm</v>
          </cell>
          <cell r="C3646" t="str">
            <v>m²</v>
          </cell>
          <cell r="D3646">
            <v>15.18</v>
          </cell>
        </row>
        <row r="3647">
          <cell r="A3647" t="str">
            <v>2408080</v>
          </cell>
          <cell r="B3647" t="str">
            <v>Pintura de acabamento com esmalte epóxi com pistola a ar comprimido, uma demão, espessura de até 40 µm</v>
          </cell>
          <cell r="C3647" t="str">
            <v>m²</v>
          </cell>
          <cell r="D3647">
            <v>7.82</v>
          </cell>
        </row>
        <row r="3648">
          <cell r="A3648" t="str">
            <v>2408078</v>
          </cell>
          <cell r="B3648" t="str">
            <v>Pintura de acabamento com esmalte sintético com pistola a ar comprimido, uma demão, espessura de até 30 µm</v>
          </cell>
          <cell r="C3648" t="str">
            <v>m²</v>
          </cell>
          <cell r="D3648">
            <v>3.08</v>
          </cell>
        </row>
        <row r="3649">
          <cell r="A3649" t="str">
            <v>2408077</v>
          </cell>
          <cell r="B3649" t="str">
            <v>Pintura de fundo com tinta alquídica com pistola a ar comprimido, uma demão, espessura de até 30 µm</v>
          </cell>
          <cell r="C3649" t="str">
            <v>m²</v>
          </cell>
          <cell r="D3649">
            <v>5.79</v>
          </cell>
        </row>
        <row r="3650">
          <cell r="A3650" t="str">
            <v>2408079</v>
          </cell>
          <cell r="B3650" t="str">
            <v>Pintura de fundo com tinta epóxi com pistola a ar comprimido, uma demão, espessura de até 120 µm</v>
          </cell>
          <cell r="C3650" t="str">
            <v>m²</v>
          </cell>
          <cell r="D3650">
            <v>40.4</v>
          </cell>
        </row>
        <row r="3651">
          <cell r="A3651" t="str">
            <v>2408076</v>
          </cell>
          <cell r="B3651" t="str">
            <v>Pintura shop primer em chapa de aço por esteira contínua</v>
          </cell>
          <cell r="C3651" t="str">
            <v>m²</v>
          </cell>
          <cell r="D3651">
            <v>9.98</v>
          </cell>
        </row>
        <row r="3652">
          <cell r="A3652" t="str">
            <v>2408057</v>
          </cell>
          <cell r="B3652" t="str">
            <v>Solda elétrica de perfis metálicos e chapas de aço com eletrodo E60XX</v>
          </cell>
          <cell r="C3652" t="str">
            <v>kg</v>
          </cell>
          <cell r="D3652">
            <v>106.52</v>
          </cell>
        </row>
        <row r="3653">
          <cell r="A3653" t="str">
            <v>2408058</v>
          </cell>
          <cell r="B3653" t="str">
            <v>Solda elétrica de perfis metálicos e chapas de aço com eletrodo E70XX</v>
          </cell>
          <cell r="C3653" t="str">
            <v>kg</v>
          </cell>
          <cell r="D3653">
            <v>65.319999999999993</v>
          </cell>
        </row>
        <row r="3654">
          <cell r="A3654" t="str">
            <v>2419789</v>
          </cell>
          <cell r="B3654" t="str">
            <v>Tratamento em chapa de aço por esteira contínua</v>
          </cell>
          <cell r="C3654" t="str">
            <v>m²</v>
          </cell>
          <cell r="D3654">
            <v>7.95</v>
          </cell>
        </row>
        <row r="3655">
          <cell r="A3655" t="str">
            <v>2607183</v>
          </cell>
          <cell r="B3655" t="str">
            <v>Alinhamento manual da grade do AMV para qualquer abertura e qualquer bitola</v>
          </cell>
          <cell r="C3655" t="str">
            <v>un</v>
          </cell>
          <cell r="D3655">
            <v>407.85</v>
          </cell>
        </row>
        <row r="3656">
          <cell r="A3656" t="str">
            <v>2607226</v>
          </cell>
          <cell r="B3656" t="str">
            <v>Assentamento dos materiais metálicos do AMV 1:10, TR 45, bitola larga</v>
          </cell>
          <cell r="C3656" t="str">
            <v>un</v>
          </cell>
          <cell r="D3656">
            <v>324123.58</v>
          </cell>
        </row>
        <row r="3657">
          <cell r="A3657" t="str">
            <v>2607209</v>
          </cell>
          <cell r="B3657" t="str">
            <v>Assentamento dos materiais metálicos do AMV 1:10, TR 45, bitola métrica</v>
          </cell>
          <cell r="C3657" t="str">
            <v>un</v>
          </cell>
          <cell r="D3657">
            <v>281750.75</v>
          </cell>
        </row>
        <row r="3658">
          <cell r="A3658" t="str">
            <v>2607161</v>
          </cell>
          <cell r="B3658" t="str">
            <v>Assentamento dos materiais metálicos do AMV 1:10, TR 45, bitola mista</v>
          </cell>
          <cell r="C3658" t="str">
            <v>un</v>
          </cell>
          <cell r="D3658">
            <v>389478.81</v>
          </cell>
        </row>
        <row r="3659">
          <cell r="A3659" t="str">
            <v>2607148</v>
          </cell>
          <cell r="B3659" t="str">
            <v>Assentamento dos materiais metálicos do AMV 1:10, TR 57, bitola larga</v>
          </cell>
          <cell r="C3659" t="str">
            <v>un</v>
          </cell>
          <cell r="D3659">
            <v>410544.26</v>
          </cell>
        </row>
        <row r="3660">
          <cell r="A3660" t="str">
            <v>2607213</v>
          </cell>
          <cell r="B3660" t="str">
            <v>Assentamento dos materiais metálicos do AMV 1:10, TR 57, bitola métrica</v>
          </cell>
          <cell r="C3660" t="str">
            <v>un</v>
          </cell>
          <cell r="D3660">
            <v>356811.58</v>
          </cell>
        </row>
        <row r="3661">
          <cell r="A3661" t="str">
            <v>2607165</v>
          </cell>
          <cell r="B3661" t="str">
            <v>Assentamento dos materiais metálicos do AMV 1:10, TR 57, bitola mista</v>
          </cell>
          <cell r="C3661" t="str">
            <v>un</v>
          </cell>
          <cell r="D3661">
            <v>493521.4</v>
          </cell>
        </row>
        <row r="3662">
          <cell r="A3662" t="str">
            <v>2607152</v>
          </cell>
          <cell r="B3662" t="str">
            <v>Assentamento dos materiais metálicos do AMV 1:10, TR 68, bitola larga</v>
          </cell>
          <cell r="C3662" t="str">
            <v>un</v>
          </cell>
          <cell r="D3662">
            <v>489012.69</v>
          </cell>
        </row>
        <row r="3663">
          <cell r="A3663" t="str">
            <v>2607217</v>
          </cell>
          <cell r="B3663" t="str">
            <v>Assentamento dos materiais metálicos do AMV 1:10, TR 68, bitola métrica</v>
          </cell>
          <cell r="C3663" t="str">
            <v>un</v>
          </cell>
          <cell r="D3663">
            <v>425557.35</v>
          </cell>
        </row>
        <row r="3664">
          <cell r="A3664" t="str">
            <v>2607169</v>
          </cell>
          <cell r="B3664" t="str">
            <v>Assentamento dos materiais metálicos do AMV 1:10, TR 68, bitola mista</v>
          </cell>
          <cell r="C3664" t="str">
            <v>un</v>
          </cell>
          <cell r="D3664">
            <v>588484.15</v>
          </cell>
        </row>
        <row r="3665">
          <cell r="A3665" t="str">
            <v>2607156</v>
          </cell>
          <cell r="B3665" t="str">
            <v>Assentamento dos materiais metálicos do AMV 1:10, UIC 60, bitola larga</v>
          </cell>
          <cell r="C3665" t="str">
            <v>un</v>
          </cell>
          <cell r="D3665">
            <v>432287.53</v>
          </cell>
        </row>
        <row r="3666">
          <cell r="A3666" t="str">
            <v>2607221</v>
          </cell>
          <cell r="B3666" t="str">
            <v>Assentamento dos materiais metálicos do AMV 1:10, UIC 60, bitola métrica</v>
          </cell>
          <cell r="C3666" t="str">
            <v>un</v>
          </cell>
          <cell r="D3666">
            <v>375621.9</v>
          </cell>
        </row>
        <row r="3667">
          <cell r="A3667" t="str">
            <v>2607173</v>
          </cell>
          <cell r="B3667" t="str">
            <v>Assentamento dos materiais metálicos do AMV 1:10, UIC 60, bitola mista</v>
          </cell>
          <cell r="C3667" t="str">
            <v>un</v>
          </cell>
          <cell r="D3667">
            <v>519512.93</v>
          </cell>
        </row>
        <row r="3668">
          <cell r="A3668" t="str">
            <v>2607227</v>
          </cell>
          <cell r="B3668" t="str">
            <v>Assentamento dos materiais metálicos do AMV 1:12, TR 45, bitola larga</v>
          </cell>
          <cell r="C3668" t="str">
            <v>un</v>
          </cell>
          <cell r="D3668">
            <v>356708.84</v>
          </cell>
        </row>
        <row r="3669">
          <cell r="A3669" t="str">
            <v>2607210</v>
          </cell>
          <cell r="B3669" t="str">
            <v>Assentamento dos materiais metálicos do AMV 1:12, TR 45, bitola métrica</v>
          </cell>
          <cell r="C3669" t="str">
            <v>un</v>
          </cell>
          <cell r="D3669">
            <v>310055.17</v>
          </cell>
        </row>
        <row r="3670">
          <cell r="A3670" t="str">
            <v>2607162</v>
          </cell>
          <cell r="B3670" t="str">
            <v>Assentamento dos materiais metálicos do AMV 1:12, TR 45, bitola mista</v>
          </cell>
          <cell r="C3670" t="str">
            <v>un</v>
          </cell>
          <cell r="D3670">
            <v>428706.61</v>
          </cell>
        </row>
        <row r="3671">
          <cell r="A3671" t="str">
            <v>2607149</v>
          </cell>
          <cell r="B3671" t="str">
            <v>Assentamento dos materiais metálicos do AMV 1:12, TR 57, bitola larga</v>
          </cell>
          <cell r="C3671" t="str">
            <v>un</v>
          </cell>
          <cell r="D3671">
            <v>451817.42</v>
          </cell>
        </row>
        <row r="3672">
          <cell r="A3672" t="str">
            <v>2607214</v>
          </cell>
          <cell r="B3672" t="str">
            <v>Assentamento dos materiais metálicos do AMV 1:12, TR 57, bitola métrica</v>
          </cell>
          <cell r="C3672" t="str">
            <v>un</v>
          </cell>
          <cell r="D3672">
            <v>392656.34</v>
          </cell>
        </row>
        <row r="3673">
          <cell r="A3673" t="str">
            <v>2607166</v>
          </cell>
          <cell r="B3673" t="str">
            <v>Assentamento dos materiais metálicos do AMV 1:12, TR 57, bitola mista</v>
          </cell>
          <cell r="C3673" t="str">
            <v>un</v>
          </cell>
          <cell r="D3673">
            <v>543228.16000000003</v>
          </cell>
        </row>
        <row r="3674">
          <cell r="A3674" t="str">
            <v>2607153</v>
          </cell>
          <cell r="B3674" t="str">
            <v>Assentamento dos materiais metálicos do AMV 1:12, TR 68, bitola larga</v>
          </cell>
          <cell r="C3674" t="str">
            <v>un</v>
          </cell>
          <cell r="D3674">
            <v>538096.42000000004</v>
          </cell>
        </row>
        <row r="3675">
          <cell r="A3675" t="str">
            <v>2607218</v>
          </cell>
          <cell r="B3675" t="str">
            <v>Assentamento dos materiais metálicos do AMV 1:12, TR 68, bitola métrica</v>
          </cell>
          <cell r="C3675" t="str">
            <v>un</v>
          </cell>
          <cell r="D3675">
            <v>468295.75</v>
          </cell>
        </row>
        <row r="3676">
          <cell r="A3676" t="str">
            <v>2607170</v>
          </cell>
          <cell r="B3676" t="str">
            <v>Assentamento dos materiais metálicos do AMV 1:12, TR 68, bitola mista</v>
          </cell>
          <cell r="C3676" t="str">
            <v>un</v>
          </cell>
          <cell r="D3676">
            <v>647726.55000000005</v>
          </cell>
        </row>
        <row r="3677">
          <cell r="A3677" t="str">
            <v>2607157</v>
          </cell>
          <cell r="B3677" t="str">
            <v>Assentamento dos materiais metálicos do AMV 1:12, UIC 60, bitola larga</v>
          </cell>
          <cell r="C3677" t="str">
            <v>un</v>
          </cell>
          <cell r="D3677">
            <v>475758.79</v>
          </cell>
        </row>
        <row r="3678">
          <cell r="A3678" t="str">
            <v>2607222</v>
          </cell>
          <cell r="B3678" t="str">
            <v>Assentamento dos materiais metálicos do AMV 1:12, UIC 60, bitola métrica</v>
          </cell>
          <cell r="C3678" t="str">
            <v>un</v>
          </cell>
          <cell r="D3678">
            <v>413356.66</v>
          </cell>
        </row>
        <row r="3679">
          <cell r="A3679" t="str">
            <v>2607174</v>
          </cell>
          <cell r="B3679" t="str">
            <v>Assentamento dos materiais metálicos do AMV 1:12, UIC 60, bitola mista</v>
          </cell>
          <cell r="C3679" t="str">
            <v>un</v>
          </cell>
          <cell r="D3679">
            <v>571837.07999999996</v>
          </cell>
        </row>
        <row r="3680">
          <cell r="A3680" t="str">
            <v>2607228</v>
          </cell>
          <cell r="B3680" t="str">
            <v>Assentamento dos materiais metálicos do AMV 1:14, TR 45, bitola larga</v>
          </cell>
          <cell r="C3680" t="str">
            <v>un</v>
          </cell>
          <cell r="D3680">
            <v>392517.81</v>
          </cell>
        </row>
        <row r="3681">
          <cell r="A3681" t="str">
            <v>2607211</v>
          </cell>
          <cell r="B3681" t="str">
            <v>Assentamento dos materiais metálicos do AMV 1:14, TR 45, bitola métrica</v>
          </cell>
          <cell r="C3681" t="str">
            <v>un</v>
          </cell>
          <cell r="D3681">
            <v>341163.82</v>
          </cell>
        </row>
        <row r="3682">
          <cell r="A3682" t="str">
            <v>2607163</v>
          </cell>
          <cell r="B3682" t="str">
            <v>Assentamento dos materiais metálicos do AMV 1:14, TR 45, bitola mista</v>
          </cell>
          <cell r="C3682" t="str">
            <v>un</v>
          </cell>
          <cell r="D3682">
            <v>471800.88</v>
          </cell>
        </row>
        <row r="3683">
          <cell r="A3683" t="str">
            <v>2607150</v>
          </cell>
          <cell r="B3683" t="str">
            <v>Assentamento dos materiais metálicos do AMV 1:14, TR 57, bitola larga</v>
          </cell>
          <cell r="C3683" t="str">
            <v>un</v>
          </cell>
          <cell r="D3683">
            <v>497258.35</v>
          </cell>
        </row>
        <row r="3684">
          <cell r="A3684" t="str">
            <v>2607215</v>
          </cell>
          <cell r="B3684" t="str">
            <v>Assentamento dos materiais metálicos do AMV 1:14, TR 57, bitola métrica</v>
          </cell>
          <cell r="C3684" t="str">
            <v>un</v>
          </cell>
          <cell r="D3684">
            <v>432052.79</v>
          </cell>
        </row>
        <row r="3685">
          <cell r="A3685" t="str">
            <v>2607167</v>
          </cell>
          <cell r="B3685" t="str">
            <v>Assentamento dos materiais metálicos do AMV 1:14, TR 57, bitola mista</v>
          </cell>
          <cell r="C3685" t="str">
            <v>un</v>
          </cell>
          <cell r="D3685">
            <v>597834.41</v>
          </cell>
        </row>
        <row r="3686">
          <cell r="A3686" t="str">
            <v>2607154</v>
          </cell>
          <cell r="B3686" t="str">
            <v>Assentamento dos materiais metálicos do AMV 1:14, TR 68, bitola larga</v>
          </cell>
          <cell r="C3686" t="str">
            <v>un</v>
          </cell>
          <cell r="D3686">
            <v>592052.03</v>
          </cell>
        </row>
        <row r="3687">
          <cell r="A3687" t="str">
            <v>2607219</v>
          </cell>
          <cell r="B3687" t="str">
            <v>Assentamento dos materiais metálicos do AMV 1:14, TR 68, bitola métrica</v>
          </cell>
          <cell r="C3687" t="str">
            <v>un</v>
          </cell>
          <cell r="D3687">
            <v>515271.26</v>
          </cell>
        </row>
        <row r="3688">
          <cell r="A3688" t="str">
            <v>2607171</v>
          </cell>
          <cell r="B3688" t="str">
            <v>Assentamento dos materiais metálicos do AMV 1:14, TR 68, bitola mista</v>
          </cell>
          <cell r="C3688" t="str">
            <v>un</v>
          </cell>
          <cell r="D3688">
            <v>712814.3</v>
          </cell>
        </row>
        <row r="3689">
          <cell r="A3689" t="str">
            <v>2607158</v>
          </cell>
          <cell r="B3689" t="str">
            <v>Assentamento dos materiais metálicos do AMV 1:14, UIC 60, bitola larga</v>
          </cell>
          <cell r="C3689" t="str">
            <v>un</v>
          </cell>
          <cell r="D3689">
            <v>523528.89</v>
          </cell>
        </row>
        <row r="3690">
          <cell r="A3690" t="str">
            <v>2607223</v>
          </cell>
          <cell r="B3690" t="str">
            <v>Assentamento dos materiais metálicos do AMV 1:14, UIC 60, bitola métrica</v>
          </cell>
          <cell r="C3690" t="str">
            <v>un</v>
          </cell>
          <cell r="D3690">
            <v>454830.42</v>
          </cell>
        </row>
        <row r="3691">
          <cell r="A3691" t="str">
            <v>2607175</v>
          </cell>
          <cell r="B3691" t="str">
            <v>Assentamento dos materiais metálicos do AMV 1:14, UIC 60, bitola mista</v>
          </cell>
          <cell r="C3691" t="str">
            <v>un</v>
          </cell>
          <cell r="D3691">
            <v>629319.53</v>
          </cell>
        </row>
        <row r="3692">
          <cell r="A3692" t="str">
            <v>2607151</v>
          </cell>
          <cell r="B3692" t="str">
            <v>Assentamento dos materiais metálicos do AMV 1:20, TR 57, bitola larga</v>
          </cell>
          <cell r="C3692" t="str">
            <v>un</v>
          </cell>
          <cell r="D3692">
            <v>597309.02</v>
          </cell>
        </row>
        <row r="3693">
          <cell r="A3693" t="str">
            <v>2607216</v>
          </cell>
          <cell r="B3693" t="str">
            <v>Assentamento dos materiais metálicos do AMV 1:20, TR 57, bitola métrica</v>
          </cell>
          <cell r="C3693" t="str">
            <v>un</v>
          </cell>
          <cell r="D3693">
            <v>518986.6</v>
          </cell>
        </row>
        <row r="3694">
          <cell r="A3694" t="str">
            <v>2607168</v>
          </cell>
          <cell r="B3694" t="str">
            <v>Assentamento dos materiais metálicos do AMV 1:20, TR 57, bitola mista</v>
          </cell>
          <cell r="C3694" t="str">
            <v>un</v>
          </cell>
          <cell r="D3694">
            <v>718535.46</v>
          </cell>
        </row>
        <row r="3695">
          <cell r="A3695" t="str">
            <v>2607155</v>
          </cell>
          <cell r="B3695" t="str">
            <v>Assentamento dos materiais metálicos do AMV 1:20, TR 68, bitola larga</v>
          </cell>
          <cell r="C3695" t="str">
            <v>un</v>
          </cell>
          <cell r="D3695">
            <v>711046.02</v>
          </cell>
        </row>
        <row r="3696">
          <cell r="A3696" t="str">
            <v>2607220</v>
          </cell>
          <cell r="B3696" t="str">
            <v>Assentamento dos materiais metálicos do AMV 1:20, TR 68, bitola métrica</v>
          </cell>
          <cell r="C3696" t="str">
            <v>un</v>
          </cell>
          <cell r="D3696">
            <v>618909.56999999995</v>
          </cell>
        </row>
        <row r="3697">
          <cell r="A3697" t="str">
            <v>2607172</v>
          </cell>
          <cell r="B3697" t="str">
            <v>Assentamento dos materiais metálicos do AMV 1:20, TR 68, bitola mista</v>
          </cell>
          <cell r="C3697" t="str">
            <v>un</v>
          </cell>
          <cell r="D3697">
            <v>856638.4</v>
          </cell>
        </row>
        <row r="3698">
          <cell r="A3698" t="str">
            <v>2607159</v>
          </cell>
          <cell r="B3698" t="str">
            <v>Assentamento dos materiais metálicos do AMV 1:20, UIC 60, bitola larga</v>
          </cell>
          <cell r="C3698" t="str">
            <v>un</v>
          </cell>
          <cell r="D3698">
            <v>629010.69999999995</v>
          </cell>
        </row>
        <row r="3699">
          <cell r="A3699" t="str">
            <v>2607224</v>
          </cell>
          <cell r="B3699" t="str">
            <v>Assentamento dos materiais metálicos do AMV 1:20, UIC 60, bitola métrica</v>
          </cell>
          <cell r="C3699" t="str">
            <v>un</v>
          </cell>
          <cell r="D3699">
            <v>546349.05000000005</v>
          </cell>
        </row>
        <row r="3700">
          <cell r="A3700" t="str">
            <v>2607176</v>
          </cell>
          <cell r="B3700" t="str">
            <v>Assentamento dos materiais metálicos do AMV 1:20, UIC 60, bitola mista</v>
          </cell>
          <cell r="C3700" t="str">
            <v>un</v>
          </cell>
          <cell r="D3700">
            <v>756376.88</v>
          </cell>
        </row>
        <row r="3701">
          <cell r="A3701" t="str">
            <v>2607225</v>
          </cell>
          <cell r="B3701" t="str">
            <v>Assentamento dos materiais metálicos do AMV 1:8, TR 45, bitola larga</v>
          </cell>
          <cell r="C3701" t="str">
            <v>un</v>
          </cell>
          <cell r="D3701">
            <v>294469.46000000002</v>
          </cell>
        </row>
        <row r="3702">
          <cell r="A3702" t="str">
            <v>2607208</v>
          </cell>
          <cell r="B3702" t="str">
            <v>Assentamento dos materiais metálicos do AMV 1:8, TR 45, bitola métrica</v>
          </cell>
          <cell r="C3702" t="str">
            <v>un</v>
          </cell>
          <cell r="D3702">
            <v>255996.39</v>
          </cell>
        </row>
        <row r="3703">
          <cell r="A3703" t="str">
            <v>2607160</v>
          </cell>
          <cell r="B3703" t="str">
            <v>Assentamento dos materiais metálicos do AMV 1:8, TR 45, bitola mista</v>
          </cell>
          <cell r="C3703" t="str">
            <v>un</v>
          </cell>
          <cell r="D3703">
            <v>353766.37</v>
          </cell>
        </row>
        <row r="3704">
          <cell r="A3704" t="str">
            <v>2607229</v>
          </cell>
          <cell r="B3704" t="str">
            <v>Assentamento dos materiais metálicos do AMV 1:8, TR 57, bitola larga</v>
          </cell>
          <cell r="C3704" t="str">
            <v>un</v>
          </cell>
          <cell r="D3704">
            <v>372956.92</v>
          </cell>
        </row>
        <row r="3705">
          <cell r="A3705" t="str">
            <v>2607212</v>
          </cell>
          <cell r="B3705" t="str">
            <v>Assentamento dos materiais metálicos do AMV 1:8, TR 57, bitola métrica</v>
          </cell>
          <cell r="C3705" t="str">
            <v>un</v>
          </cell>
          <cell r="D3705">
            <v>324195.94</v>
          </cell>
        </row>
        <row r="3706">
          <cell r="A3706" t="str">
            <v>2607164</v>
          </cell>
          <cell r="B3706" t="str">
            <v>Assentamento dos materiais metálicos do AMV 1:8, TR 57, bitola mista</v>
          </cell>
          <cell r="C3706" t="str">
            <v>un</v>
          </cell>
          <cell r="D3706">
            <v>448269.38</v>
          </cell>
        </row>
        <row r="3707">
          <cell r="A3707" t="str">
            <v>2607207</v>
          </cell>
          <cell r="B3707" t="str">
            <v>Lançamento manual de lastro em AMV com descarga da brita por caminhão</v>
          </cell>
          <cell r="C3707" t="str">
            <v>m³</v>
          </cell>
          <cell r="D3707">
            <v>159.1</v>
          </cell>
        </row>
        <row r="3708">
          <cell r="A3708" t="str">
            <v>2607206</v>
          </cell>
          <cell r="B3708" t="str">
            <v>Lançamento mecânico de lastro em AMV com descarga da brita por caminhão e espalhamento com carregadeira de pneus</v>
          </cell>
          <cell r="C3708" t="str">
            <v>m³</v>
          </cell>
          <cell r="D3708">
            <v>152.1</v>
          </cell>
        </row>
        <row r="3709">
          <cell r="A3709" t="str">
            <v>2607344</v>
          </cell>
          <cell r="B3709" t="str">
            <v>Nivelamento de AMV com socaria com grupo vibrador e levante de até 10 cm, abertura 1:10, bitola larga, dormente de madeira ou concreto</v>
          </cell>
          <cell r="C3709" t="str">
            <v>un</v>
          </cell>
          <cell r="D3709">
            <v>285.75</v>
          </cell>
        </row>
        <row r="3710">
          <cell r="A3710" t="str">
            <v>2607339</v>
          </cell>
          <cell r="B3710" t="str">
            <v>Nivelamento de AMV com socaria com grupo vibrador e levante de até 10 cm, abertura 1:10, bitola métrica, dormente de madeira ou concreto</v>
          </cell>
          <cell r="C3710" t="str">
            <v>un</v>
          </cell>
          <cell r="D3710">
            <v>196.31</v>
          </cell>
        </row>
        <row r="3711">
          <cell r="A3711" t="str">
            <v>2607349</v>
          </cell>
          <cell r="B3711" t="str">
            <v>Nivelamento de AMV com socaria com grupo vibrador e levante de até 10 cm, abertura 1:10, bitola mista, dormente de madeira ou concreto</v>
          </cell>
          <cell r="C3711" t="str">
            <v>un</v>
          </cell>
          <cell r="D3711">
            <v>436.46</v>
          </cell>
        </row>
        <row r="3712">
          <cell r="A3712" t="str">
            <v>2607345</v>
          </cell>
          <cell r="B3712" t="str">
            <v>Nivelamento de AMV com socaria com grupo vibrador e levante de até 10 cm, abertura 1:12, bitola larga, dormente de madeira ou concreto</v>
          </cell>
          <cell r="C3712" t="str">
            <v>un</v>
          </cell>
          <cell r="D3712">
            <v>326.06</v>
          </cell>
        </row>
        <row r="3713">
          <cell r="A3713" t="str">
            <v>2607340</v>
          </cell>
          <cell r="B3713" t="str">
            <v>Nivelamento de AMV com socaria com grupo vibrador e levante de até 10 cm, abertura 1:12, bitola métrica, dormente de madeira ou concreto</v>
          </cell>
          <cell r="C3713" t="str">
            <v>un</v>
          </cell>
          <cell r="D3713">
            <v>224.18</v>
          </cell>
        </row>
        <row r="3714">
          <cell r="A3714" t="str">
            <v>2607350</v>
          </cell>
          <cell r="B3714" t="str">
            <v>Nivelamento de AMV com socaria com grupo vibrador e levante de até 10 cm, abertura 1:12, bitola mista, dormente de madeira ou concreto</v>
          </cell>
          <cell r="C3714" t="str">
            <v>un</v>
          </cell>
          <cell r="D3714">
            <v>498.54</v>
          </cell>
        </row>
        <row r="3715">
          <cell r="A3715" t="str">
            <v>2607346</v>
          </cell>
          <cell r="B3715" t="str">
            <v>Nivelamento de AMV com socaria com grupo vibrador e levante de até 10 cm, abertura 1:14, bitola larga, dormente de madeira ou concreto</v>
          </cell>
          <cell r="C3715" t="str">
            <v>un</v>
          </cell>
          <cell r="D3715">
            <v>378.71</v>
          </cell>
        </row>
        <row r="3716">
          <cell r="A3716" t="str">
            <v>2607341</v>
          </cell>
          <cell r="B3716" t="str">
            <v>Nivelamento de AMV com socaria com grupo vibrador e levante de até 10 cm, abertura 1:14, bitola métrica, dormente de madeira ou concreto</v>
          </cell>
          <cell r="C3716" t="str">
            <v>un</v>
          </cell>
          <cell r="D3716">
            <v>264.47000000000003</v>
          </cell>
        </row>
        <row r="3717">
          <cell r="A3717" t="str">
            <v>2607351</v>
          </cell>
          <cell r="B3717" t="str">
            <v>Nivelamento de AMV com socaria com grupo vibrador e levante de até 10 cm, abertura 1:14, bitola mista, dormente de madeira ou concreto</v>
          </cell>
          <cell r="C3717" t="str">
            <v>un</v>
          </cell>
          <cell r="D3717">
            <v>579.11</v>
          </cell>
        </row>
        <row r="3718">
          <cell r="A3718" t="str">
            <v>2607347</v>
          </cell>
          <cell r="B3718" t="str">
            <v>Nivelamento de AMV com socaria com grupo vibrador e levante de até 10 cm, abertura 1:20, bitola larga, dormente de madeira ou concreto</v>
          </cell>
          <cell r="C3718" t="str">
            <v>un</v>
          </cell>
          <cell r="D3718">
            <v>499.67</v>
          </cell>
        </row>
        <row r="3719">
          <cell r="A3719" t="str">
            <v>2607342</v>
          </cell>
          <cell r="B3719" t="str">
            <v>Nivelamento de AMV com socaria com grupo vibrador e levante de até 10 cm, abertura 1:20, bitola métrica, dormente de madeira ou concreto</v>
          </cell>
          <cell r="C3719" t="str">
            <v>un</v>
          </cell>
          <cell r="D3719">
            <v>326.06</v>
          </cell>
        </row>
        <row r="3720">
          <cell r="A3720" t="str">
            <v>2607352</v>
          </cell>
          <cell r="B3720" t="str">
            <v>Nivelamento de AMV com socaria com grupo vibrador e levante de até 10 cm, abertura 1:20, bitola mista, dormente de madeira ou concreto</v>
          </cell>
          <cell r="C3720" t="str">
            <v>un</v>
          </cell>
          <cell r="D3720">
            <v>761.96</v>
          </cell>
        </row>
        <row r="3721">
          <cell r="A3721" t="str">
            <v>2607343</v>
          </cell>
          <cell r="B3721" t="str">
            <v>Nivelamento de AMV com socaria com grupo vibrador e levante de até 10 cm, abertura 1:8, bitola larga, dormente de madeira</v>
          </cell>
          <cell r="C3721" t="str">
            <v>un</v>
          </cell>
          <cell r="D3721">
            <v>229.46</v>
          </cell>
        </row>
        <row r="3722">
          <cell r="A3722" t="str">
            <v>2607338</v>
          </cell>
          <cell r="B3722" t="str">
            <v>Nivelamento de AMV com socaria com grupo vibrador e levante de até 10 cm, abertura 1:8, bitola métrica, dormente de madeira</v>
          </cell>
          <cell r="C3722" t="str">
            <v>un</v>
          </cell>
          <cell r="D3722">
            <v>167.93</v>
          </cell>
        </row>
        <row r="3723">
          <cell r="A3723" t="str">
            <v>2607348</v>
          </cell>
          <cell r="B3723" t="str">
            <v>Nivelamento de AMV com socaria com grupo vibrador e levante de até 10 cm, abertura 1:8, bitola mista, dormente de madeira</v>
          </cell>
          <cell r="C3723" t="str">
            <v>un</v>
          </cell>
          <cell r="D3723">
            <v>350.64</v>
          </cell>
        </row>
        <row r="3724">
          <cell r="A3724" t="str">
            <v>2607329</v>
          </cell>
          <cell r="B3724" t="str">
            <v>Nivelamento de AMV com socaria manual e levante de até 10 cm, abertura 1:10, bitola larga, dormente de madeira ou concreto</v>
          </cell>
          <cell r="C3724" t="str">
            <v>un</v>
          </cell>
          <cell r="D3724">
            <v>678.1</v>
          </cell>
        </row>
        <row r="3725">
          <cell r="A3725" t="str">
            <v>2607324</v>
          </cell>
          <cell r="B3725" t="str">
            <v>Nivelamento de AMV com socaria manual e levante de até 10 cm, abertura 1:10, bitola métrica, dormente de madeira ou concreto</v>
          </cell>
          <cell r="C3725" t="str">
            <v>un</v>
          </cell>
          <cell r="D3725">
            <v>462.96</v>
          </cell>
        </row>
        <row r="3726">
          <cell r="A3726" t="str">
            <v>2607334</v>
          </cell>
          <cell r="B3726" t="str">
            <v>Nivelamento de AMV com socaria manual e levante de até 10 cm, abertura 1:10, bitola mista, dormente de madeira ou concreto</v>
          </cell>
          <cell r="C3726" t="str">
            <v>un</v>
          </cell>
          <cell r="D3726">
            <v>983.16</v>
          </cell>
        </row>
        <row r="3727">
          <cell r="A3727" t="str">
            <v>2607330</v>
          </cell>
          <cell r="B3727" t="str">
            <v>Nivelamento de AMV com socaria manual e levante de até 10 cm, abertura 1:12, bitola larga, dormente de madeira ou concreto</v>
          </cell>
          <cell r="C3727" t="str">
            <v>un</v>
          </cell>
          <cell r="D3727">
            <v>775.4</v>
          </cell>
        </row>
        <row r="3728">
          <cell r="A3728" t="str">
            <v>2607325</v>
          </cell>
          <cell r="B3728" t="str">
            <v>Nivelamento de AMV com socaria manual e levante de até 10 cm, abertura 1:12, bitola métrica, dormente de madeira ou concreto</v>
          </cell>
          <cell r="C3728" t="str">
            <v>un</v>
          </cell>
          <cell r="D3728">
            <v>531.66999999999996</v>
          </cell>
        </row>
        <row r="3729">
          <cell r="A3729" t="str">
            <v>2607335</v>
          </cell>
          <cell r="B3729" t="str">
            <v>Nivelamento de AMV com socaria manual e levante de até 10 cm, abertura 1:12, bitola mista, dormente de madeira ou concreto</v>
          </cell>
          <cell r="C3729" t="str">
            <v>un</v>
          </cell>
          <cell r="D3729">
            <v>1123.45</v>
          </cell>
        </row>
        <row r="3730">
          <cell r="A3730" t="str">
            <v>2607331</v>
          </cell>
          <cell r="B3730" t="str">
            <v>Nivelamento de AMV com socaria manual e levante de até 10 cm, abertura 1:14, bitola larga, dormente de madeira ou concreto</v>
          </cell>
          <cell r="C3730" t="str">
            <v>un</v>
          </cell>
          <cell r="D3730">
            <v>901.44</v>
          </cell>
        </row>
        <row r="3731">
          <cell r="A3731" t="str">
            <v>2607326</v>
          </cell>
          <cell r="B3731" t="str">
            <v>Nivelamento de AMV com socaria manual e levante de até 10 cm, abertura 1:14, bitola métrica, dormente de madeira ou concreto</v>
          </cell>
          <cell r="C3731" t="str">
            <v>un</v>
          </cell>
          <cell r="D3731">
            <v>628.96</v>
          </cell>
        </row>
        <row r="3732">
          <cell r="A3732" t="str">
            <v>2607336</v>
          </cell>
          <cell r="B3732" t="str">
            <v>Nivelamento de AMV com socaria manual e levante de até 10 cm, abertura 1:14, bitola mista, dormente de madeira ou concreto</v>
          </cell>
          <cell r="C3732" t="str">
            <v>un</v>
          </cell>
          <cell r="D3732">
            <v>1306.82</v>
          </cell>
        </row>
        <row r="3733">
          <cell r="A3733" t="str">
            <v>2607332</v>
          </cell>
          <cell r="B3733" t="str">
            <v>Nivelamento de AMV com socaria manual e levante de até 10 cm, abertura 1:20, bitola larga, dormente de madeira ou concreto</v>
          </cell>
          <cell r="C3733" t="str">
            <v>un</v>
          </cell>
          <cell r="D3733">
            <v>1193.4000000000001</v>
          </cell>
        </row>
        <row r="3734">
          <cell r="A3734" t="str">
            <v>2607327</v>
          </cell>
          <cell r="B3734" t="str">
            <v>Nivelamento de AMV com socaria manual e levante de até 10 cm, abertura 1:20, bitola métrica, dormente de madeira ou concreto</v>
          </cell>
          <cell r="C3734" t="str">
            <v>un</v>
          </cell>
          <cell r="D3734">
            <v>775.4</v>
          </cell>
        </row>
        <row r="3735">
          <cell r="A3735" t="str">
            <v>2607337</v>
          </cell>
          <cell r="B3735" t="str">
            <v>Nivelamento de AMV com socaria manual e levante de até 10 cm, abertura 1:20, bitola mista, dormente de madeira ou concreto</v>
          </cell>
          <cell r="C3735" t="str">
            <v>un</v>
          </cell>
          <cell r="D3735">
            <v>1727.79</v>
          </cell>
        </row>
        <row r="3736">
          <cell r="A3736" t="str">
            <v>2607328</v>
          </cell>
          <cell r="B3736" t="str">
            <v>Nivelamento de AMV com socaria manual e levante de até 10 cm, abertura 1:8, bitola larga, dormente de madeira</v>
          </cell>
          <cell r="C3736" t="str">
            <v>un</v>
          </cell>
          <cell r="D3736">
            <v>543.96</v>
          </cell>
        </row>
        <row r="3737">
          <cell r="A3737" t="str">
            <v>2607323</v>
          </cell>
          <cell r="B3737" t="str">
            <v>Nivelamento de AMV com socaria manual e levante de até 10 cm, abertura 1:8, bitola métrica, dormente de madeira</v>
          </cell>
          <cell r="C3737" t="str">
            <v>un</v>
          </cell>
          <cell r="D3737">
            <v>397.44</v>
          </cell>
        </row>
        <row r="3738">
          <cell r="A3738" t="str">
            <v>2607333</v>
          </cell>
          <cell r="B3738" t="str">
            <v>Nivelamento de AMV com socaria manual e levante de até 10 cm, abertura 1:8, bitola mista, dormente de madeira</v>
          </cell>
          <cell r="C3738" t="str">
            <v>un</v>
          </cell>
          <cell r="D3738">
            <v>787.61</v>
          </cell>
        </row>
        <row r="3739">
          <cell r="A3739" t="str">
            <v>2607106</v>
          </cell>
          <cell r="B3739" t="str">
            <v>Posicionamento de jogo de dormentes de concreto para AMV 1:10, bitola larga</v>
          </cell>
          <cell r="C3739" t="str">
            <v>jg</v>
          </cell>
          <cell r="D3739">
            <v>89456.99</v>
          </cell>
        </row>
        <row r="3740">
          <cell r="A3740" t="str">
            <v>2607102</v>
          </cell>
          <cell r="B3740" t="str">
            <v>Posicionamento de jogo de dormentes de concreto para AMV 1:10, bitola métrica</v>
          </cell>
          <cell r="C3740" t="str">
            <v>jg</v>
          </cell>
          <cell r="D3740">
            <v>43994.09</v>
          </cell>
        </row>
        <row r="3741">
          <cell r="A3741" t="str">
            <v>2607261</v>
          </cell>
          <cell r="B3741" t="str">
            <v>Posicionamento de jogo de dormentes de concreto para AMV 1:10, bitola mista</v>
          </cell>
          <cell r="C3741" t="str">
            <v>jg</v>
          </cell>
          <cell r="D3741">
            <v>89456.99</v>
          </cell>
        </row>
        <row r="3742">
          <cell r="A3742" t="str">
            <v>2607107</v>
          </cell>
          <cell r="B3742" t="str">
            <v>Posicionamento de jogo de dormentes de concreto para AMV 1:12, bitola larga</v>
          </cell>
          <cell r="C3742" t="str">
            <v>jg</v>
          </cell>
          <cell r="D3742">
            <v>102101.01</v>
          </cell>
        </row>
        <row r="3743">
          <cell r="A3743" t="str">
            <v>2607103</v>
          </cell>
          <cell r="B3743" t="str">
            <v>Posicionamento de jogo de dormentes de concreto para AMV 1:12, bitola métrica</v>
          </cell>
          <cell r="C3743" t="str">
            <v>jg</v>
          </cell>
          <cell r="D3743">
            <v>50070.77</v>
          </cell>
        </row>
        <row r="3744">
          <cell r="A3744" t="str">
            <v>2607262</v>
          </cell>
          <cell r="B3744" t="str">
            <v>Posicionamento de jogo de dormentes de concreto para AMV 1:12, bitola mista</v>
          </cell>
          <cell r="C3744" t="str">
            <v>jg</v>
          </cell>
          <cell r="D3744">
            <v>102101.01</v>
          </cell>
        </row>
        <row r="3745">
          <cell r="A3745" t="str">
            <v>2607108</v>
          </cell>
          <cell r="B3745" t="str">
            <v>Posicionamento de jogo de dormentes de concreto para AMV 1:14, bitola larga</v>
          </cell>
          <cell r="C3745" t="str">
            <v>jg</v>
          </cell>
          <cell r="D3745">
            <v>118935.03999999999</v>
          </cell>
        </row>
        <row r="3746">
          <cell r="A3746" t="str">
            <v>2607104</v>
          </cell>
          <cell r="B3746" t="str">
            <v>Posicionamento de jogo de dormentes de concreto para AMV 1:14, bitola métrica</v>
          </cell>
          <cell r="C3746" t="str">
            <v>jg</v>
          </cell>
          <cell r="D3746">
            <v>59161.01</v>
          </cell>
        </row>
        <row r="3747">
          <cell r="A3747" t="str">
            <v>2607263</v>
          </cell>
          <cell r="B3747" t="str">
            <v>Posicionamento de jogo de dormentes de concreto para AMV 1:14, bitola mista</v>
          </cell>
          <cell r="C3747" t="str">
            <v>jg</v>
          </cell>
          <cell r="D3747">
            <v>118935.03999999999</v>
          </cell>
        </row>
        <row r="3748">
          <cell r="A3748" t="str">
            <v>2607109</v>
          </cell>
          <cell r="B3748" t="str">
            <v>Posicionamento de jogo de dormentes de concreto para AMV 1:20, bitola larga</v>
          </cell>
          <cell r="C3748" t="str">
            <v>jg</v>
          </cell>
          <cell r="D3748">
            <v>156817.74</v>
          </cell>
        </row>
        <row r="3749">
          <cell r="A3749" t="str">
            <v>2607105</v>
          </cell>
          <cell r="B3749" t="str">
            <v>Posicionamento de jogo de dormentes de concreto para AMV 1:20, bitola métrica</v>
          </cell>
          <cell r="C3749" t="str">
            <v>jg</v>
          </cell>
          <cell r="D3749">
            <v>73574.539999999994</v>
          </cell>
        </row>
        <row r="3750">
          <cell r="A3750" t="str">
            <v>2607264</v>
          </cell>
          <cell r="B3750" t="str">
            <v>Posicionamento de jogo de dormentes de concreto para AMV 1:20, bitola mista</v>
          </cell>
          <cell r="C3750" t="str">
            <v>jg</v>
          </cell>
          <cell r="D3750">
            <v>156817.74</v>
          </cell>
        </row>
        <row r="3751">
          <cell r="A3751" t="str">
            <v>2607093</v>
          </cell>
          <cell r="B3751" t="str">
            <v>Posicionamento de jogo de dormentes de madeira para AMV 1:10, bitola larga</v>
          </cell>
          <cell r="C3751" t="str">
            <v>jg</v>
          </cell>
          <cell r="D3751">
            <v>54154.080000000002</v>
          </cell>
        </row>
        <row r="3752">
          <cell r="A3752" t="str">
            <v>2607088</v>
          </cell>
          <cell r="B3752" t="str">
            <v>Posicionamento de jogo de dormentes de madeira para AMV 1:10, bitola métrica</v>
          </cell>
          <cell r="C3752" t="str">
            <v>jg</v>
          </cell>
          <cell r="D3752">
            <v>22329.88</v>
          </cell>
        </row>
        <row r="3753">
          <cell r="A3753" t="str">
            <v>2607098</v>
          </cell>
          <cell r="B3753" t="str">
            <v>Posicionamento de jogo de dormentes de madeira para AMV 1:10, bitola mista</v>
          </cell>
          <cell r="C3753" t="str">
            <v>jg</v>
          </cell>
          <cell r="D3753">
            <v>54568.24</v>
          </cell>
        </row>
        <row r="3754">
          <cell r="A3754" t="str">
            <v>2607094</v>
          </cell>
          <cell r="B3754" t="str">
            <v>Posicionamento de jogo de dormentes de madeira para AMV 1:12, bitola larga</v>
          </cell>
          <cell r="C3754" t="str">
            <v>jg</v>
          </cell>
          <cell r="D3754">
            <v>61040.639999999999</v>
          </cell>
        </row>
        <row r="3755">
          <cell r="A3755" t="str">
            <v>2607089</v>
          </cell>
          <cell r="B3755" t="str">
            <v>Posicionamento de jogo de dormentes de madeira para AMV 1:12, bitola métrica</v>
          </cell>
          <cell r="C3755" t="str">
            <v>jg</v>
          </cell>
          <cell r="D3755">
            <v>25564.77</v>
          </cell>
        </row>
        <row r="3756">
          <cell r="A3756" t="str">
            <v>2607099</v>
          </cell>
          <cell r="B3756" t="str">
            <v>Posicionamento de jogo de dormentes de madeira para AMV 1:12, bitola mista</v>
          </cell>
          <cell r="C3756" t="str">
            <v>jg</v>
          </cell>
          <cell r="D3756">
            <v>61512.46</v>
          </cell>
        </row>
        <row r="3757">
          <cell r="A3757" t="str">
            <v>2607095</v>
          </cell>
          <cell r="B3757" t="str">
            <v>Posicionamento de jogo de dormentes de madeira para AMV 1:14, bitola larga</v>
          </cell>
          <cell r="C3757" t="str">
            <v>jg</v>
          </cell>
          <cell r="D3757">
            <v>71703.44</v>
          </cell>
        </row>
        <row r="3758">
          <cell r="A3758" t="str">
            <v>2607090</v>
          </cell>
          <cell r="B3758" t="str">
            <v>Posicionamento de jogo de dormentes de madeira para AMV 1:14, bitola métrica</v>
          </cell>
          <cell r="C3758" t="str">
            <v>jg</v>
          </cell>
          <cell r="D3758">
            <v>31128.44</v>
          </cell>
        </row>
        <row r="3759">
          <cell r="A3759" t="str">
            <v>2607260</v>
          </cell>
          <cell r="B3759" t="str">
            <v>Posicionamento de jogo de dormentes de madeira para AMV 1:14, bitola mista</v>
          </cell>
          <cell r="C3759" t="str">
            <v>jg</v>
          </cell>
          <cell r="D3759">
            <v>72251.42</v>
          </cell>
        </row>
        <row r="3760">
          <cell r="A3760" t="str">
            <v>2607096</v>
          </cell>
          <cell r="B3760" t="str">
            <v>Posicionamento de jogo de dormentes de madeira para AMV 1:20, bitola larga</v>
          </cell>
          <cell r="C3760" t="str">
            <v>jg</v>
          </cell>
          <cell r="D3760">
            <v>94524.08</v>
          </cell>
        </row>
        <row r="3761">
          <cell r="A3761" t="str">
            <v>2607091</v>
          </cell>
          <cell r="B3761" t="str">
            <v>Posicionamento de jogo de dormentes de madeira para AMV 1:20, bitola métrica</v>
          </cell>
          <cell r="C3761" t="str">
            <v>jg</v>
          </cell>
          <cell r="D3761">
            <v>39107.410000000003</v>
          </cell>
        </row>
        <row r="3762">
          <cell r="A3762" t="str">
            <v>2607101</v>
          </cell>
          <cell r="B3762" t="str">
            <v>Posicionamento de jogo de dormentes de madeira para AMV 1:20, bitola mista</v>
          </cell>
          <cell r="C3762" t="str">
            <v>jg</v>
          </cell>
          <cell r="D3762">
            <v>95246.31</v>
          </cell>
        </row>
        <row r="3763">
          <cell r="A3763" t="str">
            <v>2607092</v>
          </cell>
          <cell r="B3763" t="str">
            <v>Posicionamento de jogo de dormentes de madeira para AMV 1:8, bitola larga</v>
          </cell>
          <cell r="C3763" t="str">
            <v>jg</v>
          </cell>
          <cell r="D3763">
            <v>43092.29</v>
          </cell>
        </row>
        <row r="3764">
          <cell r="A3764" t="str">
            <v>2607087</v>
          </cell>
          <cell r="B3764" t="str">
            <v>Posicionamento de jogo de dormentes de madeira para AMV 1:8, bitola métrica</v>
          </cell>
          <cell r="C3764" t="str">
            <v>jg</v>
          </cell>
          <cell r="D3764">
            <v>18638.8</v>
          </cell>
        </row>
        <row r="3765">
          <cell r="A3765" t="str">
            <v>2607097</v>
          </cell>
          <cell r="B3765" t="str">
            <v>Posicionamento de jogo de dormentes de madeira para AMV 1:8, bitola mista</v>
          </cell>
          <cell r="C3765" t="str">
            <v>jg</v>
          </cell>
          <cell r="D3765">
            <v>43423.86</v>
          </cell>
        </row>
        <row r="3766">
          <cell r="A3766" t="str">
            <v>2607198</v>
          </cell>
          <cell r="B3766" t="str">
            <v>Regularização manual do lastro do AMV para qualquer abertura e qualquer bitola</v>
          </cell>
          <cell r="C3766" t="str">
            <v>un</v>
          </cell>
          <cell r="D3766">
            <v>411.54</v>
          </cell>
        </row>
        <row r="3767">
          <cell r="A3767" t="str">
            <v>2809170</v>
          </cell>
          <cell r="B3767" t="str">
            <v>Demolição de AMV 1:10 TR 37, em bitola métrica, dormente de madeira, com separação e empilhamento</v>
          </cell>
          <cell r="C3767" t="str">
            <v>un</v>
          </cell>
          <cell r="D3767">
            <v>2009.27</v>
          </cell>
        </row>
        <row r="3768">
          <cell r="A3768" t="str">
            <v>2809183</v>
          </cell>
          <cell r="B3768" t="str">
            <v>Demolição de AMV 1:10 TR 45, em bitola larga, dormente de madeira, com separação e empilhamento</v>
          </cell>
          <cell r="C3768" t="str">
            <v>un</v>
          </cell>
          <cell r="D3768">
            <v>2914.42</v>
          </cell>
        </row>
        <row r="3769">
          <cell r="A3769" t="str">
            <v>2809174</v>
          </cell>
          <cell r="B3769" t="str">
            <v>Demolição de AMV 1:10 TR 45, em bitola métrica, dormente de madeira, com separação e empilhamento</v>
          </cell>
          <cell r="C3769" t="str">
            <v>un</v>
          </cell>
          <cell r="D3769">
            <v>2094.04</v>
          </cell>
        </row>
        <row r="3770">
          <cell r="A3770" t="str">
            <v>2809196</v>
          </cell>
          <cell r="B3770" t="str">
            <v>Demolição de AMV 1:10 TR 45, em bitola mista, dormente de madeira, com separação e empilhamento</v>
          </cell>
          <cell r="C3770" t="str">
            <v>un</v>
          </cell>
          <cell r="D3770">
            <v>3047.14</v>
          </cell>
        </row>
        <row r="3771">
          <cell r="A3771" t="str">
            <v>2809187</v>
          </cell>
          <cell r="B3771" t="str">
            <v>Demolição de AMV 1:10 TR 57, em bitola larga, dormente de madeira, com separação e empilhamento</v>
          </cell>
          <cell r="C3771" t="str">
            <v>un</v>
          </cell>
          <cell r="D3771">
            <v>3041.79</v>
          </cell>
        </row>
        <row r="3772">
          <cell r="A3772" t="str">
            <v>2809178</v>
          </cell>
          <cell r="B3772" t="str">
            <v>Demolição de AMV 1:10 TR 57, em bitola métrica, dormente de madeira, com separação e empilhamento</v>
          </cell>
          <cell r="C3772" t="str">
            <v>un</v>
          </cell>
          <cell r="D3772">
            <v>2221.0700000000002</v>
          </cell>
        </row>
        <row r="3773">
          <cell r="A3773" t="str">
            <v>2809200</v>
          </cell>
          <cell r="B3773" t="str">
            <v>Demolição de AMV 1:10 TR 57, em bitola mista, dormente de madeira, com separação e empilhamento</v>
          </cell>
          <cell r="C3773" t="str">
            <v>un</v>
          </cell>
          <cell r="D3773">
            <v>3179.81</v>
          </cell>
        </row>
        <row r="3774">
          <cell r="A3774" t="str">
            <v>2809191</v>
          </cell>
          <cell r="B3774" t="str">
            <v>Demolição de AMV 1:10 TR 68, em bitola larga, dormente de madeira, com separação e empilhamento</v>
          </cell>
          <cell r="C3774" t="str">
            <v>un</v>
          </cell>
          <cell r="D3774">
            <v>3158.6</v>
          </cell>
        </row>
        <row r="3775">
          <cell r="A3775" t="str">
            <v>2809204</v>
          </cell>
          <cell r="B3775" t="str">
            <v>Demolição de AMV 1:10 TR 68, em bitola mista, dormente de madeira, com separação e empilhamento</v>
          </cell>
          <cell r="C3775" t="str">
            <v>un</v>
          </cell>
          <cell r="D3775">
            <v>3301.26</v>
          </cell>
        </row>
        <row r="3776">
          <cell r="A3776" t="str">
            <v>2809171</v>
          </cell>
          <cell r="B3776" t="str">
            <v>Demolição de AMV 1:12 TR 37, em bitola métrica, dormente de madeira, com separação e empilhamento</v>
          </cell>
          <cell r="C3776" t="str">
            <v>un</v>
          </cell>
          <cell r="D3776">
            <v>2270.42</v>
          </cell>
        </row>
        <row r="3777">
          <cell r="A3777" t="str">
            <v>2809184</v>
          </cell>
          <cell r="B3777" t="str">
            <v>Demolição de AMV 1:12 TR 45, em bitola larga, dormente de madeira, com separação e empilhamento</v>
          </cell>
          <cell r="C3777" t="str">
            <v>un</v>
          </cell>
          <cell r="D3777">
            <v>3292.8</v>
          </cell>
        </row>
        <row r="3778">
          <cell r="A3778" t="str">
            <v>2809175</v>
          </cell>
          <cell r="B3778" t="str">
            <v>Demolição de AMV 1:12 TR 45, em bitola métrica, dormente de madeira, com separação e empilhamento</v>
          </cell>
          <cell r="C3778" t="str">
            <v>un</v>
          </cell>
          <cell r="D3778">
            <v>2363.67</v>
          </cell>
        </row>
        <row r="3779">
          <cell r="A3779" t="str">
            <v>2809197</v>
          </cell>
          <cell r="B3779" t="str">
            <v>Demolição de AMV 1:12 TR 45, em bitola mista, dormente de madeira, com separação e empilhamento</v>
          </cell>
          <cell r="C3779" t="str">
            <v>un</v>
          </cell>
          <cell r="D3779">
            <v>3439.34</v>
          </cell>
        </row>
        <row r="3780">
          <cell r="A3780" t="str">
            <v>2809188</v>
          </cell>
          <cell r="B3780" t="str">
            <v>Demolição de AMV 1:12 TR 57, em bitola larga, dormente de madeira, com separação e empilhamento</v>
          </cell>
          <cell r="C3780" t="str">
            <v>un</v>
          </cell>
          <cell r="D3780">
            <v>3432.91</v>
          </cell>
        </row>
        <row r="3781">
          <cell r="A3781" t="str">
            <v>2809179</v>
          </cell>
          <cell r="B3781" t="str">
            <v>Demolição de AMV 1:12 TR 57, em bitola métrica, dormente de madeira, com separação e empilhamento</v>
          </cell>
          <cell r="C3781" t="str">
            <v>un</v>
          </cell>
          <cell r="D3781">
            <v>2503.41</v>
          </cell>
        </row>
        <row r="3782">
          <cell r="A3782" t="str">
            <v>2809201</v>
          </cell>
          <cell r="B3782" t="str">
            <v>Demolição de AMV 1:12 TR 57, em bitola mista, dormente de madeira, com separação e empilhamento</v>
          </cell>
          <cell r="C3782" t="str">
            <v>un</v>
          </cell>
          <cell r="D3782">
            <v>3585.27</v>
          </cell>
        </row>
        <row r="3783">
          <cell r="A3783" t="str">
            <v>2809192</v>
          </cell>
          <cell r="B3783" t="str">
            <v>Demolição de AMV 1:12 TR 68, em bitola larga, dormente de madeira, com separação e empilhamento</v>
          </cell>
          <cell r="C3783" t="str">
            <v>un</v>
          </cell>
          <cell r="D3783">
            <v>3561.4</v>
          </cell>
        </row>
        <row r="3784">
          <cell r="A3784" t="str">
            <v>2809205</v>
          </cell>
          <cell r="B3784" t="str">
            <v>Demolição de AMV 1:12 TR 68, em bitola mista, dormente de madeira, com separação e empilhamento</v>
          </cell>
          <cell r="C3784" t="str">
            <v>un</v>
          </cell>
          <cell r="D3784">
            <v>3718.87</v>
          </cell>
        </row>
        <row r="3785">
          <cell r="A3785" t="str">
            <v>2809172</v>
          </cell>
          <cell r="B3785" t="str">
            <v>Demolição de AMV 1:14 TR 37, em bitola métrica, dormente de madeira, com separação e empilhamento</v>
          </cell>
          <cell r="C3785" t="str">
            <v>un</v>
          </cell>
          <cell r="D3785">
            <v>2658.29</v>
          </cell>
        </row>
        <row r="3786">
          <cell r="A3786" t="str">
            <v>2809185</v>
          </cell>
          <cell r="B3786" t="str">
            <v>Demolição de AMV 1:14 TR 45, em bitola larga, dormente de madeira, com separação e empilhamento</v>
          </cell>
          <cell r="C3786" t="str">
            <v>un</v>
          </cell>
          <cell r="D3786">
            <v>3796.92</v>
          </cell>
        </row>
        <row r="3787">
          <cell r="A3787" t="str">
            <v>2809176</v>
          </cell>
          <cell r="B3787" t="str">
            <v>Demolição de AMV 1:14 TR 45, em bitola métrica, dormente de madeira, com separação e empilhamento</v>
          </cell>
          <cell r="C3787" t="str">
            <v>un</v>
          </cell>
          <cell r="D3787">
            <v>2760.87</v>
          </cell>
        </row>
        <row r="3788">
          <cell r="A3788" t="str">
            <v>2809198</v>
          </cell>
          <cell r="B3788" t="str">
            <v>Demolição de AMV 1:14 TR 45, em bitola mista, dormente de madeira, com separação e empilhamento</v>
          </cell>
          <cell r="C3788" t="str">
            <v>un</v>
          </cell>
          <cell r="D3788">
            <v>3960.97</v>
          </cell>
        </row>
        <row r="3789">
          <cell r="A3789" t="str">
            <v>2809189</v>
          </cell>
          <cell r="B3789" t="str">
            <v>Demolição de AMV 1:14 TR 57, em bitola larga, dormente de madeira, com separação e empilhamento</v>
          </cell>
          <cell r="C3789" t="str">
            <v>un</v>
          </cell>
          <cell r="D3789">
            <v>3951.03</v>
          </cell>
        </row>
        <row r="3790">
          <cell r="A3790" t="str">
            <v>2809180</v>
          </cell>
          <cell r="B3790" t="str">
            <v>Demolição de AMV 1:14 TR 57, em bitola métrica, dormente de madeira, com separação e empilhamento</v>
          </cell>
          <cell r="C3790" t="str">
            <v>un</v>
          </cell>
          <cell r="D3790">
            <v>2914.58</v>
          </cell>
        </row>
        <row r="3791">
          <cell r="A3791" t="str">
            <v>2809202</v>
          </cell>
          <cell r="B3791" t="str">
            <v>Demolição de AMV 1:14 TR 57, em bitola mista, dormente de madeira, com separação e empilhamento</v>
          </cell>
          <cell r="C3791" t="str">
            <v>un</v>
          </cell>
          <cell r="D3791">
            <v>4121.5</v>
          </cell>
        </row>
        <row r="3792">
          <cell r="A3792" t="str">
            <v>2809193</v>
          </cell>
          <cell r="B3792" t="str">
            <v>Demolição de AMV 1:14 TR 68, em bitola larga, dormente de madeira, com separação e empilhamento</v>
          </cell>
          <cell r="C3792" t="str">
            <v>un</v>
          </cell>
          <cell r="D3792">
            <v>4092.37</v>
          </cell>
        </row>
        <row r="3793">
          <cell r="A3793" t="str">
            <v>2809206</v>
          </cell>
          <cell r="B3793" t="str">
            <v>Demolição de AMV 1:14 TR 68, em bitola mista, dormente de madeira, com separação e empilhamento</v>
          </cell>
          <cell r="C3793" t="str">
            <v>un</v>
          </cell>
          <cell r="D3793">
            <v>4268.45</v>
          </cell>
        </row>
        <row r="3794">
          <cell r="A3794" t="str">
            <v>2809190</v>
          </cell>
          <cell r="B3794" t="str">
            <v>Demolição de AMV 1:20 TR 57, em bitola larga, dormente de madeira, com separação e empilhamento</v>
          </cell>
          <cell r="C3794" t="str">
            <v>un</v>
          </cell>
          <cell r="D3794">
            <v>5130.55</v>
          </cell>
        </row>
        <row r="3795">
          <cell r="A3795" t="str">
            <v>2809181</v>
          </cell>
          <cell r="B3795" t="str">
            <v>Demolição de AMV 1:20 TR 57, em bitola métrica, dormente de madeira, com separação e empilhamento</v>
          </cell>
          <cell r="C3795" t="str">
            <v>un</v>
          </cell>
          <cell r="D3795">
            <v>3587.3</v>
          </cell>
        </row>
        <row r="3796">
          <cell r="A3796" t="str">
            <v>2809203</v>
          </cell>
          <cell r="B3796" t="str">
            <v>Demolição de AMV 1:20 TR 57, em bitola mista, dormente de madeira, com separação e empilhamento</v>
          </cell>
          <cell r="C3796" t="str">
            <v>un</v>
          </cell>
          <cell r="D3796">
            <v>5336.81</v>
          </cell>
        </row>
        <row r="3797">
          <cell r="A3797" t="str">
            <v>2809194</v>
          </cell>
          <cell r="B3797" t="str">
            <v>Demolição de AMV 1:20 TR 68, em bitola larga, dormente de madeira, com separação e empilhamento</v>
          </cell>
          <cell r="C3797" t="str">
            <v>un</v>
          </cell>
          <cell r="D3797">
            <v>5300.16</v>
          </cell>
        </row>
        <row r="3798">
          <cell r="A3798" t="str">
            <v>2809207</v>
          </cell>
          <cell r="B3798" t="str">
            <v>Demolição de AMV 1:20 TR 68, em bitola mista, dormente de madeira, com separação e empilhamento</v>
          </cell>
          <cell r="C3798" t="str">
            <v>un</v>
          </cell>
          <cell r="D3798">
            <v>5513.16</v>
          </cell>
        </row>
        <row r="3799">
          <cell r="A3799" t="str">
            <v>2809169</v>
          </cell>
          <cell r="B3799" t="str">
            <v>Demolição de AMV 1:8 TR 37, em bitola métrica, dormente de madeira, com separação e empilhamento</v>
          </cell>
          <cell r="C3799" t="str">
            <v>un</v>
          </cell>
          <cell r="D3799">
            <v>1723.63</v>
          </cell>
        </row>
        <row r="3800">
          <cell r="A3800" t="str">
            <v>2809182</v>
          </cell>
          <cell r="B3800" t="str">
            <v>Demolição de AMV 1:8 TR 45, em bitola larga, dormente de madeira, com separação e empilhamento</v>
          </cell>
          <cell r="C3800" t="str">
            <v>un</v>
          </cell>
          <cell r="D3800">
            <v>2390.7800000000002</v>
          </cell>
        </row>
        <row r="3801">
          <cell r="A3801" t="str">
            <v>2809173</v>
          </cell>
          <cell r="B3801" t="str">
            <v>Demolição de AMV 1:8 TR 45, em bitola métrica, dormente de madeira, com separação e empilhamento</v>
          </cell>
          <cell r="C3801" t="str">
            <v>un</v>
          </cell>
          <cell r="D3801">
            <v>1800.7</v>
          </cell>
        </row>
        <row r="3802">
          <cell r="A3802" t="str">
            <v>2809195</v>
          </cell>
          <cell r="B3802" t="str">
            <v>Demolição de AMV 1:8 TR 45, em bitola mista, dormente de madeira, com separação e empilhamento</v>
          </cell>
          <cell r="C3802" t="str">
            <v>un</v>
          </cell>
          <cell r="D3802">
            <v>2490.21</v>
          </cell>
        </row>
        <row r="3803">
          <cell r="A3803" t="str">
            <v>2809186</v>
          </cell>
          <cell r="B3803" t="str">
            <v>Demolição de AMV 1:8 TR 57, em bitola larga, dormente de madeira, com separação e empilhamento</v>
          </cell>
          <cell r="C3803" t="str">
            <v>un</v>
          </cell>
          <cell r="D3803">
            <v>2506.5700000000002</v>
          </cell>
        </row>
        <row r="3804">
          <cell r="A3804" t="str">
            <v>2809177</v>
          </cell>
          <cell r="B3804" t="str">
            <v>Demolição de AMV 1:8 TR 57, em bitola métrica, dormente de madeira, com separação e empilhamento</v>
          </cell>
          <cell r="C3804" t="str">
            <v>un</v>
          </cell>
          <cell r="D3804">
            <v>1916.18</v>
          </cell>
        </row>
        <row r="3805">
          <cell r="A3805" t="str">
            <v>2809199</v>
          </cell>
          <cell r="B3805" t="str">
            <v>Demolição de AMV 1:8 TR 57, em bitola mista, dormente de madeira, com separação e empilhamento</v>
          </cell>
          <cell r="C3805" t="str">
            <v>un</v>
          </cell>
          <cell r="D3805">
            <v>2610.8200000000002</v>
          </cell>
        </row>
        <row r="3806">
          <cell r="A3806" t="str">
            <v>2809219</v>
          </cell>
          <cell r="B3806" t="str">
            <v>Demolição de via, bitola larga, 1.667 dormentes de madeira/km, trilho TR 45, barra com 12 m de comprimento, com separação e empilhamento</v>
          </cell>
          <cell r="C3806" t="str">
            <v>km</v>
          </cell>
          <cell r="D3806">
            <v>25641.01</v>
          </cell>
        </row>
        <row r="3807">
          <cell r="A3807" t="str">
            <v>2809220</v>
          </cell>
          <cell r="B3807" t="str">
            <v>Demolição de via, bitola larga, 1.667 dormentes de madeira/km, trilho TR 57, barra com 12 m de comprimento, com separação e empilhamento</v>
          </cell>
          <cell r="C3807" t="str">
            <v>km</v>
          </cell>
          <cell r="D3807">
            <v>27019.43</v>
          </cell>
        </row>
        <row r="3808">
          <cell r="A3808" t="str">
            <v>2809221</v>
          </cell>
          <cell r="B3808" t="str">
            <v>Demolição de via, bitola larga, 1.667 dormentes de madeira/km, trilho TR 68, barra com 12 m de comprimento, com separação e empilhamento</v>
          </cell>
          <cell r="C3808" t="str">
            <v>km</v>
          </cell>
          <cell r="D3808">
            <v>27676.79</v>
          </cell>
        </row>
        <row r="3809">
          <cell r="A3809" t="str">
            <v>2809163</v>
          </cell>
          <cell r="B3809" t="str">
            <v>Demolição de via, bitola larga, 1.750 dormentes de madeira/km, trilho TR 45, barra com 12 m de comprimento, com separação e empilhamento</v>
          </cell>
          <cell r="C3809" t="str">
            <v>km</v>
          </cell>
          <cell r="D3809">
            <v>26797.279999999999</v>
          </cell>
        </row>
        <row r="3810">
          <cell r="A3810" t="str">
            <v>2809164</v>
          </cell>
          <cell r="B3810" t="str">
            <v>Demolição de via, bitola larga, 1.750 dormentes de madeira/km, trilho TR 57, barra com 12 m de comprimento, com separação e empilhamento</v>
          </cell>
          <cell r="C3810" t="str">
            <v>km</v>
          </cell>
          <cell r="D3810">
            <v>28226.58</v>
          </cell>
        </row>
        <row r="3811">
          <cell r="A3811" t="str">
            <v>2809165</v>
          </cell>
          <cell r="B3811" t="str">
            <v>Demolição de via, bitola larga, 1.750 dormentes de madeira/km, trilho TR 68, barra com 12 m de comprimento, com separação e empilhamento</v>
          </cell>
          <cell r="C3811" t="str">
            <v>km</v>
          </cell>
          <cell r="D3811">
            <v>28902.26</v>
          </cell>
        </row>
        <row r="3812">
          <cell r="A3812" t="str">
            <v>2809216</v>
          </cell>
          <cell r="B3812" t="str">
            <v>Demolição de via, bitola métrica, 1.667 dormentes de madeira/km, trilho TR 37, barra com 12 m de comprimento, com separação e empilhamento</v>
          </cell>
          <cell r="C3812" t="str">
            <v>km</v>
          </cell>
          <cell r="D3812">
            <v>24167.3</v>
          </cell>
        </row>
        <row r="3813">
          <cell r="A3813" t="str">
            <v>2809217</v>
          </cell>
          <cell r="B3813" t="str">
            <v>Demolição de via, bitola métrica, 1.667 dormentes de madeira/km, trilho TR 45, barra com 12 m de comprimento, com separação e empilhamento</v>
          </cell>
          <cell r="C3813" t="str">
            <v>km</v>
          </cell>
          <cell r="D3813">
            <v>24515.51</v>
          </cell>
        </row>
        <row r="3814">
          <cell r="A3814" t="str">
            <v>2809218</v>
          </cell>
          <cell r="B3814" t="str">
            <v>Demolição de via, bitola métrica, 1.667 dormentes de madeira/km, trilho TR 57, barra com 12 m de comprimento, com separação e empilhamento</v>
          </cell>
          <cell r="C3814" t="str">
            <v>km</v>
          </cell>
          <cell r="D3814">
            <v>25885.919999999998</v>
          </cell>
        </row>
        <row r="3815">
          <cell r="A3815" t="str">
            <v>2809160</v>
          </cell>
          <cell r="B3815" t="str">
            <v>Demolição de via, bitola métrica, 1.750 dormentes de madeira/km, trilho TR 37, barra com 12 m de comprimento, com separação e empilhamento</v>
          </cell>
          <cell r="C3815" t="str">
            <v>km</v>
          </cell>
          <cell r="D3815">
            <v>25266.01</v>
          </cell>
        </row>
        <row r="3816">
          <cell r="A3816" t="str">
            <v>2809161</v>
          </cell>
          <cell r="B3816" t="str">
            <v>Demolição de via, bitola métrica, 1.750 dormentes de madeira/km, trilho TR 45, barra com 12 m de comprimento, com separação e empilhamento</v>
          </cell>
          <cell r="C3816" t="str">
            <v>km</v>
          </cell>
          <cell r="D3816">
            <v>25616.7</v>
          </cell>
        </row>
        <row r="3817">
          <cell r="A3817" t="str">
            <v>2809162</v>
          </cell>
          <cell r="B3817" t="str">
            <v>Demolição de via, bitola métrica, 1.750 dormentes de madeira/km, trilho TR 57, barra com 12 m de comprimento, com separação e empilhamento</v>
          </cell>
          <cell r="C3817" t="str">
            <v>km</v>
          </cell>
          <cell r="D3817">
            <v>27037.84</v>
          </cell>
        </row>
        <row r="3818">
          <cell r="A3818" t="str">
            <v>2809222</v>
          </cell>
          <cell r="B3818" t="str">
            <v>Demolição de via, bitola mista, 1.667 dormentes de madeira/km, trilho TR 45, barra com 12 m de comprimento, com separação e empilhamento</v>
          </cell>
          <cell r="C3818" t="str">
            <v>km</v>
          </cell>
          <cell r="D3818">
            <v>22668.41</v>
          </cell>
        </row>
        <row r="3819">
          <cell r="A3819" t="str">
            <v>2809223</v>
          </cell>
          <cell r="B3819" t="str">
            <v>Demolição de via, bitola mista, 1.667 dormentes de madeira/km, trilho TR 57, barra com 12 m de comprimento, com separação e empilhamento</v>
          </cell>
          <cell r="C3819" t="str">
            <v>km</v>
          </cell>
          <cell r="D3819">
            <v>29227.79</v>
          </cell>
        </row>
        <row r="3820">
          <cell r="A3820" t="str">
            <v>2809224</v>
          </cell>
          <cell r="B3820" t="str">
            <v>Demolição de via, bitola mista, 1.667 dormentes de madeira/km, trilho TR 68, barra com 12 m de comprimento, com separação e empilhamento</v>
          </cell>
          <cell r="C3820" t="str">
            <v>km</v>
          </cell>
          <cell r="D3820">
            <v>30213.83</v>
          </cell>
        </row>
        <row r="3821">
          <cell r="A3821" t="str">
            <v>2809166</v>
          </cell>
          <cell r="B3821" t="str">
            <v>Demolição de via, bitola mista, 1.750 dormentes de madeira/km, trilho TR 45, barra com 12 m de comprimento, com separação e empilhamento</v>
          </cell>
          <cell r="C3821" t="str">
            <v>km</v>
          </cell>
          <cell r="D3821">
            <v>23619.43</v>
          </cell>
        </row>
        <row r="3822">
          <cell r="A3822" t="str">
            <v>2809167</v>
          </cell>
          <cell r="B3822" t="str">
            <v>Demolição de via, bitola mista, 1.750 dormentes de madeira/km, trilho TR 57, barra com 12 m de comprimento, com separação e empilhamento</v>
          </cell>
          <cell r="C3822" t="str">
            <v>km</v>
          </cell>
          <cell r="D3822">
            <v>30501.06</v>
          </cell>
        </row>
        <row r="3823">
          <cell r="A3823" t="str">
            <v>2809168</v>
          </cell>
          <cell r="B3823" t="str">
            <v>Demolição de via, bitola mista, 1.750 dormentes de madeira/km, trilho TR 68, barra com 12 m de comprimento, com separação e empilhamento</v>
          </cell>
          <cell r="C3823" t="str">
            <v>km</v>
          </cell>
          <cell r="D3823">
            <v>31514.57</v>
          </cell>
        </row>
        <row r="3824">
          <cell r="A3824" t="str">
            <v>2909152</v>
          </cell>
          <cell r="B3824" t="str">
            <v>Aferição da geometria da via com carro controle</v>
          </cell>
          <cell r="C3824" t="str">
            <v>km</v>
          </cell>
          <cell r="D3824">
            <v>111.75</v>
          </cell>
        </row>
        <row r="3825">
          <cell r="A3825" t="str">
            <v>2909153</v>
          </cell>
          <cell r="B3825" t="str">
            <v>Capina química da plataforma ferroviária</v>
          </cell>
          <cell r="C3825" t="str">
            <v>km</v>
          </cell>
          <cell r="D3825">
            <v>164.04</v>
          </cell>
        </row>
        <row r="3826">
          <cell r="A3826" t="str">
            <v>2909151</v>
          </cell>
          <cell r="B3826" t="str">
            <v>Estabilização dinâmica da via</v>
          </cell>
          <cell r="C3826" t="str">
            <v>km</v>
          </cell>
          <cell r="D3826">
            <v>61.55</v>
          </cell>
        </row>
        <row r="3827">
          <cell r="A3827" t="str">
            <v>2909145</v>
          </cell>
          <cell r="B3827" t="str">
            <v>Nivelamento de junta com socaria manual da via</v>
          </cell>
          <cell r="C3827" t="str">
            <v>un</v>
          </cell>
          <cell r="D3827">
            <v>13.59</v>
          </cell>
        </row>
        <row r="3828">
          <cell r="A3828" t="str">
            <v>2909379</v>
          </cell>
          <cell r="B3828" t="str">
            <v>Nivelamento de via com grupo gerador/vibrador e levante de até 10 cm - bitola métrica ou larga com dormente de madeira ou concreto e taxa de dormentação de 1.667 un/km</v>
          </cell>
          <cell r="C3828" t="str">
            <v>km</v>
          </cell>
          <cell r="D3828">
            <v>7466.54</v>
          </cell>
        </row>
        <row r="3829">
          <cell r="A3829" t="str">
            <v>2909381</v>
          </cell>
          <cell r="B3829" t="str">
            <v>Nivelamento de via com grupo gerador/vibrador e levante de até 10 cm - bitola métrica ou larga com dormente de madeira ou concreto e taxa de dormentação de 1.750 un/km</v>
          </cell>
          <cell r="C3829" t="str">
            <v>km</v>
          </cell>
          <cell r="D3829">
            <v>7813.06</v>
          </cell>
        </row>
        <row r="3830">
          <cell r="A3830" t="str">
            <v>2909380</v>
          </cell>
          <cell r="B3830" t="str">
            <v>Nivelamento de via com grupo gerador/vibrador e levante de até 10 cm - bitola mista com dormente de madeira ou concreto e taxa de dormentação de 1.667 un/km</v>
          </cell>
          <cell r="C3830" t="str">
            <v>km</v>
          </cell>
          <cell r="D3830">
            <v>10941.93</v>
          </cell>
        </row>
        <row r="3831">
          <cell r="A3831" t="str">
            <v>2909382</v>
          </cell>
          <cell r="B3831" t="str">
            <v>Nivelamento de via com grupo gerador/vibrador e levante de até 10 cm - bitola mista com dormente de madeira ou concreto e taxa de dormentação de 1.750 un/km</v>
          </cell>
          <cell r="C3831" t="str">
            <v>km</v>
          </cell>
          <cell r="D3831">
            <v>11460.44</v>
          </cell>
        </row>
        <row r="3832">
          <cell r="A3832" t="str">
            <v>2909375</v>
          </cell>
          <cell r="B3832" t="str">
            <v>Nivelamento de via com socaria manual e levante de até 10 cm - bitola métrica ou larga com dormente de madeira ou concreto e taxa de dormentação de 1.667 un/km</v>
          </cell>
          <cell r="C3832" t="str">
            <v>km</v>
          </cell>
          <cell r="D3832">
            <v>12131.04</v>
          </cell>
        </row>
        <row r="3833">
          <cell r="A3833" t="str">
            <v>2909377</v>
          </cell>
          <cell r="B3833" t="str">
            <v>Nivelamento de via com socaria manual e levante de até 10 cm - bitola métrica ou larga com dormente de madeira ou concreto e taxa de dormentação de 1.750 un/km</v>
          </cell>
          <cell r="C3833" t="str">
            <v>km</v>
          </cell>
          <cell r="D3833">
            <v>12697.56</v>
          </cell>
        </row>
        <row r="3834">
          <cell r="A3834" t="str">
            <v>2909376</v>
          </cell>
          <cell r="B3834" t="str">
            <v>Nivelamento de via com socaria manual e levante de até 10 cm - bitola mista com dormente de madeira ou concreto e taxa de dormentação de 1.667 un/km</v>
          </cell>
          <cell r="C3834" t="str">
            <v>km</v>
          </cell>
          <cell r="D3834">
            <v>17817.63</v>
          </cell>
        </row>
        <row r="3835">
          <cell r="A3835" t="str">
            <v>2909378</v>
          </cell>
          <cell r="B3835" t="str">
            <v>Nivelamento de via com socaria manual e levante de até 10 cm - bitola mista com dormente de madeira ou concreto e taxa de dormentação de 1.750 un/km</v>
          </cell>
          <cell r="C3835" t="str">
            <v>km</v>
          </cell>
          <cell r="D3835">
            <v>18674.240000000002</v>
          </cell>
        </row>
        <row r="3836">
          <cell r="A3836" t="str">
            <v>2909383</v>
          </cell>
          <cell r="B3836" t="str">
            <v>Nivelamento e alinhamento de via com socadora automática e levante de até 10 cm - qualquer bitola ou dormente e taxa de dormentação de 1.667 un/km</v>
          </cell>
          <cell r="C3836" t="str">
            <v>km</v>
          </cell>
          <cell r="D3836">
            <v>5447.46</v>
          </cell>
        </row>
        <row r="3837">
          <cell r="A3837" t="str">
            <v>2909384</v>
          </cell>
          <cell r="B3837" t="str">
            <v>Nivelamento e alinhamento de via com socadora automática e levante de até 10 cm - qualquer bitola ou dormente e taxa de dormentação de 1.750 un/km</v>
          </cell>
          <cell r="C3837" t="str">
            <v>km</v>
          </cell>
          <cell r="D3837">
            <v>5718.72</v>
          </cell>
        </row>
        <row r="3838">
          <cell r="A3838" t="str">
            <v>2909148</v>
          </cell>
          <cell r="B3838" t="str">
            <v>Regularização do lastro com reguladora de lastro</v>
          </cell>
          <cell r="C3838" t="str">
            <v>km</v>
          </cell>
          <cell r="D3838">
            <v>430.95</v>
          </cell>
        </row>
        <row r="3839">
          <cell r="A3839" t="str">
            <v>3009336</v>
          </cell>
          <cell r="B3839" t="str">
            <v>Alívio de tensão, com martelo de bronze, em TLS com 120 de comprimento de TR45, taxa de dormentação de 1.667 un/km, para qualquer bitola e fixação elástica</v>
          </cell>
          <cell r="C3839" t="str">
            <v>un</v>
          </cell>
          <cell r="D3839">
            <v>120.94</v>
          </cell>
        </row>
        <row r="3840">
          <cell r="A3840" t="str">
            <v>3009337</v>
          </cell>
          <cell r="B3840" t="str">
            <v>Alívio de tensão, com martelo de bronze, em TLS com 120 de comprimento de TR45, taxa de dormentação de 1.750 un/km, para qualquer bitola e fixação elástica</v>
          </cell>
          <cell r="C3840" t="str">
            <v>un</v>
          </cell>
          <cell r="D3840">
            <v>124.2</v>
          </cell>
        </row>
        <row r="3841">
          <cell r="A3841" t="str">
            <v>3009340</v>
          </cell>
          <cell r="B3841" t="str">
            <v>Alívio de tensão, com martelo de bronze, em TLS com 120 de comprimento de TR57, taxa de dormentação de 1.667 un/km, para qualquer bitola e fixação elástica</v>
          </cell>
          <cell r="C3841" t="str">
            <v>un</v>
          </cell>
          <cell r="D3841">
            <v>233.16</v>
          </cell>
        </row>
        <row r="3842">
          <cell r="A3842" t="str">
            <v>3009341</v>
          </cell>
          <cell r="B3842" t="str">
            <v>Alívio de tensão, com martelo de bronze, em TLS com 120 de comprimento de TR57, taxa de dormentação de 1.750 un/km, para qualquer bitola e fixação elástica</v>
          </cell>
          <cell r="C3842" t="str">
            <v>un</v>
          </cell>
          <cell r="D3842">
            <v>239.68</v>
          </cell>
        </row>
        <row r="3843">
          <cell r="A3843" t="str">
            <v>3009344</v>
          </cell>
          <cell r="B3843" t="str">
            <v>Alívio de tensão, com martelo de bronze, em TLS com 120 de comprimento de TR68, taxa de dormentação de 1.667 un/km, para qualquer bitola e fixação elástica</v>
          </cell>
          <cell r="C3843" t="str">
            <v>un</v>
          </cell>
          <cell r="D3843">
            <v>121.43</v>
          </cell>
        </row>
        <row r="3844">
          <cell r="A3844" t="str">
            <v>3009345</v>
          </cell>
          <cell r="B3844" t="str">
            <v>Alívio de tensão, com martelo de bronze, em TLS com 120 de comprimento de TR68, taxa de dormentação de 1.750 un/km, para qualquer bitola e fixação elástica</v>
          </cell>
          <cell r="C3844" t="str">
            <v>un</v>
          </cell>
          <cell r="D3844">
            <v>124.69</v>
          </cell>
        </row>
        <row r="3845">
          <cell r="A3845" t="str">
            <v>3009348</v>
          </cell>
          <cell r="B3845" t="str">
            <v>Alívio de tensão, com martelo de bronze, em TLS com 120 de comprimento de UIC60, taxa de dormentação de 1.667 un/km, para qualquer bitola e fixação elástica</v>
          </cell>
          <cell r="C3845" t="str">
            <v>un</v>
          </cell>
          <cell r="D3845">
            <v>233.22</v>
          </cell>
        </row>
        <row r="3846">
          <cell r="A3846" t="str">
            <v>3009349</v>
          </cell>
          <cell r="B3846" t="str">
            <v>Alívio de tensão, com martelo de bronze, em TLS com 120 de comprimento de UIC60, taxa de dormentação de 1.750 un/km, para qualquer bitola e fixação elástica</v>
          </cell>
          <cell r="C3846" t="str">
            <v>un</v>
          </cell>
          <cell r="D3846">
            <v>239.74</v>
          </cell>
        </row>
        <row r="3847">
          <cell r="A3847" t="str">
            <v>3009338</v>
          </cell>
          <cell r="B3847" t="str">
            <v>Alívio de tensão, com martelo de bronze, em TLS com 240 de comprimento de TR45, taxa de dormentação de 1.667 un/km, para qualquer bitola e fixação elástica</v>
          </cell>
          <cell r="C3847" t="str">
            <v>un</v>
          </cell>
          <cell r="D3847">
            <v>120.94</v>
          </cell>
        </row>
        <row r="3848">
          <cell r="A3848" t="str">
            <v>3009339</v>
          </cell>
          <cell r="B3848" t="str">
            <v>Alívio de tensão, com martelo de bronze, em TLS com 240 de comprimento de TR45, taxa de dormentação de 1.750 un/km, para qualquer bitola e fixação elástica</v>
          </cell>
          <cell r="C3848" t="str">
            <v>un</v>
          </cell>
          <cell r="D3848">
            <v>124.2</v>
          </cell>
        </row>
        <row r="3849">
          <cell r="A3849" t="str">
            <v>3009342</v>
          </cell>
          <cell r="B3849" t="str">
            <v>Alívio de tensão, com martelo de bronze, em TLS com 240 de comprimento de TR57, taxa de dormentação de 1.667 un/km, para qualquer bitola e fixação elástica</v>
          </cell>
          <cell r="C3849" t="str">
            <v>un</v>
          </cell>
          <cell r="D3849">
            <v>233.16</v>
          </cell>
        </row>
        <row r="3850">
          <cell r="A3850" t="str">
            <v>3009343</v>
          </cell>
          <cell r="B3850" t="str">
            <v>Alívio de tensão, com martelo de bronze, em TLS com 240 de comprimento de TR57, taxa de dormentação de 1.750 un/km, para qualquer bitola e fixação elástica</v>
          </cell>
          <cell r="C3850" t="str">
            <v>un</v>
          </cell>
          <cell r="D3850">
            <v>239.68</v>
          </cell>
        </row>
        <row r="3851">
          <cell r="A3851" t="str">
            <v>3009346</v>
          </cell>
          <cell r="B3851" t="str">
            <v>Alívio de tensão, com martelo de bronze, em TLS com 240 de comprimento de TR68, taxa de dormentação de 1.667 un/km, para qualquer bitola e fixação elástica</v>
          </cell>
          <cell r="C3851" t="str">
            <v>un</v>
          </cell>
          <cell r="D3851">
            <v>121.43</v>
          </cell>
        </row>
        <row r="3852">
          <cell r="A3852" t="str">
            <v>3009347</v>
          </cell>
          <cell r="B3852" t="str">
            <v>Alívio de tensão, com martelo de bronze, em TLS com 240 de comprimento de TR68, taxa de dormentação de 1.750 un/km, para qualquer bitola e fixação elástica</v>
          </cell>
          <cell r="C3852" t="str">
            <v>un</v>
          </cell>
          <cell r="D3852">
            <v>124.69</v>
          </cell>
        </row>
        <row r="3853">
          <cell r="A3853" t="str">
            <v>3009350</v>
          </cell>
          <cell r="B3853" t="str">
            <v>Alívio de tensão, com martelo de bronze, em TLS com 240 de comprimento de UIC60, taxa de dormentação de 1.667 un/km, para qualquer bitola e fixação elástica</v>
          </cell>
          <cell r="C3853" t="str">
            <v>un</v>
          </cell>
          <cell r="D3853">
            <v>233.22</v>
          </cell>
        </row>
        <row r="3854">
          <cell r="A3854" t="str">
            <v>3009351</v>
          </cell>
          <cell r="B3854" t="str">
            <v>Alívio de tensão, com martelo de bronze, em TLS com 240 de comprimento de UIC60, taxa de dormentação de 1.750 un/km, para qualquer bitola e fixação elástica</v>
          </cell>
          <cell r="C3854" t="str">
            <v>un</v>
          </cell>
          <cell r="D3854">
            <v>239.74</v>
          </cell>
        </row>
        <row r="3855">
          <cell r="A3855" t="str">
            <v>3009080</v>
          </cell>
          <cell r="B3855" t="str">
            <v>Colocação manual de grampo elástico Pandrol</v>
          </cell>
          <cell r="C3855" t="str">
            <v>un</v>
          </cell>
          <cell r="D3855">
            <v>0.18</v>
          </cell>
        </row>
        <row r="3856">
          <cell r="A3856" t="str">
            <v>3009075</v>
          </cell>
          <cell r="B3856" t="str">
            <v>Colocação manual de retensor para trilho TR45</v>
          </cell>
          <cell r="C3856" t="str">
            <v>un</v>
          </cell>
          <cell r="D3856">
            <v>43.18</v>
          </cell>
        </row>
        <row r="3857">
          <cell r="A3857" t="str">
            <v>3009076</v>
          </cell>
          <cell r="B3857" t="str">
            <v>Colocação manual de retensor para trilho TR57</v>
          </cell>
          <cell r="C3857" t="str">
            <v>un</v>
          </cell>
          <cell r="D3857">
            <v>44.85</v>
          </cell>
        </row>
        <row r="3858">
          <cell r="A3858" t="str">
            <v>3009077</v>
          </cell>
          <cell r="B3858" t="str">
            <v>Colocação manual de retensor para trilho TR68</v>
          </cell>
          <cell r="C3858" t="str">
            <v>un</v>
          </cell>
          <cell r="D3858">
            <v>46.27</v>
          </cell>
        </row>
        <row r="3859">
          <cell r="A3859" t="str">
            <v>3009078</v>
          </cell>
          <cell r="B3859" t="str">
            <v>Colocação manual de retensor para trilho UIC60</v>
          </cell>
          <cell r="C3859" t="str">
            <v>un</v>
          </cell>
          <cell r="D3859">
            <v>47.45</v>
          </cell>
        </row>
        <row r="3860">
          <cell r="A3860" t="str">
            <v>3009087</v>
          </cell>
          <cell r="B3860" t="str">
            <v>Colocação mecanizada de grampo elástico Pandrol</v>
          </cell>
          <cell r="C3860" t="str">
            <v>un</v>
          </cell>
          <cell r="D3860">
            <v>0.11</v>
          </cell>
        </row>
        <row r="3861">
          <cell r="A3861" t="str">
            <v>3009085</v>
          </cell>
          <cell r="B3861" t="str">
            <v>Contratrilho TR45, comprimento de 12 m, sobre dormente de madeira, taxa de dormentação de 1.750 un/km, tala de junção de 6 furos e fixação rígida - posicionamento e assentamento manual</v>
          </cell>
          <cell r="C3861" t="str">
            <v>m</v>
          </cell>
          <cell r="D3861">
            <v>1665.65</v>
          </cell>
        </row>
        <row r="3862">
          <cell r="A3862" t="str">
            <v>3009086</v>
          </cell>
          <cell r="B3862" t="str">
            <v>Contratrilho TR57, comprimento de 12 m, sobre dormente de madeira, taxa de dormentação de 1.750 un/km, tala de junção de 6 furos e fixação rígida - posicionamento e assentamento manual</v>
          </cell>
          <cell r="C3862" t="str">
            <v>m</v>
          </cell>
          <cell r="D3862">
            <v>2084.63</v>
          </cell>
        </row>
        <row r="3863">
          <cell r="A3863" t="str">
            <v>3009089</v>
          </cell>
          <cell r="B3863" t="str">
            <v>Contratrilho TR68, comprimento de 12 m, sobre dormente de madeira, taxa de dormentação de 1.750 un/km, tala de junção de 6 furos e fixação rígida - posicionamento e assentamento manual</v>
          </cell>
          <cell r="C3863" t="str">
            <v>m</v>
          </cell>
          <cell r="D3863">
            <v>2452.9499999999998</v>
          </cell>
        </row>
        <row r="3864">
          <cell r="A3864" t="str">
            <v>3009090</v>
          </cell>
          <cell r="B3864" t="str">
            <v>Contratrilho UIC60, comprimento de 12 m, sobre dormente de madeira, taxa de dormentação de 1.750 un/km, tala de junção de 6 furos e fixação rígida - posicionamento e assentamento manual</v>
          </cell>
          <cell r="C3864" t="str">
            <v>m</v>
          </cell>
          <cell r="D3864">
            <v>2329.2600000000002</v>
          </cell>
        </row>
        <row r="3865">
          <cell r="A3865" t="str">
            <v>3009004</v>
          </cell>
          <cell r="B3865" t="str">
            <v>Dormente de concreto monobloco protendido bitola larga - confecção</v>
          </cell>
          <cell r="C3865" t="str">
            <v>un</v>
          </cell>
          <cell r="D3865">
            <v>393.44</v>
          </cell>
        </row>
        <row r="3866">
          <cell r="A3866" t="str">
            <v>3009002</v>
          </cell>
          <cell r="B3866" t="str">
            <v>Dormente de concreto monobloco protendido bitola métrica - confecção</v>
          </cell>
          <cell r="C3866" t="str">
            <v>un</v>
          </cell>
          <cell r="D3866">
            <v>297.85000000000002</v>
          </cell>
        </row>
        <row r="3867">
          <cell r="A3867" t="str">
            <v>3009006</v>
          </cell>
          <cell r="B3867" t="str">
            <v>Dormente de concreto monobloco protendido bitola mista - confecção</v>
          </cell>
          <cell r="C3867" t="str">
            <v>un</v>
          </cell>
          <cell r="D3867">
            <v>548</v>
          </cell>
        </row>
        <row r="3868">
          <cell r="A3868" t="str">
            <v>3009335</v>
          </cell>
          <cell r="B3868" t="str">
            <v>Dormente de concreto monobloco protendido para AMV bitola larga ou mista - confecção</v>
          </cell>
          <cell r="C3868" t="str">
            <v>un</v>
          </cell>
          <cell r="D3868">
            <v>1030.06</v>
          </cell>
        </row>
        <row r="3869">
          <cell r="A3869" t="str">
            <v>3009334</v>
          </cell>
          <cell r="B3869" t="str">
            <v>Dormente de concreto monobloco protendido para AMV bitola métrica - confecção</v>
          </cell>
          <cell r="C3869" t="str">
            <v>un</v>
          </cell>
          <cell r="D3869">
            <v>734.57</v>
          </cell>
        </row>
        <row r="3870">
          <cell r="A3870" t="str">
            <v>3009280</v>
          </cell>
          <cell r="B3870" t="str">
            <v>Dormente de concreto monobloco, bitola larga, taxa de dormentação de 1.667 un/km, fixação elástica Pandrol - posicionamento mecanizado com carregadeira</v>
          </cell>
          <cell r="C3870" t="str">
            <v>km</v>
          </cell>
          <cell r="D3870">
            <v>677176.94</v>
          </cell>
        </row>
        <row r="3871">
          <cell r="A3871" t="str">
            <v>3009281</v>
          </cell>
          <cell r="B3871" t="str">
            <v>Dormente de concreto monobloco, bitola larga, taxa de dormentação de 1.667 un/km, fixação elástica Pandrol - posicionamento mecanizado com pórtico</v>
          </cell>
          <cell r="C3871" t="str">
            <v>km</v>
          </cell>
          <cell r="D3871">
            <v>670118.75</v>
          </cell>
        </row>
        <row r="3872">
          <cell r="A3872" t="str">
            <v>3009061</v>
          </cell>
          <cell r="B3872" t="str">
            <v>Dormente de concreto monobloco, bitola larga, taxa de dormentação de 1.750 un/km, fixação elástica Pandrol - posicionamento mecanizado com carregadeira</v>
          </cell>
          <cell r="C3872" t="str">
            <v>km</v>
          </cell>
          <cell r="D3872">
            <v>710894.59</v>
          </cell>
        </row>
        <row r="3873">
          <cell r="A3873" t="str">
            <v>3009062</v>
          </cell>
          <cell r="B3873" t="str">
            <v>Dormente de concreto monobloco, bitola larga, taxa de dormentação de 1.750 un/km, fixação elástica Pandrol - posicionamento mecanizado com pórtico</v>
          </cell>
          <cell r="C3873" t="str">
            <v>km</v>
          </cell>
          <cell r="D3873">
            <v>703483.94</v>
          </cell>
        </row>
        <row r="3874">
          <cell r="A3874" t="str">
            <v>3009278</v>
          </cell>
          <cell r="B3874" t="str">
            <v>Dormente de concreto monobloco, bitola métrica, taxa de dormentação de 1.667 un/km, fixação elástica Pandrol - posicionamento mecanizado com carregadeira</v>
          </cell>
          <cell r="C3874" t="str">
            <v>km</v>
          </cell>
          <cell r="D3874">
            <v>513490.71</v>
          </cell>
        </row>
        <row r="3875">
          <cell r="A3875" t="str">
            <v>3009279</v>
          </cell>
          <cell r="B3875" t="str">
            <v>Dormente de concreto monobloco, bitola métrica, taxa de dormentação de 1.667 un/km, fixação elástica Pandrol - posicionamento mecanizado com pórtico</v>
          </cell>
          <cell r="C3875" t="str">
            <v>km</v>
          </cell>
          <cell r="D3875">
            <v>508358.59</v>
          </cell>
        </row>
        <row r="3876">
          <cell r="A3876" t="str">
            <v>3009059</v>
          </cell>
          <cell r="B3876" t="str">
            <v>Dormente de concreto monobloco, bitola métrica, taxa de dormentação de 1.750 un/km, fixação elástica Pandrol - posicionamento mecanizado com carregadeira</v>
          </cell>
          <cell r="C3876" t="str">
            <v>km</v>
          </cell>
          <cell r="D3876">
            <v>539058.41</v>
          </cell>
        </row>
        <row r="3877">
          <cell r="A3877" t="str">
            <v>3009060</v>
          </cell>
          <cell r="B3877" t="str">
            <v>Dormente de concreto monobloco, bitola métrica, taxa de dormentação de 1.750 un/km, fixação elástica Pandrol - posicionamento mecanizado com pórtico</v>
          </cell>
          <cell r="C3877" t="str">
            <v>km</v>
          </cell>
          <cell r="D3877">
            <v>533669.74</v>
          </cell>
        </row>
        <row r="3878">
          <cell r="A3878" t="str">
            <v>3009282</v>
          </cell>
          <cell r="B3878" t="str">
            <v>Dormente de concreto monobloco, bitola mista, taxa de dormentação de 1.667 un/km, fixação elástica Pandrol - posicionamento mecanizado com carregadeira</v>
          </cell>
          <cell r="C3878" t="str">
            <v>km</v>
          </cell>
          <cell r="D3878">
            <v>934833.79</v>
          </cell>
        </row>
        <row r="3879">
          <cell r="A3879" t="str">
            <v>3009283</v>
          </cell>
          <cell r="B3879" t="str">
            <v>Dormente de concreto monobloco, bitola mista, taxa de dormentação de 1.667 un/km, fixação elástica Pandrol - posicionamento mecanizado com pórtico</v>
          </cell>
          <cell r="C3879" t="str">
            <v>km</v>
          </cell>
          <cell r="D3879">
            <v>927766.1</v>
          </cell>
        </row>
        <row r="3880">
          <cell r="A3880" t="str">
            <v>3009063</v>
          </cell>
          <cell r="B3880" t="str">
            <v>Dormente de concreto monobloco, bitola mista, taxa de dormentação de 1.750 un/km, fixação elástica Pandrol - posicionamento mecanizado com carregadeira</v>
          </cell>
          <cell r="C3880" t="str">
            <v>km</v>
          </cell>
          <cell r="D3880">
            <v>981380.19</v>
          </cell>
        </row>
        <row r="3881">
          <cell r="A3881" t="str">
            <v>3009064</v>
          </cell>
          <cell r="B3881" t="str">
            <v>Dormente de concreto monobloco, bitola mista, taxa de dormentação de 1.750 un/km, fixação elástica Pandrol - posicionamento mecanizado com pórtico</v>
          </cell>
          <cell r="C3881" t="str">
            <v>km</v>
          </cell>
          <cell r="D3881">
            <v>973959.56</v>
          </cell>
        </row>
        <row r="3882">
          <cell r="A3882" t="str">
            <v>3009081</v>
          </cell>
          <cell r="B3882" t="str">
            <v>Dormente de madeira para ponte, bitola métrica ou larga, para TR45, fixação rígida - posicionamento e assentamento mecanizado</v>
          </cell>
          <cell r="C3882" t="str">
            <v>un</v>
          </cell>
          <cell r="D3882">
            <v>822.91</v>
          </cell>
        </row>
        <row r="3883">
          <cell r="A3883" t="str">
            <v>3009082</v>
          </cell>
          <cell r="B3883" t="str">
            <v>Dormente de madeira para ponte, bitola métrica ou larga, para TR57, fixação rígida - posicionamento e assentamento mecanizado</v>
          </cell>
          <cell r="C3883" t="str">
            <v>un</v>
          </cell>
          <cell r="D3883">
            <v>984.45</v>
          </cell>
        </row>
        <row r="3884">
          <cell r="A3884" t="str">
            <v>3009083</v>
          </cell>
          <cell r="B3884" t="str">
            <v>Dormente de madeira para ponte, bitola métrica ou larga, para TR68, fixação rígida - posicionamento e assentamento mecanizado</v>
          </cell>
          <cell r="C3884" t="str">
            <v>un</v>
          </cell>
          <cell r="D3884">
            <v>1001.82</v>
          </cell>
        </row>
        <row r="3885">
          <cell r="A3885" t="str">
            <v>3009084</v>
          </cell>
          <cell r="B3885" t="str">
            <v>Dormente de madeira para ponte, bitola métrica ou larga, para UIC60, fixação rígida - posicionamento e assentamento mecanizado</v>
          </cell>
          <cell r="C3885" t="str">
            <v>un</v>
          </cell>
          <cell r="D3885">
            <v>1007.22</v>
          </cell>
        </row>
        <row r="3886">
          <cell r="A3886" t="str">
            <v>3009070</v>
          </cell>
          <cell r="B3886" t="str">
            <v>Dormente de madeira, bitola larga ou mista - posicionamento manual</v>
          </cell>
          <cell r="C3886" t="str">
            <v>un</v>
          </cell>
          <cell r="D3886">
            <v>471.01</v>
          </cell>
        </row>
        <row r="3887">
          <cell r="A3887" t="str">
            <v>3009285</v>
          </cell>
          <cell r="B3887" t="str">
            <v>Dormente de madeira, bitola larga ou mista, taxa de dormentação de 1.667 un/km - posicionamento mecanizado com carregadeira</v>
          </cell>
          <cell r="C3887" t="str">
            <v>km</v>
          </cell>
          <cell r="D3887">
            <v>757593.67</v>
          </cell>
        </row>
        <row r="3888">
          <cell r="A3888" t="str">
            <v>3009072</v>
          </cell>
          <cell r="B3888" t="str">
            <v>Dormente de madeira, bitola larga ou mista, taxa de dormentação de 1.750 un/km - posicionamento mecanizado com carregadeira</v>
          </cell>
          <cell r="C3888" t="str">
            <v>km</v>
          </cell>
          <cell r="D3888">
            <v>795315.27</v>
          </cell>
        </row>
        <row r="3889">
          <cell r="A3889" t="str">
            <v>3009069</v>
          </cell>
          <cell r="B3889" t="str">
            <v>Dormente de madeira, bitola métrica - posicionamento manual</v>
          </cell>
          <cell r="C3889" t="str">
            <v>un</v>
          </cell>
          <cell r="D3889">
            <v>291.66000000000003</v>
          </cell>
        </row>
        <row r="3890">
          <cell r="A3890" t="str">
            <v>3009284</v>
          </cell>
          <cell r="B3890" t="str">
            <v>Dormente de madeira, bitola métrica, taxa de dormentação de 1.667 un/km - posicionamento mecanizado com carregadeira</v>
          </cell>
          <cell r="C3890" t="str">
            <v>km</v>
          </cell>
          <cell r="D3890">
            <v>464655.6</v>
          </cell>
        </row>
        <row r="3891">
          <cell r="A3891" t="str">
            <v>3009071</v>
          </cell>
          <cell r="B3891" t="str">
            <v>Dormente de madeira, bitola métrica, taxa de dormentação de 1.750 un/km - posicionamento mecanizado com carregadeira</v>
          </cell>
          <cell r="C3891" t="str">
            <v>km</v>
          </cell>
          <cell r="D3891">
            <v>487791.81</v>
          </cell>
        </row>
        <row r="3892">
          <cell r="A3892" t="str">
            <v>3009091</v>
          </cell>
          <cell r="B3892" t="str">
            <v>Lançamento de lastro, 10 cm de altura, primeiro levante, descarga de pedra britada de caminhões</v>
          </cell>
          <cell r="C3892" t="str">
            <v>m³</v>
          </cell>
          <cell r="D3892">
            <v>166.62</v>
          </cell>
        </row>
        <row r="3893">
          <cell r="A3893" t="str">
            <v>3009058</v>
          </cell>
          <cell r="B3893" t="str">
            <v>Lubrificador de trilhos e de flanges de rodas</v>
          </cell>
          <cell r="C3893" t="str">
            <v>un</v>
          </cell>
          <cell r="D3893">
            <v>91503.21</v>
          </cell>
        </row>
        <row r="3894">
          <cell r="A3894" t="str">
            <v>3009229</v>
          </cell>
          <cell r="B3894" t="str">
            <v>Posicionamento mecanizado de trilhos</v>
          </cell>
          <cell r="C3894" t="str">
            <v>km</v>
          </cell>
          <cell r="D3894">
            <v>191.05</v>
          </cell>
        </row>
        <row r="3895">
          <cell r="A3895" t="str">
            <v>3009132</v>
          </cell>
          <cell r="B3895" t="str">
            <v>Pré-alinhamento manual da grade com dormente de madeira</v>
          </cell>
          <cell r="C3895" t="str">
            <v>km</v>
          </cell>
          <cell r="D3895">
            <v>1631.38</v>
          </cell>
        </row>
        <row r="3896">
          <cell r="A3896" t="str">
            <v>3009133</v>
          </cell>
          <cell r="B3896" t="str">
            <v>Pré-alinhamento mecanizado da grade</v>
          </cell>
          <cell r="C3896" t="str">
            <v>km</v>
          </cell>
          <cell r="D3896">
            <v>1644.58</v>
          </cell>
        </row>
        <row r="3897">
          <cell r="A3897" t="str">
            <v>3009321</v>
          </cell>
          <cell r="B3897" t="str">
            <v>Solda aluminotérmica para TR45 com cadinho descartável, executada no campo, para formação de trilho longo soldado (TLS)</v>
          </cell>
          <cell r="C3897" t="str">
            <v>un</v>
          </cell>
          <cell r="D3897">
            <v>1334.25</v>
          </cell>
        </row>
        <row r="3898">
          <cell r="A3898" t="str">
            <v>3009322</v>
          </cell>
          <cell r="B3898" t="str">
            <v>Solda aluminotérmica para TR57 com cadinho descartável, executada no campo, para formação de trilho longo soldado (TLS)</v>
          </cell>
          <cell r="C3898" t="str">
            <v>un</v>
          </cell>
          <cell r="D3898">
            <v>1344</v>
          </cell>
        </row>
        <row r="3899">
          <cell r="A3899" t="str">
            <v>3009323</v>
          </cell>
          <cell r="B3899" t="str">
            <v>Solda aluminotérmica para TR68 com cadinho descartável, executada no campo, para formação de trilho longo soldado (TLS)</v>
          </cell>
          <cell r="C3899" t="str">
            <v>un</v>
          </cell>
          <cell r="D3899">
            <v>1418.67</v>
          </cell>
        </row>
        <row r="3900">
          <cell r="A3900" t="str">
            <v>3009324</v>
          </cell>
          <cell r="B3900" t="str">
            <v>Solda aluminotérmica para UIC60 com cadinho descartável, executada no campo, para formação de trilho longo soldado (TLS)</v>
          </cell>
          <cell r="C3900" t="str">
            <v>un</v>
          </cell>
          <cell r="D3900">
            <v>1359.84</v>
          </cell>
        </row>
        <row r="3901">
          <cell r="A3901" t="str">
            <v>3009096</v>
          </cell>
          <cell r="B3901" t="str">
            <v>Solda elétrica por caldeamento para qualquer perfil de trilho, comprimento de 12 m, em estaleiro para formação de trilho longo soldado</v>
          </cell>
          <cell r="C3901" t="str">
            <v>un</v>
          </cell>
          <cell r="D3901">
            <v>241.37</v>
          </cell>
        </row>
        <row r="3902">
          <cell r="A3902" t="str">
            <v>3009330</v>
          </cell>
          <cell r="B3902" t="str">
            <v>Solda elétrica por caldeamento para trilho TR45, comprimento de até 24 m, em via com dormente de concreto para formação de barra ou trilho longo soldado</v>
          </cell>
          <cell r="C3902" t="str">
            <v>un</v>
          </cell>
          <cell r="D3902">
            <v>196.01</v>
          </cell>
        </row>
        <row r="3903">
          <cell r="A3903" t="str">
            <v>3009326</v>
          </cell>
          <cell r="B3903" t="str">
            <v>Solda elétrica por caldeamento para trilho TR45, comprimento de até 24 m, em via com dormente de madeira para formação de barra ou trilho longo soldado</v>
          </cell>
          <cell r="C3903" t="str">
            <v>un</v>
          </cell>
          <cell r="D3903">
            <v>201.54</v>
          </cell>
        </row>
        <row r="3904">
          <cell r="A3904" t="str">
            <v>3009234</v>
          </cell>
          <cell r="B3904" t="str">
            <v>Trilho TR45, comprimento de 12 m, sobre dormente de concreto, bitola métrica ou larga, taxa de dormentação de 1.667 un/km, tala de junção de 6 furos e fixação elástica Pandrol - posicionamento e assentamento manual</v>
          </cell>
          <cell r="C3904" t="str">
            <v>km</v>
          </cell>
          <cell r="D3904">
            <v>1734864.75</v>
          </cell>
        </row>
        <row r="3905">
          <cell r="A3905" t="str">
            <v>3009022</v>
          </cell>
          <cell r="B3905" t="str">
            <v>Trilho TR45, comprimento de 12 m, sobre dormente de concreto, bitola métrica ou larga, taxa de dormentação de 1.750 un/km, tala de junção de 6 furos e fixação elástica Pandrol - posicionamento e assentamento manual</v>
          </cell>
          <cell r="C3905" t="str">
            <v>km</v>
          </cell>
          <cell r="D3905">
            <v>1741962.45</v>
          </cell>
        </row>
        <row r="3906">
          <cell r="A3906" t="str">
            <v>3009230</v>
          </cell>
          <cell r="B3906" t="str">
            <v>Trilho TR45, comprimento de 12 m, sobre dormente de concreto, bitola mista, taxa de dormentação de 1.667 un/km, tala de junção de 6 furos e fixação elástica Pandrol - posicionamento e assentamento manual</v>
          </cell>
          <cell r="C3906" t="str">
            <v>km</v>
          </cell>
          <cell r="D3906">
            <v>2602501.21</v>
          </cell>
        </row>
        <row r="3907">
          <cell r="A3907" t="str">
            <v>3009018</v>
          </cell>
          <cell r="B3907" t="str">
            <v>Trilho TR45, comprimento de 12 m, sobre dormente de concreto, bitola mista, taxa de dormentação de 1.750 un/km, tala de junção de 6 furos e fixação elástica Pandrol - posicionamento e assentamento manual</v>
          </cell>
          <cell r="C3907" t="str">
            <v>km</v>
          </cell>
          <cell r="D3907">
            <v>2613147.7599999998</v>
          </cell>
        </row>
        <row r="3908">
          <cell r="A3908" t="str">
            <v>3009288</v>
          </cell>
          <cell r="B3908" t="str">
            <v>Trilho TR45, comprimento de 12 m, sobre dormente de madeira, bitola métrica ou larga, taxa de dormentação de 1.667 un/km, tala de junção de 6 furos e fixação rígida - posicionamento e assentamento manual</v>
          </cell>
          <cell r="C3908" t="str">
            <v>km</v>
          </cell>
          <cell r="D3908">
            <v>2049836.3</v>
          </cell>
        </row>
        <row r="3909">
          <cell r="A3909" t="str">
            <v>3009013</v>
          </cell>
          <cell r="B3909" t="str">
            <v>Trilho TR45, comprimento de 12 m, sobre dormente de madeira, bitola métrica ou larga, taxa de dormentação de 1.750 un/km, tala de junção de 6 furos e fixação rígida - posicionamento e assentamento manual</v>
          </cell>
          <cell r="C3909" t="str">
            <v>km</v>
          </cell>
          <cell r="D3909">
            <v>2072345.52</v>
          </cell>
        </row>
        <row r="3910">
          <cell r="A3910" t="str">
            <v>3009292</v>
          </cell>
          <cell r="B3910" t="str">
            <v>Trilho TR45, comprimento de 12 m, sobre dormente de madeira, bitola mista, taxa de dormentação de 1.667 un/km, tala de junção de 6 furos e fixação rígida - posicionamento e assentamento manual</v>
          </cell>
          <cell r="C3910" t="str">
            <v>km</v>
          </cell>
          <cell r="D3910">
            <v>3074757.58</v>
          </cell>
        </row>
        <row r="3911">
          <cell r="A3911" t="str">
            <v>3009225</v>
          </cell>
          <cell r="B3911" t="str">
            <v>Trilho TR45, comprimento de 12 m, sobre dormente de madeira, bitola mista, taxa de dormentação de 1.750 un/km, tala de junção de 6 furos e fixação rígida - posicionamento e assentamento manual</v>
          </cell>
          <cell r="C3911" t="str">
            <v>km</v>
          </cell>
          <cell r="D3911">
            <v>3108521.6</v>
          </cell>
        </row>
        <row r="3912">
          <cell r="A3912" t="str">
            <v>3009100</v>
          </cell>
          <cell r="B3912" t="str">
            <v>Trilho TR45, comprimento de 120 m (TLS), formado por trilhos curtos de 12 m soldados por caldeamento - confecção em estaleiro</v>
          </cell>
          <cell r="C3912" t="str">
            <v>un</v>
          </cell>
          <cell r="D3912">
            <v>88210.31</v>
          </cell>
        </row>
        <row r="3913">
          <cell r="A3913" t="str">
            <v>3009238</v>
          </cell>
          <cell r="B3913" t="str">
            <v>Trilho TR45, comprimento de 120 m (TLS), sobre dormente de concreto, bitola métrica ou larga, taxa de dormentação de 1.667 un/km, tala de junção de 6 furos e fixação elástica Pandrol - posicionamento e assentamento mecanizado</v>
          </cell>
          <cell r="C3913" t="str">
            <v>km</v>
          </cell>
          <cell r="D3913">
            <v>1631230.57</v>
          </cell>
        </row>
        <row r="3914">
          <cell r="A3914" t="str">
            <v>3009304</v>
          </cell>
          <cell r="B3914" t="str">
            <v>Trilho TR45, comprimento de 120 m (TLS), sobre dormente de concreto, bitola mista, taxa de dormentação de 1.667 un/km, tala de junção de 6 furos e fixação elástica Pandrol - posicionamento e assentamento mecanizado</v>
          </cell>
          <cell r="C3914" t="str">
            <v>km</v>
          </cell>
          <cell r="D3914">
            <v>2446749.9900000002</v>
          </cell>
        </row>
        <row r="3915">
          <cell r="A3915" t="str">
            <v>3009030</v>
          </cell>
          <cell r="B3915" t="str">
            <v>Trilho TR45, comprimento de 120 m (TLS), sobre dormente de concreto, bitola mista, taxa de dormentação de 1.750 un/km, tala de junção de 6 furos e fixação elástica Pandrol - posicionamento e assentamento mecanizado</v>
          </cell>
          <cell r="C3915" t="str">
            <v>km</v>
          </cell>
          <cell r="D3915">
            <v>2457386.56</v>
          </cell>
        </row>
        <row r="3916">
          <cell r="A3916" t="str">
            <v>3009254</v>
          </cell>
          <cell r="B3916" t="str">
            <v>Trilho TR45, comprimento de 120 m (TLS), sobre dormente de madeira, bitola métrica ou larga, taxa de dormentação de 1.667 un/km, tala de junção de 6 furos e fixação elástica Pandrol - posicionamento e assentamento mecanizado</v>
          </cell>
          <cell r="C3916" t="str">
            <v>km</v>
          </cell>
          <cell r="D3916">
            <v>2091229.08</v>
          </cell>
        </row>
        <row r="3917">
          <cell r="A3917" t="str">
            <v>3009262</v>
          </cell>
          <cell r="B3917" t="str">
            <v>Trilho TR45, comprimento de 120 m (TLS), sobre dormente de madeira, bitola métrica ou larga, taxa de dormentação de 1.667 un/km, tala de junção de 6 furos e fixação rígida - posicionamento e assentamento mecanizado</v>
          </cell>
          <cell r="C3917" t="str">
            <v>km</v>
          </cell>
          <cell r="D3917">
            <v>1944320.39</v>
          </cell>
        </row>
        <row r="3918">
          <cell r="A3918" t="str">
            <v>3009034</v>
          </cell>
          <cell r="B3918" t="str">
            <v>Trilho TR45, comprimento de 120 m (TLS), sobre dormente de madeira, bitola métrica ou larga, taxa de dormentação de 1.750 un/km, tala de junção de 6 furos e fixação elástica Pandrol - posicionamento e assentamento mecanizado</v>
          </cell>
          <cell r="C3918" t="str">
            <v>km</v>
          </cell>
          <cell r="D3918">
            <v>2121576.9700000002</v>
          </cell>
        </row>
        <row r="3919">
          <cell r="A3919" t="str">
            <v>3009042</v>
          </cell>
          <cell r="B3919" t="str">
            <v>Trilho TR45, comprimento de 120 m (TLS), sobre dormente de madeira, bitola métrica ou larga, taxa de dormentação de 1.750 un/km, tala de junção de 6 furos e fixação rígida - posicionamento e assentamento mecanizado</v>
          </cell>
          <cell r="C3919" t="str">
            <v>km</v>
          </cell>
          <cell r="D3919">
            <v>1967353.48</v>
          </cell>
        </row>
        <row r="3920">
          <cell r="A3920" t="str">
            <v>3009270</v>
          </cell>
          <cell r="B3920" t="str">
            <v>Trilho TR45, comprimento de 120 m (TLS), sobre dormente de madeira, bitola mista, taxa de dormentação de 1.667 un/km, tala de junção de 6 furos e fixação elástica Pandrol - posicionamento e assentamento mecanizado</v>
          </cell>
          <cell r="C3920" t="str">
            <v>km</v>
          </cell>
          <cell r="D3920">
            <v>3137732.84</v>
          </cell>
        </row>
        <row r="3921">
          <cell r="A3921" t="str">
            <v>3009050</v>
          </cell>
          <cell r="B3921" t="str">
            <v>Trilho TR45, comprimento de 120 m (TLS), sobre dormente de madeira, bitola mista, taxa de dormentação de 1.750 un/km, tala de junção de 6 furos e fixação elástica Pandrol - posicionamento e assentamento mecanizado</v>
          </cell>
          <cell r="C3921" t="str">
            <v>km</v>
          </cell>
          <cell r="D3921">
            <v>3183304.28</v>
          </cell>
        </row>
        <row r="3922">
          <cell r="A3922" t="str">
            <v>3009101</v>
          </cell>
          <cell r="B3922" t="str">
            <v>Trilho TR45, comprimento de 240 m (TLS), formado por trilhos curtos de 12 m soldados por caldeamento - confecção em estaleiro</v>
          </cell>
          <cell r="C3922" t="str">
            <v>un</v>
          </cell>
          <cell r="D3922">
            <v>176661.98</v>
          </cell>
        </row>
        <row r="3923">
          <cell r="A3923" t="str">
            <v>3009246</v>
          </cell>
          <cell r="B3923" t="str">
            <v>Trilho TR45, comprimento de 240 m (TLS), sobre dormente de concreto, bitola métrica ou larga, taxa de dormentação de 1.667 un/km, tala de junção de 6 furos e fixação elástica Pandrol - posicionamento e assentamento mecanizado</v>
          </cell>
          <cell r="C3923" t="str">
            <v>km</v>
          </cell>
          <cell r="D3923">
            <v>1625886.22</v>
          </cell>
        </row>
        <row r="3924">
          <cell r="A3924" t="str">
            <v>3009208</v>
          </cell>
          <cell r="B3924" t="str">
            <v>Trilho TR45, comprimento de 240 m (TLS), sobre dormente de concreto, bitola métrica ou larga, taxa de dormentação de 1.750 un/km, tala de junção de 6 furos e fixação elástica Pandrol - posicionamento e assentamento mecanizado</v>
          </cell>
          <cell r="C3924" t="str">
            <v>km</v>
          </cell>
          <cell r="D3924">
            <v>1632977.52</v>
          </cell>
        </row>
        <row r="3925">
          <cell r="A3925" t="str">
            <v>3009308</v>
          </cell>
          <cell r="B3925" t="str">
            <v>Trilho TR45, comprimento de 240 m (TLS), sobre dormente de concreto, bitola mista, taxa de dormentação de 1.667 un/km, tala de junção de 6 furos e fixação elástica Pandrol - posicionamento e assentamento mecanizado</v>
          </cell>
          <cell r="C3925" t="str">
            <v>km</v>
          </cell>
          <cell r="D3925">
            <v>2438734.69</v>
          </cell>
        </row>
        <row r="3926">
          <cell r="A3926" t="str">
            <v>3009212</v>
          </cell>
          <cell r="B3926" t="str">
            <v>Trilho TR45, comprimento de 240 m (TLS), sobre dormente de concreto, bitola mista, taxa de dormentação de 1.750 un/km, tala de junção de 6 furos e fixação elástica Pandrol - posicionamento e assentamento mecanizado</v>
          </cell>
          <cell r="C3926" t="str">
            <v>km</v>
          </cell>
          <cell r="D3926">
            <v>2449371.64</v>
          </cell>
        </row>
        <row r="3927">
          <cell r="A3927" t="str">
            <v>3009258</v>
          </cell>
          <cell r="B3927" t="str">
            <v>Trilho TR45, comprimento de 240 m (TLS), sobre dormente de madeira, bitola métrica ou larga, taxa de dormentação de 1.667 un/km, tala de junção de 6 furos e fixação elástica Pandrol - posicionamento e assentamento mecanizado</v>
          </cell>
          <cell r="C3927" t="str">
            <v>km</v>
          </cell>
          <cell r="D3927">
            <v>2085959.54</v>
          </cell>
        </row>
        <row r="3928">
          <cell r="A3928" t="str">
            <v>3009266</v>
          </cell>
          <cell r="B3928" t="str">
            <v>Trilho TR45, comprimento de 240 m (TLS), sobre dormente de madeira, bitola métrica ou larga, taxa de dormentação de 1.667 un/km, tala de junção de 6 furos e fixação rígida - posicionamento e assentamento mecanizado</v>
          </cell>
          <cell r="C3928" t="str">
            <v>km</v>
          </cell>
          <cell r="D3928">
            <v>1939050.84</v>
          </cell>
        </row>
        <row r="3929">
          <cell r="A3929" t="str">
            <v>3009038</v>
          </cell>
          <cell r="B3929" t="str">
            <v>Trilho TR45, comprimento de 240 m (TLS), sobre dormente de madeira, bitola métrica ou larga, taxa de dormentação de 1.750 un/km, tala de junção de 6 furos e fixação elástica Pandrol - posicionamento e assentamento mecanizado</v>
          </cell>
          <cell r="C3929" t="str">
            <v>km</v>
          </cell>
          <cell r="D3929">
            <v>2116307.4300000002</v>
          </cell>
        </row>
        <row r="3930">
          <cell r="A3930" t="str">
            <v>3009046</v>
          </cell>
          <cell r="B3930" t="str">
            <v>Trilho TR45, comprimento de 240 m (TLS), sobre dormente de madeira, bitola métrica ou larga, taxa de dormentação de 1.750 un/km, tala de junção de 6 furos e fixação rígida - posicionamento e assentamento mecanizado</v>
          </cell>
          <cell r="C3930" t="str">
            <v>km</v>
          </cell>
          <cell r="D3930">
            <v>1962083.93</v>
          </cell>
        </row>
        <row r="3931">
          <cell r="A3931" t="str">
            <v>3009274</v>
          </cell>
          <cell r="B3931" t="str">
            <v>Trilho TR45, comprimento de 240 m (TLS), sobre dormente de madeira, bitola mista, taxa de dormentação de 1.667 un/km, tala de junção de 6 furos e fixação elástica Pandrol - posicionamento e assentamento mecanizado</v>
          </cell>
          <cell r="C3931" t="str">
            <v>km</v>
          </cell>
          <cell r="D3931">
            <v>3129829.85</v>
          </cell>
        </row>
        <row r="3932">
          <cell r="A3932" t="str">
            <v>3009054</v>
          </cell>
          <cell r="B3932" t="str">
            <v>Trilho TR45, comprimento de 240 m (TLS), sobre dormente de madeira, bitola mista, taxa de dormentação de 1.750 un/km, tala de junção de 6 furos e fixação elástica Pandrol - posicionamento e assentamento mecanizado</v>
          </cell>
          <cell r="C3932" t="str">
            <v>km</v>
          </cell>
          <cell r="D3932">
            <v>3175401.29</v>
          </cell>
        </row>
        <row r="3933">
          <cell r="A3933" t="str">
            <v>3009235</v>
          </cell>
          <cell r="B3933" t="str">
            <v>Trilho TR57, comprimento de 12 m, sobre dormente de concreto, bitola métrica ou larga, taxa de dormentação de 1.667 un/km, tala de junção de 6 furos e fixação elástica Pandrol - posicionamento e assentamento manual</v>
          </cell>
          <cell r="C3933" t="str">
            <v>km</v>
          </cell>
          <cell r="D3933">
            <v>2154419.65</v>
          </cell>
        </row>
        <row r="3934">
          <cell r="A3934" t="str">
            <v>3009023</v>
          </cell>
          <cell r="B3934" t="str">
            <v>Trilho TR57, comprimento de 12 m, sobre dormente de concreto, bitola métrica ou larga, taxa de dormentação de 1.750 un/km, tala de junção de 6 furos e fixação elástica Pandrol - posicionamento e assentamento manual</v>
          </cell>
          <cell r="C3934" t="str">
            <v>km</v>
          </cell>
          <cell r="D3934">
            <v>2161245.44</v>
          </cell>
        </row>
        <row r="3935">
          <cell r="A3935" t="str">
            <v>3009231</v>
          </cell>
          <cell r="B3935" t="str">
            <v>Trilho TR57, comprimento de 12 m, sobre dormente de concreto, bitola mista, taxa de dormentação de 1.667 un/km, tala de junção de 6 furos e fixação elástica Pandrol - posicionamento e assentamento manual</v>
          </cell>
          <cell r="C3935" t="str">
            <v>km</v>
          </cell>
          <cell r="D3935">
            <v>3229353.53</v>
          </cell>
        </row>
        <row r="3936">
          <cell r="A3936" t="str">
            <v>3009019</v>
          </cell>
          <cell r="B3936" t="str">
            <v>Trilho TR57, comprimento de 12 m, sobre dormente de concreto, bitola mista, taxa de dormentação de 1.750 un/km, tala de junção de 6 furos e fixação elástica Pandrol - posicionamento e assentamento manual</v>
          </cell>
          <cell r="C3936" t="str">
            <v>km</v>
          </cell>
          <cell r="D3936">
            <v>3242684.05</v>
          </cell>
        </row>
        <row r="3937">
          <cell r="A3937" t="str">
            <v>3009289</v>
          </cell>
          <cell r="B3937" t="str">
            <v>Trilho TR57, comprimento de 12 m, sobre dormente de madeira, bitola métrica ou larga, taxa de dormentação de 1.667 un/km, tala de junção de 6 furos e fixação rígida - posicionamento e assentamento manual</v>
          </cell>
          <cell r="C3937" t="str">
            <v>km</v>
          </cell>
          <cell r="D3937">
            <v>2738310.18</v>
          </cell>
        </row>
        <row r="3938">
          <cell r="A3938" t="str">
            <v>3009014</v>
          </cell>
          <cell r="B3938" t="str">
            <v>Trilho TR57, comprimento de 12 m, sobre dormente de madeira, bitola métrica ou larga, taxa de dormentação de 1.750 un/km, tala de junção de 6 furos e fixação rígida - posicionamento e assentamento manual</v>
          </cell>
          <cell r="C3938" t="str">
            <v>km</v>
          </cell>
          <cell r="D3938">
            <v>2774586.83</v>
          </cell>
        </row>
        <row r="3939">
          <cell r="A3939" t="str">
            <v>3009293</v>
          </cell>
          <cell r="B3939" t="str">
            <v>Trilho TR57, comprimento de 12 m, sobre dormente de madeira, bitola mista, taxa de dormentação de 1.667 un/km, tala de junção de 6 furos e fixação rígida - posicionamento e assentamento manual</v>
          </cell>
          <cell r="C3939" t="str">
            <v>km</v>
          </cell>
          <cell r="D3939">
            <v>4107468.52</v>
          </cell>
        </row>
        <row r="3940">
          <cell r="A3940" t="str">
            <v>3009226</v>
          </cell>
          <cell r="B3940" t="str">
            <v>Trilho TR57, comprimento de 12 m, sobre dormente de madeira, bitola mista, taxa de dormentação de 1.750 un/km, tala de junção de 6 furos e fixação rígida - posicionamento e assentamento manual</v>
          </cell>
          <cell r="C3940" t="str">
            <v>km</v>
          </cell>
          <cell r="D3940">
            <v>4161883.83</v>
          </cell>
        </row>
        <row r="3941">
          <cell r="A3941" t="str">
            <v>3009102</v>
          </cell>
          <cell r="B3941" t="str">
            <v>Trilho TR57, comprimento de 120 m (TLS), formado por trilhos curtos de 12 m soldados por caldeamento - confecção em estaleiro</v>
          </cell>
          <cell r="C3941" t="str">
            <v>un</v>
          </cell>
          <cell r="D3941">
            <v>111839.91</v>
          </cell>
        </row>
        <row r="3942">
          <cell r="A3942" t="str">
            <v>3009297</v>
          </cell>
          <cell r="B3942" t="str">
            <v>Trilho TR57, comprimento de 120 m (TLS), sobre dormente de concreto, bitola métrica ou larga, taxa de dormentação de 1.667 un/km, tala de junção de 6 furos e fixação elástica Pandrol - posicionamento e assentamento mecanizado</v>
          </cell>
          <cell r="C3942" t="str">
            <v>km</v>
          </cell>
          <cell r="D3942">
            <v>2027471.51</v>
          </cell>
        </row>
        <row r="3943">
          <cell r="A3943" t="str">
            <v>3009027</v>
          </cell>
          <cell r="B3943" t="str">
            <v>Trilho TR57, comprimento de 120 m (TLS), sobre dormente de concreto, bitola métrica ou larga, taxa de dormentação de 1.750 un/km, tala de junção de 6 furos e fixação elástica Pandrol - posicionamento e assentamento mecanizado</v>
          </cell>
          <cell r="C3943" t="str">
            <v>km</v>
          </cell>
          <cell r="D3943">
            <v>2034562.7</v>
          </cell>
        </row>
        <row r="3944">
          <cell r="A3944" t="str">
            <v>3009305</v>
          </cell>
          <cell r="B3944" t="str">
            <v>Trilho TR57, comprimento de 120 m (TLS), sobre dormente de concreto, bitola mista, taxa de dormentação de 1.667 un/km, tala de junção de 6 furos e fixação elástica Pandrol - posicionamento e assentamento mecanizado</v>
          </cell>
          <cell r="C3944" t="str">
            <v>km</v>
          </cell>
          <cell r="D3944">
            <v>3041111.28</v>
          </cell>
        </row>
        <row r="3945">
          <cell r="A3945" t="str">
            <v>3009031</v>
          </cell>
          <cell r="B3945" t="str">
            <v>Trilho TR57, comprimento de 120 m (TLS), sobre dormente de concreto, bitola mista, taxa de dormentação de 1.750 un/km, tala de junção de 6 furos e fixação elástica Pandrol - posicionamento e assentamento mecanizado</v>
          </cell>
          <cell r="C3945" t="str">
            <v>km</v>
          </cell>
          <cell r="D3945">
            <v>3051747.85</v>
          </cell>
        </row>
        <row r="3946">
          <cell r="A3946" t="str">
            <v>3009255</v>
          </cell>
          <cell r="B3946" t="str">
            <v>Trilho TR57, comprimento de 120 m (TLS), sobre dormente de madeira, bitola métrica ou larga, taxa de dormentação de 1.667 un/km, tala de junção de 6 furos e fixação elástica Pandrol - posicionamento e assentamento mecanizado</v>
          </cell>
          <cell r="C3946" t="str">
            <v>km</v>
          </cell>
          <cell r="D3946">
            <v>2598715.83</v>
          </cell>
        </row>
        <row r="3947">
          <cell r="A3947" t="str">
            <v>3009263</v>
          </cell>
          <cell r="B3947" t="str">
            <v>Trilho TR57, comprimento de 120 m (TLS), sobre dormente de madeira, bitola métrica ou larga, taxa de dormentação de 1.667 un/km, tala de junção de 6 furos e fixação rígida - posicionamento e assentamento mecanizado</v>
          </cell>
          <cell r="C3947" t="str">
            <v>km</v>
          </cell>
          <cell r="D3947">
            <v>2609832.4700000002</v>
          </cell>
        </row>
        <row r="3948">
          <cell r="A3948" t="str">
            <v>3009035</v>
          </cell>
          <cell r="B3948" t="str">
            <v>Trilho TR57, comprimento de 120 m (TLS), sobre dormente de madeira, bitola métrica ou larga, taxa de dormentação de 1.750 un/km, tala de junção de 6 furos e fixação elástica Pandrol - posicionamento e assentamento mecanizado</v>
          </cell>
          <cell r="C3948" t="str">
            <v>km</v>
          </cell>
          <cell r="D3948">
            <v>2634602.65</v>
          </cell>
        </row>
        <row r="3949">
          <cell r="A3949" t="str">
            <v>3009043</v>
          </cell>
          <cell r="B3949" t="str">
            <v>Trilho TR57, comprimento de 120 m (TLS), sobre dormente de madeira, bitola métrica ou larga, taxa de dormentação de 1.750 un/km, tala de junção de 6 furos e fixação rígida - posicionamento e assentamento mecanizado</v>
          </cell>
          <cell r="C3949" t="str">
            <v>km</v>
          </cell>
          <cell r="D3949">
            <v>2646272.58</v>
          </cell>
        </row>
        <row r="3950">
          <cell r="A3950" t="str">
            <v>3009271</v>
          </cell>
          <cell r="B3950" t="str">
            <v>Trilho TR57, comprimento de 120 m (TLS), sobre dormente de madeira, bitola mista, taxa de dormentação de 1.667 un/km, tala de junção de 6 furos e fixação elástica Pandrol - posicionamento e assentamento mecanizado</v>
          </cell>
          <cell r="C3950" t="str">
            <v>km</v>
          </cell>
          <cell r="D3950">
            <v>3898962.84</v>
          </cell>
        </row>
        <row r="3951">
          <cell r="A3951" t="str">
            <v>3009051</v>
          </cell>
          <cell r="B3951" t="str">
            <v>Trilho TR57, comprimento de 120 m (TLS), sobre dormente de madeira, bitola mista, taxa de dormentação de 1.750 un/km, tala de junção de 6 furos e fixação elástica Pandrol - posicionamento e assentamento mecanizado</v>
          </cell>
          <cell r="C3951" t="str">
            <v>km</v>
          </cell>
          <cell r="D3951">
            <v>3952842.69</v>
          </cell>
        </row>
        <row r="3952">
          <cell r="A3952" t="str">
            <v>3009103</v>
          </cell>
          <cell r="B3952" t="str">
            <v>Trilho TR57, comprimento de 240 m (TLS), formado por trilhos curtos de 12 m soldados por caldeamento - confecção em estaleiro</v>
          </cell>
          <cell r="C3952" t="str">
            <v>un</v>
          </cell>
          <cell r="D3952">
            <v>223921.19</v>
          </cell>
        </row>
        <row r="3953">
          <cell r="A3953" t="str">
            <v>3009247</v>
          </cell>
          <cell r="B3953" t="str">
            <v>Trilho TR57, comprimento de 240 m (TLS), sobre dormente de concreto, bitola métrica ou larga, taxa de dormentação de 1.667 un/km, tala de junção de 6 furos e fixação elástica Pandrol - posicionamento e assentamento mecanizado</v>
          </cell>
          <cell r="C3953" t="str">
            <v>km</v>
          </cell>
          <cell r="D3953">
            <v>2020920.2</v>
          </cell>
        </row>
        <row r="3954">
          <cell r="A3954" t="str">
            <v>3009209</v>
          </cell>
          <cell r="B3954" t="str">
            <v>Trilho TR57, comprimento de 240 m (TLS), sobre dormente de concreto, bitola métrica ou larga, taxa de dormentação de 1.750 un/km, tala de junção de 6 furos e fixação elástica Pandrol - posicionamento e assentamento mecanizado</v>
          </cell>
          <cell r="C3954" t="str">
            <v>km</v>
          </cell>
          <cell r="D3954">
            <v>2028011.5</v>
          </cell>
        </row>
        <row r="3955">
          <cell r="A3955" t="str">
            <v>3009309</v>
          </cell>
          <cell r="B3955" t="str">
            <v>Trilho TR57, comprimento de 240 m (TLS), sobre dormente de concreto, bitola mista, taxa de dormentação de 1.667 un/km, tala de junção de 6 furos e fixação elástica Pandrol - posicionamento e assentamento mecanizado</v>
          </cell>
          <cell r="C3955" t="str">
            <v>km</v>
          </cell>
          <cell r="D3955">
            <v>3031285.89</v>
          </cell>
        </row>
        <row r="3956">
          <cell r="A3956" t="str">
            <v>3009213</v>
          </cell>
          <cell r="B3956" t="str">
            <v>Trilho TR57, comprimento de 240 m (TLS), sobre dormente de concreto, bitola mista, taxa de dormentação de 1.750 un/km, tala de junção de 6 furos e fixação elástica Pandrol - posicionamento e assentamento mecanizado</v>
          </cell>
          <cell r="C3956" t="str">
            <v>km</v>
          </cell>
          <cell r="D3956">
            <v>3041922.84</v>
          </cell>
        </row>
        <row r="3957">
          <cell r="A3957" t="str">
            <v>3009259</v>
          </cell>
          <cell r="B3957" t="str">
            <v>Trilho TR57, comprimento de 240 m (TLS), sobre dormente de madeira, bitola métrica ou larga, taxa de dormentação de 1.667 un/km, tala de junção de 6 furos e fixação elástica Pandrol - posicionamento e assentamento mecanizado</v>
          </cell>
          <cell r="C3957" t="str">
            <v>km</v>
          </cell>
          <cell r="D3957">
            <v>2592239.33</v>
          </cell>
        </row>
        <row r="3958">
          <cell r="A3958" t="str">
            <v>3009267</v>
          </cell>
          <cell r="B3958" t="str">
            <v>Trilho TR57, comprimento de 240 m (TLS), sobre dormente de madeira, bitola métrica ou larga, taxa de dormentação de 1.667 un/km, tala de junção de 6 furos e fixação rígida - posicionamento e assentamento mecanizado</v>
          </cell>
          <cell r="C3958" t="str">
            <v>km</v>
          </cell>
          <cell r="D3958">
            <v>2603355.9700000002</v>
          </cell>
        </row>
        <row r="3959">
          <cell r="A3959" t="str">
            <v>3009039</v>
          </cell>
          <cell r="B3959" t="str">
            <v>Trilho TR57, comprimento de 240 m (TLS), sobre dormente de madeira, bitola métrica ou larga, taxa de dormentação de 1.750 un/km, tala de junção de 6 furos e fixação elástica Pandrol - posicionamento e assentamento mecanizado</v>
          </cell>
          <cell r="C3959" t="str">
            <v>km</v>
          </cell>
          <cell r="D3959">
            <v>2628126.15</v>
          </cell>
        </row>
        <row r="3960">
          <cell r="A3960" t="str">
            <v>3009047</v>
          </cell>
          <cell r="B3960" t="str">
            <v>Trilho TR57, comprimento de 240 m (TLS), sobre dormente de madeira, bitola métrica ou larga, taxa de dormentação de 1.750 un/km, tala de junção de 6 furos e fixação rígida - posicionamento e assentamento mecanizado</v>
          </cell>
          <cell r="C3960" t="str">
            <v>km</v>
          </cell>
          <cell r="D3960">
            <v>2639796.08</v>
          </cell>
        </row>
        <row r="3961">
          <cell r="A3961" t="str">
            <v>3009275</v>
          </cell>
          <cell r="B3961" t="str">
            <v>Trilho TR57, comprimento de 240 m (TLS), sobre dormente de madeira, bitola mista, taxa de dormentação de 1.667 un/km, tala de junção de 6 furos e fixação elástica Pandrol - posicionamento e assentamento mecanizado</v>
          </cell>
          <cell r="C3961" t="str">
            <v>km</v>
          </cell>
          <cell r="D3961">
            <v>3889249.77</v>
          </cell>
        </row>
        <row r="3962">
          <cell r="A3962" t="str">
            <v>3009055</v>
          </cell>
          <cell r="B3962" t="str">
            <v>Trilho TR57, comprimento de 240 m (TLS), sobre dormente de madeira, bitola mista, taxa de dormentação de 1.750 un/km, tala de junção de 6 furos e fixação elástica Pandrol - posicionamento e assentamento mecanizado</v>
          </cell>
          <cell r="C3962" t="str">
            <v>km</v>
          </cell>
          <cell r="D3962">
            <v>3943129.62</v>
          </cell>
        </row>
        <row r="3963">
          <cell r="A3963" t="str">
            <v>3009236</v>
          </cell>
          <cell r="B3963" t="str">
            <v>Trilho TR68, comprimento de 12 m, sobre dormente de concreto, bitola métrica ou larga, taxa de dormentação de 1.667 un/km, tala de junção de 6 furos e fixação elástica Pandrol - posicionamento e assentamento manual</v>
          </cell>
          <cell r="C3963" t="str">
            <v>km</v>
          </cell>
          <cell r="D3963">
            <v>2524643.66</v>
          </cell>
        </row>
        <row r="3964">
          <cell r="A3964" t="str">
            <v>3009024</v>
          </cell>
          <cell r="B3964" t="str">
            <v>Trilho TR68, comprimento de 12 m, sobre dormente de concreto, bitola métrica ou larga, taxa de dormentação de 1.750 un/km, tala de junção de 6 furos e fixação elástica Pandrol - posicionamento e assentamento manual</v>
          </cell>
          <cell r="C3964" t="str">
            <v>km</v>
          </cell>
          <cell r="D3964">
            <v>2529465.2400000002</v>
          </cell>
        </row>
        <row r="3965">
          <cell r="A3965" t="str">
            <v>3009232</v>
          </cell>
          <cell r="B3965" t="str">
            <v>Trilho TR68, comprimento de 12 m, sobre dormente de concreto, bitola mista, taxa de dormentação de 1.667 un/km, tala de junção de 6 furos e fixação elástica Pandrol - posicionamento e assentamento manual</v>
          </cell>
          <cell r="C3965" t="str">
            <v>km</v>
          </cell>
          <cell r="D3965">
            <v>3781955.12</v>
          </cell>
        </row>
        <row r="3966">
          <cell r="A3966" t="str">
            <v>3009020</v>
          </cell>
          <cell r="B3966" t="str">
            <v>Trilho TR68, comprimento de 12 m, sobre dormente de concreto, bitola mista, taxa de dormentação de 1.750 un/km, tala de junção de 6 furos e fixação elástica Pandrol - posicionamento e assentamento manual</v>
          </cell>
          <cell r="C3966" t="str">
            <v>km</v>
          </cell>
          <cell r="D3966">
            <v>3792125.84</v>
          </cell>
        </row>
        <row r="3967">
          <cell r="A3967" t="str">
            <v>3009290</v>
          </cell>
          <cell r="B3967" t="str">
            <v>Trilho TR68, comprimento de 12 m, sobre dormente de madeira, bitola métrica ou larga, taxa de dormentação de 1.667 un/km, tala de junção de 6 furos e fixação rígida - posicionamento e assentamento manual</v>
          </cell>
          <cell r="C3967" t="str">
            <v>km</v>
          </cell>
          <cell r="D3967">
            <v>3135496.78</v>
          </cell>
        </row>
        <row r="3968">
          <cell r="A3968" t="str">
            <v>3009015</v>
          </cell>
          <cell r="B3968" t="str">
            <v>Trilho TR68, comprimento de 12 m, sobre dormente de madeira, bitola métrica ou larga, taxa de dormentação de 1.750 un/km, tala de junção de 6 furos e fixação rígida - posicionamento e assentamento manual</v>
          </cell>
          <cell r="C3968" t="str">
            <v>km</v>
          </cell>
          <cell r="D3968">
            <v>3173215.68</v>
          </cell>
        </row>
        <row r="3969">
          <cell r="A3969" t="str">
            <v>3009294</v>
          </cell>
          <cell r="B3969" t="str">
            <v>Trilho TR68, comprimento de 12 m, sobre dormente de madeira, bitola mista, taxa de dormentação de 1.667 un/km, tala de junção de 6 furos e fixação rígida - posicionamento e assentamento manual</v>
          </cell>
          <cell r="C3969" t="str">
            <v>km</v>
          </cell>
          <cell r="D3969">
            <v>4703248.41</v>
          </cell>
        </row>
        <row r="3970">
          <cell r="A3970" t="str">
            <v>3009227</v>
          </cell>
          <cell r="B3970" t="str">
            <v>Trilho TR68, comprimento de 12 m, sobre dormente de madeira, bitola mista, taxa de dormentação de 1.750 un/km, tala de junção de 6 furos e fixação rígida - posicionamento e assentamento manual</v>
          </cell>
          <cell r="C3970" t="str">
            <v>km</v>
          </cell>
          <cell r="D3970">
            <v>4759827.0999999996</v>
          </cell>
        </row>
        <row r="3971">
          <cell r="A3971" t="str">
            <v>3009104</v>
          </cell>
          <cell r="B3971" t="str">
            <v>Trilho TR68, comprimento de 120 m (TLS), formado por trilhos curtos de 12 m soldados por caldeamento - confecção em estaleiro</v>
          </cell>
          <cell r="C3971" t="str">
            <v>un</v>
          </cell>
          <cell r="D3971">
            <v>132385.72</v>
          </cell>
        </row>
        <row r="3972">
          <cell r="A3972" t="str">
            <v>3009240</v>
          </cell>
          <cell r="B3972" t="str">
            <v>Trilho TR68, comprimento de 120 m (TLS), sobre dormente de concreto, bitola métrica ou larga, taxa de dormentação de 1.667 un/km, tala de junção de 6 furos e fixação elástica Pandrol - posicionamento e assentamento mecanizado</v>
          </cell>
          <cell r="C3972" t="str">
            <v>km</v>
          </cell>
          <cell r="D3972">
            <v>2372394.84</v>
          </cell>
        </row>
        <row r="3973">
          <cell r="A3973" t="str">
            <v>3009028</v>
          </cell>
          <cell r="B3973" t="str">
            <v>Trilho TR68, comprimento de 120 m (TLS), sobre dormente de concreto, bitola métrica ou larga, taxa de dormentação de 1.750 un/km, tala de junção de 6 furos e fixação elástica Pandrol - posicionamento e assentamento mecanizado</v>
          </cell>
          <cell r="C3973" t="str">
            <v>km</v>
          </cell>
          <cell r="D3973">
            <v>2379486.0299999998</v>
          </cell>
        </row>
        <row r="3974">
          <cell r="A3974" t="str">
            <v>3009306</v>
          </cell>
          <cell r="B3974" t="str">
            <v>Trilho TR68, comprimento de 120 m (TLS), sobre dormente de concreto, bitola mista, taxa de dormentação de 1.667 un/km, tala de junção de 6 furos e fixação elástica Pandrol - posicionamento e assentamento mecanizado</v>
          </cell>
          <cell r="C3974" t="str">
            <v>km</v>
          </cell>
          <cell r="D3974">
            <v>3558496.17</v>
          </cell>
        </row>
        <row r="3975">
          <cell r="A3975" t="str">
            <v>3009032</v>
          </cell>
          <cell r="B3975" t="str">
            <v>Trilho TR68, comprimento de 120 m (TLS), sobre dormente de concreto, bitola mista, taxa de dormentação de 1.750 un/km, tala de junção de 6 furos e fixação elástica Pandrol - posicionamento e assentamento mecanizado</v>
          </cell>
          <cell r="C3975" t="str">
            <v>km</v>
          </cell>
          <cell r="D3975">
            <v>3569132.74</v>
          </cell>
        </row>
        <row r="3976">
          <cell r="A3976" t="str">
            <v>3009256</v>
          </cell>
          <cell r="B3976" t="str">
            <v>Trilho TR68, comprimento de 120 m (TLS), sobre dormente de madeira, bitola métrica ou larga, taxa de dormentação de 1.667 un/km, tala de junção de 6 furos e fixação elástica Pandrol - posicionamento e assentamento mecanizado</v>
          </cell>
          <cell r="C3976" t="str">
            <v>km</v>
          </cell>
          <cell r="D3976">
            <v>3002706.27</v>
          </cell>
        </row>
        <row r="3977">
          <cell r="A3977" t="str">
            <v>3009264</v>
          </cell>
          <cell r="B3977" t="str">
            <v>Trilho TR68, comprimento de 120 m (TLS), sobre dormente de madeira, bitola métrica ou larga, taxa de dormentação de 1.667 un/km, tala de junção de 6 furos e fixação rígida - posicionamento e assentamento mecanizado</v>
          </cell>
          <cell r="C3977" t="str">
            <v>km</v>
          </cell>
          <cell r="D3977">
            <v>2983722.59</v>
          </cell>
        </row>
        <row r="3978">
          <cell r="A3978" t="str">
            <v>3009036</v>
          </cell>
          <cell r="B3978" t="str">
            <v>Trilho TR68, comprimento de 120 m (TLS), sobre dormente de madeira, bitola métrica ou larga, taxa de dormentação de 1.750 un/km, tala de junção de 6 furos e fixação elástica Pandrol - posicionamento e assentamento mecanizado</v>
          </cell>
          <cell r="C3978" t="str">
            <v>km</v>
          </cell>
          <cell r="D3978">
            <v>3041534.05</v>
          </cell>
        </row>
        <row r="3979">
          <cell r="A3979" t="str">
            <v>3009044</v>
          </cell>
          <cell r="B3979" t="str">
            <v>Trilho TR68, comprimento de 120 m (TLS), sobre dormente de madeira, bitola métrica ou larga, taxa de dormentação de 1.750 un/km, tala de junção de 6 furos e fixação rígida - posicionamento e assentamento mecanizado</v>
          </cell>
          <cell r="C3979" t="str">
            <v>km</v>
          </cell>
          <cell r="D3979">
            <v>3021604.96</v>
          </cell>
        </row>
        <row r="3980">
          <cell r="A3980" t="str">
            <v>3009272</v>
          </cell>
          <cell r="B3980" t="str">
            <v>Trilho TR68, comprimento de 120 m (TLS), sobre dormente de madeira, bitola mista, taxa de dormentação de 1.667 un/km, tala de junção de 6 furos e fixação elástica Pandrol - posicionamento e assentamento mecanizado</v>
          </cell>
          <cell r="C3980" t="str">
            <v>km</v>
          </cell>
          <cell r="D3980">
            <v>4504948.4000000004</v>
          </cell>
        </row>
        <row r="3981">
          <cell r="A3981" t="str">
            <v>3009052</v>
          </cell>
          <cell r="B3981" t="str">
            <v>Trilho TR68, comprimento de 120 m (TLS), sobre dormente de madeira, bitola mista, taxa de dormentação de 1.750 un/km, tala de junção de 6 furos e fixação elástica Pandrol - posicionamento e assentamento mecanizado</v>
          </cell>
          <cell r="C3981" t="str">
            <v>km</v>
          </cell>
          <cell r="D3981">
            <v>4563239.68</v>
          </cell>
        </row>
        <row r="3982">
          <cell r="A3982" t="str">
            <v>3009105</v>
          </cell>
          <cell r="B3982" t="str">
            <v>Trilho TR68, comprimento de 240 m (TLS), formado por trilhos curtos de 12 m soldados por caldeamento - confecção em estaleiro</v>
          </cell>
          <cell r="C3982" t="str">
            <v>un</v>
          </cell>
          <cell r="D3982">
            <v>265012.8</v>
          </cell>
        </row>
        <row r="3983">
          <cell r="A3983" t="str">
            <v>3009248</v>
          </cell>
          <cell r="B3983" t="str">
            <v>Trilho TR68, comprimento de 240 m (TLS), sobre dormente de concreto, bitola métrica ou larga, taxa de dormentação de 1.667 un/km, tala de junção de 6 furos e fixação elástica Pandrol - posicionamento e assentamento mecanizado</v>
          </cell>
          <cell r="C3983" t="str">
            <v>km</v>
          </cell>
          <cell r="D3983">
            <v>2364600.75</v>
          </cell>
        </row>
        <row r="3984">
          <cell r="A3984" t="str">
            <v>3009210</v>
          </cell>
          <cell r="B3984" t="str">
            <v>Trilho TR68, comprimento de 240 m (TLS), sobre dormente de concreto, bitola métrica ou larga, taxa de dormentação de 1.750 un/km, tala de junção de 6 furos e fixação elástica Pandrol - posicionamento e assentamento mecanizado</v>
          </cell>
          <cell r="C3984" t="str">
            <v>km</v>
          </cell>
          <cell r="D3984">
            <v>2371692.0499999998</v>
          </cell>
        </row>
        <row r="3985">
          <cell r="A3985" t="str">
            <v>3009310</v>
          </cell>
          <cell r="B3985" t="str">
            <v>Trilho TR68, comprimento de 240 m (TLS), sobre dormente de concreto, bitola mista, taxa de dormentação de 1.667 un/km, tala de junção de 6 furos e fixação elástica Pandrol - posicionamento e assentamento mecanizado</v>
          </cell>
          <cell r="C3985" t="str">
            <v>km</v>
          </cell>
          <cell r="D3985">
            <v>3546806.93</v>
          </cell>
        </row>
        <row r="3986">
          <cell r="A3986" t="str">
            <v>3009214</v>
          </cell>
          <cell r="B3986" t="str">
            <v>Trilho TR68, comprimento de 240 m (TLS), sobre dormente de concreto, bitola mista, taxa de dormentação de 1.750 un/km, tala de junção de 6 furos e fixação elástica Pandrol - posicionamento e assentamento mecanizado</v>
          </cell>
          <cell r="C3986" t="str">
            <v>km</v>
          </cell>
          <cell r="D3986">
            <v>3557443.88</v>
          </cell>
        </row>
        <row r="3987">
          <cell r="A3987" t="str">
            <v>3009260</v>
          </cell>
          <cell r="B3987" t="str">
            <v>Trilho TR68, comprimento de 240 m (TLS), sobre dormente de madeira, bitola métrica ou larga, taxa de dormentação de 1.667 un/km, tala de junção de 6 furos e fixação elástica Pandrol - posicionamento e assentamento mecanizado</v>
          </cell>
          <cell r="C3987" t="str">
            <v>km</v>
          </cell>
          <cell r="D3987">
            <v>2994987</v>
          </cell>
        </row>
        <row r="3988">
          <cell r="A3988" t="str">
            <v>3009268</v>
          </cell>
          <cell r="B3988" t="str">
            <v>Trilho TR68, comprimento de 240 m (TLS), sobre dormente de madeira, bitola métrica ou larga, taxa de dormentação de 1.667 un/km, tala de junção de 6 furos e fixação rígida - posicionamento e assentamento mecanizado</v>
          </cell>
          <cell r="C3988" t="str">
            <v>km</v>
          </cell>
          <cell r="D3988">
            <v>2976003.31</v>
          </cell>
        </row>
        <row r="3989">
          <cell r="A3989" t="str">
            <v>3009040</v>
          </cell>
          <cell r="B3989" t="str">
            <v>Trilho TR68, comprimento de 240 m (TLS), sobre dormente de madeira, bitola métrica ou larga, taxa de dormentação de 1.750 un/km, tala de junção de 6 furos e fixação elástica Pandrol - posicionamento e assentamento mecanizado</v>
          </cell>
          <cell r="C3989" t="str">
            <v>km</v>
          </cell>
          <cell r="D3989">
            <v>3033814.77</v>
          </cell>
        </row>
        <row r="3990">
          <cell r="A3990" t="str">
            <v>3009048</v>
          </cell>
          <cell r="B3990" t="str">
            <v>Trilho TR68, comprimento de 240 m (TLS), sobre dormente de madeira, bitola métrica ou larga, taxa de dormentação de 1.750 un/km, tala de junção de 6 furos e fixação rígida - posicionamento e assentamento mecanizado</v>
          </cell>
          <cell r="C3990" t="str">
            <v>km</v>
          </cell>
          <cell r="D3990">
            <v>3013885.68</v>
          </cell>
        </row>
        <row r="3991">
          <cell r="A3991" t="str">
            <v>3009276</v>
          </cell>
          <cell r="B3991" t="str">
            <v>Trilho TR68, comprimento de 240 m (TLS), sobre dormente de madeira, bitola mista, taxa de dormentação de 1.667 un/km, tala de junção de 6 furos e fixação elástica Pandrol - posicionamento e assentamento mecanizado</v>
          </cell>
          <cell r="C3991" t="str">
            <v>km</v>
          </cell>
          <cell r="D3991">
            <v>4493371.4800000004</v>
          </cell>
        </row>
        <row r="3992">
          <cell r="A3992" t="str">
            <v>3009056</v>
          </cell>
          <cell r="B3992" t="str">
            <v>Trilho TR68, comprimento de 240 m (TLS), sobre dormente de madeira, bitola mista, taxa de dormentação de 1.750 un/km, tala de junção de 6 furos e fixação elástica Pandrol - posicionamento e assentamento mecanizado</v>
          </cell>
          <cell r="C3992" t="str">
            <v>km</v>
          </cell>
          <cell r="D3992">
            <v>4551662.75</v>
          </cell>
        </row>
        <row r="3993">
          <cell r="A3993" t="str">
            <v>3009237</v>
          </cell>
          <cell r="B3993" t="str">
            <v>Trilho UIC60, comprimento de 12 m, sobre dormente de concreto, bitola métrica ou larga, taxa de dormentação de 1.667 un/km, tala de junção de 6 furos e fixação elástica Pandrol - posicionamento e assentamento manual</v>
          </cell>
          <cell r="C3993" t="str">
            <v>km</v>
          </cell>
          <cell r="D3993">
            <v>2401003.88</v>
          </cell>
        </row>
        <row r="3994">
          <cell r="A3994" t="str">
            <v>3009025</v>
          </cell>
          <cell r="B3994" t="str">
            <v>Trilho UIC60, comprimento de 12 m, sobre dormente de concreto, bitola métrica ou larga, taxa de dormentação de 1.750 un/km, tala de junção de 6 furos e fixação elástica Pandrol - posicionamento e assentamento manual</v>
          </cell>
          <cell r="C3994" t="str">
            <v>km</v>
          </cell>
          <cell r="D3994">
            <v>2405961.41</v>
          </cell>
        </row>
        <row r="3995">
          <cell r="A3995" t="str">
            <v>3009319</v>
          </cell>
          <cell r="B3995" t="str">
            <v>Trilho UIC60, comprimento de 12 m, sobre dormente de concreto, bitola mista, taxa de dormentação de 1.667 un/km, tala de junção de 6 furos e fixação elástica Pandrol - posicionamento e assentamento manual</v>
          </cell>
          <cell r="C3995" t="str">
            <v>km</v>
          </cell>
          <cell r="D3995">
            <v>3599111.46</v>
          </cell>
        </row>
        <row r="3996">
          <cell r="A3996" t="str">
            <v>3009021</v>
          </cell>
          <cell r="B3996" t="str">
            <v>Trilho UIC60, comprimento de 12 m, sobre dormente de concreto, bitola mista, taxa de dormentação de 1.750 un/km, tala de junção de 6 furos e fixação elástica Pandrol - posicionamento e assentamento manual</v>
          </cell>
          <cell r="C3996" t="str">
            <v>km</v>
          </cell>
          <cell r="D3996">
            <v>3606938.07</v>
          </cell>
        </row>
        <row r="3997">
          <cell r="A3997" t="str">
            <v>3009291</v>
          </cell>
          <cell r="B3997" t="str">
            <v>Trilho UIC60, comprimento de 12 m, sobre dormente de madeira, bitola métrica ou larga, taxa de dormentação de 1.667 un/km, tala de junção de 6 furos e fixação rígida - posicionamento e assentamento manual</v>
          </cell>
          <cell r="C3997" t="str">
            <v>km</v>
          </cell>
          <cell r="D3997">
            <v>3020847.76</v>
          </cell>
        </row>
        <row r="3998">
          <cell r="A3998" t="str">
            <v>3009016</v>
          </cell>
          <cell r="B3998" t="str">
            <v>Trilho UIC60, comprimento de 12 m, sobre dormente de madeira, bitola métrica ou larga, taxa de dormentação de 1.750 un/km, tala de junção de 6 furos e fixação rígida - posicionamento e assentamento manual</v>
          </cell>
          <cell r="C3998" t="str">
            <v>km</v>
          </cell>
          <cell r="D3998">
            <v>3059014.32</v>
          </cell>
        </row>
        <row r="3999">
          <cell r="A3999" t="str">
            <v>3009295</v>
          </cell>
          <cell r="B3999" t="str">
            <v>Trilho UIC60, comprimento de 12 m, sobre dormente de madeira, bitola mista, taxa de dormentação de 1.667 un/km, tala de junção de 6 furos e fixação rígida - posicionamento e assentamento manual</v>
          </cell>
          <cell r="C3999" t="str">
            <v>km</v>
          </cell>
          <cell r="D3999">
            <v>4531274.8899999997</v>
          </cell>
        </row>
        <row r="4000">
          <cell r="A4000" t="str">
            <v>3009228</v>
          </cell>
          <cell r="B4000" t="str">
            <v>Trilho UIC60, comprimento de 12 m, sobre dormente de madeira, bitola mista, taxa de dormentação de 1.750 un/km, tala de junção de 6 furos e fixação rígida - posicionamento e assentamento manual</v>
          </cell>
          <cell r="C4000" t="str">
            <v>km</v>
          </cell>
          <cell r="D4000">
            <v>4588525.0599999996</v>
          </cell>
        </row>
        <row r="4001">
          <cell r="A4001" t="str">
            <v>3009106</v>
          </cell>
          <cell r="B4001" t="str">
            <v>Trilho UIC60, comprimento de 120 m (TLS), formado por trilhos curtos de 12 m soldados por caldeamento - confecção em estaleiro</v>
          </cell>
          <cell r="C4001" t="str">
            <v>un</v>
          </cell>
          <cell r="D4001">
            <v>125727.85</v>
          </cell>
        </row>
        <row r="4002">
          <cell r="A4002" t="str">
            <v>3009299</v>
          </cell>
          <cell r="B4002" t="str">
            <v>Trilho UIC60, comprimento de 120 m (TLS), sobre dormente de concreto, bitola métrica ou larga, taxa de dormentação de 1.667 un/km, tala de junção de 6 furos e fixação elástica Pandrol - posicionamento e assentamento mecanizado</v>
          </cell>
          <cell r="C4002" t="str">
            <v>km</v>
          </cell>
          <cell r="D4002">
            <v>2260208.23</v>
          </cell>
        </row>
        <row r="4003">
          <cell r="A4003" t="str">
            <v>3009029</v>
          </cell>
          <cell r="B4003" t="str">
            <v>Trilho UIC60, comprimento de 120 m (TLS), sobre dormente de concreto, bitola métrica ou larga, taxa de dormentação de 1.750 un/km, tala de junção de 6 furos e fixação elástica Pandrol - posicionamento e assentamento mecanizado</v>
          </cell>
          <cell r="C4003" t="str">
            <v>km</v>
          </cell>
          <cell r="D4003">
            <v>2267299.42</v>
          </cell>
        </row>
        <row r="4004">
          <cell r="A4004" t="str">
            <v>3009245</v>
          </cell>
          <cell r="B4004" t="str">
            <v>Trilho UIC60, comprimento de 120 m (TLS), sobre dormente de concreto, bitola mista, taxa de dormentação de 1.667 un/km, tala de junção de 6 furos e fixação elástica Pandrol - posicionamento e assentamento mecanizado</v>
          </cell>
          <cell r="C4004" t="str">
            <v>km</v>
          </cell>
          <cell r="D4004">
            <v>3390216.3</v>
          </cell>
        </row>
        <row r="4005">
          <cell r="A4005" t="str">
            <v>3009033</v>
          </cell>
          <cell r="B4005" t="str">
            <v>Trilho UIC60, comprimento de 120 m (TLS), sobre dormente de concreto, bitola mista, taxa de dormentação de 1.750 un/km, tala de junção de 6 furos e fixação elástica Pandrol - posicionamento e assentamento mecanizado</v>
          </cell>
          <cell r="C4005" t="str">
            <v>km</v>
          </cell>
          <cell r="D4005">
            <v>3400852.86</v>
          </cell>
        </row>
        <row r="4006">
          <cell r="A4006" t="str">
            <v>3009257</v>
          </cell>
          <cell r="B4006" t="str">
            <v>Trilho UIC60, comprimento de 120 m (TLS), sobre dormente de madeira, bitola métrica ou larga, taxa de dormentação de 1.667 un/km, tala de junção de 6 furos e fixação elástica Pandrol - posicionamento e assentamento mecanizado</v>
          </cell>
          <cell r="C4006" t="str">
            <v>km</v>
          </cell>
          <cell r="D4006">
            <v>2883254.71</v>
          </cell>
        </row>
        <row r="4007">
          <cell r="A4007" t="str">
            <v>3009265</v>
          </cell>
          <cell r="B4007" t="str">
            <v>Trilho UIC60, comprimento de 120 m (TLS), sobre dormente de madeira, bitola métrica ou larga, taxa de dormentação de 1.667 un/km, tala de junção de 6 furos e fixação rígida - posicionamento e assentamento mecanizado</v>
          </cell>
          <cell r="C4007" t="str">
            <v>km</v>
          </cell>
          <cell r="D4007">
            <v>2880526.75</v>
          </cell>
        </row>
        <row r="4008">
          <cell r="A4008" t="str">
            <v>3009037</v>
          </cell>
          <cell r="B4008" t="str">
            <v>Trilho UIC60, comprimento de 120 m (TLS), sobre dormente de madeira, bitola métrica ou larga, taxa de dormentação de 1.750 un/km, tala de junção de 6 furos e fixação elástica Pandrol - posicionamento e assentamento mecanizado</v>
          </cell>
          <cell r="C4008" t="str">
            <v>km</v>
          </cell>
          <cell r="D4008">
            <v>2921720.76</v>
          </cell>
        </row>
        <row r="4009">
          <cell r="A4009" t="str">
            <v>3009045</v>
          </cell>
          <cell r="B4009" t="str">
            <v>Trilho UIC60, comprimento de 120 m (TLS), sobre dormente de madeira, bitola métrica ou larga, taxa de dormentação de 1.750 un/km, tala de junção de 6 furos e fixação rígida - posicionamento e assentamento mecanizado</v>
          </cell>
          <cell r="C4009" t="str">
            <v>km</v>
          </cell>
          <cell r="D4009">
            <v>2918856.77</v>
          </cell>
        </row>
        <row r="4010">
          <cell r="A4010" t="str">
            <v>3009273</v>
          </cell>
          <cell r="B4010" t="str">
            <v>Trilho UIC60, comprimento de 120 m (TLS), sobre dormente de madeira, bitola mista, taxa de dormentação de 1.667 un/km, tala de junção de 6 furos e fixação elástica Pandrol - posicionamento e assentamento mecanizado</v>
          </cell>
          <cell r="C4010" t="str">
            <v>km</v>
          </cell>
          <cell r="D4010">
            <v>4325771.0999999996</v>
          </cell>
        </row>
        <row r="4011">
          <cell r="A4011" t="str">
            <v>3009053</v>
          </cell>
          <cell r="B4011" t="str">
            <v>Trilho UIC60, comprimento de 120 m (TLS), sobre dormente de madeira, bitola mista, taxa de dormentação de 1.750 un/km, tala de junção de 6 furos e fixação elástica Pandrol - posicionamento e assentamento mecanizado</v>
          </cell>
          <cell r="C4011" t="str">
            <v>km</v>
          </cell>
          <cell r="D4011">
            <v>4383519.79</v>
          </cell>
        </row>
        <row r="4012">
          <cell r="A4012" t="str">
            <v>3009107</v>
          </cell>
          <cell r="B4012" t="str">
            <v>Trilho UIC60, comprimento de 240 m (TLS), formado por trilhos curtos de 12 m soldados por caldeamento - confecção em estaleiro</v>
          </cell>
          <cell r="C4012" t="str">
            <v>un</v>
          </cell>
          <cell r="D4012">
            <v>251697.06</v>
          </cell>
        </row>
        <row r="4013">
          <cell r="A4013" t="str">
            <v>3009249</v>
          </cell>
          <cell r="B4013" t="str">
            <v>Trilho UIC60, comprimento de 240 m (TLS), sobre dormente de concreto, bitola métrica ou larga, taxa de dormentação de 1.667 un/km, tala de junção de 6 furos e fixação elástica Pandrol - posicionamento e assentamento mecanizado</v>
          </cell>
          <cell r="C4013" t="str">
            <v>km</v>
          </cell>
          <cell r="D4013">
            <v>2253024.91</v>
          </cell>
        </row>
        <row r="4014">
          <cell r="A4014" t="str">
            <v>3009211</v>
          </cell>
          <cell r="B4014" t="str">
            <v>Trilho UIC60, comprimento de 240 m (TLS), sobre dormente de concreto, bitola métrica ou larga, taxa de dormentação de 1.750 un/km, tala de junção de 6 furos e fixação elástica Pandrol - posicionamento e assentamento mecanizado</v>
          </cell>
          <cell r="C4014" t="str">
            <v>km</v>
          </cell>
          <cell r="D4014">
            <v>2260116.21</v>
          </cell>
        </row>
        <row r="4015">
          <cell r="A4015" t="str">
            <v>3009253</v>
          </cell>
          <cell r="B4015" t="str">
            <v>Trilho UIC60, comprimento de 240 m (TLS), sobre dormente de concreto, bitola mista, taxa de dormentação de 1.667 un/km, tala de junção de 6 furos e fixação elástica Pandrol - posicionamento e assentamento mecanizado</v>
          </cell>
          <cell r="C4015" t="str">
            <v>km</v>
          </cell>
          <cell r="D4015">
            <v>3379443.11</v>
          </cell>
        </row>
        <row r="4016">
          <cell r="A4016" t="str">
            <v>3009215</v>
          </cell>
          <cell r="B4016" t="str">
            <v>Trilho UIC60, comprimento de 240 m (TLS), sobre dormente de concreto, bitola mista, taxa de dormentação de 1.750 un/km, tala de junção de 6 furos e fixação elástica Pandrol - posicionamento e assentamento mecanizado</v>
          </cell>
          <cell r="C4016" t="str">
            <v>km</v>
          </cell>
          <cell r="D4016">
            <v>3390080.05</v>
          </cell>
        </row>
        <row r="4017">
          <cell r="A4017" t="str">
            <v>3009261</v>
          </cell>
          <cell r="B4017" t="str">
            <v>Trilho UIC60, comprimento de 240 m (TLS), sobre dormente de madeira, bitola métrica ou larga, taxa de dormentação de 1.667 un/km, tala de junção de 6 furos e fixação elástica Pandrol - posicionamento e assentamento mecanizado</v>
          </cell>
          <cell r="C4017" t="str">
            <v>km</v>
          </cell>
          <cell r="D4017">
            <v>2876146.21</v>
          </cell>
        </row>
        <row r="4018">
          <cell r="A4018" t="str">
            <v>3009269</v>
          </cell>
          <cell r="B4018" t="str">
            <v>Trilho UIC60, comprimento de 240 m (TLS), sobre dormente de madeira, bitola métrica ou larga, taxa de dormentação de 1.667 un/km, tala de junção de 6 furos e fixação rígida - posicionamento e assentamento mecanizado</v>
          </cell>
          <cell r="C4018" t="str">
            <v>km</v>
          </cell>
          <cell r="D4018">
            <v>2873418.24</v>
          </cell>
        </row>
        <row r="4019">
          <cell r="A4019" t="str">
            <v>3009041</v>
          </cell>
          <cell r="B4019" t="str">
            <v>Trilho UIC60, comprimento de 240 m (TLS), sobre dormente de madeira, bitola métrica ou larga, taxa de dormentação de 1.750 un/km, tala de junção de 6 furos e fixação elástica Pandrol - posicionamento e assentamento mecanizado</v>
          </cell>
          <cell r="C4019" t="str">
            <v>km</v>
          </cell>
          <cell r="D4019">
            <v>2914612.25</v>
          </cell>
        </row>
        <row r="4020">
          <cell r="A4020" t="str">
            <v>3009049</v>
          </cell>
          <cell r="B4020" t="str">
            <v>Trilho UIC60, comprimento de 240 m (TLS), sobre dormente de madeira, bitola métrica ou larga, taxa de dormentação de 1.750 un/km, tala de junção de 6 furos e fixação rígida - posicionamento e assentamento mecanizado</v>
          </cell>
          <cell r="C4020" t="str">
            <v>km</v>
          </cell>
          <cell r="D4020">
            <v>2911748.26</v>
          </cell>
        </row>
        <row r="4021">
          <cell r="A4021" t="str">
            <v>3009277</v>
          </cell>
          <cell r="B4021" t="str">
            <v>Trilho UIC60, comprimento de 240 m (TLS), sobre dormente de madeira, bitola mista, taxa de dormentação de 1.667 un/km, tala de junção de 6 furos e fixação elástica Pandrol - posicionamento e assentamento mecanizado</v>
          </cell>
          <cell r="C4021" t="str">
            <v>km</v>
          </cell>
          <cell r="D4021">
            <v>4315110.22</v>
          </cell>
        </row>
        <row r="4022">
          <cell r="A4022" t="str">
            <v>3009057</v>
          </cell>
          <cell r="B4022" t="str">
            <v>Trilho UIC60, comprimento de 240 m (TLS), sobre dormente de madeira, bitola mista, taxa de dormentação de 1.750 un/km, tala de junção de 6 furos e fixação elástica Pandrol - posicionamento e assentamento mecanizado</v>
          </cell>
          <cell r="C4022" t="str">
            <v>km</v>
          </cell>
          <cell r="D4022">
            <v>4372858.91</v>
          </cell>
        </row>
        <row r="4023">
          <cell r="A4023" t="str">
            <v>3108073</v>
          </cell>
          <cell r="B4023" t="str">
            <v>Confecção de fôrma metálica em chapa 1/8" para poita trapezoidal</v>
          </cell>
          <cell r="C4023" t="str">
            <v>m²</v>
          </cell>
          <cell r="D4023">
            <v>351.77</v>
          </cell>
        </row>
        <row r="4024">
          <cell r="A4024" t="str">
            <v>3107965</v>
          </cell>
          <cell r="B4024" t="str">
            <v>Confecção de forma metálica em chapa 3/16" para poita trapezoidal</v>
          </cell>
          <cell r="C4024" t="str">
            <v>m²</v>
          </cell>
          <cell r="D4024">
            <v>570.29999999999995</v>
          </cell>
        </row>
        <row r="4025">
          <cell r="A4025" t="str">
            <v>3105941</v>
          </cell>
          <cell r="B4025" t="str">
            <v>Fôrma em chapa metálica 1/8" para cabeça de tirantes - utilização de 50 vezes - confecção, instalação e retirada</v>
          </cell>
          <cell r="C4025" t="str">
            <v>m²</v>
          </cell>
          <cell r="D4025">
            <v>31.08</v>
          </cell>
        </row>
        <row r="4026">
          <cell r="A4026" t="str">
            <v>3108150</v>
          </cell>
          <cell r="B4026" t="str">
            <v>Fôrma metálica curva em chapa 3/16" reforçada com nervuras de 40 mm x 3/16" dispostas em grelhas de 40 x 60 cm - utilização de 100 vezes - confecção, instalação e retirada</v>
          </cell>
          <cell r="C4026" t="str">
            <v>m²</v>
          </cell>
          <cell r="D4026">
            <v>20.14</v>
          </cell>
        </row>
        <row r="4027">
          <cell r="A4027" t="str">
            <v>3108071</v>
          </cell>
          <cell r="B4027" t="str">
            <v>Fôrma metálica em chapa 1/8" para poita trapezoidal - utilização de 50 vezes - montagem, instalação e retirada</v>
          </cell>
          <cell r="C4027" t="str">
            <v>m²</v>
          </cell>
          <cell r="D4027">
            <v>14.84</v>
          </cell>
        </row>
        <row r="4028">
          <cell r="A4028" t="str">
            <v>3107967</v>
          </cell>
          <cell r="B4028" t="str">
            <v>Fôrma metálica em chapa 1/8" reforçada com nervuras de 40 mm x 1/8" dispostas em grelhas de 40 x 60 cm - utilização de 100 vezes - confecção, instalação e retirada</v>
          </cell>
          <cell r="C4028" t="str">
            <v>m²</v>
          </cell>
          <cell r="D4028">
            <v>11.04</v>
          </cell>
        </row>
        <row r="4029">
          <cell r="A4029" t="str">
            <v>3107966</v>
          </cell>
          <cell r="B4029" t="str">
            <v>Fôrma metálica em chapa 3/16" para poita trapezoidal - utilização de 50 vezes - montagem, instalação e retirada</v>
          </cell>
          <cell r="C4029" t="str">
            <v>m²</v>
          </cell>
          <cell r="D4029">
            <v>28.31</v>
          </cell>
        </row>
        <row r="4030">
          <cell r="A4030" t="str">
            <v>3108072</v>
          </cell>
          <cell r="B4030" t="str">
            <v>Fôrma metálica em chapa 3/16" reforçada com nervuras de 40 mm x 3/16" dispostas em grelhas de 40 x 60 cm - utilização de 100 vezes - confecção, instalação e retirada</v>
          </cell>
          <cell r="C4030" t="str">
            <v>m²</v>
          </cell>
          <cell r="D4030">
            <v>16.37</v>
          </cell>
        </row>
        <row r="4031">
          <cell r="A4031" t="str">
            <v>3117750</v>
          </cell>
          <cell r="B4031" t="str">
            <v>Fôrma metálica para aduelas de bueiros celulares de concreto pré-moldados - utilização de 100 vezes - confecção, instalação e retirada</v>
          </cell>
          <cell r="C4031" t="str">
            <v>m²</v>
          </cell>
          <cell r="D4031">
            <v>19.600000000000001</v>
          </cell>
        </row>
        <row r="4032">
          <cell r="A4032" t="str">
            <v>3117749</v>
          </cell>
          <cell r="B4032" t="str">
            <v>Fôrma metálica para guarda-corpo de concreto - utilização de 50 vezes - confecção</v>
          </cell>
          <cell r="C4032" t="str">
            <v>m²</v>
          </cell>
          <cell r="D4032">
            <v>13.6</v>
          </cell>
        </row>
        <row r="4033">
          <cell r="A4033" t="str">
            <v>3106551</v>
          </cell>
          <cell r="B4033" t="str">
            <v>Fôrma metálica para tetrápode - utilização de 100 vezes - confecção, instalação e retirada</v>
          </cell>
          <cell r="C4033" t="str">
            <v>m²</v>
          </cell>
          <cell r="D4033">
            <v>12.12</v>
          </cell>
        </row>
        <row r="4034">
          <cell r="A4034" t="str">
            <v>3106427</v>
          </cell>
          <cell r="B4034" t="str">
            <v>Fôrma metálica para viga de concreto pré-moldada protendida para OAE - utilização de 20 vezes - confecção, instalação e retirada</v>
          </cell>
          <cell r="C4034" t="str">
            <v>m²</v>
          </cell>
          <cell r="D4034">
            <v>42.37</v>
          </cell>
        </row>
        <row r="4035">
          <cell r="A4035" t="str">
            <v>3106552</v>
          </cell>
          <cell r="B4035" t="str">
            <v>Fôrma metálica para Xbloc - utilização de 100 vezes - confecção, instalação e retirada</v>
          </cell>
          <cell r="C4035" t="str">
            <v>m²</v>
          </cell>
          <cell r="D4035">
            <v>11.34</v>
          </cell>
        </row>
        <row r="4036">
          <cell r="A4036" t="str">
            <v>3107969</v>
          </cell>
          <cell r="B4036" t="str">
            <v>Fôrmas curvas de compensado plastificado 10 mm - uso geral - utilização de 2 vezes - confecção, instalação e retirada</v>
          </cell>
          <cell r="C4036" t="str">
            <v>m²</v>
          </cell>
          <cell r="D4036">
            <v>122</v>
          </cell>
        </row>
        <row r="4037">
          <cell r="A4037" t="str">
            <v>3107970</v>
          </cell>
          <cell r="B4037" t="str">
            <v>Fôrmas curvas de compensado resinado 10 mm - uso geral - utilização de 2 vezes - confecção, instalação e retirada</v>
          </cell>
          <cell r="C4037" t="str">
            <v>m²</v>
          </cell>
          <cell r="D4037">
            <v>114.83</v>
          </cell>
        </row>
        <row r="4038">
          <cell r="A4038" t="str">
            <v>3108007</v>
          </cell>
          <cell r="B4038" t="str">
            <v>Fôrmas de compensado plastificado 10 mm - uso geral - utilização de 1 vez - confecção, instalação e retirada</v>
          </cell>
          <cell r="C4038" t="str">
            <v>m²</v>
          </cell>
          <cell r="D4038">
            <v>136.31</v>
          </cell>
        </row>
        <row r="4039">
          <cell r="A4039" t="str">
            <v>3108008</v>
          </cell>
          <cell r="B4039" t="str">
            <v>Fôrmas de compensado plastificado 10 mm - uso geral - utilização de 2 vezes - confecção, instalação e retirada</v>
          </cell>
          <cell r="C4039" t="str">
            <v>m²</v>
          </cell>
          <cell r="D4039">
            <v>91.58</v>
          </cell>
        </row>
        <row r="4040">
          <cell r="A4040" t="str">
            <v>3108009</v>
          </cell>
          <cell r="B4040" t="str">
            <v>Fôrmas de compensado plastificado 10 mm - uso geral - utilização de 3 vezes - confecção, instalação e retirada</v>
          </cell>
          <cell r="C4040" t="str">
            <v>m²</v>
          </cell>
          <cell r="D4040">
            <v>78.28</v>
          </cell>
        </row>
        <row r="4041">
          <cell r="A4041" t="str">
            <v>3108011</v>
          </cell>
          <cell r="B4041" t="str">
            <v>Fôrmas de compensado plastificado 12 mm - uso geral - utilização de 1 vez - confecção, instalação e retirada</v>
          </cell>
          <cell r="C4041" t="str">
            <v>m²</v>
          </cell>
          <cell r="D4041">
            <v>148.26</v>
          </cell>
        </row>
        <row r="4042">
          <cell r="A4042" t="str">
            <v>3108012</v>
          </cell>
          <cell r="B4042" t="str">
            <v>Fôrmas de compensado plastificado 12 mm - uso geral - utilização de 2 vezes - confecção, instalação e retirada</v>
          </cell>
          <cell r="C4042" t="str">
            <v>m²</v>
          </cell>
          <cell r="D4042">
            <v>97.86</v>
          </cell>
        </row>
        <row r="4043">
          <cell r="A4043" t="str">
            <v>3108013</v>
          </cell>
          <cell r="B4043" t="str">
            <v>Fôrmas de compensado plastificado 12 mm - uso geral - utilização de 3 vezes - confecção, instalação e retirada</v>
          </cell>
          <cell r="C4043" t="str">
            <v>m²</v>
          </cell>
          <cell r="D4043">
            <v>82.67</v>
          </cell>
        </row>
        <row r="4044">
          <cell r="A4044" t="str">
            <v>3108015</v>
          </cell>
          <cell r="B4044" t="str">
            <v>Fôrmas de compensado plastificado 14 mm - uso geral - utilização de 1 vez - confecção, instalação e retirada</v>
          </cell>
          <cell r="C4044" t="str">
            <v>m²</v>
          </cell>
          <cell r="D4044">
            <v>155.78</v>
          </cell>
        </row>
        <row r="4045">
          <cell r="A4045" t="str">
            <v>3108016</v>
          </cell>
          <cell r="B4045" t="str">
            <v>Fôrmas de compensado plastificado 14 mm - uso geral - utilização de 2 vezes - confecção, instalação e retirada</v>
          </cell>
          <cell r="C4045" t="str">
            <v>m²</v>
          </cell>
          <cell r="D4045">
            <v>101.8</v>
          </cell>
        </row>
        <row r="4046">
          <cell r="A4046" t="str">
            <v>3108017</v>
          </cell>
          <cell r="B4046" t="str">
            <v>Fôrmas de compensado plastificado 14 mm - uso geral - utilização de 3 vezes - confecção, instalação e retirada</v>
          </cell>
          <cell r="C4046" t="str">
            <v>m²</v>
          </cell>
          <cell r="D4046">
            <v>85.43</v>
          </cell>
        </row>
        <row r="4047">
          <cell r="A4047" t="str">
            <v>3107995</v>
          </cell>
          <cell r="B4047" t="str">
            <v>Fôrmas de compensado resinado 10 mm - uso geral - utilização de 1 vez - confecção, instalação e retirada</v>
          </cell>
          <cell r="C4047" t="str">
            <v>m²</v>
          </cell>
          <cell r="D4047">
            <v>123.72</v>
          </cell>
        </row>
        <row r="4048">
          <cell r="A4048" t="str">
            <v>3107996</v>
          </cell>
          <cell r="B4048" t="str">
            <v>Fôrmas de compensado resinado 10 mm - uso geral - utilização de 2 vezes - confecção, instalação e retirada</v>
          </cell>
          <cell r="C4048" t="str">
            <v>m²</v>
          </cell>
          <cell r="D4048">
            <v>85.02</v>
          </cell>
        </row>
        <row r="4049">
          <cell r="A4049" t="str">
            <v>3107997</v>
          </cell>
          <cell r="B4049" t="str">
            <v>Fôrmas de compensado resinado 10 mm - uso geral - utilização de 3 vezes - confecção, instalação e retirada</v>
          </cell>
          <cell r="C4049" t="str">
            <v>m²</v>
          </cell>
          <cell r="D4049">
            <v>73.709999999999994</v>
          </cell>
        </row>
        <row r="4050">
          <cell r="A4050" t="str">
            <v>3107999</v>
          </cell>
          <cell r="B4050" t="str">
            <v>Fôrmas de compensado resinado 12 mm - uso geral - utilização de 1 vez - confecção, instalação e retirada</v>
          </cell>
          <cell r="C4050" t="str">
            <v>m²</v>
          </cell>
          <cell r="D4050">
            <v>131.81</v>
          </cell>
        </row>
        <row r="4051">
          <cell r="A4051" t="str">
            <v>3108000</v>
          </cell>
          <cell r="B4051" t="str">
            <v>Fôrmas de compensado resinado 12 mm - uso geral - utilização de 2 vezes - confecção, instalação e retirada</v>
          </cell>
          <cell r="C4051" t="str">
            <v>m²</v>
          </cell>
          <cell r="D4051">
            <v>89.26</v>
          </cell>
        </row>
        <row r="4052">
          <cell r="A4052" t="str">
            <v>3108001</v>
          </cell>
          <cell r="B4052" t="str">
            <v>Fôrmas de compensado resinado 12 mm - uso geral - utilização de 3 vezes - confecção, instalação e retirada</v>
          </cell>
          <cell r="C4052" t="str">
            <v>m²</v>
          </cell>
          <cell r="D4052">
            <v>76.69</v>
          </cell>
        </row>
        <row r="4053">
          <cell r="A4053" t="str">
            <v>3108003</v>
          </cell>
          <cell r="B4053" t="str">
            <v>Fôrmas de compensado resinado 14 mm - uso geral - utilização de 1 vez - confecção, instalação e retirada</v>
          </cell>
          <cell r="C4053" t="str">
            <v>m²</v>
          </cell>
          <cell r="D4053">
            <v>137.16</v>
          </cell>
        </row>
        <row r="4054">
          <cell r="A4054" t="str">
            <v>3108004</v>
          </cell>
          <cell r="B4054" t="str">
            <v>Fôrmas de compensado resinado 14 mm - uso geral - utilização de 2 vezes - confecção, instalação e retirada</v>
          </cell>
          <cell r="C4054" t="str">
            <v>m²</v>
          </cell>
          <cell r="D4054">
            <v>92.07</v>
          </cell>
        </row>
        <row r="4055">
          <cell r="A4055" t="str">
            <v>3108005</v>
          </cell>
          <cell r="B4055" t="str">
            <v>Fôrmas de compensado resinado 14 mm - uso geral - utilização de 3 vezes - confecção, instalação e retirada</v>
          </cell>
          <cell r="C4055" t="str">
            <v>m²</v>
          </cell>
          <cell r="D4055">
            <v>78.650000000000006</v>
          </cell>
        </row>
        <row r="4056">
          <cell r="A4056" t="str">
            <v>3106119</v>
          </cell>
          <cell r="B4056" t="str">
            <v>Fôrmas de tábuas de pinho - utilização de 1 vez - confecção, instalação e retirada</v>
          </cell>
          <cell r="C4056" t="str">
            <v>m²</v>
          </cell>
          <cell r="D4056">
            <v>151.22</v>
          </cell>
        </row>
        <row r="4057">
          <cell r="A4057" t="str">
            <v>3106120</v>
          </cell>
          <cell r="B4057" t="str">
            <v>Fôrmas de tábuas de pinho - utilização de 2 vezes - confecção, instalação e retirada</v>
          </cell>
          <cell r="C4057" t="str">
            <v>m²</v>
          </cell>
          <cell r="D4057">
            <v>107.11</v>
          </cell>
        </row>
        <row r="4058">
          <cell r="A4058" t="str">
            <v>3106121</v>
          </cell>
          <cell r="B4058" t="str">
            <v>Fôrmas de tábuas de pinho - utilização de 3 vezes - confecção, instalação e retirada</v>
          </cell>
          <cell r="C4058" t="str">
            <v>m²</v>
          </cell>
          <cell r="D4058">
            <v>94.31</v>
          </cell>
        </row>
        <row r="4059">
          <cell r="A4059" t="str">
            <v>3103302</v>
          </cell>
          <cell r="B4059" t="str">
            <v>Fôrmas de tábuas de pinho para dispositivos de drenagem - utilização de 3 vezes - confecção, instalação e retirada</v>
          </cell>
          <cell r="C4059" t="str">
            <v>m²</v>
          </cell>
          <cell r="D4059">
            <v>76.7</v>
          </cell>
        </row>
        <row r="4060">
          <cell r="A4060" t="str">
            <v>3103303</v>
          </cell>
          <cell r="B4060" t="str">
            <v>Fôrmas de tábuas de pinho para drenos - utilização de 5 vezes - confecção, instalação e retirada</v>
          </cell>
          <cell r="C4060" t="str">
            <v>m²</v>
          </cell>
          <cell r="D4060">
            <v>40.36</v>
          </cell>
        </row>
        <row r="4061">
          <cell r="A4061" t="str">
            <v>3106759</v>
          </cell>
          <cell r="B4061" t="str">
            <v>Fôrmas de tábuas de pinho para elementos estruturais dos arcos metálicos - utilização de 3 vezes - confecção, instalação e retirada</v>
          </cell>
          <cell r="C4061" t="str">
            <v>m²</v>
          </cell>
          <cell r="D4061">
            <v>110.49</v>
          </cell>
        </row>
        <row r="4062">
          <cell r="A4062" t="str">
            <v>3108023</v>
          </cell>
          <cell r="B4062" t="str">
            <v>Guia de madeira de 2,5 x 10,0 cm - confecção e instalação</v>
          </cell>
          <cell r="C4062" t="str">
            <v>m</v>
          </cell>
          <cell r="D4062">
            <v>5.19</v>
          </cell>
        </row>
        <row r="4063">
          <cell r="A4063" t="str">
            <v>3108018</v>
          </cell>
          <cell r="B4063" t="str">
            <v>Guia de madeira de 2,5 x 7,0 cm - confecção e instalação</v>
          </cell>
          <cell r="C4063" t="str">
            <v>m</v>
          </cell>
          <cell r="D4063">
            <v>3.8</v>
          </cell>
        </row>
        <row r="4064">
          <cell r="A4064" t="str">
            <v>3108022</v>
          </cell>
          <cell r="B4064" t="str">
            <v>Guia de madeira de 2,5 x 8,0 cm - confecção e instalação</v>
          </cell>
          <cell r="C4064" t="str">
            <v>m</v>
          </cell>
          <cell r="D4064">
            <v>4.26</v>
          </cell>
        </row>
        <row r="4065">
          <cell r="A4065" t="str">
            <v>3205864</v>
          </cell>
          <cell r="B4065" t="str">
            <v>Gabião caixa 2 x 1 x 0,50 m - Zn/Al + PVC - D = 2,4 mm - pedra de mão comercial - fornecimento e assentamento</v>
          </cell>
          <cell r="C4065" t="str">
            <v>m³</v>
          </cell>
          <cell r="D4065">
            <v>1005.59</v>
          </cell>
        </row>
        <row r="4066">
          <cell r="A4066" t="str">
            <v>3205863</v>
          </cell>
          <cell r="B4066" t="str">
            <v>Gabião caixa 2 x 1 x 0,50 m - Zn/Al + PVC - D = 2,4 mm - pedra de mão produzida - confecção e assentamento</v>
          </cell>
          <cell r="C4066" t="str">
            <v>m³</v>
          </cell>
          <cell r="D4066">
            <v>909.53</v>
          </cell>
        </row>
        <row r="4067">
          <cell r="A4067" t="str">
            <v>3205868</v>
          </cell>
          <cell r="B4067" t="str">
            <v>Gabião caixa 2 x 1 x 0,50 m Zn/Al - D = 2,7 mm - pedra de mão comercial - fornecimento e assentamento</v>
          </cell>
          <cell r="C4067" t="str">
            <v>m³</v>
          </cell>
          <cell r="D4067">
            <v>852.25</v>
          </cell>
        </row>
        <row r="4068">
          <cell r="A4068" t="str">
            <v>3205867</v>
          </cell>
          <cell r="B4068" t="str">
            <v>Gabião caixa 2 x 1 x 0,50 m Zn/Al - D = 2,7 mm - pedra de mão produzida - confecção e assentamento</v>
          </cell>
          <cell r="C4068" t="str">
            <v>m³</v>
          </cell>
          <cell r="D4068">
            <v>756.2</v>
          </cell>
        </row>
        <row r="4069">
          <cell r="A4069" t="str">
            <v>3205866</v>
          </cell>
          <cell r="B4069" t="str">
            <v>Gabião caixa 2 x 1 x 1,00 m - Zn/Al + PVC - D = 2,4 mm - pedra de mão comercial - fornecimento e assentamento</v>
          </cell>
          <cell r="C4069" t="str">
            <v>m³</v>
          </cell>
          <cell r="D4069">
            <v>772.53</v>
          </cell>
        </row>
        <row r="4070">
          <cell r="A4070" t="str">
            <v>3205865</v>
          </cell>
          <cell r="B4070" t="str">
            <v>Gabião caixa 2 x 1 x 1,00 m - Zn/Al + PVC - D = 2,4 mm - pedra de mão produzida - confecção e assentamento</v>
          </cell>
          <cell r="C4070" t="str">
            <v>m³</v>
          </cell>
          <cell r="D4070">
            <v>676.48</v>
          </cell>
        </row>
        <row r="4071">
          <cell r="A4071" t="str">
            <v>3205870</v>
          </cell>
          <cell r="B4071" t="str">
            <v>Gabião caixa 2 x 1 x 1,00 m Zn/Al - D = 2,7 mm - pedra de mão comercial - fornecimento e assentamento</v>
          </cell>
          <cell r="C4071" t="str">
            <v>m³</v>
          </cell>
          <cell r="D4071">
            <v>723.32</v>
          </cell>
        </row>
        <row r="4072">
          <cell r="A4072" t="str">
            <v>3205869</v>
          </cell>
          <cell r="B4072" t="str">
            <v>Gabião caixa 2 x 1 x 1,00 m Zn/Al - D = 2,7 mm - pedra de mão produzida - confecção e assentamento</v>
          </cell>
          <cell r="C4072" t="str">
            <v>m³</v>
          </cell>
          <cell r="D4072">
            <v>627.27</v>
          </cell>
        </row>
        <row r="4073">
          <cell r="A4073" t="str">
            <v>3205872</v>
          </cell>
          <cell r="B4073" t="str">
            <v>Gabião colchão espessura 0,17 m - Zn/Al + PVC - D = 2,0 mm - pedra de mão comercial - fornecimento e assentamento</v>
          </cell>
          <cell r="C4073" t="str">
            <v>m²</v>
          </cell>
          <cell r="D4073">
            <v>260.33</v>
          </cell>
        </row>
        <row r="4074">
          <cell r="A4074" t="str">
            <v>3205871</v>
          </cell>
          <cell r="B4074" t="str">
            <v>Gabião colchão espessura 0,17 m - Zn/Al + PVC - D = 2,0 mm - pedra de mão produzida - confecção e assentamento</v>
          </cell>
          <cell r="C4074" t="str">
            <v>m²</v>
          </cell>
          <cell r="D4074">
            <v>244</v>
          </cell>
        </row>
        <row r="4075">
          <cell r="A4075" t="str">
            <v>3205874</v>
          </cell>
          <cell r="B4075" t="str">
            <v>Gabião colchão espessura 0,23 m - Zn/Al + PVC - D = 2,0 mm - pedra de mão comercial - fornecimento e assentamento</v>
          </cell>
          <cell r="C4075" t="str">
            <v>m²</v>
          </cell>
          <cell r="D4075">
            <v>290.19</v>
          </cell>
        </row>
        <row r="4076">
          <cell r="A4076" t="str">
            <v>3205873</v>
          </cell>
          <cell r="B4076" t="str">
            <v>Gabião colchão espessura 0,23 m - Zn/Al + PVC - D = 2,0 mm - pedra de mão produzida - confecção e assentamento</v>
          </cell>
          <cell r="C4076" t="str">
            <v>m²</v>
          </cell>
          <cell r="D4076">
            <v>268.10000000000002</v>
          </cell>
        </row>
        <row r="4077">
          <cell r="A4077" t="str">
            <v>3205876</v>
          </cell>
          <cell r="B4077" t="str">
            <v>Gabião colchão espessura 0,30 m - Zn/Al + PVC - D = 2,0 mm - pedra de mão comercial - fornecimento e assentamento</v>
          </cell>
          <cell r="C4077" t="str">
            <v>m²</v>
          </cell>
          <cell r="D4077">
            <v>328.24</v>
          </cell>
        </row>
        <row r="4078">
          <cell r="A4078" t="str">
            <v>3205875</v>
          </cell>
          <cell r="B4078" t="str">
            <v>Gabião colchão espessura 0,30 m - Zn/Al + PVC - D = 2,0 mm - pedra de mão produzida - confecção e assentamento</v>
          </cell>
          <cell r="C4078" t="str">
            <v>m²</v>
          </cell>
          <cell r="D4078">
            <v>299.42</v>
          </cell>
        </row>
        <row r="4079">
          <cell r="A4079" t="str">
            <v>3205862</v>
          </cell>
          <cell r="B4079" t="str">
            <v>Gabião saco - diâmetro = 0,65 m - Zn/Al + PVC - D = 2,4 mm - pedra de mão comercial - fornecimento e assentamento</v>
          </cell>
          <cell r="C4079" t="str">
            <v>m³</v>
          </cell>
          <cell r="D4079">
            <v>796.8</v>
          </cell>
        </row>
        <row r="4080">
          <cell r="A4080" t="str">
            <v>3205861</v>
          </cell>
          <cell r="B4080" t="str">
            <v>Gabião saco - diâmetro = 0,65 m - Zn/Al + PVC - D = 2,4 mm - pedra de mão produzida - confecção e assentamento</v>
          </cell>
          <cell r="C4080" t="str">
            <v>m³</v>
          </cell>
          <cell r="D4080">
            <v>700.75</v>
          </cell>
        </row>
        <row r="4081">
          <cell r="A4081" t="str">
            <v>3606579</v>
          </cell>
          <cell r="B4081" t="str">
            <v>Carga, transporte e descarga de material pétreo para molhes com o uso de batelões e escavadeira hidráulica - DMT de 0 a 300 m</v>
          </cell>
          <cell r="C4081" t="str">
            <v>m³</v>
          </cell>
          <cell r="D4081">
            <v>20.91</v>
          </cell>
        </row>
        <row r="4082">
          <cell r="A4082" t="str">
            <v>3606583</v>
          </cell>
          <cell r="B4082" t="str">
            <v>Carga, transporte e descarga de material pétreo para molhes com o uso de batelões e escavadeira hidráulica - DMT de 1.200 a 1.500 m</v>
          </cell>
          <cell r="C4082" t="str">
            <v>m³</v>
          </cell>
          <cell r="D4082">
            <v>21.68</v>
          </cell>
        </row>
        <row r="4083">
          <cell r="A4083" t="str">
            <v>3606584</v>
          </cell>
          <cell r="B4083" t="str">
            <v>Carga, transporte e descarga de material pétreo para molhes com o uso de batelões e escavadeira hidráulica - DMT de 1.500 a 1.800 m</v>
          </cell>
          <cell r="C4083" t="str">
            <v>m³</v>
          </cell>
          <cell r="D4083">
            <v>21.78</v>
          </cell>
        </row>
        <row r="4084">
          <cell r="A4084" t="str">
            <v>3606585</v>
          </cell>
          <cell r="B4084" t="str">
            <v>Carga, transporte e descarga de material pétreo para molhes com o uso de batelões e escavadeira hidráulica - DMT de 1.800 a 2.100 m</v>
          </cell>
          <cell r="C4084" t="str">
            <v>m³</v>
          </cell>
          <cell r="D4084">
            <v>21.89</v>
          </cell>
        </row>
        <row r="4085">
          <cell r="A4085" t="str">
            <v>3606586</v>
          </cell>
          <cell r="B4085" t="str">
            <v>Carga, transporte e descarga de material pétreo para molhes com o uso de batelões e escavadeira hidráulica - DMT de 2.100 a 2.400 m</v>
          </cell>
          <cell r="C4085" t="str">
            <v>m³</v>
          </cell>
          <cell r="D4085">
            <v>22.11</v>
          </cell>
        </row>
        <row r="4086">
          <cell r="A4086" t="str">
            <v>3606587</v>
          </cell>
          <cell r="B4086" t="str">
            <v>Carga, transporte e descarga de material pétreo para molhes com o uso de batelões e escavadeira hidráulica - DMT de 2.400 a 2.700 m</v>
          </cell>
          <cell r="C4086" t="str">
            <v>m³</v>
          </cell>
          <cell r="D4086">
            <v>22.33</v>
          </cell>
        </row>
        <row r="4087">
          <cell r="A4087" t="str">
            <v>3606588</v>
          </cell>
          <cell r="B4087" t="str">
            <v>Carga, transporte e descarga de material pétreo para molhes com o uso de batelões e escavadeira hidráulica - DMT de 2.700 a 3.000 m</v>
          </cell>
          <cell r="C4087" t="str">
            <v>m³</v>
          </cell>
          <cell r="D4087">
            <v>22.44</v>
          </cell>
        </row>
        <row r="4088">
          <cell r="A4088" t="str">
            <v>3606589</v>
          </cell>
          <cell r="B4088" t="str">
            <v>Carga, transporte e descarga de material pétreo para molhes com o uso de batelões e escavadeira hidráulica - DMT de 3.000 m</v>
          </cell>
          <cell r="C4088" t="str">
            <v>m³</v>
          </cell>
          <cell r="D4088">
            <v>22.55</v>
          </cell>
        </row>
        <row r="4089">
          <cell r="A4089" t="str">
            <v>3606580</v>
          </cell>
          <cell r="B4089" t="str">
            <v>Carga, transporte e descarga de material pétreo para molhes com o uso de batelões e escavadeira hidráulica - DMT de 300 a 600 m</v>
          </cell>
          <cell r="C4089" t="str">
            <v>m³</v>
          </cell>
          <cell r="D4089">
            <v>21.13</v>
          </cell>
        </row>
        <row r="4090">
          <cell r="A4090" t="str">
            <v>3606581</v>
          </cell>
          <cell r="B4090" t="str">
            <v>Carga, transporte e descarga de material pétreo para molhes com o uso de batelões e escavadeira hidráulica - DMT de 600 a 900 m</v>
          </cell>
          <cell r="C4090" t="str">
            <v>m³</v>
          </cell>
          <cell r="D4090">
            <v>21.35</v>
          </cell>
        </row>
        <row r="4091">
          <cell r="A4091" t="str">
            <v>3606582</v>
          </cell>
          <cell r="B4091" t="str">
            <v>Carga, transporte e descarga de material pétreo para molhes com o uso de batelões e escavadeira hidráulica - DMT de 900 a 1.200 m</v>
          </cell>
          <cell r="C4091" t="str">
            <v>m³</v>
          </cell>
          <cell r="D4091">
            <v>21.46</v>
          </cell>
        </row>
        <row r="4092">
          <cell r="A4092" t="str">
            <v>3606527</v>
          </cell>
          <cell r="B4092" t="str">
            <v>Escavação, carga e transporte de material pétreo para a subcarapaça - caminho de serviço em leito natural - DMT de 1.000 a 1.200 m - com caminhão basculante de 8 m³</v>
          </cell>
          <cell r="C4092" t="str">
            <v>m³</v>
          </cell>
          <cell r="D4092">
            <v>48.3</v>
          </cell>
        </row>
        <row r="4093">
          <cell r="A4093" t="str">
            <v>3606528</v>
          </cell>
          <cell r="B4093" t="str">
            <v>Escavação, carga e transporte de material pétreo para a subcarapaça - caminho de serviço em leito natural - DMT de 1.200 a 1.400 m - com caminhão basculante de 8 m³</v>
          </cell>
          <cell r="C4093" t="str">
            <v>m³</v>
          </cell>
          <cell r="D4093">
            <v>48.97</v>
          </cell>
        </row>
        <row r="4094">
          <cell r="A4094" t="str">
            <v>3606529</v>
          </cell>
          <cell r="B4094" t="str">
            <v>Escavação, carga e transporte de material pétreo para a subcarapaça - caminho de serviço em leito natural - DMT de 1.400 a 1.600 m - com caminhão basculante de 8 m³</v>
          </cell>
          <cell r="C4094" t="str">
            <v>m³</v>
          </cell>
          <cell r="D4094">
            <v>49.51</v>
          </cell>
        </row>
        <row r="4095">
          <cell r="A4095" t="str">
            <v>3606530</v>
          </cell>
          <cell r="B4095" t="str">
            <v>Escavação, carga e transporte de material pétreo para a subcarapaça - caminho de serviço em leito natural - DMT de 1.600 a 1.800 m - com caminhão basculante de 8 m³</v>
          </cell>
          <cell r="C4095" t="str">
            <v>m³</v>
          </cell>
          <cell r="D4095">
            <v>50.18</v>
          </cell>
        </row>
        <row r="4096">
          <cell r="A4096" t="str">
            <v>3606531</v>
          </cell>
          <cell r="B4096" t="str">
            <v>Escavação, carga e transporte de material pétreo para a subcarapaça - caminho de serviço em leito natural - DMT de 1.800 a 2.000 m - com caminhão basculante de 8 m³</v>
          </cell>
          <cell r="C4096" t="str">
            <v>m³</v>
          </cell>
          <cell r="D4096">
            <v>50.85</v>
          </cell>
        </row>
        <row r="4097">
          <cell r="A4097" t="str">
            <v>3606532</v>
          </cell>
          <cell r="B4097" t="str">
            <v>Escavação, carga e transporte de material pétreo para a subcarapaça - caminho de serviço em leito natural - DMT de 2.000 a 2.500 m - com caminhão basculante de 8 m³</v>
          </cell>
          <cell r="C4097" t="str">
            <v>m³</v>
          </cell>
          <cell r="D4097">
            <v>51.93</v>
          </cell>
        </row>
        <row r="4098">
          <cell r="A4098" t="str">
            <v>3606533</v>
          </cell>
          <cell r="B4098" t="str">
            <v>Escavação, carga e transporte de material pétreo para a subcarapaça - caminho de serviço em leito natural - DMT de 2.500 a 3.000 m - com caminhão basculante de 8 m³</v>
          </cell>
          <cell r="C4098" t="str">
            <v>m³</v>
          </cell>
          <cell r="D4098">
            <v>55.88</v>
          </cell>
        </row>
        <row r="4099">
          <cell r="A4099" t="str">
            <v>3606534</v>
          </cell>
          <cell r="B4099" t="str">
            <v>Escavação, carga e transporte de material pétreo para a subcarapaça - caminho de serviço em leito natural - DMT de 3.000 m - com caminhão basculante de 8 m³</v>
          </cell>
          <cell r="C4099" t="str">
            <v>m³</v>
          </cell>
          <cell r="D4099">
            <v>56.78</v>
          </cell>
        </row>
        <row r="4100">
          <cell r="A4100" t="str">
            <v>3606535</v>
          </cell>
          <cell r="B4100" t="str">
            <v>Escavação, carga e transporte de material pétreo para a subcarapaça - caminho de serviço em revestimento primário - DMT de 1.000 a 1.200 m - com caminhão basculante de 8 m³</v>
          </cell>
          <cell r="C4100" t="str">
            <v>m³</v>
          </cell>
          <cell r="D4100">
            <v>44.13</v>
          </cell>
        </row>
        <row r="4101">
          <cell r="A4101" t="str">
            <v>3606536</v>
          </cell>
          <cell r="B4101" t="str">
            <v>Escavação, carga e transporte de material pétreo para a subcarapaça - caminho de serviço em revestimento primário - DMT de 1.200 a 1.400 m - com caminhão basculante de 8 m³</v>
          </cell>
          <cell r="C4101" t="str">
            <v>m³</v>
          </cell>
          <cell r="D4101">
            <v>44.49</v>
          </cell>
        </row>
        <row r="4102">
          <cell r="A4102" t="str">
            <v>3606537</v>
          </cell>
          <cell r="B4102" t="str">
            <v>Escavação, carga e transporte de material pétreo para a subcarapaça - caminho de serviço em revestimento primário - DMT de 1.400 a 1.600 m - com caminhão basculante de 8 m³</v>
          </cell>
          <cell r="C4102" t="str">
            <v>m³</v>
          </cell>
          <cell r="D4102">
            <v>44.93</v>
          </cell>
        </row>
        <row r="4103">
          <cell r="A4103" t="str">
            <v>3606538</v>
          </cell>
          <cell r="B4103" t="str">
            <v>Escavação, carga e transporte de material pétreo para a subcarapaça - caminho de serviço em revestimento primário - DMT de 1.600 a 1.800 m - com caminhão basculante de 8 m³</v>
          </cell>
          <cell r="C4103" t="str">
            <v>m³</v>
          </cell>
          <cell r="D4103">
            <v>45.29</v>
          </cell>
        </row>
        <row r="4104">
          <cell r="A4104" t="str">
            <v>3606539</v>
          </cell>
          <cell r="B4104" t="str">
            <v>Escavação, carga e transporte de material pétreo para a subcarapaça - caminho de serviço em revestimento primário - DMT de 1.800 a 2.000 m - com caminhão basculante de 8 m³</v>
          </cell>
          <cell r="C4104" t="str">
            <v>m³</v>
          </cell>
          <cell r="D4104">
            <v>45.74</v>
          </cell>
        </row>
        <row r="4105">
          <cell r="A4105" t="str">
            <v>3606540</v>
          </cell>
          <cell r="B4105" t="str">
            <v>Escavação, carga e transporte de material pétreo para a subcarapaça - caminho de serviço em revestimento primário - DMT de 2.000 a 2.500 m - com caminhão basculante de 8 m³</v>
          </cell>
          <cell r="C4105" t="str">
            <v>m³</v>
          </cell>
          <cell r="D4105">
            <v>48.57</v>
          </cell>
        </row>
        <row r="4106">
          <cell r="A4106" t="str">
            <v>3606541</v>
          </cell>
          <cell r="B4106" t="str">
            <v>Escavação, carga e transporte de material pétreo para a subcarapaça - caminho de serviço em revestimento primário - DMT de 2.500 a 3.000 m - com caminhão basculante de 8 m³</v>
          </cell>
          <cell r="C4106" t="str">
            <v>m³</v>
          </cell>
          <cell r="D4106">
            <v>49.78</v>
          </cell>
        </row>
        <row r="4107">
          <cell r="A4107" t="str">
            <v>3606542</v>
          </cell>
          <cell r="B4107" t="str">
            <v>Escavação, carga e transporte de material pétreo para a subcarapaça - caminho de serviço em revestimento primário - DMT de 3.000 m - com caminhão basculante de 8 m³</v>
          </cell>
          <cell r="C4107" t="str">
            <v>m³</v>
          </cell>
          <cell r="D4107">
            <v>50.32</v>
          </cell>
        </row>
        <row r="4108">
          <cell r="A4108" t="str">
            <v>3606543</v>
          </cell>
          <cell r="B4108" t="str">
            <v>Escavação, carga e transporte de material pétreo para a subcarapaça - caminho de serviço pavimentado - DMT de 1.000 a 1.200 m - com caminhão basculante de 8 m³</v>
          </cell>
          <cell r="C4108" t="str">
            <v>m³</v>
          </cell>
          <cell r="D4108">
            <v>43.5</v>
          </cell>
        </row>
        <row r="4109">
          <cell r="A4109" t="str">
            <v>3606544</v>
          </cell>
          <cell r="B4109" t="str">
            <v>Escavação, carga e transporte de material pétreo para a subcarapaça - caminho de serviço pavimentado - DMT de 1.200 a 1.400 m - com caminhão basculante de 8 m³</v>
          </cell>
          <cell r="C4109" t="str">
            <v>m³</v>
          </cell>
          <cell r="D4109">
            <v>43.77</v>
          </cell>
        </row>
        <row r="4110">
          <cell r="A4110" t="str">
            <v>3606545</v>
          </cell>
          <cell r="B4110" t="str">
            <v>Escavação, carga e transporte de material pétreo para a subcarapaça - caminho de serviço pavimentado - DMT de 1.400 a 1.600 m - com caminhão basculante de 8 m³</v>
          </cell>
          <cell r="C4110" t="str">
            <v>m³</v>
          </cell>
          <cell r="D4110">
            <v>44.13</v>
          </cell>
        </row>
        <row r="4111">
          <cell r="A4111" t="str">
            <v>3606546</v>
          </cell>
          <cell r="B4111" t="str">
            <v>Escavação, carga e transporte de material pétreo para a subcarapaça - caminho de serviço pavimentado - DMT de 1.600 a 1.800 m - com caminhão basculante de 8 m³</v>
          </cell>
          <cell r="C4111" t="str">
            <v>m³</v>
          </cell>
          <cell r="D4111">
            <v>44.49</v>
          </cell>
        </row>
        <row r="4112">
          <cell r="A4112" t="str">
            <v>3606547</v>
          </cell>
          <cell r="B4112" t="str">
            <v>Escavação, carga e transporte de material pétreo para a subcarapaça - caminho de serviço pavimentado - DMT de 1.800 a 2.000 m - com caminhão basculante de 8 m³</v>
          </cell>
          <cell r="C4112" t="str">
            <v>m³</v>
          </cell>
          <cell r="D4112">
            <v>44.76</v>
          </cell>
        </row>
        <row r="4113">
          <cell r="A4113" t="str">
            <v>3606548</v>
          </cell>
          <cell r="B4113" t="str">
            <v>Escavação, carga e transporte de material pétreo para a subcarapaça - caminho de serviço pavimentado - DMT de 2.000 a 2.500 m - com caminhão basculante de 8 m³</v>
          </cell>
          <cell r="C4113" t="str">
            <v>m³</v>
          </cell>
          <cell r="D4113">
            <v>45.38</v>
          </cell>
        </row>
        <row r="4114">
          <cell r="A4114" t="str">
            <v>3606549</v>
          </cell>
          <cell r="B4114" t="str">
            <v>Escavação, carga e transporte de material pétreo para a subcarapaça - caminho de serviço pavimentado - DMT de 2.500 a 3.000 m - com caminhão basculante de 8 m³</v>
          </cell>
          <cell r="C4114" t="str">
            <v>m³</v>
          </cell>
          <cell r="D4114">
            <v>48.43</v>
          </cell>
        </row>
        <row r="4115">
          <cell r="A4115" t="str">
            <v>3606550</v>
          </cell>
          <cell r="B4115" t="str">
            <v>Escavação, carga e transporte de material pétreo para a subcarapaça - caminho de serviço pavimentado - DMT de 3.000 m - com caminhão basculante de 8 m³</v>
          </cell>
          <cell r="C4115" t="str">
            <v>m³</v>
          </cell>
          <cell r="D4115">
            <v>48.97</v>
          </cell>
        </row>
        <row r="4116">
          <cell r="A4116" t="str">
            <v>3606500</v>
          </cell>
          <cell r="B4116" t="str">
            <v>Escavação, carga e transporte de material pétreo para o núcleo - caminho de serviço em leito natural - DMT de 1.000 a 1.200 m - com caminhão basculante de 8 m³</v>
          </cell>
          <cell r="C4116" t="str">
            <v>m³</v>
          </cell>
          <cell r="D4116">
            <v>45.28</v>
          </cell>
        </row>
        <row r="4117">
          <cell r="A4117" t="str">
            <v>3606501</v>
          </cell>
          <cell r="B4117" t="str">
            <v>Escavação, carga e transporte de material pétreo para o núcleo - caminho de serviço em leito natural - DMT de 1.200 a 1.400 m - com caminhão basculante de 8 m³</v>
          </cell>
          <cell r="C4117" t="str">
            <v>m³</v>
          </cell>
          <cell r="D4117">
            <v>45.95</v>
          </cell>
        </row>
        <row r="4118">
          <cell r="A4118" t="str">
            <v>3606502</v>
          </cell>
          <cell r="B4118" t="str">
            <v>Escavação, carga e transporte de material pétreo para o núcleo - caminho de serviço em leito natural - DMT de 1.400 a 1.600 m - com caminhão basculante de 8 m³</v>
          </cell>
          <cell r="C4118" t="str">
            <v>m³</v>
          </cell>
          <cell r="D4118">
            <v>46.49</v>
          </cell>
        </row>
        <row r="4119">
          <cell r="A4119" t="str">
            <v>3606503</v>
          </cell>
          <cell r="B4119" t="str">
            <v>Escavação, carga e transporte de material pétreo para o núcleo - caminho de serviço em leito natural - DMT de 1.600 a 1.800 m - com caminhão basculante de 8 m³</v>
          </cell>
          <cell r="C4119" t="str">
            <v>m³</v>
          </cell>
          <cell r="D4119">
            <v>47.16</v>
          </cell>
        </row>
        <row r="4120">
          <cell r="A4120" t="str">
            <v>3606504</v>
          </cell>
          <cell r="B4120" t="str">
            <v>Escavação, carga e transporte de material pétreo para o núcleo - caminho de serviço em leito natural - DMT de 1.800 a 2.000 m - com caminhão basculante de 8 m³</v>
          </cell>
          <cell r="C4120" t="str">
            <v>m³</v>
          </cell>
          <cell r="D4120">
            <v>47.83</v>
          </cell>
        </row>
        <row r="4121">
          <cell r="A4121" t="str">
            <v>3606505</v>
          </cell>
          <cell r="B4121" t="str">
            <v>Escavação, carga e transporte de material pétreo para o núcleo - caminho de serviço em leito natural - DMT de 2.000 a 2.500 m - com caminhão basculante de 8 m³</v>
          </cell>
          <cell r="C4121" t="str">
            <v>m³</v>
          </cell>
          <cell r="D4121">
            <v>48.91</v>
          </cell>
        </row>
        <row r="4122">
          <cell r="A4122" t="str">
            <v>3606506</v>
          </cell>
          <cell r="B4122" t="str">
            <v>Escavação, carga e transporte de material pétreo para o núcleo - caminho de serviço em leito natural - DMT de 2.500 a 3.000 m - com caminhão basculante de 8 m³</v>
          </cell>
          <cell r="C4122" t="str">
            <v>m³</v>
          </cell>
          <cell r="D4122">
            <v>52.77</v>
          </cell>
        </row>
        <row r="4123">
          <cell r="A4123" t="str">
            <v>3606507</v>
          </cell>
          <cell r="B4123" t="str">
            <v>Escavação, carga e transporte de material pétreo para o núcleo - caminho de serviço em leito natural - DMT de 3.000 m - com caminhão basculante de 8 m³</v>
          </cell>
          <cell r="C4123" t="str">
            <v>m³</v>
          </cell>
          <cell r="D4123">
            <v>53.84</v>
          </cell>
        </row>
        <row r="4124">
          <cell r="A4124" t="str">
            <v>3606509</v>
          </cell>
          <cell r="B4124" t="str">
            <v>Escavação, carga e transporte de material pétreo para o núcleo - caminho de serviço em revestimento primário - DMT de 1.000 a 1.200 m - com caminhão basculante de 8 m³</v>
          </cell>
          <cell r="C4124" t="str">
            <v>m³</v>
          </cell>
          <cell r="D4124">
            <v>41.11</v>
          </cell>
        </row>
        <row r="4125">
          <cell r="A4125" t="str">
            <v>3606510</v>
          </cell>
          <cell r="B4125" t="str">
            <v>Escavação, carga e transporte de material pétreo para o núcleo - caminho de serviço em revestimento primário - DMT de 1.200 a 1.400 m - com caminhão basculante de 8 m³</v>
          </cell>
          <cell r="C4125" t="str">
            <v>m³</v>
          </cell>
          <cell r="D4125">
            <v>41.56</v>
          </cell>
        </row>
        <row r="4126">
          <cell r="A4126" t="str">
            <v>3606511</v>
          </cell>
          <cell r="B4126" t="str">
            <v>Escavação, carga e transporte de material pétreo para o núcleo - caminho de serviço em revestimento primário - DMT de 1.400 a 1.600 m - com caminhão basculante de 8 m³</v>
          </cell>
          <cell r="C4126" t="str">
            <v>m³</v>
          </cell>
          <cell r="D4126">
            <v>41.91</v>
          </cell>
        </row>
        <row r="4127">
          <cell r="A4127" t="str">
            <v>3606512</v>
          </cell>
          <cell r="B4127" t="str">
            <v>Escavação, carga e transporte de material pétreo para o núcleo - caminho de serviço em revestimento primário - DMT de 1.600 a 1.800 m - com caminhão basculante de 8 m³</v>
          </cell>
          <cell r="C4127" t="str">
            <v>m³</v>
          </cell>
          <cell r="D4127">
            <v>42.27</v>
          </cell>
        </row>
        <row r="4128">
          <cell r="A4128" t="str">
            <v>3606513</v>
          </cell>
          <cell r="B4128" t="str">
            <v>Escavação, carga e transporte de material pétreo para o núcleo - caminho de serviço em revestimento primário - DMT de 1.800 a 2.000 m - com caminhão basculante de 8 m³</v>
          </cell>
          <cell r="C4128" t="str">
            <v>m³</v>
          </cell>
          <cell r="D4128">
            <v>44.88</v>
          </cell>
        </row>
        <row r="4129">
          <cell r="A4129" t="str">
            <v>3606514</v>
          </cell>
          <cell r="B4129" t="str">
            <v>Escavação, carga e transporte de material pétreo para o núcleo - caminho de serviço em revestimento primário - DMT de 2.000 a 2.500 m - com caminhão basculante de 8 m³</v>
          </cell>
          <cell r="C4129" t="str">
            <v>m³</v>
          </cell>
          <cell r="D4129">
            <v>45.68</v>
          </cell>
        </row>
        <row r="4130">
          <cell r="A4130" t="str">
            <v>3606515</v>
          </cell>
          <cell r="B4130" t="str">
            <v>Escavação, carga e transporte de material pétreo para o núcleo - caminho de serviço em revestimento primário - DMT de 2.500 a 3.000 m - com caminhão basculante de 8 m³</v>
          </cell>
          <cell r="C4130" t="str">
            <v>m³</v>
          </cell>
          <cell r="D4130">
            <v>46.76</v>
          </cell>
        </row>
        <row r="4131">
          <cell r="A4131" t="str">
            <v>3606516</v>
          </cell>
          <cell r="B4131" t="str">
            <v>Escavação, carga e transporte de material pétreo para o núcleo - caminho de serviço em revestimento primário - DMT de 3.000 m - com caminhão basculante de 8 m³</v>
          </cell>
          <cell r="C4131" t="str">
            <v>m³</v>
          </cell>
          <cell r="D4131">
            <v>47.3</v>
          </cell>
        </row>
        <row r="4132">
          <cell r="A4132" t="str">
            <v>3606518</v>
          </cell>
          <cell r="B4132" t="str">
            <v>Escavação, carga e transporte de material pétreo para o núcleo - caminho de serviço pavimentado - DMT de 1.000 a 1.200 m - com caminhão basculante de 8 m³</v>
          </cell>
          <cell r="C4132" t="str">
            <v>m³</v>
          </cell>
          <cell r="D4132">
            <v>40.479999999999997</v>
          </cell>
        </row>
        <row r="4133">
          <cell r="A4133" t="str">
            <v>3606519</v>
          </cell>
          <cell r="B4133" t="str">
            <v>Escavação, carga e transporte de material pétreo para o núcleo - caminho de serviço pavimentado - DMT de 1.200 a 1.400 m - com caminhão basculante de 8 m³</v>
          </cell>
          <cell r="C4133" t="str">
            <v>m³</v>
          </cell>
          <cell r="D4133">
            <v>40.840000000000003</v>
          </cell>
        </row>
        <row r="4134">
          <cell r="A4134" t="str">
            <v>3606520</v>
          </cell>
          <cell r="B4134" t="str">
            <v>Escavação, carga e transporte de material pétreo para o núcleo - caminho de serviço pavimentado - DMT de 1.400 a 1.600 m - com caminhão basculante de 8 m³</v>
          </cell>
          <cell r="C4134" t="str">
            <v>m³</v>
          </cell>
          <cell r="D4134">
            <v>41.11</v>
          </cell>
        </row>
        <row r="4135">
          <cell r="A4135" t="str">
            <v>3606521</v>
          </cell>
          <cell r="B4135" t="str">
            <v>Escavação, carga e transporte de material pétreo para o núcleo - caminho de serviço pavimentado - DMT de 1.600 a 1.800 m - com caminhão basculante de 8 m³</v>
          </cell>
          <cell r="C4135" t="str">
            <v>m³</v>
          </cell>
          <cell r="D4135">
            <v>41.47</v>
          </cell>
        </row>
        <row r="4136">
          <cell r="A4136" t="str">
            <v>3606522</v>
          </cell>
          <cell r="B4136" t="str">
            <v>Escavação, carga e transporte de material pétreo para o núcleo - caminho de serviço pavimentado - DMT de 1.800 a 2.000 m - com caminhão basculante de 8 m³</v>
          </cell>
          <cell r="C4136" t="str">
            <v>m³</v>
          </cell>
          <cell r="D4136">
            <v>41.74</v>
          </cell>
        </row>
        <row r="4137">
          <cell r="A4137" t="str">
            <v>3606523</v>
          </cell>
          <cell r="B4137" t="str">
            <v>Escavação, carga e transporte de material pétreo para o núcleo - caminho de serviço pavimentado - DMT de 2.000 a 2.500 m - com caminhão basculante de 8 m³</v>
          </cell>
          <cell r="C4137" t="str">
            <v>m³</v>
          </cell>
          <cell r="D4137">
            <v>42.36</v>
          </cell>
        </row>
        <row r="4138">
          <cell r="A4138" t="str">
            <v>3606524</v>
          </cell>
          <cell r="B4138" t="str">
            <v>Escavação, carga e transporte de material pétreo para o núcleo - caminho de serviço pavimentado - DMT de 2.500 a 3.000 m - com caminhão basculante de 8 m³</v>
          </cell>
          <cell r="C4138" t="str">
            <v>m³</v>
          </cell>
          <cell r="D4138">
            <v>45.55</v>
          </cell>
        </row>
        <row r="4139">
          <cell r="A4139" t="str">
            <v>3606525</v>
          </cell>
          <cell r="B4139" t="str">
            <v>Escavação, carga e transporte de material pétreo para o núcleo - caminho de serviço pavimentado - DMT de 3.000 m - com caminhão basculante de 8 m³</v>
          </cell>
          <cell r="C4139" t="str">
            <v>m³</v>
          </cell>
          <cell r="D4139">
            <v>45.95</v>
          </cell>
        </row>
        <row r="4140">
          <cell r="A4140" t="str">
            <v>3606577</v>
          </cell>
          <cell r="B4140" t="str">
            <v>Espalhamento e conformação de material pétreo para núcleo</v>
          </cell>
          <cell r="C4140" t="str">
            <v>m³</v>
          </cell>
          <cell r="D4140">
            <v>10.87</v>
          </cell>
        </row>
        <row r="4141">
          <cell r="A4141" t="str">
            <v>3606576</v>
          </cell>
          <cell r="B4141" t="str">
            <v>Espalhamento e conformação de material pétreo para subcarapaça</v>
          </cell>
          <cell r="C4141" t="str">
            <v>m³</v>
          </cell>
          <cell r="D4141">
            <v>4.5199999999999996</v>
          </cell>
        </row>
        <row r="4142">
          <cell r="A4142" t="str">
            <v>3606561</v>
          </cell>
          <cell r="B4142" t="str">
            <v>Fabricação de tetrápode de 10 t - concreto fck = 20 MPa - areia e brita comerciais</v>
          </cell>
          <cell r="C4142" t="str">
            <v>un</v>
          </cell>
          <cell r="D4142">
            <v>2017.47</v>
          </cell>
        </row>
        <row r="4143">
          <cell r="A4143" t="str">
            <v>3606556</v>
          </cell>
          <cell r="B4143" t="str">
            <v>Fabricação de tetrápode de 10 t - concreto fck = 20 MPa - areia extraída e brita produzida</v>
          </cell>
          <cell r="C4143" t="str">
            <v>un</v>
          </cell>
          <cell r="D4143">
            <v>1459.6</v>
          </cell>
        </row>
        <row r="4144">
          <cell r="A4144" t="str">
            <v>3606562</v>
          </cell>
          <cell r="B4144" t="str">
            <v>Fabricação de tetrápode de 11 t - concreto fck = 20 MPa - areia e brita comerciais</v>
          </cell>
          <cell r="C4144" t="str">
            <v>un</v>
          </cell>
          <cell r="D4144">
            <v>2205.35</v>
          </cell>
        </row>
        <row r="4145">
          <cell r="A4145" t="str">
            <v>3606557</v>
          </cell>
          <cell r="B4145" t="str">
            <v>Fabricação de tetrápode de 11 t - concreto fck = 20 MPa - areia extraída e brita produzida</v>
          </cell>
          <cell r="C4145" t="str">
            <v>un</v>
          </cell>
          <cell r="D4145">
            <v>1591.69</v>
          </cell>
        </row>
        <row r="4146">
          <cell r="A4146" t="str">
            <v>3606563</v>
          </cell>
          <cell r="B4146" t="str">
            <v>Fabricação de tetrápode de 12 t - concreto fck = 20 MPa - areia e brita comerciais</v>
          </cell>
          <cell r="C4146" t="str">
            <v>un</v>
          </cell>
          <cell r="D4146">
            <v>2401.52</v>
          </cell>
        </row>
        <row r="4147">
          <cell r="A4147" t="str">
            <v>3606558</v>
          </cell>
          <cell r="B4147" t="str">
            <v>Fabricação de tetrápode de 12 t - concreto fck = 20 MPa - areia extraída e brita produzida</v>
          </cell>
          <cell r="C4147" t="str">
            <v>un</v>
          </cell>
          <cell r="D4147">
            <v>1732.07</v>
          </cell>
        </row>
        <row r="4148">
          <cell r="A4148" t="str">
            <v>3606559</v>
          </cell>
          <cell r="B4148" t="str">
            <v>Fabricação de tetrápode de 8 t - concreto fck = 20 MPa - areia e brita comerciais</v>
          </cell>
          <cell r="C4148" t="str">
            <v>un</v>
          </cell>
          <cell r="D4148">
            <v>1616.1</v>
          </cell>
        </row>
        <row r="4149">
          <cell r="A4149" t="str">
            <v>3606554</v>
          </cell>
          <cell r="B4149" t="str">
            <v>Fabricação de tetrápode de 8 t - concreto fck = 20 MPa - areia extraída e brita produzida</v>
          </cell>
          <cell r="C4149" t="str">
            <v>un</v>
          </cell>
          <cell r="D4149">
            <v>1169.8</v>
          </cell>
        </row>
        <row r="4150">
          <cell r="A4150" t="str">
            <v>3606560</v>
          </cell>
          <cell r="B4150" t="str">
            <v>Fabricação de tetrápode de 9 t - concreto fck = 20 MPa - areia e brita comerciais</v>
          </cell>
          <cell r="C4150" t="str">
            <v>un</v>
          </cell>
          <cell r="D4150">
            <v>1804.91</v>
          </cell>
        </row>
        <row r="4151">
          <cell r="A4151" t="str">
            <v>3606555</v>
          </cell>
          <cell r="B4151" t="str">
            <v>Fabricação de tetrápode de 9 t - concreto fck = 20 MPa - areia extraída e brita produzida</v>
          </cell>
          <cell r="C4151" t="str">
            <v>un</v>
          </cell>
          <cell r="D4151">
            <v>1302.82</v>
          </cell>
        </row>
        <row r="4152">
          <cell r="A4152" t="str">
            <v>3606571</v>
          </cell>
          <cell r="B4152" t="str">
            <v>Fabricação de Xbloc de 10 t - concreto fck = 20 MPa - areia e brita comerciais</v>
          </cell>
          <cell r="C4152" t="str">
            <v>un</v>
          </cell>
          <cell r="D4152">
            <v>1992.46</v>
          </cell>
        </row>
        <row r="4153">
          <cell r="A4153" t="str">
            <v>3606566</v>
          </cell>
          <cell r="B4153" t="str">
            <v>Fabricação de Xbloc de 10 t - concreto fck = 20 MPa - areia extraída e brita produzida</v>
          </cell>
          <cell r="C4153" t="str">
            <v>un</v>
          </cell>
          <cell r="D4153">
            <v>1434.59</v>
          </cell>
        </row>
        <row r="4154">
          <cell r="A4154" t="str">
            <v>3606572</v>
          </cell>
          <cell r="B4154" t="str">
            <v>Fabricação de Xbloc de 11 t - concreto fck = 20 MPa - areia e brita comerciais</v>
          </cell>
          <cell r="C4154" t="str">
            <v>un</v>
          </cell>
          <cell r="D4154">
            <v>2183.44</v>
          </cell>
        </row>
        <row r="4155">
          <cell r="A4155" t="str">
            <v>3606567</v>
          </cell>
          <cell r="B4155" t="str">
            <v>Fabricação de Xbloc de 11 t - concreto fck = 20 MPa - areia extraída e brita produzida</v>
          </cell>
          <cell r="C4155" t="str">
            <v>un</v>
          </cell>
          <cell r="D4155">
            <v>1569.77</v>
          </cell>
        </row>
        <row r="4156">
          <cell r="A4156" t="str">
            <v>3606573</v>
          </cell>
          <cell r="B4156" t="str">
            <v>Fabricação de Xbloc de 12 t - concreto fck = 20 MPa - areia e brita comerciais</v>
          </cell>
          <cell r="C4156" t="str">
            <v>un</v>
          </cell>
          <cell r="D4156">
            <v>2373.94</v>
          </cell>
        </row>
        <row r="4157">
          <cell r="A4157" t="str">
            <v>3606568</v>
          </cell>
          <cell r="B4157" t="str">
            <v>Fabricação de Xbloc de 12 t - concreto fck = 20 MPa - areia extraída e brita produzida</v>
          </cell>
          <cell r="C4157" t="str">
            <v>un</v>
          </cell>
          <cell r="D4157">
            <v>1704.49</v>
          </cell>
        </row>
        <row r="4158">
          <cell r="A4158" t="str">
            <v>3606569</v>
          </cell>
          <cell r="B4158" t="str">
            <v>Fabricação de Xbloc de 8 t - concreto fck = 20 MPa - areia e brita comerciais</v>
          </cell>
          <cell r="C4158" t="str">
            <v>un</v>
          </cell>
          <cell r="D4158">
            <v>1608.82</v>
          </cell>
        </row>
        <row r="4159">
          <cell r="A4159" t="str">
            <v>3606564</v>
          </cell>
          <cell r="B4159" t="str">
            <v>Fabricação de Xbloc de 8 t - concreto fck = 20 MPa - areia extraída e brita produzida</v>
          </cell>
          <cell r="C4159" t="str">
            <v>un</v>
          </cell>
          <cell r="D4159">
            <v>1162.52</v>
          </cell>
        </row>
        <row r="4160">
          <cell r="A4160" t="str">
            <v>3606570</v>
          </cell>
          <cell r="B4160" t="str">
            <v>Fabricação de Xbloc de 9 t - concreto fck = 20 MPa - areia e brita comerciais</v>
          </cell>
          <cell r="C4160" t="str">
            <v>un</v>
          </cell>
          <cell r="D4160">
            <v>1800.95</v>
          </cell>
        </row>
        <row r="4161">
          <cell r="A4161" t="str">
            <v>3606565</v>
          </cell>
          <cell r="B4161" t="str">
            <v>Fabricação de Xbloc de 9 t - concreto fck = 20 MPa - areia extraída e brita produzida</v>
          </cell>
          <cell r="C4161" t="str">
            <v>un</v>
          </cell>
          <cell r="D4161">
            <v>1298.8599999999999</v>
          </cell>
        </row>
        <row r="4162">
          <cell r="A4162" t="str">
            <v>3606578</v>
          </cell>
          <cell r="B4162" t="str">
            <v>Lançamento de blocos artificias de concreto</v>
          </cell>
          <cell r="C4162" t="str">
            <v>un</v>
          </cell>
          <cell r="D4162">
            <v>109.71</v>
          </cell>
        </row>
        <row r="4163">
          <cell r="A4163" t="str">
            <v>3606575</v>
          </cell>
          <cell r="B4163" t="str">
            <v>Seleção de material pétreo para a carapaça e subcarapaça</v>
          </cell>
          <cell r="C4163" t="str">
            <v>m³</v>
          </cell>
          <cell r="D4163">
            <v>2.19</v>
          </cell>
        </row>
        <row r="4164">
          <cell r="A4164" t="str">
            <v>3606574</v>
          </cell>
          <cell r="B4164" t="str">
            <v>Seleção de material pétreo para o núcleo</v>
          </cell>
          <cell r="C4164" t="str">
            <v>m³</v>
          </cell>
          <cell r="D4164">
            <v>1.1000000000000001</v>
          </cell>
        </row>
        <row r="4165">
          <cell r="A4165" t="str">
            <v>3713603</v>
          </cell>
          <cell r="B4165" t="str">
            <v>Ancoragem de defensa maleável dupla - fornecimento e implantação</v>
          </cell>
          <cell r="C4165" t="str">
            <v>m</v>
          </cell>
          <cell r="D4165">
            <v>1016.18</v>
          </cell>
        </row>
        <row r="4166">
          <cell r="A4166" t="str">
            <v>3713601</v>
          </cell>
          <cell r="B4166" t="str">
            <v>Ancoragem de defensa maleável simples - fornecimento e implantação</v>
          </cell>
          <cell r="C4166" t="str">
            <v>m</v>
          </cell>
          <cell r="D4166">
            <v>820.23</v>
          </cell>
        </row>
        <row r="4167">
          <cell r="A4167" t="str">
            <v>3713607</v>
          </cell>
          <cell r="B4167" t="str">
            <v>Ancoragem de defensa semimaleável dupla - fornecimento e implantação</v>
          </cell>
          <cell r="C4167" t="str">
            <v>m</v>
          </cell>
          <cell r="D4167">
            <v>766.91</v>
          </cell>
        </row>
        <row r="4168">
          <cell r="A4168" t="str">
            <v>3713605</v>
          </cell>
          <cell r="B4168" t="str">
            <v>Ancoragem de defensa semimaleável simples - fornecimento e implantação</v>
          </cell>
          <cell r="C4168" t="str">
            <v>m</v>
          </cell>
          <cell r="D4168">
            <v>547.96</v>
          </cell>
        </row>
        <row r="4169">
          <cell r="A4169" t="str">
            <v>3719530</v>
          </cell>
          <cell r="B4169" t="str">
            <v>Barreira dupla de concreto, armada, pré-moldada (perfil New Jersey) - L &gt; 3,00 m e H = 1.070 mm</v>
          </cell>
          <cell r="C4169" t="str">
            <v>m</v>
          </cell>
          <cell r="D4169">
            <v>307.95999999999998</v>
          </cell>
        </row>
        <row r="4170">
          <cell r="A4170" t="str">
            <v>3713828</v>
          </cell>
          <cell r="B4170" t="str">
            <v>Barreira dupla de concreto, armada, pré-moldada (perfil New Jersey) - L &gt; 3,00 m e H = 810 mm</v>
          </cell>
          <cell r="C4170" t="str">
            <v>m</v>
          </cell>
          <cell r="D4170">
            <v>230.11</v>
          </cell>
        </row>
        <row r="4171">
          <cell r="A4171" t="str">
            <v>3713875</v>
          </cell>
          <cell r="B4171" t="str">
            <v>Barreira dupla de concreto, não armada, moldada no local (perfil F) - H = 810 + 100 mm</v>
          </cell>
          <cell r="C4171" t="str">
            <v>m</v>
          </cell>
          <cell r="D4171">
            <v>67.5</v>
          </cell>
        </row>
        <row r="4172">
          <cell r="A4172" t="str">
            <v>3713619</v>
          </cell>
          <cell r="B4172" t="str">
            <v>Barreira dupla de concreto, não armada, moldada no local (perfil New Jersey) - H = 810 + 100 mm</v>
          </cell>
          <cell r="C4172" t="str">
            <v>m</v>
          </cell>
          <cell r="D4172">
            <v>67.97</v>
          </cell>
        </row>
        <row r="4173">
          <cell r="A4173" t="str">
            <v>3713876</v>
          </cell>
          <cell r="B4173" t="str">
            <v>Barreira dupla de concreto, não armada, moldada no local, com extrusora (perfil F) - H = 810 + 100 mm</v>
          </cell>
          <cell r="C4173" t="str">
            <v>m</v>
          </cell>
          <cell r="D4173">
            <v>84.92</v>
          </cell>
        </row>
        <row r="4174">
          <cell r="A4174" t="str">
            <v>3713827</v>
          </cell>
          <cell r="B4174" t="str">
            <v>Barreira dupla de concreto, não armada, moldada no local, com extrusora (perfil New Jersey) - H = 810 + 100 mm</v>
          </cell>
          <cell r="C4174" t="str">
            <v>m</v>
          </cell>
          <cell r="D4174">
            <v>83.53</v>
          </cell>
        </row>
        <row r="4175">
          <cell r="A4175" t="str">
            <v>3713904</v>
          </cell>
          <cell r="B4175" t="str">
            <v>Barreira simples de concreto, armada, pré-moldada (perfil New Jersey) - L &gt; 3,00 m e H = 1.070 mm</v>
          </cell>
          <cell r="C4175" t="str">
            <v>m</v>
          </cell>
          <cell r="D4175">
            <v>266.66000000000003</v>
          </cell>
        </row>
        <row r="4176">
          <cell r="A4176" t="str">
            <v>3719529</v>
          </cell>
          <cell r="B4176" t="str">
            <v>Barreira simples de concreto, armada, pré-moldada (perfil New Jersey) - L &gt; 3,00 m e H = 810 mm</v>
          </cell>
          <cell r="C4176" t="str">
            <v>m</v>
          </cell>
          <cell r="D4176">
            <v>194.85</v>
          </cell>
        </row>
        <row r="4177">
          <cell r="A4177" t="str">
            <v>3713878</v>
          </cell>
          <cell r="B4177" t="str">
            <v>Barreira simples de concreto, não armada, moldada no local (perfil F) - H = 810 + 100 mm</v>
          </cell>
          <cell r="C4177" t="str">
            <v>m</v>
          </cell>
          <cell r="D4177">
            <v>67.08</v>
          </cell>
        </row>
        <row r="4178">
          <cell r="A4178" t="str">
            <v>3713617</v>
          </cell>
          <cell r="B4178" t="str">
            <v>Barreira simples de concreto, não armada, moldada no local (perfil New Jersey) - H = 810 + 100 mm</v>
          </cell>
          <cell r="C4178" t="str">
            <v>m</v>
          </cell>
          <cell r="D4178">
            <v>67.31</v>
          </cell>
        </row>
        <row r="4179">
          <cell r="A4179" t="str">
            <v>3713879</v>
          </cell>
          <cell r="B4179" t="str">
            <v>Barreira simples de concreto, não armada, moldada no local, com extrusora (perfil F) - H = 810 + 100 mm</v>
          </cell>
          <cell r="C4179" t="str">
            <v>m</v>
          </cell>
          <cell r="D4179">
            <v>76.510000000000005</v>
          </cell>
        </row>
        <row r="4180">
          <cell r="A4180" t="str">
            <v>3713826</v>
          </cell>
          <cell r="B4180" t="str">
            <v>Barreira simples de concreto, não armada, moldada no local, com extrusora (perfil New Jersey) - H = 810 + 100 mm</v>
          </cell>
          <cell r="C4180" t="str">
            <v>m</v>
          </cell>
          <cell r="D4180">
            <v>73.12</v>
          </cell>
        </row>
        <row r="4181">
          <cell r="A4181" t="str">
            <v>3713610</v>
          </cell>
          <cell r="B4181" t="str">
            <v>Cerca com 4 fios de arame farpado e mourão de concreto de seção quadrada de 11 cm a cada 2,5 m e esticador de 15 cm a cada 50 m - areia e brita comerciais</v>
          </cell>
          <cell r="C4181" t="str">
            <v>m</v>
          </cell>
          <cell r="D4181">
            <v>36.46</v>
          </cell>
        </row>
        <row r="4182">
          <cell r="A4182" t="str">
            <v>3713609</v>
          </cell>
          <cell r="B4182" t="str">
            <v>Cerca com 4 fios de arame farpado e mourão de concreto de seção quadrada de 11 cm a cada 2,5 m e esticador de 15 cm a cada 50 m - areia extraída e brita produzida</v>
          </cell>
          <cell r="C4182" t="str">
            <v>m</v>
          </cell>
          <cell r="D4182">
            <v>35.01</v>
          </cell>
        </row>
        <row r="4183">
          <cell r="A4183" t="str">
            <v>3713612</v>
          </cell>
          <cell r="B4183" t="str">
            <v>Cerca com 4 fios de arame farpado e mourão de concreto de seção triangular de 11 cm a cada 2,5 m e esticador de 15 cm a cada 50 m - areia e brita comerciais</v>
          </cell>
          <cell r="C4183" t="str">
            <v>m</v>
          </cell>
          <cell r="D4183">
            <v>30.64</v>
          </cell>
        </row>
        <row r="4184">
          <cell r="A4184" t="str">
            <v>3713611</v>
          </cell>
          <cell r="B4184" t="str">
            <v>Cerca com 4 fios de arame farpado e mourão de concreto de seção triangular de 11 cm a cada 2,5 m e esticador de 15 cm a cada 50 m - areia extraída e brita produzida</v>
          </cell>
          <cell r="C4184" t="str">
            <v>m</v>
          </cell>
          <cell r="D4184">
            <v>30.02</v>
          </cell>
        </row>
        <row r="4185">
          <cell r="A4185" t="str">
            <v>3713608</v>
          </cell>
          <cell r="B4185" t="str">
            <v>Cerca com 4 fios de arame farpado e mourão de madeira a cada 2,5 m e esticador a cada 50 m</v>
          </cell>
          <cell r="C4185" t="str">
            <v>m</v>
          </cell>
          <cell r="D4185">
            <v>24.41</v>
          </cell>
        </row>
        <row r="4186">
          <cell r="A4186" t="str">
            <v>3713613</v>
          </cell>
          <cell r="B4186" t="str">
            <v>Cerca com 4 fios de arame liso galvanizado e mourão de madeira a cada 2,5 m e esticador a cada 50 m</v>
          </cell>
          <cell r="C4186" t="str">
            <v>m</v>
          </cell>
          <cell r="D4186">
            <v>22.78</v>
          </cell>
        </row>
        <row r="4187">
          <cell r="A4187" t="str">
            <v>3713822</v>
          </cell>
          <cell r="B4187" t="str">
            <v>Confecção de barreira dupla de concreto, armada, pré-moldada (perfil New Jersey) - L &gt; 3,00 m e H = 1.070 mm</v>
          </cell>
          <cell r="C4187" t="str">
            <v>m</v>
          </cell>
          <cell r="D4187">
            <v>301.17</v>
          </cell>
        </row>
        <row r="4188">
          <cell r="A4188" t="str">
            <v>3713824</v>
          </cell>
          <cell r="B4188" t="str">
            <v>Confecção de barreira dupla de concreto, armada, pré-moldada (perfil New Jersey) - L &gt; 3,00 m e H = 810 mm</v>
          </cell>
          <cell r="C4188" t="str">
            <v>m</v>
          </cell>
          <cell r="D4188">
            <v>223.32</v>
          </cell>
        </row>
        <row r="4189">
          <cell r="A4189" t="str">
            <v>3713825</v>
          </cell>
          <cell r="B4189" t="str">
            <v>Confecção de barreira simples de concreto, armada, pré-moldada (perfil New Jersey) - L &gt; 3,00 m e H = 1.070 mm</v>
          </cell>
          <cell r="C4189" t="str">
            <v>m</v>
          </cell>
          <cell r="D4189">
            <v>259.87</v>
          </cell>
        </row>
        <row r="4190">
          <cell r="A4190" t="str">
            <v>3713823</v>
          </cell>
          <cell r="B4190" t="str">
            <v>Confecção de barreira simples de concreto, armada, pré-moldada (perfil New Jersey) - L &gt; 3,00 m e H = 810 mm</v>
          </cell>
          <cell r="C4190" t="str">
            <v>m</v>
          </cell>
          <cell r="D4190">
            <v>188.06</v>
          </cell>
        </row>
        <row r="4191">
          <cell r="A4191" t="str">
            <v>3713602</v>
          </cell>
          <cell r="B4191" t="str">
            <v>Defensa maleável dupla - fornecimento e implantação</v>
          </cell>
          <cell r="C4191" t="str">
            <v>m</v>
          </cell>
          <cell r="D4191">
            <v>937.88</v>
          </cell>
        </row>
        <row r="4192">
          <cell r="A4192" t="str">
            <v>3713600</v>
          </cell>
          <cell r="B4192" t="str">
            <v>Defensa maleável simples - fornecimento e implantação</v>
          </cell>
          <cell r="C4192" t="str">
            <v>m</v>
          </cell>
          <cell r="D4192">
            <v>755.42</v>
          </cell>
        </row>
        <row r="4193">
          <cell r="A4193" t="str">
            <v>3713606</v>
          </cell>
          <cell r="B4193" t="str">
            <v>Defensa semimaleável dupla - fornecimento e implantação</v>
          </cell>
          <cell r="C4193" t="str">
            <v>m</v>
          </cell>
          <cell r="D4193">
            <v>688.62</v>
          </cell>
        </row>
        <row r="4194">
          <cell r="A4194" t="str">
            <v>3713604</v>
          </cell>
          <cell r="B4194" t="str">
            <v>Defensa semimaleável simples - fornecimento e implantação</v>
          </cell>
          <cell r="C4194" t="str">
            <v>m</v>
          </cell>
          <cell r="D4194">
            <v>494.33</v>
          </cell>
        </row>
        <row r="4195">
          <cell r="A4195" t="str">
            <v>3716129</v>
          </cell>
          <cell r="B4195" t="str">
            <v>Fabricação de mourão de concreto esticador - seção quadrada de 15 cm - areia e brita comerciais</v>
          </cell>
          <cell r="C4195" t="str">
            <v>un</v>
          </cell>
          <cell r="D4195">
            <v>48.08</v>
          </cell>
        </row>
        <row r="4196">
          <cell r="A4196" t="str">
            <v>3716128</v>
          </cell>
          <cell r="B4196" t="str">
            <v>Fabricação de mourão de concreto esticador - seção quadrada de 15 cm - areia extraída e brita produzida</v>
          </cell>
          <cell r="C4196" t="str">
            <v>un</v>
          </cell>
          <cell r="D4196">
            <v>41.95</v>
          </cell>
        </row>
        <row r="4197">
          <cell r="A4197" t="str">
            <v>3716133</v>
          </cell>
          <cell r="B4197" t="str">
            <v>Fabricação de mourão de concreto esticador - seção triangular de 15 cm - areia e brita comercias</v>
          </cell>
          <cell r="C4197" t="str">
            <v>un</v>
          </cell>
          <cell r="D4197">
            <v>28.5</v>
          </cell>
        </row>
        <row r="4198">
          <cell r="A4198" t="str">
            <v>3716132</v>
          </cell>
          <cell r="B4198" t="str">
            <v>Fabricação de mourão de concreto esticador - seção triangular de 15 cm - areia extraída e brita produzida</v>
          </cell>
          <cell r="C4198" t="str">
            <v>un</v>
          </cell>
          <cell r="D4198">
            <v>25.84</v>
          </cell>
        </row>
        <row r="4199">
          <cell r="A4199" t="str">
            <v>3716131</v>
          </cell>
          <cell r="B4199" t="str">
            <v>Fabricação de mourão de concreto suporte - seção quadrada de 11 cm - areia e brita comerciais</v>
          </cell>
          <cell r="C4199" t="str">
            <v>un</v>
          </cell>
          <cell r="D4199">
            <v>31.37</v>
          </cell>
        </row>
        <row r="4200">
          <cell r="A4200" t="str">
            <v>3716130</v>
          </cell>
          <cell r="B4200" t="str">
            <v>Fabricação de mourão de concreto suporte - seção quadrada de 11 cm - areia extraída e brita produzida</v>
          </cell>
          <cell r="C4200" t="str">
            <v>un</v>
          </cell>
          <cell r="D4200">
            <v>28.22</v>
          </cell>
        </row>
        <row r="4201">
          <cell r="A4201" t="str">
            <v>3716135</v>
          </cell>
          <cell r="B4201" t="str">
            <v>Fabricação de mourão de concreto suporte - seção triangular de 11 cm - areia e brita comerciais</v>
          </cell>
          <cell r="C4201" t="str">
            <v>un</v>
          </cell>
          <cell r="D4201">
            <v>19.760000000000002</v>
          </cell>
        </row>
        <row r="4202">
          <cell r="A4202" t="str">
            <v>3716134</v>
          </cell>
          <cell r="B4202" t="str">
            <v>Fabricação de mourão de concreto suporte - seção triangular de 11 cm - areia extraída e brita produzida</v>
          </cell>
          <cell r="C4202" t="str">
            <v>un</v>
          </cell>
          <cell r="D4202">
            <v>18.399999999999999</v>
          </cell>
        </row>
        <row r="4203">
          <cell r="A4203" t="str">
            <v>3713698</v>
          </cell>
          <cell r="B4203" t="str">
            <v>Fornecimento e implantação de amortecedor retrátil (v &lt;= 100 km/h) tipo TAU II afunilado - fixado em barreira de concreto, com largura de âncora traseira de 1.830 mm</v>
          </cell>
          <cell r="C4203" t="str">
            <v>un</v>
          </cell>
          <cell r="D4203">
            <v>367134.74</v>
          </cell>
        </row>
        <row r="4204">
          <cell r="A4204" t="str">
            <v>3713699</v>
          </cell>
          <cell r="B4204" t="str">
            <v>Fornecimento e implantação de amortecedor retrátil (v &lt;= 100 km/h) tipo TAU II afunilado - fixado em barreira de concreto, com largura de âncora traseira de 1.980 mm</v>
          </cell>
          <cell r="C4204" t="str">
            <v>un</v>
          </cell>
          <cell r="D4204">
            <v>372263.19</v>
          </cell>
        </row>
        <row r="4205">
          <cell r="A4205" t="str">
            <v>3713700</v>
          </cell>
          <cell r="B4205" t="str">
            <v>Fornecimento e implantação de amortecedor retrátil (v &lt;= 100 km/h) tipo TAU II afunilado - fixado em barreira de concreto, com largura de âncora traseira de 2.130 mm</v>
          </cell>
          <cell r="C4205" t="str">
            <v>un</v>
          </cell>
          <cell r="D4205">
            <v>380308.58</v>
          </cell>
        </row>
        <row r="4206">
          <cell r="A4206" t="str">
            <v>3713701</v>
          </cell>
          <cell r="B4206" t="str">
            <v>Fornecimento e implantação de amortecedor retrátil (v &lt;= 100 km/h) tipo TAU II afunilado - fixado em barreira de concreto, com largura de âncora traseira de 2.290 mm</v>
          </cell>
          <cell r="C4206" t="str">
            <v>un</v>
          </cell>
          <cell r="D4206">
            <v>392846.13</v>
          </cell>
        </row>
        <row r="4207">
          <cell r="A4207" t="str">
            <v>3713702</v>
          </cell>
          <cell r="B4207" t="str">
            <v>Fornecimento e implantação de amortecedor retrátil (v &lt;= 100 km/h) tipo TAU II afunilado - fixado em barreira de concreto, com largura de âncora traseira de 2.440 mm</v>
          </cell>
          <cell r="C4207" t="str">
            <v>un</v>
          </cell>
          <cell r="D4207">
            <v>401157.95</v>
          </cell>
        </row>
        <row r="4208">
          <cell r="A4208" t="str">
            <v>3713693</v>
          </cell>
          <cell r="B4208" t="str">
            <v>Fornecimento e implantação de amortecedor retrátil (v &lt;= 100 km/h) tipo TAU II combinado - fixado em barreira de concreto, com largura de âncora traseira de 1.060 mm</v>
          </cell>
          <cell r="C4208" t="str">
            <v>un</v>
          </cell>
          <cell r="D4208">
            <v>318145.15000000002</v>
          </cell>
        </row>
        <row r="4209">
          <cell r="A4209" t="str">
            <v>3713694</v>
          </cell>
          <cell r="B4209" t="str">
            <v>Fornecimento e implantação de amortecedor retrátil (v &lt;= 100 km/h) tipo TAU II combinado - fixado em barreira de concreto, com largura de âncora traseira de 1.220 mm</v>
          </cell>
          <cell r="C4209" t="str">
            <v>un</v>
          </cell>
          <cell r="D4209">
            <v>331918.43</v>
          </cell>
        </row>
        <row r="4210">
          <cell r="A4210" t="str">
            <v>3713695</v>
          </cell>
          <cell r="B4210" t="str">
            <v>Fornecimento e implantação de amortecedor retrátil (v &lt;= 100 km/h) tipo TAU II combinado - fixado em barreira de concreto, com largura de âncora traseira de 1.370 mm</v>
          </cell>
          <cell r="C4210" t="str">
            <v>un</v>
          </cell>
          <cell r="D4210">
            <v>349593.21</v>
          </cell>
        </row>
        <row r="4211">
          <cell r="A4211" t="str">
            <v>3713696</v>
          </cell>
          <cell r="B4211" t="str">
            <v>Fornecimento e implantação de amortecedor retrátil (v &lt;= 100 km/h) tipo TAU II combinado - fixado em barreira de concreto, com largura de âncora traseira de 1.520 mm</v>
          </cell>
          <cell r="C4211" t="str">
            <v>un</v>
          </cell>
          <cell r="D4211">
            <v>363109.64</v>
          </cell>
        </row>
        <row r="4212">
          <cell r="A4212" t="str">
            <v>3713697</v>
          </cell>
          <cell r="B4212" t="str">
            <v>Fornecimento e implantação de amortecedor retrátil (v &lt;= 100 km/h) tipo TAU II combinado - fixado em barreira de concreto, com largura de âncora traseira de 1.680 mm</v>
          </cell>
          <cell r="C4212" t="str">
            <v>un</v>
          </cell>
          <cell r="D4212">
            <v>340168.94</v>
          </cell>
        </row>
        <row r="4213">
          <cell r="A4213" t="str">
            <v>3713692</v>
          </cell>
          <cell r="B4213" t="str">
            <v>Fornecimento e implantação de amortecedor retrátil (v &lt;= 100 km/h) tipo TAU II combinado - fixado em barreira de concreto, com largura de âncora traseira de 900 mm</v>
          </cell>
          <cell r="C4213" t="str">
            <v>un</v>
          </cell>
          <cell r="D4213">
            <v>279100.37</v>
          </cell>
        </row>
        <row r="4214">
          <cell r="A4214" t="str">
            <v>3713691</v>
          </cell>
          <cell r="B4214" t="str">
            <v>Fornecimento e implantação de amortecedor retrátil (v &lt;= 100 km/h) tipo TAU II paralelo - fixado em barreira de concreto, com largura de âncora traseira de até 700 mm</v>
          </cell>
          <cell r="C4214" t="str">
            <v>un</v>
          </cell>
          <cell r="D4214">
            <v>235153.36</v>
          </cell>
        </row>
        <row r="4215">
          <cell r="A4215" t="str">
            <v>3713873</v>
          </cell>
          <cell r="B4215" t="str">
            <v>Módulo de transição de defensa metálica para barreira rígida - fornecimento e implantação</v>
          </cell>
          <cell r="C4215" t="str">
            <v>un</v>
          </cell>
          <cell r="D4215">
            <v>6810.39</v>
          </cell>
        </row>
        <row r="4216">
          <cell r="A4216" t="str">
            <v>3713705</v>
          </cell>
          <cell r="B4216" t="str">
            <v>Remoção de defensa metálica</v>
          </cell>
          <cell r="C4216" t="str">
            <v>m</v>
          </cell>
          <cell r="D4216">
            <v>23.58</v>
          </cell>
        </row>
        <row r="4217">
          <cell r="A4217" t="str">
            <v>3713902</v>
          </cell>
          <cell r="B4217" t="str">
            <v>Terminal absorvedor de energia de abertura com nível de contenção TL3 para defensa metálica - fornecimento e implantação</v>
          </cell>
          <cell r="C4217" t="str">
            <v>un</v>
          </cell>
          <cell r="D4217">
            <v>45387.7</v>
          </cell>
        </row>
        <row r="4218">
          <cell r="A4218" t="str">
            <v>3713903</v>
          </cell>
          <cell r="B4218" t="str">
            <v>Terminal absorvedor de energia de não abertura com nível de contenção TL3 para defensa metálica - fornecimento e implantação</v>
          </cell>
          <cell r="C4218" t="str">
            <v>un</v>
          </cell>
          <cell r="D4218">
            <v>61743.62</v>
          </cell>
        </row>
        <row r="4219">
          <cell r="A4219" t="str">
            <v>3713689</v>
          </cell>
          <cell r="B4219" t="str">
            <v>Terminal aéreo de defensa metálica - tipo A - fornecimento e implantação</v>
          </cell>
          <cell r="C4219" t="str">
            <v>un</v>
          </cell>
          <cell r="D4219">
            <v>429.42</v>
          </cell>
        </row>
        <row r="4220">
          <cell r="A4220" t="str">
            <v>3713690</v>
          </cell>
          <cell r="B4220" t="str">
            <v>Terminal de ancoragem de defensa metálica em barreira New Jersey - fornecimento e implantação</v>
          </cell>
          <cell r="C4220" t="str">
            <v>un</v>
          </cell>
          <cell r="D4220">
            <v>537.62</v>
          </cell>
        </row>
        <row r="4221">
          <cell r="A4221" t="str">
            <v>3713897</v>
          </cell>
          <cell r="B4221" t="str">
            <v>Terminal de ancoragem para barreira dupla de concreto, moldada no local (perfil F) - H = 810 + 250 mm</v>
          </cell>
          <cell r="C4221" t="str">
            <v>m</v>
          </cell>
          <cell r="D4221">
            <v>284.27</v>
          </cell>
        </row>
        <row r="4222">
          <cell r="A4222" t="str">
            <v>3713893</v>
          </cell>
          <cell r="B4222" t="str">
            <v>Terminal de ancoragem para barreira dupla de concreto, moldada no local (perfil New Jersey) - H = 810 + 250 mm</v>
          </cell>
          <cell r="C4222" t="str">
            <v>m</v>
          </cell>
          <cell r="D4222">
            <v>288.12</v>
          </cell>
        </row>
        <row r="4223">
          <cell r="A4223" t="str">
            <v>3713898</v>
          </cell>
          <cell r="B4223" t="str">
            <v>Terminal de ancoragem para barreira dupla de concreto, moldada no local, com extrusora (perfil F) - H = 810 + 250 mm</v>
          </cell>
          <cell r="C4223" t="str">
            <v>m</v>
          </cell>
          <cell r="D4223">
            <v>297.14999999999998</v>
          </cell>
        </row>
        <row r="4224">
          <cell r="A4224" t="str">
            <v>3713894</v>
          </cell>
          <cell r="B4224" t="str">
            <v>Terminal de ancoragem para barreira dupla de concreto, moldada no local, com extrusora (perfil New Jersey) - H = 810 + 250 mm</v>
          </cell>
          <cell r="C4224" t="str">
            <v>m</v>
          </cell>
          <cell r="D4224">
            <v>298.67</v>
          </cell>
        </row>
        <row r="4225">
          <cell r="A4225" t="str">
            <v>3713895</v>
          </cell>
          <cell r="B4225" t="str">
            <v>Terminal de ancoragem para barreira simples de concreto, moldada no local (perfil F) - H = 810 + 250 mm</v>
          </cell>
          <cell r="C4225" t="str">
            <v>m</v>
          </cell>
          <cell r="D4225">
            <v>264.60000000000002</v>
          </cell>
        </row>
        <row r="4226">
          <cell r="A4226" t="str">
            <v>3713891</v>
          </cell>
          <cell r="B4226" t="str">
            <v>Terminal de ancoragem para barreira simples de concreto, moldada no local (perfil New Jersey) - H = 810 + 250 mm</v>
          </cell>
          <cell r="C4226" t="str">
            <v>m</v>
          </cell>
          <cell r="D4226">
            <v>263.45</v>
          </cell>
        </row>
        <row r="4227">
          <cell r="A4227" t="str">
            <v>3713896</v>
          </cell>
          <cell r="B4227" t="str">
            <v>Terminal de ancoragem para barreira simples de concreto, moldada no local, com extrusora (perfil F) - H = 810 + 250 mm</v>
          </cell>
          <cell r="C4227" t="str">
            <v>m</v>
          </cell>
          <cell r="D4227">
            <v>271.68</v>
          </cell>
        </row>
        <row r="4228">
          <cell r="A4228" t="str">
            <v>3713892</v>
          </cell>
          <cell r="B4228" t="str">
            <v>Terminal de ancoragem para barreira simples de concreto, moldada no local, com extrusora (perfil New Jersey) - H = 810 + 250 mm</v>
          </cell>
          <cell r="C4228" t="str">
            <v>m</v>
          </cell>
          <cell r="D4228">
            <v>266.97000000000003</v>
          </cell>
        </row>
        <row r="4229">
          <cell r="A4229" t="str">
            <v>3806412</v>
          </cell>
          <cell r="B4229" t="str">
            <v>Abertura de janela em estrutura de concreto existente para inspeção com espessura até 0,20 m e seção 0,49 m²</v>
          </cell>
          <cell r="C4229" t="str">
            <v>un</v>
          </cell>
          <cell r="D4229">
            <v>65.150000000000006</v>
          </cell>
        </row>
        <row r="4230">
          <cell r="A4230" t="str">
            <v>3806413</v>
          </cell>
          <cell r="B4230" t="str">
            <v>Apicoamento mecanizado de concreto</v>
          </cell>
          <cell r="C4230" t="str">
            <v>m²</v>
          </cell>
          <cell r="D4230">
            <v>23.86</v>
          </cell>
        </row>
        <row r="4231">
          <cell r="A4231" t="str">
            <v>3807863</v>
          </cell>
          <cell r="B4231" t="str">
            <v>Chumbador de expansão controlada por torque para concreto D = 12,5 mm - fornecimento e instalação</v>
          </cell>
          <cell r="C4231" t="str">
            <v>un</v>
          </cell>
          <cell r="D4231">
            <v>11.1</v>
          </cell>
        </row>
        <row r="4232">
          <cell r="A4232" t="str">
            <v>3807864</v>
          </cell>
          <cell r="B4232" t="str">
            <v>Chumbador de expansão controlada por torque para concreto D = 16 mm - fornecimento e instalação</v>
          </cell>
          <cell r="C4232" t="str">
            <v>un</v>
          </cell>
          <cell r="D4232">
            <v>16.149999999999999</v>
          </cell>
        </row>
        <row r="4233">
          <cell r="A4233" t="str">
            <v>3807865</v>
          </cell>
          <cell r="B4233" t="str">
            <v>Chumbador de expansão controlada por torque para concreto D = 20 mm - fornecimento e instalação</v>
          </cell>
          <cell r="C4233" t="str">
            <v>un</v>
          </cell>
          <cell r="D4233">
            <v>21.64</v>
          </cell>
        </row>
        <row r="4234">
          <cell r="A4234" t="str">
            <v>3807861</v>
          </cell>
          <cell r="B4234" t="str">
            <v>Chumbador de expansão controlada por torque para concreto D = 6,3 mm - fornecimento e instalação</v>
          </cell>
          <cell r="C4234" t="str">
            <v>un</v>
          </cell>
          <cell r="D4234">
            <v>3.51</v>
          </cell>
        </row>
        <row r="4235">
          <cell r="A4235" t="str">
            <v>3807862</v>
          </cell>
          <cell r="B4235" t="str">
            <v>Chumbador de expansão controlada por torque para concreto D = 8 mm - fornecimento e instalação</v>
          </cell>
          <cell r="C4235" t="str">
            <v>un</v>
          </cell>
          <cell r="D4235">
            <v>4.8</v>
          </cell>
        </row>
        <row r="4236">
          <cell r="A4236" t="str">
            <v>3807752</v>
          </cell>
          <cell r="B4236" t="str">
            <v>Corte linear em superfície de concreto para fixação de barras de aço de 10 mm - L = 12 mm e H = 12 mm</v>
          </cell>
          <cell r="C4236" t="str">
            <v>m</v>
          </cell>
          <cell r="D4236">
            <v>10.53</v>
          </cell>
        </row>
        <row r="4237">
          <cell r="A4237" t="str">
            <v>3807753</v>
          </cell>
          <cell r="B4237" t="str">
            <v>Corte linear em superfície de concreto para fixação de barras de aço de 12,5 mm - L = 15 mm e H = 15 mm</v>
          </cell>
          <cell r="C4237" t="str">
            <v>m</v>
          </cell>
          <cell r="D4237">
            <v>15.17</v>
          </cell>
        </row>
        <row r="4238">
          <cell r="A4238" t="str">
            <v>3807750</v>
          </cell>
          <cell r="B4238" t="str">
            <v>Corte linear em superfície de concreto para fixação de barras de aço de 6,3 mm - L = 8 mm e H = 8 mm</v>
          </cell>
          <cell r="C4238" t="str">
            <v>m</v>
          </cell>
          <cell r="D4238">
            <v>6.16</v>
          </cell>
        </row>
        <row r="4239">
          <cell r="A4239" t="str">
            <v>3807751</v>
          </cell>
          <cell r="B4239" t="str">
            <v>Corte linear em superfície de concreto para fixação de barras de aço de 8 mm - L = 10 mm e H = 10 mm</v>
          </cell>
          <cell r="C4239" t="str">
            <v>m</v>
          </cell>
          <cell r="D4239">
            <v>8.07</v>
          </cell>
        </row>
        <row r="4240">
          <cell r="A4240" t="str">
            <v>3806415</v>
          </cell>
          <cell r="B4240" t="str">
            <v>Demolição controlada de concreto com martelete</v>
          </cell>
          <cell r="C4240" t="str">
            <v>m³</v>
          </cell>
          <cell r="D4240">
            <v>635.52</v>
          </cell>
        </row>
        <row r="4241">
          <cell r="A4241" t="str">
            <v>3806416</v>
          </cell>
          <cell r="B4241" t="str">
            <v>Elevação de estruturas até 496 kN para substituição de aparelho de apoio com a utilização de macaco hidráulico</v>
          </cell>
          <cell r="C4241" t="str">
            <v>un</v>
          </cell>
          <cell r="D4241">
            <v>81.77</v>
          </cell>
        </row>
        <row r="4242">
          <cell r="A4242" t="str">
            <v>3806419</v>
          </cell>
          <cell r="B4242" t="str">
            <v>Elevação de estruturas de 1.390 a 1.859 kN para substituição de aparelho de apoio com a utilização de macaco hidráulico</v>
          </cell>
          <cell r="C4242" t="str">
            <v>un</v>
          </cell>
          <cell r="D4242">
            <v>109.5</v>
          </cell>
        </row>
        <row r="4243">
          <cell r="A4243" t="str">
            <v>3806417</v>
          </cell>
          <cell r="B4243" t="str">
            <v>Elevação de estruturas de 496 a 929 kN para substituição de aparelho de apoio com a utilização de macaco hidráulico</v>
          </cell>
          <cell r="C4243" t="str">
            <v>un</v>
          </cell>
          <cell r="D4243">
            <v>91.56</v>
          </cell>
        </row>
        <row r="4244">
          <cell r="A4244" t="str">
            <v>3806418</v>
          </cell>
          <cell r="B4244" t="str">
            <v>Elevação de estruturas de 929 a 1.390 kN para substituição de aparelho de apoio com a utilização de macaco hidráulico</v>
          </cell>
          <cell r="C4244" t="str">
            <v>un</v>
          </cell>
          <cell r="D4244">
            <v>108.4</v>
          </cell>
        </row>
        <row r="4245">
          <cell r="A4245" t="str">
            <v>3808207</v>
          </cell>
          <cell r="B4245" t="str">
            <v>Escada tubular multidirecional em aço galvanizado - utilização de 100 vezes - fornecimento, instalação e retirada</v>
          </cell>
          <cell r="C4245" t="str">
            <v>m</v>
          </cell>
          <cell r="D4245">
            <v>186.39</v>
          </cell>
        </row>
        <row r="4246">
          <cell r="A4246" t="str">
            <v>3806400</v>
          </cell>
          <cell r="B4246" t="str">
            <v>Fabricação de superestrutura metálica para passarela PL-15 - exceto piso de concreto</v>
          </cell>
          <cell r="C4246" t="str">
            <v>un</v>
          </cell>
          <cell r="D4246">
            <v>163095.25</v>
          </cell>
        </row>
        <row r="4247">
          <cell r="A4247" t="str">
            <v>3806399</v>
          </cell>
          <cell r="B4247" t="str">
            <v>Fabricação de superestrutura metálica para passarela PL-20 - exceto piso de concreto</v>
          </cell>
          <cell r="C4247" t="str">
            <v>un</v>
          </cell>
          <cell r="D4247">
            <v>231348.59</v>
          </cell>
        </row>
        <row r="4248">
          <cell r="A4248" t="str">
            <v>3806387</v>
          </cell>
          <cell r="B4248" t="str">
            <v>Fabricação de superestrutura metálica para passarela PL-25 - exceto piso de concreto</v>
          </cell>
          <cell r="C4248" t="str">
            <v>un</v>
          </cell>
          <cell r="D4248">
            <v>289771.53000000003</v>
          </cell>
        </row>
        <row r="4249">
          <cell r="A4249" t="str">
            <v>3806397</v>
          </cell>
          <cell r="B4249" t="str">
            <v>Fabricação de superestrutura metálica para passarela PL-30 - exceto piso de concreto</v>
          </cell>
          <cell r="C4249" t="str">
            <v>un</v>
          </cell>
          <cell r="D4249">
            <v>387306.79</v>
          </cell>
        </row>
        <row r="4250">
          <cell r="A4250" t="str">
            <v>3806396</v>
          </cell>
          <cell r="B4250" t="str">
            <v>Fabricação de superestrutura metálica para passarela PL-35 - exceto piso de concreto</v>
          </cell>
          <cell r="C4250" t="str">
            <v>un</v>
          </cell>
          <cell r="D4250">
            <v>446019.25</v>
          </cell>
        </row>
        <row r="4251">
          <cell r="A4251" t="str">
            <v>3816118</v>
          </cell>
          <cell r="B4251" t="str">
            <v>Guarda-corpo de concreto - fabricação - areia e brita comerciais</v>
          </cell>
          <cell r="C4251" t="str">
            <v>m</v>
          </cell>
          <cell r="D4251">
            <v>95.28</v>
          </cell>
        </row>
        <row r="4252">
          <cell r="A4252" t="str">
            <v>3816117</v>
          </cell>
          <cell r="B4252" t="str">
            <v>Guarda-corpo de concreto - fabricação - areia extraída e brita produzida</v>
          </cell>
          <cell r="C4252" t="str">
            <v>m</v>
          </cell>
          <cell r="D4252">
            <v>88.03</v>
          </cell>
        </row>
        <row r="4253">
          <cell r="A4253" t="str">
            <v>3806386</v>
          </cell>
          <cell r="B4253" t="str">
            <v>Guarda-corpo e corrimão metálico para passarelas para pedestres - fornecimento e instalação</v>
          </cell>
          <cell r="C4253" t="str">
            <v>m</v>
          </cell>
          <cell r="D4253">
            <v>690.39</v>
          </cell>
        </row>
        <row r="4254">
          <cell r="A4254" t="str">
            <v>3816196</v>
          </cell>
          <cell r="B4254" t="str">
            <v>Injeção de nata de cimento</v>
          </cell>
          <cell r="C4254" t="str">
            <v>m³</v>
          </cell>
          <cell r="D4254">
            <v>910.13</v>
          </cell>
        </row>
        <row r="4255">
          <cell r="A4255" t="str">
            <v>3806426</v>
          </cell>
          <cell r="B4255" t="str">
            <v>Lançamento de pré-laje com utilização de guindauto</v>
          </cell>
          <cell r="C4255" t="str">
            <v>t</v>
          </cell>
          <cell r="D4255">
            <v>60.17</v>
          </cell>
        </row>
        <row r="4256">
          <cell r="A4256" t="str">
            <v>3806401</v>
          </cell>
          <cell r="B4256" t="str">
            <v>Lançamento de superestrutura de passarela metálica de 12 a 24 t com utilização de guindaste</v>
          </cell>
          <cell r="C4256" t="str">
            <v>un</v>
          </cell>
          <cell r="D4256">
            <v>14417.54</v>
          </cell>
        </row>
        <row r="4257">
          <cell r="A4257" t="str">
            <v>3806423</v>
          </cell>
          <cell r="B4257" t="str">
            <v>Lançamento de viga pré-moldada de 1.000 a 1.250 kN com utilização de guindaste</v>
          </cell>
          <cell r="C4257" t="str">
            <v>un</v>
          </cell>
          <cell r="D4257">
            <v>10093.86</v>
          </cell>
        </row>
        <row r="4258">
          <cell r="A4258" t="str">
            <v>3806421</v>
          </cell>
          <cell r="B4258" t="str">
            <v>Lançamento de viga pré-moldada de 500 a 750 kN com utilização de guindaste</v>
          </cell>
          <cell r="C4258" t="str">
            <v>un</v>
          </cell>
          <cell r="D4258">
            <v>4743.54</v>
          </cell>
        </row>
        <row r="4259">
          <cell r="A4259" t="str">
            <v>3806422</v>
          </cell>
          <cell r="B4259" t="str">
            <v>Lançamento de viga pré-moldada de 750 a 1.000 kN com utilização de guindaste</v>
          </cell>
          <cell r="C4259" t="str">
            <v>un</v>
          </cell>
          <cell r="D4259">
            <v>9084.5</v>
          </cell>
        </row>
        <row r="4260">
          <cell r="A4260" t="str">
            <v>3806425</v>
          </cell>
          <cell r="B4260" t="str">
            <v>Lançamento de viga pré-moldada de 980 a 1.225 kN com utilização de treliça lançadeira</v>
          </cell>
          <cell r="C4260" t="str">
            <v>un</v>
          </cell>
          <cell r="D4260">
            <v>3305.61</v>
          </cell>
        </row>
        <row r="4261">
          <cell r="A4261" t="str">
            <v>3806424</v>
          </cell>
          <cell r="B4261" t="str">
            <v>Lançamento de viga pré-moldada de 980 a 1.225 kN com utilização de treliça lançadeira e carrelone</v>
          </cell>
          <cell r="C4261" t="str">
            <v>un</v>
          </cell>
          <cell r="D4261">
            <v>5426.11</v>
          </cell>
        </row>
        <row r="4262">
          <cell r="A4262" t="str">
            <v>3806420</v>
          </cell>
          <cell r="B4262" t="str">
            <v>Lançamento de viga pré-moldada de até 500 kN com utilização de guindaste</v>
          </cell>
          <cell r="C4262" t="str">
            <v>un</v>
          </cell>
          <cell r="D4262">
            <v>4150.6099999999997</v>
          </cell>
        </row>
        <row r="4263">
          <cell r="A4263" t="str">
            <v>3806405</v>
          </cell>
          <cell r="B4263" t="str">
            <v>Limpeza de aparelhos de apoio em obras de arte especiais - exclusa a plataforma</v>
          </cell>
          <cell r="C4263" t="str">
            <v>un</v>
          </cell>
          <cell r="D4263">
            <v>149.28</v>
          </cell>
        </row>
        <row r="4264">
          <cell r="A4264" t="str">
            <v>3806404</v>
          </cell>
          <cell r="B4264" t="str">
            <v>Limpeza de material retido em fundações submersas de obras de arte especiais</v>
          </cell>
          <cell r="C4264" t="str">
            <v>m³</v>
          </cell>
          <cell r="D4264">
            <v>118.17</v>
          </cell>
        </row>
        <row r="4265">
          <cell r="A4265" t="str">
            <v>3806406</v>
          </cell>
          <cell r="B4265" t="str">
            <v>Limpeza em junta de dilatação</v>
          </cell>
          <cell r="C4265" t="str">
            <v>m</v>
          </cell>
          <cell r="D4265">
            <v>6.26</v>
          </cell>
        </row>
        <row r="4266">
          <cell r="A4266" t="str">
            <v>3806403</v>
          </cell>
          <cell r="B4266" t="str">
            <v>Limpeza em superfície de concreto com jateamento abrasivo com uso de granalhas de aço</v>
          </cell>
          <cell r="C4266" t="str">
            <v>m²</v>
          </cell>
          <cell r="D4266">
            <v>8.25</v>
          </cell>
        </row>
        <row r="4267">
          <cell r="A4267" t="str">
            <v>3806402</v>
          </cell>
          <cell r="B4267" t="str">
            <v>Limpeza em superfície de concreto com jateamento d'água sob pressão</v>
          </cell>
          <cell r="C4267" t="str">
            <v>m²</v>
          </cell>
          <cell r="D4267">
            <v>2.5</v>
          </cell>
        </row>
        <row r="4268">
          <cell r="A4268" t="str">
            <v>3806407</v>
          </cell>
          <cell r="B4268" t="str">
            <v>Pingadeira de elastômero perfil 40 x 40 mm com aba inclinada e fixada com adesivo estrutural e pinos - fornecimento e instalação - exclusa a plataforma</v>
          </cell>
          <cell r="C4268" t="str">
            <v>m</v>
          </cell>
          <cell r="D4268">
            <v>181.81</v>
          </cell>
        </row>
        <row r="4269">
          <cell r="A4269" t="str">
            <v>3808043</v>
          </cell>
          <cell r="B4269" t="str">
            <v>Pintura manual com nata de cimento - 3 demãos</v>
          </cell>
          <cell r="C4269" t="str">
            <v>m²</v>
          </cell>
          <cell r="D4269">
            <v>5.43</v>
          </cell>
        </row>
        <row r="4270">
          <cell r="A4270" t="str">
            <v>3806431</v>
          </cell>
          <cell r="B4270" t="str">
            <v>Placa de aço de apoio para protensão externa em reforço de viga de OAE - confecção e instalação</v>
          </cell>
          <cell r="C4270" t="str">
            <v>un</v>
          </cell>
          <cell r="D4270">
            <v>5918.44</v>
          </cell>
        </row>
        <row r="4271">
          <cell r="A4271" t="str">
            <v>3806432</v>
          </cell>
          <cell r="B4271" t="str">
            <v>Placa de aço de desvio para protensão externa em reforço de viga de OAE - confecção e instalação</v>
          </cell>
          <cell r="C4271" t="str">
            <v>un</v>
          </cell>
          <cell r="D4271">
            <v>3116.93</v>
          </cell>
        </row>
        <row r="4272">
          <cell r="A4272" t="str">
            <v>3806429</v>
          </cell>
          <cell r="B4272" t="str">
            <v>Plataforma de trabalho em aço tubular apoiada no solo - altura de 4 a 6 m - utilização de 100 vezes - fornecimento, instalação e retirada</v>
          </cell>
          <cell r="C4272" t="str">
            <v>m³</v>
          </cell>
          <cell r="D4272">
            <v>19.46</v>
          </cell>
        </row>
        <row r="4273">
          <cell r="A4273" t="str">
            <v>3806430</v>
          </cell>
          <cell r="B4273" t="str">
            <v>Plataforma de trabalho em aço tubular apoiada no solo - altura de 6 a 8 m - utilização de 100 vezes - fornecimento, instalação e retirada</v>
          </cell>
          <cell r="C4273" t="str">
            <v>m³</v>
          </cell>
          <cell r="D4273">
            <v>12.22</v>
          </cell>
        </row>
        <row r="4274">
          <cell r="A4274" t="str">
            <v>3806428</v>
          </cell>
          <cell r="B4274" t="str">
            <v>Plataforma de trabalho em aço tubular apoiada no solo - altura de até 4 m - utilização de 100 vezes - fornecimento, instalação e retirada</v>
          </cell>
          <cell r="C4274" t="str">
            <v>m³</v>
          </cell>
          <cell r="D4274">
            <v>43.82</v>
          </cell>
        </row>
        <row r="4275">
          <cell r="A4275" t="str">
            <v>3816198</v>
          </cell>
          <cell r="B4275" t="str">
            <v>Plataforma de trabalho em madeira apoiada no solo - altura de 6 a 12 m - utilização de 5 vezes - confecção, instalação e retirada</v>
          </cell>
          <cell r="C4275" t="str">
            <v>m³</v>
          </cell>
          <cell r="D4275">
            <v>65.06</v>
          </cell>
        </row>
        <row r="4276">
          <cell r="A4276" t="str">
            <v>3816197</v>
          </cell>
          <cell r="B4276" t="str">
            <v>Plataforma de trabalho em madeira apoiada no solo - altura de até 6 m - utilização de 5 vezes - confecção, instalação e retirada</v>
          </cell>
          <cell r="C4276" t="str">
            <v>m³</v>
          </cell>
          <cell r="D4276">
            <v>58.76</v>
          </cell>
        </row>
        <row r="4277">
          <cell r="A4277" t="str">
            <v>3806410</v>
          </cell>
          <cell r="B4277" t="str">
            <v>Plataforma de trabalho suspensa sob tabuleiro de pontes com treliças metálicas e tábuas - utilização de 100 vezes - confecção, instalação e retirada</v>
          </cell>
          <cell r="C4277" t="str">
            <v>m²</v>
          </cell>
          <cell r="D4277">
            <v>64.78</v>
          </cell>
        </row>
        <row r="4278">
          <cell r="A4278" t="str">
            <v>3806411</v>
          </cell>
          <cell r="B4278" t="str">
            <v>Plataforma mecanizada de inspeção sob pontes com capacidade de 500 kg e alcance de 15 m</v>
          </cell>
          <cell r="C4278" t="str">
            <v>h</v>
          </cell>
          <cell r="D4278">
            <v>625.11</v>
          </cell>
        </row>
        <row r="4279">
          <cell r="A4279" t="str">
            <v>3815644</v>
          </cell>
          <cell r="B4279" t="str">
            <v>Recomposição de dreno em tubo de aço galvanizado D = 100 mm em OAE - fornecimento e instalação</v>
          </cell>
          <cell r="C4279" t="str">
            <v>un</v>
          </cell>
          <cell r="D4279">
            <v>105.64</v>
          </cell>
        </row>
        <row r="4280">
          <cell r="A4280" t="str">
            <v>3815643</v>
          </cell>
          <cell r="B4280" t="str">
            <v>Recomposição de dreno em tubo de aço galvanizado D = 80 mm em OAE - fornecimento e instalação</v>
          </cell>
          <cell r="C4280" t="str">
            <v>un</v>
          </cell>
          <cell r="D4280">
            <v>91.17</v>
          </cell>
        </row>
        <row r="4281">
          <cell r="A4281" t="str">
            <v>3815706</v>
          </cell>
          <cell r="B4281" t="str">
            <v>Recomposição de guarda-corpo com agregados comerciais - instalação</v>
          </cell>
          <cell r="C4281" t="str">
            <v>m</v>
          </cell>
          <cell r="D4281">
            <v>132.18</v>
          </cell>
        </row>
        <row r="4282">
          <cell r="A4282" t="str">
            <v>3815597</v>
          </cell>
          <cell r="B4282" t="str">
            <v>Recomposição de guarda-corpo com agregados produzidos - instalação</v>
          </cell>
          <cell r="C4282" t="str">
            <v>m</v>
          </cell>
          <cell r="D4282">
            <v>124.93</v>
          </cell>
        </row>
        <row r="4283">
          <cell r="A4283" t="str">
            <v>3815600</v>
          </cell>
          <cell r="B4283" t="str">
            <v>Recuperação de guarda-corpo metálico em ambiente agressivo</v>
          </cell>
          <cell r="C4283" t="str">
            <v>m²</v>
          </cell>
          <cell r="D4283">
            <v>65.290000000000006</v>
          </cell>
        </row>
        <row r="4284">
          <cell r="A4284" t="str">
            <v>3815601</v>
          </cell>
          <cell r="B4284" t="str">
            <v>Recuperação de guarda-corpo metálico em ambiente muito agressivo</v>
          </cell>
          <cell r="C4284" t="str">
            <v>m²</v>
          </cell>
          <cell r="D4284">
            <v>59.93</v>
          </cell>
        </row>
        <row r="4285">
          <cell r="A4285" t="str">
            <v>3815599</v>
          </cell>
          <cell r="B4285" t="str">
            <v>Recuperação de guarda-corpo metálico em ambiente pouco agressivo</v>
          </cell>
          <cell r="C4285" t="str">
            <v>m²</v>
          </cell>
          <cell r="D4285">
            <v>26.83</v>
          </cell>
        </row>
        <row r="4286">
          <cell r="A4286" t="str">
            <v>3806414</v>
          </cell>
          <cell r="B4286" t="str">
            <v>Remoção de concreto com jateamento d'água sob alta pressão</v>
          </cell>
          <cell r="C4286" t="str">
            <v>m³</v>
          </cell>
          <cell r="D4286">
            <v>528.71</v>
          </cell>
        </row>
        <row r="4287">
          <cell r="A4287" t="str">
            <v>3806409</v>
          </cell>
          <cell r="B4287" t="str">
            <v>Restauração de berços de apoio para junta de dilatação - fornecimento e instalação</v>
          </cell>
          <cell r="C4287" t="str">
            <v>m</v>
          </cell>
          <cell r="D4287">
            <v>63.3</v>
          </cell>
        </row>
        <row r="4288">
          <cell r="A4288" t="str">
            <v>3815602</v>
          </cell>
          <cell r="B4288" t="str">
            <v>Substituição de junta de dilatação e lábios poliméricos - fornecimento e instalação</v>
          </cell>
          <cell r="C4288" t="str">
            <v>m</v>
          </cell>
          <cell r="D4288">
            <v>33.08</v>
          </cell>
        </row>
        <row r="4289">
          <cell r="A4289" t="str">
            <v>4011444</v>
          </cell>
          <cell r="B4289" t="str">
            <v>Areia asfalto a quente - faixa A - areia comercial</v>
          </cell>
          <cell r="C4289" t="str">
            <v>t</v>
          </cell>
          <cell r="D4289">
            <v>185.48</v>
          </cell>
        </row>
        <row r="4290">
          <cell r="A4290" t="str">
            <v>4011443</v>
          </cell>
          <cell r="B4290" t="str">
            <v>Areia asfalto a quente - faixa A - areia extraída</v>
          </cell>
          <cell r="C4290" t="str">
            <v>t</v>
          </cell>
          <cell r="D4290">
            <v>116.69</v>
          </cell>
        </row>
        <row r="4291">
          <cell r="A4291" t="str">
            <v>4011446</v>
          </cell>
          <cell r="B4291" t="str">
            <v>Areia asfalto a quente - faixa B - areia comercial</v>
          </cell>
          <cell r="C4291" t="str">
            <v>t</v>
          </cell>
          <cell r="D4291">
            <v>176.52</v>
          </cell>
        </row>
        <row r="4292">
          <cell r="A4292" t="str">
            <v>4011445</v>
          </cell>
          <cell r="B4292" t="str">
            <v>Areia asfalto a quente - faixa B - areia extraída</v>
          </cell>
          <cell r="C4292" t="str">
            <v>t</v>
          </cell>
          <cell r="D4292">
            <v>106.22</v>
          </cell>
        </row>
        <row r="4293">
          <cell r="A4293" t="str">
            <v>4011448</v>
          </cell>
          <cell r="B4293" t="str">
            <v>Areia asfalto a quente com asfalto polímero - faixa A - areia comercial</v>
          </cell>
          <cell r="C4293" t="str">
            <v>t</v>
          </cell>
          <cell r="D4293">
            <v>179.19</v>
          </cell>
        </row>
        <row r="4294">
          <cell r="A4294" t="str">
            <v>4011447</v>
          </cell>
          <cell r="B4294" t="str">
            <v>Areia asfalto a quente com asfalto polímero - faixa A - areia extraída</v>
          </cell>
          <cell r="C4294" t="str">
            <v>t</v>
          </cell>
          <cell r="D4294">
            <v>106.92</v>
          </cell>
        </row>
        <row r="4295">
          <cell r="A4295" t="str">
            <v>4011450</v>
          </cell>
          <cell r="B4295" t="str">
            <v>Areia asfalto a quente com asfalto polímero - faixa B - areia comercial</v>
          </cell>
          <cell r="C4295" t="str">
            <v>t</v>
          </cell>
          <cell r="D4295">
            <v>184.18</v>
          </cell>
        </row>
        <row r="4296">
          <cell r="A4296" t="str">
            <v>4011449</v>
          </cell>
          <cell r="B4296" t="str">
            <v>Areia asfalto a quente com asfalto polímero - faixa B - areia extraída</v>
          </cell>
          <cell r="C4296" t="str">
            <v>t</v>
          </cell>
          <cell r="D4296">
            <v>113.2</v>
          </cell>
        </row>
        <row r="4297">
          <cell r="A4297" t="str">
            <v>4011452</v>
          </cell>
          <cell r="B4297" t="str">
            <v>Areia asfalto a quente com asfalto polímero - faixa C - areia comercial</v>
          </cell>
          <cell r="C4297" t="str">
            <v>t</v>
          </cell>
          <cell r="D4297">
            <v>187.41</v>
          </cell>
        </row>
        <row r="4298">
          <cell r="A4298" t="str">
            <v>4011451</v>
          </cell>
          <cell r="B4298" t="str">
            <v>Areia asfalto a quente com asfalto polímero - faixa C - areia extraída</v>
          </cell>
          <cell r="C4298" t="str">
            <v>t</v>
          </cell>
          <cell r="D4298">
            <v>117.34</v>
          </cell>
        </row>
        <row r="4299">
          <cell r="A4299" t="str">
            <v>4011219</v>
          </cell>
          <cell r="B4299" t="str">
            <v>Base de solo estabilizado granulometricamente sem mistura com material de jazida</v>
          </cell>
          <cell r="C4299" t="str">
            <v>m³</v>
          </cell>
          <cell r="D4299">
            <v>11.3</v>
          </cell>
        </row>
        <row r="4300">
          <cell r="A4300" t="str">
            <v>4011291</v>
          </cell>
          <cell r="B4300" t="str">
            <v>Base de solo melhorado com 3% de cimento e mistura em usina com material de jazida</v>
          </cell>
          <cell r="C4300" t="str">
            <v>m³</v>
          </cell>
          <cell r="D4300">
            <v>57.34</v>
          </cell>
        </row>
        <row r="4301">
          <cell r="A4301" t="str">
            <v>4011287</v>
          </cell>
          <cell r="B4301" t="str">
            <v>Base de solo melhorado com 3% de cimento e mistura na pista com material de jazida</v>
          </cell>
          <cell r="C4301" t="str">
            <v>m³</v>
          </cell>
          <cell r="D4301">
            <v>48.56</v>
          </cell>
        </row>
        <row r="4302">
          <cell r="A4302" t="str">
            <v>4011305</v>
          </cell>
          <cell r="B4302" t="str">
            <v>Base de solo-cal com 7% de cal e mistura na pista com material de jazida</v>
          </cell>
          <cell r="C4302" t="str">
            <v>m³</v>
          </cell>
          <cell r="D4302">
            <v>79.83</v>
          </cell>
        </row>
        <row r="4303">
          <cell r="A4303" t="str">
            <v>4011313</v>
          </cell>
          <cell r="B4303" t="str">
            <v>Base de solo-cimento com 7% de cimento e mistura em usina com material de jazida</v>
          </cell>
          <cell r="C4303" t="str">
            <v>m³</v>
          </cell>
          <cell r="D4303">
            <v>101.37</v>
          </cell>
        </row>
        <row r="4304">
          <cell r="A4304" t="str">
            <v>4011297</v>
          </cell>
          <cell r="B4304" t="str">
            <v>Base de solo-cimento com 7% de cimento e mistura na pista com material de jazida</v>
          </cell>
          <cell r="C4304" t="str">
            <v>m³</v>
          </cell>
          <cell r="D4304">
            <v>96</v>
          </cell>
        </row>
        <row r="4305">
          <cell r="A4305" t="str">
            <v>4011221</v>
          </cell>
          <cell r="B4305" t="str">
            <v>Base estabilizada granulometricamente com mistura de solos na pista com material de jazida</v>
          </cell>
          <cell r="C4305" t="str">
            <v>m³</v>
          </cell>
          <cell r="D4305">
            <v>12.06</v>
          </cell>
        </row>
        <row r="4306">
          <cell r="A4306" t="str">
            <v>4011226</v>
          </cell>
          <cell r="B4306" t="str">
            <v>Base estabilizada granulometricamente com mistura solo areia (70% - 30%) em usina com material de jazida e areia extraída</v>
          </cell>
          <cell r="C4306" t="str">
            <v>m³</v>
          </cell>
          <cell r="D4306">
            <v>29.29</v>
          </cell>
        </row>
        <row r="4307">
          <cell r="A4307" t="str">
            <v>4011240</v>
          </cell>
          <cell r="B4307" t="str">
            <v>Base estabilizada granulometricamente com mistura solo brita (70% - 30%) com 3% de cimento em usina com material de jazida e brita comercial</v>
          </cell>
          <cell r="C4307" t="str">
            <v>m³</v>
          </cell>
          <cell r="D4307">
            <v>111.16</v>
          </cell>
        </row>
        <row r="4308">
          <cell r="A4308" t="str">
            <v>4011239</v>
          </cell>
          <cell r="B4308" t="str">
            <v>Base estabilizada granulometricamente com mistura solo brita (70% - 30%) com 3% de cimento em usina com material de jazida e brita produzida</v>
          </cell>
          <cell r="C4308" t="str">
            <v>m³</v>
          </cell>
          <cell r="D4308">
            <v>80.709999999999994</v>
          </cell>
        </row>
        <row r="4309">
          <cell r="A4309" t="str">
            <v>4011268</v>
          </cell>
          <cell r="B4309" t="str">
            <v>Base estabilizada granulometricamente com mistura solo brita (70% - 30%) em usina com material de jazida e brita comercial</v>
          </cell>
          <cell r="C4309" t="str">
            <v>m³</v>
          </cell>
          <cell r="D4309">
            <v>77.22</v>
          </cell>
        </row>
        <row r="4310">
          <cell r="A4310" t="str">
            <v>4011267</v>
          </cell>
          <cell r="B4310" t="str">
            <v>Base estabilizada granulometricamente com mistura solo brita (70% - 30%) em usina com material de jazida e brita produzida</v>
          </cell>
          <cell r="C4310" t="str">
            <v>m³</v>
          </cell>
          <cell r="D4310">
            <v>45.83</v>
          </cell>
        </row>
        <row r="4311">
          <cell r="A4311" t="str">
            <v>4011256</v>
          </cell>
          <cell r="B4311" t="str">
            <v>Base estabilizada granulometricamente com mistura solo brita (70% - 30%) na pista com material de jazida e brita comercial</v>
          </cell>
          <cell r="C4311" t="str">
            <v>m³</v>
          </cell>
          <cell r="D4311">
            <v>64.86</v>
          </cell>
        </row>
        <row r="4312">
          <cell r="A4312" t="str">
            <v>4011255</v>
          </cell>
          <cell r="B4312" t="str">
            <v>Base estabilizada granulometricamente com mistura solo brita (70% - 30%) na pista com material de jazida e brita produzida</v>
          </cell>
          <cell r="C4312" t="str">
            <v>m³</v>
          </cell>
          <cell r="D4312">
            <v>33.47</v>
          </cell>
        </row>
        <row r="4313">
          <cell r="A4313" t="str">
            <v>4011276</v>
          </cell>
          <cell r="B4313" t="str">
            <v>Base ou sub-base de brita graduada com brita comercial</v>
          </cell>
          <cell r="C4313" t="str">
            <v>m³</v>
          </cell>
          <cell r="D4313">
            <v>219.92</v>
          </cell>
        </row>
        <row r="4314">
          <cell r="A4314" t="str">
            <v>4011275</v>
          </cell>
          <cell r="B4314" t="str">
            <v>Base ou sub-base de brita graduada com brita produzida</v>
          </cell>
          <cell r="C4314" t="str">
            <v>m³</v>
          </cell>
          <cell r="D4314">
            <v>104.06</v>
          </cell>
        </row>
        <row r="4315">
          <cell r="A4315" t="str">
            <v>4011549</v>
          </cell>
          <cell r="B4315" t="str">
            <v>Base ou sub-base de brita graduada executada com vibroacabadora - brita comercial</v>
          </cell>
          <cell r="C4315" t="str">
            <v>m³</v>
          </cell>
          <cell r="D4315">
            <v>221.57</v>
          </cell>
        </row>
        <row r="4316">
          <cell r="A4316" t="str">
            <v>4011548</v>
          </cell>
          <cell r="B4316" t="str">
            <v>Base ou sub-base de brita graduada executada com vibroacabadora - brita produzida</v>
          </cell>
          <cell r="C4316" t="str">
            <v>m³</v>
          </cell>
          <cell r="D4316">
            <v>105.71</v>
          </cell>
        </row>
        <row r="4317">
          <cell r="A4317" t="str">
            <v>4011278</v>
          </cell>
          <cell r="B4317" t="str">
            <v>Base ou sub-base de brita graduada tratada com cimento com brita comercial</v>
          </cell>
          <cell r="C4317" t="str">
            <v>m³</v>
          </cell>
          <cell r="D4317">
            <v>262.51</v>
          </cell>
        </row>
        <row r="4318">
          <cell r="A4318" t="str">
            <v>4011277</v>
          </cell>
          <cell r="B4318" t="str">
            <v>Base ou sub-base de brita graduada tratada com cimento com brita produzida</v>
          </cell>
          <cell r="C4318" t="str">
            <v>m³</v>
          </cell>
          <cell r="D4318">
            <v>147.97</v>
          </cell>
        </row>
        <row r="4319">
          <cell r="A4319" t="str">
            <v>4011561</v>
          </cell>
          <cell r="B4319" t="str">
            <v>Base ou sub-base de brita graduada tratada com cimento executada com vibroacabadora - brita comercial</v>
          </cell>
          <cell r="C4319" t="str">
            <v>m³</v>
          </cell>
          <cell r="D4319">
            <v>264.16000000000003</v>
          </cell>
        </row>
        <row r="4320">
          <cell r="A4320" t="str">
            <v>4011560</v>
          </cell>
          <cell r="B4320" t="str">
            <v>Base ou sub-base de brita graduada tratada com cimento executada com vibroacabadora - brita produzida</v>
          </cell>
          <cell r="C4320" t="str">
            <v>m³</v>
          </cell>
          <cell r="D4320">
            <v>149.62</v>
          </cell>
        </row>
        <row r="4321">
          <cell r="A4321" t="str">
            <v>4011282</v>
          </cell>
          <cell r="B4321" t="str">
            <v>Base ou sub-base de macadame hidráulico com brita comercial</v>
          </cell>
          <cell r="C4321" t="str">
            <v>m³</v>
          </cell>
          <cell r="D4321">
            <v>189.18</v>
          </cell>
        </row>
        <row r="4322">
          <cell r="A4322" t="str">
            <v>4011281</v>
          </cell>
          <cell r="B4322" t="str">
            <v>Base ou sub-base de macadame hidráulico com brita produzida</v>
          </cell>
          <cell r="C4322" t="str">
            <v>m³</v>
          </cell>
          <cell r="D4322">
            <v>90.05</v>
          </cell>
        </row>
        <row r="4323">
          <cell r="A4323" t="str">
            <v>4011279</v>
          </cell>
          <cell r="B4323" t="str">
            <v>Base ou sub-base de macadame seco com brita comercial</v>
          </cell>
          <cell r="C4323" t="str">
            <v>m³</v>
          </cell>
          <cell r="D4323">
            <v>184.03</v>
          </cell>
        </row>
        <row r="4324">
          <cell r="A4324" t="str">
            <v>4011280</v>
          </cell>
          <cell r="B4324" t="str">
            <v>Base ou sub-base de macadame seco com brita produzida</v>
          </cell>
          <cell r="C4324" t="str">
            <v>m³</v>
          </cell>
          <cell r="D4324">
            <v>84.9</v>
          </cell>
        </row>
        <row r="4325">
          <cell r="A4325" t="str">
            <v>4011327</v>
          </cell>
          <cell r="B4325" t="str">
            <v>Base ou sub-base estabilizada granulometricamente com mistura solo escória de aciaria (50%-50%) em usina com material de jazida</v>
          </cell>
          <cell r="C4325" t="str">
            <v>m³</v>
          </cell>
          <cell r="D4325">
            <v>34.159999999999997</v>
          </cell>
        </row>
        <row r="4326">
          <cell r="A4326" t="str">
            <v>4011325</v>
          </cell>
          <cell r="B4326" t="str">
            <v>Base ou sub-base estabilizada granulometricamente com mistura solo escória de aciaria (50%-50%) na pista com material de jazida</v>
          </cell>
          <cell r="C4326" t="str">
            <v>m³</v>
          </cell>
          <cell r="D4326">
            <v>20.03</v>
          </cell>
        </row>
        <row r="4327">
          <cell r="A4327" t="str">
            <v>4011454</v>
          </cell>
          <cell r="B4327" t="str">
            <v>Concreto asfáltico - faixa A - areia e brita comerciais</v>
          </cell>
          <cell r="C4327" t="str">
            <v>t</v>
          </cell>
          <cell r="D4327">
            <v>184.56</v>
          </cell>
        </row>
        <row r="4328">
          <cell r="A4328" t="str">
            <v>4011453</v>
          </cell>
          <cell r="B4328" t="str">
            <v>Concreto asfáltico - faixa A - areia extraída e brita produzida</v>
          </cell>
          <cell r="C4328" t="str">
            <v>t</v>
          </cell>
          <cell r="D4328">
            <v>127.16</v>
          </cell>
        </row>
        <row r="4329">
          <cell r="A4329" t="str">
            <v>4011455</v>
          </cell>
          <cell r="B4329" t="str">
            <v>Concreto asfáltico - faixa A - massa comercial</v>
          </cell>
          <cell r="C4329" t="str">
            <v>t</v>
          </cell>
          <cell r="D4329">
            <v>17.7</v>
          </cell>
        </row>
        <row r="4330">
          <cell r="A4330" t="str">
            <v>4011459</v>
          </cell>
          <cell r="B4330" t="str">
            <v>Concreto asfáltico - faixa B - areia e brita comerciais</v>
          </cell>
          <cell r="C4330" t="str">
            <v>t</v>
          </cell>
          <cell r="D4330">
            <v>188.34</v>
          </cell>
        </row>
        <row r="4331">
          <cell r="A4331" t="str">
            <v>4011458</v>
          </cell>
          <cell r="B4331" t="str">
            <v>Concreto asfáltico - faixa B - areia extraída e brita produzida</v>
          </cell>
          <cell r="C4331" t="str">
            <v>t</v>
          </cell>
          <cell r="D4331">
            <v>129.52000000000001</v>
          </cell>
        </row>
        <row r="4332">
          <cell r="A4332" t="str">
            <v>4011463</v>
          </cell>
          <cell r="B4332" t="str">
            <v>Concreto asfáltico - faixa C - areia e brita comerciais</v>
          </cell>
          <cell r="C4332" t="str">
            <v>t</v>
          </cell>
          <cell r="D4332">
            <v>189.81</v>
          </cell>
        </row>
        <row r="4333">
          <cell r="A4333" t="str">
            <v>4011462</v>
          </cell>
          <cell r="B4333" t="str">
            <v>Concreto asfáltico - faixa C - areia extraída e brita produzida</v>
          </cell>
          <cell r="C4333" t="str">
            <v>t</v>
          </cell>
          <cell r="D4333">
            <v>127.73</v>
          </cell>
        </row>
        <row r="4334">
          <cell r="A4334" t="str">
            <v>4011464</v>
          </cell>
          <cell r="B4334" t="str">
            <v>Concreto asfáltico - faixa C - massa comercial</v>
          </cell>
          <cell r="C4334" t="str">
            <v>t</v>
          </cell>
          <cell r="D4334">
            <v>17.7</v>
          </cell>
        </row>
        <row r="4335">
          <cell r="A4335" t="str">
            <v>4011457</v>
          </cell>
          <cell r="B4335" t="str">
            <v>Concreto asfáltico com asfalto polímero - faixa A - areia e brita comerciais</v>
          </cell>
          <cell r="C4335" t="str">
            <v>t</v>
          </cell>
          <cell r="D4335">
            <v>186.75</v>
          </cell>
        </row>
        <row r="4336">
          <cell r="A4336" t="str">
            <v>4011456</v>
          </cell>
          <cell r="B4336" t="str">
            <v>Concreto asfáltico com asfalto polímero - faixa A - areia extraída e brita produzida</v>
          </cell>
          <cell r="C4336" t="str">
            <v>t</v>
          </cell>
          <cell r="D4336">
            <v>127.37</v>
          </cell>
        </row>
        <row r="4337">
          <cell r="A4337" t="str">
            <v>4011461</v>
          </cell>
          <cell r="B4337" t="str">
            <v>Concreto asfáltico com asfalto polímero - faixa B - areia e brita comerciais</v>
          </cell>
          <cell r="C4337" t="str">
            <v>t</v>
          </cell>
          <cell r="D4337">
            <v>188.85</v>
          </cell>
        </row>
        <row r="4338">
          <cell r="A4338" t="str">
            <v>4011460</v>
          </cell>
          <cell r="B4338" t="str">
            <v>Concreto asfáltico com asfalto polímero - faixa B - areia extraída e brita produzida</v>
          </cell>
          <cell r="C4338" t="str">
            <v>t</v>
          </cell>
          <cell r="D4338">
            <v>129.76</v>
          </cell>
        </row>
        <row r="4339">
          <cell r="A4339" t="str">
            <v>4011466</v>
          </cell>
          <cell r="B4339" t="str">
            <v>Concreto asfáltico com asfalto polímero - faixa C - areia e brita comerciais</v>
          </cell>
          <cell r="C4339" t="str">
            <v>t</v>
          </cell>
          <cell r="D4339">
            <v>194.97</v>
          </cell>
        </row>
        <row r="4340">
          <cell r="A4340" t="str">
            <v>4011465</v>
          </cell>
          <cell r="B4340" t="str">
            <v>Concreto asfáltico com asfalto polímero - faixa C - areia extraída e brita produzida</v>
          </cell>
          <cell r="C4340" t="str">
            <v>t</v>
          </cell>
          <cell r="D4340">
            <v>131.88</v>
          </cell>
        </row>
        <row r="4341">
          <cell r="A4341" t="str">
            <v>4011469</v>
          </cell>
          <cell r="B4341" t="str">
            <v>Concreto asfáltico com borracha - faixa A - brita comercial</v>
          </cell>
          <cell r="C4341" t="str">
            <v>t</v>
          </cell>
          <cell r="D4341">
            <v>221.84</v>
          </cell>
        </row>
        <row r="4342">
          <cell r="A4342" t="str">
            <v>4011473</v>
          </cell>
          <cell r="B4342" t="str">
            <v>Concreto asfáltico com borracha - faixa A - brita produzida</v>
          </cell>
          <cell r="C4342" t="str">
            <v>t</v>
          </cell>
          <cell r="D4342">
            <v>174.69</v>
          </cell>
        </row>
        <row r="4343">
          <cell r="A4343" t="str">
            <v>4011470</v>
          </cell>
          <cell r="B4343" t="str">
            <v>Concreto asfáltico com borracha - faixa B - brita comercial</v>
          </cell>
          <cell r="C4343" t="str">
            <v>t</v>
          </cell>
          <cell r="D4343">
            <v>225.34</v>
          </cell>
        </row>
        <row r="4344">
          <cell r="A4344" t="str">
            <v>4011474</v>
          </cell>
          <cell r="B4344" t="str">
            <v>Concreto asfáltico com borracha - faixa B - brita produzida</v>
          </cell>
          <cell r="C4344" t="str">
            <v>t</v>
          </cell>
          <cell r="D4344">
            <v>178.44</v>
          </cell>
        </row>
        <row r="4345">
          <cell r="A4345" t="str">
            <v>4011471</v>
          </cell>
          <cell r="B4345" t="str">
            <v>Concreto asfáltico com borracha - faixa C - brita comercial</v>
          </cell>
          <cell r="C4345" t="str">
            <v>t</v>
          </cell>
          <cell r="D4345">
            <v>226.61</v>
          </cell>
        </row>
        <row r="4346">
          <cell r="A4346" t="str">
            <v>4011475</v>
          </cell>
          <cell r="B4346" t="str">
            <v>Concreto asfáltico com borracha - faixa C - brita produzida</v>
          </cell>
          <cell r="C4346" t="str">
            <v>t</v>
          </cell>
          <cell r="D4346">
            <v>180.29</v>
          </cell>
        </row>
        <row r="4347">
          <cell r="A4347" t="str">
            <v>4011472</v>
          </cell>
          <cell r="B4347" t="str">
            <v>Concreto asfáltico com borracha - faixa GAP GRADED - brita comercial</v>
          </cell>
          <cell r="C4347" t="str">
            <v>t</v>
          </cell>
          <cell r="D4347">
            <v>224.64</v>
          </cell>
        </row>
        <row r="4348">
          <cell r="A4348" t="str">
            <v>4011476</v>
          </cell>
          <cell r="B4348" t="str">
            <v>Concreto asfáltico com borracha - faixa GAP GRADED - brita produzida</v>
          </cell>
          <cell r="C4348" t="str">
            <v>t</v>
          </cell>
          <cell r="D4348">
            <v>174.35</v>
          </cell>
        </row>
        <row r="4349">
          <cell r="A4349" t="str">
            <v>4011478</v>
          </cell>
          <cell r="B4349" t="str">
            <v>Concreto asfáltico reciclado em usina com adição de asfalto - brita comercial</v>
          </cell>
          <cell r="C4349" t="str">
            <v>t</v>
          </cell>
          <cell r="D4349">
            <v>164.52</v>
          </cell>
        </row>
        <row r="4350">
          <cell r="A4350" t="str">
            <v>4011477</v>
          </cell>
          <cell r="B4350" t="str">
            <v>Concreto asfáltico reciclado em usina com adição de asfalto - brita produzida</v>
          </cell>
          <cell r="C4350" t="str">
            <v>t</v>
          </cell>
          <cell r="D4350">
            <v>134.13</v>
          </cell>
        </row>
        <row r="4351">
          <cell r="A4351" t="str">
            <v>4011538</v>
          </cell>
          <cell r="B4351" t="str">
            <v>Cura com pintura asfáltica para pavimento de concreto compactado com rolo</v>
          </cell>
          <cell r="C4351" t="str">
            <v>m²</v>
          </cell>
          <cell r="D4351">
            <v>0.14000000000000001</v>
          </cell>
        </row>
        <row r="4352">
          <cell r="A4352" t="str">
            <v>4016096</v>
          </cell>
          <cell r="B4352" t="str">
            <v>Escavação e carga de material de jazida com escavadeira hidráulica de 1,56 m³</v>
          </cell>
          <cell r="C4352" t="str">
            <v>m³</v>
          </cell>
          <cell r="D4352">
            <v>1.44</v>
          </cell>
        </row>
        <row r="4353">
          <cell r="A4353" t="str">
            <v>4016008</v>
          </cell>
          <cell r="B4353" t="str">
            <v>Escavação e carga de material de jazida com trator de 127 kW e carregadeira de 3,4 m³</v>
          </cell>
          <cell r="C4353" t="str">
            <v>m³</v>
          </cell>
          <cell r="D4353">
            <v>3.77</v>
          </cell>
        </row>
        <row r="4354">
          <cell r="A4354" t="str">
            <v>4016007</v>
          </cell>
          <cell r="B4354" t="str">
            <v>Escavação e carga de material de jazida com trator de 97 kW e carregadeira de 1,72 m³</v>
          </cell>
          <cell r="C4354" t="str">
            <v>m³</v>
          </cell>
          <cell r="D4354">
            <v>4.4800000000000004</v>
          </cell>
        </row>
        <row r="4355">
          <cell r="A4355" t="str">
            <v>4015612</v>
          </cell>
          <cell r="B4355" t="str">
            <v>Execução de revestimento primário com material de jazida</v>
          </cell>
          <cell r="C4355" t="str">
            <v>m³</v>
          </cell>
          <cell r="D4355">
            <v>11.14</v>
          </cell>
        </row>
        <row r="4356">
          <cell r="A4356" t="str">
            <v>4011562</v>
          </cell>
          <cell r="B4356" t="str">
            <v>Geogrelha bidirecional com resistência à tração de 30 kN/m - deformação &lt; 5% - malha de 36 x 34 mm - para reforço de base granular</v>
          </cell>
          <cell r="C4356" t="str">
            <v>m²</v>
          </cell>
          <cell r="D4356">
            <v>31.89</v>
          </cell>
        </row>
        <row r="4357">
          <cell r="A4357" t="str">
            <v>4011351</v>
          </cell>
          <cell r="B4357" t="str">
            <v>Imprimação com asfalto diluído</v>
          </cell>
          <cell r="C4357" t="str">
            <v>m²</v>
          </cell>
          <cell r="D4357">
            <v>0.36</v>
          </cell>
        </row>
        <row r="4358">
          <cell r="A4358" t="str">
            <v>4011352</v>
          </cell>
          <cell r="B4358" t="str">
            <v>Imprimação com emulsão asfáltica</v>
          </cell>
          <cell r="C4358" t="str">
            <v>m²</v>
          </cell>
          <cell r="D4358">
            <v>0.38</v>
          </cell>
        </row>
        <row r="4359">
          <cell r="A4359" t="str">
            <v>4011402</v>
          </cell>
          <cell r="B4359" t="str">
            <v>Lama asfáltica - faixa I - areia e brita comerciais</v>
          </cell>
          <cell r="C4359" t="str">
            <v>m²</v>
          </cell>
          <cell r="D4359">
            <v>0.87</v>
          </cell>
        </row>
        <row r="4360">
          <cell r="A4360" t="str">
            <v>4011401</v>
          </cell>
          <cell r="B4360" t="str">
            <v>Lama asfáltica - faixa I - areia extraída e brita produzida</v>
          </cell>
          <cell r="C4360" t="str">
            <v>m²</v>
          </cell>
          <cell r="D4360">
            <v>0.56999999999999995</v>
          </cell>
        </row>
        <row r="4361">
          <cell r="A4361" t="str">
            <v>4011404</v>
          </cell>
          <cell r="B4361" t="str">
            <v>Lama asfáltica - faixa II - areia e brita comerciais</v>
          </cell>
          <cell r="C4361" t="str">
            <v>m²</v>
          </cell>
          <cell r="D4361">
            <v>0.61</v>
          </cell>
        </row>
        <row r="4362">
          <cell r="A4362" t="str">
            <v>4011403</v>
          </cell>
          <cell r="B4362" t="str">
            <v>Lama asfáltica - faixa II - areia extraída e brita produzida</v>
          </cell>
          <cell r="C4362" t="str">
            <v>m²</v>
          </cell>
          <cell r="D4362">
            <v>0.39</v>
          </cell>
        </row>
        <row r="4363">
          <cell r="A4363" t="str">
            <v>4011406</v>
          </cell>
          <cell r="B4363" t="str">
            <v>Lama asfáltica - faixa III - areia e brita comerciais</v>
          </cell>
          <cell r="C4363" t="str">
            <v>m²</v>
          </cell>
          <cell r="D4363">
            <v>1.1299999999999999</v>
          </cell>
        </row>
        <row r="4364">
          <cell r="A4364" t="str">
            <v>4011405</v>
          </cell>
          <cell r="B4364" t="str">
            <v>Lama asfáltica - faixa III - areia extraída e brita produzida</v>
          </cell>
          <cell r="C4364" t="str">
            <v>m²</v>
          </cell>
          <cell r="D4364">
            <v>0.75</v>
          </cell>
        </row>
        <row r="4365">
          <cell r="A4365" t="str">
            <v>4011392</v>
          </cell>
          <cell r="B4365" t="str">
            <v>Macadame betuminoso por penetração - faixa A - brita comercial</v>
          </cell>
          <cell r="C4365" t="str">
            <v>m³</v>
          </cell>
          <cell r="D4365">
            <v>217.08</v>
          </cell>
        </row>
        <row r="4366">
          <cell r="A4366" t="str">
            <v>4011391</v>
          </cell>
          <cell r="B4366" t="str">
            <v>Macadame betuminoso por penetração - faixa A - brita produzida</v>
          </cell>
          <cell r="C4366" t="str">
            <v>m³</v>
          </cell>
          <cell r="D4366">
            <v>120.77</v>
          </cell>
        </row>
        <row r="4367">
          <cell r="A4367" t="str">
            <v>4011394</v>
          </cell>
          <cell r="B4367" t="str">
            <v>Macadame betuminoso por penetração - faixa B - brita comercial</v>
          </cell>
          <cell r="C4367" t="str">
            <v>m³</v>
          </cell>
          <cell r="D4367">
            <v>217.66</v>
          </cell>
        </row>
        <row r="4368">
          <cell r="A4368" t="str">
            <v>4011393</v>
          </cell>
          <cell r="B4368" t="str">
            <v>Macadame betuminoso por penetração - faixa B - brita produzida</v>
          </cell>
          <cell r="C4368" t="str">
            <v>m³</v>
          </cell>
          <cell r="D4368">
            <v>121.38</v>
          </cell>
        </row>
        <row r="4369">
          <cell r="A4369" t="str">
            <v>4011396</v>
          </cell>
          <cell r="B4369" t="str">
            <v>Macadame betuminoso por penetração - faixa C - brita comercial</v>
          </cell>
          <cell r="C4369" t="str">
            <v>m³</v>
          </cell>
          <cell r="D4369">
            <v>220.5</v>
          </cell>
        </row>
        <row r="4370">
          <cell r="A4370" t="str">
            <v>4011395</v>
          </cell>
          <cell r="B4370" t="str">
            <v>Macadame betuminoso por penetração - faixa C - brita produzida</v>
          </cell>
          <cell r="C4370" t="str">
            <v>m³</v>
          </cell>
          <cell r="D4370">
            <v>122.08</v>
          </cell>
        </row>
        <row r="4371">
          <cell r="A4371" t="str">
            <v>4011398</v>
          </cell>
          <cell r="B4371" t="str">
            <v>Macadame betuminoso por penetração - faixa D - brita comercial</v>
          </cell>
          <cell r="C4371" t="str">
            <v>m³</v>
          </cell>
          <cell r="D4371">
            <v>222.92</v>
          </cell>
        </row>
        <row r="4372">
          <cell r="A4372" t="str">
            <v>4011397</v>
          </cell>
          <cell r="B4372" t="str">
            <v>Macadame betuminoso por penetração - faixa D - brita produzida</v>
          </cell>
          <cell r="C4372" t="str">
            <v>m³</v>
          </cell>
          <cell r="D4372">
            <v>122.37</v>
          </cell>
        </row>
        <row r="4373">
          <cell r="A4373" t="str">
            <v>4011400</v>
          </cell>
          <cell r="B4373" t="str">
            <v>Macadame betuminoso por penetração com asfalto com polímero - faixa A - brita comercial</v>
          </cell>
          <cell r="C4373" t="str">
            <v>m³</v>
          </cell>
          <cell r="D4373">
            <v>234.3</v>
          </cell>
        </row>
        <row r="4374">
          <cell r="A4374" t="str">
            <v>4011399</v>
          </cell>
          <cell r="B4374" t="str">
            <v>Macadame betuminoso por penetração com asfalto com polímero - faixa A - brita produzida</v>
          </cell>
          <cell r="C4374" t="str">
            <v>m³</v>
          </cell>
          <cell r="D4374">
            <v>140.05000000000001</v>
          </cell>
        </row>
        <row r="4375">
          <cell r="A4375" t="str">
            <v>4011490</v>
          </cell>
          <cell r="B4375" t="str">
            <v>Manta sintética para recapeamento asfáltico com geotêxtil RT - 09 - fornecimento e aplicação</v>
          </cell>
          <cell r="C4375" t="str">
            <v>m²</v>
          </cell>
          <cell r="D4375">
            <v>5.46</v>
          </cell>
        </row>
        <row r="4376">
          <cell r="A4376" t="str">
            <v>4011536</v>
          </cell>
          <cell r="B4376" t="str">
            <v>Membrana plástica isolante e impermeabilizante com espessura de 0,2 mm - fornecimento e instalação</v>
          </cell>
          <cell r="C4376" t="str">
            <v>m²</v>
          </cell>
          <cell r="D4376">
            <v>2.27</v>
          </cell>
        </row>
        <row r="4377">
          <cell r="A4377" t="str">
            <v>4011415</v>
          </cell>
          <cell r="B4377" t="str">
            <v>Micro pré-misturado a quente com asfalto polímero - brita comercial</v>
          </cell>
          <cell r="C4377" t="str">
            <v>t</v>
          </cell>
          <cell r="D4377">
            <v>176.7</v>
          </cell>
        </row>
        <row r="4378">
          <cell r="A4378" t="str">
            <v>4011416</v>
          </cell>
          <cell r="B4378" t="str">
            <v>Micro pré-misturado a quente com asfalto polímero - brita produzida</v>
          </cell>
          <cell r="C4378" t="str">
            <v>t</v>
          </cell>
          <cell r="D4378">
            <v>130.15</v>
          </cell>
        </row>
        <row r="4379">
          <cell r="A4379" t="str">
            <v>4011408</v>
          </cell>
          <cell r="B4379" t="str">
            <v>Microrrevestimento a frio com emulsão modificada com polímero de 0,8 cm - faixa II - brita comercial</v>
          </cell>
          <cell r="C4379" t="str">
            <v>m²</v>
          </cell>
          <cell r="D4379">
            <v>2.2599999999999998</v>
          </cell>
        </row>
        <row r="4380">
          <cell r="A4380" t="str">
            <v>4011407</v>
          </cell>
          <cell r="B4380" t="str">
            <v>Microrrevestimento a frio com emulsão modificada com polímero de 0,8 cm - faixa II - brita produzida</v>
          </cell>
          <cell r="C4380" t="str">
            <v>m²</v>
          </cell>
          <cell r="D4380">
            <v>1.67</v>
          </cell>
        </row>
        <row r="4381">
          <cell r="A4381" t="str">
            <v>4011410</v>
          </cell>
          <cell r="B4381" t="str">
            <v>Microrrevestimento a frio com emulsão modificada com polímero de 1,5 cm - faixa III - brita comercial</v>
          </cell>
          <cell r="C4381" t="str">
            <v>m²</v>
          </cell>
          <cell r="D4381">
            <v>4.38</v>
          </cell>
        </row>
        <row r="4382">
          <cell r="A4382" t="str">
            <v>4011409</v>
          </cell>
          <cell r="B4382" t="str">
            <v>Microrrevestimento a frio com emulsão modificada com polímero de 1,5 cm - faixa III - brita produzida</v>
          </cell>
          <cell r="C4382" t="str">
            <v>m²</v>
          </cell>
          <cell r="D4382">
            <v>3.27</v>
          </cell>
        </row>
        <row r="4383">
          <cell r="A4383" t="str">
            <v>4011412</v>
          </cell>
          <cell r="B4383" t="str">
            <v>Microrrevestimento a frio com emulsão modificada com polímero de 2,0 cm - faixa III - brita comercial</v>
          </cell>
          <cell r="C4383" t="str">
            <v>m²</v>
          </cell>
          <cell r="D4383">
            <v>5.84</v>
          </cell>
        </row>
        <row r="4384">
          <cell r="A4384" t="str">
            <v>4011411</v>
          </cell>
          <cell r="B4384" t="str">
            <v>Microrrevestimento a frio com emulsão modificada com polímero de 2,0 cm - faixa III - brita produzida</v>
          </cell>
          <cell r="C4384" t="str">
            <v>m²</v>
          </cell>
          <cell r="D4384">
            <v>4.3600000000000003</v>
          </cell>
        </row>
        <row r="4385">
          <cell r="A4385" t="str">
            <v>4011520</v>
          </cell>
          <cell r="B4385" t="str">
            <v>Pavimento de concreto com equipamento de pequeno porte - areia e brita comerciais</v>
          </cell>
          <cell r="C4385" t="str">
            <v>m³</v>
          </cell>
          <cell r="D4385">
            <v>510.85</v>
          </cell>
        </row>
        <row r="4386">
          <cell r="A4386" t="str">
            <v>4011507</v>
          </cell>
          <cell r="B4386" t="str">
            <v>Pavimento de concreto com equipamento de pequeno porte - areia extraída e brita produzida</v>
          </cell>
          <cell r="C4386" t="str">
            <v>m³</v>
          </cell>
          <cell r="D4386">
            <v>383.61</v>
          </cell>
        </row>
        <row r="4387">
          <cell r="A4387" t="str">
            <v>4011535</v>
          </cell>
          <cell r="B4387" t="str">
            <v>Pavimento de concreto com equipamento fôrma-trilho - areia e brita comerciais</v>
          </cell>
          <cell r="C4387" t="str">
            <v>m³</v>
          </cell>
          <cell r="D4387">
            <v>395.15</v>
          </cell>
        </row>
        <row r="4388">
          <cell r="A4388" t="str">
            <v>4011534</v>
          </cell>
          <cell r="B4388" t="str">
            <v>Pavimento de concreto com equipamento fôrma-trilho - areia extraída e brita produzida</v>
          </cell>
          <cell r="C4388" t="str">
            <v>m³</v>
          </cell>
          <cell r="D4388">
            <v>279.91000000000003</v>
          </cell>
        </row>
        <row r="4389">
          <cell r="A4389" t="str">
            <v>4011533</v>
          </cell>
          <cell r="B4389" t="str">
            <v>Pavimento de concreto com fôrmas deslizantes - areia e brita comerciais</v>
          </cell>
          <cell r="C4389" t="str">
            <v>m³</v>
          </cell>
          <cell r="D4389">
            <v>400.52</v>
          </cell>
        </row>
        <row r="4390">
          <cell r="A4390" t="str">
            <v>4011532</v>
          </cell>
          <cell r="B4390" t="str">
            <v>Pavimento de concreto com fôrmas deslizantes - areia extraída e brita produzida</v>
          </cell>
          <cell r="C4390" t="str">
            <v>m³</v>
          </cell>
          <cell r="D4390">
            <v>285.27999999999997</v>
          </cell>
        </row>
        <row r="4391">
          <cell r="A4391" t="str">
            <v>4011492</v>
          </cell>
          <cell r="B4391" t="str">
            <v>Pavimento de concreto compactado com rolo - brita comercial</v>
          </cell>
          <cell r="C4391" t="str">
            <v>m³</v>
          </cell>
          <cell r="D4391">
            <v>326.06</v>
          </cell>
        </row>
        <row r="4392">
          <cell r="A4392" t="str">
            <v>4011491</v>
          </cell>
          <cell r="B4392" t="str">
            <v>Pavimento de concreto compactado com rolo - brita produzida</v>
          </cell>
          <cell r="C4392" t="str">
            <v>m³</v>
          </cell>
          <cell r="D4392">
            <v>214.12</v>
          </cell>
        </row>
        <row r="4393">
          <cell r="A4393" t="str">
            <v>4011353</v>
          </cell>
          <cell r="B4393" t="str">
            <v>Pintura de ligação</v>
          </cell>
          <cell r="C4393" t="str">
            <v>m²</v>
          </cell>
          <cell r="D4393">
            <v>0.27</v>
          </cell>
        </row>
        <row r="4394">
          <cell r="A4394" t="str">
            <v>4011354</v>
          </cell>
          <cell r="B4394" t="str">
            <v>Pintura de ligação - emulsão com polímero</v>
          </cell>
          <cell r="C4394" t="str">
            <v>m²</v>
          </cell>
          <cell r="D4394">
            <v>0.27</v>
          </cell>
        </row>
        <row r="4395">
          <cell r="A4395" t="str">
            <v>4011418</v>
          </cell>
          <cell r="B4395" t="str">
            <v>Pré-misturado a frio - faixa A - areia e brita comerciais</v>
          </cell>
          <cell r="C4395" t="str">
            <v>m³</v>
          </cell>
          <cell r="D4395">
            <v>313.39</v>
          </cell>
        </row>
        <row r="4396">
          <cell r="A4396" t="str">
            <v>4011417</v>
          </cell>
          <cell r="B4396" t="str">
            <v>Pré-misturado a frio - faixa A - areia extraída e brita produzida</v>
          </cell>
          <cell r="C4396" t="str">
            <v>m³</v>
          </cell>
          <cell r="D4396">
            <v>182.83</v>
          </cell>
        </row>
        <row r="4397">
          <cell r="A4397" t="str">
            <v>4011420</v>
          </cell>
          <cell r="B4397" t="str">
            <v>Pré-misturado a frio - faixa B - areia e brita comerciais</v>
          </cell>
          <cell r="C4397" t="str">
            <v>m³</v>
          </cell>
          <cell r="D4397">
            <v>318.86</v>
          </cell>
        </row>
        <row r="4398">
          <cell r="A4398" t="str">
            <v>4011419</v>
          </cell>
          <cell r="B4398" t="str">
            <v>Pré-misturado a frio - faixa B - areia extraída e brita produzida</v>
          </cell>
          <cell r="C4398" t="str">
            <v>m³</v>
          </cell>
          <cell r="D4398">
            <v>179.84</v>
          </cell>
        </row>
        <row r="4399">
          <cell r="A4399" t="str">
            <v>4011422</v>
          </cell>
          <cell r="B4399" t="str">
            <v>Pré-misturado a frio - faixa C - areia e brita comerciais</v>
          </cell>
          <cell r="C4399" t="str">
            <v>m³</v>
          </cell>
          <cell r="D4399">
            <v>326.22000000000003</v>
          </cell>
        </row>
        <row r="4400">
          <cell r="A4400" t="str">
            <v>4011421</v>
          </cell>
          <cell r="B4400" t="str">
            <v>Pré-misturado a frio - faixa C - areia extraída e brita produzida</v>
          </cell>
          <cell r="C4400" t="str">
            <v>m³</v>
          </cell>
          <cell r="D4400">
            <v>193.17</v>
          </cell>
        </row>
        <row r="4401">
          <cell r="A4401" t="str">
            <v>4011424</v>
          </cell>
          <cell r="B4401" t="str">
            <v>Pré-misturado a frio - faixa D - areia e brita comerciais</v>
          </cell>
          <cell r="C4401" t="str">
            <v>m³</v>
          </cell>
          <cell r="D4401">
            <v>332.27</v>
          </cell>
        </row>
        <row r="4402">
          <cell r="A4402" t="str">
            <v>4011423</v>
          </cell>
          <cell r="B4402" t="str">
            <v>Pré-misturado a frio - faixa D - areia extraída e brita produzida</v>
          </cell>
          <cell r="C4402" t="str">
            <v>m³</v>
          </cell>
          <cell r="D4402">
            <v>190.18</v>
          </cell>
        </row>
        <row r="4403">
          <cell r="A4403" t="str">
            <v>4011426</v>
          </cell>
          <cell r="B4403" t="str">
            <v>Pré-misturado a frio com emulsão asfáltica com polímero - faixa A - areia e brita comerciais</v>
          </cell>
          <cell r="C4403" t="str">
            <v>m³</v>
          </cell>
          <cell r="D4403">
            <v>313.39</v>
          </cell>
        </row>
        <row r="4404">
          <cell r="A4404" t="str">
            <v>4011425</v>
          </cell>
          <cell r="B4404" t="str">
            <v>Pré-misturado a frio com emulsão asfáltica com polímero - faixa A - areia extraída e brita produzida</v>
          </cell>
          <cell r="C4404" t="str">
            <v>m³</v>
          </cell>
          <cell r="D4404">
            <v>182.83</v>
          </cell>
        </row>
        <row r="4405">
          <cell r="A4405" t="str">
            <v>4011428</v>
          </cell>
          <cell r="B4405" t="str">
            <v>Pré-misturado a frio com emulsão asfáltica com polímero - faixa B - areia e brita comerciais</v>
          </cell>
          <cell r="C4405" t="str">
            <v>m³</v>
          </cell>
          <cell r="D4405">
            <v>318.86</v>
          </cell>
        </row>
        <row r="4406">
          <cell r="A4406" t="str">
            <v>4011427</v>
          </cell>
          <cell r="B4406" t="str">
            <v>Pré-misturado a frio com emulsão asfáltica com polímero - faixa B - areia extraída e brita produzida</v>
          </cell>
          <cell r="C4406" t="str">
            <v>m³</v>
          </cell>
          <cell r="D4406">
            <v>179.84</v>
          </cell>
        </row>
        <row r="4407">
          <cell r="A4407" t="str">
            <v>4011430</v>
          </cell>
          <cell r="B4407" t="str">
            <v>Pré-misturado a frio com emulsão asfáltica com polímero - faixa C - areia e brita comerciais</v>
          </cell>
          <cell r="C4407" t="str">
            <v>m³</v>
          </cell>
          <cell r="D4407">
            <v>325.08</v>
          </cell>
        </row>
        <row r="4408">
          <cell r="A4408" t="str">
            <v>4011429</v>
          </cell>
          <cell r="B4408" t="str">
            <v>Pré-misturado a frio com emulsão asfáltica com polímero - faixa C - areia extraída e brita produzida</v>
          </cell>
          <cell r="C4408" t="str">
            <v>m³</v>
          </cell>
          <cell r="D4408">
            <v>192.66</v>
          </cell>
        </row>
        <row r="4409">
          <cell r="A4409" t="str">
            <v>4011432</v>
          </cell>
          <cell r="B4409" t="str">
            <v>Pré-misturado a frio com emulsão asfáltica com polímero - faixa D - areia e brita comerciais</v>
          </cell>
          <cell r="C4409" t="str">
            <v>m³</v>
          </cell>
          <cell r="D4409">
            <v>331.1</v>
          </cell>
        </row>
        <row r="4410">
          <cell r="A4410" t="str">
            <v>4011431</v>
          </cell>
          <cell r="B4410" t="str">
            <v>Pré-misturado a frio com emulsão asfáltica com polímero - faixa D - areia extraída e brita produzida</v>
          </cell>
          <cell r="C4410" t="str">
            <v>m³</v>
          </cell>
          <cell r="D4410">
            <v>189.69</v>
          </cell>
        </row>
        <row r="4411">
          <cell r="A4411" t="str">
            <v>4011434</v>
          </cell>
          <cell r="B4411" t="str">
            <v>Pré-misturado a quente com asfalto polímero - faixa I - camada porosa de atrito - areia e brita comerciais</v>
          </cell>
          <cell r="C4411" t="str">
            <v>t</v>
          </cell>
          <cell r="D4411">
            <v>187.12</v>
          </cell>
        </row>
        <row r="4412">
          <cell r="A4412" t="str">
            <v>4011433</v>
          </cell>
          <cell r="B4412" t="str">
            <v>Pré-misturado a quente com asfalto polímero - faixa I - camada porosa de atrito - areia extraída e brita produzida</v>
          </cell>
          <cell r="C4412" t="str">
            <v>t</v>
          </cell>
          <cell r="D4412">
            <v>126.68</v>
          </cell>
        </row>
        <row r="4413">
          <cell r="A4413" t="str">
            <v>4011436</v>
          </cell>
          <cell r="B4413" t="str">
            <v>Pré-misturado a quente com asfalto polímero - faixa II - camada porosa de atrito - areia e brita comerciais</v>
          </cell>
          <cell r="C4413" t="str">
            <v>t</v>
          </cell>
          <cell r="D4413">
            <v>180.11</v>
          </cell>
        </row>
        <row r="4414">
          <cell r="A4414" t="str">
            <v>4011435</v>
          </cell>
          <cell r="B4414" t="str">
            <v>Pré-misturado a quente com asfalto polímero - faixa II - camada porosa de atrito - areia extraída e brita produzida</v>
          </cell>
          <cell r="C4414" t="str">
            <v>t</v>
          </cell>
          <cell r="D4414">
            <v>118.08</v>
          </cell>
        </row>
        <row r="4415">
          <cell r="A4415" t="str">
            <v>4011438</v>
          </cell>
          <cell r="B4415" t="str">
            <v>Pré-misturado a quente com asfalto polímero - faixa III - camada porosa de atrito - areia e brita comerciais</v>
          </cell>
          <cell r="C4415" t="str">
            <v>t</v>
          </cell>
          <cell r="D4415">
            <v>187.78</v>
          </cell>
        </row>
        <row r="4416">
          <cell r="A4416" t="str">
            <v>4011437</v>
          </cell>
          <cell r="B4416" t="str">
            <v>Pré-misturado a quente com asfalto polímero - faixa III - camada porosa de atrito - areia extraída e brita produzida</v>
          </cell>
          <cell r="C4416" t="str">
            <v>t</v>
          </cell>
          <cell r="D4416">
            <v>124.93</v>
          </cell>
        </row>
        <row r="4417">
          <cell r="A4417" t="str">
            <v>4011440</v>
          </cell>
          <cell r="B4417" t="str">
            <v>Pré-misturado a quente com asfalto polímero - faixa IV - camada porosa de atrito - areia e brita comerciais</v>
          </cell>
          <cell r="C4417" t="str">
            <v>t</v>
          </cell>
          <cell r="D4417">
            <v>189.64</v>
          </cell>
        </row>
        <row r="4418">
          <cell r="A4418" t="str">
            <v>4011439</v>
          </cell>
          <cell r="B4418" t="str">
            <v>Pré-misturado a quente com asfalto polímero - faixa IV - camada porosa de atrito - areia extraída e brita produzida</v>
          </cell>
          <cell r="C4418" t="str">
            <v>t</v>
          </cell>
          <cell r="D4418">
            <v>130.77000000000001</v>
          </cell>
        </row>
        <row r="4419">
          <cell r="A4419" t="str">
            <v>4011442</v>
          </cell>
          <cell r="B4419" t="str">
            <v>Pré-misturado a quente com asfalto polímero - faixa V - camada porosa de atrito - areia e brita comerciais</v>
          </cell>
          <cell r="C4419" t="str">
            <v>t</v>
          </cell>
          <cell r="D4419">
            <v>188.22</v>
          </cell>
        </row>
        <row r="4420">
          <cell r="A4420" t="str">
            <v>4011441</v>
          </cell>
          <cell r="B4420" t="str">
            <v>Pré-misturado a quente com asfalto polímero - faixa V - camada porosa de atrito - areia extraída e brita produzida</v>
          </cell>
          <cell r="C4420" t="str">
            <v>t</v>
          </cell>
          <cell r="D4420">
            <v>130.38</v>
          </cell>
        </row>
        <row r="4421">
          <cell r="A4421" t="str">
            <v>4011482</v>
          </cell>
          <cell r="B4421" t="str">
            <v>Reciclagem com adição de 3% de cimento e incorporação do revestimento asfáltico à base</v>
          </cell>
          <cell r="C4421" t="str">
            <v>m³</v>
          </cell>
          <cell r="D4421">
            <v>67.31</v>
          </cell>
        </row>
        <row r="4422">
          <cell r="A4422" t="str">
            <v>4011484</v>
          </cell>
          <cell r="B4422" t="str">
            <v>Reciclagem com adição de brita comercial e incorporação do revestimento asfáltico à base</v>
          </cell>
          <cell r="C4422" t="str">
            <v>m³</v>
          </cell>
          <cell r="D4422">
            <v>65.569999999999993</v>
          </cell>
        </row>
        <row r="4423">
          <cell r="A4423" t="str">
            <v>4011483</v>
          </cell>
          <cell r="B4423" t="str">
            <v>Reciclagem com adição de brita produzida e incorporação do revestimento asfáltico à base</v>
          </cell>
          <cell r="C4423" t="str">
            <v>m³</v>
          </cell>
          <cell r="D4423">
            <v>46.55</v>
          </cell>
        </row>
        <row r="4424">
          <cell r="A4424" t="str">
            <v>4011488</v>
          </cell>
          <cell r="B4424" t="str">
            <v>Reciclagem com espuma asfáltica e incorporação do revestimento asfáltico à base com adição de cimento</v>
          </cell>
          <cell r="C4424" t="str">
            <v>m³</v>
          </cell>
          <cell r="D4424">
            <v>49.69</v>
          </cell>
        </row>
        <row r="4425">
          <cell r="A4425" t="str">
            <v>4011487</v>
          </cell>
          <cell r="B4425" t="str">
            <v>Reciclagem com espuma asfáltica e incorporação do revestimento asfáltico à base com adição de pó de pedra comercial e cimento</v>
          </cell>
          <cell r="C4425" t="str">
            <v>m³</v>
          </cell>
          <cell r="D4425">
            <v>77.59</v>
          </cell>
        </row>
        <row r="4426">
          <cell r="A4426" t="str">
            <v>4011486</v>
          </cell>
          <cell r="B4426" t="str">
            <v>Reciclagem com incorporação do revestimento asfáltico à base com adição de 3% de cimento e de brita comercial</v>
          </cell>
          <cell r="C4426" t="str">
            <v>m³</v>
          </cell>
          <cell r="D4426">
            <v>103.24</v>
          </cell>
        </row>
        <row r="4427">
          <cell r="A4427" t="str">
            <v>4011485</v>
          </cell>
          <cell r="B4427" t="str">
            <v>Reciclagem com incorporação do revestimento asfáltico à base com adição de 3% de cimento e de brita produzida</v>
          </cell>
          <cell r="C4427" t="str">
            <v>m³</v>
          </cell>
          <cell r="D4427">
            <v>84.22</v>
          </cell>
        </row>
        <row r="4428">
          <cell r="A4428" t="str">
            <v>4011489</v>
          </cell>
          <cell r="B4428" t="str">
            <v>Reciclagem de revestimento asfáltico em usina com adição de espuma asfáltica, pó de pedra comercial e cimento</v>
          </cell>
          <cell r="C4428" t="str">
            <v>m³</v>
          </cell>
          <cell r="D4428">
            <v>141.38</v>
          </cell>
        </row>
        <row r="4429">
          <cell r="A4429" t="str">
            <v>4011481</v>
          </cell>
          <cell r="B4429" t="str">
            <v>Reciclagem simples com incorporação do revestimento asfáltico à base</v>
          </cell>
          <cell r="C4429" t="str">
            <v>m³</v>
          </cell>
          <cell r="D4429">
            <v>29.64</v>
          </cell>
        </row>
        <row r="4430">
          <cell r="A4430" t="str">
            <v>4011347</v>
          </cell>
          <cell r="B4430" t="str">
            <v>Reestabilização de camada de base com adição de 3% de cimento</v>
          </cell>
          <cell r="C4430" t="str">
            <v>m³</v>
          </cell>
          <cell r="D4430">
            <v>56</v>
          </cell>
        </row>
        <row r="4431">
          <cell r="A4431" t="str">
            <v>4011342</v>
          </cell>
          <cell r="B4431" t="str">
            <v>Reestabilização de camada de base com adição de 30% de brita comercial</v>
          </cell>
          <cell r="C4431" t="str">
            <v>m³</v>
          </cell>
          <cell r="D4431">
            <v>77.77</v>
          </cell>
        </row>
        <row r="4432">
          <cell r="A4432" t="str">
            <v>4011344</v>
          </cell>
          <cell r="B4432" t="str">
            <v>Reestabilização de camada de base com adição de 30% de brita produzida</v>
          </cell>
          <cell r="C4432" t="str">
            <v>m³</v>
          </cell>
          <cell r="D4432">
            <v>46.37</v>
          </cell>
        </row>
        <row r="4433">
          <cell r="A4433" t="str">
            <v>4011341</v>
          </cell>
          <cell r="B4433" t="str">
            <v>Reestabilização de camada de base com adição de 30% de material fresado retirado da pista</v>
          </cell>
          <cell r="C4433" t="str">
            <v>m³</v>
          </cell>
          <cell r="D4433">
            <v>11.5</v>
          </cell>
        </row>
        <row r="4434">
          <cell r="A4434" t="str">
            <v>4011346</v>
          </cell>
          <cell r="B4434" t="str">
            <v>Reestabilização de camada de base sem adição de material</v>
          </cell>
          <cell r="C4434" t="str">
            <v>m³</v>
          </cell>
          <cell r="D4434">
            <v>7.98</v>
          </cell>
        </row>
        <row r="4435">
          <cell r="A4435" t="str">
            <v>4011211</v>
          </cell>
          <cell r="B4435" t="str">
            <v>Reforço do subleito com material de jazida</v>
          </cell>
          <cell r="C4435" t="str">
            <v>m³</v>
          </cell>
          <cell r="D4435">
            <v>10.62</v>
          </cell>
        </row>
        <row r="4436">
          <cell r="A4436" t="str">
            <v>4011304</v>
          </cell>
          <cell r="B4436" t="str">
            <v>Reforço do subleito de solo melhorado com 4% de cal e mistura na pista com material de jazida</v>
          </cell>
          <cell r="C4436" t="str">
            <v>m³</v>
          </cell>
          <cell r="D4436">
            <v>50.85</v>
          </cell>
        </row>
        <row r="4437">
          <cell r="A4437" t="str">
            <v>4011209</v>
          </cell>
          <cell r="B4437" t="str">
            <v>Regularização do subleito</v>
          </cell>
          <cell r="C4437" t="str">
            <v>m²</v>
          </cell>
          <cell r="D4437">
            <v>1.06</v>
          </cell>
        </row>
        <row r="4438">
          <cell r="A4438" t="str">
            <v>4011210</v>
          </cell>
          <cell r="B4438" t="str">
            <v>Regularização do subleito com fresagem corte e controle automático de greide</v>
          </cell>
          <cell r="C4438" t="str">
            <v>m²</v>
          </cell>
          <cell r="D4438">
            <v>1.1100000000000001</v>
          </cell>
        </row>
        <row r="4439">
          <cell r="A4439" t="str">
            <v>4011537</v>
          </cell>
          <cell r="B4439" t="str">
            <v>Serragem de juntas em pavimento de concreto, limpeza e enchimento com selante a frio</v>
          </cell>
          <cell r="C4439" t="str">
            <v>m</v>
          </cell>
          <cell r="D4439">
            <v>18.600000000000001</v>
          </cell>
        </row>
        <row r="4440">
          <cell r="A4440" t="str">
            <v>4011218</v>
          </cell>
          <cell r="B4440" t="str">
            <v>Sub-base de concreto adensado por vibração - areia e brita comerciais</v>
          </cell>
          <cell r="C4440" t="str">
            <v>m³</v>
          </cell>
          <cell r="D4440">
            <v>402.28</v>
          </cell>
        </row>
        <row r="4441">
          <cell r="A4441" t="str">
            <v>4011217</v>
          </cell>
          <cell r="B4441" t="str">
            <v>Sub-base de concreto adensado por vibração - areia extraída e brita produzida</v>
          </cell>
          <cell r="C4441" t="str">
            <v>m³</v>
          </cell>
          <cell r="D4441">
            <v>263.10000000000002</v>
          </cell>
        </row>
        <row r="4442">
          <cell r="A4442" t="str">
            <v>4011214</v>
          </cell>
          <cell r="B4442" t="str">
            <v>Sub-base de concreto compactado com rolo - brita comercial</v>
          </cell>
          <cell r="C4442" t="str">
            <v>m³</v>
          </cell>
          <cell r="D4442">
            <v>281.23</v>
          </cell>
        </row>
        <row r="4443">
          <cell r="A4443" t="str">
            <v>4011213</v>
          </cell>
          <cell r="B4443" t="str">
            <v>Sub-base de concreto compactado com rolo - brita produzida</v>
          </cell>
          <cell r="C4443" t="str">
            <v>m³</v>
          </cell>
          <cell r="D4443">
            <v>164.2</v>
          </cell>
        </row>
        <row r="4444">
          <cell r="A4444" t="str">
            <v>4011227</v>
          </cell>
          <cell r="B4444" t="str">
            <v>Sub-base de solo estabilizado granulometricamente sem mistura com material de jazida</v>
          </cell>
          <cell r="C4444" t="str">
            <v>m³</v>
          </cell>
          <cell r="D4444">
            <v>10.62</v>
          </cell>
        </row>
        <row r="4445">
          <cell r="A4445" t="str">
            <v>4011302</v>
          </cell>
          <cell r="B4445" t="str">
            <v>Sub-base de solo melhorado com 3% de cimento e mistura em usina com material de jazida</v>
          </cell>
          <cell r="C4445" t="str">
            <v>m³</v>
          </cell>
          <cell r="D4445">
            <v>57.02</v>
          </cell>
        </row>
        <row r="4446">
          <cell r="A4446" t="str">
            <v>4011300</v>
          </cell>
          <cell r="B4446" t="str">
            <v>Sub-base de solo melhorado com 3% de cimento e mistura na pista com material de jazida</v>
          </cell>
          <cell r="C4446" t="str">
            <v>m³</v>
          </cell>
          <cell r="D4446">
            <v>48.24</v>
          </cell>
        </row>
        <row r="4447">
          <cell r="A4447" t="str">
            <v>4011306</v>
          </cell>
          <cell r="B4447" t="str">
            <v>Sub-base de solo-cal com 7% de cal e mistura na pista com material de jazida</v>
          </cell>
          <cell r="C4447" t="str">
            <v>m³</v>
          </cell>
          <cell r="D4447">
            <v>79.510000000000005</v>
          </cell>
        </row>
        <row r="4448">
          <cell r="A4448" t="str">
            <v>4011303</v>
          </cell>
          <cell r="B4448" t="str">
            <v>Sub-base de solo-cimento com 7% de cimento e mistura em usina com material de jazida</v>
          </cell>
          <cell r="C4448" t="str">
            <v>m³</v>
          </cell>
          <cell r="D4448">
            <v>101.05</v>
          </cell>
        </row>
        <row r="4449">
          <cell r="A4449" t="str">
            <v>4011301</v>
          </cell>
          <cell r="B4449" t="str">
            <v>Sub-base de solo-cimento com 7% de cimento e mistura na pista com material de jazida</v>
          </cell>
          <cell r="C4449" t="str">
            <v>m³</v>
          </cell>
          <cell r="D4449">
            <v>95.68</v>
          </cell>
        </row>
        <row r="4450">
          <cell r="A4450" t="str">
            <v>4011228</v>
          </cell>
          <cell r="B4450" t="str">
            <v>Sub-base estabilizada granulometricamente com mistura de solos na pista com material de jazida</v>
          </cell>
          <cell r="C4450" t="str">
            <v>m³</v>
          </cell>
          <cell r="D4450">
            <v>11.74</v>
          </cell>
        </row>
        <row r="4451">
          <cell r="A4451" t="str">
            <v>4011229</v>
          </cell>
          <cell r="B4451" t="str">
            <v>Sub-base estabilizada granulometricamente com mistura solo areia (70% - 30%) em usina com material de jazida e areia extraída</v>
          </cell>
          <cell r="C4451" t="str">
            <v>m³</v>
          </cell>
          <cell r="D4451">
            <v>28.97</v>
          </cell>
        </row>
        <row r="4452">
          <cell r="A4452" t="str">
            <v>4011231</v>
          </cell>
          <cell r="B4452" t="str">
            <v>Sub-base estabilizada granulometricamente com mistura solo brita (70% - 30%) com 3% de cimento em usina com material de jazida e brita comercial</v>
          </cell>
          <cell r="C4452" t="str">
            <v>m³</v>
          </cell>
          <cell r="D4452">
            <v>110.84</v>
          </cell>
        </row>
        <row r="4453">
          <cell r="A4453" t="str">
            <v>4011230</v>
          </cell>
          <cell r="B4453" t="str">
            <v>Sub-base estabilizada granulometricamente com mistura solo brita (70% - 30%) com 3% de cimento em usina com material de jazida e brita produzida</v>
          </cell>
          <cell r="C4453" t="str">
            <v>m³</v>
          </cell>
          <cell r="D4453">
            <v>80.39</v>
          </cell>
        </row>
        <row r="4454">
          <cell r="A4454" t="str">
            <v>4011235</v>
          </cell>
          <cell r="B4454" t="str">
            <v>Sub-base estabilizada granulometricamente com mistura solo brita (70% - 30%) em usina com material de jazida e brita comercial</v>
          </cell>
          <cell r="C4454" t="str">
            <v>m³</v>
          </cell>
          <cell r="D4454">
            <v>76.900000000000006</v>
          </cell>
        </row>
        <row r="4455">
          <cell r="A4455" t="str">
            <v>4011234</v>
          </cell>
          <cell r="B4455" t="str">
            <v>Sub-base estabilizada granulometricamente com mistura solo brita (70% - 30%) em usina com material de jazida e brita produzida</v>
          </cell>
          <cell r="C4455" t="str">
            <v>m³</v>
          </cell>
          <cell r="D4455">
            <v>45.51</v>
          </cell>
        </row>
        <row r="4456">
          <cell r="A4456" t="str">
            <v>4011233</v>
          </cell>
          <cell r="B4456" t="str">
            <v>Sub-base estabilizada granulometricamente com mistura solo brita (70% - 30%) na pista com material de jazida e brita comercial</v>
          </cell>
          <cell r="C4456" t="str">
            <v>m³</v>
          </cell>
          <cell r="D4456">
            <v>64.540000000000006</v>
          </cell>
        </row>
        <row r="4457">
          <cell r="A4457" t="str">
            <v>4011232</v>
          </cell>
          <cell r="B4457" t="str">
            <v>Sub-base estabilizada granulometricamente com mistura solo brita (70% - 30%) na pista com material de jazida e brita produzida</v>
          </cell>
          <cell r="C4457" t="str">
            <v>m³</v>
          </cell>
          <cell r="D4457">
            <v>33.15</v>
          </cell>
        </row>
        <row r="4458">
          <cell r="A4458" t="str">
            <v>4011372</v>
          </cell>
          <cell r="B4458" t="str">
            <v>Tratamento superficial duplo com banho diluído - brita comercial</v>
          </cell>
          <cell r="C4458" t="str">
            <v>m²</v>
          </cell>
          <cell r="D4458">
            <v>5.77</v>
          </cell>
        </row>
        <row r="4459">
          <cell r="A4459" t="str">
            <v>4011371</v>
          </cell>
          <cell r="B4459" t="str">
            <v>Tratamento superficial duplo com banho diluído - brita produzida</v>
          </cell>
          <cell r="C4459" t="str">
            <v>m²</v>
          </cell>
          <cell r="D4459">
            <v>3.95</v>
          </cell>
        </row>
        <row r="4460">
          <cell r="A4460" t="str">
            <v>4011378</v>
          </cell>
          <cell r="B4460" t="str">
            <v>Tratamento superficial duplo com banho diluído com emulsão com polímero - brita comercial</v>
          </cell>
          <cell r="C4460" t="str">
            <v>m²</v>
          </cell>
          <cell r="D4460">
            <v>5.77</v>
          </cell>
        </row>
        <row r="4461">
          <cell r="A4461" t="str">
            <v>4011377</v>
          </cell>
          <cell r="B4461" t="str">
            <v>Tratamento superficial duplo com banho diluído com emulsão com polímero - brita produzida</v>
          </cell>
          <cell r="C4461" t="str">
            <v>m²</v>
          </cell>
          <cell r="D4461">
            <v>3.95</v>
          </cell>
        </row>
        <row r="4462">
          <cell r="A4462" t="str">
            <v>4011368</v>
          </cell>
          <cell r="B4462" t="str">
            <v>Tratamento superficial duplo com CAP - brita comercial</v>
          </cell>
          <cell r="C4462" t="str">
            <v>m²</v>
          </cell>
          <cell r="D4462">
            <v>4.6100000000000003</v>
          </cell>
        </row>
        <row r="4463">
          <cell r="A4463" t="str">
            <v>4011367</v>
          </cell>
          <cell r="B4463" t="str">
            <v>Tratamento superficial duplo com CAP - brita produzida</v>
          </cell>
          <cell r="C4463" t="str">
            <v>m²</v>
          </cell>
          <cell r="D4463">
            <v>2.79</v>
          </cell>
        </row>
        <row r="4464">
          <cell r="A4464" t="str">
            <v>4011374</v>
          </cell>
          <cell r="B4464" t="str">
            <v>Tratamento superficial duplo com CAP com polímero - brita comercial</v>
          </cell>
          <cell r="C4464" t="str">
            <v>m²</v>
          </cell>
          <cell r="D4464">
            <v>4.6100000000000003</v>
          </cell>
        </row>
        <row r="4465">
          <cell r="A4465" t="str">
            <v>4011373</v>
          </cell>
          <cell r="B4465" t="str">
            <v>Tratamento superficial duplo com CAP com polímero - brita produzida</v>
          </cell>
          <cell r="C4465" t="str">
            <v>m²</v>
          </cell>
          <cell r="D4465">
            <v>2.79</v>
          </cell>
        </row>
        <row r="4466">
          <cell r="A4466" t="str">
            <v>4011370</v>
          </cell>
          <cell r="B4466" t="str">
            <v>Tratamento superficial duplo com emulsão - brita comercial</v>
          </cell>
          <cell r="C4466" t="str">
            <v>m²</v>
          </cell>
          <cell r="D4466">
            <v>5.23</v>
          </cell>
        </row>
        <row r="4467">
          <cell r="A4467" t="str">
            <v>4011369</v>
          </cell>
          <cell r="B4467" t="str">
            <v>Tratamento superficial duplo com emulsão - brita produzida</v>
          </cell>
          <cell r="C4467" t="str">
            <v>m²</v>
          </cell>
          <cell r="D4467">
            <v>3.42</v>
          </cell>
        </row>
        <row r="4468">
          <cell r="A4468" t="str">
            <v>4011376</v>
          </cell>
          <cell r="B4468" t="str">
            <v>Tratamento superficial duplo com emulsão com polímero - brita comercial</v>
          </cell>
          <cell r="C4468" t="str">
            <v>m²</v>
          </cell>
          <cell r="D4468">
            <v>5.23</v>
          </cell>
        </row>
        <row r="4469">
          <cell r="A4469" t="str">
            <v>4011375</v>
          </cell>
          <cell r="B4469" t="str">
            <v>Tratamento superficial duplo com emulsão com polímero - brita produzida</v>
          </cell>
          <cell r="C4469" t="str">
            <v>m²</v>
          </cell>
          <cell r="D4469">
            <v>3.42</v>
          </cell>
        </row>
        <row r="4470">
          <cell r="A4470" t="str">
            <v>4011360</v>
          </cell>
          <cell r="B4470" t="str">
            <v>Tratamento superficial simples com banho diluído - brita comercial</v>
          </cell>
          <cell r="C4470" t="str">
            <v>m²</v>
          </cell>
          <cell r="D4470">
            <v>2.06</v>
          </cell>
        </row>
        <row r="4471">
          <cell r="A4471" t="str">
            <v>4011359</v>
          </cell>
          <cell r="B4471" t="str">
            <v>Tratamento superficial simples com banho diluído - brita produzida</v>
          </cell>
          <cell r="C4471" t="str">
            <v>m²</v>
          </cell>
          <cell r="D4471">
            <v>1.45</v>
          </cell>
        </row>
        <row r="4472">
          <cell r="A4472" t="str">
            <v>4011366</v>
          </cell>
          <cell r="B4472" t="str">
            <v>Tratamento superficial simples com banho diluído com emulsão com polímero - brita comercial</v>
          </cell>
          <cell r="C4472" t="str">
            <v>m²</v>
          </cell>
          <cell r="D4472">
            <v>2.06</v>
          </cell>
        </row>
        <row r="4473">
          <cell r="A4473" t="str">
            <v>4011365</v>
          </cell>
          <cell r="B4473" t="str">
            <v>Tratamento superficial simples com banho diluído com emulsão com polímero - brita produzida</v>
          </cell>
          <cell r="C4473" t="str">
            <v>m²</v>
          </cell>
          <cell r="D4473">
            <v>1.45</v>
          </cell>
        </row>
        <row r="4474">
          <cell r="A4474" t="str">
            <v>4011356</v>
          </cell>
          <cell r="B4474" t="str">
            <v>Tratamento superficial simples com CAP - brita comercial</v>
          </cell>
          <cell r="C4474" t="str">
            <v>m²</v>
          </cell>
          <cell r="D4474">
            <v>1.58</v>
          </cell>
        </row>
        <row r="4475">
          <cell r="A4475" t="str">
            <v>4011355</v>
          </cell>
          <cell r="B4475" t="str">
            <v>Tratamento superficial simples com CAP - brita produzida</v>
          </cell>
          <cell r="C4475" t="str">
            <v>m²</v>
          </cell>
          <cell r="D4475">
            <v>0.97</v>
          </cell>
        </row>
        <row r="4476">
          <cell r="A4476" t="str">
            <v>4011362</v>
          </cell>
          <cell r="B4476" t="str">
            <v>Tratamento superficial simples com CAP com polímero - brita comercial</v>
          </cell>
          <cell r="C4476" t="str">
            <v>m²</v>
          </cell>
          <cell r="D4476">
            <v>1.58</v>
          </cell>
        </row>
        <row r="4477">
          <cell r="A4477" t="str">
            <v>4011361</v>
          </cell>
          <cell r="B4477" t="str">
            <v>Tratamento superficial simples com CAP com polímero - brita produzida</v>
          </cell>
          <cell r="C4477" t="str">
            <v>m²</v>
          </cell>
          <cell r="D4477">
            <v>0.97</v>
          </cell>
        </row>
        <row r="4478">
          <cell r="A4478" t="str">
            <v>4011358</v>
          </cell>
          <cell r="B4478" t="str">
            <v>Tratamento superficial simples com emulsão - brita comercial</v>
          </cell>
          <cell r="C4478" t="str">
            <v>m²</v>
          </cell>
          <cell r="D4478">
            <v>1.83</v>
          </cell>
        </row>
        <row r="4479">
          <cell r="A4479" t="str">
            <v>4011357</v>
          </cell>
          <cell r="B4479" t="str">
            <v>Tratamento superficial simples com emulsão - brita produzida</v>
          </cell>
          <cell r="C4479" t="str">
            <v>m²</v>
          </cell>
          <cell r="D4479">
            <v>1.22</v>
          </cell>
        </row>
        <row r="4480">
          <cell r="A4480" t="str">
            <v>4011364</v>
          </cell>
          <cell r="B4480" t="str">
            <v>Tratamento superficial simples com emulsão com polímero - brita comercial</v>
          </cell>
          <cell r="C4480" t="str">
            <v>m²</v>
          </cell>
          <cell r="D4480">
            <v>1.83</v>
          </cell>
        </row>
        <row r="4481">
          <cell r="A4481" t="str">
            <v>4011363</v>
          </cell>
          <cell r="B4481" t="str">
            <v>Tratamento superficial simples com emulsão com polímero - brita produzida</v>
          </cell>
          <cell r="C4481" t="str">
            <v>m²</v>
          </cell>
          <cell r="D4481">
            <v>1.22</v>
          </cell>
        </row>
        <row r="4482">
          <cell r="A4482" t="str">
            <v>4011384</v>
          </cell>
          <cell r="B4482" t="str">
            <v>Tratamento superficial triplo com banho diluído - brita comercial</v>
          </cell>
          <cell r="C4482" t="str">
            <v>m²</v>
          </cell>
          <cell r="D4482">
            <v>6.37</v>
          </cell>
        </row>
        <row r="4483">
          <cell r="A4483" t="str">
            <v>4011383</v>
          </cell>
          <cell r="B4483" t="str">
            <v>Tratamento superficial triplo com banho diluído - brita produzida</v>
          </cell>
          <cell r="C4483" t="str">
            <v>m²</v>
          </cell>
          <cell r="D4483">
            <v>4.3</v>
          </cell>
        </row>
        <row r="4484">
          <cell r="A4484" t="str">
            <v>4011390</v>
          </cell>
          <cell r="B4484" t="str">
            <v>Tratamento superficial triplo com banho diluído - emulsão com polímero - brita comercial</v>
          </cell>
          <cell r="C4484" t="str">
            <v>m²</v>
          </cell>
          <cell r="D4484">
            <v>6.37</v>
          </cell>
        </row>
        <row r="4485">
          <cell r="A4485" t="str">
            <v>4011389</v>
          </cell>
          <cell r="B4485" t="str">
            <v>Tratamento superficial triplo com banho diluído - emulsão com polímero - brita produzida</v>
          </cell>
          <cell r="C4485" t="str">
            <v>m²</v>
          </cell>
          <cell r="D4485">
            <v>4.3</v>
          </cell>
        </row>
        <row r="4486">
          <cell r="A4486" t="str">
            <v>4011380</v>
          </cell>
          <cell r="B4486" t="str">
            <v>Tratamento superficial triplo com CAP - brita comercial</v>
          </cell>
          <cell r="C4486" t="str">
            <v>m²</v>
          </cell>
          <cell r="D4486">
            <v>5.21</v>
          </cell>
        </row>
        <row r="4487">
          <cell r="A4487" t="str">
            <v>4011379</v>
          </cell>
          <cell r="B4487" t="str">
            <v>Tratamento superficial triplo com CAP - brita produzida</v>
          </cell>
          <cell r="C4487" t="str">
            <v>m²</v>
          </cell>
          <cell r="D4487">
            <v>3.14</v>
          </cell>
        </row>
        <row r="4488">
          <cell r="A4488" t="str">
            <v>4011386</v>
          </cell>
          <cell r="B4488" t="str">
            <v>Tratamento superficial triplo com CAP com polímero - brita comercial</v>
          </cell>
          <cell r="C4488" t="str">
            <v>m²</v>
          </cell>
          <cell r="D4488">
            <v>5.21</v>
          </cell>
        </row>
        <row r="4489">
          <cell r="A4489" t="str">
            <v>4011385</v>
          </cell>
          <cell r="B4489" t="str">
            <v>Tratamento superficial triplo com CAP com polímero - brita produzida</v>
          </cell>
          <cell r="C4489" t="str">
            <v>m²</v>
          </cell>
          <cell r="D4489">
            <v>3.14</v>
          </cell>
        </row>
        <row r="4490">
          <cell r="A4490" t="str">
            <v>4011382</v>
          </cell>
          <cell r="B4490" t="str">
            <v>Tratamento superficial triplo com emulsão - brita comercial</v>
          </cell>
          <cell r="C4490" t="str">
            <v>m²</v>
          </cell>
          <cell r="D4490">
            <v>5.84</v>
          </cell>
        </row>
        <row r="4491">
          <cell r="A4491" t="str">
            <v>4011381</v>
          </cell>
          <cell r="B4491" t="str">
            <v>Tratamento superficial triplo com emulsão - brita produzida</v>
          </cell>
          <cell r="C4491" t="str">
            <v>m²</v>
          </cell>
          <cell r="D4491">
            <v>3.77</v>
          </cell>
        </row>
        <row r="4492">
          <cell r="A4492" t="str">
            <v>4011388</v>
          </cell>
          <cell r="B4492" t="str">
            <v>Tratamento superficial triplo com emulsão com polímero - brita comercial</v>
          </cell>
          <cell r="C4492" t="str">
            <v>m²</v>
          </cell>
          <cell r="D4492">
            <v>5.84</v>
          </cell>
        </row>
        <row r="4493">
          <cell r="A4493" t="str">
            <v>4011387</v>
          </cell>
          <cell r="B4493" t="str">
            <v>Tratamento superficial triplo com emulsão com polímero - brita produzida</v>
          </cell>
          <cell r="C4493" t="str">
            <v>m²</v>
          </cell>
          <cell r="D4493">
            <v>3.77</v>
          </cell>
        </row>
        <row r="4494">
          <cell r="A4494" t="str">
            <v>4011212</v>
          </cell>
          <cell r="B4494" t="str">
            <v>Varredura da superfície para execução de revestimento asfáltico</v>
          </cell>
          <cell r="C4494" t="str">
            <v>m²</v>
          </cell>
          <cell r="D4494">
            <v>0.05</v>
          </cell>
        </row>
        <row r="4495">
          <cell r="A4495" t="str">
            <v>4208197</v>
          </cell>
          <cell r="B4495" t="str">
            <v>Ancoragem fixa para estais de 12 cordoalhas D = 15,7 mm - inclusive injeção de cera</v>
          </cell>
          <cell r="C4495" t="str">
            <v>un</v>
          </cell>
          <cell r="D4495">
            <v>13999.24</v>
          </cell>
        </row>
        <row r="4496">
          <cell r="A4496" t="str">
            <v>4208158</v>
          </cell>
          <cell r="B4496" t="str">
            <v>Ancoragem fixa para estais de 19 cordoalhas D = 15,7 mm - inclusive injeção de cera</v>
          </cell>
          <cell r="C4496" t="str">
            <v>un</v>
          </cell>
          <cell r="D4496">
            <v>19092.36</v>
          </cell>
        </row>
        <row r="4497">
          <cell r="A4497" t="str">
            <v>4208198</v>
          </cell>
          <cell r="B4497" t="str">
            <v>Ancoragem fixa para estais de 22 cordoalhas D = 15,7 mm - inclusive injeção de cera</v>
          </cell>
          <cell r="C4497" t="str">
            <v>un</v>
          </cell>
          <cell r="D4497">
            <v>20306.34</v>
          </cell>
        </row>
        <row r="4498">
          <cell r="A4498" t="str">
            <v>4208159</v>
          </cell>
          <cell r="B4498" t="str">
            <v>Ancoragem fixa para estais de 31 cordoalhas D = 15,7 mm - inclusive injeção de cera</v>
          </cell>
          <cell r="C4498" t="str">
            <v>un</v>
          </cell>
          <cell r="D4498">
            <v>30695.87</v>
          </cell>
        </row>
        <row r="4499">
          <cell r="A4499" t="str">
            <v>4208160</v>
          </cell>
          <cell r="B4499" t="str">
            <v>Ancoragem fixa para estais de 37 cordoalhas D = 15,7 mm - inclusive injeção de cera</v>
          </cell>
          <cell r="C4499" t="str">
            <v>un</v>
          </cell>
          <cell r="D4499">
            <v>36510.550000000003</v>
          </cell>
        </row>
        <row r="4500">
          <cell r="A4500" t="str">
            <v>4208199</v>
          </cell>
          <cell r="B4500" t="str">
            <v>Ancoragem fixa para estais de 43 cordoalhas D = 15,7 mm - inclusive injeção de cera</v>
          </cell>
          <cell r="C4500" t="str">
            <v>un</v>
          </cell>
          <cell r="D4500">
            <v>42329.37</v>
          </cell>
        </row>
        <row r="4501">
          <cell r="A4501" t="str">
            <v>4208161</v>
          </cell>
          <cell r="B4501" t="str">
            <v>Ancoragem fixa para estais de 55 cordoalhas D = 15,7 mm - inclusive injeção de cera</v>
          </cell>
          <cell r="C4501" t="str">
            <v>un</v>
          </cell>
          <cell r="D4501">
            <v>53791.37</v>
          </cell>
        </row>
        <row r="4502">
          <cell r="A4502" t="str">
            <v>4208162</v>
          </cell>
          <cell r="B4502" t="str">
            <v>Ancoragem fixa para estais de 61 cordoalhas D = 15,7 mm - inclusive injeção de cera</v>
          </cell>
          <cell r="C4502" t="str">
            <v>un</v>
          </cell>
          <cell r="D4502">
            <v>59918.75</v>
          </cell>
        </row>
        <row r="4503">
          <cell r="A4503" t="str">
            <v>4208163</v>
          </cell>
          <cell r="B4503" t="str">
            <v>Ancoragem fixa para estais de 73 cordoalhas D = 15,7 mm - inclusive injeção de cera</v>
          </cell>
          <cell r="C4503" t="str">
            <v>un</v>
          </cell>
          <cell r="D4503">
            <v>76029.13</v>
          </cell>
        </row>
        <row r="4504">
          <cell r="A4504" t="str">
            <v>4208200</v>
          </cell>
          <cell r="B4504" t="str">
            <v>Ancoragem fixa para estais de 85 cordoalhas D = 15,7 mm - inclusive injeção de cera</v>
          </cell>
          <cell r="C4504" t="str">
            <v>un</v>
          </cell>
          <cell r="D4504">
            <v>82589.69</v>
          </cell>
        </row>
        <row r="4505">
          <cell r="A4505" t="str">
            <v>4208164</v>
          </cell>
          <cell r="B4505" t="str">
            <v>Ancoragem fixa para estais de 91 cordoalhas D = 15,7 mm - inclusive injeção de cera</v>
          </cell>
          <cell r="C4505" t="str">
            <v>un</v>
          </cell>
          <cell r="D4505">
            <v>100063.49</v>
          </cell>
        </row>
        <row r="4506">
          <cell r="A4506" t="str">
            <v>4208201</v>
          </cell>
          <cell r="B4506" t="str">
            <v>Ancoragem regulável para estais de 12 cordoalhas D = 15,7 mm - inclusive protensão, injeção de cera e regulagem final</v>
          </cell>
          <cell r="C4506" t="str">
            <v>un</v>
          </cell>
          <cell r="D4506">
            <v>19260.939999999999</v>
          </cell>
        </row>
        <row r="4507">
          <cell r="A4507" t="str">
            <v>4208151</v>
          </cell>
          <cell r="B4507" t="str">
            <v>Ancoragem regulável para estais de 19 cordoalhas D = 15,7 mm - inclusive protensão, injeção de cera e regulagem final</v>
          </cell>
          <cell r="C4507" t="str">
            <v>un</v>
          </cell>
          <cell r="D4507">
            <v>27045.48</v>
          </cell>
        </row>
        <row r="4508">
          <cell r="A4508" t="str">
            <v>4208202</v>
          </cell>
          <cell r="B4508" t="str">
            <v>Ancoragem regulável para estais de 22 cordoalhas D = 15,7 mm - inclusive protensão, injeção de cera e regulagem final</v>
          </cell>
          <cell r="C4508" t="str">
            <v>un</v>
          </cell>
          <cell r="D4508">
            <v>30677.26</v>
          </cell>
        </row>
        <row r="4509">
          <cell r="A4509" t="str">
            <v>4208152</v>
          </cell>
          <cell r="B4509" t="str">
            <v>Ancoragem regulável para estais de 31 cordoalhas D = 15,7 mm - inclusive protensão, injeção de cera e regulagem final</v>
          </cell>
          <cell r="C4509" t="str">
            <v>un</v>
          </cell>
          <cell r="D4509">
            <v>43163.82</v>
          </cell>
        </row>
        <row r="4510">
          <cell r="A4510" t="str">
            <v>4208153</v>
          </cell>
          <cell r="B4510" t="str">
            <v>Ancoragem regulável para estais de 37 cordoalhas D = 15,7 mm - inclusive protensão, injeção de cera e regulagem final</v>
          </cell>
          <cell r="C4510" t="str">
            <v>un</v>
          </cell>
          <cell r="D4510">
            <v>51255.27</v>
          </cell>
        </row>
        <row r="4511">
          <cell r="A4511" t="str">
            <v>4208203</v>
          </cell>
          <cell r="B4511" t="str">
            <v>Ancoragem regulável para estais de 43 cordoalhas D = 15,7 mm - inclusive protensão, injeção de cera e regulagem final</v>
          </cell>
          <cell r="C4511" t="str">
            <v>un</v>
          </cell>
          <cell r="D4511">
            <v>59492.71</v>
          </cell>
        </row>
        <row r="4512">
          <cell r="A4512" t="str">
            <v>4208154</v>
          </cell>
          <cell r="B4512" t="str">
            <v>Ancoragem regulável para estais de 55 cordoalhas D = 15,7 mm - inclusive protensão, injeção de cera e regulagem final</v>
          </cell>
          <cell r="C4512" t="str">
            <v>un</v>
          </cell>
          <cell r="D4512">
            <v>75307.42</v>
          </cell>
        </row>
        <row r="4513">
          <cell r="A4513" t="str">
            <v>4208155</v>
          </cell>
          <cell r="B4513" t="str">
            <v>Ancoragem regulável para estais de 61 cordoalhas D = 15,7 mm - inclusive protensão, injeção de cera e regulagem final</v>
          </cell>
          <cell r="C4513" t="str">
            <v>un</v>
          </cell>
          <cell r="D4513">
            <v>85009.18</v>
          </cell>
        </row>
        <row r="4514">
          <cell r="A4514" t="str">
            <v>4208156</v>
          </cell>
          <cell r="B4514" t="str">
            <v>Ancoragem regulável para estais de 73 cordoalhas D = 15,7 mm - inclusive protensão, injeção de cera e regulagem final</v>
          </cell>
          <cell r="C4514" t="str">
            <v>un</v>
          </cell>
          <cell r="D4514">
            <v>103193.93</v>
          </cell>
        </row>
        <row r="4515">
          <cell r="A4515" t="str">
            <v>4208204</v>
          </cell>
          <cell r="B4515" t="str">
            <v>Ancoragem regulável para estais de 85 cordoalhas D = 15,7 mm - inclusive protensão, injeção de cera e regulagem final</v>
          </cell>
          <cell r="C4515" t="str">
            <v>un</v>
          </cell>
          <cell r="D4515">
            <v>116458.38</v>
          </cell>
        </row>
        <row r="4516">
          <cell r="A4516" t="str">
            <v>4208157</v>
          </cell>
          <cell r="B4516" t="str">
            <v>Ancoragem regulável para estais de 91 cordoalhas D = 15,7 mm - inclusive protensão, injeção de cera e regulagem final</v>
          </cell>
          <cell r="C4516" t="str">
            <v>un</v>
          </cell>
          <cell r="D4516">
            <v>136572.28</v>
          </cell>
        </row>
        <row r="4517">
          <cell r="A4517" t="str">
            <v>4208127</v>
          </cell>
          <cell r="B4517" t="str">
            <v>Cordoalha para estais CP 177 RB D = 15,7 mm - fornecimento, preparo e colocação</v>
          </cell>
          <cell r="C4517" t="str">
            <v>kg</v>
          </cell>
          <cell r="D4517">
            <v>27.65</v>
          </cell>
        </row>
        <row r="4518">
          <cell r="A4518" t="str">
            <v>4208196</v>
          </cell>
          <cell r="B4518" t="str">
            <v>Elevador de cremalheira - ascensão e ancoragem da torre a partir de 16 m com cada elevação de até 9 m - utilização de 50 vezes - inclusive desmontagem</v>
          </cell>
          <cell r="C4518" t="str">
            <v>un</v>
          </cell>
          <cell r="D4518">
            <v>2588.2800000000002</v>
          </cell>
        </row>
        <row r="4519">
          <cell r="A4519" t="str">
            <v>4208209</v>
          </cell>
          <cell r="B4519" t="str">
            <v>Elevador de cremalheira - montagem e desmontagem até a altura de 16 m - exceto fundações</v>
          </cell>
          <cell r="C4519" t="str">
            <v>un</v>
          </cell>
          <cell r="D4519">
            <v>10509.97</v>
          </cell>
        </row>
        <row r="4520">
          <cell r="A4520" t="str">
            <v>4208206</v>
          </cell>
          <cell r="B4520" t="str">
            <v>Elevador de cremalheira com cabine simples, com capacidade de 1.500 kg e altura de até 100 m - operação</v>
          </cell>
          <cell r="C4520" t="str">
            <v>h</v>
          </cell>
          <cell r="D4520">
            <v>113.74</v>
          </cell>
        </row>
        <row r="4521">
          <cell r="A4521" t="str">
            <v>4208210</v>
          </cell>
          <cell r="B4521" t="str">
            <v>Grua fixa - montagem e desmontagem até a altura de 60 m - exceto fundações</v>
          </cell>
          <cell r="C4521" t="str">
            <v>un</v>
          </cell>
          <cell r="D4521">
            <v>24167.72</v>
          </cell>
        </row>
        <row r="4522">
          <cell r="A4522" t="str">
            <v>4208195</v>
          </cell>
          <cell r="B4522" t="str">
            <v>Grua fixa - telescopagem e ancoragem da torre a partir de 60 m com cada elevação de até 18 m - inclusive desmontagem</v>
          </cell>
          <cell r="C4522" t="str">
            <v>un</v>
          </cell>
          <cell r="D4522">
            <v>12653.91</v>
          </cell>
        </row>
        <row r="4523">
          <cell r="A4523" t="str">
            <v>4208208</v>
          </cell>
          <cell r="B4523" t="str">
            <v>Grua fixa com altura de 60 a 102 m, com alcance de 60 m e capacidade de 1.500 kg na ponta da lança - operação</v>
          </cell>
          <cell r="C4523" t="str">
            <v>h</v>
          </cell>
          <cell r="D4523">
            <v>531.95000000000005</v>
          </cell>
        </row>
        <row r="4524">
          <cell r="A4524" t="str">
            <v>4208135</v>
          </cell>
          <cell r="B4524" t="str">
            <v>Tubo antivandalismo em aço galvanizado para estais de 12 cordoalhas D = 15,7 mm - fornecimento e instalação</v>
          </cell>
          <cell r="C4524" t="str">
            <v>m</v>
          </cell>
          <cell r="D4524">
            <v>11298.21</v>
          </cell>
        </row>
        <row r="4525">
          <cell r="A4525" t="str">
            <v>4208136</v>
          </cell>
          <cell r="B4525" t="str">
            <v>Tubo antivandalismo em aço galvanizado para estais de 19 cordoalhas D = 15,7 mm - fornecimento e instalação</v>
          </cell>
          <cell r="C4525" t="str">
            <v>m</v>
          </cell>
          <cell r="D4525">
            <v>13379.35</v>
          </cell>
        </row>
        <row r="4526">
          <cell r="A4526" t="str">
            <v>4208137</v>
          </cell>
          <cell r="B4526" t="str">
            <v>Tubo antivandalismo em aço galvanizado para estais de 22 cordoalhas D = 15,7 mm - fornecimento e instalação</v>
          </cell>
          <cell r="C4526" t="str">
            <v>m</v>
          </cell>
          <cell r="D4526">
            <v>15627.2</v>
          </cell>
        </row>
        <row r="4527">
          <cell r="A4527" t="str">
            <v>4208138</v>
          </cell>
          <cell r="B4527" t="str">
            <v>Tubo antivandalismo em aço galvanizado para estais de 31 cordoalhas D = 15,7 mm - fornecimento e instalação</v>
          </cell>
          <cell r="C4527" t="str">
            <v>m</v>
          </cell>
          <cell r="D4527">
            <v>19563.05</v>
          </cell>
        </row>
        <row r="4528">
          <cell r="A4528" t="str">
            <v>4208139</v>
          </cell>
          <cell r="B4528" t="str">
            <v>Tubo antivandalismo em aço galvanizado para estais de 37 cordoalhas D = 15,7 mm - fornecimento e instalação</v>
          </cell>
          <cell r="C4528" t="str">
            <v>m</v>
          </cell>
          <cell r="D4528">
            <v>22560.49</v>
          </cell>
        </row>
        <row r="4529">
          <cell r="A4529" t="str">
            <v>4208140</v>
          </cell>
          <cell r="B4529" t="str">
            <v>Tubo antivandalismo em aço galvanizado para estais de 43 cordoalhas D = 15,7 mm - fornecimento e instalação</v>
          </cell>
          <cell r="C4529" t="str">
            <v>m</v>
          </cell>
          <cell r="D4529">
            <v>29488.19</v>
          </cell>
        </row>
        <row r="4530">
          <cell r="A4530" t="str">
            <v>4208141</v>
          </cell>
          <cell r="B4530" t="str">
            <v>Tubo antivandalismo em aço galvanizado para estais de 55 cordoalhas D = 15,7 mm - fornecimento e instalação</v>
          </cell>
          <cell r="C4530" t="str">
            <v>m</v>
          </cell>
          <cell r="D4530">
            <v>33236.93</v>
          </cell>
        </row>
        <row r="4531">
          <cell r="A4531" t="str">
            <v>4208212</v>
          </cell>
          <cell r="B4531" t="str">
            <v>Tubo antivandalismo em aço galvanizado para estais de 61 cordoalhas D = 15,7 mm - fornecimento e instalação</v>
          </cell>
          <cell r="C4531" t="str">
            <v>m</v>
          </cell>
          <cell r="D4531">
            <v>38105.01</v>
          </cell>
        </row>
        <row r="4532">
          <cell r="A4532" t="str">
            <v>4208213</v>
          </cell>
          <cell r="B4532" t="str">
            <v>Tubo antivandalismo em aço galvanizado para estais de 73 cordoalhas D = 15,7 mm - fornecimento e instalação</v>
          </cell>
          <cell r="C4532" t="str">
            <v>m</v>
          </cell>
          <cell r="D4532">
            <v>48329.64</v>
          </cell>
        </row>
        <row r="4533">
          <cell r="A4533" t="str">
            <v>4208214</v>
          </cell>
          <cell r="B4533" t="str">
            <v>Tubo antivandalismo em aço galvanizado para estais de 85 cordoalhas D = 15,7 mm - fornecimento e instalação</v>
          </cell>
          <cell r="C4533" t="str">
            <v>m</v>
          </cell>
          <cell r="D4533">
            <v>56270.71</v>
          </cell>
        </row>
        <row r="4534">
          <cell r="A4534" t="str">
            <v>4208215</v>
          </cell>
          <cell r="B4534" t="str">
            <v>Tubo antivandalismo em aço galvanizado para estais de 91 cordoalhas D = 15,7 mm - fornecimento e instalação</v>
          </cell>
          <cell r="C4534" t="str">
            <v>m</v>
          </cell>
          <cell r="D4534">
            <v>74576.960000000006</v>
          </cell>
        </row>
        <row r="4535">
          <cell r="A4535" t="str">
            <v>4208216</v>
          </cell>
          <cell r="B4535" t="str">
            <v>Tubo fôrma lado fixo em aço galvanizado para estais de 12 cordoalhas D = 15,7 mm - fornecimento e instalação</v>
          </cell>
          <cell r="C4535" t="str">
            <v>m</v>
          </cell>
          <cell r="D4535">
            <v>10530.78</v>
          </cell>
        </row>
        <row r="4536">
          <cell r="A4536" t="str">
            <v>4208217</v>
          </cell>
          <cell r="B4536" t="str">
            <v>Tubo fôrma lado fixo em aço galvanizado para estais de 19 cordoalhas D = 15,7 mm - fornecimento e instalação</v>
          </cell>
          <cell r="C4536" t="str">
            <v>m</v>
          </cell>
          <cell r="D4536">
            <v>12405.48</v>
          </cell>
        </row>
        <row r="4537">
          <cell r="A4537" t="str">
            <v>4208218</v>
          </cell>
          <cell r="B4537" t="str">
            <v>Tubo fôrma lado fixo em aço galvanizado para estais de 22 cordoalhas D = 15,7 mm - fornecimento e instalação</v>
          </cell>
          <cell r="C4537" t="str">
            <v>m</v>
          </cell>
          <cell r="D4537">
            <v>15214.13</v>
          </cell>
        </row>
        <row r="4538">
          <cell r="A4538" t="str">
            <v>4208219</v>
          </cell>
          <cell r="B4538" t="str">
            <v>Tubo fôrma lado fixo em aço galvanizado para estais de 31 cordoalhas D = 15,7 mm - fornecimento e instalação</v>
          </cell>
          <cell r="C4538" t="str">
            <v>m</v>
          </cell>
          <cell r="D4538">
            <v>18773.25</v>
          </cell>
        </row>
        <row r="4539">
          <cell r="A4539" t="str">
            <v>4208220</v>
          </cell>
          <cell r="B4539" t="str">
            <v>Tubo fôrma lado fixo em aço galvanizado para estais de 37 cordoalhas D = 15,7 mm - fornecimento e instalação</v>
          </cell>
          <cell r="C4539" t="str">
            <v>m</v>
          </cell>
          <cell r="D4539">
            <v>21957.01</v>
          </cell>
        </row>
        <row r="4540">
          <cell r="A4540" t="str">
            <v>4208221</v>
          </cell>
          <cell r="B4540" t="str">
            <v>Tubo fôrma lado fixo em aço galvanizado para estais de 43 cordoalhas D = 15,7 mm - fornecimento e instalação</v>
          </cell>
          <cell r="C4540" t="str">
            <v>m</v>
          </cell>
          <cell r="D4540">
            <v>28884.73</v>
          </cell>
        </row>
        <row r="4541">
          <cell r="A4541" t="str">
            <v>4208222</v>
          </cell>
          <cell r="B4541" t="str">
            <v>Tubo fôrma lado fixo em aço galvanizado para estais de 55 cordoalhas D = 15,7 mm - fornecimento e instalação</v>
          </cell>
          <cell r="C4541" t="str">
            <v>m</v>
          </cell>
          <cell r="D4541">
            <v>32258.28</v>
          </cell>
        </row>
        <row r="4542">
          <cell r="A4542" t="str">
            <v>4208223</v>
          </cell>
          <cell r="B4542" t="str">
            <v>Tubo fôrma lado fixo em aço galvanizado para estais de 61 cordoalhas D = 15,7 mm - fornecimento e instalação</v>
          </cell>
          <cell r="C4542" t="str">
            <v>m</v>
          </cell>
          <cell r="D4542">
            <v>37314.480000000003</v>
          </cell>
        </row>
        <row r="4543">
          <cell r="A4543" t="str">
            <v>4208224</v>
          </cell>
          <cell r="B4543" t="str">
            <v>Tubo fôrma lado fixo em aço galvanizado para estais de 73 cordoalhas D = 15,7 mm - fornecimento e instalação</v>
          </cell>
          <cell r="C4543" t="str">
            <v>m</v>
          </cell>
          <cell r="D4543">
            <v>47425.75</v>
          </cell>
        </row>
        <row r="4544">
          <cell r="A4544" t="str">
            <v>4208225</v>
          </cell>
          <cell r="B4544" t="str">
            <v>Tubo fôrma lado fixo em aço galvanizado para estais de 85 cordoalhas D = 15,7 mm - fornecimento e instalação</v>
          </cell>
          <cell r="C4544" t="str">
            <v>m</v>
          </cell>
          <cell r="D4544">
            <v>55477.74</v>
          </cell>
        </row>
        <row r="4545">
          <cell r="A4545" t="str">
            <v>4208226</v>
          </cell>
          <cell r="B4545" t="str">
            <v>Tubo fôrma lado fixo em aço galvanizado para estais de 91 cordoalhas D = 15,7 mm - fornecimento e instalação</v>
          </cell>
          <cell r="C4545" t="str">
            <v>m</v>
          </cell>
          <cell r="D4545">
            <v>73449</v>
          </cell>
        </row>
        <row r="4546">
          <cell r="A4546" t="str">
            <v>4208227</v>
          </cell>
          <cell r="B4546" t="str">
            <v>Tubo fôrma lado regulável em aço galvanizado para estais de 12 cordoalhas D = 15,7 mm - fornecimento e instalação</v>
          </cell>
          <cell r="C4546" t="str">
            <v>m</v>
          </cell>
          <cell r="D4546">
            <v>10530.83</v>
          </cell>
        </row>
        <row r="4547">
          <cell r="A4547" t="str">
            <v>4208228</v>
          </cell>
          <cell r="B4547" t="str">
            <v>Tubo fôrma lado regulável em aço galvanizado para estais de 19 cordoalhas D = 15,7 mm - fornecimento e instalação</v>
          </cell>
          <cell r="C4547" t="str">
            <v>m</v>
          </cell>
          <cell r="D4547">
            <v>12405.56</v>
          </cell>
        </row>
        <row r="4548">
          <cell r="A4548" t="str">
            <v>4208229</v>
          </cell>
          <cell r="B4548" t="str">
            <v>Tubo fôrma lado regulável em aço galvanizado para estais de 22 cordoalhas D = 15,7 mm - fornecimento e instalação</v>
          </cell>
          <cell r="C4548" t="str">
            <v>m</v>
          </cell>
          <cell r="D4548">
            <v>15214.16</v>
          </cell>
        </row>
        <row r="4549">
          <cell r="A4549" t="str">
            <v>4208230</v>
          </cell>
          <cell r="B4549" t="str">
            <v>Tubo fôrma lado regulável em aço galvanizado para estais de 31 cordoalhas D = 15,7 mm - fornecimento e instalação</v>
          </cell>
          <cell r="C4549" t="str">
            <v>m</v>
          </cell>
          <cell r="D4549">
            <v>18773.419999999998</v>
          </cell>
        </row>
        <row r="4550">
          <cell r="A4550" t="str">
            <v>4208231</v>
          </cell>
          <cell r="B4550" t="str">
            <v>Tubo fôrma lado regulável em aço galvanizado para estais de 37 cordoalhas D = 15,7 mm - fornecimento e instalação</v>
          </cell>
          <cell r="C4550" t="str">
            <v>m</v>
          </cell>
          <cell r="D4550">
            <v>21957.07</v>
          </cell>
        </row>
        <row r="4551">
          <cell r="A4551" t="str">
            <v>4208232</v>
          </cell>
          <cell r="B4551" t="str">
            <v>Tubo fôrma lado regulável em aço galvanizado para estais de 43 cordoalhas D = 15,7 mm - fornecimento e instalação</v>
          </cell>
          <cell r="C4551" t="str">
            <v>m</v>
          </cell>
          <cell r="D4551">
            <v>28884.799999999999</v>
          </cell>
        </row>
        <row r="4552">
          <cell r="A4552" t="str">
            <v>4208233</v>
          </cell>
          <cell r="B4552" t="str">
            <v>Tubo fôrma lado regulável em aço galvanizado para estais de 55 cordoalhas D = 15,7 mm - fornecimento e instalação</v>
          </cell>
          <cell r="C4552" t="str">
            <v>m</v>
          </cell>
          <cell r="D4552">
            <v>32258.5</v>
          </cell>
        </row>
        <row r="4553">
          <cell r="A4553" t="str">
            <v>4208234</v>
          </cell>
          <cell r="B4553" t="str">
            <v>Tubo fôrma lado regulável em aço galvanizado para estais de 61 cordoalhas D = 15,7 mm - fornecimento e instalação</v>
          </cell>
          <cell r="C4553" t="str">
            <v>m</v>
          </cell>
          <cell r="D4553">
            <v>37314.5</v>
          </cell>
        </row>
        <row r="4554">
          <cell r="A4554" t="str">
            <v>4208235</v>
          </cell>
          <cell r="B4554" t="str">
            <v>Tubo fôrma lado regulável em aço galvanizado para estais de 73 cordoalhas D = 15,7 mm - fornecimento e instalação</v>
          </cell>
          <cell r="C4554" t="str">
            <v>m</v>
          </cell>
          <cell r="D4554">
            <v>47425.87</v>
          </cell>
        </row>
        <row r="4555">
          <cell r="A4555" t="str">
            <v>4208236</v>
          </cell>
          <cell r="B4555" t="str">
            <v>Tubo fôrma lado regulável em aço galvanizado para estais de 85 cordoalhas D = 15,7 mm - fornecimento e instalação</v>
          </cell>
          <cell r="C4555" t="str">
            <v>m</v>
          </cell>
          <cell r="D4555">
            <v>55662.19</v>
          </cell>
        </row>
        <row r="4556">
          <cell r="A4556" t="str">
            <v>4208237</v>
          </cell>
          <cell r="B4556" t="str">
            <v>Tubo fôrma lado regulável em aço galvanizado para estais de 91 cordoalhas D = 15,7 mm - fornecimento e instalação</v>
          </cell>
          <cell r="C4556" t="str">
            <v>m</v>
          </cell>
          <cell r="D4556">
            <v>73531.259999999995</v>
          </cell>
        </row>
        <row r="4557">
          <cell r="A4557" t="str">
            <v>4208128</v>
          </cell>
          <cell r="B4557" t="str">
            <v>Tubo PEAD para estais - D = 110 mm - fornecimento e instalação</v>
          </cell>
          <cell r="C4557" t="str">
            <v>m</v>
          </cell>
          <cell r="D4557">
            <v>402.6</v>
          </cell>
        </row>
        <row r="4558">
          <cell r="A4558" t="str">
            <v>4208129</v>
          </cell>
          <cell r="B4558" t="str">
            <v>Tubo PEAD para estais - D = 140 mm - fornecimento e instalação</v>
          </cell>
          <cell r="C4558" t="str">
            <v>m</v>
          </cell>
          <cell r="D4558">
            <v>634.84</v>
          </cell>
        </row>
        <row r="4559">
          <cell r="A4559" t="str">
            <v>4208130</v>
          </cell>
          <cell r="B4559" t="str">
            <v>Tubo PEAD para estais - D = 160 mm - fornecimento e instalação</v>
          </cell>
          <cell r="C4559" t="str">
            <v>m</v>
          </cell>
          <cell r="D4559">
            <v>827.88</v>
          </cell>
        </row>
        <row r="4560">
          <cell r="A4560" t="str">
            <v>4208131</v>
          </cell>
          <cell r="B4560" t="str">
            <v>Tubo PEAD para estais - D = 180 mm - fornecimento e instalação</v>
          </cell>
          <cell r="C4560" t="str">
            <v>m</v>
          </cell>
          <cell r="D4560">
            <v>1059.78</v>
          </cell>
        </row>
        <row r="4561">
          <cell r="A4561" t="str">
            <v>4208132</v>
          </cell>
          <cell r="B4561" t="str">
            <v>Tubo PEAD para estais - D = 200 mm - fornecimento e instalação</v>
          </cell>
          <cell r="C4561" t="str">
            <v>m</v>
          </cell>
          <cell r="D4561">
            <v>1215.01</v>
          </cell>
        </row>
        <row r="4562">
          <cell r="A4562" t="str">
            <v>4208133</v>
          </cell>
          <cell r="B4562" t="str">
            <v>Tubo PEAD para estais - D = 225 mm - fornecimento e instalação</v>
          </cell>
          <cell r="C4562" t="str">
            <v>m</v>
          </cell>
          <cell r="D4562">
            <v>1522.95</v>
          </cell>
        </row>
        <row r="4563">
          <cell r="A4563" t="str">
            <v>4208134</v>
          </cell>
          <cell r="B4563" t="str">
            <v>Tubo PEAD para estais - D = 250 mm - fornecimento e instalação</v>
          </cell>
          <cell r="C4563" t="str">
            <v>m</v>
          </cell>
          <cell r="D4563">
            <v>1698.31</v>
          </cell>
        </row>
        <row r="4564">
          <cell r="A4564" t="str">
            <v>4208238</v>
          </cell>
          <cell r="B4564" t="str">
            <v>Tubo PEAD para estais - D = 280 mm - fornecimento e instalação</v>
          </cell>
          <cell r="C4564" t="str">
            <v>m</v>
          </cell>
          <cell r="D4564">
            <v>1968.47</v>
          </cell>
        </row>
        <row r="4565">
          <cell r="A4565" t="str">
            <v>4208239</v>
          </cell>
          <cell r="B4565" t="str">
            <v>Tubo PEAD para estais - D = 315 mm - fornecimento e instalação</v>
          </cell>
          <cell r="C4565" t="str">
            <v>m</v>
          </cell>
          <cell r="D4565">
            <v>2277.4899999999998</v>
          </cell>
        </row>
        <row r="4566">
          <cell r="A4566" t="str">
            <v>4413920</v>
          </cell>
          <cell r="B4566" t="str">
            <v>Adubação de cobertura por equipamento de hidrossemeadura em áreas de semeadura via seca ou de hidrossemeadura</v>
          </cell>
          <cell r="C4566" t="str">
            <v>m²</v>
          </cell>
          <cell r="D4566">
            <v>0.55000000000000004</v>
          </cell>
        </row>
        <row r="4567">
          <cell r="A4567" t="str">
            <v>4413024</v>
          </cell>
          <cell r="B4567" t="str">
            <v>Adubação manual de cobertura em áreas de enleivamento ou de plantio de mudas de gramíneas</v>
          </cell>
          <cell r="C4567" t="str">
            <v>m²</v>
          </cell>
          <cell r="D4567">
            <v>0.47</v>
          </cell>
        </row>
        <row r="4568">
          <cell r="A4568" t="str">
            <v>4413022</v>
          </cell>
          <cell r="B4568" t="str">
            <v>Adubação manual de cobertura em áreas de semeadura via seca ou de hidrossemeadura</v>
          </cell>
          <cell r="C4568" t="str">
            <v>m²</v>
          </cell>
          <cell r="D4568">
            <v>0.7</v>
          </cell>
        </row>
        <row r="4569">
          <cell r="A4569" t="str">
            <v>4413020</v>
          </cell>
          <cell r="B4569" t="str">
            <v>Barreira arbórea para tratamento acústico das áreas lindeiras da faixa de domínio – densidade de plantio de 1,0 m entre mudas</v>
          </cell>
          <cell r="C4569" t="str">
            <v>m</v>
          </cell>
          <cell r="D4569">
            <v>37.5</v>
          </cell>
        </row>
        <row r="4570">
          <cell r="A4570" t="str">
            <v>4413013</v>
          </cell>
          <cell r="B4570" t="str">
            <v>Cerca de passagem de fauna com tela de alambrado sobre mureta de blocos de concreto - H = 20 cm - mourões de madeira a cada 2,5 m e esticador a cada 50 m</v>
          </cell>
          <cell r="C4570" t="str">
            <v>m</v>
          </cell>
          <cell r="D4570">
            <v>88.9</v>
          </cell>
        </row>
        <row r="4571">
          <cell r="A4571" t="str">
            <v>4413019</v>
          </cell>
          <cell r="B4571" t="str">
            <v>Cerca viva para tratamento acústico das áreas lindeiras da faixa de domínio – densidade de plantio de 1,0 m entre mudas</v>
          </cell>
          <cell r="C4571" t="str">
            <v>m</v>
          </cell>
          <cell r="D4571">
            <v>32.19</v>
          </cell>
        </row>
        <row r="4572">
          <cell r="A4572" t="str">
            <v>4413026</v>
          </cell>
          <cell r="B4572" t="str">
            <v>Dique de bambu para controle de erosão de taludes</v>
          </cell>
          <cell r="C4572" t="str">
            <v>m²</v>
          </cell>
          <cell r="D4572">
            <v>227.29</v>
          </cell>
        </row>
        <row r="4573">
          <cell r="A4573" t="str">
            <v>4413996</v>
          </cell>
          <cell r="B4573" t="str">
            <v>Enleivamento</v>
          </cell>
          <cell r="C4573" t="str">
            <v>m²</v>
          </cell>
          <cell r="D4573">
            <v>11.15</v>
          </cell>
        </row>
        <row r="4574">
          <cell r="A4574" t="str">
            <v>4413942</v>
          </cell>
          <cell r="B4574" t="str">
            <v>Espalhamento de material em bota-fora</v>
          </cell>
          <cell r="C4574" t="str">
            <v>m³</v>
          </cell>
          <cell r="D4574">
            <v>1.6</v>
          </cell>
        </row>
        <row r="4575">
          <cell r="A4575" t="str">
            <v>4413018</v>
          </cell>
          <cell r="B4575" t="str">
            <v>Fixação de tela eletrossoldada em talude para lançamento de argamassa ou concreto projetado</v>
          </cell>
          <cell r="C4575" t="str">
            <v>kg</v>
          </cell>
          <cell r="D4575">
            <v>12.96</v>
          </cell>
        </row>
        <row r="4576">
          <cell r="A4576" t="str">
            <v>4413905</v>
          </cell>
          <cell r="B4576" t="str">
            <v>Hidrossemeadura</v>
          </cell>
          <cell r="C4576" t="str">
            <v>m²</v>
          </cell>
          <cell r="D4576">
            <v>6.46</v>
          </cell>
        </row>
        <row r="4577">
          <cell r="A4577" t="str">
            <v>4413987</v>
          </cell>
          <cell r="B4577" t="str">
            <v>Irrigação de área plantada para proteção vegetal do corpo estradal</v>
          </cell>
          <cell r="C4577" t="str">
            <v>m²</v>
          </cell>
          <cell r="D4577">
            <v>0.32</v>
          </cell>
        </row>
        <row r="4578">
          <cell r="A4578" t="str">
            <v>4413995</v>
          </cell>
          <cell r="B4578" t="str">
            <v>Obtenção de grama para replantio</v>
          </cell>
          <cell r="C4578" t="str">
            <v>m²</v>
          </cell>
          <cell r="D4578">
            <v>3.33</v>
          </cell>
        </row>
        <row r="4579">
          <cell r="A4579" t="str">
            <v>4413994</v>
          </cell>
          <cell r="B4579" t="str">
            <v>Passagem aérea de animais com rede de cabos de aço e sisal apoiadas em 6 postes de concreto de 15 m - extensão total de 100 m</v>
          </cell>
          <cell r="C4579" t="str">
            <v>m</v>
          </cell>
          <cell r="D4579">
            <v>614.25</v>
          </cell>
        </row>
        <row r="4580">
          <cell r="A4580" t="str">
            <v>4413200</v>
          </cell>
          <cell r="B4580" t="str">
            <v>Plantio de grama comercial em placas</v>
          </cell>
          <cell r="C4580" t="str">
            <v>m²</v>
          </cell>
          <cell r="D4580">
            <v>15.99</v>
          </cell>
        </row>
        <row r="4581">
          <cell r="A4581" t="str">
            <v>4413990</v>
          </cell>
          <cell r="B4581" t="str">
            <v>Plantio de muda de arbusto com altura até 0,50 m em cova de 0,40 x 0,40 x 0,40 m</v>
          </cell>
          <cell r="C4581" t="str">
            <v>un</v>
          </cell>
          <cell r="D4581">
            <v>32.19</v>
          </cell>
        </row>
        <row r="4582">
          <cell r="A4582" t="str">
            <v>4413989</v>
          </cell>
          <cell r="B4582" t="str">
            <v>Plantio de muda de árvore com altura de 0,30 a 0,80 m em cova de 0,60 x 0,60 x 0,60 m</v>
          </cell>
          <cell r="C4582" t="str">
            <v>un</v>
          </cell>
          <cell r="D4582">
            <v>37.5</v>
          </cell>
        </row>
        <row r="4583">
          <cell r="A4583" t="str">
            <v>4413951</v>
          </cell>
          <cell r="B4583" t="str">
            <v>Plantio de muda de árvore frutífera com altura até 1,00 m em cova de 0,60 x 0,60 x 0,60 m</v>
          </cell>
          <cell r="C4583" t="str">
            <v>un</v>
          </cell>
          <cell r="D4583">
            <v>56.78</v>
          </cell>
        </row>
        <row r="4584">
          <cell r="A4584" t="str">
            <v>4413950</v>
          </cell>
          <cell r="B4584" t="str">
            <v>Plantio de muda de árvore frutífera com altura de 1,00 a 2,00 m em cova de 0,60 x 0,60 x 0,60 m</v>
          </cell>
          <cell r="C4584" t="str">
            <v>un</v>
          </cell>
          <cell r="D4584">
            <v>102.56</v>
          </cell>
        </row>
        <row r="4585">
          <cell r="A4585" t="str">
            <v>4413949</v>
          </cell>
          <cell r="B4585" t="str">
            <v>Plantio de muda de árvore frutífera com altura de 2,00 a 3,00 m em cova de 0,60 x 0,60 x 0,60 m</v>
          </cell>
          <cell r="C4585" t="str">
            <v>un</v>
          </cell>
          <cell r="D4585">
            <v>222.46</v>
          </cell>
        </row>
        <row r="4586">
          <cell r="A4586" t="str">
            <v>4413948</v>
          </cell>
          <cell r="B4586" t="str">
            <v>Plantio de muda de árvore ornamental com altura até 1,00 m em cova de 0,60 x 0,60 x 0,60 m</v>
          </cell>
          <cell r="C4586" t="str">
            <v>un</v>
          </cell>
          <cell r="D4586">
            <v>49.99</v>
          </cell>
        </row>
        <row r="4587">
          <cell r="A4587" t="str">
            <v>4413947</v>
          </cell>
          <cell r="B4587" t="str">
            <v>Plantio de muda de árvore ornamental com altura de 1,00 a 2,00 m em cova de 0,60 x 0,60 x 0,60 m</v>
          </cell>
          <cell r="C4587" t="str">
            <v>un</v>
          </cell>
          <cell r="D4587">
            <v>78.37</v>
          </cell>
        </row>
        <row r="4588">
          <cell r="A4588" t="str">
            <v>4413946</v>
          </cell>
          <cell r="B4588" t="str">
            <v>Plantio de muda de árvore ornamental com altura de 2,00 a 3,00 m em cova de 0,60 x 0,60 x 0,60 m</v>
          </cell>
          <cell r="C4588" t="str">
            <v>un</v>
          </cell>
          <cell r="D4588">
            <v>113.81</v>
          </cell>
        </row>
        <row r="4589">
          <cell r="A4589" t="str">
            <v>4413952</v>
          </cell>
          <cell r="B4589" t="str">
            <v>Plantio de tapete de floríferas com altura até 0,50 m</v>
          </cell>
          <cell r="C4589" t="str">
            <v>m²</v>
          </cell>
          <cell r="D4589">
            <v>79.55</v>
          </cell>
        </row>
        <row r="4590">
          <cell r="A4590" t="str">
            <v>4413012</v>
          </cell>
          <cell r="B4590" t="str">
            <v>Preenchimento de erosão em talude com terra vegetal e sementes de gramíneas ensacadas</v>
          </cell>
          <cell r="C4590" t="str">
            <v>m³</v>
          </cell>
          <cell r="D4590">
            <v>418.18</v>
          </cell>
        </row>
        <row r="4591">
          <cell r="A4591" t="str">
            <v>4413014</v>
          </cell>
          <cell r="B4591" t="str">
            <v>Recuperação ambiental de pedreiras ou áreas degradadas com biomanta vegetal de fibras de coco</v>
          </cell>
          <cell r="C4591" t="str">
            <v>m²</v>
          </cell>
          <cell r="D4591">
            <v>18.37</v>
          </cell>
        </row>
        <row r="4592">
          <cell r="A4592" t="str">
            <v>4413016</v>
          </cell>
          <cell r="B4592" t="str">
            <v>Recuperação ambiental de pedreiras ou áreas degradadas com biomanta vegetal de fibras de palha em áreas com inclinação máxima de 1:1,5</v>
          </cell>
          <cell r="C4592" t="str">
            <v>m²</v>
          </cell>
          <cell r="D4592">
            <v>10.71</v>
          </cell>
        </row>
        <row r="4593">
          <cell r="A4593" t="str">
            <v>4413984</v>
          </cell>
          <cell r="B4593" t="str">
            <v>Regularização de bota-fora com espalhamento e compactação</v>
          </cell>
          <cell r="C4593" t="str">
            <v>m³</v>
          </cell>
          <cell r="D4593">
            <v>3.48</v>
          </cell>
        </row>
        <row r="4594">
          <cell r="A4594" t="str">
            <v>4413986</v>
          </cell>
          <cell r="B4594" t="str">
            <v>Regularização de superfície com motoniveladora</v>
          </cell>
          <cell r="C4594" t="str">
            <v>m²</v>
          </cell>
          <cell r="D4594">
            <v>0.06</v>
          </cell>
        </row>
        <row r="4595">
          <cell r="A4595" t="str">
            <v>4413985</v>
          </cell>
          <cell r="B4595" t="str">
            <v>Regularização manual de taludes de cortes e aterros</v>
          </cell>
          <cell r="C4595" t="str">
            <v>m²</v>
          </cell>
          <cell r="D4595">
            <v>27.84</v>
          </cell>
        </row>
        <row r="4596">
          <cell r="A4596" t="str">
            <v>4413017</v>
          </cell>
          <cell r="B4596" t="str">
            <v>Retentores de sedimentos em fibras vegetais - D = 20 cm</v>
          </cell>
          <cell r="C4596" t="str">
            <v>m</v>
          </cell>
          <cell r="D4596">
            <v>49.92</v>
          </cell>
        </row>
        <row r="4597">
          <cell r="A4597" t="str">
            <v>4415673</v>
          </cell>
          <cell r="B4597" t="str">
            <v>Revestimento vegetal com grama em mudas em superfícies inclinadas</v>
          </cell>
          <cell r="C4597" t="str">
            <v>m²</v>
          </cell>
          <cell r="D4597">
            <v>9.82</v>
          </cell>
        </row>
        <row r="4598">
          <cell r="A4598" t="str">
            <v>4415684</v>
          </cell>
          <cell r="B4598" t="str">
            <v>Revestimento vegetal com grama em mudas em superfícies planas</v>
          </cell>
          <cell r="C4598" t="str">
            <v>m²</v>
          </cell>
          <cell r="D4598">
            <v>5.49</v>
          </cell>
        </row>
        <row r="4599">
          <cell r="A4599" t="str">
            <v>4413993</v>
          </cell>
          <cell r="B4599" t="str">
            <v>Revestimento vegetal por semeadura a lanço manual de gramíneas e leguminosas</v>
          </cell>
          <cell r="C4599" t="str">
            <v>m²</v>
          </cell>
          <cell r="D4599">
            <v>0.6</v>
          </cell>
        </row>
        <row r="4600">
          <cell r="A4600" t="str">
            <v>4507754</v>
          </cell>
          <cell r="B4600" t="str">
            <v>Ancoragem ativa com 10 cordoalhas aderentes D = 12,7 mm - fornecimento e instalação</v>
          </cell>
          <cell r="C4600" t="str">
            <v>un</v>
          </cell>
          <cell r="D4600">
            <v>901.29</v>
          </cell>
        </row>
        <row r="4601">
          <cell r="A4601" t="str">
            <v>4507738</v>
          </cell>
          <cell r="B4601" t="str">
            <v>Ancoragem ativa com 10 cordoalhas aderentes D = 15,2 mm - fornecimento e instalação</v>
          </cell>
          <cell r="C4601" t="str">
            <v>un</v>
          </cell>
          <cell r="D4601">
            <v>1211.54</v>
          </cell>
        </row>
        <row r="4602">
          <cell r="A4602" t="str">
            <v>4507755</v>
          </cell>
          <cell r="B4602" t="str">
            <v>Ancoragem ativa com 12 cordoalhas aderentes D = 12,7 mm - fornecimento e instalação</v>
          </cell>
          <cell r="C4602" t="str">
            <v>un</v>
          </cell>
          <cell r="D4602">
            <v>1136.93</v>
          </cell>
        </row>
        <row r="4603">
          <cell r="A4603" t="str">
            <v>4507756</v>
          </cell>
          <cell r="B4603" t="str">
            <v>Ancoragem ativa com 12 cordoalhas aderentes D = 15,2 mm - fornecimento e instalação</v>
          </cell>
          <cell r="C4603" t="str">
            <v>un</v>
          </cell>
          <cell r="D4603">
            <v>1482.38</v>
          </cell>
        </row>
        <row r="4604">
          <cell r="A4604" t="str">
            <v>4507757</v>
          </cell>
          <cell r="B4604" t="str">
            <v>Ancoragem ativa com 15 cordoalhas aderentes D = 12,7 mm - fornecimento e instalação</v>
          </cell>
          <cell r="C4604" t="str">
            <v>un</v>
          </cell>
          <cell r="D4604">
            <v>1570.94</v>
          </cell>
        </row>
        <row r="4605">
          <cell r="A4605" t="str">
            <v>4507758</v>
          </cell>
          <cell r="B4605" t="str">
            <v>Ancoragem ativa com 15 cordoalhas aderentes D = 15,2 mm - fornecimento e instalação</v>
          </cell>
          <cell r="C4605" t="str">
            <v>un</v>
          </cell>
          <cell r="D4605">
            <v>1922.1</v>
          </cell>
        </row>
        <row r="4606">
          <cell r="A4606" t="str">
            <v>4507759</v>
          </cell>
          <cell r="B4606" t="str">
            <v>Ancoragem ativa com 19 cordoalhas aderentes D = 12,7 mm - fornecimento e instalação</v>
          </cell>
          <cell r="C4606" t="str">
            <v>un</v>
          </cell>
          <cell r="D4606">
            <v>1989.1</v>
          </cell>
        </row>
        <row r="4607">
          <cell r="A4607" t="str">
            <v>4507760</v>
          </cell>
          <cell r="B4607" t="str">
            <v>Ancoragem ativa com 19 cordoalhas aderentes D = 15,2 mm - fornecimento e instalação</v>
          </cell>
          <cell r="C4607" t="str">
            <v>un</v>
          </cell>
          <cell r="D4607">
            <v>2497.5100000000002</v>
          </cell>
        </row>
        <row r="4608">
          <cell r="A4608" t="str">
            <v>4507761</v>
          </cell>
          <cell r="B4608" t="str">
            <v>Ancoragem ativa com 22 cordoalhas aderentes D = 12,7 mm - fornecimento e instalação</v>
          </cell>
          <cell r="C4608" t="str">
            <v>un</v>
          </cell>
          <cell r="D4608">
            <v>2551.1999999999998</v>
          </cell>
        </row>
        <row r="4609">
          <cell r="A4609" t="str">
            <v>4507762</v>
          </cell>
          <cell r="B4609" t="str">
            <v>Ancoragem ativa com 22 cordoalhas aderentes D = 15,2 mm - fornecimento e instalação</v>
          </cell>
          <cell r="C4609" t="str">
            <v>un</v>
          </cell>
          <cell r="D4609">
            <v>3183.48</v>
          </cell>
        </row>
        <row r="4610">
          <cell r="A4610" t="str">
            <v>4507763</v>
          </cell>
          <cell r="B4610" t="str">
            <v>Ancoragem ativa com 27 cordoalhas aderentes D = 12,7 mm - fornecimento e instalação</v>
          </cell>
          <cell r="C4610" t="str">
            <v>un</v>
          </cell>
          <cell r="D4610">
            <v>3028.83</v>
          </cell>
        </row>
        <row r="4611">
          <cell r="A4611" t="str">
            <v>4507764</v>
          </cell>
          <cell r="B4611" t="str">
            <v>Ancoragem ativa com 27 cordoalhas aderentes D = 15,2 mm - fornecimento e instalação</v>
          </cell>
          <cell r="C4611" t="str">
            <v>un</v>
          </cell>
          <cell r="D4611">
            <v>4167.7700000000004</v>
          </cell>
        </row>
        <row r="4612">
          <cell r="A4612" t="str">
            <v>4507765</v>
          </cell>
          <cell r="B4612" t="str">
            <v>Ancoragem ativa com 31 cordoalhas aderentes D = 12,7 mm - fornecimento e instalação</v>
          </cell>
          <cell r="C4612" t="str">
            <v>un</v>
          </cell>
          <cell r="D4612">
            <v>3429.8</v>
          </cell>
        </row>
        <row r="4613">
          <cell r="A4613" t="str">
            <v>4508192</v>
          </cell>
          <cell r="B4613" t="str">
            <v>Ancoragem ativa com 31 cordoalhas aderentes D = 15,2 mm - fornecimento e instalação</v>
          </cell>
          <cell r="C4613" t="str">
            <v>un</v>
          </cell>
          <cell r="D4613">
            <v>5847.8</v>
          </cell>
        </row>
        <row r="4614">
          <cell r="A4614" t="str">
            <v>4507766</v>
          </cell>
          <cell r="B4614" t="str">
            <v>Ancoragem ativa com 4 cordoalhas aderentes D = 12,7 mm - fornecimento e instalação</v>
          </cell>
          <cell r="C4614" t="str">
            <v>un</v>
          </cell>
          <cell r="D4614">
            <v>421.18</v>
          </cell>
        </row>
        <row r="4615">
          <cell r="A4615" t="str">
            <v>4507767</v>
          </cell>
          <cell r="B4615" t="str">
            <v>Ancoragem ativa com 4 cordoalhas aderentes D = 15,2 mm - fornecimento e instalação</v>
          </cell>
          <cell r="C4615" t="str">
            <v>un</v>
          </cell>
          <cell r="D4615">
            <v>502.52</v>
          </cell>
        </row>
        <row r="4616">
          <cell r="A4616" t="str">
            <v>4507768</v>
          </cell>
          <cell r="B4616" t="str">
            <v>Ancoragem ativa com 6 cordoalhas aderentes D = 12,7 mm - fornecimento e instalação</v>
          </cell>
          <cell r="C4616" t="str">
            <v>un</v>
          </cell>
          <cell r="D4616">
            <v>551.54999999999995</v>
          </cell>
        </row>
        <row r="4617">
          <cell r="A4617" t="str">
            <v>4507769</v>
          </cell>
          <cell r="B4617" t="str">
            <v>Ancoragem ativa com 6 cordoalhas aderentes D = 15,2 mm - fornecimento e instalação</v>
          </cell>
          <cell r="C4617" t="str">
            <v>un</v>
          </cell>
          <cell r="D4617">
            <v>682.25</v>
          </cell>
        </row>
        <row r="4618">
          <cell r="A4618" t="str">
            <v>4507770</v>
          </cell>
          <cell r="B4618" t="str">
            <v>Ancoragem ativa com 7 cordoalhas aderentes D = 12,7 mm - fornecimento e instalação</v>
          </cell>
          <cell r="C4618" t="str">
            <v>un</v>
          </cell>
          <cell r="D4618">
            <v>633.84</v>
          </cell>
        </row>
        <row r="4619">
          <cell r="A4619" t="str">
            <v>4507771</v>
          </cell>
          <cell r="B4619" t="str">
            <v>Ancoragem ativa com 7 cordoalhas aderentes D = 15,2 mm - fornecimento e instalação</v>
          </cell>
          <cell r="C4619" t="str">
            <v>un</v>
          </cell>
          <cell r="D4619">
            <v>801.16</v>
          </cell>
        </row>
        <row r="4620">
          <cell r="A4620" t="str">
            <v>4507772</v>
          </cell>
          <cell r="B4620" t="str">
            <v>Ancoragem ativa com 8 cordoalhas aderentes D = 12,7 mm - fornecimento e instalação</v>
          </cell>
          <cell r="C4620" t="str">
            <v>un</v>
          </cell>
          <cell r="D4620">
            <v>742.81</v>
          </cell>
        </row>
        <row r="4621">
          <cell r="A4621" t="str">
            <v>4508193</v>
          </cell>
          <cell r="B4621" t="str">
            <v>Ancoragem ativa com 8 cordoalhas aderentes D = 15,2 mm - fornecimento e instalação</v>
          </cell>
          <cell r="C4621" t="str">
            <v>un</v>
          </cell>
          <cell r="D4621">
            <v>927.73</v>
          </cell>
        </row>
        <row r="4622">
          <cell r="A4622" t="str">
            <v>4507773</v>
          </cell>
          <cell r="B4622" t="str">
            <v>Ancoragem ativa com 9 cordoalhas aderentes D = 12,7 mm - fornecimento e instalação</v>
          </cell>
          <cell r="C4622" t="str">
            <v>un</v>
          </cell>
          <cell r="D4622">
            <v>835.32</v>
          </cell>
        </row>
        <row r="4623">
          <cell r="A4623" t="str">
            <v>4507774</v>
          </cell>
          <cell r="B4623" t="str">
            <v>Ancoragem ativa com 9 cordoalhas aderentes D = 15,2 mm - fornecimento e instalação</v>
          </cell>
          <cell r="C4623" t="str">
            <v>un</v>
          </cell>
          <cell r="D4623">
            <v>1078.58</v>
          </cell>
        </row>
        <row r="4624">
          <cell r="A4624" t="str">
            <v>4507775</v>
          </cell>
          <cell r="B4624" t="str">
            <v>Ancoragem ativa para lajes com 1 cordoalha aderente D = 12,7 mm - fornecimento e instalação</v>
          </cell>
          <cell r="C4624" t="str">
            <v>un</v>
          </cell>
          <cell r="D4624">
            <v>103.56</v>
          </cell>
        </row>
        <row r="4625">
          <cell r="A4625" t="str">
            <v>4507776</v>
          </cell>
          <cell r="B4625" t="str">
            <v>Ancoragem ativa para lajes com 1 cordoalha aderente D = 15,2 mm - fornecimento e instalação</v>
          </cell>
          <cell r="C4625" t="str">
            <v>un</v>
          </cell>
          <cell r="D4625">
            <v>113.41</v>
          </cell>
        </row>
        <row r="4626">
          <cell r="A4626" t="str">
            <v>4507783</v>
          </cell>
          <cell r="B4626" t="str">
            <v>Ancoragem ativa para lajes com 1 cordoalha engraxada D = 12,7 mm - fornecimento e instalação</v>
          </cell>
          <cell r="C4626" t="str">
            <v>un</v>
          </cell>
          <cell r="D4626">
            <v>81.36</v>
          </cell>
        </row>
        <row r="4627">
          <cell r="A4627" t="str">
            <v>4507784</v>
          </cell>
          <cell r="B4627" t="str">
            <v>Ancoragem ativa para lajes com 1 cordoalha engraxada D = 15,2 mm - fornecimento e instalação</v>
          </cell>
          <cell r="C4627" t="str">
            <v>un</v>
          </cell>
          <cell r="D4627">
            <v>113.58</v>
          </cell>
        </row>
        <row r="4628">
          <cell r="A4628" t="str">
            <v>4507777</v>
          </cell>
          <cell r="B4628" t="str">
            <v>Ancoragem ativa para lajes com 2 cordoalhas aderentes D = 12,7 mm - fornecimento e instalação</v>
          </cell>
          <cell r="C4628" t="str">
            <v>un</v>
          </cell>
          <cell r="D4628">
            <v>196.5</v>
          </cell>
        </row>
        <row r="4629">
          <cell r="A4629" t="str">
            <v>4507778</v>
          </cell>
          <cell r="B4629" t="str">
            <v>Ancoragem ativa para lajes com 2 cordoalhas aderentes D = 15,2 mm - fornecimento e instalação</v>
          </cell>
          <cell r="C4629" t="str">
            <v>un</v>
          </cell>
          <cell r="D4629">
            <v>242.63</v>
          </cell>
        </row>
        <row r="4630">
          <cell r="A4630" t="str">
            <v>4507779</v>
          </cell>
          <cell r="B4630" t="str">
            <v>Ancoragem ativa para lajes com 3 cordoalhas aderentes D = 12,7 mm - fornecimento e instalação</v>
          </cell>
          <cell r="C4630" t="str">
            <v>un</v>
          </cell>
          <cell r="D4630">
            <v>264.92</v>
          </cell>
        </row>
        <row r="4631">
          <cell r="A4631" t="str">
            <v>4507780</v>
          </cell>
          <cell r="B4631" t="str">
            <v>Ancoragem ativa para lajes com 3 cordoalhas aderentes D = 15,2 mm - fornecimento e instalação</v>
          </cell>
          <cell r="C4631" t="str">
            <v>un</v>
          </cell>
          <cell r="D4631">
            <v>318.47000000000003</v>
          </cell>
        </row>
        <row r="4632">
          <cell r="A4632" t="str">
            <v>4507781</v>
          </cell>
          <cell r="B4632" t="str">
            <v>Ancoragem ativa para lajes com 4 cordoalhas aderentes D = 12,7 mm - fornecimento e instalação</v>
          </cell>
          <cell r="C4632" t="str">
            <v>un</v>
          </cell>
          <cell r="D4632">
            <v>334.99</v>
          </cell>
        </row>
        <row r="4633">
          <cell r="A4633" t="str">
            <v>4507782</v>
          </cell>
          <cell r="B4633" t="str">
            <v>Ancoragem ativa para lajes com 4 cordoalhas aderentes D = 15,2 mm - fornecimento e instalação</v>
          </cell>
          <cell r="C4633" t="str">
            <v>un</v>
          </cell>
          <cell r="D4633">
            <v>396.57</v>
          </cell>
        </row>
        <row r="4634">
          <cell r="A4634" t="str">
            <v>4507785</v>
          </cell>
          <cell r="B4634" t="str">
            <v>Ancoragem passiva com 10 cordoalhas aderentes D = 12,7 mm - fornecimento e instalação</v>
          </cell>
          <cell r="C4634" t="str">
            <v>un</v>
          </cell>
          <cell r="D4634">
            <v>136.11000000000001</v>
          </cell>
        </row>
        <row r="4635">
          <cell r="A4635" t="str">
            <v>4508194</v>
          </cell>
          <cell r="B4635" t="str">
            <v>Ancoragem passiva com 10 cordoalhas aderentes D = 15,2 mm - fornecimento e instalação</v>
          </cell>
          <cell r="C4635" t="str">
            <v>un</v>
          </cell>
          <cell r="D4635">
            <v>136.22999999999999</v>
          </cell>
        </row>
        <row r="4636">
          <cell r="A4636" t="str">
            <v>4507786</v>
          </cell>
          <cell r="B4636" t="str">
            <v>Ancoragem passiva com 12 cordoalhas aderentes D = 12,7 mm - fornecimento e instalação</v>
          </cell>
          <cell r="C4636" t="str">
            <v>un</v>
          </cell>
          <cell r="D4636">
            <v>159.83000000000001</v>
          </cell>
        </row>
        <row r="4637">
          <cell r="A4637" t="str">
            <v>4507787</v>
          </cell>
          <cell r="B4637" t="str">
            <v>Ancoragem passiva com 12 cordoalhas aderentes D = 15,2 mm - fornecimento e instalação</v>
          </cell>
          <cell r="C4637" t="str">
            <v>un</v>
          </cell>
          <cell r="D4637">
            <v>160.02000000000001</v>
          </cell>
        </row>
        <row r="4638">
          <cell r="A4638" t="str">
            <v>4507788</v>
          </cell>
          <cell r="B4638" t="str">
            <v>Ancoragem passiva com 15 cordoalhas aderentes D = 12,7 mm - fornecimento e instalação</v>
          </cell>
          <cell r="C4638" t="str">
            <v>un</v>
          </cell>
          <cell r="D4638">
            <v>210.25</v>
          </cell>
        </row>
        <row r="4639">
          <cell r="A4639" t="str">
            <v>4507789</v>
          </cell>
          <cell r="B4639" t="str">
            <v>Ancoragem passiva com 15 cordoalhas aderentes D = 15,2 mm - fornecimento e instalação</v>
          </cell>
          <cell r="C4639" t="str">
            <v>un</v>
          </cell>
          <cell r="D4639">
            <v>210.41</v>
          </cell>
        </row>
        <row r="4640">
          <cell r="A4640" t="str">
            <v>4507790</v>
          </cell>
          <cell r="B4640" t="str">
            <v>Ancoragem passiva com 19 cordoalhas aderentes D = 12,7 mm - fornecimento e instalação</v>
          </cell>
          <cell r="C4640" t="str">
            <v>un</v>
          </cell>
          <cell r="D4640">
            <v>259.52</v>
          </cell>
        </row>
        <row r="4641">
          <cell r="A4641" t="str">
            <v>4507791</v>
          </cell>
          <cell r="B4641" t="str">
            <v>Ancoragem passiva com 19 cordoalhas aderentes D = 15,2 mm - fornecimento e instalação</v>
          </cell>
          <cell r="C4641" t="str">
            <v>un</v>
          </cell>
          <cell r="D4641">
            <v>259.69</v>
          </cell>
        </row>
        <row r="4642">
          <cell r="A4642" t="str">
            <v>4507792</v>
          </cell>
          <cell r="B4642" t="str">
            <v>Ancoragem passiva com 22 cordoalhas aderentes D = 12,7 mm - fornecimento e instalação</v>
          </cell>
          <cell r="C4642" t="str">
            <v>un</v>
          </cell>
          <cell r="D4642">
            <v>325.91000000000003</v>
          </cell>
        </row>
        <row r="4643">
          <cell r="A4643" t="str">
            <v>4507793</v>
          </cell>
          <cell r="B4643" t="str">
            <v>Ancoragem passiva com 22 cordoalhas aderentes D = 15,2 mm - fornecimento e instalação</v>
          </cell>
          <cell r="C4643" t="str">
            <v>un</v>
          </cell>
          <cell r="D4643">
            <v>293.29000000000002</v>
          </cell>
        </row>
        <row r="4644">
          <cell r="A4644" t="str">
            <v>4507794</v>
          </cell>
          <cell r="B4644" t="str">
            <v>Ancoragem passiva com 27 cordoalhas aderentes D = 12,7 mm - fornecimento e instalação</v>
          </cell>
          <cell r="C4644" t="str">
            <v>un</v>
          </cell>
          <cell r="D4644">
            <v>401.82</v>
          </cell>
        </row>
        <row r="4645">
          <cell r="A4645" t="str">
            <v>4507795</v>
          </cell>
          <cell r="B4645" t="str">
            <v>Ancoragem passiva com 27 cordoalhas aderentes D = 15,2 mm - fornecimento e instalação</v>
          </cell>
          <cell r="C4645" t="str">
            <v>un</v>
          </cell>
          <cell r="D4645">
            <v>358.71</v>
          </cell>
        </row>
        <row r="4646">
          <cell r="A4646" t="str">
            <v>4507796</v>
          </cell>
          <cell r="B4646" t="str">
            <v>Ancoragem passiva com 31 cordoalhas aderentes D = 12,7 mm - fornecimento e instalação</v>
          </cell>
          <cell r="C4646" t="str">
            <v>un</v>
          </cell>
          <cell r="D4646">
            <v>460.42</v>
          </cell>
        </row>
        <row r="4647">
          <cell r="A4647" t="str">
            <v>4508190</v>
          </cell>
          <cell r="B4647" t="str">
            <v>Ancoragem passiva com 31 cordoalhas aderentes D = 15,2 mm - fornecimento e instalação</v>
          </cell>
          <cell r="C4647" t="str">
            <v>un</v>
          </cell>
          <cell r="D4647">
            <v>411.09</v>
          </cell>
        </row>
        <row r="4648">
          <cell r="A4648" t="str">
            <v>4507797</v>
          </cell>
          <cell r="B4648" t="str">
            <v>Ancoragem passiva com 4 cordoalhas aderentes D = 12,7 mm - fornecimento e instalação</v>
          </cell>
          <cell r="C4648" t="str">
            <v>un</v>
          </cell>
          <cell r="D4648">
            <v>66.650000000000006</v>
          </cell>
        </row>
        <row r="4649">
          <cell r="A4649" t="str">
            <v>4507798</v>
          </cell>
          <cell r="B4649" t="str">
            <v>Ancoragem passiva com 4 cordoalhas aderentes D = 15,2 mm - fornecimento e instalação</v>
          </cell>
          <cell r="C4649" t="str">
            <v>un</v>
          </cell>
          <cell r="D4649">
            <v>69.180000000000007</v>
          </cell>
        </row>
        <row r="4650">
          <cell r="A4650" t="str">
            <v>4507799</v>
          </cell>
          <cell r="B4650" t="str">
            <v>Ancoragem passiva com 6 cordoalhas aderentes D = 12,7 mm - fornecimento e instalação</v>
          </cell>
          <cell r="C4650" t="str">
            <v>un</v>
          </cell>
          <cell r="D4650">
            <v>90.99</v>
          </cell>
        </row>
        <row r="4651">
          <cell r="A4651" t="str">
            <v>4507800</v>
          </cell>
          <cell r="B4651" t="str">
            <v>Ancoragem passiva com 6 cordoalhas aderentes D = 15,2 mm - fornecimento e instalação</v>
          </cell>
          <cell r="C4651" t="str">
            <v>un</v>
          </cell>
          <cell r="D4651">
            <v>91.09</v>
          </cell>
        </row>
        <row r="4652">
          <cell r="A4652" t="str">
            <v>4507801</v>
          </cell>
          <cell r="B4652" t="str">
            <v>Ancoragem passiva com 7 cordoalhas aderentes D = 12,7 mm - fornecimento e instalação</v>
          </cell>
          <cell r="C4652" t="str">
            <v>un</v>
          </cell>
          <cell r="D4652">
            <v>110.23</v>
          </cell>
        </row>
        <row r="4653">
          <cell r="A4653" t="str">
            <v>4507802</v>
          </cell>
          <cell r="B4653" t="str">
            <v>Ancoragem passiva com 7 cordoalhas aderentes D = 15,2 mm - fornecimento e instalação</v>
          </cell>
          <cell r="C4653" t="str">
            <v>un</v>
          </cell>
          <cell r="D4653">
            <v>110.33</v>
          </cell>
        </row>
        <row r="4654">
          <cell r="A4654" t="str">
            <v>4507803</v>
          </cell>
          <cell r="B4654" t="str">
            <v>Ancoragem passiva com 8 cordoalhas aderentes D = 12,7 mm - fornecimento e instalação</v>
          </cell>
          <cell r="C4654" t="str">
            <v>un</v>
          </cell>
          <cell r="D4654">
            <v>110.7</v>
          </cell>
        </row>
        <row r="4655">
          <cell r="A4655" t="str">
            <v>4508191</v>
          </cell>
          <cell r="B4655" t="str">
            <v>Ancoragem passiva com 8 cordoalhas aderentes D = 15,2 mm - fornecimento e instalação</v>
          </cell>
          <cell r="C4655" t="str">
            <v>un</v>
          </cell>
          <cell r="D4655">
            <v>110.8</v>
          </cell>
        </row>
        <row r="4656">
          <cell r="A4656" t="str">
            <v>4507804</v>
          </cell>
          <cell r="B4656" t="str">
            <v>Ancoragem passiva com 9 cordoalhas aderentes D = 12,7 mm - fornecimento e instalação</v>
          </cell>
          <cell r="C4656" t="str">
            <v>un</v>
          </cell>
          <cell r="D4656">
            <v>135.57</v>
          </cell>
        </row>
        <row r="4657">
          <cell r="A4657" t="str">
            <v>4507805</v>
          </cell>
          <cell r="B4657" t="str">
            <v>Ancoragem passiva com 9 cordoalhas aderentes D = 15,2 mm - fornecimento e instalação</v>
          </cell>
          <cell r="C4657" t="str">
            <v>un</v>
          </cell>
          <cell r="D4657">
            <v>135.68</v>
          </cell>
        </row>
        <row r="4658">
          <cell r="A4658" t="str">
            <v>4507806</v>
          </cell>
          <cell r="B4658" t="str">
            <v>Ancoragem passiva para lajes com 1 cordoalha aderente D = 12,7 mm - fornecimento e instalação</v>
          </cell>
          <cell r="C4658" t="str">
            <v>un</v>
          </cell>
          <cell r="D4658">
            <v>28.05</v>
          </cell>
        </row>
        <row r="4659">
          <cell r="A4659" t="str">
            <v>4507807</v>
          </cell>
          <cell r="B4659" t="str">
            <v>Ancoragem passiva para lajes com 1 cordoalha aderente D = 15,2 mm - fornecimento e instalação</v>
          </cell>
          <cell r="C4659" t="str">
            <v>un</v>
          </cell>
          <cell r="D4659">
            <v>33.58</v>
          </cell>
        </row>
        <row r="4660">
          <cell r="A4660" t="str">
            <v>4507866</v>
          </cell>
          <cell r="B4660" t="str">
            <v>Ancoragem passiva para lajes com 1 cordoalha engraxada D = 12,7 mm - fornecimento e instalação</v>
          </cell>
          <cell r="C4660" t="str">
            <v>un</v>
          </cell>
          <cell r="D4660">
            <v>76.209999999999994</v>
          </cell>
        </row>
        <row r="4661">
          <cell r="A4661" t="str">
            <v>4507867</v>
          </cell>
          <cell r="B4661" t="str">
            <v>Ancoragem passiva para lajes com 1 cordoalha engraxada D = 15,2 mm - fornecimento e instalação</v>
          </cell>
          <cell r="C4661" t="str">
            <v>un</v>
          </cell>
          <cell r="D4661">
            <v>108.43</v>
          </cell>
        </row>
        <row r="4662">
          <cell r="A4662" t="str">
            <v>4507808</v>
          </cell>
          <cell r="B4662" t="str">
            <v>Ancoragem passiva para lajes com 2 cordoalhas aderentes D = 12,7 mm - fornecimento e instalação</v>
          </cell>
          <cell r="C4662" t="str">
            <v>un</v>
          </cell>
          <cell r="D4662">
            <v>31.69</v>
          </cell>
        </row>
        <row r="4663">
          <cell r="A4663" t="str">
            <v>4507809</v>
          </cell>
          <cell r="B4663" t="str">
            <v>Ancoragem passiva para lajes com 2 cordoalhas aderentes D = 15,2 mm - fornecimento e instalação</v>
          </cell>
          <cell r="C4663" t="str">
            <v>un</v>
          </cell>
          <cell r="D4663">
            <v>39.119999999999997</v>
          </cell>
        </row>
        <row r="4664">
          <cell r="A4664" t="str">
            <v>4507810</v>
          </cell>
          <cell r="B4664" t="str">
            <v>Ancoragem passiva para lajes com 3 cordoalhas aderentes D = 12,7 mm - fornecimento e instalação</v>
          </cell>
          <cell r="C4664" t="str">
            <v>un</v>
          </cell>
          <cell r="D4664">
            <v>51.06</v>
          </cell>
        </row>
        <row r="4665">
          <cell r="A4665" t="str">
            <v>4507811</v>
          </cell>
          <cell r="B4665" t="str">
            <v>Ancoragem passiva para lajes com 3 cordoalhas aderentes D = 15,2 mm - fornecimento e instalação</v>
          </cell>
          <cell r="C4665" t="str">
            <v>un</v>
          </cell>
          <cell r="D4665">
            <v>51.21</v>
          </cell>
        </row>
        <row r="4666">
          <cell r="A4666" t="str">
            <v>4507812</v>
          </cell>
          <cell r="B4666" t="str">
            <v>Ancoragem passiva para lajes com 4 cordoalhas aderentes D = 12,7 mm - fornecimento e instalação</v>
          </cell>
          <cell r="C4666" t="str">
            <v>un</v>
          </cell>
          <cell r="D4666">
            <v>58.65</v>
          </cell>
        </row>
        <row r="4667">
          <cell r="A4667" t="str">
            <v>4507813</v>
          </cell>
          <cell r="B4667" t="str">
            <v>Ancoragem passiva para lajes com 4 cordoalhas aderentes D = 15,2 mm - fornecimento e instalação</v>
          </cell>
          <cell r="C4667" t="str">
            <v>un</v>
          </cell>
          <cell r="D4667">
            <v>76.38</v>
          </cell>
        </row>
        <row r="4668">
          <cell r="A4668" t="str">
            <v>4507851</v>
          </cell>
          <cell r="B4668" t="str">
            <v>Bainha metálica ovalizada seção 19 x 36 mm para 1 cordoalha D = 12,7 mm - fornecimento, instalação e injeção de nata de cimento</v>
          </cell>
          <cell r="C4668" t="str">
            <v>m</v>
          </cell>
          <cell r="D4668">
            <v>36.24</v>
          </cell>
        </row>
        <row r="4669">
          <cell r="A4669" t="str">
            <v>4507852</v>
          </cell>
          <cell r="B4669" t="str">
            <v>Bainha metálica ovalizada seção 19 x 36 mm para 2 cordoalhas D = 12,7 mm - fornecimento, instalação e injeção de nata de cimento</v>
          </cell>
          <cell r="C4669" t="str">
            <v>m</v>
          </cell>
          <cell r="D4669">
            <v>36.119999999999997</v>
          </cell>
        </row>
        <row r="4670">
          <cell r="A4670" t="str">
            <v>4507853</v>
          </cell>
          <cell r="B4670" t="str">
            <v>Bainha metálica ovalizada seção 19 x 48 mm para 3 cordoalhas D = 12,7 mm - fornecimento, instalação e injeção de nata de cimento</v>
          </cell>
          <cell r="C4670" t="str">
            <v>m</v>
          </cell>
          <cell r="D4670">
            <v>39.17</v>
          </cell>
        </row>
        <row r="4671">
          <cell r="A4671" t="str">
            <v>4507854</v>
          </cell>
          <cell r="B4671" t="str">
            <v>Bainha metálica ovalizada seção 19 x 62 mm para 4 cordoalhas D = 12,7 mm - fornecimento, instalação e injeção de nata de cimento</v>
          </cell>
          <cell r="C4671" t="str">
            <v>m</v>
          </cell>
          <cell r="D4671">
            <v>43.1</v>
          </cell>
        </row>
        <row r="4672">
          <cell r="A4672" t="str">
            <v>4507855</v>
          </cell>
          <cell r="B4672" t="str">
            <v>Bainha metálica ovalizada seção 22 x 32 mm para 1 cordoalha D = 15,2 mm - fornecimento, instalação e injeção de nata de cimento</v>
          </cell>
          <cell r="C4672" t="str">
            <v>m</v>
          </cell>
          <cell r="D4672">
            <v>34.57</v>
          </cell>
        </row>
        <row r="4673">
          <cell r="A4673" t="str">
            <v>4507856</v>
          </cell>
          <cell r="B4673" t="str">
            <v>Bainha metálica ovalizada seção 22 x 32 mm para 2 cordoalhas D = 15,2 mm - fornecimento, instalação e injeção de nata de cimento</v>
          </cell>
          <cell r="C4673" t="str">
            <v>m</v>
          </cell>
          <cell r="D4673">
            <v>34.39</v>
          </cell>
        </row>
        <row r="4674">
          <cell r="A4674" t="str">
            <v>4507857</v>
          </cell>
          <cell r="B4674" t="str">
            <v>Bainha metálica ovalizada seção 22 x 55 mm para 3 cordoalhas D = 15,2 mm - fornecimento, instalação e injeção de nata de cimento</v>
          </cell>
          <cell r="C4674" t="str">
            <v>m</v>
          </cell>
          <cell r="D4674">
            <v>41.12</v>
          </cell>
        </row>
        <row r="4675">
          <cell r="A4675" t="str">
            <v>4507858</v>
          </cell>
          <cell r="B4675" t="str">
            <v>Bainha metálica ovalizada seção 22 x 73 mm para 4 cordoalhas D = 15,2 mm - fornecimento, instalação e injeção de nata de cimento</v>
          </cell>
          <cell r="C4675" t="str">
            <v>m</v>
          </cell>
          <cell r="D4675">
            <v>46.45</v>
          </cell>
        </row>
        <row r="4676">
          <cell r="A4676" t="str">
            <v>4508177</v>
          </cell>
          <cell r="B4676" t="str">
            <v>Bainha metálica redonda D = 100 mm para 21 cordoalhas D = 15,2 mm - fornecimento, instalação e injeção de nata de cimento</v>
          </cell>
          <cell r="C4676" t="str">
            <v>m</v>
          </cell>
          <cell r="D4676">
            <v>82.76</v>
          </cell>
        </row>
        <row r="4677">
          <cell r="A4677" t="str">
            <v>4508178</v>
          </cell>
          <cell r="B4677" t="str">
            <v>Bainha metálica redonda D = 100 mm para 22 cordoalhas D = 15,2 mm - fornecimento, instalação e injeção de nata de cimento</v>
          </cell>
          <cell r="C4677" t="str">
            <v>m</v>
          </cell>
          <cell r="D4677">
            <v>82.58</v>
          </cell>
        </row>
        <row r="4678">
          <cell r="A4678" t="str">
            <v>4507821</v>
          </cell>
          <cell r="B4678" t="str">
            <v>Bainha metálica redonda D = 100 mm para 24 cordoalhas D = 15,2 mm - fornecimento, instalação e injeção de nata de cimento</v>
          </cell>
          <cell r="C4678" t="str">
            <v>m</v>
          </cell>
          <cell r="D4678">
            <v>82.22</v>
          </cell>
        </row>
        <row r="4679">
          <cell r="A4679" t="str">
            <v>4507822</v>
          </cell>
          <cell r="B4679" t="str">
            <v>Bainha metálica redonda D = 100 mm para 25 cordoalhas D = 15,2 mm - fornecimento, instalação e injeção de nata de cimento</v>
          </cell>
          <cell r="C4679" t="str">
            <v>m</v>
          </cell>
          <cell r="D4679">
            <v>82.05</v>
          </cell>
        </row>
        <row r="4680">
          <cell r="A4680" t="str">
            <v>4507823</v>
          </cell>
          <cell r="B4680" t="str">
            <v>Bainha metálica redonda D = 100 mm para 30 cordoalhas D = 12,7 mm - fornecimento, instalação e injeção de nata de cimento</v>
          </cell>
          <cell r="C4680" t="str">
            <v>m</v>
          </cell>
          <cell r="D4680">
            <v>82.77</v>
          </cell>
        </row>
        <row r="4681">
          <cell r="A4681" t="str">
            <v>4508188</v>
          </cell>
          <cell r="B4681" t="str">
            <v>Bainha metálica redonda D = 100 mm para 31 cordoalhas D = 12,7 mm - fornecimento, instalação e injeção de nata de cimento</v>
          </cell>
          <cell r="C4681" t="str">
            <v>m</v>
          </cell>
          <cell r="D4681">
            <v>82.64</v>
          </cell>
        </row>
        <row r="4682">
          <cell r="A4682" t="str">
            <v>4507824</v>
          </cell>
          <cell r="B4682" t="str">
            <v>Bainha metálica redonda D = 110 mm para 27 cordoalhas D = 15,2 mm - fornecimento, instalação e injeção de nata de cimento</v>
          </cell>
          <cell r="C4682" t="str">
            <v>m</v>
          </cell>
          <cell r="D4682">
            <v>91.23</v>
          </cell>
        </row>
        <row r="4683">
          <cell r="A4683" t="str">
            <v>4507825</v>
          </cell>
          <cell r="B4683" t="str">
            <v>Bainha metálica redonda D = 110 mm para 37 cordoalhas D = 12,7 mm - fornecimento, instalação e injeção de nata de cimento</v>
          </cell>
          <cell r="C4683" t="str">
            <v>m</v>
          </cell>
          <cell r="D4683">
            <v>91.44</v>
          </cell>
        </row>
        <row r="4684">
          <cell r="A4684" t="str">
            <v>4507826</v>
          </cell>
          <cell r="B4684" t="str">
            <v>Bainha metálica redonda D = 120 mm para 30 cordoalhas D = 15,2 mm - fornecimento, instalação e injeção de nata de cimento</v>
          </cell>
          <cell r="C4684" t="str">
            <v>m</v>
          </cell>
          <cell r="D4684">
            <v>96.62</v>
          </cell>
        </row>
        <row r="4685">
          <cell r="A4685" t="str">
            <v>4508179</v>
          </cell>
          <cell r="B4685" t="str">
            <v>Bainha metálica redonda D = 120 mm para 31 cordoalhas D = 15,2 mm - fornecimento, instalação e injeção de nata de cimento</v>
          </cell>
          <cell r="C4685" t="str">
            <v>m</v>
          </cell>
          <cell r="D4685">
            <v>96.44</v>
          </cell>
        </row>
        <row r="4686">
          <cell r="A4686" t="str">
            <v>4507827</v>
          </cell>
          <cell r="B4686" t="str">
            <v>Bainha metálica redonda D = 130 mm para 37 cordoalhas D = 15,2 mm - fornecimento, instalação e injeção de nata de cimento</v>
          </cell>
          <cell r="C4686" t="str">
            <v>m</v>
          </cell>
          <cell r="D4686">
            <v>100.6</v>
          </cell>
        </row>
        <row r="4687">
          <cell r="A4687" t="str">
            <v>4508180</v>
          </cell>
          <cell r="B4687" t="str">
            <v>Bainha metálica redonda D = 30 mm para 2 cordoalhas D = 12,7 mm - fornecimento, instalação e injeção de nata de cimento</v>
          </cell>
          <cell r="C4687" t="str">
            <v>m</v>
          </cell>
          <cell r="D4687">
            <v>33.49</v>
          </cell>
        </row>
        <row r="4688">
          <cell r="A4688" t="str">
            <v>4507739</v>
          </cell>
          <cell r="B4688" t="str">
            <v>Bainha metálica redonda D = 35 mm para 2 cordoalhas D = 15,2 mm - fornecimento, instalação e injeção de nata de cimento</v>
          </cell>
          <cell r="C4688" t="str">
            <v>m</v>
          </cell>
          <cell r="D4688">
            <v>35.159999999999997</v>
          </cell>
        </row>
        <row r="4689">
          <cell r="A4689" t="str">
            <v>4508181</v>
          </cell>
          <cell r="B4689" t="str">
            <v>Bainha metálica redonda D = 35 mm para 3 cordoalhas D = 12,7 mm - fornecimento, instalação e injeção de nata de cimento</v>
          </cell>
          <cell r="C4689" t="str">
            <v>m</v>
          </cell>
          <cell r="D4689">
            <v>35.15</v>
          </cell>
        </row>
        <row r="4690">
          <cell r="A4690" t="str">
            <v>4508125</v>
          </cell>
          <cell r="B4690" t="str">
            <v>Bainha metálica redonda D = 40 mm para 3 cordoalhas D = 15,2 mm - fornecimento, instalação e injeção de nata de cimento</v>
          </cell>
          <cell r="C4690" t="str">
            <v>m</v>
          </cell>
          <cell r="D4690">
            <v>38</v>
          </cell>
        </row>
        <row r="4691">
          <cell r="A4691" t="str">
            <v>4507828</v>
          </cell>
          <cell r="B4691" t="str">
            <v>Bainha metálica redonda D = 40 mm para 4 cordoalhas D = 12,7 mm - fornecimento, instalação e injeção de nata de cimento</v>
          </cell>
          <cell r="C4691" t="str">
            <v>m</v>
          </cell>
          <cell r="D4691">
            <v>38.04</v>
          </cell>
        </row>
        <row r="4692">
          <cell r="A4692" t="str">
            <v>4507829</v>
          </cell>
          <cell r="B4692" t="str">
            <v>Bainha metálica redonda D = 45 mm para 4 cordoalhas D = 15,2 mm - fornecimento, instalação e injeção de nata de cimento</v>
          </cell>
          <cell r="C4692" t="str">
            <v>m</v>
          </cell>
          <cell r="D4692">
            <v>41.11</v>
          </cell>
        </row>
        <row r="4693">
          <cell r="A4693" t="str">
            <v>4508182</v>
          </cell>
          <cell r="B4693" t="str">
            <v>Bainha metálica redonda D = 45 mm para 5 cordoalhas D = 12,7 mm - fornecimento, instalação e injeção de nata de cimento</v>
          </cell>
          <cell r="C4693" t="str">
            <v>m</v>
          </cell>
          <cell r="D4693">
            <v>41.21</v>
          </cell>
        </row>
        <row r="4694">
          <cell r="A4694" t="str">
            <v>4508092</v>
          </cell>
          <cell r="B4694" t="str">
            <v>Bainha metálica redonda D = 50 mm para 5 cordoalhas D = 15,2 mm - fornecimento, instalação e injeção de nata de cimento</v>
          </cell>
          <cell r="C4694" t="str">
            <v>m</v>
          </cell>
          <cell r="D4694">
            <v>43.83</v>
          </cell>
        </row>
        <row r="4695">
          <cell r="A4695" t="str">
            <v>4507830</v>
          </cell>
          <cell r="B4695" t="str">
            <v>Bainha metálica redonda D = 50 mm para 6 cordoalhas D = 12,7 mm - fornecimento, instalação e injeção de nata de cimento</v>
          </cell>
          <cell r="C4695" t="str">
            <v>m</v>
          </cell>
          <cell r="D4695">
            <v>43.98</v>
          </cell>
        </row>
        <row r="4696">
          <cell r="A4696" t="str">
            <v>4508183</v>
          </cell>
          <cell r="B4696" t="str">
            <v>Bainha metálica redonda D = 55 mm para 7 cordoalhas D = 12,7 mm - fornecimento, instalação e injeção de nata de cimento</v>
          </cell>
          <cell r="C4696" t="str">
            <v>m</v>
          </cell>
          <cell r="D4696">
            <v>51.95</v>
          </cell>
        </row>
        <row r="4697">
          <cell r="A4697" t="str">
            <v>4507831</v>
          </cell>
          <cell r="B4697" t="str">
            <v>Bainha metálica redonda D = 55 mm para 8 cordoalhas D = 12,7 mm - fornecimento, instalação e injeção de nata de cimento</v>
          </cell>
          <cell r="C4697" t="str">
            <v>m</v>
          </cell>
          <cell r="D4697">
            <v>47.16</v>
          </cell>
        </row>
        <row r="4698">
          <cell r="A4698" t="str">
            <v>4507832</v>
          </cell>
          <cell r="B4698" t="str">
            <v>Bainha metálica redonda D = 60 mm para 6 cordoalhas D = 15,2 mm - fornecimento, instalação e injeção de nata de cimento</v>
          </cell>
          <cell r="C4698" t="str">
            <v>m</v>
          </cell>
          <cell r="D4698">
            <v>52.61</v>
          </cell>
        </row>
        <row r="4699">
          <cell r="A4699" t="str">
            <v>4507833</v>
          </cell>
          <cell r="B4699" t="str">
            <v>Bainha metálica redonda D = 60 mm para 9 cordoalhas D = 12,7 mm - fornecimento, instalação e injeção de nata de cimento</v>
          </cell>
          <cell r="C4699" t="str">
            <v>m</v>
          </cell>
          <cell r="D4699">
            <v>52.56</v>
          </cell>
        </row>
        <row r="4700">
          <cell r="A4700" t="str">
            <v>4507834</v>
          </cell>
          <cell r="B4700" t="str">
            <v>Bainha metálica redonda D = 65 mm para 10 cordoalhas D = 12,7 mm - fornecimento, instalação e injeção de nata de cimento</v>
          </cell>
          <cell r="C4700" t="str">
            <v>m</v>
          </cell>
          <cell r="D4700">
            <v>54.54</v>
          </cell>
        </row>
        <row r="4701">
          <cell r="A4701" t="str">
            <v>4508184</v>
          </cell>
          <cell r="B4701" t="str">
            <v>Bainha metálica redonda D = 65 mm para 11 cordoalhas D = 12,7 mm - fornecimento, instalação e injeção de nata de cimento</v>
          </cell>
          <cell r="C4701" t="str">
            <v>m</v>
          </cell>
          <cell r="D4701">
            <v>54.41</v>
          </cell>
        </row>
        <row r="4702">
          <cell r="A4702" t="str">
            <v>4507835</v>
          </cell>
          <cell r="B4702" t="str">
            <v>Bainha metálica redonda D = 65 mm para 12 cordoalhas D = 12,7 mm - fornecimento, instalação e injeção de nata de cimento</v>
          </cell>
          <cell r="C4702" t="str">
            <v>m</v>
          </cell>
          <cell r="D4702">
            <v>54.29</v>
          </cell>
        </row>
        <row r="4703">
          <cell r="A4703" t="str">
            <v>4508174</v>
          </cell>
          <cell r="B4703" t="str">
            <v>Bainha metálica redonda D = 65 mm para 7 cordoalhas D = 15,2 mm - fornecimento, instalação e injeção de nata de cimento</v>
          </cell>
          <cell r="C4703" t="str">
            <v>m</v>
          </cell>
          <cell r="D4703">
            <v>54.53</v>
          </cell>
        </row>
        <row r="4704">
          <cell r="A4704" t="str">
            <v>4507836</v>
          </cell>
          <cell r="B4704" t="str">
            <v>Bainha metálica redonda D = 65 mm para 8 cordoalhas D = 15,2 mm - fornecimento, instalação e injeção de nata de cimento</v>
          </cell>
          <cell r="C4704" t="str">
            <v>m</v>
          </cell>
          <cell r="D4704">
            <v>54.36</v>
          </cell>
        </row>
        <row r="4705">
          <cell r="A4705" t="str">
            <v>4507837</v>
          </cell>
          <cell r="B4705" t="str">
            <v>Bainha metálica redonda D = 70 mm para 15 cordoalhas D = 12,7 mm - fornecimento, instalação e injeção de nata de cimento</v>
          </cell>
          <cell r="C4705" t="str">
            <v>m</v>
          </cell>
          <cell r="D4705">
            <v>58.16</v>
          </cell>
        </row>
        <row r="4706">
          <cell r="A4706" t="str">
            <v>4507838</v>
          </cell>
          <cell r="B4706" t="str">
            <v>Bainha metálica redonda D = 70 mm para 9 cordoalhas D = 15,2 mm - fornecimento, instalação e injeção de nata de cimento</v>
          </cell>
          <cell r="C4706" t="str">
            <v>m</v>
          </cell>
          <cell r="D4706">
            <v>58.42</v>
          </cell>
        </row>
        <row r="4707">
          <cell r="A4707" t="str">
            <v>4507839</v>
          </cell>
          <cell r="B4707" t="str">
            <v>Bainha metálica redonda D = 75 mm para 10 cordoalhas D = 15,2 mm - fornecimento, instalação e injeção de nata de cimento</v>
          </cell>
          <cell r="C4707" t="str">
            <v>m</v>
          </cell>
          <cell r="D4707">
            <v>60.43</v>
          </cell>
        </row>
        <row r="4708">
          <cell r="A4708" t="str">
            <v>4508175</v>
          </cell>
          <cell r="B4708" t="str">
            <v>Bainha metálica redonda D = 75 mm para 11 cordoalhas D = 15,2 mm - fornecimento, instalação e injeção de nata de cimento</v>
          </cell>
          <cell r="C4708" t="str">
            <v>m</v>
          </cell>
          <cell r="D4708">
            <v>60.26</v>
          </cell>
        </row>
        <row r="4709">
          <cell r="A4709" t="str">
            <v>4507840</v>
          </cell>
          <cell r="B4709" t="str">
            <v>Bainha metálica redonda D = 75 mm para 16 cordoalhas D = 12,7 mm - fornecimento, instalação e injeção de nata de cimento</v>
          </cell>
          <cell r="C4709" t="str">
            <v>m</v>
          </cell>
          <cell r="D4709">
            <v>60.23</v>
          </cell>
        </row>
        <row r="4710">
          <cell r="A4710" t="str">
            <v>4507841</v>
          </cell>
          <cell r="B4710" t="str">
            <v>Bainha metálica redonda D = 75 mm para 18 cordoalhas D = 12,7 mm - fornecimento, instalação e injeção de nata de cimento</v>
          </cell>
          <cell r="C4710" t="str">
            <v>m</v>
          </cell>
          <cell r="D4710">
            <v>59.98</v>
          </cell>
        </row>
        <row r="4711">
          <cell r="A4711" t="str">
            <v>4507842</v>
          </cell>
          <cell r="B4711" t="str">
            <v>Bainha metálica redonda D = 80 mm para 12 cordoalhas D = 15,2 mm - fornecimento, instalação e injeção de nata de cimento</v>
          </cell>
          <cell r="C4711" t="str">
            <v>m</v>
          </cell>
          <cell r="D4711">
            <v>64.8</v>
          </cell>
        </row>
        <row r="4712">
          <cell r="A4712" t="str">
            <v>4508185</v>
          </cell>
          <cell r="B4712" t="str">
            <v>Bainha metálica redonda D = 80 mm para 19 cordoalhas D = 12,7 mm - fornecimento, instalação e injeção de nata de cimento</v>
          </cell>
          <cell r="C4712" t="str">
            <v>m</v>
          </cell>
          <cell r="D4712">
            <v>64.58</v>
          </cell>
        </row>
        <row r="4713">
          <cell r="A4713" t="str">
            <v>4507843</v>
          </cell>
          <cell r="B4713" t="str">
            <v>Bainha metálica redonda D = 80 mm para 20 cordoalhas D = 12,7 mm - fornecimento, instalação e injeção de nata de cimento</v>
          </cell>
          <cell r="C4713" t="str">
            <v>m</v>
          </cell>
          <cell r="D4713">
            <v>64.45</v>
          </cell>
        </row>
        <row r="4714">
          <cell r="A4714" t="str">
            <v>4507844</v>
          </cell>
          <cell r="B4714" t="str">
            <v>Bainha metálica redonda D = 85 mm para 15 cordoalhas D = 15,2 mm - fornecimento, instalação e injeção de nata de cimento</v>
          </cell>
          <cell r="C4714" t="str">
            <v>m</v>
          </cell>
          <cell r="D4714">
            <v>67.989999999999995</v>
          </cell>
        </row>
        <row r="4715">
          <cell r="A4715" t="str">
            <v>4508186</v>
          </cell>
          <cell r="B4715" t="str">
            <v>Bainha metálica redonda D = 85 mm para 21 cordoalhas D = 12,7 mm - fornecimento, instalação e injeção de nata de cimento</v>
          </cell>
          <cell r="C4715" t="str">
            <v>m</v>
          </cell>
          <cell r="D4715">
            <v>68.05</v>
          </cell>
        </row>
        <row r="4716">
          <cell r="A4716" t="str">
            <v>4508187</v>
          </cell>
          <cell r="B4716" t="str">
            <v>Bainha metálica redonda D = 85 mm para 22 cordoalhas D = 12,7 mm - fornecimento, instalação e injeção de nata de cimento</v>
          </cell>
          <cell r="C4716" t="str">
            <v>m</v>
          </cell>
          <cell r="D4716">
            <v>67.92</v>
          </cell>
        </row>
        <row r="4717">
          <cell r="A4717" t="str">
            <v>4507845</v>
          </cell>
          <cell r="B4717" t="str">
            <v>Bainha metálica redonda D = 85 mm para 24 cordoalhas D = 12,7 mm - fornecimento, instalação e injeção de nata de cimento</v>
          </cell>
          <cell r="C4717" t="str">
            <v>m</v>
          </cell>
          <cell r="D4717">
            <v>67.680000000000007</v>
          </cell>
        </row>
        <row r="4718">
          <cell r="A4718" t="str">
            <v>4507846</v>
          </cell>
          <cell r="B4718" t="str">
            <v>Bainha metálica redonda D = 85 mm para 25 cordoalhas D = 12,7 mm - fornecimento, instalação e injeção de nata de cimento</v>
          </cell>
          <cell r="C4718" t="str">
            <v>m</v>
          </cell>
          <cell r="D4718">
            <v>67.55</v>
          </cell>
        </row>
        <row r="4719">
          <cell r="A4719" t="str">
            <v>4507847</v>
          </cell>
          <cell r="B4719" t="str">
            <v>Bainha metálica redonda D = 90 mm para 16 cordoalhas D = 15,2 mm - fornecimento, instalação e injeção de nata de cimento</v>
          </cell>
          <cell r="C4719" t="str">
            <v>m</v>
          </cell>
          <cell r="D4719">
            <v>76.81</v>
          </cell>
        </row>
        <row r="4720">
          <cell r="A4720" t="str">
            <v>4507848</v>
          </cell>
          <cell r="B4720" t="str">
            <v>Bainha metálica redonda D = 90 mm para 18 cordoalhas D = 15,2 mm - fornecimento, instalação e injeção de nata de cimento</v>
          </cell>
          <cell r="C4720" t="str">
            <v>m</v>
          </cell>
          <cell r="D4720">
            <v>76.459999999999994</v>
          </cell>
        </row>
        <row r="4721">
          <cell r="A4721" t="str">
            <v>4507849</v>
          </cell>
          <cell r="B4721" t="str">
            <v>Bainha metálica redonda D = 90 mm para 27 cordoalhas D = 12,7 mm - fornecimento, instalação e injeção de nata de cimento</v>
          </cell>
          <cell r="C4721" t="str">
            <v>m</v>
          </cell>
          <cell r="D4721">
            <v>76.31</v>
          </cell>
        </row>
        <row r="4722">
          <cell r="A4722" t="str">
            <v>4508176</v>
          </cell>
          <cell r="B4722" t="str">
            <v>Bainha metálica redonda D = 95 mm para 19 cordoalhas D = 15,2 mm - fornecimento, instalação e injeção de nata de cimento</v>
          </cell>
          <cell r="C4722" t="str">
            <v>m</v>
          </cell>
          <cell r="D4722">
            <v>81.16</v>
          </cell>
        </row>
        <row r="4723">
          <cell r="A4723" t="str">
            <v>4507850</v>
          </cell>
          <cell r="B4723" t="str">
            <v>Bainha metálica redonda D = 95 mm para 20 cordoalhas D = 15,2 mm - fornecimento, instalação e injeção de nata de cimento</v>
          </cell>
          <cell r="C4723" t="str">
            <v>m</v>
          </cell>
          <cell r="D4723">
            <v>80.98</v>
          </cell>
        </row>
        <row r="4724">
          <cell r="A4724" t="str">
            <v>4507956</v>
          </cell>
          <cell r="B4724" t="str">
            <v>Cordoalha CP 190 RB D = 12,7 mm - fornecimento e instalação</v>
          </cell>
          <cell r="C4724" t="str">
            <v>kg</v>
          </cell>
          <cell r="D4724">
            <v>12.83</v>
          </cell>
        </row>
        <row r="4725">
          <cell r="A4725" t="str">
            <v>4507957</v>
          </cell>
          <cell r="B4725" t="str">
            <v>Cordoalha CP 190 RB D = 15,2 mm - fornecimento e instalação</v>
          </cell>
          <cell r="C4725" t="str">
            <v>kg</v>
          </cell>
          <cell r="D4725">
            <v>12.81</v>
          </cell>
        </row>
        <row r="4726">
          <cell r="A4726" t="str">
            <v>4507958</v>
          </cell>
          <cell r="B4726" t="str">
            <v>Cordoalha engraxada CP 190 RB D = 12,7 mm - fornecimento e instalação</v>
          </cell>
          <cell r="C4726" t="str">
            <v>kg</v>
          </cell>
          <cell r="D4726">
            <v>14.93</v>
          </cell>
        </row>
        <row r="4727">
          <cell r="A4727" t="str">
            <v>4507959</v>
          </cell>
          <cell r="B4727" t="str">
            <v>Cordoalha engraxada CP 190 RB D = 15,2 mm - fornecimento e instalação</v>
          </cell>
          <cell r="C4727" t="str">
            <v>kg</v>
          </cell>
          <cell r="D4727">
            <v>14.93</v>
          </cell>
        </row>
        <row r="4728">
          <cell r="A4728" t="str">
            <v>4516138</v>
          </cell>
          <cell r="B4728" t="str">
            <v>Gaiola metálica em cantoneira para armazenamento e manipulação de cordoalha - confecção</v>
          </cell>
          <cell r="C4728" t="str">
            <v>kg</v>
          </cell>
          <cell r="D4728">
            <v>10.25</v>
          </cell>
        </row>
        <row r="4729">
          <cell r="A4729" t="str">
            <v>4516137</v>
          </cell>
          <cell r="B4729" t="str">
            <v>Nicho de madeira para dispositivo de ancoragem de protensão - confecção e instalação</v>
          </cell>
          <cell r="C4729" t="str">
            <v>m²</v>
          </cell>
          <cell r="D4729">
            <v>141.25</v>
          </cell>
        </row>
        <row r="4730">
          <cell r="A4730" t="str">
            <v>4805755</v>
          </cell>
          <cell r="B4730" t="str">
            <v>Apiloamento manual</v>
          </cell>
          <cell r="C4730" t="str">
            <v>m³</v>
          </cell>
          <cell r="D4730">
            <v>40.659999999999997</v>
          </cell>
        </row>
        <row r="4731">
          <cell r="A4731" t="str">
            <v>4805756</v>
          </cell>
          <cell r="B4731" t="str">
            <v>Apiloamento manual de superfície com espessura de 15 cm</v>
          </cell>
          <cell r="C4731" t="str">
            <v>m²</v>
          </cell>
          <cell r="D4731">
            <v>6.1</v>
          </cell>
        </row>
        <row r="4732">
          <cell r="A4732" t="str">
            <v>4816020</v>
          </cell>
          <cell r="B4732" t="str">
            <v>Areia extraída com draga de sucção tipo bomba</v>
          </cell>
          <cell r="C4732" t="str">
            <v>m³</v>
          </cell>
          <cell r="D4732">
            <v>11.73</v>
          </cell>
        </row>
        <row r="4733">
          <cell r="A4733" t="str">
            <v>4816019</v>
          </cell>
          <cell r="B4733" t="str">
            <v>Areia extraída com escavadeira hidráulica de longo alcance</v>
          </cell>
          <cell r="C4733" t="str">
            <v>m³</v>
          </cell>
          <cell r="D4733">
            <v>7.55</v>
          </cell>
        </row>
        <row r="4734">
          <cell r="A4734" t="str">
            <v>4816018</v>
          </cell>
          <cell r="B4734" t="str">
            <v>Areia extraída com trator e carregadeira</v>
          </cell>
          <cell r="C4734" t="str">
            <v>m³</v>
          </cell>
          <cell r="D4734">
            <v>4.7</v>
          </cell>
        </row>
        <row r="4735">
          <cell r="A4735" t="str">
            <v>4816012</v>
          </cell>
          <cell r="B4735" t="str">
            <v>Brita produzida em central de britagem de 80 m³/h</v>
          </cell>
          <cell r="C4735" t="str">
            <v>m³</v>
          </cell>
          <cell r="D4735">
            <v>51.8</v>
          </cell>
        </row>
        <row r="4736">
          <cell r="A4736" t="str">
            <v>4815805</v>
          </cell>
          <cell r="B4736" t="str">
            <v>Calandragem de chapa metálica com espessura de 3 mm</v>
          </cell>
          <cell r="C4736" t="str">
            <v>m²</v>
          </cell>
          <cell r="D4736">
            <v>13.11</v>
          </cell>
        </row>
        <row r="4737">
          <cell r="A4737" t="str">
            <v>4815802</v>
          </cell>
          <cell r="B4737" t="str">
            <v>Calandragem de chapa metálica com espessura de 5 mm</v>
          </cell>
          <cell r="C4737" t="str">
            <v>m²</v>
          </cell>
          <cell r="D4737">
            <v>19.36</v>
          </cell>
        </row>
        <row r="4738">
          <cell r="A4738" t="str">
            <v>4805754</v>
          </cell>
          <cell r="B4738" t="str">
            <v>Compactação manual com soquete vibratório</v>
          </cell>
          <cell r="C4738" t="str">
            <v>m³</v>
          </cell>
          <cell r="D4738">
            <v>7.83</v>
          </cell>
        </row>
        <row r="4739">
          <cell r="A4739" t="str">
            <v>4816145</v>
          </cell>
          <cell r="B4739" t="str">
            <v>Confecção de canaleta meia cana D = 0,30 m - areia e brita comerciais</v>
          </cell>
          <cell r="C4739" t="str">
            <v>m</v>
          </cell>
          <cell r="D4739">
            <v>28.44</v>
          </cell>
        </row>
        <row r="4740">
          <cell r="A4740" t="str">
            <v>4816144</v>
          </cell>
          <cell r="B4740" t="str">
            <v>Confecção de canaleta meia cana D = 0,30 m - areia extraída e brita produzida</v>
          </cell>
          <cell r="C4740" t="str">
            <v>m</v>
          </cell>
          <cell r="D4740">
            <v>26.27</v>
          </cell>
        </row>
        <row r="4741">
          <cell r="A4741" t="str">
            <v>4816147</v>
          </cell>
          <cell r="B4741" t="str">
            <v>Confecção de canaleta meia cana D = 0,40 m - areia e brita comerciais</v>
          </cell>
          <cell r="C4741" t="str">
            <v>m</v>
          </cell>
          <cell r="D4741">
            <v>39.450000000000003</v>
          </cell>
        </row>
        <row r="4742">
          <cell r="A4742" t="str">
            <v>4816146</v>
          </cell>
          <cell r="B4742" t="str">
            <v>Confecção de canaleta meia cana D = 0,40 m - areia extraída e brita produzida</v>
          </cell>
          <cell r="C4742" t="str">
            <v>m</v>
          </cell>
          <cell r="D4742">
            <v>35.54</v>
          </cell>
        </row>
        <row r="4743">
          <cell r="A4743" t="str">
            <v>4816121</v>
          </cell>
          <cell r="B4743" t="str">
            <v>Confecção de tubos de concreto D = 0,20 m - areia e brita comerciais</v>
          </cell>
          <cell r="C4743" t="str">
            <v>m</v>
          </cell>
          <cell r="D4743">
            <v>31.88</v>
          </cell>
        </row>
        <row r="4744">
          <cell r="A4744" t="str">
            <v>4816120</v>
          </cell>
          <cell r="B4744" t="str">
            <v>Confecção de tubos de concreto D = 0,20 m - areia extraída e brita produzida</v>
          </cell>
          <cell r="C4744" t="str">
            <v>m</v>
          </cell>
          <cell r="D4744">
            <v>28.84</v>
          </cell>
        </row>
        <row r="4745">
          <cell r="A4745" t="str">
            <v>4816123</v>
          </cell>
          <cell r="B4745" t="str">
            <v>Confecção de tubos de concreto D = 0,30 m - areia e brita comerciais</v>
          </cell>
          <cell r="C4745" t="str">
            <v>m</v>
          </cell>
          <cell r="D4745">
            <v>42.75</v>
          </cell>
        </row>
        <row r="4746">
          <cell r="A4746" t="str">
            <v>4816122</v>
          </cell>
          <cell r="B4746" t="str">
            <v>Confecção de tubos de concreto D = 0,30 m - areia extraída e brita produzida</v>
          </cell>
          <cell r="C4746" t="str">
            <v>m</v>
          </cell>
          <cell r="D4746">
            <v>38.409999999999997</v>
          </cell>
        </row>
        <row r="4747">
          <cell r="A4747" t="str">
            <v>4816125</v>
          </cell>
          <cell r="B4747" t="str">
            <v>Confecção de tubos de concreto D = 0,40 m - areia e brita comerciais</v>
          </cell>
          <cell r="C4747" t="str">
            <v>m</v>
          </cell>
          <cell r="D4747">
            <v>60.5</v>
          </cell>
        </row>
        <row r="4748">
          <cell r="A4748" t="str">
            <v>4816124</v>
          </cell>
          <cell r="B4748" t="str">
            <v>Confecção de tubos de concreto D = 0,40 m - areia extraída e brita produzida</v>
          </cell>
          <cell r="C4748" t="str">
            <v>m</v>
          </cell>
          <cell r="D4748">
            <v>52.69</v>
          </cell>
        </row>
        <row r="4749">
          <cell r="A4749" t="str">
            <v>4816022</v>
          </cell>
          <cell r="B4749" t="str">
            <v>Confecção de tubos de concreto D = 0,50 m - areia e brita comerciais</v>
          </cell>
          <cell r="C4749" t="str">
            <v>m</v>
          </cell>
          <cell r="D4749">
            <v>80.739999999999995</v>
          </cell>
        </row>
        <row r="4750">
          <cell r="A4750" t="str">
            <v>4816021</v>
          </cell>
          <cell r="B4750" t="str">
            <v>Confecção de tubos de concreto D = 0,50 m - areia extraída e brita produzida</v>
          </cell>
          <cell r="C4750" t="str">
            <v>m</v>
          </cell>
          <cell r="D4750">
            <v>68.67</v>
          </cell>
        </row>
        <row r="4751">
          <cell r="A4751" t="str">
            <v>4816106</v>
          </cell>
          <cell r="B4751" t="str">
            <v>Confecção de tubos de concreto perfurado D = 0,20 m - areia e brita comerciais</v>
          </cell>
          <cell r="C4751" t="str">
            <v>m</v>
          </cell>
          <cell r="D4751">
            <v>33.24</v>
          </cell>
        </row>
        <row r="4752">
          <cell r="A4752" t="str">
            <v>4816105</v>
          </cell>
          <cell r="B4752" t="str">
            <v>Confecção de tubos de concreto perfurado D = 0,20 m - areia extraída e brita produzida</v>
          </cell>
          <cell r="C4752" t="str">
            <v>m</v>
          </cell>
          <cell r="D4752">
            <v>30.2</v>
          </cell>
        </row>
        <row r="4753">
          <cell r="A4753" t="str">
            <v>4816108</v>
          </cell>
          <cell r="B4753" t="str">
            <v>Confecção de tubos de concreto perfurado D = 0,30 m - areia e brita comerciais</v>
          </cell>
          <cell r="C4753" t="str">
            <v>m</v>
          </cell>
          <cell r="D4753">
            <v>44.11</v>
          </cell>
        </row>
        <row r="4754">
          <cell r="A4754" t="str">
            <v>4816107</v>
          </cell>
          <cell r="B4754" t="str">
            <v>Confecção de tubos de concreto perfurado D = 0,30 m - areia extraída e brita produzida</v>
          </cell>
          <cell r="C4754" t="str">
            <v>m</v>
          </cell>
          <cell r="D4754">
            <v>39.770000000000003</v>
          </cell>
        </row>
        <row r="4755">
          <cell r="A4755" t="str">
            <v>4816110</v>
          </cell>
          <cell r="B4755" t="str">
            <v>Confecção de tubos de concreto perfurado D = 0,40 m - areia e brita comerciais</v>
          </cell>
          <cell r="C4755" t="str">
            <v>m</v>
          </cell>
          <cell r="D4755">
            <v>61.85</v>
          </cell>
        </row>
        <row r="4756">
          <cell r="A4756" t="str">
            <v>4816109</v>
          </cell>
          <cell r="B4756" t="str">
            <v>Confecção de tubos de concreto perfurado D = 0,40 m - areia extraída e brita produzida</v>
          </cell>
          <cell r="C4756" t="str">
            <v>m</v>
          </cell>
          <cell r="D4756">
            <v>54.04</v>
          </cell>
        </row>
        <row r="4757">
          <cell r="A4757" t="str">
            <v>4816100</v>
          </cell>
          <cell r="B4757" t="str">
            <v>Confecção de tubos de concreto poroso D = 0,20 m - areia e brita comerciais</v>
          </cell>
          <cell r="C4757" t="str">
            <v>m</v>
          </cell>
          <cell r="D4757">
            <v>32.770000000000003</v>
          </cell>
        </row>
        <row r="4758">
          <cell r="A4758" t="str">
            <v>4816099</v>
          </cell>
          <cell r="B4758" t="str">
            <v>Confecção de tubos de concreto poroso D = 0,20 m - areia extraída e brita produzida</v>
          </cell>
          <cell r="C4758" t="str">
            <v>m</v>
          </cell>
          <cell r="D4758">
            <v>30.83</v>
          </cell>
        </row>
        <row r="4759">
          <cell r="A4759" t="str">
            <v>4816102</v>
          </cell>
          <cell r="B4759" t="str">
            <v>Confecção de tubos de concreto poroso D = 0,30 m - areia e brita comerciais</v>
          </cell>
          <cell r="C4759" t="str">
            <v>m</v>
          </cell>
          <cell r="D4759">
            <v>42.53</v>
          </cell>
        </row>
        <row r="4760">
          <cell r="A4760" t="str">
            <v>4816101</v>
          </cell>
          <cell r="B4760" t="str">
            <v>Confecção de tubos de concreto poroso D = 0,30 m - areia extraída e brita produzida</v>
          </cell>
          <cell r="C4760" t="str">
            <v>m</v>
          </cell>
          <cell r="D4760">
            <v>40.68</v>
          </cell>
        </row>
        <row r="4761">
          <cell r="A4761" t="str">
            <v>4816104</v>
          </cell>
          <cell r="B4761" t="str">
            <v>Confecção de tubos de concreto poroso D = 0,40 m - areia e brita comerciais</v>
          </cell>
          <cell r="C4761" t="str">
            <v>m</v>
          </cell>
          <cell r="D4761">
            <v>59.95</v>
          </cell>
        </row>
        <row r="4762">
          <cell r="A4762" t="str">
            <v>4816103</v>
          </cell>
          <cell r="B4762" t="str">
            <v>Confecção de tubos de concreto poroso D = 0,40 m - areia extraída e brita produzida</v>
          </cell>
          <cell r="C4762" t="str">
            <v>m</v>
          </cell>
          <cell r="D4762">
            <v>54.96</v>
          </cell>
        </row>
        <row r="4763">
          <cell r="A4763" t="str">
            <v>4815804</v>
          </cell>
          <cell r="B4763" t="str">
            <v>Dobramento de chapas de alumínio com espessura de 1,5 mm e comprimento de dobra de até 500 mm</v>
          </cell>
          <cell r="C4763" t="str">
            <v>un</v>
          </cell>
          <cell r="D4763">
            <v>0.61</v>
          </cell>
        </row>
        <row r="4764">
          <cell r="A4764" t="str">
            <v>4816002</v>
          </cell>
          <cell r="B4764" t="str">
            <v>Escavação de tunnel liner em material de 3ª categoria</v>
          </cell>
          <cell r="C4764" t="str">
            <v>m³</v>
          </cell>
          <cell r="D4764">
            <v>1438.94</v>
          </cell>
        </row>
        <row r="4765">
          <cell r="A4765" t="str">
            <v>4805765</v>
          </cell>
          <cell r="B4765" t="str">
            <v>Escavação de vala em material de 3ª categoria</v>
          </cell>
          <cell r="C4765" t="str">
            <v>m³</v>
          </cell>
          <cell r="D4765">
            <v>179.78</v>
          </cell>
        </row>
        <row r="4766">
          <cell r="A4766" t="str">
            <v>4816000</v>
          </cell>
          <cell r="B4766" t="str">
            <v>Escavação manual de tunnel liner em material de 1ª categoria</v>
          </cell>
          <cell r="C4766" t="str">
            <v>m³</v>
          </cell>
          <cell r="D4766">
            <v>581.23</v>
          </cell>
        </row>
        <row r="4767">
          <cell r="A4767" t="str">
            <v>4816001</v>
          </cell>
          <cell r="B4767" t="str">
            <v>Escavação manual de tunnel liner em material de 2ª categoria</v>
          </cell>
          <cell r="C4767" t="str">
            <v>m³</v>
          </cell>
          <cell r="D4767">
            <v>883.25</v>
          </cell>
        </row>
        <row r="4768">
          <cell r="A4768" t="str">
            <v>4805749</v>
          </cell>
          <cell r="B4768" t="str">
            <v>Escavação manual de vala em material de 1ª categoria</v>
          </cell>
          <cell r="C4768" t="str">
            <v>m³</v>
          </cell>
          <cell r="D4768">
            <v>92.8</v>
          </cell>
        </row>
        <row r="4769">
          <cell r="A4769" t="str">
            <v>4805751</v>
          </cell>
          <cell r="B4769" t="str">
            <v>Escavação manual em material de 1ª categoria na profundidade de 1 a 2 m</v>
          </cell>
          <cell r="C4769" t="str">
            <v>m³</v>
          </cell>
          <cell r="D4769">
            <v>69.599999999999994</v>
          </cell>
        </row>
        <row r="4770">
          <cell r="A4770" t="str">
            <v>4805752</v>
          </cell>
          <cell r="B4770" t="str">
            <v>Escavação manual em material de 1ª categoria na profundidade de 2 a 3 m</v>
          </cell>
          <cell r="C4770" t="str">
            <v>m³</v>
          </cell>
          <cell r="D4770">
            <v>83.52</v>
          </cell>
        </row>
        <row r="4771">
          <cell r="A4771" t="str">
            <v>4805753</v>
          </cell>
          <cell r="B4771" t="str">
            <v>Escavação manual em material de 1ª categoria na profundidade de 3 a 4 m</v>
          </cell>
          <cell r="C4771" t="str">
            <v>m³</v>
          </cell>
          <cell r="D4771">
            <v>97.44</v>
          </cell>
        </row>
        <row r="4772">
          <cell r="A4772" t="str">
            <v>4805750</v>
          </cell>
          <cell r="B4772" t="str">
            <v>Escavação manual em material de 1ª categoria na profundidade de até 1 m</v>
          </cell>
          <cell r="C4772" t="str">
            <v>m³</v>
          </cell>
          <cell r="D4772">
            <v>55.68</v>
          </cell>
        </row>
        <row r="4773">
          <cell r="A4773" t="str">
            <v>4805767</v>
          </cell>
          <cell r="B4773" t="str">
            <v>Escavação manual em material de 2ª categoria na profundidade de 1 a 2 m</v>
          </cell>
          <cell r="C4773" t="str">
            <v>m³</v>
          </cell>
          <cell r="D4773">
            <v>95.72</v>
          </cell>
        </row>
        <row r="4774">
          <cell r="A4774" t="str">
            <v>4805769</v>
          </cell>
          <cell r="B4774" t="str">
            <v>Escavação manual em material de 2ª categoria na profundidade de 2 a 3 m</v>
          </cell>
          <cell r="C4774" t="str">
            <v>m³</v>
          </cell>
          <cell r="D4774">
            <v>113.96</v>
          </cell>
        </row>
        <row r="4775">
          <cell r="A4775" t="str">
            <v>4805770</v>
          </cell>
          <cell r="B4775" t="str">
            <v>Escavação manual em material de 2ª categoria na profundidade de 3 a 4 m</v>
          </cell>
          <cell r="C4775" t="str">
            <v>m³</v>
          </cell>
          <cell r="D4775">
            <v>132.19</v>
          </cell>
        </row>
        <row r="4776">
          <cell r="A4776" t="str">
            <v>4805760</v>
          </cell>
          <cell r="B4776" t="str">
            <v>Escavação manual em material de 2ª categoria na profundidade de até 1 m</v>
          </cell>
          <cell r="C4776" t="str">
            <v>m³</v>
          </cell>
          <cell r="D4776">
            <v>77.489999999999995</v>
          </cell>
        </row>
        <row r="4777">
          <cell r="A4777" t="str">
            <v>4805757</v>
          </cell>
          <cell r="B4777" t="str">
            <v>Escavação mecânica de vala em material de 1ª categoria</v>
          </cell>
          <cell r="C4777" t="str">
            <v>m³</v>
          </cell>
          <cell r="D4777">
            <v>6.83</v>
          </cell>
        </row>
        <row r="4778">
          <cell r="A4778" t="str">
            <v>4805762</v>
          </cell>
          <cell r="B4778" t="str">
            <v>Escavação mecânica de vala em material de 2ª categoria</v>
          </cell>
          <cell r="C4778" t="str">
            <v>m³</v>
          </cell>
          <cell r="D4778">
            <v>8.39</v>
          </cell>
        </row>
        <row r="4779">
          <cell r="A4779" t="str">
            <v>4806395</v>
          </cell>
          <cell r="B4779" t="str">
            <v>Fixação de parafuso em estrutura metálica</v>
          </cell>
          <cell r="C4779" t="str">
            <v>un</v>
          </cell>
          <cell r="D4779">
            <v>6.28</v>
          </cell>
        </row>
        <row r="4780">
          <cell r="A4780" t="str">
            <v>4816003</v>
          </cell>
          <cell r="B4780" t="str">
            <v>Iluminação provisória para tunnel liner</v>
          </cell>
          <cell r="C4780" t="str">
            <v>m</v>
          </cell>
          <cell r="D4780">
            <v>38.65</v>
          </cell>
        </row>
        <row r="4781">
          <cell r="A4781" t="str">
            <v>4816017</v>
          </cell>
          <cell r="B4781" t="str">
            <v>Material pétreo produzido em britador de mandíbulas móvel - camada final de aterro em rocha</v>
          </cell>
          <cell r="C4781" t="str">
            <v>m³</v>
          </cell>
          <cell r="D4781">
            <v>20</v>
          </cell>
        </row>
        <row r="4782">
          <cell r="A4782" t="str">
            <v>4816023</v>
          </cell>
          <cell r="B4782" t="str">
            <v>Operação de mergulho autônomo em profundidade de até 20 m</v>
          </cell>
          <cell r="C4782" t="str">
            <v>h</v>
          </cell>
          <cell r="D4782">
            <v>231.16</v>
          </cell>
        </row>
        <row r="4783">
          <cell r="A4783" t="str">
            <v>4816025</v>
          </cell>
          <cell r="B4783" t="str">
            <v>Operação de mergulho dependente em profundidade de 30 a 50 m - inclusive descompressão</v>
          </cell>
          <cell r="C4783" t="str">
            <v>h</v>
          </cell>
          <cell r="D4783">
            <v>411.27</v>
          </cell>
        </row>
        <row r="4784">
          <cell r="A4784" t="str">
            <v>4816024</v>
          </cell>
          <cell r="B4784" t="str">
            <v>Operação de mergulho dependente em profundidade de até 30 m - inclusive descompressão</v>
          </cell>
          <cell r="C4784" t="str">
            <v>h</v>
          </cell>
          <cell r="D4784">
            <v>286.67</v>
          </cell>
        </row>
        <row r="4785">
          <cell r="A4785" t="str">
            <v>4816005</v>
          </cell>
          <cell r="B4785" t="str">
            <v>Pedra de mão produzida manualmente</v>
          </cell>
          <cell r="C4785" t="str">
            <v>m³</v>
          </cell>
          <cell r="D4785">
            <v>100.63</v>
          </cell>
        </row>
        <row r="4786">
          <cell r="A4786" t="str">
            <v>4800400</v>
          </cell>
          <cell r="B4786" t="str">
            <v>Preparo e regularização de terreno em desnível</v>
          </cell>
          <cell r="C4786" t="str">
            <v>m²</v>
          </cell>
          <cell r="D4786">
            <v>6.47</v>
          </cell>
        </row>
        <row r="4787">
          <cell r="A4787" t="str">
            <v>4816016</v>
          </cell>
          <cell r="B4787" t="str">
            <v>Rachão ou pedra de mão produzida</v>
          </cell>
          <cell r="C4787" t="str">
            <v>m³</v>
          </cell>
          <cell r="D4787">
            <v>37.96</v>
          </cell>
        </row>
        <row r="4788">
          <cell r="A4788" t="str">
            <v>4800412</v>
          </cell>
          <cell r="B4788" t="str">
            <v>Raspagem e limpeza de terreno plano</v>
          </cell>
          <cell r="C4788" t="str">
            <v>m²</v>
          </cell>
          <cell r="D4788">
            <v>5.57</v>
          </cell>
        </row>
        <row r="4789">
          <cell r="A4789" t="str">
            <v>4815671</v>
          </cell>
          <cell r="B4789" t="str">
            <v>Reaterro e compactação com soquete vibratório</v>
          </cell>
          <cell r="C4789" t="str">
            <v>m³</v>
          </cell>
          <cell r="D4789">
            <v>20.14</v>
          </cell>
        </row>
        <row r="4790">
          <cell r="A4790" t="str">
            <v>4815803</v>
          </cell>
          <cell r="B4790" t="str">
            <v>Rebordeamento de chapa metálica com espessura de 5 mm</v>
          </cell>
          <cell r="C4790" t="str">
            <v>m</v>
          </cell>
          <cell r="D4790">
            <v>8.18</v>
          </cell>
        </row>
        <row r="4791">
          <cell r="A4791" t="str">
            <v>4816011</v>
          </cell>
          <cell r="B4791" t="str">
            <v>Recarga de cilindro com ar respirável para atividades de mergulho</v>
          </cell>
          <cell r="C4791" t="str">
            <v>m³</v>
          </cell>
          <cell r="D4791">
            <v>1585.79</v>
          </cell>
        </row>
        <row r="4792">
          <cell r="A4792" t="str">
            <v>4816014</v>
          </cell>
          <cell r="B4792" t="str">
            <v>Rocha para britagem com perfuratriz manual</v>
          </cell>
          <cell r="C4792" t="str">
            <v>m³</v>
          </cell>
          <cell r="D4792">
            <v>46.54</v>
          </cell>
        </row>
        <row r="4793">
          <cell r="A4793" t="str">
            <v>4816010</v>
          </cell>
          <cell r="B4793" t="str">
            <v>Rocha para britagem com perfuratriz sobre esteira</v>
          </cell>
          <cell r="C4793" t="str">
            <v>m³</v>
          </cell>
          <cell r="D4793">
            <v>33.24</v>
          </cell>
        </row>
        <row r="4794">
          <cell r="A4794" t="str">
            <v>4816015</v>
          </cell>
          <cell r="B4794" t="str">
            <v>Rocha para britagem com perfuratriz sobre esteira - camada final de aterro em rocha</v>
          </cell>
          <cell r="C4794" t="str">
            <v>m³</v>
          </cell>
          <cell r="D4794">
            <v>19.72</v>
          </cell>
        </row>
        <row r="4795">
          <cell r="A4795" t="str">
            <v>4816119</v>
          </cell>
          <cell r="B4795" t="str">
            <v>Selo de argila apiloado (solo local)</v>
          </cell>
          <cell r="C4795" t="str">
            <v>m³</v>
          </cell>
          <cell r="D4795">
            <v>46.08</v>
          </cell>
        </row>
        <row r="4796">
          <cell r="A4796" t="str">
            <v>4816004</v>
          </cell>
          <cell r="B4796" t="str">
            <v>Ventilação provisória para tunnel liner</v>
          </cell>
          <cell r="C4796" t="str">
            <v>m</v>
          </cell>
          <cell r="D4796">
            <v>47.41</v>
          </cell>
        </row>
        <row r="4797">
          <cell r="A4797" t="str">
            <v>4915652</v>
          </cell>
          <cell r="B4797" t="str">
            <v>Bico de adesão para injeção de adesivo estrutural à base de resina epóxi - fornecimento, instalação e retirada</v>
          </cell>
          <cell r="C4797" t="str">
            <v>un</v>
          </cell>
          <cell r="D4797">
            <v>8.11</v>
          </cell>
        </row>
        <row r="4798">
          <cell r="A4798" t="str">
            <v>4915651</v>
          </cell>
          <cell r="B4798" t="str">
            <v>Bico de perfuração para injeção de adesivo estrutural à base de resina epóxi - fornecimento, instalação e retirada</v>
          </cell>
          <cell r="C4798" t="str">
            <v>un</v>
          </cell>
          <cell r="D4798">
            <v>9.59</v>
          </cell>
        </row>
        <row r="4799">
          <cell r="A4799" t="str">
            <v>4915723</v>
          </cell>
          <cell r="B4799" t="str">
            <v>Caiação manual com fixador de cal</v>
          </cell>
          <cell r="C4799" t="str">
            <v>m²</v>
          </cell>
          <cell r="D4799">
            <v>3.72</v>
          </cell>
        </row>
        <row r="4800">
          <cell r="A4800" t="str">
            <v>4915724</v>
          </cell>
          <cell r="B4800" t="str">
            <v>Caiação mecanizada com fixador de cal</v>
          </cell>
          <cell r="C4800" t="str">
            <v>m²</v>
          </cell>
          <cell r="D4800">
            <v>1.77</v>
          </cell>
        </row>
        <row r="4801">
          <cell r="A4801" t="str">
            <v>4915637</v>
          </cell>
          <cell r="B4801" t="str">
            <v>Capa selante - areia comercial</v>
          </cell>
          <cell r="C4801" t="str">
            <v>m²</v>
          </cell>
          <cell r="D4801">
            <v>0.98</v>
          </cell>
        </row>
        <row r="4802">
          <cell r="A4802" t="str">
            <v>4915779</v>
          </cell>
          <cell r="B4802" t="str">
            <v>Capa selante - areia extraída</v>
          </cell>
          <cell r="C4802" t="str">
            <v>m²</v>
          </cell>
          <cell r="D4802">
            <v>0.64</v>
          </cell>
        </row>
        <row r="4803">
          <cell r="A4803" t="str">
            <v>4915638</v>
          </cell>
          <cell r="B4803" t="str">
            <v>Capa selante - brita produzida</v>
          </cell>
          <cell r="C4803" t="str">
            <v>m²</v>
          </cell>
          <cell r="D4803">
            <v>0.75</v>
          </cell>
        </row>
        <row r="4804">
          <cell r="A4804" t="str">
            <v>4915636</v>
          </cell>
          <cell r="B4804" t="str">
            <v>Capa selante - pedrisco comercial</v>
          </cell>
          <cell r="C4804" t="str">
            <v>m²</v>
          </cell>
          <cell r="D4804">
            <v>1.01</v>
          </cell>
        </row>
        <row r="4805">
          <cell r="A4805" t="str">
            <v>4915744</v>
          </cell>
          <cell r="B4805" t="str">
            <v>Capina manual</v>
          </cell>
          <cell r="C4805" t="str">
            <v>m²</v>
          </cell>
          <cell r="D4805">
            <v>0.93</v>
          </cell>
        </row>
        <row r="4806">
          <cell r="A4806" t="str">
            <v>4915700</v>
          </cell>
          <cell r="B4806" t="str">
            <v>Combate à exsudação - areia comercial</v>
          </cell>
          <cell r="C4806" t="str">
            <v>m²</v>
          </cell>
          <cell r="D4806">
            <v>1.17</v>
          </cell>
        </row>
        <row r="4807">
          <cell r="A4807" t="str">
            <v>4915590</v>
          </cell>
          <cell r="B4807" t="str">
            <v>Combate à exsudação - areia extraída</v>
          </cell>
          <cell r="C4807" t="str">
            <v>m²</v>
          </cell>
          <cell r="D4807">
            <v>0.8</v>
          </cell>
        </row>
        <row r="4808">
          <cell r="A4808" t="str">
            <v>4915591</v>
          </cell>
          <cell r="B4808" t="str">
            <v>Combate à exsudação - brita produzida</v>
          </cell>
          <cell r="C4808" t="str">
            <v>m²</v>
          </cell>
          <cell r="D4808">
            <v>0.93</v>
          </cell>
        </row>
        <row r="4809">
          <cell r="A4809" t="str">
            <v>4915701</v>
          </cell>
          <cell r="B4809" t="str">
            <v>Combate à exsudação - pedrisco comercial</v>
          </cell>
          <cell r="C4809" t="str">
            <v>m²</v>
          </cell>
          <cell r="D4809">
            <v>1.2</v>
          </cell>
        </row>
        <row r="4810">
          <cell r="A4810" t="str">
            <v>4915703</v>
          </cell>
          <cell r="B4810" t="str">
            <v>Correção de defeitos com mistura betuminosa</v>
          </cell>
          <cell r="C4810" t="str">
            <v>m³</v>
          </cell>
          <cell r="D4810">
            <v>123.04</v>
          </cell>
        </row>
        <row r="4811">
          <cell r="A4811" t="str">
            <v>4915705</v>
          </cell>
          <cell r="B4811" t="str">
            <v>Correção de defeitos por fresagem descontínua do revestimento asfáltico - espessura de 5 cm</v>
          </cell>
          <cell r="C4811" t="str">
            <v>m³</v>
          </cell>
          <cell r="D4811">
            <v>120.52</v>
          </cell>
        </row>
        <row r="4812">
          <cell r="A4812" t="str">
            <v>4915743</v>
          </cell>
          <cell r="B4812" t="str">
            <v>Corte e limpeza de áreas gramadas</v>
          </cell>
          <cell r="C4812" t="str">
            <v>m²</v>
          </cell>
          <cell r="D4812">
            <v>0.09</v>
          </cell>
        </row>
        <row r="4813">
          <cell r="A4813" t="str">
            <v>4915768</v>
          </cell>
          <cell r="B4813" t="str">
            <v>Corte e remoção de árvores</v>
          </cell>
          <cell r="C4813" t="str">
            <v>m³</v>
          </cell>
          <cell r="D4813">
            <v>15.91</v>
          </cell>
        </row>
        <row r="4814">
          <cell r="A4814" t="str">
            <v>4915713</v>
          </cell>
          <cell r="B4814" t="str">
            <v>Desobstrução de bueiro</v>
          </cell>
          <cell r="C4814" t="str">
            <v>m³</v>
          </cell>
          <cell r="D4814">
            <v>81.31</v>
          </cell>
        </row>
        <row r="4815">
          <cell r="A4815" t="str">
            <v>4915655</v>
          </cell>
          <cell r="B4815" t="str">
            <v>Fresagem contínua de revestimento asfáltico - espessura de 3 cm</v>
          </cell>
          <cell r="C4815" t="str">
            <v>m³</v>
          </cell>
          <cell r="D4815">
            <v>85.24</v>
          </cell>
        </row>
        <row r="4816">
          <cell r="A4816" t="str">
            <v>4915656</v>
          </cell>
          <cell r="B4816" t="str">
            <v>Fresagem contínua de revestimento asfáltico - espessura de 4 cm</v>
          </cell>
          <cell r="C4816" t="str">
            <v>m³</v>
          </cell>
          <cell r="D4816">
            <v>66.819999999999993</v>
          </cell>
        </row>
        <row r="4817">
          <cell r="A4817" t="str">
            <v>4915657</v>
          </cell>
          <cell r="B4817" t="str">
            <v>Fresagem contínua de revestimento asfáltico - espessura de 5 cm</v>
          </cell>
          <cell r="C4817" t="str">
            <v>m³</v>
          </cell>
          <cell r="D4817">
            <v>55.75</v>
          </cell>
        </row>
        <row r="4818">
          <cell r="A4818" t="str">
            <v>4915658</v>
          </cell>
          <cell r="B4818" t="str">
            <v>Fresagem contínua de revestimento asfáltico - espessura de 6 cm</v>
          </cell>
          <cell r="C4818" t="str">
            <v>m³</v>
          </cell>
          <cell r="D4818">
            <v>48.49</v>
          </cell>
        </row>
        <row r="4819">
          <cell r="A4819" t="str">
            <v>4915659</v>
          </cell>
          <cell r="B4819" t="str">
            <v>Fresagem contínua de revestimento asfáltico - espessura de 7 cm</v>
          </cell>
          <cell r="C4819" t="str">
            <v>m³</v>
          </cell>
          <cell r="D4819">
            <v>43.44</v>
          </cell>
        </row>
        <row r="4820">
          <cell r="A4820" t="str">
            <v>4915660</v>
          </cell>
          <cell r="B4820" t="str">
            <v>Fresagem contínua de revestimento asfáltico - espessura de 8 cm</v>
          </cell>
          <cell r="C4820" t="str">
            <v>m³</v>
          </cell>
          <cell r="D4820">
            <v>39.840000000000003</v>
          </cell>
        </row>
        <row r="4821">
          <cell r="A4821" t="str">
            <v>4915661</v>
          </cell>
          <cell r="B4821" t="str">
            <v>Fresagem descontínua de revestimento asfáltico - espessura de 3 cm</v>
          </cell>
          <cell r="C4821" t="str">
            <v>m³</v>
          </cell>
          <cell r="D4821">
            <v>109.41</v>
          </cell>
        </row>
        <row r="4822">
          <cell r="A4822" t="str">
            <v>4915662</v>
          </cell>
          <cell r="B4822" t="str">
            <v>Fresagem descontínua de revestimento asfáltico - espessura de 4 cm</v>
          </cell>
          <cell r="C4822" t="str">
            <v>m³</v>
          </cell>
          <cell r="D4822">
            <v>86.26</v>
          </cell>
        </row>
        <row r="4823">
          <cell r="A4823" t="str">
            <v>4915663</v>
          </cell>
          <cell r="B4823" t="str">
            <v>Fresagem descontínua de revestimento asfáltico - espessura de 5 cm</v>
          </cell>
          <cell r="C4823" t="str">
            <v>m³</v>
          </cell>
          <cell r="D4823">
            <v>71.209999999999994</v>
          </cell>
        </row>
        <row r="4824">
          <cell r="A4824" t="str">
            <v>4915664</v>
          </cell>
          <cell r="B4824" t="str">
            <v>Fresagem descontínua de revestimento asfáltico - espessura de 6 cm</v>
          </cell>
          <cell r="C4824" t="str">
            <v>m³</v>
          </cell>
          <cell r="D4824">
            <v>62.49</v>
          </cell>
        </row>
        <row r="4825">
          <cell r="A4825" t="str">
            <v>4915665</v>
          </cell>
          <cell r="B4825" t="str">
            <v>Fresagem descontínua de revestimento asfáltico - espessura de 7 cm</v>
          </cell>
          <cell r="C4825" t="str">
            <v>m³</v>
          </cell>
          <cell r="D4825">
            <v>56.49</v>
          </cell>
        </row>
        <row r="4826">
          <cell r="A4826" t="str">
            <v>4915666</v>
          </cell>
          <cell r="B4826" t="str">
            <v>Fresagem descontínua de revestimento asfáltico - espessura de 8 cm</v>
          </cell>
          <cell r="C4826" t="str">
            <v>m³</v>
          </cell>
          <cell r="D4826">
            <v>52.19</v>
          </cell>
        </row>
        <row r="4827">
          <cell r="A4827" t="str">
            <v>4915650</v>
          </cell>
          <cell r="B4827" t="str">
            <v>Injeção de adesivo estrutural à base de resina epóxi de baixa viscosidade para tratamento de fissuras em estruturas de concreto - fornecimento e aplicação manual</v>
          </cell>
          <cell r="C4827" t="str">
            <v>kg</v>
          </cell>
          <cell r="D4827">
            <v>374.89</v>
          </cell>
        </row>
        <row r="4828">
          <cell r="A4828" t="str">
            <v>4915645</v>
          </cell>
          <cell r="B4828" t="str">
            <v>Injeção de adesivo estrutural à base de resina epóxi de baixa viscosidade para tratamento de fissuras em estruturas de concreto - fornecimento e aplicação mecanizada</v>
          </cell>
          <cell r="C4828" t="str">
            <v>kg</v>
          </cell>
          <cell r="D4828">
            <v>283.89</v>
          </cell>
        </row>
        <row r="4829">
          <cell r="A4829" t="str">
            <v>4915712</v>
          </cell>
          <cell r="B4829" t="str">
            <v>Limpeza de bueiro</v>
          </cell>
          <cell r="C4829" t="str">
            <v>m³</v>
          </cell>
          <cell r="D4829">
            <v>27.1</v>
          </cell>
        </row>
        <row r="4830">
          <cell r="A4830" t="str">
            <v>4915711</v>
          </cell>
          <cell r="B4830" t="str">
            <v>Limpeza de descida d'água</v>
          </cell>
          <cell r="C4830" t="str">
            <v>m</v>
          </cell>
          <cell r="D4830">
            <v>1.81</v>
          </cell>
        </row>
        <row r="4831">
          <cell r="A4831" t="str">
            <v>4915790</v>
          </cell>
          <cell r="B4831" t="str">
            <v>Limpeza de emulsão asfáltica ou asfalto diluído derramados na pista - remoção com minicarregadeira com vassoura e descarga livre</v>
          </cell>
          <cell r="C4831" t="str">
            <v>t</v>
          </cell>
          <cell r="D4831">
            <v>230.82</v>
          </cell>
        </row>
        <row r="4832">
          <cell r="A4832" t="str">
            <v>4915793</v>
          </cell>
          <cell r="B4832" t="str">
            <v>Limpeza de líquidos combustíveis derramados na pista - remoção com minicarregadeira com vassoura e descarga livre</v>
          </cell>
          <cell r="C4832" t="str">
            <v>t</v>
          </cell>
          <cell r="D4832">
            <v>180.15</v>
          </cell>
        </row>
        <row r="4833">
          <cell r="A4833" t="str">
            <v>4915792</v>
          </cell>
          <cell r="B4833" t="str">
            <v>Limpeza de material asfáltico derramado fora da pista - remoção com escavadeira hidráulica e caminhão basculante</v>
          </cell>
          <cell r="C4833" t="str">
            <v>t</v>
          </cell>
          <cell r="D4833">
            <v>78.349999999999994</v>
          </cell>
        </row>
        <row r="4834">
          <cell r="A4834" t="str">
            <v>4915718</v>
          </cell>
          <cell r="B4834" t="str">
            <v>Limpeza de placa de sinalização</v>
          </cell>
          <cell r="C4834" t="str">
            <v>m²</v>
          </cell>
          <cell r="D4834">
            <v>9.76</v>
          </cell>
        </row>
        <row r="4835">
          <cell r="A4835" t="str">
            <v>4915672</v>
          </cell>
          <cell r="B4835" t="str">
            <v>Limpeza de ponte</v>
          </cell>
          <cell r="C4835" t="str">
            <v>m</v>
          </cell>
          <cell r="D4835">
            <v>5.42</v>
          </cell>
        </row>
        <row r="4836">
          <cell r="A4836" t="str">
            <v>4915708</v>
          </cell>
          <cell r="B4836" t="str">
            <v>Limpeza de sarjeta e meio-fio</v>
          </cell>
          <cell r="C4836" t="str">
            <v>m</v>
          </cell>
          <cell r="D4836">
            <v>0.9</v>
          </cell>
        </row>
        <row r="4837">
          <cell r="A4837" t="str">
            <v>4915710</v>
          </cell>
          <cell r="B4837" t="str">
            <v>Limpeza de vala de drenagem</v>
          </cell>
          <cell r="C4837" t="str">
            <v>m</v>
          </cell>
          <cell r="D4837">
            <v>5.42</v>
          </cell>
        </row>
        <row r="4838">
          <cell r="A4838" t="str">
            <v>4915709</v>
          </cell>
          <cell r="B4838" t="str">
            <v>Limpeza de valeta de corte</v>
          </cell>
          <cell r="C4838" t="str">
            <v>m</v>
          </cell>
          <cell r="D4838">
            <v>1.36</v>
          </cell>
        </row>
        <row r="4839">
          <cell r="A4839" t="str">
            <v>4915686</v>
          </cell>
          <cell r="B4839" t="str">
            <v>Limpeza e desobstrução de dispositivos de drenagem em OAE</v>
          </cell>
          <cell r="C4839" t="str">
            <v>un</v>
          </cell>
          <cell r="D4839">
            <v>5.42</v>
          </cell>
        </row>
        <row r="4840">
          <cell r="A4840" t="str">
            <v>4915687</v>
          </cell>
          <cell r="B4840" t="str">
            <v>Limpeza e desobstrução de drenos de obras de contenção</v>
          </cell>
          <cell r="C4840" t="str">
            <v>un</v>
          </cell>
          <cell r="D4840">
            <v>3.39</v>
          </cell>
        </row>
        <row r="4841">
          <cell r="A4841" t="str">
            <v>4915634</v>
          </cell>
          <cell r="B4841" t="str">
            <v>Limpeza e desobstrução mecanizada de bueiros com diâmetro acima de 1,00 até 1,50 m</v>
          </cell>
          <cell r="C4841" t="str">
            <v>m</v>
          </cell>
          <cell r="D4841">
            <v>58.05</v>
          </cell>
        </row>
        <row r="4842">
          <cell r="A4842" t="str">
            <v>4915633</v>
          </cell>
          <cell r="B4842" t="str">
            <v>Limpeza e desobstrução mecanizada de bueiros com diâmetro de até 1,00 m</v>
          </cell>
          <cell r="C4842" t="str">
            <v>m</v>
          </cell>
          <cell r="D4842">
            <v>19.149999999999999</v>
          </cell>
        </row>
        <row r="4843">
          <cell r="A4843" t="str">
            <v>4915714</v>
          </cell>
          <cell r="B4843" t="str">
            <v>Limpeza e enchimento com resina epóxi de fissuras niveladas com abertura máxima de 0,4 mm e profundidade de 20 mm em pavimento de concreto que não atravessam toda a espessura da placa</v>
          </cell>
          <cell r="C4843" t="str">
            <v>m</v>
          </cell>
          <cell r="D4843">
            <v>3.91</v>
          </cell>
        </row>
        <row r="4844">
          <cell r="A4844" t="str">
            <v>4915759</v>
          </cell>
          <cell r="B4844" t="str">
            <v>Limpeza e remoção de vegetação junto aos aparelhos de apoio de OAE com o uso de herbicida</v>
          </cell>
          <cell r="C4844" t="str">
            <v>un</v>
          </cell>
          <cell r="D4844">
            <v>9.11</v>
          </cell>
        </row>
        <row r="4845">
          <cell r="A4845" t="str">
            <v>4915758</v>
          </cell>
          <cell r="B4845" t="str">
            <v>Limpeza e remoção de vegetação nas juntas de dilatação com o uso de herbicida</v>
          </cell>
          <cell r="C4845" t="str">
            <v>m</v>
          </cell>
          <cell r="D4845">
            <v>5.45</v>
          </cell>
        </row>
        <row r="4846">
          <cell r="A4846" t="str">
            <v>4915640</v>
          </cell>
          <cell r="B4846" t="str">
            <v>Limpeza e remoção manual de material retido em terra firme em OAE</v>
          </cell>
          <cell r="C4846" t="str">
            <v>m³</v>
          </cell>
          <cell r="D4846">
            <v>27.1</v>
          </cell>
        </row>
        <row r="4847">
          <cell r="A4847" t="str">
            <v>4915639</v>
          </cell>
          <cell r="B4847" t="str">
            <v>Limpeza em superfície de concreto com escova de aço</v>
          </cell>
          <cell r="C4847" t="str">
            <v>m²</v>
          </cell>
          <cell r="D4847">
            <v>5.42</v>
          </cell>
        </row>
        <row r="4848">
          <cell r="A4848" t="str">
            <v>4915695</v>
          </cell>
          <cell r="B4848" t="str">
            <v>Limpeza, serragem e enchimento de fissuras niveladas com abertura entre 0,4 mm e 1,0 mm e profundidade de 25 mm em pavimento de concreto com CAP</v>
          </cell>
          <cell r="C4848" t="str">
            <v>m</v>
          </cell>
          <cell r="D4848">
            <v>6.89</v>
          </cell>
        </row>
        <row r="4849">
          <cell r="A4849" t="str">
            <v>4915696</v>
          </cell>
          <cell r="B4849" t="str">
            <v>Limpeza, serragem e enchimento de fissuras niveladas com abertura entre 0,4 mm e 1,0 mm e profundidade de 25 mm em pavimento de concreto com CAP com polímero</v>
          </cell>
          <cell r="C4849" t="str">
            <v>m</v>
          </cell>
          <cell r="D4849">
            <v>6.89</v>
          </cell>
        </row>
        <row r="4850">
          <cell r="A4850" t="str">
            <v>4915694</v>
          </cell>
          <cell r="B4850" t="str">
            <v>Limpeza, serragem e enchimento de fissuras niveladas com abertura entre 0,4 mm e 1,0 mm e profundidade de 25 mm em pavimento de concreto com selante elástico a frio</v>
          </cell>
          <cell r="C4850" t="str">
            <v>m</v>
          </cell>
          <cell r="D4850">
            <v>29.3</v>
          </cell>
        </row>
        <row r="4851">
          <cell r="A4851" t="str">
            <v>4915654</v>
          </cell>
          <cell r="B4851" t="str">
            <v>Lixamento mecanizado em superfície de concreto</v>
          </cell>
          <cell r="C4851" t="str">
            <v>m²</v>
          </cell>
          <cell r="D4851">
            <v>11.96</v>
          </cell>
        </row>
        <row r="4852">
          <cell r="A4852" t="str">
            <v>4900001</v>
          </cell>
          <cell r="B4852" t="str">
            <v>Material de base</v>
          </cell>
          <cell r="C4852" t="str">
            <v>m³</v>
          </cell>
          <cell r="D4852">
            <v>0</v>
          </cell>
        </row>
        <row r="4853">
          <cell r="A4853" t="str">
            <v>4915801</v>
          </cell>
          <cell r="B4853" t="str">
            <v>Mistura betuminosa</v>
          </cell>
          <cell r="C4853" t="str">
            <v>m³</v>
          </cell>
          <cell r="D4853">
            <v>0</v>
          </cell>
        </row>
        <row r="4854">
          <cell r="A4854" t="str">
            <v>4916290</v>
          </cell>
          <cell r="B4854" t="str">
            <v>Mistura betuminosa a frio executada em betoneira - faixa C - areia e brita comerciais</v>
          </cell>
          <cell r="C4854" t="str">
            <v>m³</v>
          </cell>
          <cell r="D4854">
            <v>360.86</v>
          </cell>
        </row>
        <row r="4855">
          <cell r="A4855" t="str">
            <v>4915765</v>
          </cell>
          <cell r="B4855" t="str">
            <v>Poda de árvores com 5,0 m a 7,5 m de altura</v>
          </cell>
          <cell r="C4855" t="str">
            <v>m³</v>
          </cell>
          <cell r="D4855">
            <v>197.41</v>
          </cell>
        </row>
        <row r="4856">
          <cell r="A4856" t="str">
            <v>4915766</v>
          </cell>
          <cell r="B4856" t="str">
            <v>Poda de árvores com 7,5 m a 10 m de altura</v>
          </cell>
          <cell r="C4856" t="str">
            <v>m³</v>
          </cell>
          <cell r="D4856">
            <v>115.87</v>
          </cell>
        </row>
        <row r="4857">
          <cell r="A4857" t="str">
            <v>4915764</v>
          </cell>
          <cell r="B4857" t="str">
            <v>Poda de árvores com até 5 m de altura</v>
          </cell>
          <cell r="C4857" t="str">
            <v>m³</v>
          </cell>
          <cell r="D4857">
            <v>355.35</v>
          </cell>
        </row>
        <row r="4858">
          <cell r="A4858" t="str">
            <v>4915767</v>
          </cell>
          <cell r="B4858" t="str">
            <v>Poda de árvores com mais de 10 m de altura</v>
          </cell>
          <cell r="C4858" t="str">
            <v>m³</v>
          </cell>
          <cell r="D4858">
            <v>76.150000000000006</v>
          </cell>
        </row>
        <row r="4859">
          <cell r="A4859" t="str">
            <v>4915777</v>
          </cell>
          <cell r="B4859" t="str">
            <v>Reassentamento manual de meio-fio com material arrancado da pista</v>
          </cell>
          <cell r="C4859" t="str">
            <v>m</v>
          </cell>
          <cell r="D4859">
            <v>16.28</v>
          </cell>
        </row>
        <row r="4860">
          <cell r="A4860" t="str">
            <v>4915618</v>
          </cell>
          <cell r="B4860" t="str">
            <v>Recomposição de camada granular do pavimento com material de jazida</v>
          </cell>
          <cell r="C4860" t="str">
            <v>m²</v>
          </cell>
          <cell r="D4860">
            <v>2.99</v>
          </cell>
        </row>
        <row r="4861">
          <cell r="A4861" t="str">
            <v>4915774</v>
          </cell>
          <cell r="B4861" t="str">
            <v>Recomposição de erosão em corte ou aterro com material de jazida</v>
          </cell>
          <cell r="C4861" t="str">
            <v>m³</v>
          </cell>
          <cell r="D4861">
            <v>27.39</v>
          </cell>
        </row>
        <row r="4862">
          <cell r="A4862" t="str">
            <v>4915719</v>
          </cell>
          <cell r="B4862" t="str">
            <v>Recomposição de placa de sinalização</v>
          </cell>
          <cell r="C4862" t="str">
            <v>m²</v>
          </cell>
          <cell r="D4862">
            <v>37.03</v>
          </cell>
        </row>
        <row r="4863">
          <cell r="A4863" t="str">
            <v>4915611</v>
          </cell>
          <cell r="B4863" t="str">
            <v>Recomposição de revestimento primário com material de jazida</v>
          </cell>
          <cell r="C4863" t="str">
            <v>m³</v>
          </cell>
          <cell r="D4863">
            <v>10.35</v>
          </cell>
        </row>
        <row r="4864">
          <cell r="A4864" t="str">
            <v>4915733</v>
          </cell>
          <cell r="B4864" t="str">
            <v>Recomposição manual de aterro com material de jazida</v>
          </cell>
          <cell r="C4864" t="str">
            <v>m³</v>
          </cell>
          <cell r="D4864">
            <v>47.19</v>
          </cell>
        </row>
        <row r="4865">
          <cell r="A4865" t="str">
            <v>4915734</v>
          </cell>
          <cell r="B4865" t="str">
            <v>Recomposição mecanizada de aterro com material de jazida</v>
          </cell>
          <cell r="C4865" t="str">
            <v>m³</v>
          </cell>
          <cell r="D4865">
            <v>11.13</v>
          </cell>
        </row>
        <row r="4866">
          <cell r="A4866" t="str">
            <v>4915727</v>
          </cell>
          <cell r="B4866" t="str">
            <v>Recomposição parcial de cerca com mourão de concreto - arame</v>
          </cell>
          <cell r="C4866" t="str">
            <v>m</v>
          </cell>
          <cell r="D4866">
            <v>11.83</v>
          </cell>
        </row>
        <row r="4867">
          <cell r="A4867" t="str">
            <v>4915726</v>
          </cell>
          <cell r="B4867" t="str">
            <v>Recomposição parcial de cerca com mourão de concreto seção quadrada - mourão - areia e brita comerciais</v>
          </cell>
          <cell r="C4867" t="str">
            <v>m</v>
          </cell>
          <cell r="D4867">
            <v>25.76</v>
          </cell>
        </row>
        <row r="4868">
          <cell r="A4868" t="str">
            <v>4915594</v>
          </cell>
          <cell r="B4868" t="str">
            <v>Recomposição parcial de cerca com mourão de concreto seção quadrada - mourão - areia extraída e brita produzida</v>
          </cell>
          <cell r="C4868" t="str">
            <v>m</v>
          </cell>
          <cell r="D4868">
            <v>24.31</v>
          </cell>
        </row>
        <row r="4869">
          <cell r="A4869" t="str">
            <v>4915729</v>
          </cell>
          <cell r="B4869" t="str">
            <v>Recomposição parcial de cerca com mourão de concreto seção triangular - mourão - areia e brita comerciais</v>
          </cell>
          <cell r="C4869" t="str">
            <v>m</v>
          </cell>
          <cell r="D4869">
            <v>20.49</v>
          </cell>
        </row>
        <row r="4870">
          <cell r="A4870" t="str">
            <v>4915596</v>
          </cell>
          <cell r="B4870" t="str">
            <v>Recomposição parcial de cerca com mourão de concreto seção triangular - mourão - areia extraída e brita comercial</v>
          </cell>
          <cell r="C4870" t="str">
            <v>m</v>
          </cell>
          <cell r="D4870">
            <v>19.86</v>
          </cell>
        </row>
        <row r="4871">
          <cell r="A4871" t="str">
            <v>4915732</v>
          </cell>
          <cell r="B4871" t="str">
            <v>Recomposição parcial de cerca com mourão de madeira - arame</v>
          </cell>
          <cell r="C4871" t="str">
            <v>m</v>
          </cell>
          <cell r="D4871">
            <v>8.89</v>
          </cell>
        </row>
        <row r="4872">
          <cell r="A4872" t="str">
            <v>4915731</v>
          </cell>
          <cell r="B4872" t="str">
            <v>Recomposição parcial de cerca com mourão de madeira - mourão</v>
          </cell>
          <cell r="C4872" t="str">
            <v>m</v>
          </cell>
          <cell r="D4872">
            <v>19.899999999999999</v>
          </cell>
        </row>
        <row r="4873">
          <cell r="A4873" t="str">
            <v>4915725</v>
          </cell>
          <cell r="B4873" t="str">
            <v>Recomposição total de cerca com mourão de concreto seção quadrada - areia e brita comerciais</v>
          </cell>
          <cell r="C4873" t="str">
            <v>m</v>
          </cell>
          <cell r="D4873">
            <v>31.01</v>
          </cell>
        </row>
        <row r="4874">
          <cell r="A4874" t="str">
            <v>4915593</v>
          </cell>
          <cell r="B4874" t="str">
            <v>Recomposição total de cerca com mourão de concreto seção quadrada - areia extraída e brita produzida</v>
          </cell>
          <cell r="C4874" t="str">
            <v>m</v>
          </cell>
          <cell r="D4874">
            <v>29.57</v>
          </cell>
        </row>
        <row r="4875">
          <cell r="A4875" t="str">
            <v>4915728</v>
          </cell>
          <cell r="B4875" t="str">
            <v>Recomposição total de cerca com mourão de concreto seção triangular - areia e brita comerciais</v>
          </cell>
          <cell r="C4875" t="str">
            <v>m</v>
          </cell>
          <cell r="D4875">
            <v>31.96</v>
          </cell>
        </row>
        <row r="4876">
          <cell r="A4876" t="str">
            <v>4915595</v>
          </cell>
          <cell r="B4876" t="str">
            <v>Recomposição total de cerca com mourão de concreto seção triangular - areia extraída e brita produzida</v>
          </cell>
          <cell r="C4876" t="str">
            <v>m</v>
          </cell>
          <cell r="D4876">
            <v>31.34</v>
          </cell>
        </row>
        <row r="4877">
          <cell r="A4877" t="str">
            <v>4915730</v>
          </cell>
          <cell r="B4877" t="str">
            <v>Recomposição total de cerca com mourão de madeira</v>
          </cell>
          <cell r="C4877" t="str">
            <v>m</v>
          </cell>
          <cell r="D4877">
            <v>27.91</v>
          </cell>
        </row>
        <row r="4878">
          <cell r="A4878" t="str">
            <v>4915598</v>
          </cell>
          <cell r="B4878" t="str">
            <v>Reconformação da plataforma</v>
          </cell>
          <cell r="C4878" t="str">
            <v>m²</v>
          </cell>
          <cell r="D4878">
            <v>0.1</v>
          </cell>
        </row>
        <row r="4879">
          <cell r="A4879" t="str">
            <v>4915748</v>
          </cell>
          <cell r="B4879" t="str">
            <v>Recuperação de desgaste superficial em pavimentos de concreto</v>
          </cell>
          <cell r="C4879" t="str">
            <v>m²</v>
          </cell>
          <cell r="D4879">
            <v>208.36</v>
          </cell>
        </row>
        <row r="4880">
          <cell r="A4880" t="str">
            <v>4915608</v>
          </cell>
          <cell r="B4880" t="str">
            <v>Regularização de taludes e valas com soquete vibratório</v>
          </cell>
          <cell r="C4880" t="str">
            <v>m²</v>
          </cell>
          <cell r="D4880">
            <v>3.1</v>
          </cell>
        </row>
        <row r="4881">
          <cell r="A4881" t="str">
            <v>4915613</v>
          </cell>
          <cell r="B4881" t="str">
            <v>Regularização mecânica da faixa de domínio</v>
          </cell>
          <cell r="C4881" t="str">
            <v>m²</v>
          </cell>
          <cell r="D4881">
            <v>0.15</v>
          </cell>
        </row>
        <row r="4882">
          <cell r="A4882" t="str">
            <v>4915692</v>
          </cell>
          <cell r="B4882" t="str">
            <v>Remendo profundo com imprimação com asfalto diluído - demolição manual</v>
          </cell>
          <cell r="C4882" t="str">
            <v>m³</v>
          </cell>
          <cell r="D4882">
            <v>438.23</v>
          </cell>
        </row>
        <row r="4883">
          <cell r="A4883" t="str">
            <v>4915746</v>
          </cell>
          <cell r="B4883" t="str">
            <v>Remendo profundo com imprimação com asfalto diluído - demolição mecânica e corte com serra</v>
          </cell>
          <cell r="C4883" t="str">
            <v>m³</v>
          </cell>
          <cell r="D4883">
            <v>316.08999999999997</v>
          </cell>
        </row>
        <row r="4884">
          <cell r="A4884" t="str">
            <v>4915630</v>
          </cell>
          <cell r="B4884" t="str">
            <v>Remendo profundo com imprimação com emulsão asfáltica - demolição manual</v>
          </cell>
          <cell r="C4884" t="str">
            <v>m³</v>
          </cell>
          <cell r="D4884">
            <v>438.23</v>
          </cell>
        </row>
        <row r="4885">
          <cell r="A4885" t="str">
            <v>4915631</v>
          </cell>
          <cell r="B4885" t="str">
            <v>Remendo profundo com imprimação com emulsão asfáltica - demolição mecânica e corte com serra</v>
          </cell>
          <cell r="C4885" t="str">
            <v>m³</v>
          </cell>
          <cell r="D4885">
            <v>316.08999999999997</v>
          </cell>
        </row>
        <row r="4886">
          <cell r="A4886" t="str">
            <v>4915785</v>
          </cell>
          <cell r="B4886" t="str">
            <v>Remoção de animais de grande porte mortos em rodovia - carga e descarga com guindauto</v>
          </cell>
          <cell r="C4886" t="str">
            <v>t</v>
          </cell>
          <cell r="D4886">
            <v>379.4</v>
          </cell>
        </row>
        <row r="4887">
          <cell r="A4887" t="str">
            <v>4915786</v>
          </cell>
          <cell r="B4887" t="str">
            <v>Remoção de animais de pequeno porte mortos em rodovia - carga manual</v>
          </cell>
          <cell r="C4887" t="str">
            <v>t</v>
          </cell>
          <cell r="D4887">
            <v>207.55</v>
          </cell>
        </row>
        <row r="4888">
          <cell r="A4888" t="str">
            <v>4915795</v>
          </cell>
          <cell r="B4888" t="str">
            <v>Remoção de emborrachados de pneus em rodovia</v>
          </cell>
          <cell r="C4888" t="str">
            <v>t</v>
          </cell>
          <cell r="D4888">
            <v>341.98</v>
          </cell>
        </row>
        <row r="4889">
          <cell r="A4889" t="str">
            <v>4915800</v>
          </cell>
          <cell r="B4889" t="str">
            <v>Remoção de espécimes arbóreos de 20 a 40 m tombados na pista</v>
          </cell>
          <cell r="C4889" t="str">
            <v>t</v>
          </cell>
          <cell r="D4889">
            <v>56.4</v>
          </cell>
        </row>
        <row r="4890">
          <cell r="A4890" t="str">
            <v>4915799</v>
          </cell>
          <cell r="B4890" t="str">
            <v>Remoção de espécimes arbóreos de até 20 m tombados na pista</v>
          </cell>
          <cell r="C4890" t="str">
            <v>t</v>
          </cell>
          <cell r="D4890">
            <v>42.81</v>
          </cell>
        </row>
        <row r="4891">
          <cell r="A4891" t="str">
            <v>4915698</v>
          </cell>
          <cell r="B4891" t="str">
            <v>Remoção de grãos, agregados e solos derramados na pista em rodovias</v>
          </cell>
          <cell r="C4891" t="str">
            <v>t</v>
          </cell>
          <cell r="D4891">
            <v>18.03</v>
          </cell>
        </row>
        <row r="4892">
          <cell r="A4892" t="str">
            <v>4915794</v>
          </cell>
          <cell r="B4892" t="str">
            <v>Remoção de sucatas derramadas em rodovia - cinta com utilização de 100 vezes</v>
          </cell>
          <cell r="C4892" t="str">
            <v>t</v>
          </cell>
          <cell r="D4892">
            <v>608.9</v>
          </cell>
        </row>
        <row r="4893">
          <cell r="A4893" t="str">
            <v>4915789</v>
          </cell>
          <cell r="B4893" t="str">
            <v>Remoção de veículos de grande porte incendiados em rodovia - carga e descarga com guindaste - cinta com utilização de 100 vezes</v>
          </cell>
          <cell r="C4893" t="str">
            <v>un</v>
          </cell>
          <cell r="D4893">
            <v>1715.13</v>
          </cell>
        </row>
        <row r="4894">
          <cell r="A4894" t="str">
            <v>4915798</v>
          </cell>
          <cell r="B4894" t="str">
            <v>Remoção de veículos de grande porte tombados em rodovia - cinta com utilização de 100 vezes</v>
          </cell>
          <cell r="C4894" t="str">
            <v>un</v>
          </cell>
          <cell r="D4894">
            <v>1518.93</v>
          </cell>
        </row>
        <row r="4895">
          <cell r="A4895" t="str">
            <v>4915788</v>
          </cell>
          <cell r="B4895" t="str">
            <v>Remoção de veículos de médio porte incendiados em rodovia - carga e descarga com guindaste - cinta com utilização de 100 vezes</v>
          </cell>
          <cell r="C4895" t="str">
            <v>un</v>
          </cell>
          <cell r="D4895">
            <v>1555.39</v>
          </cell>
        </row>
        <row r="4896">
          <cell r="A4896" t="str">
            <v>4915797</v>
          </cell>
          <cell r="B4896" t="str">
            <v>Remoção de veículos de médio porte tombados em rodovia - cinta com utilização de 100 vezes</v>
          </cell>
          <cell r="C4896" t="str">
            <v>un</v>
          </cell>
          <cell r="D4896">
            <v>763.84</v>
          </cell>
        </row>
        <row r="4897">
          <cell r="A4897" t="str">
            <v>4915787</v>
          </cell>
          <cell r="B4897" t="str">
            <v>Remoção de veículos de pequeno porte incendiados em rodovia - carga e descarga com guindauto - cinta com utilização de 100 vezes</v>
          </cell>
          <cell r="C4897" t="str">
            <v>un</v>
          </cell>
          <cell r="D4897">
            <v>886.98</v>
          </cell>
        </row>
        <row r="4898">
          <cell r="A4898" t="str">
            <v>4915796</v>
          </cell>
          <cell r="B4898" t="str">
            <v>Remoção de veículos de pequeno porte tombados em rodovia - cinta com utilização de 100 vezes</v>
          </cell>
          <cell r="C4898" t="str">
            <v>un</v>
          </cell>
          <cell r="D4898">
            <v>314.19</v>
          </cell>
        </row>
        <row r="4899">
          <cell r="A4899" t="str">
            <v>4915760</v>
          </cell>
          <cell r="B4899" t="str">
            <v>Remoção de vestígios de óleo ou graxa na superfície do revestimento do pavimento</v>
          </cell>
          <cell r="C4899" t="str">
            <v>m²</v>
          </cell>
          <cell r="D4899">
            <v>50.55</v>
          </cell>
        </row>
        <row r="4900">
          <cell r="A4900" t="str">
            <v>4915699</v>
          </cell>
          <cell r="B4900" t="str">
            <v>Remoção de vidros, caixas e engradados derramados na pista em rodovia</v>
          </cell>
          <cell r="C4900" t="str">
            <v>t</v>
          </cell>
          <cell r="D4900">
            <v>27.97</v>
          </cell>
        </row>
        <row r="4901">
          <cell r="A4901" t="str">
            <v>4915736</v>
          </cell>
          <cell r="B4901" t="str">
            <v>Remoção manual de barreira em rocha</v>
          </cell>
          <cell r="C4901" t="str">
            <v>m³</v>
          </cell>
          <cell r="D4901">
            <v>20.420000000000002</v>
          </cell>
        </row>
        <row r="4902">
          <cell r="A4902" t="str">
            <v>4915735</v>
          </cell>
          <cell r="B4902" t="str">
            <v>Remoção manual de barreira em solo</v>
          </cell>
          <cell r="C4902" t="str">
            <v>m³</v>
          </cell>
          <cell r="D4902">
            <v>16.7</v>
          </cell>
        </row>
        <row r="4903">
          <cell r="A4903" t="str">
            <v>4915670</v>
          </cell>
          <cell r="B4903" t="str">
            <v>Remoção manual de camada granular do pavimento</v>
          </cell>
          <cell r="C4903" t="str">
            <v>m³</v>
          </cell>
          <cell r="D4903">
            <v>228.4</v>
          </cell>
        </row>
        <row r="4904">
          <cell r="A4904" t="str">
            <v>4915668</v>
          </cell>
          <cell r="B4904" t="str">
            <v>Remoção manual de revestimento asfáltico</v>
          </cell>
          <cell r="C4904" t="str">
            <v>m³</v>
          </cell>
          <cell r="D4904">
            <v>357.34</v>
          </cell>
        </row>
        <row r="4905">
          <cell r="A4905" t="str">
            <v>4915761</v>
          </cell>
          <cell r="B4905" t="str">
            <v>Remoção manual de vegetação daninha</v>
          </cell>
          <cell r="C4905" t="str">
            <v>m²</v>
          </cell>
          <cell r="D4905">
            <v>5.42</v>
          </cell>
        </row>
        <row r="4906">
          <cell r="A4906" t="str">
            <v>4915762</v>
          </cell>
          <cell r="B4906" t="str">
            <v>Remoção manual de vegetação daninha em frestas</v>
          </cell>
          <cell r="C4906" t="str">
            <v>m</v>
          </cell>
          <cell r="D4906">
            <v>2.71</v>
          </cell>
        </row>
        <row r="4907">
          <cell r="A4907" t="str">
            <v>4915738</v>
          </cell>
          <cell r="B4907" t="str">
            <v>Remoção mecanizada de barreira em rocha</v>
          </cell>
          <cell r="C4907" t="str">
            <v>m³</v>
          </cell>
          <cell r="D4907">
            <v>5.45</v>
          </cell>
        </row>
        <row r="4908">
          <cell r="A4908" t="str">
            <v>4915737</v>
          </cell>
          <cell r="B4908" t="str">
            <v>Remoção mecanizada de barreira em solo</v>
          </cell>
          <cell r="C4908" t="str">
            <v>m³</v>
          </cell>
          <cell r="D4908">
            <v>4.57</v>
          </cell>
        </row>
        <row r="4909">
          <cell r="A4909" t="str">
            <v>4915669</v>
          </cell>
          <cell r="B4909" t="str">
            <v>Remoção mecanizada de camada granular do pavimento</v>
          </cell>
          <cell r="C4909" t="str">
            <v>m³</v>
          </cell>
          <cell r="D4909">
            <v>7.21</v>
          </cell>
        </row>
        <row r="4910">
          <cell r="A4910" t="str">
            <v>4915667</v>
          </cell>
          <cell r="B4910" t="str">
            <v>Remoção mecanizada de revestimento asfáltico</v>
          </cell>
          <cell r="C4910" t="str">
            <v>m³</v>
          </cell>
          <cell r="D4910">
            <v>11.66</v>
          </cell>
        </row>
        <row r="4911">
          <cell r="A4911" t="str">
            <v>4915632</v>
          </cell>
          <cell r="B4911" t="str">
            <v>Reparo localizado com pintura de ligação - demolição mecânica e corte com serra</v>
          </cell>
          <cell r="C4911" t="str">
            <v>m³</v>
          </cell>
          <cell r="D4911">
            <v>427.83</v>
          </cell>
        </row>
        <row r="4912">
          <cell r="A4912" t="str">
            <v>4915753</v>
          </cell>
          <cell r="B4912" t="str">
            <v>Reparo no interior de placa de pavimento de concreto</v>
          </cell>
          <cell r="C4912" t="str">
            <v>m³</v>
          </cell>
          <cell r="D4912">
            <v>1293.27</v>
          </cell>
        </row>
        <row r="4913">
          <cell r="A4913" t="str">
            <v>4915776</v>
          </cell>
          <cell r="B4913" t="str">
            <v>Roçada com roçadeira costal</v>
          </cell>
          <cell r="C4913" t="str">
            <v>ha</v>
          </cell>
          <cell r="D4913">
            <v>908.86</v>
          </cell>
        </row>
        <row r="4914">
          <cell r="A4914" t="str">
            <v>4915740</v>
          </cell>
          <cell r="B4914" t="str">
            <v>Roçada manual</v>
          </cell>
          <cell r="C4914" t="str">
            <v>ha</v>
          </cell>
          <cell r="D4914">
            <v>2320.06</v>
          </cell>
        </row>
        <row r="4915">
          <cell r="A4915" t="str">
            <v>4915741</v>
          </cell>
          <cell r="B4915" t="str">
            <v>Roçada manual de capim colonião</v>
          </cell>
          <cell r="C4915" t="str">
            <v>ha</v>
          </cell>
          <cell r="D4915">
            <v>5568.14</v>
          </cell>
        </row>
        <row r="4916">
          <cell r="A4916" t="str">
            <v>4915775</v>
          </cell>
          <cell r="B4916" t="str">
            <v>Roçada mecanizada com roçadeira articulada</v>
          </cell>
          <cell r="C4916" t="str">
            <v>ha</v>
          </cell>
          <cell r="D4916">
            <v>670.28</v>
          </cell>
        </row>
        <row r="4917">
          <cell r="A4917" t="str">
            <v>4915742</v>
          </cell>
          <cell r="B4917" t="str">
            <v>Roçada mecanizada com roçadeira de arraste</v>
          </cell>
          <cell r="C4917" t="str">
            <v>ha</v>
          </cell>
          <cell r="D4917">
            <v>418.19</v>
          </cell>
        </row>
        <row r="4918">
          <cell r="A4918" t="str">
            <v>4915626</v>
          </cell>
          <cell r="B4918" t="str">
            <v>Selagem de trincas mecanizada em pavimento flexível com emulsão - areia comercial</v>
          </cell>
          <cell r="C4918" t="str">
            <v>m</v>
          </cell>
          <cell r="D4918">
            <v>2.06</v>
          </cell>
        </row>
        <row r="4919">
          <cell r="A4919" t="str">
            <v>4915653</v>
          </cell>
          <cell r="B4919" t="str">
            <v>Selagem superficial de fissuras com adesivo estrutural à base de resina epóxi de alta viscosidade, inclusive limpeza superficial - fornecimento e aplicação</v>
          </cell>
          <cell r="C4919" t="str">
            <v>kg</v>
          </cell>
          <cell r="D4919">
            <v>78.12</v>
          </cell>
        </row>
        <row r="4920">
          <cell r="A4920" t="str">
            <v>4915623</v>
          </cell>
          <cell r="B4920" t="str">
            <v>Solo brita para base de remendo profundo - brita comercial</v>
          </cell>
          <cell r="C4920" t="str">
            <v>m³</v>
          </cell>
          <cell r="D4920">
            <v>57.64</v>
          </cell>
        </row>
        <row r="4921">
          <cell r="A4921" t="str">
            <v>4915625</v>
          </cell>
          <cell r="B4921" t="str">
            <v>Solo melhorado com cimento para base de remendo profundo</v>
          </cell>
          <cell r="C4921" t="str">
            <v>m³</v>
          </cell>
          <cell r="D4921">
            <v>39.94</v>
          </cell>
        </row>
        <row r="4922">
          <cell r="A4922" t="str">
            <v>4915621</v>
          </cell>
          <cell r="B4922" t="str">
            <v>Solo para base de remendo profundo</v>
          </cell>
          <cell r="C4922" t="str">
            <v>m³</v>
          </cell>
          <cell r="D4922">
            <v>4.49</v>
          </cell>
        </row>
        <row r="4923">
          <cell r="A4923" t="str">
            <v>4915720</v>
          </cell>
          <cell r="B4923" t="str">
            <v>Substituição de balizador - areia e brita comerciais</v>
          </cell>
          <cell r="C4923" t="str">
            <v>un</v>
          </cell>
          <cell r="D4923">
            <v>32.29</v>
          </cell>
        </row>
        <row r="4924">
          <cell r="A4924" t="str">
            <v>4915592</v>
          </cell>
          <cell r="B4924" t="str">
            <v>Substituição de balizador - areia extraída e brita produzida</v>
          </cell>
          <cell r="C4924" t="str">
            <v>un</v>
          </cell>
          <cell r="D4924">
            <v>31.57</v>
          </cell>
        </row>
        <row r="4925">
          <cell r="A4925" t="str">
            <v>4913703</v>
          </cell>
          <cell r="B4925" t="str">
            <v>Substituição de cartucho de absorção de energia tipo A - fornecimento e instalação, e reposicionamento do amortecedor retrátil</v>
          </cell>
          <cell r="C4925" t="str">
            <v>un</v>
          </cell>
          <cell r="D4925">
            <v>5569.1</v>
          </cell>
        </row>
        <row r="4926">
          <cell r="A4926" t="str">
            <v>4913704</v>
          </cell>
          <cell r="B4926" t="str">
            <v>Substituição de cartucho de absorção de energia tipo B - fornecimento, instalação e reposicionamento do amortecedor retrátil</v>
          </cell>
          <cell r="C4926" t="str">
            <v>un</v>
          </cell>
          <cell r="D4926">
            <v>5449.14</v>
          </cell>
        </row>
        <row r="4927">
          <cell r="A4927" t="str">
            <v>4915757</v>
          </cell>
          <cell r="B4927" t="str">
            <v>Tapa buraco com pintura de ligação - demolição com serra corta piso</v>
          </cell>
          <cell r="C4927" t="str">
            <v>m³</v>
          </cell>
          <cell r="D4927">
            <v>480.37</v>
          </cell>
        </row>
        <row r="4928">
          <cell r="A4928" t="str">
            <v>4915678</v>
          </cell>
          <cell r="B4928" t="str">
            <v>Tapa buraco com pintura de ligação - demolição manual</v>
          </cell>
          <cell r="C4928" t="str">
            <v>m³</v>
          </cell>
          <cell r="D4928">
            <v>440.9</v>
          </cell>
        </row>
        <row r="4929">
          <cell r="A4929" t="str">
            <v>4919547</v>
          </cell>
          <cell r="B4929" t="str">
            <v>Tela de proteção para roçada em tubo galvanizado 4,0 X 1,5 m - confecção</v>
          </cell>
          <cell r="C4929" t="str">
            <v>un</v>
          </cell>
          <cell r="D4929">
            <v>530.6</v>
          </cell>
        </row>
        <row r="4930">
          <cell r="A4930" t="str">
            <v>4915716</v>
          </cell>
          <cell r="B4930" t="str">
            <v>Tratamento de fissuras do tipo rendilhado em pavimentos de concreto</v>
          </cell>
          <cell r="C4930" t="str">
            <v>m²</v>
          </cell>
          <cell r="D4930">
            <v>12.47</v>
          </cell>
        </row>
        <row r="4931">
          <cell r="A4931" t="str">
            <v>4915750</v>
          </cell>
          <cell r="B4931" t="str">
            <v>Tratamento de fissuras transversais com abertura maior que 1,0 mm em pavimentos de concreto</v>
          </cell>
          <cell r="C4931" t="str">
            <v>m</v>
          </cell>
          <cell r="D4931">
            <v>190.69</v>
          </cell>
        </row>
        <row r="4932">
          <cell r="A4932" t="str">
            <v>4915769</v>
          </cell>
          <cell r="B4932" t="str">
            <v>Trituração de galhos e troncos com diâmetro de até 350 mm</v>
          </cell>
          <cell r="C4932" t="str">
            <v>m³</v>
          </cell>
          <cell r="D4932">
            <v>29.99</v>
          </cell>
        </row>
        <row r="4933">
          <cell r="A4933" t="str">
            <v>5213836</v>
          </cell>
          <cell r="B4933" t="str">
            <v>Balizador cônico refletivo em polietileno semiflexível de 114 x 11 x 40 cm - utilização de 150 ciclos - fornecimento, 01 implantação e 01 retirada diária</v>
          </cell>
          <cell r="C4933" t="str">
            <v>un.dia</v>
          </cell>
          <cell r="D4933">
            <v>1.07</v>
          </cell>
        </row>
        <row r="4934">
          <cell r="A4934" t="str">
            <v>5213368</v>
          </cell>
          <cell r="B4934" t="str">
            <v>Balizador de concreto - areia e brita comerciais - fornecimento e implantação</v>
          </cell>
          <cell r="C4934" t="str">
            <v>un</v>
          </cell>
          <cell r="D4934">
            <v>19.899999999999999</v>
          </cell>
        </row>
        <row r="4935">
          <cell r="A4935" t="str">
            <v>5213367</v>
          </cell>
          <cell r="B4935" t="str">
            <v>Balizador de concreto - areia extraída e brita produzida - fornecimento e implantação</v>
          </cell>
          <cell r="C4935" t="str">
            <v>un</v>
          </cell>
          <cell r="D4935">
            <v>18.62</v>
          </cell>
        </row>
        <row r="4936">
          <cell r="A4936" t="str">
            <v>5213385</v>
          </cell>
          <cell r="B4936" t="str">
            <v>Barreira de sinalização tipo I de direcionamento ou bloqueio - confecção</v>
          </cell>
          <cell r="C4936" t="str">
            <v>un</v>
          </cell>
          <cell r="D4936">
            <v>321.67</v>
          </cell>
        </row>
        <row r="4937">
          <cell r="A4937" t="str">
            <v>5213343</v>
          </cell>
          <cell r="B4937" t="str">
            <v>Barreira de sinalização tipo I de direcionamento ou bloqueio - utilização de 150 ciclos - fornecimento, 01 implantação e 01 retirada diária</v>
          </cell>
          <cell r="C4937" t="str">
            <v>un.dia</v>
          </cell>
          <cell r="D4937">
            <v>3.7</v>
          </cell>
        </row>
        <row r="4938">
          <cell r="A4938" t="str">
            <v>5213390</v>
          </cell>
          <cell r="B4938" t="str">
            <v>Barreira de sinalização tipo I de direcionamento ou bloqueio contínua - confecção</v>
          </cell>
          <cell r="C4938" t="str">
            <v>m</v>
          </cell>
          <cell r="D4938">
            <v>275.47000000000003</v>
          </cell>
        </row>
        <row r="4939">
          <cell r="A4939" t="str">
            <v>5213344</v>
          </cell>
          <cell r="B4939" t="str">
            <v>Barreira de sinalização tipo I de direcionamento ou bloqueio contínua - utilização de 150 ciclos - fornecimento, 01 implantação e 01 retirada diária</v>
          </cell>
          <cell r="C4939" t="str">
            <v>m.dia</v>
          </cell>
          <cell r="D4939">
            <v>3.23</v>
          </cell>
        </row>
        <row r="4940">
          <cell r="A4940" t="str">
            <v>5213386</v>
          </cell>
          <cell r="B4940" t="str">
            <v>Barreira de sinalização tipo II de direcionamento ou bloqueio - confecção</v>
          </cell>
          <cell r="C4940" t="str">
            <v>un</v>
          </cell>
          <cell r="D4940">
            <v>532.91999999999996</v>
          </cell>
        </row>
        <row r="4941">
          <cell r="A4941" t="str">
            <v>5213345</v>
          </cell>
          <cell r="B4941" t="str">
            <v>Barreira de sinalização tipo II de direcionamento ou bloqueio - utilização de 150 ciclos - fornecimento, 01 implantação e 01 retirada diária</v>
          </cell>
          <cell r="C4941" t="str">
            <v>un.dia</v>
          </cell>
          <cell r="D4941">
            <v>5.46</v>
          </cell>
        </row>
        <row r="4942">
          <cell r="A4942" t="str">
            <v>5213387</v>
          </cell>
          <cell r="B4942" t="str">
            <v>Barreira de sinalização tipo III de direcionamento ou bloqueio - confecção</v>
          </cell>
          <cell r="C4942" t="str">
            <v>un</v>
          </cell>
          <cell r="D4942">
            <v>765.44</v>
          </cell>
        </row>
        <row r="4943">
          <cell r="A4943" t="str">
            <v>5213346</v>
          </cell>
          <cell r="B4943" t="str">
            <v>Barreira de sinalização tipo III de direcionamento ou bloqueio - utilização de 150 ciclos - fornecimento, 01 implantação e 01 retirada diária</v>
          </cell>
          <cell r="C4943" t="str">
            <v>un.dia</v>
          </cell>
          <cell r="D4943">
            <v>7.64</v>
          </cell>
        </row>
        <row r="4944">
          <cell r="A4944" t="str">
            <v>5213843</v>
          </cell>
          <cell r="B4944" t="str">
            <v>Barreira plástica articulável modular 240 x 100 cm na cor amarela - utilização de 600 ciclos - fornecimento, 01 implantação e 01 retirada diária</v>
          </cell>
          <cell r="C4944" t="str">
            <v>m.dia</v>
          </cell>
          <cell r="D4944">
            <v>1.02</v>
          </cell>
        </row>
        <row r="4945">
          <cell r="A4945" t="str">
            <v>5213833</v>
          </cell>
          <cell r="B4945" t="str">
            <v>Barreira plástica monobloco para canalização de trânsito - 101 x 50 x 55 cm - utilização de 600 ciclos - fornecimento, 01 implantação e 01 retirada diária</v>
          </cell>
          <cell r="C4945" t="str">
            <v>un.dia</v>
          </cell>
          <cell r="D4945">
            <v>10.08</v>
          </cell>
        </row>
        <row r="4946">
          <cell r="A4946" t="str">
            <v>5213834</v>
          </cell>
          <cell r="B4946" t="str">
            <v>Barreira plástica para canalização de trânsito - 60 x 45 x 60 cm - utilização de 600 ciclos - fornecimento, 01 implantação e 01 retirada diária</v>
          </cell>
          <cell r="C4946" t="str">
            <v>un.dia</v>
          </cell>
          <cell r="D4946">
            <v>6.59</v>
          </cell>
        </row>
        <row r="4947">
          <cell r="A4947" t="str">
            <v>5219544</v>
          </cell>
          <cell r="B4947" t="str">
            <v>Cavalete em perfil metálico para placa de sinalização - 1,00 m x 1,00 m - confecção</v>
          </cell>
          <cell r="C4947" t="str">
            <v>un</v>
          </cell>
          <cell r="D4947">
            <v>229.71</v>
          </cell>
        </row>
        <row r="4948">
          <cell r="A4948" t="str">
            <v>5213383</v>
          </cell>
          <cell r="B4948" t="str">
            <v>Cavalete em polietileno zebrado com faixa refletiva - H = 1,00 m - utilização de 600 ciclos - fornecimento, 01 implantação e 01 retirada diária</v>
          </cell>
          <cell r="C4948" t="str">
            <v>un.dia</v>
          </cell>
          <cell r="D4948">
            <v>0.84</v>
          </cell>
        </row>
        <row r="4949">
          <cell r="A4949" t="str">
            <v>5213380</v>
          </cell>
          <cell r="B4949" t="str">
            <v>Cavalete em polietileno zebrado com faixa refletiva e com sinalizador a LED com bateria - H = 1,00 m - utilização de 600 ciclos - fornecimento, 01 implantação e 01 retirada diária</v>
          </cell>
          <cell r="C4949" t="str">
            <v>un.dia</v>
          </cell>
          <cell r="D4949">
            <v>1.81</v>
          </cell>
        </row>
        <row r="4950">
          <cell r="A4950" t="str">
            <v>5213838</v>
          </cell>
          <cell r="B4950" t="str">
            <v>Cilindro canalizador de tráfego com base quadrada de 111 x 56 x 56 cm - utilização de 600 ciclos - fornecimento, 01 implantação e 01 retirada diária</v>
          </cell>
          <cell r="C4950" t="str">
            <v>un.dia</v>
          </cell>
          <cell r="D4950">
            <v>4.49</v>
          </cell>
        </row>
        <row r="4951">
          <cell r="A4951" t="str">
            <v>5213837</v>
          </cell>
          <cell r="B4951" t="str">
            <v>Cilindro flexível delimitador de tráfego com duas faixas refletivas e chumbador - D = 20 cm e H = 80 cm</v>
          </cell>
          <cell r="C4951" t="str">
            <v>un</v>
          </cell>
          <cell r="D4951">
            <v>167.75</v>
          </cell>
        </row>
        <row r="4952">
          <cell r="A4952" t="str">
            <v>5213835</v>
          </cell>
          <cell r="B4952" t="str">
            <v>Cone plástico para canalização de trânsito - utilização de 150 ciclos - fornecimento, 01 implantação e 01 retirada diária</v>
          </cell>
          <cell r="C4952" t="str">
            <v>un.dia</v>
          </cell>
          <cell r="D4952">
            <v>0.9</v>
          </cell>
        </row>
        <row r="4953">
          <cell r="A4953" t="str">
            <v>5213839</v>
          </cell>
          <cell r="B4953" t="str">
            <v>Dispositivo de direcionamento ou bloqueio tipo tapume - confecção</v>
          </cell>
          <cell r="C4953" t="str">
            <v>m²</v>
          </cell>
          <cell r="D4953">
            <v>304.05</v>
          </cell>
        </row>
        <row r="4954">
          <cell r="A4954" t="str">
            <v>5213347</v>
          </cell>
          <cell r="B4954" t="str">
            <v>Dispositivo de direcionamento ou bloqueio tipo tapume - utilização de 150 ciclos - fornecimento, 01 implantação e 01 retirada diária</v>
          </cell>
          <cell r="C4954" t="str">
            <v>m².dia</v>
          </cell>
          <cell r="D4954">
            <v>8.24</v>
          </cell>
        </row>
        <row r="4955">
          <cell r="A4955" t="str">
            <v>5213840</v>
          </cell>
          <cell r="B4955" t="str">
            <v>Dispositivo de direcionamento ou bloqueio tipo tela plástica com suporte fixo - confecção</v>
          </cell>
          <cell r="C4955" t="str">
            <v>m²</v>
          </cell>
          <cell r="D4955">
            <v>33.24</v>
          </cell>
        </row>
        <row r="4956">
          <cell r="A4956" t="str">
            <v>5213349</v>
          </cell>
          <cell r="B4956" t="str">
            <v>Dispositivo de direcionamento ou bloqueio tipo tela plástica com suporte fixo - utilização de 150 ciclos - fornecimento, 01 implantação e 01 retirada diária</v>
          </cell>
          <cell r="C4956" t="str">
            <v>m².dia</v>
          </cell>
          <cell r="D4956">
            <v>0.67</v>
          </cell>
        </row>
        <row r="4957">
          <cell r="A4957" t="str">
            <v>5213841</v>
          </cell>
          <cell r="B4957" t="str">
            <v>Dispositivo de direcionamento ou bloqueio tipo tela plástica com suporte móvel afixado em bloco de concreto - confecção</v>
          </cell>
          <cell r="C4957" t="str">
            <v>m²</v>
          </cell>
          <cell r="D4957">
            <v>62.86</v>
          </cell>
        </row>
        <row r="4958">
          <cell r="A4958" t="str">
            <v>5213348</v>
          </cell>
          <cell r="B4958" t="str">
            <v>Dispositivo de direcionamento ou bloqueio tipo tela plástica com suporte móvel afixado em bloco de concreto - utilização de 150 ciclos - fornecimento, 01 implantação e 01 retirada diária</v>
          </cell>
          <cell r="C4958" t="str">
            <v>m².dia</v>
          </cell>
          <cell r="D4958">
            <v>0.78</v>
          </cell>
        </row>
        <row r="4959">
          <cell r="A4959" t="str">
            <v>5216116</v>
          </cell>
          <cell r="B4959" t="str">
            <v>Fabricação de balizador de concreto - seção circular de 10 cm - areia e brita comerciais</v>
          </cell>
          <cell r="C4959" t="str">
            <v>un</v>
          </cell>
          <cell r="D4959">
            <v>16.93</v>
          </cell>
        </row>
        <row r="4960">
          <cell r="A4960" t="str">
            <v>5216115</v>
          </cell>
          <cell r="B4960" t="str">
            <v>Fabricação de balizador de concreto - seção circular de 10 cm - areia extraída e brita produzida</v>
          </cell>
          <cell r="C4960" t="str">
            <v>un</v>
          </cell>
          <cell r="D4960">
            <v>16.21</v>
          </cell>
        </row>
        <row r="4961">
          <cell r="A4961" t="str">
            <v>5213842</v>
          </cell>
          <cell r="B4961" t="str">
            <v>Fita zebrada para dispositivos de canalização de trânsito - fornecimento, implantação e retirada</v>
          </cell>
          <cell r="C4961" t="str">
            <v>m</v>
          </cell>
          <cell r="D4961">
            <v>0.12</v>
          </cell>
        </row>
        <row r="4962">
          <cell r="A4962" t="str">
            <v>5213358</v>
          </cell>
          <cell r="B4962" t="str">
            <v>Laminado elastoplástico para sinalização horizontal - espessura de 1,5 mm - fornecimento e implantação</v>
          </cell>
          <cell r="C4962" t="str">
            <v>m²</v>
          </cell>
          <cell r="D4962">
            <v>253.12</v>
          </cell>
        </row>
        <row r="4963">
          <cell r="A4963" t="str">
            <v>5213848</v>
          </cell>
          <cell r="B4963" t="str">
            <v>Luz de advertência e bateria para dispositivos de sinalização - utilização de 200 ciclos - fornecimento, 01 implantação e 01 retirada diária</v>
          </cell>
          <cell r="C4963" t="str">
            <v>un.dia</v>
          </cell>
          <cell r="D4963">
            <v>0.97</v>
          </cell>
        </row>
        <row r="4964">
          <cell r="A4964" t="str">
            <v>5214012</v>
          </cell>
          <cell r="B4964" t="str">
            <v>Manutenção/recomposição de sinalização - pintura de faixa com tinta acrílica - espessura de 0,4 mm</v>
          </cell>
          <cell r="C4964" t="str">
            <v>m²</v>
          </cell>
          <cell r="D4964">
            <v>29.15</v>
          </cell>
        </row>
        <row r="4965">
          <cell r="A4965" t="str">
            <v>5213356</v>
          </cell>
          <cell r="B4965" t="str">
            <v>Manutenção/recomposição de sinalização - pintura de faixa com tinta acrílica - espessura de 0,6 mm</v>
          </cell>
          <cell r="C4965" t="str">
            <v>m²</v>
          </cell>
          <cell r="D4965">
            <v>41.2</v>
          </cell>
        </row>
        <row r="4966">
          <cell r="A4966" t="str">
            <v>5214011</v>
          </cell>
          <cell r="B4966" t="str">
            <v>Manutenção/recomposição de sinalização - pintura de faixa com tinta acrílica emulsionada em água - espessura de 0,3 mm</v>
          </cell>
          <cell r="C4966" t="str">
            <v>m²</v>
          </cell>
          <cell r="D4966">
            <v>12.99</v>
          </cell>
        </row>
        <row r="4967">
          <cell r="A4967" t="str">
            <v>5213354</v>
          </cell>
          <cell r="B4967" t="str">
            <v>Manutenção/recomposição de sinalização - pintura de faixa com tinta acrílica emulsionada em água - espessura de 0,4 mm</v>
          </cell>
          <cell r="C4967" t="str">
            <v>m²</v>
          </cell>
          <cell r="D4967">
            <v>15.56</v>
          </cell>
        </row>
        <row r="4968">
          <cell r="A4968" t="str">
            <v>5213355</v>
          </cell>
          <cell r="B4968" t="str">
            <v>Manutenção/recomposição de sinalização - pintura de faixa com tinta acrílica emulsionada em água - espessura de 0,5 mm</v>
          </cell>
          <cell r="C4968" t="str">
            <v>m²</v>
          </cell>
          <cell r="D4968">
            <v>18.170000000000002</v>
          </cell>
        </row>
        <row r="4969">
          <cell r="A4969" t="str">
            <v>5213850</v>
          </cell>
          <cell r="B4969" t="str">
            <v>Operação de sinalização por bandeirola de tecido ou com placa metálica</v>
          </cell>
          <cell r="C4969" t="str">
            <v>h</v>
          </cell>
          <cell r="D4969">
            <v>27.1</v>
          </cell>
        </row>
        <row r="4970">
          <cell r="A4970" t="str">
            <v>5213846</v>
          </cell>
          <cell r="B4970" t="str">
            <v>Painel com seta luminosa montado em chassi de caminhão com prancha</v>
          </cell>
          <cell r="C4970" t="str">
            <v>h</v>
          </cell>
          <cell r="D4970">
            <v>5.3</v>
          </cell>
        </row>
        <row r="4971">
          <cell r="A4971" t="str">
            <v>5213847</v>
          </cell>
          <cell r="B4971" t="str">
            <v>Painel com seta luminosa montado em chassi de caminhão com prancha e amortecedor retrátil</v>
          </cell>
          <cell r="C4971" t="str">
            <v>h</v>
          </cell>
          <cell r="D4971">
            <v>79.52</v>
          </cell>
        </row>
        <row r="4972">
          <cell r="A4972" t="str">
            <v>5213845</v>
          </cell>
          <cell r="B4972" t="str">
            <v>Painel de mensagens variáveis, portátil móvel, LED, com banco fotovoltaico de energia e montado em chassi com engate</v>
          </cell>
          <cell r="C4972" t="str">
            <v>h</v>
          </cell>
          <cell r="D4972">
            <v>22.26</v>
          </cell>
        </row>
        <row r="4973">
          <cell r="A4973" t="str">
            <v>5213412</v>
          </cell>
          <cell r="B4973" t="str">
            <v>Pintura de faixa com plástico a frio bicomponente à base de resinas metacrílicas por dispersão (estrutura)</v>
          </cell>
          <cell r="C4973" t="str">
            <v>m²</v>
          </cell>
          <cell r="D4973">
            <v>111.36</v>
          </cell>
        </row>
        <row r="4974">
          <cell r="A4974" t="str">
            <v>5213411</v>
          </cell>
          <cell r="B4974" t="str">
            <v>Pintura de faixa com plástico a frio bicomponente à base de resinas metacrílicas por extrusão (alto relevo)</v>
          </cell>
          <cell r="C4974" t="str">
            <v>m²</v>
          </cell>
          <cell r="D4974">
            <v>196.76</v>
          </cell>
        </row>
        <row r="4975">
          <cell r="A4975" t="str">
            <v>5214009</v>
          </cell>
          <cell r="B4975" t="str">
            <v>Pintura de faixa com plástico a frio bicomponente à base de resinas metacrílicas por extrusão (plano) - espessura de 1,5 mm</v>
          </cell>
          <cell r="C4975" t="str">
            <v>m²</v>
          </cell>
          <cell r="D4975">
            <v>111.36</v>
          </cell>
        </row>
        <row r="4976">
          <cell r="A4976" t="str">
            <v>5214010</v>
          </cell>
          <cell r="B4976" t="str">
            <v>Pintura de faixa com plástico a frio bicomponente à base de resinas metacrílicas por extrusão (plano) - espessura de 3,0 mm</v>
          </cell>
          <cell r="C4976" t="str">
            <v>m²</v>
          </cell>
          <cell r="D4976">
            <v>204.19</v>
          </cell>
        </row>
        <row r="4977">
          <cell r="A4977" t="str">
            <v>5213413</v>
          </cell>
          <cell r="B4977" t="str">
            <v>Pintura de faixa com plástico a frio tricomponente à base de resinas metacrílicas por aspersão - espessura de 0,6 mm</v>
          </cell>
          <cell r="C4977" t="str">
            <v>m²</v>
          </cell>
          <cell r="D4977">
            <v>69.44</v>
          </cell>
        </row>
        <row r="4978">
          <cell r="A4978" t="str">
            <v>5213410</v>
          </cell>
          <cell r="B4978" t="str">
            <v>Pintura de faixa com termoplástico em alto relevo tipo I por extrusão - relevo duplo com base</v>
          </cell>
          <cell r="C4978" t="str">
            <v>m²</v>
          </cell>
          <cell r="D4978">
            <v>134.75</v>
          </cell>
        </row>
        <row r="4979">
          <cell r="A4979" t="str">
            <v>5214004</v>
          </cell>
          <cell r="B4979" t="str">
            <v>Pintura de faixa com termoplástico em alto relevo tipo II por extrusão - relevo simples ranhurado com base</v>
          </cell>
          <cell r="C4979" t="str">
            <v>m²</v>
          </cell>
          <cell r="D4979">
            <v>161.9</v>
          </cell>
        </row>
        <row r="4980">
          <cell r="A4980" t="str">
            <v>5214005</v>
          </cell>
          <cell r="B4980" t="str">
            <v>Pintura de faixa com termoplástico em alto relevo tipo III por extrusão - relevo simples com base</v>
          </cell>
          <cell r="C4980" t="str">
            <v>m²</v>
          </cell>
          <cell r="D4980">
            <v>145.18</v>
          </cell>
        </row>
        <row r="4981">
          <cell r="A4981" t="str">
            <v>5214006</v>
          </cell>
          <cell r="B4981" t="str">
            <v>Pintura de faixa com termoplástico em alto relevo tipo IV por extrusão - relevo simples sem base</v>
          </cell>
          <cell r="C4981" t="str">
            <v>m²</v>
          </cell>
          <cell r="D4981">
            <v>93.3</v>
          </cell>
        </row>
        <row r="4982">
          <cell r="A4982" t="str">
            <v>5214007</v>
          </cell>
          <cell r="B4982" t="str">
            <v>Pintura de faixa com termoplástico em alto relevo tipo V por extrusão - relevo multipontos sem base (gotas)</v>
          </cell>
          <cell r="C4982" t="str">
            <v>m²</v>
          </cell>
          <cell r="D4982">
            <v>79.73</v>
          </cell>
        </row>
        <row r="4983">
          <cell r="A4983" t="str">
            <v>5214008</v>
          </cell>
          <cell r="B4983" t="str">
            <v>Pintura de faixa com termoplástico em alto relevo tipo VI por extrusão - relevo multipontos sem base (calotas)</v>
          </cell>
          <cell r="C4983" t="str">
            <v>m²</v>
          </cell>
          <cell r="D4983">
            <v>78.27</v>
          </cell>
        </row>
        <row r="4984">
          <cell r="A4984" t="str">
            <v>5213408</v>
          </cell>
          <cell r="B4984" t="str">
            <v>Pintura de faixa com termoplástico por aspersão - espessura de 1,5 mm</v>
          </cell>
          <cell r="C4984" t="str">
            <v>m²</v>
          </cell>
          <cell r="D4984">
            <v>47.91</v>
          </cell>
        </row>
        <row r="4985">
          <cell r="A4985" t="str">
            <v>5213400</v>
          </cell>
          <cell r="B4985" t="str">
            <v>Pintura de faixa com tinta acrílica - espessura de 0,4 mm</v>
          </cell>
          <cell r="C4985" t="str">
            <v>m²</v>
          </cell>
          <cell r="D4985">
            <v>29.48</v>
          </cell>
        </row>
        <row r="4986">
          <cell r="A4986" t="str">
            <v>5213401</v>
          </cell>
          <cell r="B4986" t="str">
            <v>Pintura de faixa com tinta acrílica - espessura de 0,6 mm</v>
          </cell>
          <cell r="C4986" t="str">
            <v>m²</v>
          </cell>
          <cell r="D4986">
            <v>41.58</v>
          </cell>
        </row>
        <row r="4987">
          <cell r="A4987" t="str">
            <v>5214001</v>
          </cell>
          <cell r="B4987" t="str">
            <v>Pintura de faixa com tinta acrílica emulsionada em água - espessura de 0,3 mm</v>
          </cell>
          <cell r="C4987" t="str">
            <v>m²</v>
          </cell>
          <cell r="D4987">
            <v>13.29</v>
          </cell>
        </row>
        <row r="4988">
          <cell r="A4988" t="str">
            <v>5213402</v>
          </cell>
          <cell r="B4988" t="str">
            <v>Pintura de faixa com tinta acrílica emulsionada em água - espessura de 0,4 mm</v>
          </cell>
          <cell r="C4988" t="str">
            <v>m²</v>
          </cell>
          <cell r="D4988">
            <v>15.89</v>
          </cell>
        </row>
        <row r="4989">
          <cell r="A4989" t="str">
            <v>5213403</v>
          </cell>
          <cell r="B4989" t="str">
            <v>Pintura de faixa com tinta acrílica emulsionada em água - espessura de 0,5 mm</v>
          </cell>
          <cell r="C4989" t="str">
            <v>m²</v>
          </cell>
          <cell r="D4989">
            <v>18.52</v>
          </cell>
        </row>
        <row r="4990">
          <cell r="A4990" t="str">
            <v>5214003</v>
          </cell>
          <cell r="B4990" t="str">
            <v>Pintura de setas e zebrados com termoplástico por aspersão - espessura de 1,5 mm</v>
          </cell>
          <cell r="C4990" t="str">
            <v>m²</v>
          </cell>
          <cell r="D4990">
            <v>57.83</v>
          </cell>
        </row>
        <row r="4991">
          <cell r="A4991" t="str">
            <v>5213409</v>
          </cell>
          <cell r="B4991" t="str">
            <v>Pintura de setas e zebrados com termoplástico por extrusão - espessura de 3,0 mm</v>
          </cell>
          <cell r="C4991" t="str">
            <v>m²</v>
          </cell>
          <cell r="D4991">
            <v>93.7</v>
          </cell>
        </row>
        <row r="4992">
          <cell r="A4992" t="str">
            <v>5213404</v>
          </cell>
          <cell r="B4992" t="str">
            <v>Pintura de setas e zebrados com tinta acrílica - espessura de 0,4 mm</v>
          </cell>
          <cell r="C4992" t="str">
            <v>m²</v>
          </cell>
          <cell r="D4992">
            <v>42.83</v>
          </cell>
        </row>
        <row r="4993">
          <cell r="A4993" t="str">
            <v>5213405</v>
          </cell>
          <cell r="B4993" t="str">
            <v>Pintura de setas e zebrados com tinta acrílica - espessura de 0,6 mm</v>
          </cell>
          <cell r="C4993" t="str">
            <v>m²</v>
          </cell>
          <cell r="D4993">
            <v>54.42</v>
          </cell>
        </row>
        <row r="4994">
          <cell r="A4994" t="str">
            <v>5214002</v>
          </cell>
          <cell r="B4994" t="str">
            <v>Pintura de setas e zebrados com tinta acrílica emulsionada em água - espessura de 0,3 mm</v>
          </cell>
          <cell r="C4994" t="str">
            <v>m²</v>
          </cell>
          <cell r="D4994">
            <v>26.84</v>
          </cell>
        </row>
        <row r="4995">
          <cell r="A4995" t="str">
            <v>5213406</v>
          </cell>
          <cell r="B4995" t="str">
            <v>Pintura de setas e zebrados com tinta acrílica emulsionada em água - espessura de 0,4 mm</v>
          </cell>
          <cell r="C4995" t="str">
            <v>m²</v>
          </cell>
          <cell r="D4995">
            <v>29.24</v>
          </cell>
        </row>
        <row r="4996">
          <cell r="A4996" t="str">
            <v>5213407</v>
          </cell>
          <cell r="B4996" t="str">
            <v>Pintura de setas e zebrados com tinta acrílica emulsionada em água - espessura de 0,5 mm</v>
          </cell>
          <cell r="C4996" t="str">
            <v>m²</v>
          </cell>
          <cell r="D4996">
            <v>31.64</v>
          </cell>
        </row>
        <row r="4997">
          <cell r="A4997" t="str">
            <v>5212552</v>
          </cell>
          <cell r="B4997" t="str">
            <v>Pintura eletrostática a pó com tinta poliéster em chapa de aço</v>
          </cell>
          <cell r="C4997" t="str">
            <v>m²</v>
          </cell>
          <cell r="D4997">
            <v>15.27</v>
          </cell>
        </row>
        <row r="4998">
          <cell r="A4998" t="str">
            <v>5213464</v>
          </cell>
          <cell r="B4998" t="str">
            <v>Placa de advertência em aço, lado de 0,60 m - película retrorrefletiva tipo I + SI - fornecimento e implantação</v>
          </cell>
          <cell r="C4998" t="str">
            <v>un</v>
          </cell>
          <cell r="D4998">
            <v>252.13</v>
          </cell>
        </row>
        <row r="4999">
          <cell r="A4999" t="str">
            <v>5213465</v>
          </cell>
          <cell r="B4999" t="str">
            <v>Placa de advertência em aço, lado de 0,80 m - película retrorrefletiva tipo I + SI - fornecimento e implantação</v>
          </cell>
          <cell r="C4999" t="str">
            <v>un</v>
          </cell>
          <cell r="D4999">
            <v>428.03</v>
          </cell>
        </row>
        <row r="5000">
          <cell r="A5000" t="str">
            <v>5213466</v>
          </cell>
          <cell r="B5000" t="str">
            <v>Placa de advertência em aço, lado de 1,00 m - película retrorrefletiva tipo I + SI - fornecimento e implantação</v>
          </cell>
          <cell r="C5000" t="str">
            <v>un</v>
          </cell>
          <cell r="D5000">
            <v>597.74</v>
          </cell>
        </row>
        <row r="5001">
          <cell r="A5001" t="str">
            <v>5213467</v>
          </cell>
          <cell r="B5001" t="str">
            <v>Placa de advertência em aço, lado de 1,20 m - película retrorrefletiva tipo III + SI - fornecimento e implantação</v>
          </cell>
          <cell r="C5001" t="str">
            <v>un</v>
          </cell>
          <cell r="D5001">
            <v>972.8</v>
          </cell>
        </row>
        <row r="5002">
          <cell r="A5002" t="str">
            <v>5213468</v>
          </cell>
          <cell r="B5002" t="str">
            <v>Placa de advertência em fibra, lado de 0,60 m - película retrorrefletiva tipo I + SI - fornecimento e implantação</v>
          </cell>
          <cell r="C5002" t="str">
            <v>un</v>
          </cell>
          <cell r="D5002">
            <v>242.12</v>
          </cell>
        </row>
        <row r="5003">
          <cell r="A5003" t="str">
            <v>5213469</v>
          </cell>
          <cell r="B5003" t="str">
            <v>Placa de advertência em fibra, lado de 0,80 m - película retrorrefletiva tipo I + SI - fornecimento e implantação</v>
          </cell>
          <cell r="C5003" t="str">
            <v>un</v>
          </cell>
          <cell r="D5003">
            <v>408.98</v>
          </cell>
        </row>
        <row r="5004">
          <cell r="A5004" t="str">
            <v>5213470</v>
          </cell>
          <cell r="B5004" t="str">
            <v>Placa de advertência em fibra, lado de 1,00 m - película retrorrefletiva tipo I + SI - fornecimento e implantação</v>
          </cell>
          <cell r="C5004" t="str">
            <v>un</v>
          </cell>
          <cell r="D5004">
            <v>569.95000000000005</v>
          </cell>
        </row>
        <row r="5005">
          <cell r="A5005" t="str">
            <v>5213471</v>
          </cell>
          <cell r="B5005" t="str">
            <v>Placa de advertência em fibra, lado de 1,20 m - película retrorrefletiva tipo III + SI - fornecimento e implantação</v>
          </cell>
          <cell r="C5005" t="str">
            <v>un</v>
          </cell>
          <cell r="D5005">
            <v>932.78</v>
          </cell>
        </row>
        <row r="5006">
          <cell r="A5006" t="str">
            <v>5212560</v>
          </cell>
          <cell r="B5006" t="str">
            <v>Placa de advertência para sinalização de obras montada em suporte metálico móvel, lado 1,00 m - utilização de 600 ciclos - fornecimento, 01 implantação e 01 retirada diária</v>
          </cell>
          <cell r="C5006" t="str">
            <v>un.dia</v>
          </cell>
          <cell r="D5006">
            <v>4.03</v>
          </cell>
        </row>
        <row r="5007">
          <cell r="A5007" t="str">
            <v>5213472</v>
          </cell>
          <cell r="B5007" t="str">
            <v>Placa de marco quilométrico em aço - 0,60 x 0,865 m - película retrorrefletiva tipo I + I - fornecimento e implantação</v>
          </cell>
          <cell r="C5007" t="str">
            <v>un</v>
          </cell>
          <cell r="D5007">
            <v>303.57</v>
          </cell>
        </row>
        <row r="5008">
          <cell r="A5008" t="str">
            <v>5213473</v>
          </cell>
          <cell r="B5008" t="str">
            <v>Placa de marco quilométrico em aço - 0,70 x 1,00 m - película retrorrefletiva tipo I + III - fornecimento e implantação</v>
          </cell>
          <cell r="C5008" t="str">
            <v>un</v>
          </cell>
          <cell r="D5008">
            <v>392.93</v>
          </cell>
        </row>
        <row r="5009">
          <cell r="A5009" t="str">
            <v>5213474</v>
          </cell>
          <cell r="B5009" t="str">
            <v>Placa de marco quilométrico em fibra - 0,60 x 0,865 m - película retrorrefletiva tipo I + I - fornecimento e implantação</v>
          </cell>
          <cell r="C5009" t="str">
            <v>un</v>
          </cell>
          <cell r="D5009">
            <v>286.89999999999998</v>
          </cell>
        </row>
        <row r="5010">
          <cell r="A5010" t="str">
            <v>5213475</v>
          </cell>
          <cell r="B5010" t="str">
            <v>Placa de marco quilométrico em fibra - 0,70 x 1,00 m - película retrorrefletiva tipo I + III - fornecimento e implantação</v>
          </cell>
          <cell r="C5010" t="str">
            <v>un</v>
          </cell>
          <cell r="D5010">
            <v>372.09</v>
          </cell>
        </row>
        <row r="5011">
          <cell r="A5011" t="str">
            <v>5213440</v>
          </cell>
          <cell r="B5011" t="str">
            <v>Placa de regulamentação em aço D = 0,60 m - película retrorrefletiva tipo I + SI - fornecimento e implantação</v>
          </cell>
          <cell r="C5011" t="str">
            <v>un</v>
          </cell>
          <cell r="D5011">
            <v>252.09</v>
          </cell>
        </row>
        <row r="5012">
          <cell r="A5012" t="str">
            <v>5213441</v>
          </cell>
          <cell r="B5012" t="str">
            <v>Placa de regulamentação em aço D = 0,80 m - película retrorrefletiva tipo I + SI - fornecimento e implantação</v>
          </cell>
          <cell r="C5012" t="str">
            <v>un</v>
          </cell>
          <cell r="D5012">
            <v>428.07</v>
          </cell>
        </row>
        <row r="5013">
          <cell r="A5013" t="str">
            <v>5213442</v>
          </cell>
          <cell r="B5013" t="str">
            <v>Placa de regulamentação em aço D = 1,00 m - película retrorrefletiva tipo I + SI - fornecimento e implantação</v>
          </cell>
          <cell r="C5013" t="str">
            <v>un</v>
          </cell>
          <cell r="D5013">
            <v>597.74</v>
          </cell>
        </row>
        <row r="5014">
          <cell r="A5014" t="str">
            <v>5213443</v>
          </cell>
          <cell r="B5014" t="str">
            <v>Placa de regulamentação em aço D = 1,20 m - película retrorrefletiva tipo III + SI - fornecimento e implantação</v>
          </cell>
          <cell r="C5014" t="str">
            <v>un</v>
          </cell>
          <cell r="D5014">
            <v>972.82</v>
          </cell>
        </row>
        <row r="5015">
          <cell r="A5015" t="str">
            <v>5213444</v>
          </cell>
          <cell r="B5015" t="str">
            <v>Placa de regulamentação em aço, R1 lado 0,248 m - película retrorrefletiva tipo I + SI - fornecimento e implantação</v>
          </cell>
          <cell r="C5015" t="str">
            <v>un</v>
          </cell>
          <cell r="D5015">
            <v>252.15</v>
          </cell>
        </row>
        <row r="5016">
          <cell r="A5016" t="str">
            <v>5213445</v>
          </cell>
          <cell r="B5016" t="str">
            <v>Placa de regulamentação em aço, R1 lado 0,331 m - película retrorrefletiva tipo I + SI - fornecimento e implantação</v>
          </cell>
          <cell r="C5016" t="str">
            <v>un</v>
          </cell>
          <cell r="D5016">
            <v>428</v>
          </cell>
        </row>
        <row r="5017">
          <cell r="A5017" t="str">
            <v>5213446</v>
          </cell>
          <cell r="B5017" t="str">
            <v>Placa de regulamentação em aço, R1 lado 0,414 m - película retrorrefletiva tipo I + SI - fornecimento e implantação</v>
          </cell>
          <cell r="C5017" t="str">
            <v>un</v>
          </cell>
          <cell r="D5017">
            <v>597.74</v>
          </cell>
        </row>
        <row r="5018">
          <cell r="A5018" t="str">
            <v>5213447</v>
          </cell>
          <cell r="B5018" t="str">
            <v>Placa de regulamentação em aço, R1 lado 0,497 m - película retrorrefletiva tipo III + SI - fornecimento e implantação</v>
          </cell>
          <cell r="C5018" t="str">
            <v>un</v>
          </cell>
          <cell r="D5018">
            <v>972.87</v>
          </cell>
        </row>
        <row r="5019">
          <cell r="A5019" t="str">
            <v>5213448</v>
          </cell>
          <cell r="B5019" t="str">
            <v>Placa de regulamentação em aço, R2 lado 0,60 m - película retrorrefletiva tipo I + SI - fornecimento e implantação</v>
          </cell>
          <cell r="C5019" t="str">
            <v>un</v>
          </cell>
          <cell r="D5019">
            <v>175.55</v>
          </cell>
        </row>
        <row r="5020">
          <cell r="A5020" t="str">
            <v>5213449</v>
          </cell>
          <cell r="B5020" t="str">
            <v>Placa de regulamentação em aço, R2 lado 0,80 m - película retrorrefletiva tipo I + SI - fornecimento e implantação</v>
          </cell>
          <cell r="C5020" t="str">
            <v>un</v>
          </cell>
          <cell r="D5020">
            <v>273.70999999999998</v>
          </cell>
        </row>
        <row r="5021">
          <cell r="A5021" t="str">
            <v>5213450</v>
          </cell>
          <cell r="B5021" t="str">
            <v>Placa de regulamentação em aço, R2 lado 1,00 m - película retrorrefletiva tipo I + SI - fornecimento e implantação</v>
          </cell>
          <cell r="C5021" t="str">
            <v>un</v>
          </cell>
          <cell r="D5021">
            <v>381.72</v>
          </cell>
        </row>
        <row r="5022">
          <cell r="A5022" t="str">
            <v>5213451</v>
          </cell>
          <cell r="B5022" t="str">
            <v>Placa de regulamentação em aço, R2 lado 1,20 m - película retrorrefletiva tipo III + SI - fornecimento e implantação</v>
          </cell>
          <cell r="C5022" t="str">
            <v>un</v>
          </cell>
          <cell r="D5022">
            <v>566.08000000000004</v>
          </cell>
        </row>
        <row r="5023">
          <cell r="A5023" t="str">
            <v>5213452</v>
          </cell>
          <cell r="B5023" t="str">
            <v>Placa de regulamentação em fibra, D = 0,60 m - película retrorrefletiva tipo I + SI - fornecimento e implantação</v>
          </cell>
          <cell r="C5023" t="str">
            <v>un</v>
          </cell>
          <cell r="D5023">
            <v>242.09</v>
          </cell>
        </row>
        <row r="5024">
          <cell r="A5024" t="str">
            <v>5213453</v>
          </cell>
          <cell r="B5024" t="str">
            <v>Placa de regulamentação em fibra, D = 0,80 m - película retrorrefletiva tipo I + SI - fornecimento e implantação</v>
          </cell>
          <cell r="C5024" t="str">
            <v>un</v>
          </cell>
          <cell r="D5024">
            <v>409.01</v>
          </cell>
        </row>
        <row r="5025">
          <cell r="A5025" t="str">
            <v>5213454</v>
          </cell>
          <cell r="B5025" t="str">
            <v>Placa de regulamentação em fibra, D = 1,00 m - película retrorrefletiva tipo I + SI - fornecimento e implantação</v>
          </cell>
          <cell r="C5025" t="str">
            <v>un</v>
          </cell>
          <cell r="D5025">
            <v>569.95000000000005</v>
          </cell>
        </row>
        <row r="5026">
          <cell r="A5026" t="str">
            <v>5213455</v>
          </cell>
          <cell r="B5026" t="str">
            <v>Placa de regulamentação em fibra, D = 1,20 m - película retrorrefletiva tipo III + SI - fornecimento e implantação</v>
          </cell>
          <cell r="C5026" t="str">
            <v>un</v>
          </cell>
          <cell r="D5026">
            <v>932.8</v>
          </cell>
        </row>
        <row r="5027">
          <cell r="A5027" t="str">
            <v>5213456</v>
          </cell>
          <cell r="B5027" t="str">
            <v>Placa de regulamentação em fibra, R1 lado 0,248 m - película retrorrefletiva tipo I + SI - fornecimento e implantação</v>
          </cell>
          <cell r="C5027" t="str">
            <v>un</v>
          </cell>
          <cell r="D5027">
            <v>242.14</v>
          </cell>
        </row>
        <row r="5028">
          <cell r="A5028" t="str">
            <v>5213457</v>
          </cell>
          <cell r="B5028" t="str">
            <v>Placa de regulamentação em fibra, R1 lado 0,331 m - película retrorrefletiva tipo I + SI - fornecimento e implantação</v>
          </cell>
          <cell r="C5028" t="str">
            <v>un</v>
          </cell>
          <cell r="D5028">
            <v>408.95</v>
          </cell>
        </row>
        <row r="5029">
          <cell r="A5029" t="str">
            <v>5213458</v>
          </cell>
          <cell r="B5029" t="str">
            <v>Placa de regulamentação em fibra, R1 lado 0,414 m - película retrorrefletiva tipo I + SI - fornecimento e implantação</v>
          </cell>
          <cell r="C5029" t="str">
            <v>un</v>
          </cell>
          <cell r="D5029">
            <v>569.95000000000005</v>
          </cell>
        </row>
        <row r="5030">
          <cell r="A5030" t="str">
            <v>5213459</v>
          </cell>
          <cell r="B5030" t="str">
            <v>Placa de regulamentação em fibra, R1 lado 0,497 m - película retrorrefletiva tipo III + SI - fornecimento e implantação</v>
          </cell>
          <cell r="C5030" t="str">
            <v>un</v>
          </cell>
          <cell r="D5030">
            <v>932.85</v>
          </cell>
        </row>
        <row r="5031">
          <cell r="A5031" t="str">
            <v>5213460</v>
          </cell>
          <cell r="B5031" t="str">
            <v>Placa de regulamentação em fibra, R2 lado 0,60 m - película retrorrefletiva tipo I + SI - fornecimento e implantação</v>
          </cell>
          <cell r="C5031" t="str">
            <v>un</v>
          </cell>
          <cell r="D5031">
            <v>169.48</v>
          </cell>
        </row>
        <row r="5032">
          <cell r="A5032" t="str">
            <v>5213461</v>
          </cell>
          <cell r="B5032" t="str">
            <v>Placa de regulamentação em fibra, R2 lado 0,80 m - película retrorrefletiva tipo I + SI - fornecimento e implantação</v>
          </cell>
          <cell r="C5032" t="str">
            <v>un</v>
          </cell>
          <cell r="D5032">
            <v>262.60000000000002</v>
          </cell>
        </row>
        <row r="5033">
          <cell r="A5033" t="str">
            <v>5213462</v>
          </cell>
          <cell r="B5033" t="str">
            <v>Placa de regulamentação em fibra, R2 lado 1,00 m - película retrorrefletiva tipo I + SI - fornecimento e implantação</v>
          </cell>
          <cell r="C5033" t="str">
            <v>un</v>
          </cell>
          <cell r="D5033">
            <v>365.04</v>
          </cell>
        </row>
        <row r="5034">
          <cell r="A5034" t="str">
            <v>5213463</v>
          </cell>
          <cell r="B5034" t="str">
            <v>Placa de regulamentação em fibra, R2 lado 1,20 m - película retrorrefletiva tipo I + SI - fornecimento e implantação</v>
          </cell>
          <cell r="C5034" t="str">
            <v>un</v>
          </cell>
          <cell r="D5034">
            <v>467.49</v>
          </cell>
        </row>
        <row r="5035">
          <cell r="A5035" t="str">
            <v>5212557</v>
          </cell>
          <cell r="B5035" t="str">
            <v>Placa de regulamentação para sinalização de obras montada em suporte metálico móvel - D = 1,00 m - utilização de 600 ciclos - fornecimento, 01 implantação e 01 retirada diária</v>
          </cell>
          <cell r="C5035" t="str">
            <v>un.dia</v>
          </cell>
          <cell r="D5035">
            <v>3.79</v>
          </cell>
        </row>
        <row r="5036">
          <cell r="A5036" t="str">
            <v>5212558</v>
          </cell>
          <cell r="B5036" t="str">
            <v>Placa de regulamentação para sinalização de obras montada em suporte metálico móvel, R1 lado 0,414 m - utilização de 600 ciclos - fornecimento, 01 implantação e 01 retirada diária</v>
          </cell>
          <cell r="C5036" t="str">
            <v>un.dia</v>
          </cell>
          <cell r="D5036">
            <v>3.84</v>
          </cell>
        </row>
        <row r="5037">
          <cell r="A5037" t="str">
            <v>5212559</v>
          </cell>
          <cell r="B5037" t="str">
            <v>Placa de regulamentação para sinalização de obras montada em suporte metálico móvel, R2 lado 1,00 m - utilização de 600 ciclos - fornecimento, 01 implantação e 01 retirada diária</v>
          </cell>
          <cell r="C5037" t="str">
            <v>un.dia</v>
          </cell>
          <cell r="D5037">
            <v>3.4</v>
          </cell>
        </row>
        <row r="5038">
          <cell r="A5038" t="str">
            <v>5213477</v>
          </cell>
          <cell r="B5038" t="str">
            <v>Placa delineador em aço - 0,30 x 0,90 m - película retrorrefletiva tipo I + IV - fornecimento e implantação</v>
          </cell>
          <cell r="C5038" t="str">
            <v>un</v>
          </cell>
          <cell r="D5038">
            <v>174.79</v>
          </cell>
        </row>
        <row r="5039">
          <cell r="A5039" t="str">
            <v>5213476</v>
          </cell>
          <cell r="B5039" t="str">
            <v>Placa delineador em aço - 0,50 x 0,60 m - película retrorrefletiva tipo I + IV - fornecimento e implantação</v>
          </cell>
          <cell r="C5039" t="str">
            <v>un</v>
          </cell>
          <cell r="D5039">
            <v>187.8</v>
          </cell>
        </row>
        <row r="5040">
          <cell r="A5040" t="str">
            <v>5213479</v>
          </cell>
          <cell r="B5040" t="str">
            <v>Placa delineador em fibra - 0,30 x 0,90 m - película retrorrefletiva tipo I + IV - fornecimento e implantação</v>
          </cell>
          <cell r="C5040" t="str">
            <v>un</v>
          </cell>
          <cell r="D5040">
            <v>167.29</v>
          </cell>
        </row>
        <row r="5041">
          <cell r="A5041" t="str">
            <v>5213478</v>
          </cell>
          <cell r="B5041" t="str">
            <v>Placa delineador em fibra - 0,50 x 0,60 m - película retrorrefletiva tipo I + IV - fornecimento e implantação</v>
          </cell>
          <cell r="C5041" t="str">
            <v>un</v>
          </cell>
          <cell r="D5041">
            <v>179.47</v>
          </cell>
        </row>
        <row r="5042">
          <cell r="A5042" t="str">
            <v>5213489</v>
          </cell>
          <cell r="B5042" t="str">
            <v>Placa em aço - 2,00 x 1,00 m - película retrorrefletiva tipo I + I - fornecimento e implantação</v>
          </cell>
          <cell r="C5042" t="str">
            <v>un</v>
          </cell>
          <cell r="D5042">
            <v>906.08</v>
          </cell>
        </row>
        <row r="5043">
          <cell r="A5043" t="str">
            <v>5213498</v>
          </cell>
          <cell r="B5043" t="str">
            <v>Placa em aço - 2,00 x 1,00 m - película retrorrefletiva tipo I + III - fornecimento e implantação</v>
          </cell>
          <cell r="C5043" t="str">
            <v>un</v>
          </cell>
          <cell r="D5043">
            <v>980.44</v>
          </cell>
        </row>
        <row r="5044">
          <cell r="A5044" t="str">
            <v>5213365</v>
          </cell>
          <cell r="B5044" t="str">
            <v>Placa em aço - 2,00 x 1,00 m - película retrorrefletiva tipo I + X - fornecimento e implantação</v>
          </cell>
          <cell r="C5044" t="str">
            <v>un</v>
          </cell>
          <cell r="D5044">
            <v>1107.06</v>
          </cell>
        </row>
        <row r="5045">
          <cell r="A5045" t="str">
            <v>5213507</v>
          </cell>
          <cell r="B5045" t="str">
            <v>Placa em aço - 2,00 x 1,00 m - película retrorrefletiva tipo III + III - fornecimento e implantação</v>
          </cell>
          <cell r="C5045" t="str">
            <v>un</v>
          </cell>
          <cell r="D5045">
            <v>1166.32</v>
          </cell>
        </row>
        <row r="5046">
          <cell r="A5046" t="str">
            <v>5213372</v>
          </cell>
          <cell r="B5046" t="str">
            <v>Placa em aço - 2,00 x 1,00 m - película retrorrefletiva tipo III + X - fornecimento e implantação</v>
          </cell>
          <cell r="C5046" t="str">
            <v>un</v>
          </cell>
          <cell r="D5046">
            <v>1292.94</v>
          </cell>
        </row>
        <row r="5047">
          <cell r="A5047" t="str">
            <v>5213490</v>
          </cell>
          <cell r="B5047" t="str">
            <v>Placa em aço - 3,00 x 1,50 m - película retrorrefletiva tipo I + I - fornecimento e implantação</v>
          </cell>
          <cell r="C5047" t="str">
            <v>un</v>
          </cell>
          <cell r="D5047">
            <v>1930.46</v>
          </cell>
        </row>
        <row r="5048">
          <cell r="A5048" t="str">
            <v>5213499</v>
          </cell>
          <cell r="B5048" t="str">
            <v>Placa em aço - 3,00 x 1,50 m - película retrorrefletiva tipo I + III - fornecimento e implantação</v>
          </cell>
          <cell r="C5048" t="str">
            <v>un</v>
          </cell>
          <cell r="D5048">
            <v>2097.77</v>
          </cell>
        </row>
        <row r="5049">
          <cell r="A5049" t="str">
            <v>5213366</v>
          </cell>
          <cell r="B5049" t="str">
            <v>Placa em aço - 3,00 x 1,50 m - película retrorrefletiva tipo I + X - fornecimento e implantação</v>
          </cell>
          <cell r="C5049" t="str">
            <v>un</v>
          </cell>
          <cell r="D5049">
            <v>2382.66</v>
          </cell>
        </row>
        <row r="5050">
          <cell r="A5050" t="str">
            <v>5213508</v>
          </cell>
          <cell r="B5050" t="str">
            <v>Placa em aço - 3,00 x 1,50 m - película retrorrefletiva tipo III + III - fornecimento e implantação</v>
          </cell>
          <cell r="C5050" t="str">
            <v>un</v>
          </cell>
          <cell r="D5050">
            <v>2516</v>
          </cell>
        </row>
        <row r="5051">
          <cell r="A5051" t="str">
            <v>5213373</v>
          </cell>
          <cell r="B5051" t="str">
            <v>Placa em aço - 3,00 x 1,50 m - película retrorrefletiva tipo III + X - fornecimento e implantação</v>
          </cell>
          <cell r="C5051" t="str">
            <v>un</v>
          </cell>
          <cell r="D5051">
            <v>2800.89</v>
          </cell>
        </row>
        <row r="5052">
          <cell r="A5052" t="str">
            <v>5213491</v>
          </cell>
          <cell r="B5052" t="str">
            <v>Placa em aço - 3,00 x 2,00 m - película retrorrefletiva tipo I + I - fornecimento e implantação</v>
          </cell>
          <cell r="C5052" t="str">
            <v>un</v>
          </cell>
          <cell r="D5052">
            <v>2545.08</v>
          </cell>
        </row>
        <row r="5053">
          <cell r="A5053" t="str">
            <v>5213500</v>
          </cell>
          <cell r="B5053" t="str">
            <v>Placa em aço - 3,00 x 2,00 m - película retrorrefletiva tipo I + III - fornecimento e implantação</v>
          </cell>
          <cell r="C5053" t="str">
            <v>un</v>
          </cell>
          <cell r="D5053">
            <v>2768.16</v>
          </cell>
        </row>
        <row r="5054">
          <cell r="A5054" t="str">
            <v>5213369</v>
          </cell>
          <cell r="B5054" t="str">
            <v>Placa em aço - 3,00 x 2,00 m - película retrorrefletiva tipo I + X - fornecimento e implantação</v>
          </cell>
          <cell r="C5054" t="str">
            <v>un</v>
          </cell>
          <cell r="D5054">
            <v>3148.02</v>
          </cell>
        </row>
        <row r="5055">
          <cell r="A5055" t="str">
            <v>5213509</v>
          </cell>
          <cell r="B5055" t="str">
            <v>Placa em aço - 3,00 x 2,00 m - película retrorrefletiva tipo III + III - fornecimento e implantação</v>
          </cell>
          <cell r="C5055" t="str">
            <v>un</v>
          </cell>
          <cell r="D5055">
            <v>3325.8</v>
          </cell>
        </row>
        <row r="5056">
          <cell r="A5056" t="str">
            <v>5213374</v>
          </cell>
          <cell r="B5056" t="str">
            <v>Placa em aço - 3,00 x 2,00 m - película retrorrefletiva tipo III + X - fornecimento e implantação</v>
          </cell>
          <cell r="C5056" t="str">
            <v>un</v>
          </cell>
          <cell r="D5056">
            <v>3705.66</v>
          </cell>
        </row>
        <row r="5057">
          <cell r="A5057" t="str">
            <v>5213492</v>
          </cell>
          <cell r="B5057" t="str">
            <v>Placa em aço - 4,00 x 2,00 m - película retrorrefletiva tipo I + I - fornecimento e implantação</v>
          </cell>
          <cell r="C5057" t="str">
            <v>un</v>
          </cell>
          <cell r="D5057">
            <v>3451.16</v>
          </cell>
        </row>
        <row r="5058">
          <cell r="A5058" t="str">
            <v>5213501</v>
          </cell>
          <cell r="B5058" t="str">
            <v>Placa em aço - 4,00 x 2,00 m - película retrorrefletiva tipo I + III - fornecimento e implantação</v>
          </cell>
          <cell r="C5058" t="str">
            <v>un</v>
          </cell>
          <cell r="D5058">
            <v>3748.6</v>
          </cell>
        </row>
        <row r="5059">
          <cell r="A5059" t="str">
            <v>5213370</v>
          </cell>
          <cell r="B5059" t="str">
            <v>Placa em aço - 4,00 x 2,00 m - película retrorrefletiva tipo I + X - fornecimento e implantação</v>
          </cell>
          <cell r="C5059" t="str">
            <v>un</v>
          </cell>
          <cell r="D5059">
            <v>4255.08</v>
          </cell>
        </row>
        <row r="5060">
          <cell r="A5060" t="str">
            <v>5213510</v>
          </cell>
          <cell r="B5060" t="str">
            <v>Placa em aço - 4,00 x 2,00 m - película retrorrefletiva tipo III + III - fornecimento e implantação</v>
          </cell>
          <cell r="C5060" t="str">
            <v>un</v>
          </cell>
          <cell r="D5060">
            <v>4492.12</v>
          </cell>
        </row>
        <row r="5061">
          <cell r="A5061" t="str">
            <v>5213375</v>
          </cell>
          <cell r="B5061" t="str">
            <v>Placa em aço - 4,00 x 2,00 m - película retrorrefletiva tipo III + X - fornecimento e implantação</v>
          </cell>
          <cell r="C5061" t="str">
            <v>un</v>
          </cell>
          <cell r="D5061">
            <v>4998.6000000000004</v>
          </cell>
        </row>
        <row r="5062">
          <cell r="A5062" t="str">
            <v>5213494</v>
          </cell>
          <cell r="B5062" t="str">
            <v>Placa em aço - 4,00 x 3,00 m - película retrorrefletiva tipo I + I - fornecimento e implantação</v>
          </cell>
          <cell r="C5062" t="str">
            <v>un</v>
          </cell>
          <cell r="D5062">
            <v>5090.16</v>
          </cell>
        </row>
        <row r="5063">
          <cell r="A5063" t="str">
            <v>5213503</v>
          </cell>
          <cell r="B5063" t="str">
            <v>Placa em aço - 4,00 x 3,00 m - película retrorrefletiva tipo I + III - fornecimento e implantação</v>
          </cell>
          <cell r="C5063" t="str">
            <v>un</v>
          </cell>
          <cell r="D5063">
            <v>5536.32</v>
          </cell>
        </row>
        <row r="5064">
          <cell r="A5064" t="str">
            <v>5213371</v>
          </cell>
          <cell r="B5064" t="str">
            <v>Placa em aço - 4,00 x 3,00 m - película retrorrefletiva tipo I + X - fornecimento e implantação</v>
          </cell>
          <cell r="C5064" t="str">
            <v>un</v>
          </cell>
          <cell r="D5064">
            <v>6296.04</v>
          </cell>
        </row>
        <row r="5065">
          <cell r="A5065" t="str">
            <v>5213512</v>
          </cell>
          <cell r="B5065" t="str">
            <v>Placa em aço - 4,00 x 3,00 m - película retrorrefletiva tipo III + III - fornecimento e implantação</v>
          </cell>
          <cell r="C5065" t="str">
            <v>un</v>
          </cell>
          <cell r="D5065">
            <v>6651.6</v>
          </cell>
        </row>
        <row r="5066">
          <cell r="A5066" t="str">
            <v>5213376</v>
          </cell>
          <cell r="B5066" t="str">
            <v>Placa em aço - 4,00 x 3,00 m - película retrorrefletiva tipo III + X - fornecimento e implantação</v>
          </cell>
          <cell r="C5066" t="str">
            <v>un</v>
          </cell>
          <cell r="D5066">
            <v>7411.32</v>
          </cell>
        </row>
        <row r="5067">
          <cell r="A5067" t="str">
            <v>5213377</v>
          </cell>
          <cell r="B5067" t="str">
            <v>Placa em aço - película I + I - chapa recuperada - fornecimento e implantação</v>
          </cell>
          <cell r="C5067" t="str">
            <v>m²</v>
          </cell>
          <cell r="D5067">
            <v>331.9</v>
          </cell>
        </row>
        <row r="5068">
          <cell r="A5068" t="str">
            <v>5213570</v>
          </cell>
          <cell r="B5068" t="str">
            <v>Placa em aço - película I + I - fornecimento e implantação</v>
          </cell>
          <cell r="C5068" t="str">
            <v>m²</v>
          </cell>
          <cell r="D5068">
            <v>467.47</v>
          </cell>
        </row>
        <row r="5069">
          <cell r="A5069" t="str">
            <v>5213378</v>
          </cell>
          <cell r="B5069" t="str">
            <v>Placa em aço - película I + III - chapa recuperada - fornecimento e implantação</v>
          </cell>
          <cell r="C5069" t="str">
            <v>m²</v>
          </cell>
          <cell r="D5069">
            <v>369.08</v>
          </cell>
        </row>
        <row r="5070">
          <cell r="A5070" t="str">
            <v>5213571</v>
          </cell>
          <cell r="B5070" t="str">
            <v>Placa em aço - película I + III - fornecimento e implantação</v>
          </cell>
          <cell r="C5070" t="str">
            <v>m²</v>
          </cell>
          <cell r="D5070">
            <v>504.65</v>
          </cell>
        </row>
        <row r="5071">
          <cell r="A5071" t="str">
            <v>5213379</v>
          </cell>
          <cell r="B5071" t="str">
            <v>Placa em aço - película III + III - chapa recuperada - fornecimento e implantação</v>
          </cell>
          <cell r="C5071" t="str">
            <v>m²</v>
          </cell>
          <cell r="D5071">
            <v>462.02</v>
          </cell>
        </row>
        <row r="5072">
          <cell r="A5072" t="str">
            <v>5213572</v>
          </cell>
          <cell r="B5072" t="str">
            <v>Placa em aço - película III + III - fornecimento e implantação</v>
          </cell>
          <cell r="C5072" t="str">
            <v>m²</v>
          </cell>
          <cell r="D5072">
            <v>597.59</v>
          </cell>
        </row>
        <row r="5073">
          <cell r="A5073" t="str">
            <v>5212553</v>
          </cell>
          <cell r="B5073" t="str">
            <v>Placa em aço nº 16 galvanizado com película retrorrefletiva tipo I + I - chapa recuperada - confecção</v>
          </cell>
          <cell r="C5073" t="str">
            <v>m²</v>
          </cell>
          <cell r="D5073">
            <v>274.18</v>
          </cell>
        </row>
        <row r="5074">
          <cell r="A5074" t="str">
            <v>5213416</v>
          </cell>
          <cell r="B5074" t="str">
            <v>Placa em aço nº 16 galvanizado com película retrorrefletiva tipo I + I - confecção</v>
          </cell>
          <cell r="C5074" t="str">
            <v>m²</v>
          </cell>
          <cell r="D5074">
            <v>409.75</v>
          </cell>
        </row>
        <row r="5075">
          <cell r="A5075" t="str">
            <v>5212554</v>
          </cell>
          <cell r="B5075" t="str">
            <v>Placa em aço nº 16 galvanizado com película retrorrefletiva tipo I + III - chapa recuperada - confecção</v>
          </cell>
          <cell r="C5075" t="str">
            <v>m²</v>
          </cell>
          <cell r="D5075">
            <v>311.36</v>
          </cell>
        </row>
        <row r="5076">
          <cell r="A5076" t="str">
            <v>5213417</v>
          </cell>
          <cell r="B5076" t="str">
            <v>Placa em aço nº 16 galvanizado com película retrorrefletiva tipo I + III - confecção</v>
          </cell>
          <cell r="C5076" t="str">
            <v>m²</v>
          </cell>
          <cell r="D5076">
            <v>446.93</v>
          </cell>
        </row>
        <row r="5077">
          <cell r="A5077" t="str">
            <v>5213421</v>
          </cell>
          <cell r="B5077" t="str">
            <v>Placa em aço nº 16 galvanizado com película retrorrefletiva tipo I + IV - confecção</v>
          </cell>
          <cell r="C5077" t="str">
            <v>m²</v>
          </cell>
          <cell r="D5077">
            <v>433.61</v>
          </cell>
        </row>
        <row r="5078">
          <cell r="A5078" t="str">
            <v>5213414</v>
          </cell>
          <cell r="B5078" t="str">
            <v>Placa em aço nº 16 galvanizado com película retrorrefletiva tipo I + SI - confecção</v>
          </cell>
          <cell r="C5078" t="str">
            <v>m²</v>
          </cell>
          <cell r="D5078">
            <v>540.02</v>
          </cell>
        </row>
        <row r="5079">
          <cell r="A5079" t="str">
            <v>5213419</v>
          </cell>
          <cell r="B5079" t="str">
            <v>Placa em aço nº 16 galvanizado com película retrorrefletiva tipo I + X - confecção</v>
          </cell>
          <cell r="C5079" t="str">
            <v>m²</v>
          </cell>
          <cell r="D5079">
            <v>510.24</v>
          </cell>
        </row>
        <row r="5080">
          <cell r="A5080" t="str">
            <v>5212555</v>
          </cell>
          <cell r="B5080" t="str">
            <v>Placa em aço nº 16 galvanizado com película retrorrefletiva tipo III + III - chapa recuperada - confecção</v>
          </cell>
          <cell r="C5080" t="str">
            <v>m²</v>
          </cell>
          <cell r="D5080">
            <v>404.3</v>
          </cell>
        </row>
        <row r="5081">
          <cell r="A5081" t="str">
            <v>5213418</v>
          </cell>
          <cell r="B5081" t="str">
            <v>Placa em aço nº 16 galvanizado com película retrorrefletiva tipo III + III - confecção</v>
          </cell>
          <cell r="C5081" t="str">
            <v>m²</v>
          </cell>
          <cell r="D5081">
            <v>539.87</v>
          </cell>
        </row>
        <row r="5082">
          <cell r="A5082" t="str">
            <v>5213415</v>
          </cell>
          <cell r="B5082" t="str">
            <v>Placa em aço nº 16 galvanizado com película retrorrefletiva tipo III + SI - confecção</v>
          </cell>
          <cell r="C5082" t="str">
            <v>m²</v>
          </cell>
          <cell r="D5082">
            <v>635.47</v>
          </cell>
        </row>
        <row r="5083">
          <cell r="A5083" t="str">
            <v>5213420</v>
          </cell>
          <cell r="B5083" t="str">
            <v>Placa em aço nº 16 galvanizado com película retrorrefletiva tipo III + X - confecção</v>
          </cell>
          <cell r="C5083" t="str">
            <v>m²</v>
          </cell>
          <cell r="D5083">
            <v>603.17999999999995</v>
          </cell>
        </row>
        <row r="5084">
          <cell r="A5084" t="str">
            <v>5213543</v>
          </cell>
          <cell r="B5084" t="str">
            <v>Placa em aço, modulada - 2,00 x 1,00 m - película retrorrefletiva tipo I + I - fornecimento e implantação</v>
          </cell>
          <cell r="C5084" t="str">
            <v>un</v>
          </cell>
          <cell r="D5084">
            <v>1163.3800000000001</v>
          </cell>
        </row>
        <row r="5085">
          <cell r="A5085" t="str">
            <v>5213552</v>
          </cell>
          <cell r="B5085" t="str">
            <v>Placa em aço, modulada - 2,00 x 1,00 m - película retrorrefletiva tipo I + III - fornecimento e implantação</v>
          </cell>
          <cell r="C5085" t="str">
            <v>un</v>
          </cell>
          <cell r="D5085">
            <v>1237.74</v>
          </cell>
        </row>
        <row r="5086">
          <cell r="A5086" t="str">
            <v>5213561</v>
          </cell>
          <cell r="B5086" t="str">
            <v>Placa em aço, modulada - 2,00 x 1,00 m - película retrorrefletiva tipo III + III - fornecimento e implantação</v>
          </cell>
          <cell r="C5086" t="str">
            <v>un</v>
          </cell>
          <cell r="D5086">
            <v>1423.62</v>
          </cell>
        </row>
        <row r="5087">
          <cell r="A5087" t="str">
            <v>5213544</v>
          </cell>
          <cell r="B5087" t="str">
            <v>Placa em aço, modulada - 3,00 x 1,50 m - película retrorrefletiva tipo I + I - fornecimento e implantação</v>
          </cell>
          <cell r="C5087" t="str">
            <v>un</v>
          </cell>
          <cell r="D5087">
            <v>2509.38</v>
          </cell>
        </row>
        <row r="5088">
          <cell r="A5088" t="str">
            <v>5213553</v>
          </cell>
          <cell r="B5088" t="str">
            <v>Placa em aço, modulada - 3,00 x 1,50 m - película retrorrefletiva tipo I + III - fornecimento e implantação</v>
          </cell>
          <cell r="C5088" t="str">
            <v>un</v>
          </cell>
          <cell r="D5088">
            <v>2676.69</v>
          </cell>
        </row>
        <row r="5089">
          <cell r="A5089" t="str">
            <v>5213562</v>
          </cell>
          <cell r="B5089" t="str">
            <v>Placa em aço, modulada - 3,00 x 1,50 m - película retrorrefletiva tipo III + III - fornecimento e implantação</v>
          </cell>
          <cell r="C5089" t="str">
            <v>un</v>
          </cell>
          <cell r="D5089">
            <v>3094.92</v>
          </cell>
        </row>
        <row r="5090">
          <cell r="A5090" t="str">
            <v>5213545</v>
          </cell>
          <cell r="B5090" t="str">
            <v>Placa em aço, modulada - 3,00 x 2,00 m - película retrorrefletiva tipo I + I - fornecimento e implantação</v>
          </cell>
          <cell r="C5090" t="str">
            <v>un</v>
          </cell>
          <cell r="D5090">
            <v>3316.98</v>
          </cell>
        </row>
        <row r="5091">
          <cell r="A5091" t="str">
            <v>5213554</v>
          </cell>
          <cell r="B5091" t="str">
            <v>Placa em aço, modulada - 3,00 x 2,00 m - película retrorrefletiva tipo I + III - fornecimento e implantação</v>
          </cell>
          <cell r="C5091" t="str">
            <v>un</v>
          </cell>
          <cell r="D5091">
            <v>3540.06</v>
          </cell>
        </row>
        <row r="5092">
          <cell r="A5092" t="str">
            <v>5213563</v>
          </cell>
          <cell r="B5092" t="str">
            <v>Placa em aço, modulada - 3,00 x 2,00 m - película retrorrefletiva tipo III + III - fornecimento e implantação</v>
          </cell>
          <cell r="C5092" t="str">
            <v>un</v>
          </cell>
          <cell r="D5092">
            <v>4097.7</v>
          </cell>
        </row>
        <row r="5093">
          <cell r="A5093" t="str">
            <v>5213546</v>
          </cell>
          <cell r="B5093" t="str">
            <v>Placa em aço, modulada - 4,00 x 2,00 m - película retrorrefletiva tipo I + I - fornecimento e implantação</v>
          </cell>
          <cell r="C5093" t="str">
            <v>un</v>
          </cell>
          <cell r="D5093">
            <v>4480.3599999999997</v>
          </cell>
        </row>
        <row r="5094">
          <cell r="A5094" t="str">
            <v>5213555</v>
          </cell>
          <cell r="B5094" t="str">
            <v>Placa em aço, modulada - 4,00 x 2,00 m - película retrorrefletiva tipo I + III - fornecimento e implantação</v>
          </cell>
          <cell r="C5094" t="str">
            <v>un</v>
          </cell>
          <cell r="D5094">
            <v>4777.8</v>
          </cell>
        </row>
        <row r="5095">
          <cell r="A5095" t="str">
            <v>5213564</v>
          </cell>
          <cell r="B5095" t="str">
            <v>Placa em aço, modulada - 4,00 x 2,00 m - película retrorrefletiva tipo III + III - fornecimento e implantação</v>
          </cell>
          <cell r="C5095" t="str">
            <v>un</v>
          </cell>
          <cell r="D5095">
            <v>5521.32</v>
          </cell>
        </row>
        <row r="5096">
          <cell r="A5096" t="str">
            <v>5213548</v>
          </cell>
          <cell r="B5096" t="str">
            <v>Placa em aço, modulada - 4,00 x 3,00 m - película retrorrefletiva tipo I + I - fornecimento e implantação</v>
          </cell>
          <cell r="C5096" t="str">
            <v>un</v>
          </cell>
          <cell r="D5096">
            <v>6633.96</v>
          </cell>
        </row>
        <row r="5097">
          <cell r="A5097" t="str">
            <v>5213557</v>
          </cell>
          <cell r="B5097" t="str">
            <v>Placa em aço, modulada - 4,00 x 3,00 m - película retrorrefletiva tipo I + III - fornecimento e implantação</v>
          </cell>
          <cell r="C5097" t="str">
            <v>un</v>
          </cell>
          <cell r="D5097">
            <v>7080.12</v>
          </cell>
        </row>
        <row r="5098">
          <cell r="A5098" t="str">
            <v>5213566</v>
          </cell>
          <cell r="B5098" t="str">
            <v>Placa em aço, modulada - 4,00 x 3,00 m - película retrorrefletiva tipo III + III - fornecimento e implantação</v>
          </cell>
          <cell r="C5098" t="str">
            <v>un</v>
          </cell>
          <cell r="D5098">
            <v>8195.4</v>
          </cell>
        </row>
        <row r="5099">
          <cell r="A5099" t="str">
            <v>5213576</v>
          </cell>
          <cell r="B5099" t="str">
            <v>Placa em aço, modulada - acima de 2 m² - película I + I - fornecimento e implantação</v>
          </cell>
          <cell r="C5099" t="str">
            <v>m²</v>
          </cell>
          <cell r="D5099">
            <v>596.12</v>
          </cell>
        </row>
        <row r="5100">
          <cell r="A5100" t="str">
            <v>5213577</v>
          </cell>
          <cell r="B5100" t="str">
            <v>Placa em aço, modulada - acima de 2 m² - película I + III - fornecimento e implantação</v>
          </cell>
          <cell r="C5100" t="str">
            <v>m²</v>
          </cell>
          <cell r="D5100">
            <v>633.29999999999995</v>
          </cell>
        </row>
        <row r="5101">
          <cell r="A5101" t="str">
            <v>5213578</v>
          </cell>
          <cell r="B5101" t="str">
            <v>Placa em aço, modulada - acima de 2 m² - película III + III - fornecimento e implantação</v>
          </cell>
          <cell r="C5101" t="str">
            <v>m²</v>
          </cell>
          <cell r="D5101">
            <v>726.24</v>
          </cell>
        </row>
        <row r="5102">
          <cell r="A5102" t="str">
            <v>5213425</v>
          </cell>
          <cell r="B5102" t="str">
            <v>Placa em alumínio composto de 3 mm, modulada, aérea, com película retrorrefletiva tipo I + III - confecção</v>
          </cell>
          <cell r="C5102" t="str">
            <v>m²</v>
          </cell>
          <cell r="D5102">
            <v>590.9</v>
          </cell>
        </row>
        <row r="5103">
          <cell r="A5103" t="str">
            <v>5213426</v>
          </cell>
          <cell r="B5103" t="str">
            <v>Placa em alumínio composto de 3 mm, modulada, aérea, com película retrorrefletiva tipo III + III - confecção</v>
          </cell>
          <cell r="C5103" t="str">
            <v>m²</v>
          </cell>
          <cell r="D5103">
            <v>683.84</v>
          </cell>
        </row>
        <row r="5104">
          <cell r="A5104" t="str">
            <v>5213427</v>
          </cell>
          <cell r="B5104" t="str">
            <v>Placa em alumínio composto de 3 mm, modulada, aérea, com película retrorrefletiva tipo III + X - confecção</v>
          </cell>
          <cell r="C5104" t="str">
            <v>m²</v>
          </cell>
          <cell r="D5104">
            <v>747.15</v>
          </cell>
        </row>
        <row r="5105">
          <cell r="A5105" t="str">
            <v>5213567</v>
          </cell>
          <cell r="B5105" t="str">
            <v>Placa em alumínio composto de 3 mm, modulada, aérea, com película retrorrefletiva tipo X + SI - confecção</v>
          </cell>
          <cell r="C5105" t="str">
            <v>m²</v>
          </cell>
          <cell r="D5105">
            <v>877.55</v>
          </cell>
        </row>
        <row r="5106">
          <cell r="A5106" t="str">
            <v>5213486</v>
          </cell>
          <cell r="B5106" t="str">
            <v>Placa em alumínio composto, espessura de 3,0 mm, modulada, aérea - película retrorrefletiva tipo I + III - fornecimento e implantação</v>
          </cell>
          <cell r="C5106" t="str">
            <v>m²</v>
          </cell>
          <cell r="D5106">
            <v>934.77</v>
          </cell>
        </row>
        <row r="5107">
          <cell r="A5107" t="str">
            <v>5213487</v>
          </cell>
          <cell r="B5107" t="str">
            <v>Placa em alumínio composto, espessura de 3,0 mm, modulada, aérea - película retrorrefletiva tipo III + III - fornecimento e implantação</v>
          </cell>
          <cell r="C5107" t="str">
            <v>m²</v>
          </cell>
          <cell r="D5107">
            <v>1027.71</v>
          </cell>
        </row>
        <row r="5108">
          <cell r="A5108" t="str">
            <v>5213488</v>
          </cell>
          <cell r="B5108" t="str">
            <v>Placa em alumínio composto, espessura de 3,0 mm, modulada, aérea - película retrorrefletiva tipo III + X - fornecimento e implantação</v>
          </cell>
          <cell r="C5108" t="str">
            <v>m²</v>
          </cell>
          <cell r="D5108">
            <v>1091.02</v>
          </cell>
        </row>
        <row r="5109">
          <cell r="A5109" t="str">
            <v>5213568</v>
          </cell>
          <cell r="B5109" t="str">
            <v>Placa em alumínio composto, espessura de 3,0 mm, modulada, aérea - película retrorrefletiva tipo X + SI - fornecimento e implantação</v>
          </cell>
          <cell r="C5109" t="str">
            <v>m²</v>
          </cell>
          <cell r="D5109">
            <v>1221.42</v>
          </cell>
        </row>
        <row r="5110">
          <cell r="A5110" t="str">
            <v>5213483</v>
          </cell>
          <cell r="B5110" t="str">
            <v>Placa em alumínio, espessura de 1,5 mm, modulada, aérea - película retrorrefletiva tipo I + III - fornecimento e implantação</v>
          </cell>
          <cell r="C5110" t="str">
            <v>m²</v>
          </cell>
          <cell r="D5110">
            <v>1005.32</v>
          </cell>
        </row>
        <row r="5111">
          <cell r="A5111" t="str">
            <v>5213484</v>
          </cell>
          <cell r="B5111" t="str">
            <v>Placa em alumínio, espessura de 1,5 mm, modulada, aérea - película retrorrefletiva tipo III + III - fornecimento e implantação</v>
          </cell>
          <cell r="C5111" t="str">
            <v>m²</v>
          </cell>
          <cell r="D5111">
            <v>1098.26</v>
          </cell>
        </row>
        <row r="5112">
          <cell r="A5112" t="str">
            <v>5213485</v>
          </cell>
          <cell r="B5112" t="str">
            <v>Placa em alumínio, espessura de 1,5 mm, modulada, aérea - película retrorrefletiva tipo III + X - fornecimento e implantação</v>
          </cell>
          <cell r="C5112" t="str">
            <v>m²</v>
          </cell>
          <cell r="D5112">
            <v>1161.57</v>
          </cell>
        </row>
        <row r="5113">
          <cell r="A5113" t="str">
            <v>5213434</v>
          </cell>
          <cell r="B5113" t="str">
            <v>Placa em alumínio, espessura de 1,5 mm, modulada, aérea, com película retrorrefletiva tipo I + III - confecção</v>
          </cell>
          <cell r="C5113" t="str">
            <v>m²</v>
          </cell>
          <cell r="D5113">
            <v>661.45</v>
          </cell>
        </row>
        <row r="5114">
          <cell r="A5114" t="str">
            <v>5213435</v>
          </cell>
          <cell r="B5114" t="str">
            <v>Placa em alumínio, espessura de 1,5 mm, modulada, aérea, com película retrorrefletiva tipo III + III - confecção</v>
          </cell>
          <cell r="C5114" t="str">
            <v>m²</v>
          </cell>
          <cell r="D5114">
            <v>754.39</v>
          </cell>
        </row>
        <row r="5115">
          <cell r="A5115" t="str">
            <v>5213436</v>
          </cell>
          <cell r="B5115" t="str">
            <v>Placa em alumínio, espessura de 1,5 mm, modulada, aérea, com película retrorrefletiva tipo III + X - confecção</v>
          </cell>
          <cell r="C5115" t="str">
            <v>m²</v>
          </cell>
          <cell r="D5115">
            <v>817.7</v>
          </cell>
        </row>
        <row r="5116">
          <cell r="A5116" t="str">
            <v>5213430</v>
          </cell>
          <cell r="B5116" t="str">
            <v>Placa em chapa de poliéster reforçada com fibra de vidro com película retrorrefletiva tipo I + I - confecção</v>
          </cell>
          <cell r="C5116" t="str">
            <v>m²</v>
          </cell>
          <cell r="D5116">
            <v>381.96</v>
          </cell>
        </row>
        <row r="5117">
          <cell r="A5117" t="str">
            <v>5213431</v>
          </cell>
          <cell r="B5117" t="str">
            <v>Placa em chapa de poliéster reforçada com fibra de vidro com película retrorrefletiva tipo I + III - confecção</v>
          </cell>
          <cell r="C5117" t="str">
            <v>m²</v>
          </cell>
          <cell r="D5117">
            <v>419.14</v>
          </cell>
        </row>
        <row r="5118">
          <cell r="A5118" t="str">
            <v>5213433</v>
          </cell>
          <cell r="B5118" t="str">
            <v>Placa em chapa de poliéster reforçada com fibra de vidro com película retrorrefletiva tipo I + IV - confecção</v>
          </cell>
          <cell r="C5118" t="str">
            <v>m²</v>
          </cell>
          <cell r="D5118">
            <v>405.82</v>
          </cell>
        </row>
        <row r="5119">
          <cell r="A5119" t="str">
            <v>5213428</v>
          </cell>
          <cell r="B5119" t="str">
            <v>Placa em chapa de poliéster reforçada com fibra de vidro com película retrorrefletiva tipo I + SI - confecção</v>
          </cell>
          <cell r="C5119" t="str">
            <v>m²</v>
          </cell>
          <cell r="D5119">
            <v>512.23</v>
          </cell>
        </row>
        <row r="5120">
          <cell r="A5120" t="str">
            <v>5213432</v>
          </cell>
          <cell r="B5120" t="str">
            <v>Placa em chapa de poliéster reforçada com fibra de vidro com película retrorrefletiva tipo III + III - confecção</v>
          </cell>
          <cell r="C5120" t="str">
            <v>m²</v>
          </cell>
          <cell r="D5120">
            <v>512.08000000000004</v>
          </cell>
        </row>
        <row r="5121">
          <cell r="A5121" t="str">
            <v>5213429</v>
          </cell>
          <cell r="B5121" t="str">
            <v>Placa em chapa de poliéster reforçada com fibra de vidro com película retrorrefletiva tipo III + SI - confecção</v>
          </cell>
          <cell r="C5121" t="str">
            <v>m²</v>
          </cell>
          <cell r="D5121">
            <v>607.67999999999995</v>
          </cell>
        </row>
        <row r="5122">
          <cell r="A5122" t="str">
            <v>5213516</v>
          </cell>
          <cell r="B5122" t="str">
            <v>Placa em fibra - 2,00 x 1,00 m - película retrorrefletiva tipo I + I - fornecimento e implantação</v>
          </cell>
          <cell r="C5122" t="str">
            <v>un</v>
          </cell>
          <cell r="D5122">
            <v>850.5</v>
          </cell>
        </row>
        <row r="5123">
          <cell r="A5123" t="str">
            <v>5213525</v>
          </cell>
          <cell r="B5123" t="str">
            <v>Placa em fibra - 2,00 x 1,00 m - película retrorrefletiva tipo I + III - fornecimento e implantação</v>
          </cell>
          <cell r="C5123" t="str">
            <v>un</v>
          </cell>
          <cell r="D5123">
            <v>924.86</v>
          </cell>
        </row>
        <row r="5124">
          <cell r="A5124" t="str">
            <v>5213534</v>
          </cell>
          <cell r="B5124" t="str">
            <v>Placa em fibra - 2,00 x 1,00 m - película retrorrefletiva tipo III + III - fornecimento e implantação</v>
          </cell>
          <cell r="C5124" t="str">
            <v>un</v>
          </cell>
          <cell r="D5124">
            <v>1110.74</v>
          </cell>
        </row>
        <row r="5125">
          <cell r="A5125" t="str">
            <v>5213517</v>
          </cell>
          <cell r="B5125" t="str">
            <v>Placa em fibra - 3,00 x 1,50 m - película retrorrefletiva tipo I + I - fornecimento e implantação</v>
          </cell>
          <cell r="C5125" t="str">
            <v>un</v>
          </cell>
          <cell r="D5125">
            <v>1805.4</v>
          </cell>
        </row>
        <row r="5126">
          <cell r="A5126" t="str">
            <v>5213526</v>
          </cell>
          <cell r="B5126" t="str">
            <v>Placa em fibra - 3,00 x 1,50 m - película retrorrefletiva tipo I + III - fornecimento e implantação</v>
          </cell>
          <cell r="C5126" t="str">
            <v>un</v>
          </cell>
          <cell r="D5126">
            <v>1972.71</v>
          </cell>
        </row>
        <row r="5127">
          <cell r="A5127" t="str">
            <v>5213535</v>
          </cell>
          <cell r="B5127" t="str">
            <v>Placa em fibra - 3,00 x 1,50 m - película retrorrefletiva tipo III + III - fornecimento e implantação</v>
          </cell>
          <cell r="C5127" t="str">
            <v>un</v>
          </cell>
          <cell r="D5127">
            <v>2390.94</v>
          </cell>
        </row>
        <row r="5128">
          <cell r="A5128" t="str">
            <v>5213518</v>
          </cell>
          <cell r="B5128" t="str">
            <v>Placa em fibra - 3,00 x 2,00 m - película retrorrefletiva tipo I + I - fornecimento e implantação</v>
          </cell>
          <cell r="C5128" t="str">
            <v>un</v>
          </cell>
          <cell r="D5128">
            <v>2378.34</v>
          </cell>
        </row>
        <row r="5129">
          <cell r="A5129" t="str">
            <v>5213527</v>
          </cell>
          <cell r="B5129" t="str">
            <v>Placa em fibra - 3,00 x 2,00 m - película retrorrefletiva tipo I + III - fornecimento e implantação</v>
          </cell>
          <cell r="C5129" t="str">
            <v>un</v>
          </cell>
          <cell r="D5129">
            <v>2601.42</v>
          </cell>
        </row>
        <row r="5130">
          <cell r="A5130" t="str">
            <v>5213536</v>
          </cell>
          <cell r="B5130" t="str">
            <v>Placa em fibra - 3,00 x 2,00 m - película retrorrefletiva tipo III + III - fornecimento e implantação</v>
          </cell>
          <cell r="C5130" t="str">
            <v>un</v>
          </cell>
          <cell r="D5130">
            <v>3159.06</v>
          </cell>
        </row>
        <row r="5131">
          <cell r="A5131" t="str">
            <v>5213519</v>
          </cell>
          <cell r="B5131" t="str">
            <v>Placa em fibra - 4,00 x 2,00 m - película retrorrefletiva tipo I + I - fornecimento e implantação</v>
          </cell>
          <cell r="C5131" t="str">
            <v>un</v>
          </cell>
          <cell r="D5131">
            <v>3228.84</v>
          </cell>
        </row>
        <row r="5132">
          <cell r="A5132" t="str">
            <v>5213528</v>
          </cell>
          <cell r="B5132" t="str">
            <v>Placa em fibra - 4,00 x 2,00 m - película retrorrefletiva tipo I + III - fornecimento e implantação</v>
          </cell>
          <cell r="C5132" t="str">
            <v>un</v>
          </cell>
          <cell r="D5132">
            <v>3526.28</v>
          </cell>
        </row>
        <row r="5133">
          <cell r="A5133" t="str">
            <v>5213537</v>
          </cell>
          <cell r="B5133" t="str">
            <v>Placa em fibra - 4,00 x 2,00 m - película retrorrefletiva tipo III + III - fornecimento e implantação</v>
          </cell>
          <cell r="C5133" t="str">
            <v>un</v>
          </cell>
          <cell r="D5133">
            <v>4269.8</v>
          </cell>
        </row>
        <row r="5134">
          <cell r="A5134" t="str">
            <v>5213521</v>
          </cell>
          <cell r="B5134" t="str">
            <v>Placa em fibra - 4,00 x 3,00 m - película retrorrefletiva tipo I + I - fornecimento e implantação</v>
          </cell>
          <cell r="C5134" t="str">
            <v>un</v>
          </cell>
          <cell r="D5134">
            <v>4756.68</v>
          </cell>
        </row>
        <row r="5135">
          <cell r="A5135" t="str">
            <v>5213530</v>
          </cell>
          <cell r="B5135" t="str">
            <v>Placa em fibra - 4,00 x 3,00 m - película retrorrefletiva tipo I + III - fornecimento e implantação</v>
          </cell>
          <cell r="C5135" t="str">
            <v>un</v>
          </cell>
          <cell r="D5135">
            <v>5202.84</v>
          </cell>
        </row>
        <row r="5136">
          <cell r="A5136" t="str">
            <v>5213539</v>
          </cell>
          <cell r="B5136" t="str">
            <v>Placa em fibra - 4,00 x 3,00 m - película retrorrefletiva tipo III + III - fornecimento e implantação</v>
          </cell>
          <cell r="C5136" t="str">
            <v>un</v>
          </cell>
          <cell r="D5136">
            <v>6318.12</v>
          </cell>
        </row>
        <row r="5137">
          <cell r="A5137" t="str">
            <v>5213573</v>
          </cell>
          <cell r="B5137" t="str">
            <v>Placa em fibra - película I + I - fornecimento e implantação</v>
          </cell>
          <cell r="C5137" t="str">
            <v>m²</v>
          </cell>
          <cell r="D5137">
            <v>439.68</v>
          </cell>
        </row>
        <row r="5138">
          <cell r="A5138" t="str">
            <v>5213574</v>
          </cell>
          <cell r="B5138" t="str">
            <v>Placa em fibra - película I + III - fornecimento e implantação</v>
          </cell>
          <cell r="C5138" t="str">
            <v>m²</v>
          </cell>
          <cell r="D5138">
            <v>476.86</v>
          </cell>
        </row>
        <row r="5139">
          <cell r="A5139" t="str">
            <v>5213575</v>
          </cell>
          <cell r="B5139" t="str">
            <v>Placa em fibra - película III + III - fornecimento e implantação</v>
          </cell>
          <cell r="C5139" t="str">
            <v>m²</v>
          </cell>
          <cell r="D5139">
            <v>569.79999999999995</v>
          </cell>
        </row>
        <row r="5140">
          <cell r="A5140" t="str">
            <v>5213480</v>
          </cell>
          <cell r="B5140" t="str">
            <v>Placa em fibra, modulada, aérea - película retrorrefletiva tipo I + III - fornecimento e implantação</v>
          </cell>
          <cell r="C5140" t="str">
            <v>m²</v>
          </cell>
          <cell r="D5140">
            <v>882.79</v>
          </cell>
        </row>
        <row r="5141">
          <cell r="A5141" t="str">
            <v>5213481</v>
          </cell>
          <cell r="B5141" t="str">
            <v>Placa em fibra, modulada, aérea - película retrorrefletiva tipo III + III - fornecimento e implantação</v>
          </cell>
          <cell r="C5141" t="str">
            <v>m²</v>
          </cell>
          <cell r="D5141">
            <v>975.73</v>
          </cell>
        </row>
        <row r="5142">
          <cell r="A5142" t="str">
            <v>5213482</v>
          </cell>
          <cell r="B5142" t="str">
            <v>Placa em fibra, modulada, aérea - película retrorrefletiva tipo III + X - fornecimento e implantação</v>
          </cell>
          <cell r="C5142" t="str">
            <v>m²</v>
          </cell>
          <cell r="D5142">
            <v>1039.04</v>
          </cell>
        </row>
        <row r="5143">
          <cell r="A5143" t="str">
            <v>5213422</v>
          </cell>
          <cell r="B5143" t="str">
            <v>Placa modulada em aço nº 18 galvanizado com película retrorrefletiva tipo I + I - confecção</v>
          </cell>
          <cell r="C5143" t="str">
            <v>m²</v>
          </cell>
          <cell r="D5143">
            <v>538.4</v>
          </cell>
        </row>
        <row r="5144">
          <cell r="A5144" t="str">
            <v>5213423</v>
          </cell>
          <cell r="B5144" t="str">
            <v>Placa modulada em aço nº 18 galvanizado com película retrorrefletiva tipo I + III - confecção</v>
          </cell>
          <cell r="C5144" t="str">
            <v>m²</v>
          </cell>
          <cell r="D5144">
            <v>575.58000000000004</v>
          </cell>
        </row>
        <row r="5145">
          <cell r="A5145" t="str">
            <v>5213424</v>
          </cell>
          <cell r="B5145" t="str">
            <v>Placa modulada em aço nº 18 galvanizado com película retrorrefletiva tipo III + III - confecção</v>
          </cell>
          <cell r="C5145" t="str">
            <v>m²</v>
          </cell>
          <cell r="D5145">
            <v>668.52</v>
          </cell>
        </row>
        <row r="5146">
          <cell r="A5146" t="str">
            <v>5213437</v>
          </cell>
          <cell r="B5146" t="str">
            <v>Placa modulada em chapa de poliéster reforçada com fibra de vidro, aérea, com película retrorrefletiva tipo I + III - confecção</v>
          </cell>
          <cell r="C5146" t="str">
            <v>m²</v>
          </cell>
          <cell r="D5146">
            <v>538.91999999999996</v>
          </cell>
        </row>
        <row r="5147">
          <cell r="A5147" t="str">
            <v>5213438</v>
          </cell>
          <cell r="B5147" t="str">
            <v>Placa modulada em chapa de poliéster reforçada com fibra de vidro, aérea, com película retrorrefletiva tipo III + III - confecção</v>
          </cell>
          <cell r="C5147" t="str">
            <v>m²</v>
          </cell>
          <cell r="D5147">
            <v>631.86</v>
          </cell>
        </row>
        <row r="5148">
          <cell r="A5148" t="str">
            <v>5213439</v>
          </cell>
          <cell r="B5148" t="str">
            <v>Placa modulada em chapa de poliéster reforçada com fibra de vidro, aérea, com película retrorrefletiva tipo III + X - confecção</v>
          </cell>
          <cell r="C5148" t="str">
            <v>m²</v>
          </cell>
          <cell r="D5148">
            <v>695.17</v>
          </cell>
        </row>
        <row r="5149">
          <cell r="A5149" t="str">
            <v>5212556</v>
          </cell>
          <cell r="B5149" t="str">
            <v>Placa para sinalização de obras montada em cavalete metálico - 1,00 x 1,00 m - utilização de 600 ciclos - fornecimento, 01 implantação e 01 retirada diária</v>
          </cell>
          <cell r="C5149" t="str">
            <v>un.dia</v>
          </cell>
          <cell r="D5149">
            <v>1.98</v>
          </cell>
        </row>
        <row r="5150">
          <cell r="A5150" t="str">
            <v>5213649</v>
          </cell>
          <cell r="B5150" t="str">
            <v>Pórtico metálico com vão de 15,9 m, vento de 35 m/s e área de exposição de até 23,85 m² - fornecimento e implantação - areia e brita comerciais</v>
          </cell>
          <cell r="C5150" t="str">
            <v>un</v>
          </cell>
          <cell r="D5150">
            <v>100402.98</v>
          </cell>
        </row>
        <row r="5151">
          <cell r="A5151" t="str">
            <v>5213591</v>
          </cell>
          <cell r="B5151" t="str">
            <v>Pórtico metálico com vão de 15,9 m, vento de 35 m/s e área de exposição de até 23,85 m² - fornecimento e implantação - areia extraída e brita produzida</v>
          </cell>
          <cell r="C5151" t="str">
            <v>un</v>
          </cell>
          <cell r="D5151">
            <v>100402.98</v>
          </cell>
        </row>
        <row r="5152">
          <cell r="A5152" t="str">
            <v>5213718</v>
          </cell>
          <cell r="B5152" t="str">
            <v>Pórtico metálico com vão de 15,9 m, vento de 40 m/s e área de exposição de até 23,85 m² - fornecimento e implantação - areia e brita comerciais</v>
          </cell>
          <cell r="C5152" t="str">
            <v>un</v>
          </cell>
          <cell r="D5152">
            <v>111207.89</v>
          </cell>
        </row>
        <row r="5153">
          <cell r="A5153" t="str">
            <v>5213741</v>
          </cell>
          <cell r="B5153" t="str">
            <v>Pórtico metálico com vão de 15,9 m, vento de 40 m/s e área de exposição de até 23,85 m² - fornecimento e implantação - areia extraída e brita produzida</v>
          </cell>
          <cell r="C5153" t="str">
            <v>un</v>
          </cell>
          <cell r="D5153">
            <v>111207.89</v>
          </cell>
        </row>
        <row r="5154">
          <cell r="A5154" t="str">
            <v>5213776</v>
          </cell>
          <cell r="B5154" t="str">
            <v>Pórtico metálico com vão de 15,9 m, vento de 45 m/s e área de exposição de até 23,85 m² - fornecimento e implantação - areia e brita comerciais</v>
          </cell>
          <cell r="C5154" t="str">
            <v>un</v>
          </cell>
          <cell r="D5154">
            <v>122012.81</v>
          </cell>
        </row>
        <row r="5155">
          <cell r="A5155" t="str">
            <v>5213799</v>
          </cell>
          <cell r="B5155" t="str">
            <v>Pórtico metálico com vão de 15,9 m, vento de 45 m/s e área de exposição de até 23,85 m² - fornecimento e implantação - areia extraída e brita produzida</v>
          </cell>
          <cell r="C5155" t="str">
            <v>un</v>
          </cell>
          <cell r="D5155">
            <v>122012.81</v>
          </cell>
        </row>
        <row r="5156">
          <cell r="A5156" t="str">
            <v>5213363</v>
          </cell>
          <cell r="B5156" t="str">
            <v>Recuperação de chapa em aço para placa de sinalização</v>
          </cell>
          <cell r="C5156" t="str">
            <v>m²</v>
          </cell>
          <cell r="D5156">
            <v>39.07</v>
          </cell>
        </row>
        <row r="5157">
          <cell r="A5157" t="str">
            <v>5213616</v>
          </cell>
          <cell r="B5157" t="str">
            <v>Remoção da estrutura de fundação de pórtico e semipórtico metálico</v>
          </cell>
          <cell r="C5157" t="str">
            <v>m³</v>
          </cell>
          <cell r="D5157">
            <v>868.95</v>
          </cell>
        </row>
        <row r="5158">
          <cell r="A5158" t="str">
            <v>5213667</v>
          </cell>
          <cell r="B5158" t="str">
            <v>Remoção da estrutura de pórtico metálico</v>
          </cell>
          <cell r="C5158" t="str">
            <v>un</v>
          </cell>
          <cell r="D5158">
            <v>343.89</v>
          </cell>
        </row>
        <row r="5159">
          <cell r="A5159" t="str">
            <v>5213683</v>
          </cell>
          <cell r="B5159" t="str">
            <v>Remoção da estrutura de semipórtico duplo metálico</v>
          </cell>
          <cell r="C5159" t="str">
            <v>un</v>
          </cell>
          <cell r="D5159">
            <v>241.66</v>
          </cell>
        </row>
        <row r="5160">
          <cell r="A5160" t="str">
            <v>5213660</v>
          </cell>
          <cell r="B5160" t="str">
            <v>Remoção da estrutura de semipórtico metálico</v>
          </cell>
          <cell r="C5160" t="str">
            <v>un</v>
          </cell>
          <cell r="D5160">
            <v>201.38</v>
          </cell>
        </row>
        <row r="5161">
          <cell r="A5161" t="str">
            <v>5213364</v>
          </cell>
          <cell r="B5161" t="str">
            <v>Remoção de placa de sinalização</v>
          </cell>
          <cell r="C5161" t="str">
            <v>m²</v>
          </cell>
          <cell r="D5161">
            <v>20.78</v>
          </cell>
        </row>
        <row r="5162">
          <cell r="A5162" t="str">
            <v>5213832</v>
          </cell>
          <cell r="B5162" t="str">
            <v>Remoção de sinalização horizontal com maçarico</v>
          </cell>
          <cell r="C5162" t="str">
            <v>m²</v>
          </cell>
          <cell r="D5162">
            <v>4.22</v>
          </cell>
        </row>
        <row r="5163">
          <cell r="A5163" t="str">
            <v>5213830</v>
          </cell>
          <cell r="B5163" t="str">
            <v>Remoção de sinalização horizontal por fresagem</v>
          </cell>
          <cell r="C5163" t="str">
            <v>m²</v>
          </cell>
          <cell r="D5163">
            <v>4.22</v>
          </cell>
        </row>
        <row r="5164">
          <cell r="A5164" t="str">
            <v>5213831</v>
          </cell>
          <cell r="B5164" t="str">
            <v>Remoção de sinalização horizontal tipo pintura acrílica por jateamento abrasivo úmido com vidro - utilização de 3 vezes</v>
          </cell>
          <cell r="C5164" t="str">
            <v>m²</v>
          </cell>
          <cell r="D5164">
            <v>60.29</v>
          </cell>
        </row>
        <row r="5165">
          <cell r="A5165" t="str">
            <v>5213849</v>
          </cell>
          <cell r="B5165" t="str">
            <v>Semáforo móvel com 3 lentes D = 200 mm</v>
          </cell>
          <cell r="C5165" t="str">
            <v>h</v>
          </cell>
          <cell r="D5165">
            <v>3.88</v>
          </cell>
        </row>
        <row r="5166">
          <cell r="A5166" t="str">
            <v>5213636</v>
          </cell>
          <cell r="B5166" t="str">
            <v>Semipórtico duplo metálico com vão de 2 x 8,3 m, vento de 35 m/s e área de exposição de até 2 x 12,45 m² - fornecimento e implantação - areia e brita comerciais</v>
          </cell>
          <cell r="C5166" t="str">
            <v>un</v>
          </cell>
          <cell r="D5166">
            <v>99381.49</v>
          </cell>
        </row>
        <row r="5167">
          <cell r="A5167" t="str">
            <v>5213642</v>
          </cell>
          <cell r="B5167" t="str">
            <v>Semipórtico duplo metálico com vão de 2 x 8,3 m, vento de 35 m/s e área de exposição de até 2 x 12,45 m² - fornecimento e implantação - areia extraída e brita produzida</v>
          </cell>
          <cell r="C5167" t="str">
            <v>un</v>
          </cell>
          <cell r="D5167">
            <v>99381.49</v>
          </cell>
        </row>
        <row r="5168">
          <cell r="A5168" t="str">
            <v>5213757</v>
          </cell>
          <cell r="B5168" t="str">
            <v>Semipórtico duplo metálico com vão de 2 x 8,3 m, vento de 40 m/s e área de exposição de até 2 x 12,45 m² - fornecimento e implantação - areia e brita comerciais</v>
          </cell>
          <cell r="C5168" t="str">
            <v>un</v>
          </cell>
          <cell r="D5168">
            <v>110217.9</v>
          </cell>
        </row>
        <row r="5169">
          <cell r="A5169" t="str">
            <v>5213763</v>
          </cell>
          <cell r="B5169" t="str">
            <v>Semipórtico duplo metálico com vão de 2 x 8,3 m, vento de 40 m/s e área de exposição de até 2 x 12,45 m² - fornecimento e implantação - areia extraída e brita produzida</v>
          </cell>
          <cell r="C5169" t="str">
            <v>un</v>
          </cell>
          <cell r="D5169">
            <v>110217.9</v>
          </cell>
        </row>
        <row r="5170">
          <cell r="A5170" t="str">
            <v>5213815</v>
          </cell>
          <cell r="B5170" t="str">
            <v>Semipórtico duplo metálico com vão de 2 x 8,3 m, vento de 45 m/s e área de exposição de até 2 x 12,45 m² - fornecimento e implantação - areia e brita comerciais</v>
          </cell>
          <cell r="C5170" t="str">
            <v>un</v>
          </cell>
          <cell r="D5170">
            <v>121054.31</v>
          </cell>
        </row>
        <row r="5171">
          <cell r="A5171" t="str">
            <v>5213821</v>
          </cell>
          <cell r="B5171" t="str">
            <v>Semipórtico duplo metálico com vão de 2 x 8,3 m, vento de 45 m/s e área de exposição de até 2 x 12,45 m² - fornecimento e implantação - areia extraída e brita produzida</v>
          </cell>
          <cell r="C5171" t="str">
            <v>un</v>
          </cell>
          <cell r="D5171">
            <v>121054.31</v>
          </cell>
        </row>
        <row r="5172">
          <cell r="A5172" t="str">
            <v>5213630</v>
          </cell>
          <cell r="B5172" t="str">
            <v>Semipórtico metálico com vão de 8,3 m, vento de 35 m/s e área de exposição de até 12,45 m² - fornecimento e implantação - areia e brita comerciais</v>
          </cell>
          <cell r="C5172" t="str">
            <v>un</v>
          </cell>
          <cell r="D5172">
            <v>59562.48</v>
          </cell>
        </row>
        <row r="5173">
          <cell r="A5173" t="str">
            <v>5213584</v>
          </cell>
          <cell r="B5173" t="str">
            <v>Semipórtico metálico com vão de 8,3 m, vento de 35 m/s e área de exposição de até 12,45 m² - fornecimento e implantação - areia extraída e brita produzida</v>
          </cell>
          <cell r="C5173" t="str">
            <v>un</v>
          </cell>
          <cell r="D5173">
            <v>59562.48</v>
          </cell>
        </row>
        <row r="5174">
          <cell r="A5174" t="str">
            <v>5213711</v>
          </cell>
          <cell r="B5174" t="str">
            <v>Semipórtico metálico com vão de 8,3 m, vento de 40 m/s e área de exposição de até 12,45 m² - fornecimento e implantação - areia e brita comerciais</v>
          </cell>
          <cell r="C5174" t="str">
            <v>un</v>
          </cell>
          <cell r="D5174">
            <v>65974.559999999998</v>
          </cell>
        </row>
        <row r="5175">
          <cell r="A5175" t="str">
            <v>5213734</v>
          </cell>
          <cell r="B5175" t="str">
            <v>Semipórtico metálico com vão de 8,3 m, vento de 40 m/s e área de exposição de até 12,45 m² - fornecimento e implantação - areia extraída e brita produzida</v>
          </cell>
          <cell r="C5175" t="str">
            <v>un</v>
          </cell>
          <cell r="D5175">
            <v>65974.559999999998</v>
          </cell>
        </row>
        <row r="5176">
          <cell r="A5176" t="str">
            <v>5213769</v>
          </cell>
          <cell r="B5176" t="str">
            <v>Semipórtico metálico com vão de 8,3 m, vento de 45 m/s e área de exposição de até 12,45 m² - fornecimento e implantação - areia e brita comerciais</v>
          </cell>
          <cell r="C5176" t="str">
            <v>un</v>
          </cell>
          <cell r="D5176">
            <v>72386.64</v>
          </cell>
        </row>
        <row r="5177">
          <cell r="A5177" t="str">
            <v>5213792</v>
          </cell>
          <cell r="B5177" t="str">
            <v>Semipórtico metálico com vão de 8,3 m, vento de 45 m/s e área de exposição de até 12,45 m² - fornecimento e implantação - areia extraída e brita produzida</v>
          </cell>
          <cell r="C5177" t="str">
            <v>un</v>
          </cell>
          <cell r="D5177">
            <v>72386.64</v>
          </cell>
        </row>
        <row r="5178">
          <cell r="A5178" t="str">
            <v>5213844</v>
          </cell>
          <cell r="B5178" t="str">
            <v>Sinalizador direcional móvel, LED, com banco fotovoltaico de energia e montado em chassi com engate</v>
          </cell>
          <cell r="C5178" t="str">
            <v>h</v>
          </cell>
          <cell r="D5178">
            <v>3.34</v>
          </cell>
        </row>
        <row r="5179">
          <cell r="A5179" t="str">
            <v>5213869</v>
          </cell>
          <cell r="B5179" t="str">
            <v>Suporte duplo metálico galvanizado para placas - 3,00 x 1,50 m - fornecimento e implantação</v>
          </cell>
          <cell r="C5179" t="str">
            <v>un</v>
          </cell>
          <cell r="D5179">
            <v>2440.3000000000002</v>
          </cell>
        </row>
        <row r="5180">
          <cell r="A5180" t="str">
            <v>5213870</v>
          </cell>
          <cell r="B5180" t="str">
            <v>Suporte duplo metálico galvanizado para placas - 3,00 x 2,00 m - fornecimento e implantação</v>
          </cell>
          <cell r="C5180" t="str">
            <v>un</v>
          </cell>
          <cell r="D5180">
            <v>3356.26</v>
          </cell>
        </row>
        <row r="5181">
          <cell r="A5181" t="str">
            <v>5213871</v>
          </cell>
          <cell r="B5181" t="str">
            <v>Suporte duplo metálico galvanizado para placas - 4,00 x 2,00 m - fornecimento e implantação</v>
          </cell>
          <cell r="C5181" t="str">
            <v>un</v>
          </cell>
          <cell r="D5181">
            <v>3434.28</v>
          </cell>
        </row>
        <row r="5182">
          <cell r="A5182" t="str">
            <v>5213872</v>
          </cell>
          <cell r="B5182" t="str">
            <v>Suporte duplo metálico galvanizado para placas - 4,00 x 3,00 m - fornecimento e implantação</v>
          </cell>
          <cell r="C5182" t="str">
            <v>un</v>
          </cell>
          <cell r="D5182">
            <v>5440.93</v>
          </cell>
        </row>
        <row r="5183">
          <cell r="A5183" t="str">
            <v>5213867</v>
          </cell>
          <cell r="B5183" t="str">
            <v>Suporte metálico galvanizado para marco quilométrico - fornecimento e implantação</v>
          </cell>
          <cell r="C5183" t="str">
            <v>un</v>
          </cell>
          <cell r="D5183">
            <v>572.55999999999995</v>
          </cell>
        </row>
        <row r="5184">
          <cell r="A5184" t="str">
            <v>5213863</v>
          </cell>
          <cell r="B5184" t="str">
            <v>Suporte metálico galvanizado para placa de advertência ou regulamentação - lado ou diâmetro de 0,60 m - fornecimento e implantação</v>
          </cell>
          <cell r="C5184" t="str">
            <v>un</v>
          </cell>
          <cell r="D5184">
            <v>459.83</v>
          </cell>
        </row>
        <row r="5185">
          <cell r="A5185" t="str">
            <v>5213864</v>
          </cell>
          <cell r="B5185" t="str">
            <v>Suporte metálico galvanizado para placa de advertência ou regulamentação - lado ou diâmetro de 0,80 m - fornecimento e implantação</v>
          </cell>
          <cell r="C5185" t="str">
            <v>un</v>
          </cell>
          <cell r="D5185">
            <v>489.79</v>
          </cell>
        </row>
        <row r="5186">
          <cell r="A5186" t="str">
            <v>5213865</v>
          </cell>
          <cell r="B5186" t="str">
            <v>Suporte metálico galvanizado para placa de advertência ou regulamentação - lado ou diâmetro de 1,00 m - fornecimento e implantação</v>
          </cell>
          <cell r="C5186" t="str">
            <v>un</v>
          </cell>
          <cell r="D5186">
            <v>519.95000000000005</v>
          </cell>
        </row>
        <row r="5187">
          <cell r="A5187" t="str">
            <v>5213866</v>
          </cell>
          <cell r="B5187" t="str">
            <v>Suporte metálico galvanizado para placa de advertência ou regulamentação - lado ou diâmetro de 1,20 m - fornecimento e implantação</v>
          </cell>
          <cell r="C5187" t="str">
            <v>un</v>
          </cell>
          <cell r="D5187">
            <v>586.76</v>
          </cell>
        </row>
        <row r="5188">
          <cell r="A5188" t="str">
            <v>5213855</v>
          </cell>
          <cell r="B5188" t="str">
            <v>Suporte metálico galvanizado para placa de regulamentação - R1 - lado de 0,248 m - fornecimento e implantação</v>
          </cell>
          <cell r="C5188" t="str">
            <v>un</v>
          </cell>
          <cell r="D5188">
            <v>413.09</v>
          </cell>
        </row>
        <row r="5189">
          <cell r="A5189" t="str">
            <v>5213856</v>
          </cell>
          <cell r="B5189" t="str">
            <v>Suporte metálico galvanizado para placa de regulamentação - R1 - lado de 0,331 m - fornecimento e implantação</v>
          </cell>
          <cell r="C5189" t="str">
            <v>un</v>
          </cell>
          <cell r="D5189">
            <v>428.53</v>
          </cell>
        </row>
        <row r="5190">
          <cell r="A5190" t="str">
            <v>5213857</v>
          </cell>
          <cell r="B5190" t="str">
            <v>Suporte metálico galvanizado para placa de regulamentação - R1 - lado de 0,414 m - fornecimento e implantação</v>
          </cell>
          <cell r="C5190" t="str">
            <v>un</v>
          </cell>
          <cell r="D5190">
            <v>443.34</v>
          </cell>
        </row>
        <row r="5191">
          <cell r="A5191" t="str">
            <v>5213858</v>
          </cell>
          <cell r="B5191" t="str">
            <v>Suporte metálico galvanizado para placa de regulamentação - R1 - lado de 0,497 m - fornecimento e implantação</v>
          </cell>
          <cell r="C5191" t="str">
            <v>un</v>
          </cell>
          <cell r="D5191">
            <v>458.98</v>
          </cell>
        </row>
        <row r="5192">
          <cell r="A5192" t="str">
            <v>5213859</v>
          </cell>
          <cell r="B5192" t="str">
            <v>Suporte metálico galvanizado para placa de regulamentação - R2 - lado de 0,60 m - fornecimento e implantação</v>
          </cell>
          <cell r="C5192" t="str">
            <v>un</v>
          </cell>
          <cell r="D5192">
            <v>454.64</v>
          </cell>
        </row>
        <row r="5193">
          <cell r="A5193" t="str">
            <v>5213860</v>
          </cell>
          <cell r="B5193" t="str">
            <v>Suporte metálico galvanizado para placa de regulamentação - R2 - lado de 0,80 m - fornecimento e implantação</v>
          </cell>
          <cell r="C5193" t="str">
            <v>un</v>
          </cell>
          <cell r="D5193">
            <v>470.03</v>
          </cell>
        </row>
        <row r="5194">
          <cell r="A5194" t="str">
            <v>5213861</v>
          </cell>
          <cell r="B5194" t="str">
            <v>Suporte metálico galvanizado para placa de regulamentação - R2 - lado de 1,00 m - fornecimento e implantação</v>
          </cell>
          <cell r="C5194" t="str">
            <v>un</v>
          </cell>
          <cell r="D5194">
            <v>498.86</v>
          </cell>
        </row>
        <row r="5195">
          <cell r="A5195" t="str">
            <v>5213862</v>
          </cell>
          <cell r="B5195" t="str">
            <v>Suporte metálico galvanizado para placa de regulamentação - R2 - lado de 1,20 m - fornecimento e implantação</v>
          </cell>
          <cell r="C5195" t="str">
            <v>un</v>
          </cell>
          <cell r="D5195">
            <v>565.32000000000005</v>
          </cell>
        </row>
        <row r="5196">
          <cell r="A5196" t="str">
            <v>5213868</v>
          </cell>
          <cell r="B5196" t="str">
            <v>Suporte metálico galvanizado para placas - 2,00 x 1,00 m - fornecimento e implantação</v>
          </cell>
          <cell r="C5196" t="str">
            <v>un</v>
          </cell>
          <cell r="D5196">
            <v>1129.55</v>
          </cell>
        </row>
        <row r="5197">
          <cell r="A5197" t="str">
            <v>5219546</v>
          </cell>
          <cell r="B5197" t="str">
            <v>Suporte metálico móvel para placa de sinalização - confecção</v>
          </cell>
          <cell r="C5197" t="str">
            <v>un</v>
          </cell>
          <cell r="D5197">
            <v>340.66</v>
          </cell>
        </row>
        <row r="5198">
          <cell r="A5198" t="str">
            <v>5216111</v>
          </cell>
          <cell r="B5198" t="str">
            <v>Suporte para placa de sinalização em madeira de lei tratada 8 x 8 cm - fornecimento e implantação</v>
          </cell>
          <cell r="C5198" t="str">
            <v>un</v>
          </cell>
          <cell r="D5198">
            <v>120.39</v>
          </cell>
        </row>
        <row r="5199">
          <cell r="A5199" t="str">
            <v>5213351</v>
          </cell>
          <cell r="B5199" t="str">
            <v>Suporte polimérico ecológico maciço colapsível D = 6,5 cm para placa de sinalização - fornecimento e implantação</v>
          </cell>
          <cell r="C5199" t="str">
            <v>un</v>
          </cell>
          <cell r="D5199">
            <v>684.29</v>
          </cell>
        </row>
        <row r="5200">
          <cell r="A5200" t="str">
            <v>5213350</v>
          </cell>
          <cell r="B5200" t="str">
            <v>Suporte polimérico ecológico maciço colapsível quadrado de 10 cm para placa de sinalização - fornecimento e implantação</v>
          </cell>
          <cell r="C5200" t="str">
            <v>un</v>
          </cell>
          <cell r="D5200">
            <v>1909.59</v>
          </cell>
        </row>
        <row r="5201">
          <cell r="A5201" t="str">
            <v>5213352</v>
          </cell>
          <cell r="B5201" t="str">
            <v>Suporte polimérico ecológico maciço colapsível quadrado de 8 cm para placa de sinalização - fornecimento e implantação</v>
          </cell>
          <cell r="C5201" t="str">
            <v>un</v>
          </cell>
          <cell r="D5201">
            <v>947.79</v>
          </cell>
        </row>
        <row r="5202">
          <cell r="A5202" t="str">
            <v>5213353</v>
          </cell>
          <cell r="B5202" t="str">
            <v>Suporte polimérico ecológico maciço colapsível retangular de 7 x 15 cm para placa de sinalização - fornecimento e implantação</v>
          </cell>
          <cell r="C5202" t="str">
            <v>un</v>
          </cell>
          <cell r="D5202">
            <v>2420.16</v>
          </cell>
        </row>
        <row r="5203">
          <cell r="A5203" t="str">
            <v>5213360</v>
          </cell>
          <cell r="B5203" t="str">
            <v>Tacha refletiva em plástico injetado - bidirecional tipo I - com um pino - fornecimento e colocação</v>
          </cell>
          <cell r="C5203" t="str">
            <v>un</v>
          </cell>
          <cell r="D5203">
            <v>33.1</v>
          </cell>
        </row>
        <row r="5204">
          <cell r="A5204" t="str">
            <v>5219605</v>
          </cell>
          <cell r="B5204" t="str">
            <v>Tacha refletiva em plástico injetado - bidirecional tipo I - fornecimento e colocação</v>
          </cell>
          <cell r="C5204" t="str">
            <v>un</v>
          </cell>
          <cell r="D5204">
            <v>30.64</v>
          </cell>
        </row>
        <row r="5205">
          <cell r="A5205" t="str">
            <v>5219606</v>
          </cell>
          <cell r="B5205" t="str">
            <v>Tacha refletiva em plástico injetado - bidirecional tipo II - com um pino - fornecimento e colocação</v>
          </cell>
          <cell r="C5205" t="str">
            <v>un</v>
          </cell>
          <cell r="D5205">
            <v>40.520000000000003</v>
          </cell>
        </row>
        <row r="5206">
          <cell r="A5206" t="str">
            <v>5219607</v>
          </cell>
          <cell r="B5206" t="str">
            <v>Tacha refletiva em plástico injetado - bidirecional tipo II - fornecimento e colocação</v>
          </cell>
          <cell r="C5206" t="str">
            <v>un</v>
          </cell>
          <cell r="D5206">
            <v>33.450000000000003</v>
          </cell>
        </row>
        <row r="5207">
          <cell r="A5207" t="str">
            <v>5219608</v>
          </cell>
          <cell r="B5207" t="str">
            <v>Tacha refletiva em plástico injetado - bidirecional tipo III - com um pino - fornecimento e colocação</v>
          </cell>
          <cell r="C5207" t="str">
            <v>un</v>
          </cell>
          <cell r="D5207">
            <v>40.520000000000003</v>
          </cell>
        </row>
        <row r="5208">
          <cell r="A5208" t="str">
            <v>5219609</v>
          </cell>
          <cell r="B5208" t="str">
            <v>Tacha refletiva em plástico injetado - bidirecional tipo III - fornecimento e colocação</v>
          </cell>
          <cell r="C5208" t="str">
            <v>un</v>
          </cell>
          <cell r="D5208">
            <v>33.450000000000003</v>
          </cell>
        </row>
        <row r="5209">
          <cell r="A5209" t="str">
            <v>5219610</v>
          </cell>
          <cell r="B5209" t="str">
            <v>Tacha refletiva em plástico injetado - bidirecional tipo IV - com um pino - fornecimento e colocação</v>
          </cell>
          <cell r="C5209" t="str">
            <v>un</v>
          </cell>
          <cell r="D5209">
            <v>35.909999999999997</v>
          </cell>
        </row>
        <row r="5210">
          <cell r="A5210" t="str">
            <v>5219611</v>
          </cell>
          <cell r="B5210" t="str">
            <v>Tacha refletiva em plástico injetado - bidirecional tipo IV - fornecimento e colocação</v>
          </cell>
          <cell r="C5210" t="str">
            <v>un</v>
          </cell>
          <cell r="D5210">
            <v>39.11</v>
          </cell>
        </row>
        <row r="5211">
          <cell r="A5211" t="str">
            <v>5213359</v>
          </cell>
          <cell r="B5211" t="str">
            <v>Tacha refletiva em plástico injetado - monodirecional tipo I - com um pino - fornecimento e colocação</v>
          </cell>
          <cell r="C5211" t="str">
            <v>un</v>
          </cell>
          <cell r="D5211">
            <v>28.99</v>
          </cell>
        </row>
        <row r="5212">
          <cell r="A5212" t="str">
            <v>5219612</v>
          </cell>
          <cell r="B5212" t="str">
            <v>Tacha refletiva em plástico injetado - monodirecional tipo I - fornecimento e colocação</v>
          </cell>
          <cell r="C5212" t="str">
            <v>un</v>
          </cell>
          <cell r="D5212">
            <v>25.66</v>
          </cell>
        </row>
        <row r="5213">
          <cell r="A5213" t="str">
            <v>5219613</v>
          </cell>
          <cell r="B5213" t="str">
            <v>Tacha refletiva em plástico injetado - monodirecional tipo II - com um pino - fornecimento e colocação</v>
          </cell>
          <cell r="C5213" t="str">
            <v>un</v>
          </cell>
          <cell r="D5213">
            <v>33.35</v>
          </cell>
        </row>
        <row r="5214">
          <cell r="A5214" t="str">
            <v>5219614</v>
          </cell>
          <cell r="B5214" t="str">
            <v>Tacha refletiva em plástico injetado - monodirecional tipo II - fornecimento e colocação</v>
          </cell>
          <cell r="C5214" t="str">
            <v>un</v>
          </cell>
          <cell r="D5214">
            <v>30.71</v>
          </cell>
        </row>
        <row r="5215">
          <cell r="A5215" t="str">
            <v>5219615</v>
          </cell>
          <cell r="B5215" t="str">
            <v>Tacha refletiva em plástico injetado - monodirecional tipo III - com um pino - fornecimento e colocação</v>
          </cell>
          <cell r="C5215" t="str">
            <v>un</v>
          </cell>
          <cell r="D5215">
            <v>34.22</v>
          </cell>
        </row>
        <row r="5216">
          <cell r="A5216" t="str">
            <v>5219616</v>
          </cell>
          <cell r="B5216" t="str">
            <v>Tacha refletiva em plástico injetado - monodirecional tipo III - fornecimento e colocação</v>
          </cell>
          <cell r="C5216" t="str">
            <v>un</v>
          </cell>
          <cell r="D5216">
            <v>31.29</v>
          </cell>
        </row>
        <row r="5217">
          <cell r="A5217" t="str">
            <v>5219617</v>
          </cell>
          <cell r="B5217" t="str">
            <v>Tacha refletiva em plástico injetado - monodirecional tipo IV - com um pino - fornecimento e colocação</v>
          </cell>
          <cell r="C5217" t="str">
            <v>un</v>
          </cell>
          <cell r="D5217">
            <v>40.619999999999997</v>
          </cell>
        </row>
        <row r="5218">
          <cell r="A5218" t="str">
            <v>5219618</v>
          </cell>
          <cell r="B5218" t="str">
            <v>Tacha refletiva em plástico injetado - monodirecional tipo IV - fornecimento e colocação</v>
          </cell>
          <cell r="C5218" t="str">
            <v>un</v>
          </cell>
          <cell r="D5218">
            <v>37.979999999999997</v>
          </cell>
        </row>
        <row r="5219">
          <cell r="A5219" t="str">
            <v>5219619</v>
          </cell>
          <cell r="B5219" t="str">
            <v>Tacha refletiva em resina sintética - bidirecional tipo I - com um pino - fornecimento e colocação</v>
          </cell>
          <cell r="C5219" t="str">
            <v>un</v>
          </cell>
          <cell r="D5219">
            <v>43.54</v>
          </cell>
        </row>
        <row r="5220">
          <cell r="A5220" t="str">
            <v>5219620</v>
          </cell>
          <cell r="B5220" t="str">
            <v>Tacha refletiva em resina sintética - bidirecional tipo I - fornecimento e colocação</v>
          </cell>
          <cell r="C5220" t="str">
            <v>un</v>
          </cell>
          <cell r="D5220">
            <v>40.9</v>
          </cell>
        </row>
        <row r="5221">
          <cell r="A5221" t="str">
            <v>5219621</v>
          </cell>
          <cell r="B5221" t="str">
            <v>Tacha refletiva em resina sintética - bidirecional tipo II - com um pino - fornecimento e colocação</v>
          </cell>
          <cell r="C5221" t="str">
            <v>un</v>
          </cell>
          <cell r="D5221">
            <v>50.79</v>
          </cell>
        </row>
        <row r="5222">
          <cell r="A5222" t="str">
            <v>5219622</v>
          </cell>
          <cell r="B5222" t="str">
            <v>Tacha refletiva em resina sintética - bidirecional tipo II - fornecimento e colocação</v>
          </cell>
          <cell r="C5222" t="str">
            <v>un</v>
          </cell>
          <cell r="D5222">
            <v>48.12</v>
          </cell>
        </row>
        <row r="5223">
          <cell r="A5223" t="str">
            <v>5219623</v>
          </cell>
          <cell r="B5223" t="str">
            <v>Tacha refletiva em resina sintética - bidirecional tipo III - com um pino - fornecimento e colocação</v>
          </cell>
          <cell r="C5223" t="str">
            <v>un</v>
          </cell>
          <cell r="D5223">
            <v>55.11</v>
          </cell>
        </row>
        <row r="5224">
          <cell r="A5224" t="str">
            <v>5219624</v>
          </cell>
          <cell r="B5224" t="str">
            <v>Tacha refletiva em resina sintética - bidirecional tipo III - fornecimento e colocação</v>
          </cell>
          <cell r="C5224" t="str">
            <v>un</v>
          </cell>
          <cell r="D5224">
            <v>52.36</v>
          </cell>
        </row>
        <row r="5225">
          <cell r="A5225" t="str">
            <v>5219625</v>
          </cell>
          <cell r="B5225" t="str">
            <v>Tacha refletiva em resina sintética - bidirecional tipo IV - com um pino - fornecimento e colocação</v>
          </cell>
          <cell r="C5225" t="str">
            <v>un</v>
          </cell>
          <cell r="D5225">
            <v>56.69</v>
          </cell>
        </row>
        <row r="5226">
          <cell r="A5226" t="str">
            <v>5219626</v>
          </cell>
          <cell r="B5226" t="str">
            <v>Tacha refletiva em resina sintética - bidirecional tipo IV - fornecimento e colocação</v>
          </cell>
          <cell r="C5226" t="str">
            <v>un</v>
          </cell>
          <cell r="D5226">
            <v>69.16</v>
          </cell>
        </row>
        <row r="5227">
          <cell r="A5227" t="str">
            <v>5219627</v>
          </cell>
          <cell r="B5227" t="str">
            <v>Tacha refletiva em resina sintética - monodirecional tipo I - com um pino - fornecimento e colocação</v>
          </cell>
          <cell r="C5227" t="str">
            <v>un</v>
          </cell>
          <cell r="D5227">
            <v>42.09</v>
          </cell>
        </row>
        <row r="5228">
          <cell r="A5228" t="str">
            <v>5219628</v>
          </cell>
          <cell r="B5228" t="str">
            <v>Tacha refletiva em resina sintética - monodirecional tipo I - fornecimento e colocação</v>
          </cell>
          <cell r="C5228" t="str">
            <v>un</v>
          </cell>
          <cell r="D5228">
            <v>39.33</v>
          </cell>
        </row>
        <row r="5229">
          <cell r="A5229" t="str">
            <v>5219629</v>
          </cell>
          <cell r="B5229" t="str">
            <v>Tacha refletiva em resina sintética - monodirecional tipo II - com um pino - fornecimento e colocação</v>
          </cell>
          <cell r="C5229" t="str">
            <v>un</v>
          </cell>
          <cell r="D5229">
            <v>49.2</v>
          </cell>
        </row>
        <row r="5230">
          <cell r="A5230" t="str">
            <v>5219630</v>
          </cell>
          <cell r="B5230" t="str">
            <v>Tacha refletiva em resina sintética - monodirecional tipo II - fornecimento e colocação</v>
          </cell>
          <cell r="C5230" t="str">
            <v>un</v>
          </cell>
          <cell r="D5230">
            <v>46.43</v>
          </cell>
        </row>
        <row r="5231">
          <cell r="A5231" t="str">
            <v>5219631</v>
          </cell>
          <cell r="B5231" t="str">
            <v>Tacha refletiva em resina sintética - monodirecional tipo III - com um pino - fornecimento e colocação</v>
          </cell>
          <cell r="C5231" t="str">
            <v>un</v>
          </cell>
          <cell r="D5231">
            <v>53.47</v>
          </cell>
        </row>
        <row r="5232">
          <cell r="A5232" t="str">
            <v>5219632</v>
          </cell>
          <cell r="B5232" t="str">
            <v>Tacha refletiva em resina sintética - monodirecional tipo III - fornecimento e colocação</v>
          </cell>
          <cell r="C5232" t="str">
            <v>un</v>
          </cell>
          <cell r="D5232">
            <v>50.61</v>
          </cell>
        </row>
        <row r="5233">
          <cell r="A5233" t="str">
            <v>5219633</v>
          </cell>
          <cell r="B5233" t="str">
            <v>Tacha refletiva em resina sintética - monodirecional tipo IV - com um pino - fornecimento e colocação</v>
          </cell>
          <cell r="C5233" t="str">
            <v>un</v>
          </cell>
          <cell r="D5233">
            <v>55.24</v>
          </cell>
        </row>
        <row r="5234">
          <cell r="A5234" t="str">
            <v>5219634</v>
          </cell>
          <cell r="B5234" t="str">
            <v>Tacha refletiva em resina sintética - monodirecional tipo IV - fornecimento e colocação</v>
          </cell>
          <cell r="C5234" t="str">
            <v>un</v>
          </cell>
          <cell r="D5234">
            <v>69.16</v>
          </cell>
        </row>
        <row r="5235">
          <cell r="A5235" t="str">
            <v>5213395</v>
          </cell>
          <cell r="B5235" t="str">
            <v>Tacha refletiva metálica - bidirecional tipo II - com dois pinos - fornecimento e colocação</v>
          </cell>
          <cell r="C5235" t="str">
            <v>un</v>
          </cell>
          <cell r="D5235">
            <v>39.56</v>
          </cell>
        </row>
        <row r="5236">
          <cell r="A5236" t="str">
            <v>5213394</v>
          </cell>
          <cell r="B5236" t="str">
            <v>Tacha refletiva metálica - bidirecional tipo II - com um pino - fornecimento e colocação</v>
          </cell>
          <cell r="C5236" t="str">
            <v>un</v>
          </cell>
          <cell r="D5236">
            <v>34.85</v>
          </cell>
        </row>
        <row r="5237">
          <cell r="A5237" t="str">
            <v>5219635</v>
          </cell>
          <cell r="B5237" t="str">
            <v>Tacha refletiva metálica - bidirecional tipo III - com dois pinos - fornecimento e colocação</v>
          </cell>
          <cell r="C5237" t="str">
            <v>un</v>
          </cell>
          <cell r="D5237">
            <v>34.57</v>
          </cell>
        </row>
        <row r="5238">
          <cell r="A5238" t="str">
            <v>5219636</v>
          </cell>
          <cell r="B5238" t="str">
            <v>Tacha refletiva metálica - bidirecional tipo III - com um pino - fornecimento e colocação</v>
          </cell>
          <cell r="C5238" t="str">
            <v>un</v>
          </cell>
          <cell r="D5238">
            <v>29.03</v>
          </cell>
        </row>
        <row r="5239">
          <cell r="A5239" t="str">
            <v>5219637</v>
          </cell>
          <cell r="B5239" t="str">
            <v>Tacha refletiva metálica - bidirecional tipo IV - com dois pinos - fornecimento e colocação</v>
          </cell>
          <cell r="C5239" t="str">
            <v>un</v>
          </cell>
          <cell r="D5239">
            <v>74.69</v>
          </cell>
        </row>
        <row r="5240">
          <cell r="A5240" t="str">
            <v>5219638</v>
          </cell>
          <cell r="B5240" t="str">
            <v>Tacha refletiva metálica - bidirecional tipo IV - com um pino - fornecimento e colocação</v>
          </cell>
          <cell r="C5240" t="str">
            <v>un</v>
          </cell>
          <cell r="D5240">
            <v>71.239999999999995</v>
          </cell>
        </row>
        <row r="5241">
          <cell r="A5241" t="str">
            <v>5213393</v>
          </cell>
          <cell r="B5241" t="str">
            <v>Tacha refletiva metálica - monodirecional tipo II - com dois pinos - fornecimento e colocação</v>
          </cell>
          <cell r="C5241" t="str">
            <v>un</v>
          </cell>
          <cell r="D5241">
            <v>34.39</v>
          </cell>
        </row>
        <row r="5242">
          <cell r="A5242" t="str">
            <v>5213392</v>
          </cell>
          <cell r="B5242" t="str">
            <v>Tacha refletiva metálica - monodirecional tipo II - com um pino - fornecimento e colocação</v>
          </cell>
          <cell r="C5242" t="str">
            <v>un</v>
          </cell>
          <cell r="D5242">
            <v>28.75</v>
          </cell>
        </row>
        <row r="5243">
          <cell r="A5243" t="str">
            <v>5219639</v>
          </cell>
          <cell r="B5243" t="str">
            <v>Tacha refletiva metálica - monodirecional tipo III - com dois pinos - fornecimento e colocação</v>
          </cell>
          <cell r="C5243" t="str">
            <v>un</v>
          </cell>
          <cell r="D5243">
            <v>31.17</v>
          </cell>
        </row>
        <row r="5244">
          <cell r="A5244" t="str">
            <v>5219640</v>
          </cell>
          <cell r="B5244" t="str">
            <v>Tacha refletiva metálica - monodirecional tipo III - com um pino - fornecimento e colocação</v>
          </cell>
          <cell r="C5244" t="str">
            <v>un</v>
          </cell>
          <cell r="D5244">
            <v>26.11</v>
          </cell>
        </row>
        <row r="5245">
          <cell r="A5245" t="str">
            <v>5219641</v>
          </cell>
          <cell r="B5245" t="str">
            <v>Tacha refletiva metálica - monodirecional tipo IV - com dois pinos - fornecimento e colocação</v>
          </cell>
          <cell r="C5245" t="str">
            <v>un</v>
          </cell>
          <cell r="D5245">
            <v>65.97</v>
          </cell>
        </row>
        <row r="5246">
          <cell r="A5246" t="str">
            <v>5219642</v>
          </cell>
          <cell r="B5246" t="str">
            <v>Tacha refletiva metálica - monodirecional tipo IV - com um pino - fornecimento e colocação</v>
          </cell>
          <cell r="C5246" t="str">
            <v>un</v>
          </cell>
          <cell r="D5246">
            <v>62.51</v>
          </cell>
        </row>
        <row r="5247">
          <cell r="A5247" t="str">
            <v>5213362</v>
          </cell>
          <cell r="B5247" t="str">
            <v>Tachão refletivo em plástico injetado - bidirecional - fornecimento e colocação</v>
          </cell>
          <cell r="C5247" t="str">
            <v>un</v>
          </cell>
          <cell r="D5247">
            <v>92.61</v>
          </cell>
        </row>
        <row r="5248">
          <cell r="A5248" t="str">
            <v>5213361</v>
          </cell>
          <cell r="B5248" t="str">
            <v>Tachão refletivo em plástico injetado - monodirecional - fornecimento e colocação</v>
          </cell>
          <cell r="C5248" t="str">
            <v>un</v>
          </cell>
          <cell r="D5248">
            <v>91.15</v>
          </cell>
        </row>
        <row r="5249">
          <cell r="A5249" t="str">
            <v>5219643</v>
          </cell>
          <cell r="B5249" t="str">
            <v>Tachão refletivo em resina sintética - bidirecional - fornecimento e colocação</v>
          </cell>
          <cell r="C5249" t="str">
            <v>un</v>
          </cell>
          <cell r="D5249">
            <v>77.44</v>
          </cell>
        </row>
        <row r="5250">
          <cell r="A5250" t="str">
            <v>5219644</v>
          </cell>
          <cell r="B5250" t="str">
            <v>Tachão refletivo em resina sintética - monodirecional - fornecimento e colocação</v>
          </cell>
          <cell r="C5250" t="str">
            <v>un</v>
          </cell>
          <cell r="D5250">
            <v>75.739999999999995</v>
          </cell>
        </row>
        <row r="5251">
          <cell r="A5251" t="str">
            <v>5214000</v>
          </cell>
          <cell r="B5251" t="str">
            <v>Termoplástico pré-formado para sinalização horizontal - espessura de 2 mm - fornecimento e implantação</v>
          </cell>
          <cell r="C5251" t="str">
            <v>m²</v>
          </cell>
          <cell r="D5251">
            <v>336.64</v>
          </cell>
        </row>
        <row r="5252">
          <cell r="A5252" t="str">
            <v>5301014</v>
          </cell>
          <cell r="B5252" t="str">
            <v>Comboio balizador em deslocamento</v>
          </cell>
          <cell r="C5252" t="str">
            <v>km</v>
          </cell>
          <cell r="D5252">
            <v>128.37</v>
          </cell>
        </row>
        <row r="5253">
          <cell r="A5253" t="str">
            <v>5300995</v>
          </cell>
          <cell r="B5253" t="str">
            <v>Confecção de corpo de boia flutuante cilíndrico D = 1,10m</v>
          </cell>
          <cell r="C5253" t="str">
            <v>un</v>
          </cell>
          <cell r="D5253">
            <v>2714.03</v>
          </cell>
        </row>
        <row r="5254">
          <cell r="A5254" t="str">
            <v>5300996</v>
          </cell>
          <cell r="B5254" t="str">
            <v>Confecção de corpo de boia flutuante cilíndrico D = 1,10m - com lastro</v>
          </cell>
          <cell r="C5254" t="str">
            <v>un</v>
          </cell>
          <cell r="D5254">
            <v>3527.17</v>
          </cell>
        </row>
        <row r="5255">
          <cell r="A5255" t="str">
            <v>5300998</v>
          </cell>
          <cell r="B5255" t="str">
            <v>Confecção de corpo de boia flutuante cilíndrico D = 1,42m - boia de amarração</v>
          </cell>
          <cell r="C5255" t="str">
            <v>un</v>
          </cell>
          <cell r="D5255">
            <v>6982.82</v>
          </cell>
        </row>
        <row r="5256">
          <cell r="A5256" t="str">
            <v>5300997</v>
          </cell>
          <cell r="B5256" t="str">
            <v>Confecção de corpo de boia flutuante cilíndrico D = 1,43m - com lastro</v>
          </cell>
          <cell r="C5256" t="str">
            <v>un</v>
          </cell>
          <cell r="D5256">
            <v>5760.52</v>
          </cell>
        </row>
        <row r="5257">
          <cell r="A5257" t="str">
            <v>5300999</v>
          </cell>
          <cell r="B5257" t="str">
            <v>Confecção de mangrulho H = 0,90m</v>
          </cell>
          <cell r="C5257" t="str">
            <v>un</v>
          </cell>
          <cell r="D5257">
            <v>920.83</v>
          </cell>
        </row>
        <row r="5258">
          <cell r="A5258" t="str">
            <v>5301000</v>
          </cell>
          <cell r="B5258" t="str">
            <v>Confecção de mangrulho H = 1,50m</v>
          </cell>
          <cell r="C5258" t="str">
            <v>un</v>
          </cell>
          <cell r="D5258">
            <v>1392.46</v>
          </cell>
        </row>
        <row r="5259">
          <cell r="A5259" t="str">
            <v>5301001</v>
          </cell>
          <cell r="B5259" t="str">
            <v>Confecção de marca de tope de bombordo</v>
          </cell>
          <cell r="C5259" t="str">
            <v>un</v>
          </cell>
          <cell r="D5259">
            <v>649.14</v>
          </cell>
        </row>
        <row r="5260">
          <cell r="A5260" t="str">
            <v>5301002</v>
          </cell>
          <cell r="B5260" t="str">
            <v>Confecção de marca de tope de boreste</v>
          </cell>
          <cell r="C5260" t="str">
            <v>un</v>
          </cell>
          <cell r="D5260">
            <v>408.41</v>
          </cell>
        </row>
        <row r="5261">
          <cell r="A5261" t="str">
            <v>5301003</v>
          </cell>
          <cell r="B5261" t="str">
            <v>Confecção de marca de tope especial</v>
          </cell>
          <cell r="C5261" t="str">
            <v>un</v>
          </cell>
          <cell r="D5261">
            <v>399.57</v>
          </cell>
        </row>
        <row r="5262">
          <cell r="A5262" t="str">
            <v>5301064</v>
          </cell>
          <cell r="B5262" t="str">
            <v>Fornecimento e implantação de suporte duplo em madeira com travessa para placa de sinalização náutica em margem - altura total de 4,0 m</v>
          </cell>
          <cell r="C5262" t="str">
            <v>un</v>
          </cell>
          <cell r="D5262">
            <v>616.82000000000005</v>
          </cell>
        </row>
        <row r="5263">
          <cell r="A5263" t="str">
            <v>5301046</v>
          </cell>
          <cell r="B5263" t="str">
            <v>Fornecimento e implantação de suporte duplo em madeira com travessa para placa de sinalização náutica em margem - altura total de 4,0 m - com embarcação</v>
          </cell>
          <cell r="C5263" t="str">
            <v>un</v>
          </cell>
          <cell r="D5263">
            <v>1210.97</v>
          </cell>
        </row>
        <row r="5264">
          <cell r="A5264" t="str">
            <v>5301065</v>
          </cell>
          <cell r="B5264" t="str">
            <v>Fornecimento e implantação de suporte duplo em madeira com travessa para placa de sinalização náutica em margem - altura total de 5,0 m</v>
          </cell>
          <cell r="C5264" t="str">
            <v>un</v>
          </cell>
          <cell r="D5264">
            <v>1093.73</v>
          </cell>
        </row>
        <row r="5265">
          <cell r="A5265" t="str">
            <v>5301047</v>
          </cell>
          <cell r="B5265" t="str">
            <v>Fornecimento e implantação de suporte duplo em madeira com travessa para placa de sinalização náutica em margem - altura total de 5,0 m - com embarcação</v>
          </cell>
          <cell r="C5265" t="str">
            <v>un</v>
          </cell>
          <cell r="D5265">
            <v>2079.87</v>
          </cell>
        </row>
        <row r="5266">
          <cell r="A5266" t="str">
            <v>5301066</v>
          </cell>
          <cell r="B5266" t="str">
            <v>Fornecimento e implantação de suporte duplo em madeira com travessa para placa de sinalização náutica em margem - altura total de 5,5 m</v>
          </cell>
          <cell r="C5266" t="str">
            <v>un</v>
          </cell>
          <cell r="D5266">
            <v>1225.3499999999999</v>
          </cell>
        </row>
        <row r="5267">
          <cell r="A5267" t="str">
            <v>5301048</v>
          </cell>
          <cell r="B5267" t="str">
            <v>Fornecimento e implantação de suporte duplo em madeira com travessa para placa de sinalização náutica em margem - altura total de 5,5 m - com embarcação</v>
          </cell>
          <cell r="C5267" t="str">
            <v>un</v>
          </cell>
          <cell r="D5267">
            <v>2267.79</v>
          </cell>
        </row>
        <row r="5268">
          <cell r="A5268" t="str">
            <v>5301040</v>
          </cell>
          <cell r="B5268" t="str">
            <v>Fornecimento e implantação de suporte duplo metálico galvanizado para placa de sinalização náutica em margem - altura total de 4 m - com embarcação</v>
          </cell>
          <cell r="C5268" t="str">
            <v>un</v>
          </cell>
          <cell r="D5268">
            <v>2226.71</v>
          </cell>
        </row>
        <row r="5269">
          <cell r="A5269" t="str">
            <v>5301058</v>
          </cell>
          <cell r="B5269" t="str">
            <v>Fornecimento e implantação de suporte duplo metálico galvanizado para placa de sinalização náutica em margem - altura total de 4,0 m</v>
          </cell>
          <cell r="C5269" t="str">
            <v>un</v>
          </cell>
          <cell r="D5269">
            <v>1626.67</v>
          </cell>
        </row>
        <row r="5270">
          <cell r="A5270" t="str">
            <v>5301041</v>
          </cell>
          <cell r="B5270" t="str">
            <v>Fornecimento e implantação de suporte duplo metálico galvanizado para placa de sinalização náutica em margem - altura total de 5 m - com embarcação</v>
          </cell>
          <cell r="C5270" t="str">
            <v>un</v>
          </cell>
          <cell r="D5270">
            <v>5020.1000000000004</v>
          </cell>
        </row>
        <row r="5271">
          <cell r="A5271" t="str">
            <v>5301059</v>
          </cell>
          <cell r="B5271" t="str">
            <v>Fornecimento e implantação de suporte duplo metálico galvanizado para placa de sinalização náutica em margem - altura total de 5,0 m</v>
          </cell>
          <cell r="C5271" t="str">
            <v>un</v>
          </cell>
          <cell r="D5271">
            <v>4016.09</v>
          </cell>
        </row>
        <row r="5272">
          <cell r="A5272" t="str">
            <v>5301060</v>
          </cell>
          <cell r="B5272" t="str">
            <v>Fornecimento e implantação de suporte duplo metálico galvanizado para placa de sinalização náutica em margem - altura total de 5,5 m</v>
          </cell>
          <cell r="C5272" t="str">
            <v>un</v>
          </cell>
          <cell r="D5272">
            <v>4444.8999999999996</v>
          </cell>
        </row>
        <row r="5273">
          <cell r="A5273" t="str">
            <v>5301042</v>
          </cell>
          <cell r="B5273" t="str">
            <v>Fornecimento e implantação de suporte duplo metálico galvanizado para placa de sinalização náutica em margem - altura total de 5,5 m - com embarcação</v>
          </cell>
          <cell r="C5273" t="str">
            <v>un</v>
          </cell>
          <cell r="D5273">
            <v>5506.66</v>
          </cell>
        </row>
        <row r="5274">
          <cell r="A5274" t="str">
            <v>5301072</v>
          </cell>
          <cell r="B5274" t="str">
            <v>Fornecimento e implantação de suporte duplo polimérico ecológico maciço quadrado de 10 cm para placa de sinalização náutica em margem - altura total de 5,5 m</v>
          </cell>
          <cell r="C5274" t="str">
            <v>un</v>
          </cell>
          <cell r="D5274">
            <v>5358.03</v>
          </cell>
        </row>
        <row r="5275">
          <cell r="A5275" t="str">
            <v>5301054</v>
          </cell>
          <cell r="B5275" t="str">
            <v>Fornecimento e implantação de suporte duplo polimérico ecológico maciço quadrado de 10 cm para placa de sinalização náutica em margem - altura total de 5,5 m - com embarcação</v>
          </cell>
          <cell r="C5275" t="str">
            <v>un</v>
          </cell>
          <cell r="D5275">
            <v>5851.82</v>
          </cell>
        </row>
        <row r="5276">
          <cell r="A5276" t="str">
            <v>5301070</v>
          </cell>
          <cell r="B5276" t="str">
            <v>Fornecimento e implantação de suporte duplo polimérico ecológico maciço quadrado de 8 cm para placa de sinalização náutica em margem - altura total de 4,0 m</v>
          </cell>
          <cell r="C5276" t="str">
            <v>un</v>
          </cell>
          <cell r="D5276">
            <v>2221.1799999999998</v>
          </cell>
        </row>
        <row r="5277">
          <cell r="A5277" t="str">
            <v>5301052</v>
          </cell>
          <cell r="B5277" t="str">
            <v>Fornecimento e implantação de suporte duplo polimérico ecológico maciço quadrado de 8 cm para placa de sinalização náutica em margem - altura total de 4,0 m - com embarcação</v>
          </cell>
          <cell r="C5277" t="str">
            <v>un</v>
          </cell>
          <cell r="D5277">
            <v>2692.71</v>
          </cell>
        </row>
        <row r="5278">
          <cell r="A5278" t="str">
            <v>5301071</v>
          </cell>
          <cell r="B5278" t="str">
            <v>Fornecimento e implantação de suporte duplo polimérico ecológico maciço quadrado de 8 cm para placa de sinalização náutica em margem - altura total de 5,0 m</v>
          </cell>
          <cell r="C5278" t="str">
            <v>un</v>
          </cell>
          <cell r="D5278">
            <v>2967.24</v>
          </cell>
        </row>
        <row r="5279">
          <cell r="A5279" t="str">
            <v>5301053</v>
          </cell>
          <cell r="B5279" t="str">
            <v>Fornecimento e implantação de suporte duplo polimérico ecológico maciço quadrado de 8 cm para placa de sinalização náutica em margem - altura total de 5,0 m - com embarcação</v>
          </cell>
          <cell r="C5279" t="str">
            <v>un</v>
          </cell>
          <cell r="D5279">
            <v>3439.17</v>
          </cell>
        </row>
        <row r="5280">
          <cell r="A5280" t="str">
            <v>5301061</v>
          </cell>
          <cell r="B5280" t="str">
            <v>Fornecimento e implantação de suporte simples em madeira com travessa para placa de sinalização náutica em margem - altura total de 4 m</v>
          </cell>
          <cell r="C5280" t="str">
            <v>un</v>
          </cell>
          <cell r="D5280">
            <v>192.05</v>
          </cell>
        </row>
        <row r="5281">
          <cell r="A5281" t="str">
            <v>5301043</v>
          </cell>
          <cell r="B5281" t="str">
            <v>Fornecimento e implantação de suporte simples em madeira com travessa para placa de sinalização náutica em margem - altura total de 4 m - com embarcação</v>
          </cell>
          <cell r="C5281" t="str">
            <v>un</v>
          </cell>
          <cell r="D5281">
            <v>660.93</v>
          </cell>
        </row>
        <row r="5282">
          <cell r="A5282" t="str">
            <v>5301062</v>
          </cell>
          <cell r="B5282" t="str">
            <v>Fornecimento e implantação de suporte simples em madeira com travessa para placa de sinalização náutica em margem - altura total de 5 m</v>
          </cell>
          <cell r="C5282" t="str">
            <v>un</v>
          </cell>
          <cell r="D5282">
            <v>325.44</v>
          </cell>
        </row>
        <row r="5283">
          <cell r="A5283" t="str">
            <v>5301044</v>
          </cell>
          <cell r="B5283" t="str">
            <v>Fornecimento e implantação de suporte simples em madeira com travessa para placa de sinalização náutica em margem - altura total de 5 m - com embarcação</v>
          </cell>
          <cell r="C5283" t="str">
            <v>un</v>
          </cell>
          <cell r="D5283">
            <v>999.92</v>
          </cell>
        </row>
        <row r="5284">
          <cell r="A5284" t="str">
            <v>5301063</v>
          </cell>
          <cell r="B5284" t="str">
            <v>Fornecimento e implantação de suporte simples em madeira com travessa para placa de sinalização náutica em margem - altura total de 5,5 m</v>
          </cell>
          <cell r="C5284" t="str">
            <v>un</v>
          </cell>
          <cell r="D5284">
            <v>377.06</v>
          </cell>
        </row>
        <row r="5285">
          <cell r="A5285" t="str">
            <v>5301045</v>
          </cell>
          <cell r="B5285" t="str">
            <v>Fornecimento e implantação de suporte simples em madeira com travessa para placa de sinalização náutica em margem - altura total de 5,5 m - com embarcação</v>
          </cell>
          <cell r="C5285" t="str">
            <v>un</v>
          </cell>
          <cell r="D5285">
            <v>1099.8900000000001</v>
          </cell>
        </row>
        <row r="5286">
          <cell r="A5286" t="str">
            <v>5301037</v>
          </cell>
          <cell r="B5286" t="str">
            <v>Fornecimento e implantação de suporte simples metálico galvanizado para placa de sinalização náutica em margem - altura total de 4 m - com embarcação</v>
          </cell>
          <cell r="C5286" t="str">
            <v>un</v>
          </cell>
          <cell r="D5286">
            <v>1156.8699999999999</v>
          </cell>
        </row>
        <row r="5287">
          <cell r="A5287" t="str">
            <v>5301055</v>
          </cell>
          <cell r="B5287" t="str">
            <v>Fornecimento e implantação de suporte simples metálico galvanizado para placa de sinalização náutica em margem - altura total de 4,0 m</v>
          </cell>
          <cell r="C5287" t="str">
            <v>un</v>
          </cell>
          <cell r="D5287">
            <v>684.97</v>
          </cell>
        </row>
        <row r="5288">
          <cell r="A5288" t="str">
            <v>5301038</v>
          </cell>
          <cell r="B5288" t="str">
            <v>Fornecimento e implantação de suporte simples metálico galvanizado para placa de sinalização náutica em margem - altura total de 5 m - com embarcação</v>
          </cell>
          <cell r="C5288" t="str">
            <v>un</v>
          </cell>
          <cell r="D5288">
            <v>2445.54</v>
          </cell>
        </row>
        <row r="5289">
          <cell r="A5289" t="str">
            <v>5301056</v>
          </cell>
          <cell r="B5289" t="str">
            <v>Fornecimento e implantação de suporte simples metálico galvanizado para placa de sinalização náutica em margem - altura total de 5,0 m</v>
          </cell>
          <cell r="C5289" t="str">
            <v>un</v>
          </cell>
          <cell r="D5289">
            <v>1761.82</v>
          </cell>
        </row>
        <row r="5290">
          <cell r="A5290" t="str">
            <v>5301057</v>
          </cell>
          <cell r="B5290" t="str">
            <v>Fornecimento e implantação de suporte simples metálico galvanizado para placa de sinalização náutica em margem - altura total de 5,5 m</v>
          </cell>
          <cell r="C5290" t="str">
            <v>un</v>
          </cell>
          <cell r="D5290">
            <v>1959.1</v>
          </cell>
        </row>
        <row r="5291">
          <cell r="A5291" t="str">
            <v>5301039</v>
          </cell>
          <cell r="B5291" t="str">
            <v>Fornecimento e implantação de suporte simples metálico galvanizado para placa de sinalização náutica em margem - altura total de 5,5 m - com embarcação</v>
          </cell>
          <cell r="C5291" t="str">
            <v>un</v>
          </cell>
          <cell r="D5291">
            <v>2692.42</v>
          </cell>
        </row>
        <row r="5292">
          <cell r="A5292" t="str">
            <v>5301069</v>
          </cell>
          <cell r="B5292" t="str">
            <v>Fornecimento e implantação de suporte simples polimérico ecológico maciço quadrado de 10 cm para placa de sinalização náutica em margem - altura total de 5,5 m</v>
          </cell>
          <cell r="C5292" t="str">
            <v>un</v>
          </cell>
          <cell r="D5292">
            <v>2431.73</v>
          </cell>
        </row>
        <row r="5293">
          <cell r="A5293" t="str">
            <v>5301051</v>
          </cell>
          <cell r="B5293" t="str">
            <v>Fornecimento e implantação de suporte simples polimérico ecológico maciço quadrado de 10 cm para placa de sinalização náutica em margem - altura total de 5,5 m - com embarcação</v>
          </cell>
          <cell r="C5293" t="str">
            <v>un</v>
          </cell>
          <cell r="D5293">
            <v>2835.7</v>
          </cell>
        </row>
        <row r="5294">
          <cell r="A5294" t="str">
            <v>5301067</v>
          </cell>
          <cell r="B5294" t="str">
            <v>Fornecimento e implantação de suporte simples polimérico ecológico maciço quadrado de 8 cm para placa de sinalização náutica em margem - altura total de 4 m</v>
          </cell>
          <cell r="C5294" t="str">
            <v>un</v>
          </cell>
          <cell r="D5294">
            <v>992.78</v>
          </cell>
        </row>
        <row r="5295">
          <cell r="A5295" t="str">
            <v>5301049</v>
          </cell>
          <cell r="B5295" t="str">
            <v>Fornecimento e implantação de suporte simples polimérico ecológico maciço quadrado de 8 cm para placa de sinalização náutica em margem - altura total de 4 m - com embarcação</v>
          </cell>
          <cell r="C5295" t="str">
            <v>un</v>
          </cell>
          <cell r="D5295">
            <v>1395.84</v>
          </cell>
        </row>
        <row r="5296">
          <cell r="A5296" t="str">
            <v>5301068</v>
          </cell>
          <cell r="B5296" t="str">
            <v>Fornecimento e implantação de suporte simples polimérico ecológico maciço quadrado de 8 cm para placa de sinalização náutica em margem - altura total de 5 m</v>
          </cell>
          <cell r="C5296" t="str">
            <v>un</v>
          </cell>
          <cell r="D5296">
            <v>1257.45</v>
          </cell>
        </row>
        <row r="5297">
          <cell r="A5297" t="str">
            <v>5301050</v>
          </cell>
          <cell r="B5297" t="str">
            <v>Fornecimento e implantação de suporte simples polimérico ecológico maciço quadrado de 8 cm para placa de sinalização náutica em margem - altura total de 5 m - com embarcação</v>
          </cell>
          <cell r="C5297" t="str">
            <v>un</v>
          </cell>
          <cell r="D5297">
            <v>1660.72</v>
          </cell>
        </row>
        <row r="5298">
          <cell r="A5298" t="str">
            <v>5301022</v>
          </cell>
          <cell r="B5298" t="str">
            <v>Fornecimento e instalação de conjunto de acessórios para sistema de fundeio de boia de amarração náutica com 4 manilhas</v>
          </cell>
          <cell r="C5298" t="str">
            <v>un</v>
          </cell>
          <cell r="D5298">
            <v>779.32</v>
          </cell>
        </row>
        <row r="5299">
          <cell r="A5299" t="str">
            <v>5301021</v>
          </cell>
          <cell r="B5299" t="str">
            <v>Fornecimento e instalação de conjunto de acessórios para sistema de fundeio de boia de sinalização náutica com 7 manilhas</v>
          </cell>
          <cell r="C5299" t="str">
            <v>un</v>
          </cell>
          <cell r="D5299">
            <v>533.70000000000005</v>
          </cell>
        </row>
        <row r="5300">
          <cell r="A5300" t="str">
            <v>5301020</v>
          </cell>
          <cell r="B5300" t="str">
            <v>Fornecimento e instalação de corrente 1" para sistema de fundeio de boia de sinalização náutica</v>
          </cell>
          <cell r="C5300" t="str">
            <v>m</v>
          </cell>
          <cell r="D5300">
            <v>363.84</v>
          </cell>
        </row>
        <row r="5301">
          <cell r="A5301" t="str">
            <v>5301018</v>
          </cell>
          <cell r="B5301" t="str">
            <v>Fornecimento e instalação de corrente 1/2" para sistema de fundeio de boia de sinalização náutica</v>
          </cell>
          <cell r="C5301" t="str">
            <v>m</v>
          </cell>
          <cell r="D5301">
            <v>83.44</v>
          </cell>
        </row>
        <row r="5302">
          <cell r="A5302" t="str">
            <v>5301019</v>
          </cell>
          <cell r="B5302" t="str">
            <v>Fornecimento e instalação de corrente 3/4" para sistema de fundeio de boia de sinalização náutica</v>
          </cell>
          <cell r="C5302" t="str">
            <v>m</v>
          </cell>
          <cell r="D5302">
            <v>208.84</v>
          </cell>
        </row>
        <row r="5303">
          <cell r="A5303" t="str">
            <v>5301077</v>
          </cell>
          <cell r="B5303" t="str">
            <v>Fornecimento e instalação de lanterna de sinalização náutica com alcance luminoso de 2 MN em obra de arte especial - com embarcação</v>
          </cell>
          <cell r="C5303" t="str">
            <v>un</v>
          </cell>
          <cell r="D5303">
            <v>4731.07</v>
          </cell>
        </row>
        <row r="5304">
          <cell r="A5304" t="str">
            <v>5301078</v>
          </cell>
          <cell r="B5304" t="str">
            <v>Fornecimento e instalação de lanterna de sinalização náutica com alcance luminoso de 3 MN em obra de arte especial - com embarcação</v>
          </cell>
          <cell r="C5304" t="str">
            <v>un</v>
          </cell>
          <cell r="D5304">
            <v>5267.22</v>
          </cell>
        </row>
        <row r="5305">
          <cell r="A5305" t="str">
            <v>5301079</v>
          </cell>
          <cell r="B5305" t="str">
            <v>Fornecimento e instalação de lanterna de sinalização náutica com alcance luminoso de 4 MN em obra de arte especial - com embarcação</v>
          </cell>
          <cell r="C5305" t="str">
            <v>un</v>
          </cell>
          <cell r="D5305">
            <v>7592.99</v>
          </cell>
        </row>
        <row r="5306">
          <cell r="A5306" t="str">
            <v>5301080</v>
          </cell>
          <cell r="B5306" t="str">
            <v>Fornecimento e instalação de lanterna de sinalização náutica com alcance luminoso de 5 MN em obra de arte especial - com embarcação</v>
          </cell>
          <cell r="C5306" t="str">
            <v>un</v>
          </cell>
          <cell r="D5306">
            <v>9104.86</v>
          </cell>
        </row>
        <row r="5307">
          <cell r="A5307" t="str">
            <v>5301081</v>
          </cell>
          <cell r="B5307" t="str">
            <v>Fornecimento e instalação de lanterna de sinalização náutica com alcance luminoso de 8 MN em obra de arte especial - com embarcação</v>
          </cell>
          <cell r="C5307" t="str">
            <v>un</v>
          </cell>
          <cell r="D5307">
            <v>10074.780000000001</v>
          </cell>
        </row>
        <row r="5308">
          <cell r="A5308" t="str">
            <v>5301023</v>
          </cell>
          <cell r="B5308" t="str">
            <v>Fornecimento e instalação de suporte e lanterna de sinalização náutica com alcance luminoso de 2 MN em boia</v>
          </cell>
          <cell r="C5308" t="str">
            <v>un</v>
          </cell>
          <cell r="D5308">
            <v>3655.8</v>
          </cell>
        </row>
        <row r="5309">
          <cell r="A5309" t="str">
            <v>5301024</v>
          </cell>
          <cell r="B5309" t="str">
            <v>Fornecimento e instalação de suporte e lanterna de sinalização náutica com alcance luminoso de 3 MN em boia</v>
          </cell>
          <cell r="C5309" t="str">
            <v>un</v>
          </cell>
          <cell r="D5309">
            <v>4191.9399999999996</v>
          </cell>
        </row>
        <row r="5310">
          <cell r="A5310" t="str">
            <v>5301025</v>
          </cell>
          <cell r="B5310" t="str">
            <v>Fornecimento e instalação de suporte e lanterna de sinalização náutica com alcance luminoso de 4 MN em boia</v>
          </cell>
          <cell r="C5310" t="str">
            <v>un</v>
          </cell>
          <cell r="D5310">
            <v>6517.72</v>
          </cell>
        </row>
        <row r="5311">
          <cell r="A5311" t="str">
            <v>5301026</v>
          </cell>
          <cell r="B5311" t="str">
            <v>Fornecimento e instalação de suporte e lanterna de sinalização náutica com alcance luminoso de 5 MN em boia</v>
          </cell>
          <cell r="C5311" t="str">
            <v>un</v>
          </cell>
          <cell r="D5311">
            <v>8029.59</v>
          </cell>
        </row>
        <row r="5312">
          <cell r="A5312" t="str">
            <v>5301027</v>
          </cell>
          <cell r="B5312" t="str">
            <v>Fornecimento e instalação de suporte e lanterna de sinalização náutica com alcance luminoso de 8 MN em boia</v>
          </cell>
          <cell r="C5312" t="str">
            <v>un</v>
          </cell>
          <cell r="D5312">
            <v>8999.51</v>
          </cell>
        </row>
        <row r="5313">
          <cell r="A5313" t="str">
            <v>5301028</v>
          </cell>
          <cell r="B5313" t="str">
            <v>Fornecimento e substituição de lanterna de sinalização náutica com alcance luminoso de 2 MN em boia</v>
          </cell>
          <cell r="C5313" t="str">
            <v>un</v>
          </cell>
          <cell r="D5313">
            <v>3596.42</v>
          </cell>
        </row>
        <row r="5314">
          <cell r="A5314" t="str">
            <v>5301082</v>
          </cell>
          <cell r="B5314" t="str">
            <v>Fornecimento e substituição de lanterna de sinalização náutica com alcance luminoso de 2 MN em obra de arte especial - com embarcação</v>
          </cell>
          <cell r="C5314" t="str">
            <v>un</v>
          </cell>
          <cell r="D5314">
            <v>4584.67</v>
          </cell>
        </row>
        <row r="5315">
          <cell r="A5315" t="str">
            <v>5301029</v>
          </cell>
          <cell r="B5315" t="str">
            <v>Fornecimento e substituição de lanterna de sinalização náutica com alcance luminoso de 3 MN em boia</v>
          </cell>
          <cell r="C5315" t="str">
            <v>un</v>
          </cell>
          <cell r="D5315">
            <v>4132.57</v>
          </cell>
        </row>
        <row r="5316">
          <cell r="A5316" t="str">
            <v>5301083</v>
          </cell>
          <cell r="B5316" t="str">
            <v>Fornecimento e substituição de lanterna de sinalização náutica com alcance luminoso de 3 MN em obra de arte especial - com embarcação</v>
          </cell>
          <cell r="C5316" t="str">
            <v>un</v>
          </cell>
          <cell r="D5316">
            <v>5120.8100000000004</v>
          </cell>
        </row>
        <row r="5317">
          <cell r="A5317" t="str">
            <v>5301030</v>
          </cell>
          <cell r="B5317" t="str">
            <v>Fornecimento e substituição de lanterna de sinalização náutica com alcance luminoso de 4 MN em boia</v>
          </cell>
          <cell r="C5317" t="str">
            <v>un</v>
          </cell>
          <cell r="D5317">
            <v>6458.34</v>
          </cell>
        </row>
        <row r="5318">
          <cell r="A5318" t="str">
            <v>5301084</v>
          </cell>
          <cell r="B5318" t="str">
            <v>Fornecimento e substituição de lanterna de sinalização náutica com alcance luminoso de 4 MN em obra de arte especial - com embarcação</v>
          </cell>
          <cell r="C5318" t="str">
            <v>un</v>
          </cell>
          <cell r="D5318">
            <v>7446.58</v>
          </cell>
        </row>
        <row r="5319">
          <cell r="A5319" t="str">
            <v>5301031</v>
          </cell>
          <cell r="B5319" t="str">
            <v>Fornecimento e substituição de lanterna de sinalização náutica com alcance luminoso de 5 MN em boia</v>
          </cell>
          <cell r="C5319" t="str">
            <v>un</v>
          </cell>
          <cell r="D5319">
            <v>7970.22</v>
          </cell>
        </row>
        <row r="5320">
          <cell r="A5320" t="str">
            <v>5301085</v>
          </cell>
          <cell r="B5320" t="str">
            <v>Fornecimento e substituição de lanterna de sinalização náutica com alcance luminoso de 5 MN em obra de arte especial - com embarcação</v>
          </cell>
          <cell r="C5320" t="str">
            <v>un</v>
          </cell>
          <cell r="D5320">
            <v>8958.4599999999991</v>
          </cell>
        </row>
        <row r="5321">
          <cell r="A5321" t="str">
            <v>5301032</v>
          </cell>
          <cell r="B5321" t="str">
            <v>Fornecimento e substituição de lanterna de sinalização náutica com alcance luminoso de 8 MN em boia</v>
          </cell>
          <cell r="C5321" t="str">
            <v>un</v>
          </cell>
          <cell r="D5321">
            <v>8940.1299999999992</v>
          </cell>
        </row>
        <row r="5322">
          <cell r="A5322" t="str">
            <v>5301086</v>
          </cell>
          <cell r="B5322" t="str">
            <v>Fornecimento e substituição de lanterna de sinalização náutica com alcance luminoso de 8 MN em obra de arte especial - com embarcação</v>
          </cell>
          <cell r="C5322" t="str">
            <v>un</v>
          </cell>
          <cell r="D5322">
            <v>9928.3799999999992</v>
          </cell>
        </row>
        <row r="5323">
          <cell r="A5323" t="str">
            <v>5301033</v>
          </cell>
          <cell r="B5323" t="str">
            <v>Implantação de placa de sinalização náutica em margem - equipamentos e mão de obra</v>
          </cell>
          <cell r="C5323" t="str">
            <v>un</v>
          </cell>
          <cell r="D5323">
            <v>76.02</v>
          </cell>
        </row>
        <row r="5324">
          <cell r="A5324" t="str">
            <v>5301034</v>
          </cell>
          <cell r="B5324" t="str">
            <v>Implantação de placa de sinalização náutica em margem - equipamentos e mão de obra - com embarcação</v>
          </cell>
          <cell r="C5324" t="str">
            <v>un</v>
          </cell>
          <cell r="D5324">
            <v>527.57000000000005</v>
          </cell>
        </row>
        <row r="5325">
          <cell r="A5325" t="str">
            <v>5301073</v>
          </cell>
          <cell r="B5325" t="str">
            <v>Implantação de placa de sinalização náutica em obra de arte especial - equipamentos e mão de obra</v>
          </cell>
          <cell r="C5325" t="str">
            <v>un</v>
          </cell>
          <cell r="D5325">
            <v>448.96</v>
          </cell>
        </row>
        <row r="5326">
          <cell r="A5326" t="str">
            <v>5301074</v>
          </cell>
          <cell r="B5326" t="str">
            <v>Implantação de placa de sinalização náutica em obra de arte especial - equipamentos e mão de obra - com embarcação</v>
          </cell>
          <cell r="C5326" t="str">
            <v>un</v>
          </cell>
          <cell r="D5326">
            <v>1532.35</v>
          </cell>
        </row>
        <row r="5327">
          <cell r="A5327" t="str">
            <v>5301015</v>
          </cell>
          <cell r="B5327" t="str">
            <v>Lançamento de boia de sinalização náutica com sistema de fundeio - equipamentos e mão de obra</v>
          </cell>
          <cell r="C5327" t="str">
            <v>un</v>
          </cell>
          <cell r="D5327">
            <v>940.42</v>
          </cell>
        </row>
        <row r="5328">
          <cell r="A5328" t="str">
            <v>5300992</v>
          </cell>
          <cell r="B5328" t="str">
            <v>Pintura com epóxi óxido de ferro em chapa metálica com pistola a ar comprimido, uma demão, espessura até 35 µm</v>
          </cell>
          <cell r="C5328" t="str">
            <v>m²</v>
          </cell>
          <cell r="D5328">
            <v>14.57</v>
          </cell>
        </row>
        <row r="5329">
          <cell r="A5329" t="str">
            <v>5300994</v>
          </cell>
          <cell r="B5329" t="str">
            <v>Pintura com esmalte poliuretano de dois componentes em chapa metálica com pistola a ar comprimido, uma demão, espessura até 35 µm</v>
          </cell>
          <cell r="C5329" t="str">
            <v>m²</v>
          </cell>
          <cell r="D5329">
            <v>14.55</v>
          </cell>
        </row>
        <row r="5330">
          <cell r="A5330" t="str">
            <v>5300993</v>
          </cell>
          <cell r="B5330" t="str">
            <v>Pintura com fundo fosfatizante, uma demão, em chapa de alumínio com pistola a ar comprimido</v>
          </cell>
          <cell r="C5330" t="str">
            <v>m²</v>
          </cell>
          <cell r="D5330">
            <v>8.73</v>
          </cell>
        </row>
        <row r="5331">
          <cell r="A5331" t="str">
            <v>5301088</v>
          </cell>
          <cell r="B5331" t="str">
            <v>Poita de concreto com 1.000 kg para boia de sinalização náutica</v>
          </cell>
          <cell r="C5331" t="str">
            <v>un</v>
          </cell>
          <cell r="D5331">
            <v>326.49</v>
          </cell>
        </row>
        <row r="5332">
          <cell r="A5332" t="str">
            <v>5301004</v>
          </cell>
          <cell r="B5332" t="str">
            <v>Poita de concreto com 1.500 kg para boia de sinalização náutica</v>
          </cell>
          <cell r="C5332" t="str">
            <v>un</v>
          </cell>
          <cell r="D5332">
            <v>463.91</v>
          </cell>
        </row>
        <row r="5333">
          <cell r="A5333" t="str">
            <v>5301087</v>
          </cell>
          <cell r="B5333" t="str">
            <v>Poita de concreto com 500 kg para boia de sinalização náutica</v>
          </cell>
          <cell r="C5333" t="str">
            <v>un</v>
          </cell>
          <cell r="D5333">
            <v>192.42</v>
          </cell>
        </row>
        <row r="5334">
          <cell r="A5334" t="str">
            <v>5301005</v>
          </cell>
          <cell r="B5334" t="str">
            <v>Reforma de corpo de boia flutuante cilíndrico D = 1,10m</v>
          </cell>
          <cell r="C5334" t="str">
            <v>un</v>
          </cell>
          <cell r="D5334">
            <v>409.76</v>
          </cell>
        </row>
        <row r="5335">
          <cell r="A5335" t="str">
            <v>5301006</v>
          </cell>
          <cell r="B5335" t="str">
            <v>Reforma de corpo de boia flutuante cilíndrico D = 1,10m - com lastro</v>
          </cell>
          <cell r="C5335" t="str">
            <v>un</v>
          </cell>
          <cell r="D5335">
            <v>504.69</v>
          </cell>
        </row>
        <row r="5336">
          <cell r="A5336" t="str">
            <v>5301008</v>
          </cell>
          <cell r="B5336" t="str">
            <v>Reforma de corpo de boia flutuante cilíndrico D = 1,42m - boia de amarração</v>
          </cell>
          <cell r="C5336" t="str">
            <v>un</v>
          </cell>
          <cell r="D5336">
            <v>910.05</v>
          </cell>
        </row>
        <row r="5337">
          <cell r="A5337" t="str">
            <v>5301007</v>
          </cell>
          <cell r="B5337" t="str">
            <v>Reforma de corpo de boia flutuante cilíndrico D = 1,43m - com lastro</v>
          </cell>
          <cell r="C5337" t="str">
            <v>un</v>
          </cell>
          <cell r="D5337">
            <v>831.33</v>
          </cell>
        </row>
        <row r="5338">
          <cell r="A5338" t="str">
            <v>5301009</v>
          </cell>
          <cell r="B5338" t="str">
            <v>Reforma de mangrulho H = 0,90m</v>
          </cell>
          <cell r="C5338" t="str">
            <v>un</v>
          </cell>
          <cell r="D5338">
            <v>256.58</v>
          </cell>
        </row>
        <row r="5339">
          <cell r="A5339" t="str">
            <v>5301010</v>
          </cell>
          <cell r="B5339" t="str">
            <v>Reforma de mangrulho H = 1,50m</v>
          </cell>
          <cell r="C5339" t="str">
            <v>un</v>
          </cell>
          <cell r="D5339">
            <v>390.78</v>
          </cell>
        </row>
        <row r="5340">
          <cell r="A5340" t="str">
            <v>5301011</v>
          </cell>
          <cell r="B5340" t="str">
            <v>Reforma de marca de tope de bombordo</v>
          </cell>
          <cell r="C5340" t="str">
            <v>un</v>
          </cell>
          <cell r="D5340">
            <v>312.45999999999998</v>
          </cell>
        </row>
        <row r="5341">
          <cell r="A5341" t="str">
            <v>5301012</v>
          </cell>
          <cell r="B5341" t="str">
            <v>Reforma de marca de tope de boreste</v>
          </cell>
          <cell r="C5341" t="str">
            <v>un</v>
          </cell>
          <cell r="D5341">
            <v>221.56</v>
          </cell>
        </row>
        <row r="5342">
          <cell r="A5342" t="str">
            <v>5301013</v>
          </cell>
          <cell r="B5342" t="str">
            <v>Reforma de marca de tope especial</v>
          </cell>
          <cell r="C5342" t="str">
            <v>un</v>
          </cell>
          <cell r="D5342">
            <v>189.28</v>
          </cell>
        </row>
        <row r="5343">
          <cell r="A5343" t="str">
            <v>5301016</v>
          </cell>
          <cell r="B5343" t="str">
            <v>Substituição de boia de sinalização náutica com sistema de fundeio - equipamentos e mão de obra</v>
          </cell>
          <cell r="C5343" t="str">
            <v>un</v>
          </cell>
          <cell r="D5343">
            <v>1558.28</v>
          </cell>
        </row>
        <row r="5344">
          <cell r="A5344" t="str">
            <v>5301017</v>
          </cell>
          <cell r="B5344" t="str">
            <v>Substituição de boia de sinalização náutica sem sistema de fundeio - equipamentos e mão de obra</v>
          </cell>
          <cell r="C5344" t="str">
            <v>un</v>
          </cell>
          <cell r="D5344">
            <v>1138.46</v>
          </cell>
        </row>
        <row r="5345">
          <cell r="A5345" t="str">
            <v>5301035</v>
          </cell>
          <cell r="B5345" t="str">
            <v>Substituição de placa de sinalização náutica em margem - equipamentos e mão de obra</v>
          </cell>
          <cell r="C5345" t="str">
            <v>un</v>
          </cell>
          <cell r="D5345">
            <v>115.44</v>
          </cell>
        </row>
        <row r="5346">
          <cell r="A5346" t="str">
            <v>5301036</v>
          </cell>
          <cell r="B5346" t="str">
            <v>Substituição de placa de sinalização náutica em margem - equipamentos e mão de obra - com embarcação</v>
          </cell>
          <cell r="C5346" t="str">
            <v>un</v>
          </cell>
          <cell r="D5346">
            <v>1055.1500000000001</v>
          </cell>
        </row>
        <row r="5347">
          <cell r="A5347" t="str">
            <v>5301075</v>
          </cell>
          <cell r="B5347" t="str">
            <v>Substituição de placa de sinalização náutica em obra de arte especial - equipamentos e mão de obra</v>
          </cell>
          <cell r="C5347" t="str">
            <v>un</v>
          </cell>
          <cell r="D5347">
            <v>512.79</v>
          </cell>
        </row>
        <row r="5348">
          <cell r="A5348" t="str">
            <v>5301076</v>
          </cell>
          <cell r="B5348" t="str">
            <v>Substituição de placa de sinalização náutica em obra de arte especial - equipamentos e mão de obra - com embarcação</v>
          </cell>
          <cell r="C5348" t="str">
            <v>un</v>
          </cell>
          <cell r="D5348">
            <v>1694.75</v>
          </cell>
        </row>
        <row r="5349">
          <cell r="A5349" t="str">
            <v>5405977</v>
          </cell>
          <cell r="B5349" t="str">
            <v>Aterro compactado em solo reforçado com fita metálica galvanizada - taxa 1,65 kg/m³ - material de jazida</v>
          </cell>
          <cell r="C5349" t="str">
            <v>m³</v>
          </cell>
          <cell r="D5349">
            <v>36.36</v>
          </cell>
        </row>
        <row r="5350">
          <cell r="A5350" t="str">
            <v>5406044</v>
          </cell>
          <cell r="B5350" t="str">
            <v>Aterro compactado em solo reforçado com fita metálica galvanizada - taxa 12,40 kg/m³ - material de jazida</v>
          </cell>
          <cell r="C5350" t="str">
            <v>m³</v>
          </cell>
          <cell r="D5350">
            <v>207.96</v>
          </cell>
        </row>
        <row r="5351">
          <cell r="A5351" t="str">
            <v>5406045</v>
          </cell>
          <cell r="B5351" t="str">
            <v>Aterro compactado em solo reforçado com fita metálica galvanizada - taxa 13,23 kg/m³ - material de jazida</v>
          </cell>
          <cell r="C5351" t="str">
            <v>m³</v>
          </cell>
          <cell r="D5351">
            <v>221.21</v>
          </cell>
        </row>
        <row r="5352">
          <cell r="A5352" t="str">
            <v>5406046</v>
          </cell>
          <cell r="B5352" t="str">
            <v>Aterro compactado em solo reforçado com fita metálica galvanizada - taxa 14,88 kg/m³ - material de jazida</v>
          </cell>
          <cell r="C5352" t="str">
            <v>m³</v>
          </cell>
          <cell r="D5352">
            <v>247.55</v>
          </cell>
        </row>
        <row r="5353">
          <cell r="A5353" t="str">
            <v>5406047</v>
          </cell>
          <cell r="B5353" t="str">
            <v>Aterro compactado em solo reforçado com fita metálica galvanizada - taxa 19,84 kg/m³ - material de jazida</v>
          </cell>
          <cell r="C5353" t="str">
            <v>m³</v>
          </cell>
          <cell r="D5353">
            <v>326.72000000000003</v>
          </cell>
        </row>
        <row r="5354">
          <cell r="A5354" t="str">
            <v>5405978</v>
          </cell>
          <cell r="B5354" t="str">
            <v>Aterro compactado em solo reforçado com fita metálica galvanizada - taxa 3,31 kg/m³ - material de jazida</v>
          </cell>
          <cell r="C5354" t="str">
            <v>m³</v>
          </cell>
          <cell r="D5354">
            <v>62.86</v>
          </cell>
        </row>
        <row r="5355">
          <cell r="A5355" t="str">
            <v>5405982</v>
          </cell>
          <cell r="B5355" t="str">
            <v>Aterro compactado em solo reforçado com fita metálica galvanizada - taxa 4,13 kg/m³ - material de jazida</v>
          </cell>
          <cell r="C5355" t="str">
            <v>m³</v>
          </cell>
          <cell r="D5355">
            <v>75.95</v>
          </cell>
        </row>
        <row r="5356">
          <cell r="A5356" t="str">
            <v>5405983</v>
          </cell>
          <cell r="B5356" t="str">
            <v>Aterro compactado em solo reforçado com fita metálica galvanizada - taxa 4,96 kg/m³ - material de jazida</v>
          </cell>
          <cell r="C5356" t="str">
            <v>m³</v>
          </cell>
          <cell r="D5356">
            <v>89.2</v>
          </cell>
        </row>
        <row r="5357">
          <cell r="A5357" t="str">
            <v>5405984</v>
          </cell>
          <cell r="B5357" t="str">
            <v>Aterro compactado em solo reforçado com fita metálica galvanizada - taxa 6,61 kg/m³ - material de jazida</v>
          </cell>
          <cell r="C5357" t="str">
            <v>m³</v>
          </cell>
          <cell r="D5357">
            <v>115.54</v>
          </cell>
        </row>
        <row r="5358">
          <cell r="A5358" t="str">
            <v>5405985</v>
          </cell>
          <cell r="B5358" t="str">
            <v>Aterro compactado em solo reforçado com fita metálica galvanizada - taxa 8,27 kg/m³ - material de jazida</v>
          </cell>
          <cell r="C5358" t="str">
            <v>m³</v>
          </cell>
          <cell r="D5358">
            <v>142.03</v>
          </cell>
        </row>
        <row r="5359">
          <cell r="A5359" t="str">
            <v>5406043</v>
          </cell>
          <cell r="B5359" t="str">
            <v>Aterro compactado em solo reforçado com fita metálica galvanizada - taxa 9,92 kg/m³ - material de jazida</v>
          </cell>
          <cell r="C5359" t="str">
            <v>m³</v>
          </cell>
          <cell r="D5359">
            <v>168.37</v>
          </cell>
        </row>
        <row r="5360">
          <cell r="A5360" t="str">
            <v>5405975</v>
          </cell>
          <cell r="B5360" t="str">
            <v>Escoramento da primeira linha de escamas de concreto armado em solo reforçado com fita metálica – utilização de 3 vezes - confecção, instalação e retirada</v>
          </cell>
          <cell r="C5360" t="str">
            <v>m²</v>
          </cell>
          <cell r="D5360">
            <v>37.520000000000003</v>
          </cell>
        </row>
        <row r="5361">
          <cell r="A5361" t="str">
            <v>5405970</v>
          </cell>
          <cell r="B5361" t="str">
            <v>Fabricação de escama de concreto armado para solo reforçado com fita metálica - 2 a 5 ligações - areia e brita comerciais</v>
          </cell>
          <cell r="C5361" t="str">
            <v>m³</v>
          </cell>
          <cell r="D5361">
            <v>1401.21</v>
          </cell>
        </row>
        <row r="5362">
          <cell r="A5362" t="str">
            <v>5405972</v>
          </cell>
          <cell r="B5362" t="str">
            <v>Fabricação de escama de concreto armado para solo reforçado com fita metálica - 2 a 5 ligações - areia extraída e brita produzida</v>
          </cell>
          <cell r="C5362" t="str">
            <v>m³</v>
          </cell>
          <cell r="D5362">
            <v>1270.1500000000001</v>
          </cell>
        </row>
        <row r="5363">
          <cell r="A5363" t="str">
            <v>5405971</v>
          </cell>
          <cell r="B5363" t="str">
            <v>Fabricação de escama de concreto armado para solo reforçado com fita metálica - 6 a 8 ligações - areia e brita comerciais</v>
          </cell>
          <cell r="C5363" t="str">
            <v>m³</v>
          </cell>
          <cell r="D5363">
            <v>1564.26</v>
          </cell>
        </row>
        <row r="5364">
          <cell r="A5364" t="str">
            <v>5405973</v>
          </cell>
          <cell r="B5364" t="str">
            <v>Fabricação de escama de concreto armado para solo reforçado com fita metálica - 6 a 8 ligações - areia extraída e brita produzida</v>
          </cell>
          <cell r="C5364" t="str">
            <v>m³</v>
          </cell>
          <cell r="D5364">
            <v>1433.2</v>
          </cell>
        </row>
        <row r="5365">
          <cell r="A5365" t="str">
            <v>5405986</v>
          </cell>
          <cell r="B5365" t="str">
            <v>Moldes metálicos para escama de concreto armado para solo reforçado com fita metálica - formato cruciforme de 1,50 x 1,50 m - utilização de 100 vezes</v>
          </cell>
          <cell r="C5365" t="str">
            <v>m²</v>
          </cell>
          <cell r="D5365">
            <v>10.28</v>
          </cell>
        </row>
        <row r="5366">
          <cell r="A5366" t="str">
            <v>5405976</v>
          </cell>
          <cell r="B5366" t="str">
            <v>Montagem das escamas de concreto armado em solo reforçado com fita metálica</v>
          </cell>
          <cell r="C5366" t="str">
            <v>m²</v>
          </cell>
          <cell r="D5366">
            <v>126.33</v>
          </cell>
        </row>
        <row r="5367">
          <cell r="A5367" t="str">
            <v>5406023</v>
          </cell>
          <cell r="B5367" t="str">
            <v>Muro de escama de concreto armado em solo reforçado com fita metálica com altura até 4 m - tipo 1 - areia e brita comerciais</v>
          </cell>
          <cell r="C5367" t="str">
            <v>m²</v>
          </cell>
          <cell r="D5367">
            <v>343.6</v>
          </cell>
        </row>
        <row r="5368">
          <cell r="A5368" t="str">
            <v>5406033</v>
          </cell>
          <cell r="B5368" t="str">
            <v>Muro de escama de concreto armado em solo reforçado com fita metálica com altura até 4 m - tipo 1 - areia extraída e brita produzida</v>
          </cell>
          <cell r="C5368" t="str">
            <v>m²</v>
          </cell>
          <cell r="D5368">
            <v>325.26</v>
          </cell>
        </row>
        <row r="5369">
          <cell r="A5369" t="str">
            <v>5406024</v>
          </cell>
          <cell r="B5369" t="str">
            <v>Muro de escama de concreto armado em solo reforçado com fita metálica com altura até 4 m - tipo 2 - areia e brita comerciais</v>
          </cell>
          <cell r="C5369" t="str">
            <v>m²</v>
          </cell>
          <cell r="D5369">
            <v>366.43</v>
          </cell>
        </row>
        <row r="5370">
          <cell r="A5370" t="str">
            <v>5406034</v>
          </cell>
          <cell r="B5370" t="str">
            <v>Muro de escama de concreto armado em solo reforçado com fita metálica com altura até 4 m - tipo 2 - areia extraída e brita produzida</v>
          </cell>
          <cell r="C5370" t="str">
            <v>m²</v>
          </cell>
          <cell r="D5370">
            <v>348.08</v>
          </cell>
        </row>
        <row r="5371">
          <cell r="A5371" t="str">
            <v>5406031</v>
          </cell>
          <cell r="B5371" t="str">
            <v>Muro de escama de concreto armado em solo reforçado com fita metálica com altura de 10,0 a 12 m - tipo 1 - areia e brita comerciais</v>
          </cell>
          <cell r="C5371" t="str">
            <v>m²</v>
          </cell>
          <cell r="D5371">
            <v>326.33999999999997</v>
          </cell>
        </row>
        <row r="5372">
          <cell r="A5372" t="str">
            <v>5406041</v>
          </cell>
          <cell r="B5372" t="str">
            <v>Muro de escama de concreto armado em solo reforçado com fita metálica com altura de 10,0 a 12 m - tipo 1 - areia extraída e brita produzida</v>
          </cell>
          <cell r="C5372" t="str">
            <v>m²</v>
          </cell>
          <cell r="D5372">
            <v>307.99</v>
          </cell>
        </row>
        <row r="5373">
          <cell r="A5373" t="str">
            <v>5406032</v>
          </cell>
          <cell r="B5373" t="str">
            <v>Muro de escama de concreto armado em solo reforçado com fita metálica com altura de 10,0 a 12 m - tipo 2 - areia e brita comerciais</v>
          </cell>
          <cell r="C5373" t="str">
            <v>m²</v>
          </cell>
          <cell r="D5373">
            <v>349.16</v>
          </cell>
        </row>
        <row r="5374">
          <cell r="A5374" t="str">
            <v>5406042</v>
          </cell>
          <cell r="B5374" t="str">
            <v>Muro de escama de concreto armado em solo reforçado com fita metálica com altura de 10,0 a 12 m - tipo 2 - areia extraída e brita produzida</v>
          </cell>
          <cell r="C5374" t="str">
            <v>m²</v>
          </cell>
          <cell r="D5374">
            <v>330.82</v>
          </cell>
        </row>
        <row r="5375">
          <cell r="A5375" t="str">
            <v>5406025</v>
          </cell>
          <cell r="B5375" t="str">
            <v>Muro de escama de concreto armado em solo reforçado com fita metálica com altura de 4,0 a 6 m - tipo 1 - areia e brita comerciais</v>
          </cell>
          <cell r="C5375" t="str">
            <v>m²</v>
          </cell>
          <cell r="D5375">
            <v>330.94</v>
          </cell>
        </row>
        <row r="5376">
          <cell r="A5376" t="str">
            <v>5406035</v>
          </cell>
          <cell r="B5376" t="str">
            <v>Muro de escama de concreto armado em solo reforçado com fita metálica com altura de 4,0 a 6 m - tipo 1 - areia extraída e brita produzida</v>
          </cell>
          <cell r="C5376" t="str">
            <v>m²</v>
          </cell>
          <cell r="D5376">
            <v>312.58999999999997</v>
          </cell>
        </row>
        <row r="5377">
          <cell r="A5377" t="str">
            <v>5406026</v>
          </cell>
          <cell r="B5377" t="str">
            <v>Muro de escama de concreto armado em solo reforçado com fita metálica com altura de 4,0 a 6 m - tipo 2 - areia e brita comerciais</v>
          </cell>
          <cell r="C5377" t="str">
            <v>m²</v>
          </cell>
          <cell r="D5377">
            <v>353.77</v>
          </cell>
        </row>
        <row r="5378">
          <cell r="A5378" t="str">
            <v>5406036</v>
          </cell>
          <cell r="B5378" t="str">
            <v>Muro de escama de concreto armado em solo reforçado com fita metálica com altura de 4,0 a 6 m - tipo 2 - areia extraída e brita produzida</v>
          </cell>
          <cell r="C5378" t="str">
            <v>m²</v>
          </cell>
          <cell r="D5378">
            <v>335.42</v>
          </cell>
        </row>
        <row r="5379">
          <cell r="A5379" t="str">
            <v>5406027</v>
          </cell>
          <cell r="B5379" t="str">
            <v>Muro de escama de concreto armado em solo reforçado com fita metálica com altura de 6,0 a 8 m - tipo 1 - areia e brita comerciais</v>
          </cell>
          <cell r="C5379" t="str">
            <v>m²</v>
          </cell>
          <cell r="D5379">
            <v>328.53</v>
          </cell>
        </row>
        <row r="5380">
          <cell r="A5380" t="str">
            <v>5406037</v>
          </cell>
          <cell r="B5380" t="str">
            <v>Muro de escama de concreto armado em solo reforçado com fita metálica com altura de 6,0 a 8 m - tipo 1 - areia extraída e brita produzida</v>
          </cell>
          <cell r="C5380" t="str">
            <v>m²</v>
          </cell>
          <cell r="D5380">
            <v>310.18</v>
          </cell>
        </row>
        <row r="5381">
          <cell r="A5381" t="str">
            <v>5406028</v>
          </cell>
          <cell r="B5381" t="str">
            <v>Muro de escama de concreto armado em solo reforçado com fita metálica com altura de 6,0 a 8 m - tipo 2 - areia e brita comerciais</v>
          </cell>
          <cell r="C5381" t="str">
            <v>m²</v>
          </cell>
          <cell r="D5381">
            <v>351.36</v>
          </cell>
        </row>
        <row r="5382">
          <cell r="A5382" t="str">
            <v>5406038</v>
          </cell>
          <cell r="B5382" t="str">
            <v>Muro de escama de concreto armado em solo reforçado com fita metálica com altura de 6,0 a 8 m - tipo 2 - areia extraída e brita produzida</v>
          </cell>
          <cell r="C5382" t="str">
            <v>m²</v>
          </cell>
          <cell r="D5382">
            <v>333.01</v>
          </cell>
        </row>
        <row r="5383">
          <cell r="A5383" t="str">
            <v>5406029</v>
          </cell>
          <cell r="B5383" t="str">
            <v>Muro de escama de concreto armado em solo reforçado com fita metálica com altura de 8,0 a 10 m - tipo 1 - areia e brita comerciais</v>
          </cell>
          <cell r="C5383" t="str">
            <v>m²</v>
          </cell>
          <cell r="D5383">
            <v>327.19</v>
          </cell>
        </row>
        <row r="5384">
          <cell r="A5384" t="str">
            <v>5406039</v>
          </cell>
          <cell r="B5384" t="str">
            <v>Muro de escama de concreto armado em solo reforçado com fita metálica com altura de 8,0 a 10 m - tipo 1 - areia extraída e brita produzida</v>
          </cell>
          <cell r="C5384" t="str">
            <v>m²</v>
          </cell>
          <cell r="D5384">
            <v>308.83999999999997</v>
          </cell>
        </row>
        <row r="5385">
          <cell r="A5385" t="str">
            <v>5406030</v>
          </cell>
          <cell r="B5385" t="str">
            <v>Muro de escama de concreto armado em solo reforçado com fita metálica com altura de 8,0 a 10 m - tipo 2 - areia e brita comerciais</v>
          </cell>
          <cell r="C5385" t="str">
            <v>m²</v>
          </cell>
          <cell r="D5385">
            <v>350.02</v>
          </cell>
        </row>
        <row r="5386">
          <cell r="A5386" t="str">
            <v>5406040</v>
          </cell>
          <cell r="B5386" t="str">
            <v>Muro de escama de concreto armado em solo reforçado com fita metálica com altura de 8,0 a 10 m - tipo 2 - areia extraída e brita produzida</v>
          </cell>
          <cell r="C5386" t="str">
            <v>m²</v>
          </cell>
          <cell r="D5386">
            <v>331.67</v>
          </cell>
        </row>
        <row r="5387">
          <cell r="A5387" t="str">
            <v>5405987</v>
          </cell>
          <cell r="B5387" t="str">
            <v>Travador de madeira para escama de concreto armado - utilização de 10 vezes</v>
          </cell>
          <cell r="C5387" t="str">
            <v>un</v>
          </cell>
          <cell r="D5387">
            <v>9.0500000000000007</v>
          </cell>
        </row>
        <row r="5388">
          <cell r="A5388" t="str">
            <v>5405979</v>
          </cell>
          <cell r="B5388" t="str">
            <v>Travamento e nivelamento de escama de concreto armado em solo reforçado com fita metálica</v>
          </cell>
          <cell r="C5388" t="str">
            <v>m²</v>
          </cell>
          <cell r="D5388">
            <v>17.09</v>
          </cell>
        </row>
        <row r="5389">
          <cell r="A5389" t="str">
            <v>5502806</v>
          </cell>
          <cell r="B5389" t="str">
            <v>Camada drenante com conformação de trator de esteira - areia comercial</v>
          </cell>
          <cell r="C5389" t="str">
            <v>m³</v>
          </cell>
          <cell r="D5389">
            <v>134.35</v>
          </cell>
        </row>
        <row r="5390">
          <cell r="A5390" t="str">
            <v>5502807</v>
          </cell>
          <cell r="B5390" t="str">
            <v>Camada drenante com conformação de trator de esteira - areia extraída</v>
          </cell>
          <cell r="C5390" t="str">
            <v>m³</v>
          </cell>
          <cell r="D5390">
            <v>14.37</v>
          </cell>
        </row>
        <row r="5391">
          <cell r="A5391" t="str">
            <v>5503041</v>
          </cell>
          <cell r="B5391" t="str">
            <v>Compactação de aterros a 100% do Proctor intermediário</v>
          </cell>
          <cell r="C5391" t="str">
            <v>m³</v>
          </cell>
          <cell r="D5391">
            <v>7.97</v>
          </cell>
        </row>
        <row r="5392">
          <cell r="A5392" t="str">
            <v>5502978</v>
          </cell>
          <cell r="B5392" t="str">
            <v>Compactação de aterros a 100% do Proctor normal</v>
          </cell>
          <cell r="C5392" t="str">
            <v>m³</v>
          </cell>
          <cell r="D5392">
            <v>4.53</v>
          </cell>
        </row>
        <row r="5393">
          <cell r="A5393" t="str">
            <v>5502822</v>
          </cell>
          <cell r="B5393" t="str">
            <v>Compactação de camada final de aterro de rocha</v>
          </cell>
          <cell r="C5393" t="str">
            <v>m³</v>
          </cell>
          <cell r="D5393">
            <v>36.770000000000003</v>
          </cell>
        </row>
        <row r="5394">
          <cell r="A5394" t="str">
            <v>5502979</v>
          </cell>
          <cell r="B5394" t="str">
            <v>Construção de corpo de aterro com material de 3ª categoria oriundo de corte</v>
          </cell>
          <cell r="C5394" t="str">
            <v>m³</v>
          </cell>
          <cell r="D5394">
            <v>16.25</v>
          </cell>
        </row>
        <row r="5395">
          <cell r="A5395" t="str">
            <v>5501700</v>
          </cell>
          <cell r="B5395" t="str">
            <v>Desmatamento, destocamento e limpeza de área com árvores de diâmetro até 0,15 m</v>
          </cell>
          <cell r="C5395" t="str">
            <v>m²</v>
          </cell>
          <cell r="D5395">
            <v>0.51</v>
          </cell>
        </row>
        <row r="5396">
          <cell r="A5396" t="str">
            <v>5500991</v>
          </cell>
          <cell r="B5396" t="str">
            <v>Desmonte de blocos de rocha com martelete pneumático</v>
          </cell>
          <cell r="C5396" t="str">
            <v>m³</v>
          </cell>
          <cell r="D5396">
            <v>161.18</v>
          </cell>
        </row>
        <row r="5397">
          <cell r="A5397" t="str">
            <v>5515739</v>
          </cell>
          <cell r="B5397" t="str">
            <v>Desmonte de matacões ou bloco de rocha por meio de explosivos</v>
          </cell>
          <cell r="C5397" t="str">
            <v>m³</v>
          </cell>
          <cell r="D5397">
            <v>40.98</v>
          </cell>
        </row>
        <row r="5398">
          <cell r="A5398" t="str">
            <v>5505766</v>
          </cell>
          <cell r="B5398" t="str">
            <v>Desmonte de material de 3ª categoria a frio com argamassa expansiva a céu aberto</v>
          </cell>
          <cell r="C5398" t="str">
            <v>m³</v>
          </cell>
          <cell r="D5398">
            <v>315.72000000000003</v>
          </cell>
        </row>
        <row r="5399">
          <cell r="A5399" t="str">
            <v>5501701</v>
          </cell>
          <cell r="B5399" t="str">
            <v>Destocamento de árvores com diâmetro de 0,15 a 0,30 m</v>
          </cell>
          <cell r="C5399" t="str">
            <v>un</v>
          </cell>
          <cell r="D5399">
            <v>37.92</v>
          </cell>
        </row>
        <row r="5400">
          <cell r="A5400" t="str">
            <v>5501702</v>
          </cell>
          <cell r="B5400" t="str">
            <v>Destocamento de árvores com diâmetro maior que 0,30 m</v>
          </cell>
          <cell r="C5400" t="str">
            <v>un</v>
          </cell>
          <cell r="D5400">
            <v>94.8</v>
          </cell>
        </row>
        <row r="5401">
          <cell r="A5401" t="str">
            <v>5502972</v>
          </cell>
          <cell r="B5401" t="str">
            <v>Escavação de vala em material de 3ª categoria - resistência à compressão acima de 110 MPa - com escavadeira e rompedor hidráulico 1.700 kg</v>
          </cell>
          <cell r="C5401" t="str">
            <v>m³</v>
          </cell>
          <cell r="D5401">
            <v>224.4</v>
          </cell>
        </row>
        <row r="5402">
          <cell r="A5402" t="str">
            <v>5502968</v>
          </cell>
          <cell r="B5402" t="str">
            <v>Escavação de vala em material de 3ª categoria - resistência à compressão até 50 MPa - com escavadeira e rompedor hidráulico 1.700 kg</v>
          </cell>
          <cell r="C5402" t="str">
            <v>m³</v>
          </cell>
          <cell r="D5402">
            <v>25.42</v>
          </cell>
        </row>
        <row r="5403">
          <cell r="A5403" t="str">
            <v>5502969</v>
          </cell>
          <cell r="B5403" t="str">
            <v>Escavação de vala em material de 3ª categoria - resistência à compressão de 50 a 70 MPa - com escavadeira e rompedor hidráulico 1.700 kg</v>
          </cell>
          <cell r="C5403" t="str">
            <v>m³</v>
          </cell>
          <cell r="D5403">
            <v>32.049999999999997</v>
          </cell>
        </row>
        <row r="5404">
          <cell r="A5404" t="str">
            <v>5502970</v>
          </cell>
          <cell r="B5404" t="str">
            <v>Escavação de vala em material de 3ª categoria - resistência à compressão de 70 a 90 MPa - com escavadeira e rompedor hidráulico 1.700 kg</v>
          </cell>
          <cell r="C5404" t="str">
            <v>m³</v>
          </cell>
          <cell r="D5404">
            <v>58.66</v>
          </cell>
        </row>
        <row r="5405">
          <cell r="A5405" t="str">
            <v>5502971</v>
          </cell>
          <cell r="B5405" t="str">
            <v>Escavação de vala em material de 3ª categoria - resistência à compressão de 90 a 110 MPa - com escavadeira e rompedor hidráulico 1.700 kg</v>
          </cell>
          <cell r="C5405" t="str">
            <v>m³</v>
          </cell>
          <cell r="D5405">
            <v>109.07</v>
          </cell>
        </row>
        <row r="5406">
          <cell r="A5406" t="str">
            <v>5502663</v>
          </cell>
          <cell r="B5406" t="str">
            <v>Escavação e transporte de material de 3ª categoria - DMT de 0 a 50 m</v>
          </cell>
          <cell r="C5406" t="str">
            <v>m³</v>
          </cell>
          <cell r="D5406">
            <v>31.27</v>
          </cell>
        </row>
        <row r="5407">
          <cell r="A5407" t="str">
            <v>5502993</v>
          </cell>
          <cell r="B5407" t="str">
            <v>Escavação em material de 3ª categoria</v>
          </cell>
          <cell r="C5407" t="str">
            <v>m³</v>
          </cell>
          <cell r="D5407">
            <v>23.07</v>
          </cell>
        </row>
        <row r="5408">
          <cell r="A5408" t="str">
            <v>5502967</v>
          </cell>
          <cell r="B5408" t="str">
            <v>Escavação em material de 3ª categoria - resistência à compressão acima de 110 MPa - com escavadeira e rompedor hidráulico 1.700 kg</v>
          </cell>
          <cell r="C5408" t="str">
            <v>m³</v>
          </cell>
          <cell r="D5408">
            <v>124.17</v>
          </cell>
        </row>
        <row r="5409">
          <cell r="A5409" t="str">
            <v>5502963</v>
          </cell>
          <cell r="B5409" t="str">
            <v>Escavação em material de 3ª categoria - resistência à compressão até 50 MPa - com escavadeira e rompedor hidráulico 1.700 kg</v>
          </cell>
          <cell r="C5409" t="str">
            <v>m³</v>
          </cell>
          <cell r="D5409">
            <v>15.22</v>
          </cell>
        </row>
        <row r="5410">
          <cell r="A5410" t="str">
            <v>5502964</v>
          </cell>
          <cell r="B5410" t="str">
            <v>Escavação em material de 3ª categoria - resistência à compressão de 50 a 70 MPa - com escavadeira e rompedor hidráulico 1.700 kg</v>
          </cell>
          <cell r="C5410" t="str">
            <v>m³</v>
          </cell>
          <cell r="D5410">
            <v>19.04</v>
          </cell>
        </row>
        <row r="5411">
          <cell r="A5411" t="str">
            <v>5502965</v>
          </cell>
          <cell r="B5411" t="str">
            <v>Escavação em material de 3ª categoria - resistência à compressão de 70 a 90 MPa - com escavadeira e rompedor hidráulico 1.700 kg</v>
          </cell>
          <cell r="C5411" t="str">
            <v>m³</v>
          </cell>
          <cell r="D5411">
            <v>34.26</v>
          </cell>
        </row>
        <row r="5412">
          <cell r="A5412" t="str">
            <v>5502966</v>
          </cell>
          <cell r="B5412" t="str">
            <v>Escavação em material de 3ª categoria - resistência à compressão de 90 a 110 MPa - com escavadeira e rompedor hidráulico 1.700 kg</v>
          </cell>
          <cell r="C5412" t="str">
            <v>m³</v>
          </cell>
          <cell r="D5412">
            <v>62.75</v>
          </cell>
        </row>
        <row r="5413">
          <cell r="A5413" t="str">
            <v>5501706</v>
          </cell>
          <cell r="B5413" t="str">
            <v>Escavação mecânica com retroescavadeira em material de 1ª categoria</v>
          </cell>
          <cell r="C5413" t="str">
            <v>m³</v>
          </cell>
          <cell r="D5413">
            <v>6.83</v>
          </cell>
        </row>
        <row r="5414">
          <cell r="A5414" t="str">
            <v>5501880</v>
          </cell>
          <cell r="B5414" t="str">
            <v>Escavação, carga e transporte de material de 1ª categoria - DMT de 1.000 a 1.200 m - caminho de serviço em leito natural - com carregadeira e caminhão basculante de 14 m³</v>
          </cell>
          <cell r="C5414" t="str">
            <v>m³</v>
          </cell>
          <cell r="D5414">
            <v>11.01</v>
          </cell>
        </row>
        <row r="5415">
          <cell r="A5415" t="str">
            <v>5502114</v>
          </cell>
          <cell r="B5415" t="str">
            <v>Escavação, carga e transporte de material de 1ª categoria - DMT de 1.000 a 1.200 m - caminho de serviço em leito natural - com escavadeira e caminhão basculante de 14 m³</v>
          </cell>
          <cell r="C5415" t="str">
            <v>m³</v>
          </cell>
          <cell r="D5415">
            <v>7.28</v>
          </cell>
        </row>
        <row r="5416">
          <cell r="A5416" t="str">
            <v>5501906</v>
          </cell>
          <cell r="B5416" t="str">
            <v>Escavação, carga e transporte de material de 1ª categoria - DMT de 1.000 a 1.200 m - caminho de serviço em revestimento primário - com carregadeira e caminhão basculante de 14 m³</v>
          </cell>
          <cell r="C5416" t="str">
            <v>m³</v>
          </cell>
          <cell r="D5416">
            <v>9.89</v>
          </cell>
        </row>
        <row r="5417">
          <cell r="A5417" t="str">
            <v>5502140</v>
          </cell>
          <cell r="B5417" t="str">
            <v>Escavação, carga e transporte de material de 1ª categoria - DMT de 1.000 a 1.200 m - caminho de serviço em revestimento primário - com escavadeira e caminhão basculante de 14 m³</v>
          </cell>
          <cell r="C5417" t="str">
            <v>m³</v>
          </cell>
          <cell r="D5417">
            <v>6.15</v>
          </cell>
        </row>
        <row r="5418">
          <cell r="A5418" t="str">
            <v>5501932</v>
          </cell>
          <cell r="B5418" t="str">
            <v>Escavação, carga e transporte de material de 1ª categoria - DMT de 1.000 a 1.200 m - caminho de serviço pavimentado - com carregadeira e caminhão basculante de 14 m³</v>
          </cell>
          <cell r="C5418" t="str">
            <v>m³</v>
          </cell>
          <cell r="D5418">
            <v>9.27</v>
          </cell>
        </row>
        <row r="5419">
          <cell r="A5419" t="str">
            <v>5502166</v>
          </cell>
          <cell r="B5419" t="str">
            <v>Escavação, carga e transporte de material de 1ª categoria - DMT de 1.000 a 1.200 m - caminho de serviço pavimentado - com escavadeira e caminhão basculante de 14 m³</v>
          </cell>
          <cell r="C5419" t="str">
            <v>m³</v>
          </cell>
          <cell r="D5419">
            <v>5.93</v>
          </cell>
        </row>
        <row r="5420">
          <cell r="A5420" t="str">
            <v>5501881</v>
          </cell>
          <cell r="B5420" t="str">
            <v>Escavação, carga e transporte de material de 1ª categoria - DMT de 1.200 a 1.400 m - caminho de serviço em leito natural - com carregadeira e caminhão basculante de 14 m³</v>
          </cell>
          <cell r="C5420" t="str">
            <v>m³</v>
          </cell>
          <cell r="D5420">
            <v>11.23</v>
          </cell>
        </row>
        <row r="5421">
          <cell r="A5421" t="str">
            <v>5502115</v>
          </cell>
          <cell r="B5421" t="str">
            <v>Escavação, carga e transporte de material de 1ª categoria - DMT de 1.200 a 1.400 m - caminho de serviço em leito natural - com escavadeira e caminhão basculante de 14 m³</v>
          </cell>
          <cell r="C5421" t="str">
            <v>m³</v>
          </cell>
          <cell r="D5421">
            <v>7.95</v>
          </cell>
        </row>
        <row r="5422">
          <cell r="A5422" t="str">
            <v>5501907</v>
          </cell>
          <cell r="B5422" t="str">
            <v>Escavação, carga e transporte de material de 1ª categoria - DMT de 1.200 a 1.400 m - caminho de serviço em revestimento primário - com carregadeira e caminhão basculante de 14 m³</v>
          </cell>
          <cell r="C5422" t="str">
            <v>m³</v>
          </cell>
          <cell r="D5422">
            <v>10.029999999999999</v>
          </cell>
        </row>
        <row r="5423">
          <cell r="A5423" t="str">
            <v>5502141</v>
          </cell>
          <cell r="B5423" t="str">
            <v>Escavação, carga e transporte de material de 1ª categoria - DMT de 1.200 a 1.400 m - caminho de serviço em revestimento primário - com escavadeira e caminhão basculante de 14 m³</v>
          </cell>
          <cell r="C5423" t="str">
            <v>m³</v>
          </cell>
          <cell r="D5423">
            <v>6.71</v>
          </cell>
        </row>
        <row r="5424">
          <cell r="A5424" t="str">
            <v>5501933</v>
          </cell>
          <cell r="B5424" t="str">
            <v>Escavação, carga e transporte de material de 1ª categoria - DMT de 1.200 a 1.400 m - caminho de serviço pavimentado - com carregadeira e caminhão basculante de 14 m³</v>
          </cell>
          <cell r="C5424" t="str">
            <v>m³</v>
          </cell>
          <cell r="D5424">
            <v>9.3800000000000008</v>
          </cell>
        </row>
        <row r="5425">
          <cell r="A5425" t="str">
            <v>5502167</v>
          </cell>
          <cell r="B5425" t="str">
            <v>Escavação, carga e transporte de material de 1ª categoria - DMT de 1.200 a 1.400 m - caminho de serviço pavimentado - com escavadeira e caminhão basculante de 14 m³</v>
          </cell>
          <cell r="C5425" t="str">
            <v>m³</v>
          </cell>
          <cell r="D5425">
            <v>6.05</v>
          </cell>
        </row>
        <row r="5426">
          <cell r="A5426" t="str">
            <v>5501882</v>
          </cell>
          <cell r="B5426" t="str">
            <v>Escavação, carga e transporte de material de 1ª categoria - DMT de 1.400 a 1.600 m - caminho de serviço em leito natural - com carregadeira e caminhão basculante de 14 m³</v>
          </cell>
          <cell r="C5426" t="str">
            <v>m³</v>
          </cell>
          <cell r="D5426">
            <v>11.45</v>
          </cell>
        </row>
        <row r="5427">
          <cell r="A5427" t="str">
            <v>5502116</v>
          </cell>
          <cell r="B5427" t="str">
            <v>Escavação, carga e transporte de material de 1ª categoria - DMT de 1.400 a 1.600 m - caminho de serviço em leito natural - com escavadeira e caminhão basculante de 14 m³</v>
          </cell>
          <cell r="C5427" t="str">
            <v>m³</v>
          </cell>
          <cell r="D5427">
            <v>8.1300000000000008</v>
          </cell>
        </row>
        <row r="5428">
          <cell r="A5428" t="str">
            <v>5501908</v>
          </cell>
          <cell r="B5428" t="str">
            <v>Escavação, carga e transporte de material de 1ª categoria - DMT de 1.400 a 1.600 m - caminho de serviço em revestimento primário - com carregadeira e caminhão basculante de 14 m³</v>
          </cell>
          <cell r="C5428" t="str">
            <v>m³</v>
          </cell>
          <cell r="D5428">
            <v>10.18</v>
          </cell>
        </row>
        <row r="5429">
          <cell r="A5429" t="str">
            <v>5502142</v>
          </cell>
          <cell r="B5429" t="str">
            <v>Escavação, carga e transporte de material de 1ª categoria - DMT de 1.400 a 1.600 m - caminho de serviço em revestimento primário - com escavadeira e caminhão basculante de 14 m³</v>
          </cell>
          <cell r="C5429" t="str">
            <v>m³</v>
          </cell>
          <cell r="D5429">
            <v>6.86</v>
          </cell>
        </row>
        <row r="5430">
          <cell r="A5430" t="str">
            <v>5501934</v>
          </cell>
          <cell r="B5430" t="str">
            <v>Escavação, carga e transporte de material de 1ª categoria - DMT de 1.400 a 1.600 m - caminho de serviço pavimentado - com carregadeira e caminhão basculante de 14 m³</v>
          </cell>
          <cell r="C5430" t="str">
            <v>m³</v>
          </cell>
          <cell r="D5430">
            <v>9.89</v>
          </cell>
        </row>
        <row r="5431">
          <cell r="A5431" t="str">
            <v>5502168</v>
          </cell>
          <cell r="B5431" t="str">
            <v>Escavação, carga e transporte de material de 1ª categoria - DMT de 1.400 a 1.600 m - caminho de serviço pavimentado - com escavadeira e caminhão basculante de 14 m³</v>
          </cell>
          <cell r="C5431" t="str">
            <v>m³</v>
          </cell>
          <cell r="D5431">
            <v>6.15</v>
          </cell>
        </row>
        <row r="5432">
          <cell r="A5432" t="str">
            <v>5501883</v>
          </cell>
          <cell r="B5432" t="str">
            <v>Escavação, carga e transporte de material de 1ª categoria - DMT de 1.600 a 1.800 m - caminho de serviço em leito natural - com carregadeira e caminhão basculante de 14 m³</v>
          </cell>
          <cell r="C5432" t="str">
            <v>m³</v>
          </cell>
          <cell r="D5432">
            <v>11.66</v>
          </cell>
        </row>
        <row r="5433">
          <cell r="A5433" t="str">
            <v>5502117</v>
          </cell>
          <cell r="B5433" t="str">
            <v>Escavação, carga e transporte de material de 1ª categoria - DMT de 1.600 a 1.800 m - caminho de serviço em leito natural - com escavadeira e caminhão basculante de 14 m³</v>
          </cell>
          <cell r="C5433" t="str">
            <v>m³</v>
          </cell>
          <cell r="D5433">
            <v>8.36</v>
          </cell>
        </row>
        <row r="5434">
          <cell r="A5434" t="str">
            <v>5501909</v>
          </cell>
          <cell r="B5434" t="str">
            <v>Escavação, carga e transporte de material de 1ª categoria - DMT de 1.600 a 1.800 m - caminho de serviço em revestimento primário - com carregadeira e caminhão basculante de 14 m³</v>
          </cell>
          <cell r="C5434" t="str">
            <v>m³</v>
          </cell>
          <cell r="D5434">
            <v>10.32</v>
          </cell>
        </row>
        <row r="5435">
          <cell r="A5435" t="str">
            <v>5502143</v>
          </cell>
          <cell r="B5435" t="str">
            <v>Escavação, carga e transporte de material de 1ª categoria - DMT de 1.600 a 1.800 m - caminho de serviço em revestimento primário - com escavadeira e caminhão basculante de 14 m³</v>
          </cell>
          <cell r="C5435" t="str">
            <v>m³</v>
          </cell>
          <cell r="D5435">
            <v>7.02</v>
          </cell>
        </row>
        <row r="5436">
          <cell r="A5436" t="str">
            <v>5501935</v>
          </cell>
          <cell r="B5436" t="str">
            <v>Escavação, carga e transporte de material de 1ª categoria - DMT de 1.600 a 1.800 m - caminho de serviço pavimentado - com carregadeira e caminhão basculante de 14 m³</v>
          </cell>
          <cell r="C5436" t="str">
            <v>m³</v>
          </cell>
          <cell r="D5436">
            <v>10.029999999999999</v>
          </cell>
        </row>
        <row r="5437">
          <cell r="A5437" t="str">
            <v>5502169</v>
          </cell>
          <cell r="B5437" t="str">
            <v>Escavação, carga e transporte de material de 1ª categoria - DMT de 1.600 a 1.800 m - caminho de serviço pavimentado - com escavadeira e caminhão basculante de 14 m³</v>
          </cell>
          <cell r="C5437" t="str">
            <v>m³</v>
          </cell>
          <cell r="D5437">
            <v>6.71</v>
          </cell>
        </row>
        <row r="5438">
          <cell r="A5438" t="str">
            <v>5501884</v>
          </cell>
          <cell r="B5438" t="str">
            <v>Escavação, carga e transporte de material de 1ª categoria - DMT de 1.800 a 2.000 m - caminho de serviço em leito natural - com carregadeira e caminhão basculante de 14 m³</v>
          </cell>
          <cell r="C5438" t="str">
            <v>m³</v>
          </cell>
          <cell r="D5438">
            <v>12.28</v>
          </cell>
        </row>
        <row r="5439">
          <cell r="A5439" t="str">
            <v>5502118</v>
          </cell>
          <cell r="B5439" t="str">
            <v>Escavação, carga e transporte de material de 1ª categoria - DMT de 1.800 a 2.000 m - caminho de serviço em leito natural - com escavadeira e caminhão basculante de 14 m³</v>
          </cell>
          <cell r="C5439" t="str">
            <v>m³</v>
          </cell>
          <cell r="D5439">
            <v>8.59</v>
          </cell>
        </row>
        <row r="5440">
          <cell r="A5440" t="str">
            <v>5501910</v>
          </cell>
          <cell r="B5440" t="str">
            <v>Escavação, carga e transporte de material de 1ª categoria - DMT de 1.800 a 2.000 m - caminho de serviço em revestimento primário - com carregadeira e caminhão basculante de 14 m³</v>
          </cell>
          <cell r="C5440" t="str">
            <v>m³</v>
          </cell>
          <cell r="D5440">
            <v>10.47</v>
          </cell>
        </row>
        <row r="5441">
          <cell r="A5441" t="str">
            <v>5502144</v>
          </cell>
          <cell r="B5441" t="str">
            <v>Escavação, carga e transporte de material de 1ª categoria - DMT de 1.800 a 2.000 m - caminho de serviço em revestimento primário - com escavadeira e caminhão basculante de 14 m³</v>
          </cell>
          <cell r="C5441" t="str">
            <v>m³</v>
          </cell>
          <cell r="D5441">
            <v>7.13</v>
          </cell>
        </row>
        <row r="5442">
          <cell r="A5442" t="str">
            <v>5501936</v>
          </cell>
          <cell r="B5442" t="str">
            <v>Escavação, carga e transporte de material de 1ª categoria - DMT de 1.800 a 2.000 m - caminho de serviço pavimentado - com carregadeira e caminhão basculante de 14 m³</v>
          </cell>
          <cell r="C5442" t="str">
            <v>m³</v>
          </cell>
          <cell r="D5442">
            <v>10.14</v>
          </cell>
        </row>
        <row r="5443">
          <cell r="A5443" t="str">
            <v>5502170</v>
          </cell>
          <cell r="B5443" t="str">
            <v>Escavação, carga e transporte de material de 1ª categoria - DMT de 1.800 a 2.000 m - caminho de serviço pavimentado - com escavadeira e caminhão basculante de 14 m³</v>
          </cell>
          <cell r="C5443" t="str">
            <v>m³</v>
          </cell>
          <cell r="D5443">
            <v>6.82</v>
          </cell>
        </row>
        <row r="5444">
          <cell r="A5444" t="str">
            <v>5501885</v>
          </cell>
          <cell r="B5444" t="str">
            <v>Escavação, carga e transporte de material de 1ª categoria - DMT de 2.000 a 2.500 m - caminho de serviço em leito natural - com carregadeira e caminhão basculante de 14 m³</v>
          </cell>
          <cell r="C5444" t="str">
            <v>m³</v>
          </cell>
          <cell r="D5444">
            <v>12.69</v>
          </cell>
        </row>
        <row r="5445">
          <cell r="A5445" t="str">
            <v>5502119</v>
          </cell>
          <cell r="B5445" t="str">
            <v>Escavação, carga e transporte de material de 1ª categoria - DMT de 2.000 a 2.500 m - caminho de serviço em leito natural - com escavadeira e caminhão basculante de 14 m³</v>
          </cell>
          <cell r="C5445" t="str">
            <v>m³</v>
          </cell>
          <cell r="D5445">
            <v>9.41</v>
          </cell>
        </row>
        <row r="5446">
          <cell r="A5446" t="str">
            <v>5501911</v>
          </cell>
          <cell r="B5446" t="str">
            <v>Escavação, carga e transporte de material de 1ª categoria - DMT de 2.000 a 2.500 m - caminho de serviço em revestimento primário - com carregadeira e caminhão basculante de 14 m³</v>
          </cell>
          <cell r="C5446" t="str">
            <v>m³</v>
          </cell>
          <cell r="D5446">
            <v>11.1</v>
          </cell>
        </row>
        <row r="5447">
          <cell r="A5447" t="str">
            <v>5502145</v>
          </cell>
          <cell r="B5447" t="str">
            <v>Escavação, carga e transporte de material de 1ª categoria - DMT de 2.000 a 2.500 m - caminho de serviço em revestimento primário - com escavadeira e caminhão basculante de 14 m³</v>
          </cell>
          <cell r="C5447" t="str">
            <v>m³</v>
          </cell>
          <cell r="D5447">
            <v>7.4</v>
          </cell>
        </row>
        <row r="5448">
          <cell r="A5448" t="str">
            <v>5501937</v>
          </cell>
          <cell r="B5448" t="str">
            <v>Escavação, carga e transporte de material de 1ª categoria - DMT de 2.000 a 2.500 m - caminho de serviço pavimentado - com carregadeira e caminhão basculante de 14 m³</v>
          </cell>
          <cell r="C5448" t="str">
            <v>m³</v>
          </cell>
          <cell r="D5448">
            <v>10.32</v>
          </cell>
        </row>
        <row r="5449">
          <cell r="A5449" t="str">
            <v>5502171</v>
          </cell>
          <cell r="B5449" t="str">
            <v>Escavação, carga e transporte de material de 1ª categoria - DMT de 2.000 a 2.500 m - caminho de serviço pavimentado - com escavadeira e caminhão basculante de 14 m³</v>
          </cell>
          <cell r="C5449" t="str">
            <v>m³</v>
          </cell>
          <cell r="D5449">
            <v>7.02</v>
          </cell>
        </row>
        <row r="5450">
          <cell r="A5450" t="str">
            <v>5501886</v>
          </cell>
          <cell r="B5450" t="str">
            <v>Escavação, carga e transporte de material de 1ª categoria - DMT de 2.500 a 3.000 m - caminho de serviço em leito natural - com carregadeira e caminhão basculante de 14 m³</v>
          </cell>
          <cell r="C5450" t="str">
            <v>m³</v>
          </cell>
          <cell r="D5450">
            <v>13.68</v>
          </cell>
        </row>
        <row r="5451">
          <cell r="A5451" t="str">
            <v>5502120</v>
          </cell>
          <cell r="B5451" t="str">
            <v>Escavação, carga e transporte de material de 1ª categoria - DMT de 2.500 a 3.000 m - caminho de serviço em leito natural - com escavadeira e caminhão basculante de 14 m³</v>
          </cell>
          <cell r="C5451" t="str">
            <v>m³</v>
          </cell>
          <cell r="D5451">
            <v>10.42</v>
          </cell>
        </row>
        <row r="5452">
          <cell r="A5452" t="str">
            <v>5501912</v>
          </cell>
          <cell r="B5452" t="str">
            <v>Escavação, carga e transporte de material de 1ª categoria - DMT de 2.500 a 3.000 m - caminho de serviço em revestimento primário - com carregadeira e caminhão basculante de 14 m³</v>
          </cell>
          <cell r="C5452" t="str">
            <v>m³</v>
          </cell>
          <cell r="D5452">
            <v>11.49</v>
          </cell>
        </row>
        <row r="5453">
          <cell r="A5453" t="str">
            <v>5502146</v>
          </cell>
          <cell r="B5453" t="str">
            <v>Escavação, carga e transporte de material de 1ª categoria - DMT de 2.500 a 3.000 m - caminho de serviço em revestimento primário - com escavadeira e caminhão basculante de 14 m³</v>
          </cell>
          <cell r="C5453" t="str">
            <v>m³</v>
          </cell>
          <cell r="D5453">
            <v>8.2200000000000006</v>
          </cell>
        </row>
        <row r="5454">
          <cell r="A5454" t="str">
            <v>5501938</v>
          </cell>
          <cell r="B5454" t="str">
            <v>Escavação, carga e transporte de material de 1ª categoria - DMT de 2.500 a 3.000 m - caminho de serviço pavimentado - com carregadeira e caminhão basculante de 14 m³</v>
          </cell>
          <cell r="C5454" t="str">
            <v>m³</v>
          </cell>
          <cell r="D5454">
            <v>11.05</v>
          </cell>
        </row>
        <row r="5455">
          <cell r="A5455" t="str">
            <v>5502172</v>
          </cell>
          <cell r="B5455" t="str">
            <v>Escavação, carga e transporte de material de 1ª categoria - DMT de 2.500 a 3.000 m - caminho de serviço pavimentado - com escavadeira e caminhão basculante de 14 m³</v>
          </cell>
          <cell r="C5455" t="str">
            <v>m³</v>
          </cell>
          <cell r="D5455">
            <v>7.36</v>
          </cell>
        </row>
        <row r="5456">
          <cell r="A5456" t="str">
            <v>5501876</v>
          </cell>
          <cell r="B5456" t="str">
            <v>Escavação, carga e transporte de material de 1ª categoria - DMT de 200 a 400 m - caminho de serviço em leito natural - com carregadeira e caminhão basculante de 14 m³</v>
          </cell>
          <cell r="C5456" t="str">
            <v>m³</v>
          </cell>
          <cell r="D5456">
            <v>9.18</v>
          </cell>
        </row>
        <row r="5457">
          <cell r="A5457" t="str">
            <v>5502110</v>
          </cell>
          <cell r="B5457" t="str">
            <v>Escavação, carga e transporte de material de 1ª categoria - DMT de 200 a 400 m - caminho de serviço em leito natural - com escavadeira e caminhão basculante de 14 m³</v>
          </cell>
          <cell r="C5457" t="str">
            <v>m³</v>
          </cell>
          <cell r="D5457">
            <v>5.84</v>
          </cell>
        </row>
        <row r="5458">
          <cell r="A5458" t="str">
            <v>5501902</v>
          </cell>
          <cell r="B5458" t="str">
            <v>Escavação, carga e transporte de material de 1ª categoria - DMT de 200 a 400 m - caminho de serviço em revestimento primário - com carregadeira e caminhão basculante de 14 m³</v>
          </cell>
          <cell r="C5458" t="str">
            <v>m³</v>
          </cell>
          <cell r="D5458">
            <v>8.83</v>
          </cell>
        </row>
        <row r="5459">
          <cell r="A5459" t="str">
            <v>5502136</v>
          </cell>
          <cell r="B5459" t="str">
            <v>Escavação, carga e transporte de material de 1ª categoria - DMT de 200 a 400 m - caminho de serviço em revestimento primário - com escavadeira e caminhão basculante de 14 m³</v>
          </cell>
          <cell r="C5459" t="str">
            <v>m³</v>
          </cell>
          <cell r="D5459">
            <v>5.5</v>
          </cell>
        </row>
        <row r="5460">
          <cell r="A5460" t="str">
            <v>5501928</v>
          </cell>
          <cell r="B5460" t="str">
            <v>Escavação, carga e transporte de material de 1ª categoria - DMT de 200 a 400 m - caminho de serviço pavimentado - com carregadeira e caminhão basculante de 14 m³</v>
          </cell>
          <cell r="C5460" t="str">
            <v>m³</v>
          </cell>
          <cell r="D5460">
            <v>8.31</v>
          </cell>
        </row>
        <row r="5461">
          <cell r="A5461" t="str">
            <v>5502162</v>
          </cell>
          <cell r="B5461" t="str">
            <v>Escavação, carga e transporte de material de 1ª categoria - DMT de 200 a 400 m - caminho de serviço pavimentado - com escavadeira e caminhão basculante de 14 m³</v>
          </cell>
          <cell r="C5461" t="str">
            <v>m³</v>
          </cell>
          <cell r="D5461">
            <v>4.95</v>
          </cell>
        </row>
        <row r="5462">
          <cell r="A5462" t="str">
            <v>5501877</v>
          </cell>
          <cell r="B5462" t="str">
            <v>Escavação, carga e transporte de material de 1ª categoria - DMT de 400 a 600 m - caminho de serviço em leito natural - com carregadeira e caminhão basculante de 14 m³</v>
          </cell>
          <cell r="C5462" t="str">
            <v>m³</v>
          </cell>
          <cell r="D5462">
            <v>9.89</v>
          </cell>
        </row>
        <row r="5463">
          <cell r="A5463" t="str">
            <v>5502111</v>
          </cell>
          <cell r="B5463" t="str">
            <v>Escavação, carga e transporte de material de 1ª categoria - DMT de 400 a 600 m - caminho de serviço em leito natural - com escavadeira e caminhão basculante de 14 m³</v>
          </cell>
          <cell r="C5463" t="str">
            <v>m³</v>
          </cell>
          <cell r="D5463">
            <v>6.15</v>
          </cell>
        </row>
        <row r="5464">
          <cell r="A5464" t="str">
            <v>5501903</v>
          </cell>
          <cell r="B5464" t="str">
            <v>Escavação, carga e transporte de material de 1ª categoria - DMT de 400 a 600 m - caminho de serviço em revestimento primário - com carregadeira e caminhão basculante de 14 m³</v>
          </cell>
          <cell r="C5464" t="str">
            <v>m³</v>
          </cell>
          <cell r="D5464">
            <v>9.0399999999999991</v>
          </cell>
        </row>
        <row r="5465">
          <cell r="A5465" t="str">
            <v>5502137</v>
          </cell>
          <cell r="B5465" t="str">
            <v>Escavação, carga e transporte de material de 1ª categoria - DMT de 400 a 600 m - caminho de serviço em revestimento primário - com escavadeira e caminhão basculante de 14 m³</v>
          </cell>
          <cell r="C5465" t="str">
            <v>m³</v>
          </cell>
          <cell r="D5465">
            <v>5.69</v>
          </cell>
        </row>
        <row r="5466">
          <cell r="A5466" t="str">
            <v>5501929</v>
          </cell>
          <cell r="B5466" t="str">
            <v>Escavação, carga e transporte de material de 1ª categoria - DMT de 400 a 600 m - caminho de serviço pavimentado - com carregadeira e caminhão basculante de 14 m³</v>
          </cell>
          <cell r="C5466" t="str">
            <v>m³</v>
          </cell>
          <cell r="D5466">
            <v>8.89</v>
          </cell>
        </row>
        <row r="5467">
          <cell r="A5467" t="str">
            <v>5502163</v>
          </cell>
          <cell r="B5467" t="str">
            <v>Escavação, carga e transporte de material de 1ª categoria - DMT de 400 a 600 m - caminho de serviço pavimentado - com escavadeira e caminhão basculante de 14 m³</v>
          </cell>
          <cell r="C5467" t="str">
            <v>m³</v>
          </cell>
          <cell r="D5467">
            <v>5.53</v>
          </cell>
        </row>
        <row r="5468">
          <cell r="A5468" t="str">
            <v>5501875</v>
          </cell>
          <cell r="B5468" t="str">
            <v>Escavação, carga e transporte de material de 1ª categoria - DMT de 50 a 200 m - caminho de serviço em leito natural - com carregadeira e caminhão basculante de 14 m³</v>
          </cell>
          <cell r="C5468" t="str">
            <v>m³</v>
          </cell>
          <cell r="D5468">
            <v>8.83</v>
          </cell>
        </row>
        <row r="5469">
          <cell r="A5469" t="str">
            <v>5502109</v>
          </cell>
          <cell r="B5469" t="str">
            <v>Escavação, carga e transporte de material de 1ª categoria - DMT de 50 a 200 m - caminho de serviço em leito natural - com escavadeira e caminhão basculante de 14 m³</v>
          </cell>
          <cell r="C5469" t="str">
            <v>m³</v>
          </cell>
          <cell r="D5469">
            <v>5.5</v>
          </cell>
        </row>
        <row r="5470">
          <cell r="A5470" t="str">
            <v>5501901</v>
          </cell>
          <cell r="B5470" t="str">
            <v>Escavação, carga e transporte de material de 1ª categoria - DMT de 50 a 200 m - caminho de serviço em revestimento primário - com carregadeira e caminhão basculante de 14 m³</v>
          </cell>
          <cell r="C5470" t="str">
            <v>m³</v>
          </cell>
          <cell r="D5470">
            <v>8.1999999999999993</v>
          </cell>
        </row>
        <row r="5471">
          <cell r="A5471" t="str">
            <v>5502135</v>
          </cell>
          <cell r="B5471" t="str">
            <v>Escavação, carga e transporte de material de 1ª categoria - DMT de 50 a 200 m - caminho de serviço em revestimento primário - com escavadeira e caminhão basculante de 14 m³</v>
          </cell>
          <cell r="C5471" t="str">
            <v>m³</v>
          </cell>
          <cell r="D5471">
            <v>4.83</v>
          </cell>
        </row>
        <row r="5472">
          <cell r="A5472" t="str">
            <v>5501927</v>
          </cell>
          <cell r="B5472" t="str">
            <v>Escavação, carga e transporte de material de 1ª categoria - DMT de 50 a 200 m - caminho de serviço pavimentado - com carregadeira e caminhão basculante de 14 m³</v>
          </cell>
          <cell r="C5472" t="str">
            <v>m³</v>
          </cell>
          <cell r="D5472">
            <v>8.14</v>
          </cell>
        </row>
        <row r="5473">
          <cell r="A5473" t="str">
            <v>5502161</v>
          </cell>
          <cell r="B5473" t="str">
            <v>Escavação, carga e transporte de material de 1ª categoria - DMT de 50 a 200 m - caminho de serviço pavimentado - com escavadeira e caminhão basculante de 14 m³</v>
          </cell>
          <cell r="C5473" t="str">
            <v>m³</v>
          </cell>
          <cell r="D5473">
            <v>4.76</v>
          </cell>
        </row>
        <row r="5474">
          <cell r="A5474" t="str">
            <v>5501878</v>
          </cell>
          <cell r="B5474" t="str">
            <v>Escavação, carga e transporte de material de 1ª categoria - DMT de 600 a 800 m - caminho de serviço em leito natural - com carregadeira e caminhão basculante de 14 m³</v>
          </cell>
          <cell r="C5474" t="str">
            <v>m³</v>
          </cell>
          <cell r="D5474">
            <v>10.14</v>
          </cell>
        </row>
        <row r="5475">
          <cell r="A5475" t="str">
            <v>5502112</v>
          </cell>
          <cell r="B5475" t="str">
            <v>Escavação, carga e transporte de material de 1ª categoria - DMT de 600 a 800 m - caminho de serviço em leito natural - com escavadeira e caminhão basculante de 14 m³</v>
          </cell>
          <cell r="C5475" t="str">
            <v>m³</v>
          </cell>
          <cell r="D5475">
            <v>6.82</v>
          </cell>
        </row>
        <row r="5476">
          <cell r="A5476" t="str">
            <v>5501904</v>
          </cell>
          <cell r="B5476" t="str">
            <v>Escavação, carga e transporte de material de 1ª categoria - DMT de 600 a 800 m - caminho de serviço em revestimento primário - com carregadeira e caminhão basculante de 14 m³</v>
          </cell>
          <cell r="C5476" t="str">
            <v>m³</v>
          </cell>
          <cell r="D5476">
            <v>9.18</v>
          </cell>
        </row>
        <row r="5477">
          <cell r="A5477" t="str">
            <v>5502138</v>
          </cell>
          <cell r="B5477" t="str">
            <v>Escavação, carga e transporte de material de 1ª categoria - DMT de 600 a 800 m - caminho de serviço em revestimento primário - com escavadeira e caminhão basculante de 14 m³</v>
          </cell>
          <cell r="C5477" t="str">
            <v>m³</v>
          </cell>
          <cell r="D5477">
            <v>5.87</v>
          </cell>
        </row>
        <row r="5478">
          <cell r="A5478" t="str">
            <v>5501930</v>
          </cell>
          <cell r="B5478" t="str">
            <v>Escavação, carga e transporte de material de 1ª categoria - DMT de 600 a 800 m - caminho de serviço pavimentado - com carregadeira e caminhão basculante de 14 m³</v>
          </cell>
          <cell r="C5478" t="str">
            <v>m³</v>
          </cell>
          <cell r="D5478">
            <v>9.01</v>
          </cell>
        </row>
        <row r="5479">
          <cell r="A5479" t="str">
            <v>5502164</v>
          </cell>
          <cell r="B5479" t="str">
            <v>Escavação, carga e transporte de material de 1ª categoria - DMT de 600 a 800 m - caminho de serviço pavimentado - com escavadeira e caminhão basculante de 14 m³</v>
          </cell>
          <cell r="C5479" t="str">
            <v>m³</v>
          </cell>
          <cell r="D5479">
            <v>5.69</v>
          </cell>
        </row>
        <row r="5480">
          <cell r="A5480" t="str">
            <v>5501879</v>
          </cell>
          <cell r="B5480" t="str">
            <v>Escavação, carga e transporte de material de 1ª categoria - DMT de 800 a 1.000 m - caminho de serviço em leito natural - com carregadeira e caminhão basculante de 14 m³</v>
          </cell>
          <cell r="C5480" t="str">
            <v>m³</v>
          </cell>
          <cell r="D5480">
            <v>10.39</v>
          </cell>
        </row>
        <row r="5481">
          <cell r="A5481" t="str">
            <v>5502113</v>
          </cell>
          <cell r="B5481" t="str">
            <v>Escavação, carga e transporte de material de 1ª categoria - DMT de 800 a 1.000 m - caminho de serviço em leito natural - com escavadeira e caminhão basculante de 14 m³</v>
          </cell>
          <cell r="C5481" t="str">
            <v>m³</v>
          </cell>
          <cell r="D5481">
            <v>7.05</v>
          </cell>
        </row>
        <row r="5482">
          <cell r="A5482" t="str">
            <v>5501905</v>
          </cell>
          <cell r="B5482" t="str">
            <v>Escavação, carga e transporte de material de 1ª categoria - DMT de 800 a 1.000 m - caminho de serviço em revestimento primário - com carregadeira e caminhão basculante de 14 m³</v>
          </cell>
          <cell r="C5482" t="str">
            <v>m³</v>
          </cell>
          <cell r="D5482">
            <v>9.35</v>
          </cell>
        </row>
        <row r="5483">
          <cell r="A5483" t="str">
            <v>5502139</v>
          </cell>
          <cell r="B5483" t="str">
            <v>Escavação, carga e transporte de material de 1ª categoria - DMT de 800 a 1.000 m - caminho de serviço em revestimento primário - com escavadeira e caminhão basculante de 14 m³</v>
          </cell>
          <cell r="C5483" t="str">
            <v>m³</v>
          </cell>
          <cell r="D5483">
            <v>6.02</v>
          </cell>
        </row>
        <row r="5484">
          <cell r="A5484" t="str">
            <v>5501931</v>
          </cell>
          <cell r="B5484" t="str">
            <v>Escavação, carga e transporte de material de 1ª categoria - DMT de 800 a 1.000 m - caminho de serviço pavimentado - com carregadeira e caminhão basculante de 14 m³</v>
          </cell>
          <cell r="C5484" t="str">
            <v>m³</v>
          </cell>
          <cell r="D5484">
            <v>9.15</v>
          </cell>
        </row>
        <row r="5485">
          <cell r="A5485" t="str">
            <v>5502165</v>
          </cell>
          <cell r="B5485" t="str">
            <v>Escavação, carga e transporte de material de 1ª categoria - DMT de 800 a 1.000 m - caminho de serviço pavimentado - com escavadeira e caminhão basculante de 14 m³</v>
          </cell>
          <cell r="C5485" t="str">
            <v>m³</v>
          </cell>
          <cell r="D5485">
            <v>5.81</v>
          </cell>
        </row>
        <row r="5486">
          <cell r="A5486" t="str">
            <v>5502825</v>
          </cell>
          <cell r="B5486" t="str">
            <v>Escavação, carga e transporte de material de 1ª categoria na distância de 3.000 m - caminho de serviço em leito natural - com carregadeira e caminhão basculante de 14 m³</v>
          </cell>
          <cell r="C5486" t="str">
            <v>m³</v>
          </cell>
          <cell r="D5486">
            <v>14.45</v>
          </cell>
        </row>
        <row r="5487">
          <cell r="A5487" t="str">
            <v>5502834</v>
          </cell>
          <cell r="B5487" t="str">
            <v>Escavação, carga e transporte de material de 1ª categoria na distância de 3.000 m - caminho de serviço em leito natural - com escavadeira e caminhão basculante de 14 m³</v>
          </cell>
          <cell r="C5487" t="str">
            <v>m³</v>
          </cell>
          <cell r="D5487">
            <v>10.79</v>
          </cell>
        </row>
        <row r="5488">
          <cell r="A5488" t="str">
            <v>5502826</v>
          </cell>
          <cell r="B5488" t="str">
            <v>Escavação, carga e transporte de material de 1ª categoria na distância de 3.000 m - caminho de serviço em revestimento primário - com carregadeira e caminhão basculante de 14 m³</v>
          </cell>
          <cell r="C5488" t="str">
            <v>m³</v>
          </cell>
          <cell r="D5488">
            <v>11.71</v>
          </cell>
        </row>
        <row r="5489">
          <cell r="A5489" t="str">
            <v>5502835</v>
          </cell>
          <cell r="B5489" t="str">
            <v>Escavação, carga e transporte de material de 1ª categoria na distância de 3.000 m - caminho de serviço em revestimento primário - com escavadeira e caminhão basculante de 14 m³</v>
          </cell>
          <cell r="C5489" t="str">
            <v>m³</v>
          </cell>
          <cell r="D5489">
            <v>8.4499999999999993</v>
          </cell>
        </row>
        <row r="5490">
          <cell r="A5490" t="str">
            <v>5502827</v>
          </cell>
          <cell r="B5490" t="str">
            <v>Escavação, carga e transporte de material de 1ª categoria na distância de 3.000 m - caminho de serviço pavimentado - com carregadeira e caminhão basculante de 14 m³</v>
          </cell>
          <cell r="C5490" t="str">
            <v>m³</v>
          </cell>
          <cell r="D5490">
            <v>11.23</v>
          </cell>
        </row>
        <row r="5491">
          <cell r="A5491" t="str">
            <v>5502836</v>
          </cell>
          <cell r="B5491" t="str">
            <v>Escavação, carga e transporte de material de 1ª categoria na distância de 3.000 m - caminho de serviço pavimentado - com escavadeira e caminhão basculante de 14 m³</v>
          </cell>
          <cell r="C5491" t="str">
            <v>m³</v>
          </cell>
          <cell r="D5491">
            <v>7.95</v>
          </cell>
        </row>
        <row r="5492">
          <cell r="A5492" t="str">
            <v>5502356</v>
          </cell>
          <cell r="B5492" t="str">
            <v>Escavação, carga e transporte de material de 2ª categoria - DMT de 1.000 a 1.200 m - caminho de serviço em leito natural - com carregadeira e caminhão basculante de 14 m³</v>
          </cell>
          <cell r="C5492" t="str">
            <v>m³</v>
          </cell>
          <cell r="D5492">
            <v>17.010000000000002</v>
          </cell>
        </row>
        <row r="5493">
          <cell r="A5493" t="str">
            <v>5502590</v>
          </cell>
          <cell r="B5493" t="str">
            <v>Escavação, carga e transporte de material de 2ª categoria - DMT de 1.000 a 1.200 m - caminho de serviço em leito natural - com escavadeira e caminhão basculante de 14 m³</v>
          </cell>
          <cell r="C5493" t="str">
            <v>m³</v>
          </cell>
          <cell r="D5493">
            <v>9.93</v>
          </cell>
        </row>
        <row r="5494">
          <cell r="A5494" t="str">
            <v>5502382</v>
          </cell>
          <cell r="B5494" t="str">
            <v>Escavação, carga e transporte de material de 2ª categoria - DMT de 1.000 a 1.200 m - caminho de serviço em revestimento primário - com carregadeira e caminhão basculante de 14 m³</v>
          </cell>
          <cell r="C5494" t="str">
            <v>m³</v>
          </cell>
          <cell r="D5494">
            <v>15.71</v>
          </cell>
        </row>
        <row r="5495">
          <cell r="A5495" t="str">
            <v>5502616</v>
          </cell>
          <cell r="B5495" t="str">
            <v>Escavação, carga e transporte de material de 2ª categoria - DMT de 1.000 a 1.200 m - caminho de serviço em revestimento primário - com escavadeira e caminhão basculante de 14 m³</v>
          </cell>
          <cell r="C5495" t="str">
            <v>m³</v>
          </cell>
          <cell r="D5495">
            <v>8.4600000000000009</v>
          </cell>
        </row>
        <row r="5496">
          <cell r="A5496" t="str">
            <v>5502408</v>
          </cell>
          <cell r="B5496" t="str">
            <v>Escavação, carga e transporte de material de 2ª categoria - DMT de 1.000 a 1.200 m - caminho de serviço pavimentado - com carregadeira e caminhão basculante de 14 m³</v>
          </cell>
          <cell r="C5496" t="str">
            <v>m³</v>
          </cell>
          <cell r="D5496">
            <v>15.47</v>
          </cell>
        </row>
        <row r="5497">
          <cell r="A5497" t="str">
            <v>5502642</v>
          </cell>
          <cell r="B5497" t="str">
            <v>Escavação, carga e transporte de material de 2ª categoria - DMT de 1.000 a 1.200 m - caminho de serviço pavimentado - com escavadeira e caminhão basculante de 14 m³</v>
          </cell>
          <cell r="C5497" t="str">
            <v>m³</v>
          </cell>
          <cell r="D5497">
            <v>8.18</v>
          </cell>
        </row>
        <row r="5498">
          <cell r="A5498" t="str">
            <v>5502357</v>
          </cell>
          <cell r="B5498" t="str">
            <v>Escavação, carga e transporte de material de 2ª categoria - DMT de 1.200 a 1.400 m - caminho de serviço em leito natural - com carregadeira e caminhão basculante de 14 m³</v>
          </cell>
          <cell r="C5498" t="str">
            <v>m³</v>
          </cell>
          <cell r="D5498">
            <v>17.260000000000002</v>
          </cell>
        </row>
        <row r="5499">
          <cell r="A5499" t="str">
            <v>5502591</v>
          </cell>
          <cell r="B5499" t="str">
            <v>Escavação, carga e transporte de material de 2ª categoria - DMT de 1.200 a 1.400 m - caminho de serviço em leito natural - com escavadeira e caminhão basculante de 14 m³</v>
          </cell>
          <cell r="C5499" t="str">
            <v>m³</v>
          </cell>
          <cell r="D5499">
            <v>10.19</v>
          </cell>
        </row>
        <row r="5500">
          <cell r="A5500" t="str">
            <v>5502383</v>
          </cell>
          <cell r="B5500" t="str">
            <v>Escavação, carga e transporte de material de 2ª categoria - DMT de 1.200 a 1.400 m - caminho de serviço em revestimento primário - com carregadeira e caminhão basculante de 14 m³</v>
          </cell>
          <cell r="C5500" t="str">
            <v>m³</v>
          </cell>
          <cell r="D5500">
            <v>15.86</v>
          </cell>
        </row>
        <row r="5501">
          <cell r="A5501" t="str">
            <v>5502617</v>
          </cell>
          <cell r="B5501" t="str">
            <v>Escavação, carga e transporte de material de 2ª categoria - DMT de 1.200 a 1.400 m - caminho de serviço em revestimento primário - com escavadeira e caminhão basculante de 14 m³</v>
          </cell>
          <cell r="C5501" t="str">
            <v>m³</v>
          </cell>
          <cell r="D5501">
            <v>8.58</v>
          </cell>
        </row>
        <row r="5502">
          <cell r="A5502" t="str">
            <v>5502409</v>
          </cell>
          <cell r="B5502" t="str">
            <v>Escavação, carga e transporte de material de 2ª categoria - DMT de 1.200 a 1.400 m - caminho de serviço pavimentado - com carregadeira e caminhão basculante de 14 m³</v>
          </cell>
          <cell r="C5502" t="str">
            <v>m³</v>
          </cell>
          <cell r="D5502">
            <v>15.59</v>
          </cell>
        </row>
        <row r="5503">
          <cell r="A5503" t="str">
            <v>5502643</v>
          </cell>
          <cell r="B5503" t="str">
            <v>Escavação, carga e transporte de material de 2ª categoria - DMT de 1.200 a 1.400 m - caminho de serviço pavimentado - com escavadeira e caminhão basculante de 14 m³</v>
          </cell>
          <cell r="C5503" t="str">
            <v>m³</v>
          </cell>
          <cell r="D5503">
            <v>8.34</v>
          </cell>
        </row>
        <row r="5504">
          <cell r="A5504" t="str">
            <v>5502358</v>
          </cell>
          <cell r="B5504" t="str">
            <v>Escavação, carga e transporte de material de 2ª categoria - DMT de 1.400 a 1.600 m - caminho de serviço em leito natural - com carregadeira e caminhão basculante de 14 m³</v>
          </cell>
          <cell r="C5504" t="str">
            <v>m³</v>
          </cell>
          <cell r="D5504">
            <v>17.5</v>
          </cell>
        </row>
        <row r="5505">
          <cell r="A5505" t="str">
            <v>5502592</v>
          </cell>
          <cell r="B5505" t="str">
            <v>Escavação, carga e transporte de material de 2ª categoria - DMT de 1.400 a 1.600 m - caminho de serviço em leito natural - com escavadeira e caminhão basculante de 14 m³</v>
          </cell>
          <cell r="C5505" t="str">
            <v>m³</v>
          </cell>
          <cell r="D5505">
            <v>10.4</v>
          </cell>
        </row>
        <row r="5506">
          <cell r="A5506" t="str">
            <v>5502384</v>
          </cell>
          <cell r="B5506" t="str">
            <v>Escavação, carga e transporte de material de 2ª categoria - DMT de 1.400 a 1.600 m - caminho de serviço em revestimento primário - com carregadeira e caminhão basculante de 14 m³</v>
          </cell>
          <cell r="C5506" t="str">
            <v>m³</v>
          </cell>
          <cell r="D5506">
            <v>16.02</v>
          </cell>
        </row>
        <row r="5507">
          <cell r="A5507" t="str">
            <v>5502618</v>
          </cell>
          <cell r="B5507" t="str">
            <v>Escavação, carga e transporte de material de 2ª categoria - DMT de 1.400 a 1.600 m - caminho de serviço em revestimento primário - com escavadeira e caminhão basculante de 14 m³</v>
          </cell>
          <cell r="C5507" t="str">
            <v>m³</v>
          </cell>
          <cell r="D5507">
            <v>9.5</v>
          </cell>
        </row>
        <row r="5508">
          <cell r="A5508" t="str">
            <v>5502410</v>
          </cell>
          <cell r="B5508" t="str">
            <v>Escavação, carga e transporte de material de 2ª categoria - DMT de 1.400 a 1.600 m - caminho de serviço pavimentado - com carregadeira e caminhão basculante de 14 m³</v>
          </cell>
          <cell r="C5508" t="str">
            <v>m³</v>
          </cell>
          <cell r="D5508">
            <v>15.71</v>
          </cell>
        </row>
        <row r="5509">
          <cell r="A5509" t="str">
            <v>5502644</v>
          </cell>
          <cell r="B5509" t="str">
            <v>Escavação, carga e transporte de material de 2ª categoria - DMT de 1.400 a 1.600 m - caminho de serviço pavimentado - com escavadeira e caminhão basculante de 14 m³</v>
          </cell>
          <cell r="C5509" t="str">
            <v>m³</v>
          </cell>
          <cell r="D5509">
            <v>8.4600000000000009</v>
          </cell>
        </row>
        <row r="5510">
          <cell r="A5510" t="str">
            <v>5502359</v>
          </cell>
          <cell r="B5510" t="str">
            <v>Escavação, carga e transporte de material de 2ª categoria - DMT de 1.600 a 1.800 m - caminho de serviço em leito natural - com carregadeira e caminhão basculante de 14 m³</v>
          </cell>
          <cell r="C5510" t="str">
            <v>m³</v>
          </cell>
          <cell r="D5510">
            <v>17.75</v>
          </cell>
        </row>
        <row r="5511">
          <cell r="A5511" t="str">
            <v>5502593</v>
          </cell>
          <cell r="B5511" t="str">
            <v>Escavação, carga e transporte de material de 2ª categoria - DMT de 1.600 a 1.800 m - caminho de serviço em leito natural - com escavadeira e caminhão basculante de 14 m³</v>
          </cell>
          <cell r="C5511" t="str">
            <v>m³</v>
          </cell>
          <cell r="D5511">
            <v>10.67</v>
          </cell>
        </row>
        <row r="5512">
          <cell r="A5512" t="str">
            <v>5502385</v>
          </cell>
          <cell r="B5512" t="str">
            <v>Escavação, carga e transporte de material de 2ª categoria - DMT de 1.600 a 1.800 m - caminho de serviço em revestimento primário - com carregadeira e caminhão basculante de 14 m³</v>
          </cell>
          <cell r="C5512" t="str">
            <v>m³</v>
          </cell>
          <cell r="D5512">
            <v>16.18</v>
          </cell>
        </row>
        <row r="5513">
          <cell r="A5513" t="str">
            <v>5502619</v>
          </cell>
          <cell r="B5513" t="str">
            <v>Escavação, carga e transporte de material de 2ª categoria - DMT de 1.600 a 1.800 m - caminho de serviço em revestimento primário - com escavadeira e caminhão basculante de 14 m³</v>
          </cell>
          <cell r="C5513" t="str">
            <v>m³</v>
          </cell>
          <cell r="D5513">
            <v>9.66</v>
          </cell>
        </row>
        <row r="5514">
          <cell r="A5514" t="str">
            <v>5502411</v>
          </cell>
          <cell r="B5514" t="str">
            <v>Escavação, carga e transporte de material de 2ª categoria - DMT de 1.600 a 1.800 m - caminho de serviço pavimentado - com carregadeira e caminhão basculante de 14 m³</v>
          </cell>
          <cell r="C5514" t="str">
            <v>m³</v>
          </cell>
          <cell r="D5514">
            <v>15.82</v>
          </cell>
        </row>
        <row r="5515">
          <cell r="A5515" t="str">
            <v>5502645</v>
          </cell>
          <cell r="B5515" t="str">
            <v>Escavação, carga e transporte de material de 2ª categoria - DMT de 1.600 a 1.800 m - caminho de serviço pavimentado - com escavadeira e caminhão basculante de 14 m³</v>
          </cell>
          <cell r="C5515" t="str">
            <v>m³</v>
          </cell>
          <cell r="D5515">
            <v>8.58</v>
          </cell>
        </row>
        <row r="5516">
          <cell r="A5516" t="str">
            <v>5502360</v>
          </cell>
          <cell r="B5516" t="str">
            <v>Escavação, carga e transporte de material de 2ª categoria - DMT de 1.800 a 2.000 m - caminho de serviço em leito natural - com carregadeira e caminhão basculante de 14 m³</v>
          </cell>
          <cell r="C5516" t="str">
            <v>m³</v>
          </cell>
          <cell r="D5516">
            <v>18.510000000000002</v>
          </cell>
        </row>
        <row r="5517">
          <cell r="A5517" t="str">
            <v>5502594</v>
          </cell>
          <cell r="B5517" t="str">
            <v>Escavação, carga e transporte de material de 2ª categoria - DMT de 1.800 a 2.000 m - caminho de serviço em leito natural - com escavadeira e caminhão basculante de 14 m³</v>
          </cell>
          <cell r="C5517" t="str">
            <v>m³</v>
          </cell>
          <cell r="D5517">
            <v>11.66</v>
          </cell>
        </row>
        <row r="5518">
          <cell r="A5518" t="str">
            <v>5502386</v>
          </cell>
          <cell r="B5518" t="str">
            <v>Escavação, carga e transporte de material de 2ª categoria - DMT de 1.800 a 2.000 m - caminho de serviço em revestimento primário - com carregadeira e caminhão basculante de 14 m³</v>
          </cell>
          <cell r="C5518" t="str">
            <v>m³</v>
          </cell>
          <cell r="D5518">
            <v>16.86</v>
          </cell>
        </row>
        <row r="5519">
          <cell r="A5519" t="str">
            <v>5502620</v>
          </cell>
          <cell r="B5519" t="str">
            <v>Escavação, carga e transporte de material de 2ª categoria - DMT de 1.800 a 2.000 m - caminho de serviço em revestimento primário - com escavadeira e caminhão basculante de 14 m³</v>
          </cell>
          <cell r="C5519" t="str">
            <v>m³</v>
          </cell>
          <cell r="D5519">
            <v>9.77</v>
          </cell>
        </row>
        <row r="5520">
          <cell r="A5520" t="str">
            <v>5502412</v>
          </cell>
          <cell r="B5520" t="str">
            <v>Escavação, carga e transporte de material de 2ª categoria - DMT de 1.800 a 2.000 m - caminho de serviço pavimentado - com carregadeira e caminhão basculante de 14 m³</v>
          </cell>
          <cell r="C5520" t="str">
            <v>m³</v>
          </cell>
          <cell r="D5520">
            <v>15.94</v>
          </cell>
        </row>
        <row r="5521">
          <cell r="A5521" t="str">
            <v>5502646</v>
          </cell>
          <cell r="B5521" t="str">
            <v>Escavação, carga e transporte de material de 2ª categoria - DMT de 1.800 a 2.000 m - caminho de serviço pavimentado - com escavadeira e caminhão basculante de 14 m³</v>
          </cell>
          <cell r="C5521" t="str">
            <v>m³</v>
          </cell>
          <cell r="D5521">
            <v>9.4499999999999993</v>
          </cell>
        </row>
        <row r="5522">
          <cell r="A5522" t="str">
            <v>5502361</v>
          </cell>
          <cell r="B5522" t="str">
            <v>Escavação, carga e transporte de material de 2ª categoria - DMT de 2.000 a 2.500 m - caminho de serviço em leito natural - com carregadeira e caminhão basculante de 14 m³</v>
          </cell>
          <cell r="C5522" t="str">
            <v>m³</v>
          </cell>
          <cell r="D5522">
            <v>18.920000000000002</v>
          </cell>
        </row>
        <row r="5523">
          <cell r="A5523" t="str">
            <v>5502595</v>
          </cell>
          <cell r="B5523" t="str">
            <v>Escavação, carga e transporte de material de 2ª categoria - DMT de 2.000 a 2.500 m - caminho de serviço em leito natural - com escavadeira e caminhão basculante de 14 m³</v>
          </cell>
          <cell r="C5523" t="str">
            <v>m³</v>
          </cell>
          <cell r="D5523">
            <v>12.05</v>
          </cell>
        </row>
        <row r="5524">
          <cell r="A5524" t="str">
            <v>5502387</v>
          </cell>
          <cell r="B5524" t="str">
            <v>Escavação, carga e transporte de material de 2ª categoria - DMT de 2.000 a 2.500 m - caminho de serviço em revestimento primário - com carregadeira e caminhão basculante de 14 m³</v>
          </cell>
          <cell r="C5524" t="str">
            <v>m³</v>
          </cell>
          <cell r="D5524">
            <v>17.16</v>
          </cell>
        </row>
        <row r="5525">
          <cell r="A5525" t="str">
            <v>5502621</v>
          </cell>
          <cell r="B5525" t="str">
            <v>Escavação, carga e transporte de material de 2ª categoria - DMT de 2.000 a 2.500 m - caminho de serviço em revestimento primário - com escavadeira e caminhão basculante de 14 m³</v>
          </cell>
          <cell r="C5525" t="str">
            <v>m³</v>
          </cell>
          <cell r="D5525">
            <v>10.09</v>
          </cell>
        </row>
        <row r="5526">
          <cell r="A5526" t="str">
            <v>5502413</v>
          </cell>
          <cell r="B5526" t="str">
            <v>Escavação, carga e transporte de material de 2ª categoria - DMT de 2.000 a 2.500 m - caminho de serviço pavimentado - com carregadeira e caminhão basculante de 14 m³</v>
          </cell>
          <cell r="C5526" t="str">
            <v>m³</v>
          </cell>
          <cell r="D5526">
            <v>16.18</v>
          </cell>
        </row>
        <row r="5527">
          <cell r="A5527" t="str">
            <v>5502647</v>
          </cell>
          <cell r="B5527" t="str">
            <v>Escavação, carga e transporte de material de 2ª categoria - DMT de 2.000 a 2.500 m - caminho de serviço pavimentado - com escavadeira e caminhão basculante de 14 m³</v>
          </cell>
          <cell r="C5527" t="str">
            <v>m³</v>
          </cell>
          <cell r="D5527">
            <v>9.66</v>
          </cell>
        </row>
        <row r="5528">
          <cell r="A5528" t="str">
            <v>5502362</v>
          </cell>
          <cell r="B5528" t="str">
            <v>Escavação, carga e transporte de material de 2ª categoria - DMT de 2.500 a 3.000 m - caminho de serviço em leito natural - com carregadeira e caminhão basculante de 14 m³</v>
          </cell>
          <cell r="C5528" t="str">
            <v>m³</v>
          </cell>
          <cell r="D5528">
            <v>20.190000000000001</v>
          </cell>
        </row>
        <row r="5529">
          <cell r="A5529" t="str">
            <v>5502596</v>
          </cell>
          <cell r="B5529" t="str">
            <v>Escavação, carga e transporte de material de 2ª categoria - DMT de 2.500 a 3.000 m - caminho de serviço em leito natural - com escavadeira e caminhão basculante de 14 m³</v>
          </cell>
          <cell r="C5529" t="str">
            <v>m³</v>
          </cell>
          <cell r="D5529">
            <v>12.71</v>
          </cell>
        </row>
        <row r="5530">
          <cell r="A5530" t="str">
            <v>5502388</v>
          </cell>
          <cell r="B5530" t="str">
            <v>Escavação, carga e transporte de material de 2ª categoria - DMT de 2.500 a 3.000 m - caminho de serviço em revestimento primário - com carregadeira e caminhão basculante de 14 m³</v>
          </cell>
          <cell r="C5530" t="str">
            <v>m³</v>
          </cell>
          <cell r="D5530">
            <v>17.55</v>
          </cell>
        </row>
        <row r="5531">
          <cell r="A5531" t="str">
            <v>5502622</v>
          </cell>
          <cell r="B5531" t="str">
            <v>Escavação, carga e transporte de material de 2ª categoria - DMT de 2.500 a 3.000 m - caminho de serviço em revestimento primário - com escavadeira e caminhão basculante de 14 m³</v>
          </cell>
          <cell r="C5531" t="str">
            <v>m³</v>
          </cell>
          <cell r="D5531">
            <v>10.51</v>
          </cell>
        </row>
        <row r="5532">
          <cell r="A5532" t="str">
            <v>5502414</v>
          </cell>
          <cell r="B5532" t="str">
            <v>Escavação, carga e transporte de material de 2ª categoria - DMT de 2.500 a 3.000 m - caminho de serviço pavimentado - com carregadeira e caminhão basculante de 14 m³</v>
          </cell>
          <cell r="C5532" t="str">
            <v>m³</v>
          </cell>
          <cell r="D5532">
            <v>17.11</v>
          </cell>
        </row>
        <row r="5533">
          <cell r="A5533" t="str">
            <v>5502648</v>
          </cell>
          <cell r="B5533" t="str">
            <v>Escavação, carga e transporte de material de 2ª categoria - DMT de 2.500 a 3.000 m - caminho de serviço pavimentado - com escavadeira e caminhão basculante de 14 m³</v>
          </cell>
          <cell r="C5533" t="str">
            <v>m³</v>
          </cell>
          <cell r="D5533">
            <v>10.029999999999999</v>
          </cell>
        </row>
        <row r="5534">
          <cell r="A5534" t="str">
            <v>5502352</v>
          </cell>
          <cell r="B5534" t="str">
            <v>Escavação, carga e transporte de material de 2ª categoria - DMT de 200 a 400 m - caminho de serviço em leito natural - com carregadeira e caminhão basculante de 14 m³</v>
          </cell>
          <cell r="C5534" t="str">
            <v>m³</v>
          </cell>
          <cell r="D5534">
            <v>15.35</v>
          </cell>
        </row>
        <row r="5535">
          <cell r="A5535" t="str">
            <v>5502586</v>
          </cell>
          <cell r="B5535" t="str">
            <v>Escavação, carga e transporte de material de 2ª categoria - DMT de 200 a 400 m - caminho de serviço em leito natural - com escavadeira e caminhão basculante de 14 m³</v>
          </cell>
          <cell r="C5535" t="str">
            <v>m³</v>
          </cell>
          <cell r="D5535">
            <v>8.1</v>
          </cell>
        </row>
        <row r="5536">
          <cell r="A5536" t="str">
            <v>5502378</v>
          </cell>
          <cell r="B5536" t="str">
            <v>Escavação, carga e transporte de material de 2ª categoria - DMT de 200 a 400 m - caminho de serviço em revestimento primário - com carregadeira e caminhão basculante de 14 m³</v>
          </cell>
          <cell r="C5536" t="str">
            <v>m³</v>
          </cell>
          <cell r="D5536">
            <v>14.42</v>
          </cell>
        </row>
        <row r="5537">
          <cell r="A5537" t="str">
            <v>5502612</v>
          </cell>
          <cell r="B5537" t="str">
            <v>Escavação, carga e transporte de material de 2ª categoria - DMT de 200 a 400 m - caminho de serviço em revestimento primário - com escavadeira e caminhão basculante de 14 m³</v>
          </cell>
          <cell r="C5537" t="str">
            <v>m³</v>
          </cell>
          <cell r="D5537">
            <v>7.71</v>
          </cell>
        </row>
        <row r="5538">
          <cell r="A5538" t="str">
            <v>5502404</v>
          </cell>
          <cell r="B5538" t="str">
            <v>Escavação, carga e transporte de material de 2ª categoria - DMT de 200 a 400 m - caminho de serviço pavimentado - com carregadeira e caminhão basculante de 14 m³</v>
          </cell>
          <cell r="C5538" t="str">
            <v>m³</v>
          </cell>
          <cell r="D5538">
            <v>14.3</v>
          </cell>
        </row>
        <row r="5539">
          <cell r="A5539" t="str">
            <v>5502638</v>
          </cell>
          <cell r="B5539" t="str">
            <v>Escavação, carga e transporte de material de 2ª categoria - DMT de 200 a 400 m - caminho de serviço pavimentado - com escavadeira e caminhão basculante de 14 m³</v>
          </cell>
          <cell r="C5539" t="str">
            <v>m³</v>
          </cell>
          <cell r="D5539">
            <v>7.59</v>
          </cell>
        </row>
        <row r="5540">
          <cell r="A5540" t="str">
            <v>5502353</v>
          </cell>
          <cell r="B5540" t="str">
            <v>Escavação, carga e transporte de material de 2ª categoria - DMT de 400 a 600 m - caminho de serviço em leito natural - com carregadeira e caminhão basculante de 14 m³</v>
          </cell>
          <cell r="C5540" t="str">
            <v>m³</v>
          </cell>
          <cell r="D5540">
            <v>15.67</v>
          </cell>
        </row>
        <row r="5541">
          <cell r="A5541" t="str">
            <v>5502587</v>
          </cell>
          <cell r="B5541" t="str">
            <v>Escavação, carga e transporte de material de 2ª categoria - DMT de 400 a 600 m - caminho de serviço em leito natural - com escavadeira e caminhão basculante de 14 m³</v>
          </cell>
          <cell r="C5541" t="str">
            <v>m³</v>
          </cell>
          <cell r="D5541">
            <v>8.42</v>
          </cell>
        </row>
        <row r="5542">
          <cell r="A5542" t="str">
            <v>5502379</v>
          </cell>
          <cell r="B5542" t="str">
            <v>Escavação, carga e transporte de material de 2ª categoria - DMT de 400 a 600 m - caminho de serviço em revestimento primário - com carregadeira e caminhão basculante de 14 m³</v>
          </cell>
          <cell r="C5542" t="str">
            <v>m³</v>
          </cell>
          <cell r="D5542">
            <v>14.66</v>
          </cell>
        </row>
        <row r="5543">
          <cell r="A5543" t="str">
            <v>5502613</v>
          </cell>
          <cell r="B5543" t="str">
            <v>Escavação, carga e transporte de material de 2ª categoria - DMT de 400 a 600 m - caminho de serviço em revestimento primário - com escavadeira e caminhão basculante de 14 m³</v>
          </cell>
          <cell r="C5543" t="str">
            <v>m³</v>
          </cell>
          <cell r="D5543">
            <v>7.95</v>
          </cell>
        </row>
        <row r="5544">
          <cell r="A5544" t="str">
            <v>5502405</v>
          </cell>
          <cell r="B5544" t="str">
            <v>Escavação, carga e transporte de material de 2ª categoria - DMT de 400 a 600 m - caminho de serviço pavimentado - com carregadeira e caminhão basculante de 14 m³</v>
          </cell>
          <cell r="C5544" t="str">
            <v>m³</v>
          </cell>
          <cell r="D5544">
            <v>14.48</v>
          </cell>
        </row>
        <row r="5545">
          <cell r="A5545" t="str">
            <v>5502639</v>
          </cell>
          <cell r="B5545" t="str">
            <v>Escavação, carga e transporte de material de 2ª categoria - DMT de 400 a 600 m - caminho de serviço pavimentado - com escavadeira e caminhão basculante de 14 m³</v>
          </cell>
          <cell r="C5545" t="str">
            <v>m³</v>
          </cell>
          <cell r="D5545">
            <v>7.79</v>
          </cell>
        </row>
        <row r="5546">
          <cell r="A5546" t="str">
            <v>5502351</v>
          </cell>
          <cell r="B5546" t="str">
            <v>Escavação, carga e transporte de material de 2ª categoria - DMT de 50 a 200 m - caminho de serviço em leito natural - com carregadeira e caminhão basculante de 14 m³</v>
          </cell>
          <cell r="C5546" t="str">
            <v>m³</v>
          </cell>
          <cell r="D5546">
            <v>14.42</v>
          </cell>
        </row>
        <row r="5547">
          <cell r="A5547" t="str">
            <v>5502585</v>
          </cell>
          <cell r="B5547" t="str">
            <v>Escavação, carga e transporte de material de 2ª categoria - DMT de 50 a 200 m - caminho de serviço em leito natural - com escavadeira e caminhão basculante de 14 m³</v>
          </cell>
          <cell r="C5547" t="str">
            <v>m³</v>
          </cell>
          <cell r="D5547">
            <v>7.71</v>
          </cell>
        </row>
        <row r="5548">
          <cell r="A5548" t="str">
            <v>5502377</v>
          </cell>
          <cell r="B5548" t="str">
            <v>Escavação, carga e transporte de material de 2ª categoria - DMT de 50 a 200 m - caminho de serviço em revestimento primário - com carregadeira e caminhão basculante de 14 m³</v>
          </cell>
          <cell r="C5548" t="str">
            <v>m³</v>
          </cell>
          <cell r="D5548">
            <v>14.19</v>
          </cell>
        </row>
        <row r="5549">
          <cell r="A5549" t="str">
            <v>5502611</v>
          </cell>
          <cell r="B5549" t="str">
            <v>Escavação, carga e transporte de material de 2ª categoria - DMT de 50 a 200 m - caminho de serviço em revestimento primário - com escavadeira e caminhão basculante de 14 m³</v>
          </cell>
          <cell r="C5549" t="str">
            <v>m³</v>
          </cell>
          <cell r="D5549">
            <v>7.47</v>
          </cell>
        </row>
        <row r="5550">
          <cell r="A5550" t="str">
            <v>5502403</v>
          </cell>
          <cell r="B5550" t="str">
            <v>Escavação, carga e transporte de material de 2ª categoria - DMT de 50 a 200 m - caminho de serviço pavimentado - com carregadeira e caminhão basculante de 14 m³</v>
          </cell>
          <cell r="C5550" t="str">
            <v>m³</v>
          </cell>
          <cell r="D5550">
            <v>14.1</v>
          </cell>
        </row>
        <row r="5551">
          <cell r="A5551" t="str">
            <v>5502637</v>
          </cell>
          <cell r="B5551" t="str">
            <v>Escavação, carga e transporte de material de 2ª categoria - DMT de 50 a 200 m - caminho de serviço pavimentado - com escavadeira e caminhão basculante de 14 m³</v>
          </cell>
          <cell r="C5551" t="str">
            <v>m³</v>
          </cell>
          <cell r="D5551">
            <v>7.39</v>
          </cell>
        </row>
        <row r="5552">
          <cell r="A5552" t="str">
            <v>5502187</v>
          </cell>
          <cell r="B5552" t="str">
            <v>Escavação, carga e transporte de material de 2ª categoria - DMT de 50 m</v>
          </cell>
          <cell r="C5552" t="str">
            <v>m³</v>
          </cell>
          <cell r="D5552">
            <v>6.98</v>
          </cell>
        </row>
        <row r="5553">
          <cell r="A5553" t="str">
            <v>5502354</v>
          </cell>
          <cell r="B5553" t="str">
            <v>Escavação, carga e transporte de material de 2ª categoria - DMT de 600 a 800 m - caminho de serviço em leito natural - com carregadeira e caminhão basculante de 14 m³</v>
          </cell>
          <cell r="C5553" t="str">
            <v>m³</v>
          </cell>
          <cell r="D5553">
            <v>15.98</v>
          </cell>
        </row>
        <row r="5554">
          <cell r="A5554" t="str">
            <v>5502588</v>
          </cell>
          <cell r="B5554" t="str">
            <v>Escavação, carga e transporte de material de 2ª categoria - DMT de 600 a 800 m - caminho de serviço em leito natural - com escavadeira e caminhão basculante de 14 m³</v>
          </cell>
          <cell r="C5554" t="str">
            <v>m³</v>
          </cell>
          <cell r="D5554">
            <v>9.4499999999999993</v>
          </cell>
        </row>
        <row r="5555">
          <cell r="A5555" t="str">
            <v>5502380</v>
          </cell>
          <cell r="B5555" t="str">
            <v>Escavação, carga e transporte de material de 2ª categoria - DMT de 600 a 800 m - caminho de serviço em revestimento primário - com carregadeira e caminhão basculante de 14 m³</v>
          </cell>
          <cell r="C5555" t="str">
            <v>m³</v>
          </cell>
          <cell r="D5555">
            <v>15.39</v>
          </cell>
        </row>
        <row r="5556">
          <cell r="A5556" t="str">
            <v>5502614</v>
          </cell>
          <cell r="B5556" t="str">
            <v>Escavação, carga e transporte de material de 2ª categoria - DMT de 600 a 800 m - caminho de serviço em revestimento primário - com escavadeira e caminhão basculante de 14 m³</v>
          </cell>
          <cell r="C5556" t="str">
            <v>m³</v>
          </cell>
          <cell r="D5556">
            <v>8.1</v>
          </cell>
        </row>
        <row r="5557">
          <cell r="A5557" t="str">
            <v>5502406</v>
          </cell>
          <cell r="B5557" t="str">
            <v>Escavação, carga e transporte de material de 2ª categoria - DMT de 600 a 800 m - caminho de serviço pavimentado - com carregadeira e caminhão basculante de 14 m³</v>
          </cell>
          <cell r="C5557" t="str">
            <v>m³</v>
          </cell>
          <cell r="D5557">
            <v>14.63</v>
          </cell>
        </row>
        <row r="5558">
          <cell r="A5558" t="str">
            <v>5502640</v>
          </cell>
          <cell r="B5558" t="str">
            <v>Escavação, carga e transporte de material de 2ª categoria - DMT de 600 a 800 m - caminho de serviço pavimentado - com escavadeira e caminhão basculante de 14 m³</v>
          </cell>
          <cell r="C5558" t="str">
            <v>m³</v>
          </cell>
          <cell r="D5558">
            <v>7.95</v>
          </cell>
        </row>
        <row r="5559">
          <cell r="A5559" t="str">
            <v>5502355</v>
          </cell>
          <cell r="B5559" t="str">
            <v>Escavação, carga e transporte de material de 2ª categoria - DMT de 800 a 1.000 m - caminho de serviço em leito natural - com carregadeira e caminhão basculante de 14 m³</v>
          </cell>
          <cell r="C5559" t="str">
            <v>m³</v>
          </cell>
          <cell r="D5559">
            <v>16.22</v>
          </cell>
        </row>
        <row r="5560">
          <cell r="A5560" t="str">
            <v>5502589</v>
          </cell>
          <cell r="B5560" t="str">
            <v>Escavação, carga e transporte de material de 2ª categoria - DMT de 800 a 1.000 m - caminho de serviço em leito natural - com escavadeira e caminhão basculante de 14 m³</v>
          </cell>
          <cell r="C5560" t="str">
            <v>m³</v>
          </cell>
          <cell r="D5560">
            <v>9.7200000000000006</v>
          </cell>
        </row>
        <row r="5561">
          <cell r="A5561" t="str">
            <v>5502381</v>
          </cell>
          <cell r="B5561" t="str">
            <v>Escavação, carga e transporte de material de 2ª categoria - DMT de 800 a 1.000 m - caminho de serviço em revestimento primário - com carregadeira e caminhão basculante de 14 m³</v>
          </cell>
          <cell r="C5561" t="str">
            <v>m³</v>
          </cell>
          <cell r="D5561">
            <v>15.55</v>
          </cell>
        </row>
        <row r="5562">
          <cell r="A5562" t="str">
            <v>5502615</v>
          </cell>
          <cell r="B5562" t="str">
            <v>Escavação, carga e transporte de material de 2ª categoria - DMT de 800 a 1.000 m - caminho de serviço em revestimento primário - com escavadeira e caminhão basculante de 14 m³</v>
          </cell>
          <cell r="C5562" t="str">
            <v>m³</v>
          </cell>
          <cell r="D5562">
            <v>8.3000000000000007</v>
          </cell>
        </row>
        <row r="5563">
          <cell r="A5563" t="str">
            <v>5502407</v>
          </cell>
          <cell r="B5563" t="str">
            <v>Escavação, carga e transporte de material de 2ª categoria - DMT de 800 a 1.000 m - caminho de serviço pavimentado - com carregadeira e caminhão basculante de 14 m³</v>
          </cell>
          <cell r="C5563" t="str">
            <v>m³</v>
          </cell>
          <cell r="D5563">
            <v>15.31</v>
          </cell>
        </row>
        <row r="5564">
          <cell r="A5564" t="str">
            <v>5502641</v>
          </cell>
          <cell r="B5564" t="str">
            <v>Escavação, carga e transporte de material de 2ª categoria - DMT de 800 a 1.000 m - caminho de serviço pavimentado - com escavadeira e caminhão basculante de 14 m³</v>
          </cell>
          <cell r="C5564" t="str">
            <v>m³</v>
          </cell>
          <cell r="D5564">
            <v>8.06</v>
          </cell>
        </row>
        <row r="5565">
          <cell r="A5565" t="str">
            <v>5502880</v>
          </cell>
          <cell r="B5565" t="str">
            <v>Escavação, carga e transporte de material de 2ª categoria na distância de 3.000 m - caminho de serviço em leito natural - com escavadeira e caminhão basculante de 14 m³</v>
          </cell>
          <cell r="C5565" t="str">
            <v>m³</v>
          </cell>
          <cell r="D5565">
            <v>13.81</v>
          </cell>
        </row>
        <row r="5566">
          <cell r="A5566" t="str">
            <v>5502857</v>
          </cell>
          <cell r="B5566" t="str">
            <v>Escavação, carga e transporte de material de 2ª categoria na distância de 3.000 m - caminho de serviço em leito natural com carregadeira e caminhão basculante de 14 m³</v>
          </cell>
          <cell r="C5566" t="str">
            <v>m³</v>
          </cell>
          <cell r="D5566">
            <v>20.53</v>
          </cell>
        </row>
        <row r="5567">
          <cell r="A5567" t="str">
            <v>5502881</v>
          </cell>
          <cell r="B5567" t="str">
            <v>Escavação, carga e transporte de material de 2ª categoria na distância de 3.000 m - caminho de serviço em revestimento primário - com escavadeira e caminhão basculante de 14 m³</v>
          </cell>
          <cell r="C5567" t="str">
            <v>m³</v>
          </cell>
          <cell r="D5567">
            <v>10.72</v>
          </cell>
        </row>
        <row r="5568">
          <cell r="A5568" t="str">
            <v>5502859</v>
          </cell>
          <cell r="B5568" t="str">
            <v>Escavação, carga e transporte de material de 2ª categoria na distância de 3.000 m - caminho de serviço pavimentado - com carregadeira e caminhão basculante de 14 m³</v>
          </cell>
          <cell r="C5568" t="str">
            <v>m³</v>
          </cell>
          <cell r="D5568">
            <v>17.260000000000002</v>
          </cell>
        </row>
        <row r="5569">
          <cell r="A5569" t="str">
            <v>5502882</v>
          </cell>
          <cell r="B5569" t="str">
            <v>Escavação, carga e transporte de material de 2ª categoria na distância de 3.000 m - caminho de serviço pavimentado - com escavadeira e caminhão basculante de 14 m³</v>
          </cell>
          <cell r="C5569" t="str">
            <v>m³</v>
          </cell>
          <cell r="D5569">
            <v>10.19</v>
          </cell>
        </row>
        <row r="5570">
          <cell r="A5570" t="str">
            <v>5502858</v>
          </cell>
          <cell r="B5570" t="str">
            <v>Escavação, carga e transporte de material de 2ª categoria na distância de 3.000 m -caminho de serviço com revestimento primário com carregadeira e caminhão basculante de 14 m³</v>
          </cell>
          <cell r="C5570" t="str">
            <v>m³</v>
          </cell>
          <cell r="D5570">
            <v>18.329999999999998</v>
          </cell>
        </row>
        <row r="5571">
          <cell r="A5571" t="str">
            <v>5502747</v>
          </cell>
          <cell r="B5571" t="str">
            <v>Escavação, carga e transporte de material de 3ª categoria - DMT de 1.000 a 1.200 m - caminho de serviço em leito natural com caminhão basculante de 12 m³</v>
          </cell>
          <cell r="C5571" t="str">
            <v>m³</v>
          </cell>
          <cell r="D5571">
            <v>41.94</v>
          </cell>
        </row>
        <row r="5572">
          <cell r="A5572" t="str">
            <v>5502773</v>
          </cell>
          <cell r="B5572" t="str">
            <v>Escavação, carga e transporte de material de 3ª categoria - DMT de 1.000 a 1.200 m - caminho de serviço em revestimento primário - com caminhão basculante de 12 m³</v>
          </cell>
          <cell r="C5572" t="str">
            <v>m³</v>
          </cell>
          <cell r="D5572">
            <v>40.6</v>
          </cell>
        </row>
        <row r="5573">
          <cell r="A5573" t="str">
            <v>5502799</v>
          </cell>
          <cell r="B5573" t="str">
            <v>Escavação, carga e transporte de material de 3ª categoria - DMT de 1.000 a 1.200 m - caminho de serviço pavimentado - com caminhão basculante de 12 m³</v>
          </cell>
          <cell r="C5573" t="str">
            <v>m³</v>
          </cell>
          <cell r="D5573">
            <v>40.18</v>
          </cell>
        </row>
        <row r="5574">
          <cell r="A5574" t="str">
            <v>5502748</v>
          </cell>
          <cell r="B5574" t="str">
            <v>Escavação, carga e transporte de material de 3ª categoria - DMT de 1.200 a 1.400 m - caminho de serviço em leito natural com caminhão basculante de 12 m³</v>
          </cell>
          <cell r="C5574" t="str">
            <v>m³</v>
          </cell>
          <cell r="D5574">
            <v>42.36</v>
          </cell>
        </row>
        <row r="5575">
          <cell r="A5575" t="str">
            <v>5502774</v>
          </cell>
          <cell r="B5575" t="str">
            <v>Escavação, carga e transporte de material de 3ª categoria - DMT de 1.200 a 1.400 m - caminho de serviço em revestimento primário - com caminhão basculante de 12 m³</v>
          </cell>
          <cell r="C5575" t="str">
            <v>m³</v>
          </cell>
          <cell r="D5575">
            <v>40.85</v>
          </cell>
        </row>
        <row r="5576">
          <cell r="A5576" t="str">
            <v>5502800</v>
          </cell>
          <cell r="B5576" t="str">
            <v>Escavação, carga e transporte de material de 3ª categoria - DMT de 1.200 a 1.400 m - caminho de serviço pavimentado - com caminhão basculante de 12 m³</v>
          </cell>
          <cell r="C5576" t="str">
            <v>m³</v>
          </cell>
          <cell r="D5576">
            <v>40.44</v>
          </cell>
        </row>
        <row r="5577">
          <cell r="A5577" t="str">
            <v>5502749</v>
          </cell>
          <cell r="B5577" t="str">
            <v>Escavação, carga e transporte de material de 3ª categoria - DMT de 1.400 a 1.600 m - caminho de serviço em leito natural com caminhão basculante de 12 m³</v>
          </cell>
          <cell r="C5577" t="str">
            <v>m³</v>
          </cell>
          <cell r="D5577">
            <v>42.69</v>
          </cell>
        </row>
        <row r="5578">
          <cell r="A5578" t="str">
            <v>5502775</v>
          </cell>
          <cell r="B5578" t="str">
            <v>Escavação, carga e transporte de material de 3ª categoria - DMT de 1.400 a 1.600 m - caminho de serviço em revestimento primário - com caminhão basculante de 12 m³</v>
          </cell>
          <cell r="C5578" t="str">
            <v>m³</v>
          </cell>
          <cell r="D5578">
            <v>41.1</v>
          </cell>
        </row>
        <row r="5579">
          <cell r="A5579" t="str">
            <v>5502801</v>
          </cell>
          <cell r="B5579" t="str">
            <v>Escavação, carga e transporte de material de 3ª categoria - DMT de 1.400 a 1.600 m - caminho de serviço pavimentado - com caminhão basculante de 12 m³</v>
          </cell>
          <cell r="C5579" t="str">
            <v>m³</v>
          </cell>
          <cell r="D5579">
            <v>40.6</v>
          </cell>
        </row>
        <row r="5580">
          <cell r="A5580" t="str">
            <v>5502750</v>
          </cell>
          <cell r="B5580" t="str">
            <v>Escavação, carga e transporte de material de 3ª categoria - DMT de 1.600 a 1.800 m - caminho de serviço em leito natural com caminhão basculante de 12 m³</v>
          </cell>
          <cell r="C5580" t="str">
            <v>m³</v>
          </cell>
          <cell r="D5580">
            <v>44.73</v>
          </cell>
        </row>
        <row r="5581">
          <cell r="A5581" t="str">
            <v>5502776</v>
          </cell>
          <cell r="B5581" t="str">
            <v>Escavação, carga e transporte de material de 3ª categoria - DMT de 1.600 a 1.800 m - caminho de serviço em revestimento primário - com caminhão basculante de 12 m³</v>
          </cell>
          <cell r="C5581" t="str">
            <v>m³</v>
          </cell>
          <cell r="D5581">
            <v>41.35</v>
          </cell>
        </row>
        <row r="5582">
          <cell r="A5582" t="str">
            <v>5502802</v>
          </cell>
          <cell r="B5582" t="str">
            <v>Escavação, carga e transporte de material de 3ª categoria - DMT de 1.600 a 1.800 m - caminho de serviço pavimentado - com caminhão basculante de 12 m³</v>
          </cell>
          <cell r="C5582" t="str">
            <v>m³</v>
          </cell>
          <cell r="D5582">
            <v>40.85</v>
          </cell>
        </row>
        <row r="5583">
          <cell r="A5583" t="str">
            <v>5502751</v>
          </cell>
          <cell r="B5583" t="str">
            <v>Escavação, carga e transporte de material de 3ª categoria - DMT de 1.800 a 2.000 m - caminho de serviço em leito natural com caminhão basculante de 12 m³</v>
          </cell>
          <cell r="C5583" t="str">
            <v>m³</v>
          </cell>
          <cell r="D5583">
            <v>45.18</v>
          </cell>
        </row>
        <row r="5584">
          <cell r="A5584" t="str">
            <v>5502777</v>
          </cell>
          <cell r="B5584" t="str">
            <v>Escavação, carga e transporte de material de 3ª categoria - DMT de 1.800 a 2.000 m - caminho de serviço em revestimento primário - com caminhão basculante de 12 m³</v>
          </cell>
          <cell r="C5584" t="str">
            <v>m³</v>
          </cell>
          <cell r="D5584">
            <v>41.61</v>
          </cell>
        </row>
        <row r="5585">
          <cell r="A5585" t="str">
            <v>5502803</v>
          </cell>
          <cell r="B5585" t="str">
            <v>Escavação, carga e transporte de material de 3ª categoria - DMT de 1.800 a 2.000 m - caminho de serviço pavimentado - com caminhão basculante de 12 m³</v>
          </cell>
          <cell r="C5585" t="str">
            <v>m³</v>
          </cell>
          <cell r="D5585">
            <v>41.02</v>
          </cell>
        </row>
        <row r="5586">
          <cell r="A5586" t="str">
            <v>5502752</v>
          </cell>
          <cell r="B5586" t="str">
            <v>Escavação, carga e transporte de material de 3ª categoria - DMT de 2.000 a 2.500 m - caminho de serviço em leito natural com caminhão basculante de 12 m³</v>
          </cell>
          <cell r="C5586" t="str">
            <v>m³</v>
          </cell>
          <cell r="D5586">
            <v>45.85</v>
          </cell>
        </row>
        <row r="5587">
          <cell r="A5587" t="str">
            <v>5502778</v>
          </cell>
          <cell r="B5587" t="str">
            <v>Escavação, carga e transporte de material de 3ª categoria - DMT de 2.000 a 2.500 m - caminho de serviço em revestimento primário - com caminhão basculante de 12 m³</v>
          </cell>
          <cell r="C5587" t="str">
            <v>m³</v>
          </cell>
          <cell r="D5587">
            <v>42.11</v>
          </cell>
        </row>
        <row r="5588">
          <cell r="A5588" t="str">
            <v>5502804</v>
          </cell>
          <cell r="B5588" t="str">
            <v>Escavação, carga e transporte de material de 3ª categoria - DMT de 2.000 a 2.500 m - caminho de serviço pavimentado - com caminhão basculante de 12 m³</v>
          </cell>
          <cell r="C5588" t="str">
            <v>m³</v>
          </cell>
          <cell r="D5588">
            <v>41.44</v>
          </cell>
        </row>
        <row r="5589">
          <cell r="A5589" t="str">
            <v>5502753</v>
          </cell>
          <cell r="B5589" t="str">
            <v>Escavação, carga e transporte de material de 3ª categoria - DMT de 2.500 a 3.000 m - caminho de serviço em leito natural com caminhão basculante de 12 m³</v>
          </cell>
          <cell r="C5589" t="str">
            <v>m³</v>
          </cell>
          <cell r="D5589">
            <v>46.96</v>
          </cell>
        </row>
        <row r="5590">
          <cell r="A5590" t="str">
            <v>5502779</v>
          </cell>
          <cell r="B5590" t="str">
            <v>Escavação, carga e transporte de material de 3ª categoria - DMT de 2.500 a 3.000 m - caminho de serviço em revestimento primário - com caminhão basculante de 12 m³</v>
          </cell>
          <cell r="C5590" t="str">
            <v>m³</v>
          </cell>
          <cell r="D5590">
            <v>44.51</v>
          </cell>
        </row>
        <row r="5591">
          <cell r="A5591" t="str">
            <v>5502805</v>
          </cell>
          <cell r="B5591" t="str">
            <v>Escavação, carga e transporte de material de 3ª categoria - DMT de 2.500 a 3.000 m - caminho de serviço pavimentado - com caminhão basculante de 12 m³</v>
          </cell>
          <cell r="C5591" t="str">
            <v>m³</v>
          </cell>
          <cell r="D5591">
            <v>42.02</v>
          </cell>
        </row>
        <row r="5592">
          <cell r="A5592" t="str">
            <v>5502743</v>
          </cell>
          <cell r="B5592" t="str">
            <v>Escavação, carga e transporte de material de 3ª categoria - DMT de 200 a 400 m - caminho de serviço em leito natural com caminhão basculante de 12 m³</v>
          </cell>
          <cell r="C5592" t="str">
            <v>m³</v>
          </cell>
          <cell r="D5592">
            <v>40.020000000000003</v>
          </cell>
        </row>
        <row r="5593">
          <cell r="A5593" t="str">
            <v>5502769</v>
          </cell>
          <cell r="B5593" t="str">
            <v>Escavação, carga e transporte de material de 3ª categoria - DMT de 200 a 400 m - caminho de serviço em revestimento primário - com caminhão basculante de 12 m³</v>
          </cell>
          <cell r="C5593" t="str">
            <v>m³</v>
          </cell>
          <cell r="D5593">
            <v>37.75</v>
          </cell>
        </row>
        <row r="5594">
          <cell r="A5594" t="str">
            <v>5502795</v>
          </cell>
          <cell r="B5594" t="str">
            <v>Escavação, carga e transporte de material de 3ª categoria - DMT de 200 a 400 m - caminho de serviço pavimentado - com caminhão basculante de 12 m³</v>
          </cell>
          <cell r="C5594" t="str">
            <v>m³</v>
          </cell>
          <cell r="D5594">
            <v>37.590000000000003</v>
          </cell>
        </row>
        <row r="5595">
          <cell r="A5595" t="str">
            <v>5502744</v>
          </cell>
          <cell r="B5595" t="str">
            <v>Escavação, carga e transporte de material de 3ª categoria - DMT de 400 a 600 m - caminho de serviço em leito natural com caminhão basculante de 12 m³</v>
          </cell>
          <cell r="C5595" t="str">
            <v>m³</v>
          </cell>
          <cell r="D5595">
            <v>40.6</v>
          </cell>
        </row>
        <row r="5596">
          <cell r="A5596" t="str">
            <v>5502770</v>
          </cell>
          <cell r="B5596" t="str">
            <v>Escavação, carga e transporte de material de 3ª categoria - DMT de 400 a 600 m - caminho de serviço em revestimento primário - com caminhão basculante de 12 m³</v>
          </cell>
          <cell r="C5596" t="str">
            <v>m³</v>
          </cell>
          <cell r="D5596">
            <v>38.14</v>
          </cell>
        </row>
        <row r="5597">
          <cell r="A5597" t="str">
            <v>5502796</v>
          </cell>
          <cell r="B5597" t="str">
            <v>Escavação, carga e transporte de material de 3ª categoria - DMT de 400 a 600 m - caminho de serviço pavimentado - com caminhão basculante de 12 m³</v>
          </cell>
          <cell r="C5597" t="str">
            <v>m³</v>
          </cell>
          <cell r="D5597">
            <v>37.86</v>
          </cell>
        </row>
        <row r="5598">
          <cell r="A5598" t="str">
            <v>5502742</v>
          </cell>
          <cell r="B5598" t="str">
            <v>Escavação, carga e transporte de material de 3ª categoria - DMT de 50 a 200 m - caminho de serviço em leito natural com caminhão basculante de 12 m³</v>
          </cell>
          <cell r="C5598" t="str">
            <v>m³</v>
          </cell>
          <cell r="D5598">
            <v>37.75</v>
          </cell>
        </row>
        <row r="5599">
          <cell r="A5599" t="str">
            <v>5502768</v>
          </cell>
          <cell r="B5599" t="str">
            <v>Escavação, carga e transporte de material de 3ª categoria - DMT de 50 a 200 m - caminho de serviço em revestimento primário - com caminhão basculante de 12 m³</v>
          </cell>
          <cell r="C5599" t="str">
            <v>m³</v>
          </cell>
          <cell r="D5599">
            <v>37.36</v>
          </cell>
        </row>
        <row r="5600">
          <cell r="A5600" t="str">
            <v>5502794</v>
          </cell>
          <cell r="B5600" t="str">
            <v>Escavação, carga e transporte de material de 3ª categoria - DMT de 50 a 200 m - caminho de serviço pavimentado - com caminhão basculante de 12 m³</v>
          </cell>
          <cell r="C5600" t="str">
            <v>m³</v>
          </cell>
          <cell r="D5600">
            <v>37.200000000000003</v>
          </cell>
        </row>
        <row r="5601">
          <cell r="A5601" t="str">
            <v>5502745</v>
          </cell>
          <cell r="B5601" t="str">
            <v>Escavação, carga e transporte de material de 3ª categoria - DMT de 600 a 800 m - caminho de serviço em leito natural com caminhão basculante de 12 m³</v>
          </cell>
          <cell r="C5601" t="str">
            <v>m³</v>
          </cell>
          <cell r="D5601">
            <v>41.1</v>
          </cell>
        </row>
        <row r="5602">
          <cell r="A5602" t="str">
            <v>5502771</v>
          </cell>
          <cell r="B5602" t="str">
            <v>Escavação, carga e transporte de material de 3ª categoria - DMT de 600 a 800 m - caminho de serviço em revestimento primário - com caminhão basculante de 12 m³</v>
          </cell>
          <cell r="C5602" t="str">
            <v>m³</v>
          </cell>
          <cell r="D5602">
            <v>40.1</v>
          </cell>
        </row>
        <row r="5603">
          <cell r="A5603" t="str">
            <v>5502797</v>
          </cell>
          <cell r="B5603" t="str">
            <v>Escavação, carga e transporte de material de 3ª categoria - DMT de 600 a 800 m - caminho de serviço pavimentado - com caminhão basculante de 12 m³</v>
          </cell>
          <cell r="C5603" t="str">
            <v>m³</v>
          </cell>
          <cell r="D5603">
            <v>38.090000000000003</v>
          </cell>
        </row>
        <row r="5604">
          <cell r="A5604" t="str">
            <v>5502746</v>
          </cell>
          <cell r="B5604" t="str">
            <v>Escavação, carga e transporte de material de 3ª categoria - DMT de 800 a 1.000 m - caminho de serviço em leito natural com caminhão basculante de 12 m³</v>
          </cell>
          <cell r="C5604" t="str">
            <v>m³</v>
          </cell>
          <cell r="D5604">
            <v>41.52</v>
          </cell>
        </row>
        <row r="5605">
          <cell r="A5605" t="str">
            <v>5502772</v>
          </cell>
          <cell r="B5605" t="str">
            <v>Escavação, carga e transporte de material de 3ª categoria - DMT de 800 a 1.000 m - caminho de serviço em revestimento primário - com caminhão basculante de 12 m³</v>
          </cell>
          <cell r="C5605" t="str">
            <v>m³</v>
          </cell>
          <cell r="D5605">
            <v>40.35</v>
          </cell>
        </row>
        <row r="5606">
          <cell r="A5606" t="str">
            <v>5502798</v>
          </cell>
          <cell r="B5606" t="str">
            <v>Escavação, carga e transporte de material de 3ª categoria - DMT de 800 a 1.000 m - caminho de serviço pavimentado - com caminhão basculante de 12 m³</v>
          </cell>
          <cell r="C5606" t="str">
            <v>m³</v>
          </cell>
          <cell r="D5606">
            <v>38.369999999999997</v>
          </cell>
        </row>
        <row r="5607">
          <cell r="A5607" t="str">
            <v>5502886</v>
          </cell>
          <cell r="B5607" t="str">
            <v>Escavação, carga e transporte de material de 3ª categoria na distância de 3.000 m - caminho de serviço em leito natural com caminhão basculante de 12 m³</v>
          </cell>
          <cell r="C5607" t="str">
            <v>m³</v>
          </cell>
          <cell r="D5607">
            <v>49.23</v>
          </cell>
        </row>
        <row r="5608">
          <cell r="A5608" t="str">
            <v>5502887</v>
          </cell>
          <cell r="B5608" t="str">
            <v>Escavação, carga e transporte de material de 3ª categoria na distância de 3.000 m - caminho de serviço em revestimento primário - com caminhão basculante de 12 m³</v>
          </cell>
          <cell r="C5608" t="str">
            <v>m³</v>
          </cell>
          <cell r="D5608">
            <v>44.85</v>
          </cell>
        </row>
        <row r="5609">
          <cell r="A5609" t="str">
            <v>5502888</v>
          </cell>
          <cell r="B5609" t="str">
            <v>Escavação, carga e transporte de material de 3ª categoria na distância de 3.000 m - caminho de serviço pavimentado - com caminhão basculante de 12 m³</v>
          </cell>
          <cell r="C5609" t="str">
            <v>m³</v>
          </cell>
          <cell r="D5609">
            <v>42.36</v>
          </cell>
        </row>
        <row r="5610">
          <cell r="A5610" t="str">
            <v>5502820</v>
          </cell>
          <cell r="B5610" t="str">
            <v>Escavação, carga e transporte de solos moles - DMT de 0 a 50 m</v>
          </cell>
          <cell r="C5610" t="str">
            <v>m³</v>
          </cell>
          <cell r="D5610">
            <v>6.94</v>
          </cell>
        </row>
        <row r="5611">
          <cell r="A5611" t="str">
            <v>5502904</v>
          </cell>
          <cell r="B5611" t="str">
            <v>Escavação, carga e transporte de solos moles - DMT de 1.000 a 1.200 m - caminho de serviço em leito natural - com caminhão basculante de 14 m³</v>
          </cell>
          <cell r="C5611" t="str">
            <v>m³</v>
          </cell>
          <cell r="D5611">
            <v>18.84</v>
          </cell>
        </row>
        <row r="5612">
          <cell r="A5612" t="str">
            <v>5502930</v>
          </cell>
          <cell r="B5612" t="str">
            <v>Escavação, carga e transporte de solos moles - DMT de 1.000 a 1.200 m - caminho de serviço em revestimento primário - com caminhão basculante de 14 m³</v>
          </cell>
          <cell r="C5612" t="str">
            <v>m³</v>
          </cell>
          <cell r="D5612">
            <v>17.989999999999998</v>
          </cell>
        </row>
        <row r="5613">
          <cell r="A5613" t="str">
            <v>5502956</v>
          </cell>
          <cell r="B5613" t="str">
            <v>Escavação, carga e transporte de solos moles - DMT de 1.000 a 1.200 m - caminho de serviço pavimentado - com caminhão basculante de 14 m³</v>
          </cell>
          <cell r="C5613" t="str">
            <v>m³</v>
          </cell>
          <cell r="D5613">
            <v>17.68</v>
          </cell>
        </row>
        <row r="5614">
          <cell r="A5614" t="str">
            <v>5502905</v>
          </cell>
          <cell r="B5614" t="str">
            <v>Escavação, carga e transporte de solos moles - DMT de 1.200 a 1.400 m - caminho de serviço em leito natural - com caminhão basculante de 14 m³</v>
          </cell>
          <cell r="C5614" t="str">
            <v>m³</v>
          </cell>
          <cell r="D5614">
            <v>21.29</v>
          </cell>
        </row>
        <row r="5615">
          <cell r="A5615" t="str">
            <v>5502931</v>
          </cell>
          <cell r="B5615" t="str">
            <v>Escavação, carga e transporte de solos moles - DMT de 1.200 a 1.400 m - caminho de serviço em revestimento primário - com caminhão basculante de 14 m³</v>
          </cell>
          <cell r="C5615" t="str">
            <v>m³</v>
          </cell>
          <cell r="D5615">
            <v>18.14</v>
          </cell>
        </row>
        <row r="5616">
          <cell r="A5616" t="str">
            <v>5502957</v>
          </cell>
          <cell r="B5616" t="str">
            <v>Escavação, carga e transporte de solos moles - DMT de 1.200 a 1.400 m - caminho de serviço pavimentado - com caminhão basculante de 14 m³</v>
          </cell>
          <cell r="C5616" t="str">
            <v>m³</v>
          </cell>
          <cell r="D5616">
            <v>17.829999999999998</v>
          </cell>
        </row>
        <row r="5617">
          <cell r="A5617" t="str">
            <v>5502906</v>
          </cell>
          <cell r="B5617" t="str">
            <v>Escavação, carga e transporte de solos moles - DMT de 1.400 a 1.600 m - caminho de serviço em leito natural - com caminhão basculante de 14 m³</v>
          </cell>
          <cell r="C5617" t="str">
            <v>m³</v>
          </cell>
          <cell r="D5617">
            <v>21.53</v>
          </cell>
        </row>
        <row r="5618">
          <cell r="A5618" t="str">
            <v>5502932</v>
          </cell>
          <cell r="B5618" t="str">
            <v>Escavação, carga e transporte de solos moles - DMT de 1.400 a 1.600 m - caminho de serviço em revestimento primário - com caminhão basculante de 14 m³</v>
          </cell>
          <cell r="C5618" t="str">
            <v>m³</v>
          </cell>
          <cell r="D5618">
            <v>18.3</v>
          </cell>
        </row>
        <row r="5619">
          <cell r="A5619" t="str">
            <v>5502958</v>
          </cell>
          <cell r="B5619" t="str">
            <v>Escavação, carga e transporte de solos moles - DMT de 1.400 a 1.600 m - caminho de serviço pavimentado - com caminhão basculante de 14 m³</v>
          </cell>
          <cell r="C5619" t="str">
            <v>m³</v>
          </cell>
          <cell r="D5619">
            <v>17.989999999999998</v>
          </cell>
        </row>
        <row r="5620">
          <cell r="A5620" t="str">
            <v>5502907</v>
          </cell>
          <cell r="B5620" t="str">
            <v>Escavação, carga e transporte de solos moles - DMT de 1.600 a 1.800 m - caminho de serviço em leito natural - com caminhão basculante de 14 m³</v>
          </cell>
          <cell r="C5620" t="str">
            <v>m³</v>
          </cell>
          <cell r="D5620">
            <v>21.88</v>
          </cell>
        </row>
        <row r="5621">
          <cell r="A5621" t="str">
            <v>5502933</v>
          </cell>
          <cell r="B5621" t="str">
            <v>Escavação, carga e transporte de solos moles - DMT de 1.600 a 1.800 m - caminho de serviço em revestimento primário - com caminhão basculante de 14 m³</v>
          </cell>
          <cell r="C5621" t="str">
            <v>m³</v>
          </cell>
          <cell r="D5621">
            <v>18.53</v>
          </cell>
        </row>
        <row r="5622">
          <cell r="A5622" t="str">
            <v>5502959</v>
          </cell>
          <cell r="B5622" t="str">
            <v>Escavação, carga e transporte de solos moles - DMT de 1.600 a 1.800 m - caminho de serviço pavimentado - com caminhão basculante de 14 m³</v>
          </cell>
          <cell r="C5622" t="str">
            <v>m³</v>
          </cell>
          <cell r="D5622">
            <v>18.14</v>
          </cell>
        </row>
        <row r="5623">
          <cell r="A5623" t="str">
            <v>5502908</v>
          </cell>
          <cell r="B5623" t="str">
            <v>Escavação, carga e transporte de solos moles - DMT de 1.800 a 2.000 m - caminho de serviço em leito natural - com caminhão basculante de 14 m³</v>
          </cell>
          <cell r="C5623" t="str">
            <v>m³</v>
          </cell>
          <cell r="D5623">
            <v>22.11</v>
          </cell>
        </row>
        <row r="5624">
          <cell r="A5624" t="str">
            <v>5502934</v>
          </cell>
          <cell r="B5624" t="str">
            <v>Escavação, carga e transporte de solos moles - DMT de 1.800 a 2.000 m - caminho de serviço em revestimento primário - com caminhão basculante de 14 m³</v>
          </cell>
          <cell r="C5624" t="str">
            <v>m³</v>
          </cell>
          <cell r="D5624">
            <v>18.690000000000001</v>
          </cell>
        </row>
        <row r="5625">
          <cell r="A5625" t="str">
            <v>5502960</v>
          </cell>
          <cell r="B5625" t="str">
            <v>Escavação, carga e transporte de solos moles - DMT de 1.800 a 2.000 m - caminho de serviço pavimentado - com caminhão basculante de 14 m³</v>
          </cell>
          <cell r="C5625" t="str">
            <v>m³</v>
          </cell>
          <cell r="D5625">
            <v>18.22</v>
          </cell>
        </row>
        <row r="5626">
          <cell r="A5626" t="str">
            <v>5502909</v>
          </cell>
          <cell r="B5626" t="str">
            <v>Escavação, carga e transporte de solos moles - DMT de 2.000 a 2.500 m - caminho de serviço em leito natural - com caminhão basculante de 14 m³</v>
          </cell>
          <cell r="C5626" t="str">
            <v>m³</v>
          </cell>
          <cell r="D5626">
            <v>22.58</v>
          </cell>
        </row>
        <row r="5627">
          <cell r="A5627" t="str">
            <v>5502935</v>
          </cell>
          <cell r="B5627" t="str">
            <v>Escavação, carga e transporte de solos moles - DMT de 2.000 a 2.500 m - caminho de serviço em revestimento primário - com caminhão basculante de 14 m³</v>
          </cell>
          <cell r="C5627" t="str">
            <v>m³</v>
          </cell>
          <cell r="D5627">
            <v>19</v>
          </cell>
        </row>
        <row r="5628">
          <cell r="A5628" t="str">
            <v>5502961</v>
          </cell>
          <cell r="B5628" t="str">
            <v>Escavação, carga e transporte de solos moles - DMT de 2.000 a 2.500 m - caminho de serviço pavimentado - com caminhão basculante de 14 m³</v>
          </cell>
          <cell r="C5628" t="str">
            <v>m³</v>
          </cell>
          <cell r="D5628">
            <v>18.53</v>
          </cell>
        </row>
        <row r="5629">
          <cell r="A5629" t="str">
            <v>5502910</v>
          </cell>
          <cell r="B5629" t="str">
            <v>Escavação, carga e transporte de solos moles - DMT de 2.500 a 3.000 m - caminho de serviço em leito natural - com caminhão basculante de 14 m³</v>
          </cell>
          <cell r="C5629" t="str">
            <v>m³</v>
          </cell>
          <cell r="D5629">
            <v>23.39</v>
          </cell>
        </row>
        <row r="5630">
          <cell r="A5630" t="str">
            <v>5502936</v>
          </cell>
          <cell r="B5630" t="str">
            <v>Escavação, carga e transporte de solos moles - DMT de 2.500 a 3.000 m - caminho de serviço em revestimento primário - com caminhão basculante de 14 m³</v>
          </cell>
          <cell r="C5630" t="str">
            <v>m³</v>
          </cell>
          <cell r="D5630">
            <v>21.64</v>
          </cell>
        </row>
        <row r="5631">
          <cell r="A5631" t="str">
            <v>5502962</v>
          </cell>
          <cell r="B5631" t="str">
            <v>Escavação, carga e transporte de solos moles - DMT de 2.500 a 3.000 m - caminho de serviço pavimentado - com caminhão basculante de 14 m³</v>
          </cell>
          <cell r="C5631" t="str">
            <v>m³</v>
          </cell>
          <cell r="D5631">
            <v>18.920000000000002</v>
          </cell>
        </row>
        <row r="5632">
          <cell r="A5632" t="str">
            <v>5502900</v>
          </cell>
          <cell r="B5632" t="str">
            <v>Escavação, carga e transporte de solos moles - DMT de 200 a 400 m - caminho de serviço em leito natural - com caminhão basculante de 14 m³</v>
          </cell>
          <cell r="C5632" t="str">
            <v>m³</v>
          </cell>
          <cell r="D5632">
            <v>17.600000000000001</v>
          </cell>
        </row>
        <row r="5633">
          <cell r="A5633" t="str">
            <v>5502926</v>
          </cell>
          <cell r="B5633" t="str">
            <v>Escavação, carga e transporte de solos moles - DMT de 200 a 400 m - caminho de serviço em revestimento primário - com caminhão basculante de 14 m³</v>
          </cell>
          <cell r="C5633" t="str">
            <v>m³</v>
          </cell>
          <cell r="D5633">
            <v>17.13</v>
          </cell>
        </row>
        <row r="5634">
          <cell r="A5634" t="str">
            <v>5502952</v>
          </cell>
          <cell r="B5634" t="str">
            <v>Escavação, carga e transporte de solos moles - DMT de 200 a 400 m - caminho de serviço pavimentado - com caminhão basculante de 14 m³</v>
          </cell>
          <cell r="C5634" t="str">
            <v>m³</v>
          </cell>
          <cell r="D5634">
            <v>16.98</v>
          </cell>
        </row>
        <row r="5635">
          <cell r="A5635" t="str">
            <v>5502901</v>
          </cell>
          <cell r="B5635" t="str">
            <v>Escavação, carga e transporte de solos moles - DMT de 400 a 600 m - caminho de serviço em leito natural - com caminhão basculante de 14 m³</v>
          </cell>
          <cell r="C5635" t="str">
            <v>m³</v>
          </cell>
          <cell r="D5635">
            <v>17.91</v>
          </cell>
        </row>
        <row r="5636">
          <cell r="A5636" t="str">
            <v>5502927</v>
          </cell>
          <cell r="B5636" t="str">
            <v>Escavação, carga e transporte de solos moles - DMT de 400 a 600 m - caminho de serviço em revestimento primário - com caminhão basculante de 14 m³</v>
          </cell>
          <cell r="C5636" t="str">
            <v>m³</v>
          </cell>
          <cell r="D5636">
            <v>17.37</v>
          </cell>
        </row>
        <row r="5637">
          <cell r="A5637" t="str">
            <v>5502953</v>
          </cell>
          <cell r="B5637" t="str">
            <v>Escavação, carga e transporte de solos moles - DMT de 400 a 600 m - caminho de serviço pavimentado - com caminhão basculante de 14 m³</v>
          </cell>
          <cell r="C5637" t="str">
            <v>m³</v>
          </cell>
          <cell r="D5637">
            <v>17.21</v>
          </cell>
        </row>
        <row r="5638">
          <cell r="A5638" t="str">
            <v>5502899</v>
          </cell>
          <cell r="B5638" t="str">
            <v>Escavação, carga e transporte de solos moles - DMT de 50 a 200 m - caminho de serviço em leito natural - com caminhão basculante de 14 m³</v>
          </cell>
          <cell r="C5638" t="str">
            <v>m³</v>
          </cell>
          <cell r="D5638">
            <v>17.13</v>
          </cell>
        </row>
        <row r="5639">
          <cell r="A5639" t="str">
            <v>5502925</v>
          </cell>
          <cell r="B5639" t="str">
            <v>Escavação, carga e transporte de solos moles - DMT de 50 a 200 m - caminho de serviço em revestimento primário - com caminhão basculante de 14 m³</v>
          </cell>
          <cell r="C5639" t="str">
            <v>m³</v>
          </cell>
          <cell r="D5639">
            <v>16.899999999999999</v>
          </cell>
        </row>
        <row r="5640">
          <cell r="A5640" t="str">
            <v>5502951</v>
          </cell>
          <cell r="B5640" t="str">
            <v>Escavação, carga e transporte de solos moles - DMT de 50 a 200 m - caminho de serviço pavimentado - com caminhão basculante de 14 m³</v>
          </cell>
          <cell r="C5640" t="str">
            <v>m³</v>
          </cell>
          <cell r="D5640">
            <v>16.739999999999998</v>
          </cell>
        </row>
        <row r="5641">
          <cell r="A5641" t="str">
            <v>5502902</v>
          </cell>
          <cell r="B5641" t="str">
            <v>Escavação, carga e transporte de solos moles - DMT de 600 a 800 m - caminho de serviço em leito natural - com caminhão basculante de 14 m³</v>
          </cell>
          <cell r="C5641" t="str">
            <v>m³</v>
          </cell>
          <cell r="D5641">
            <v>18.3</v>
          </cell>
        </row>
        <row r="5642">
          <cell r="A5642" t="str">
            <v>5502928</v>
          </cell>
          <cell r="B5642" t="str">
            <v>Escavação, carga e transporte de solos moles - DMT de 600 a 800 m - caminho de serviço em revestimento primário - com caminhão basculante de 14 m³</v>
          </cell>
          <cell r="C5642" t="str">
            <v>m³</v>
          </cell>
          <cell r="D5642">
            <v>17.600000000000001</v>
          </cell>
        </row>
        <row r="5643">
          <cell r="A5643" t="str">
            <v>5502954</v>
          </cell>
          <cell r="B5643" t="str">
            <v>Escavação, carga e transporte de solos moles - DMT de 600 a 800 m - caminho de serviço pavimentado - com caminhão basculante de 14 m³</v>
          </cell>
          <cell r="C5643" t="str">
            <v>m³</v>
          </cell>
          <cell r="D5643">
            <v>17.37</v>
          </cell>
        </row>
        <row r="5644">
          <cell r="A5644" t="str">
            <v>5502903</v>
          </cell>
          <cell r="B5644" t="str">
            <v>Escavação, carga e transporte de solos moles - DMT de 800 a 1.000 m - caminho de serviço em leito natural - com caminhão basculante de 14 m³</v>
          </cell>
          <cell r="C5644" t="str">
            <v>m³</v>
          </cell>
          <cell r="D5644">
            <v>18.53</v>
          </cell>
        </row>
        <row r="5645">
          <cell r="A5645" t="str">
            <v>5502929</v>
          </cell>
          <cell r="B5645" t="str">
            <v>Escavação, carga e transporte de solos moles - DMT de 800 a 1.000 m - caminho de serviço em revestimento primário - com caminhão basculante de 14 m³</v>
          </cell>
          <cell r="C5645" t="str">
            <v>m³</v>
          </cell>
          <cell r="D5645">
            <v>17.760000000000002</v>
          </cell>
        </row>
        <row r="5646">
          <cell r="A5646" t="str">
            <v>5502955</v>
          </cell>
          <cell r="B5646" t="str">
            <v>Escavação, carga e transporte de solos moles - DMT de 800 a 1.000 m - caminho de serviço pavimentado - com caminhão basculante de 14 m³</v>
          </cell>
          <cell r="C5646" t="str">
            <v>m³</v>
          </cell>
          <cell r="D5646">
            <v>17.52</v>
          </cell>
        </row>
        <row r="5647">
          <cell r="A5647" t="str">
            <v>5502889</v>
          </cell>
          <cell r="B5647" t="str">
            <v>Escavação, carga e transporte de solos moles na distância de 3.000 m - caminho de serviço em leito natural - com caminhão basculante de 14 m³</v>
          </cell>
          <cell r="C5647" t="str">
            <v>m³</v>
          </cell>
          <cell r="D5647">
            <v>23.74</v>
          </cell>
        </row>
        <row r="5648">
          <cell r="A5648" t="str">
            <v>5502996</v>
          </cell>
          <cell r="B5648" t="str">
            <v>Escavação, carga e transporte de solos moles na distância de 3.000 m - caminho de serviço em revestimento primário - com caminhão basculante de 14 m³</v>
          </cell>
          <cell r="C5648" t="str">
            <v>m³</v>
          </cell>
          <cell r="D5648">
            <v>21.88</v>
          </cell>
        </row>
        <row r="5649">
          <cell r="A5649" t="str">
            <v>5502997</v>
          </cell>
          <cell r="B5649" t="str">
            <v>Escavação, carga e transporte de solos moles na distância de 3.000 m - caminho de serviço pavimentado - com caminhão basculante de 14 m³</v>
          </cell>
          <cell r="C5649" t="str">
            <v>m³</v>
          </cell>
          <cell r="D5649">
            <v>21.29</v>
          </cell>
        </row>
        <row r="5650">
          <cell r="A5650" t="str">
            <v>5501716</v>
          </cell>
          <cell r="B5650" t="str">
            <v>Escavação, carga e transporte em material de 1ª categoria - DMT de 1.000 a 1.200 m com motoscraper</v>
          </cell>
          <cell r="C5650" t="str">
            <v>m³</v>
          </cell>
          <cell r="D5650">
            <v>18.850000000000001</v>
          </cell>
        </row>
        <row r="5651">
          <cell r="A5651" t="str">
            <v>5501717</v>
          </cell>
          <cell r="B5651" t="str">
            <v>Escavação, carga e transporte em material de 1ª categoria - DMT de 1.200 a 1.400 m com motoscraper</v>
          </cell>
          <cell r="C5651" t="str">
            <v>m³</v>
          </cell>
          <cell r="D5651">
            <v>21.24</v>
          </cell>
        </row>
        <row r="5652">
          <cell r="A5652" t="str">
            <v>5501712</v>
          </cell>
          <cell r="B5652" t="str">
            <v>Escavação, carga e transporte em material de 1ª categoria - DMT de 200 a 400 m com motoscraper</v>
          </cell>
          <cell r="C5652" t="str">
            <v>m³</v>
          </cell>
          <cell r="D5652">
            <v>11.01</v>
          </cell>
        </row>
        <row r="5653">
          <cell r="A5653" t="str">
            <v>5501713</v>
          </cell>
          <cell r="B5653" t="str">
            <v>Escavação, carga e transporte em material de 1ª categoria - DMT de 400 a 600 m com motoscraper</v>
          </cell>
          <cell r="C5653" t="str">
            <v>m³</v>
          </cell>
          <cell r="D5653">
            <v>12.16</v>
          </cell>
        </row>
        <row r="5654">
          <cell r="A5654" t="str">
            <v>5501711</v>
          </cell>
          <cell r="B5654" t="str">
            <v>Escavação, carga e transporte em material de 1ª categoria - DMT de 50 a 200 m com motoscraper</v>
          </cell>
          <cell r="C5654" t="str">
            <v>m³</v>
          </cell>
          <cell r="D5654">
            <v>8.84</v>
          </cell>
        </row>
        <row r="5655">
          <cell r="A5655" t="str">
            <v>5501710</v>
          </cell>
          <cell r="B5655" t="str">
            <v>Escavação, carga e transporte em material de 1ª categoria - DMT de 50 m</v>
          </cell>
          <cell r="C5655" t="str">
            <v>m³</v>
          </cell>
          <cell r="D5655">
            <v>2.71</v>
          </cell>
        </row>
        <row r="5656">
          <cell r="A5656" t="str">
            <v>5501714</v>
          </cell>
          <cell r="B5656" t="str">
            <v>Escavação, carga e transporte em material de 1ª categoria - DMT de 600 a 800 m com motoscraper</v>
          </cell>
          <cell r="C5656" t="str">
            <v>m³</v>
          </cell>
          <cell r="D5656">
            <v>14.3</v>
          </cell>
        </row>
        <row r="5657">
          <cell r="A5657" t="str">
            <v>5501715</v>
          </cell>
          <cell r="B5657" t="str">
            <v>Escavação, carga e transporte em material de 1ª categoria - DMT de 800 a 1.000 m com motoscraper</v>
          </cell>
          <cell r="C5657" t="str">
            <v>m³</v>
          </cell>
          <cell r="D5657">
            <v>16.47</v>
          </cell>
        </row>
        <row r="5658">
          <cell r="A5658" t="str">
            <v>5502986</v>
          </cell>
          <cell r="B5658" t="str">
            <v>Expurgo de jazida</v>
          </cell>
          <cell r="C5658" t="str">
            <v>m³</v>
          </cell>
          <cell r="D5658">
            <v>2.57</v>
          </cell>
        </row>
        <row r="5659">
          <cell r="A5659" t="str">
            <v>5502977</v>
          </cell>
          <cell r="B5659" t="str">
            <v>Fragmentação de blocos de rocha com escavadeira e rompedor hidráulico 1.700 kg</v>
          </cell>
          <cell r="C5659" t="str">
            <v>m³</v>
          </cell>
          <cell r="D5659">
            <v>9.7799999999999994</v>
          </cell>
        </row>
        <row r="5660">
          <cell r="A5660" t="str">
            <v>5502985</v>
          </cell>
          <cell r="B5660" t="str">
            <v>Limpeza mecanizada da camada vegetal</v>
          </cell>
          <cell r="C5660" t="str">
            <v>m²</v>
          </cell>
          <cell r="D5660">
            <v>0.46</v>
          </cell>
        </row>
        <row r="5661">
          <cell r="A5661" t="str">
            <v>5503018</v>
          </cell>
          <cell r="B5661" t="str">
            <v>Manutenção de caminho de serviço</v>
          </cell>
          <cell r="C5661" t="str">
            <v>km</v>
          </cell>
          <cell r="D5661">
            <v>61.79</v>
          </cell>
        </row>
        <row r="5662">
          <cell r="A5662" t="str">
            <v>5505768</v>
          </cell>
          <cell r="B5662" t="str">
            <v>Pré-fissuramento de material de 3ª categoria</v>
          </cell>
          <cell r="C5662" t="str">
            <v>m²</v>
          </cell>
          <cell r="D5662">
            <v>79.62</v>
          </cell>
        </row>
        <row r="5663">
          <cell r="A5663" t="str">
            <v>5503020</v>
          </cell>
          <cell r="B5663" t="str">
            <v>Umedecimento de caminho de serviço</v>
          </cell>
          <cell r="C5663" t="str">
            <v>km</v>
          </cell>
          <cell r="D5663">
            <v>261.49</v>
          </cell>
        </row>
        <row r="5664">
          <cell r="A5664" t="str">
            <v>5605798</v>
          </cell>
          <cell r="B5664" t="str">
            <v>Chumbador de aço CA-50 - D = 20 mm - ancorado na rocha com cartucho de cimento - fornecimento, perfuração e instalação</v>
          </cell>
          <cell r="C5664" t="str">
            <v>m</v>
          </cell>
          <cell r="D5664">
            <v>84.38</v>
          </cell>
        </row>
        <row r="5665">
          <cell r="A5665" t="str">
            <v>5605925</v>
          </cell>
          <cell r="B5665" t="str">
            <v>Chumbador de aço CA-50 - D = 20 mm - ancorado na rocha com injeção de nata de cimento - fornecimento, perfuração e instalação</v>
          </cell>
          <cell r="C5665" t="str">
            <v>m</v>
          </cell>
          <cell r="D5665">
            <v>80.2</v>
          </cell>
        </row>
        <row r="5666">
          <cell r="A5666" t="str">
            <v>5605799</v>
          </cell>
          <cell r="B5666" t="str">
            <v>Chumbador de aço CA-50 - D = 22 mm - ancorado na rocha com cartucho de cimento - fornecimento, perfuração e instalação</v>
          </cell>
          <cell r="C5666" t="str">
            <v>m</v>
          </cell>
          <cell r="D5666">
            <v>89.27</v>
          </cell>
        </row>
        <row r="5667">
          <cell r="A5667" t="str">
            <v>5605800</v>
          </cell>
          <cell r="B5667" t="str">
            <v>Chumbador de aço CA-50 - D = 25 mm - ancorado na rocha com cartucho de cimento - fornecimento, perfuração e instalação</v>
          </cell>
          <cell r="C5667" t="str">
            <v>m</v>
          </cell>
          <cell r="D5667">
            <v>98.43</v>
          </cell>
        </row>
        <row r="5668">
          <cell r="A5668" t="str">
            <v>5605894</v>
          </cell>
          <cell r="B5668" t="str">
            <v>Grampo de aço CA-50 D = 12,5 mm para solo grampeado com capacidade de 30 kN - fornecimento, perfuração e instalação</v>
          </cell>
          <cell r="C5668" t="str">
            <v>m</v>
          </cell>
          <cell r="D5668">
            <v>46.79</v>
          </cell>
        </row>
        <row r="5669">
          <cell r="A5669" t="str">
            <v>5605895</v>
          </cell>
          <cell r="B5669" t="str">
            <v>Grampo de aço CA-50 D = 16 mm para solo grampeado com capacidade de 50 kN - fornecimento, perfuração e instalação</v>
          </cell>
          <cell r="C5669" t="str">
            <v>m</v>
          </cell>
          <cell r="D5669">
            <v>50.34</v>
          </cell>
        </row>
        <row r="5670">
          <cell r="A5670" t="str">
            <v>5605896</v>
          </cell>
          <cell r="B5670" t="str">
            <v>Grampo de aço CA-50 D = 20 mm para solo grampeado com capacidade de 80 kN - fornecimento, perfuração e instalação</v>
          </cell>
          <cell r="C5670" t="str">
            <v>m</v>
          </cell>
          <cell r="D5670">
            <v>55.68</v>
          </cell>
        </row>
        <row r="5671">
          <cell r="A5671" t="str">
            <v>5605911</v>
          </cell>
          <cell r="B5671" t="str">
            <v>Perfuração para tirante permanente protendido autoinjetável em material de 1ª categoria com diâmetro de até 120 mm</v>
          </cell>
          <cell r="C5671" t="str">
            <v>m</v>
          </cell>
          <cell r="D5671">
            <v>32.36</v>
          </cell>
        </row>
        <row r="5672">
          <cell r="A5672" t="str">
            <v>5605912</v>
          </cell>
          <cell r="B5672" t="str">
            <v>Perfuração para tirante permanente protendido autoinjetável em material de 2ª categoria com diâmetro de até 87 mm</v>
          </cell>
          <cell r="C5672" t="str">
            <v>m</v>
          </cell>
          <cell r="D5672">
            <v>49.21</v>
          </cell>
        </row>
        <row r="5673">
          <cell r="A5673" t="str">
            <v>5605938</v>
          </cell>
          <cell r="B5673" t="str">
            <v>Perfuração para tirantes em material de 1ª categoria com diâmetro de até 120 mm</v>
          </cell>
          <cell r="C5673" t="str">
            <v>m</v>
          </cell>
          <cell r="D5673">
            <v>19.649999999999999</v>
          </cell>
        </row>
        <row r="5674">
          <cell r="A5674" t="str">
            <v>5605939</v>
          </cell>
          <cell r="B5674" t="str">
            <v>Perfuração para tirantes em material de 2ª categoria com diâmetro de até 120 mm</v>
          </cell>
          <cell r="C5674" t="str">
            <v>m</v>
          </cell>
          <cell r="D5674">
            <v>23.63</v>
          </cell>
        </row>
        <row r="5675">
          <cell r="A5675" t="str">
            <v>5605940</v>
          </cell>
          <cell r="B5675" t="str">
            <v>Perfuração para tirantes em material de 3ª categoria com diâmetro de até 120 mm</v>
          </cell>
          <cell r="C5675" t="str">
            <v>m</v>
          </cell>
          <cell r="D5675">
            <v>55.93</v>
          </cell>
        </row>
        <row r="5676">
          <cell r="A5676" t="str">
            <v>5605942</v>
          </cell>
          <cell r="B5676" t="str">
            <v>Pintura eletrostática com tinta em pó à base de resina epóxi - E = 200 µm</v>
          </cell>
          <cell r="C5676" t="str">
            <v>m²</v>
          </cell>
          <cell r="D5676">
            <v>47.68</v>
          </cell>
        </row>
        <row r="5677">
          <cell r="A5677" t="str">
            <v>5605955</v>
          </cell>
          <cell r="B5677" t="str">
            <v>Protensão de tirante com 10 cordoalhas D = 12,7 mm aço CP 190 RB, com capacidade de 860 kN - inclusive ancoragem e grauteamento da cabeça</v>
          </cell>
          <cell r="C5677" t="str">
            <v>un</v>
          </cell>
          <cell r="D5677">
            <v>688.85</v>
          </cell>
        </row>
        <row r="5678">
          <cell r="A5678" t="str">
            <v>5605956</v>
          </cell>
          <cell r="B5678" t="str">
            <v>Protensão de tirante com 12 cordoalhas D = 12,7 mm aço CP 190 RB, com capacidade de 1.040 kN - inclusive ancoragem e grauteamento da cabeça</v>
          </cell>
          <cell r="C5678" t="str">
            <v>un</v>
          </cell>
          <cell r="D5678">
            <v>818.28</v>
          </cell>
        </row>
        <row r="5679">
          <cell r="A5679" t="str">
            <v>5605953</v>
          </cell>
          <cell r="B5679" t="str">
            <v>Protensão de tirante com 6 cordoalhas D = 12,7 mm aço CP 190 RB, com capacidade de 520 kN - inclusive ancoragem e grauteamento da cabeça</v>
          </cell>
          <cell r="C5679" t="str">
            <v>un</v>
          </cell>
          <cell r="D5679">
            <v>488.26</v>
          </cell>
        </row>
        <row r="5680">
          <cell r="A5680" t="str">
            <v>5605954</v>
          </cell>
          <cell r="B5680" t="str">
            <v>Protensão de tirante com 8 cordoalhas D = 12,7 mm aço CP 190 RB, com capacidade de 690 kN - inclusive ancoragem e grauteamento da cabeça</v>
          </cell>
          <cell r="C5680" t="str">
            <v>un</v>
          </cell>
          <cell r="D5680">
            <v>591.91</v>
          </cell>
        </row>
        <row r="5681">
          <cell r="A5681" t="str">
            <v>5605909</v>
          </cell>
          <cell r="B5681" t="str">
            <v>Protensão de tirante permanente autoinjetável de aço D = 40 mm, seção de 684 mm², tensão de escoamento = 440 MPa e tensão de ruptura = 580 MPa - inclusive ancoragem e grauteamento da cabeça</v>
          </cell>
          <cell r="C5681" t="str">
            <v>un</v>
          </cell>
          <cell r="D5681">
            <v>477.65</v>
          </cell>
        </row>
        <row r="5682">
          <cell r="A5682" t="str">
            <v>5605908</v>
          </cell>
          <cell r="B5682" t="str">
            <v>Protensão de tirante permanente autoinjetável de aço D = 40 mm, seção de 822 mm², tensão de escoamento = 470 MPa e tensão de ruptura = 600 MPa - inclusive ancoragem e grauteamento da cabeça</v>
          </cell>
          <cell r="C5682" t="str">
            <v>un</v>
          </cell>
          <cell r="D5682">
            <v>477.65</v>
          </cell>
        </row>
        <row r="5683">
          <cell r="A5683" t="str">
            <v>5605907</v>
          </cell>
          <cell r="B5683" t="str">
            <v>Protensão de tirante permanente autoinjetável de aço D = 40 mm, seção de 936 mm², tensão de escoamento = 700 MPa e tensão de ruptura = 830 MPa - inclusive ancoragem e grauteamento da cabeça</v>
          </cell>
          <cell r="C5683" t="str">
            <v>un</v>
          </cell>
          <cell r="D5683">
            <v>509.44</v>
          </cell>
        </row>
        <row r="5684">
          <cell r="A5684" t="str">
            <v>5605906</v>
          </cell>
          <cell r="B5684" t="str">
            <v>Protensão de tirante permanente autoinjetável de aço D = 50 mm, seção de 1.330 mm², tensão de escoamento = 630 MPa e tensão de ruptura = 740 MPa - inclusive ancoragem e grauteamento da cabeça</v>
          </cell>
          <cell r="C5684" t="str">
            <v>un</v>
          </cell>
          <cell r="D5684">
            <v>612.84</v>
          </cell>
        </row>
        <row r="5685">
          <cell r="A5685" t="str">
            <v>5605905</v>
          </cell>
          <cell r="B5685" t="str">
            <v>Protensão de tirante permanente autoinjetável de aço D = 50 mm, seção de 1.569 mm², tensão de escoamento = 630 MPa e tensão de ruptura = 740 MP - inclusive ancoragem e grauteamento da cabeça</v>
          </cell>
          <cell r="C5685" t="str">
            <v>un</v>
          </cell>
          <cell r="D5685">
            <v>684.13</v>
          </cell>
        </row>
        <row r="5686">
          <cell r="A5686" t="str">
            <v>5605944</v>
          </cell>
          <cell r="B5686" t="str">
            <v>Protensão de tirante permanente protendido de aço D = 30 mm, tensão de escoamento = 600 MPa e tensão de ruptura = 720 MPa - inclusive ancoragem e grauteamento da cabeça</v>
          </cell>
          <cell r="C5686" t="str">
            <v>un</v>
          </cell>
          <cell r="D5686">
            <v>433.71</v>
          </cell>
        </row>
        <row r="5687">
          <cell r="A5687" t="str">
            <v>5605910</v>
          </cell>
          <cell r="B5687" t="str">
            <v>Protensão de tirante permanente protendido de aço D = 32 mm, tensão de escoamento = 500 MPa e tensão de ruptura = 550 MPa - inclusive ancoragem e grauteamento da cabeça</v>
          </cell>
          <cell r="C5687" t="str">
            <v>un</v>
          </cell>
          <cell r="D5687">
            <v>502.14</v>
          </cell>
        </row>
        <row r="5688">
          <cell r="A5688" t="str">
            <v>5605945</v>
          </cell>
          <cell r="B5688" t="str">
            <v>Protensão de tirante permanente protendido de aço D = 32 mm, tensão de escoamento = 950 MPa e tensão de ruptura = 1.050 MPa - inclusive ancoragem e grauteamento da cabeça</v>
          </cell>
          <cell r="C5688" t="str">
            <v>un</v>
          </cell>
          <cell r="D5688">
            <v>530.29999999999995</v>
          </cell>
        </row>
        <row r="5689">
          <cell r="A5689" t="str">
            <v>5605946</v>
          </cell>
          <cell r="B5689" t="str">
            <v>Protensão de tirante permanente protendido de aço D = 40 mm, tensão de escoamento = 600 MPa e tensão de ruptura = 720 MPa - inclusive ancoragem e grauteamento da cabeça</v>
          </cell>
          <cell r="C5689" t="str">
            <v>un</v>
          </cell>
          <cell r="D5689">
            <v>509.44</v>
          </cell>
        </row>
        <row r="5690">
          <cell r="A5690" t="str">
            <v>5605947</v>
          </cell>
          <cell r="B5690" t="str">
            <v>Protensão de tirante permanente protendido de aço D = 44 mm, tensão de escoamento = 680 MPa e tensão de ruptura = 870 MPa - inclusive ancoragem e grauteamento da cabeça</v>
          </cell>
          <cell r="C5690" t="str">
            <v>un</v>
          </cell>
          <cell r="D5690">
            <v>571.29999999999995</v>
          </cell>
        </row>
        <row r="5691">
          <cell r="A5691" t="str">
            <v>5605948</v>
          </cell>
          <cell r="B5691" t="str">
            <v>Protensão de tirante permanente protendido de aço D = 50 mm, tensão de escoamento = 600 MPa e tensão de ruptura = 720 MPa - inclusive ancoragem e grauteamento da cabeça</v>
          </cell>
          <cell r="C5691" t="str">
            <v>un</v>
          </cell>
          <cell r="D5691">
            <v>684.13</v>
          </cell>
        </row>
        <row r="5692">
          <cell r="A5692" t="str">
            <v>5605949</v>
          </cell>
          <cell r="B5692" t="str">
            <v>Protensão de tirante permanente protendido de aço D = 53 mm, tensão de escoamento = 600 MPa e tensão de ruptura = 720 MPa - inclusive ancoragem e grauteamento da cabeça</v>
          </cell>
          <cell r="C5692" t="str">
            <v>un</v>
          </cell>
          <cell r="D5692">
            <v>964.2</v>
          </cell>
        </row>
        <row r="5693">
          <cell r="A5693" t="str">
            <v>5605950</v>
          </cell>
          <cell r="B5693" t="str">
            <v>Protensão de tirante permanente protendido de aço D = 57 mm, tensão de escoamento = 600 MPa e tensão de ruptura = 720 MPa - inclusive ancoragem e grauteamento da cabeça</v>
          </cell>
          <cell r="C5693" t="str">
            <v>un</v>
          </cell>
          <cell r="D5693">
            <v>1040.92</v>
          </cell>
        </row>
        <row r="5694">
          <cell r="A5694" t="str">
            <v>5605951</v>
          </cell>
          <cell r="B5694" t="str">
            <v>Protensão de tirante permanente protendido de aço D = 63 mm, tensão de escoamento = 600 MPa e tensão de ruptura = 720 MPa - inclusive ancoragem e grauteamento da cabeça</v>
          </cell>
          <cell r="C5694" t="str">
            <v>un</v>
          </cell>
          <cell r="D5694">
            <v>1645.9</v>
          </cell>
        </row>
        <row r="5695">
          <cell r="A5695" t="str">
            <v>5605952</v>
          </cell>
          <cell r="B5695" t="str">
            <v>Protensão de tirante permanente protendido de aço D = 69 mm, tensão de escoamento = 600 MPa e tensão de ruptura = 720 MPa - inclusive ancoragem e grauteamento da cabeça</v>
          </cell>
          <cell r="C5695" t="str">
            <v>un</v>
          </cell>
          <cell r="D5695">
            <v>2499.67</v>
          </cell>
        </row>
        <row r="5696">
          <cell r="A5696" t="str">
            <v>5605932</v>
          </cell>
          <cell r="B5696" t="str">
            <v>Tirante de barra de aço ancorado na rocha com resina de poliéster, D = 19 mm, tensão de escoamento = 686 MPa e tensão de ruptura = 789 MPa - fornecimento, perfuração e instalação</v>
          </cell>
          <cell r="C5696" t="str">
            <v>m</v>
          </cell>
          <cell r="D5696">
            <v>127.87</v>
          </cell>
        </row>
        <row r="5697">
          <cell r="A5697" t="str">
            <v>5605934</v>
          </cell>
          <cell r="B5697" t="str">
            <v>Tirante de barra de aço ancorado na rocha com resina de poliéster, D = 22 mm, tensão de escoamento = 686 MPa e tensão de ruptura = 789 MPa - fornecimento, perfuração e instalação</v>
          </cell>
          <cell r="C5697" t="str">
            <v>m</v>
          </cell>
          <cell r="D5697">
            <v>139.47</v>
          </cell>
        </row>
        <row r="5698">
          <cell r="A5698" t="str">
            <v>5605928</v>
          </cell>
          <cell r="B5698" t="str">
            <v>Tirante de barra de aço ancorado na rocha com resina de poliéster, D = 25 mm, tensão de escoamento = 500 MPa e tensão de ruptura = 750 MPa - fornecimento, perfuração e instalação</v>
          </cell>
          <cell r="C5698" t="str">
            <v>m</v>
          </cell>
          <cell r="D5698">
            <v>156.56</v>
          </cell>
        </row>
        <row r="5699">
          <cell r="A5699" t="str">
            <v>5605935</v>
          </cell>
          <cell r="B5699" t="str">
            <v>Tirante de barra de aço ancorado na rocha com resina de poliéster, D = 25 mm, tensão de escoamento = 686 MPa, tensão de ruptura = 789 MPa - fornecimento, perfuração e instalação</v>
          </cell>
          <cell r="C5699" t="str">
            <v>m</v>
          </cell>
          <cell r="D5699">
            <v>153.91</v>
          </cell>
        </row>
        <row r="5700">
          <cell r="A5700" t="str">
            <v>5605936</v>
          </cell>
          <cell r="B5700" t="str">
            <v>Tirante de barra de aço ancorado na rocha com resina de poliéster, D = 32 mm, tensão de escoamento = 686 MPa, tensão de ruptura = 789 MPa - fornecimento, perfuração e instalação</v>
          </cell>
          <cell r="C5700" t="str">
            <v>m</v>
          </cell>
          <cell r="D5700">
            <v>236.8</v>
          </cell>
        </row>
        <row r="5701">
          <cell r="A5701" t="str">
            <v>5605937</v>
          </cell>
          <cell r="B5701" t="str">
            <v>Tirante de barra de aço ancorado na rocha com resina de poliéster, D = 36 mm, tensão de escoamento = 686 MPa e tensão de ruptura = 789 MPa - fornecimento, perfuração e instalação</v>
          </cell>
          <cell r="C5701" t="str">
            <v>m</v>
          </cell>
          <cell r="D5701">
            <v>291.88</v>
          </cell>
        </row>
        <row r="5702">
          <cell r="A5702" t="str">
            <v>5605957</v>
          </cell>
          <cell r="B5702" t="str">
            <v>Tirante permanente protendido autoinjetável de aço D = 40 mm, seção de 684 mm², tensão de escoamento = 440 MPa e tensão de ruptura = 580 MPa - exceto perfuração</v>
          </cell>
          <cell r="C5702" t="str">
            <v>m</v>
          </cell>
          <cell r="D5702">
            <v>204.61</v>
          </cell>
        </row>
        <row r="5703">
          <cell r="A5703" t="str">
            <v>5605958</v>
          </cell>
          <cell r="B5703" t="str">
            <v>Tirante permanente protendido autoinjetável de aço D = 40 mm, seção de 822 mm², tensão de escoamento = 470 MPa e tensão de ruptura = 600 MPa - exceto perfuração</v>
          </cell>
          <cell r="C5703" t="str">
            <v>m</v>
          </cell>
          <cell r="D5703">
            <v>233.74</v>
          </cell>
        </row>
        <row r="5704">
          <cell r="A5704" t="str">
            <v>5605959</v>
          </cell>
          <cell r="B5704" t="str">
            <v>Tirante permanente protendido autoinjetável de aço D = 40 mm, seção de 936 mm², tensão de escoamento = 700 MPa e tensão de ruptura = 830 MPa - exceto perfuração</v>
          </cell>
          <cell r="C5704" t="str">
            <v>m</v>
          </cell>
          <cell r="D5704">
            <v>280.8</v>
          </cell>
        </row>
        <row r="5705">
          <cell r="A5705" t="str">
            <v>5605960</v>
          </cell>
          <cell r="B5705" t="str">
            <v>Tirante permanente protendido autoinjetável de aço D = 50 mm, seção de 1.330 mm², tensão de escoamento = 630 MPa e tensão de ruptura = 740 MPa - exceto perfuração</v>
          </cell>
          <cell r="C5705" t="str">
            <v>m</v>
          </cell>
          <cell r="D5705">
            <v>348.63</v>
          </cell>
        </row>
        <row r="5706">
          <cell r="A5706" t="str">
            <v>5605961</v>
          </cell>
          <cell r="B5706" t="str">
            <v>Tirante permanente protendido autoinjetável de aço D = 50 mm, seção de 1.569 mm², tensão de escoamento = 630 MPa e tensão de ruptura = 740 MPa - exceto perfuração</v>
          </cell>
          <cell r="C5706" t="str">
            <v>m</v>
          </cell>
          <cell r="D5706">
            <v>446.8</v>
          </cell>
        </row>
        <row r="5707">
          <cell r="A5707" t="str">
            <v>5605885</v>
          </cell>
          <cell r="B5707" t="str">
            <v>Tirante permanente protendido com 10 cordoalhas D = 12,7 mm, aço CP 190 RB, com capacidade de 860 kN - exceto perfuração</v>
          </cell>
          <cell r="C5707" t="str">
            <v>m</v>
          </cell>
          <cell r="D5707">
            <v>238.91</v>
          </cell>
        </row>
        <row r="5708">
          <cell r="A5708" t="str">
            <v>5605886</v>
          </cell>
          <cell r="B5708" t="str">
            <v>Tirante permanente protendido com 12 cordoalhas D = 12,7 mm, aço CP 190 RB, com capacidade de 1.030 kN - exceto perfuração</v>
          </cell>
          <cell r="C5708" t="str">
            <v>m</v>
          </cell>
          <cell r="D5708">
            <v>260.08</v>
          </cell>
        </row>
        <row r="5709">
          <cell r="A5709" t="str">
            <v>5605883</v>
          </cell>
          <cell r="B5709" t="str">
            <v>Tirante permanente protendido com 6 cordoalhas D = 12,7 mm, aço CP 190 RB, com capacidade de 510 kN - exceto perfuração</v>
          </cell>
          <cell r="C5709" t="str">
            <v>m</v>
          </cell>
          <cell r="D5709">
            <v>191.91</v>
          </cell>
        </row>
        <row r="5710">
          <cell r="A5710" t="str">
            <v>5605884</v>
          </cell>
          <cell r="B5710" t="str">
            <v>Tirante permanente protendido com 8 cordoalhas D = 12,7 mm, aço CP 190 RB, com capacidade de 690 kN - exceto perfuração</v>
          </cell>
          <cell r="C5710" t="str">
            <v>m</v>
          </cell>
          <cell r="D5710">
            <v>213.07</v>
          </cell>
        </row>
        <row r="5711">
          <cell r="A5711" t="str">
            <v>5605962</v>
          </cell>
          <cell r="B5711" t="str">
            <v>Tirante permanente protendido de aço D = 30 mm, tensão de escoamento = 600 MPa e tensão de ruptura = 720 MPa - exceto perfuração</v>
          </cell>
          <cell r="C5711" t="str">
            <v>m</v>
          </cell>
          <cell r="D5711">
            <v>157</v>
          </cell>
        </row>
        <row r="5712">
          <cell r="A5712" t="str">
            <v>5605881</v>
          </cell>
          <cell r="B5712" t="str">
            <v>Tirante permanente protendido de aço D = 32 mm, tensão de escoamento = 500 MPa e tensão de ruptura = 550 MPa - exceto perfuração</v>
          </cell>
          <cell r="C5712" t="str">
            <v>m</v>
          </cell>
          <cell r="D5712">
            <v>232.17</v>
          </cell>
        </row>
        <row r="5713">
          <cell r="A5713" t="str">
            <v>5605882</v>
          </cell>
          <cell r="B5713" t="str">
            <v>Tirante permanente protendido de aço D = 32 mm, tensão de escoamento = 950 MPa e tensão de ruptura = 1.050 MPa - exceto perfuração</v>
          </cell>
          <cell r="C5713" t="str">
            <v>m</v>
          </cell>
          <cell r="D5713">
            <v>396.91</v>
          </cell>
        </row>
        <row r="5714">
          <cell r="A5714" t="str">
            <v>5605963</v>
          </cell>
          <cell r="B5714" t="str">
            <v>Tirante permanente protendido de aço D = 40 mm, tensão de escoamento = 600 MPa e tensão de ruptura = 720 MPa - exceto perfuração</v>
          </cell>
          <cell r="C5714" t="str">
            <v>m</v>
          </cell>
          <cell r="D5714">
            <v>245.81</v>
          </cell>
        </row>
        <row r="5715">
          <cell r="A5715" t="str">
            <v>5605964</v>
          </cell>
          <cell r="B5715" t="str">
            <v>Tirante permanente protendido de aço D = 44 mm, tensão de escoamento = 680 MPa e tensão de ruptura = 870 MPa - exceto perfuração</v>
          </cell>
          <cell r="C5715" t="str">
            <v>m</v>
          </cell>
          <cell r="D5715">
            <v>289.27</v>
          </cell>
        </row>
        <row r="5716">
          <cell r="A5716" t="str">
            <v>5605965</v>
          </cell>
          <cell r="B5716" t="str">
            <v>Tirante permanente protendido de aço D = 50 mm, tensão de escoamento = 600 MPa e tensão de ruptura = 720 MPa - exceto perfuração</v>
          </cell>
          <cell r="C5716" t="str">
            <v>m</v>
          </cell>
          <cell r="D5716">
            <v>370.7</v>
          </cell>
        </row>
        <row r="5717">
          <cell r="A5717" t="str">
            <v>5605966</v>
          </cell>
          <cell r="B5717" t="str">
            <v>Tirante permanente protendido de aço D = 53mm, tensão de escoamento = 600 MPa e tensão de ruptura = 720 MPa - exceto perfuração</v>
          </cell>
          <cell r="C5717" t="str">
            <v>m</v>
          </cell>
          <cell r="D5717">
            <v>412.92</v>
          </cell>
        </row>
        <row r="5718">
          <cell r="A5718" t="str">
            <v>5605967</v>
          </cell>
          <cell r="B5718" t="str">
            <v>Tirante permanente protendido de aço D = 57 mm, tensão de escoamento = 600 MPa e tensão de ruptura = 720 MPa - exceto perfuração</v>
          </cell>
          <cell r="C5718" t="str">
            <v>m</v>
          </cell>
          <cell r="D5718">
            <v>465.92</v>
          </cell>
        </row>
        <row r="5719">
          <cell r="A5719" t="str">
            <v>5605968</v>
          </cell>
          <cell r="B5719" t="str">
            <v>Tirante permanente protendido de aço D = 63 mm, tensão de escoamento = 600 MPa e tensão de ruptura = 720 MPa - exceto perfuração</v>
          </cell>
          <cell r="C5719" t="str">
            <v>m</v>
          </cell>
          <cell r="D5719">
            <v>570.82000000000005</v>
          </cell>
        </row>
        <row r="5720">
          <cell r="A5720" t="str">
            <v>5605969</v>
          </cell>
          <cell r="B5720" t="str">
            <v>Tirante permanente protendido de aço D = 69 mm, tensão de escoamento = 600 MPa e tensão de ruptura = 720 MPa - exceto perfuração</v>
          </cell>
          <cell r="C5720" t="str">
            <v>m</v>
          </cell>
          <cell r="D5720">
            <v>689.68</v>
          </cell>
        </row>
        <row r="5721">
          <cell r="A5721" t="str">
            <v>5909130</v>
          </cell>
          <cell r="B5721" t="str">
            <v>Carga e manobra de aduelas de concreto pré-moldadas em cavalo mecânico com semirreboque 22 t - carga com caminhão guindauto de 45 t.m</v>
          </cell>
          <cell r="C5721" t="str">
            <v>t</v>
          </cell>
          <cell r="D5721">
            <v>24.36</v>
          </cell>
        </row>
        <row r="5722">
          <cell r="A5722" t="str">
            <v>5914703</v>
          </cell>
          <cell r="B5722" t="str">
            <v>Carga e manobra de brita para lastro com locomotiva diesel-elétrica em vagão hopper aberto com capacidade de 45 m³ - carga com carregadeira e descarga automática - bitola métrica</v>
          </cell>
          <cell r="C5722" t="str">
            <v>t</v>
          </cell>
          <cell r="D5722">
            <v>4.88</v>
          </cell>
        </row>
        <row r="5723">
          <cell r="A5723" t="str">
            <v>5914704</v>
          </cell>
          <cell r="B5723" t="str">
            <v>Carga e manobra de brita para lastro com locomotiva diesel-elétrica em vagão hopper aberto com capacidade de 63 m³ - carga com carregadeira e descarga automática - bitola larga</v>
          </cell>
          <cell r="C5723" t="str">
            <v>t</v>
          </cell>
          <cell r="D5723">
            <v>4.8899999999999997</v>
          </cell>
        </row>
        <row r="5724">
          <cell r="A5724" t="str">
            <v>5914710</v>
          </cell>
          <cell r="B5724" t="str">
            <v>Carga e manobra de dormentes de concreto de bitola larga com locomotiva diesel-elétrica e vagão plataforma com capacidade de 98 t - carga com carregadeira - bitola larga</v>
          </cell>
          <cell r="C5724" t="str">
            <v>t</v>
          </cell>
          <cell r="D5724">
            <v>9.7200000000000006</v>
          </cell>
        </row>
        <row r="5725">
          <cell r="A5725" t="str">
            <v>5914711</v>
          </cell>
          <cell r="B5725" t="str">
            <v>Carga e manobra de dormentes de concreto de bitola métrica com locomotiva diesel-elétrica e vagão plataforma com capacidade de 82 t - carga com carregadeira - bitola métrica</v>
          </cell>
          <cell r="C5725" t="str">
            <v>t</v>
          </cell>
          <cell r="D5725">
            <v>8.8800000000000008</v>
          </cell>
        </row>
        <row r="5726">
          <cell r="A5726" t="str">
            <v>5914712</v>
          </cell>
          <cell r="B5726" t="str">
            <v>Carga e manobra de dormentes de concreto de bitola mista com locomotiva diesel-elétrica e vagão plataforma com capacidade de 98 t - carga com carregadeira - bitola larga</v>
          </cell>
          <cell r="C5726" t="str">
            <v>t</v>
          </cell>
          <cell r="D5726">
            <v>8.81</v>
          </cell>
        </row>
        <row r="5727">
          <cell r="A5727" t="str">
            <v>5915369</v>
          </cell>
          <cell r="B5727" t="str">
            <v>Carga, descarga e manobra de vigas pré-moldadas de 1.000 a 1.250 kN em cavalo mecânico com reboques de 5 e 4 eixos com capacidade de 130 t</v>
          </cell>
          <cell r="C5727" t="str">
            <v>un</v>
          </cell>
          <cell r="D5727">
            <v>7081.6</v>
          </cell>
        </row>
        <row r="5728">
          <cell r="A5728" t="str">
            <v>5915401</v>
          </cell>
          <cell r="B5728" t="str">
            <v>Carga, descarga e manobra de vigas pré-moldadas de 500 a 750 kN em cavalo mecânico com dollys de 3 e 4 eixos com capacidade de 77 t</v>
          </cell>
          <cell r="C5728" t="str">
            <v>un</v>
          </cell>
          <cell r="D5728">
            <v>6506.68</v>
          </cell>
        </row>
        <row r="5729">
          <cell r="A5729" t="str">
            <v>5915402</v>
          </cell>
          <cell r="B5729" t="str">
            <v>Carga, descarga e manobra de vigas pré-moldadas de 750 a 1.000 kN em cavalo mecânico com dollys de 5 e 4 eixos com capacidade de 111 t</v>
          </cell>
          <cell r="C5729" t="str">
            <v>un</v>
          </cell>
          <cell r="D5729">
            <v>3719.8</v>
          </cell>
        </row>
        <row r="5730">
          <cell r="A5730" t="str">
            <v>5915400</v>
          </cell>
          <cell r="B5730" t="str">
            <v>Carga, descarga e manobra de vigas pré-moldadas de até 500 kN em cavalo mecânico com dolly de 4 eixos com capacidade de 57 t</v>
          </cell>
          <cell r="C5730" t="str">
            <v>un</v>
          </cell>
          <cell r="D5730">
            <v>3281.45</v>
          </cell>
        </row>
        <row r="5731">
          <cell r="A5731" t="str">
            <v>5914651</v>
          </cell>
          <cell r="B5731" t="str">
            <v>Carga, manobra e descarga de agregados ou solos em caminhão basculante de 10 m³ - carga com carregadeira de 3,40 m³ (exclusa) e descarga em distribuidor autopropelido</v>
          </cell>
          <cell r="C5731" t="str">
            <v>t</v>
          </cell>
          <cell r="D5731">
            <v>2.23</v>
          </cell>
        </row>
        <row r="5732">
          <cell r="A5732" t="str">
            <v>5914648</v>
          </cell>
          <cell r="B5732" t="str">
            <v>Carga, manobra e descarga de agregados ou solos em caminhão basculante de 10 m³ - carga com carregadeira de 3,40 m³ (exclusa) e descarga em distribuidor rebocável</v>
          </cell>
          <cell r="C5732" t="str">
            <v>t</v>
          </cell>
          <cell r="D5732">
            <v>6.75</v>
          </cell>
        </row>
        <row r="5733">
          <cell r="A5733" t="str">
            <v>5914647</v>
          </cell>
          <cell r="B5733" t="str">
            <v>Carga, manobra e descarga de agregados ou solos em caminhão basculante de 10 m³ - carga com carregadeira de 3,40 m³ (exclusa) e descarga livre</v>
          </cell>
          <cell r="C5733" t="str">
            <v>t</v>
          </cell>
          <cell r="D5733">
            <v>1.56</v>
          </cell>
        </row>
        <row r="5734">
          <cell r="A5734" t="str">
            <v>5915411</v>
          </cell>
          <cell r="B5734" t="str">
            <v>Carga, manobra e descarga de agregados ou solos em caminhão basculante de 10 m³ - carga com carregadeira de 3,40 m³ e descarga em distribuidor autopropelido</v>
          </cell>
          <cell r="C5734" t="str">
            <v>t</v>
          </cell>
          <cell r="D5734">
            <v>3.13</v>
          </cell>
        </row>
        <row r="5735">
          <cell r="A5735" t="str">
            <v>5915409</v>
          </cell>
          <cell r="B5735" t="str">
            <v>Carga, manobra e descarga de agregados ou solos em caminhão basculante de 10 m³ - carga com carregadeira de 3,40 m³ e descarga em distribuidor rebocável</v>
          </cell>
          <cell r="C5735" t="str">
            <v>t</v>
          </cell>
          <cell r="D5735">
            <v>7.65</v>
          </cell>
        </row>
        <row r="5736">
          <cell r="A5736" t="str">
            <v>5915407</v>
          </cell>
          <cell r="B5736" t="str">
            <v>Carga, manobra e descarga de agregados ou solos em caminhão basculante de 10 m³ - carga com carregadeira de 3,40 m³ e descarga livre</v>
          </cell>
          <cell r="C5736" t="str">
            <v>t</v>
          </cell>
          <cell r="D5736">
            <v>2.46</v>
          </cell>
        </row>
        <row r="5737">
          <cell r="A5737" t="str">
            <v>5914354</v>
          </cell>
          <cell r="B5737" t="str">
            <v>Carga, manobra e descarga de agregados ou solos em caminhão basculante de 10 m³ - carga com escavadeira de 1,56 m³ (exclusa) e descarga livre</v>
          </cell>
          <cell r="C5737" t="str">
            <v>t</v>
          </cell>
          <cell r="D5737">
            <v>1.63</v>
          </cell>
        </row>
        <row r="5738">
          <cell r="A5738" t="str">
            <v>5915406</v>
          </cell>
          <cell r="B5738" t="str">
            <v>Carga, manobra e descarga de agregados ou solos em caminhão basculante de 10 m³ - carga em usina de 60 t/h (PMF) e descarga livre</v>
          </cell>
          <cell r="C5738" t="str">
            <v>t</v>
          </cell>
          <cell r="D5738">
            <v>8.4</v>
          </cell>
        </row>
        <row r="5739">
          <cell r="A5739" t="str">
            <v>5914652</v>
          </cell>
          <cell r="B5739" t="str">
            <v>Carga, manobra e descarga de agregados ou solos em caminhão basculante de 10 m³ - carga em usina de solos de 300 t/h e descarga em distribuidor autopropelido</v>
          </cell>
          <cell r="C5739" t="str">
            <v>t</v>
          </cell>
          <cell r="D5739">
            <v>2.99</v>
          </cell>
        </row>
        <row r="5740">
          <cell r="A5740" t="str">
            <v>5915417</v>
          </cell>
          <cell r="B5740" t="str">
            <v>Carga, manobra e descarga de agregados ou solos em caminhão basculante de 10 m³ - carga em usina de solos de 300 t/h e descarga em vibroacabadora</v>
          </cell>
          <cell r="C5740" t="str">
            <v>t</v>
          </cell>
          <cell r="D5740">
            <v>4.75</v>
          </cell>
        </row>
        <row r="5741">
          <cell r="A5741" t="str">
            <v>5915414</v>
          </cell>
          <cell r="B5741" t="str">
            <v>Carga, manobra e descarga de agregados ou solos em caminhão basculante de 10 m³ - carga em usina de solos de 300 t/h e descarga livre</v>
          </cell>
          <cell r="C5741" t="str">
            <v>t</v>
          </cell>
          <cell r="D5741">
            <v>2.52</v>
          </cell>
        </row>
        <row r="5742">
          <cell r="A5742" t="str">
            <v>5914351</v>
          </cell>
          <cell r="B5742" t="str">
            <v>Carga, manobra e descarga de agregados ou solos em caminhão basculante de 14 m³ - carga com carregadeira de 3,40 m³ e descarga livre</v>
          </cell>
          <cell r="C5742" t="str">
            <v>t</v>
          </cell>
          <cell r="D5742">
            <v>2.4</v>
          </cell>
        </row>
        <row r="5743">
          <cell r="A5743" t="str">
            <v>5914645</v>
          </cell>
          <cell r="B5743" t="str">
            <v>Carga, manobra e descarga de agregados ou solos em caminhão basculante de 6 m³ - carga com carregadeira de 1,72 m³ (exclusa) e descarga em distribuidor autopropelido</v>
          </cell>
          <cell r="C5743" t="str">
            <v>t</v>
          </cell>
          <cell r="D5743">
            <v>2.71</v>
          </cell>
        </row>
        <row r="5744">
          <cell r="A5744" t="str">
            <v>5914642</v>
          </cell>
          <cell r="B5744" t="str">
            <v>Carga, manobra e descarga de agregados ou solos em caminhão basculante de 6 m³ - carga com carregadeira de 1,72 m³ (exclusa) e descarga em distribuidor rebocável</v>
          </cell>
          <cell r="C5744" t="str">
            <v>t</v>
          </cell>
          <cell r="D5744">
            <v>5.23</v>
          </cell>
        </row>
        <row r="5745">
          <cell r="A5745" t="str">
            <v>5914641</v>
          </cell>
          <cell r="B5745" t="str">
            <v>Carga, manobra e descarga de agregados ou solos em caminhão basculante de 6 m³ - carga com carregadeira de 1,72 m³ (exclusa) e descarga livre</v>
          </cell>
          <cell r="C5745" t="str">
            <v>t</v>
          </cell>
          <cell r="D5745">
            <v>1.89</v>
          </cell>
        </row>
        <row r="5746">
          <cell r="A5746" t="str">
            <v>5915456</v>
          </cell>
          <cell r="B5746" t="str">
            <v>Carga, manobra e descarga de agregados ou solos em caminhão basculante de 6 m³ - carga com carregadeira de 1,72 m³ e descarga em distribuidor autopropelido</v>
          </cell>
          <cell r="C5746" t="str">
            <v>t</v>
          </cell>
          <cell r="D5746">
            <v>3.49</v>
          </cell>
        </row>
        <row r="5747">
          <cell r="A5747" t="str">
            <v>5915454</v>
          </cell>
          <cell r="B5747" t="str">
            <v>Carga, manobra e descarga de agregados ou solos em caminhão basculante de 6 m³ - carga com carregadeira de 1,72 m³ e descarga em distribuidor rebocável</v>
          </cell>
          <cell r="C5747" t="str">
            <v>t</v>
          </cell>
          <cell r="D5747">
            <v>6.01</v>
          </cell>
        </row>
        <row r="5748">
          <cell r="A5748" t="str">
            <v>5915399</v>
          </cell>
          <cell r="B5748" t="str">
            <v>Carga, manobra e descarga de agregados ou solos em caminhão basculante de 6 m³ - carga com carregadeira de 1,72 m³ e descarga livre</v>
          </cell>
          <cell r="C5748" t="str">
            <v>t</v>
          </cell>
          <cell r="D5748">
            <v>2.67</v>
          </cell>
        </row>
        <row r="5749">
          <cell r="A5749" t="str">
            <v>5914353</v>
          </cell>
          <cell r="B5749" t="str">
            <v>Carga, manobra e descarga de agregados ou solos em caminhão basculante de 6 m³ - carga com escavadeira de 1,56 m³ (exclusa) e descarga livre</v>
          </cell>
          <cell r="C5749" t="str">
            <v>t</v>
          </cell>
          <cell r="D5749">
            <v>1.41</v>
          </cell>
        </row>
        <row r="5750">
          <cell r="A5750" t="str">
            <v>5915470</v>
          </cell>
          <cell r="B5750" t="str">
            <v>Carga, manobra e descarga de agregados ou solos em caminhão basculante de 6 m³ - carga com escavadeira de 1,56 m³ e descarga livre</v>
          </cell>
          <cell r="C5750" t="str">
            <v>t</v>
          </cell>
          <cell r="D5750">
            <v>2.1</v>
          </cell>
        </row>
        <row r="5751">
          <cell r="A5751" t="str">
            <v>5915459</v>
          </cell>
          <cell r="B5751" t="str">
            <v>Carga, manobra e descarga de agregados ou solos em caminhão basculante de 6 m³ - carga com minicarregadeira de 0,45 m³ e descarga livre</v>
          </cell>
          <cell r="C5751" t="str">
            <v>t</v>
          </cell>
          <cell r="D5751">
            <v>6.98</v>
          </cell>
        </row>
        <row r="5752">
          <cell r="A5752" t="str">
            <v>5915476</v>
          </cell>
          <cell r="B5752" t="str">
            <v>Carga, manobra e descarga de agregados ou solos em caminhão basculante de 6 m³ - carga manual e descarga livre</v>
          </cell>
          <cell r="C5752" t="str">
            <v>t</v>
          </cell>
          <cell r="D5752">
            <v>29.74</v>
          </cell>
        </row>
        <row r="5753">
          <cell r="A5753" t="str">
            <v>5914702</v>
          </cell>
          <cell r="B5753" t="str">
            <v>Carga, manobra e descarga de barras de trilho de 12 m com locomotiva diesel-elétrica em vagão plataforma com capacidade de 82 t - carga e descarga com carregadeira - bitola métrica</v>
          </cell>
          <cell r="C5753" t="str">
            <v>t</v>
          </cell>
          <cell r="D5753">
            <v>13.25</v>
          </cell>
        </row>
        <row r="5754">
          <cell r="A5754" t="str">
            <v>5914701</v>
          </cell>
          <cell r="B5754" t="str">
            <v>Carga, manobra e descarga de barras de trilho de 12 m com locomotiva diesel-elétrica em vagão plataforma com capacidade de 98 t - carga e descarga com carregadeira - bitola larga</v>
          </cell>
          <cell r="C5754" t="str">
            <v>t</v>
          </cell>
          <cell r="D5754">
            <v>13.45</v>
          </cell>
        </row>
        <row r="5755">
          <cell r="A5755" t="str">
            <v>5906592</v>
          </cell>
          <cell r="B5755" t="str">
            <v>Carga, manobra e descarga de blocos artificiais de concreto com 10 a 12 t para molhe em cavalo mecânico com semirreboque com capacidade de 30 t - carga e descarga com guindaste com pinça</v>
          </cell>
          <cell r="C5755" t="str">
            <v>un</v>
          </cell>
          <cell r="D5755">
            <v>29.94</v>
          </cell>
        </row>
        <row r="5756">
          <cell r="A5756" t="str">
            <v>5906591</v>
          </cell>
          <cell r="B5756" t="str">
            <v>Carga, manobra e descarga de blocos artificiais de concreto com 8 a 9 t para molhe em cavalo mecânico com semirreboque com capacidade de 30 t - carga e descarga com guindaste com pinça</v>
          </cell>
          <cell r="C5756" t="str">
            <v>un</v>
          </cell>
          <cell r="D5756">
            <v>28.55</v>
          </cell>
        </row>
        <row r="5757">
          <cell r="A5757" t="str">
            <v>5914653</v>
          </cell>
          <cell r="B5757" t="str">
            <v>Carga, manobra e descarga de blocos de rocha em caminhão basculante de 8 m³ - carga com carregadeira de 1,72 m³ (exclusa) e descarga livre</v>
          </cell>
          <cell r="C5757" t="str">
            <v>t</v>
          </cell>
          <cell r="D5757">
            <v>3.28</v>
          </cell>
        </row>
        <row r="5758">
          <cell r="A5758" t="str">
            <v>5915405</v>
          </cell>
          <cell r="B5758" t="str">
            <v>Carga, manobra e descarga de blocos de rocha em caminhão basculante de 8 m³ - carga com carregadeira de 1,72 m³ e descarga livre</v>
          </cell>
          <cell r="C5758" t="str">
            <v>t</v>
          </cell>
          <cell r="D5758">
            <v>5.12</v>
          </cell>
        </row>
        <row r="5759">
          <cell r="A5759" t="str">
            <v>5914657</v>
          </cell>
          <cell r="B5759" t="str">
            <v>Carga, manobra e descarga de blocos de rocha em caminhão basculante de 8 m³ - carga com retroescavadeira de 0,29 m³ e descarga livre</v>
          </cell>
          <cell r="C5759" t="str">
            <v>t</v>
          </cell>
          <cell r="D5759">
            <v>16.670000000000002</v>
          </cell>
        </row>
        <row r="5760">
          <cell r="A5760" t="str">
            <v>5914363</v>
          </cell>
          <cell r="B5760" t="str">
            <v>Carga, manobra e descarga de cimento ou cal hidratada a granel em caminhão silo de 30 m³</v>
          </cell>
          <cell r="C5760" t="str">
            <v>t</v>
          </cell>
          <cell r="D5760">
            <v>15.44</v>
          </cell>
        </row>
        <row r="5761">
          <cell r="A5761" t="str">
            <v>5914646</v>
          </cell>
          <cell r="B5761" t="str">
            <v>Carga, manobra e descarga de concreto asfáltico com borracha em caminhão basculante de 10 m³ - carga em usina de asfalto 100/140 t/h e descarga em vibroacabadora</v>
          </cell>
          <cell r="C5761" t="str">
            <v>t</v>
          </cell>
          <cell r="D5761">
            <v>7.77</v>
          </cell>
        </row>
        <row r="5762">
          <cell r="A5762" t="str">
            <v>5919535</v>
          </cell>
          <cell r="B5762" t="str">
            <v>Carga, manobra e descarga de concreto com caminhão betoneira - carga em central de concreto de 30 m³/h e descarga em extrusora de barreira de concreto</v>
          </cell>
          <cell r="C5762" t="str">
            <v>t</v>
          </cell>
          <cell r="D5762">
            <v>17.73</v>
          </cell>
        </row>
        <row r="5763">
          <cell r="A5763" t="str">
            <v>5919533</v>
          </cell>
          <cell r="B5763" t="str">
            <v>Carga, manobra e descarga de concreto com caminhão betoneira - carga em central de concreto de 30 m³/h e descarga em extrusora de meio-fio</v>
          </cell>
          <cell r="C5763" t="str">
            <v>t</v>
          </cell>
          <cell r="D5763">
            <v>60.22</v>
          </cell>
        </row>
        <row r="5764">
          <cell r="A5764" t="str">
            <v>5919534</v>
          </cell>
          <cell r="B5764" t="str">
            <v>Carga, manobra e descarga de concreto com caminhão betoneira - carga em central de concreto de 30 m³/h e descarga em extrusora de sarjeta</v>
          </cell>
          <cell r="C5764" t="str">
            <v>t</v>
          </cell>
          <cell r="D5764">
            <v>54.95</v>
          </cell>
        </row>
        <row r="5765">
          <cell r="A5765" t="str">
            <v>5909007</v>
          </cell>
          <cell r="B5765" t="str">
            <v>Carga, manobra e descarga de concreto com caminhão betoneira - carga em central de concreto de 30 m³/h e descarga livre</v>
          </cell>
          <cell r="C5765" t="str">
            <v>t</v>
          </cell>
          <cell r="D5765">
            <v>16.510000000000002</v>
          </cell>
        </row>
        <row r="5766">
          <cell r="A5766" t="str">
            <v>5919538</v>
          </cell>
          <cell r="B5766" t="str">
            <v>Carga, manobra e descarga de concreto com caminhão betoneira - carga em central de concreto de 40 m³/h e descarga livre</v>
          </cell>
          <cell r="C5766" t="str">
            <v>t</v>
          </cell>
          <cell r="D5766">
            <v>13.82</v>
          </cell>
        </row>
        <row r="5767">
          <cell r="A5767" t="str">
            <v>5919540</v>
          </cell>
          <cell r="B5767" t="str">
            <v>Carga, manobra e descarga de concreto de cimento em caminhão basculante de 7 m³ - carga em central de concreto de 150 m³/h e descarga em vibroacabadora</v>
          </cell>
          <cell r="C5767" t="str">
            <v>t</v>
          </cell>
          <cell r="D5767">
            <v>2.89</v>
          </cell>
        </row>
        <row r="5768">
          <cell r="A5768" t="str">
            <v>5914705</v>
          </cell>
          <cell r="B5768" t="str">
            <v>Carga, manobra e descarga de dormentes de concreto de bitola larga com locomotiva diesel-elétrica e vagão plataforma com capacidade de 98 t - carga e descarga com carregadeira - bitola larga</v>
          </cell>
          <cell r="C5768" t="str">
            <v>t</v>
          </cell>
          <cell r="D5768">
            <v>19.43</v>
          </cell>
        </row>
        <row r="5769">
          <cell r="A5769" t="str">
            <v>5914706</v>
          </cell>
          <cell r="B5769" t="str">
            <v>Carga, manobra e descarga de dormentes de concreto de bitola métrica com locomotiva diesel-elétrica e vagão plataforma com capacidade de 82 t - carga e descarga com carregadeira - bitola métrica</v>
          </cell>
          <cell r="C5769" t="str">
            <v>t</v>
          </cell>
          <cell r="D5769">
            <v>17.77</v>
          </cell>
        </row>
        <row r="5770">
          <cell r="A5770" t="str">
            <v>5914707</v>
          </cell>
          <cell r="B5770" t="str">
            <v>Carga, manobra e descarga de dormentes de concreto de bitola mista com locomotiva diesel-elétrica e vagão plataforma com capacidade de 98 t - carga e descarga com carregadeira - bitola larga</v>
          </cell>
          <cell r="C5770" t="str">
            <v>t</v>
          </cell>
          <cell r="D5770">
            <v>17.63</v>
          </cell>
        </row>
        <row r="5771">
          <cell r="A5771" t="str">
            <v>5914677</v>
          </cell>
          <cell r="B5771" t="str">
            <v>Carga, manobra e descarga de dormentes de madeira com locomotiva diesel-elétrica em vagão plataforma com capacidade de 82 t - carga e descarga com carregadeira - bitola métrica</v>
          </cell>
          <cell r="C5771" t="str">
            <v>t</v>
          </cell>
          <cell r="D5771">
            <v>26.49</v>
          </cell>
        </row>
        <row r="5772">
          <cell r="A5772" t="str">
            <v>5914676</v>
          </cell>
          <cell r="B5772" t="str">
            <v>Carga, manobra e descarga de dormentes de madeira com locomotiva diesel-elétrica em vagão plataforma com capacidade de 98 t - carga e descarga com carregadeira - bitola larga</v>
          </cell>
          <cell r="C5772" t="str">
            <v>t</v>
          </cell>
          <cell r="D5772">
            <v>22.12</v>
          </cell>
        </row>
        <row r="5773">
          <cell r="A5773" t="str">
            <v>5914678</v>
          </cell>
          <cell r="B5773" t="str">
            <v>Carga, manobra e descarga de jogo de dormentes de concreto para AMV de bitola larga ou mista, qualquer abertura, com locomotiva diesel-elétrica em vagão plataforma com capacidade de 98 t - carga e descarga com carregadeira - bitola larga</v>
          </cell>
          <cell r="C5773" t="str">
            <v>t</v>
          </cell>
          <cell r="D5773">
            <v>30.72</v>
          </cell>
        </row>
        <row r="5774">
          <cell r="A5774" t="str">
            <v>5914679</v>
          </cell>
          <cell r="B5774" t="str">
            <v>Carga, manobra e descarga de jogo de dormentes de concreto para AMV de bitola métrica, qualquer abertura, com locomotiva diesel-elétrica em vagão plataforma com capacidade de 82 t - carga e descarga com carregadeira - bitola métrica</v>
          </cell>
          <cell r="C5774" t="str">
            <v>t</v>
          </cell>
          <cell r="D5774">
            <v>48.91</v>
          </cell>
        </row>
        <row r="5775">
          <cell r="A5775" t="str">
            <v>5914681</v>
          </cell>
          <cell r="B5775" t="str">
            <v>Carga, manobra e descarga de jogo de dormentes de madeira para AMV bitola métrica, qualquer abertura, com locomotiva diesel-elétrica em vagão plataforma com capacidade de 82 t - carga e descarga com carregadeira - bitola métrica</v>
          </cell>
          <cell r="C5775" t="str">
            <v>t</v>
          </cell>
          <cell r="D5775">
            <v>58.35</v>
          </cell>
        </row>
        <row r="5776">
          <cell r="A5776" t="str">
            <v>5914680</v>
          </cell>
          <cell r="B5776" t="str">
            <v>Carga, manobra e descarga de jogo de dormentes de madeira para AMV de bitola larga ou mista, qualquer abertura, com locomotiva diesel-elétrica em vagão plataforma com capacidade de 98 t - carga e descarga com carregadeira - bitola larga</v>
          </cell>
          <cell r="C5776" t="str">
            <v>t</v>
          </cell>
          <cell r="D5776">
            <v>40.630000000000003</v>
          </cell>
        </row>
        <row r="5777">
          <cell r="A5777" t="str">
            <v>5915015</v>
          </cell>
          <cell r="B5777" t="str">
            <v>Carga, manobra e descarga de materiais diversos em caminhão carroceria com capacidade de 11 t e com guindauto de 45 t.m</v>
          </cell>
          <cell r="C5777" t="str">
            <v>t</v>
          </cell>
          <cell r="D5777">
            <v>20.350000000000001</v>
          </cell>
        </row>
        <row r="5778">
          <cell r="A5778" t="str">
            <v>5915373</v>
          </cell>
          <cell r="B5778" t="str">
            <v>Carga, manobra e descarga de materiais diversos em caminhão carroceria com capacidade de 7 t e com guindauto de 20 t.m</v>
          </cell>
          <cell r="C5778" t="str">
            <v>t</v>
          </cell>
          <cell r="D5778">
            <v>17.36</v>
          </cell>
        </row>
        <row r="5779">
          <cell r="A5779" t="str">
            <v>5914333</v>
          </cell>
          <cell r="B5779" t="str">
            <v>Carga, manobra e descarga de materiais diversos em caminhão carroceria de 15 t - carga e descarga com caminhão guindauto de 20 t.m</v>
          </cell>
          <cell r="C5779" t="str">
            <v>t</v>
          </cell>
          <cell r="D5779">
            <v>31.36</v>
          </cell>
        </row>
        <row r="5780">
          <cell r="A5780" t="str">
            <v>5914655</v>
          </cell>
          <cell r="B5780" t="str">
            <v>Carga, manobra e descarga de materiais diversos em caminhão carroceria de 15 t - carga e descarga manuais</v>
          </cell>
          <cell r="C5780" t="str">
            <v>t</v>
          </cell>
          <cell r="D5780">
            <v>34.07</v>
          </cell>
        </row>
        <row r="5781">
          <cell r="A5781" t="str">
            <v>5915474</v>
          </cell>
          <cell r="B5781" t="str">
            <v>Carga, manobra e descarga de materiais diversos em caminhão carroceria de 5 t - carga e descarga manuais</v>
          </cell>
          <cell r="C5781" t="str">
            <v>t</v>
          </cell>
          <cell r="D5781">
            <v>31.77</v>
          </cell>
        </row>
        <row r="5782">
          <cell r="A5782" t="str">
            <v>5914654</v>
          </cell>
          <cell r="B5782" t="str">
            <v>Carga, manobra e descarga de materiais diversos em caminhão carroceria de 9 t - carga e descarga manuais</v>
          </cell>
          <cell r="C5782" t="str">
            <v>t</v>
          </cell>
          <cell r="D5782">
            <v>29.36</v>
          </cell>
        </row>
        <row r="5783">
          <cell r="A5783" t="str">
            <v>5914686</v>
          </cell>
          <cell r="B5783" t="str">
            <v>Carga, manobra e descarga de materiais metálicos e acessórios diversos com locomotiva diesel-elétrica em vagão fechado com capacidade de 64 t - carga e descarga com carregadeira - bitola métrica</v>
          </cell>
          <cell r="C5783" t="str">
            <v>t</v>
          </cell>
          <cell r="D5783">
            <v>21.76</v>
          </cell>
        </row>
        <row r="5784">
          <cell r="A5784" t="str">
            <v>5914685</v>
          </cell>
          <cell r="B5784" t="str">
            <v>Carga, manobra e descarga de materiais metálicos e acessórios diversos com locomotiva diesel-elétrica em vagão fechado com capacidade de 99 t - carga e descarga com carregadeira - bitola larga</v>
          </cell>
          <cell r="C5784" t="str">
            <v>t</v>
          </cell>
          <cell r="D5784">
            <v>21.9</v>
          </cell>
        </row>
        <row r="5785">
          <cell r="A5785" t="str">
            <v>5914682</v>
          </cell>
          <cell r="B5785" t="str">
            <v>Carga, manobra e descarga de materiais metálicos para AMV de bitola larga, qualquer abertura, com locomotiva diesel-elétrica em vagão plataforma com capacidade de 98 t - carga e descarga com carregadeira - bitola larga</v>
          </cell>
          <cell r="C5785" t="str">
            <v>t</v>
          </cell>
          <cell r="D5785">
            <v>27.96</v>
          </cell>
        </row>
        <row r="5786">
          <cell r="A5786" t="str">
            <v>5914683</v>
          </cell>
          <cell r="B5786" t="str">
            <v>Carga, manobra e descarga de materiais metálicos para AMV de bitola métrica, qualquer abertura, com locomotiva diesel-elétrica em vagão plataforma com capacidade de 82 t - carga e descarga com carregadeira - bitola métrica</v>
          </cell>
          <cell r="C5786" t="str">
            <v>t</v>
          </cell>
          <cell r="D5786">
            <v>32.090000000000003</v>
          </cell>
        </row>
        <row r="5787">
          <cell r="A5787" t="str">
            <v>5914684</v>
          </cell>
          <cell r="B5787" t="str">
            <v>Carga, manobra e descarga de materiais metálicos para AMV de bitola mista, qualquer abertura, com locomotiva diesel-elétrica e vagão plataforma com capacidade de 98 t - carga e descarga com carregadeira</v>
          </cell>
          <cell r="C5787" t="str">
            <v>t</v>
          </cell>
          <cell r="D5787">
            <v>24.23</v>
          </cell>
        </row>
        <row r="5788">
          <cell r="A5788" t="str">
            <v>5914675</v>
          </cell>
          <cell r="B5788" t="str">
            <v>Carga, manobra e descarga de material demolido em caminhão basculante de 6 m³ - carga com carregadeira de 1,72 m³ e descarga livre</v>
          </cell>
          <cell r="C5788" t="str">
            <v>t</v>
          </cell>
          <cell r="D5788">
            <v>2.79</v>
          </cell>
        </row>
        <row r="5789">
          <cell r="A5789" t="str">
            <v>5915433</v>
          </cell>
          <cell r="B5789" t="str">
            <v>Carga, manobra e descarga de material demolido em caminhão basculante de 6 m³ - carga manual e descarga livre</v>
          </cell>
          <cell r="C5789" t="str">
            <v>t</v>
          </cell>
          <cell r="D5789">
            <v>35.96</v>
          </cell>
        </row>
        <row r="5790">
          <cell r="A5790" t="str">
            <v>5914304</v>
          </cell>
          <cell r="B5790" t="str">
            <v>Carga, manobra e descarga de material fresado em caminhão basculante de 10 m³ - fresagem contínua em espessura de 3 cm - carga com fresadora e descarga livre</v>
          </cell>
          <cell r="C5790" t="str">
            <v>t</v>
          </cell>
          <cell r="D5790">
            <v>3.15</v>
          </cell>
        </row>
        <row r="5791">
          <cell r="A5791" t="str">
            <v>5914305</v>
          </cell>
          <cell r="B5791" t="str">
            <v>Carga, manobra e descarga de material fresado em caminhão basculante de 10 m³ - fresagem contínua em espessura de 4 cm - carga com fresadora e descarga livre</v>
          </cell>
          <cell r="C5791" t="str">
            <v>t</v>
          </cell>
          <cell r="D5791">
            <v>3.16</v>
          </cell>
        </row>
        <row r="5792">
          <cell r="A5792" t="str">
            <v>5915440</v>
          </cell>
          <cell r="B5792" t="str">
            <v>Carga, manobra e descarga de material fresado em caminhão basculante de 10 m³ - fresagem contínua em espessura de 5 cm - carga com fresadora e descarga livre</v>
          </cell>
          <cell r="C5792" t="str">
            <v>t</v>
          </cell>
          <cell r="D5792">
            <v>2.82</v>
          </cell>
        </row>
        <row r="5793">
          <cell r="A5793" t="str">
            <v>5914306</v>
          </cell>
          <cell r="B5793" t="str">
            <v>Carga, manobra e descarga de material fresado em caminhão basculante de 10 m³ - fresagem contínua em espessura de 6 cm - carga com fresadora e descarga livre</v>
          </cell>
          <cell r="C5793" t="str">
            <v>t</v>
          </cell>
          <cell r="D5793">
            <v>2.61</v>
          </cell>
        </row>
        <row r="5794">
          <cell r="A5794" t="str">
            <v>5914307</v>
          </cell>
          <cell r="B5794" t="str">
            <v>Carga, manobra e descarga de material fresado em caminhão basculante de 10 m³ - fresagem contínua em espessura de 7 cm - carga com fresadora e descarga livre</v>
          </cell>
          <cell r="C5794" t="str">
            <v>t</v>
          </cell>
          <cell r="D5794">
            <v>2.4700000000000002</v>
          </cell>
        </row>
        <row r="5795">
          <cell r="A5795" t="str">
            <v>5914308</v>
          </cell>
          <cell r="B5795" t="str">
            <v>Carga, manobra e descarga de material fresado em caminhão basculante de 10 m³ - fresagem contínua em espessura de 8 cm - carga com fresadora e descarga livre</v>
          </cell>
          <cell r="C5795" t="str">
            <v>t</v>
          </cell>
          <cell r="D5795">
            <v>2.39</v>
          </cell>
        </row>
        <row r="5796">
          <cell r="A5796" t="str">
            <v>5914309</v>
          </cell>
          <cell r="B5796" t="str">
            <v>Carga, manobra e descarga de material fresado em caminhão basculante de 10 m³ - fresagem descontínua em espessura de 3 cm - carga com fresadora e descarga livre</v>
          </cell>
          <cell r="C5796" t="str">
            <v>t</v>
          </cell>
          <cell r="D5796">
            <v>5.27</v>
          </cell>
        </row>
        <row r="5797">
          <cell r="A5797" t="str">
            <v>5914310</v>
          </cell>
          <cell r="B5797" t="str">
            <v>Carga, manobra e descarga de material fresado em caminhão basculante de 10 m³ - fresagem descontínua em espessura de 4 cm - carga com fresadora e descarga livre</v>
          </cell>
          <cell r="C5797" t="str">
            <v>t</v>
          </cell>
          <cell r="D5797">
            <v>4.3899999999999997</v>
          </cell>
        </row>
        <row r="5798">
          <cell r="A5798" t="str">
            <v>5914352</v>
          </cell>
          <cell r="B5798" t="str">
            <v>Carga, manobra e descarga de material fresado em caminhão basculante de 10 m³ - fresagem descontínua em espessura de 5 cm - carga com fresadora e descarga livre</v>
          </cell>
          <cell r="C5798" t="str">
            <v>t</v>
          </cell>
          <cell r="D5798">
            <v>3.9</v>
          </cell>
        </row>
        <row r="5799">
          <cell r="A5799" t="str">
            <v>5914311</v>
          </cell>
          <cell r="B5799" t="str">
            <v>Carga, manobra e descarga de material fresado em caminhão basculante de 10 m³ - fresagem descontínua em espessura de 6 cm - carga com fresadora e descarga livre</v>
          </cell>
          <cell r="C5799" t="str">
            <v>t</v>
          </cell>
          <cell r="D5799">
            <v>3.58</v>
          </cell>
        </row>
        <row r="5800">
          <cell r="A5800" t="str">
            <v>5914312</v>
          </cell>
          <cell r="B5800" t="str">
            <v>Carga, manobra e descarga de material fresado em caminhão basculante de 10 m³ - fresagem descontínua em espessura de 7 cm - carga com fresadora e descarga livre</v>
          </cell>
          <cell r="C5800" t="str">
            <v>t</v>
          </cell>
          <cell r="D5800">
            <v>3.38</v>
          </cell>
        </row>
        <row r="5801">
          <cell r="A5801" t="str">
            <v>5914313</v>
          </cell>
          <cell r="B5801" t="str">
            <v>Carga, manobra e descarga de material fresado em caminhão basculante de 10 m³ - fresagem descontínua em espessura de 8 cm - carga com fresadora e descarga livre</v>
          </cell>
          <cell r="C5801" t="str">
            <v>t</v>
          </cell>
          <cell r="D5801">
            <v>3.24</v>
          </cell>
        </row>
        <row r="5802">
          <cell r="A5802" t="str">
            <v>5914339</v>
          </cell>
          <cell r="B5802" t="str">
            <v>Carga, manobra e descarga de material fresado em caminhão basculante de 6 m³ - fresagem descontínua em espessura de 5 cm - carga com fresadora e descarga livre</v>
          </cell>
          <cell r="C5802" t="str">
            <v>t</v>
          </cell>
          <cell r="D5802">
            <v>8.98</v>
          </cell>
        </row>
        <row r="5803">
          <cell r="A5803" t="str">
            <v>5914650</v>
          </cell>
          <cell r="B5803" t="str">
            <v>Carga, manobra e descarga de mistura betuminosa a frio em caminhão basculante de 10 m³ - carga em usina de 60 t/h (PMF) e descarga em vibroacabadora</v>
          </cell>
          <cell r="C5803" t="str">
            <v>t</v>
          </cell>
          <cell r="D5803">
            <v>9.91</v>
          </cell>
        </row>
        <row r="5804">
          <cell r="A5804" t="str">
            <v>5914358</v>
          </cell>
          <cell r="B5804" t="str">
            <v>Carga, manobra e descarga de mistura betuminosa a frio em caminhão basculante de 6 m³ - carga em usina de 60 t/h (PMF) e descarga em vibroacabadora</v>
          </cell>
          <cell r="C5804" t="str">
            <v>t</v>
          </cell>
          <cell r="D5804">
            <v>8.4700000000000006</v>
          </cell>
        </row>
        <row r="5805">
          <cell r="A5805" t="str">
            <v>5915421</v>
          </cell>
          <cell r="B5805" t="str">
            <v>Carga, manobra e descarga de mistura betuminosa a frio em caminhão basculante de 6 m³ - carga em usina de 60 t/h (PMF) e descarga manual</v>
          </cell>
          <cell r="C5805" t="str">
            <v>t</v>
          </cell>
          <cell r="D5805">
            <v>24.24</v>
          </cell>
        </row>
        <row r="5806">
          <cell r="A5806" t="str">
            <v>5914649</v>
          </cell>
          <cell r="B5806" t="str">
            <v>Carga, manobra e descarga de mistura betuminosa a quente em caminhão basculante de 10 m³ - carga em usina de asfalto 100/140 t/h e descarga em vibroacabadora</v>
          </cell>
          <cell r="C5806" t="str">
            <v>t</v>
          </cell>
          <cell r="D5806">
            <v>6.92</v>
          </cell>
        </row>
        <row r="5807">
          <cell r="A5807" t="str">
            <v>5914643</v>
          </cell>
          <cell r="B5807" t="str">
            <v>Carga, manobra e descarga de mistura betuminosa a quente em caminhão basculante de 6 m³ - carga em usina de asfalto 100/140 t/h e descarga em vibroacabadora</v>
          </cell>
          <cell r="C5807" t="str">
            <v>t</v>
          </cell>
          <cell r="D5807">
            <v>5.05</v>
          </cell>
        </row>
        <row r="5808">
          <cell r="A5808" t="str">
            <v>5914328</v>
          </cell>
          <cell r="B5808" t="str">
            <v>Carga, manobra e descarga de mistura betuminosa a quente em caminhão basculante de 6 m³ - carga em usina de asfalto 100/140 t/h e descarga manual</v>
          </cell>
          <cell r="C5808" t="str">
            <v>t</v>
          </cell>
          <cell r="D5808">
            <v>26.5</v>
          </cell>
        </row>
        <row r="5809">
          <cell r="A5809" t="str">
            <v>5914610</v>
          </cell>
          <cell r="B5809" t="str">
            <v>Carga, manobra e descarga de mistura betuminosa a quente em caminhão com caçamba térmica de 6 m³ - carga em usina de asfalto de 100/140 t/h e descarga manual</v>
          </cell>
          <cell r="C5809" t="str">
            <v>t</v>
          </cell>
          <cell r="D5809">
            <v>35.17</v>
          </cell>
        </row>
        <row r="5810">
          <cell r="A5810" t="str">
            <v>5915408</v>
          </cell>
          <cell r="B5810" t="str">
            <v>Carga, manobra e descarga de mistura reciclada com espuma de asfalto em caminhão basculante de 10 m³ - carga em usina de reciclagem a frio e descarga em vibroacabadora</v>
          </cell>
          <cell r="C5810" t="str">
            <v>t</v>
          </cell>
          <cell r="D5810">
            <v>5.22</v>
          </cell>
        </row>
        <row r="5811">
          <cell r="A5811" t="str">
            <v>5915306</v>
          </cell>
          <cell r="B5811" t="str">
            <v>Carga, manobra e descarga de tetrápodes em cavalo mecânico com semirreboque com capacidade de 30 t - carga e descarga com guindaste</v>
          </cell>
          <cell r="C5811" t="str">
            <v>un</v>
          </cell>
          <cell r="D5811">
            <v>33.049999999999997</v>
          </cell>
        </row>
        <row r="5812">
          <cell r="A5812" t="str">
            <v>5914708</v>
          </cell>
          <cell r="B5812" t="str">
            <v>Carga, manobra e descarga de TLS de TR45 de 120 m com locomotiva diesel-elétrica em vagão plataforma com capacidade de 82 t - carga e descarga com manipulador de TLS - bitola métrica</v>
          </cell>
          <cell r="C5812" t="str">
            <v>t</v>
          </cell>
          <cell r="D5812">
            <v>35.99</v>
          </cell>
        </row>
        <row r="5813">
          <cell r="A5813" t="str">
            <v>5914687</v>
          </cell>
          <cell r="B5813" t="str">
            <v>Carga, manobra e descarga de TLS de TR45 de 120 m com locomotiva diesel-elétrica em vagão plataforma com capacidade de 98 t - carga e descarga com manipulador de TLS - bitola larga</v>
          </cell>
          <cell r="C5813" t="str">
            <v>t</v>
          </cell>
          <cell r="D5813">
            <v>35.5</v>
          </cell>
        </row>
        <row r="5814">
          <cell r="A5814" t="str">
            <v>5914709</v>
          </cell>
          <cell r="B5814" t="str">
            <v>Carga, manobra e descarga de TLS de TR45 de 240 m com locomotiva diesel-elétrica em vagão plataforma com capacidade de 82 t - carga e descarga com manipulador de TLS - bitola métrica</v>
          </cell>
          <cell r="C5814" t="str">
            <v>t</v>
          </cell>
          <cell r="D5814">
            <v>40.14</v>
          </cell>
        </row>
        <row r="5815">
          <cell r="A5815" t="str">
            <v>5914688</v>
          </cell>
          <cell r="B5815" t="str">
            <v>Carga, manobra e descarga de TLS de TR45 de 240 m com locomotiva diesel-elétrica em vagão plataforma com capacidade de 98 t - carga e descarga com manipulador de TLS - bitola larga</v>
          </cell>
          <cell r="C5815" t="str">
            <v>t</v>
          </cell>
          <cell r="D5815">
            <v>38.67</v>
          </cell>
        </row>
        <row r="5816">
          <cell r="A5816" t="str">
            <v>5914695</v>
          </cell>
          <cell r="B5816" t="str">
            <v>Carga, manobra e descarga de TLS de TR57 de 120 m com locomotiva diesel-elétrica em vagão plataforma com capacidade de 82 t - carga e descarga com manipulador de TLS - bitola métrica</v>
          </cell>
          <cell r="C5816" t="str">
            <v>t</v>
          </cell>
          <cell r="D5816">
            <v>28.24</v>
          </cell>
        </row>
        <row r="5817">
          <cell r="A5817" t="str">
            <v>5914689</v>
          </cell>
          <cell r="B5817" t="str">
            <v>Carga, manobra e descarga de TLS de TR57 de 120 m com locomotiva diesel-elétrica em vagão plataforma com capacidade de 98 t - carga e descarga com manipulador de TLS - bitola larga</v>
          </cell>
          <cell r="C5817" t="str">
            <v>t</v>
          </cell>
          <cell r="D5817">
            <v>27.85</v>
          </cell>
        </row>
        <row r="5818">
          <cell r="A5818" t="str">
            <v>5914696</v>
          </cell>
          <cell r="B5818" t="str">
            <v>Carga, manobra e descarga de TLS de TR57 de 240 m com locomotiva diesel-elétrica em vagão plataforma com capacidade de 82 t - carga e descarga com manipulador de TLS - bitola métrica</v>
          </cell>
          <cell r="C5818" t="str">
            <v>t</v>
          </cell>
          <cell r="D5818">
            <v>31.5</v>
          </cell>
        </row>
        <row r="5819">
          <cell r="A5819" t="str">
            <v>5914690</v>
          </cell>
          <cell r="B5819" t="str">
            <v>Carga, manobra e descarga de TLS de TR57 de 240 m com locomotiva diesel-elétrica em vagão plataforma com capacidade de 98 t - carga e descarga com manipulador de TLS - bitola larga</v>
          </cell>
          <cell r="C5819" t="str">
            <v>t</v>
          </cell>
          <cell r="D5819">
            <v>30.34</v>
          </cell>
        </row>
        <row r="5820">
          <cell r="A5820" t="str">
            <v>5914697</v>
          </cell>
          <cell r="B5820" t="str">
            <v>Carga, manobra e descarga de TLS de TR68 de 120 m com locomotiva diesel-elétrica em vagão plataforma com capacidade de 82 t - carga e descarga com manipulador de TLS - bitola métrica</v>
          </cell>
          <cell r="C5820" t="str">
            <v>t</v>
          </cell>
          <cell r="D5820">
            <v>23.84</v>
          </cell>
        </row>
        <row r="5821">
          <cell r="A5821" t="str">
            <v>5914691</v>
          </cell>
          <cell r="B5821" t="str">
            <v>Carga, manobra e descarga de TLS de TR68 de 120 m com locomotiva diesel-elétrica em vagão plataforma com capacidade de 98 t - carga e descarga com manipulador de TLS - bitola larga</v>
          </cell>
          <cell r="C5821" t="str">
            <v>t</v>
          </cell>
          <cell r="D5821">
            <v>23.51</v>
          </cell>
        </row>
        <row r="5822">
          <cell r="A5822" t="str">
            <v>5914698</v>
          </cell>
          <cell r="B5822" t="str">
            <v>Carga, manobra e descarga de TLS de TR68 de 240 m com locomotiva diesel-elétrica em vagão plataforma com capacidade de 82 t - carga e descarga com manipulador de TLS - bitola métrica</v>
          </cell>
          <cell r="C5822" t="str">
            <v>t</v>
          </cell>
          <cell r="D5822">
            <v>26.59</v>
          </cell>
        </row>
        <row r="5823">
          <cell r="A5823" t="str">
            <v>5914692</v>
          </cell>
          <cell r="B5823" t="str">
            <v>Carga, manobra e descarga de TLS de TR68 de 240 m com locomotiva diesel-elétrica em vagão plataforma com capacidade de 98 t - carga e descarga com manipulador de TLS - bitola larga</v>
          </cell>
          <cell r="C5823" t="str">
            <v>t</v>
          </cell>
          <cell r="D5823">
            <v>25.61</v>
          </cell>
        </row>
        <row r="5824">
          <cell r="A5824" t="str">
            <v>5914699</v>
          </cell>
          <cell r="B5824" t="str">
            <v>Carga, manobra e descarga de TLS de UIC60 de 120 m com locomotiva diesel-elétrica em vagão plataforma com capacidade de 82 t - carga e descarga com manipulador de TLS - bitola métrica</v>
          </cell>
          <cell r="C5824" t="str">
            <v>t</v>
          </cell>
          <cell r="D5824">
            <v>26.69</v>
          </cell>
        </row>
        <row r="5825">
          <cell r="A5825" t="str">
            <v>5914693</v>
          </cell>
          <cell r="B5825" t="str">
            <v>Carga, manobra e descarga de TLS de UIC60 de 120 m com locomotiva diesel-elétrica em vagão plataforma com capacidade de 98 t - carga e descarga com manipulador de TLS - bitola larga</v>
          </cell>
          <cell r="C5825" t="str">
            <v>t</v>
          </cell>
          <cell r="D5825">
            <v>26.32</v>
          </cell>
        </row>
        <row r="5826">
          <cell r="A5826" t="str">
            <v>5914700</v>
          </cell>
          <cell r="B5826" t="str">
            <v>Carga, manobra e descarga de TLS de UIC60 de 240 m com locomotiva diesel-elétrica em vagão plataforma com capacidade de 82 t - carga e descarga com manipulador de TLS - bitola métrica</v>
          </cell>
          <cell r="C5826" t="str">
            <v>t</v>
          </cell>
          <cell r="D5826">
            <v>29.77</v>
          </cell>
        </row>
        <row r="5827">
          <cell r="A5827" t="str">
            <v>5914694</v>
          </cell>
          <cell r="B5827" t="str">
            <v>Carga, manobra e descarga de TLS de UIC60 de 240 m com locomotiva diesel-elétrica em vagão plataforma com capacidade de 98 t - carga e descarga com manipulador de TLS - bitola larga</v>
          </cell>
          <cell r="C5827" t="str">
            <v>t</v>
          </cell>
          <cell r="D5827">
            <v>28.67</v>
          </cell>
        </row>
        <row r="5828">
          <cell r="A5828" t="str">
            <v>5915441</v>
          </cell>
          <cell r="B5828" t="str">
            <v>Carga, manobra e descarga de trituração de galhos e troncos em caminhão basculante de 6 m³ - carga com trituradora e descarga livre</v>
          </cell>
          <cell r="C5828" t="str">
            <v>t</v>
          </cell>
          <cell r="D5828">
            <v>95.19</v>
          </cell>
        </row>
        <row r="5829">
          <cell r="A5829" t="str">
            <v>5901639</v>
          </cell>
          <cell r="B5829" t="str">
            <v>Transporte com caminhão basculante com caçamba estanque com capacidade de 14 m³ - rodovia em leito natural</v>
          </cell>
          <cell r="C5829" t="str">
            <v>tkm</v>
          </cell>
          <cell r="D5829">
            <v>0.79</v>
          </cell>
        </row>
        <row r="5830">
          <cell r="A5830" t="str">
            <v>5901638</v>
          </cell>
          <cell r="B5830" t="str">
            <v>Transporte com caminhão basculante com caçamba estanque com capacidade de 14 m³ - rodovia em revestimento primário</v>
          </cell>
          <cell r="C5830" t="str">
            <v>tkm</v>
          </cell>
          <cell r="D5830">
            <v>0.63</v>
          </cell>
        </row>
        <row r="5831">
          <cell r="A5831" t="str">
            <v>5901640</v>
          </cell>
          <cell r="B5831" t="str">
            <v>Transporte com caminhão basculante com caçamba estanque com capacidade de 14 m³ - rodovia pavimentada</v>
          </cell>
          <cell r="C5831" t="str">
            <v>tkm</v>
          </cell>
          <cell r="D5831">
            <v>0.51</v>
          </cell>
        </row>
        <row r="5832">
          <cell r="A5832" t="str">
            <v>5914359</v>
          </cell>
          <cell r="B5832" t="str">
            <v>Transporte com caminhão basculante de 10 m³ - rodovia em leito natural</v>
          </cell>
          <cell r="C5832" t="str">
            <v>tkm</v>
          </cell>
          <cell r="D5832">
            <v>1.08</v>
          </cell>
        </row>
        <row r="5833">
          <cell r="A5833" t="str">
            <v>5914374</v>
          </cell>
          <cell r="B5833" t="str">
            <v>Transporte com caminhão basculante de 10 m³ - rodovia em revestimento primário</v>
          </cell>
          <cell r="C5833" t="str">
            <v>tkm</v>
          </cell>
          <cell r="D5833">
            <v>0.87</v>
          </cell>
        </row>
        <row r="5834">
          <cell r="A5834" t="str">
            <v>5914389</v>
          </cell>
          <cell r="B5834" t="str">
            <v>Transporte com caminhão basculante de 10 m³ - rodovia pavimentada</v>
          </cell>
          <cell r="C5834" t="str">
            <v>tkm</v>
          </cell>
          <cell r="D5834">
            <v>0.7</v>
          </cell>
        </row>
        <row r="5835">
          <cell r="A5835" t="str">
            <v>5915319</v>
          </cell>
          <cell r="B5835" t="str">
            <v>Transporte com caminhão basculante de 14 m³ - rodovia em leito natural</v>
          </cell>
          <cell r="C5835" t="str">
            <v>tkm</v>
          </cell>
          <cell r="D5835">
            <v>0.79</v>
          </cell>
        </row>
        <row r="5836">
          <cell r="A5836" t="str">
            <v>5915320</v>
          </cell>
          <cell r="B5836" t="str">
            <v>Transporte com caminhão basculante de 14 m³ - rodovia em revestimento primário</v>
          </cell>
          <cell r="C5836" t="str">
            <v>tkm</v>
          </cell>
          <cell r="D5836">
            <v>0.63</v>
          </cell>
        </row>
        <row r="5837">
          <cell r="A5837" t="str">
            <v>5915321</v>
          </cell>
          <cell r="B5837" t="str">
            <v>Transporte com caminhão basculante de 14 m³ - rodovia pavimentada</v>
          </cell>
          <cell r="C5837" t="str">
            <v>tkm</v>
          </cell>
          <cell r="D5837">
            <v>0.51</v>
          </cell>
        </row>
        <row r="5838">
          <cell r="A5838" t="str">
            <v>5914314</v>
          </cell>
          <cell r="B5838" t="str">
            <v>Transporte com caminhão basculante de 6 m³ - rodovia em leito natural</v>
          </cell>
          <cell r="C5838" t="str">
            <v>tkm</v>
          </cell>
          <cell r="D5838">
            <v>1.19</v>
          </cell>
        </row>
        <row r="5839">
          <cell r="A5839" t="str">
            <v>5914329</v>
          </cell>
          <cell r="B5839" t="str">
            <v>Transporte com caminhão basculante de 6 m³ - rodovia em revestimento primário</v>
          </cell>
          <cell r="C5839" t="str">
            <v>tkm</v>
          </cell>
          <cell r="D5839">
            <v>0.96</v>
          </cell>
        </row>
        <row r="5840">
          <cell r="A5840" t="str">
            <v>5914344</v>
          </cell>
          <cell r="B5840" t="str">
            <v>Transporte com caminhão basculante de 6 m³ - rodovia pavimentada</v>
          </cell>
          <cell r="C5840" t="str">
            <v>tkm</v>
          </cell>
          <cell r="D5840">
            <v>0.78</v>
          </cell>
        </row>
        <row r="5841">
          <cell r="A5841" t="str">
            <v>5914539</v>
          </cell>
          <cell r="B5841" t="str">
            <v>Transporte com caminhão betoneira - rodovia em leito natural</v>
          </cell>
          <cell r="C5841" t="str">
            <v>tkm</v>
          </cell>
          <cell r="D5841">
            <v>0.91</v>
          </cell>
        </row>
        <row r="5842">
          <cell r="A5842" t="str">
            <v>5914554</v>
          </cell>
          <cell r="B5842" t="str">
            <v>Transporte com caminhão betoneira - rodovia em revestimento primário</v>
          </cell>
          <cell r="C5842" t="str">
            <v>tkm</v>
          </cell>
          <cell r="D5842">
            <v>0.73</v>
          </cell>
        </row>
        <row r="5843">
          <cell r="A5843" t="str">
            <v>5914569</v>
          </cell>
          <cell r="B5843" t="str">
            <v>Transporte com caminhão betoneira - rodovia pavimentada</v>
          </cell>
          <cell r="C5843" t="str">
            <v>tkm</v>
          </cell>
          <cell r="D5843">
            <v>0.59</v>
          </cell>
        </row>
        <row r="5844">
          <cell r="A5844" t="str">
            <v>5915012</v>
          </cell>
          <cell r="B5844" t="str">
            <v>Transporte com caminhão carroceria com capacidade de 11 t e com guindauto de 45 t.m - rodovia em leito natural</v>
          </cell>
          <cell r="C5844" t="str">
            <v>tkm</v>
          </cell>
          <cell r="D5844">
            <v>2</v>
          </cell>
        </row>
        <row r="5845">
          <cell r="A5845" t="str">
            <v>5915013</v>
          </cell>
          <cell r="B5845" t="str">
            <v>Transporte com caminhão carroceria com capacidade de 11 t e com guindauto de 45 t.m - rodovia em revestimento primário</v>
          </cell>
          <cell r="C5845" t="str">
            <v>tkm</v>
          </cell>
          <cell r="D5845">
            <v>1.6</v>
          </cell>
        </row>
        <row r="5846">
          <cell r="A5846" t="str">
            <v>5915014</v>
          </cell>
          <cell r="B5846" t="str">
            <v>Transporte com caminhão carroceria com capacidade de 11 t e com guindauto de 45 t.m - rodovia pavimentada</v>
          </cell>
          <cell r="C5846" t="str">
            <v>tkm</v>
          </cell>
          <cell r="D5846">
            <v>1.3</v>
          </cell>
        </row>
        <row r="5847">
          <cell r="A5847" t="str">
            <v>5914584</v>
          </cell>
          <cell r="B5847" t="str">
            <v>Transporte com caminhão carroceria com capacidade de 7 t e com guindauto de 20 t.m - rodovia em leito natural</v>
          </cell>
          <cell r="C5847" t="str">
            <v>tkm</v>
          </cell>
          <cell r="D5847">
            <v>2.5</v>
          </cell>
        </row>
        <row r="5848">
          <cell r="A5848" t="str">
            <v>5914599</v>
          </cell>
          <cell r="B5848" t="str">
            <v>Transporte com caminhão carroceria com capacidade de 7 t e com guindauto de 20 t.m - rodovia em revestimento primário</v>
          </cell>
          <cell r="C5848" t="str">
            <v>tkm</v>
          </cell>
          <cell r="D5848">
            <v>2</v>
          </cell>
        </row>
        <row r="5849">
          <cell r="A5849" t="str">
            <v>5914614</v>
          </cell>
          <cell r="B5849" t="str">
            <v>Transporte com caminhão carroceria com capacidade de 7 t e com guindauto de 20 t.m - rodovia pavimentada</v>
          </cell>
          <cell r="C5849" t="str">
            <v>tkm</v>
          </cell>
          <cell r="D5849">
            <v>1.62</v>
          </cell>
        </row>
        <row r="5850">
          <cell r="A5850" t="str">
            <v>5914581</v>
          </cell>
          <cell r="B5850" t="str">
            <v>Transporte com caminhão carroceria com capacidade de 9 t e com guindauto de 10 t.m - rodovia em leito natural</v>
          </cell>
          <cell r="C5850" t="str">
            <v>tkm</v>
          </cell>
          <cell r="D5850">
            <v>2.29</v>
          </cell>
        </row>
        <row r="5851">
          <cell r="A5851" t="str">
            <v>5914582</v>
          </cell>
          <cell r="B5851" t="str">
            <v>Transporte com caminhão carroceria com capacidade de 9 t e com guindauto de 10 t.m - rodovia em revestimento primário</v>
          </cell>
          <cell r="C5851" t="str">
            <v>tkm</v>
          </cell>
          <cell r="D5851">
            <v>1.83</v>
          </cell>
        </row>
        <row r="5852">
          <cell r="A5852" t="str">
            <v>5914583</v>
          </cell>
          <cell r="B5852" t="str">
            <v>Transporte com caminhão carroceria com capacidade de 9 t e com guindauto de 10 t.m - rodovia pavimentada</v>
          </cell>
          <cell r="C5852" t="str">
            <v>tkm</v>
          </cell>
          <cell r="D5852">
            <v>1.49</v>
          </cell>
        </row>
        <row r="5853">
          <cell r="A5853" t="str">
            <v>5914449</v>
          </cell>
          <cell r="B5853" t="str">
            <v>Transporte com caminhão carroceria de 15 t - rodovia em leito natural</v>
          </cell>
          <cell r="C5853" t="str">
            <v>tkm</v>
          </cell>
          <cell r="D5853">
            <v>1</v>
          </cell>
        </row>
        <row r="5854">
          <cell r="A5854" t="str">
            <v>5914464</v>
          </cell>
          <cell r="B5854" t="str">
            <v>Transporte com caminhão carroceria de 15 t - rodovia em revestimento primário</v>
          </cell>
          <cell r="C5854" t="str">
            <v>tkm</v>
          </cell>
          <cell r="D5854">
            <v>0.8</v>
          </cell>
        </row>
        <row r="5855">
          <cell r="A5855" t="str">
            <v>5914479</v>
          </cell>
          <cell r="B5855" t="str">
            <v>Transporte com caminhão carroceria de 15 t - rodovia pavimentada</v>
          </cell>
          <cell r="C5855" t="str">
            <v>tkm</v>
          </cell>
          <cell r="D5855">
            <v>0.65</v>
          </cell>
        </row>
        <row r="5856">
          <cell r="A5856" t="str">
            <v>5915322</v>
          </cell>
          <cell r="B5856" t="str">
            <v>Transporte com caminhão carroceria de 5 t - rodovia em leito natural</v>
          </cell>
          <cell r="C5856" t="str">
            <v>tkm</v>
          </cell>
          <cell r="D5856">
            <v>1.7</v>
          </cell>
        </row>
        <row r="5857">
          <cell r="A5857" t="str">
            <v>5915323</v>
          </cell>
          <cell r="B5857" t="str">
            <v>Transporte com caminhão carroceria de 5 t - rodovia em revestimento primário</v>
          </cell>
          <cell r="C5857" t="str">
            <v>tkm</v>
          </cell>
          <cell r="D5857">
            <v>1.36</v>
          </cell>
        </row>
        <row r="5858">
          <cell r="A5858" t="str">
            <v>5915324</v>
          </cell>
          <cell r="B5858" t="str">
            <v>Transporte com caminhão carroceria de 5 t - rodovia pavimentada</v>
          </cell>
          <cell r="C5858" t="str">
            <v>tkm</v>
          </cell>
          <cell r="D5858">
            <v>1.1000000000000001</v>
          </cell>
        </row>
        <row r="5859">
          <cell r="A5859" t="str">
            <v>5914404</v>
          </cell>
          <cell r="B5859" t="str">
            <v>Transporte com caminhão carroceria de 9 t - rodovia em leito natural</v>
          </cell>
          <cell r="C5859" t="str">
            <v>tkm</v>
          </cell>
          <cell r="D5859">
            <v>1.0900000000000001</v>
          </cell>
        </row>
        <row r="5860">
          <cell r="A5860" t="str">
            <v>5914419</v>
          </cell>
          <cell r="B5860" t="str">
            <v>Transporte com caminhão carroceria de 9 t - rodovia em revestimento primário</v>
          </cell>
          <cell r="C5860" t="str">
            <v>tkm</v>
          </cell>
          <cell r="D5860">
            <v>0.87</v>
          </cell>
        </row>
        <row r="5861">
          <cell r="A5861" t="str">
            <v>5914434</v>
          </cell>
          <cell r="B5861" t="str">
            <v>Transporte com caminhão carroceria de 9 t - rodovia pavimentada</v>
          </cell>
          <cell r="C5861" t="str">
            <v>tkm</v>
          </cell>
          <cell r="D5861">
            <v>0.71</v>
          </cell>
        </row>
        <row r="5862">
          <cell r="A5862" t="str">
            <v>5914635</v>
          </cell>
          <cell r="B5862" t="str">
            <v>Transporte com cavalo mecânico com semirreboque com capacidade de 22 t - rodovia em leito natural</v>
          </cell>
          <cell r="C5862" t="str">
            <v>tkm</v>
          </cell>
          <cell r="D5862">
            <v>0.99</v>
          </cell>
        </row>
        <row r="5863">
          <cell r="A5863" t="str">
            <v>5914636</v>
          </cell>
          <cell r="B5863" t="str">
            <v>Transporte com cavalo mecânico com semirreboque com capacidade de 22 t - rodovia em revestimento primário</v>
          </cell>
          <cell r="C5863" t="str">
            <v>tkm</v>
          </cell>
          <cell r="D5863">
            <v>0.79</v>
          </cell>
        </row>
        <row r="5864">
          <cell r="A5864" t="str">
            <v>5914637</v>
          </cell>
          <cell r="B5864" t="str">
            <v>Transporte com cavalo mecânico com semirreboque com capacidade de 22 t - rodovia pavimentada</v>
          </cell>
          <cell r="C5864" t="str">
            <v>tkm</v>
          </cell>
          <cell r="D5864">
            <v>0.64</v>
          </cell>
        </row>
        <row r="5865">
          <cell r="A5865" t="str">
            <v>5914638</v>
          </cell>
          <cell r="B5865" t="str">
            <v>Transporte com cavalo mecânico com semirreboque com capacidade de 30 t - rodovia em leito natural</v>
          </cell>
          <cell r="C5865" t="str">
            <v>tkm</v>
          </cell>
          <cell r="D5865">
            <v>0.79</v>
          </cell>
        </row>
        <row r="5866">
          <cell r="A5866" t="str">
            <v>5914639</v>
          </cell>
          <cell r="B5866" t="str">
            <v>Transporte com cavalo mecânico com semirreboque com capacidade de 30 t - rodovia em revestimento primário</v>
          </cell>
          <cell r="C5866" t="str">
            <v>tkm</v>
          </cell>
          <cell r="D5866">
            <v>0.63</v>
          </cell>
        </row>
        <row r="5867">
          <cell r="A5867" t="str">
            <v>5914640</v>
          </cell>
          <cell r="B5867" t="str">
            <v>Transporte com cavalo mecânico com semirreboque com capacidade de 30 t - rodovia pavimentada</v>
          </cell>
          <cell r="C5867" t="str">
            <v>tkm</v>
          </cell>
          <cell r="D5867">
            <v>0.51</v>
          </cell>
        </row>
        <row r="5868">
          <cell r="A5868" t="str">
            <v>5915466</v>
          </cell>
          <cell r="B5868" t="str">
            <v>Transporte de água com caminhão tanque de 10.000 l - rodovia em leito natural</v>
          </cell>
          <cell r="C5868" t="str">
            <v>tkm</v>
          </cell>
          <cell r="D5868">
            <v>1.8</v>
          </cell>
        </row>
        <row r="5869">
          <cell r="A5869" t="str">
            <v>5915467</v>
          </cell>
          <cell r="B5869" t="str">
            <v>Transporte de água com caminhão tanque de 10.000 l - rodovia em revestimento primário</v>
          </cell>
          <cell r="C5869" t="str">
            <v>tkm</v>
          </cell>
          <cell r="D5869">
            <v>1.44</v>
          </cell>
        </row>
        <row r="5870">
          <cell r="A5870" t="str">
            <v>5915468</v>
          </cell>
          <cell r="B5870" t="str">
            <v>Transporte de água com caminhão tanque de 10.000 l - rodovia pavimentada</v>
          </cell>
          <cell r="C5870" t="str">
            <v>tkm</v>
          </cell>
          <cell r="D5870">
            <v>1.17</v>
          </cell>
        </row>
        <row r="5871">
          <cell r="A5871" t="str">
            <v>5914617</v>
          </cell>
          <cell r="B5871" t="str">
            <v>Transporte de água com caminhão tanque de 13.000 l - rodovia em leito natural</v>
          </cell>
          <cell r="C5871" t="str">
            <v>tkm</v>
          </cell>
          <cell r="D5871">
            <v>1.39</v>
          </cell>
        </row>
        <row r="5872">
          <cell r="A5872" t="str">
            <v>5914618</v>
          </cell>
          <cell r="B5872" t="str">
            <v>Transporte de água com caminhão tanque de 13.000 l - rodovia em revestimento primário</v>
          </cell>
          <cell r="C5872" t="str">
            <v>tkm</v>
          </cell>
          <cell r="D5872">
            <v>1.1100000000000001</v>
          </cell>
        </row>
        <row r="5873">
          <cell r="A5873" t="str">
            <v>5914619</v>
          </cell>
          <cell r="B5873" t="str">
            <v>Transporte de água com caminhão tanque de 13.000 l - rodovia pavimentada</v>
          </cell>
          <cell r="C5873" t="str">
            <v>tkm</v>
          </cell>
          <cell r="D5873">
            <v>0.9</v>
          </cell>
        </row>
        <row r="5874">
          <cell r="A5874" t="str">
            <v>5915451</v>
          </cell>
          <cell r="B5874" t="str">
            <v>Transporte de água com caminhão tanque de 6.000 l - rodovia em leito natural</v>
          </cell>
          <cell r="C5874" t="str">
            <v>tkm</v>
          </cell>
          <cell r="D5874">
            <v>2.3199999999999998</v>
          </cell>
        </row>
        <row r="5875">
          <cell r="A5875" t="str">
            <v>5915452</v>
          </cell>
          <cell r="B5875" t="str">
            <v>Transporte de água com caminhão tanque de 6.000 l - rodovia em revestimento primário</v>
          </cell>
          <cell r="C5875" t="str">
            <v>tkm</v>
          </cell>
          <cell r="D5875">
            <v>1.86</v>
          </cell>
        </row>
        <row r="5876">
          <cell r="A5876" t="str">
            <v>5915453</v>
          </cell>
          <cell r="B5876" t="str">
            <v>Transporte de água com caminhão tanque de 6.000 l - rodovia pavimentada</v>
          </cell>
          <cell r="C5876" t="str">
            <v>tkm</v>
          </cell>
          <cell r="D5876">
            <v>1.51</v>
          </cell>
        </row>
        <row r="5877">
          <cell r="A5877" t="str">
            <v>5915448</v>
          </cell>
          <cell r="B5877" t="str">
            <v>Transporte de água com caminhão tanque de 8.000 l - rodovia em leito natural</v>
          </cell>
          <cell r="C5877" t="str">
            <v>tkm</v>
          </cell>
          <cell r="D5877">
            <v>1.79</v>
          </cell>
        </row>
        <row r="5878">
          <cell r="A5878" t="str">
            <v>5915449</v>
          </cell>
          <cell r="B5878" t="str">
            <v>Transporte de água com caminhão tanque de 8.000 l - rodovia em revestimento primário</v>
          </cell>
          <cell r="C5878" t="str">
            <v>tkm</v>
          </cell>
          <cell r="D5878">
            <v>1.43</v>
          </cell>
        </row>
        <row r="5879">
          <cell r="A5879" t="str">
            <v>5915450</v>
          </cell>
          <cell r="B5879" t="str">
            <v>Transporte de água com caminhão tanque de 8.000 l - rodovia pavimentada</v>
          </cell>
          <cell r="C5879" t="str">
            <v>tkm</v>
          </cell>
          <cell r="D5879">
            <v>1.1599999999999999</v>
          </cell>
        </row>
        <row r="5880">
          <cell r="A5880" t="str">
            <v>5901641</v>
          </cell>
          <cell r="B5880" t="str">
            <v>Transporte de areia fina com draga hopper - capacidade da cisterna de 1.000 m³</v>
          </cell>
          <cell r="C5880" t="str">
            <v>m³km</v>
          </cell>
          <cell r="D5880">
            <v>0.86</v>
          </cell>
        </row>
        <row r="5881">
          <cell r="A5881" t="str">
            <v>5901642</v>
          </cell>
          <cell r="B5881" t="str">
            <v>Transporte de areia fina com draga hopper - capacidade da cisterna de 10.000 m³</v>
          </cell>
          <cell r="C5881" t="str">
            <v>m³km</v>
          </cell>
          <cell r="D5881">
            <v>0.25</v>
          </cell>
        </row>
        <row r="5882">
          <cell r="A5882" t="str">
            <v>5901643</v>
          </cell>
          <cell r="B5882" t="str">
            <v>Transporte de areia fina com draga hopper - capacidade da cisterna de 15.000 m³</v>
          </cell>
          <cell r="C5882" t="str">
            <v>m³km</v>
          </cell>
          <cell r="D5882">
            <v>0.24</v>
          </cell>
        </row>
        <row r="5883">
          <cell r="A5883" t="str">
            <v>5901644</v>
          </cell>
          <cell r="B5883" t="str">
            <v>Transporte de areia fina com draga hopper - capacidade da cisterna de 2.000 m³</v>
          </cell>
          <cell r="C5883" t="str">
            <v>m³km</v>
          </cell>
          <cell r="D5883">
            <v>0.53</v>
          </cell>
        </row>
        <row r="5884">
          <cell r="A5884" t="str">
            <v>5901645</v>
          </cell>
          <cell r="B5884" t="str">
            <v>Transporte de areia fina com draga hopper - capacidade da cisterna de 20.000 m³</v>
          </cell>
          <cell r="C5884" t="str">
            <v>m³km</v>
          </cell>
          <cell r="D5884">
            <v>0.23</v>
          </cell>
        </row>
        <row r="5885">
          <cell r="A5885" t="str">
            <v>5901646</v>
          </cell>
          <cell r="B5885" t="str">
            <v>Transporte de areia fina com draga hopper - capacidade da cisterna de 3.000 m³</v>
          </cell>
          <cell r="C5885" t="str">
            <v>m³km</v>
          </cell>
          <cell r="D5885">
            <v>0.43</v>
          </cell>
        </row>
        <row r="5886">
          <cell r="A5886" t="str">
            <v>5901647</v>
          </cell>
          <cell r="B5886" t="str">
            <v>Transporte de areia fina com draga hopper - capacidade da cisterna de 4.000 m³</v>
          </cell>
          <cell r="C5886" t="str">
            <v>m³km</v>
          </cell>
          <cell r="D5886">
            <v>0.38</v>
          </cell>
        </row>
        <row r="5887">
          <cell r="A5887" t="str">
            <v>5901648</v>
          </cell>
          <cell r="B5887" t="str">
            <v>Transporte de areia fina com draga hopper - capacidade da cisterna de 5.000 m³</v>
          </cell>
          <cell r="C5887" t="str">
            <v>m³km</v>
          </cell>
          <cell r="D5887">
            <v>0.34</v>
          </cell>
        </row>
        <row r="5888">
          <cell r="A5888" t="str">
            <v>5901649</v>
          </cell>
          <cell r="B5888" t="str">
            <v>Transporte de areia fina com draga hopper - capacidade da cisterna de 750 m³</v>
          </cell>
          <cell r="C5888" t="str">
            <v>m³km</v>
          </cell>
          <cell r="D5888">
            <v>1.22</v>
          </cell>
        </row>
        <row r="5889">
          <cell r="A5889" t="str">
            <v>5901650</v>
          </cell>
          <cell r="B5889" t="str">
            <v>Transporte de areia grossa com draga hopper - capacidade da cisterna de 1.000 m³</v>
          </cell>
          <cell r="C5889" t="str">
            <v>m³km</v>
          </cell>
          <cell r="D5889">
            <v>0.84</v>
          </cell>
        </row>
        <row r="5890">
          <cell r="A5890" t="str">
            <v>5901651</v>
          </cell>
          <cell r="B5890" t="str">
            <v>Transporte de areia grossa com draga hopper - capacidade da cisterna de 10.000 m³</v>
          </cell>
          <cell r="C5890" t="str">
            <v>m³km</v>
          </cell>
          <cell r="D5890">
            <v>0.25</v>
          </cell>
        </row>
        <row r="5891">
          <cell r="A5891" t="str">
            <v>5901652</v>
          </cell>
          <cell r="B5891" t="str">
            <v>Transporte de areia grossa com draga hopper - capacidade da cisterna de 15.000 m³</v>
          </cell>
          <cell r="C5891" t="str">
            <v>m³km</v>
          </cell>
          <cell r="D5891">
            <v>0.23</v>
          </cell>
        </row>
        <row r="5892">
          <cell r="A5892" t="str">
            <v>5901653</v>
          </cell>
          <cell r="B5892" t="str">
            <v>Transporte de areia grossa com draga hopper - capacidade da cisterna de 2.000 m³</v>
          </cell>
          <cell r="C5892" t="str">
            <v>m³km</v>
          </cell>
          <cell r="D5892">
            <v>0.52</v>
          </cell>
        </row>
        <row r="5893">
          <cell r="A5893" t="str">
            <v>5901654</v>
          </cell>
          <cell r="B5893" t="str">
            <v>Transporte de areia grossa com draga hopper - capacidade da cisterna de 20.000 m³</v>
          </cell>
          <cell r="C5893" t="str">
            <v>m³km</v>
          </cell>
          <cell r="D5893">
            <v>0.23</v>
          </cell>
        </row>
        <row r="5894">
          <cell r="A5894" t="str">
            <v>5901655</v>
          </cell>
          <cell r="B5894" t="str">
            <v>Transporte de areia grossa com draga hopper - capacidade da cisterna de 3.000 m³</v>
          </cell>
          <cell r="C5894" t="str">
            <v>m³km</v>
          </cell>
          <cell r="D5894">
            <v>0.42</v>
          </cell>
        </row>
        <row r="5895">
          <cell r="A5895" t="str">
            <v>5901656</v>
          </cell>
          <cell r="B5895" t="str">
            <v>Transporte de areia grossa com draga hopper - capacidade da cisterna de 4.000 m³</v>
          </cell>
          <cell r="C5895" t="str">
            <v>m³km</v>
          </cell>
          <cell r="D5895">
            <v>0.37</v>
          </cell>
        </row>
        <row r="5896">
          <cell r="A5896" t="str">
            <v>5901657</v>
          </cell>
          <cell r="B5896" t="str">
            <v>Transporte de areia grossa com draga hopper - capacidade da cisterna de 5.000 m³</v>
          </cell>
          <cell r="C5896" t="str">
            <v>m³km</v>
          </cell>
          <cell r="D5896">
            <v>0.33</v>
          </cell>
        </row>
        <row r="5897">
          <cell r="A5897" t="str">
            <v>5901658</v>
          </cell>
          <cell r="B5897" t="str">
            <v>Transporte de areia grossa com draga hopper - capacidade da cisterna de 750 m³</v>
          </cell>
          <cell r="C5897" t="str">
            <v>m³km</v>
          </cell>
          <cell r="D5897">
            <v>1.19</v>
          </cell>
        </row>
        <row r="5898">
          <cell r="A5898" t="str">
            <v>5901659</v>
          </cell>
          <cell r="B5898" t="str">
            <v>Transporte de areia média com draga hopper - capacidade da cisterna de 1.000 m³</v>
          </cell>
          <cell r="C5898" t="str">
            <v>m³km</v>
          </cell>
          <cell r="D5898">
            <v>0.84</v>
          </cell>
        </row>
        <row r="5899">
          <cell r="A5899" t="str">
            <v>5901660</v>
          </cell>
          <cell r="B5899" t="str">
            <v>Transporte de areia média com draga hopper - capacidade da cisterna de 10.000 m³</v>
          </cell>
          <cell r="C5899" t="str">
            <v>m³km</v>
          </cell>
          <cell r="D5899">
            <v>0.25</v>
          </cell>
        </row>
        <row r="5900">
          <cell r="A5900" t="str">
            <v>5901661</v>
          </cell>
          <cell r="B5900" t="str">
            <v>Transporte de areia média com draga hopper - capacidade da cisterna de 15.000 m³</v>
          </cell>
          <cell r="C5900" t="str">
            <v>m³km</v>
          </cell>
          <cell r="D5900">
            <v>0.24</v>
          </cell>
        </row>
        <row r="5901">
          <cell r="A5901" t="str">
            <v>5901662</v>
          </cell>
          <cell r="B5901" t="str">
            <v>Transporte de areia média com draga hopper - capacidade da cisterna de 2.000 m³</v>
          </cell>
          <cell r="C5901" t="str">
            <v>m³km</v>
          </cell>
          <cell r="D5901">
            <v>0.52</v>
          </cell>
        </row>
        <row r="5902">
          <cell r="A5902" t="str">
            <v>5901663</v>
          </cell>
          <cell r="B5902" t="str">
            <v>Transporte de areia média com draga hopper - capacidade da cisterna de 20.000 m³</v>
          </cell>
          <cell r="C5902" t="str">
            <v>m³km</v>
          </cell>
          <cell r="D5902">
            <v>0.23</v>
          </cell>
        </row>
        <row r="5903">
          <cell r="A5903" t="str">
            <v>5901664</v>
          </cell>
          <cell r="B5903" t="str">
            <v>Transporte de areia média com draga hopper - capacidade da cisterna de 3.000 m³</v>
          </cell>
          <cell r="C5903" t="str">
            <v>m³km</v>
          </cell>
          <cell r="D5903">
            <v>0.43</v>
          </cell>
        </row>
        <row r="5904">
          <cell r="A5904" t="str">
            <v>5901665</v>
          </cell>
          <cell r="B5904" t="str">
            <v>Transporte de areia média com draga hopper - capacidade da cisterna de 4.000 m³</v>
          </cell>
          <cell r="C5904" t="str">
            <v>m³km</v>
          </cell>
          <cell r="D5904">
            <v>0.38</v>
          </cell>
        </row>
        <row r="5905">
          <cell r="A5905" t="str">
            <v>5901666</v>
          </cell>
          <cell r="B5905" t="str">
            <v>Transporte de areia média com draga hopper - capacidade da cisterna de 5.000 m³</v>
          </cell>
          <cell r="C5905" t="str">
            <v>m³km</v>
          </cell>
          <cell r="D5905">
            <v>0.33</v>
          </cell>
        </row>
        <row r="5906">
          <cell r="A5906" t="str">
            <v>5901667</v>
          </cell>
          <cell r="B5906" t="str">
            <v>Transporte de areia média com draga hopper - capacidade da cisterna de 750 m³</v>
          </cell>
          <cell r="C5906" t="str">
            <v>m³km</v>
          </cell>
          <cell r="D5906">
            <v>1.2</v>
          </cell>
        </row>
        <row r="5907">
          <cell r="A5907" t="str">
            <v>5914511</v>
          </cell>
          <cell r="B5907" t="str">
            <v>Transporte de barras de trilho de 12 m com locomotiva diesel-elétrica em vagão plataforma com capacidade de 82 t - bitola métrica</v>
          </cell>
          <cell r="C5907" t="str">
            <v>tkm</v>
          </cell>
          <cell r="D5907">
            <v>0.23</v>
          </cell>
        </row>
        <row r="5908">
          <cell r="A5908" t="str">
            <v>5914510</v>
          </cell>
          <cell r="B5908" t="str">
            <v>Transporte de barras de trilho de 12 m com locomotiva diesel-elétrica em vagão plataforma com capacidade de 98 t - bitola larga</v>
          </cell>
          <cell r="C5908" t="str">
            <v>tkm</v>
          </cell>
          <cell r="D5908">
            <v>0.21</v>
          </cell>
        </row>
        <row r="5909">
          <cell r="A5909" t="str">
            <v>5906597</v>
          </cell>
          <cell r="B5909" t="str">
            <v>Transporte de blocos artificiais de concreto com 10 a 12 t para a execução de molhe com cavalo mecânico com semirreboque com capacidade de 30 t - rodovia em leito natural</v>
          </cell>
          <cell r="C5909" t="str">
            <v>unkm</v>
          </cell>
          <cell r="D5909">
            <v>11.62</v>
          </cell>
        </row>
        <row r="5910">
          <cell r="A5910" t="str">
            <v>5906598</v>
          </cell>
          <cell r="B5910" t="str">
            <v>Transporte de blocos artificiais de concreto com 10 a 12 t para a execução de molhe com cavalo mecânico com semirreboque com capacidade de 30 t - rodovia em revestimento primário</v>
          </cell>
          <cell r="C5910" t="str">
            <v>unkm</v>
          </cell>
          <cell r="D5910">
            <v>9.3000000000000007</v>
          </cell>
        </row>
        <row r="5911">
          <cell r="A5911" t="str">
            <v>5906599</v>
          </cell>
          <cell r="B5911" t="str">
            <v>Transporte de blocos artificiais de concreto com 10 a 12 t para a execução de molhe com cavalo mecânico com semirreboque com capacidade de 30 t - rodovia pavimentada</v>
          </cell>
          <cell r="C5911" t="str">
            <v>unkm</v>
          </cell>
          <cell r="D5911">
            <v>7.54</v>
          </cell>
        </row>
        <row r="5912">
          <cell r="A5912" t="str">
            <v>5906594</v>
          </cell>
          <cell r="B5912" t="str">
            <v>Transporte de blocos artificiais de concreto com 8 a 9 t para a execução de molhe com cavalo mecânico com semirreboque com capacidade de 30 t - rodovia em leito natural</v>
          </cell>
          <cell r="C5912" t="str">
            <v>unkm</v>
          </cell>
          <cell r="D5912">
            <v>7.75</v>
          </cell>
        </row>
        <row r="5913">
          <cell r="A5913" t="str">
            <v>5906595</v>
          </cell>
          <cell r="B5913" t="str">
            <v>Transporte de blocos artificiais de concreto com 8 a 9 t para a execução de molhe com cavalo mecânico com semirreboque com capacidade de 30 t - rodovia em revestimento primário</v>
          </cell>
          <cell r="C5913" t="str">
            <v>unkm</v>
          </cell>
          <cell r="D5913">
            <v>6.2</v>
          </cell>
        </row>
        <row r="5914">
          <cell r="A5914" t="str">
            <v>5906596</v>
          </cell>
          <cell r="B5914" t="str">
            <v>Transporte de blocos artificiais de concreto com 8 a 9 t para a execução de molhe com cavalo mecânico com semirreboque com capacidade de 30 t - rodovia pavimentada</v>
          </cell>
          <cell r="C5914" t="str">
            <v>unkm</v>
          </cell>
          <cell r="D5914">
            <v>5.03</v>
          </cell>
        </row>
        <row r="5915">
          <cell r="A5915" t="str">
            <v>5901668</v>
          </cell>
          <cell r="B5915" t="str">
            <v>Transporte de cascalho com draga hopper - capacidade da cisterna de 1.000 m³</v>
          </cell>
          <cell r="C5915" t="str">
            <v>m³km</v>
          </cell>
          <cell r="D5915">
            <v>0.86</v>
          </cell>
        </row>
        <row r="5916">
          <cell r="A5916" t="str">
            <v>5901669</v>
          </cell>
          <cell r="B5916" t="str">
            <v>Transporte de cascalho com draga hopper - capacidade da cisterna de 10.000 m³</v>
          </cell>
          <cell r="C5916" t="str">
            <v>m³km</v>
          </cell>
          <cell r="D5916">
            <v>0.25</v>
          </cell>
        </row>
        <row r="5917">
          <cell r="A5917" t="str">
            <v>5901670</v>
          </cell>
          <cell r="B5917" t="str">
            <v>Transporte de cascalho com draga hopper - capacidade da cisterna de 15.000 m³</v>
          </cell>
          <cell r="C5917" t="str">
            <v>m³km</v>
          </cell>
          <cell r="D5917">
            <v>0.24</v>
          </cell>
        </row>
        <row r="5918">
          <cell r="A5918" t="str">
            <v>5901671</v>
          </cell>
          <cell r="B5918" t="str">
            <v>Transporte de cascalho com draga hopper - capacidade da cisterna de 2.000 m³</v>
          </cell>
          <cell r="C5918" t="str">
            <v>m³km</v>
          </cell>
          <cell r="D5918">
            <v>0.54</v>
          </cell>
        </row>
        <row r="5919">
          <cell r="A5919" t="str">
            <v>5901672</v>
          </cell>
          <cell r="B5919" t="str">
            <v>Transporte de cascalho com draga hopper - capacidade da cisterna de 20.000 m³</v>
          </cell>
          <cell r="C5919" t="str">
            <v>m³km</v>
          </cell>
          <cell r="D5919">
            <v>0.23</v>
          </cell>
        </row>
        <row r="5920">
          <cell r="A5920" t="str">
            <v>5901673</v>
          </cell>
          <cell r="B5920" t="str">
            <v>Transporte de cascalho com draga hopper - capacidade da cisterna de 3.000 m³</v>
          </cell>
          <cell r="C5920" t="str">
            <v>m³km</v>
          </cell>
          <cell r="D5920">
            <v>0.44</v>
          </cell>
        </row>
        <row r="5921">
          <cell r="A5921" t="str">
            <v>5901674</v>
          </cell>
          <cell r="B5921" t="str">
            <v>Transporte de cascalho com draga hopper - capacidade da cisterna de 4.000 m³</v>
          </cell>
          <cell r="C5921" t="str">
            <v>m³km</v>
          </cell>
          <cell r="D5921">
            <v>0.39</v>
          </cell>
        </row>
        <row r="5922">
          <cell r="A5922" t="str">
            <v>5901675</v>
          </cell>
          <cell r="B5922" t="str">
            <v>Transporte de cascalho com draga hopper - capacidade da cisterna de 5.000 m³</v>
          </cell>
          <cell r="C5922" t="str">
            <v>m³km</v>
          </cell>
          <cell r="D5922">
            <v>0.34</v>
          </cell>
        </row>
        <row r="5923">
          <cell r="A5923" t="str">
            <v>5901676</v>
          </cell>
          <cell r="B5923" t="str">
            <v>Transporte de cascalho com draga hopper - capacidade da cisterna de 750 m³</v>
          </cell>
          <cell r="C5923" t="str">
            <v>m³km</v>
          </cell>
          <cell r="D5923">
            <v>1.23</v>
          </cell>
        </row>
        <row r="5924">
          <cell r="A5924" t="str">
            <v>5901677</v>
          </cell>
          <cell r="B5924" t="str">
            <v>Transporte de cascalho fino com draga hopper - capacidade da cisterna de 1.000 m³</v>
          </cell>
          <cell r="C5924" t="str">
            <v>m³km</v>
          </cell>
          <cell r="D5924">
            <v>0.85</v>
          </cell>
        </row>
        <row r="5925">
          <cell r="A5925" t="str">
            <v>5901678</v>
          </cell>
          <cell r="B5925" t="str">
            <v>Transporte de cascalho fino com draga hopper - capacidade da cisterna de 10.000 m³</v>
          </cell>
          <cell r="C5925" t="str">
            <v>m³km</v>
          </cell>
          <cell r="D5925">
            <v>0.25</v>
          </cell>
        </row>
        <row r="5926">
          <cell r="A5926" t="str">
            <v>5901679</v>
          </cell>
          <cell r="B5926" t="str">
            <v>Transporte de cascalho fino com draga hopper - capacidade da cisterna de 15.000 m³</v>
          </cell>
          <cell r="C5926" t="str">
            <v>m³km</v>
          </cell>
          <cell r="D5926">
            <v>0.24</v>
          </cell>
        </row>
        <row r="5927">
          <cell r="A5927" t="str">
            <v>5901680</v>
          </cell>
          <cell r="B5927" t="str">
            <v>Transporte de cascalho fino com draga hopper - capacidade da cisterna de 2.000 m³</v>
          </cell>
          <cell r="C5927" t="str">
            <v>m³km</v>
          </cell>
          <cell r="D5927">
            <v>0.53</v>
          </cell>
        </row>
        <row r="5928">
          <cell r="A5928" t="str">
            <v>5901681</v>
          </cell>
          <cell r="B5928" t="str">
            <v>Transporte de cascalho fino com draga hopper - capacidade da cisterna de 20.000 m³</v>
          </cell>
          <cell r="C5928" t="str">
            <v>m³km</v>
          </cell>
          <cell r="D5928">
            <v>0.23</v>
          </cell>
        </row>
        <row r="5929">
          <cell r="A5929" t="str">
            <v>5901682</v>
          </cell>
          <cell r="B5929" t="str">
            <v>Transporte de cascalho fino com draga hopper - capacidade da cisterna de 3.000 m³</v>
          </cell>
          <cell r="C5929" t="str">
            <v>m³km</v>
          </cell>
          <cell r="D5929">
            <v>0.43</v>
          </cell>
        </row>
        <row r="5930">
          <cell r="A5930" t="str">
            <v>5901683</v>
          </cell>
          <cell r="B5930" t="str">
            <v>Transporte de cascalho fino com draga hopper - capacidade da cisterna de 4.000 m³</v>
          </cell>
          <cell r="C5930" t="str">
            <v>m³km</v>
          </cell>
          <cell r="D5930">
            <v>0.38</v>
          </cell>
        </row>
        <row r="5931">
          <cell r="A5931" t="str">
            <v>5901684</v>
          </cell>
          <cell r="B5931" t="str">
            <v>Transporte de cascalho fino com draga hopper - capacidade da cisterna de 5.000 m³</v>
          </cell>
          <cell r="C5931" t="str">
            <v>m³km</v>
          </cell>
          <cell r="D5931">
            <v>0.34</v>
          </cell>
        </row>
        <row r="5932">
          <cell r="A5932" t="str">
            <v>5901685</v>
          </cell>
          <cell r="B5932" t="str">
            <v>Transporte de cascalho fino com draga hopper - capacidade da cisterna de 750 m³</v>
          </cell>
          <cell r="C5932" t="str">
            <v>m³km</v>
          </cell>
          <cell r="D5932">
            <v>1.21</v>
          </cell>
        </row>
        <row r="5933">
          <cell r="A5933" t="str">
            <v>5914360</v>
          </cell>
          <cell r="B5933" t="str">
            <v>Transporte de cimento com caminhão distribuidor de 17 m³ - rodovia em leito natural</v>
          </cell>
          <cell r="C5933" t="str">
            <v>tkm</v>
          </cell>
          <cell r="D5933">
            <v>1.03</v>
          </cell>
        </row>
        <row r="5934">
          <cell r="A5934" t="str">
            <v>5914361</v>
          </cell>
          <cell r="B5934" t="str">
            <v>Transporte de cimento com caminhão distribuidor de 17 m³ - rodovia em revestimento primário</v>
          </cell>
          <cell r="C5934" t="str">
            <v>tkm</v>
          </cell>
          <cell r="D5934">
            <v>0.82</v>
          </cell>
        </row>
        <row r="5935">
          <cell r="A5935" t="str">
            <v>5914362</v>
          </cell>
          <cell r="B5935" t="str">
            <v>Transporte de cimento com caminhão distribuidor de 17 m³ - rodovia pavimentada</v>
          </cell>
          <cell r="C5935" t="str">
            <v>tkm</v>
          </cell>
          <cell r="D5935">
            <v>0.67</v>
          </cell>
        </row>
        <row r="5936">
          <cell r="A5936" t="str">
            <v>5914364</v>
          </cell>
          <cell r="B5936" t="str">
            <v>Transporte de cimento ou cal hidratada a granel com caminhão silo de 30 m³ - rodovia em leito natural</v>
          </cell>
          <cell r="C5936" t="str">
            <v>tkm</v>
          </cell>
          <cell r="D5936">
            <v>0.79</v>
          </cell>
        </row>
        <row r="5937">
          <cell r="A5937" t="str">
            <v>5914365</v>
          </cell>
          <cell r="B5937" t="str">
            <v>Transporte de cimento ou cal hidratada a granel com caminhão silo de 30 m³ - rodovia em revestimento primário</v>
          </cell>
          <cell r="C5937" t="str">
            <v>tkm</v>
          </cell>
          <cell r="D5937">
            <v>0.63</v>
          </cell>
        </row>
        <row r="5938">
          <cell r="A5938" t="str">
            <v>5914366</v>
          </cell>
          <cell r="B5938" t="str">
            <v>Transporte de cimento ou cal hidratada a granel com caminhão silo de 30 m³ - rodovia pavimentada</v>
          </cell>
          <cell r="C5938" t="str">
            <v>tkm</v>
          </cell>
          <cell r="D5938">
            <v>0.51</v>
          </cell>
        </row>
        <row r="5939">
          <cell r="A5939" t="str">
            <v>5914315</v>
          </cell>
          <cell r="B5939" t="str">
            <v>Transporte de concreto com caminhão basculante de 7 m³ - rodovia em leito natural</v>
          </cell>
          <cell r="C5939" t="str">
            <v>tkm</v>
          </cell>
          <cell r="D5939">
            <v>0.95</v>
          </cell>
        </row>
        <row r="5940">
          <cell r="A5940" t="str">
            <v>5914330</v>
          </cell>
          <cell r="B5940" t="str">
            <v>Transporte de concreto com caminhão basculante de 7 m³ - rodovia em revestimento primário</v>
          </cell>
          <cell r="C5940" t="str">
            <v>tkm</v>
          </cell>
          <cell r="D5940">
            <v>0.76</v>
          </cell>
        </row>
        <row r="5941">
          <cell r="A5941" t="str">
            <v>5914345</v>
          </cell>
          <cell r="B5941" t="str">
            <v>Transporte de concreto com caminhão basculante de 7 m³ - rodovia pavimentada</v>
          </cell>
          <cell r="C5941" t="str">
            <v>tkm</v>
          </cell>
          <cell r="D5941">
            <v>0.61</v>
          </cell>
        </row>
        <row r="5942">
          <cell r="A5942" t="str">
            <v>5914367</v>
          </cell>
          <cell r="B5942" t="str">
            <v>Transporte de detritos com caminhão de hidrojateamento de alta pressão e vácuo de 9 m³ - rodovia em leito natural</v>
          </cell>
          <cell r="C5942" t="str">
            <v>tkm</v>
          </cell>
          <cell r="D5942">
            <v>1.57</v>
          </cell>
        </row>
        <row r="5943">
          <cell r="A5943" t="str">
            <v>5914368</v>
          </cell>
          <cell r="B5943" t="str">
            <v>Transporte de detritos com caminhão de hidrojateamento de alta pressão e vácuo de 9 m³ - rodovia em revestimento primário</v>
          </cell>
          <cell r="C5943" t="str">
            <v>tkm</v>
          </cell>
          <cell r="D5943">
            <v>1.26</v>
          </cell>
        </row>
        <row r="5944">
          <cell r="A5944" t="str">
            <v>5914369</v>
          </cell>
          <cell r="B5944" t="str">
            <v>Transporte de detritos com caminhão de hidrojateamento de alta pressão e vácuo de 9 m³ - rodovia pavimentada</v>
          </cell>
          <cell r="C5944" t="str">
            <v>tkm</v>
          </cell>
          <cell r="D5944">
            <v>1.02</v>
          </cell>
        </row>
        <row r="5945">
          <cell r="A5945" t="str">
            <v>5914489</v>
          </cell>
          <cell r="B5945" t="str">
            <v>Transporte de dormentes de concreto monobloco protendido de bitola larga com locomotiva diesel-elétrica em vagão plataforma com capacidade de 98 t - bitola larga</v>
          </cell>
          <cell r="C5945" t="str">
            <v>tkm</v>
          </cell>
          <cell r="D5945">
            <v>0.21</v>
          </cell>
        </row>
        <row r="5946">
          <cell r="A5946" t="str">
            <v>5914491</v>
          </cell>
          <cell r="B5946" t="str">
            <v>Transporte de dormentes de concreto monobloco protendido de bitola métrica com locomotiva diesel-elétrica em vagão plataforma com capacidade de 82 t - bitola métrica</v>
          </cell>
          <cell r="C5946" t="str">
            <v>tkm</v>
          </cell>
          <cell r="D5946">
            <v>0.24</v>
          </cell>
        </row>
        <row r="5947">
          <cell r="A5947" t="str">
            <v>5914490</v>
          </cell>
          <cell r="B5947" t="str">
            <v>Transporte de dormentes de concreto monobloco protendido de bitola mista com locomotiva diesel-elétrica em vagão plataforma com capacidade de 98 t - bitola larga</v>
          </cell>
          <cell r="C5947" t="str">
            <v>tkm</v>
          </cell>
          <cell r="D5947">
            <v>0.21</v>
          </cell>
        </row>
        <row r="5948">
          <cell r="A5948" t="str">
            <v>5914495</v>
          </cell>
          <cell r="B5948" t="str">
            <v>Transporte de dormentes de concreto monobloco protendido para AMV de bitola larga ou mista com locomotiva diesel-elétrica em vagão plataforma com capacidade de 98 t - bitola larga</v>
          </cell>
          <cell r="C5948" t="str">
            <v>tkm</v>
          </cell>
          <cell r="D5948">
            <v>1.34</v>
          </cell>
        </row>
        <row r="5949">
          <cell r="A5949" t="str">
            <v>5914494</v>
          </cell>
          <cell r="B5949" t="str">
            <v>Transporte de dormentes de concreto monobloco protendido para AMV de bitola métrica com locomotiva diesel-elétrica em vagão plataforma com capacidade de 82 t - bitola métrica</v>
          </cell>
          <cell r="C5949" t="str">
            <v>tkm</v>
          </cell>
          <cell r="D5949">
            <v>2.97</v>
          </cell>
        </row>
        <row r="5950">
          <cell r="A5950" t="str">
            <v>5914487</v>
          </cell>
          <cell r="B5950" t="str">
            <v>Transporte de dormentes de madeira de bitola larga com locomotiva diesel-elétrica em vagão plataforma com capacidade de 98 t - bitola larga</v>
          </cell>
          <cell r="C5950" t="str">
            <v>tkm</v>
          </cell>
          <cell r="D5950">
            <v>0.21</v>
          </cell>
        </row>
        <row r="5951">
          <cell r="A5951" t="str">
            <v>5914488</v>
          </cell>
          <cell r="B5951" t="str">
            <v>Transporte de dormentes de madeira de bitola métrica com locomotiva diesel-elétrica em vagão plataforma com capacidade de 82 t - bitola métrica</v>
          </cell>
          <cell r="C5951" t="str">
            <v>tkm</v>
          </cell>
          <cell r="D5951">
            <v>0.24</v>
          </cell>
        </row>
        <row r="5952">
          <cell r="A5952" t="str">
            <v>5914493</v>
          </cell>
          <cell r="B5952" t="str">
            <v>Transporte de dormentes de madeira para AMV de bitola larga ou mista com locomotiva diesel-elétrica em vagão plataforma com capacidade de 98 t - bitola larga</v>
          </cell>
          <cell r="C5952" t="str">
            <v>tkm</v>
          </cell>
          <cell r="D5952">
            <v>4.93</v>
          </cell>
        </row>
        <row r="5953">
          <cell r="A5953" t="str">
            <v>5914492</v>
          </cell>
          <cell r="B5953" t="str">
            <v>Transporte de dormentes de madeira para AMV de bitola métrica com locomotiva diesel-elétrica em vagão plataforma com capacidade de 82 t - bitola métrica</v>
          </cell>
          <cell r="C5953" t="str">
            <v>tkm</v>
          </cell>
          <cell r="D5953">
            <v>11.8</v>
          </cell>
        </row>
        <row r="5954">
          <cell r="A5954" t="str">
            <v>5914482</v>
          </cell>
          <cell r="B5954" t="str">
            <v>Transporte de lastro de brita com locomotiva diesel-elétrica em vagão hopper aberto com capacidade de 45 m³ - bitola métrica</v>
          </cell>
          <cell r="C5954" t="str">
            <v>tkm</v>
          </cell>
          <cell r="D5954">
            <v>0.53</v>
          </cell>
        </row>
        <row r="5955">
          <cell r="A5955" t="str">
            <v>5914483</v>
          </cell>
          <cell r="B5955" t="str">
            <v>Transporte de lastro de brita com locomotiva diesel-elétrica em vagão hopper aberto com capacidade de 63 m³ - bitola larga</v>
          </cell>
          <cell r="C5955" t="str">
            <v>tkm</v>
          </cell>
          <cell r="D5955">
            <v>0.38</v>
          </cell>
        </row>
        <row r="5956">
          <cell r="A5956" t="str">
            <v>5914480</v>
          </cell>
          <cell r="B5956" t="str">
            <v>Transporte de materiais metálicos e acessórios diversos com locomotiva diesel-elétrica em vagão fechado com capacidade de 64 t - bitola métrica</v>
          </cell>
          <cell r="C5956" t="str">
            <v>tkm</v>
          </cell>
          <cell r="D5956">
            <v>0.55000000000000004</v>
          </cell>
        </row>
        <row r="5957">
          <cell r="A5957" t="str">
            <v>5914481</v>
          </cell>
          <cell r="B5957" t="str">
            <v>Transporte de materiais metálicos e acessórios diversos com locomotiva diesel-elétrica em vagão fechado com capacidade de 99 t - bitola larga</v>
          </cell>
          <cell r="C5957" t="str">
            <v>tkm</v>
          </cell>
          <cell r="D5957">
            <v>0.36</v>
          </cell>
        </row>
        <row r="5958">
          <cell r="A5958" t="str">
            <v>5914485</v>
          </cell>
          <cell r="B5958" t="str">
            <v>Transporte de materiais metálicos para AMV de bitola larga com locomotiva diesel-elétrica em vagão plataforma com capacidade de 98 t - bitola larga</v>
          </cell>
          <cell r="C5958" t="str">
            <v>tkm</v>
          </cell>
          <cell r="D5958">
            <v>3.4</v>
          </cell>
        </row>
        <row r="5959">
          <cell r="A5959" t="str">
            <v>5914486</v>
          </cell>
          <cell r="B5959" t="str">
            <v>Transporte de materiais metálicos para AMV de bitola métrica com locomotiva diesel-elétrica em vagão plataforma com capacidade de 82 t - bitola métrica</v>
          </cell>
          <cell r="C5959" t="str">
            <v>tkm</v>
          </cell>
          <cell r="D5959">
            <v>4.25</v>
          </cell>
        </row>
        <row r="5960">
          <cell r="A5960" t="str">
            <v>5914484</v>
          </cell>
          <cell r="B5960" t="str">
            <v>Transporte de materiais metálicos para AMV de bitola mista com locomotiva diesel-elétrica em vagão plataforma com capacidade de 98 t - bitola larga</v>
          </cell>
          <cell r="C5960" t="str">
            <v>tkm</v>
          </cell>
          <cell r="D5960">
            <v>2.94</v>
          </cell>
        </row>
        <row r="5961">
          <cell r="A5961" t="str">
            <v>5914620</v>
          </cell>
          <cell r="B5961" t="str">
            <v>Transporte de material betuminoso com caminhão tanque distribuidor - rodovia em leito natural</v>
          </cell>
          <cell r="C5961" t="str">
            <v>tkm</v>
          </cell>
          <cell r="D5961">
            <v>2.42</v>
          </cell>
        </row>
        <row r="5962">
          <cell r="A5962" t="str">
            <v>5914621</v>
          </cell>
          <cell r="B5962" t="str">
            <v>Transporte de material betuminoso com caminhão tanque distribuidor - rodovia em revestimento primário</v>
          </cell>
          <cell r="C5962" t="str">
            <v>tkm</v>
          </cell>
          <cell r="D5962">
            <v>1.94</v>
          </cell>
        </row>
        <row r="5963">
          <cell r="A5963" t="str">
            <v>5914622</v>
          </cell>
          <cell r="B5963" t="str">
            <v>Transporte de material betuminoso com caminhão tanque distribuidor - rodovia pavimentada</v>
          </cell>
          <cell r="C5963" t="str">
            <v>tkm</v>
          </cell>
          <cell r="D5963">
            <v>1.57</v>
          </cell>
        </row>
        <row r="5964">
          <cell r="A5964" t="str">
            <v>5901695</v>
          </cell>
          <cell r="B5964" t="str">
            <v>Transporte de material de 1ª categoria com batelão autopropelido com capacidade de 300 m³</v>
          </cell>
          <cell r="C5964" t="str">
            <v>m³km</v>
          </cell>
          <cell r="D5964">
            <v>0.71</v>
          </cell>
        </row>
        <row r="5965">
          <cell r="A5965" t="str">
            <v>5901696</v>
          </cell>
          <cell r="B5965" t="str">
            <v>Transporte de material de 1ª categoria com batelão autopropelido com capacidade de 500 m³</v>
          </cell>
          <cell r="C5965" t="str">
            <v>m³km</v>
          </cell>
          <cell r="D5965">
            <v>0.52</v>
          </cell>
        </row>
        <row r="5966">
          <cell r="A5966" t="str">
            <v>5901697</v>
          </cell>
          <cell r="B5966" t="str">
            <v>Transporte de material de 1ª categoria com batelão rebocado com capacidade de 66 m³</v>
          </cell>
          <cell r="C5966" t="str">
            <v>m³km</v>
          </cell>
          <cell r="D5966">
            <v>2.0099999999999998</v>
          </cell>
        </row>
        <row r="5967">
          <cell r="A5967" t="str">
            <v>5901698</v>
          </cell>
          <cell r="B5967" t="str">
            <v>Transporte de material de 1ª categoria com batelão rebocado montado na obra com capacidade de 66 m³</v>
          </cell>
          <cell r="C5967" t="str">
            <v>m³km</v>
          </cell>
          <cell r="D5967">
            <v>2.0099999999999998</v>
          </cell>
        </row>
        <row r="5968">
          <cell r="A5968" t="str">
            <v>5916654</v>
          </cell>
          <cell r="B5968" t="str">
            <v>Transporte de material de 3ª categoria com batelão autopropelido com capacidade de 300 m³</v>
          </cell>
          <cell r="C5968" t="str">
            <v>m³km</v>
          </cell>
          <cell r="D5968">
            <v>1.28</v>
          </cell>
        </row>
        <row r="5969">
          <cell r="A5969" t="str">
            <v>5916637</v>
          </cell>
          <cell r="B5969" t="str">
            <v>Transporte de material de 3ª categoria com batelão rebocado com capacidade de 66 m³</v>
          </cell>
          <cell r="C5969" t="str">
            <v>m³km</v>
          </cell>
          <cell r="D5969">
            <v>5.77</v>
          </cell>
        </row>
        <row r="5970">
          <cell r="A5970" t="str">
            <v>5916618</v>
          </cell>
          <cell r="B5970" t="str">
            <v>Transporte de material de 3ª categoria com batelão rebocado montado na obra com capacidade de 66 m³</v>
          </cell>
          <cell r="C5970" t="str">
            <v>m³km</v>
          </cell>
          <cell r="D5970">
            <v>5.77</v>
          </cell>
        </row>
        <row r="5971">
          <cell r="A5971" t="str">
            <v>5914334</v>
          </cell>
          <cell r="B5971" t="str">
            <v>Transporte de material de 3ª categoria com caminhão basculante de 12 m³ para rocha - rodovia em leito natural</v>
          </cell>
          <cell r="C5971" t="str">
            <v>tkm</v>
          </cell>
          <cell r="D5971">
            <v>1.0900000000000001</v>
          </cell>
        </row>
        <row r="5972">
          <cell r="A5972" t="str">
            <v>5914335</v>
          </cell>
          <cell r="B5972" t="str">
            <v>Transporte de material de 3ª categoria com caminhão basculante de 12 m³ para rocha - rodovia em revestimento primário</v>
          </cell>
          <cell r="C5972" t="str">
            <v>tkm</v>
          </cell>
          <cell r="D5972">
            <v>0.87</v>
          </cell>
        </row>
        <row r="5973">
          <cell r="A5973" t="str">
            <v>5914336</v>
          </cell>
          <cell r="B5973" t="str">
            <v>Transporte de material de 3ª categoria com caminhão basculante de 12 m³ para rocha - rodovia pavimentada</v>
          </cell>
          <cell r="C5973" t="str">
            <v>tkm</v>
          </cell>
          <cell r="D5973">
            <v>0.71</v>
          </cell>
        </row>
        <row r="5974">
          <cell r="A5974" t="str">
            <v>5914346</v>
          </cell>
          <cell r="B5974" t="str">
            <v>Transporte de material de 3ª categoria com caminhão basculante de 8 m³ para rocha - rodovia em leito natural</v>
          </cell>
          <cell r="C5974" t="str">
            <v>tkm</v>
          </cell>
          <cell r="D5974">
            <v>1.58</v>
          </cell>
        </row>
        <row r="5975">
          <cell r="A5975" t="str">
            <v>5914347</v>
          </cell>
          <cell r="B5975" t="str">
            <v>Transporte de material de 3ª categoria com caminhão basculante de 8 m³ para rocha - rodovia em revestimento primário</v>
          </cell>
          <cell r="C5975" t="str">
            <v>tkm</v>
          </cell>
          <cell r="D5975">
            <v>1.26</v>
          </cell>
        </row>
        <row r="5976">
          <cell r="A5976" t="str">
            <v>5914348</v>
          </cell>
          <cell r="B5976" t="str">
            <v>Transporte de material de 3ª categoria com caminhão basculante de 8 m³ para rocha - rodovia pavimentada</v>
          </cell>
          <cell r="C5976" t="str">
            <v>tkm</v>
          </cell>
          <cell r="D5976">
            <v>1.02</v>
          </cell>
        </row>
        <row r="5977">
          <cell r="A5977" t="str">
            <v>5914611</v>
          </cell>
          <cell r="B5977" t="str">
            <v>Transporte de mistura betuminosa a quente com caminhão com caçamba térmica de 6 m³ - rodovia em leito natural</v>
          </cell>
          <cell r="C5977" t="str">
            <v>tkm</v>
          </cell>
          <cell r="D5977">
            <v>1.71</v>
          </cell>
        </row>
        <row r="5978">
          <cell r="A5978" t="str">
            <v>5914613</v>
          </cell>
          <cell r="B5978" t="str">
            <v>Transporte de mistura betuminosa a quente com caminhão com caçamba térmica de 6 m³ - rodovia em revestimento primário</v>
          </cell>
          <cell r="C5978" t="str">
            <v>tkm</v>
          </cell>
          <cell r="D5978">
            <v>1.37</v>
          </cell>
        </row>
        <row r="5979">
          <cell r="A5979" t="str">
            <v>5914612</v>
          </cell>
          <cell r="B5979" t="str">
            <v>Transporte de mistura betuminosa a quente com caminhão com caçamba térmica de 6 m³ - rodovia pavimentada</v>
          </cell>
          <cell r="C5979" t="str">
            <v>tkm</v>
          </cell>
          <cell r="D5979">
            <v>1.1100000000000001</v>
          </cell>
        </row>
        <row r="5980">
          <cell r="A5980" t="str">
            <v>5901686</v>
          </cell>
          <cell r="B5980" t="str">
            <v>Transporte de silte com draga hopper - capacidade da cisterna de 1.000 m³</v>
          </cell>
          <cell r="C5980" t="str">
            <v>m³km</v>
          </cell>
          <cell r="D5980">
            <v>2.46</v>
          </cell>
        </row>
        <row r="5981">
          <cell r="A5981" t="str">
            <v>5901687</v>
          </cell>
          <cell r="B5981" t="str">
            <v>Transporte de silte com draga hopper - capacidade da cisterna de 10.000 m³</v>
          </cell>
          <cell r="C5981" t="str">
            <v>m³km</v>
          </cell>
          <cell r="D5981">
            <v>0.72</v>
          </cell>
        </row>
        <row r="5982">
          <cell r="A5982" t="str">
            <v>5901688</v>
          </cell>
          <cell r="B5982" t="str">
            <v>Transporte de silte com draga hopper - capacidade da cisterna de 15.000 m³</v>
          </cell>
          <cell r="C5982" t="str">
            <v>m³km</v>
          </cell>
          <cell r="D5982">
            <v>0.68</v>
          </cell>
        </row>
        <row r="5983">
          <cell r="A5983" t="str">
            <v>5901689</v>
          </cell>
          <cell r="B5983" t="str">
            <v>Transporte de silte com draga hopper - capacidade da cisterna de 2.000 m³</v>
          </cell>
          <cell r="C5983" t="str">
            <v>m³km</v>
          </cell>
          <cell r="D5983">
            <v>1.52</v>
          </cell>
        </row>
        <row r="5984">
          <cell r="A5984" t="str">
            <v>5901690</v>
          </cell>
          <cell r="B5984" t="str">
            <v>Transporte de silte com draga hopper - capacidade da cisterna de 20.000 m³</v>
          </cell>
          <cell r="C5984" t="str">
            <v>m³km</v>
          </cell>
          <cell r="D5984">
            <v>0.67</v>
          </cell>
        </row>
        <row r="5985">
          <cell r="A5985" t="str">
            <v>5901691</v>
          </cell>
          <cell r="B5985" t="str">
            <v>Transporte de silte com draga hopper - capacidade da cisterna de 3.000 m³</v>
          </cell>
          <cell r="C5985" t="str">
            <v>m³km</v>
          </cell>
          <cell r="D5985">
            <v>1.24</v>
          </cell>
        </row>
        <row r="5986">
          <cell r="A5986" t="str">
            <v>5901692</v>
          </cell>
          <cell r="B5986" t="str">
            <v>Transporte de silte com draga hopper - capacidade da cisterna de 4.000 m³</v>
          </cell>
          <cell r="C5986" t="str">
            <v>m³km</v>
          </cell>
          <cell r="D5986">
            <v>1.0900000000000001</v>
          </cell>
        </row>
        <row r="5987">
          <cell r="A5987" t="str">
            <v>5901693</v>
          </cell>
          <cell r="B5987" t="str">
            <v>Transporte de silte com draga hopper - capacidade da cisterna de 5.000 m³</v>
          </cell>
          <cell r="C5987" t="str">
            <v>m³km</v>
          </cell>
          <cell r="D5987">
            <v>0.97</v>
          </cell>
        </row>
        <row r="5988">
          <cell r="A5988" t="str">
            <v>5901694</v>
          </cell>
          <cell r="B5988" t="str">
            <v>Transporte de silte com draga hopper - capacidade da cisterna de 750 m³</v>
          </cell>
          <cell r="C5988" t="str">
            <v>m³km</v>
          </cell>
          <cell r="D5988">
            <v>3.5</v>
          </cell>
        </row>
        <row r="5989">
          <cell r="A5989" t="str">
            <v>5914512</v>
          </cell>
          <cell r="B5989" t="str">
            <v>Transporte de TLS TR45 de 120 m com locomotiva diesel-elétrica em vagão plataforma com capacidade de 82 t - bitola métrica</v>
          </cell>
          <cell r="C5989" t="str">
            <v>tkm</v>
          </cell>
          <cell r="D5989">
            <v>1.28</v>
          </cell>
        </row>
        <row r="5990">
          <cell r="A5990" t="str">
            <v>5914496</v>
          </cell>
          <cell r="B5990" t="str">
            <v>Transporte de TLS TR45 de 120 m com locomotiva diesel-elétrica em vagão plataforma com capacidade de 98 t - bitola larga</v>
          </cell>
          <cell r="C5990" t="str">
            <v>tkm</v>
          </cell>
          <cell r="D5990">
            <v>0.98</v>
          </cell>
        </row>
        <row r="5991">
          <cell r="A5991" t="str">
            <v>5914513</v>
          </cell>
          <cell r="B5991" t="str">
            <v>Transporte de TLS TR45 de 240 m com locomotiva diesel-elétrica em vagão plataforma com capacidade de 82 t - bitola métrica</v>
          </cell>
          <cell r="C5991" t="str">
            <v>tkm</v>
          </cell>
          <cell r="D5991">
            <v>0.73</v>
          </cell>
        </row>
        <row r="5992">
          <cell r="A5992" t="str">
            <v>5914497</v>
          </cell>
          <cell r="B5992" t="str">
            <v>Transporte de TLS TR45 de 240 m com locomotiva diesel-elétrica em vagão plataforma com capacidade de 98 t - bitola larga</v>
          </cell>
          <cell r="C5992" t="str">
            <v>tkm</v>
          </cell>
          <cell r="D5992">
            <v>0.54</v>
          </cell>
        </row>
        <row r="5993">
          <cell r="A5993" t="str">
            <v>5914500</v>
          </cell>
          <cell r="B5993" t="str">
            <v>Transporte de TLS TR57 de 120 m com locomotiva diesel-elétrica em vagão plataforma com capacidade de 82 t - bitola métrica</v>
          </cell>
          <cell r="C5993" t="str">
            <v>tkm</v>
          </cell>
          <cell r="D5993">
            <v>1</v>
          </cell>
        </row>
        <row r="5994">
          <cell r="A5994" t="str">
            <v>5914498</v>
          </cell>
          <cell r="B5994" t="str">
            <v>Transporte de TLS TR57 de 120 m com locomotiva diesel-elétrica em vagão plataforma com capacidade de 98 t - bitola larga</v>
          </cell>
          <cell r="C5994" t="str">
            <v>tkm</v>
          </cell>
          <cell r="D5994">
            <v>0.77</v>
          </cell>
        </row>
        <row r="5995">
          <cell r="A5995" t="str">
            <v>5914501</v>
          </cell>
          <cell r="B5995" t="str">
            <v>Transporte de TLS TR57 de 240 m com locomotiva diesel-elétrica em vagão plataforma com capacidade de 82 t - bitola métrica</v>
          </cell>
          <cell r="C5995" t="str">
            <v>tkm</v>
          </cell>
          <cell r="D5995">
            <v>0.56999999999999995</v>
          </cell>
        </row>
        <row r="5996">
          <cell r="A5996" t="str">
            <v>5914499</v>
          </cell>
          <cell r="B5996" t="str">
            <v>Transporte de TLS TR57 de 240 m com locomotiva diesel-elétrica em vagão plataforma com capacidade de 98 t - bitola larga</v>
          </cell>
          <cell r="C5996" t="str">
            <v>tkm</v>
          </cell>
          <cell r="D5996">
            <v>0.43</v>
          </cell>
        </row>
        <row r="5997">
          <cell r="A5997" t="str">
            <v>5914504</v>
          </cell>
          <cell r="B5997" t="str">
            <v>Transporte de TLS TR68 de 120 m com locomotiva diesel-elétrica em vagão plataforma com capacidade de 82 t - bitola métrica</v>
          </cell>
          <cell r="C5997" t="str">
            <v>tkm</v>
          </cell>
          <cell r="D5997">
            <v>0.85</v>
          </cell>
        </row>
        <row r="5998">
          <cell r="A5998" t="str">
            <v>5914502</v>
          </cell>
          <cell r="B5998" t="str">
            <v>Transporte de TLS TR68 de 120 m com locomotiva diesel-elétrica em vagão plataforma com capacidade de 98 t - bitola larga</v>
          </cell>
          <cell r="C5998" t="str">
            <v>tkm</v>
          </cell>
          <cell r="D5998">
            <v>0.65</v>
          </cell>
        </row>
        <row r="5999">
          <cell r="A5999" t="str">
            <v>5914505</v>
          </cell>
          <cell r="B5999" t="str">
            <v>Transporte de TLS TR68 de 240 m com locomotiva diesel-elétrica em vagão plataforma com capacidade de 82 t - bitola métrica</v>
          </cell>
          <cell r="C5999" t="str">
            <v>tkm</v>
          </cell>
          <cell r="D5999">
            <v>0.48</v>
          </cell>
        </row>
        <row r="6000">
          <cell r="A6000" t="str">
            <v>5914503</v>
          </cell>
          <cell r="B6000" t="str">
            <v>Transporte de TLS TR68 de 240 m com locomotiva diesel-elétrica em vagão plataforma com capacidade de 98 t - bitola larga</v>
          </cell>
          <cell r="C6000" t="str">
            <v>tkm</v>
          </cell>
          <cell r="D6000">
            <v>0.36</v>
          </cell>
        </row>
        <row r="6001">
          <cell r="A6001" t="str">
            <v>5914508</v>
          </cell>
          <cell r="B6001" t="str">
            <v>Transporte de TLS UIC60 de 120 m com locomotiva diesel-elétrica em vagão plataforma com capacidade de 82 t - bitola métrica</v>
          </cell>
          <cell r="C6001" t="str">
            <v>tkm</v>
          </cell>
          <cell r="D6001">
            <v>0.95</v>
          </cell>
        </row>
        <row r="6002">
          <cell r="A6002" t="str">
            <v>5914506</v>
          </cell>
          <cell r="B6002" t="str">
            <v>Transporte de TLS UIC60 de 120 m com locomotiva diesel-elétrica em vagão plataforma com capacidade de 98 t - bitola larga</v>
          </cell>
          <cell r="C6002" t="str">
            <v>tkm</v>
          </cell>
          <cell r="D6002">
            <v>0.73</v>
          </cell>
        </row>
        <row r="6003">
          <cell r="A6003" t="str">
            <v>5914509</v>
          </cell>
          <cell r="B6003" t="str">
            <v>Transporte de TLS UIC60 de 240 m com locomotiva diesel-elétrica em vagão plataforma com capacidade de 82 t - bitola métrica</v>
          </cell>
          <cell r="C6003" t="str">
            <v>tkm</v>
          </cell>
          <cell r="D6003">
            <v>0.54</v>
          </cell>
        </row>
        <row r="6004">
          <cell r="A6004" t="str">
            <v>5914507</v>
          </cell>
          <cell r="B6004" t="str">
            <v>Transporte de TLS UIC60 de 240 m com locomotiva diesel-elétrica em vagão plataforma com capacidade de 98 t - bitola larga</v>
          </cell>
          <cell r="C6004" t="str">
            <v>tkm</v>
          </cell>
          <cell r="D6004">
            <v>0.4</v>
          </cell>
        </row>
        <row r="6005">
          <cell r="A6005" t="str">
            <v>5915491</v>
          </cell>
          <cell r="B6005" t="str">
            <v>Transporte de veículos de médio porte com guincho de resgate de 20 t - rodovia em leito natural</v>
          </cell>
          <cell r="C6005" t="str">
            <v>km</v>
          </cell>
          <cell r="D6005">
            <v>16.579999999999998</v>
          </cell>
        </row>
        <row r="6006">
          <cell r="A6006" t="str">
            <v>5915492</v>
          </cell>
          <cell r="B6006" t="str">
            <v>Transporte de veículos de médio porte com guincho de resgate de 20 t - rodovia em revestimento primário</v>
          </cell>
          <cell r="C6006" t="str">
            <v>km</v>
          </cell>
          <cell r="D6006">
            <v>13.27</v>
          </cell>
        </row>
        <row r="6007">
          <cell r="A6007" t="str">
            <v>5915493</v>
          </cell>
          <cell r="B6007" t="str">
            <v>Transporte de veículos de médio porte com guincho de resgate de 20 t - rodovia pavimentada</v>
          </cell>
          <cell r="C6007" t="str">
            <v>km</v>
          </cell>
          <cell r="D6007">
            <v>10.76</v>
          </cell>
        </row>
        <row r="6008">
          <cell r="A6008" t="str">
            <v>5915488</v>
          </cell>
          <cell r="B6008" t="str">
            <v>Transporte de veículos leves com guincho de resgate de 4 t - rodovia em leito natural</v>
          </cell>
          <cell r="C6008" t="str">
            <v>km</v>
          </cell>
          <cell r="D6008">
            <v>12.05</v>
          </cell>
        </row>
        <row r="6009">
          <cell r="A6009" t="str">
            <v>5915489</v>
          </cell>
          <cell r="B6009" t="str">
            <v>Transporte de veículos leves com guincho de resgate de 4 t - rodovia em revestimento primário</v>
          </cell>
          <cell r="C6009" t="str">
            <v>km</v>
          </cell>
          <cell r="D6009">
            <v>9.64</v>
          </cell>
        </row>
        <row r="6010">
          <cell r="A6010" t="str">
            <v>5915490</v>
          </cell>
          <cell r="B6010" t="str">
            <v>Transporte de veículos leves com guincho de resgate de 4 t - rodovia pavimentada</v>
          </cell>
          <cell r="C6010" t="str">
            <v>km</v>
          </cell>
          <cell r="D6010">
            <v>7.82</v>
          </cell>
        </row>
        <row r="6011">
          <cell r="A6011" t="str">
            <v>5915494</v>
          </cell>
          <cell r="B6011" t="str">
            <v>Transporte de veículos pesados com guincho de resgate de 35 t - rodovia em leito natural</v>
          </cell>
          <cell r="C6011" t="str">
            <v>km</v>
          </cell>
          <cell r="D6011">
            <v>28.28</v>
          </cell>
        </row>
        <row r="6012">
          <cell r="A6012" t="str">
            <v>5915495</v>
          </cell>
          <cell r="B6012" t="str">
            <v>Transporte de veículos pesados com guincho de resgate de 35 t - rodovia em revestimento primário</v>
          </cell>
          <cell r="C6012" t="str">
            <v>km</v>
          </cell>
          <cell r="D6012">
            <v>22.62</v>
          </cell>
        </row>
        <row r="6013">
          <cell r="A6013" t="str">
            <v>5915496</v>
          </cell>
          <cell r="B6013" t="str">
            <v>Transporte de veículos pesados com guincho de resgate de 35 t - rodovia pavimentada</v>
          </cell>
          <cell r="C6013" t="str">
            <v>km</v>
          </cell>
          <cell r="D6013">
            <v>18.350000000000001</v>
          </cell>
        </row>
        <row r="6014">
          <cell r="A6014" t="str">
            <v>5915325</v>
          </cell>
          <cell r="B6014" t="str">
            <v>Transporte em cavalo mecânico com dolly de 4 eixos com capacidade de 57 t - rodovia em leito natural</v>
          </cell>
          <cell r="C6014" t="str">
            <v>km</v>
          </cell>
          <cell r="D6014">
            <v>65.069999999999993</v>
          </cell>
        </row>
        <row r="6015">
          <cell r="A6015" t="str">
            <v>5915326</v>
          </cell>
          <cell r="B6015" t="str">
            <v>Transporte em cavalo mecânico com dolly de 4 eixos com capacidade de 57 t - rodovia em revestimento primário</v>
          </cell>
          <cell r="C6015" t="str">
            <v>km</v>
          </cell>
          <cell r="D6015">
            <v>52.03</v>
          </cell>
        </row>
        <row r="6016">
          <cell r="A6016" t="str">
            <v>5915327</v>
          </cell>
          <cell r="B6016" t="str">
            <v>Transporte em cavalo mecânico com dolly de 4 eixos com capacidade de 57 t - rodovia pavimentada</v>
          </cell>
          <cell r="C6016" t="str">
            <v>km</v>
          </cell>
          <cell r="D6016">
            <v>42.23</v>
          </cell>
        </row>
        <row r="6017">
          <cell r="A6017" t="str">
            <v>5915328</v>
          </cell>
          <cell r="B6017" t="str">
            <v>Transporte em cavalo mecânico com dollys de 3 e 4 eixos com capacidade de 77 t - rodovia em leito natural</v>
          </cell>
          <cell r="C6017" t="str">
            <v>km</v>
          </cell>
          <cell r="D6017">
            <v>77.11</v>
          </cell>
        </row>
        <row r="6018">
          <cell r="A6018" t="str">
            <v>5915329</v>
          </cell>
          <cell r="B6018" t="str">
            <v>Transporte em cavalo mecânico com dollys de 3 e 4 eixos com capacidade de 77 t - rodovia em revestimento primário</v>
          </cell>
          <cell r="C6018" t="str">
            <v>km</v>
          </cell>
          <cell r="D6018">
            <v>61.65</v>
          </cell>
        </row>
        <row r="6019">
          <cell r="A6019" t="str">
            <v>5915330</v>
          </cell>
          <cell r="B6019" t="str">
            <v>Transporte em cavalo mecânico com dollys de 3 e 4 eixos com capacidade de 77 t - rodovia pavimentada</v>
          </cell>
          <cell r="C6019" t="str">
            <v>km</v>
          </cell>
          <cell r="D6019">
            <v>50.04</v>
          </cell>
        </row>
        <row r="6020">
          <cell r="A6020" t="str">
            <v>5915331</v>
          </cell>
          <cell r="B6020" t="str">
            <v>Transporte em cavalo mecânico com dollys de 5 e 4 eixos com capacidade de 111 t - rodovia em leito natural</v>
          </cell>
          <cell r="C6020" t="str">
            <v>km</v>
          </cell>
          <cell r="D6020">
            <v>155.12</v>
          </cell>
        </row>
        <row r="6021">
          <cell r="A6021" t="str">
            <v>5915332</v>
          </cell>
          <cell r="B6021" t="str">
            <v>Transporte em cavalo mecânico com dollys de 5 e 4 eixos com capacidade de 111 t - rodovia em revestimento primário</v>
          </cell>
          <cell r="C6021" t="str">
            <v>km</v>
          </cell>
          <cell r="D6021">
            <v>124.04</v>
          </cell>
        </row>
        <row r="6022">
          <cell r="A6022" t="str">
            <v>5915333</v>
          </cell>
          <cell r="B6022" t="str">
            <v>Transporte em cavalo mecânico com dollys de 5 e 4 eixos com capacidade de 111 t - rodovia pavimentada</v>
          </cell>
          <cell r="C6022" t="str">
            <v>km</v>
          </cell>
          <cell r="D6022">
            <v>100.68</v>
          </cell>
        </row>
        <row r="6023">
          <cell r="A6023" t="str">
            <v>5915364</v>
          </cell>
          <cell r="B6023" t="str">
            <v>Transporte em cavalo mecânico com reboques de 5 e 4 eixos com capacidade de 130 t - rodovia em leito natural</v>
          </cell>
          <cell r="C6023" t="str">
            <v>km</v>
          </cell>
          <cell r="D6023">
            <v>175.53</v>
          </cell>
        </row>
        <row r="6024">
          <cell r="A6024" t="str">
            <v>5915365</v>
          </cell>
          <cell r="B6024" t="str">
            <v>Transporte em cavalo mecânico com reboques de 5 e 4 eixos com capacidade de 130 t - rodovia em revestimento primário</v>
          </cell>
          <cell r="C6024" t="str">
            <v>km</v>
          </cell>
          <cell r="D6024">
            <v>140.36000000000001</v>
          </cell>
        </row>
        <row r="6025">
          <cell r="A6025" t="str">
            <v>5915361</v>
          </cell>
          <cell r="B6025" t="str">
            <v>Transporte em cavalo mecânico com reboques de 5 e 4 eixos com capacidade de 130 t - rodovia pavimentada</v>
          </cell>
          <cell r="C6025" t="str">
            <v>km</v>
          </cell>
          <cell r="D6025">
            <v>113.92</v>
          </cell>
        </row>
        <row r="6026">
          <cell r="A6026" t="str">
            <v>5919716</v>
          </cell>
          <cell r="B6026" t="str">
            <v>Transporte fluvial de materiais diversos com pontão flutuante - capacidade de 500 t</v>
          </cell>
          <cell r="C6026" t="str">
            <v>km</v>
          </cell>
          <cell r="D6026">
            <v>173.78</v>
          </cell>
        </row>
        <row r="6027">
          <cell r="A6027" t="str">
            <v>5919717</v>
          </cell>
          <cell r="B6027" t="str">
            <v>Transporte fluvial do flutuante</v>
          </cell>
          <cell r="C6027" t="str">
            <v>km</v>
          </cell>
          <cell r="D6027">
            <v>146.08000000000001</v>
          </cell>
        </row>
        <row r="6028">
          <cell r="A6028" t="str">
            <v>6106220</v>
          </cell>
          <cell r="B6028" t="str">
            <v>Armação de fuste de tubulão em aço CA-50 com apoio de guindaste - fornecimento, preparo e colocação</v>
          </cell>
          <cell r="C6028" t="str">
            <v>kg</v>
          </cell>
          <cell r="D6028">
            <v>11.58</v>
          </cell>
        </row>
        <row r="6029">
          <cell r="A6029" t="str">
            <v>6106183</v>
          </cell>
          <cell r="B6029" t="str">
            <v>Escavação manual de base alargada de tubulão a céu aberto em material de 1ª categoria na profundidade de 10 a 15 m</v>
          </cell>
          <cell r="C6029" t="str">
            <v>m³</v>
          </cell>
          <cell r="D6029">
            <v>379.25</v>
          </cell>
        </row>
        <row r="6030">
          <cell r="A6030" t="str">
            <v>6106182</v>
          </cell>
          <cell r="B6030" t="str">
            <v>Escavação manual de base alargada de tubulão a céu aberto em material de 1ª categoria na profundidade de até 10 m</v>
          </cell>
          <cell r="C6030" t="str">
            <v>m³</v>
          </cell>
          <cell r="D6030">
            <v>325.07</v>
          </cell>
        </row>
        <row r="6031">
          <cell r="A6031" t="str">
            <v>6106194</v>
          </cell>
          <cell r="B6031" t="str">
            <v>Escavação manual de base alargada de tubulão a céu aberto em material de 2ª categoria na profundidade até 10 m</v>
          </cell>
          <cell r="C6031" t="str">
            <v>m³</v>
          </cell>
          <cell r="D6031">
            <v>756.28</v>
          </cell>
        </row>
        <row r="6032">
          <cell r="A6032" t="str">
            <v>6106195</v>
          </cell>
          <cell r="B6032" t="str">
            <v>Escavação manual de base alargada de tubulão a céu aberto em material de 2ª categoria na profundidade de 10 a 15 m</v>
          </cell>
          <cell r="C6032" t="str">
            <v>m³</v>
          </cell>
          <cell r="D6032">
            <v>838.43</v>
          </cell>
        </row>
        <row r="6033">
          <cell r="A6033" t="str">
            <v>6106331</v>
          </cell>
          <cell r="B6033" t="str">
            <v>Escavação manual de base alargada de tubulão a céu aberto em material de 3ª categoria a frio na profundidade até 10 m</v>
          </cell>
          <cell r="C6033" t="str">
            <v>m³</v>
          </cell>
          <cell r="D6033">
            <v>1932.51</v>
          </cell>
        </row>
        <row r="6034">
          <cell r="A6034" t="str">
            <v>6106332</v>
          </cell>
          <cell r="B6034" t="str">
            <v>Escavação manual de base alargada de tubulão a céu aberto em material de 3ª categoria a frio na profundidade de 10 a 15 m</v>
          </cell>
          <cell r="C6034" t="str">
            <v>m³</v>
          </cell>
          <cell r="D6034">
            <v>2058.94</v>
          </cell>
        </row>
        <row r="6035">
          <cell r="A6035" t="str">
            <v>6106206</v>
          </cell>
          <cell r="B6035" t="str">
            <v>Escavação manual de base alargada de tubulão a céu aberto em material de 3ª categoria na profundidade até 10 m</v>
          </cell>
          <cell r="C6035" t="str">
            <v>m³</v>
          </cell>
          <cell r="D6035">
            <v>2080.9499999999998</v>
          </cell>
        </row>
        <row r="6036">
          <cell r="A6036" t="str">
            <v>6106207</v>
          </cell>
          <cell r="B6036" t="str">
            <v>Escavação manual de base alargada de tubulão a céu aberto em material de 3ª categoria na profundidade de 10 a 15 m</v>
          </cell>
          <cell r="C6036" t="str">
            <v>m³</v>
          </cell>
          <cell r="D6036">
            <v>2219.42</v>
          </cell>
        </row>
        <row r="6037">
          <cell r="A6037" t="str">
            <v>6106222</v>
          </cell>
          <cell r="B6037" t="str">
            <v>Escavação manual de fuste de tubulão a céu aberto em material de 1ª categoria na profundidade de 10 a 15 m</v>
          </cell>
          <cell r="C6037" t="str">
            <v>m³</v>
          </cell>
          <cell r="D6037">
            <v>379.25</v>
          </cell>
        </row>
        <row r="6038">
          <cell r="A6038" t="str">
            <v>6106221</v>
          </cell>
          <cell r="B6038" t="str">
            <v>Escavação manual de fuste de tubulão a céu aberto em material de 1ª categoria na profundidade de até 10 m</v>
          </cell>
          <cell r="C6038" t="str">
            <v>m³</v>
          </cell>
          <cell r="D6038">
            <v>325.07</v>
          </cell>
        </row>
        <row r="6039">
          <cell r="A6039" t="str">
            <v>6106224</v>
          </cell>
          <cell r="B6039" t="str">
            <v>Escavação manual de fuste de tubulão a céu aberto em material de 2ª categoria na profundidade até 10 m</v>
          </cell>
          <cell r="C6039" t="str">
            <v>m³</v>
          </cell>
          <cell r="D6039">
            <v>756.28</v>
          </cell>
        </row>
        <row r="6040">
          <cell r="A6040" t="str">
            <v>6106225</v>
          </cell>
          <cell r="B6040" t="str">
            <v>Escavação manual de fuste de tubulão a céu aberto em material de 2ª categoria na profundidade de 10 a 15 m</v>
          </cell>
          <cell r="C6040" t="str">
            <v>m³</v>
          </cell>
          <cell r="D6040">
            <v>838.43</v>
          </cell>
        </row>
        <row r="6041">
          <cell r="A6041" t="str">
            <v>6106228</v>
          </cell>
          <cell r="B6041" t="str">
            <v>Escavação manual de fuste de tubulão a céu aberto em material de 3ª categoria na profundidade até 10 m</v>
          </cell>
          <cell r="C6041" t="str">
            <v>m³</v>
          </cell>
          <cell r="D6041">
            <v>1839.85</v>
          </cell>
        </row>
        <row r="6042">
          <cell r="A6042" t="str">
            <v>6106229</v>
          </cell>
          <cell r="B6042" t="str">
            <v>Escavação manual de fuste de tubulão a céu aberto em material de 3ª categoria na profundidade de 10 a 15 m</v>
          </cell>
          <cell r="C6042" t="str">
            <v>m³</v>
          </cell>
          <cell r="D6042">
            <v>1961.1</v>
          </cell>
        </row>
        <row r="6043">
          <cell r="A6043" t="str">
            <v>6106328</v>
          </cell>
          <cell r="B6043" t="str">
            <v>Escavação mecânica de fuste de tubulão com caçamba para rocha em material de 2ª categoria</v>
          </cell>
          <cell r="C6043" t="str">
            <v>m³</v>
          </cell>
          <cell r="D6043">
            <v>131.33000000000001</v>
          </cell>
        </row>
        <row r="6044">
          <cell r="A6044" t="str">
            <v>6106330</v>
          </cell>
          <cell r="B6044" t="str">
            <v>Escavação mecânica de fuste de tubulão com caçamba para rocha em material de 3ª categoria</v>
          </cell>
          <cell r="C6044" t="str">
            <v>m³</v>
          </cell>
          <cell r="D6044">
            <v>652.88</v>
          </cell>
        </row>
        <row r="6045">
          <cell r="A6045" t="str">
            <v>6106326</v>
          </cell>
          <cell r="B6045" t="str">
            <v>Escavação mecânica de fuste de tubulão com caçamba para solos em material de 1ª categoria</v>
          </cell>
          <cell r="C6045" t="str">
            <v>m³</v>
          </cell>
          <cell r="D6045">
            <v>54.2</v>
          </cell>
        </row>
        <row r="6046">
          <cell r="A6046" t="str">
            <v>6106324</v>
          </cell>
          <cell r="B6046" t="str">
            <v>Escavação mecânica de fuste de tubulão com Hammer Grab em material de 1ª categoria</v>
          </cell>
          <cell r="C6046" t="str">
            <v>m³</v>
          </cell>
          <cell r="D6046">
            <v>33.85</v>
          </cell>
        </row>
        <row r="6047">
          <cell r="A6047" t="str">
            <v>6106327</v>
          </cell>
          <cell r="B6047" t="str">
            <v>Escavação mecânica de fuste de tubulão com trado para rocha em material de 2ª categoria</v>
          </cell>
          <cell r="C6047" t="str">
            <v>m³</v>
          </cell>
          <cell r="D6047">
            <v>131.31</v>
          </cell>
        </row>
        <row r="6048">
          <cell r="A6048" t="str">
            <v>6106329</v>
          </cell>
          <cell r="B6048" t="str">
            <v>Escavação mecânica de fuste de tubulão com trado para rocha em material de 3ª categoria</v>
          </cell>
          <cell r="C6048" t="str">
            <v>m³</v>
          </cell>
          <cell r="D6048">
            <v>653.87</v>
          </cell>
        </row>
        <row r="6049">
          <cell r="A6049" t="str">
            <v>6106325</v>
          </cell>
          <cell r="B6049" t="str">
            <v>Escavação mecânica de fuste de tubulão com trado para solos em material de 1ª categoria</v>
          </cell>
          <cell r="C6049" t="str">
            <v>m³</v>
          </cell>
          <cell r="D6049">
            <v>54.34</v>
          </cell>
        </row>
        <row r="6050">
          <cell r="A6050" t="str">
            <v>6208126</v>
          </cell>
          <cell r="B6050" t="str">
            <v>Armação de tela de aço eletrossoldada em túneis com auxílio de plataforma pantográfica - confecção e instalação</v>
          </cell>
          <cell r="C6050" t="str">
            <v>kg</v>
          </cell>
          <cell r="D6050">
            <v>20.37</v>
          </cell>
        </row>
        <row r="6051">
          <cell r="A6051" t="str">
            <v>6205797</v>
          </cell>
          <cell r="B6051" t="str">
            <v>Cambotas metálicas treliçadas - confecção e instalação</v>
          </cell>
          <cell r="C6051" t="str">
            <v>kg</v>
          </cell>
          <cell r="D6051">
            <v>12.39</v>
          </cell>
        </row>
        <row r="6052">
          <cell r="A6052" t="str">
            <v>6205791</v>
          </cell>
          <cell r="B6052" t="str">
            <v>Coluna de jet grouting horizontal CCPH em solo - D = 40 cm - perfuração e injeção</v>
          </cell>
          <cell r="C6052" t="str">
            <v>m</v>
          </cell>
          <cell r="D6052">
            <v>312.54000000000002</v>
          </cell>
        </row>
        <row r="6053">
          <cell r="A6053" t="str">
            <v>6205792</v>
          </cell>
          <cell r="B6053" t="str">
            <v>Coluna de jet grouting horizontal CCPH em solo - D = 50 cm - perfuração e injeção</v>
          </cell>
          <cell r="C6053" t="str">
            <v>m</v>
          </cell>
          <cell r="D6053">
            <v>375.59</v>
          </cell>
        </row>
        <row r="6054">
          <cell r="A6054" t="str">
            <v>6205793</v>
          </cell>
          <cell r="B6054" t="str">
            <v>Coluna de jet grouting horizontal CCPH em solo - D = 60 cm - perfuração e injeção</v>
          </cell>
          <cell r="C6054" t="str">
            <v>m</v>
          </cell>
          <cell r="D6054">
            <v>442.26</v>
          </cell>
        </row>
        <row r="6055">
          <cell r="A6055" t="str">
            <v>6205796</v>
          </cell>
          <cell r="B6055" t="str">
            <v>Coluna de jet grouting vertical em solo - D = 100 cm - perfuração e injeção</v>
          </cell>
          <cell r="C6055" t="str">
            <v>m</v>
          </cell>
          <cell r="D6055">
            <v>791.29</v>
          </cell>
        </row>
        <row r="6056">
          <cell r="A6056" t="str">
            <v>6219451</v>
          </cell>
          <cell r="B6056" t="str">
            <v>Coluna de jet grouting vertical em solo - D = 110 cm - perfuração e injeção</v>
          </cell>
          <cell r="C6056" t="str">
            <v>m</v>
          </cell>
          <cell r="D6056">
            <v>852.71</v>
          </cell>
        </row>
        <row r="6057">
          <cell r="A6057" t="str">
            <v>6219452</v>
          </cell>
          <cell r="B6057" t="str">
            <v>Coluna de jet grouting vertical em solo - D = 120 cm - perfuração e injeção</v>
          </cell>
          <cell r="C6057" t="str">
            <v>m</v>
          </cell>
          <cell r="D6057">
            <v>917.76</v>
          </cell>
        </row>
        <row r="6058">
          <cell r="A6058" t="str">
            <v>6205794</v>
          </cell>
          <cell r="B6058" t="str">
            <v>Coluna de jet grouting vertical em solo - D = 80 cm - perfuração e injeção</v>
          </cell>
          <cell r="C6058" t="str">
            <v>m</v>
          </cell>
          <cell r="D6058">
            <v>679.33</v>
          </cell>
        </row>
        <row r="6059">
          <cell r="A6059" t="str">
            <v>6205795</v>
          </cell>
          <cell r="B6059" t="str">
            <v>Coluna de jet grouting vertical em solo - D = 90 cm - perfuração e injeção</v>
          </cell>
          <cell r="C6059" t="str">
            <v>m</v>
          </cell>
          <cell r="D6059">
            <v>733.49</v>
          </cell>
        </row>
        <row r="6060">
          <cell r="A6060" t="str">
            <v>6219521</v>
          </cell>
          <cell r="B6060" t="str">
            <v>Desmonte a frio e carga de rocha em túnel com cunha hidráulica - DMT de 0 a 200 m</v>
          </cell>
          <cell r="C6060" t="str">
            <v>m³</v>
          </cell>
          <cell r="D6060">
            <v>162.65</v>
          </cell>
        </row>
        <row r="6061">
          <cell r="A6061" t="str">
            <v>6219527</v>
          </cell>
          <cell r="B6061" t="str">
            <v>Drenagem de túnel com manta drenante de malha de polietileno e geotêxtil em face revestida com argamassa polimérica com espessura de 25 mm</v>
          </cell>
          <cell r="C6061" t="str">
            <v>m²</v>
          </cell>
          <cell r="D6061">
            <v>408.11</v>
          </cell>
        </row>
        <row r="6062">
          <cell r="A6062" t="str">
            <v>6219526</v>
          </cell>
          <cell r="B6062" t="str">
            <v>Dreno filtrante em tubos de PVC D = 40 mm aplicado em paredes e tetos de túnel - fornecimento e instalação</v>
          </cell>
          <cell r="C6062" t="str">
            <v>m</v>
          </cell>
          <cell r="D6062">
            <v>59.1</v>
          </cell>
        </row>
        <row r="6063">
          <cell r="A6063" t="str">
            <v>6219525</v>
          </cell>
          <cell r="B6063" t="str">
            <v>Dreno não filtrante em tubos de PVC D = 40 mm aplicado em paredes e tetos de túnel - fornecimento e instalação</v>
          </cell>
          <cell r="C6063" t="str">
            <v>m</v>
          </cell>
          <cell r="D6063">
            <v>54.73</v>
          </cell>
        </row>
        <row r="6064">
          <cell r="A6064" t="str">
            <v>6219508</v>
          </cell>
          <cell r="B6064" t="str">
            <v>Enfilagem tubular sistema autoperfurante - D = 76 mm</v>
          </cell>
          <cell r="C6064" t="str">
            <v>m</v>
          </cell>
          <cell r="D6064">
            <v>340.94</v>
          </cell>
        </row>
        <row r="6065">
          <cell r="A6065" t="str">
            <v>6219511</v>
          </cell>
          <cell r="B6065" t="str">
            <v>Enfilagem tubular sistema convencional schedule 40 - D = 65 mm</v>
          </cell>
          <cell r="C6065" t="str">
            <v>m</v>
          </cell>
          <cell r="D6065">
            <v>261.01</v>
          </cell>
        </row>
        <row r="6066">
          <cell r="A6066" t="str">
            <v>6219500</v>
          </cell>
          <cell r="B6066" t="str">
            <v>Escavação subterrânea e carregamento do material da calota em túnel classe I - DMT de 0 a 200 m - seção acima de 90 m²</v>
          </cell>
          <cell r="C6066" t="str">
            <v>m³</v>
          </cell>
          <cell r="D6066">
            <v>137.57</v>
          </cell>
        </row>
        <row r="6067">
          <cell r="A6067" t="str">
            <v>6219418</v>
          </cell>
          <cell r="B6067" t="str">
            <v>Escavação subterrânea e carregamento do material da calota em túnel classe I - DMT de 0 a 200 m - seção de 20 a 40 m²</v>
          </cell>
          <cell r="C6067" t="str">
            <v>m³</v>
          </cell>
          <cell r="D6067">
            <v>302.02</v>
          </cell>
        </row>
        <row r="6068">
          <cell r="A6068" t="str">
            <v>6219412</v>
          </cell>
          <cell r="B6068" t="str">
            <v>Escavação subterrânea e carregamento do material da calota em túnel classe I - DMT de 0 a 200 m - seção de 40 a 60 m²</v>
          </cell>
          <cell r="C6068" t="str">
            <v>m³</v>
          </cell>
          <cell r="D6068">
            <v>210.53</v>
          </cell>
        </row>
        <row r="6069">
          <cell r="A6069" t="str">
            <v>6219406</v>
          </cell>
          <cell r="B6069" t="str">
            <v>Escavação subterrânea e carregamento do material da calota em túnel classe I - DMT de 0 a 200 m - seção de 60 a 90 m²</v>
          </cell>
          <cell r="C6069" t="str">
            <v>m³</v>
          </cell>
          <cell r="D6069">
            <v>147.97</v>
          </cell>
        </row>
        <row r="6070">
          <cell r="A6070" t="str">
            <v>6219501</v>
          </cell>
          <cell r="B6070" t="str">
            <v>Escavação subterrânea e carregamento do material da calota em túnel classe II - DMT de 0 a 200 m - seção acima de 90 m²</v>
          </cell>
          <cell r="C6070" t="str">
            <v>m³</v>
          </cell>
          <cell r="D6070">
            <v>149.24</v>
          </cell>
        </row>
        <row r="6071">
          <cell r="A6071" t="str">
            <v>6219419</v>
          </cell>
          <cell r="B6071" t="str">
            <v>Escavação subterrânea e carregamento do material da calota em túnel classe II - DMT de 0 a 200 m - seção de 20 a 40 m²</v>
          </cell>
          <cell r="C6071" t="str">
            <v>m³</v>
          </cell>
          <cell r="D6071">
            <v>333.16</v>
          </cell>
        </row>
        <row r="6072">
          <cell r="A6072" t="str">
            <v>6219413</v>
          </cell>
          <cell r="B6072" t="str">
            <v>Escavação subterrânea e carregamento do material da calota em túnel classe II - DMT de 0 a 200 m - seção de 40 a 60 m²</v>
          </cell>
          <cell r="C6072" t="str">
            <v>m³</v>
          </cell>
          <cell r="D6072">
            <v>230.36</v>
          </cell>
        </row>
        <row r="6073">
          <cell r="A6073" t="str">
            <v>6219407</v>
          </cell>
          <cell r="B6073" t="str">
            <v>Escavação subterrânea e carregamento do material da calota em túnel classe II - DMT de 0 a 200 m - seção de 60 a 90 m²</v>
          </cell>
          <cell r="C6073" t="str">
            <v>m³</v>
          </cell>
          <cell r="D6073">
            <v>160.74</v>
          </cell>
        </row>
        <row r="6074">
          <cell r="A6074" t="str">
            <v>6219502</v>
          </cell>
          <cell r="B6074" t="str">
            <v>Escavação subterrânea e carregamento do material da calota em túnel classe III - DMT de 0 a 200 m - seção acima de 90 m²</v>
          </cell>
          <cell r="C6074" t="str">
            <v>m³</v>
          </cell>
          <cell r="D6074">
            <v>161.63</v>
          </cell>
        </row>
        <row r="6075">
          <cell r="A6075" t="str">
            <v>6219420</v>
          </cell>
          <cell r="B6075" t="str">
            <v>Escavação subterrânea e carregamento do material da calota em túnel classe III - DMT de 0 a 200 m - seção de 20 a 40 m²</v>
          </cell>
          <cell r="C6075" t="str">
            <v>m³</v>
          </cell>
          <cell r="D6075">
            <v>373.68</v>
          </cell>
        </row>
        <row r="6076">
          <cell r="A6076" t="str">
            <v>6219414</v>
          </cell>
          <cell r="B6076" t="str">
            <v>Escavação subterrânea e carregamento do material da calota em túnel classe III - DMT de 0 a 200 m - seção de 40 a 60 m²</v>
          </cell>
          <cell r="C6076" t="str">
            <v>m³</v>
          </cell>
          <cell r="D6076">
            <v>253.98</v>
          </cell>
        </row>
        <row r="6077">
          <cell r="A6077" t="str">
            <v>6219408</v>
          </cell>
          <cell r="B6077" t="str">
            <v>Escavação subterrânea e carregamento do material da calota em túnel classe III - DMT de 0 a 200 m - seção de 60 a 90 m²</v>
          </cell>
          <cell r="C6077" t="str">
            <v>m³</v>
          </cell>
          <cell r="D6077">
            <v>174.1</v>
          </cell>
        </row>
        <row r="6078">
          <cell r="A6078" t="str">
            <v>6219503</v>
          </cell>
          <cell r="B6078" t="str">
            <v>Escavação subterrânea e carregamento do material da calota em túnel classe IV - DMT de 0 a 200 m - seção acima de 90 m²</v>
          </cell>
          <cell r="C6078" t="str">
            <v>m³</v>
          </cell>
          <cell r="D6078">
            <v>187.72</v>
          </cell>
        </row>
        <row r="6079">
          <cell r="A6079" t="str">
            <v>6219421</v>
          </cell>
          <cell r="B6079" t="str">
            <v>Escavação subterrânea e carregamento do material da calota em túnel classe IV - DMT de 0 a 200 m - seção de 20 a 40 m²</v>
          </cell>
          <cell r="C6079" t="str">
            <v>m³</v>
          </cell>
          <cell r="D6079">
            <v>445.5</v>
          </cell>
        </row>
        <row r="6080">
          <cell r="A6080" t="str">
            <v>6219415</v>
          </cell>
          <cell r="B6080" t="str">
            <v>Escavação subterrânea e carregamento do material da calota em túnel classe IV - DMT de 0 a 200 m - seção de 40 a 60 m²</v>
          </cell>
          <cell r="C6080" t="str">
            <v>m³</v>
          </cell>
          <cell r="D6080">
            <v>297.61</v>
          </cell>
        </row>
        <row r="6081">
          <cell r="A6081" t="str">
            <v>6219409</v>
          </cell>
          <cell r="B6081" t="str">
            <v>Escavação subterrânea e carregamento do material da calota em túnel classe IV - DMT de 0 a 200 m - seção de 60 a 90 m²</v>
          </cell>
          <cell r="C6081" t="str">
            <v>m³</v>
          </cell>
          <cell r="D6081">
            <v>203.65</v>
          </cell>
        </row>
        <row r="6082">
          <cell r="A6082" t="str">
            <v>6219518</v>
          </cell>
          <cell r="B6082" t="str">
            <v>Escavação subterrânea e carregamento do material do rebaixo em túnel classe I a IV - DMT de 0 a 200 m</v>
          </cell>
          <cell r="C6082" t="str">
            <v>m³</v>
          </cell>
          <cell r="D6082">
            <v>50.82</v>
          </cell>
        </row>
        <row r="6083">
          <cell r="A6083" t="str">
            <v>6219504</v>
          </cell>
          <cell r="B6083" t="str">
            <v>Escavação subterrânea e carregamento em túnel classe V - DMT de 0 a 200 m - seção acima de 90 m²</v>
          </cell>
          <cell r="C6083" t="str">
            <v>m³</v>
          </cell>
          <cell r="D6083">
            <v>119.77</v>
          </cell>
        </row>
        <row r="6084">
          <cell r="A6084" t="str">
            <v>6219422</v>
          </cell>
          <cell r="B6084" t="str">
            <v>Escavação subterrânea e carregamento em túnel classe V - DMT de 0 a 200 m - seção de 20 a 40 m²</v>
          </cell>
          <cell r="C6084" t="str">
            <v>m³</v>
          </cell>
          <cell r="D6084">
            <v>269.86</v>
          </cell>
        </row>
        <row r="6085">
          <cell r="A6085" t="str">
            <v>6219416</v>
          </cell>
          <cell r="B6085" t="str">
            <v>Escavação subterrânea e carregamento em túnel classe V - DMT de 0 a 200 m - seção de 40 a 60 m²</v>
          </cell>
          <cell r="C6085" t="str">
            <v>m³</v>
          </cell>
          <cell r="D6085">
            <v>206.64</v>
          </cell>
        </row>
        <row r="6086">
          <cell r="A6086" t="str">
            <v>6219410</v>
          </cell>
          <cell r="B6086" t="str">
            <v>Escavação subterrânea e carregamento em túnel classe V - DMT de 0 a 200 m - seção de 60 a 90 m²</v>
          </cell>
          <cell r="C6086" t="str">
            <v>m³</v>
          </cell>
          <cell r="D6086">
            <v>143.33000000000001</v>
          </cell>
        </row>
        <row r="6087">
          <cell r="A6087" t="str">
            <v>6219505</v>
          </cell>
          <cell r="B6087" t="str">
            <v>Escavação subterrânea e carregamento em túnel classe VI - DMT de 0 a 200 m - seção acima de 90 m²</v>
          </cell>
          <cell r="C6087" t="str">
            <v>m³</v>
          </cell>
          <cell r="D6087">
            <v>104.07</v>
          </cell>
        </row>
        <row r="6088">
          <cell r="A6088" t="str">
            <v>6219423</v>
          </cell>
          <cell r="B6088" t="str">
            <v>Escavação subterrânea e carregamento em túnel classe VI - DMT de 0 a 200 m - seção de 20 a 40 m²</v>
          </cell>
          <cell r="C6088" t="str">
            <v>m³</v>
          </cell>
          <cell r="D6088">
            <v>246.24</v>
          </cell>
        </row>
        <row r="6089">
          <cell r="A6089" t="str">
            <v>6219417</v>
          </cell>
          <cell r="B6089" t="str">
            <v>Escavação subterrânea e carregamento em túnel classe VI - DMT de 0 a 200 m - seção de 40 a 60 m²</v>
          </cell>
          <cell r="C6089" t="str">
            <v>m³</v>
          </cell>
          <cell r="D6089">
            <v>186.2</v>
          </cell>
        </row>
        <row r="6090">
          <cell r="A6090" t="str">
            <v>6219411</v>
          </cell>
          <cell r="B6090" t="str">
            <v>Escavação subterrânea e carregamento em túnel classe VI - DMT de 0 a 200 m - seção de 60 a 90 m²</v>
          </cell>
          <cell r="C6090" t="str">
            <v>m³</v>
          </cell>
          <cell r="D6090">
            <v>126.22</v>
          </cell>
        </row>
        <row r="6091">
          <cell r="A6091" t="str">
            <v>6219520</v>
          </cell>
          <cell r="B6091" t="str">
            <v>Pré-fissuramento em túnel</v>
          </cell>
          <cell r="C6091" t="str">
            <v>m²</v>
          </cell>
          <cell r="D6091">
            <v>57.99</v>
          </cell>
        </row>
        <row r="6092">
          <cell r="A6092" t="str">
            <v>6219433</v>
          </cell>
          <cell r="B6092" t="str">
            <v>Pregagem da frente com vergalhão de fibra de vidro D = 25 mm com perfuração em D = 75 mm e injeção de calda de cimento</v>
          </cell>
          <cell r="C6092" t="str">
            <v>m</v>
          </cell>
          <cell r="D6092">
            <v>109.93</v>
          </cell>
        </row>
        <row r="6093">
          <cell r="A6093" t="str">
            <v>6205801</v>
          </cell>
          <cell r="B6093" t="str">
            <v>Pregagem da frente em tubo de PVC D = 50 mm com perfuração em D = 100 mm e injeção de argamassa de cimento e areia 1:1</v>
          </cell>
          <cell r="C6093" t="str">
            <v>m</v>
          </cell>
          <cell r="D6093">
            <v>73.31</v>
          </cell>
        </row>
        <row r="6094">
          <cell r="A6094" t="str">
            <v>6219524</v>
          </cell>
          <cell r="B6094" t="str">
            <v>Prego guia para controle de espessura de concreto projetado D = 16 mm em túnel - fornecimento e instalação</v>
          </cell>
          <cell r="C6094" t="str">
            <v>un</v>
          </cell>
          <cell r="D6094">
            <v>11.22</v>
          </cell>
        </row>
        <row r="6095">
          <cell r="A6095" t="str">
            <v>6416036</v>
          </cell>
          <cell r="B6095" t="str">
            <v>Usinagem de agregados para microrrevestimento a frio - faixa II - brita comercial</v>
          </cell>
          <cell r="C6095" t="str">
            <v>m³</v>
          </cell>
          <cell r="D6095">
            <v>138.99</v>
          </cell>
        </row>
        <row r="6096">
          <cell r="A6096" t="str">
            <v>6416038</v>
          </cell>
          <cell r="B6096" t="str">
            <v>Usinagem de agregados para microrrevestimento a frio - faixa II - brita produzida</v>
          </cell>
          <cell r="C6096" t="str">
            <v>m³</v>
          </cell>
          <cell r="D6096">
            <v>65.36</v>
          </cell>
        </row>
        <row r="6097">
          <cell r="A6097" t="str">
            <v>6416037</v>
          </cell>
          <cell r="B6097" t="str">
            <v>Usinagem de agregados para microrrevestimento a frio - faixa III - brita comercial</v>
          </cell>
          <cell r="C6097" t="str">
            <v>m³</v>
          </cell>
          <cell r="D6097">
            <v>148.01</v>
          </cell>
        </row>
        <row r="6098">
          <cell r="A6098" t="str">
            <v>6416035</v>
          </cell>
          <cell r="B6098" t="str">
            <v>Usinagem de agregados para microrrevestimento a frio - faixa III - brita produzida</v>
          </cell>
          <cell r="C6098" t="str">
            <v>m³</v>
          </cell>
          <cell r="D6098">
            <v>74.08</v>
          </cell>
        </row>
        <row r="6099">
          <cell r="A6099" t="str">
            <v>6416076</v>
          </cell>
          <cell r="B6099" t="str">
            <v>Usinagem de areia-asfalto a quente - faixa A - areia comercial</v>
          </cell>
          <cell r="C6099" t="str">
            <v>t</v>
          </cell>
          <cell r="D6099">
            <v>163.93</v>
          </cell>
        </row>
        <row r="6100">
          <cell r="A6100" t="str">
            <v>6416075</v>
          </cell>
          <cell r="B6100" t="str">
            <v>Usinagem de areia-asfalto a quente - faixa A - areia extraída</v>
          </cell>
          <cell r="C6100" t="str">
            <v>t</v>
          </cell>
          <cell r="D6100">
            <v>96.49</v>
          </cell>
        </row>
        <row r="6101">
          <cell r="A6101" t="str">
            <v>6416226</v>
          </cell>
          <cell r="B6101" t="str">
            <v>Usinagem de areia-asfalto a quente - faixa B - areia comercial</v>
          </cell>
          <cell r="C6101" t="str">
            <v>t</v>
          </cell>
          <cell r="D6101">
            <v>155.15</v>
          </cell>
        </row>
        <row r="6102">
          <cell r="A6102" t="str">
            <v>6416225</v>
          </cell>
          <cell r="B6102" t="str">
            <v>Usinagem de areia-asfalto a quente - faixa B - areia extraída</v>
          </cell>
          <cell r="C6102" t="str">
            <v>t</v>
          </cell>
          <cell r="D6102">
            <v>86.23</v>
          </cell>
        </row>
        <row r="6103">
          <cell r="A6103" t="str">
            <v>6416084</v>
          </cell>
          <cell r="B6103" t="str">
            <v>Usinagem de areia-asfalto a quente com asfalto polímero - faixa A - areia comercial</v>
          </cell>
          <cell r="C6103" t="str">
            <v>t</v>
          </cell>
          <cell r="D6103">
            <v>157.77000000000001</v>
          </cell>
        </row>
        <row r="6104">
          <cell r="A6104" t="str">
            <v>6416083</v>
          </cell>
          <cell r="B6104" t="str">
            <v>Usinagem de areia-asfalto a quente com asfalto polímero - faixa A - areia extraída</v>
          </cell>
          <cell r="C6104" t="str">
            <v>t</v>
          </cell>
          <cell r="D6104">
            <v>86.91</v>
          </cell>
        </row>
        <row r="6105">
          <cell r="A6105" t="str">
            <v>6416234</v>
          </cell>
          <cell r="B6105" t="str">
            <v>Usinagem de areia-asfalto a quente com asfalto polímero - faixa B - areia comercial</v>
          </cell>
          <cell r="C6105" t="str">
            <v>t</v>
          </cell>
          <cell r="D6105">
            <v>162.66</v>
          </cell>
        </row>
        <row r="6106">
          <cell r="A6106" t="str">
            <v>6416233</v>
          </cell>
          <cell r="B6106" t="str">
            <v>Usinagem de areia-asfalto a quente com asfalto polímero - faixa B - areia extraída</v>
          </cell>
          <cell r="C6106" t="str">
            <v>t</v>
          </cell>
          <cell r="D6106">
            <v>93.07</v>
          </cell>
        </row>
        <row r="6107">
          <cell r="A6107" t="str">
            <v>6416236</v>
          </cell>
          <cell r="B6107" t="str">
            <v>Usinagem de areia-asfalto a quente com asfalto polímero - faixa C - areia comercial</v>
          </cell>
          <cell r="C6107" t="str">
            <v>t</v>
          </cell>
          <cell r="D6107">
            <v>165.83</v>
          </cell>
        </row>
        <row r="6108">
          <cell r="A6108" t="str">
            <v>6416235</v>
          </cell>
          <cell r="B6108" t="str">
            <v>Usinagem de areia-asfalto a quente com asfalto polímero - faixa C - areia extraída</v>
          </cell>
          <cell r="C6108" t="str">
            <v>t</v>
          </cell>
          <cell r="D6108">
            <v>97.13</v>
          </cell>
        </row>
        <row r="6109">
          <cell r="A6109" t="str">
            <v>6416040</v>
          </cell>
          <cell r="B6109" t="str">
            <v>Usinagem de brita graduada com brita comercial em usina de 300 t/h</v>
          </cell>
          <cell r="C6109" t="str">
            <v>m³</v>
          </cell>
          <cell r="D6109">
            <v>206.35</v>
          </cell>
        </row>
        <row r="6110">
          <cell r="A6110" t="str">
            <v>6416039</v>
          </cell>
          <cell r="B6110" t="str">
            <v>Usinagem de brita graduada com brita produzida em usina de 300 t/h</v>
          </cell>
          <cell r="C6110" t="str">
            <v>m³</v>
          </cell>
          <cell r="D6110">
            <v>90.49</v>
          </cell>
        </row>
        <row r="6111">
          <cell r="A6111" t="str">
            <v>6416042</v>
          </cell>
          <cell r="B6111" t="str">
            <v>Usinagem de brita graduada tratada com cimento e brita comercial em usina de 300 t/h</v>
          </cell>
          <cell r="C6111" t="str">
            <v>m³</v>
          </cell>
          <cell r="D6111">
            <v>248.94</v>
          </cell>
        </row>
        <row r="6112">
          <cell r="A6112" t="str">
            <v>6416041</v>
          </cell>
          <cell r="B6112" t="str">
            <v>Usinagem de brita graduada tratada com cimento e brita produzida em usina de 300 t/h</v>
          </cell>
          <cell r="C6112" t="str">
            <v>m³</v>
          </cell>
          <cell r="D6112">
            <v>134.4</v>
          </cell>
        </row>
        <row r="6113">
          <cell r="A6113" t="str">
            <v>6416080</v>
          </cell>
          <cell r="B6113" t="str">
            <v>Usinagem de concreto asfáltico - faixa A - areia e brita comerciais</v>
          </cell>
          <cell r="C6113" t="str">
            <v>t</v>
          </cell>
          <cell r="D6113">
            <v>163.44999999999999</v>
          </cell>
        </row>
        <row r="6114">
          <cell r="A6114" t="str">
            <v>6416079</v>
          </cell>
          <cell r="B6114" t="str">
            <v>Usinagem de concreto asfáltico - faixa A - areia extraída e brita produzida</v>
          </cell>
          <cell r="C6114" t="str">
            <v>t</v>
          </cell>
          <cell r="D6114">
            <v>107.17</v>
          </cell>
        </row>
        <row r="6115">
          <cell r="A6115" t="str">
            <v>6416143</v>
          </cell>
          <cell r="B6115" t="str">
            <v>Usinagem de concreto asfáltico - faixa B - areia e brita comerciais</v>
          </cell>
          <cell r="C6115" t="str">
            <v>t</v>
          </cell>
          <cell r="D6115">
            <v>167.15</v>
          </cell>
        </row>
        <row r="6116">
          <cell r="A6116" t="str">
            <v>6416262</v>
          </cell>
          <cell r="B6116" t="str">
            <v>Usinagem de concreto asfáltico - faixa B - areia extraída e brita produzida</v>
          </cell>
          <cell r="C6116" t="str">
            <v>t</v>
          </cell>
          <cell r="D6116">
            <v>109.49</v>
          </cell>
        </row>
        <row r="6117">
          <cell r="A6117" t="str">
            <v>6416078</v>
          </cell>
          <cell r="B6117" t="str">
            <v>Usinagem de concreto asfáltico - faixa C - areia e brita comerciais</v>
          </cell>
          <cell r="C6117" t="str">
            <v>t</v>
          </cell>
          <cell r="D6117">
            <v>168.6</v>
          </cell>
        </row>
        <row r="6118">
          <cell r="A6118" t="str">
            <v>6416077</v>
          </cell>
          <cell r="B6118" t="str">
            <v>Usinagem de concreto asfáltico - faixa C - areia extraída e brita produzida</v>
          </cell>
          <cell r="C6118" t="str">
            <v>t</v>
          </cell>
          <cell r="D6118">
            <v>107.73</v>
          </cell>
        </row>
        <row r="6119">
          <cell r="A6119" t="str">
            <v>6416088</v>
          </cell>
          <cell r="B6119" t="str">
            <v>Usinagem de concreto asfáltico com asfalto polímero - faixa A - areia e brita comerciais</v>
          </cell>
          <cell r="C6119" t="str">
            <v>t</v>
          </cell>
          <cell r="D6119">
            <v>165.6</v>
          </cell>
        </row>
        <row r="6120">
          <cell r="A6120" t="str">
            <v>6416087</v>
          </cell>
          <cell r="B6120" t="str">
            <v>Usinagem de concreto asfáltico com asfalto polímero - faixa A - areia extraída e brita produzida</v>
          </cell>
          <cell r="C6120" t="str">
            <v>t</v>
          </cell>
          <cell r="D6120">
            <v>107.38</v>
          </cell>
        </row>
        <row r="6121">
          <cell r="A6121" t="str">
            <v>6416246</v>
          </cell>
          <cell r="B6121" t="str">
            <v>Usinagem de concreto asfáltico com asfalto polímero - faixa B - areia e brita comerciais</v>
          </cell>
          <cell r="C6121" t="str">
            <v>t</v>
          </cell>
          <cell r="D6121">
            <v>167.65</v>
          </cell>
        </row>
        <row r="6122">
          <cell r="A6122" t="str">
            <v>6416245</v>
          </cell>
          <cell r="B6122" t="str">
            <v>Usinagem de concreto asfáltico com asfalto polímero - faixa B - areia extraída e brita produzida</v>
          </cell>
          <cell r="C6122" t="str">
            <v>t</v>
          </cell>
          <cell r="D6122">
            <v>109.72</v>
          </cell>
        </row>
        <row r="6123">
          <cell r="A6123" t="str">
            <v>6416248</v>
          </cell>
          <cell r="B6123" t="str">
            <v>Usinagem de concreto asfáltico com asfalto polímero - faixa C - areia e brita comerciais</v>
          </cell>
          <cell r="C6123" t="str">
            <v>t</v>
          </cell>
          <cell r="D6123">
            <v>173.65</v>
          </cell>
        </row>
        <row r="6124">
          <cell r="A6124" t="str">
            <v>6416247</v>
          </cell>
          <cell r="B6124" t="str">
            <v>Usinagem de concreto asfáltico com asfalto polímero - faixa C - areia extraída e brita produzida</v>
          </cell>
          <cell r="C6124" t="str">
            <v>t</v>
          </cell>
          <cell r="D6124">
            <v>111.8</v>
          </cell>
        </row>
        <row r="6125">
          <cell r="A6125" t="str">
            <v>6416214</v>
          </cell>
          <cell r="B6125" t="str">
            <v>Usinagem de concreto asfáltico com borracha (Gap Graded) - brita comercial</v>
          </cell>
          <cell r="C6125" t="str">
            <v>t</v>
          </cell>
          <cell r="D6125">
            <v>200.23</v>
          </cell>
        </row>
        <row r="6126">
          <cell r="A6126" t="str">
            <v>6416218</v>
          </cell>
          <cell r="B6126" t="str">
            <v>Usinagem de concreto asfáltico com borracha (Gap Graded) - brita produzida</v>
          </cell>
          <cell r="C6126" t="str">
            <v>t</v>
          </cell>
          <cell r="D6126">
            <v>150.91999999999999</v>
          </cell>
        </row>
        <row r="6127">
          <cell r="A6127" t="str">
            <v>6416211</v>
          </cell>
          <cell r="B6127" t="str">
            <v>Usinagem de concreto asfáltico com borracha - faixa A - brita comercial</v>
          </cell>
          <cell r="C6127" t="str">
            <v>t</v>
          </cell>
          <cell r="D6127">
            <v>197.65</v>
          </cell>
        </row>
        <row r="6128">
          <cell r="A6128" t="str">
            <v>6416215</v>
          </cell>
          <cell r="B6128" t="str">
            <v>Usinagem de concreto asfáltico com borracha - faixa A - brita produzida</v>
          </cell>
          <cell r="C6128" t="str">
            <v>t</v>
          </cell>
          <cell r="D6128">
            <v>151.43</v>
          </cell>
        </row>
        <row r="6129">
          <cell r="A6129" t="str">
            <v>6416212</v>
          </cell>
          <cell r="B6129" t="str">
            <v>Usinagem de concreto asfáltico com borracha - faixa B - brita comercial</v>
          </cell>
          <cell r="C6129" t="str">
            <v>t</v>
          </cell>
          <cell r="D6129">
            <v>201.08</v>
          </cell>
        </row>
        <row r="6130">
          <cell r="A6130" t="str">
            <v>6416216</v>
          </cell>
          <cell r="B6130" t="str">
            <v>Usinagem de concreto asfáltico com borracha - faixa B - brita produzida</v>
          </cell>
          <cell r="C6130" t="str">
            <v>t</v>
          </cell>
          <cell r="D6130">
            <v>155.1</v>
          </cell>
        </row>
        <row r="6131">
          <cell r="A6131" t="str">
            <v>6416213</v>
          </cell>
          <cell r="B6131" t="str">
            <v>Usinagem de concreto asfáltico com borracha - faixa C - brita comercial</v>
          </cell>
          <cell r="C6131" t="str">
            <v>t</v>
          </cell>
          <cell r="D6131">
            <v>202.33</v>
          </cell>
        </row>
        <row r="6132">
          <cell r="A6132" t="str">
            <v>6416217</v>
          </cell>
          <cell r="B6132" t="str">
            <v>Usinagem de concreto asfáltico com borracha - faixa C - brita produzida</v>
          </cell>
          <cell r="C6132" t="str">
            <v>t</v>
          </cell>
          <cell r="D6132">
            <v>156.91999999999999</v>
          </cell>
        </row>
        <row r="6133">
          <cell r="A6133" t="str">
            <v>6416289</v>
          </cell>
          <cell r="B6133" t="str">
            <v>Usinagem de concreto asfáltico reciclado a frio com espuma de asfalto, agregado comercial e cimento</v>
          </cell>
          <cell r="C6133" t="str">
            <v>m³</v>
          </cell>
          <cell r="D6133">
            <v>115.17</v>
          </cell>
        </row>
        <row r="6134">
          <cell r="A6134" t="str">
            <v>6416098</v>
          </cell>
          <cell r="B6134" t="str">
            <v>Usinagem de concreto asfáltico reciclado em usina fixa com adição de material fresado e brita comercial</v>
          </cell>
          <cell r="C6134" t="str">
            <v>t</v>
          </cell>
          <cell r="D6134">
            <v>143.80000000000001</v>
          </cell>
        </row>
        <row r="6135">
          <cell r="A6135" t="str">
            <v>6416097</v>
          </cell>
          <cell r="B6135" t="str">
            <v>Usinagem de concreto asfáltico reciclado em usina fixa com adição de material fresado e brita produzida</v>
          </cell>
          <cell r="C6135" t="str">
            <v>t</v>
          </cell>
          <cell r="D6135">
            <v>114.01</v>
          </cell>
        </row>
        <row r="6136">
          <cell r="A6136" t="str">
            <v>6416258</v>
          </cell>
          <cell r="B6136" t="str">
            <v>Usinagem de micro pré-misturado a quente com asfalto polímero - brita comercial</v>
          </cell>
          <cell r="C6136" t="str">
            <v>t</v>
          </cell>
          <cell r="D6136">
            <v>155.74</v>
          </cell>
        </row>
        <row r="6137">
          <cell r="A6137" t="str">
            <v>6416259</v>
          </cell>
          <cell r="B6137" t="str">
            <v>Usinagem de micro pré-misturado a quente com asfalto polímero - brita produzida</v>
          </cell>
          <cell r="C6137" t="str">
            <v>t</v>
          </cell>
          <cell r="D6137">
            <v>110.11</v>
          </cell>
        </row>
        <row r="6138">
          <cell r="A6138" t="str">
            <v>6416074</v>
          </cell>
          <cell r="B6138" t="str">
            <v>Usinagem de pré-misturado a frio - faixa A - areia e brita comerciais</v>
          </cell>
          <cell r="C6138" t="str">
            <v>m³</v>
          </cell>
          <cell r="D6138">
            <v>240.19</v>
          </cell>
        </row>
        <row r="6139">
          <cell r="A6139" t="str">
            <v>6416073</v>
          </cell>
          <cell r="B6139" t="str">
            <v>Usinagem de pré-misturado a frio - faixa A - areia extraída e brita produzida</v>
          </cell>
          <cell r="C6139" t="str">
            <v>m³</v>
          </cell>
          <cell r="D6139">
            <v>112.19</v>
          </cell>
        </row>
        <row r="6140">
          <cell r="A6140" t="str">
            <v>6416220</v>
          </cell>
          <cell r="B6140" t="str">
            <v>Usinagem de pré-misturado a frio - faixa B - areia e brita comerciais</v>
          </cell>
          <cell r="C6140" t="str">
            <v>m³</v>
          </cell>
          <cell r="D6140">
            <v>245.56</v>
          </cell>
        </row>
        <row r="6141">
          <cell r="A6141" t="str">
            <v>6416219</v>
          </cell>
          <cell r="B6141" t="str">
            <v>Usinagem de pré-misturado a frio - faixa B - areia extraída e brita produzida</v>
          </cell>
          <cell r="C6141" t="str">
            <v>m³</v>
          </cell>
          <cell r="D6141">
            <v>109.26</v>
          </cell>
        </row>
        <row r="6142">
          <cell r="A6142" t="str">
            <v>6416222</v>
          </cell>
          <cell r="B6142" t="str">
            <v>Usinagem de pré-misturado a frio - faixa C - areia e brita comerciais</v>
          </cell>
          <cell r="C6142" t="str">
            <v>m³</v>
          </cell>
          <cell r="D6142">
            <v>252.77</v>
          </cell>
        </row>
        <row r="6143">
          <cell r="A6143" t="str">
            <v>6416221</v>
          </cell>
          <cell r="B6143" t="str">
            <v>Usinagem de pré-misturado a frio - faixa C - areia extraída e brita produzida</v>
          </cell>
          <cell r="C6143" t="str">
            <v>m³</v>
          </cell>
          <cell r="D6143">
            <v>122.33</v>
          </cell>
        </row>
        <row r="6144">
          <cell r="A6144" t="str">
            <v>6416224</v>
          </cell>
          <cell r="B6144" t="str">
            <v>Usinagem de pré-misturado a frio - faixa D - areia e brita comerciais</v>
          </cell>
          <cell r="C6144" t="str">
            <v>m³</v>
          </cell>
          <cell r="D6144">
            <v>258.7</v>
          </cell>
        </row>
        <row r="6145">
          <cell r="A6145" t="str">
            <v>6416223</v>
          </cell>
          <cell r="B6145" t="str">
            <v>Usinagem de pré-misturado a frio - faixa D - areia extraída e brita produzida</v>
          </cell>
          <cell r="C6145" t="str">
            <v>m³</v>
          </cell>
          <cell r="D6145">
            <v>119.4</v>
          </cell>
        </row>
        <row r="6146">
          <cell r="A6146" t="str">
            <v>6416082</v>
          </cell>
          <cell r="B6146" t="str">
            <v>Usinagem de pré-misturado a frio com asfalto polímero - faixa A - areia e brita comerciais</v>
          </cell>
          <cell r="C6146" t="str">
            <v>m³</v>
          </cell>
          <cell r="D6146">
            <v>240.19</v>
          </cell>
        </row>
        <row r="6147">
          <cell r="A6147" t="str">
            <v>6416081</v>
          </cell>
          <cell r="B6147" t="str">
            <v>Usinagem de pré-misturado a frio com asfalto polímero - faixa A - areia extraída e brita produzida</v>
          </cell>
          <cell r="C6147" t="str">
            <v>m³</v>
          </cell>
          <cell r="D6147">
            <v>112.19</v>
          </cell>
        </row>
        <row r="6148">
          <cell r="A6148" t="str">
            <v>6416228</v>
          </cell>
          <cell r="B6148" t="str">
            <v>Usinagem de pré-misturado a frio com asfalto polímero - faixa B - areia e brita comerciais</v>
          </cell>
          <cell r="C6148" t="str">
            <v>m³</v>
          </cell>
          <cell r="D6148">
            <v>245.56</v>
          </cell>
        </row>
        <row r="6149">
          <cell r="A6149" t="str">
            <v>6416227</v>
          </cell>
          <cell r="B6149" t="str">
            <v>Usinagem de pré-misturado a frio com asfalto polímero - faixa B - areia extraída e brita produzida</v>
          </cell>
          <cell r="C6149" t="str">
            <v>m³</v>
          </cell>
          <cell r="D6149">
            <v>109.26</v>
          </cell>
        </row>
        <row r="6150">
          <cell r="A6150" t="str">
            <v>6416230</v>
          </cell>
          <cell r="B6150" t="str">
            <v>Usinagem de pré-misturado a frio com asfalto polímero - faixa C - areia e brita comerciais</v>
          </cell>
          <cell r="C6150" t="str">
            <v>m³</v>
          </cell>
          <cell r="D6150">
            <v>251.65</v>
          </cell>
        </row>
        <row r="6151">
          <cell r="A6151" t="str">
            <v>6416229</v>
          </cell>
          <cell r="B6151" t="str">
            <v>Usinagem de pré-misturado a frio com asfalto polímero - faixa C - areia extraída e brita produzida</v>
          </cell>
          <cell r="C6151" t="str">
            <v>m³</v>
          </cell>
          <cell r="D6151">
            <v>121.83</v>
          </cell>
        </row>
        <row r="6152">
          <cell r="A6152" t="str">
            <v>6416232</v>
          </cell>
          <cell r="B6152" t="str">
            <v>Usinagem de pré-misturado a frio com asfalto polímero - faixa D - areia e brita comerciais</v>
          </cell>
          <cell r="C6152" t="str">
            <v>m³</v>
          </cell>
          <cell r="D6152">
            <v>257.56</v>
          </cell>
        </row>
        <row r="6153">
          <cell r="A6153" t="str">
            <v>6416231</v>
          </cell>
          <cell r="B6153" t="str">
            <v>Usinagem de pré-misturado a frio com asfalto polímero - faixa D - areia extraída e brita produzida</v>
          </cell>
          <cell r="C6153" t="str">
            <v>m³</v>
          </cell>
          <cell r="D6153">
            <v>118.92</v>
          </cell>
        </row>
        <row r="6154">
          <cell r="A6154" t="str">
            <v>6416086</v>
          </cell>
          <cell r="B6154" t="str">
            <v>Usinagem de pré-misturado a quente com asfalto polímero - faixa I - camada porosa de atrito - areia e brita comerciais</v>
          </cell>
          <cell r="C6154" t="str">
            <v>t</v>
          </cell>
          <cell r="D6154">
            <v>166.45</v>
          </cell>
        </row>
        <row r="6155">
          <cell r="A6155" t="str">
            <v>6416085</v>
          </cell>
          <cell r="B6155" t="str">
            <v>Usinagem de pré-misturado a quente com asfalto polímero - faixa I - camada porosa de atrito - areia extraída e brita produzida</v>
          </cell>
          <cell r="C6155" t="str">
            <v>t</v>
          </cell>
          <cell r="D6155">
            <v>107.19</v>
          </cell>
        </row>
        <row r="6156">
          <cell r="A6156" t="str">
            <v>6416238</v>
          </cell>
          <cell r="B6156" t="str">
            <v>Usinagem de pré-misturado a quente com asfalto polímero - faixa II - camada porosa de atrito - areia e brita comerciais</v>
          </cell>
          <cell r="C6156" t="str">
            <v>t</v>
          </cell>
          <cell r="D6156">
            <v>159.58000000000001</v>
          </cell>
        </row>
        <row r="6157">
          <cell r="A6157" t="str">
            <v>6416237</v>
          </cell>
          <cell r="B6157" t="str">
            <v>Usinagem de pré-misturado a quente com asfalto polímero - faixa II - camada porosa de atrito - areia extraída e brita produzida</v>
          </cell>
          <cell r="C6157" t="str">
            <v>t</v>
          </cell>
          <cell r="D6157">
            <v>98.76</v>
          </cell>
        </row>
        <row r="6158">
          <cell r="A6158" t="str">
            <v>6416240</v>
          </cell>
          <cell r="B6158" t="str">
            <v>Usinagem de pré-misturado a quente com asfalto polímero - faixa III - camada porosa de atrito - areia e brita comerciais</v>
          </cell>
          <cell r="C6158" t="str">
            <v>t</v>
          </cell>
          <cell r="D6158">
            <v>167.1</v>
          </cell>
        </row>
        <row r="6159">
          <cell r="A6159" t="str">
            <v>6416239</v>
          </cell>
          <cell r="B6159" t="str">
            <v>Usinagem de pré-misturado a quente com asfalto polímero - faixa III - camada porosa de atrito - areia extraída e brita produzida</v>
          </cell>
          <cell r="C6159" t="str">
            <v>t</v>
          </cell>
          <cell r="D6159">
            <v>105.48</v>
          </cell>
        </row>
        <row r="6160">
          <cell r="A6160" t="str">
            <v>6416242</v>
          </cell>
          <cell r="B6160" t="str">
            <v>Usinagem de pré-misturado a quente com asfalto polímero - faixa IV - camada porosa de atrito - areia e brita comerciais</v>
          </cell>
          <cell r="C6160" t="str">
            <v>t</v>
          </cell>
          <cell r="D6160">
            <v>168.92</v>
          </cell>
        </row>
        <row r="6161">
          <cell r="A6161" t="str">
            <v>6416241</v>
          </cell>
          <cell r="B6161" t="str">
            <v>Usinagem de pré-misturado a quente com asfalto polímero - faixa IV - camada porosa de atrito - areia extraída e brita produzida</v>
          </cell>
          <cell r="C6161" t="str">
            <v>t</v>
          </cell>
          <cell r="D6161">
            <v>111.2</v>
          </cell>
        </row>
        <row r="6162">
          <cell r="A6162" t="str">
            <v>6416244</v>
          </cell>
          <cell r="B6162" t="str">
            <v>Usinagem de pré-misturado a quente com asfalto polímero - faixa V - camada porosa de atrito - areia e brita comerciais</v>
          </cell>
          <cell r="C6162" t="str">
            <v>t</v>
          </cell>
          <cell r="D6162">
            <v>167.53</v>
          </cell>
        </row>
        <row r="6163">
          <cell r="A6163" t="str">
            <v>6416243</v>
          </cell>
          <cell r="B6163" t="str">
            <v>Usinagem de pré-misturado a quente com asfalto polímero - faixa V - camada porosa de atrito - areia extraída e brita produzida</v>
          </cell>
          <cell r="C6163" t="str">
            <v>t</v>
          </cell>
          <cell r="D6163">
            <v>110.82</v>
          </cell>
        </row>
        <row r="6164">
          <cell r="A6164" t="str">
            <v>6416250</v>
          </cell>
          <cell r="B6164" t="str">
            <v>Usinagem de solo areia (70% - 30%) - material de jazida e areia comercial</v>
          </cell>
          <cell r="C6164" t="str">
            <v>m³</v>
          </cell>
          <cell r="D6164">
            <v>64.78</v>
          </cell>
        </row>
        <row r="6165">
          <cell r="A6165" t="str">
            <v>6416153</v>
          </cell>
          <cell r="B6165" t="str">
            <v>Usinagem de solo areia (70% - 30%) - material de jazida e areia extraída</v>
          </cell>
          <cell r="C6165" t="str">
            <v>m³</v>
          </cell>
          <cell r="D6165">
            <v>16.38</v>
          </cell>
        </row>
        <row r="6166">
          <cell r="A6166" t="str">
            <v>6416185</v>
          </cell>
          <cell r="B6166" t="str">
            <v>Usinagem de solo brita (70% - 30%) com 3% cimento - material de jazida e brita comercial</v>
          </cell>
          <cell r="C6166" t="str">
            <v>m³</v>
          </cell>
          <cell r="D6166">
            <v>98.25</v>
          </cell>
        </row>
        <row r="6167">
          <cell r="A6167" t="str">
            <v>6416184</v>
          </cell>
          <cell r="B6167" t="str">
            <v>Usinagem de solo brita (70% - 30%) com 3% cimento - material de jazida e brita produzida</v>
          </cell>
          <cell r="C6167" t="str">
            <v>m³</v>
          </cell>
          <cell r="D6167">
            <v>67.8</v>
          </cell>
        </row>
        <row r="6168">
          <cell r="A6168" t="str">
            <v>6416030</v>
          </cell>
          <cell r="B6168" t="str">
            <v>Usinagem de solo brita (70% - 30%) com material de jazida e brita comercial em usina de 300 t/h</v>
          </cell>
          <cell r="C6168" t="str">
            <v>m³</v>
          </cell>
          <cell r="D6168">
            <v>64.31</v>
          </cell>
        </row>
        <row r="6169">
          <cell r="A6169" t="str">
            <v>6416029</v>
          </cell>
          <cell r="B6169" t="str">
            <v>Usinagem de solo brita (70% - 30%) com material de jazida e brita produzida em usina de 300 t/h</v>
          </cell>
          <cell r="C6169" t="str">
            <v>m³</v>
          </cell>
          <cell r="D6169">
            <v>32.92</v>
          </cell>
        </row>
        <row r="6170">
          <cell r="A6170" t="str">
            <v>6416056</v>
          </cell>
          <cell r="B6170" t="str">
            <v>Usinagem de solo cimento com 7% de cimento com material de jazida em usina de 300 t/h</v>
          </cell>
          <cell r="C6170" t="str">
            <v>m³</v>
          </cell>
          <cell r="D6170">
            <v>88.46</v>
          </cell>
        </row>
        <row r="6171">
          <cell r="A6171" t="str">
            <v>6416278</v>
          </cell>
          <cell r="B6171" t="str">
            <v>Usinagem de solo escória de aciaria (50% - 50%) com material de jazida em usina de 300 t/h</v>
          </cell>
          <cell r="C6171" t="str">
            <v>m³</v>
          </cell>
          <cell r="D6171">
            <v>21.25</v>
          </cell>
        </row>
        <row r="6172">
          <cell r="A6172" t="str">
            <v>6416047</v>
          </cell>
          <cell r="B6172" t="str">
            <v>Usinagem de solo melhorado com 3% de cimento com material de jazida em usina de 300 t/h</v>
          </cell>
          <cell r="C6172" t="str">
            <v>m³</v>
          </cell>
          <cell r="D6172">
            <v>44.43</v>
          </cell>
        </row>
        <row r="6173">
          <cell r="A6173" t="str">
            <v>6416090</v>
          </cell>
          <cell r="B6173" t="str">
            <v>Usinagem para pavimento de concreto com fôrmas deslizantes - areia e brita comerciais</v>
          </cell>
          <cell r="C6173" t="str">
            <v>m³</v>
          </cell>
          <cell r="D6173">
            <v>371.81</v>
          </cell>
        </row>
        <row r="6174">
          <cell r="A6174" t="str">
            <v>6416089</v>
          </cell>
          <cell r="B6174" t="str">
            <v>Usinagem para pavimento de concreto com fôrmas deslizantes - areia extraída e brita produzida</v>
          </cell>
          <cell r="C6174" t="str">
            <v>m³</v>
          </cell>
          <cell r="D6174">
            <v>256.57</v>
          </cell>
        </row>
        <row r="6175">
          <cell r="A6175" t="str">
            <v>6416094</v>
          </cell>
          <cell r="B6175" t="str">
            <v>Usinagem para pavimento de concreto compactado com rolo - brita comercial</v>
          </cell>
          <cell r="C6175" t="str">
            <v>m³</v>
          </cell>
          <cell r="D6175">
            <v>312.76</v>
          </cell>
        </row>
        <row r="6176">
          <cell r="A6176" t="str">
            <v>6416093</v>
          </cell>
          <cell r="B6176" t="str">
            <v>Usinagem para pavimento de concreto compactado com rolo - brita produzida</v>
          </cell>
          <cell r="C6176" t="str">
            <v>m³</v>
          </cell>
          <cell r="D6176">
            <v>200.82</v>
          </cell>
        </row>
        <row r="6177">
          <cell r="A6177" t="str">
            <v>6416092</v>
          </cell>
          <cell r="B6177" t="str">
            <v>Usinagem para sub-base de concreto compactado com rolo - brita comercial</v>
          </cell>
          <cell r="C6177" t="str">
            <v>m³</v>
          </cell>
          <cell r="D6177">
            <v>267.95999999999998</v>
          </cell>
        </row>
        <row r="6178">
          <cell r="A6178" t="str">
            <v>6416091</v>
          </cell>
          <cell r="B6178" t="str">
            <v>Usinagem para sub-base de concreto compactado com rolo - brita produzida</v>
          </cell>
          <cell r="C6178" t="str">
            <v>m³</v>
          </cell>
          <cell r="D6178">
            <v>150.93</v>
          </cell>
        </row>
        <row r="6179">
          <cell r="A6179" t="str">
            <v>6817809</v>
          </cell>
          <cell r="B6179" t="str">
            <v>Confecção de BSCC - seção canal de 1,5 x 1,5 m - areia e brita comerciais</v>
          </cell>
          <cell r="C6179" t="str">
            <v>m</v>
          </cell>
          <cell r="D6179">
            <v>1019.37</v>
          </cell>
        </row>
        <row r="6180">
          <cell r="A6180" t="str">
            <v>6817810</v>
          </cell>
          <cell r="B6180" t="str">
            <v>Confecção de BSCC - seção canal de 1,5 x 1,5 m - areia extraída e brita produzida</v>
          </cell>
          <cell r="C6180" t="str">
            <v>m</v>
          </cell>
          <cell r="D6180">
            <v>918.82</v>
          </cell>
        </row>
        <row r="6181">
          <cell r="A6181" t="str">
            <v>6817811</v>
          </cell>
          <cell r="B6181" t="str">
            <v>Confecção de BSCC - seção canal de 2,0 x 1,5 m - areia e brita comerciais</v>
          </cell>
          <cell r="C6181" t="str">
            <v>m</v>
          </cell>
          <cell r="D6181">
            <v>1089.8499999999999</v>
          </cell>
        </row>
        <row r="6182">
          <cell r="A6182" t="str">
            <v>6817812</v>
          </cell>
          <cell r="B6182" t="str">
            <v>Confecção de BSCC - seção canal de 2,0 x 1,5 m - areia extraída e brita produzida</v>
          </cell>
          <cell r="C6182" t="str">
            <v>m</v>
          </cell>
          <cell r="D6182">
            <v>978.71</v>
          </cell>
        </row>
        <row r="6183">
          <cell r="A6183" t="str">
            <v>6817813</v>
          </cell>
          <cell r="B6183" t="str">
            <v>Confecção de BSCC - seção canal de 2,0 x 2,0 m - tipo I - areia e brita comerciais</v>
          </cell>
          <cell r="C6183" t="str">
            <v>m</v>
          </cell>
          <cell r="D6183">
            <v>1700.6</v>
          </cell>
        </row>
        <row r="6184">
          <cell r="A6184" t="str">
            <v>6817814</v>
          </cell>
          <cell r="B6184" t="str">
            <v>Confecção de BSCC - seção canal de 2,0 x 2,0 m - tipo I - areia extraída e brita produzida</v>
          </cell>
          <cell r="C6184" t="str">
            <v>m</v>
          </cell>
          <cell r="D6184">
            <v>1525.97</v>
          </cell>
        </row>
        <row r="6185">
          <cell r="A6185" t="str">
            <v>6817815</v>
          </cell>
          <cell r="B6185" t="str">
            <v>Confecção de BSCC - seção canal de 2,0 x 2,0 m - tipo II - areia e brita comerciais</v>
          </cell>
          <cell r="C6185" t="str">
            <v>m</v>
          </cell>
          <cell r="D6185">
            <v>1432.77</v>
          </cell>
        </row>
        <row r="6186">
          <cell r="A6186" t="str">
            <v>6817816</v>
          </cell>
          <cell r="B6186" t="str">
            <v>Confecção de BSCC - seção canal de 2,0 x 2,0 m - tipo II - areia extraída e brita produzida</v>
          </cell>
          <cell r="C6186" t="str">
            <v>m</v>
          </cell>
          <cell r="D6186">
            <v>1258.1400000000001</v>
          </cell>
        </row>
        <row r="6187">
          <cell r="A6187" t="str">
            <v>6817817</v>
          </cell>
          <cell r="B6187" t="str">
            <v>Confecção de BSCC - seção canal de 2,5 x 1,5 m - areia e brita comerciais</v>
          </cell>
          <cell r="C6187" t="str">
            <v>m</v>
          </cell>
          <cell r="D6187">
            <v>1171.44</v>
          </cell>
        </row>
        <row r="6188">
          <cell r="A6188" t="str">
            <v>6817818</v>
          </cell>
          <cell r="B6188" t="str">
            <v>Confecção de BSCC - seção canal de 2,5 x 1,5 m - areia extraída e brita produzida</v>
          </cell>
          <cell r="C6188" t="str">
            <v>m</v>
          </cell>
          <cell r="D6188">
            <v>1051.04</v>
          </cell>
        </row>
        <row r="6189">
          <cell r="A6189" t="str">
            <v>6817819</v>
          </cell>
          <cell r="B6189" t="str">
            <v>Confecção de BSCC - seção canal de 2,5 x 2,0 m - tipo I - areia e brita comerciais</v>
          </cell>
          <cell r="C6189" t="str">
            <v>m</v>
          </cell>
          <cell r="D6189">
            <v>1786.53</v>
          </cell>
        </row>
        <row r="6190">
          <cell r="A6190" t="str">
            <v>6817820</v>
          </cell>
          <cell r="B6190" t="str">
            <v>Confecção de BSCC - seção canal de 2,5 x 2,0 m - tipo I - areia extraída e brita produzida</v>
          </cell>
          <cell r="C6190" t="str">
            <v>m</v>
          </cell>
          <cell r="D6190">
            <v>1598.66</v>
          </cell>
        </row>
        <row r="6191">
          <cell r="A6191" t="str">
            <v>6817821</v>
          </cell>
          <cell r="B6191" t="str">
            <v>Confecção de BSCC - seção canal de 2,5 x 2,0 m - tipo II - areia e brita comerciais</v>
          </cell>
          <cell r="C6191" t="str">
            <v>m</v>
          </cell>
          <cell r="D6191">
            <v>1527.55</v>
          </cell>
        </row>
        <row r="6192">
          <cell r="A6192" t="str">
            <v>6817822</v>
          </cell>
          <cell r="B6192" t="str">
            <v>Confecção de BSCC - seção canal de 2,5 x 2,0 m - tipo II - areia extraída e brita produzida</v>
          </cell>
          <cell r="C6192" t="str">
            <v>m</v>
          </cell>
          <cell r="D6192">
            <v>1339.69</v>
          </cell>
        </row>
        <row r="6193">
          <cell r="A6193" t="str">
            <v>6817823</v>
          </cell>
          <cell r="B6193" t="str">
            <v>Confecção de BSCC - seção canal de 3,0 x 1,5 m - areia e brita comerciais</v>
          </cell>
          <cell r="C6193" t="str">
            <v>m</v>
          </cell>
          <cell r="D6193">
            <v>1257.21</v>
          </cell>
        </row>
        <row r="6194">
          <cell r="A6194" t="str">
            <v>6817824</v>
          </cell>
          <cell r="B6194" t="str">
            <v>Confecção de BSCC - seção canal de 3,0 x 1,5 m - areia extraída e brita produzida</v>
          </cell>
          <cell r="C6194" t="str">
            <v>m</v>
          </cell>
          <cell r="D6194">
            <v>1126.23</v>
          </cell>
        </row>
        <row r="6195">
          <cell r="A6195" t="str">
            <v>6817825</v>
          </cell>
          <cell r="B6195" t="str">
            <v>Confecção de BSCC - seção canal de 3,0 x 2,0 m - tipo I - areia e brita comerciais</v>
          </cell>
          <cell r="C6195" t="str">
            <v>m</v>
          </cell>
          <cell r="D6195">
            <v>1813.79</v>
          </cell>
        </row>
        <row r="6196">
          <cell r="A6196" t="str">
            <v>6817826</v>
          </cell>
          <cell r="B6196" t="str">
            <v>Confecção de BSCC - seção canal de 3,0 x 2,0 m - tipo I - areia extraída e brita produzida</v>
          </cell>
          <cell r="C6196" t="str">
            <v>m</v>
          </cell>
          <cell r="D6196">
            <v>1612.69</v>
          </cell>
        </row>
        <row r="6197">
          <cell r="A6197" t="str">
            <v>6817827</v>
          </cell>
          <cell r="B6197" t="str">
            <v>Confecção de BSCC - seção canal de 3,0 x 2,0 m - tipo II - areia e brita comerciais</v>
          </cell>
          <cell r="C6197" t="str">
            <v>m</v>
          </cell>
          <cell r="D6197">
            <v>1622.32</v>
          </cell>
        </row>
        <row r="6198">
          <cell r="A6198" t="str">
            <v>6817828</v>
          </cell>
          <cell r="B6198" t="str">
            <v>Confecção de BSCC - seção canal de 3,0 x 2,0 m - tipo II - areia extraída e brita produzida</v>
          </cell>
          <cell r="C6198" t="str">
            <v>m</v>
          </cell>
          <cell r="D6198">
            <v>1421.22</v>
          </cell>
        </row>
        <row r="6199">
          <cell r="A6199" t="str">
            <v>6817753</v>
          </cell>
          <cell r="B6199" t="str">
            <v>Confecção de BSCC - seção fechada de 1,5 x 1,5 m - altura do aterro de 0,25 a 1,00 m - areia e brita comerciais</v>
          </cell>
          <cell r="C6199" t="str">
            <v>m</v>
          </cell>
          <cell r="D6199">
            <v>1377.92</v>
          </cell>
        </row>
        <row r="6200">
          <cell r="A6200" t="str">
            <v>6817754</v>
          </cell>
          <cell r="B6200" t="str">
            <v>Confecção de BSCC - seção fechada de 1,5 x 1,5 m - altura do aterro de 0,25 a 1,00 m - areia extraída e brita produzida</v>
          </cell>
          <cell r="C6200" t="str">
            <v>m</v>
          </cell>
          <cell r="D6200">
            <v>1236.3599999999999</v>
          </cell>
        </row>
        <row r="6201">
          <cell r="A6201" t="str">
            <v>6817755</v>
          </cell>
          <cell r="B6201" t="str">
            <v>Confecção de BSCC - seção fechada de 1,5 x 1,5 m - altura do aterro de 1,00 a 2,50 m - areia e brita comerciais</v>
          </cell>
          <cell r="C6201" t="str">
            <v>m</v>
          </cell>
          <cell r="D6201">
            <v>1318.75</v>
          </cell>
        </row>
        <row r="6202">
          <cell r="A6202" t="str">
            <v>6817756</v>
          </cell>
          <cell r="B6202" t="str">
            <v>Confecção de BSCC - seção fechada de 1,5 x 1,5 m - altura do aterro de 1,00 a 2,50 m - areia extraída e brita produzida</v>
          </cell>
          <cell r="C6202" t="str">
            <v>m</v>
          </cell>
          <cell r="D6202">
            <v>1177.19</v>
          </cell>
        </row>
        <row r="6203">
          <cell r="A6203" t="str">
            <v>6817763</v>
          </cell>
          <cell r="B6203" t="str">
            <v>Confecção de BSCC - seção fechada de 1,5 x 1,5 m - altura do aterro de 10,00 a 12,50 m - areia e brita comerciais</v>
          </cell>
          <cell r="C6203" t="str">
            <v>m</v>
          </cell>
          <cell r="D6203">
            <v>1652.64</v>
          </cell>
        </row>
        <row r="6204">
          <cell r="A6204" t="str">
            <v>6817764</v>
          </cell>
          <cell r="B6204" t="str">
            <v>Confecção de BSCC - seção fechada de 1,5 x 1,5 m - altura do aterro de 10,00 a 12,50 m - areia extraída e brita produzida</v>
          </cell>
          <cell r="C6204" t="str">
            <v>m</v>
          </cell>
          <cell r="D6204">
            <v>1465.12</v>
          </cell>
        </row>
        <row r="6205">
          <cell r="A6205" t="str">
            <v>6817765</v>
          </cell>
          <cell r="B6205" t="str">
            <v>Confecção de BSCC - seção fechada de 1,5 x 1,5 m - altura do aterro de 12,50 a 15,00 m - areia e brita comerciais</v>
          </cell>
          <cell r="C6205" t="str">
            <v>m</v>
          </cell>
          <cell r="D6205">
            <v>1910.36</v>
          </cell>
        </row>
        <row r="6206">
          <cell r="A6206" t="str">
            <v>6817766</v>
          </cell>
          <cell r="B6206" t="str">
            <v>Confecção de BSCC - seção fechada de 1,5 x 1,5 m - altura do aterro de 12,50 a 15,00 m - areia extraída e brita produzida</v>
          </cell>
          <cell r="C6206" t="str">
            <v>m</v>
          </cell>
          <cell r="D6206">
            <v>1737.87</v>
          </cell>
        </row>
        <row r="6207">
          <cell r="A6207" t="str">
            <v>6817757</v>
          </cell>
          <cell r="B6207" t="str">
            <v>Confecção de BSCC - seção fechada de 1,5 x 1,5 m - altura do aterro de 2,50 a 5,00 m - areia e brita comerciais</v>
          </cell>
          <cell r="C6207" t="str">
            <v>m</v>
          </cell>
          <cell r="D6207">
            <v>1318.75</v>
          </cell>
        </row>
        <row r="6208">
          <cell r="A6208" t="str">
            <v>6817758</v>
          </cell>
          <cell r="B6208" t="str">
            <v>Confecção de BSCC - seção fechada de 1,5 x 1,5 m - altura do aterro de 2,50 a 5,00 m - areia extraída e brita produzida</v>
          </cell>
          <cell r="C6208" t="str">
            <v>m</v>
          </cell>
          <cell r="D6208">
            <v>1177.19</v>
          </cell>
        </row>
        <row r="6209">
          <cell r="A6209" t="str">
            <v>6817759</v>
          </cell>
          <cell r="B6209" t="str">
            <v>Confecção de BSCC - seção fechada de 1,5 x 1,5 m - altura do aterro de 5,00 a 7,50 m - areia e brita comerciais</v>
          </cell>
          <cell r="C6209" t="str">
            <v>m</v>
          </cell>
          <cell r="D6209">
            <v>1433.59</v>
          </cell>
        </row>
        <row r="6210">
          <cell r="A6210" t="str">
            <v>6817760</v>
          </cell>
          <cell r="B6210" t="str">
            <v>Confecção de BSCC - seção fechada de 1,5 x 1,5 m - altura do aterro de 5,00 a 7,50 m - areia extraída e brita produzida</v>
          </cell>
          <cell r="C6210" t="str">
            <v>m</v>
          </cell>
          <cell r="D6210">
            <v>1294.25</v>
          </cell>
        </row>
        <row r="6211">
          <cell r="A6211" t="str">
            <v>6817761</v>
          </cell>
          <cell r="B6211" t="str">
            <v>Confecção de BSCC - seção fechada de 1,5 x 1,5 m - altura do aterro de 7,50 a 10,00 m - areia e brita comerciais</v>
          </cell>
          <cell r="C6211" t="str">
            <v>m</v>
          </cell>
          <cell r="D6211">
            <v>1750.84</v>
          </cell>
        </row>
        <row r="6212">
          <cell r="A6212" t="str">
            <v>6817762</v>
          </cell>
          <cell r="B6212" t="str">
            <v>Confecção de BSCC - seção fechada de 1,5 x 1,5 m - altura do aterro de 7,50 a 10,00 m - areia extraída e brita produzida</v>
          </cell>
          <cell r="C6212" t="str">
            <v>m</v>
          </cell>
          <cell r="D6212">
            <v>1563.32</v>
          </cell>
        </row>
        <row r="6213">
          <cell r="A6213" t="str">
            <v>6817767</v>
          </cell>
          <cell r="B6213" t="str">
            <v>Confecção de BSCC - seção fechada de 2,0 x 2,0 m - altura do aterro de 0,25 a 1,00 m - areia e brita comerciais</v>
          </cell>
          <cell r="C6213" t="str">
            <v>m</v>
          </cell>
          <cell r="D6213">
            <v>2013.99</v>
          </cell>
        </row>
        <row r="6214">
          <cell r="A6214" t="str">
            <v>6817768</v>
          </cell>
          <cell r="B6214" t="str">
            <v>Confecção de BSCC - seção fechada de 2,0 x 2,0 m - altura do aterro de 0,25 a 1,00 m - areia extraída e brita produzida</v>
          </cell>
          <cell r="C6214" t="str">
            <v>m</v>
          </cell>
          <cell r="D6214">
            <v>1832.74</v>
          </cell>
        </row>
        <row r="6215">
          <cell r="A6215" t="str">
            <v>6817769</v>
          </cell>
          <cell r="B6215" t="str">
            <v>Confecção de BSCC - seção fechada de 2,0 x 2,0 m - altura do aterro de 1,00 a 2,50 m - areia e brita comerciais</v>
          </cell>
          <cell r="C6215" t="str">
            <v>m</v>
          </cell>
          <cell r="D6215">
            <v>1696.1</v>
          </cell>
        </row>
        <row r="6216">
          <cell r="A6216" t="str">
            <v>6817770</v>
          </cell>
          <cell r="B6216" t="str">
            <v>Confecção de BSCC - seção fechada de 2,0 x 2,0 m - altura do aterro de 1,00 a 2,50 m - areia extraída e brita produzida</v>
          </cell>
          <cell r="C6216" t="str">
            <v>m</v>
          </cell>
          <cell r="D6216">
            <v>1514.85</v>
          </cell>
        </row>
        <row r="6217">
          <cell r="A6217" t="str">
            <v>6817777</v>
          </cell>
          <cell r="B6217" t="str">
            <v>Confecção de BSCC - seção fechada de 2,0 x 2,0 m - altura do aterro de 10,00 a 12,50 m - areia e brita comerciais</v>
          </cell>
          <cell r="C6217" t="str">
            <v>m</v>
          </cell>
          <cell r="D6217">
            <v>2753.56</v>
          </cell>
        </row>
        <row r="6218">
          <cell r="A6218" t="str">
            <v>6817778</v>
          </cell>
          <cell r="B6218" t="str">
            <v>Confecção de BSCC - seção fechada de 2,0 x 2,0 m - altura do aterro de 10,00 a 12,50 m - areia extraída e brita produzida</v>
          </cell>
          <cell r="C6218" t="str">
            <v>m</v>
          </cell>
          <cell r="D6218">
            <v>2539.5500000000002</v>
          </cell>
        </row>
        <row r="6219">
          <cell r="A6219" t="str">
            <v>6817779</v>
          </cell>
          <cell r="B6219" t="str">
            <v>Confecção de BSCC - seção fechada de 2,0 x 2,0 m - altura do aterro de 12,50 a 15,00 m - areia e brita comerciais</v>
          </cell>
          <cell r="C6219" t="str">
            <v>m</v>
          </cell>
          <cell r="D6219">
            <v>3241.59</v>
          </cell>
        </row>
        <row r="6220">
          <cell r="A6220" t="str">
            <v>6817780</v>
          </cell>
          <cell r="B6220" t="str">
            <v>Confecção de BSCC - seção fechada de 2,0 x 2,0 m - altura do aterro de 12,50 a 15,00 m - areia extraída e brita produzida</v>
          </cell>
          <cell r="C6220" t="str">
            <v>m</v>
          </cell>
          <cell r="D6220">
            <v>2970.59</v>
          </cell>
        </row>
        <row r="6221">
          <cell r="A6221" t="str">
            <v>6817771</v>
          </cell>
          <cell r="B6221" t="str">
            <v>Confecção de BSCC - seção fechada de 2,0 x 2,0 m - altura do aterro de 2,50 a 5,00 m - areia e brita comerciais</v>
          </cell>
          <cell r="C6221" t="str">
            <v>m</v>
          </cell>
          <cell r="D6221">
            <v>1942.08</v>
          </cell>
        </row>
        <row r="6222">
          <cell r="A6222" t="str">
            <v>6817772</v>
          </cell>
          <cell r="B6222" t="str">
            <v>Confecção de BSCC - seção fechada de 2,0 x 2,0 m - altura do aterro de 2,50 a 5,00 m - areia extraída e brita produzida</v>
          </cell>
          <cell r="C6222" t="str">
            <v>m</v>
          </cell>
          <cell r="D6222">
            <v>1763.67</v>
          </cell>
        </row>
        <row r="6223">
          <cell r="A6223" t="str">
            <v>6817773</v>
          </cell>
          <cell r="B6223" t="str">
            <v>Confecção de BSCC - seção fechada de 2,0 x 2,0 m - altura do aterro de 5,00 a 7,50 m - areia e brita comerciais</v>
          </cell>
          <cell r="C6223" t="str">
            <v>m</v>
          </cell>
          <cell r="D6223">
            <v>2323.2600000000002</v>
          </cell>
        </row>
        <row r="6224">
          <cell r="A6224" t="str">
            <v>6817774</v>
          </cell>
          <cell r="B6224" t="str">
            <v>Confecção de BSCC - seção fechada de 2,0 x 2,0 m - altura do aterro de 5,00 a 7,50 m - areia extraída e brita produzida</v>
          </cell>
          <cell r="C6224" t="str">
            <v>m</v>
          </cell>
          <cell r="D6224">
            <v>2083.65</v>
          </cell>
        </row>
        <row r="6225">
          <cell r="A6225" t="str">
            <v>6817775</v>
          </cell>
          <cell r="B6225" t="str">
            <v>Confecção de BSCC - seção fechada de 2,0 x 2,0 m - altura do aterro de 7,50 a 10,00 m - areia e brita comerciais</v>
          </cell>
          <cell r="C6225" t="str">
            <v>m</v>
          </cell>
          <cell r="D6225">
            <v>2535.29</v>
          </cell>
        </row>
        <row r="6226">
          <cell r="A6226" t="str">
            <v>6817776</v>
          </cell>
          <cell r="B6226" t="str">
            <v>Confecção de BSCC - seção fechada de 2,0 x 2,0 m - altura do aterro de 7,50 a 10,00 m - areia extraída e brita produzida</v>
          </cell>
          <cell r="C6226" t="str">
            <v>m</v>
          </cell>
          <cell r="D6226">
            <v>2314.9</v>
          </cell>
        </row>
        <row r="6227">
          <cell r="A6227" t="str">
            <v>6817781</v>
          </cell>
          <cell r="B6227" t="str">
            <v>Confecção de BSCC - seção fechada de 2,5 x 2,5 m - altura do aterro de 0,25 a 1,00 m - areia e brita comerciais</v>
          </cell>
          <cell r="C6227" t="str">
            <v>m</v>
          </cell>
          <cell r="D6227">
            <v>2750.84</v>
          </cell>
        </row>
        <row r="6228">
          <cell r="A6228" t="str">
            <v>6817782</v>
          </cell>
          <cell r="B6228" t="str">
            <v>Confecção de BSCC - seção fechada de 2,5 x 2,5 m - altura do aterro de 0,25 a 1,00 m - areia extraída e brita produzida</v>
          </cell>
          <cell r="C6228" t="str">
            <v>m</v>
          </cell>
          <cell r="D6228">
            <v>2529.9</v>
          </cell>
        </row>
        <row r="6229">
          <cell r="A6229" t="str">
            <v>6817783</v>
          </cell>
          <cell r="B6229" t="str">
            <v>Confecção de BSCC - seção fechada de 2,5 x 2,5 m - altura do aterro de 1,00 a 2,50 m - areia e brita comerciais</v>
          </cell>
          <cell r="C6229" t="str">
            <v>m</v>
          </cell>
          <cell r="D6229">
            <v>2247.36</v>
          </cell>
        </row>
        <row r="6230">
          <cell r="A6230" t="str">
            <v>6817784</v>
          </cell>
          <cell r="B6230" t="str">
            <v>Confecção de BSCC - seção fechada de 2,5 x 2,5 m - altura do aterro de 1,00 a 2,50 m - areia extraída e brita produzida</v>
          </cell>
          <cell r="C6230" t="str">
            <v>m</v>
          </cell>
          <cell r="D6230">
            <v>2026.42</v>
          </cell>
        </row>
        <row r="6231">
          <cell r="A6231" t="str">
            <v>6817791</v>
          </cell>
          <cell r="B6231" t="str">
            <v>Confecção de BSCC - seção fechada de 2,5 x 2,5 m - altura do aterro de 10,00 a 12,50 m - areia e brita comerciais</v>
          </cell>
          <cell r="C6231" t="str">
            <v>m</v>
          </cell>
          <cell r="D6231">
            <v>4018.09</v>
          </cell>
        </row>
        <row r="6232">
          <cell r="A6232" t="str">
            <v>6817792</v>
          </cell>
          <cell r="B6232" t="str">
            <v>Confecção de BSCC - seção fechada de 2,5 x 2,5 m - altura do aterro de 10,00 a 12,50 m - areia extraída e brita produzida</v>
          </cell>
          <cell r="C6232" t="str">
            <v>m</v>
          </cell>
          <cell r="D6232">
            <v>3688.93</v>
          </cell>
        </row>
        <row r="6233">
          <cell r="A6233" t="str">
            <v>6817793</v>
          </cell>
          <cell r="B6233" t="str">
            <v>Confecção de BSCC - seção fechada de 2,5 x 2,5 m - altura do aterro de 12,50 a 15,00 m - areia e brita comerciais</v>
          </cell>
          <cell r="C6233" t="str">
            <v>m</v>
          </cell>
          <cell r="D6233">
            <v>4575.66</v>
          </cell>
        </row>
        <row r="6234">
          <cell r="A6234" t="str">
            <v>6817794</v>
          </cell>
          <cell r="B6234" t="str">
            <v>Confecção de BSCC - seção fechada de 2,5 x 2,5 m - altura do aterro de 12,50 a 15,00 m - areia extraída e brita produzida</v>
          </cell>
          <cell r="C6234" t="str">
            <v>m</v>
          </cell>
          <cell r="D6234">
            <v>4246.5</v>
          </cell>
        </row>
        <row r="6235">
          <cell r="A6235" t="str">
            <v>6817785</v>
          </cell>
          <cell r="B6235" t="str">
            <v>Confecção de BSCC - seção fechada de 2,5 x 2,5 m - altura do aterro de 2,50 a 5,00 m - areia e brita comerciais</v>
          </cell>
          <cell r="C6235" t="str">
            <v>m</v>
          </cell>
          <cell r="D6235">
            <v>2848.29</v>
          </cell>
        </row>
        <row r="6236">
          <cell r="A6236" t="str">
            <v>6817786</v>
          </cell>
          <cell r="B6236" t="str">
            <v>Confecção de BSCC - seção fechada de 2,5 x 2,5 m - altura do aterro de 2,50 a 5,00 m - areia extraída e brita produzida</v>
          </cell>
          <cell r="C6236" t="str">
            <v>m</v>
          </cell>
          <cell r="D6236">
            <v>2556.6</v>
          </cell>
        </row>
        <row r="6237">
          <cell r="A6237" t="str">
            <v>6817787</v>
          </cell>
          <cell r="B6237" t="str">
            <v>Confecção de BSCC - seção fechada de 2,5 x 2,5 m - altura do aterro de 5,00 a 7,50 m - areia e brita comerciais</v>
          </cell>
          <cell r="C6237" t="str">
            <v>m</v>
          </cell>
          <cell r="D6237">
            <v>3281.43</v>
          </cell>
        </row>
        <row r="6238">
          <cell r="A6238" t="str">
            <v>6817788</v>
          </cell>
          <cell r="B6238" t="str">
            <v>Confecção de BSCC - seção fechada de 2,5 x 2,5 m - altura do aterro de 5,00 a 7,50 m - areia extraída e brita produzida</v>
          </cell>
          <cell r="C6238" t="str">
            <v>m</v>
          </cell>
          <cell r="D6238">
            <v>3013.13</v>
          </cell>
        </row>
        <row r="6239">
          <cell r="A6239" t="str">
            <v>6817789</v>
          </cell>
          <cell r="B6239" t="str">
            <v>Confecção de BSCC - seção fechada de 2,5 x 2,5 m - altura do aterro de 7,50 a 10,00 m - areia e brita comerciais</v>
          </cell>
          <cell r="C6239" t="str">
            <v>m</v>
          </cell>
          <cell r="D6239">
            <v>3663.33</v>
          </cell>
        </row>
        <row r="6240">
          <cell r="A6240" t="str">
            <v>6817790</v>
          </cell>
          <cell r="B6240" t="str">
            <v>Confecção de BSCC - seção fechada de 2,5 x 2,5 m - altura do aterro de 7,50 a 10,00 m - areia extraída e brita produzida</v>
          </cell>
          <cell r="C6240" t="str">
            <v>m</v>
          </cell>
          <cell r="D6240">
            <v>3402.8</v>
          </cell>
        </row>
        <row r="6241">
          <cell r="A6241" t="str">
            <v>6817795</v>
          </cell>
          <cell r="B6241" t="str">
            <v>Confecção de BSCC - seção fechada de 3,0 x 3,0 m - altura do aterro de 0,25 a 1,00 m - areia e brita comerciais</v>
          </cell>
          <cell r="C6241" t="str">
            <v>m</v>
          </cell>
          <cell r="D6241">
            <v>3539.47</v>
          </cell>
        </row>
        <row r="6242">
          <cell r="A6242" t="str">
            <v>6817796</v>
          </cell>
          <cell r="B6242" t="str">
            <v>Confecção de BSCC - seção fechada de 3,0 x 3,0 m - altura do aterro de 0,25 a 1,00 m - areia extraída e brita produzida</v>
          </cell>
          <cell r="C6242" t="str">
            <v>m</v>
          </cell>
          <cell r="D6242">
            <v>3282.94</v>
          </cell>
        </row>
        <row r="6243">
          <cell r="A6243" t="str">
            <v>6817797</v>
          </cell>
          <cell r="B6243" t="str">
            <v>Confecção de BSCC - seção fechada de 3,0 x 3,0 m - altura do aterro de 1,00 a 2,50 m - areia e brita comerciais</v>
          </cell>
          <cell r="C6243" t="str">
            <v>m</v>
          </cell>
          <cell r="D6243">
            <v>3013.47</v>
          </cell>
        </row>
        <row r="6244">
          <cell r="A6244" t="str">
            <v>6817798</v>
          </cell>
          <cell r="B6244" t="str">
            <v>Confecção de BSCC - seção fechada de 3,0 x 3,0 m - altura do aterro de 1,00 a 2,50 m - areia extraída e brita produzida</v>
          </cell>
          <cell r="C6244" t="str">
            <v>m</v>
          </cell>
          <cell r="D6244">
            <v>2756.94</v>
          </cell>
        </row>
        <row r="6245">
          <cell r="A6245" t="str">
            <v>6817805</v>
          </cell>
          <cell r="B6245" t="str">
            <v>Confecção de BSCC - seção fechada de 3,0 x 3,0 m - altura do aterro de 10,00 a 12,50 m - areia e brita comerciais</v>
          </cell>
          <cell r="C6245" t="str">
            <v>m</v>
          </cell>
          <cell r="D6245">
            <v>5669.31</v>
          </cell>
        </row>
        <row r="6246">
          <cell r="A6246" t="str">
            <v>6817806</v>
          </cell>
          <cell r="B6246" t="str">
            <v>Confecção de BSCC - seção fechada de 3,0 x 3,0 m - altura do aterro de 10,00 a 12,50 m - areia extraída e brita produzida</v>
          </cell>
          <cell r="C6246" t="str">
            <v>m</v>
          </cell>
          <cell r="D6246">
            <v>5282</v>
          </cell>
        </row>
        <row r="6247">
          <cell r="A6247" t="str">
            <v>6817807</v>
          </cell>
          <cell r="B6247" t="str">
            <v>Confecção de BSCC - seção fechada de 3,0 x 3,0 m - altura do aterro de 12,50 a 15,00 m - areia e brita comerciais</v>
          </cell>
          <cell r="C6247" t="str">
            <v>m</v>
          </cell>
          <cell r="D6247">
            <v>6286.2</v>
          </cell>
        </row>
        <row r="6248">
          <cell r="A6248" t="str">
            <v>6817808</v>
          </cell>
          <cell r="B6248" t="str">
            <v>Confecção de BSCC - seção fechada de 3,0 x 3,0 m - altura do aterro de 12,50 a 15,00 m - areia extraída e brita produzida</v>
          </cell>
          <cell r="C6248" t="str">
            <v>m</v>
          </cell>
          <cell r="D6248">
            <v>5898.88</v>
          </cell>
        </row>
        <row r="6249">
          <cell r="A6249" t="str">
            <v>6817799</v>
          </cell>
          <cell r="B6249" t="str">
            <v>Confecção de BSCC - seção fechada de 3,0 x 3,0 m - altura do aterro de 2,50 a 5,00 m - areia e brita comerciais</v>
          </cell>
          <cell r="C6249" t="str">
            <v>m</v>
          </cell>
          <cell r="D6249">
            <v>3755.65</v>
          </cell>
        </row>
        <row r="6250">
          <cell r="A6250" t="str">
            <v>6817800</v>
          </cell>
          <cell r="B6250" t="str">
            <v>Confecção de BSCC - seção fechada de 3,0 x 3,0 m - altura do aterro de 2,50 a 5,00 m - areia extraída e brita produzida</v>
          </cell>
          <cell r="C6250" t="str">
            <v>m</v>
          </cell>
          <cell r="D6250">
            <v>3411.86</v>
          </cell>
        </row>
        <row r="6251">
          <cell r="A6251" t="str">
            <v>6817801</v>
          </cell>
          <cell r="B6251" t="str">
            <v>Confecção de BSCC - seção fechada de 3,0 x 3,0 m - altura do aterro de 5,00 a 7,50 m - areia e brita comerciais</v>
          </cell>
          <cell r="C6251" t="str">
            <v>m</v>
          </cell>
          <cell r="D6251">
            <v>4542.0600000000004</v>
          </cell>
        </row>
        <row r="6252">
          <cell r="A6252" t="str">
            <v>6817802</v>
          </cell>
          <cell r="B6252" t="str">
            <v>Confecção de BSCC - seção fechada de 3,0 x 3,0 m - altura do aterro de 5,00 a 7,50 m - areia extraída e brita produzida</v>
          </cell>
          <cell r="C6252" t="str">
            <v>m</v>
          </cell>
          <cell r="D6252">
            <v>4235</v>
          </cell>
        </row>
        <row r="6253">
          <cell r="A6253" t="str">
            <v>6817803</v>
          </cell>
          <cell r="B6253" t="str">
            <v>Confecção de BSCC - seção fechada de 3,0 x 3,0 m - altura do aterro de 7,50 a 10,00 m - areia e brita comerciais</v>
          </cell>
          <cell r="C6253" t="str">
            <v>m</v>
          </cell>
          <cell r="D6253">
            <v>5120.7299999999996</v>
          </cell>
        </row>
        <row r="6254">
          <cell r="A6254" t="str">
            <v>6817804</v>
          </cell>
          <cell r="B6254" t="str">
            <v>Confecção de BSCC - seção fechada de 3,0 x 3,0 m - altura do aterro de 7,50 a 10,00 m - areia extraída e brita produzida</v>
          </cell>
          <cell r="C6254" t="str">
            <v>m</v>
          </cell>
          <cell r="D6254">
            <v>4733.41</v>
          </cell>
        </row>
        <row r="6255">
          <cell r="A6255" t="str">
            <v>6817885</v>
          </cell>
          <cell r="B6255" t="str">
            <v>Corpo de BSCC - seção canal de 1,5 x 1,5 m - pré-moldado - areia e brita comerciais</v>
          </cell>
          <cell r="C6255" t="str">
            <v>m</v>
          </cell>
          <cell r="D6255">
            <v>1268.74</v>
          </cell>
        </row>
        <row r="6256">
          <cell r="A6256" t="str">
            <v>6817886</v>
          </cell>
          <cell r="B6256" t="str">
            <v>Corpo de BSCC - seção canal de 1,5 x 1,5 m - pré-moldado - areia extraída e brita produzida</v>
          </cell>
          <cell r="C6256" t="str">
            <v>m</v>
          </cell>
          <cell r="D6256">
            <v>1130.33</v>
          </cell>
        </row>
        <row r="6257">
          <cell r="A6257" t="str">
            <v>6817887</v>
          </cell>
          <cell r="B6257" t="str">
            <v>Corpo de BSCC - seção canal de 2,0 x 1,5 m - pré-moldado - areia e brita comerciais</v>
          </cell>
          <cell r="C6257" t="str">
            <v>m</v>
          </cell>
          <cell r="D6257">
            <v>1380.34</v>
          </cell>
        </row>
        <row r="6258">
          <cell r="A6258" t="str">
            <v>6817888</v>
          </cell>
          <cell r="B6258" t="str">
            <v>Corpo de BSCC - seção canal de 2,0 x 1,5 m - pré-moldado - areia extraída e brita produzida</v>
          </cell>
          <cell r="C6258" t="str">
            <v>m</v>
          </cell>
          <cell r="D6258">
            <v>1222.3699999999999</v>
          </cell>
        </row>
        <row r="6259">
          <cell r="A6259" t="str">
            <v>6817889</v>
          </cell>
          <cell r="B6259" t="str">
            <v>Corpo de BSCC - seção canal de 2,0 x 2,0 m - pré-moldado - tipo I - areia e brita comerciais</v>
          </cell>
          <cell r="C6259" t="str">
            <v>m</v>
          </cell>
          <cell r="D6259">
            <v>2032.21</v>
          </cell>
        </row>
        <row r="6260">
          <cell r="A6260" t="str">
            <v>6817890</v>
          </cell>
          <cell r="B6260" t="str">
            <v>Corpo de BSCC - seção canal de 2,0 x 2,0 m - pré-moldado - tipo I - areia extraída e brita produzida</v>
          </cell>
          <cell r="C6260" t="str">
            <v>m</v>
          </cell>
          <cell r="D6260">
            <v>1809.2</v>
          </cell>
        </row>
        <row r="6261">
          <cell r="A6261" t="str">
            <v>6817891</v>
          </cell>
          <cell r="B6261" t="str">
            <v>Corpo de BSCC - seção canal de 2,0 x 2,0 m - pré-moldado - tipo II - areia e brita comerciais</v>
          </cell>
          <cell r="C6261" t="str">
            <v>m</v>
          </cell>
          <cell r="D6261">
            <v>1764.38</v>
          </cell>
        </row>
        <row r="6262">
          <cell r="A6262" t="str">
            <v>6817892</v>
          </cell>
          <cell r="B6262" t="str">
            <v>Corpo de BSCC - seção canal de 2,0 x 2,0 m - pré-moldado - tipo II - areia extraída e brita produzida</v>
          </cell>
          <cell r="C6262" t="str">
            <v>m</v>
          </cell>
          <cell r="D6262">
            <v>1541.37</v>
          </cell>
        </row>
        <row r="6263">
          <cell r="A6263" t="str">
            <v>6817893</v>
          </cell>
          <cell r="B6263" t="str">
            <v>Corpo de BSCC - seção canal de 2,5 x 1,5 m - pré-moldado - areia e brita comerciais</v>
          </cell>
          <cell r="C6263" t="str">
            <v>m</v>
          </cell>
          <cell r="D6263">
            <v>1542.65</v>
          </cell>
        </row>
        <row r="6264">
          <cell r="A6264" t="str">
            <v>6817894</v>
          </cell>
          <cell r="B6264" t="str">
            <v>Corpo de BSCC - seção canal de 2,5 x 1,5 m - pré-moldado - areia extraída e brita produzida</v>
          </cell>
          <cell r="C6264" t="str">
            <v>m</v>
          </cell>
          <cell r="D6264">
            <v>1363.93</v>
          </cell>
        </row>
        <row r="6265">
          <cell r="A6265" t="str">
            <v>6817895</v>
          </cell>
          <cell r="B6265" t="str">
            <v>Corpo de BSCC - seção canal de 2,5 x 2,0 m - pré-moldado - tipo I - areia e brita comerciais</v>
          </cell>
          <cell r="C6265" t="str">
            <v>m</v>
          </cell>
          <cell r="D6265">
            <v>2184.42</v>
          </cell>
        </row>
        <row r="6266">
          <cell r="A6266" t="str">
            <v>6817896</v>
          </cell>
          <cell r="B6266" t="str">
            <v>Corpo de BSCC - seção canal de 2,5 x 2,0 m - pré-moldado - tipo I - areia extraída e brita produzida</v>
          </cell>
          <cell r="C6266" t="str">
            <v>m</v>
          </cell>
          <cell r="D6266">
            <v>1937.96</v>
          </cell>
        </row>
        <row r="6267">
          <cell r="A6267" t="str">
            <v>6817897</v>
          </cell>
          <cell r="B6267" t="str">
            <v>Corpo de BSCC - seção canal de 2,5 x 2,0 m - pré-moldado - tipo II - areia e brita comerciais</v>
          </cell>
          <cell r="C6267" t="str">
            <v>m</v>
          </cell>
          <cell r="D6267">
            <v>1925.44</v>
          </cell>
        </row>
        <row r="6268">
          <cell r="A6268" t="str">
            <v>6817898</v>
          </cell>
          <cell r="B6268" t="str">
            <v>Corpo de BSCC - seção canal de 2,5 x 2,0 m - pré-moldado - tipo II - areia extraída e brita produzida</v>
          </cell>
          <cell r="C6268" t="str">
            <v>m</v>
          </cell>
          <cell r="D6268">
            <v>1678.99</v>
          </cell>
        </row>
        <row r="6269">
          <cell r="A6269" t="str">
            <v>6817899</v>
          </cell>
          <cell r="B6269" t="str">
            <v>Corpo de BSCC - seção canal de 3,0 x 1,5 m - pré-moldado - areia e brita comerciais</v>
          </cell>
          <cell r="C6269" t="str">
            <v>m</v>
          </cell>
          <cell r="D6269">
            <v>1694.19</v>
          </cell>
        </row>
        <row r="6270">
          <cell r="A6270" t="str">
            <v>6817900</v>
          </cell>
          <cell r="B6270" t="str">
            <v>Corpo de BSCC - seção canal de 3,0 x 1,5 m - pré-moldado - areia extraída e brita produzida</v>
          </cell>
          <cell r="C6270" t="str">
            <v>m</v>
          </cell>
          <cell r="D6270">
            <v>1494.64</v>
          </cell>
        </row>
        <row r="6271">
          <cell r="A6271" t="str">
            <v>6817901</v>
          </cell>
          <cell r="B6271" t="str">
            <v>Corpo de BSCC - seção canal de 3,0 x 2,0 m - pré-moldado - tipo I - areia e brita comerciais</v>
          </cell>
          <cell r="C6271" t="str">
            <v>m</v>
          </cell>
          <cell r="D6271">
            <v>2281.69</v>
          </cell>
        </row>
        <row r="6272">
          <cell r="A6272" t="str">
            <v>6817902</v>
          </cell>
          <cell r="B6272" t="str">
            <v>Corpo de BSCC - seção canal de 3,0 x 2,0 m - pré-moldado - tipo I - areia extraída e brita produzida</v>
          </cell>
          <cell r="C6272" t="str">
            <v>m</v>
          </cell>
          <cell r="D6272">
            <v>2010.46</v>
          </cell>
        </row>
        <row r="6273">
          <cell r="A6273" t="str">
            <v>6817903</v>
          </cell>
          <cell r="B6273" t="str">
            <v>Corpo de BSCC - seção canal de 3,0 x 2,0 m - pré-moldado - tipo II - areia e brita comerciais</v>
          </cell>
          <cell r="C6273" t="str">
            <v>m</v>
          </cell>
          <cell r="D6273">
            <v>2090.2199999999998</v>
          </cell>
        </row>
        <row r="6274">
          <cell r="A6274" t="str">
            <v>6817904</v>
          </cell>
          <cell r="B6274" t="str">
            <v>Corpo de BSCC - seção canal de 3,0 x 2,0 m - pré-moldado - tipo II - areia extraída e brita produzida</v>
          </cell>
          <cell r="C6274" t="str">
            <v>m</v>
          </cell>
          <cell r="D6274">
            <v>1818.99</v>
          </cell>
        </row>
        <row r="6275">
          <cell r="A6275" t="str">
            <v>6817829</v>
          </cell>
          <cell r="B6275" t="str">
            <v>Corpo de BSCC - seção fechada de 1,5 x 1,5 m - pré-moldado - altura do aterro de 0,25 a 1,00 m - areia e brita comerciais</v>
          </cell>
          <cell r="C6275" t="str">
            <v>m</v>
          </cell>
          <cell r="D6275">
            <v>1689.77</v>
          </cell>
        </row>
        <row r="6276">
          <cell r="A6276" t="str">
            <v>6817830</v>
          </cell>
          <cell r="B6276" t="str">
            <v>Corpo de BSCC - seção fechada de 1,5 x 1,5 m - pré-moldado - altura do aterro de 0,25 a 1,00 m - areia extraída e brita produzida</v>
          </cell>
          <cell r="C6276" t="str">
            <v>m</v>
          </cell>
          <cell r="D6276">
            <v>1509.97</v>
          </cell>
        </row>
        <row r="6277">
          <cell r="A6277" t="str">
            <v>6817831</v>
          </cell>
          <cell r="B6277" t="str">
            <v>Corpo de BSCC - seção fechada de 1,5 x 1,5 m - pré-moldado - altura do aterro de 1,00 a 2,50 m - areia e brita comerciais</v>
          </cell>
          <cell r="C6277" t="str">
            <v>m</v>
          </cell>
          <cell r="D6277">
            <v>1630.6</v>
          </cell>
        </row>
        <row r="6278">
          <cell r="A6278" t="str">
            <v>6817832</v>
          </cell>
          <cell r="B6278" t="str">
            <v>Corpo de BSCC - seção fechada de 1,5 x 1,5 m - pré-moldado - altura do aterro de 1,00 a 2,50 m - areia extraída e brita produzida</v>
          </cell>
          <cell r="C6278" t="str">
            <v>m</v>
          </cell>
          <cell r="D6278">
            <v>1450.8</v>
          </cell>
        </row>
        <row r="6279">
          <cell r="A6279" t="str">
            <v>6817839</v>
          </cell>
          <cell r="B6279" t="str">
            <v>Corpo de BSCC - seção fechada de 1,5 x 1,5 m - pré-moldado - altura do aterro de 10,00 a 12,50 m - areia e brita comerciais</v>
          </cell>
          <cell r="C6279" t="str">
            <v>m</v>
          </cell>
          <cell r="D6279">
            <v>1970.29</v>
          </cell>
        </row>
        <row r="6280">
          <cell r="A6280" t="str">
            <v>6817840</v>
          </cell>
          <cell r="B6280" t="str">
            <v>Corpo de BSCC - seção fechada de 1,5 x 1,5 m - pré-moldado - altura do aterro de 10,00 a 12,50 m - areia extraída e brita produzida</v>
          </cell>
          <cell r="C6280" t="str">
            <v>m</v>
          </cell>
          <cell r="D6280">
            <v>1743.21</v>
          </cell>
        </row>
        <row r="6281">
          <cell r="A6281" t="str">
            <v>6817841</v>
          </cell>
          <cell r="B6281" t="str">
            <v>Corpo de BSCC - seção fechada de 1,5 x 1,5 m - pré-moldado - altura do aterro de 12,50 a 15,00 m - areia e brita comerciais</v>
          </cell>
          <cell r="C6281" t="str">
            <v>m</v>
          </cell>
          <cell r="D6281">
            <v>2228.0100000000002</v>
          </cell>
        </row>
        <row r="6282">
          <cell r="A6282" t="str">
            <v>6817842</v>
          </cell>
          <cell r="B6282" t="str">
            <v>Corpo de BSCC - seção fechada de 1,5 x 1,5 m - pré-moldado - altura do aterro de 12,50 a 15,00 m - areia extraída e brita produzida</v>
          </cell>
          <cell r="C6282" t="str">
            <v>m</v>
          </cell>
          <cell r="D6282">
            <v>2015.96</v>
          </cell>
        </row>
        <row r="6283">
          <cell r="A6283" t="str">
            <v>6817833</v>
          </cell>
          <cell r="B6283" t="str">
            <v>Corpo de BSCC - seção fechada de 1,5 x 1,5 m - pré-moldado - altura do aterro de 2,50 a 5,00 m - areia e brita comerciais</v>
          </cell>
          <cell r="C6283" t="str">
            <v>m</v>
          </cell>
          <cell r="D6283">
            <v>1630.6</v>
          </cell>
        </row>
        <row r="6284">
          <cell r="A6284" t="str">
            <v>6817834</v>
          </cell>
          <cell r="B6284" t="str">
            <v>Corpo de BSCC - seção fechada de 1,5 x 1,5 m - pré-moldado - altura do aterro de 2,50 a 5,00 m - areia extraída e brita produzida</v>
          </cell>
          <cell r="C6284" t="str">
            <v>m</v>
          </cell>
          <cell r="D6284">
            <v>1450.8</v>
          </cell>
        </row>
        <row r="6285">
          <cell r="A6285" t="str">
            <v>6817835</v>
          </cell>
          <cell r="B6285" t="str">
            <v>Corpo de BSCC - seção fechada de 1,5 x 1,5 m - pré-moldado - altura do aterro de 5,00 a 7,50 m - areia e brita comerciais</v>
          </cell>
          <cell r="C6285" t="str">
            <v>m</v>
          </cell>
          <cell r="D6285">
            <v>1745.44</v>
          </cell>
        </row>
        <row r="6286">
          <cell r="A6286" t="str">
            <v>6817836</v>
          </cell>
          <cell r="B6286" t="str">
            <v>Corpo de BSCC - seção fechada de 1,5 x 1,5 m - pré-moldado - altura do aterro de 5,00 a 7,50 m - areia extraída e brita produzida</v>
          </cell>
          <cell r="C6286" t="str">
            <v>m</v>
          </cell>
          <cell r="D6286">
            <v>1567.86</v>
          </cell>
        </row>
        <row r="6287">
          <cell r="A6287" t="str">
            <v>6817837</v>
          </cell>
          <cell r="B6287" t="str">
            <v>Corpo de BSCC - seção fechada de 1,5 x 1,5 m - pré-moldado - altura do aterro de 7,50 a 10,00 m - areia e brita comerciais</v>
          </cell>
          <cell r="C6287" t="str">
            <v>m</v>
          </cell>
          <cell r="D6287">
            <v>2068.4899999999998</v>
          </cell>
        </row>
        <row r="6288">
          <cell r="A6288" t="str">
            <v>6817838</v>
          </cell>
          <cell r="B6288" t="str">
            <v>Corpo de BSCC - seção fechada de 1,5 x 1,5 m - pré-moldado - altura do aterro de 7,50 a 10,00 m - areia extraída e brita produzida</v>
          </cell>
          <cell r="C6288" t="str">
            <v>m</v>
          </cell>
          <cell r="D6288">
            <v>1841.41</v>
          </cell>
        </row>
        <row r="6289">
          <cell r="A6289" t="str">
            <v>6817843</v>
          </cell>
          <cell r="B6289" t="str">
            <v>Corpo de BSCC - seção fechada de 2,0 x 2,0 m - pré-moldado - altura do aterro de 0,25 a 1,00 m - areia e brita comerciais</v>
          </cell>
          <cell r="C6289" t="str">
            <v>m</v>
          </cell>
          <cell r="D6289">
            <v>2390.79</v>
          </cell>
        </row>
        <row r="6290">
          <cell r="A6290" t="str">
            <v>6817844</v>
          </cell>
          <cell r="B6290" t="str">
            <v>Corpo de BSCC - seção fechada de 2,0 x 2,0 m - pré-moldado - altura do aterro de 0,25 a 1,00 m - areia extraída e brita produzida</v>
          </cell>
          <cell r="C6290" t="str">
            <v>m</v>
          </cell>
          <cell r="D6290">
            <v>2161.98</v>
          </cell>
        </row>
        <row r="6291">
          <cell r="A6291" t="str">
            <v>6817845</v>
          </cell>
          <cell r="B6291" t="str">
            <v>Corpo de BSCC - seção fechada de 2,0 x 2,0 m - pré-moldado - altura do aterro de 1,00 a 2,50 m - areia e brita comerciais</v>
          </cell>
          <cell r="C6291" t="str">
            <v>m</v>
          </cell>
          <cell r="D6291">
            <v>2072.9</v>
          </cell>
        </row>
        <row r="6292">
          <cell r="A6292" t="str">
            <v>6817846</v>
          </cell>
          <cell r="B6292" t="str">
            <v>Corpo de BSCC - seção fechada de 2,0 x 2,0 m - pré-moldado - altura do aterro de 1,00 a 2,50 m - areia extraída e brita produzida</v>
          </cell>
          <cell r="C6292" t="str">
            <v>m</v>
          </cell>
          <cell r="D6292">
            <v>1844.09</v>
          </cell>
        </row>
        <row r="6293">
          <cell r="A6293" t="str">
            <v>6817853</v>
          </cell>
          <cell r="B6293" t="str">
            <v>Corpo de BSCC - seção fechada de 2,0 x 2,0 m - pré-moldado - altura do aterro de 10,00 a 12,50 m - areia e brita comerciais</v>
          </cell>
          <cell r="C6293" t="str">
            <v>m</v>
          </cell>
          <cell r="D6293">
            <v>3140.4</v>
          </cell>
        </row>
        <row r="6294">
          <cell r="A6294" t="str">
            <v>6817854</v>
          </cell>
          <cell r="B6294" t="str">
            <v>Corpo de BSCC - seção fechada de 2,0 x 2,0 m - pré-moldado - altura do aterro de 10,00 a 12,50 m - areia extraída e brita produzida</v>
          </cell>
          <cell r="C6294" t="str">
            <v>m</v>
          </cell>
          <cell r="D6294">
            <v>2876.22</v>
          </cell>
        </row>
        <row r="6295">
          <cell r="A6295" t="str">
            <v>6817855</v>
          </cell>
          <cell r="B6295" t="str">
            <v>Corpo de BSCC - seção fechada de 2,0 x 2,0 m - pré-moldado - altura do aterro de 12,50 a 15,00 m - areia e brita comerciais</v>
          </cell>
          <cell r="C6295" t="str">
            <v>m</v>
          </cell>
          <cell r="D6295">
            <v>3630</v>
          </cell>
        </row>
        <row r="6296">
          <cell r="A6296" t="str">
            <v>6817856</v>
          </cell>
          <cell r="B6296" t="str">
            <v>Corpo de BSCC - seção fechada de 2,0 x 2,0 m - pré-moldado - altura do aterro de 12,50 a 15,00 m - areia extraída e brita produzida</v>
          </cell>
          <cell r="C6296" t="str">
            <v>m</v>
          </cell>
          <cell r="D6296">
            <v>3308.8</v>
          </cell>
        </row>
        <row r="6297">
          <cell r="A6297" t="str">
            <v>6817847</v>
          </cell>
          <cell r="B6297" t="str">
            <v>Corpo de BSCC - seção fechada de 2,0 x 2,0 m - pré-moldado - altura do aterro de 2,50 a 5,00 m - areia e brita comerciais</v>
          </cell>
          <cell r="C6297" t="str">
            <v>m</v>
          </cell>
          <cell r="D6297">
            <v>2323.12</v>
          </cell>
        </row>
        <row r="6298">
          <cell r="A6298" t="str">
            <v>6817848</v>
          </cell>
          <cell r="B6298" t="str">
            <v>Corpo de BSCC - seção fechada de 2,0 x 2,0 m - pré-moldado - altura do aterro de 2,50 a 5,00 m - areia extraída e brita produzida</v>
          </cell>
          <cell r="C6298" t="str">
            <v>m</v>
          </cell>
          <cell r="D6298">
            <v>2095.86</v>
          </cell>
        </row>
        <row r="6299">
          <cell r="A6299" t="str">
            <v>6817849</v>
          </cell>
          <cell r="B6299" t="str">
            <v>Corpo de BSCC - seção fechada de 2,0 x 2,0 m - pré-moldado - altura do aterro de 5,00 a 7,50 m - areia e brita comerciais</v>
          </cell>
          <cell r="C6299" t="str">
            <v>m</v>
          </cell>
          <cell r="D6299">
            <v>2705.86</v>
          </cell>
        </row>
        <row r="6300">
          <cell r="A6300" t="str">
            <v>6817850</v>
          </cell>
          <cell r="B6300" t="str">
            <v>Corpo de BSCC - seção fechada de 2,0 x 2,0 m - pré-moldado - altura do aterro de 5,00 a 7,50 m - areia extraída e brita produzida</v>
          </cell>
          <cell r="C6300" t="str">
            <v>m</v>
          </cell>
          <cell r="D6300">
            <v>2417.37</v>
          </cell>
        </row>
        <row r="6301">
          <cell r="A6301" t="str">
            <v>6817851</v>
          </cell>
          <cell r="B6301" t="str">
            <v>Corpo de BSCC - seção fechada de 2,0 x 2,0 m - pré-moldado - altura do aterro de 7,50 a 10,00 m - areia e brita comerciais</v>
          </cell>
          <cell r="C6301" t="str">
            <v>m</v>
          </cell>
          <cell r="D6301">
            <v>2922.13</v>
          </cell>
        </row>
        <row r="6302">
          <cell r="A6302" t="str">
            <v>6817852</v>
          </cell>
          <cell r="B6302" t="str">
            <v>Corpo de BSCC - seção fechada de 2,0 x 2,0 m - pré-moldado - altura do aterro de 7,50 a 10,00 m - areia extraída e brita produzida</v>
          </cell>
          <cell r="C6302" t="str">
            <v>m</v>
          </cell>
          <cell r="D6302">
            <v>2651.57</v>
          </cell>
        </row>
        <row r="6303">
          <cell r="A6303" t="str">
            <v>6817857</v>
          </cell>
          <cell r="B6303" t="str">
            <v>Corpo de BSCC - seção fechada de 2,5 x 2,5 m - pré-moldado - altura do aterro de 0,25 a 1,00 m - areia e brita comerciais</v>
          </cell>
          <cell r="C6303" t="str">
            <v>m</v>
          </cell>
          <cell r="D6303">
            <v>3201.58</v>
          </cell>
        </row>
        <row r="6304">
          <cell r="A6304" t="str">
            <v>6817858</v>
          </cell>
          <cell r="B6304" t="str">
            <v>Corpo de BSCC - seção fechada de 2,5 x 2,5 m - pré-moldado - altura do aterro de 0,25 a 1,00 m - areia extraída e brita produzida</v>
          </cell>
          <cell r="C6304" t="str">
            <v>m</v>
          </cell>
          <cell r="D6304">
            <v>2921.23</v>
          </cell>
        </row>
        <row r="6305">
          <cell r="A6305" t="str">
            <v>6817859</v>
          </cell>
          <cell r="B6305" t="str">
            <v>Corpo de BSCC - seção fechada de 2,5 x 2,5 m - pré-moldado - altura do aterro de 1,00 a 2,50 m - areia e brita comerciais</v>
          </cell>
          <cell r="C6305" t="str">
            <v>m</v>
          </cell>
          <cell r="D6305">
            <v>2698.1</v>
          </cell>
        </row>
        <row r="6306">
          <cell r="A6306" t="str">
            <v>6817860</v>
          </cell>
          <cell r="B6306" t="str">
            <v>Corpo de BSCC - seção fechada de 2,5 x 2,5 m - pré-moldado - altura do aterro de 1,00 a 2,50 m - areia extraída e brita produzida</v>
          </cell>
          <cell r="C6306" t="str">
            <v>m</v>
          </cell>
          <cell r="D6306">
            <v>2417.75</v>
          </cell>
        </row>
        <row r="6307">
          <cell r="A6307" t="str">
            <v>6817867</v>
          </cell>
          <cell r="B6307" t="str">
            <v>Corpo de BSCC - seção fechada de 2,5 x 2,5 m - pré-moldado - altura do aterro de 10,00 a 12,50 m - areia e brita comerciais</v>
          </cell>
          <cell r="C6307" t="str">
            <v>m</v>
          </cell>
          <cell r="D6307">
            <v>4480.4399999999996</v>
          </cell>
        </row>
        <row r="6308">
          <cell r="A6308" t="str">
            <v>6817868</v>
          </cell>
          <cell r="B6308" t="str">
            <v>Corpo de BSCC - seção fechada de 2,5 x 2,5 m - pré-moldado - altura do aterro de 10,00 a 12,50 m - areia extraída e brita produzida</v>
          </cell>
          <cell r="C6308" t="str">
            <v>m</v>
          </cell>
          <cell r="D6308">
            <v>4089.22</v>
          </cell>
        </row>
        <row r="6309">
          <cell r="A6309" t="str">
            <v>6817869</v>
          </cell>
          <cell r="B6309" t="str">
            <v>Corpo de BSCC - seção fechada de 2,5 x 2,5 m - pré-moldado - altura do aterro de 12,50 a 15,00 m - areia e brita comerciais</v>
          </cell>
          <cell r="C6309" t="str">
            <v>m</v>
          </cell>
          <cell r="D6309">
            <v>5042.24</v>
          </cell>
        </row>
        <row r="6310">
          <cell r="A6310" t="str">
            <v>6817870</v>
          </cell>
          <cell r="B6310" t="str">
            <v>Corpo de BSCC - seção fechada de 2,5 x 2,5 m - pré-moldado - altura do aterro de 12,50 a 15,00 m - areia extraída e brita produzida</v>
          </cell>
          <cell r="C6310" t="str">
            <v>m</v>
          </cell>
          <cell r="D6310">
            <v>4649.74</v>
          </cell>
        </row>
        <row r="6311">
          <cell r="A6311" t="str">
            <v>6817861</v>
          </cell>
          <cell r="B6311" t="str">
            <v>Corpo de BSCC - seção fechada de 2,5 x 2,5 m - pré-moldado - altura do aterro de 2,50 a 5,00 m - areia e brita comerciais</v>
          </cell>
          <cell r="C6311" t="str">
            <v>m</v>
          </cell>
          <cell r="D6311">
            <v>3300.6</v>
          </cell>
        </row>
        <row r="6312">
          <cell r="A6312" t="str">
            <v>6817862</v>
          </cell>
          <cell r="B6312" t="str">
            <v>Corpo de BSCC - seção fechada de 2,5 x 2,5 m - pré-moldado - altura do aterro de 2,50 a 5,00 m - areia extraída e brita produzida</v>
          </cell>
          <cell r="C6312" t="str">
            <v>m</v>
          </cell>
          <cell r="D6312">
            <v>2949.46</v>
          </cell>
        </row>
        <row r="6313">
          <cell r="A6313" t="str">
            <v>6817863</v>
          </cell>
          <cell r="B6313" t="str">
            <v>Corpo de BSCC - seção fechada de 2,5 x 2,5 m - pré-moldado - altura do aterro de 5,00 a 7,50 m - areia e brita comerciais</v>
          </cell>
          <cell r="C6313" t="str">
            <v>m</v>
          </cell>
          <cell r="D6313">
            <v>3737.98</v>
          </cell>
        </row>
        <row r="6314">
          <cell r="A6314" t="str">
            <v>6817864</v>
          </cell>
          <cell r="B6314" t="str">
            <v>Corpo de BSCC - seção fechada de 2,5 x 2,5 m - pré-moldado - altura do aterro de 5,00 a 7,50 m - areia extraída e brita produzida</v>
          </cell>
          <cell r="C6314" t="str">
            <v>m</v>
          </cell>
          <cell r="D6314">
            <v>3408.94</v>
          </cell>
        </row>
        <row r="6315">
          <cell r="A6315" t="str">
            <v>6817865</v>
          </cell>
          <cell r="B6315" t="str">
            <v>Corpo de BSCC - seção fechada de 2,5 x 2,5 m - pré-moldado - altura do aterro de 7,50 a 10,00 m - areia e brita comerciais</v>
          </cell>
          <cell r="C6315" t="str">
            <v>m</v>
          </cell>
          <cell r="D6315">
            <v>4119.88</v>
          </cell>
        </row>
        <row r="6316">
          <cell r="A6316" t="str">
            <v>6817866</v>
          </cell>
          <cell r="B6316" t="str">
            <v>Corpo de BSCC - seção fechada de 2,5 x 2,5 m - pré-moldado - altura do aterro de 7,50 a 10,00 m - areia extraída e brita produzida</v>
          </cell>
          <cell r="C6316" t="str">
            <v>m</v>
          </cell>
          <cell r="D6316">
            <v>3798.61</v>
          </cell>
        </row>
        <row r="6317">
          <cell r="A6317" t="str">
            <v>6817871</v>
          </cell>
          <cell r="B6317" t="str">
            <v>Corpo de BSCC - seção fechada de 3,0 x 3,0 m - pré-moldado - altura do aterro de 0,25 a 1,00 m - areia e brita comerciais</v>
          </cell>
          <cell r="C6317" t="str">
            <v>m</v>
          </cell>
          <cell r="D6317">
            <v>4084.93</v>
          </cell>
        </row>
        <row r="6318">
          <cell r="A6318" t="str">
            <v>6817872</v>
          </cell>
          <cell r="B6318" t="str">
            <v>Corpo de BSCC - seção fechada de 3,0 x 3,0 m - pré-moldado - altura do aterro de 0,25 a 1,00 m - areia extraída e brita produzida</v>
          </cell>
          <cell r="C6318" t="str">
            <v>m</v>
          </cell>
          <cell r="D6318">
            <v>3758.37</v>
          </cell>
        </row>
        <row r="6319">
          <cell r="A6319" t="str">
            <v>6817873</v>
          </cell>
          <cell r="B6319" t="str">
            <v>Corpo de BSCC - seção fechada de 3,0 x 3,0 m - pré-moldado - altura do aterro de 1,00 a 2,50 m - areia e brita comerciais</v>
          </cell>
          <cell r="C6319" t="str">
            <v>m</v>
          </cell>
          <cell r="D6319">
            <v>3558.93</v>
          </cell>
        </row>
        <row r="6320">
          <cell r="A6320" t="str">
            <v>6817874</v>
          </cell>
          <cell r="B6320" t="str">
            <v>Corpo de BSCC - seção fechada de 3,0 x 3,0 m - pré-moldado - altura do aterro de 1,00 a 2,50 m - areia extraída e brita produzida</v>
          </cell>
          <cell r="C6320" t="str">
            <v>m</v>
          </cell>
          <cell r="D6320">
            <v>3232.37</v>
          </cell>
        </row>
        <row r="6321">
          <cell r="A6321" t="str">
            <v>6817881</v>
          </cell>
          <cell r="B6321" t="str">
            <v>Corpo de BSCC - seção fechada de 3,0 x 3,0 m - pré-moldado - altura do aterro de 10,00 a 12,50 m - areia e brita comerciais</v>
          </cell>
          <cell r="C6321" t="str">
            <v>m</v>
          </cell>
          <cell r="D6321">
            <v>6226.27</v>
          </cell>
        </row>
        <row r="6322">
          <cell r="A6322" t="str">
            <v>6817882</v>
          </cell>
          <cell r="B6322" t="str">
            <v>Corpo de BSCC - seção fechada de 3,0 x 3,0 m - pré-moldado - altura do aterro de 10,00 a 12,50 m - areia extraída e brita produzida</v>
          </cell>
          <cell r="C6322" t="str">
            <v>m</v>
          </cell>
          <cell r="D6322">
            <v>5766.31</v>
          </cell>
        </row>
        <row r="6323">
          <cell r="A6323" t="str">
            <v>6817883</v>
          </cell>
          <cell r="B6323" t="str">
            <v>Corpo de BSCC - seção fechada de 3,0 x 3,0 m - pré-moldado - altura do aterro de 12,50 a 15,00 m - areia e brita comerciais</v>
          </cell>
          <cell r="C6323" t="str">
            <v>m</v>
          </cell>
          <cell r="D6323">
            <v>6847.4</v>
          </cell>
        </row>
        <row r="6324">
          <cell r="A6324" t="str">
            <v>6817884</v>
          </cell>
          <cell r="B6324" t="str">
            <v>Corpo de BSCC - seção fechada de 3,0 x 3,0 m - pré-moldado - altura do aterro de 12,50 a 15,00 m - areia extraída e brita produzida</v>
          </cell>
          <cell r="C6324" t="str">
            <v>m</v>
          </cell>
          <cell r="D6324">
            <v>6386.14</v>
          </cell>
        </row>
        <row r="6325">
          <cell r="A6325" t="str">
            <v>6817875</v>
          </cell>
          <cell r="B6325" t="str">
            <v>Corpo de BSCC - seção fechada de 3,0 x 3,0 m - pré-moldado - altura do aterro de 2,50 a 5,00 m - areia e brita comerciais</v>
          </cell>
          <cell r="C6325" t="str">
            <v>m</v>
          </cell>
          <cell r="D6325">
            <v>4306.92</v>
          </cell>
        </row>
        <row r="6326">
          <cell r="A6326" t="str">
            <v>6817876</v>
          </cell>
          <cell r="B6326" t="str">
            <v>Corpo de BSCC - seção fechada de 3,0 x 3,0 m - pré-moldado - altura do aterro de 2,50 a 5,00 m - areia extraída e brita produzida</v>
          </cell>
          <cell r="C6326" t="str">
            <v>m</v>
          </cell>
          <cell r="D6326">
            <v>3891.77</v>
          </cell>
        </row>
        <row r="6327">
          <cell r="A6327" t="str">
            <v>6817877</v>
          </cell>
          <cell r="B6327" t="str">
            <v>Corpo de BSCC - seção fechada de 3,0 x 3,0 m - pré-moldado - altura do aterro de 5,00 a 7,50 m - areia e brita comerciais</v>
          </cell>
          <cell r="C6327" t="str">
            <v>m</v>
          </cell>
          <cell r="D6327">
            <v>5093.33</v>
          </cell>
        </row>
        <row r="6328">
          <cell r="A6328" t="str">
            <v>6817878</v>
          </cell>
          <cell r="B6328" t="str">
            <v>Corpo de BSCC - seção fechada de 3,0 x 3,0 m - pré-moldado - altura do aterro de 5,00 a 7,50 m - areia extraída e brita produzida</v>
          </cell>
          <cell r="C6328" t="str">
            <v>m</v>
          </cell>
          <cell r="D6328">
            <v>4714.91</v>
          </cell>
        </row>
        <row r="6329">
          <cell r="A6329" t="str">
            <v>6817879</v>
          </cell>
          <cell r="B6329" t="str">
            <v>Corpo de BSCC - seção fechada de 3,0 x 3,0 m - pré-moldado - altura do aterro de 7,50 a 10,00 m - areia e brita comerciais</v>
          </cell>
          <cell r="C6329" t="str">
            <v>m</v>
          </cell>
          <cell r="D6329">
            <v>5677.8</v>
          </cell>
        </row>
        <row r="6330">
          <cell r="A6330" t="str">
            <v>6817880</v>
          </cell>
          <cell r="B6330" t="str">
            <v>Corpo de BSCC - seção fechada de 3,0 x 3,0 m - pré-moldado - altura do aterro de 7,50 a 10,00 m - areia extraída e brita produzida</v>
          </cell>
          <cell r="C6330" t="str">
            <v>m</v>
          </cell>
          <cell r="D6330">
            <v>5217.8100000000004</v>
          </cell>
        </row>
        <row r="6331">
          <cell r="A6331" t="str">
            <v>7119788</v>
          </cell>
          <cell r="B6331" t="str">
            <v>Administração local do Estaleiro Padrão</v>
          </cell>
          <cell r="C6331" t="str">
            <v>mês</v>
          </cell>
          <cell r="D6331">
            <v>297018.83</v>
          </cell>
        </row>
        <row r="6332">
          <cell r="A6332" t="str">
            <v>7119714</v>
          </cell>
          <cell r="B6332" t="str">
            <v>Amarração do sistema de fundeio - profundidade de até 50 m</v>
          </cell>
          <cell r="C6332" t="str">
            <v>un</v>
          </cell>
          <cell r="D6332">
            <v>2010.61</v>
          </cell>
        </row>
        <row r="6333">
          <cell r="A6333" t="str">
            <v>7119715</v>
          </cell>
          <cell r="B6333" t="str">
            <v>Ânodo de sacrifício para proteção do casco - fornecimento e instalação</v>
          </cell>
          <cell r="C6333" t="str">
            <v>un</v>
          </cell>
          <cell r="D6333">
            <v>1668.56</v>
          </cell>
        </row>
        <row r="6334">
          <cell r="A6334" t="str">
            <v>7119678</v>
          </cell>
          <cell r="B6334" t="str">
            <v>Beneficiamento de aço naval para construção de instalações portuárias de pequeno porte - excluso o aço naval</v>
          </cell>
          <cell r="C6334" t="str">
            <v>t</v>
          </cell>
          <cell r="D6334">
            <v>9104.91</v>
          </cell>
        </row>
        <row r="6335">
          <cell r="A6335" t="str">
            <v>7119712</v>
          </cell>
          <cell r="B6335" t="str">
            <v>Cabo de segurança para conexão da ponte - fornecimento e instalação</v>
          </cell>
          <cell r="C6335" t="str">
            <v>un</v>
          </cell>
          <cell r="D6335">
            <v>12473.05</v>
          </cell>
        </row>
        <row r="6336">
          <cell r="A6336" t="str">
            <v>7119694</v>
          </cell>
          <cell r="B6336" t="str">
            <v>Confecção de morto de concreto de 13 t</v>
          </cell>
          <cell r="C6336" t="str">
            <v>un</v>
          </cell>
          <cell r="D6336">
            <v>7593.26</v>
          </cell>
        </row>
        <row r="6337">
          <cell r="A6337" t="str">
            <v>7119695</v>
          </cell>
          <cell r="B6337" t="str">
            <v>Confecção de morto de concreto de 14 t</v>
          </cell>
          <cell r="C6337" t="str">
            <v>un</v>
          </cell>
          <cell r="D6337">
            <v>8254.52</v>
          </cell>
        </row>
        <row r="6338">
          <cell r="A6338" t="str">
            <v>7119696</v>
          </cell>
          <cell r="B6338" t="str">
            <v>Confecção de morto de concreto de 22 t</v>
          </cell>
          <cell r="C6338" t="str">
            <v>un</v>
          </cell>
          <cell r="D6338">
            <v>13214.57</v>
          </cell>
        </row>
        <row r="6339">
          <cell r="A6339" t="str">
            <v>7119697</v>
          </cell>
          <cell r="B6339" t="str">
            <v>Confecção de morto de concreto de 36 t</v>
          </cell>
          <cell r="C6339" t="str">
            <v>un</v>
          </cell>
          <cell r="D6339">
            <v>21055</v>
          </cell>
        </row>
        <row r="6340">
          <cell r="A6340" t="str">
            <v>7119698</v>
          </cell>
          <cell r="B6340" t="str">
            <v>Confecção de morto de concreto de 48 t</v>
          </cell>
          <cell r="C6340" t="str">
            <v>un</v>
          </cell>
          <cell r="D6340">
            <v>26853.78</v>
          </cell>
        </row>
        <row r="6341">
          <cell r="A6341" t="str">
            <v>7119688</v>
          </cell>
          <cell r="B6341" t="str">
            <v>Confecção de poita de concreto com garras metálicas de 13,3 t (peso submerso = 8 t)</v>
          </cell>
          <cell r="C6341" t="str">
            <v>un</v>
          </cell>
          <cell r="D6341">
            <v>7726.9</v>
          </cell>
        </row>
        <row r="6342">
          <cell r="A6342" t="str">
            <v>7119689</v>
          </cell>
          <cell r="B6342" t="str">
            <v>Confecção de poita de concreto com garras metálicas de 25 t (peso submerso = 15 t)</v>
          </cell>
          <cell r="C6342" t="str">
            <v>un</v>
          </cell>
          <cell r="D6342">
            <v>14902.36</v>
          </cell>
        </row>
        <row r="6343">
          <cell r="A6343" t="str">
            <v>7119690</v>
          </cell>
          <cell r="B6343" t="str">
            <v>Confecção de poita de concreto com garras metálicas de 30 t (peso submerso = 18 t)</v>
          </cell>
          <cell r="C6343" t="str">
            <v>un</v>
          </cell>
          <cell r="D6343">
            <v>17776.02</v>
          </cell>
        </row>
        <row r="6344">
          <cell r="A6344" t="str">
            <v>7119691</v>
          </cell>
          <cell r="B6344" t="str">
            <v>Confecção de poita de concreto com garras metálicas de 41,7 t (peso submerso = 25 t)</v>
          </cell>
          <cell r="C6344" t="str">
            <v>un</v>
          </cell>
          <cell r="D6344">
            <v>24622.7</v>
          </cell>
        </row>
        <row r="6345">
          <cell r="A6345" t="str">
            <v>7119692</v>
          </cell>
          <cell r="B6345" t="str">
            <v>Confecção de poita de concreto com garras metálicas de 45,8 t (peso submerso = 27,5 t)</v>
          </cell>
          <cell r="C6345" t="str">
            <v>un</v>
          </cell>
          <cell r="D6345">
            <v>27065.59</v>
          </cell>
        </row>
        <row r="6346">
          <cell r="A6346" t="str">
            <v>7119693</v>
          </cell>
          <cell r="B6346" t="str">
            <v>Confecção de poita de concreto com garras metálicas de 58,3 t (peso submerso = 35 t)</v>
          </cell>
          <cell r="C6346" t="str">
            <v>un</v>
          </cell>
          <cell r="D6346">
            <v>34385.54</v>
          </cell>
        </row>
        <row r="6347">
          <cell r="A6347" t="str">
            <v>7119687</v>
          </cell>
          <cell r="B6347" t="str">
            <v>Confecção de poita de concreto com garras metálicas de 6,7 t (peso submerso = 4 t)</v>
          </cell>
          <cell r="C6347" t="str">
            <v>un</v>
          </cell>
          <cell r="D6347">
            <v>4082.95</v>
          </cell>
        </row>
        <row r="6348">
          <cell r="A6348" t="str">
            <v>7119681</v>
          </cell>
          <cell r="B6348" t="str">
            <v>Confecção de poita de concreto de 13,3 t (peso submerso = 8 t)</v>
          </cell>
          <cell r="C6348" t="str">
            <v>un</v>
          </cell>
          <cell r="D6348">
            <v>8787.6200000000008</v>
          </cell>
        </row>
        <row r="6349">
          <cell r="A6349" t="str">
            <v>7119682</v>
          </cell>
          <cell r="B6349" t="str">
            <v>Confecção de poita de concreto de 25 t (peso submerso = 15 t)</v>
          </cell>
          <cell r="C6349" t="str">
            <v>un</v>
          </cell>
          <cell r="D6349">
            <v>16844.13</v>
          </cell>
        </row>
        <row r="6350">
          <cell r="A6350" t="str">
            <v>7119683</v>
          </cell>
          <cell r="B6350" t="str">
            <v>Confecção de poita de concreto de 30 t (peso submerso = 18 t)</v>
          </cell>
          <cell r="C6350" t="str">
            <v>un</v>
          </cell>
          <cell r="D6350">
            <v>20095.07</v>
          </cell>
        </row>
        <row r="6351">
          <cell r="A6351" t="str">
            <v>7119684</v>
          </cell>
          <cell r="B6351" t="str">
            <v>Confecção de poita de concreto de 41,7 t (peso submerso = 25 t)</v>
          </cell>
          <cell r="C6351" t="str">
            <v>un</v>
          </cell>
          <cell r="D6351">
            <v>27812.6</v>
          </cell>
        </row>
        <row r="6352">
          <cell r="A6352" t="str">
            <v>7119685</v>
          </cell>
          <cell r="B6352" t="str">
            <v>Confecção de poita de concreto de 45,8 t (peso submerso = 27,5 t)</v>
          </cell>
          <cell r="C6352" t="str">
            <v>un</v>
          </cell>
          <cell r="D6352">
            <v>30565.8</v>
          </cell>
        </row>
        <row r="6353">
          <cell r="A6353" t="str">
            <v>7119686</v>
          </cell>
          <cell r="B6353" t="str">
            <v>Confecção de poita de concreto de 58,3 t (peso submerso = 35 t)</v>
          </cell>
          <cell r="C6353" t="str">
            <v>un</v>
          </cell>
          <cell r="D6353">
            <v>38819.99</v>
          </cell>
        </row>
        <row r="6354">
          <cell r="A6354" t="str">
            <v>7119680</v>
          </cell>
          <cell r="B6354" t="str">
            <v>Confecção de poita de concreto de 6,7 t (peso submerso = 4 t)</v>
          </cell>
          <cell r="C6354" t="str">
            <v>un</v>
          </cell>
          <cell r="D6354">
            <v>4627.8999999999996</v>
          </cell>
        </row>
        <row r="6355">
          <cell r="A6355" t="str">
            <v>7119710</v>
          </cell>
          <cell r="B6355" t="str">
            <v>Defensa de pneus para proteção do flutuante - confecção e instalação</v>
          </cell>
          <cell r="C6355" t="str">
            <v>un</v>
          </cell>
          <cell r="D6355">
            <v>690.17</v>
          </cell>
        </row>
        <row r="6356">
          <cell r="A6356" t="str">
            <v>7107375</v>
          </cell>
          <cell r="B6356" t="str">
            <v>Fornecimento e instalação de reservatório metálico tipo taça de 10.000 litros pintura interna e externa com escada de acesso e base de concreto armado - areia e brita comerciais</v>
          </cell>
          <cell r="C6356" t="str">
            <v>un</v>
          </cell>
          <cell r="D6356">
            <v>28069.21</v>
          </cell>
        </row>
        <row r="6357">
          <cell r="A6357" t="str">
            <v>7107376</v>
          </cell>
          <cell r="B6357" t="str">
            <v>Fornecimento e instalação de reservatório metálico tipo taça de 20.000 litros pintura interna e externa com escada de acesso e base de concreto armado - areia e brita comerciais</v>
          </cell>
          <cell r="C6357" t="str">
            <v>un</v>
          </cell>
          <cell r="D6357">
            <v>45082.39</v>
          </cell>
        </row>
        <row r="6358">
          <cell r="A6358" t="str">
            <v>7107377</v>
          </cell>
          <cell r="B6358" t="str">
            <v>Fornecimento e instalação de reservatório metálico tipo taça de 30.000 litros pintura interna e externa com escada de acesso e base de concreto armado - areia e brita comerciais</v>
          </cell>
          <cell r="C6358" t="str">
            <v>un</v>
          </cell>
          <cell r="D6358">
            <v>62107.16</v>
          </cell>
        </row>
        <row r="6359">
          <cell r="A6359" t="str">
            <v>7107374</v>
          </cell>
          <cell r="B6359" t="str">
            <v>Fornecimento e instalação de reservatório metálico tipo taça de 5.000 litros pintura interna e externa com escada de acesso e base de concreto armado - areia e brita comerciais</v>
          </cell>
          <cell r="C6359" t="str">
            <v>un</v>
          </cell>
          <cell r="D6359">
            <v>17776.28</v>
          </cell>
        </row>
        <row r="6360">
          <cell r="A6360" t="str">
            <v>7119708</v>
          </cell>
          <cell r="B6360" t="str">
            <v>Guincho manual para sistema de fundeio com capacidade de tração de 100 kN - fornecimento e instalação</v>
          </cell>
          <cell r="C6360" t="str">
            <v>un</v>
          </cell>
          <cell r="D6360">
            <v>150774.82999999999</v>
          </cell>
        </row>
        <row r="6361">
          <cell r="A6361" t="str">
            <v>7119709</v>
          </cell>
          <cell r="B6361" t="str">
            <v>Guincho manual para sistema de fundeio com capacidade de tração de 200 kN - fornecimento e instalação</v>
          </cell>
          <cell r="C6361" t="str">
            <v>un</v>
          </cell>
          <cell r="D6361">
            <v>209734.69</v>
          </cell>
        </row>
        <row r="6362">
          <cell r="A6362" t="str">
            <v>7119706</v>
          </cell>
          <cell r="B6362" t="str">
            <v>Implantação do sistema naval tipo I - ponte móvel e flutuante principal</v>
          </cell>
          <cell r="C6362" t="str">
            <v>un</v>
          </cell>
          <cell r="D6362">
            <v>47159.48</v>
          </cell>
        </row>
        <row r="6363">
          <cell r="A6363" t="str">
            <v>7119707</v>
          </cell>
          <cell r="B6363" t="str">
            <v>Implantação do sistema naval tipo II - pontes móveis, flutuante intermediário e flutuante principal</v>
          </cell>
          <cell r="C6363" t="str">
            <v>un</v>
          </cell>
          <cell r="D6363">
            <v>112728.16</v>
          </cell>
        </row>
        <row r="6364">
          <cell r="A6364" t="str">
            <v>7119787</v>
          </cell>
          <cell r="B6364" t="str">
            <v>Instalações do Estaleiro Padrão para o beneficiamento de estruturas navais, inclusive mobiliário, equipamentos de informática e de segurança</v>
          </cell>
          <cell r="C6364" t="str">
            <v>m²</v>
          </cell>
          <cell r="D6364">
            <v>387.57</v>
          </cell>
        </row>
        <row r="6365">
          <cell r="A6365" t="str">
            <v>7119647</v>
          </cell>
          <cell r="B6365" t="str">
            <v>Lançamento da embarcação sobre carreira em água</v>
          </cell>
          <cell r="C6365" t="str">
            <v>un</v>
          </cell>
          <cell r="D6365">
            <v>2504.92</v>
          </cell>
        </row>
        <row r="6366">
          <cell r="A6366" t="str">
            <v>7119679</v>
          </cell>
          <cell r="B6366" t="str">
            <v>Lançamento de poita de concreto - peso submerso</v>
          </cell>
          <cell r="C6366" t="str">
            <v>t</v>
          </cell>
          <cell r="D6366">
            <v>42.18</v>
          </cell>
        </row>
        <row r="6367">
          <cell r="A6367" t="str">
            <v>7119711</v>
          </cell>
          <cell r="B6367" t="str">
            <v>Mancal de conexão - confecção e instalação</v>
          </cell>
          <cell r="C6367" t="str">
            <v>un</v>
          </cell>
          <cell r="D6367">
            <v>927.6</v>
          </cell>
        </row>
        <row r="6368">
          <cell r="A6368" t="str">
            <v>7119713</v>
          </cell>
          <cell r="B6368" t="str">
            <v>Molinete manual para sistema de fundeio com capacidade de tração de 70 kN - fornecimento e instalação</v>
          </cell>
          <cell r="C6368" t="str">
            <v>un</v>
          </cell>
          <cell r="D6368">
            <v>235400.67</v>
          </cell>
        </row>
        <row r="6369">
          <cell r="A6369" t="str">
            <v>7119646</v>
          </cell>
          <cell r="B6369" t="str">
            <v>Transporte interno em estaleiro para movimentação de peças</v>
          </cell>
          <cell r="C6369" t="str">
            <v>t</v>
          </cell>
          <cell r="D6369">
            <v>1086.74</v>
          </cell>
        </row>
        <row r="6370">
          <cell r="A6370" t="str">
            <v>7119699</v>
          </cell>
          <cell r="B6370" t="str">
            <v>Tratamento superficial e pintura da área interna do flutuante (tanques de reserva de flutuabilidade)</v>
          </cell>
          <cell r="C6370" t="str">
            <v>m²</v>
          </cell>
          <cell r="D6370">
            <v>19.53</v>
          </cell>
        </row>
        <row r="6371">
          <cell r="A6371" t="str">
            <v>7119702</v>
          </cell>
          <cell r="B6371" t="str">
            <v>Tratamento superficial e pintura da ponte e demais estruturas metálicas navais - exceto flutuantes</v>
          </cell>
          <cell r="C6371" t="str">
            <v>m²</v>
          </cell>
          <cell r="D6371">
            <v>61.67</v>
          </cell>
        </row>
        <row r="6372">
          <cell r="A6372" t="str">
            <v>7119701</v>
          </cell>
          <cell r="B6372" t="str">
            <v>Tratamento superficial e pintura das obras mortas do flutuante (convés principal, convés superior, casaria e estruturas apoiadas sobre o convés) - exceto piso</v>
          </cell>
          <cell r="C6372" t="str">
            <v>m²</v>
          </cell>
          <cell r="D6372">
            <v>61.67</v>
          </cell>
        </row>
        <row r="6373">
          <cell r="A6373" t="str">
            <v>7119700</v>
          </cell>
          <cell r="B6373" t="str">
            <v>Tratamento superficial e pintura das obras vivas e mortas externas do flutuante (fundo, costados e espelhos de proa e popa)</v>
          </cell>
          <cell r="C6373" t="str">
            <v>m²</v>
          </cell>
          <cell r="D6373">
            <v>54.79</v>
          </cell>
        </row>
      </sheetData>
      <sheetData sheetId="15">
        <row r="1">
          <cell r="A1" t="str">
            <v>CGCIT</v>
          </cell>
          <cell r="B1" t="str">
            <v>SISTEMA DE CUSTOS REFERENCIAIS DE OBRAS - SICRO</v>
          </cell>
          <cell r="D1" t="str">
            <v>DNIT</v>
          </cell>
        </row>
        <row r="2">
          <cell r="B2" t="str">
            <v>São Paulo - Julho/2023</v>
          </cell>
        </row>
        <row r="3">
          <cell r="A3" t="str">
            <v>Código</v>
          </cell>
          <cell r="B3" t="str">
            <v>Descrição</v>
          </cell>
          <cell r="C3" t="str">
            <v>Unidade</v>
          </cell>
          <cell r="D3" t="str">
            <v>Preço Unitário (R$) APLICAR BDI</v>
          </cell>
        </row>
        <row r="4">
          <cell r="A4" t="str">
            <v>M0003</v>
          </cell>
          <cell r="B4" t="str">
            <v>Aço CA 25</v>
          </cell>
          <cell r="C4" t="str">
            <v>kg</v>
          </cell>
          <cell r="D4">
            <v>6.5810000000000004</v>
          </cell>
        </row>
        <row r="5">
          <cell r="A5" t="str">
            <v>M0004</v>
          </cell>
          <cell r="B5" t="str">
            <v>Aço CA 50</v>
          </cell>
          <cell r="C5" t="str">
            <v>kg</v>
          </cell>
          <cell r="D5">
            <v>5.9283999999999999</v>
          </cell>
        </row>
        <row r="6">
          <cell r="A6" t="str">
            <v>M0005</v>
          </cell>
          <cell r="B6" t="str">
            <v>Brita 0</v>
          </cell>
          <cell r="C6" t="str">
            <v>m³</v>
          </cell>
          <cell r="D6">
            <v>144.9675</v>
          </cell>
        </row>
        <row r="7">
          <cell r="A7" t="str">
            <v>M0006</v>
          </cell>
          <cell r="B7" t="str">
            <v>Fibra de poliamida para concreto</v>
          </cell>
          <cell r="C7" t="str">
            <v>kg</v>
          </cell>
          <cell r="D7">
            <v>25.305199999999999</v>
          </cell>
        </row>
        <row r="8">
          <cell r="A8" t="str">
            <v>M0007</v>
          </cell>
          <cell r="B8" t="str">
            <v>Fibra de aço para concreto</v>
          </cell>
          <cell r="C8" t="str">
            <v>kg</v>
          </cell>
          <cell r="D8">
            <v>13.4459</v>
          </cell>
        </row>
        <row r="9">
          <cell r="A9" t="str">
            <v>M0008</v>
          </cell>
          <cell r="B9" t="str">
            <v>Detergente líquido neutro</v>
          </cell>
          <cell r="C9" t="str">
            <v>l</v>
          </cell>
          <cell r="D9">
            <v>3.3976999999999999</v>
          </cell>
        </row>
        <row r="10">
          <cell r="A10" t="str">
            <v>M0009</v>
          </cell>
          <cell r="B10" t="str">
            <v>Aço CP 175 RB</v>
          </cell>
          <cell r="C10" t="str">
            <v>kg</v>
          </cell>
          <cell r="D10">
            <v>9.2514000000000003</v>
          </cell>
        </row>
        <row r="11">
          <cell r="A11" t="str">
            <v>M0010</v>
          </cell>
          <cell r="B11" t="str">
            <v>Aditivo superplastificante para concreto e argamassa</v>
          </cell>
          <cell r="C11" t="str">
            <v>kg</v>
          </cell>
          <cell r="D11">
            <v>14.251300000000001</v>
          </cell>
        </row>
        <row r="12">
          <cell r="A12" t="str">
            <v>M0011</v>
          </cell>
          <cell r="B12" t="str">
            <v>Aditivo modificador de viscosidade para concreto e argamassa</v>
          </cell>
          <cell r="C12" t="str">
            <v>kg</v>
          </cell>
          <cell r="D12">
            <v>9.0365000000000002</v>
          </cell>
        </row>
        <row r="13">
          <cell r="A13" t="str">
            <v>M0012</v>
          </cell>
          <cell r="B13" t="str">
            <v>Silicato de alumínio</v>
          </cell>
          <cell r="C13" t="str">
            <v>kg</v>
          </cell>
          <cell r="D13">
            <v>1.5176000000000001</v>
          </cell>
        </row>
        <row r="14">
          <cell r="A14" t="str">
            <v>M0013</v>
          </cell>
          <cell r="B14" t="str">
            <v>Grampo de ancoragem em aço CA 50 - D = 12,5 mm</v>
          </cell>
          <cell r="C14" t="str">
            <v>kg</v>
          </cell>
          <cell r="D14">
            <v>5.9283999999999999</v>
          </cell>
        </row>
        <row r="15">
          <cell r="A15" t="str">
            <v>M0014</v>
          </cell>
          <cell r="B15" t="str">
            <v>Aço CA 60</v>
          </cell>
          <cell r="C15" t="str">
            <v>kg</v>
          </cell>
          <cell r="D15">
            <v>7.2828999999999997</v>
          </cell>
        </row>
        <row r="16">
          <cell r="A16" t="str">
            <v>M0015</v>
          </cell>
          <cell r="B16" t="str">
            <v>Espoleta elétrica Nº 8 - D = 6,0 mm</v>
          </cell>
          <cell r="C16" t="str">
            <v>un</v>
          </cell>
          <cell r="D16">
            <v>19.295999999999999</v>
          </cell>
        </row>
        <row r="17">
          <cell r="A17" t="str">
            <v>M0016</v>
          </cell>
          <cell r="B17" t="str">
            <v>Grampo sargento em ferro fundido tipo C com abertura útil de 105 mm (4")</v>
          </cell>
          <cell r="C17" t="str">
            <v>un</v>
          </cell>
          <cell r="D17">
            <v>53.99</v>
          </cell>
        </row>
        <row r="18">
          <cell r="A18" t="str">
            <v>M0017</v>
          </cell>
          <cell r="B18" t="str">
            <v>Saco de aniagem ou de ráfia de 50 kg - C = 95 cm e L = 65 cm</v>
          </cell>
          <cell r="C18" t="str">
            <v>un</v>
          </cell>
          <cell r="D18">
            <v>2.7949999999999999</v>
          </cell>
        </row>
        <row r="19">
          <cell r="A19" t="str">
            <v>M0018</v>
          </cell>
          <cell r="B19" t="str">
            <v>Grampo pesado em aço-carbono para cabo de aço - D = 13 mm (1/2")</v>
          </cell>
          <cell r="C19" t="str">
            <v>un</v>
          </cell>
          <cell r="D19">
            <v>15.2356</v>
          </cell>
        </row>
        <row r="20">
          <cell r="A20" t="str">
            <v>M0019</v>
          </cell>
          <cell r="B20" t="str">
            <v>Esticador em aço tipo olhal x olhal para cabo de aço - D = 13 mm</v>
          </cell>
          <cell r="C20" t="str">
            <v>un</v>
          </cell>
          <cell r="D20">
            <v>130.4802</v>
          </cell>
        </row>
        <row r="21">
          <cell r="A21" t="str">
            <v>M0020</v>
          </cell>
          <cell r="B21" t="str">
            <v>Grampo de ancoragem em aço CA 50 - D = 6,3 mm</v>
          </cell>
          <cell r="C21" t="str">
            <v>kg</v>
          </cell>
          <cell r="D21">
            <v>7.1744000000000003</v>
          </cell>
        </row>
        <row r="22">
          <cell r="A22" t="str">
            <v>M0021</v>
          </cell>
          <cell r="B22" t="str">
            <v>Herbicida glifosato para áreas contínuas</v>
          </cell>
          <cell r="C22" t="str">
            <v>l</v>
          </cell>
          <cell r="D22">
            <v>25.6266</v>
          </cell>
        </row>
        <row r="23">
          <cell r="A23" t="str">
            <v>M0025</v>
          </cell>
          <cell r="B23" t="str">
            <v>Adesivo plástico para tubos de PVC</v>
          </cell>
          <cell r="C23" t="str">
            <v>kg</v>
          </cell>
          <cell r="D23">
            <v>49.991</v>
          </cell>
        </row>
        <row r="24">
          <cell r="A24" t="str">
            <v>M0026</v>
          </cell>
          <cell r="B24" t="str">
            <v>Aditivo aglutinante para argamassa</v>
          </cell>
          <cell r="C24" t="str">
            <v>l</v>
          </cell>
          <cell r="D24">
            <v>7.8498999999999999</v>
          </cell>
        </row>
        <row r="25">
          <cell r="A25" t="str">
            <v>M0028</v>
          </cell>
          <cell r="B25" t="str">
            <v>Areia média</v>
          </cell>
          <cell r="C25" t="str">
            <v>m³</v>
          </cell>
          <cell r="D25">
            <v>130.38319999999999</v>
          </cell>
        </row>
        <row r="26">
          <cell r="A26" t="str">
            <v>M0029</v>
          </cell>
          <cell r="B26" t="str">
            <v>Sílica ativa para concreto e argamassa (microssílica)</v>
          </cell>
          <cell r="C26" t="str">
            <v>kg</v>
          </cell>
          <cell r="D26">
            <v>1.5096000000000001</v>
          </cell>
        </row>
        <row r="27">
          <cell r="A27" t="str">
            <v>M0030</v>
          </cell>
          <cell r="B27" t="str">
            <v>Aditivo plastificante e retardador de pega para concreto e argamassa</v>
          </cell>
          <cell r="C27" t="str">
            <v>kg</v>
          </cell>
          <cell r="D27">
            <v>6.0526</v>
          </cell>
        </row>
        <row r="28">
          <cell r="A28" t="str">
            <v>M0032</v>
          </cell>
          <cell r="B28" t="str">
            <v>Adesivo de contato para laminado elastoplástico</v>
          </cell>
          <cell r="C28" t="str">
            <v>kg</v>
          </cell>
          <cell r="D28">
            <v>35.564599999999999</v>
          </cell>
        </row>
        <row r="29">
          <cell r="A29" t="str">
            <v>M0035</v>
          </cell>
          <cell r="B29" t="str">
            <v>Diluente tipo aguarrás para tintas e vernizes</v>
          </cell>
          <cell r="C29" t="str">
            <v>l</v>
          </cell>
          <cell r="D29">
            <v>14.6319</v>
          </cell>
        </row>
        <row r="30">
          <cell r="A30" t="str">
            <v>M0039</v>
          </cell>
          <cell r="B30" t="str">
            <v>Gasolina comum</v>
          </cell>
          <cell r="C30" t="str">
            <v>l</v>
          </cell>
          <cell r="D30">
            <v>4.5819000000000001</v>
          </cell>
        </row>
        <row r="31">
          <cell r="A31" t="str">
            <v>M0041</v>
          </cell>
          <cell r="B31" t="str">
            <v>Contêiner com 2 banheiros - L = 2,44 m e C = 6,09 m (1 TEU)</v>
          </cell>
          <cell r="C31" t="str">
            <v>un</v>
          </cell>
          <cell r="D31">
            <v>71842.502299999993</v>
          </cell>
        </row>
        <row r="32">
          <cell r="A32" t="str">
            <v>M0042</v>
          </cell>
          <cell r="B32" t="str">
            <v>Contêiner com janela - L = 2,44 m e C = 6,09 m (1 TEU)</v>
          </cell>
          <cell r="C32" t="str">
            <v>un</v>
          </cell>
          <cell r="D32">
            <v>51110.0936</v>
          </cell>
        </row>
        <row r="33">
          <cell r="A33" t="str">
            <v>M0043</v>
          </cell>
          <cell r="B33" t="str">
            <v>Óleo diesel</v>
          </cell>
          <cell r="C33" t="str">
            <v>l</v>
          </cell>
          <cell r="D33">
            <v>4.3022</v>
          </cell>
        </row>
        <row r="34">
          <cell r="A34" t="str">
            <v>M0044</v>
          </cell>
          <cell r="B34" t="str">
            <v>Abrasivo de vidro com granulometria de 210 a 420 micra</v>
          </cell>
          <cell r="C34" t="str">
            <v>kg</v>
          </cell>
          <cell r="D34">
            <v>10.2014</v>
          </cell>
        </row>
        <row r="35">
          <cell r="A35" t="str">
            <v>M0045</v>
          </cell>
          <cell r="B35" t="str">
            <v>Barreira plástica monobloco para canalização de trânsito - C = 100 cm, L = 50 cm e H = 55 cm</v>
          </cell>
          <cell r="C35" t="str">
            <v>un</v>
          </cell>
          <cell r="D35">
            <v>502.9375</v>
          </cell>
        </row>
        <row r="36">
          <cell r="A36" t="str">
            <v>M0046</v>
          </cell>
          <cell r="B36" t="str">
            <v>Barreira plástica para canalização de trânsito - C = 60 cm, L = 45 cm e H = 60 cm</v>
          </cell>
          <cell r="C36" t="str">
            <v>un</v>
          </cell>
          <cell r="D36">
            <v>312.6619</v>
          </cell>
        </row>
        <row r="37">
          <cell r="A37" t="str">
            <v>M0047</v>
          </cell>
          <cell r="B37" t="str">
            <v>Cone de sinalização em polietileno - H = 75 cm e base quadrada de 40 x 40 cm</v>
          </cell>
          <cell r="C37" t="str">
            <v>un</v>
          </cell>
          <cell r="D37">
            <v>115.0977</v>
          </cell>
        </row>
        <row r="38">
          <cell r="A38" t="str">
            <v>M0048</v>
          </cell>
          <cell r="B38" t="str">
            <v>Balizador cônico refletivo em polietileno semiflexível - H = 114 cm e base octogonal de D = 40 cm</v>
          </cell>
          <cell r="C38" t="str">
            <v>un</v>
          </cell>
          <cell r="D38">
            <v>129.59460000000001</v>
          </cell>
        </row>
        <row r="39">
          <cell r="A39" t="str">
            <v>M0049</v>
          </cell>
          <cell r="B39" t="str">
            <v>Delimitador de tráfego flexível com chumbador e duas faixas refletivas - H = 77 cm e D = 21 cm</v>
          </cell>
          <cell r="C39" t="str">
            <v>un</v>
          </cell>
          <cell r="D39">
            <v>161.73519999999999</v>
          </cell>
        </row>
        <row r="40">
          <cell r="A40" t="str">
            <v>M0050</v>
          </cell>
          <cell r="B40" t="str">
            <v>Aditivo natural tipo goma xantana para hidrossemeadura</v>
          </cell>
          <cell r="C40" t="str">
            <v>kg</v>
          </cell>
          <cell r="D40">
            <v>102.7826</v>
          </cell>
        </row>
        <row r="41">
          <cell r="A41" t="str">
            <v>M0051</v>
          </cell>
          <cell r="B41" t="str">
            <v>Cilindro canalizador de tráfego em polietileno - H = 117 cm e base quadrada de 60 x 60 cm</v>
          </cell>
          <cell r="C41" t="str">
            <v>un</v>
          </cell>
          <cell r="D41">
            <v>158.15299999999999</v>
          </cell>
        </row>
        <row r="42">
          <cell r="A42" t="str">
            <v>M0052</v>
          </cell>
          <cell r="B42" t="str">
            <v>Fita adesiva de PVC - L = 50 mm e C = 50 m</v>
          </cell>
          <cell r="C42" t="str">
            <v>m</v>
          </cell>
          <cell r="D42">
            <v>0.1225</v>
          </cell>
        </row>
        <row r="43">
          <cell r="A43" t="str">
            <v>M0053</v>
          </cell>
          <cell r="B43" t="str">
            <v>Tela plástica em polipropileno na cor laranja para tapume - L = 1,2 m</v>
          </cell>
          <cell r="C43" t="str">
            <v>m</v>
          </cell>
          <cell r="D43">
            <v>2.0350000000000001</v>
          </cell>
        </row>
        <row r="44">
          <cell r="A44" t="str">
            <v>M0054</v>
          </cell>
          <cell r="B44" t="str">
            <v>Fita zebrada de cor laranja e branca - L = 7 a 8 cm</v>
          </cell>
          <cell r="C44" t="str">
            <v>m</v>
          </cell>
          <cell r="D44">
            <v>5.7200000000000001E-2</v>
          </cell>
        </row>
        <row r="45">
          <cell r="A45" t="str">
            <v>M0055</v>
          </cell>
          <cell r="B45" t="str">
            <v>Barreira plástica articulável modular - C = 240 cm e H = 100 cm</v>
          </cell>
          <cell r="C45" t="str">
            <v>un</v>
          </cell>
          <cell r="D45">
            <v>1299</v>
          </cell>
        </row>
        <row r="46">
          <cell r="A46" t="str">
            <v>M0056</v>
          </cell>
          <cell r="B46" t="str">
            <v>Ferramenta de corte para removedora de faixa de sinalização (Smith Cutter)</v>
          </cell>
          <cell r="C46" t="str">
            <v>un</v>
          </cell>
          <cell r="D46">
            <v>5898.0688</v>
          </cell>
        </row>
        <row r="47">
          <cell r="A47" t="str">
            <v>M0057</v>
          </cell>
          <cell r="B47" t="str">
            <v>Contêiner com janela - L = 4,88 m e C = 6,09 m (1 TEU duplo)</v>
          </cell>
          <cell r="C47" t="str">
            <v>un</v>
          </cell>
          <cell r="D47">
            <v>101718.2548</v>
          </cell>
        </row>
        <row r="48">
          <cell r="A48" t="str">
            <v>M0058</v>
          </cell>
          <cell r="B48" t="str">
            <v>Contêiner com janela e 2 banheiros - L = 4,88 m e C = 6,09 m (1 TEU duplo)</v>
          </cell>
          <cell r="C48" t="str">
            <v>un</v>
          </cell>
          <cell r="D48">
            <v>106186.8024</v>
          </cell>
        </row>
        <row r="49">
          <cell r="A49" t="str">
            <v>M0059</v>
          </cell>
          <cell r="B49" t="str">
            <v>Contêiner com revestimento térmico, janela e banheiro - L = 2,44 m e C = 6,09 m (1 TEU)</v>
          </cell>
          <cell r="C49" t="str">
            <v>un</v>
          </cell>
          <cell r="D49">
            <v>69624.718599999993</v>
          </cell>
        </row>
        <row r="50">
          <cell r="A50" t="str">
            <v>M0060</v>
          </cell>
          <cell r="B50" t="str">
            <v>Contêiner com janela - L = 2,44 m e C = 4,58 m (3/4 TEU)</v>
          </cell>
          <cell r="C50" t="str">
            <v>un</v>
          </cell>
          <cell r="D50">
            <v>40176.520799999998</v>
          </cell>
        </row>
        <row r="51">
          <cell r="A51" t="str">
            <v>M0065</v>
          </cell>
          <cell r="B51" t="str">
            <v>Contêiner com janela e banheiro - L = 2,44 m e 4,58 m (3/4 TEU)</v>
          </cell>
          <cell r="C51" t="str">
            <v>un</v>
          </cell>
          <cell r="D51">
            <v>49694.599399999999</v>
          </cell>
        </row>
        <row r="52">
          <cell r="A52" t="str">
            <v>M0066</v>
          </cell>
          <cell r="B52" t="str">
            <v>Contêiner com revestimento térmico, janela e banheiro - L = 2,44 m e C = 12,90 m (2 TEU)</v>
          </cell>
          <cell r="C52" t="str">
            <v>un</v>
          </cell>
          <cell r="D52">
            <v>79576.228799999997</v>
          </cell>
        </row>
        <row r="53">
          <cell r="A53" t="str">
            <v>M0067</v>
          </cell>
          <cell r="B53" t="str">
            <v>Tubo PEAD PE 100 PN 10 com flanges - D = 160 mm</v>
          </cell>
          <cell r="C53" t="str">
            <v>m</v>
          </cell>
          <cell r="D53">
            <v>160.0821</v>
          </cell>
        </row>
        <row r="54">
          <cell r="A54" t="str">
            <v>M0068</v>
          </cell>
          <cell r="B54" t="str">
            <v>Caibro de pinho - L = 7,5 cm e E = 10,0 cm</v>
          </cell>
          <cell r="C54" t="str">
            <v>m</v>
          </cell>
          <cell r="D54">
            <v>15.8851</v>
          </cell>
        </row>
        <row r="55">
          <cell r="A55" t="str">
            <v>M0069</v>
          </cell>
          <cell r="B55" t="str">
            <v>Arame farpado em aço galvanizado - D = 1,60 mm</v>
          </cell>
          <cell r="C55" t="str">
            <v>m</v>
          </cell>
          <cell r="D55">
            <v>0.74129999999999996</v>
          </cell>
        </row>
        <row r="56">
          <cell r="A56" t="str">
            <v>M0071</v>
          </cell>
          <cell r="B56" t="str">
            <v>Contêiner com 3 janelas para guarita - L = 2,44 m e C = 3,05 m (1/2 TEU)</v>
          </cell>
          <cell r="C56" t="str">
            <v>un</v>
          </cell>
          <cell r="D56">
            <v>29513.206600000001</v>
          </cell>
        </row>
        <row r="57">
          <cell r="A57" t="str">
            <v>M0072</v>
          </cell>
          <cell r="B57" t="str">
            <v>Arame liso em aço galvanizado - D = 2,10 mm (14 BWG)</v>
          </cell>
          <cell r="C57" t="str">
            <v>kg</v>
          </cell>
          <cell r="D57">
            <v>17.648199999999999</v>
          </cell>
        </row>
        <row r="58">
          <cell r="A58" t="str">
            <v>M0073</v>
          </cell>
          <cell r="B58" t="str">
            <v>Muda de árvore com altura de 0,30 a 0,80 m</v>
          </cell>
          <cell r="C58" t="str">
            <v>un</v>
          </cell>
          <cell r="D58">
            <v>11.330299999999999</v>
          </cell>
        </row>
        <row r="59">
          <cell r="A59" t="str">
            <v>M0074</v>
          </cell>
          <cell r="B59" t="str">
            <v>Muda de arbusto com altura até 0,50 m</v>
          </cell>
          <cell r="C59" t="str">
            <v>un</v>
          </cell>
          <cell r="D59">
            <v>17.728999999999999</v>
          </cell>
        </row>
        <row r="60">
          <cell r="A60" t="str">
            <v>M0075</v>
          </cell>
          <cell r="B60" t="str">
            <v>Arame liso recozido em aço-carbono - D = 1,24 mm (18 BWG)</v>
          </cell>
          <cell r="C60" t="str">
            <v>kg</v>
          </cell>
          <cell r="D60">
            <v>9.3008000000000006</v>
          </cell>
        </row>
        <row r="61">
          <cell r="A61" t="str">
            <v>M0076</v>
          </cell>
          <cell r="B61" t="str">
            <v>Disco de corte abrasivo para policorte - D = 300 mm</v>
          </cell>
          <cell r="C61" t="str">
            <v>un</v>
          </cell>
          <cell r="D61">
            <v>15.227</v>
          </cell>
        </row>
        <row r="62">
          <cell r="A62" t="str">
            <v>M0080</v>
          </cell>
          <cell r="B62" t="str">
            <v>Areia fina</v>
          </cell>
          <cell r="C62" t="str">
            <v>m³</v>
          </cell>
          <cell r="D62">
            <v>134.24979999999999</v>
          </cell>
        </row>
        <row r="63">
          <cell r="A63" t="str">
            <v>M0081</v>
          </cell>
          <cell r="B63" t="str">
            <v>Areia grossa</v>
          </cell>
          <cell r="C63" t="str">
            <v>m³</v>
          </cell>
          <cell r="D63">
            <v>117.9748</v>
          </cell>
        </row>
        <row r="64">
          <cell r="A64" t="str">
            <v>M0082</v>
          </cell>
          <cell r="B64" t="str">
            <v>Areia média lavada</v>
          </cell>
          <cell r="C64" t="str">
            <v>m³</v>
          </cell>
          <cell r="D64">
            <v>136.18279999999999</v>
          </cell>
        </row>
        <row r="65">
          <cell r="A65" t="str">
            <v>M0083</v>
          </cell>
          <cell r="B65" t="str">
            <v>Argamassa pré-dosada para grauteamento</v>
          </cell>
          <cell r="C65" t="str">
            <v>kg</v>
          </cell>
          <cell r="D65">
            <v>1.7313000000000001</v>
          </cell>
        </row>
        <row r="66">
          <cell r="A66" t="str">
            <v>M0084</v>
          </cell>
          <cell r="B66" t="str">
            <v>Argamassa pré-dosada autoadensável para grauteamento</v>
          </cell>
          <cell r="C66" t="str">
            <v>kg</v>
          </cell>
          <cell r="D66">
            <v>1.5083</v>
          </cell>
        </row>
        <row r="67">
          <cell r="A67" t="str">
            <v>M0085</v>
          </cell>
          <cell r="B67" t="str">
            <v>Ancoragem ativa para 4 cordoalhas - D = 12,7 mm</v>
          </cell>
          <cell r="C67" t="str">
            <v>un</v>
          </cell>
          <cell r="D67">
            <v>377.78750000000002</v>
          </cell>
        </row>
        <row r="68">
          <cell r="A68" t="str">
            <v>M0086</v>
          </cell>
          <cell r="B68" t="str">
            <v>Ancoragem ativa para 6 cordoalhas - D = 12,7 mm</v>
          </cell>
          <cell r="C68" t="str">
            <v>un</v>
          </cell>
          <cell r="D68">
            <v>501.73110000000003</v>
          </cell>
        </row>
        <row r="69">
          <cell r="A69" t="str">
            <v>M0087</v>
          </cell>
          <cell r="B69" t="str">
            <v>Ancoragem ativa para 7 cordoalhas - D = 12,7 mm</v>
          </cell>
          <cell r="C69" t="str">
            <v>un</v>
          </cell>
          <cell r="D69">
            <v>582.30759999999998</v>
          </cell>
        </row>
        <row r="70">
          <cell r="A70" t="str">
            <v>M0088</v>
          </cell>
          <cell r="B70" t="str">
            <v>Ancoragem ativa para 8 cordoalhas - D = 12,7 mm</v>
          </cell>
          <cell r="C70" t="str">
            <v>un</v>
          </cell>
          <cell r="D70">
            <v>683.36789999999996</v>
          </cell>
        </row>
        <row r="71">
          <cell r="A71" t="str">
            <v>M0089</v>
          </cell>
          <cell r="B71" t="str">
            <v>Ancoragem ativa para 9 cordoalhas - D = 12,7 mm</v>
          </cell>
          <cell r="C71" t="str">
            <v>un</v>
          </cell>
          <cell r="D71">
            <v>774.14949999999999</v>
          </cell>
        </row>
        <row r="72">
          <cell r="A72" t="str">
            <v>M0091</v>
          </cell>
          <cell r="B72" t="str">
            <v>Ancoragem ativa para 10 cordoalhas - D = 12,7 mm</v>
          </cell>
          <cell r="C72" t="str">
            <v>un</v>
          </cell>
          <cell r="D72">
            <v>838.39160000000004</v>
          </cell>
        </row>
        <row r="73">
          <cell r="A73" t="str">
            <v>M0092</v>
          </cell>
          <cell r="B73" t="str">
            <v>Ancoragem ativa para 12 cordoalhas - D = 12,7 mm</v>
          </cell>
          <cell r="C73" t="str">
            <v>un</v>
          </cell>
          <cell r="D73">
            <v>1070.5690999999999</v>
          </cell>
        </row>
        <row r="74">
          <cell r="A74" t="str">
            <v>M0093</v>
          </cell>
          <cell r="B74" t="str">
            <v>Ancoragem ativa para 15 cordoalhas - D = 12,7 mm</v>
          </cell>
          <cell r="C74" t="str">
            <v>un</v>
          </cell>
          <cell r="D74">
            <v>1478.5382999999999</v>
          </cell>
        </row>
        <row r="75">
          <cell r="A75" t="str">
            <v>M0094</v>
          </cell>
          <cell r="B75" t="str">
            <v>Ancoragem ativa para 19 cordoalhas - D = 12,7 mm</v>
          </cell>
          <cell r="C75" t="str">
            <v>un</v>
          </cell>
          <cell r="D75">
            <v>1888.8877</v>
          </cell>
        </row>
        <row r="76">
          <cell r="A76" t="str">
            <v>M0098</v>
          </cell>
          <cell r="B76" t="str">
            <v>Bambu com diâmetro médio de 10 cm</v>
          </cell>
          <cell r="C76" t="str">
            <v>m</v>
          </cell>
          <cell r="D76">
            <v>18.899999999999999</v>
          </cell>
        </row>
        <row r="77">
          <cell r="A77" t="str">
            <v>M0099</v>
          </cell>
          <cell r="B77" t="str">
            <v>Equipamentos para a fábrica de dormentes de concreto protendido</v>
          </cell>
          <cell r="C77" t="str">
            <v>ISF</v>
          </cell>
          <cell r="D77">
            <v>548.48</v>
          </cell>
        </row>
        <row r="78">
          <cell r="A78" t="str">
            <v>M0100</v>
          </cell>
          <cell r="B78" t="str">
            <v>Ancoragem ativa para 22 cordoalhas - D = 12,7 mm</v>
          </cell>
          <cell r="C78" t="str">
            <v>un</v>
          </cell>
          <cell r="D78">
            <v>2431.2494000000002</v>
          </cell>
        </row>
        <row r="79">
          <cell r="A79" t="str">
            <v>M0101</v>
          </cell>
          <cell r="B79" t="str">
            <v>Ancoragem ativa para 27 cordoalhas - D = 12,7 mm</v>
          </cell>
          <cell r="C79" t="str">
            <v>un</v>
          </cell>
          <cell r="D79">
            <v>2898.8584999999998</v>
          </cell>
        </row>
        <row r="80">
          <cell r="A80" t="str">
            <v>M0102</v>
          </cell>
          <cell r="B80" t="str">
            <v>Ancoragem ativa para 31 cordoalhas - D = 12,7 mm</v>
          </cell>
          <cell r="C80" t="str">
            <v>un</v>
          </cell>
          <cell r="D80">
            <v>3285.4796000000001</v>
          </cell>
        </row>
        <row r="81">
          <cell r="A81" t="str">
            <v>M0103</v>
          </cell>
          <cell r="B81" t="str">
            <v>Aditivo acelerador de pega para concreto e argamassa projetados</v>
          </cell>
          <cell r="C81" t="str">
            <v>kg</v>
          </cell>
          <cell r="D81">
            <v>7.5606999999999998</v>
          </cell>
        </row>
        <row r="82">
          <cell r="A82" t="str">
            <v>M0104</v>
          </cell>
          <cell r="B82" t="str">
            <v>Asfalto diluído de petróleo - CM-30</v>
          </cell>
          <cell r="C82" t="str">
            <v>t</v>
          </cell>
          <cell r="D82" t="str">
            <v>-</v>
          </cell>
        </row>
        <row r="83">
          <cell r="A83" t="str">
            <v>M0105</v>
          </cell>
          <cell r="B83" t="str">
            <v>Ancoragem ativa para 4 cordoalhas - D = 15,2 mm</v>
          </cell>
          <cell r="C83" t="str">
            <v>un</v>
          </cell>
          <cell r="D83">
            <v>456.2038</v>
          </cell>
        </row>
        <row r="84">
          <cell r="A84" t="str">
            <v>M0106</v>
          </cell>
          <cell r="B84" t="str">
            <v>Ancoragem ativa para 6 cordoalhas - D = 15,2 mm</v>
          </cell>
          <cell r="C84" t="str">
            <v>un</v>
          </cell>
          <cell r="D84">
            <v>627.67740000000003</v>
          </cell>
        </row>
        <row r="85">
          <cell r="A85" t="str">
            <v>M0107</v>
          </cell>
          <cell r="B85" t="str">
            <v>Geocomposto para drenagem</v>
          </cell>
          <cell r="C85" t="str">
            <v>m²</v>
          </cell>
          <cell r="D85">
            <v>26.5228</v>
          </cell>
        </row>
        <row r="86">
          <cell r="A86" t="str">
            <v>M0108</v>
          </cell>
          <cell r="B86" t="str">
            <v>Ancoragem ativa para 7 cordoalhas - D = 15,2 mm</v>
          </cell>
          <cell r="C86" t="str">
            <v>un</v>
          </cell>
          <cell r="D86">
            <v>744.7876</v>
          </cell>
        </row>
        <row r="87">
          <cell r="A87" t="str">
            <v>M0109</v>
          </cell>
          <cell r="B87" t="str">
            <v>Geodreno vertical - L = 10 cm e E = 5 mm</v>
          </cell>
          <cell r="C87" t="str">
            <v>m</v>
          </cell>
          <cell r="D87">
            <v>4.6665999999999999</v>
          </cell>
        </row>
        <row r="88">
          <cell r="A88" t="str">
            <v>M0110</v>
          </cell>
          <cell r="B88" t="str">
            <v>Ancoragem ativa para 10 cordoalhas - D = 15,2 mm</v>
          </cell>
          <cell r="C88" t="str">
            <v>un</v>
          </cell>
          <cell r="D88">
            <v>1140.0559000000001</v>
          </cell>
        </row>
        <row r="89">
          <cell r="A89" t="str">
            <v>M0111</v>
          </cell>
          <cell r="B89" t="str">
            <v>Ancoragem ativa para 9 cordoalhas - D = 15,2 mm</v>
          </cell>
          <cell r="C89" t="str">
            <v>un</v>
          </cell>
          <cell r="D89">
            <v>1009.2757</v>
          </cell>
        </row>
        <row r="90">
          <cell r="A90" t="str">
            <v>M0112</v>
          </cell>
          <cell r="B90" t="str">
            <v>Disco diamantado segmentado para corte de pavimento - D = 1.000 mm</v>
          </cell>
          <cell r="C90" t="str">
            <v>un</v>
          </cell>
          <cell r="D90">
            <v>5879.5860000000002</v>
          </cell>
        </row>
        <row r="91">
          <cell r="A91" t="str">
            <v>M0113</v>
          </cell>
          <cell r="B91" t="str">
            <v>Ancoragem ativa para 12 cordoalhas - D = 15,2 mm</v>
          </cell>
          <cell r="C91" t="str">
            <v>un</v>
          </cell>
          <cell r="D91">
            <v>1407.0399</v>
          </cell>
        </row>
        <row r="92">
          <cell r="A92" t="str">
            <v>M0114</v>
          </cell>
          <cell r="B92" t="str">
            <v>Disco diamantado segmentado para corte de pavimento - D = 1.500 mm</v>
          </cell>
          <cell r="C92" t="str">
            <v>un</v>
          </cell>
          <cell r="D92">
            <v>26161.249</v>
          </cell>
        </row>
        <row r="93">
          <cell r="A93" t="str">
            <v>M0115</v>
          </cell>
          <cell r="B93" t="str">
            <v>Biomanta vegetal de fibras de coco entrelaçadas com fios de polipropileno biodegradáveis - densidade 0,4 kg/m²</v>
          </cell>
          <cell r="C93" t="str">
            <v>m²</v>
          </cell>
          <cell r="D93">
            <v>6.5</v>
          </cell>
        </row>
        <row r="94">
          <cell r="A94" t="str">
            <v>M0116</v>
          </cell>
          <cell r="B94" t="str">
            <v>Mangote flangeado de borracha reforçada com lonas sintéticas - C = 1,80 m e D = 0,30 m</v>
          </cell>
          <cell r="C94" t="str">
            <v>un</v>
          </cell>
          <cell r="D94">
            <v>16524.280900000002</v>
          </cell>
        </row>
        <row r="95">
          <cell r="A95" t="str">
            <v>M0117</v>
          </cell>
          <cell r="B95" t="str">
            <v>Mangote flangeado de borracha reforçada com lonas sintéticas - C = 1,80 m e D = 0,40 m</v>
          </cell>
          <cell r="C95" t="str">
            <v>un</v>
          </cell>
          <cell r="D95">
            <v>19469.352900000002</v>
          </cell>
        </row>
        <row r="96">
          <cell r="A96" t="str">
            <v>M0118</v>
          </cell>
          <cell r="B96" t="str">
            <v>Mangote flangeado de borracha reforçada com lonas sintéticas - C = 1,80 m e D = 0,45 m</v>
          </cell>
          <cell r="C96" t="str">
            <v>un</v>
          </cell>
          <cell r="D96">
            <v>24565.892800000001</v>
          </cell>
        </row>
        <row r="97">
          <cell r="A97" t="str">
            <v>M0119</v>
          </cell>
          <cell r="B97" t="str">
            <v>Mangote flangeado de borracha reforçada com lonas sintéticas - C = 1,80 m e D = 0,50 m</v>
          </cell>
          <cell r="C97" t="str">
            <v>un</v>
          </cell>
          <cell r="D97">
            <v>25233.3688</v>
          </cell>
        </row>
        <row r="98">
          <cell r="A98" t="str">
            <v>M0120</v>
          </cell>
          <cell r="B98" t="str">
            <v>Tubo PEAD PE 100 PN 8 com flanges - D = 250 mm</v>
          </cell>
          <cell r="C98" t="str">
            <v>m</v>
          </cell>
          <cell r="D98">
            <v>319.91680000000002</v>
          </cell>
        </row>
        <row r="99">
          <cell r="A99" t="str">
            <v>M0121</v>
          </cell>
          <cell r="B99" t="str">
            <v>Tubo PEAD PE 100 PN 8 com flanges - D = 400 mm</v>
          </cell>
          <cell r="C99" t="str">
            <v>m</v>
          </cell>
          <cell r="D99">
            <v>2070.4135000000001</v>
          </cell>
        </row>
        <row r="100">
          <cell r="A100" t="str">
            <v>M0122</v>
          </cell>
          <cell r="B100" t="str">
            <v>Tubo PEAD PE 100 PN 8 com flanges - D = 450 mm</v>
          </cell>
          <cell r="C100" t="str">
            <v>m</v>
          </cell>
          <cell r="D100">
            <v>2598.7177000000001</v>
          </cell>
        </row>
        <row r="101">
          <cell r="A101" t="str">
            <v>M0123</v>
          </cell>
          <cell r="B101" t="str">
            <v>Tubo PEAD PE 100 PN 8 com flanges - D = 500 mm</v>
          </cell>
          <cell r="C101" t="str">
            <v>m</v>
          </cell>
          <cell r="D101">
            <v>2908.5138000000002</v>
          </cell>
        </row>
        <row r="102">
          <cell r="A102" t="str">
            <v>M0124</v>
          </cell>
          <cell r="B102" t="str">
            <v>Flutuador bipartido em polietileno com núcleo de espuma em poliuretano para tubos - D = 0,30 m</v>
          </cell>
          <cell r="C102" t="str">
            <v>un</v>
          </cell>
          <cell r="D102">
            <v>4312.7929000000004</v>
          </cell>
        </row>
        <row r="103">
          <cell r="A103" t="str">
            <v>M0125</v>
          </cell>
          <cell r="B103" t="str">
            <v>Flutuador bipartido em polietileno com núcleo de espuma em poliuretano para tubos - D = 0,40 m</v>
          </cell>
          <cell r="C103" t="str">
            <v>un</v>
          </cell>
          <cell r="D103">
            <v>5865.8398999999999</v>
          </cell>
        </row>
        <row r="104">
          <cell r="A104" t="str">
            <v>M0126</v>
          </cell>
          <cell r="B104" t="str">
            <v>Flutuador bipartido em polietileno com núcleo de espuma em poliuretano para tubos - D = 0,45 m</v>
          </cell>
          <cell r="C104" t="str">
            <v>un</v>
          </cell>
          <cell r="D104">
            <v>6740.6733000000004</v>
          </cell>
        </row>
        <row r="105">
          <cell r="A105" t="str">
            <v>M0127</v>
          </cell>
          <cell r="B105" t="str">
            <v>Flutuador bipartido em polietileno com núcleo de espuma em poliuretano para tubos - D = 0,50 m</v>
          </cell>
          <cell r="C105" t="str">
            <v>un</v>
          </cell>
          <cell r="D105">
            <v>7248.8415999999997</v>
          </cell>
        </row>
        <row r="106">
          <cell r="A106" t="str">
            <v>M0128</v>
          </cell>
          <cell r="B106" t="str">
            <v>Biomanta vegetal de fibras de palha entrelaçadas com fios de polipropileno biodegradáveis - densidade 0,6 kg/m²</v>
          </cell>
          <cell r="C106" t="str">
            <v>m²</v>
          </cell>
          <cell r="D106">
            <v>5.7171000000000003</v>
          </cell>
        </row>
        <row r="107">
          <cell r="A107" t="str">
            <v>M0129</v>
          </cell>
          <cell r="B107" t="str">
            <v>Retentor de sedimento em fibras vegetais - D = 20 cm</v>
          </cell>
          <cell r="C107" t="str">
            <v>m</v>
          </cell>
          <cell r="D107">
            <v>46.110799999999998</v>
          </cell>
        </row>
        <row r="108">
          <cell r="A108" t="str">
            <v>M0130</v>
          </cell>
          <cell r="B108" t="str">
            <v>Ancoragem ativa para 15 cordoalhas - D = 15,2 mm</v>
          </cell>
          <cell r="C108" t="str">
            <v>un</v>
          </cell>
          <cell r="D108">
            <v>1829.153</v>
          </cell>
        </row>
        <row r="109">
          <cell r="A109" t="str">
            <v>M0131</v>
          </cell>
          <cell r="B109" t="str">
            <v>Tubo PEAD corrugado com paredes estruturadas para drenagem - D = 400 mm</v>
          </cell>
          <cell r="C109" t="str">
            <v>m</v>
          </cell>
          <cell r="D109">
            <v>202.90690000000001</v>
          </cell>
        </row>
        <row r="110">
          <cell r="A110" t="str">
            <v>M0132</v>
          </cell>
          <cell r="B110" t="str">
            <v>Tubo PEAD corrugado com paredes estruturadas para drenagem - D = 450 mm</v>
          </cell>
          <cell r="C110" t="str">
            <v>m</v>
          </cell>
          <cell r="D110">
            <v>228.27019999999999</v>
          </cell>
        </row>
        <row r="111">
          <cell r="A111" t="str">
            <v>M0133</v>
          </cell>
          <cell r="B111" t="str">
            <v>Tubo PEAD corrugado com paredes estruturadas para drenagem - D = 500 mm</v>
          </cell>
          <cell r="C111" t="str">
            <v>m</v>
          </cell>
          <cell r="D111">
            <v>333.50749999999999</v>
          </cell>
        </row>
        <row r="112">
          <cell r="A112" t="str">
            <v>M0134</v>
          </cell>
          <cell r="B112" t="str">
            <v>Tubo PEAD corrugado com paredes estruturadas para drenagem - D = 600 mm</v>
          </cell>
          <cell r="C112" t="str">
            <v>m</v>
          </cell>
          <cell r="D112">
            <v>487.01659999999998</v>
          </cell>
        </row>
        <row r="113">
          <cell r="A113" t="str">
            <v>M0135</v>
          </cell>
          <cell r="B113" t="str">
            <v>Tubo PEAD corrugado com paredes estruturadas para drenagem - D = 750 mm</v>
          </cell>
          <cell r="C113" t="str">
            <v>m</v>
          </cell>
          <cell r="D113">
            <v>643.39099999999996</v>
          </cell>
        </row>
        <row r="114">
          <cell r="A114" t="str">
            <v>M0136</v>
          </cell>
          <cell r="B114" t="str">
            <v>Tubo PEAD corrugado com paredes estruturadas para drenagem - D = 800 mm</v>
          </cell>
          <cell r="C114" t="str">
            <v>m</v>
          </cell>
          <cell r="D114">
            <v>710.60540000000003</v>
          </cell>
        </row>
        <row r="115">
          <cell r="A115" t="str">
            <v>M0137</v>
          </cell>
          <cell r="B115" t="str">
            <v>Tubo PEAD corrugado com paredes estruturadas para drenagem - D = 900 mm</v>
          </cell>
          <cell r="C115" t="str">
            <v>m</v>
          </cell>
          <cell r="D115">
            <v>938.43309999999997</v>
          </cell>
        </row>
        <row r="116">
          <cell r="A116" t="str">
            <v>M0138</v>
          </cell>
          <cell r="B116" t="str">
            <v>Ancoragem ativa para 19 cordoalhas - D = 15,2 mm</v>
          </cell>
          <cell r="C116" t="str">
            <v>un</v>
          </cell>
          <cell r="D116">
            <v>2396.4216999999999</v>
          </cell>
        </row>
        <row r="117">
          <cell r="A117" t="str">
            <v>M0139</v>
          </cell>
          <cell r="B117" t="str">
            <v>Tubo PEAD corrugado com paredes estruturadas para drenagem - D = 1.000 mm</v>
          </cell>
          <cell r="C117" t="str">
            <v>m</v>
          </cell>
          <cell r="D117">
            <v>1263.1079</v>
          </cell>
        </row>
        <row r="118">
          <cell r="A118" t="str">
            <v>M0140</v>
          </cell>
          <cell r="B118" t="str">
            <v>Bentonita</v>
          </cell>
          <cell r="C118" t="str">
            <v>kg</v>
          </cell>
          <cell r="D118">
            <v>2.8450000000000002</v>
          </cell>
        </row>
        <row r="119">
          <cell r="A119" t="str">
            <v>M0141</v>
          </cell>
          <cell r="B119" t="str">
            <v>Tubo PEAD corrugado com paredes estruturadas para drenagem - D = 1.050 mm</v>
          </cell>
          <cell r="C119" t="str">
            <v>m</v>
          </cell>
          <cell r="D119">
            <v>1325.9158</v>
          </cell>
        </row>
        <row r="120">
          <cell r="A120" t="str">
            <v>M0142</v>
          </cell>
          <cell r="B120" t="str">
            <v>Tubo PEAD corrugado com paredes estruturadas para drenagem - D = 1.200 mm</v>
          </cell>
          <cell r="C120" t="str">
            <v>m</v>
          </cell>
          <cell r="D120">
            <v>1680.8976</v>
          </cell>
        </row>
        <row r="121">
          <cell r="A121" t="str">
            <v>M0143</v>
          </cell>
          <cell r="B121" t="str">
            <v>Tubo PEAD corrugado com paredes estruturadas para drenagem - D = 1.500 mm</v>
          </cell>
          <cell r="C121" t="str">
            <v>m</v>
          </cell>
          <cell r="D121">
            <v>1977.3602000000001</v>
          </cell>
        </row>
        <row r="122">
          <cell r="A122" t="str">
            <v>M0144</v>
          </cell>
          <cell r="B122" t="str">
            <v>Tubo PEAD corrugado com paredes estruturadas para drenagem - D = 1.800 mm</v>
          </cell>
          <cell r="C122" t="str">
            <v>m</v>
          </cell>
          <cell r="D122">
            <v>6854.8229000000001</v>
          </cell>
        </row>
        <row r="123">
          <cell r="A123" t="str">
            <v>M0145</v>
          </cell>
          <cell r="B123" t="str">
            <v>Ancoragem ativa para 22 cordoalhas - D = 15,2 mm</v>
          </cell>
          <cell r="C123" t="str">
            <v>un</v>
          </cell>
          <cell r="D123">
            <v>3061.5807</v>
          </cell>
        </row>
        <row r="124">
          <cell r="A124" t="str">
            <v>M0146</v>
          </cell>
          <cell r="B124" t="str">
            <v>Ancoragem ativa para 27 cordoalhas - D = 15,2 mm</v>
          </cell>
          <cell r="C124" t="str">
            <v>un</v>
          </cell>
          <cell r="D124">
            <v>4037.6296000000002</v>
          </cell>
        </row>
        <row r="125">
          <cell r="A125" t="str">
            <v>M0147</v>
          </cell>
          <cell r="B125" t="str">
            <v>Tubo PEAD corrugado com paredes estruturadas para drenagem - D = 2.000 mm</v>
          </cell>
          <cell r="C125" t="str">
            <v>m</v>
          </cell>
          <cell r="D125">
            <v>8268.2404999999999</v>
          </cell>
        </row>
        <row r="126">
          <cell r="A126" t="str">
            <v>M0148</v>
          </cell>
          <cell r="B126" t="str">
            <v>Ancoragem ativa para lajes para 1 cordoalha - D = 12,7 mm</v>
          </cell>
          <cell r="C126" t="str">
            <v>un</v>
          </cell>
          <cell r="D126">
            <v>90.213300000000004</v>
          </cell>
        </row>
        <row r="127">
          <cell r="A127" t="str">
            <v>M0149</v>
          </cell>
          <cell r="B127" t="str">
            <v>Tubo PEAD corrugado com paredes estruturadas para drenagem - D = 2.500 mm</v>
          </cell>
          <cell r="C127" t="str">
            <v>m</v>
          </cell>
          <cell r="D127">
            <v>13726.977699999999</v>
          </cell>
        </row>
        <row r="128">
          <cell r="A128" t="str">
            <v>M0150</v>
          </cell>
          <cell r="B128" t="str">
            <v>Tubo PEAD corrugado com paredes estruturadas para drenagem - D = 3.000 mm</v>
          </cell>
          <cell r="C128" t="str">
            <v>m</v>
          </cell>
          <cell r="D128">
            <v>19128.303199999998</v>
          </cell>
        </row>
        <row r="129">
          <cell r="A129" t="str">
            <v>M0151</v>
          </cell>
          <cell r="B129" t="str">
            <v>Ancoragem ativa para lajes para 2 cordoalhas - D = 12,7 mm</v>
          </cell>
          <cell r="C129" t="str">
            <v>un</v>
          </cell>
          <cell r="D129">
            <v>169.03729999999999</v>
          </cell>
        </row>
        <row r="130">
          <cell r="A130" t="str">
            <v>M0152</v>
          </cell>
          <cell r="B130" t="str">
            <v>Ancoragem ativa para lajes para 3 cordoalhas - D = 12,7 mm</v>
          </cell>
          <cell r="C130" t="str">
            <v>un</v>
          </cell>
          <cell r="D130">
            <v>233.3991</v>
          </cell>
        </row>
        <row r="131">
          <cell r="A131" t="str">
            <v>M0153</v>
          </cell>
          <cell r="B131" t="str">
            <v>Ancoragem ativa para lajes para 4 cordoalhas - D = 12,7 mm</v>
          </cell>
          <cell r="C131" t="str">
            <v>un</v>
          </cell>
          <cell r="D131">
            <v>300.92</v>
          </cell>
        </row>
        <row r="132">
          <cell r="A132" t="str">
            <v>M0156</v>
          </cell>
          <cell r="B132" t="str">
            <v>Bloco de concreto - L = 19 cm, A = 19 cm e C = 39 cm</v>
          </cell>
          <cell r="C132" t="str">
            <v>un</v>
          </cell>
          <cell r="D132">
            <v>4.0118</v>
          </cell>
        </row>
        <row r="133">
          <cell r="A133" t="str">
            <v>M0158</v>
          </cell>
          <cell r="B133" t="str">
            <v>Tela metálica galvanizada dobrada em L - C = 2,0 m, L = 0,4 m e H = 0,4 m</v>
          </cell>
          <cell r="C133" t="str">
            <v>un</v>
          </cell>
          <cell r="D133">
            <v>434</v>
          </cell>
        </row>
        <row r="134">
          <cell r="A134" t="str">
            <v>M0160</v>
          </cell>
          <cell r="B134" t="str">
            <v>Extintor de incêndio tipo espuma mecânica - V = 10 l</v>
          </cell>
          <cell r="C134" t="str">
            <v>un</v>
          </cell>
          <cell r="D134">
            <v>427.28660000000002</v>
          </cell>
        </row>
        <row r="135">
          <cell r="A135" t="str">
            <v>M0161</v>
          </cell>
          <cell r="B135" t="str">
            <v>Barra de fibra de vidro (vergalhão) - D = 25,0 mm</v>
          </cell>
          <cell r="C135" t="str">
            <v>m</v>
          </cell>
          <cell r="D135">
            <v>58.342500000000001</v>
          </cell>
        </row>
        <row r="136">
          <cell r="A136" t="str">
            <v>M0162</v>
          </cell>
          <cell r="B136" t="str">
            <v>Corrente de elo soldado em aço galvanizado com acabamento polido - D = 3,18 mm (1/8")</v>
          </cell>
          <cell r="C136" t="str">
            <v>m</v>
          </cell>
          <cell r="D136">
            <v>7.3540999999999999</v>
          </cell>
        </row>
        <row r="137">
          <cell r="A137" t="str">
            <v>M0163</v>
          </cell>
          <cell r="B137" t="str">
            <v>Gonzo com aba em aço galvanizado - D = 12,7 mm (1/2")</v>
          </cell>
          <cell r="C137" t="str">
            <v>un</v>
          </cell>
          <cell r="D137">
            <v>2.8927999999999998</v>
          </cell>
        </row>
        <row r="138">
          <cell r="A138" t="str">
            <v>M0164</v>
          </cell>
          <cell r="B138" t="str">
            <v>Tubo em aço galvanizado - E = 1,50 mm e seção de 20 x 20 mm</v>
          </cell>
          <cell r="C138" t="str">
            <v>m</v>
          </cell>
          <cell r="D138">
            <v>14.7011</v>
          </cell>
        </row>
        <row r="139">
          <cell r="A139" t="str">
            <v>M0166</v>
          </cell>
          <cell r="B139" t="str">
            <v>Tubo em aço galvanizado - E = 2,25 mm e D = 20 mm (3/4")</v>
          </cell>
          <cell r="C139" t="str">
            <v>m</v>
          </cell>
          <cell r="D139">
            <v>39.157499999999999</v>
          </cell>
        </row>
        <row r="140">
          <cell r="A140" t="str">
            <v>M0167</v>
          </cell>
          <cell r="B140" t="str">
            <v>Tela de poliamida industrial - E = 0,40 mm e malha de 1,6 mm</v>
          </cell>
          <cell r="C140" t="str">
            <v>m²</v>
          </cell>
          <cell r="D140">
            <v>13.707599999999999</v>
          </cell>
        </row>
        <row r="141">
          <cell r="A141" t="str">
            <v>M0168</v>
          </cell>
          <cell r="B141" t="str">
            <v>Abraçadeira de poliamida - E = 3,6 mm e C = 200 mm</v>
          </cell>
          <cell r="C141" t="str">
            <v>un</v>
          </cell>
          <cell r="D141">
            <v>0.18890000000000001</v>
          </cell>
        </row>
        <row r="142">
          <cell r="A142" t="str">
            <v>M0169</v>
          </cell>
          <cell r="B142" t="str">
            <v>Roda em aço e pneu com câmara de ar 83/203 mm (3,25"/8") para carrinho de mão</v>
          </cell>
          <cell r="C142" t="str">
            <v>un</v>
          </cell>
          <cell r="D142">
            <v>69.44</v>
          </cell>
        </row>
        <row r="143">
          <cell r="A143" t="str">
            <v>M0173</v>
          </cell>
          <cell r="B143" t="str">
            <v>Ancoragem ativa para lajes para 1 cordoalha - D = 15,2 mm</v>
          </cell>
          <cell r="C143" t="str">
            <v>un</v>
          </cell>
          <cell r="D143">
            <v>98.936400000000006</v>
          </cell>
        </row>
        <row r="144">
          <cell r="A144" t="str">
            <v>M0178</v>
          </cell>
          <cell r="B144" t="str">
            <v>Ancoragem ativa para lajes para 2 cordoalhas - D = 15,2 mm</v>
          </cell>
          <cell r="C144" t="str">
            <v>un</v>
          </cell>
          <cell r="D144">
            <v>214.1053</v>
          </cell>
        </row>
        <row r="145">
          <cell r="A145" t="str">
            <v>M0181</v>
          </cell>
          <cell r="B145" t="str">
            <v>Ancoragem ativa para lajes para 3 cordoalhas - D = 15,2 mm</v>
          </cell>
          <cell r="C145" t="str">
            <v>un</v>
          </cell>
          <cell r="D145">
            <v>285.80509999999998</v>
          </cell>
        </row>
        <row r="146">
          <cell r="A146" t="str">
            <v>M0184</v>
          </cell>
          <cell r="B146" t="str">
            <v>Ancoragem ativa para lajes para 4 cordoalhas - D = 15,2 mm</v>
          </cell>
          <cell r="C146" t="str">
            <v>un</v>
          </cell>
          <cell r="D146">
            <v>360.37990000000002</v>
          </cell>
        </row>
        <row r="147">
          <cell r="A147" t="str">
            <v>M0191</v>
          </cell>
          <cell r="B147" t="str">
            <v>Brita 1</v>
          </cell>
          <cell r="C147" t="str">
            <v>m³</v>
          </cell>
          <cell r="D147">
            <v>129.2321</v>
          </cell>
        </row>
        <row r="148">
          <cell r="A148" t="str">
            <v>M0192</v>
          </cell>
          <cell r="B148" t="str">
            <v>Brita 2</v>
          </cell>
          <cell r="C148" t="str">
            <v>m³</v>
          </cell>
          <cell r="D148">
            <v>127.80929999999999</v>
          </cell>
        </row>
        <row r="149">
          <cell r="A149" t="str">
            <v>M0193</v>
          </cell>
          <cell r="B149" t="str">
            <v>Brita 3</v>
          </cell>
          <cell r="C149" t="str">
            <v>m³</v>
          </cell>
          <cell r="D149">
            <v>125.98520000000001</v>
          </cell>
        </row>
        <row r="150">
          <cell r="A150" t="str">
            <v>M0194</v>
          </cell>
          <cell r="B150" t="str">
            <v>Escória de aciaria</v>
          </cell>
          <cell r="C150" t="str">
            <v>m³</v>
          </cell>
          <cell r="D150">
            <v>11.4939</v>
          </cell>
        </row>
        <row r="151">
          <cell r="A151" t="str">
            <v>M0198</v>
          </cell>
          <cell r="B151" t="str">
            <v>Parafuso de cabeça chata em aço - D = 4,5 mm e bucha plástica - D = 8 mm (S8)</v>
          </cell>
          <cell r="C151" t="str">
            <v>un</v>
          </cell>
          <cell r="D151">
            <v>0.34160000000000001</v>
          </cell>
        </row>
        <row r="152">
          <cell r="A152" t="str">
            <v>M0199</v>
          </cell>
          <cell r="B152" t="str">
            <v>Coroa de botões cruzados linha R32 - D = 43 mm (1 11/16’’)</v>
          </cell>
          <cell r="C152" t="str">
            <v>un</v>
          </cell>
          <cell r="D152">
            <v>320.46780000000001</v>
          </cell>
        </row>
        <row r="153">
          <cell r="A153" t="str">
            <v>M0201</v>
          </cell>
          <cell r="B153" t="str">
            <v>Coroa de botões esféricos linha T38 - D = 89 mm (3 1/2")</v>
          </cell>
          <cell r="C153" t="str">
            <v>un</v>
          </cell>
          <cell r="D153">
            <v>970.44550000000004</v>
          </cell>
        </row>
        <row r="154">
          <cell r="A154" t="str">
            <v>M0202</v>
          </cell>
          <cell r="B154" t="str">
            <v>Coroa de botões esféricos linha T45 - D = 76 mm (3")</v>
          </cell>
          <cell r="C154" t="str">
            <v>un</v>
          </cell>
          <cell r="D154">
            <v>672.69179999999994</v>
          </cell>
        </row>
        <row r="155">
          <cell r="A155" t="str">
            <v>M0204</v>
          </cell>
          <cell r="B155" t="str">
            <v>Instalações físicas para a central de pré-moldagem de dormentes de concreto protendido</v>
          </cell>
          <cell r="C155" t="str">
            <v>CMCC</v>
          </cell>
          <cell r="D155">
            <v>1938.45</v>
          </cell>
        </row>
        <row r="156">
          <cell r="A156" t="str">
            <v>M0217</v>
          </cell>
          <cell r="B156" t="str">
            <v>Enxofre</v>
          </cell>
          <cell r="C156" t="str">
            <v>kg</v>
          </cell>
          <cell r="D156">
            <v>4.4307999999999996</v>
          </cell>
        </row>
        <row r="157">
          <cell r="A157" t="str">
            <v>M0220</v>
          </cell>
          <cell r="B157" t="str">
            <v>Adubo à base de nitrogênio, fósforo e potássio (NPK)</v>
          </cell>
          <cell r="C157" t="str">
            <v>kg</v>
          </cell>
          <cell r="D157">
            <v>3.7334999999999998</v>
          </cell>
        </row>
        <row r="158">
          <cell r="A158" t="str">
            <v>M0222</v>
          </cell>
          <cell r="B158" t="str">
            <v>Filer calcário</v>
          </cell>
          <cell r="C158" t="str">
            <v>kg</v>
          </cell>
          <cell r="D158">
            <v>0.1502</v>
          </cell>
        </row>
        <row r="159">
          <cell r="A159" t="str">
            <v>M0223</v>
          </cell>
          <cell r="B159" t="str">
            <v>Sementes para hidrossemeadura</v>
          </cell>
          <cell r="C159" t="str">
            <v>kg</v>
          </cell>
          <cell r="D159">
            <v>31.015699999999999</v>
          </cell>
        </row>
        <row r="160">
          <cell r="A160" t="str">
            <v>M0224</v>
          </cell>
          <cell r="B160" t="str">
            <v>Guia-chapéu pré-moldada - C = 120 cm</v>
          </cell>
          <cell r="C160" t="str">
            <v>un</v>
          </cell>
          <cell r="D160">
            <v>61</v>
          </cell>
        </row>
        <row r="161">
          <cell r="A161" t="str">
            <v>M0225</v>
          </cell>
          <cell r="B161" t="str">
            <v>Adubo orgânico composto</v>
          </cell>
          <cell r="C161" t="str">
            <v>kg</v>
          </cell>
          <cell r="D161">
            <v>0.25</v>
          </cell>
        </row>
        <row r="162">
          <cell r="A162" t="str">
            <v>M0229</v>
          </cell>
          <cell r="B162" t="str">
            <v>Gabião tipo colchão em liga de zinco e alumínio revestido com polímero de malha hexagonal - E = 0,17 m</v>
          </cell>
          <cell r="C162" t="str">
            <v>m²</v>
          </cell>
          <cell r="D162">
            <v>204.29</v>
          </cell>
        </row>
        <row r="163">
          <cell r="A163" t="str">
            <v>M0230</v>
          </cell>
          <cell r="B163" t="str">
            <v>Gabião tipo caixa em liga de zinco e alumínio de malha hexagonal - C = 2,00 m, L = 1,00 m e H = 0,50 m</v>
          </cell>
          <cell r="C163" t="str">
            <v>un</v>
          </cell>
          <cell r="D163">
            <v>595.37720000000002</v>
          </cell>
        </row>
        <row r="164">
          <cell r="A164" t="str">
            <v>M0231</v>
          </cell>
          <cell r="B164" t="str">
            <v>Gabião tipo caixa em liga de zinco e alumínio de malha hexagonal - C = 2,00 m, L = 1,00 m e H = 1,00 m</v>
          </cell>
          <cell r="C164" t="str">
            <v>un</v>
          </cell>
          <cell r="D164">
            <v>948.63739999999996</v>
          </cell>
        </row>
        <row r="165">
          <cell r="A165" t="str">
            <v>M0232</v>
          </cell>
          <cell r="B165" t="str">
            <v>Gabião tipo caixa em liga de zinco e alumínio revestido com polímero de malha hexagonal - C = 2,00 m, L = 1,00 m e H = 0,50 m</v>
          </cell>
          <cell r="C165" t="str">
            <v>un</v>
          </cell>
          <cell r="D165">
            <v>748.91600000000005</v>
          </cell>
        </row>
        <row r="166">
          <cell r="A166" t="str">
            <v>M0233</v>
          </cell>
          <cell r="B166" t="str">
            <v>Gabião tipo caixa em liga de zinco e alumínio revestido com polímero de malha hexagonal - C = 2,00 m, L = 1,00 m e H = 1,00 m</v>
          </cell>
          <cell r="C166" t="str">
            <v>un</v>
          </cell>
          <cell r="D166">
            <v>1047.2311999999999</v>
          </cell>
        </row>
        <row r="167">
          <cell r="A167" t="str">
            <v>M0234</v>
          </cell>
          <cell r="B167" t="str">
            <v>Gabião tipo saco em liga de zinco e alumínio revestido com polímero de malha hexagonal - D = 0,65 m</v>
          </cell>
          <cell r="C167" t="str">
            <v>m³</v>
          </cell>
          <cell r="D167">
            <v>546.80550000000005</v>
          </cell>
        </row>
        <row r="168">
          <cell r="A168" t="str">
            <v>M0235</v>
          </cell>
          <cell r="B168" t="str">
            <v>Gabião tipo colchão em liga de zinco e alumínio revestido com polímero de malha hexagonal - E = 0,23 m</v>
          </cell>
          <cell r="C168" t="str">
            <v>m²</v>
          </cell>
          <cell r="D168">
            <v>219.24469999999999</v>
          </cell>
        </row>
        <row r="169">
          <cell r="A169" t="str">
            <v>M0236</v>
          </cell>
          <cell r="B169" t="str">
            <v>Gabião tipo colchão em liga de zinco e alumínio revestido com polímero de malha hexagonal - E = 0,30 m</v>
          </cell>
          <cell r="C169" t="str">
            <v>m²</v>
          </cell>
          <cell r="D169">
            <v>242.06649999999999</v>
          </cell>
        </row>
        <row r="170">
          <cell r="A170" t="str">
            <v>M0237</v>
          </cell>
          <cell r="B170" t="str">
            <v>Energia elétrica</v>
          </cell>
          <cell r="C170" t="str">
            <v>kWh</v>
          </cell>
          <cell r="D170">
            <v>0.71619999999999995</v>
          </cell>
        </row>
        <row r="171">
          <cell r="A171" t="str">
            <v>M0253</v>
          </cell>
          <cell r="B171" t="str">
            <v>Cabo de cobre flexível antichama isolado em PVC - tensão de 450/750 V e seção de 16 mm²</v>
          </cell>
          <cell r="C171" t="str">
            <v>m</v>
          </cell>
          <cell r="D171">
            <v>12.2865</v>
          </cell>
        </row>
        <row r="172">
          <cell r="A172" t="str">
            <v>M0254</v>
          </cell>
          <cell r="B172" t="str">
            <v>Mistura gasosa de argônio e dióxido de carbono para solda MIG/MAG</v>
          </cell>
          <cell r="C172" t="str">
            <v>m³</v>
          </cell>
          <cell r="D172">
            <v>36.072299999999998</v>
          </cell>
        </row>
        <row r="173">
          <cell r="A173" t="str">
            <v>M0256</v>
          </cell>
          <cell r="B173" t="str">
            <v>Tinta à base de etil silicato de zinco bicomponente para fundo preparador de pintura</v>
          </cell>
          <cell r="C173" t="str">
            <v>l</v>
          </cell>
          <cell r="D173">
            <v>69.205699999999993</v>
          </cell>
        </row>
        <row r="174">
          <cell r="A174" t="str">
            <v>M0257</v>
          </cell>
          <cell r="B174" t="str">
            <v>Diluente para tinta à base de etil silicato de zinco</v>
          </cell>
          <cell r="C174" t="str">
            <v>l</v>
          </cell>
          <cell r="D174">
            <v>27.922899999999998</v>
          </cell>
        </row>
        <row r="175">
          <cell r="A175" t="str">
            <v>M0260</v>
          </cell>
          <cell r="B175" t="str">
            <v>Cabo de cobre PP flexível isolado em PVC - tensão de 300/500 V e seção de 3 x 1,5 mm²</v>
          </cell>
          <cell r="C175" t="str">
            <v>m</v>
          </cell>
          <cell r="D175">
            <v>3.8397999999999999</v>
          </cell>
        </row>
        <row r="176">
          <cell r="A176" t="str">
            <v>M0264</v>
          </cell>
          <cell r="B176" t="str">
            <v>Bomba de combustível industrial eletrônica simples</v>
          </cell>
          <cell r="C176" t="str">
            <v>un</v>
          </cell>
          <cell r="D176">
            <v>25189.439600000002</v>
          </cell>
        </row>
        <row r="177">
          <cell r="A177" t="str">
            <v>M0265</v>
          </cell>
          <cell r="B177" t="str">
            <v>Tanque de combustível aéreo horizontal com escada para visita - capacidade de 5.000 l</v>
          </cell>
          <cell r="C177" t="str">
            <v>un</v>
          </cell>
          <cell r="D177">
            <v>19087.09</v>
          </cell>
        </row>
        <row r="178">
          <cell r="A178" t="str">
            <v>M0266</v>
          </cell>
          <cell r="B178" t="str">
            <v>Cabo de cobre flexível antichama isolado em PVC - tensão de 0,6/1,0 kV e seção de 240 mm²</v>
          </cell>
          <cell r="C178" t="str">
            <v>m</v>
          </cell>
          <cell r="D178">
            <v>169.33500000000001</v>
          </cell>
        </row>
        <row r="179">
          <cell r="A179" t="str">
            <v>M0267</v>
          </cell>
          <cell r="B179" t="str">
            <v>Módulo de torre de elevador de cremalheira</v>
          </cell>
          <cell r="C179" t="str">
            <v>un</v>
          </cell>
          <cell r="D179">
            <v>3708.4054999999998</v>
          </cell>
        </row>
        <row r="180">
          <cell r="A180" t="str">
            <v>M0268</v>
          </cell>
          <cell r="B180" t="str">
            <v>Módulo de ancoragem de torre de elevador de cremalheira</v>
          </cell>
          <cell r="C180" t="str">
            <v>un</v>
          </cell>
          <cell r="D180">
            <v>2799.5423000000001</v>
          </cell>
        </row>
        <row r="181">
          <cell r="A181" t="str">
            <v>M0269</v>
          </cell>
          <cell r="B181" t="str">
            <v>Cabo de cobre flexível antichama isolado em PVC - tensão de 0,6/1,0 kV e seção de 50 mm²</v>
          </cell>
          <cell r="C181" t="str">
            <v>m</v>
          </cell>
          <cell r="D181">
            <v>33.999200000000002</v>
          </cell>
        </row>
        <row r="182">
          <cell r="A182" t="str">
            <v>M0284</v>
          </cell>
          <cell r="B182" t="str">
            <v>Caibro de pinho - L = 7,5 cm e E = 7,5 cm</v>
          </cell>
          <cell r="C182" t="str">
            <v>m</v>
          </cell>
          <cell r="D182">
            <v>10.446400000000001</v>
          </cell>
        </row>
        <row r="183">
          <cell r="A183" t="str">
            <v>M0285</v>
          </cell>
          <cell r="B183" t="str">
            <v>Pontalete para escoramento - D = 15 cm</v>
          </cell>
          <cell r="C183" t="str">
            <v>m</v>
          </cell>
          <cell r="D183">
            <v>8.1508000000000003</v>
          </cell>
        </row>
        <row r="184">
          <cell r="A184" t="str">
            <v>M0286</v>
          </cell>
          <cell r="B184" t="str">
            <v>Tábua - E = 2,5 cm e L = 30 cm</v>
          </cell>
          <cell r="C184" t="str">
            <v>m</v>
          </cell>
          <cell r="D184">
            <v>13.7441</v>
          </cell>
        </row>
        <row r="185">
          <cell r="A185" t="str">
            <v>M0289</v>
          </cell>
          <cell r="B185" t="str">
            <v>Tábua - E = 2,5 cm e L = 15 cm</v>
          </cell>
          <cell r="C185" t="str">
            <v>m</v>
          </cell>
          <cell r="D185">
            <v>5.3615000000000004</v>
          </cell>
        </row>
        <row r="186">
          <cell r="A186" t="str">
            <v>M0290</v>
          </cell>
          <cell r="B186" t="str">
            <v>Tábua - E = 2,5 cm e L = 10 cm</v>
          </cell>
          <cell r="C186" t="str">
            <v>m</v>
          </cell>
          <cell r="D186">
            <v>4.1166</v>
          </cell>
        </row>
        <row r="187">
          <cell r="A187" t="str">
            <v>M0301</v>
          </cell>
          <cell r="B187" t="str">
            <v>Pontalete para escoramento - D = 10 cm</v>
          </cell>
          <cell r="C187" t="str">
            <v>m</v>
          </cell>
          <cell r="D187">
            <v>4.0740999999999996</v>
          </cell>
        </row>
        <row r="188">
          <cell r="A188" t="str">
            <v>M0310</v>
          </cell>
          <cell r="B188" t="str">
            <v>Peça de madeira - L = 7,5 cm e E = 2,5 cm</v>
          </cell>
          <cell r="C188" t="str">
            <v>m</v>
          </cell>
          <cell r="D188">
            <v>3.6145999999999998</v>
          </cell>
        </row>
        <row r="189">
          <cell r="A189" t="str">
            <v>M0311</v>
          </cell>
          <cell r="B189" t="str">
            <v xml:space="preserve">Filtro de aspiração de ar externo com capacidade 3,58 l/s para compressor de ar respirável </v>
          </cell>
          <cell r="C189" t="str">
            <v>un</v>
          </cell>
          <cell r="D189">
            <v>198.88589999999999</v>
          </cell>
        </row>
        <row r="190">
          <cell r="A190" t="str">
            <v>M0312</v>
          </cell>
          <cell r="B190" t="str">
            <v xml:space="preserve">Filtro de purificação de ar comprimido com capacidade de 35 MPa para compressor de ar respirável </v>
          </cell>
          <cell r="C190" t="str">
            <v>un</v>
          </cell>
          <cell r="D190">
            <v>220</v>
          </cell>
        </row>
        <row r="191">
          <cell r="A191" t="str">
            <v>M0344</v>
          </cell>
          <cell r="B191" t="str">
            <v>Cal hidratada - a granel</v>
          </cell>
          <cell r="C191" t="str">
            <v>kg</v>
          </cell>
          <cell r="D191">
            <v>0.43809999999999999</v>
          </cell>
        </row>
        <row r="192">
          <cell r="A192" t="str">
            <v>M0345</v>
          </cell>
          <cell r="B192" t="str">
            <v>Cal hidratada - saco</v>
          </cell>
          <cell r="C192" t="str">
            <v>kg</v>
          </cell>
          <cell r="D192">
            <v>0.76980000000000004</v>
          </cell>
        </row>
        <row r="193">
          <cell r="A193" t="str">
            <v>M0346</v>
          </cell>
          <cell r="B193" t="str">
            <v>Disco de aço para bomba de projeção via seca</v>
          </cell>
          <cell r="C193" t="str">
            <v>un</v>
          </cell>
          <cell r="D193">
            <v>313.33330000000001</v>
          </cell>
        </row>
        <row r="194">
          <cell r="A194" t="str">
            <v>M0347</v>
          </cell>
          <cell r="B194" t="str">
            <v>Disco de aço para bomba de projeção via úmida</v>
          </cell>
          <cell r="C194" t="str">
            <v>un</v>
          </cell>
          <cell r="D194">
            <v>1039.8910000000001</v>
          </cell>
        </row>
        <row r="195">
          <cell r="A195" t="str">
            <v>M0348</v>
          </cell>
          <cell r="B195" t="str">
            <v>Disco de borracha para bomba de projeção via seca</v>
          </cell>
          <cell r="C195" t="str">
            <v>un</v>
          </cell>
          <cell r="D195">
            <v>265</v>
          </cell>
        </row>
        <row r="196">
          <cell r="A196" t="str">
            <v>M0349</v>
          </cell>
          <cell r="B196" t="str">
            <v>Disco de borracha para bomba de projeção via úmida</v>
          </cell>
          <cell r="C196" t="str">
            <v>un</v>
          </cell>
          <cell r="D196">
            <v>600.6</v>
          </cell>
        </row>
        <row r="197">
          <cell r="A197" t="str">
            <v>M0350</v>
          </cell>
          <cell r="B197" t="str">
            <v>Bico para bomba de projeção</v>
          </cell>
          <cell r="C197" t="str">
            <v>un</v>
          </cell>
          <cell r="D197">
            <v>290</v>
          </cell>
        </row>
        <row r="198">
          <cell r="A198" t="str">
            <v>M0351</v>
          </cell>
          <cell r="B198" t="str">
            <v>Mangote para bomba de projeção</v>
          </cell>
          <cell r="C198" t="str">
            <v>m</v>
          </cell>
          <cell r="D198">
            <v>271.81299999999999</v>
          </cell>
        </row>
        <row r="199">
          <cell r="A199" t="str">
            <v>M0365</v>
          </cell>
          <cell r="B199" t="str">
            <v>Cantoneira em ferro de abas iguais - L = 25,4 mm e E = 4,76 mm</v>
          </cell>
          <cell r="C199" t="str">
            <v>kg</v>
          </cell>
          <cell r="D199">
            <v>10.0253</v>
          </cell>
        </row>
        <row r="200">
          <cell r="A200" t="str">
            <v>M0366</v>
          </cell>
          <cell r="B200" t="str">
            <v>Cantoneira em aço ASTM A36 galvanizado</v>
          </cell>
          <cell r="C200" t="str">
            <v>kg</v>
          </cell>
          <cell r="D200">
            <v>9.7875999999999994</v>
          </cell>
        </row>
        <row r="201">
          <cell r="A201" t="str">
            <v>M0395</v>
          </cell>
          <cell r="B201" t="str">
            <v>Chapa de alumínio - E = 1,5 mm</v>
          </cell>
          <cell r="C201" t="str">
            <v>m²</v>
          </cell>
          <cell r="D201">
            <v>204.0977</v>
          </cell>
        </row>
        <row r="202">
          <cell r="A202" t="str">
            <v>M0408</v>
          </cell>
          <cell r="B202" t="str">
            <v>Chumbador de expansão controlada por torque em aço zincado para concreto - D = 12,5 mm</v>
          </cell>
          <cell r="C202" t="str">
            <v>un</v>
          </cell>
          <cell r="D202">
            <v>8.1441999999999997</v>
          </cell>
        </row>
        <row r="203">
          <cell r="A203" t="str">
            <v>M0409</v>
          </cell>
          <cell r="B203" t="str">
            <v>Chumbador de expansão controlada por torque em aço zincado para concreto - D = 6,3 mm</v>
          </cell>
          <cell r="C203" t="str">
            <v>un</v>
          </cell>
          <cell r="D203">
            <v>1.0475000000000001</v>
          </cell>
        </row>
        <row r="204">
          <cell r="A204" t="str">
            <v>M0410</v>
          </cell>
          <cell r="B204" t="str">
            <v>Chumbador de expansão controlada por torque em aço zincado para concreto - D = 20,0 mm</v>
          </cell>
          <cell r="C204" t="str">
            <v>un</v>
          </cell>
          <cell r="D204">
            <v>18.174700000000001</v>
          </cell>
        </row>
        <row r="205">
          <cell r="A205" t="str">
            <v>M0411</v>
          </cell>
          <cell r="B205" t="str">
            <v>Chumbador de expansão controlada por torque em aço zincado para concreto - D = 10,0 mm</v>
          </cell>
          <cell r="C205" t="str">
            <v>un</v>
          </cell>
          <cell r="D205">
            <v>3.6644999999999999</v>
          </cell>
        </row>
        <row r="206">
          <cell r="A206" t="str">
            <v>M0412</v>
          </cell>
          <cell r="B206" t="str">
            <v>Chumbador de expansão controlada por torque em aço zincado para concreto - D = 16,0 mm</v>
          </cell>
          <cell r="C206" t="str">
            <v>un</v>
          </cell>
          <cell r="D206">
            <v>13.053000000000001</v>
          </cell>
        </row>
        <row r="207">
          <cell r="A207" t="str">
            <v>M0413</v>
          </cell>
          <cell r="B207" t="str">
            <v>Chumbador de expansão controlada por torque em aço zincado para concreto - D = 25,0 mm</v>
          </cell>
          <cell r="C207" t="str">
            <v>un</v>
          </cell>
          <cell r="D207">
            <v>29.648299999999999</v>
          </cell>
        </row>
        <row r="208">
          <cell r="A208" t="str">
            <v>M0421</v>
          </cell>
          <cell r="B208" t="str">
            <v>Argamassa expansiva para desmonte de rocha e demolição de concreto</v>
          </cell>
          <cell r="C208" t="str">
            <v>kg</v>
          </cell>
          <cell r="D208">
            <v>10.029999999999999</v>
          </cell>
        </row>
        <row r="209">
          <cell r="A209" t="str">
            <v>M0424</v>
          </cell>
          <cell r="B209" t="str">
            <v>Cimento Portland CP II - 32 - saco</v>
          </cell>
          <cell r="C209" t="str">
            <v>kg</v>
          </cell>
          <cell r="D209">
            <v>0.54320000000000002</v>
          </cell>
        </row>
        <row r="210">
          <cell r="A210" t="str">
            <v>M0427</v>
          </cell>
          <cell r="B210" t="str">
            <v>Cordoalha nua tipo CP 190 RB - D = 12,7 mm</v>
          </cell>
          <cell r="C210" t="str">
            <v>kg</v>
          </cell>
          <cell r="D210">
            <v>11.789099999999999</v>
          </cell>
        </row>
        <row r="211">
          <cell r="A211" t="str">
            <v>M0428</v>
          </cell>
          <cell r="B211" t="str">
            <v>Cordoalha nua tipo CP 190 RB - D = 15,2 mm</v>
          </cell>
          <cell r="C211" t="str">
            <v>kg</v>
          </cell>
          <cell r="D211">
            <v>11.789099999999999</v>
          </cell>
        </row>
        <row r="212">
          <cell r="A212" t="str">
            <v>M0429</v>
          </cell>
          <cell r="B212" t="str">
            <v>Perfil de alumínio tipo L421 para placa de sinalização - seção de 33 x 40 mm</v>
          </cell>
          <cell r="C212" t="str">
            <v>m</v>
          </cell>
          <cell r="D212">
            <v>15.8293</v>
          </cell>
        </row>
        <row r="213">
          <cell r="A213" t="str">
            <v>M0434</v>
          </cell>
          <cell r="B213" t="str">
            <v>Tirante de barra de aço - tensão de escoamento = 950 MPa, tensão de ruptura = 1.050 MPa e D = 32 mm</v>
          </cell>
          <cell r="C213" t="str">
            <v>m</v>
          </cell>
          <cell r="D213">
            <v>280.83999999999997</v>
          </cell>
        </row>
        <row r="214">
          <cell r="A214" t="str">
            <v>M0442</v>
          </cell>
          <cell r="B214" t="str">
            <v>Compensado plastificado - E = 10 mm</v>
          </cell>
          <cell r="C214" t="str">
            <v>m²</v>
          </cell>
          <cell r="D214">
            <v>39.276800000000001</v>
          </cell>
        </row>
        <row r="215">
          <cell r="A215" t="str">
            <v>M0443</v>
          </cell>
          <cell r="B215" t="str">
            <v>Compensado plastificado - E = 12 mm</v>
          </cell>
          <cell r="C215" t="str">
            <v>m²</v>
          </cell>
          <cell r="D215">
            <v>50.081299999999999</v>
          </cell>
        </row>
        <row r="216">
          <cell r="A216" t="str">
            <v>M0444</v>
          </cell>
          <cell r="B216" t="str">
            <v>Luva em aço para emenda tipo prensada - D = 12,5 mm</v>
          </cell>
          <cell r="C216" t="str">
            <v>un</v>
          </cell>
          <cell r="D216">
            <v>16.8</v>
          </cell>
        </row>
        <row r="217">
          <cell r="A217" t="str">
            <v>M0445</v>
          </cell>
          <cell r="B217" t="str">
            <v>Luva em aço para emenda tipo prensada - D = 16,0 mm</v>
          </cell>
          <cell r="C217" t="str">
            <v>un</v>
          </cell>
          <cell r="D217">
            <v>23.673300000000001</v>
          </cell>
        </row>
        <row r="218">
          <cell r="A218" t="str">
            <v>M0446</v>
          </cell>
          <cell r="B218" t="str">
            <v>Compensado resinado - E = 10 mm</v>
          </cell>
          <cell r="C218" t="str">
            <v>m²</v>
          </cell>
          <cell r="D218">
            <v>27.766100000000002</v>
          </cell>
        </row>
        <row r="219">
          <cell r="A219" t="str">
            <v>M0447</v>
          </cell>
          <cell r="B219" t="str">
            <v>Compensado resinado - E = 12 mm</v>
          </cell>
          <cell r="C219" t="str">
            <v>m²</v>
          </cell>
          <cell r="D219">
            <v>35.049599999999998</v>
          </cell>
        </row>
        <row r="220">
          <cell r="A220" t="str">
            <v>M0448</v>
          </cell>
          <cell r="B220" t="str">
            <v>Compensado resinado - E = 14 mm</v>
          </cell>
          <cell r="C220" t="str">
            <v>m²</v>
          </cell>
          <cell r="D220">
            <v>39.8461</v>
          </cell>
        </row>
        <row r="221">
          <cell r="A221" t="str">
            <v>M0450</v>
          </cell>
          <cell r="B221" t="str">
            <v>Compensado de virola - E = 6 mm</v>
          </cell>
          <cell r="C221" t="str">
            <v>m²</v>
          </cell>
          <cell r="D221">
            <v>32.482900000000001</v>
          </cell>
        </row>
        <row r="222">
          <cell r="A222" t="str">
            <v>M0451</v>
          </cell>
          <cell r="B222" t="str">
            <v>Concreto usinado - fck = 20 MPa (comercial)</v>
          </cell>
          <cell r="C222" t="str">
            <v>m³</v>
          </cell>
          <cell r="D222" t="str">
            <v>-</v>
          </cell>
        </row>
        <row r="223">
          <cell r="A223" t="str">
            <v>M0452</v>
          </cell>
          <cell r="B223" t="str">
            <v>Concreto usinado - fck = 25 MPa (comercial)</v>
          </cell>
          <cell r="C223" t="str">
            <v>m³</v>
          </cell>
          <cell r="D223" t="str">
            <v>-</v>
          </cell>
        </row>
        <row r="224">
          <cell r="A224" t="str">
            <v>M0453</v>
          </cell>
          <cell r="B224" t="str">
            <v>Concreto usinado - fck = 30 MPa (comercial)</v>
          </cell>
          <cell r="C224" t="str">
            <v>m³</v>
          </cell>
          <cell r="D224" t="str">
            <v>-</v>
          </cell>
        </row>
        <row r="225">
          <cell r="A225" t="str">
            <v>M0454</v>
          </cell>
          <cell r="B225" t="str">
            <v>Concreto usinado - fck = 35 MPa (comercial)</v>
          </cell>
          <cell r="C225" t="str">
            <v>m³</v>
          </cell>
          <cell r="D225" t="str">
            <v>-</v>
          </cell>
        </row>
        <row r="226">
          <cell r="A226" t="str">
            <v>M0459</v>
          </cell>
          <cell r="B226" t="str">
            <v>Compensado plastificado - E = 14 mm</v>
          </cell>
          <cell r="C226" t="str">
            <v>m²</v>
          </cell>
          <cell r="D226">
            <v>56.841099999999997</v>
          </cell>
        </row>
        <row r="227">
          <cell r="A227" t="str">
            <v>M0467</v>
          </cell>
          <cell r="B227" t="str">
            <v>Luva em aço para emenda tipo prensada - D = 20,0 mm</v>
          </cell>
          <cell r="C227" t="str">
            <v>un</v>
          </cell>
          <cell r="D227">
            <v>33.076599999999999</v>
          </cell>
        </row>
        <row r="228">
          <cell r="A228" t="str">
            <v>M0468</v>
          </cell>
          <cell r="B228" t="str">
            <v>Luva em aço para emenda tipo prensada - D = 25,0 mm</v>
          </cell>
          <cell r="C228" t="str">
            <v>un</v>
          </cell>
          <cell r="D228">
            <v>57.4666</v>
          </cell>
        </row>
        <row r="229">
          <cell r="A229" t="str">
            <v>M0469</v>
          </cell>
          <cell r="B229" t="str">
            <v>Luva em aço para emenda tipo prensada - D = 32,0 mm</v>
          </cell>
          <cell r="C229" t="str">
            <v>un</v>
          </cell>
          <cell r="D229">
            <v>132.22329999999999</v>
          </cell>
        </row>
        <row r="230">
          <cell r="A230" t="str">
            <v>M0470</v>
          </cell>
          <cell r="B230" t="str">
            <v>Luva em aço para emenda com rosca cônica - D = 12,5 mm</v>
          </cell>
          <cell r="C230" t="str">
            <v>un</v>
          </cell>
          <cell r="D230">
            <v>14.11</v>
          </cell>
        </row>
        <row r="231">
          <cell r="A231" t="str">
            <v>M0471</v>
          </cell>
          <cell r="B231" t="str">
            <v>Luva em aço para emenda com rosca cônica - D = 16,0 mm</v>
          </cell>
          <cell r="C231" t="str">
            <v>un</v>
          </cell>
          <cell r="D231">
            <v>21.13</v>
          </cell>
        </row>
        <row r="232">
          <cell r="A232" t="str">
            <v>M0472</v>
          </cell>
          <cell r="B232" t="str">
            <v>Luva em aço para emenda com rosca cônica - D = 20,0 mm</v>
          </cell>
          <cell r="C232" t="str">
            <v>un</v>
          </cell>
          <cell r="D232">
            <v>30.54</v>
          </cell>
        </row>
        <row r="233">
          <cell r="A233" t="str">
            <v>M0481</v>
          </cell>
          <cell r="B233" t="str">
            <v>Luva em aço para emenda com rosca cônica - D = 25,0 mm</v>
          </cell>
          <cell r="C233" t="str">
            <v>un</v>
          </cell>
          <cell r="D233">
            <v>40.1</v>
          </cell>
        </row>
        <row r="234">
          <cell r="A234" t="str">
            <v>M0502</v>
          </cell>
          <cell r="B234" t="str">
            <v>Luva em aço para emenda com rosca cônica - D = 32,0 mm</v>
          </cell>
          <cell r="C234" t="str">
            <v>un</v>
          </cell>
          <cell r="D234">
            <v>67.081299999999999</v>
          </cell>
        </row>
        <row r="235">
          <cell r="A235" t="str">
            <v>M0505</v>
          </cell>
          <cell r="B235" t="str">
            <v>Broca de widia - D = 6,5 mm e C = 100 mm</v>
          </cell>
          <cell r="C235" t="str">
            <v>un</v>
          </cell>
          <cell r="D235">
            <v>4.3253000000000004</v>
          </cell>
        </row>
        <row r="236">
          <cell r="A236" t="str">
            <v>M0506</v>
          </cell>
          <cell r="B236" t="str">
            <v>Broca de widia - D = 8 mm e C = 120 mm</v>
          </cell>
          <cell r="C236" t="str">
            <v>un</v>
          </cell>
          <cell r="D236">
            <v>8.5365000000000002</v>
          </cell>
        </row>
        <row r="237">
          <cell r="A237" t="str">
            <v>M0511</v>
          </cell>
          <cell r="B237" t="str">
            <v>Abrasivo tipo granalha de aço</v>
          </cell>
          <cell r="C237" t="str">
            <v>kg</v>
          </cell>
          <cell r="D237">
            <v>9.7817000000000007</v>
          </cell>
        </row>
        <row r="238">
          <cell r="A238" t="str">
            <v>M0512</v>
          </cell>
          <cell r="B238" t="str">
            <v>Bico venturi longo - D = 7,9 mm (5/16")</v>
          </cell>
          <cell r="C238" t="str">
            <v>un</v>
          </cell>
          <cell r="D238">
            <v>517.13139999999999</v>
          </cell>
        </row>
        <row r="239">
          <cell r="A239" t="str">
            <v>M0521</v>
          </cell>
          <cell r="B239" t="str">
            <v>Laminado elastoplástico - E = 1,5 mm</v>
          </cell>
          <cell r="C239" t="str">
            <v>m²</v>
          </cell>
          <cell r="D239">
            <v>235.8288</v>
          </cell>
        </row>
        <row r="240">
          <cell r="A240" t="str">
            <v>M0532</v>
          </cell>
          <cell r="B240" t="str">
            <v>Escora tubular galvanizada regulável telescópica para tunnel liner - L = 2,42 a 4,00 m e capacidade de 1.750 a 625 kg</v>
          </cell>
          <cell r="C240" t="str">
            <v>kg</v>
          </cell>
          <cell r="D240">
            <v>20.326699999999999</v>
          </cell>
        </row>
        <row r="241">
          <cell r="A241" t="str">
            <v>M0533</v>
          </cell>
          <cell r="B241" t="str">
            <v>Escora tubular galvanizada regulável - L = 3,00 a 4,50 m e capacidade de 2.100 a 750 kg</v>
          </cell>
          <cell r="C241" t="str">
            <v>un</v>
          </cell>
          <cell r="D241">
            <v>195.03200000000001</v>
          </cell>
        </row>
        <row r="242">
          <cell r="A242" t="str">
            <v>M0534</v>
          </cell>
          <cell r="B242" t="str">
            <v>Escora tubular galvanizada regulável - L = 2,00 a 3,10 m e capacidade de 3.200 a 1.500 kg</v>
          </cell>
          <cell r="C242" t="str">
            <v>un</v>
          </cell>
          <cell r="D242">
            <v>140.5163</v>
          </cell>
        </row>
        <row r="243">
          <cell r="A243" t="str">
            <v>M0536</v>
          </cell>
          <cell r="B243" t="str">
            <v>Quadro tubular contraventado com acessórios - C = 1,00 m, L = 1,00 m e H = 1,25 m</v>
          </cell>
          <cell r="C243" t="str">
            <v>un</v>
          </cell>
          <cell r="D243">
            <v>373.42869999999999</v>
          </cell>
        </row>
        <row r="244">
          <cell r="A244" t="str">
            <v>M0537</v>
          </cell>
          <cell r="B244" t="str">
            <v>Sapata ajustável para andaime - base quadrada de 15 x 15 cm</v>
          </cell>
          <cell r="C244" t="str">
            <v>un</v>
          </cell>
          <cell r="D244">
            <v>87.234399999999994</v>
          </cell>
        </row>
        <row r="245">
          <cell r="A245" t="str">
            <v>M0538</v>
          </cell>
          <cell r="B245" t="str">
            <v>Escada metálica tipo marinheiro para andaime</v>
          </cell>
          <cell r="C245" t="str">
            <v>m</v>
          </cell>
          <cell r="D245">
            <v>126.502</v>
          </cell>
        </row>
        <row r="246">
          <cell r="A246" t="str">
            <v>M0539</v>
          </cell>
          <cell r="B246" t="str">
            <v>Quadro tubular contraventado para andaime - H = 100 cm e L = 100 cm</v>
          </cell>
          <cell r="C246" t="str">
            <v>un</v>
          </cell>
          <cell r="D246">
            <v>184.24799999999999</v>
          </cell>
        </row>
        <row r="247">
          <cell r="A247" t="str">
            <v>M0540</v>
          </cell>
          <cell r="B247" t="str">
            <v>Quadro tubular contraventado para andaime - H = 100 cm e L = 150 cm</v>
          </cell>
          <cell r="C247" t="str">
            <v>un</v>
          </cell>
          <cell r="D247">
            <v>244.07400000000001</v>
          </cell>
        </row>
        <row r="248">
          <cell r="A248" t="str">
            <v>M0541</v>
          </cell>
          <cell r="B248" t="str">
            <v>Quadro tubular contraventado para andaime - H = 100 cm e L = 200 cm</v>
          </cell>
          <cell r="C248" t="str">
            <v>un</v>
          </cell>
          <cell r="D248">
            <v>271.11110000000002</v>
          </cell>
        </row>
        <row r="249">
          <cell r="A249" t="str">
            <v>M0542</v>
          </cell>
          <cell r="B249" t="str">
            <v>Diagonal tubular para andaime - C = 141 cm</v>
          </cell>
          <cell r="C249" t="str">
            <v>un</v>
          </cell>
          <cell r="D249">
            <v>72.411100000000005</v>
          </cell>
        </row>
        <row r="250">
          <cell r="A250" t="str">
            <v>M0543</v>
          </cell>
          <cell r="B250" t="str">
            <v>Diagonal tubular para andaime - C = 212 cm</v>
          </cell>
          <cell r="C250" t="str">
            <v>un</v>
          </cell>
          <cell r="D250">
            <v>81.731300000000005</v>
          </cell>
        </row>
        <row r="251">
          <cell r="A251" t="str">
            <v>M0544</v>
          </cell>
          <cell r="B251" t="str">
            <v>Diagonal tubular para andaime - C = 283 cm</v>
          </cell>
          <cell r="C251" t="str">
            <v>un</v>
          </cell>
          <cell r="D251">
            <v>91.087400000000002</v>
          </cell>
        </row>
        <row r="252">
          <cell r="A252" t="str">
            <v>M0545</v>
          </cell>
          <cell r="B252" t="str">
            <v>Plataforma metálica de piso para andaime - C = 100 e L = 33 cm</v>
          </cell>
          <cell r="C252" t="str">
            <v>un</v>
          </cell>
          <cell r="D252">
            <v>216.4676</v>
          </cell>
        </row>
        <row r="253">
          <cell r="A253" t="str">
            <v>M0546</v>
          </cell>
          <cell r="B253" t="str">
            <v>Plataforma metálica de piso para andaime - C = 150 e L = 37 cm</v>
          </cell>
          <cell r="C253" t="str">
            <v>un</v>
          </cell>
          <cell r="D253">
            <v>227.5</v>
          </cell>
        </row>
        <row r="254">
          <cell r="A254" t="str">
            <v>M0547</v>
          </cell>
          <cell r="B254" t="str">
            <v>Plataforma metálica de piso para andaime - C = 200 e L = 33 cm</v>
          </cell>
          <cell r="C254" t="str">
            <v>un</v>
          </cell>
          <cell r="D254">
            <v>305</v>
          </cell>
        </row>
        <row r="255">
          <cell r="A255" t="str">
            <v>M0548</v>
          </cell>
          <cell r="B255" t="str">
            <v>Quadro tubular tipo guarda-corpo para andaime - H = 120 cm e L = 100 cm</v>
          </cell>
          <cell r="C255" t="str">
            <v>un</v>
          </cell>
          <cell r="D255">
            <v>208.9615</v>
          </cell>
        </row>
        <row r="256">
          <cell r="A256" t="str">
            <v>M0549</v>
          </cell>
          <cell r="B256" t="str">
            <v>Quadro tubular tipo guarda-corpo com acessórios para andaime - H = 120 cm e L = 150 cm</v>
          </cell>
          <cell r="C256" t="str">
            <v>un</v>
          </cell>
          <cell r="D256">
            <v>242.5</v>
          </cell>
        </row>
        <row r="257">
          <cell r="A257" t="str">
            <v>M0550</v>
          </cell>
          <cell r="B257" t="str">
            <v>Quadro tubular tipo guarda-corpo com acessórios para andaime - H = 120 cm e L = 200 cm</v>
          </cell>
          <cell r="C257" t="str">
            <v>un</v>
          </cell>
          <cell r="D257">
            <v>375</v>
          </cell>
        </row>
        <row r="258">
          <cell r="A258" t="str">
            <v>M0560</v>
          </cell>
          <cell r="B258" t="str">
            <v>Desmoldante para fôrmas de madeira</v>
          </cell>
          <cell r="C258" t="str">
            <v>l</v>
          </cell>
          <cell r="D258">
            <v>12.1326</v>
          </cell>
        </row>
        <row r="259">
          <cell r="A259" t="str">
            <v>M0562</v>
          </cell>
          <cell r="B259" t="str">
            <v>Abraçadeira giratória em aço galvanizado para escada multidirecional - D = 48 mm</v>
          </cell>
          <cell r="C259" t="str">
            <v>un</v>
          </cell>
          <cell r="D259">
            <v>66.66</v>
          </cell>
        </row>
        <row r="260">
          <cell r="A260" t="str">
            <v>M0563</v>
          </cell>
          <cell r="B260" t="str">
            <v>Tubo em aço galvanizado para escada multidirecional - C = 100 cm</v>
          </cell>
          <cell r="C260" t="str">
            <v>un</v>
          </cell>
          <cell r="D260">
            <v>90.308899999999994</v>
          </cell>
        </row>
        <row r="261">
          <cell r="A261" t="str">
            <v>M0564</v>
          </cell>
          <cell r="B261" t="str">
            <v>Peça base em aço galvanizado para escada multidirecional - C = 33 cm</v>
          </cell>
          <cell r="C261" t="str">
            <v>un</v>
          </cell>
          <cell r="D261">
            <v>125.8244</v>
          </cell>
        </row>
        <row r="262">
          <cell r="A262" t="str">
            <v>M0565</v>
          </cell>
          <cell r="B262" t="str">
            <v>Poste vertical em aço galvanizado para escada multidirecional - C = 100 cm</v>
          </cell>
          <cell r="C262" t="str">
            <v>un</v>
          </cell>
          <cell r="D262">
            <v>242.31960000000001</v>
          </cell>
        </row>
        <row r="263">
          <cell r="A263" t="str">
            <v>M0566</v>
          </cell>
          <cell r="B263" t="str">
            <v>Poste vertical em aço galvanizado para escada multidirecional - C = 200 cm</v>
          </cell>
          <cell r="C263" t="str">
            <v>un</v>
          </cell>
          <cell r="D263">
            <v>394.3526</v>
          </cell>
        </row>
        <row r="264">
          <cell r="A264" t="str">
            <v>M0567</v>
          </cell>
          <cell r="B264" t="str">
            <v>Travessa em aço galvanizado para escada multidirecional - C = 75 cm</v>
          </cell>
          <cell r="C264" t="str">
            <v>un</v>
          </cell>
          <cell r="D264">
            <v>134.3783</v>
          </cell>
        </row>
        <row r="265">
          <cell r="A265" t="str">
            <v>M0568</v>
          </cell>
          <cell r="B265" t="str">
            <v>Travessa em aço galvanizado para escada multidirecional - C = 150 cm</v>
          </cell>
          <cell r="C265" t="str">
            <v>un</v>
          </cell>
          <cell r="D265">
            <v>303.24160000000001</v>
          </cell>
        </row>
        <row r="266">
          <cell r="A266" t="str">
            <v>M0569</v>
          </cell>
          <cell r="B266" t="str">
            <v>Travessa em aço galvanizado para escada multidirecional - C = 250 cm</v>
          </cell>
          <cell r="C266" t="str">
            <v>un</v>
          </cell>
          <cell r="D266">
            <v>385.65109999999999</v>
          </cell>
        </row>
        <row r="267">
          <cell r="A267" t="str">
            <v>M0570</v>
          </cell>
          <cell r="B267" t="str">
            <v>Diagonal em aço galvanizado para escada multidirecional - C = 150 cm para módulos de H = 200 cm</v>
          </cell>
          <cell r="C267" t="str">
            <v>un</v>
          </cell>
          <cell r="D267">
            <v>281.57859999999999</v>
          </cell>
        </row>
        <row r="268">
          <cell r="A268" t="str">
            <v>M0571</v>
          </cell>
          <cell r="B268" t="str">
            <v>Diagonal em aço galvanizado para escada multidirecional - C = 250 cm para módulos de H = 200 cm</v>
          </cell>
          <cell r="C268" t="str">
            <v>un</v>
          </cell>
          <cell r="D268">
            <v>316.09879999999998</v>
          </cell>
        </row>
        <row r="269">
          <cell r="A269" t="str">
            <v>M0572</v>
          </cell>
          <cell r="B269" t="str">
            <v>Piso em aço galvanizado para escada multidirecional - L = 32 cm e C = 150 cm</v>
          </cell>
          <cell r="C269" t="str">
            <v>un</v>
          </cell>
          <cell r="D269">
            <v>536.11940000000004</v>
          </cell>
        </row>
        <row r="270">
          <cell r="A270" t="str">
            <v>M0573</v>
          </cell>
          <cell r="B270" t="str">
            <v>Escada de alumínio para escada multidirecional - H = 200 cm e C = 250 cm</v>
          </cell>
          <cell r="C270" t="str">
            <v>un</v>
          </cell>
          <cell r="D270">
            <v>6257.8344999999999</v>
          </cell>
        </row>
        <row r="271">
          <cell r="A271" t="str">
            <v>M0574</v>
          </cell>
          <cell r="B271" t="str">
            <v>Corrimão externo em alumínio para escada multidirecional - C = 250 cm</v>
          </cell>
          <cell r="C271" t="str">
            <v>un</v>
          </cell>
          <cell r="D271">
            <v>1035.5170000000001</v>
          </cell>
        </row>
        <row r="272">
          <cell r="A272" t="str">
            <v>M0575</v>
          </cell>
          <cell r="B272" t="str">
            <v>Corrimão interno em alumínio para escada multidirecional - C = 250 cm</v>
          </cell>
          <cell r="C272" t="str">
            <v>un</v>
          </cell>
          <cell r="D272">
            <v>1564.4543000000001</v>
          </cell>
        </row>
        <row r="273">
          <cell r="A273" t="str">
            <v>M0576</v>
          </cell>
          <cell r="B273" t="str">
            <v>Conexão tubular em aço galvanizado com semiabraçadeira para travessas - C = 30 cm e D = 48,3 mm</v>
          </cell>
          <cell r="C273" t="str">
            <v>un</v>
          </cell>
          <cell r="D273">
            <v>336.70530000000002</v>
          </cell>
        </row>
        <row r="274">
          <cell r="A274" t="str">
            <v>M0601</v>
          </cell>
          <cell r="B274" t="str">
            <v>Ponteiro para martelete - D = 32 mm e C = 1,00 m</v>
          </cell>
          <cell r="C274" t="str">
            <v>un</v>
          </cell>
          <cell r="D274">
            <v>752.25</v>
          </cell>
        </row>
        <row r="275">
          <cell r="A275" t="str">
            <v>M0602</v>
          </cell>
          <cell r="B275" t="str">
            <v>Ponteiro para rompedor hidráulico de 1.700 kg</v>
          </cell>
          <cell r="C275" t="str">
            <v>un</v>
          </cell>
          <cell r="D275">
            <v>7116.0460999999996</v>
          </cell>
        </row>
        <row r="276">
          <cell r="A276" t="str">
            <v>M0603</v>
          </cell>
          <cell r="B276" t="str">
            <v>Ponteiro para rompedor hidráulico de 520 kg</v>
          </cell>
          <cell r="C276" t="str">
            <v>un</v>
          </cell>
          <cell r="D276">
            <v>5849.9251999999997</v>
          </cell>
        </row>
        <row r="277">
          <cell r="A277" t="str">
            <v>M0614</v>
          </cell>
          <cell r="B277" t="str">
            <v>Concreto usinado - fctM,k = 4,5 MPa (comercial)</v>
          </cell>
          <cell r="C277" t="str">
            <v>m³</v>
          </cell>
          <cell r="D277" t="str">
            <v>-</v>
          </cell>
        </row>
        <row r="278">
          <cell r="A278" t="str">
            <v>M0615</v>
          </cell>
          <cell r="B278" t="str">
            <v>Aditivo incorporador de ar para concreto e argamassa</v>
          </cell>
          <cell r="C278" t="str">
            <v>kg</v>
          </cell>
          <cell r="D278">
            <v>6.6214000000000004</v>
          </cell>
        </row>
        <row r="279">
          <cell r="A279" t="str">
            <v>M0639</v>
          </cell>
          <cell r="B279" t="str">
            <v>Bico para corte a plasma CNC - 130A</v>
          </cell>
          <cell r="C279" t="str">
            <v>un</v>
          </cell>
          <cell r="D279">
            <v>161.70939999999999</v>
          </cell>
        </row>
        <row r="280">
          <cell r="A280" t="str">
            <v>M0640</v>
          </cell>
          <cell r="B280" t="str">
            <v>Bocal para corte a plasma CNC - 130A</v>
          </cell>
          <cell r="C280" t="str">
            <v>un</v>
          </cell>
          <cell r="D280">
            <v>109.4682</v>
          </cell>
        </row>
        <row r="281">
          <cell r="A281" t="str">
            <v>M0641</v>
          </cell>
          <cell r="B281" t="str">
            <v>Capa do bico para corte a plasma CNC - 130A</v>
          </cell>
          <cell r="C281" t="str">
            <v>un</v>
          </cell>
          <cell r="D281">
            <v>1319</v>
          </cell>
        </row>
        <row r="282">
          <cell r="A282" t="str">
            <v>M0642</v>
          </cell>
          <cell r="B282" t="str">
            <v>Capa do bocal para corte a plasma CNC - 130A</v>
          </cell>
          <cell r="C282" t="str">
            <v>un</v>
          </cell>
          <cell r="D282">
            <v>642.7568</v>
          </cell>
        </row>
        <row r="283">
          <cell r="A283" t="str">
            <v>M0643</v>
          </cell>
          <cell r="B283" t="str">
            <v>Distribuidor de gás para corte a plasma CNC - 130A</v>
          </cell>
          <cell r="C283" t="str">
            <v>un</v>
          </cell>
          <cell r="D283">
            <v>184.42</v>
          </cell>
        </row>
        <row r="284">
          <cell r="A284" t="str">
            <v>M0644</v>
          </cell>
          <cell r="B284" t="str">
            <v>Eletrodo para corte a plasma CNC - 130A</v>
          </cell>
          <cell r="C284" t="str">
            <v>un</v>
          </cell>
          <cell r="D284">
            <v>119.9846</v>
          </cell>
        </row>
        <row r="285">
          <cell r="A285" t="str">
            <v>M0645</v>
          </cell>
          <cell r="B285" t="str">
            <v>Tubo de água para corte a plasma CNC - 130A</v>
          </cell>
          <cell r="C285" t="str">
            <v>un</v>
          </cell>
          <cell r="D285">
            <v>187.76179999999999</v>
          </cell>
        </row>
        <row r="286">
          <cell r="A286" t="str">
            <v>M0646</v>
          </cell>
          <cell r="B286" t="str">
            <v>Estaca pré-moldada de concreto protendido com compressão admissível de 100 t</v>
          </cell>
          <cell r="C286" t="str">
            <v>m</v>
          </cell>
          <cell r="D286">
            <v>214.80889999999999</v>
          </cell>
        </row>
        <row r="287">
          <cell r="A287" t="str">
            <v>M0647</v>
          </cell>
          <cell r="B287" t="str">
            <v>Estaca pré-moldada de concreto protendido com compressão admissível de 25 t</v>
          </cell>
          <cell r="C287" t="str">
            <v>m</v>
          </cell>
          <cell r="D287">
            <v>80.5</v>
          </cell>
        </row>
        <row r="288">
          <cell r="A288" t="str">
            <v>M0648</v>
          </cell>
          <cell r="B288" t="str">
            <v>Estaca pré-moldada de concreto protendido com compressão admissível de 35 t</v>
          </cell>
          <cell r="C288" t="str">
            <v>m</v>
          </cell>
          <cell r="D288">
            <v>100.07210000000001</v>
          </cell>
        </row>
        <row r="289">
          <cell r="A289" t="str">
            <v>M0649</v>
          </cell>
          <cell r="B289" t="str">
            <v>Estaca pré-moldada de concreto protendido com compressão admissível de 60 t</v>
          </cell>
          <cell r="C289" t="str">
            <v>m</v>
          </cell>
          <cell r="D289">
            <v>128.9674</v>
          </cell>
        </row>
        <row r="290">
          <cell r="A290" t="str">
            <v>M0650</v>
          </cell>
          <cell r="B290" t="str">
            <v>Estaca pré-moldada de concreto protendido com compressão admissível de 75 t</v>
          </cell>
          <cell r="C290" t="str">
            <v>m</v>
          </cell>
          <cell r="D290">
            <v>170.51679999999999</v>
          </cell>
        </row>
        <row r="291">
          <cell r="A291" t="str">
            <v>M0666</v>
          </cell>
          <cell r="B291" t="str">
            <v>Martelo de fundo DTH - DN = 76 mm (3")</v>
          </cell>
          <cell r="C291" t="str">
            <v>un</v>
          </cell>
          <cell r="D291">
            <v>8635.83</v>
          </cell>
        </row>
        <row r="292">
          <cell r="A292" t="str">
            <v>M0667</v>
          </cell>
          <cell r="B292" t="str">
            <v>Martelo de fundo DTH - DN = 127 mm (5")</v>
          </cell>
          <cell r="C292" t="str">
            <v>un</v>
          </cell>
          <cell r="D292">
            <v>12336.9</v>
          </cell>
        </row>
        <row r="293">
          <cell r="A293" t="str">
            <v>M0668</v>
          </cell>
          <cell r="B293" t="str">
            <v>Martelo de fundo DTH - DN = 152 mm (6")</v>
          </cell>
          <cell r="C293" t="str">
            <v>un</v>
          </cell>
          <cell r="D293">
            <v>18505.349999999999</v>
          </cell>
        </row>
        <row r="294">
          <cell r="A294" t="str">
            <v>M0669</v>
          </cell>
          <cell r="B294" t="str">
            <v>Martelo de fundo DTH - DN = 203 mm (8")</v>
          </cell>
          <cell r="C294" t="str">
            <v>un</v>
          </cell>
          <cell r="D294">
            <v>30842.25</v>
          </cell>
        </row>
        <row r="295">
          <cell r="A295" t="str">
            <v>M0673</v>
          </cell>
          <cell r="B295" t="str">
            <v>Estaca pré-moldada de concreto armado centrifugado com compressão admissível de 55 t</v>
          </cell>
          <cell r="C295" t="str">
            <v>m</v>
          </cell>
          <cell r="D295">
            <v>158.00479999999999</v>
          </cell>
        </row>
        <row r="296">
          <cell r="A296" t="str">
            <v>M0677</v>
          </cell>
          <cell r="B296" t="str">
            <v>Estaca pré-moldada de concreto armado centrifugado com compressão admissível de 80 t</v>
          </cell>
          <cell r="C296" t="str">
            <v>m</v>
          </cell>
          <cell r="D296">
            <v>235.5729</v>
          </cell>
        </row>
        <row r="297">
          <cell r="A297" t="str">
            <v>M0682</v>
          </cell>
          <cell r="B297" t="str">
            <v>Aço em perfis ASTM A36</v>
          </cell>
          <cell r="C297" t="str">
            <v>kg</v>
          </cell>
          <cell r="D297">
            <v>8.3263999999999996</v>
          </cell>
        </row>
        <row r="298">
          <cell r="A298" t="str">
            <v>M0686</v>
          </cell>
          <cell r="B298" t="str">
            <v>Estaca pré-moldada de concreto armado centrifugado com compressão admissível de 100 t</v>
          </cell>
          <cell r="C298" t="str">
            <v>m</v>
          </cell>
          <cell r="D298">
            <v>248.12350000000001</v>
          </cell>
        </row>
        <row r="299">
          <cell r="A299" t="str">
            <v>M0717</v>
          </cell>
          <cell r="B299" t="str">
            <v>Tinta à base de resina epóxi bicomponente para fundo preparador de pintura</v>
          </cell>
          <cell r="C299" t="str">
            <v>l</v>
          </cell>
          <cell r="D299">
            <v>244.4752</v>
          </cell>
        </row>
        <row r="300">
          <cell r="A300" t="str">
            <v>M0718</v>
          </cell>
          <cell r="B300" t="str">
            <v>Tinta esmalte à base de resina epóxi bicomponente</v>
          </cell>
          <cell r="C300" t="str">
            <v>l</v>
          </cell>
          <cell r="D300">
            <v>59.474600000000002</v>
          </cell>
        </row>
        <row r="301">
          <cell r="A301" t="str">
            <v>M0719</v>
          </cell>
          <cell r="B301" t="str">
            <v>Diluente epóxi</v>
          </cell>
          <cell r="C301" t="str">
            <v>l</v>
          </cell>
          <cell r="D301">
            <v>36.694400000000002</v>
          </cell>
        </row>
        <row r="302">
          <cell r="A302" t="str">
            <v>M0721</v>
          </cell>
          <cell r="B302" t="str">
            <v>Tinta anticorrosiva zarcão para fundo preparador de pintura</v>
          </cell>
          <cell r="C302" t="str">
            <v>l</v>
          </cell>
          <cell r="D302">
            <v>32.984200000000001</v>
          </cell>
        </row>
        <row r="303">
          <cell r="A303" t="str">
            <v>M0722</v>
          </cell>
          <cell r="B303" t="str">
            <v>Estaca pré-moldada de concreto armado centrifugado com compressão admissível de 125 t</v>
          </cell>
          <cell r="C303" t="str">
            <v>m</v>
          </cell>
          <cell r="D303">
            <v>315.45</v>
          </cell>
        </row>
        <row r="304">
          <cell r="A304" t="str">
            <v>M0729</v>
          </cell>
          <cell r="B304" t="str">
            <v>Fixador de cal para pintura</v>
          </cell>
          <cell r="C304" t="str">
            <v>l</v>
          </cell>
          <cell r="D304">
            <v>4.0728</v>
          </cell>
        </row>
        <row r="305">
          <cell r="A305" t="str">
            <v>M0734</v>
          </cell>
          <cell r="B305" t="str">
            <v>Estaca pré-moldada de concreto armado centrifugado com compressão admissível de 170 t</v>
          </cell>
          <cell r="C305" t="str">
            <v>m</v>
          </cell>
          <cell r="D305">
            <v>499.69499999999999</v>
          </cell>
        </row>
        <row r="306">
          <cell r="A306" t="str">
            <v>M0741</v>
          </cell>
          <cell r="B306" t="str">
            <v>Grama tipo batatais</v>
          </cell>
          <cell r="C306" t="str">
            <v>m²</v>
          </cell>
          <cell r="D306">
            <v>4.0465</v>
          </cell>
        </row>
        <row r="307">
          <cell r="A307" t="str">
            <v>M0745</v>
          </cell>
          <cell r="B307" t="str">
            <v>Grampo em aço galvanizado para cerca - C = 25,4 mm e E = 3,76 mm (1" x 9 BWG)</v>
          </cell>
          <cell r="C307" t="str">
            <v>kg</v>
          </cell>
          <cell r="D307">
            <v>13.428699999999999</v>
          </cell>
        </row>
        <row r="308">
          <cell r="A308" t="str">
            <v>M0755</v>
          </cell>
          <cell r="B308" t="str">
            <v>Estaca pré-moldada de concreto armado centrifugado com compressão admissível de 230 t</v>
          </cell>
          <cell r="C308" t="str">
            <v>m</v>
          </cell>
          <cell r="D308">
            <v>532.49</v>
          </cell>
        </row>
        <row r="309">
          <cell r="A309" t="str">
            <v>M0756</v>
          </cell>
          <cell r="B309" t="str">
            <v>Estaca pré-moldada de concreto armado centrifugado com compressão admissível de 300 t</v>
          </cell>
          <cell r="C309" t="str">
            <v>m</v>
          </cell>
          <cell r="D309">
            <v>831.91520000000003</v>
          </cell>
        </row>
        <row r="310">
          <cell r="A310" t="str">
            <v>M0767</v>
          </cell>
          <cell r="B310" t="str">
            <v>Sinalizador a LED com bateria</v>
          </cell>
          <cell r="C310" t="str">
            <v>un</v>
          </cell>
          <cell r="D310">
            <v>190.28</v>
          </cell>
        </row>
        <row r="311">
          <cell r="A311" t="str">
            <v>M0769</v>
          </cell>
          <cell r="B311" t="str">
            <v>Lona plástica - E = 200 micra</v>
          </cell>
          <cell r="C311" t="str">
            <v>m²</v>
          </cell>
          <cell r="D311">
            <v>1.9703999999999999</v>
          </cell>
        </row>
        <row r="312">
          <cell r="A312" t="str">
            <v>M0771</v>
          </cell>
          <cell r="B312" t="str">
            <v>Cavalete em polietileno zebrado com faixa refletiva</v>
          </cell>
          <cell r="C312" t="str">
            <v>un</v>
          </cell>
          <cell r="D312">
            <v>370</v>
          </cell>
        </row>
        <row r="313">
          <cell r="A313" t="str">
            <v>M0773</v>
          </cell>
          <cell r="B313" t="str">
            <v>Perfil de alumínio tipo L463 para placa de sinalização - seção de 50 x 50 mm</v>
          </cell>
          <cell r="C313" t="str">
            <v>m</v>
          </cell>
          <cell r="D313">
            <v>55.077599999999997</v>
          </cell>
        </row>
        <row r="314">
          <cell r="A314" t="str">
            <v>M0783</v>
          </cell>
          <cell r="B314" t="str">
            <v>Massa asfáltica comercial - capa de rolamento</v>
          </cell>
          <cell r="C314" t="str">
            <v>t</v>
          </cell>
          <cell r="D314" t="str">
            <v>-</v>
          </cell>
        </row>
        <row r="315">
          <cell r="A315" t="str">
            <v>M0784</v>
          </cell>
          <cell r="B315" t="str">
            <v>Massa asfáltica comercial - binder</v>
          </cell>
          <cell r="C315" t="str">
            <v>t</v>
          </cell>
          <cell r="D315" t="str">
            <v>-</v>
          </cell>
        </row>
        <row r="316">
          <cell r="A316" t="str">
            <v>M0786</v>
          </cell>
          <cell r="B316" t="str">
            <v>Placa de poliestireno expandido (EPS)</v>
          </cell>
          <cell r="C316" t="str">
            <v>m³</v>
          </cell>
          <cell r="D316">
            <v>628.48109999999997</v>
          </cell>
        </row>
        <row r="317">
          <cell r="A317" t="str">
            <v>M0787</v>
          </cell>
          <cell r="B317" t="str">
            <v>Suporte em aço-carbono galvanizado tipo perfil C para placa de sinalização</v>
          </cell>
          <cell r="C317" t="str">
            <v>kg</v>
          </cell>
          <cell r="D317">
            <v>29.83</v>
          </cell>
        </row>
        <row r="318">
          <cell r="A318" t="str">
            <v>M0789</v>
          </cell>
          <cell r="B318" t="str">
            <v>Conjunto para fixação de placas em aço galvanizado composto por barra chata, abraçadeira, parafusos, porcas e arruelas</v>
          </cell>
          <cell r="C318" t="str">
            <v>kg</v>
          </cell>
          <cell r="D318">
            <v>28.273900000000001</v>
          </cell>
        </row>
        <row r="319">
          <cell r="A319" t="str">
            <v>M0796</v>
          </cell>
          <cell r="B319" t="str">
            <v>Semipórtico metálico para vão de 8,3 m e vento de 35 m/s</v>
          </cell>
          <cell r="C319" t="str">
            <v>un</v>
          </cell>
          <cell r="D319">
            <v>57911.720300000001</v>
          </cell>
        </row>
        <row r="320">
          <cell r="A320" t="str">
            <v>M0798</v>
          </cell>
          <cell r="B320" t="str">
            <v>Apoio de neoprene fretado</v>
          </cell>
          <cell r="C320" t="str">
            <v>dm³</v>
          </cell>
          <cell r="D320">
            <v>86.906099999999995</v>
          </cell>
        </row>
        <row r="321">
          <cell r="A321" t="str">
            <v>M0804</v>
          </cell>
          <cell r="B321" t="str">
            <v>Cabo de aço - D = 12,70 mm (1/2")</v>
          </cell>
          <cell r="C321" t="str">
            <v>m</v>
          </cell>
          <cell r="D321">
            <v>30.463799999999999</v>
          </cell>
        </row>
        <row r="322">
          <cell r="A322" t="str">
            <v>M0805</v>
          </cell>
          <cell r="B322" t="str">
            <v>Semipórtico duplo metálico para vão de 2 x 8,3 m e vento de 35 m/s</v>
          </cell>
          <cell r="C322" t="str">
            <v>un</v>
          </cell>
          <cell r="D322">
            <v>97730.729000000007</v>
          </cell>
        </row>
        <row r="323">
          <cell r="A323" t="str">
            <v>M0808</v>
          </cell>
          <cell r="B323" t="str">
            <v>Brita 4</v>
          </cell>
          <cell r="C323" t="str">
            <v>m³</v>
          </cell>
          <cell r="D323">
            <v>124.1467</v>
          </cell>
        </row>
        <row r="324">
          <cell r="A324" t="str">
            <v>M0809</v>
          </cell>
          <cell r="B324" t="str">
            <v>Cabo de aço - D = 6,35 mm (1/4")</v>
          </cell>
          <cell r="C324" t="str">
            <v>m</v>
          </cell>
          <cell r="D324">
            <v>11.829499999999999</v>
          </cell>
        </row>
        <row r="325">
          <cell r="A325" t="str">
            <v>M0810</v>
          </cell>
          <cell r="B325" t="str">
            <v>Cabo de aço - D = 52,00 mm (2")</v>
          </cell>
          <cell r="C325" t="str">
            <v>m</v>
          </cell>
          <cell r="D325">
            <v>839.92819999999995</v>
          </cell>
        </row>
        <row r="326">
          <cell r="A326" t="str">
            <v>M0812</v>
          </cell>
          <cell r="B326" t="str">
            <v>Sapatilha em aço inox - D = 6,35 mm (1/4")</v>
          </cell>
          <cell r="C326" t="str">
            <v>un</v>
          </cell>
          <cell r="D326">
            <v>4.0709</v>
          </cell>
        </row>
        <row r="327">
          <cell r="A327" t="str">
            <v>M0818</v>
          </cell>
          <cell r="B327" t="str">
            <v>Semipórtico metálico para vão de 8,3 m e vento de 40 m/s</v>
          </cell>
          <cell r="C327" t="str">
            <v>un</v>
          </cell>
          <cell r="D327">
            <v>64323.798999999999</v>
          </cell>
        </row>
        <row r="328">
          <cell r="A328" t="str">
            <v>M0824</v>
          </cell>
          <cell r="B328" t="str">
            <v>Semipórtico duplo metálico para vão de 2 x 8,3 m e vento de 40 m/s</v>
          </cell>
          <cell r="C328" t="str">
            <v>un</v>
          </cell>
          <cell r="D328">
            <v>108567.14200000001</v>
          </cell>
        </row>
        <row r="329">
          <cell r="A329" t="str">
            <v>M0831</v>
          </cell>
          <cell r="B329" t="str">
            <v>Pórtico metálico para vão de 15,9 m e vento de 40 m/s</v>
          </cell>
          <cell r="C329" t="str">
            <v>un</v>
          </cell>
          <cell r="D329">
            <v>108049.178</v>
          </cell>
        </row>
        <row r="330">
          <cell r="A330" t="str">
            <v>M0848</v>
          </cell>
          <cell r="B330" t="str">
            <v>Semipórtico metálico para vão de 8,3 m e vento de 45 m/s</v>
          </cell>
          <cell r="C330" t="str">
            <v>un</v>
          </cell>
          <cell r="D330">
            <v>70735.877699999997</v>
          </cell>
        </row>
        <row r="331">
          <cell r="A331" t="str">
            <v>M0849</v>
          </cell>
          <cell r="B331" t="str">
            <v>Corda de sisal - D = 12,0 mm</v>
          </cell>
          <cell r="C331" t="str">
            <v>m</v>
          </cell>
          <cell r="D331">
            <v>2.0644</v>
          </cell>
        </row>
        <row r="332">
          <cell r="A332" t="str">
            <v>M0851</v>
          </cell>
          <cell r="B332" t="str">
            <v>Grampo leve em aço-carbono para cabo de aço - D = 6,3 mm (1/4")</v>
          </cell>
          <cell r="C332" t="str">
            <v>un</v>
          </cell>
          <cell r="D332">
            <v>0.98860000000000003</v>
          </cell>
        </row>
        <row r="333">
          <cell r="A333" t="str">
            <v>M0852</v>
          </cell>
          <cell r="B333" t="str">
            <v>Poste de concreto - carga nominal de 800 daN, H = 15 m e D = 520 mm</v>
          </cell>
          <cell r="C333" t="str">
            <v>un</v>
          </cell>
          <cell r="D333">
            <v>5804.45</v>
          </cell>
        </row>
        <row r="334">
          <cell r="A334" t="str">
            <v>M0858</v>
          </cell>
          <cell r="B334" t="str">
            <v>Semipórtico duplo metálico para vão de 2 x 8,3 m e vento de 45 m/s</v>
          </cell>
          <cell r="C334" t="str">
            <v>un</v>
          </cell>
          <cell r="D334">
            <v>119403.55499999999</v>
          </cell>
        </row>
        <row r="335">
          <cell r="A335" t="str">
            <v>M0865</v>
          </cell>
          <cell r="B335" t="str">
            <v>Pórtico metálico para vão de 15,9 m e vento de 45 m/s</v>
          </cell>
          <cell r="C335" t="str">
            <v>un</v>
          </cell>
          <cell r="D335">
            <v>118854.0958</v>
          </cell>
        </row>
        <row r="336">
          <cell r="A336" t="str">
            <v>M0868</v>
          </cell>
          <cell r="B336" t="str">
            <v>Lâmpada fluorescente compacta eletrônica - potência de 20 W</v>
          </cell>
          <cell r="C336" t="str">
            <v>un</v>
          </cell>
          <cell r="D336">
            <v>10.0548</v>
          </cell>
        </row>
        <row r="337">
          <cell r="A337" t="str">
            <v>M0875</v>
          </cell>
          <cell r="B337" t="str">
            <v>Manta asfáltica não-tecido em poliéster - E = 3 mm</v>
          </cell>
          <cell r="C337" t="str">
            <v>m²</v>
          </cell>
          <cell r="D337">
            <v>41.063299999999998</v>
          </cell>
        </row>
        <row r="338">
          <cell r="A338" t="str">
            <v>M0876</v>
          </cell>
          <cell r="B338" t="str">
            <v>Manta asfáltica não-tecido em poliéster - E = 4 mm</v>
          </cell>
          <cell r="C338" t="str">
            <v>m²</v>
          </cell>
          <cell r="D338">
            <v>50.820799999999998</v>
          </cell>
        </row>
        <row r="339">
          <cell r="A339" t="str">
            <v>M0879</v>
          </cell>
          <cell r="B339" t="str">
            <v>Lixa para ferro Nº 150</v>
          </cell>
          <cell r="C339" t="str">
            <v>un</v>
          </cell>
          <cell r="D339">
            <v>3.3128000000000002</v>
          </cell>
        </row>
        <row r="340">
          <cell r="A340" t="str">
            <v>M0942</v>
          </cell>
          <cell r="B340" t="str">
            <v>Estaca prancha metálica</v>
          </cell>
          <cell r="C340" t="str">
            <v>kg</v>
          </cell>
          <cell r="D340">
            <v>15.830399999999999</v>
          </cell>
        </row>
        <row r="341">
          <cell r="A341" t="str">
            <v>M0945</v>
          </cell>
          <cell r="B341" t="str">
            <v>Parafuso de cabeça sextavada em aço galvanizado com porca e arruela de pressão - D = 6,35 mm (1/4")</v>
          </cell>
          <cell r="C341" t="str">
            <v>cj</v>
          </cell>
          <cell r="D341">
            <v>0.48139999999999999</v>
          </cell>
        </row>
        <row r="342">
          <cell r="A342" t="str">
            <v>M0946</v>
          </cell>
          <cell r="B342" t="str">
            <v>Aço em perfis ASTM A572 grau 50</v>
          </cell>
          <cell r="C342" t="str">
            <v>kg</v>
          </cell>
          <cell r="D342">
            <v>13.101100000000001</v>
          </cell>
        </row>
        <row r="343">
          <cell r="A343" t="str">
            <v>M0947</v>
          </cell>
          <cell r="B343" t="str">
            <v>Parafuso de cabeça sextavada em aço galvanizado com porca e arruela de pressão - D = 9,525 mm (3/8")</v>
          </cell>
          <cell r="C343" t="str">
            <v>cj</v>
          </cell>
          <cell r="D343">
            <v>1.4392</v>
          </cell>
        </row>
        <row r="344">
          <cell r="A344" t="str">
            <v>M0948</v>
          </cell>
          <cell r="B344" t="str">
            <v>Arruela lisa em aço ASTM F436 para parafuso - D = 12,7 mm</v>
          </cell>
          <cell r="C344" t="str">
            <v>un</v>
          </cell>
          <cell r="D344">
            <v>0.97819999999999996</v>
          </cell>
        </row>
        <row r="345">
          <cell r="A345" t="str">
            <v>M0949</v>
          </cell>
          <cell r="B345" t="str">
            <v>Arruela lisa em aço ASTM F436 para parafuso - D = 16,0 mm</v>
          </cell>
          <cell r="C345" t="str">
            <v>un</v>
          </cell>
          <cell r="D345">
            <v>1.4048</v>
          </cell>
        </row>
        <row r="346">
          <cell r="A346" t="str">
            <v>M0950</v>
          </cell>
          <cell r="B346" t="str">
            <v>Arruela lisa em aço ASTM F436 para parafuso - D = 20,0 mm</v>
          </cell>
          <cell r="C346" t="str">
            <v>un</v>
          </cell>
          <cell r="D346">
            <v>1.6791</v>
          </cell>
        </row>
        <row r="347">
          <cell r="A347" t="str">
            <v>M0951</v>
          </cell>
          <cell r="B347" t="str">
            <v>Parafuso de cabeça sextavada em aço ASTM A325 de alta resistência com rosca parcial - D = 12,7 mm e C = 38,10 mm</v>
          </cell>
          <cell r="C347" t="str">
            <v>un</v>
          </cell>
          <cell r="D347">
            <v>2.2061000000000002</v>
          </cell>
        </row>
        <row r="348">
          <cell r="A348" t="str">
            <v>M0952</v>
          </cell>
          <cell r="B348" t="str">
            <v>Parafuso de cabeça sextavada em aço ASTM A325 de alta resistência com rosca parcial - D = 12,7 mm e C = 44,45 mm</v>
          </cell>
          <cell r="C348" t="str">
            <v>un</v>
          </cell>
          <cell r="D348">
            <v>2.4356</v>
          </cell>
        </row>
        <row r="349">
          <cell r="A349" t="str">
            <v>M0953</v>
          </cell>
          <cell r="B349" t="str">
            <v>Parafuso de cabeça sextavada em aço ASTM A325 de alta resistência com rosca parcial - D = 12,7 mm e C = 50,80 mm</v>
          </cell>
          <cell r="C349" t="str">
            <v>un</v>
          </cell>
          <cell r="D349">
            <v>2.6850000000000001</v>
          </cell>
        </row>
        <row r="350">
          <cell r="A350" t="str">
            <v>M0954</v>
          </cell>
          <cell r="B350" t="str">
            <v>Parafuso de cabeça sextavada em aço ASTM A325 de alta resistência com rosca parcial - D = 12,7 mm e C = 57,15 mm</v>
          </cell>
          <cell r="C350" t="str">
            <v>un</v>
          </cell>
          <cell r="D350">
            <v>3.0911</v>
          </cell>
        </row>
        <row r="351">
          <cell r="A351" t="str">
            <v>M0955</v>
          </cell>
          <cell r="B351" t="str">
            <v>Parafuso de cabeça sextavada em aço ASTM A325 de alta resistência com rosca parcial - D = 16 mm e C = 44,45 mm</v>
          </cell>
          <cell r="C351" t="str">
            <v>un</v>
          </cell>
          <cell r="D351">
            <v>4.2438000000000002</v>
          </cell>
        </row>
        <row r="352">
          <cell r="A352" t="str">
            <v>M0956</v>
          </cell>
          <cell r="B352" t="str">
            <v>Parafuso de cabeça sextavada em aço ASTM A325 de alta resistência com rosca parcial - D = 16 mm e C = 50,80 mm</v>
          </cell>
          <cell r="C352" t="str">
            <v>un</v>
          </cell>
          <cell r="D352">
            <v>4.6212</v>
          </cell>
        </row>
        <row r="353">
          <cell r="A353" t="str">
            <v>M0957</v>
          </cell>
          <cell r="B353" t="str">
            <v>Parafuso de cabeça sextavada em aço ASTM A325 de alta resistência com rosca parcial - D = 16 mm e C = 63,50 mm</v>
          </cell>
          <cell r="C353" t="str">
            <v>un</v>
          </cell>
          <cell r="D353">
            <v>5.7271000000000001</v>
          </cell>
        </row>
        <row r="354">
          <cell r="A354" t="str">
            <v>M0958</v>
          </cell>
          <cell r="B354" t="str">
            <v>Parafuso de cabeça sextavada em aço ASTM A325 de alta resistência com rosca parcial - D = 20 mm e C = 50,80 mm</v>
          </cell>
          <cell r="C354" t="str">
            <v>un</v>
          </cell>
          <cell r="D354">
            <v>6.0450999999999997</v>
          </cell>
        </row>
        <row r="355">
          <cell r="A355" t="str">
            <v>M0959</v>
          </cell>
          <cell r="B355" t="str">
            <v>Parafuso de cabeça sextavada em aço ASTM A325 de alta resistência com rosca parcial - D = 20 mm e C = 57,15 mm</v>
          </cell>
          <cell r="C355" t="str">
            <v>un</v>
          </cell>
          <cell r="D355">
            <v>7.7026000000000003</v>
          </cell>
        </row>
        <row r="356">
          <cell r="A356" t="str">
            <v>M0960</v>
          </cell>
          <cell r="B356" t="str">
            <v>Parafuso de cabeça sextavada em aço ASTM A325 de alta resistência com rosca parcial - D = 20 mm e C = 63,50 mm</v>
          </cell>
          <cell r="C356" t="str">
            <v>un</v>
          </cell>
          <cell r="D356">
            <v>9.2569999999999997</v>
          </cell>
        </row>
        <row r="357">
          <cell r="A357" t="str">
            <v>M0961</v>
          </cell>
          <cell r="B357" t="str">
            <v>Parafuso de cabeça sextavada em aço ASTM A325 de alta resistência com rosca parcial - D = 20 mm e C = 76,20 mm</v>
          </cell>
          <cell r="C357" t="str">
            <v>un</v>
          </cell>
          <cell r="D357">
            <v>9.9357000000000006</v>
          </cell>
        </row>
        <row r="358">
          <cell r="A358" t="str">
            <v>M0962</v>
          </cell>
          <cell r="B358" t="str">
            <v>Tubo em aço galvanizado - E = 2,00 mm e D = 50,80 mm (2")</v>
          </cell>
          <cell r="C358" t="str">
            <v>m</v>
          </cell>
          <cell r="D358">
            <v>23.4877</v>
          </cell>
        </row>
        <row r="359">
          <cell r="A359" t="str">
            <v>M0963</v>
          </cell>
          <cell r="B359" t="str">
            <v>Tubo em aço galvanizado - E = 3,00 mm e seção de 80 x 80 mm</v>
          </cell>
          <cell r="C359" t="str">
            <v>m</v>
          </cell>
          <cell r="D359">
            <v>70.643500000000003</v>
          </cell>
        </row>
        <row r="360">
          <cell r="A360" t="str">
            <v>M0964</v>
          </cell>
          <cell r="B360" t="str">
            <v>Aço em perfis ASTM A572 grau 50 perfurado</v>
          </cell>
          <cell r="C360" t="str">
            <v>kg</v>
          </cell>
          <cell r="D360">
            <v>13.7126</v>
          </cell>
        </row>
        <row r="361">
          <cell r="A361" t="str">
            <v>M0965</v>
          </cell>
          <cell r="B361" t="str">
            <v>Pino conector de cisalhamento para laje steel deck - D = 19 mm e C = 80 mm</v>
          </cell>
          <cell r="C361" t="str">
            <v>un</v>
          </cell>
          <cell r="D361">
            <v>8.2140000000000004</v>
          </cell>
        </row>
        <row r="362">
          <cell r="A362" t="str">
            <v>M0966</v>
          </cell>
          <cell r="B362" t="str">
            <v>Porca sextavada pesada em aço ASTM A194 grau 2H para parafuso - D = 12,7 mm</v>
          </cell>
          <cell r="C362" t="str">
            <v>un</v>
          </cell>
          <cell r="D362">
            <v>1.3</v>
          </cell>
        </row>
        <row r="363">
          <cell r="A363" t="str">
            <v>M0967</v>
          </cell>
          <cell r="B363" t="str">
            <v>Porca sextavada pesada em aço ASTM A194 grau 2H para parafuso - D = 16 mm</v>
          </cell>
          <cell r="C363" t="str">
            <v>un</v>
          </cell>
          <cell r="D363">
            <v>2.7513000000000001</v>
          </cell>
        </row>
        <row r="364">
          <cell r="A364" t="str">
            <v>M0968</v>
          </cell>
          <cell r="B364" t="str">
            <v>Porca sextavada pesada em aço ASTM A194 grau 2H para parafuso - D = 20 mm</v>
          </cell>
          <cell r="C364" t="str">
            <v>un</v>
          </cell>
          <cell r="D364">
            <v>3.85</v>
          </cell>
        </row>
        <row r="365">
          <cell r="A365" t="str">
            <v>M0969</v>
          </cell>
          <cell r="B365" t="str">
            <v>Steel deck em aço galvanizado ASTM A653 grau 40</v>
          </cell>
          <cell r="C365" t="str">
            <v>m²</v>
          </cell>
          <cell r="D365">
            <v>232.28720000000001</v>
          </cell>
        </row>
        <row r="366">
          <cell r="A366" t="str">
            <v>M0970</v>
          </cell>
          <cell r="B366" t="str">
            <v>Chapa de aço ASTM A572 grau 50 cortada e perfurada</v>
          </cell>
          <cell r="C366" t="str">
            <v>kg</v>
          </cell>
          <cell r="D366">
            <v>18.226500000000001</v>
          </cell>
        </row>
        <row r="367">
          <cell r="A367" t="str">
            <v>M0971</v>
          </cell>
          <cell r="B367" t="str">
            <v>Suporte em aço-carbono para corrimão de guarda-corpo metálico</v>
          </cell>
          <cell r="C367" t="str">
            <v>un</v>
          </cell>
          <cell r="D367">
            <v>23.5108</v>
          </cell>
        </row>
        <row r="368">
          <cell r="A368" t="str">
            <v>M0972</v>
          </cell>
          <cell r="B368" t="str">
            <v>Fluido de resfriamento para usinagem de metais</v>
          </cell>
          <cell r="C368" t="str">
            <v>l</v>
          </cell>
          <cell r="D368">
            <v>16.649799999999999</v>
          </cell>
        </row>
        <row r="369">
          <cell r="A369" t="str">
            <v>M0998</v>
          </cell>
          <cell r="B369" t="str">
            <v>Madeira estrutural de eucalipto</v>
          </cell>
          <cell r="C369" t="str">
            <v>m³</v>
          </cell>
          <cell r="D369">
            <v>1852.5623000000001</v>
          </cell>
        </row>
        <row r="370">
          <cell r="A370" t="str">
            <v>M0999</v>
          </cell>
          <cell r="B370" t="str">
            <v>Tela em aço CA 60 soldada nervurada</v>
          </cell>
          <cell r="C370" t="str">
            <v>kg</v>
          </cell>
          <cell r="D370">
            <v>8.7784999999999993</v>
          </cell>
        </row>
        <row r="371">
          <cell r="A371" t="str">
            <v>M1000</v>
          </cell>
          <cell r="B371" t="str">
            <v>Tela em aço galvanizado para alambrado - E = 1,64 mm (BWG 16) e malha de 50 mm</v>
          </cell>
          <cell r="C371" t="str">
            <v>m²</v>
          </cell>
          <cell r="D371">
            <v>23.716799999999999</v>
          </cell>
        </row>
        <row r="372">
          <cell r="A372" t="str">
            <v>M1001</v>
          </cell>
          <cell r="B372" t="str">
            <v>Tela em aço galvanizado para passarelas rodoviárias - E = 2,75 mm e malha de 50 mm</v>
          </cell>
          <cell r="C372" t="str">
            <v>m²</v>
          </cell>
          <cell r="D372">
            <v>77.737099999999998</v>
          </cell>
        </row>
        <row r="373">
          <cell r="A373" t="str">
            <v>M1010</v>
          </cell>
          <cell r="B373" t="str">
            <v>Manta de PVC reforçada com tela de poliéster - E = 1,2 mm</v>
          </cell>
          <cell r="C373" t="str">
            <v>m²</v>
          </cell>
          <cell r="D373">
            <v>126.48099999999999</v>
          </cell>
        </row>
        <row r="374">
          <cell r="A374" t="str">
            <v>M1011</v>
          </cell>
          <cell r="B374" t="str">
            <v>Manta de PVC reforçada com tela de poliéster - E = 1,5 mm</v>
          </cell>
          <cell r="C374" t="str">
            <v>m²</v>
          </cell>
          <cell r="D374">
            <v>143.47720000000001</v>
          </cell>
        </row>
        <row r="375">
          <cell r="A375" t="str">
            <v>M1022</v>
          </cell>
          <cell r="B375" t="str">
            <v>Massa para vidro</v>
          </cell>
          <cell r="C375" t="str">
            <v>kg</v>
          </cell>
          <cell r="D375">
            <v>3.8879999999999999</v>
          </cell>
        </row>
        <row r="376">
          <cell r="A376" t="str">
            <v>M1066</v>
          </cell>
          <cell r="B376" t="str">
            <v>Cera de proteção para ancoragem de estais</v>
          </cell>
          <cell r="C376" t="str">
            <v>kg</v>
          </cell>
          <cell r="D376">
            <v>33.466700000000003</v>
          </cell>
        </row>
        <row r="377">
          <cell r="A377" t="str">
            <v>M1078</v>
          </cell>
          <cell r="B377" t="str">
            <v>Parafuso de cabeça sextavada em aço inox - D = 12,7 mm (1/2") e C = 127,0 mm (5")</v>
          </cell>
          <cell r="C377" t="str">
            <v>un</v>
          </cell>
          <cell r="D377">
            <v>4.8567999999999998</v>
          </cell>
        </row>
        <row r="378">
          <cell r="A378" t="str">
            <v>M1079</v>
          </cell>
          <cell r="B378" t="str">
            <v>Parafuso de cabeça sextavada em aço galvanizado tipo autoatarrachante com arruela de vedação - D = 6,3 mm e C = 19 mm</v>
          </cell>
          <cell r="C378" t="str">
            <v>un</v>
          </cell>
          <cell r="D378">
            <v>0.49080000000000001</v>
          </cell>
        </row>
        <row r="379">
          <cell r="A379" t="str">
            <v>M1097</v>
          </cell>
          <cell r="B379" t="str">
            <v>Pedra de mão ou rachão</v>
          </cell>
          <cell r="C379" t="str">
            <v>m³</v>
          </cell>
          <cell r="D379">
            <v>122.8334</v>
          </cell>
        </row>
        <row r="380">
          <cell r="A380" t="str">
            <v>M1103</v>
          </cell>
          <cell r="B380" t="str">
            <v>Pedrisco</v>
          </cell>
          <cell r="C380" t="str">
            <v>m³</v>
          </cell>
          <cell r="D380">
            <v>142.58189999999999</v>
          </cell>
        </row>
        <row r="381">
          <cell r="A381" t="str">
            <v>M1118</v>
          </cell>
          <cell r="B381" t="str">
            <v>Cruzeta de madeira para poste - H = 240 cm</v>
          </cell>
          <cell r="C381" t="str">
            <v>un</v>
          </cell>
          <cell r="D381">
            <v>156</v>
          </cell>
        </row>
        <row r="382">
          <cell r="A382" t="str">
            <v>M1129</v>
          </cell>
          <cell r="B382" t="str">
            <v>Junta de dilatação em perfil extrudado de borracha vulcanizada</v>
          </cell>
          <cell r="C382" t="str">
            <v>m</v>
          </cell>
          <cell r="D382" t="str">
            <v>-</v>
          </cell>
        </row>
        <row r="383">
          <cell r="A383" t="str">
            <v>M1130</v>
          </cell>
          <cell r="B383" t="str">
            <v>Selante elástico à base de poliuretano</v>
          </cell>
          <cell r="C383" t="str">
            <v>kg</v>
          </cell>
          <cell r="D383">
            <v>103.5692</v>
          </cell>
        </row>
        <row r="384">
          <cell r="A384" t="str">
            <v>M1131</v>
          </cell>
          <cell r="B384" t="str">
            <v>Cordão de polietileno expandido de baixa densidade - D = 15,0 mm</v>
          </cell>
          <cell r="C384" t="str">
            <v>m</v>
          </cell>
          <cell r="D384">
            <v>0.25669999999999998</v>
          </cell>
        </row>
        <row r="385">
          <cell r="A385" t="str">
            <v>M1132</v>
          </cell>
          <cell r="B385" t="str">
            <v>Junta de dilatação em elastômero e perfil VV - L = 20 mm e H = 40 mm</v>
          </cell>
          <cell r="C385" t="str">
            <v>m</v>
          </cell>
          <cell r="D385">
            <v>360.46499999999997</v>
          </cell>
        </row>
        <row r="386">
          <cell r="A386" t="str">
            <v>M1134</v>
          </cell>
          <cell r="B386" t="str">
            <v>Junta de dilatação em elastômero e perfil VV - L = 25 mm e H = 50 mm</v>
          </cell>
          <cell r="C386" t="str">
            <v>m</v>
          </cell>
          <cell r="D386">
            <v>485.0163</v>
          </cell>
        </row>
        <row r="387">
          <cell r="A387" t="str">
            <v>M1135</v>
          </cell>
          <cell r="B387" t="str">
            <v>Pó de pedra</v>
          </cell>
          <cell r="C387" t="str">
            <v>m³</v>
          </cell>
          <cell r="D387">
            <v>122.22629999999999</v>
          </cell>
        </row>
        <row r="388">
          <cell r="A388" t="str">
            <v>M1136</v>
          </cell>
          <cell r="B388" t="str">
            <v>Cordão de polietileno expandido de baixa densidade - D = 10,0 mm</v>
          </cell>
          <cell r="C388" t="str">
            <v>m</v>
          </cell>
          <cell r="D388">
            <v>0.25559999999999999</v>
          </cell>
        </row>
        <row r="389">
          <cell r="A389" t="str">
            <v>M1142</v>
          </cell>
          <cell r="B389" t="str">
            <v>Junta de dilatação em elastômero e perfil VV - L = 35 mm e H = 60 mm</v>
          </cell>
          <cell r="C389" t="str">
            <v>m</v>
          </cell>
          <cell r="D389">
            <v>901.30820000000006</v>
          </cell>
        </row>
        <row r="390">
          <cell r="A390" t="str">
            <v>M1150</v>
          </cell>
          <cell r="B390" t="str">
            <v>Adesivo estrutural à base de resina epóxi bicomponente tipo ADE-52 ou similar</v>
          </cell>
          <cell r="C390" t="str">
            <v>kg</v>
          </cell>
          <cell r="D390">
            <v>127.0466</v>
          </cell>
        </row>
        <row r="391">
          <cell r="A391" t="str">
            <v>M1151</v>
          </cell>
          <cell r="B391" t="str">
            <v>Junta de dilatação em elastômero e perfil VV - L = 40 mm e H = 70 mm</v>
          </cell>
          <cell r="C391" t="str">
            <v>m</v>
          </cell>
          <cell r="D391">
            <v>1312.2075</v>
          </cell>
        </row>
        <row r="392">
          <cell r="A392" t="str">
            <v>M1152</v>
          </cell>
          <cell r="B392" t="str">
            <v>Junta de dilatação em elastômero e perfil VV - L = 50 mm e H = 80 mm</v>
          </cell>
          <cell r="C392" t="str">
            <v>m</v>
          </cell>
          <cell r="D392">
            <v>1587.7433000000001</v>
          </cell>
        </row>
        <row r="393">
          <cell r="A393" t="str">
            <v>M1176</v>
          </cell>
          <cell r="B393" t="str">
            <v>Arame liso em aço galvanizado - D = 1,65 mm (16 BWG)</v>
          </cell>
          <cell r="C393" t="str">
            <v>kg</v>
          </cell>
          <cell r="D393">
            <v>19.657</v>
          </cell>
        </row>
        <row r="394">
          <cell r="A394" t="str">
            <v>M1205</v>
          </cell>
          <cell r="B394" t="str">
            <v>Prego de ferro</v>
          </cell>
          <cell r="C394" t="str">
            <v>kg</v>
          </cell>
          <cell r="D394">
            <v>14.2591</v>
          </cell>
        </row>
        <row r="395">
          <cell r="A395" t="str">
            <v>M1210</v>
          </cell>
          <cell r="B395" t="str">
            <v>Pórtico metálico para vão de 15,9 m e vento de 35 m/s</v>
          </cell>
          <cell r="C395" t="str">
            <v>un</v>
          </cell>
          <cell r="D395">
            <v>97244.260200000004</v>
          </cell>
        </row>
        <row r="396">
          <cell r="A396" t="str">
            <v>M1218</v>
          </cell>
          <cell r="B396" t="str">
            <v>Projetor externo em alumínio fundido para lâmpada de até 2.000 W</v>
          </cell>
          <cell r="C396" t="str">
            <v>un</v>
          </cell>
          <cell r="D396">
            <v>607.60180000000003</v>
          </cell>
        </row>
        <row r="397">
          <cell r="A397" t="str">
            <v>M1242</v>
          </cell>
          <cell r="B397" t="str">
            <v>Coroa diamantada - D = 15,87 mm (5/8")</v>
          </cell>
          <cell r="C397" t="str">
            <v>un</v>
          </cell>
          <cell r="D397">
            <v>512.95479999999998</v>
          </cell>
        </row>
        <row r="398">
          <cell r="A398" t="str">
            <v>M1243</v>
          </cell>
          <cell r="B398" t="str">
            <v>Coroa diamantada - D = 19,50 mm (3/4")</v>
          </cell>
          <cell r="C398" t="str">
            <v>un</v>
          </cell>
          <cell r="D398">
            <v>523.7346</v>
          </cell>
        </row>
        <row r="399">
          <cell r="A399" t="str">
            <v>M1244</v>
          </cell>
          <cell r="B399" t="str">
            <v>Coroa diamantada - D = 25,40 mm (1")</v>
          </cell>
          <cell r="C399" t="str">
            <v>un</v>
          </cell>
          <cell r="D399">
            <v>655.75699999999995</v>
          </cell>
        </row>
        <row r="400">
          <cell r="A400" t="str">
            <v>M1245</v>
          </cell>
          <cell r="B400" t="str">
            <v>Barra em aço SAE 1010/1020 roscada - D = 9,5 mm (3/8")</v>
          </cell>
          <cell r="C400" t="str">
            <v>m</v>
          </cell>
          <cell r="D400">
            <v>9.1781000000000006</v>
          </cell>
        </row>
        <row r="401">
          <cell r="A401" t="str">
            <v>M1300</v>
          </cell>
          <cell r="B401" t="str">
            <v>Roller bit - Tooth cutter - série 8 - D = 700 mm</v>
          </cell>
          <cell r="C401" t="str">
            <v>un</v>
          </cell>
          <cell r="D401">
            <v>209809.28469999999</v>
          </cell>
        </row>
        <row r="402">
          <cell r="A402" t="str">
            <v>M1301</v>
          </cell>
          <cell r="B402" t="str">
            <v>Roller bit - Tooth cutter - série 8 - D = 800 mm</v>
          </cell>
          <cell r="C402" t="str">
            <v>un</v>
          </cell>
          <cell r="D402">
            <v>225472.00949999999</v>
          </cell>
        </row>
        <row r="403">
          <cell r="A403" t="str">
            <v>M1302</v>
          </cell>
          <cell r="B403" t="str">
            <v>Roller bit - Tooth cutter - série 8 - D = 900 mm</v>
          </cell>
          <cell r="C403" t="str">
            <v>un</v>
          </cell>
          <cell r="D403">
            <v>241184.40789999999</v>
          </cell>
        </row>
        <row r="404">
          <cell r="A404" t="str">
            <v>M1303</v>
          </cell>
          <cell r="B404" t="str">
            <v>Roller bit - Tooth cutter - série 8 - D = 1.000 mm</v>
          </cell>
          <cell r="C404" t="str">
            <v>un</v>
          </cell>
          <cell r="D404">
            <v>268914.99459999998</v>
          </cell>
        </row>
        <row r="405">
          <cell r="A405" t="str">
            <v>M1304</v>
          </cell>
          <cell r="B405" t="str">
            <v>Roller bit - Tooth cutter - série 8 - D = 1.100 mm</v>
          </cell>
          <cell r="C405" t="str">
            <v>un</v>
          </cell>
          <cell r="D405">
            <v>297586.18070000003</v>
          </cell>
        </row>
        <row r="406">
          <cell r="A406" t="str">
            <v>M1305</v>
          </cell>
          <cell r="B406" t="str">
            <v>Roller bit - Tooth cutter - série 8 - D = 1.200 mm</v>
          </cell>
          <cell r="C406" t="str">
            <v>un</v>
          </cell>
          <cell r="D406">
            <v>302130.66200000001</v>
          </cell>
        </row>
        <row r="407">
          <cell r="A407" t="str">
            <v>M1306</v>
          </cell>
          <cell r="B407" t="str">
            <v>Roller bit - Tooth cutter - série 8 - D = 1.300 mm</v>
          </cell>
          <cell r="C407" t="str">
            <v>un</v>
          </cell>
          <cell r="D407">
            <v>388794.48790000001</v>
          </cell>
        </row>
        <row r="408">
          <cell r="A408" t="str">
            <v>M1307</v>
          </cell>
          <cell r="B408" t="str">
            <v>Roller bit - Tooth cutter - série 13 - D = 1.400 mm</v>
          </cell>
          <cell r="C408" t="str">
            <v>un</v>
          </cell>
          <cell r="D408">
            <v>395068.56699999998</v>
          </cell>
        </row>
        <row r="409">
          <cell r="A409" t="str">
            <v>M1308</v>
          </cell>
          <cell r="B409" t="str">
            <v>Roller bit - Tooth cutter - série 13 - D = 1.500 mm</v>
          </cell>
          <cell r="C409" t="str">
            <v>un</v>
          </cell>
          <cell r="D409">
            <v>442761.6237</v>
          </cell>
        </row>
        <row r="410">
          <cell r="A410" t="str">
            <v>M1309</v>
          </cell>
          <cell r="B410" t="str">
            <v>Roller bit - Tooth cutter - série 13 - D = 1.600 mm</v>
          </cell>
          <cell r="C410" t="str">
            <v>un</v>
          </cell>
          <cell r="D410">
            <v>485116.63809999998</v>
          </cell>
        </row>
        <row r="411">
          <cell r="A411" t="str">
            <v>M1310</v>
          </cell>
          <cell r="B411" t="str">
            <v>Roller bit - Tooth cutter - série 13 - D = 1.700 mm</v>
          </cell>
          <cell r="C411" t="str">
            <v>un</v>
          </cell>
          <cell r="D411">
            <v>497974.21260000003</v>
          </cell>
        </row>
        <row r="412">
          <cell r="A412" t="str">
            <v>M1311</v>
          </cell>
          <cell r="B412" t="str">
            <v>Roller bit - Tooth cutter - série 13 - D = 1.800 mm</v>
          </cell>
          <cell r="C412" t="str">
            <v>un</v>
          </cell>
          <cell r="D412">
            <v>538994.42020000005</v>
          </cell>
        </row>
        <row r="413">
          <cell r="A413" t="str">
            <v>M1312</v>
          </cell>
          <cell r="B413" t="str">
            <v>Roller bit - Tooth cutter - cantilever - D = 600 mm</v>
          </cell>
          <cell r="C413" t="str">
            <v>un</v>
          </cell>
          <cell r="D413">
            <v>178928.22899999999</v>
          </cell>
        </row>
        <row r="414">
          <cell r="A414" t="str">
            <v>M1313</v>
          </cell>
          <cell r="B414" t="str">
            <v>Roller bit - TCI button cutter - cantilever - D = 600 mm</v>
          </cell>
          <cell r="C414" t="str">
            <v>un</v>
          </cell>
          <cell r="D414">
            <v>183624.1447</v>
          </cell>
        </row>
        <row r="415">
          <cell r="A415" t="str">
            <v>M1314</v>
          </cell>
          <cell r="B415" t="str">
            <v>Roller bit - TCI button cutter - série 8 - D = 700 mm</v>
          </cell>
          <cell r="C415" t="str">
            <v>un</v>
          </cell>
          <cell r="D415">
            <v>197611.35320000001</v>
          </cell>
        </row>
        <row r="416">
          <cell r="A416" t="str">
            <v>M1315</v>
          </cell>
          <cell r="B416" t="str">
            <v>Roller bit - TCI button cutter - série 8 - D = 800 mm</v>
          </cell>
          <cell r="C416" t="str">
            <v>un</v>
          </cell>
          <cell r="D416">
            <v>211597.7862</v>
          </cell>
        </row>
        <row r="417">
          <cell r="A417" t="str">
            <v>M1316</v>
          </cell>
          <cell r="B417" t="str">
            <v>Roller bit - TCI button cutter - série 8 - D = 900 mm</v>
          </cell>
          <cell r="C417" t="str">
            <v>un</v>
          </cell>
          <cell r="D417">
            <v>225589.20540000001</v>
          </cell>
        </row>
        <row r="418">
          <cell r="A418" t="str">
            <v>M1317</v>
          </cell>
          <cell r="B418" t="str">
            <v>Roller bit - TCI button cutter - série 8 - D = 1.000 mm</v>
          </cell>
          <cell r="C418" t="str">
            <v>un</v>
          </cell>
          <cell r="D418">
            <v>249985.261</v>
          </cell>
        </row>
        <row r="419">
          <cell r="A419" t="str">
            <v>M1318</v>
          </cell>
          <cell r="B419" t="str">
            <v>Roller bit - TCI button cutter - série 8 - D = 1.100 mm</v>
          </cell>
          <cell r="C419" t="str">
            <v>un</v>
          </cell>
          <cell r="D419">
            <v>275305.6496</v>
          </cell>
        </row>
        <row r="420">
          <cell r="A420" t="str">
            <v>M1319</v>
          </cell>
          <cell r="B420" t="str">
            <v>Roller bit - TCI button cutter - série 8 - D = 1.200 mm</v>
          </cell>
          <cell r="C420" t="str">
            <v>un</v>
          </cell>
          <cell r="D420">
            <v>279772.67460000003</v>
          </cell>
        </row>
        <row r="421">
          <cell r="A421" t="str">
            <v>M1320</v>
          </cell>
          <cell r="B421" t="str">
            <v>Roller bit - TCI button cutter - série 8 - D = 1.300 mm</v>
          </cell>
          <cell r="C421" t="str">
            <v>un</v>
          </cell>
          <cell r="D421">
            <v>300120.01020000002</v>
          </cell>
        </row>
        <row r="422">
          <cell r="A422" t="str">
            <v>M1321</v>
          </cell>
          <cell r="B422" t="str">
            <v>Roller bit - TCI button cutter - série 13 - D = 1.400 mm</v>
          </cell>
          <cell r="C422" t="str">
            <v>un</v>
          </cell>
          <cell r="D422">
            <v>306285.65039999998</v>
          </cell>
        </row>
        <row r="423">
          <cell r="A423" t="str">
            <v>M1322</v>
          </cell>
          <cell r="B423" t="str">
            <v>Roller bit - TCI button cutter - série 13 - D = 1.500 mm</v>
          </cell>
          <cell r="C423" t="str">
            <v>un</v>
          </cell>
          <cell r="D423">
            <v>326586.83230000001</v>
          </cell>
        </row>
        <row r="424">
          <cell r="A424" t="str">
            <v>M1323</v>
          </cell>
          <cell r="B424" t="str">
            <v>Roller bit - TCI button cutter - série 13 - D = 1.600 mm</v>
          </cell>
          <cell r="C424" t="str">
            <v>un</v>
          </cell>
          <cell r="D424">
            <v>374269.0123</v>
          </cell>
        </row>
        <row r="425">
          <cell r="A425" t="str">
            <v>M1324</v>
          </cell>
          <cell r="B425" t="str">
            <v>Roller bit - TCI button cutter - série 13 - D = 1.700 mm</v>
          </cell>
          <cell r="C425" t="str">
            <v>un</v>
          </cell>
          <cell r="D425">
            <v>386905.83610000001</v>
          </cell>
        </row>
        <row r="426">
          <cell r="A426" t="str">
            <v>M1325</v>
          </cell>
          <cell r="B426" t="str">
            <v>Roller bit - TCI button cutter - série 13 - D = 1.800 mm</v>
          </cell>
          <cell r="C426" t="str">
            <v>un</v>
          </cell>
          <cell r="D426">
            <v>416984.96889999998</v>
          </cell>
        </row>
        <row r="427">
          <cell r="A427" t="str">
            <v>M1328</v>
          </cell>
          <cell r="B427" t="str">
            <v>Ripa de madeira - E = 4,0 cm e L = 1,5 cm</v>
          </cell>
          <cell r="C427" t="str">
            <v>m</v>
          </cell>
          <cell r="D427">
            <v>2.5253999999999999</v>
          </cell>
        </row>
        <row r="428">
          <cell r="A428" t="str">
            <v>M1337</v>
          </cell>
          <cell r="B428" t="str">
            <v>Série de brocas integrais S11</v>
          </cell>
          <cell r="C428" t="str">
            <v>un</v>
          </cell>
          <cell r="D428">
            <v>731.23400000000004</v>
          </cell>
        </row>
        <row r="429">
          <cell r="A429" t="str">
            <v>M1341</v>
          </cell>
          <cell r="B429" t="str">
            <v>Parafuso de cabeça sextavada em aço galvanizado - D = 15,875 mm (5/8") e C = 101,600 mm (4")</v>
          </cell>
          <cell r="C429" t="str">
            <v>un</v>
          </cell>
          <cell r="D429">
            <v>4.7850000000000001</v>
          </cell>
        </row>
        <row r="430">
          <cell r="A430" t="str">
            <v>M1350</v>
          </cell>
          <cell r="B430" t="str">
            <v>Muda de árvore ornamental com altura de 2,00 a 3,00 m</v>
          </cell>
          <cell r="C430" t="str">
            <v>un</v>
          </cell>
          <cell r="D430">
            <v>79.923000000000002</v>
          </cell>
        </row>
        <row r="431">
          <cell r="A431" t="str">
            <v>M1351</v>
          </cell>
          <cell r="B431" t="str">
            <v>Muda de árvore ornamental com altura de 1,00 a 2,00 m</v>
          </cell>
          <cell r="C431" t="str">
            <v>un</v>
          </cell>
          <cell r="D431">
            <v>52.197899999999997</v>
          </cell>
        </row>
        <row r="432">
          <cell r="A432" t="str">
            <v>M1356</v>
          </cell>
          <cell r="B432" t="str">
            <v>Muda de árvore ornamental com altura até 1,00 m</v>
          </cell>
          <cell r="C432" t="str">
            <v>un</v>
          </cell>
          <cell r="D432">
            <v>27.096</v>
          </cell>
        </row>
        <row r="433">
          <cell r="A433" t="str">
            <v>M1358</v>
          </cell>
          <cell r="B433" t="str">
            <v>Sarrafo em madeira de terceira - E = 2,5 cm e L = 5 cm</v>
          </cell>
          <cell r="C433" t="str">
            <v>m</v>
          </cell>
          <cell r="D433">
            <v>2.1025</v>
          </cell>
        </row>
        <row r="434">
          <cell r="A434" t="str">
            <v>M1359</v>
          </cell>
          <cell r="B434" t="str">
            <v>Muda de árvore frutífera com altura de 2,00 a 3,00 m</v>
          </cell>
          <cell r="C434" t="str">
            <v>un</v>
          </cell>
          <cell r="D434">
            <v>188.58019999999999</v>
          </cell>
        </row>
        <row r="435">
          <cell r="A435" t="str">
            <v>M1360</v>
          </cell>
          <cell r="B435" t="str">
            <v>Muda de árvore frutífera com altura de 1,00 a 2,00 m</v>
          </cell>
          <cell r="C435" t="str">
            <v>un</v>
          </cell>
          <cell r="D435">
            <v>76.3904</v>
          </cell>
        </row>
        <row r="436">
          <cell r="A436" t="str">
            <v>M1361</v>
          </cell>
          <cell r="B436" t="str">
            <v>Muda de árvore frutífera com altura até 1,00 m</v>
          </cell>
          <cell r="C436" t="str">
            <v>un</v>
          </cell>
          <cell r="D436">
            <v>33.8825</v>
          </cell>
        </row>
        <row r="437">
          <cell r="A437" t="str">
            <v>M1362</v>
          </cell>
          <cell r="B437" t="str">
            <v>Tapete de floríferas com altura até 0,50 m</v>
          </cell>
          <cell r="C437" t="str">
            <v>m²</v>
          </cell>
          <cell r="D437">
            <v>63.9955</v>
          </cell>
        </row>
        <row r="438">
          <cell r="A438" t="str">
            <v>M1364</v>
          </cell>
          <cell r="B438" t="str">
            <v>Herbicida glifosato para aplicação localizada</v>
          </cell>
          <cell r="C438" t="str">
            <v>l</v>
          </cell>
          <cell r="D438">
            <v>25.510899999999999</v>
          </cell>
        </row>
        <row r="439">
          <cell r="A439" t="str">
            <v>M1366</v>
          </cell>
          <cell r="B439" t="str">
            <v>Desengraxante líquido biodegradável</v>
          </cell>
          <cell r="C439" t="str">
            <v>l</v>
          </cell>
          <cell r="D439">
            <v>24.348600000000001</v>
          </cell>
        </row>
        <row r="440">
          <cell r="A440" t="str">
            <v>M1367</v>
          </cell>
          <cell r="B440" t="str">
            <v>Chapa fina em aço galvanizado</v>
          </cell>
          <cell r="C440" t="str">
            <v>kg</v>
          </cell>
          <cell r="D440">
            <v>11.4352</v>
          </cell>
        </row>
        <row r="441">
          <cell r="A441" t="str">
            <v>M1368</v>
          </cell>
          <cell r="B441" t="str">
            <v>Pingadeira de elastômero com aba inclinada - L = 40 mm e H = 40 mm</v>
          </cell>
          <cell r="C441" t="str">
            <v>m</v>
          </cell>
          <cell r="D441">
            <v>164.49199999999999</v>
          </cell>
        </row>
        <row r="442">
          <cell r="A442" t="str">
            <v>M1369</v>
          </cell>
          <cell r="B442" t="str">
            <v>Selador acrílico para pintura</v>
          </cell>
          <cell r="C442" t="str">
            <v>l</v>
          </cell>
          <cell r="D442">
            <v>8.9748999999999999</v>
          </cell>
        </row>
        <row r="443">
          <cell r="A443" t="str">
            <v>M1370</v>
          </cell>
          <cell r="B443" t="str">
            <v>Aditivo látex de polímero SBR para concreto e argamassa</v>
          </cell>
          <cell r="C443" t="str">
            <v>l</v>
          </cell>
          <cell r="D443">
            <v>7.3517000000000001</v>
          </cell>
        </row>
        <row r="444">
          <cell r="A444" t="str">
            <v>M1376</v>
          </cell>
          <cell r="B444" t="str">
            <v>Chapa fina em aço ASTM A36</v>
          </cell>
          <cell r="C444" t="str">
            <v>kg</v>
          </cell>
          <cell r="D444">
            <v>10.965999999999999</v>
          </cell>
        </row>
        <row r="445">
          <cell r="A445" t="str">
            <v>M1377</v>
          </cell>
          <cell r="B445" t="str">
            <v>Treliça nervurada eletrossoldada em aço CA 60</v>
          </cell>
          <cell r="C445" t="str">
            <v>kg</v>
          </cell>
          <cell r="D445">
            <v>9.9115000000000002</v>
          </cell>
        </row>
        <row r="446">
          <cell r="A446" t="str">
            <v>M1378</v>
          </cell>
          <cell r="B446" t="str">
            <v>Chapa grossa em aço ASTM A36</v>
          </cell>
          <cell r="C446" t="str">
            <v>kg</v>
          </cell>
          <cell r="D446">
            <v>9.8945000000000007</v>
          </cell>
        </row>
        <row r="447">
          <cell r="A447" t="str">
            <v>M1379</v>
          </cell>
          <cell r="B447" t="str">
            <v>Argamassa polimérica monocomponente para reparos estruturais</v>
          </cell>
          <cell r="C447" t="str">
            <v>kg</v>
          </cell>
          <cell r="D447">
            <v>4.9337999999999997</v>
          </cell>
        </row>
        <row r="448">
          <cell r="A448" t="str">
            <v>M1382</v>
          </cell>
          <cell r="B448" t="str">
            <v>Areia grossa lavada</v>
          </cell>
          <cell r="C448" t="str">
            <v>m³</v>
          </cell>
          <cell r="D448">
            <v>118.4158</v>
          </cell>
        </row>
        <row r="449">
          <cell r="A449" t="str">
            <v>M1383</v>
          </cell>
          <cell r="B449" t="str">
            <v>Areia fina lavada</v>
          </cell>
          <cell r="C449" t="str">
            <v>m³</v>
          </cell>
          <cell r="D449">
            <v>142.07480000000001</v>
          </cell>
        </row>
        <row r="450">
          <cell r="A450" t="str">
            <v>M1384</v>
          </cell>
          <cell r="B450" t="str">
            <v>Tubo em aço-carbono com funil cônico tremonha para lançamento de concreto</v>
          </cell>
          <cell r="C450" t="str">
            <v>kg</v>
          </cell>
          <cell r="D450">
            <v>24.690999999999999</v>
          </cell>
        </row>
        <row r="451">
          <cell r="A451" t="str">
            <v>M1385</v>
          </cell>
          <cell r="B451" t="str">
            <v>Disco de corte diamantado para concreto e asfalto - D = 350 mm</v>
          </cell>
          <cell r="C451" t="str">
            <v>un</v>
          </cell>
          <cell r="D451">
            <v>427.85969999999998</v>
          </cell>
        </row>
        <row r="452">
          <cell r="A452" t="str">
            <v>M1387</v>
          </cell>
          <cell r="B452" t="str">
            <v>Adesivo estrutural à base de resina epóxi de média viscosidade</v>
          </cell>
          <cell r="C452" t="str">
            <v>kg</v>
          </cell>
          <cell r="D452">
            <v>53.590699999999998</v>
          </cell>
        </row>
        <row r="453">
          <cell r="A453" t="str">
            <v>M1388</v>
          </cell>
          <cell r="B453" t="str">
            <v>Cordoalha tipo CP 177 RB para estais - D = 15,7 mm</v>
          </cell>
          <cell r="C453" t="str">
            <v>kg</v>
          </cell>
          <cell r="D453">
            <v>24.104700000000001</v>
          </cell>
        </row>
        <row r="454">
          <cell r="A454" t="str">
            <v>M1390</v>
          </cell>
          <cell r="B454" t="str">
            <v>Adesivo estrutural à base de resina epóxi de baixa viscosidade</v>
          </cell>
          <cell r="C454" t="str">
            <v>kg</v>
          </cell>
          <cell r="D454">
            <v>255.26949999999999</v>
          </cell>
        </row>
        <row r="455">
          <cell r="A455" t="str">
            <v>M1391</v>
          </cell>
          <cell r="B455" t="str">
            <v>Ponteiro para martelete - D = 22 mm e C = 1,00 m</v>
          </cell>
          <cell r="C455" t="str">
            <v>un</v>
          </cell>
          <cell r="D455">
            <v>421.26</v>
          </cell>
        </row>
        <row r="456">
          <cell r="A456" t="str">
            <v>M1397</v>
          </cell>
          <cell r="B456" t="str">
            <v>Eletrodo revestido E60XX</v>
          </cell>
          <cell r="C456" t="str">
            <v>kg</v>
          </cell>
          <cell r="D456">
            <v>37.809100000000001</v>
          </cell>
        </row>
        <row r="457">
          <cell r="A457" t="str">
            <v>M1398</v>
          </cell>
          <cell r="B457" t="str">
            <v>Vareta em aço-carbono para solda oxiacetileno AWS A 5.2 R45</v>
          </cell>
          <cell r="C457" t="str">
            <v>kg</v>
          </cell>
          <cell r="D457">
            <v>35</v>
          </cell>
        </row>
        <row r="458">
          <cell r="A458" t="str">
            <v>M1399</v>
          </cell>
          <cell r="B458" t="str">
            <v>Broca de widia - D = 14 mm e C = 150 mm</v>
          </cell>
          <cell r="C458" t="str">
            <v>un</v>
          </cell>
          <cell r="D458">
            <v>29.543099999999999</v>
          </cell>
        </row>
        <row r="459">
          <cell r="A459" t="str">
            <v>M1400</v>
          </cell>
          <cell r="B459" t="str">
            <v>Adesivo estrutural à base de resina epóxi de alta viscosidade</v>
          </cell>
          <cell r="C459" t="str">
            <v>kg</v>
          </cell>
          <cell r="D459">
            <v>60.585000000000001</v>
          </cell>
        </row>
        <row r="460">
          <cell r="A460" t="str">
            <v>M1401</v>
          </cell>
          <cell r="B460" t="str">
            <v>Bico de adesão para injeção de adesivo estrutural à base de resina epóxi</v>
          </cell>
          <cell r="C460" t="str">
            <v>un</v>
          </cell>
          <cell r="D460">
            <v>7.7672999999999996</v>
          </cell>
        </row>
        <row r="461">
          <cell r="A461" t="str">
            <v>M1402</v>
          </cell>
          <cell r="B461" t="str">
            <v>Bico de perfuração para injeção de adesivo estrutural à base de resina epóxi</v>
          </cell>
          <cell r="C461" t="str">
            <v>un</v>
          </cell>
          <cell r="D461">
            <v>5.2580999999999998</v>
          </cell>
        </row>
        <row r="462">
          <cell r="A462" t="str">
            <v>M1404</v>
          </cell>
          <cell r="B462" t="str">
            <v>Aplicador manual de adesivo estrutural</v>
          </cell>
          <cell r="C462" t="str">
            <v>un</v>
          </cell>
          <cell r="D462">
            <v>2788.6080999999999</v>
          </cell>
        </row>
        <row r="463">
          <cell r="A463" t="str">
            <v>M1405</v>
          </cell>
          <cell r="B463" t="str">
            <v>Disco diamantado para desbaste - D = 180 mm</v>
          </cell>
          <cell r="C463" t="str">
            <v>un</v>
          </cell>
          <cell r="D463">
            <v>484.10789999999997</v>
          </cell>
        </row>
        <row r="464">
          <cell r="A464" t="str">
            <v>M1406</v>
          </cell>
          <cell r="B464" t="str">
            <v>Broca de aço rápido - D = 12,5 mm e C = 151 mm</v>
          </cell>
          <cell r="C464" t="str">
            <v>un</v>
          </cell>
          <cell r="D464">
            <v>35.825800000000001</v>
          </cell>
        </row>
        <row r="465">
          <cell r="A465" t="str">
            <v>M1408</v>
          </cell>
          <cell r="B465" t="str">
            <v>Grelha metálica para canaletas - C = 1,00 m e L = 0,30 m</v>
          </cell>
          <cell r="C465" t="str">
            <v>un</v>
          </cell>
          <cell r="D465">
            <v>425.38440000000003</v>
          </cell>
        </row>
        <row r="466">
          <cell r="A466" t="str">
            <v>M1409</v>
          </cell>
          <cell r="B466" t="str">
            <v>Porta-grelha metálica - C = 1,00 m e L = 0,30 m</v>
          </cell>
          <cell r="C466" t="str">
            <v>m</v>
          </cell>
          <cell r="D466">
            <v>111.3152</v>
          </cell>
        </row>
        <row r="467">
          <cell r="A467" t="str">
            <v>M1429</v>
          </cell>
          <cell r="B467" t="str">
            <v>Tábua de pinho de terceira - E = 2,5 cm</v>
          </cell>
          <cell r="C467" t="str">
            <v>m²</v>
          </cell>
          <cell r="D467">
            <v>43.394799999999996</v>
          </cell>
        </row>
        <row r="468">
          <cell r="A468" t="str">
            <v>M1432</v>
          </cell>
          <cell r="B468" t="str">
            <v>Tampão de ferro fundido articulado para águas pluviais - DN 600 classe 400</v>
          </cell>
          <cell r="C468" t="str">
            <v>un</v>
          </cell>
          <cell r="D468">
            <v>562.46299999999997</v>
          </cell>
        </row>
        <row r="469">
          <cell r="A469" t="str">
            <v>M1433</v>
          </cell>
          <cell r="B469" t="str">
            <v>Grelha metálica para canaletas - C = 0,50 m e L = 0,50 m</v>
          </cell>
          <cell r="C469" t="str">
            <v>un</v>
          </cell>
          <cell r="D469">
            <v>274.74160000000001</v>
          </cell>
        </row>
        <row r="470">
          <cell r="A470" t="str">
            <v>M1434</v>
          </cell>
          <cell r="B470" t="str">
            <v>Porta-grelha metálica - C = 0,50 m e L = 0,50 m</v>
          </cell>
          <cell r="C470" t="str">
            <v>m</v>
          </cell>
          <cell r="D470">
            <v>142.2663</v>
          </cell>
        </row>
        <row r="471">
          <cell r="A471" t="str">
            <v>M1446</v>
          </cell>
          <cell r="B471" t="str">
            <v>Geogrelha bidirecional em polipropileno extrudado - resistência à tração de 30 kN/m, deformação inferior a 5% e malha de 36 x 34 mm</v>
          </cell>
          <cell r="C471" t="str">
            <v>m²</v>
          </cell>
          <cell r="D471">
            <v>30.27</v>
          </cell>
        </row>
        <row r="472">
          <cell r="A472" t="str">
            <v>M1447</v>
          </cell>
          <cell r="B472" t="str">
            <v>Geogrelha unidirecional em poliéster - resistência à tração longitudinal de 50 kN/m</v>
          </cell>
          <cell r="C472" t="str">
            <v>m²</v>
          </cell>
          <cell r="D472">
            <v>19.525400000000001</v>
          </cell>
        </row>
        <row r="473">
          <cell r="A473" t="str">
            <v>M1448</v>
          </cell>
          <cell r="B473" t="str">
            <v>Geogrelha unidirecional em poliéster - resistência à tração longitudinal de 90 kN/m</v>
          </cell>
          <cell r="C473" t="str">
            <v>m²</v>
          </cell>
          <cell r="D473">
            <v>25.5379</v>
          </cell>
        </row>
        <row r="474">
          <cell r="A474" t="str">
            <v>M1449</v>
          </cell>
          <cell r="B474" t="str">
            <v>Geogrelha unidirecional em poliéster - resistência à tração longitudinal de 100 kN/m</v>
          </cell>
          <cell r="C474" t="str">
            <v>m²</v>
          </cell>
          <cell r="D474">
            <v>26.488399999999999</v>
          </cell>
        </row>
        <row r="475">
          <cell r="A475" t="str">
            <v>M1450</v>
          </cell>
          <cell r="B475" t="str">
            <v>Geogrelha unidirecional em poliéster - resistência à tração longitudinal de 150 kN/m</v>
          </cell>
          <cell r="C475" t="str">
            <v>m²</v>
          </cell>
          <cell r="D475">
            <v>28.482199999999999</v>
          </cell>
        </row>
        <row r="476">
          <cell r="A476" t="str">
            <v>M1451</v>
          </cell>
          <cell r="B476" t="str">
            <v>Geogrelha unidirecional em poliéster - resistência à tração longitudinal de 200 kN/m</v>
          </cell>
          <cell r="C476" t="str">
            <v>m²</v>
          </cell>
          <cell r="D476">
            <v>37.997</v>
          </cell>
        </row>
        <row r="477">
          <cell r="A477" t="str">
            <v>M1452</v>
          </cell>
          <cell r="B477" t="str">
            <v>Geogrelha unidirecional em poliéster - resistência à tração longitudinal de 300 kN/m</v>
          </cell>
          <cell r="C477" t="str">
            <v>m²</v>
          </cell>
          <cell r="D477">
            <v>56.9955</v>
          </cell>
        </row>
        <row r="478">
          <cell r="A478" t="str">
            <v>M1453</v>
          </cell>
          <cell r="B478" t="str">
            <v>Geogrelha unidirecional em poliéster - resistência à tração longitudinal de 400 kN/m</v>
          </cell>
          <cell r="C478" t="str">
            <v>m²</v>
          </cell>
          <cell r="D478">
            <v>75.983699999999999</v>
          </cell>
        </row>
        <row r="479">
          <cell r="A479" t="str">
            <v>M1454</v>
          </cell>
          <cell r="B479" t="str">
            <v>Geocélula em PEAD - H = 75 mm e célula de 289 cm²</v>
          </cell>
          <cell r="C479" t="str">
            <v>m²</v>
          </cell>
          <cell r="D479">
            <v>39.648499999999999</v>
          </cell>
        </row>
        <row r="480">
          <cell r="A480" t="str">
            <v>M1455</v>
          </cell>
          <cell r="B480" t="str">
            <v>Geocélula em PEAD - H = 100 mm e célula de 289 cm²</v>
          </cell>
          <cell r="C480" t="str">
            <v>m²</v>
          </cell>
          <cell r="D480">
            <v>49.588299999999997</v>
          </cell>
        </row>
        <row r="481">
          <cell r="A481" t="str">
            <v>M1456</v>
          </cell>
          <cell r="B481" t="str">
            <v>Geocélula em PEAD - H = 150 mm e célula de 289 cm²</v>
          </cell>
          <cell r="C481" t="str">
            <v>m²</v>
          </cell>
          <cell r="D481">
            <v>59.467799999999997</v>
          </cell>
        </row>
        <row r="482">
          <cell r="A482" t="str">
            <v>M1457</v>
          </cell>
          <cell r="B482" t="str">
            <v>Geocélula em PEAD - H = 200 mm e célula de 289 cm²</v>
          </cell>
          <cell r="C482" t="str">
            <v>m²</v>
          </cell>
          <cell r="D482">
            <v>69.387500000000003</v>
          </cell>
        </row>
        <row r="483">
          <cell r="A483" t="str">
            <v>M1458</v>
          </cell>
          <cell r="B483" t="str">
            <v>Geocélula em PEAD - H = 75 mm e célula de 460 cm²</v>
          </cell>
          <cell r="C483" t="str">
            <v>m²</v>
          </cell>
          <cell r="D483">
            <v>32.818100000000001</v>
          </cell>
        </row>
        <row r="484">
          <cell r="A484" t="str">
            <v>M1459</v>
          </cell>
          <cell r="B484" t="str">
            <v>Geocélula em PEAD - H = 100 mm e célula de 460 cm²</v>
          </cell>
          <cell r="C484" t="str">
            <v>m²</v>
          </cell>
          <cell r="D484">
            <v>40.933900000000001</v>
          </cell>
        </row>
        <row r="485">
          <cell r="A485" t="str">
            <v>M1460</v>
          </cell>
          <cell r="B485" t="str">
            <v>Geocélula em PEAD - H = 150 mm e célula de 460 cm²</v>
          </cell>
          <cell r="C485" t="str">
            <v>m²</v>
          </cell>
          <cell r="D485">
            <v>48.615400000000001</v>
          </cell>
        </row>
        <row r="486">
          <cell r="A486" t="str">
            <v>M1461</v>
          </cell>
          <cell r="B486" t="str">
            <v>Geocélula em PEAD - H = 200 mm e célula de 460 cm²</v>
          </cell>
          <cell r="C486" t="str">
            <v>m²</v>
          </cell>
          <cell r="D486">
            <v>56.448799999999999</v>
          </cell>
        </row>
        <row r="487">
          <cell r="A487" t="str">
            <v>M1462</v>
          </cell>
          <cell r="B487" t="str">
            <v>Geocélula em PEAD - H = 75 mm e célula de 1.206 cm²</v>
          </cell>
          <cell r="C487" t="str">
            <v>m²</v>
          </cell>
          <cell r="D487">
            <v>29.837199999999999</v>
          </cell>
        </row>
        <row r="488">
          <cell r="A488" t="str">
            <v>M1463</v>
          </cell>
          <cell r="B488" t="str">
            <v>Geocélula em PEAD - H = 100 mm e célula de 1.206 cm²</v>
          </cell>
          <cell r="C488" t="str">
            <v>m²</v>
          </cell>
          <cell r="D488">
            <v>38.901899999999998</v>
          </cell>
        </row>
        <row r="489">
          <cell r="A489" t="str">
            <v>M1464</v>
          </cell>
          <cell r="B489" t="str">
            <v>Geocélula em PEAD - H = 150 mm e célula de 1.206 cm²</v>
          </cell>
          <cell r="C489" t="str">
            <v>m²</v>
          </cell>
          <cell r="D489">
            <v>46.205199999999998</v>
          </cell>
        </row>
        <row r="490">
          <cell r="A490" t="str">
            <v>M1465</v>
          </cell>
          <cell r="B490" t="str">
            <v>Geocélula em PEAD - H = 200 mm e célula de 1.206 cm²</v>
          </cell>
          <cell r="C490" t="str">
            <v>m²</v>
          </cell>
          <cell r="D490">
            <v>53.51</v>
          </cell>
        </row>
        <row r="491">
          <cell r="A491" t="str">
            <v>M1472</v>
          </cell>
          <cell r="B491" t="str">
            <v>Tubo de PVC rosqueável para água fria - D = 75 mm (3")</v>
          </cell>
          <cell r="C491" t="str">
            <v>m</v>
          </cell>
          <cell r="D491">
            <v>69.660499999999999</v>
          </cell>
        </row>
        <row r="492">
          <cell r="A492" t="str">
            <v>M1481</v>
          </cell>
          <cell r="B492" t="str">
            <v>Coroa diamantada - D = 31,80 mm (1 1/4")</v>
          </cell>
          <cell r="C492" t="str">
            <v>un</v>
          </cell>
          <cell r="D492">
            <v>788.60550000000001</v>
          </cell>
        </row>
        <row r="493">
          <cell r="A493" t="str">
            <v>M1496</v>
          </cell>
          <cell r="B493" t="str">
            <v>Coroa diamantada - D = 38,10 mm (1 1/2")</v>
          </cell>
          <cell r="C493" t="str">
            <v>un</v>
          </cell>
          <cell r="D493">
            <v>794.77869999999996</v>
          </cell>
        </row>
        <row r="494">
          <cell r="A494" t="str">
            <v>M1498</v>
          </cell>
          <cell r="B494" t="str">
            <v>Coroa diamantada - D = 44,50 mm (1 3/4")</v>
          </cell>
          <cell r="C494" t="str">
            <v>un</v>
          </cell>
          <cell r="D494">
            <v>853.59339999999997</v>
          </cell>
        </row>
        <row r="495">
          <cell r="A495" t="str">
            <v>M1518</v>
          </cell>
          <cell r="B495" t="str">
            <v>Coroa diamantada - D = 50,80 mm (2")</v>
          </cell>
          <cell r="C495" t="str">
            <v>un</v>
          </cell>
          <cell r="D495">
            <v>883.2758</v>
          </cell>
        </row>
        <row r="496">
          <cell r="A496" t="str">
            <v>M1519</v>
          </cell>
          <cell r="B496" t="str">
            <v>Coroa diamantada - D = 63,50 mm (2 1/2")</v>
          </cell>
          <cell r="C496" t="str">
            <v>un</v>
          </cell>
          <cell r="D496">
            <v>928.8854</v>
          </cell>
        </row>
        <row r="497">
          <cell r="A497" t="str">
            <v>M1520</v>
          </cell>
          <cell r="B497" t="str">
            <v>Coroa diamantada - D = 76,20 mm (3")</v>
          </cell>
          <cell r="C497" t="str">
            <v>un</v>
          </cell>
          <cell r="D497">
            <v>1437.6072999999999</v>
          </cell>
        </row>
        <row r="498">
          <cell r="A498" t="str">
            <v>M1526</v>
          </cell>
          <cell r="B498" t="str">
            <v>Coroa diamantada - D = 101,60 mm (4")</v>
          </cell>
          <cell r="C498" t="str">
            <v>un</v>
          </cell>
          <cell r="D498">
            <v>1992.9779000000001</v>
          </cell>
        </row>
        <row r="499">
          <cell r="A499" t="str">
            <v>M1527</v>
          </cell>
          <cell r="B499" t="str">
            <v>Broca de widia - D = 10 mm e C = 150 mm</v>
          </cell>
          <cell r="C499" t="str">
            <v>un</v>
          </cell>
          <cell r="D499">
            <v>11.8896</v>
          </cell>
        </row>
        <row r="500">
          <cell r="A500" t="str">
            <v>M1528</v>
          </cell>
          <cell r="B500" t="str">
            <v>Broca de widia - D = 13 mm e C = 150 mm</v>
          </cell>
          <cell r="C500" t="str">
            <v>un</v>
          </cell>
          <cell r="D500">
            <v>21.9894</v>
          </cell>
        </row>
        <row r="501">
          <cell r="A501" t="str">
            <v>M1546</v>
          </cell>
          <cell r="B501" t="str">
            <v>Telha trapezoidal em aço zincado - E = 0,43 mm</v>
          </cell>
          <cell r="C501" t="str">
            <v>m²</v>
          </cell>
          <cell r="D501">
            <v>58.113300000000002</v>
          </cell>
        </row>
        <row r="502">
          <cell r="A502" t="str">
            <v>M1553</v>
          </cell>
          <cell r="B502" t="str">
            <v>Geotêxtil não-tecido agulhado em poliéster - resistência à tração longitudinal de 31 kN/m</v>
          </cell>
          <cell r="C502" t="str">
            <v>m²</v>
          </cell>
          <cell r="D502">
            <v>14.6671</v>
          </cell>
        </row>
        <row r="503">
          <cell r="A503" t="str">
            <v>M1556</v>
          </cell>
          <cell r="B503" t="str">
            <v>Terra vegetal produzida</v>
          </cell>
          <cell r="C503" t="str">
            <v>m³</v>
          </cell>
          <cell r="D503" t="str">
            <v>-</v>
          </cell>
        </row>
        <row r="504">
          <cell r="A504" t="str">
            <v>M1575</v>
          </cell>
          <cell r="B504" t="str">
            <v>Tinta látex à base de resina acrílica</v>
          </cell>
          <cell r="C504" t="str">
            <v>l</v>
          </cell>
          <cell r="D504">
            <v>12.948</v>
          </cell>
        </row>
        <row r="505">
          <cell r="A505" t="str">
            <v>M1577</v>
          </cell>
          <cell r="B505" t="str">
            <v>Tinta plástica à base de resina metacrílica aplicada a frio por dispersão ou extrusão</v>
          </cell>
          <cell r="C505" t="str">
            <v>kg</v>
          </cell>
          <cell r="D505">
            <v>30.9084</v>
          </cell>
        </row>
        <row r="506">
          <cell r="A506" t="str">
            <v>M1585</v>
          </cell>
          <cell r="B506" t="str">
            <v>Massa termoplástica aplicada por extrusão</v>
          </cell>
          <cell r="C506" t="str">
            <v>kg</v>
          </cell>
          <cell r="D506">
            <v>11.790800000000001</v>
          </cell>
        </row>
        <row r="507">
          <cell r="A507" t="str">
            <v>M1591</v>
          </cell>
          <cell r="B507" t="str">
            <v>Suporte polimérico ecológico maciço colapsível para placa de sinalização - D = 6,4 cm</v>
          </cell>
          <cell r="C507" t="str">
            <v>m</v>
          </cell>
          <cell r="D507">
            <v>174.9581</v>
          </cell>
        </row>
        <row r="508">
          <cell r="A508" t="str">
            <v>M1600</v>
          </cell>
          <cell r="B508" t="str">
            <v>Trilho TR25 em aço-carbono usado</v>
          </cell>
          <cell r="C508" t="str">
            <v>kg</v>
          </cell>
          <cell r="D508">
            <v>5.0149999999999997</v>
          </cell>
        </row>
        <row r="509">
          <cell r="A509" t="str">
            <v>M1602</v>
          </cell>
          <cell r="B509" t="str">
            <v>Trilho TR37 em aço-carbono usado</v>
          </cell>
          <cell r="C509" t="str">
            <v>kg</v>
          </cell>
          <cell r="D509">
            <v>5.0149999999999997</v>
          </cell>
        </row>
        <row r="510">
          <cell r="A510" t="str">
            <v>M1603</v>
          </cell>
          <cell r="B510" t="str">
            <v>Trilho TR45 em aço-carbono usado</v>
          </cell>
          <cell r="C510" t="str">
            <v>kg</v>
          </cell>
          <cell r="D510">
            <v>5.0149999999999997</v>
          </cell>
        </row>
        <row r="511">
          <cell r="A511" t="str">
            <v>M1605</v>
          </cell>
          <cell r="B511" t="str">
            <v>Trilho TR57 em aço-carbono usado</v>
          </cell>
          <cell r="C511" t="str">
            <v>kg</v>
          </cell>
          <cell r="D511">
            <v>5.0149999999999997</v>
          </cell>
        </row>
        <row r="512">
          <cell r="A512" t="str">
            <v>M1606</v>
          </cell>
          <cell r="B512" t="str">
            <v>Trilho TR68 em aço-carbono usado</v>
          </cell>
          <cell r="C512" t="str">
            <v>kg</v>
          </cell>
          <cell r="D512">
            <v>5.0149999999999997</v>
          </cell>
        </row>
        <row r="513">
          <cell r="A513" t="str">
            <v>M1614</v>
          </cell>
          <cell r="B513" t="str">
            <v>Tubo em aço galvanizado com rosca BSP classe leve - D = 50 mm (2")</v>
          </cell>
          <cell r="C513" t="str">
            <v>m</v>
          </cell>
          <cell r="D513">
            <v>66.558300000000003</v>
          </cell>
        </row>
        <row r="514">
          <cell r="A514" t="str">
            <v>M1616</v>
          </cell>
          <cell r="B514" t="str">
            <v>Tubo em aço galvanizado com rosca BSP classe leve - D = 20 mm (3/4")</v>
          </cell>
          <cell r="C514" t="str">
            <v>m</v>
          </cell>
          <cell r="D514">
            <v>9.4783000000000008</v>
          </cell>
        </row>
        <row r="515">
          <cell r="A515" t="str">
            <v>M1617</v>
          </cell>
          <cell r="B515" t="str">
            <v>Tubo em aço galvanizado com rosca BSP classe leve - D = 80 mm (3")</v>
          </cell>
          <cell r="C515" t="str">
            <v>m</v>
          </cell>
          <cell r="D515">
            <v>116.85080000000001</v>
          </cell>
        </row>
        <row r="516">
          <cell r="A516" t="str">
            <v>M1618</v>
          </cell>
          <cell r="B516" t="str">
            <v>Tubo em aço galvanizado com rosca BSP classe leve - D = 100 mm (4")</v>
          </cell>
          <cell r="C516" t="str">
            <v>m</v>
          </cell>
          <cell r="D516">
            <v>145.0694</v>
          </cell>
        </row>
        <row r="517">
          <cell r="A517" t="str">
            <v>M1624</v>
          </cell>
          <cell r="B517" t="str">
            <v>Suporte polimérico ecológico maciço colapsível para placa de sinalização - seção de 8 x 8 cm</v>
          </cell>
          <cell r="C517" t="str">
            <v>m</v>
          </cell>
          <cell r="D517">
            <v>223.22409999999999</v>
          </cell>
        </row>
        <row r="518">
          <cell r="A518" t="str">
            <v>M1636</v>
          </cell>
          <cell r="B518" t="str">
            <v>Suporte polimérico ecológico maciço colapsível para placa de sinalização - seção de 7 x 15 cm</v>
          </cell>
          <cell r="C518" t="str">
            <v>m</v>
          </cell>
          <cell r="D518">
            <v>429.5136</v>
          </cell>
        </row>
        <row r="519">
          <cell r="A519" t="str">
            <v>M1638</v>
          </cell>
          <cell r="B519" t="str">
            <v>Mourão de madeira - H = 2,10 m e D = 0,10 m</v>
          </cell>
          <cell r="C519" t="str">
            <v>un</v>
          </cell>
          <cell r="D519">
            <v>22.112400000000001</v>
          </cell>
        </row>
        <row r="520">
          <cell r="A520" t="str">
            <v>M1639</v>
          </cell>
          <cell r="B520" t="str">
            <v>Mourão de madeira - H = 2,20 m e D = 0,15 m</v>
          </cell>
          <cell r="C520" t="str">
            <v>un</v>
          </cell>
          <cell r="D520">
            <v>46.7896</v>
          </cell>
        </row>
        <row r="521">
          <cell r="A521" t="str">
            <v>M1640</v>
          </cell>
          <cell r="B521" t="str">
            <v>Nonel iniciador - C = 300,0 m</v>
          </cell>
          <cell r="C521" t="str">
            <v>un</v>
          </cell>
          <cell r="D521">
            <v>259.68470000000002</v>
          </cell>
        </row>
        <row r="522">
          <cell r="A522" t="str">
            <v>M1642</v>
          </cell>
          <cell r="B522" t="str">
            <v>Coroa de botões esféricos - D = 130 mm (5 1/8")</v>
          </cell>
          <cell r="C522" t="str">
            <v>un</v>
          </cell>
          <cell r="D522">
            <v>3014.9526000000001</v>
          </cell>
        </row>
        <row r="523">
          <cell r="A523" t="str">
            <v>M1643</v>
          </cell>
          <cell r="B523" t="str">
            <v>Coroa de botões esféricos - D = 194 mm (7 5/8")</v>
          </cell>
          <cell r="C523" t="str">
            <v>un</v>
          </cell>
          <cell r="D523">
            <v>6961.8173999999999</v>
          </cell>
        </row>
        <row r="524">
          <cell r="A524" t="str">
            <v>M1644</v>
          </cell>
          <cell r="B524" t="str">
            <v>Coroa de botões esféricos - D = 251 mm (9 7/8")</v>
          </cell>
          <cell r="C524" t="str">
            <v>un</v>
          </cell>
          <cell r="D524">
            <v>8364.5455999999995</v>
          </cell>
        </row>
        <row r="525">
          <cell r="A525" t="str">
            <v>M1645</v>
          </cell>
          <cell r="B525" t="str">
            <v>Coroa de botões esféricos - D = 305 mm (12")</v>
          </cell>
          <cell r="C525" t="str">
            <v>un</v>
          </cell>
          <cell r="D525">
            <v>12452.412899999999</v>
          </cell>
        </row>
        <row r="526">
          <cell r="A526" t="str">
            <v>M1646</v>
          </cell>
          <cell r="B526" t="str">
            <v>Coroa de botões esféricos - D = 355 mm (14")</v>
          </cell>
          <cell r="C526" t="str">
            <v>un</v>
          </cell>
          <cell r="D526">
            <v>6139.0186999999996</v>
          </cell>
        </row>
        <row r="527">
          <cell r="A527" t="str">
            <v>M1648</v>
          </cell>
          <cell r="B527" t="str">
            <v>Dente de corte para trado ou caçamba de perfuração</v>
          </cell>
          <cell r="C527" t="str">
            <v>un</v>
          </cell>
          <cell r="D527">
            <v>30.737200000000001</v>
          </cell>
        </row>
        <row r="528">
          <cell r="A528" t="str">
            <v>M1649</v>
          </cell>
          <cell r="B528" t="str">
            <v>Coroa de botões esféricos linha ST68 - D = 102 mm (4")</v>
          </cell>
          <cell r="C528" t="str">
            <v>un</v>
          </cell>
          <cell r="D528">
            <v>3009.0425</v>
          </cell>
        </row>
        <row r="529">
          <cell r="A529" t="str">
            <v>M1650</v>
          </cell>
          <cell r="B529" t="str">
            <v>Coroa de botões esféricos para tirante autoinjetável - D = 87 mm (3 7/16")</v>
          </cell>
          <cell r="C529" t="str">
            <v>un</v>
          </cell>
          <cell r="D529">
            <v>534.48389999999995</v>
          </cell>
        </row>
        <row r="530">
          <cell r="A530" t="str">
            <v>M1651</v>
          </cell>
          <cell r="B530" t="str">
            <v>Tricone para tirante autoinjetável - D = 120 mm</v>
          </cell>
          <cell r="C530" t="str">
            <v>un</v>
          </cell>
          <cell r="D530">
            <v>272.50810000000001</v>
          </cell>
        </row>
        <row r="531">
          <cell r="A531" t="str">
            <v>M1653</v>
          </cell>
          <cell r="B531" t="str">
            <v>Coroa piloto de botões esféricos para sistema autoperfurante - D = 76,2 mm (3")</v>
          </cell>
          <cell r="C531" t="str">
            <v>un</v>
          </cell>
          <cell r="D531">
            <v>1160.9783</v>
          </cell>
        </row>
        <row r="532">
          <cell r="A532" t="str">
            <v>M1655</v>
          </cell>
          <cell r="B532" t="str">
            <v>Tubo de PVC ponta e bolsa para esgoto - D = 50 mm (2")</v>
          </cell>
          <cell r="C532" t="str">
            <v>m</v>
          </cell>
          <cell r="D532">
            <v>8.7539999999999996</v>
          </cell>
        </row>
        <row r="533">
          <cell r="A533" t="str">
            <v>M1656</v>
          </cell>
          <cell r="B533" t="str">
            <v>Tubo de PVC ponta e bolsa para esgoto - D = 75 mm (3")</v>
          </cell>
          <cell r="C533" t="str">
            <v>m</v>
          </cell>
          <cell r="D533">
            <v>14.3324</v>
          </cell>
        </row>
        <row r="534">
          <cell r="A534" t="str">
            <v>M1657</v>
          </cell>
          <cell r="B534" t="str">
            <v>Tubo PEAD corrugado perfurado para drenagem - D = 170 mm</v>
          </cell>
          <cell r="C534" t="str">
            <v>m</v>
          </cell>
          <cell r="D534">
            <v>26.420200000000001</v>
          </cell>
        </row>
        <row r="535">
          <cell r="A535" t="str">
            <v>M1658</v>
          </cell>
          <cell r="B535" t="str">
            <v>Tubo PEAD corrugado perfurado para drenagem - D = 230 mm</v>
          </cell>
          <cell r="C535" t="str">
            <v>m</v>
          </cell>
          <cell r="D535">
            <v>36.273000000000003</v>
          </cell>
        </row>
        <row r="536">
          <cell r="A536" t="str">
            <v>M1662</v>
          </cell>
          <cell r="B536" t="str">
            <v>Suporte em madeira de eucalipto tratado - seção de 8 x 8 cm</v>
          </cell>
          <cell r="C536" t="str">
            <v>m</v>
          </cell>
          <cell r="D536">
            <v>15.8172</v>
          </cell>
        </row>
        <row r="537">
          <cell r="A537" t="str">
            <v>M1665</v>
          </cell>
          <cell r="B537" t="str">
            <v>Tubo de PVC rosqueável para água fria - D = 40 mm (1 1/2")</v>
          </cell>
          <cell r="C537" t="str">
            <v>m</v>
          </cell>
          <cell r="D537">
            <v>25.8569</v>
          </cell>
        </row>
        <row r="538">
          <cell r="A538" t="str">
            <v>M1673</v>
          </cell>
          <cell r="B538" t="str">
            <v>Tubo de PVC rosqueável para água fria - D = 100 mm (4")</v>
          </cell>
          <cell r="C538" t="str">
            <v>m</v>
          </cell>
          <cell r="D538">
            <v>82.893199999999993</v>
          </cell>
        </row>
        <row r="539">
          <cell r="A539" t="str">
            <v>M1675</v>
          </cell>
          <cell r="B539" t="str">
            <v>Tubo de PVC rosqueável para água fria - D = 150 mm (6")</v>
          </cell>
          <cell r="C539" t="str">
            <v>m</v>
          </cell>
          <cell r="D539">
            <v>78.882099999999994</v>
          </cell>
        </row>
        <row r="540">
          <cell r="A540" t="str">
            <v>M1702</v>
          </cell>
          <cell r="B540" t="str">
            <v>Duto flexível de ventilação em PVC - D = 1,20 m</v>
          </cell>
          <cell r="C540" t="str">
            <v>m</v>
          </cell>
          <cell r="D540">
            <v>126.0355</v>
          </cell>
        </row>
        <row r="541">
          <cell r="A541" t="str">
            <v>M1719</v>
          </cell>
          <cell r="B541" t="str">
            <v>Broca integral série H19 - D = 24 mm e C = 0,4 m</v>
          </cell>
          <cell r="C541" t="str">
            <v>un</v>
          </cell>
          <cell r="D541">
            <v>457.37290000000002</v>
          </cell>
        </row>
        <row r="542">
          <cell r="A542" t="str">
            <v>M1720</v>
          </cell>
          <cell r="B542" t="str">
            <v>Geotêxtil não-tecido agulhado em poliéster - resistência à tração longitudinal de 10 kN/m</v>
          </cell>
          <cell r="C542" t="str">
            <v>m²</v>
          </cell>
          <cell r="D542">
            <v>5.6722999999999999</v>
          </cell>
        </row>
        <row r="543">
          <cell r="A543" t="str">
            <v>M1731</v>
          </cell>
          <cell r="B543" t="str">
            <v>Haste de perfuração simples para jet grouting - D = 88,9 mm (3 1/2") e C = 3,00 m</v>
          </cell>
          <cell r="C543" t="str">
            <v>un</v>
          </cell>
          <cell r="D543">
            <v>1959.2213999999999</v>
          </cell>
        </row>
        <row r="544">
          <cell r="A544" t="str">
            <v>M1732</v>
          </cell>
          <cell r="B544" t="str">
            <v>Luva em aço galvanizado com rosca BSP classe leve - D = 50 mm (2")</v>
          </cell>
          <cell r="C544" t="str">
            <v>un</v>
          </cell>
          <cell r="D544">
            <v>11.590299999999999</v>
          </cell>
        </row>
        <row r="545">
          <cell r="A545" t="str">
            <v>M1733</v>
          </cell>
          <cell r="B545" t="str">
            <v>Manta drenante em malha de polietileno e geotêxtil de polipropileno em uma das faces</v>
          </cell>
          <cell r="C545" t="str">
            <v>m²</v>
          </cell>
          <cell r="D545">
            <v>40.420900000000003</v>
          </cell>
        </row>
        <row r="546">
          <cell r="A546" t="str">
            <v>M1735</v>
          </cell>
          <cell r="B546" t="str">
            <v>Punho linha ST68 para perfuração - D = 80 mm (3 5/32")</v>
          </cell>
          <cell r="C546" t="str">
            <v>un</v>
          </cell>
          <cell r="D546">
            <v>7736.5351000000001</v>
          </cell>
        </row>
        <row r="547">
          <cell r="A547" t="str">
            <v>M1736</v>
          </cell>
          <cell r="B547" t="str">
            <v>Adesivo à base de resina poliéster bicomponente para ancoragem</v>
          </cell>
          <cell r="C547" t="str">
            <v>kg</v>
          </cell>
          <cell r="D547">
            <v>51.976399999999998</v>
          </cell>
        </row>
        <row r="548">
          <cell r="A548" t="str">
            <v>M1737</v>
          </cell>
          <cell r="B548" t="str">
            <v>Tubo em aço-carbono para ar comprimido - D = 150 mm (6")</v>
          </cell>
          <cell r="C548" t="str">
            <v>m</v>
          </cell>
          <cell r="D548">
            <v>200.5607</v>
          </cell>
        </row>
        <row r="549">
          <cell r="A549" t="str">
            <v>M1739</v>
          </cell>
          <cell r="B549" t="str">
            <v>Haste linha T45 para perfuratriz sobre esteiras - D = 45,0 mm (1 3/4") e C = 3,60 m</v>
          </cell>
          <cell r="C549" t="str">
            <v>un</v>
          </cell>
          <cell r="D549">
            <v>4609.3026</v>
          </cell>
        </row>
        <row r="550">
          <cell r="A550" t="str">
            <v>M1740</v>
          </cell>
          <cell r="B550" t="str">
            <v>Punho linha T45 para perfuratriz sobre esteiras - D = 45 mm (1 3/4")</v>
          </cell>
          <cell r="C550" t="str">
            <v>un</v>
          </cell>
          <cell r="D550">
            <v>2407.9906999999998</v>
          </cell>
        </row>
        <row r="551">
          <cell r="A551" t="str">
            <v>M1741</v>
          </cell>
          <cell r="B551" t="str">
            <v>Luva em aço linha T45 para perfuratriz sobre esteiras - D = 45,0 mm (1 3/4")</v>
          </cell>
          <cell r="C551" t="str">
            <v>un</v>
          </cell>
          <cell r="D551">
            <v>519.10509999999999</v>
          </cell>
        </row>
        <row r="552">
          <cell r="A552" t="str">
            <v>M1742</v>
          </cell>
          <cell r="B552" t="str">
            <v>Coroa de botões esféricos linha T45 - D = 89 mm (3 1/2")</v>
          </cell>
          <cell r="C552" t="str">
            <v>un</v>
          </cell>
          <cell r="D552">
            <v>1443.6781000000001</v>
          </cell>
        </row>
        <row r="553">
          <cell r="A553" t="str">
            <v>M1747</v>
          </cell>
          <cell r="B553" t="str">
            <v>Tubo em aço-carbono para sistema autoperfurante - D = 76,2 mm</v>
          </cell>
          <cell r="C553" t="str">
            <v>m</v>
          </cell>
          <cell r="D553">
            <v>125.8416</v>
          </cell>
        </row>
        <row r="554">
          <cell r="A554" t="str">
            <v>M1748</v>
          </cell>
          <cell r="B554" t="str">
            <v>Tubo em aço-carbono iniciador para sistema autoperfurante com anel da coroa piloto - D = 76,2 mm (3") e C = 3 m</v>
          </cell>
          <cell r="C554" t="str">
            <v>un</v>
          </cell>
          <cell r="D554">
            <v>1059.586</v>
          </cell>
        </row>
        <row r="555">
          <cell r="A555" t="str">
            <v>M1749</v>
          </cell>
          <cell r="B555" t="str">
            <v>Haste linha ST68 para perfuração - D = 87,0 mm (3 7/16") e C = 1,83 m</v>
          </cell>
          <cell r="C555" t="str">
            <v>un</v>
          </cell>
          <cell r="D555">
            <v>10431.1268</v>
          </cell>
        </row>
        <row r="556">
          <cell r="A556" t="str">
            <v>M1750</v>
          </cell>
          <cell r="B556" t="str">
            <v>Hidromonitor com bico de injeção para jet grouting - D = 88,9 mm (3 1/2")</v>
          </cell>
          <cell r="C556" t="str">
            <v>un</v>
          </cell>
          <cell r="D556">
            <v>10072.627500000001</v>
          </cell>
        </row>
        <row r="557">
          <cell r="A557" t="str">
            <v>M1751</v>
          </cell>
          <cell r="B557" t="str">
            <v>Válvula manchete - D = 73 mm</v>
          </cell>
          <cell r="C557" t="str">
            <v>un</v>
          </cell>
          <cell r="D557">
            <v>5.0582000000000003</v>
          </cell>
        </row>
        <row r="558">
          <cell r="A558" t="str">
            <v>M1752</v>
          </cell>
          <cell r="B558" t="str">
            <v>Borracha para obturador mecânico</v>
          </cell>
          <cell r="C558" t="str">
            <v>un</v>
          </cell>
          <cell r="D558">
            <v>390</v>
          </cell>
        </row>
        <row r="559">
          <cell r="A559" t="str">
            <v>M1753</v>
          </cell>
          <cell r="B559" t="str">
            <v>Disco de corte diamantado segmentado para concreto - D = 110 mm</v>
          </cell>
          <cell r="C559" t="str">
            <v>un</v>
          </cell>
          <cell r="D559">
            <v>37.7196</v>
          </cell>
        </row>
        <row r="560">
          <cell r="A560" t="str">
            <v>M1754</v>
          </cell>
          <cell r="B560" t="str">
            <v>Conjunto de lâminas de corte para trituradora de galhos e troncos</v>
          </cell>
          <cell r="C560" t="str">
            <v>un</v>
          </cell>
          <cell r="D560">
            <v>4186.1756999999998</v>
          </cell>
        </row>
        <row r="561">
          <cell r="A561" t="str">
            <v>M1755</v>
          </cell>
          <cell r="B561" t="str">
            <v>Pó calcário dolomítico</v>
          </cell>
          <cell r="C561" t="str">
            <v>kg</v>
          </cell>
          <cell r="D561">
            <v>0.14499999999999999</v>
          </cell>
        </row>
        <row r="562">
          <cell r="A562" t="str">
            <v>M1756</v>
          </cell>
          <cell r="B562" t="str">
            <v>Material formador de camada protetora para hidrossemeadura</v>
          </cell>
          <cell r="C562" t="str">
            <v>kg</v>
          </cell>
          <cell r="D562">
            <v>2.3319000000000001</v>
          </cell>
        </row>
        <row r="563">
          <cell r="A563" t="str">
            <v>M1765</v>
          </cell>
          <cell r="B563" t="str">
            <v>Tubo em aço-carbono schedule 40 - D = 65 mm (2 1/2")</v>
          </cell>
          <cell r="C563" t="str">
            <v>m</v>
          </cell>
          <cell r="D563">
            <v>109.6349</v>
          </cell>
        </row>
        <row r="564">
          <cell r="A564" t="str">
            <v>M1773</v>
          </cell>
          <cell r="B564" t="str">
            <v>Ancoragem regulável para estais de 19 cordoalhas - D = 15,7 mm</v>
          </cell>
          <cell r="C564" t="str">
            <v>un</v>
          </cell>
          <cell r="D564">
            <v>25334.4431</v>
          </cell>
        </row>
        <row r="565">
          <cell r="A565" t="str">
            <v>M1774</v>
          </cell>
          <cell r="B565" t="str">
            <v>Ancoragem regulável para estais de 31 cordoalhas - D = 15,7 mm</v>
          </cell>
          <cell r="C565" t="str">
            <v>un</v>
          </cell>
          <cell r="D565">
            <v>41109.723899999997</v>
          </cell>
        </row>
        <row r="566">
          <cell r="A566" t="str">
            <v>M1775</v>
          </cell>
          <cell r="B566" t="str">
            <v>Ancoragem regulável para estais de 37 cordoalhas - D = 15,7 mm</v>
          </cell>
          <cell r="C566" t="str">
            <v>un</v>
          </cell>
          <cell r="D566">
            <v>48931.777900000001</v>
          </cell>
        </row>
        <row r="567">
          <cell r="A567" t="str">
            <v>M1776</v>
          </cell>
          <cell r="B567" t="str">
            <v>Ancoragem regulável para estais de 55 cordoalhas - D = 15,7 mm</v>
          </cell>
          <cell r="C567" t="str">
            <v>un</v>
          </cell>
          <cell r="D567">
            <v>72136.717799999999</v>
          </cell>
        </row>
        <row r="568">
          <cell r="A568" t="str">
            <v>M1777</v>
          </cell>
          <cell r="B568" t="str">
            <v>Ancoragem regulável para estais de 61 cordoalhas - D = 15,7 mm</v>
          </cell>
          <cell r="C568" t="str">
            <v>un</v>
          </cell>
          <cell r="D568">
            <v>81034.955199999997</v>
          </cell>
        </row>
        <row r="569">
          <cell r="A569" t="str">
            <v>M1778</v>
          </cell>
          <cell r="B569" t="str">
            <v>Ancoragem regulável para estais de 73 cordoalhas - D = 15,7 mm</v>
          </cell>
          <cell r="C569" t="str">
            <v>un</v>
          </cell>
          <cell r="D569">
            <v>98474.719400000002</v>
          </cell>
        </row>
        <row r="570">
          <cell r="A570" t="str">
            <v>M1779</v>
          </cell>
          <cell r="B570" t="str">
            <v>Ancoragem regulável para estais de 91 cordoalhas - D = 15,7 mm</v>
          </cell>
          <cell r="C570" t="str">
            <v>un</v>
          </cell>
          <cell r="D570">
            <v>130552.57399999999</v>
          </cell>
        </row>
        <row r="571">
          <cell r="A571" t="str">
            <v>M1780</v>
          </cell>
          <cell r="B571" t="str">
            <v>Ancoragem fixa para estais de 19 cordoalhas - D = 15,7 mm</v>
          </cell>
          <cell r="C571" t="str">
            <v>un</v>
          </cell>
          <cell r="D571">
            <v>18360.6692</v>
          </cell>
        </row>
        <row r="572">
          <cell r="A572" t="str">
            <v>M1781</v>
          </cell>
          <cell r="B572" t="str">
            <v>Ancoragem fixa para estais de 31 cordoalhas - D = 15,7 mm</v>
          </cell>
          <cell r="C572" t="str">
            <v>un</v>
          </cell>
          <cell r="D572">
            <v>29866.601500000001</v>
          </cell>
        </row>
        <row r="573">
          <cell r="A573" t="str">
            <v>M1782</v>
          </cell>
          <cell r="B573" t="str">
            <v>Ancoragem fixa para estais de 37 cordoalhas - D = 15,7 mm</v>
          </cell>
          <cell r="C573" t="str">
            <v>un</v>
          </cell>
          <cell r="D573">
            <v>35593.754999999997</v>
          </cell>
        </row>
        <row r="574">
          <cell r="A574" t="str">
            <v>M1783</v>
          </cell>
          <cell r="B574" t="str">
            <v>Ancoragem fixa para estais de 55 cordoalhas - D = 15,7 mm</v>
          </cell>
          <cell r="C574" t="str">
            <v>un</v>
          </cell>
          <cell r="D574">
            <v>52673.381600000001</v>
          </cell>
        </row>
        <row r="575">
          <cell r="A575" t="str">
            <v>M1784</v>
          </cell>
          <cell r="B575" t="str">
            <v>Ancoragem fixa para estais de 61 cordoalhas - D = 15,7 mm</v>
          </cell>
          <cell r="C575" t="str">
            <v>un</v>
          </cell>
          <cell r="D575">
            <v>58726.118900000001</v>
          </cell>
        </row>
        <row r="576">
          <cell r="A576" t="str">
            <v>M1785</v>
          </cell>
          <cell r="B576" t="str">
            <v>Ancoragem fixa para estais de 73 cordoalhas - D = 15,7 mm</v>
          </cell>
          <cell r="C576" t="str">
            <v>un</v>
          </cell>
          <cell r="D576">
            <v>74674.431500000006</v>
          </cell>
        </row>
        <row r="577">
          <cell r="A577" t="str">
            <v>M1786</v>
          </cell>
          <cell r="B577" t="str">
            <v>Ancoragem fixa para estais de 91 cordoalhas - D = 15,7 mm</v>
          </cell>
          <cell r="C577" t="str">
            <v>un</v>
          </cell>
          <cell r="D577">
            <v>98502.373000000007</v>
          </cell>
        </row>
        <row r="578">
          <cell r="A578" t="str">
            <v>M1787</v>
          </cell>
          <cell r="B578" t="str">
            <v>Estaca de tutoramento - D = 5 cm e H = 2 m</v>
          </cell>
          <cell r="C578" t="str">
            <v>un</v>
          </cell>
          <cell r="D578">
            <v>10.2561</v>
          </cell>
        </row>
        <row r="579">
          <cell r="A579" t="str">
            <v>M1789</v>
          </cell>
          <cell r="B579" t="str">
            <v>Ancoragem ativa para 31 cordoalhas - D = 15,2 mm</v>
          </cell>
          <cell r="C579" t="str">
            <v>un</v>
          </cell>
          <cell r="D579">
            <v>5688.5043999999998</v>
          </cell>
        </row>
        <row r="580">
          <cell r="A580" t="str">
            <v>M1790</v>
          </cell>
          <cell r="B580" t="str">
            <v>Gás liquefeito de petróleo (GLP)</v>
          </cell>
          <cell r="C580" t="str">
            <v>kg</v>
          </cell>
          <cell r="D580">
            <v>10</v>
          </cell>
        </row>
        <row r="581">
          <cell r="A581" t="str">
            <v>M1795</v>
          </cell>
          <cell r="B581" t="str">
            <v>Gás oxigênio</v>
          </cell>
          <cell r="C581" t="str">
            <v>m³</v>
          </cell>
          <cell r="D581">
            <v>13.25</v>
          </cell>
        </row>
        <row r="582">
          <cell r="A582" t="str">
            <v>M1796</v>
          </cell>
          <cell r="B582" t="str">
            <v>Gás acetileno</v>
          </cell>
          <cell r="C582" t="str">
            <v>kg</v>
          </cell>
          <cell r="D582">
            <v>72.333299999999994</v>
          </cell>
        </row>
        <row r="583">
          <cell r="A583" t="str">
            <v>M1797</v>
          </cell>
          <cell r="B583" t="str">
            <v>Fita de espuma EPDM para vedação com adesivo em uma face - E = 4 mm e L = 40 mm</v>
          </cell>
          <cell r="C583" t="str">
            <v>m</v>
          </cell>
          <cell r="D583">
            <v>3.1067</v>
          </cell>
        </row>
        <row r="584">
          <cell r="A584" t="str">
            <v>M1800</v>
          </cell>
          <cell r="B584" t="str">
            <v>Manta asfáltica não-tecido em poliéster - antirraíz - E = 3 mm</v>
          </cell>
          <cell r="C584" t="str">
            <v>m²</v>
          </cell>
          <cell r="D584">
            <v>45.830300000000001</v>
          </cell>
        </row>
        <row r="585">
          <cell r="A585" t="str">
            <v>M1811</v>
          </cell>
          <cell r="B585" t="str">
            <v>Longarina de madeira de primeira - L = 16 cm e E = 6 cm</v>
          </cell>
          <cell r="C585" t="str">
            <v>m</v>
          </cell>
          <cell r="D585">
            <v>35.731000000000002</v>
          </cell>
        </row>
        <row r="586">
          <cell r="A586" t="str">
            <v>M1812</v>
          </cell>
          <cell r="B586" t="str">
            <v>Estronca de madeira - D = 20 cm</v>
          </cell>
          <cell r="C586" t="str">
            <v>m</v>
          </cell>
          <cell r="D586">
            <v>23.989100000000001</v>
          </cell>
        </row>
        <row r="587">
          <cell r="A587" t="str">
            <v>M1814</v>
          </cell>
          <cell r="B587" t="str">
            <v>Tela metálica galvanizada dobrada em L - C = 2,0 m, L = 0,5 m e H = 0,5 m</v>
          </cell>
          <cell r="C587" t="str">
            <v>un</v>
          </cell>
          <cell r="D587">
            <v>558.33500000000004</v>
          </cell>
        </row>
        <row r="588">
          <cell r="A588" t="str">
            <v>M1815</v>
          </cell>
          <cell r="B588" t="str">
            <v>Tela metálica de dupla torção em liga de zinco e alumínio - malha de 8 x 10 cm</v>
          </cell>
          <cell r="C588" t="str">
            <v>m²</v>
          </cell>
          <cell r="D588">
            <v>78.569900000000004</v>
          </cell>
        </row>
        <row r="589">
          <cell r="A589" t="str">
            <v>M1819</v>
          </cell>
          <cell r="B589" t="str">
            <v>Cartucho de cimento - D = 25 mm e C = 320 mm</v>
          </cell>
          <cell r="C589" t="str">
            <v>un</v>
          </cell>
          <cell r="D589">
            <v>2.9434999999999998</v>
          </cell>
        </row>
        <row r="590">
          <cell r="A590" t="str">
            <v>M1820</v>
          </cell>
          <cell r="B590" t="str">
            <v>Cartucho de resina poliéster - D = 38 mm e C = 500 mm</v>
          </cell>
          <cell r="C590" t="str">
            <v>un</v>
          </cell>
          <cell r="D590">
            <v>15.065</v>
          </cell>
        </row>
        <row r="591">
          <cell r="A591" t="str">
            <v>M1844</v>
          </cell>
          <cell r="B591" t="str">
            <v>Ancoragem ativa para 8 cordoalhas - D = 15,2 mm</v>
          </cell>
          <cell r="C591" t="str">
            <v>un</v>
          </cell>
          <cell r="D591">
            <v>861.67669999999998</v>
          </cell>
        </row>
        <row r="592">
          <cell r="A592" t="str">
            <v>M1845</v>
          </cell>
          <cell r="B592" t="str">
            <v>Ancoragem passiva aderente para 10 cordoalhas - D = 15,2 mm</v>
          </cell>
          <cell r="C592" t="str">
            <v>un</v>
          </cell>
          <cell r="D592">
            <v>121.2426</v>
          </cell>
        </row>
        <row r="593">
          <cell r="A593" t="str">
            <v>M1868</v>
          </cell>
          <cell r="B593" t="str">
            <v>Tinta em pó à base de resina epóxi</v>
          </cell>
          <cell r="C593" t="str">
            <v>kg</v>
          </cell>
          <cell r="D593">
            <v>88.882499999999993</v>
          </cell>
        </row>
        <row r="594">
          <cell r="A594" t="str">
            <v>M1869</v>
          </cell>
          <cell r="B594" t="str">
            <v>Coroa de botões esféricos - D = 120 mm (4 3/4")</v>
          </cell>
          <cell r="C594" t="str">
            <v>un</v>
          </cell>
          <cell r="D594">
            <v>2633.6826000000001</v>
          </cell>
        </row>
        <row r="595">
          <cell r="A595" t="str">
            <v>M1870</v>
          </cell>
          <cell r="B595" t="str">
            <v>Cunha metálica para cordoalha - D = 12,7 mm</v>
          </cell>
          <cell r="C595" t="str">
            <v>un</v>
          </cell>
          <cell r="D595">
            <v>14.0852</v>
          </cell>
        </row>
        <row r="596">
          <cell r="A596" t="str">
            <v>M1874</v>
          </cell>
          <cell r="B596" t="str">
            <v>Martelo de fundo DTH - DN = 102 mm (4")</v>
          </cell>
          <cell r="C596" t="str">
            <v>un</v>
          </cell>
          <cell r="D596">
            <v>9889.6360000000004</v>
          </cell>
        </row>
        <row r="597">
          <cell r="A597" t="str">
            <v>M1875</v>
          </cell>
          <cell r="B597" t="str">
            <v>Haste de perfuração com rosca API 2 3/8" - D = 73 mm (2 7/8")</v>
          </cell>
          <cell r="C597" t="str">
            <v>m</v>
          </cell>
          <cell r="D597">
            <v>1504.5</v>
          </cell>
        </row>
        <row r="598">
          <cell r="A598" t="str">
            <v>M1876</v>
          </cell>
          <cell r="B598" t="str">
            <v>Válvula manchete - D = 32 mm</v>
          </cell>
          <cell r="C598" t="str">
            <v>un</v>
          </cell>
          <cell r="D598">
            <v>2.4333999999999998</v>
          </cell>
        </row>
        <row r="599">
          <cell r="A599" t="str">
            <v>M1877</v>
          </cell>
          <cell r="B599" t="str">
            <v>Válvula manchete - D = 40 mm</v>
          </cell>
          <cell r="C599" t="str">
            <v>un</v>
          </cell>
          <cell r="D599">
            <v>3.7944</v>
          </cell>
        </row>
        <row r="600">
          <cell r="A600" t="str">
            <v>M1879</v>
          </cell>
          <cell r="B600" t="str">
            <v>Tubo PEAD PE 80 PN 6 - D = 40 mm</v>
          </cell>
          <cell r="C600" t="str">
            <v>m</v>
          </cell>
          <cell r="D600">
            <v>11.0098</v>
          </cell>
        </row>
        <row r="601">
          <cell r="A601" t="str">
            <v>M1880</v>
          </cell>
          <cell r="B601" t="str">
            <v>Tubo PEAD PE 80 PN 16 - D = 20 mm</v>
          </cell>
          <cell r="C601" t="str">
            <v>m</v>
          </cell>
          <cell r="D601">
            <v>4.1123000000000003</v>
          </cell>
        </row>
        <row r="602">
          <cell r="A602" t="str">
            <v>M1907</v>
          </cell>
          <cell r="B602" t="str">
            <v>Tubo PEAD PE 80 PN 8 - D = 32 mm</v>
          </cell>
          <cell r="C602" t="str">
            <v>m</v>
          </cell>
          <cell r="D602">
            <v>4.9151999999999996</v>
          </cell>
        </row>
        <row r="603">
          <cell r="A603" t="str">
            <v>M1909</v>
          </cell>
          <cell r="B603" t="str">
            <v>Tubo PEAD PE 80 PN 8 - D = 40 mm</v>
          </cell>
          <cell r="C603" t="str">
            <v>m</v>
          </cell>
          <cell r="D603">
            <v>8.2271999999999998</v>
          </cell>
        </row>
        <row r="604">
          <cell r="A604" t="str">
            <v>M1911</v>
          </cell>
          <cell r="B604" t="str">
            <v>Tubo PEAD PE 80 PN 8 - D = 50 mm</v>
          </cell>
          <cell r="C604" t="str">
            <v>m</v>
          </cell>
          <cell r="D604">
            <v>12.562099999999999</v>
          </cell>
        </row>
        <row r="605">
          <cell r="A605" t="str">
            <v>M1912</v>
          </cell>
          <cell r="B605" t="str">
            <v>Tubo PEAD PE 80 PN 8 - D = 63 mm</v>
          </cell>
          <cell r="C605" t="str">
            <v>m</v>
          </cell>
          <cell r="D605">
            <v>18.261399999999998</v>
          </cell>
        </row>
        <row r="606">
          <cell r="A606" t="str">
            <v>M1913</v>
          </cell>
          <cell r="B606" t="str">
            <v>Tubo PEAD PE 80 PN 8 - D = 75 mm</v>
          </cell>
          <cell r="C606" t="str">
            <v>m</v>
          </cell>
          <cell r="D606">
            <v>24.8965</v>
          </cell>
        </row>
        <row r="607">
          <cell r="A607" t="str">
            <v>M1919</v>
          </cell>
          <cell r="B607" t="str">
            <v>Tubo PEAD PE 80 PN 8 - D = 110 mm</v>
          </cell>
          <cell r="C607" t="str">
            <v>m</v>
          </cell>
          <cell r="D607">
            <v>88.034700000000001</v>
          </cell>
        </row>
        <row r="608">
          <cell r="A608" t="str">
            <v>M1922</v>
          </cell>
          <cell r="B608" t="str">
            <v>Tubo de PVC espaguete - D = 14 mm</v>
          </cell>
          <cell r="C608" t="str">
            <v>m</v>
          </cell>
          <cell r="D608">
            <v>1.4944</v>
          </cell>
        </row>
        <row r="609">
          <cell r="A609" t="str">
            <v>M1924</v>
          </cell>
          <cell r="B609" t="str">
            <v>Tirante de barra de aço - tensão de escoamento = 500 MPa, tensão de ruptura = 750 MPa e D = 25 mm</v>
          </cell>
          <cell r="C609" t="str">
            <v>kg</v>
          </cell>
          <cell r="D609">
            <v>15.354100000000001</v>
          </cell>
        </row>
        <row r="610">
          <cell r="A610" t="str">
            <v>M1926</v>
          </cell>
          <cell r="B610" t="str">
            <v>Espaçador plástico tipo disco separador para tirante com 6 cordoalhas - D = 12,7 mm</v>
          </cell>
          <cell r="C610" t="str">
            <v>un</v>
          </cell>
          <cell r="D610">
            <v>1.0294000000000001</v>
          </cell>
        </row>
        <row r="611">
          <cell r="A611" t="str">
            <v>M1927</v>
          </cell>
          <cell r="B611" t="str">
            <v>Espaçador plástico tipo disco separador para tirante com 8 cordoalhas - D = 12,7 mm</v>
          </cell>
          <cell r="C611" t="str">
            <v>un</v>
          </cell>
          <cell r="D611">
            <v>1.0294000000000001</v>
          </cell>
        </row>
        <row r="612">
          <cell r="A612" t="str">
            <v>M1928</v>
          </cell>
          <cell r="B612" t="str">
            <v>Espaçador plástico tipo disco separador para tirante com 10 cordoalhas - D = 12,7 mm</v>
          </cell>
          <cell r="C612" t="str">
            <v>un</v>
          </cell>
          <cell r="D612">
            <v>1.0294000000000001</v>
          </cell>
        </row>
        <row r="613">
          <cell r="A613" t="str">
            <v>M1931</v>
          </cell>
          <cell r="B613" t="str">
            <v>Espaçador plástico tipo disco separador para tirante com 12 cordoalhas - D = 12,7 mm</v>
          </cell>
          <cell r="C613" t="str">
            <v>un</v>
          </cell>
          <cell r="D613">
            <v>1.0294000000000001</v>
          </cell>
        </row>
        <row r="614">
          <cell r="A614" t="str">
            <v>M1935</v>
          </cell>
          <cell r="B614" t="str">
            <v>Espaçador plástico tipo centralizador carambola para tirante de barra de aço - D = 32,0 mm</v>
          </cell>
          <cell r="C614" t="str">
            <v>un</v>
          </cell>
          <cell r="D614">
            <v>8.6090999999999998</v>
          </cell>
        </row>
        <row r="615">
          <cell r="A615" t="str">
            <v>M1936</v>
          </cell>
          <cell r="B615" t="str">
            <v>Espaçador plástico tipo centralizador carambola para tirante de barra de aço - D = 30,0 mm</v>
          </cell>
          <cell r="C615" t="str">
            <v>un</v>
          </cell>
          <cell r="D615">
            <v>8.609</v>
          </cell>
        </row>
        <row r="616">
          <cell r="A616" t="str">
            <v>M1937</v>
          </cell>
          <cell r="B616" t="str">
            <v>Espaçador plástico tipo centralizador carambola para tirante de barra de aço - D = 40,0 mm</v>
          </cell>
          <cell r="C616" t="str">
            <v>un</v>
          </cell>
          <cell r="D616">
            <v>8.609</v>
          </cell>
        </row>
        <row r="617">
          <cell r="A617" t="str">
            <v>M1941</v>
          </cell>
          <cell r="B617" t="str">
            <v>Óleo tipo A1</v>
          </cell>
          <cell r="C617" t="str">
            <v>l</v>
          </cell>
          <cell r="D617">
            <v>5.375</v>
          </cell>
        </row>
        <row r="618">
          <cell r="A618" t="str">
            <v>M1942</v>
          </cell>
          <cell r="B618" t="str">
            <v>Espaçador plástico tipo centralizador carambola para tirante de barra de aço - D = 47,0 mm</v>
          </cell>
          <cell r="C618" t="str">
            <v>un</v>
          </cell>
          <cell r="D618">
            <v>9.7135999999999996</v>
          </cell>
        </row>
        <row r="619">
          <cell r="A619" t="str">
            <v>M1943</v>
          </cell>
          <cell r="B619" t="str">
            <v>Cimento asfáltico de petróleo - CAP 50/70</v>
          </cell>
          <cell r="C619" t="str">
            <v>t</v>
          </cell>
          <cell r="D619" t="str">
            <v>-</v>
          </cell>
        </row>
        <row r="620">
          <cell r="A620" t="str">
            <v>M1944</v>
          </cell>
          <cell r="B620" t="str">
            <v>Cimento asfáltico de petróleo - CAP 150/200</v>
          </cell>
          <cell r="C620" t="str">
            <v>t</v>
          </cell>
          <cell r="D620" t="str">
            <v>-</v>
          </cell>
        </row>
        <row r="621">
          <cell r="A621" t="str">
            <v>M1945</v>
          </cell>
          <cell r="B621" t="str">
            <v>Cimento asfáltico de petróleo - CAP 85/100</v>
          </cell>
          <cell r="C621" t="str">
            <v>t</v>
          </cell>
          <cell r="D621" t="str">
            <v>-</v>
          </cell>
        </row>
        <row r="622">
          <cell r="A622" t="str">
            <v>M1946</v>
          </cell>
          <cell r="B622" t="str">
            <v>Emulsão asfáltica - RR-1C</v>
          </cell>
          <cell r="C622" t="str">
            <v>t</v>
          </cell>
          <cell r="D622" t="str">
            <v>-</v>
          </cell>
        </row>
        <row r="623">
          <cell r="A623" t="str">
            <v>M1947</v>
          </cell>
          <cell r="B623" t="str">
            <v>Emulsão asfáltica - RM-1C</v>
          </cell>
          <cell r="C623" t="str">
            <v>t</v>
          </cell>
          <cell r="D623" t="str">
            <v>-</v>
          </cell>
        </row>
        <row r="624">
          <cell r="A624" t="str">
            <v>M1948</v>
          </cell>
          <cell r="B624" t="str">
            <v>Espaçador plástico tipo centralizador carambola para tirante de barra de aço - D = 50,0 mm</v>
          </cell>
          <cell r="C624" t="str">
            <v>un</v>
          </cell>
          <cell r="D624">
            <v>9.7139000000000006</v>
          </cell>
        </row>
        <row r="625">
          <cell r="A625" t="str">
            <v>M1949</v>
          </cell>
          <cell r="B625" t="str">
            <v>Emulsão asfáltica - RL-1C</v>
          </cell>
          <cell r="C625" t="str">
            <v>t</v>
          </cell>
          <cell r="D625" t="str">
            <v>-</v>
          </cell>
        </row>
        <row r="626">
          <cell r="A626" t="str">
            <v>M1950</v>
          </cell>
          <cell r="B626" t="str">
            <v>Emulsão asfáltica com polímero - RC-1C-E</v>
          </cell>
          <cell r="C626" t="str">
            <v>t</v>
          </cell>
          <cell r="D626" t="str">
            <v>-</v>
          </cell>
        </row>
        <row r="627">
          <cell r="A627" t="str">
            <v>M1952</v>
          </cell>
          <cell r="B627" t="str">
            <v>Cimento asfáltico de petróleo com polímero - CAP 150/200-E</v>
          </cell>
          <cell r="C627" t="str">
            <v>t</v>
          </cell>
          <cell r="D627" t="str">
            <v>-</v>
          </cell>
        </row>
        <row r="628">
          <cell r="A628" t="str">
            <v>M1953</v>
          </cell>
          <cell r="B628" t="str">
            <v>Aditivo asfáltico de reciclagem para misturas a quente</v>
          </cell>
          <cell r="C628" t="str">
            <v>t</v>
          </cell>
          <cell r="D628">
            <v>9367.4086000000007</v>
          </cell>
        </row>
        <row r="629">
          <cell r="A629" t="str">
            <v>M1954</v>
          </cell>
          <cell r="B629" t="str">
            <v>Cimento Portland CP II - 32 - a granel</v>
          </cell>
          <cell r="C629" t="str">
            <v>kg</v>
          </cell>
          <cell r="D629">
            <v>0.52139999999999997</v>
          </cell>
        </row>
        <row r="630">
          <cell r="A630" t="str">
            <v>M1955</v>
          </cell>
          <cell r="B630" t="str">
            <v>Cimento asfáltico de petróleo com polímero - CAP 55/75-E</v>
          </cell>
          <cell r="C630" t="str">
            <v>t</v>
          </cell>
          <cell r="D630" t="str">
            <v>-</v>
          </cell>
        </row>
        <row r="631">
          <cell r="A631" t="str">
            <v>M1956</v>
          </cell>
          <cell r="B631" t="str">
            <v>Emulsão asfáltica com polímero - RR-2C-E</v>
          </cell>
          <cell r="C631" t="str">
            <v>t</v>
          </cell>
          <cell r="D631" t="str">
            <v>-</v>
          </cell>
        </row>
        <row r="632">
          <cell r="A632" t="str">
            <v>M1958</v>
          </cell>
          <cell r="B632" t="str">
            <v>Emulsão asfáltica com polímero - RM-1C-E</v>
          </cell>
          <cell r="C632" t="str">
            <v>t</v>
          </cell>
          <cell r="D632" t="str">
            <v>-</v>
          </cell>
        </row>
        <row r="633">
          <cell r="A633" t="str">
            <v>M1959</v>
          </cell>
          <cell r="B633" t="str">
            <v>Espaçador plástico tipo centralizador carambola para tirante de barra de aço - D = 53,0 mm</v>
          </cell>
          <cell r="C633" t="str">
            <v>un</v>
          </cell>
          <cell r="D633">
            <v>11.9404</v>
          </cell>
        </row>
        <row r="634">
          <cell r="A634" t="str">
            <v>M1960</v>
          </cell>
          <cell r="B634" t="str">
            <v>Espaçador plástico tipo centralizador carambola para tirante de barra de aço - D = 57,0 mm</v>
          </cell>
          <cell r="C634" t="str">
            <v>un</v>
          </cell>
          <cell r="D634">
            <v>20.1691</v>
          </cell>
        </row>
        <row r="635">
          <cell r="A635" t="str">
            <v>M1961</v>
          </cell>
          <cell r="B635" t="str">
            <v>Espaçador plástico tipo centralizador carambola para tirante de barra de aço - D = 63,0 mm</v>
          </cell>
          <cell r="C635" t="str">
            <v>un</v>
          </cell>
          <cell r="D635">
            <v>23.601199999999999</v>
          </cell>
        </row>
        <row r="636">
          <cell r="A636" t="str">
            <v>M1962</v>
          </cell>
          <cell r="B636" t="str">
            <v>Espaçador plástico tipo centralizador carambola para tirante de barra de aço - D = 69,0 mm</v>
          </cell>
          <cell r="C636" t="str">
            <v>un</v>
          </cell>
          <cell r="D636">
            <v>23.601199999999999</v>
          </cell>
        </row>
        <row r="637">
          <cell r="A637" t="str">
            <v>M1965</v>
          </cell>
          <cell r="B637" t="str">
            <v>Cantoneira em ferro de abas iguais - L = 63,5 mm e E = 9,53 mm</v>
          </cell>
          <cell r="C637" t="str">
            <v>kg</v>
          </cell>
          <cell r="D637">
            <v>10.3695</v>
          </cell>
        </row>
        <row r="638">
          <cell r="A638" t="str">
            <v>M1966</v>
          </cell>
          <cell r="B638" t="str">
            <v>Defensa metálica maleável simples</v>
          </cell>
          <cell r="C638" t="str">
            <v>un</v>
          </cell>
          <cell r="D638">
            <v>2975.0336000000002</v>
          </cell>
        </row>
        <row r="639">
          <cell r="A639" t="str">
            <v>M1967</v>
          </cell>
          <cell r="B639" t="str">
            <v>Defensa metálica maleável dupla</v>
          </cell>
          <cell r="C639" t="str">
            <v>un</v>
          </cell>
          <cell r="D639">
            <v>3686.5216999999998</v>
          </cell>
        </row>
        <row r="640">
          <cell r="A640" t="str">
            <v>M1968</v>
          </cell>
          <cell r="B640" t="str">
            <v>Defensa metálica semimaleável simples</v>
          </cell>
          <cell r="C640" t="str">
            <v>un</v>
          </cell>
          <cell r="D640">
            <v>1949.1651999999999</v>
          </cell>
        </row>
        <row r="641">
          <cell r="A641" t="str">
            <v>M1969</v>
          </cell>
          <cell r="B641" t="str">
            <v>Defensa metálica semimaleável dupla</v>
          </cell>
          <cell r="C641" t="str">
            <v>un</v>
          </cell>
          <cell r="D641">
            <v>2689.5798</v>
          </cell>
        </row>
        <row r="642">
          <cell r="A642" t="str">
            <v>M1970</v>
          </cell>
          <cell r="B642" t="str">
            <v>Dente de corte para fresadora de 155 kW</v>
          </cell>
          <cell r="C642" t="str">
            <v>un</v>
          </cell>
          <cell r="D642">
            <v>40.036099999999998</v>
          </cell>
        </row>
        <row r="643">
          <cell r="A643" t="str">
            <v>M1971</v>
          </cell>
          <cell r="B643" t="str">
            <v>Módulo de transição de defensa metálica tipo dupla onda com lâmina adicional para barreira rígida</v>
          </cell>
          <cell r="C643" t="str">
            <v>un</v>
          </cell>
          <cell r="D643">
            <v>6708.0640000000003</v>
          </cell>
        </row>
        <row r="644">
          <cell r="A644" t="str">
            <v>M1974</v>
          </cell>
          <cell r="B644" t="str">
            <v>Dente de corte para fresadora de 455 kW</v>
          </cell>
          <cell r="C644" t="str">
            <v>un</v>
          </cell>
          <cell r="D644">
            <v>42.332900000000002</v>
          </cell>
        </row>
        <row r="645">
          <cell r="A645" t="str">
            <v>M1976</v>
          </cell>
          <cell r="B645" t="str">
            <v>Terminal aéreo de defensa metálica (tipo A)</v>
          </cell>
          <cell r="C645" t="str">
            <v>un</v>
          </cell>
          <cell r="D645">
            <v>397.69240000000002</v>
          </cell>
        </row>
        <row r="646">
          <cell r="A646" t="str">
            <v>M1977</v>
          </cell>
          <cell r="B646" t="str">
            <v>Terminal de ancoragem de defensa metálica em barreira rígida (tipo D)</v>
          </cell>
          <cell r="C646" t="str">
            <v>un</v>
          </cell>
          <cell r="D646">
            <v>397.69240000000002</v>
          </cell>
        </row>
        <row r="647">
          <cell r="A647" t="str">
            <v>M1979</v>
          </cell>
          <cell r="B647" t="str">
            <v>Luva em aço para emenda de tirantes - D = 38 mm e C = 115 mm</v>
          </cell>
          <cell r="C647" t="str">
            <v>un</v>
          </cell>
          <cell r="D647">
            <v>66.351799999999997</v>
          </cell>
        </row>
        <row r="648">
          <cell r="A648" t="str">
            <v>M1980</v>
          </cell>
          <cell r="B648" t="str">
            <v>Luva em aço para emenda de tirantes - D = 48 mm e C = 120 mm</v>
          </cell>
          <cell r="C648" t="str">
            <v>un</v>
          </cell>
          <cell r="D648">
            <v>72.460700000000003</v>
          </cell>
        </row>
        <row r="649">
          <cell r="A649" t="str">
            <v>M1981</v>
          </cell>
          <cell r="B649" t="str">
            <v>Luva em aço para emenda de tirantes - D = 60 mm e C = 160 mm</v>
          </cell>
          <cell r="C649" t="str">
            <v>un</v>
          </cell>
          <cell r="D649">
            <v>102.0167</v>
          </cell>
        </row>
        <row r="650">
          <cell r="A650" t="str">
            <v>M1982</v>
          </cell>
          <cell r="B650" t="str">
            <v>Luva em aço para emenda de tirantes - D = 50 mm e C = 130 mm</v>
          </cell>
          <cell r="C650" t="str">
            <v>un</v>
          </cell>
          <cell r="D650">
            <v>79.400099999999995</v>
          </cell>
        </row>
        <row r="651">
          <cell r="A651" t="str">
            <v>M1983</v>
          </cell>
          <cell r="B651" t="str">
            <v>Luva em aço para emenda de tirantes - D = 63 mm e C = 180 mm</v>
          </cell>
          <cell r="C651" t="str">
            <v>un</v>
          </cell>
          <cell r="D651">
            <v>122.7439</v>
          </cell>
        </row>
        <row r="652">
          <cell r="A652" t="str">
            <v>M1984</v>
          </cell>
          <cell r="B652" t="str">
            <v>Luva em aço para emenda de tirantes - D = 73 mm e C = 180 mm</v>
          </cell>
          <cell r="C652" t="str">
            <v>un</v>
          </cell>
          <cell r="D652">
            <v>155.3914</v>
          </cell>
        </row>
        <row r="653">
          <cell r="A653" t="str">
            <v>M1985</v>
          </cell>
          <cell r="B653" t="str">
            <v>Luva em aço para emenda de tirantes - D = 73 mm e C = 200 mm</v>
          </cell>
          <cell r="C653" t="str">
            <v>un</v>
          </cell>
          <cell r="D653">
            <v>159.95830000000001</v>
          </cell>
        </row>
        <row r="654">
          <cell r="A654" t="str">
            <v>M1986</v>
          </cell>
          <cell r="B654" t="str">
            <v>Luva em aço para emenda de tirantes - D = 82 mm e C = 200 mm</v>
          </cell>
          <cell r="C654" t="str">
            <v>un</v>
          </cell>
          <cell r="D654">
            <v>189.07929999999999</v>
          </cell>
        </row>
        <row r="655">
          <cell r="A655" t="str">
            <v>M1987</v>
          </cell>
          <cell r="B655" t="str">
            <v>Luva em aço para emenda de tirantes - D = 89 mm e C = 210 mm</v>
          </cell>
          <cell r="C655" t="str">
            <v>un</v>
          </cell>
          <cell r="D655">
            <v>210.3091</v>
          </cell>
        </row>
        <row r="656">
          <cell r="A656" t="str">
            <v>M1988</v>
          </cell>
          <cell r="B656" t="str">
            <v>Luva em aço para emenda de tirantes - D = 97 mm e C = 210 mm</v>
          </cell>
          <cell r="C656" t="str">
            <v>un</v>
          </cell>
          <cell r="D656">
            <v>283.23590000000002</v>
          </cell>
        </row>
        <row r="657">
          <cell r="A657" t="str">
            <v>M1990</v>
          </cell>
          <cell r="B657" t="str">
            <v>Placa de ancoragem para tirante de barra de aço - E = 16,0 mm e seção de 160 x 160 mm</v>
          </cell>
          <cell r="C657" t="str">
            <v>un</v>
          </cell>
          <cell r="D657">
            <v>101.78879999999999</v>
          </cell>
        </row>
        <row r="658">
          <cell r="A658" t="str">
            <v>M1991</v>
          </cell>
          <cell r="B658" t="str">
            <v>Placa de ancoragem para tirante de barra de aço - E = 16,0 mm e seção de 200 x 200 mm</v>
          </cell>
          <cell r="C658" t="str">
            <v>un</v>
          </cell>
          <cell r="D658">
            <v>159.047</v>
          </cell>
        </row>
        <row r="659">
          <cell r="A659" t="str">
            <v>M1994</v>
          </cell>
          <cell r="B659" t="str">
            <v>Placa de ancoragem para tirante de barra de aço - E = 22,0 mm e seção de 200 x 200 mm</v>
          </cell>
          <cell r="C659" t="str">
            <v>un</v>
          </cell>
          <cell r="D659">
            <v>222.5188</v>
          </cell>
        </row>
        <row r="660">
          <cell r="A660" t="str">
            <v>M1996</v>
          </cell>
          <cell r="B660" t="str">
            <v>Amortecedor retrátil tipo TAU II paralelo PCB ou similar para velocidade de projeto de 100 km/h</v>
          </cell>
          <cell r="C660" t="str">
            <v>un</v>
          </cell>
          <cell r="D660">
            <v>189736.94779999999</v>
          </cell>
        </row>
        <row r="661">
          <cell r="A661" t="str">
            <v>M1997</v>
          </cell>
          <cell r="B661" t="str">
            <v>Amortecedor retrátil tipo TAU II combinado PCB ou similar para velocidade de projeto de 100 km/h e âncora traseira de 900 mm</v>
          </cell>
          <cell r="C661" t="str">
            <v>un</v>
          </cell>
          <cell r="D661">
            <v>233683.95499999999</v>
          </cell>
        </row>
        <row r="662">
          <cell r="A662" t="str">
            <v>M1998</v>
          </cell>
          <cell r="B662" t="str">
            <v>Amortecedor retrátil tipo TAU II combinado PCB ou similar para velocidade de projeto de 100 km/h e âncora traseira de 1.060 mm</v>
          </cell>
          <cell r="C662" t="str">
            <v>un</v>
          </cell>
          <cell r="D662">
            <v>272728.739</v>
          </cell>
        </row>
        <row r="663">
          <cell r="A663" t="str">
            <v>M1999</v>
          </cell>
          <cell r="B663" t="str">
            <v>Amortecedor retrátil tipo TAU II combinado PCB ou similar para velocidade de projeto de 100 km/h e âncora traseira de 1.220 mm</v>
          </cell>
          <cell r="C663" t="str">
            <v>un</v>
          </cell>
          <cell r="D663">
            <v>286047.576</v>
          </cell>
        </row>
        <row r="664">
          <cell r="A664" t="str">
            <v>M2000</v>
          </cell>
          <cell r="B664" t="str">
            <v>Amortecedor retrátil tipo TAU II combinado PCB ou similar para velocidade de projeto de 100 km/h e âncora traseira de 1.370 mm</v>
          </cell>
          <cell r="C664" t="str">
            <v>un</v>
          </cell>
          <cell r="D664">
            <v>304176.80099999998</v>
          </cell>
        </row>
        <row r="665">
          <cell r="A665" t="str">
            <v>M2001</v>
          </cell>
          <cell r="B665" t="str">
            <v>Dispositivo de ancoragem de fixação elástica Pandrol</v>
          </cell>
          <cell r="C665" t="str">
            <v>un</v>
          </cell>
          <cell r="D665">
            <v>13.8414</v>
          </cell>
        </row>
        <row r="666">
          <cell r="A666" t="str">
            <v>M2002</v>
          </cell>
          <cell r="B666" t="str">
            <v>Amortecedor retrátil tipo TAU II combinado PCB ou similar para velocidade de projeto de 100 km/h e âncora traseira de 1.520 mm</v>
          </cell>
          <cell r="C666" t="str">
            <v>un</v>
          </cell>
          <cell r="D666">
            <v>317693.22899999999</v>
          </cell>
        </row>
        <row r="667">
          <cell r="A667" t="str">
            <v>M2003</v>
          </cell>
          <cell r="B667" t="str">
            <v>Amortecedor retrátil tipo TAU II afunilado PCB ou similar para velocidade de projeto velocidade de 100 km/h e âncora traseira de 1.680 mm</v>
          </cell>
          <cell r="C667" t="str">
            <v>un</v>
          </cell>
          <cell r="D667">
            <v>289304.78100000002</v>
          </cell>
        </row>
        <row r="668">
          <cell r="A668" t="str">
            <v>M2004</v>
          </cell>
          <cell r="B668" t="str">
            <v>Amortecedor retrátil tipo TAU II afunilado PCB ou similar para velocidade de projeto de 100 km/h e âncora traseira de 1.830 mm</v>
          </cell>
          <cell r="C668" t="str">
            <v>un</v>
          </cell>
          <cell r="D668">
            <v>310822.83929999999</v>
          </cell>
        </row>
        <row r="669">
          <cell r="A669" t="str">
            <v>M2005</v>
          </cell>
          <cell r="B669" t="str">
            <v>Placa de ancoragem para tirante de barra de aço - E = 32,0 mm e seção de 250 x 250 mm</v>
          </cell>
          <cell r="C669" t="str">
            <v>un</v>
          </cell>
          <cell r="D669">
            <v>547.62890000000004</v>
          </cell>
        </row>
        <row r="670">
          <cell r="A670" t="str">
            <v>M2006</v>
          </cell>
          <cell r="B670" t="str">
            <v>Placa de ancoragem para tirante de barra de aço - E = 38,0 mm e seção de 250 x 250 mm</v>
          </cell>
          <cell r="C670" t="str">
            <v>un</v>
          </cell>
          <cell r="D670">
            <v>598.98069999999996</v>
          </cell>
        </row>
        <row r="671">
          <cell r="A671" t="str">
            <v>M2007</v>
          </cell>
          <cell r="B671" t="str">
            <v>Placa de ancoragem para tirante de barra de aço - E = 51,0 mm e seção de 300 x 300 mm</v>
          </cell>
          <cell r="C671" t="str">
            <v>un</v>
          </cell>
          <cell r="D671">
            <v>1151.2731000000001</v>
          </cell>
        </row>
        <row r="672">
          <cell r="A672" t="str">
            <v>M2008</v>
          </cell>
          <cell r="B672" t="str">
            <v>Placa de ancoragem para tirante de barra de aço - E = 64,0 mm e seção de 350 x 350 mm</v>
          </cell>
          <cell r="C672" t="str">
            <v>un</v>
          </cell>
          <cell r="D672">
            <v>1958.902</v>
          </cell>
        </row>
        <row r="673">
          <cell r="A673" t="str">
            <v>M2009</v>
          </cell>
          <cell r="B673" t="str">
            <v>Placa de ancoragem para tirante com 6 cordoalhas de D = 12,7 mm</v>
          </cell>
          <cell r="C673" t="str">
            <v>un</v>
          </cell>
          <cell r="D673">
            <v>223.48070000000001</v>
          </cell>
        </row>
        <row r="674">
          <cell r="A674" t="str">
            <v>M2010</v>
          </cell>
          <cell r="B674" t="str">
            <v>Placa de ancoragem para tirante com 8 cordoalhas de D = 12,7 mm</v>
          </cell>
          <cell r="C674" t="str">
            <v>un</v>
          </cell>
          <cell r="D674">
            <v>293.99079999999998</v>
          </cell>
        </row>
        <row r="675">
          <cell r="A675" t="str">
            <v>M2011</v>
          </cell>
          <cell r="B675" t="str">
            <v>Placa de ancoragem para tirante com 10 cordoalhas de D = 12,7 mm</v>
          </cell>
          <cell r="C675" t="str">
            <v>un</v>
          </cell>
          <cell r="D675">
            <v>358.52539999999999</v>
          </cell>
        </row>
        <row r="676">
          <cell r="A676" t="str">
            <v>M2012</v>
          </cell>
          <cell r="B676" t="str">
            <v>Placa de ancoragem para tirante com 12 cordoalhas de D = 12,7 mm</v>
          </cell>
          <cell r="C676" t="str">
            <v>un</v>
          </cell>
          <cell r="D676">
            <v>455.72620000000001</v>
          </cell>
        </row>
        <row r="677">
          <cell r="A677" t="str">
            <v>M2014</v>
          </cell>
          <cell r="B677" t="str">
            <v>Mourão de madeira - H = 2,20 m e D = 0,10 m</v>
          </cell>
          <cell r="C677" t="str">
            <v>un</v>
          </cell>
          <cell r="D677">
            <v>24.26</v>
          </cell>
        </row>
        <row r="678">
          <cell r="A678" t="str">
            <v>M2016</v>
          </cell>
          <cell r="B678" t="str">
            <v>Amortecedor retrátil tipo TAU II afunilado PCB ou similar para velocidade de projeto de 100 km/h e âncora traseira de 1.980 mm</v>
          </cell>
          <cell r="C678" t="str">
            <v>un</v>
          </cell>
          <cell r="D678">
            <v>315831.33049999998</v>
          </cell>
        </row>
        <row r="679">
          <cell r="A679" t="str">
            <v>M2017</v>
          </cell>
          <cell r="B679" t="str">
            <v>Porca em aço para ancoragem de tirantes - D = 38 mm e E = 55 mm</v>
          </cell>
          <cell r="C679" t="str">
            <v>un</v>
          </cell>
          <cell r="D679">
            <v>38.754100000000001</v>
          </cell>
        </row>
        <row r="680">
          <cell r="A680" t="str">
            <v>M2018</v>
          </cell>
          <cell r="B680" t="str">
            <v>Gastalho - L = 10 cm e E = 2 cm</v>
          </cell>
          <cell r="C680" t="str">
            <v>m</v>
          </cell>
          <cell r="D680">
            <v>4.0030000000000001</v>
          </cell>
        </row>
        <row r="681">
          <cell r="A681" t="str">
            <v>M2019</v>
          </cell>
          <cell r="B681" t="str">
            <v>Porca em aço para ancoragem de tirantes - D = 38 mm e E = 60 mm</v>
          </cell>
          <cell r="C681" t="str">
            <v>un</v>
          </cell>
          <cell r="D681">
            <v>46.680100000000003</v>
          </cell>
        </row>
        <row r="682">
          <cell r="A682" t="str">
            <v>M2020</v>
          </cell>
          <cell r="B682" t="str">
            <v>Porca em aço para ancoragem de tirantes - D = 48 mm e E = 65 mm</v>
          </cell>
          <cell r="C682" t="str">
            <v>un</v>
          </cell>
          <cell r="D682">
            <v>52.384799999999998</v>
          </cell>
        </row>
        <row r="683">
          <cell r="A683" t="str">
            <v>M2021</v>
          </cell>
          <cell r="B683" t="str">
            <v>Amortecedor retrátil tipo TAU II afunilado PCB ou similar para velocidade de projeto de 100 km/h e âncora traseira de 2.130 mm</v>
          </cell>
          <cell r="C683" t="str">
            <v>un</v>
          </cell>
          <cell r="D683">
            <v>323876.72399999999</v>
          </cell>
        </row>
        <row r="684">
          <cell r="A684" t="str">
            <v>M2024</v>
          </cell>
          <cell r="B684" t="str">
            <v>Cordel detonante NP 10</v>
          </cell>
          <cell r="C684" t="str">
            <v>m</v>
          </cell>
          <cell r="D684">
            <v>2.3967999999999998</v>
          </cell>
        </row>
        <row r="685">
          <cell r="A685" t="str">
            <v>M2025</v>
          </cell>
          <cell r="B685" t="str">
            <v>Retardo de cordel</v>
          </cell>
          <cell r="C685" t="str">
            <v>un</v>
          </cell>
          <cell r="D685">
            <v>37.006999999999998</v>
          </cell>
        </row>
        <row r="686">
          <cell r="A686" t="str">
            <v>M2026</v>
          </cell>
          <cell r="B686" t="str">
            <v>Estopim</v>
          </cell>
          <cell r="C686" t="str">
            <v>m</v>
          </cell>
          <cell r="D686">
            <v>2.6078000000000001</v>
          </cell>
        </row>
        <row r="687">
          <cell r="A687" t="str">
            <v>M2027</v>
          </cell>
          <cell r="B687" t="str">
            <v>Tinta à base de resina acrílica estirenada para demarcação viária</v>
          </cell>
          <cell r="C687" t="str">
            <v>l</v>
          </cell>
          <cell r="D687">
            <v>55.081400000000002</v>
          </cell>
        </row>
        <row r="688">
          <cell r="A688" t="str">
            <v>M2028</v>
          </cell>
          <cell r="B688" t="str">
            <v>Coroa de botões cônicos - TCI tricone - D = 75 mm (2 15/16")</v>
          </cell>
          <cell r="C688" t="str">
            <v>un</v>
          </cell>
          <cell r="D688">
            <v>1036.8788999999999</v>
          </cell>
        </row>
        <row r="689">
          <cell r="A689" t="str">
            <v>M2029</v>
          </cell>
          <cell r="B689" t="str">
            <v>Porca em aço para ancoragem de tirantes - D = 60 mm e E = 65 mm</v>
          </cell>
          <cell r="C689" t="str">
            <v>un</v>
          </cell>
          <cell r="D689">
            <v>70.522199999999998</v>
          </cell>
        </row>
        <row r="690">
          <cell r="A690" t="str">
            <v>M2030</v>
          </cell>
          <cell r="B690" t="str">
            <v>Porca em aço para ancoragem de tirantes - D = 73 mm e E = 80 mm</v>
          </cell>
          <cell r="C690" t="str">
            <v>un</v>
          </cell>
          <cell r="D690">
            <v>120.6739</v>
          </cell>
        </row>
        <row r="691">
          <cell r="A691" t="str">
            <v>M2031</v>
          </cell>
          <cell r="B691" t="str">
            <v>Porca em aço para ancoragem de tirantes - D = 73 mm e E = 100 mm</v>
          </cell>
          <cell r="C691" t="str">
            <v>un</v>
          </cell>
          <cell r="D691">
            <v>137.3271</v>
          </cell>
        </row>
        <row r="692">
          <cell r="A692" t="str">
            <v>M2032</v>
          </cell>
          <cell r="B692" t="str">
            <v>Porca em aço para ancoragem de tirantes - D = 82 mm e E = 100 mm</v>
          </cell>
          <cell r="C692" t="str">
            <v>un</v>
          </cell>
          <cell r="D692">
            <v>151.36320000000001</v>
          </cell>
        </row>
        <row r="693">
          <cell r="A693" t="str">
            <v>M2033</v>
          </cell>
          <cell r="B693" t="str">
            <v>Porca em aço para ancoragem de tirantes - D = 89 mm e E = 100 mm</v>
          </cell>
          <cell r="C693" t="str">
            <v>un</v>
          </cell>
          <cell r="D693">
            <v>190.5446</v>
          </cell>
        </row>
        <row r="694">
          <cell r="A694" t="str">
            <v>M2034</v>
          </cell>
          <cell r="B694" t="str">
            <v>Solvente para tinta à base de resina acrílica</v>
          </cell>
          <cell r="C694" t="str">
            <v>l</v>
          </cell>
          <cell r="D694">
            <v>16.841999999999999</v>
          </cell>
        </row>
        <row r="695">
          <cell r="A695" t="str">
            <v>M2035</v>
          </cell>
          <cell r="B695" t="str">
            <v>Porca em aço para ancoragem de tirantes - D = 97 mm e E = 100 mm</v>
          </cell>
          <cell r="C695" t="str">
            <v>un</v>
          </cell>
          <cell r="D695">
            <v>218.44579999999999</v>
          </cell>
        </row>
        <row r="696">
          <cell r="A696" t="str">
            <v>M2036</v>
          </cell>
          <cell r="B696" t="str">
            <v>Tinta à base de resina acrílica emulsionada em água para demarcação viária</v>
          </cell>
          <cell r="C696" t="str">
            <v>l</v>
          </cell>
          <cell r="D696">
            <v>21.945699999999999</v>
          </cell>
        </row>
        <row r="697">
          <cell r="A697" t="str">
            <v>M2037</v>
          </cell>
          <cell r="B697" t="str">
            <v>Microesferas refletivas de vidro tipo I-B</v>
          </cell>
          <cell r="C697" t="str">
            <v>kg</v>
          </cell>
          <cell r="D697">
            <v>10.029999999999999</v>
          </cell>
        </row>
        <row r="698">
          <cell r="A698" t="str">
            <v>M2038</v>
          </cell>
          <cell r="B698" t="str">
            <v>Microesferas refletivas de vidro tipo II-A</v>
          </cell>
          <cell r="C698" t="str">
            <v>kg</v>
          </cell>
          <cell r="D698">
            <v>10.029999999999999</v>
          </cell>
        </row>
        <row r="699">
          <cell r="A699" t="str">
            <v>M2040</v>
          </cell>
          <cell r="B699" t="str">
            <v>Massa termoplástica para aspersão</v>
          </cell>
          <cell r="C699" t="str">
            <v>kg</v>
          </cell>
          <cell r="D699">
            <v>11.9495</v>
          </cell>
        </row>
        <row r="700">
          <cell r="A700" t="str">
            <v>M2041</v>
          </cell>
          <cell r="B700" t="str">
            <v>Adesivo à base de resina poliéster</v>
          </cell>
          <cell r="C700" t="str">
            <v>kg</v>
          </cell>
          <cell r="D700">
            <v>24.698899999999998</v>
          </cell>
        </row>
        <row r="701">
          <cell r="A701" t="str">
            <v>M2042</v>
          </cell>
          <cell r="B701" t="str">
            <v>Emulsão explosiva encartuchada</v>
          </cell>
          <cell r="C701" t="str">
            <v>kg</v>
          </cell>
          <cell r="D701">
            <v>12.4557</v>
          </cell>
        </row>
        <row r="702">
          <cell r="A702" t="str">
            <v>M2044</v>
          </cell>
          <cell r="B702" t="str">
            <v>Tinta à base de resina acrílica emulsionada em água para pré-marcação viária</v>
          </cell>
          <cell r="C702" t="str">
            <v>l</v>
          </cell>
          <cell r="D702">
            <v>21.945699999999999</v>
          </cell>
        </row>
        <row r="703">
          <cell r="A703" t="str">
            <v>M2045</v>
          </cell>
          <cell r="B703" t="str">
            <v>Microesferas refletivas de vidro tipo II-C</v>
          </cell>
          <cell r="C703" t="str">
            <v>kg</v>
          </cell>
          <cell r="D703">
            <v>10.029999999999999</v>
          </cell>
        </row>
        <row r="704">
          <cell r="A704" t="str">
            <v>M2046</v>
          </cell>
          <cell r="B704" t="str">
            <v>Coroa de botões cônicos - TCI tricone - D = 121 mm (4 3/4")</v>
          </cell>
          <cell r="C704" t="str">
            <v>un</v>
          </cell>
          <cell r="D704">
            <v>1530.4467</v>
          </cell>
        </row>
        <row r="705">
          <cell r="A705" t="str">
            <v>M2047</v>
          </cell>
          <cell r="B705" t="str">
            <v>Tirante autoinjetável de aço - tensão de escoamento = 440 MPa, tensão de ruptura = 580 MPa, seção de 684 mm² e D = 40 mm</v>
          </cell>
          <cell r="C705" t="str">
            <v>m</v>
          </cell>
          <cell r="D705">
            <v>149.7585</v>
          </cell>
        </row>
        <row r="706">
          <cell r="A706" t="str">
            <v>M2048</v>
          </cell>
          <cell r="B706" t="str">
            <v>Tirante autoinjetável de aço - tensão de escoamento = 470 MPa, tensão de ruptura = 600 MPa, seção de 822 mm² e D = 40 mm</v>
          </cell>
          <cell r="C706" t="str">
            <v>m</v>
          </cell>
          <cell r="D706">
            <v>177.4802</v>
          </cell>
        </row>
        <row r="707">
          <cell r="A707" t="str">
            <v>M2049</v>
          </cell>
          <cell r="B707" t="str">
            <v>Tirante autoinjetável de aço - tensão de escoamento = 700 MPa, tensão de ruptura = 830 MPa, seção de 936 mm² e D = 40 mm</v>
          </cell>
          <cell r="C707" t="str">
            <v>m</v>
          </cell>
          <cell r="D707">
            <v>222.27449999999999</v>
          </cell>
        </row>
        <row r="708">
          <cell r="A708" t="str">
            <v>M2050</v>
          </cell>
          <cell r="B708" t="str">
            <v>Geotêxtil não-tecido agulhado em poliéster - resistência à tração longitudinal de 9 kN/m</v>
          </cell>
          <cell r="C708" t="str">
            <v>m²</v>
          </cell>
          <cell r="D708">
            <v>5.2903000000000002</v>
          </cell>
        </row>
        <row r="709">
          <cell r="A709" t="str">
            <v>M2051</v>
          </cell>
          <cell r="B709" t="str">
            <v>Geotêxtil não-tecido agulhado em poliéster - resistência à tração longitudinal de 14 kN/m</v>
          </cell>
          <cell r="C709" t="str">
            <v>m²</v>
          </cell>
          <cell r="D709">
            <v>7.2967000000000004</v>
          </cell>
        </row>
        <row r="710">
          <cell r="A710" t="str">
            <v>M2052</v>
          </cell>
          <cell r="B710" t="str">
            <v>Tirante autoinjetável de aço - tensão de escoamento = 630 MPa, tensão de ruptura = 740 MPa, seção de 1.330 mm² e D = 50 mm</v>
          </cell>
          <cell r="C710" t="str">
            <v>m</v>
          </cell>
          <cell r="D710">
            <v>276.10000000000002</v>
          </cell>
        </row>
        <row r="711">
          <cell r="A711" t="str">
            <v>M2053</v>
          </cell>
          <cell r="B711" t="str">
            <v>Tirante autoinjetável de aço - tensão de escoamento = 630 MPa, tensão de ruptura = 740 MPa, seção de 1.569 mm² e D = 50 mm</v>
          </cell>
          <cell r="C711" t="str">
            <v>m</v>
          </cell>
          <cell r="D711">
            <v>369.55290000000002</v>
          </cell>
        </row>
        <row r="712">
          <cell r="A712" t="str">
            <v>M2054</v>
          </cell>
          <cell r="B712" t="str">
            <v>Tirante de barra de aço - tensão de escoamento = 600 MPa, tensão de ruptura = 720 MPa e D = 30 mm</v>
          </cell>
          <cell r="C712" t="str">
            <v>m</v>
          </cell>
          <cell r="D712">
            <v>111.8445</v>
          </cell>
        </row>
        <row r="713">
          <cell r="A713" t="str">
            <v>M2055</v>
          </cell>
          <cell r="B713" t="str">
            <v>Tirante de barra de aço - tensão de escoamento = 600 MPa, tensão de ruptura = 720 MPa e D = 40 mm</v>
          </cell>
          <cell r="C713" t="str">
            <v>m</v>
          </cell>
          <cell r="D713">
            <v>188.92400000000001</v>
          </cell>
        </row>
        <row r="714">
          <cell r="A714" t="str">
            <v>M2056</v>
          </cell>
          <cell r="B714" t="str">
            <v>Tirante de barra de aço - tensão de escoamento = 680 MPa, tensão de ruptura = 870 MPa e D = 44 mm</v>
          </cell>
          <cell r="C714" t="str">
            <v>m</v>
          </cell>
          <cell r="D714">
            <v>221.42619999999999</v>
          </cell>
        </row>
        <row r="715">
          <cell r="A715" t="str">
            <v>M2057</v>
          </cell>
          <cell r="B715" t="str">
            <v>Tirante de barra de aço - tensão de escoamento = 600 MPa, tensão de ruptura = 720 MPa e D = 50 mm</v>
          </cell>
          <cell r="C715" t="str">
            <v>m</v>
          </cell>
          <cell r="D715">
            <v>297.04039999999998</v>
          </cell>
        </row>
        <row r="716">
          <cell r="A716" t="str">
            <v>M2058</v>
          </cell>
          <cell r="B716" t="str">
            <v>Tirante de barra de aço - tensão de escoamento = 600 MPa, tensão de ruptura = 720 MPa e D = 53 mm</v>
          </cell>
          <cell r="C716" t="str">
            <v>m</v>
          </cell>
          <cell r="D716">
            <v>335.56459999999998</v>
          </cell>
        </row>
        <row r="717">
          <cell r="A717" t="str">
            <v>M2059</v>
          </cell>
          <cell r="B717" t="str">
            <v>Tirante de barra de aço - tensão de escoamento = 600 MPa, tensão de ruptura = 720 MPa e D = 57 mm</v>
          </cell>
          <cell r="C717" t="str">
            <v>m</v>
          </cell>
          <cell r="D717">
            <v>377.63060000000002</v>
          </cell>
        </row>
        <row r="718">
          <cell r="A718" t="str">
            <v>M2060</v>
          </cell>
          <cell r="B718" t="str">
            <v>Amortecedor retrátil tipo TAU II afunilado PCB ou similar para velocidade de projeto de 100 km/h e âncora traseira de 2.290 mm</v>
          </cell>
          <cell r="C718" t="str">
            <v>un</v>
          </cell>
          <cell r="D718">
            <v>330846.571</v>
          </cell>
        </row>
        <row r="719">
          <cell r="A719" t="str">
            <v>M2061</v>
          </cell>
          <cell r="B719" t="str">
            <v>Amortecedor retrátil tipo TAU II afunilado PCB ou similar para velocidade de projeto de 100 km/h e âncora traseira de 2.440 mm</v>
          </cell>
          <cell r="C719" t="str">
            <v>un</v>
          </cell>
          <cell r="D719">
            <v>333590.679</v>
          </cell>
        </row>
        <row r="720">
          <cell r="A720" t="str">
            <v>M2062</v>
          </cell>
          <cell r="B720" t="str">
            <v>Coroa de botões esféricos linha T38 - D = 64 mm (2 1/2")</v>
          </cell>
          <cell r="C720" t="str">
            <v>un</v>
          </cell>
          <cell r="D720">
            <v>720.83600000000001</v>
          </cell>
        </row>
        <row r="721">
          <cell r="A721" t="str">
            <v>M2063</v>
          </cell>
          <cell r="B721" t="str">
            <v>Tirante de barra de aço - tensão de escoamento = 600 MPa, tensão de ruptura = 720 MPa e D = 63 mm</v>
          </cell>
          <cell r="C721" t="str">
            <v>m</v>
          </cell>
          <cell r="D721">
            <v>470.28550000000001</v>
          </cell>
        </row>
        <row r="722">
          <cell r="A722" t="str">
            <v>M2064</v>
          </cell>
          <cell r="B722" t="str">
            <v>Termoplástico pré-formado - E = 2,00 mm</v>
          </cell>
          <cell r="C722" t="str">
            <v>m²</v>
          </cell>
          <cell r="D722">
            <v>318.52510000000001</v>
          </cell>
        </row>
        <row r="723">
          <cell r="A723" t="str">
            <v>M2065</v>
          </cell>
          <cell r="B723" t="str">
            <v>Haste linha T38 para perfuratriz sobre esteiras - D = 38,0 mm (1 1/2") e C = 3,05 m</v>
          </cell>
          <cell r="C723" t="str">
            <v>un</v>
          </cell>
          <cell r="D723">
            <v>1959.547</v>
          </cell>
        </row>
        <row r="724">
          <cell r="A724" t="str">
            <v>M2066</v>
          </cell>
          <cell r="B724" t="str">
            <v>Luva em aço linha T38 para perfuratriz sobre esteiras - D = 38,0 mm (1 1/2")</v>
          </cell>
          <cell r="C724" t="str">
            <v>un</v>
          </cell>
          <cell r="D724">
            <v>347.36149999999998</v>
          </cell>
        </row>
        <row r="725">
          <cell r="A725" t="str">
            <v>M2067</v>
          </cell>
          <cell r="B725" t="str">
            <v>Punho linha T38 para perfuratriz sobre esteiras - D = 38 mm (1 1/2")</v>
          </cell>
          <cell r="C725" t="str">
            <v>un</v>
          </cell>
          <cell r="D725">
            <v>999.44150000000002</v>
          </cell>
        </row>
        <row r="726">
          <cell r="A726" t="str">
            <v>M2069</v>
          </cell>
          <cell r="B726" t="str">
            <v>Tirante de barra de aço - tensão de escoamento = 600 MPa, tensão de ruptura = 720 MPa e D = 69 mm</v>
          </cell>
          <cell r="C726" t="str">
            <v>m</v>
          </cell>
          <cell r="D726">
            <v>572.13649999999996</v>
          </cell>
        </row>
        <row r="727">
          <cell r="A727" t="str">
            <v>M2070</v>
          </cell>
          <cell r="B727" t="str">
            <v>Haste linha R/T38 - R32 para jumbo hidráulico - D = 38 mm (1 1/2") e C = 4,50 m</v>
          </cell>
          <cell r="C727" t="str">
            <v>un</v>
          </cell>
          <cell r="D727">
            <v>4167.1575000000003</v>
          </cell>
        </row>
        <row r="728">
          <cell r="A728" t="str">
            <v>M2071</v>
          </cell>
          <cell r="B728" t="str">
            <v>Coroa de botões esféricos linha R32 - D = 51 mm (2")</v>
          </cell>
          <cell r="C728" t="str">
            <v>un</v>
          </cell>
          <cell r="D728">
            <v>577.62400000000002</v>
          </cell>
        </row>
        <row r="729">
          <cell r="A729" t="str">
            <v>M2072</v>
          </cell>
          <cell r="B729" t="str">
            <v>Luva de acoplamento linha T38 para jumbo hidráulico - D = 38,0 mm (1 1/2")</v>
          </cell>
          <cell r="C729" t="str">
            <v>un</v>
          </cell>
          <cell r="D729">
            <v>257.15460000000002</v>
          </cell>
        </row>
        <row r="730">
          <cell r="A730" t="str">
            <v>M2073</v>
          </cell>
          <cell r="B730" t="str">
            <v>Punho linha T38 para jumbo hidráulico - D = 38 mm (1 1/2")</v>
          </cell>
          <cell r="C730" t="str">
            <v>un</v>
          </cell>
          <cell r="D730">
            <v>1437.0734</v>
          </cell>
        </row>
        <row r="731">
          <cell r="A731" t="str">
            <v>M2074</v>
          </cell>
          <cell r="B731" t="str">
            <v>Cartucho de absorção de energia para amortecedor retrátil - tipo A</v>
          </cell>
          <cell r="C731" t="str">
            <v>un</v>
          </cell>
          <cell r="D731">
            <v>5567.7030999999997</v>
          </cell>
        </row>
        <row r="732">
          <cell r="A732" t="str">
            <v>M2075</v>
          </cell>
          <cell r="B732" t="str">
            <v>Cartucho de absorção de energia para amortecedor retrátil - tipo B</v>
          </cell>
          <cell r="C732" t="str">
            <v>un</v>
          </cell>
          <cell r="D732">
            <v>5447.7443000000003</v>
          </cell>
        </row>
        <row r="733">
          <cell r="A733" t="str">
            <v>M2079</v>
          </cell>
          <cell r="B733" t="str">
            <v>Fio de poliamida Nº 40 - E = 0,40 mm</v>
          </cell>
          <cell r="C733" t="str">
            <v>m</v>
          </cell>
          <cell r="D733">
            <v>7.6100000000000001E-2</v>
          </cell>
        </row>
        <row r="734">
          <cell r="A734" t="str">
            <v>M2087</v>
          </cell>
          <cell r="B734" t="str">
            <v>Placa de ancoragem para tirante de barra de aço - E = 25,4 mm e seção de 225 x 225 mm</v>
          </cell>
          <cell r="C734" t="str">
            <v>un</v>
          </cell>
          <cell r="D734">
            <v>293.70639999999997</v>
          </cell>
        </row>
        <row r="735">
          <cell r="A735" t="str">
            <v>M2088</v>
          </cell>
          <cell r="B735" t="str">
            <v>Placa de ancoragem para tirante de barra de aço - E = 20,0 mm e seção de 200 x 200 mm</v>
          </cell>
          <cell r="C735" t="str">
            <v>un</v>
          </cell>
          <cell r="D735">
            <v>190.23920000000001</v>
          </cell>
        </row>
        <row r="736">
          <cell r="A736" t="str">
            <v>M2089</v>
          </cell>
          <cell r="B736" t="str">
            <v>Porca sextavada em aço para ancoragem de tirantes - D = 50 mm e E = 85 mm</v>
          </cell>
          <cell r="C736" t="str">
            <v>un</v>
          </cell>
          <cell r="D736">
            <v>92.677199999999999</v>
          </cell>
        </row>
        <row r="737">
          <cell r="A737" t="str">
            <v>M2090</v>
          </cell>
          <cell r="B737" t="str">
            <v>Porca em aço para ancoragem de tirantes - D = 73 mm e E = 60 mm</v>
          </cell>
          <cell r="C737" t="str">
            <v>un</v>
          </cell>
          <cell r="D737">
            <v>88.4465</v>
          </cell>
        </row>
        <row r="738">
          <cell r="A738" t="str">
            <v>M2091</v>
          </cell>
          <cell r="B738" t="str">
            <v>Porca sextavada em aço para ancoragem de tirantes - D = 50 mm e E = 50 mm</v>
          </cell>
          <cell r="C738" t="str">
            <v>un</v>
          </cell>
          <cell r="D738">
            <v>65.094700000000003</v>
          </cell>
        </row>
        <row r="739">
          <cell r="A739" t="str">
            <v>M2092</v>
          </cell>
          <cell r="B739" t="str">
            <v>Emulsão asfáltica para imprimação</v>
          </cell>
          <cell r="C739" t="str">
            <v>t</v>
          </cell>
          <cell r="D739" t="str">
            <v>-</v>
          </cell>
        </row>
        <row r="740">
          <cell r="A740" t="str">
            <v>M2093</v>
          </cell>
          <cell r="B740" t="str">
            <v>Material fresado</v>
          </cell>
          <cell r="C740" t="str">
            <v>m³</v>
          </cell>
          <cell r="D740" t="str">
            <v>-</v>
          </cell>
        </row>
        <row r="741">
          <cell r="A741" t="str">
            <v>M2094</v>
          </cell>
          <cell r="B741" t="str">
            <v>Porca em aço para ancoragem de tirantes - D = 49 mm e E = 60 mm</v>
          </cell>
          <cell r="C741" t="str">
            <v>un</v>
          </cell>
          <cell r="D741">
            <v>57.575699999999998</v>
          </cell>
        </row>
        <row r="742">
          <cell r="A742" t="str">
            <v>M2095</v>
          </cell>
          <cell r="B742" t="str">
            <v>Porca em aço para ancoragem de tirantes - D = 61 mm e E = 70 mm</v>
          </cell>
          <cell r="C742" t="str">
            <v>un</v>
          </cell>
          <cell r="D742">
            <v>83.7303</v>
          </cell>
        </row>
        <row r="743">
          <cell r="A743" t="str">
            <v>M2096</v>
          </cell>
          <cell r="B743" t="str">
            <v>Porca em aço para ancoragem de tirantes - D = 73 mm e E = 110 mm</v>
          </cell>
          <cell r="C743" t="str">
            <v>un</v>
          </cell>
          <cell r="D743">
            <v>150.50030000000001</v>
          </cell>
        </row>
        <row r="744">
          <cell r="A744" t="str">
            <v>M2097</v>
          </cell>
          <cell r="B744" t="str">
            <v>Emulsão asfáltica - RR-2C</v>
          </cell>
          <cell r="C744" t="str">
            <v>t</v>
          </cell>
          <cell r="D744" t="str">
            <v>-</v>
          </cell>
        </row>
        <row r="745">
          <cell r="A745" t="str">
            <v>M2100</v>
          </cell>
          <cell r="B745" t="str">
            <v>Placa de ancoragem para tirante de barra de aço - E = 16,0 mm e seção de 140 x 140 mm</v>
          </cell>
          <cell r="C745" t="str">
            <v>un</v>
          </cell>
          <cell r="D745">
            <v>85.811300000000003</v>
          </cell>
        </row>
        <row r="746">
          <cell r="A746" t="str">
            <v>M2101</v>
          </cell>
          <cell r="B746" t="str">
            <v>Porca sextavada em aço para ancoragem de tirantes - D = 50 mm e E = 41 mm</v>
          </cell>
          <cell r="C746" t="str">
            <v>un</v>
          </cell>
          <cell r="D746">
            <v>46.3386</v>
          </cell>
        </row>
        <row r="747">
          <cell r="A747" t="str">
            <v>M2102</v>
          </cell>
          <cell r="B747" t="str">
            <v>Adesivo à base de PVA</v>
          </cell>
          <cell r="C747" t="str">
            <v>kg</v>
          </cell>
          <cell r="D747">
            <v>11.723599999999999</v>
          </cell>
        </row>
        <row r="748">
          <cell r="A748" t="str">
            <v>M2103</v>
          </cell>
          <cell r="B748" t="str">
            <v>Tirante de barra de aço - tensão de escoamento = 686 MPa, tensão de ruptura = 789 MPa e D = 19 mm</v>
          </cell>
          <cell r="C748" t="str">
            <v>kg</v>
          </cell>
          <cell r="D748">
            <v>13.276899999999999</v>
          </cell>
        </row>
        <row r="749">
          <cell r="A749" t="str">
            <v>M2104</v>
          </cell>
          <cell r="B749" t="str">
            <v>Tirante de barra de aço - tensão de escoamento = 686 MPa, tensão de ruptura = 789 MPa e D = 22 mm</v>
          </cell>
          <cell r="C749" t="str">
            <v>kg</v>
          </cell>
          <cell r="D749">
            <v>13.3988</v>
          </cell>
        </row>
        <row r="750">
          <cell r="A750" t="str">
            <v>M2105</v>
          </cell>
          <cell r="B750" t="str">
            <v>Tirante de barra de aço - tensão de escoamento = 686 MPa, tensão de ruptura = 789 MPa e D = 25 mm</v>
          </cell>
          <cell r="C750" t="str">
            <v>kg</v>
          </cell>
          <cell r="D750">
            <v>13.644</v>
          </cell>
        </row>
        <row r="751">
          <cell r="A751" t="str">
            <v>M2106</v>
          </cell>
          <cell r="B751" t="str">
            <v>Tirante de barra de aço - tensão de escoamento = 686 MPa, tensão de ruptura = 789 MPa e D = 32 mm</v>
          </cell>
          <cell r="C751" t="str">
            <v>kg</v>
          </cell>
          <cell r="D751">
            <v>13.6799</v>
          </cell>
        </row>
        <row r="752">
          <cell r="A752" t="str">
            <v>M2107</v>
          </cell>
          <cell r="B752" t="str">
            <v>Tirante de barra de aço - tensão de escoamento = 686 MPa, tensão de ruptura = 789 MPa e D = 36 mm</v>
          </cell>
          <cell r="C752" t="str">
            <v>kg</v>
          </cell>
          <cell r="D752">
            <v>13.939500000000001</v>
          </cell>
        </row>
        <row r="753">
          <cell r="A753" t="str">
            <v>M2110</v>
          </cell>
          <cell r="B753" t="str">
            <v>Mandíbula móvel para britador - abertura de alimentação com L = 930 mm</v>
          </cell>
          <cell r="C753" t="str">
            <v>un</v>
          </cell>
          <cell r="D753">
            <v>22871.809000000001</v>
          </cell>
        </row>
        <row r="754">
          <cell r="A754" t="str">
            <v>M2111</v>
          </cell>
          <cell r="B754" t="str">
            <v>Mandíbula fixa para britador - abertura de alimentação com L = 930 mm</v>
          </cell>
          <cell r="C754" t="str">
            <v>un</v>
          </cell>
          <cell r="D754">
            <v>29803.242699999999</v>
          </cell>
        </row>
        <row r="755">
          <cell r="A755" t="str">
            <v>M2112</v>
          </cell>
          <cell r="B755" t="str">
            <v>Manta do britador cônico HP200 ou similar</v>
          </cell>
          <cell r="C755" t="str">
            <v>un</v>
          </cell>
          <cell r="D755">
            <v>20839.8429</v>
          </cell>
        </row>
        <row r="756">
          <cell r="A756" t="str">
            <v>M2113</v>
          </cell>
          <cell r="B756" t="str">
            <v>Revestimento do bojo interno do britador cônico HP200 ou similar</v>
          </cell>
          <cell r="C756" t="str">
            <v>un</v>
          </cell>
          <cell r="D756">
            <v>22498.863700000002</v>
          </cell>
        </row>
        <row r="757">
          <cell r="A757" t="str">
            <v>M2114</v>
          </cell>
          <cell r="B757" t="str">
            <v>Cunha lateral superior para britador</v>
          </cell>
          <cell r="C757" t="str">
            <v>un</v>
          </cell>
          <cell r="D757">
            <v>2576.3402999999998</v>
          </cell>
        </row>
        <row r="758">
          <cell r="A758" t="str">
            <v>M2115</v>
          </cell>
          <cell r="B758" t="str">
            <v>Cunha lateral inferior para britador</v>
          </cell>
          <cell r="C758" t="str">
            <v>un</v>
          </cell>
          <cell r="D758">
            <v>1943.9712</v>
          </cell>
        </row>
        <row r="759">
          <cell r="A759" t="str">
            <v>M2117</v>
          </cell>
          <cell r="B759" t="str">
            <v>Meio tubo de concreto simples - D = 0,40 m</v>
          </cell>
          <cell r="C759" t="str">
            <v>m</v>
          </cell>
          <cell r="D759">
            <v>43.808100000000003</v>
          </cell>
        </row>
        <row r="760">
          <cell r="A760" t="str">
            <v>M2118</v>
          </cell>
          <cell r="B760" t="str">
            <v>Calha metálica semicircular corrugada e galvanizada, incluindo fixações - D = 400 mm</v>
          </cell>
          <cell r="C760" t="str">
            <v>m</v>
          </cell>
          <cell r="D760">
            <v>594.78</v>
          </cell>
        </row>
        <row r="761">
          <cell r="A761" t="str">
            <v>M2119</v>
          </cell>
          <cell r="B761" t="str">
            <v>Mourão de madeira - H = 2,80 m e D = 0,15 m</v>
          </cell>
          <cell r="C761" t="str">
            <v>un</v>
          </cell>
          <cell r="D761">
            <v>51.9696</v>
          </cell>
        </row>
        <row r="762">
          <cell r="A762" t="str">
            <v>M2128</v>
          </cell>
          <cell r="B762" t="str">
            <v>Tinta esmalte sintético acetinado</v>
          </cell>
          <cell r="C762" t="str">
            <v>l</v>
          </cell>
          <cell r="D762">
            <v>32.658799999999999</v>
          </cell>
        </row>
        <row r="763">
          <cell r="A763" t="str">
            <v>M2130</v>
          </cell>
          <cell r="B763" t="str">
            <v>Eletrodo revestido E70XX</v>
          </cell>
          <cell r="C763" t="str">
            <v>kg</v>
          </cell>
          <cell r="D763">
            <v>32.366799999999998</v>
          </cell>
        </row>
        <row r="764">
          <cell r="A764" t="str">
            <v>M2135</v>
          </cell>
          <cell r="B764" t="str">
            <v>Nonel de coluna (túnel) - C = 4,8 m</v>
          </cell>
          <cell r="C764" t="str">
            <v>un</v>
          </cell>
          <cell r="D764">
            <v>21.7303</v>
          </cell>
        </row>
        <row r="765">
          <cell r="A765" t="str">
            <v>M2137</v>
          </cell>
          <cell r="B765" t="str">
            <v>Tubo de PVC soldável para água fria - D = 50 mm (2")</v>
          </cell>
          <cell r="C765" t="str">
            <v>m</v>
          </cell>
          <cell r="D765">
            <v>12.3584</v>
          </cell>
        </row>
        <row r="766">
          <cell r="A766" t="str">
            <v>M2138</v>
          </cell>
          <cell r="B766" t="str">
            <v>Nonel de coluna - C = 12,0 m</v>
          </cell>
          <cell r="C766" t="str">
            <v>un</v>
          </cell>
          <cell r="D766">
            <v>20.0733</v>
          </cell>
        </row>
        <row r="767">
          <cell r="A767" t="str">
            <v>M2140</v>
          </cell>
          <cell r="B767" t="str">
            <v>Coroa de diamante linha AWG</v>
          </cell>
          <cell r="C767" t="str">
            <v>un</v>
          </cell>
          <cell r="D767">
            <v>1173.1521</v>
          </cell>
        </row>
        <row r="768">
          <cell r="A768" t="str">
            <v>M2141</v>
          </cell>
          <cell r="B768" t="str">
            <v>Nonel de iniciação para fogacho - C = 6,0 m</v>
          </cell>
          <cell r="C768" t="str">
            <v>un</v>
          </cell>
          <cell r="D768">
            <v>13.3888</v>
          </cell>
        </row>
        <row r="769">
          <cell r="A769" t="str">
            <v>M2142</v>
          </cell>
          <cell r="B769" t="str">
            <v>Nonel de coluna - C = 4,8 m</v>
          </cell>
          <cell r="C769" t="str">
            <v>un</v>
          </cell>
          <cell r="D769">
            <v>19.459099999999999</v>
          </cell>
        </row>
        <row r="770">
          <cell r="A770" t="str">
            <v>M2143</v>
          </cell>
          <cell r="B770" t="str">
            <v>Nonel de ligação - C = 6,0 m</v>
          </cell>
          <cell r="C770" t="str">
            <v>un</v>
          </cell>
          <cell r="D770">
            <v>15.0214</v>
          </cell>
        </row>
        <row r="771">
          <cell r="A771" t="str">
            <v>M2144</v>
          </cell>
          <cell r="B771" t="str">
            <v>Nonel de coluna - C = 6,0 m</v>
          </cell>
          <cell r="C771" t="str">
            <v>un</v>
          </cell>
          <cell r="D771">
            <v>14.154</v>
          </cell>
        </row>
        <row r="772">
          <cell r="A772" t="str">
            <v>M2145</v>
          </cell>
          <cell r="B772" t="str">
            <v>Série de brocas integrais S12</v>
          </cell>
          <cell r="C772" t="str">
            <v>un</v>
          </cell>
          <cell r="D772">
            <v>926.03489999999999</v>
          </cell>
        </row>
        <row r="773">
          <cell r="A773" t="str">
            <v>M2146</v>
          </cell>
          <cell r="B773" t="str">
            <v>Nonel iniciador - C = 150,0 m</v>
          </cell>
          <cell r="C773" t="str">
            <v>un</v>
          </cell>
          <cell r="D773">
            <v>180.07560000000001</v>
          </cell>
        </row>
        <row r="774">
          <cell r="A774" t="str">
            <v>M2147</v>
          </cell>
          <cell r="B774" t="str">
            <v>Dente de corte para recicladora</v>
          </cell>
          <cell r="C774" t="str">
            <v>un</v>
          </cell>
          <cell r="D774">
            <v>53.9878</v>
          </cell>
        </row>
        <row r="775">
          <cell r="A775" t="str">
            <v>M2148</v>
          </cell>
          <cell r="B775" t="str">
            <v>Porta-dente de corte para fresadora e recicladora a frio</v>
          </cell>
          <cell r="C775" t="str">
            <v>un</v>
          </cell>
          <cell r="D775">
            <v>443.76429999999999</v>
          </cell>
        </row>
        <row r="776">
          <cell r="A776" t="str">
            <v>M2150</v>
          </cell>
          <cell r="B776" t="str">
            <v>Selante elástico à base de poliuretano e asfalto</v>
          </cell>
          <cell r="C776" t="str">
            <v>kg</v>
          </cell>
          <cell r="D776">
            <v>34.2879</v>
          </cell>
        </row>
        <row r="777">
          <cell r="A777" t="str">
            <v>M2152</v>
          </cell>
          <cell r="B777" t="str">
            <v>Aditivo de cura para concreto</v>
          </cell>
          <cell r="C777" t="str">
            <v>kg</v>
          </cell>
          <cell r="D777">
            <v>10.0458</v>
          </cell>
        </row>
        <row r="778">
          <cell r="A778" t="str">
            <v>M2153</v>
          </cell>
          <cell r="B778" t="str">
            <v>Coroa de diamante linha HWG</v>
          </cell>
          <cell r="C778" t="str">
            <v>un</v>
          </cell>
          <cell r="D778">
            <v>2076.8117999999999</v>
          </cell>
        </row>
        <row r="779">
          <cell r="A779" t="str">
            <v>M2156</v>
          </cell>
          <cell r="B779" t="str">
            <v>Coroa de diamante linha NWG</v>
          </cell>
          <cell r="C779" t="str">
            <v>un</v>
          </cell>
          <cell r="D779">
            <v>1793.7652</v>
          </cell>
        </row>
        <row r="780">
          <cell r="A780" t="str">
            <v>M2158</v>
          </cell>
          <cell r="B780" t="str">
            <v>Argamassa asfáltica</v>
          </cell>
          <cell r="C780" t="str">
            <v>kg</v>
          </cell>
          <cell r="D780">
            <v>24.2865</v>
          </cell>
        </row>
        <row r="781">
          <cell r="A781" t="str">
            <v>M2160</v>
          </cell>
          <cell r="B781" t="str">
            <v>Tubo PEAD corrugado perfurado para drenagem - D = 100 mm</v>
          </cell>
          <cell r="C781" t="str">
            <v>m</v>
          </cell>
          <cell r="D781">
            <v>19.1235</v>
          </cell>
        </row>
        <row r="782">
          <cell r="A782" t="str">
            <v>M2162</v>
          </cell>
          <cell r="B782" t="str">
            <v>Coroa de widia linha AWG</v>
          </cell>
          <cell r="C782" t="str">
            <v>un</v>
          </cell>
          <cell r="D782">
            <v>511.46980000000002</v>
          </cell>
        </row>
        <row r="783">
          <cell r="A783" t="str">
            <v>M2163</v>
          </cell>
          <cell r="B783" t="str">
            <v>Tubo de concreto armado PA1 - D = 0,40 m</v>
          </cell>
          <cell r="C783" t="str">
            <v>m</v>
          </cell>
          <cell r="D783">
            <v>115.7833</v>
          </cell>
        </row>
        <row r="784">
          <cell r="A784" t="str">
            <v>M2164</v>
          </cell>
          <cell r="B784" t="str">
            <v>Tubo de concreto armado PA2 - D = 0,40 m</v>
          </cell>
          <cell r="C784" t="str">
            <v>m</v>
          </cell>
          <cell r="D784">
            <v>136</v>
          </cell>
        </row>
        <row r="785">
          <cell r="A785" t="str">
            <v>M2165</v>
          </cell>
          <cell r="B785" t="str">
            <v>Tubo de concreto armado PA3 - D = 0,40 m</v>
          </cell>
          <cell r="C785" t="str">
            <v>m</v>
          </cell>
          <cell r="D785">
            <v>137.45060000000001</v>
          </cell>
        </row>
        <row r="786">
          <cell r="A786" t="str">
            <v>M2166</v>
          </cell>
          <cell r="B786" t="str">
            <v>Tubo de concreto armado PA4 - D = 0,40 m</v>
          </cell>
          <cell r="C786" t="str">
            <v>m</v>
          </cell>
          <cell r="D786">
            <v>199.16659999999999</v>
          </cell>
        </row>
        <row r="787">
          <cell r="A787" t="str">
            <v>M2167</v>
          </cell>
          <cell r="B787" t="str">
            <v>Tubo de concreto armado PA1 - D = 0,60 m</v>
          </cell>
          <cell r="C787" t="str">
            <v>m</v>
          </cell>
          <cell r="D787">
            <v>182.54329999999999</v>
          </cell>
        </row>
        <row r="788">
          <cell r="A788" t="str">
            <v>M2168</v>
          </cell>
          <cell r="B788" t="str">
            <v>Tubo de concreto armado PA2 - D = 0,60 m</v>
          </cell>
          <cell r="C788" t="str">
            <v>m</v>
          </cell>
          <cell r="D788">
            <v>229.5</v>
          </cell>
        </row>
        <row r="789">
          <cell r="A789" t="str">
            <v>M2169</v>
          </cell>
          <cell r="B789" t="str">
            <v>Tubo de concreto armado PA3 - D = 0,60 m</v>
          </cell>
          <cell r="C789" t="str">
            <v>m</v>
          </cell>
          <cell r="D789">
            <v>243.25</v>
          </cell>
        </row>
        <row r="790">
          <cell r="A790" t="str">
            <v>M2170</v>
          </cell>
          <cell r="B790" t="str">
            <v>Tubo de concreto armado PA4 - D = 0,60 m</v>
          </cell>
          <cell r="C790" t="str">
            <v>m</v>
          </cell>
          <cell r="D790">
            <v>295.75</v>
          </cell>
        </row>
        <row r="791">
          <cell r="A791" t="str">
            <v>M2171</v>
          </cell>
          <cell r="B791" t="str">
            <v>Tubo de concreto armado PA1 - D = 0,80 m</v>
          </cell>
          <cell r="C791" t="str">
            <v>m</v>
          </cell>
          <cell r="D791">
            <v>306.48</v>
          </cell>
        </row>
        <row r="792">
          <cell r="A792" t="str">
            <v>M2172</v>
          </cell>
          <cell r="B792" t="str">
            <v>Tubo de concreto armado PA2 - D = 0,80 m</v>
          </cell>
          <cell r="C792" t="str">
            <v>m</v>
          </cell>
          <cell r="D792">
            <v>333.28059999999999</v>
          </cell>
        </row>
        <row r="793">
          <cell r="A793" t="str">
            <v>M2173</v>
          </cell>
          <cell r="B793" t="str">
            <v>Tubo de concreto armado PA3 - D = 0,80 m</v>
          </cell>
          <cell r="C793" t="str">
            <v>m</v>
          </cell>
          <cell r="D793">
            <v>408</v>
          </cell>
        </row>
        <row r="794">
          <cell r="A794" t="str">
            <v>M2174</v>
          </cell>
          <cell r="B794" t="str">
            <v>Tubo de concreto armado PA4 - D = 0,80 m</v>
          </cell>
          <cell r="C794" t="str">
            <v>m</v>
          </cell>
          <cell r="D794">
            <v>444.25749999999999</v>
          </cell>
        </row>
        <row r="795">
          <cell r="A795" t="str">
            <v>M2175</v>
          </cell>
          <cell r="B795" t="str">
            <v>Tubo de concreto armado PA1 - D = 1,00 m</v>
          </cell>
          <cell r="C795" t="str">
            <v>m</v>
          </cell>
          <cell r="D795">
            <v>451.66660000000002</v>
          </cell>
        </row>
        <row r="796">
          <cell r="A796" t="str">
            <v>M2176</v>
          </cell>
          <cell r="B796" t="str">
            <v>Tubo de concreto armado PA2 - D = 1,00 m</v>
          </cell>
          <cell r="C796" t="str">
            <v>m</v>
          </cell>
          <cell r="D796">
            <v>471.5</v>
          </cell>
        </row>
        <row r="797">
          <cell r="A797" t="str">
            <v>M2177</v>
          </cell>
          <cell r="B797" t="str">
            <v>Tubo de concreto armado PA3 - D = 1,00 m</v>
          </cell>
          <cell r="C797" t="str">
            <v>m</v>
          </cell>
          <cell r="D797">
            <v>578.48580000000004</v>
          </cell>
        </row>
        <row r="798">
          <cell r="A798" t="str">
            <v>M2178</v>
          </cell>
          <cell r="B798" t="str">
            <v>Tubo de concreto armado PA4 - D = 1,00 m</v>
          </cell>
          <cell r="C798" t="str">
            <v>m</v>
          </cell>
          <cell r="D798">
            <v>618.85749999999996</v>
          </cell>
        </row>
        <row r="799">
          <cell r="A799" t="str">
            <v>M2179</v>
          </cell>
          <cell r="B799" t="str">
            <v>Tubo de concreto armado PA1 - D = 1,20 m</v>
          </cell>
          <cell r="C799" t="str">
            <v>m</v>
          </cell>
          <cell r="D799">
            <v>681</v>
          </cell>
        </row>
        <row r="800">
          <cell r="A800" t="str">
            <v>M2180</v>
          </cell>
          <cell r="B800" t="str">
            <v>Tubo de concreto armado PA2 - D = 1,20 m</v>
          </cell>
          <cell r="C800" t="str">
            <v>m</v>
          </cell>
          <cell r="D800">
            <v>706</v>
          </cell>
        </row>
        <row r="801">
          <cell r="A801" t="str">
            <v>M2181</v>
          </cell>
          <cell r="B801" t="str">
            <v>Tubo de concreto armado PA3 - D = 1,20 m</v>
          </cell>
          <cell r="C801" t="str">
            <v>m</v>
          </cell>
          <cell r="D801">
            <v>799.24350000000004</v>
          </cell>
        </row>
        <row r="802">
          <cell r="A802" t="str">
            <v>M2182</v>
          </cell>
          <cell r="B802" t="str">
            <v>Tubo de concreto armado PA4 - D = 1,20 m</v>
          </cell>
          <cell r="C802" t="str">
            <v>m</v>
          </cell>
          <cell r="D802">
            <v>974.32069999999999</v>
          </cell>
        </row>
        <row r="803">
          <cell r="A803" t="str">
            <v>M2183</v>
          </cell>
          <cell r="B803" t="str">
            <v>Tubo de concreto armado PA1 - D = 1,50 m</v>
          </cell>
          <cell r="C803" t="str">
            <v>m</v>
          </cell>
          <cell r="D803">
            <v>1008.2</v>
          </cell>
        </row>
        <row r="804">
          <cell r="A804" t="str">
            <v>M2184</v>
          </cell>
          <cell r="B804" t="str">
            <v>Tubo de concreto armado PA2 - D = 1,50 m</v>
          </cell>
          <cell r="C804" t="str">
            <v>m</v>
          </cell>
          <cell r="D804">
            <v>1026.2878000000001</v>
          </cell>
        </row>
        <row r="805">
          <cell r="A805" t="str">
            <v>M2185</v>
          </cell>
          <cell r="B805" t="str">
            <v>Tubo de concreto armado PA3 - D = 1,50 m</v>
          </cell>
          <cell r="C805" t="str">
            <v>m</v>
          </cell>
          <cell r="D805">
            <v>1240</v>
          </cell>
        </row>
        <row r="806">
          <cell r="A806" t="str">
            <v>M2186</v>
          </cell>
          <cell r="B806" t="str">
            <v>Tubo de concreto armado PA4 - D = 1,50 m</v>
          </cell>
          <cell r="C806" t="str">
            <v>m</v>
          </cell>
          <cell r="D806">
            <v>1363.5</v>
          </cell>
        </row>
        <row r="807">
          <cell r="A807" t="str">
            <v>M2187</v>
          </cell>
          <cell r="B807" t="str">
            <v>Tubo de concreto armado PA1 - D = 0,50 m</v>
          </cell>
          <cell r="C807" t="str">
            <v>m</v>
          </cell>
          <cell r="D807">
            <v>158.9</v>
          </cell>
        </row>
        <row r="808">
          <cell r="A808" t="str">
            <v>M2188</v>
          </cell>
          <cell r="B808" t="str">
            <v>Tubo de concreto armado PA2 - D = 0,50 m</v>
          </cell>
          <cell r="C808" t="str">
            <v>m</v>
          </cell>
          <cell r="D808">
            <v>169.26490000000001</v>
          </cell>
        </row>
        <row r="809">
          <cell r="A809" t="str">
            <v>M2189</v>
          </cell>
          <cell r="B809" t="str">
            <v>Tubo de concreto armado PA3 - D = 0,50 m</v>
          </cell>
          <cell r="C809" t="str">
            <v>m</v>
          </cell>
          <cell r="D809">
            <v>181.33330000000001</v>
          </cell>
        </row>
        <row r="810">
          <cell r="A810" t="str">
            <v>M2190</v>
          </cell>
          <cell r="B810" t="str">
            <v>Tubo de concreto armado PA4 - D = 0,50 m</v>
          </cell>
          <cell r="C810" t="str">
            <v>m</v>
          </cell>
          <cell r="D810">
            <v>274.77679999999998</v>
          </cell>
        </row>
        <row r="811">
          <cell r="A811" t="str">
            <v>M2192</v>
          </cell>
          <cell r="B811" t="str">
            <v>Coroa de widia linha HWG</v>
          </cell>
          <cell r="C811" t="str">
            <v>un</v>
          </cell>
          <cell r="D811">
            <v>919.83119999999997</v>
          </cell>
        </row>
        <row r="812">
          <cell r="A812" t="str">
            <v>M2193</v>
          </cell>
          <cell r="B812" t="str">
            <v>Coroa de widia linha NWG</v>
          </cell>
          <cell r="C812" t="str">
            <v>un</v>
          </cell>
          <cell r="D812">
            <v>879.77139999999997</v>
          </cell>
        </row>
        <row r="813">
          <cell r="A813" t="str">
            <v>M2197</v>
          </cell>
          <cell r="B813" t="str">
            <v>Haste de paredes paralelas com niple linha NW</v>
          </cell>
          <cell r="C813" t="str">
            <v>m</v>
          </cell>
          <cell r="D813">
            <v>682.11490000000003</v>
          </cell>
        </row>
        <row r="814">
          <cell r="A814" t="str">
            <v>M2198</v>
          </cell>
          <cell r="B814" t="str">
            <v>Trilho UIC60 em aço-carbono - C = 12 m</v>
          </cell>
          <cell r="C814" t="str">
            <v>t</v>
          </cell>
          <cell r="D814">
            <v>17050.343499999999</v>
          </cell>
        </row>
        <row r="815">
          <cell r="A815" t="str">
            <v>M2200</v>
          </cell>
          <cell r="B815" t="str">
            <v>Trilho TR45 em aço-carbono - C = 12 m</v>
          </cell>
          <cell r="C815" t="str">
            <v>t</v>
          </cell>
          <cell r="D815">
            <v>16048</v>
          </cell>
        </row>
        <row r="816">
          <cell r="A816" t="str">
            <v>M2202</v>
          </cell>
          <cell r="B816" t="str">
            <v>Trilho TR57 em aço-carbono - C = 12 m</v>
          </cell>
          <cell r="C816" t="str">
            <v>t</v>
          </cell>
          <cell r="D816">
            <v>16048</v>
          </cell>
        </row>
        <row r="817">
          <cell r="A817" t="str">
            <v>M2204</v>
          </cell>
          <cell r="B817" t="str">
            <v>Trilho TR68 em aço-carbono - C = 12 m</v>
          </cell>
          <cell r="C817" t="str">
            <v>t</v>
          </cell>
          <cell r="D817">
            <v>16048</v>
          </cell>
        </row>
        <row r="818">
          <cell r="A818" t="str">
            <v>M2206</v>
          </cell>
          <cell r="B818" t="str">
            <v>Lubrificador de trilhos e de flanges de rodas</v>
          </cell>
          <cell r="C818" t="str">
            <v>un</v>
          </cell>
          <cell r="D818">
            <v>91216.139899999995</v>
          </cell>
        </row>
        <row r="819">
          <cell r="A819" t="str">
            <v>M2207</v>
          </cell>
          <cell r="B819" t="str">
            <v>Tirefão - D = 24 mm e C = 188 mm</v>
          </cell>
          <cell r="C819" t="str">
            <v>un</v>
          </cell>
          <cell r="D819">
            <v>17.427</v>
          </cell>
        </row>
        <row r="820">
          <cell r="A820" t="str">
            <v>M2208</v>
          </cell>
          <cell r="B820" t="str">
            <v>Tirefão - D = 22 mm e C = 155 mm</v>
          </cell>
          <cell r="C820" t="str">
            <v>un</v>
          </cell>
          <cell r="D820">
            <v>9.9319000000000006</v>
          </cell>
        </row>
        <row r="821">
          <cell r="A821" t="str">
            <v>M2209</v>
          </cell>
          <cell r="B821" t="str">
            <v>Retensor para via férrea de TR45</v>
          </cell>
          <cell r="C821" t="str">
            <v>un</v>
          </cell>
          <cell r="D821">
            <v>42.7</v>
          </cell>
        </row>
        <row r="822">
          <cell r="A822" t="str">
            <v>M2210</v>
          </cell>
          <cell r="B822" t="str">
            <v>Retensor para via férrea de TR57</v>
          </cell>
          <cell r="C822" t="str">
            <v>un</v>
          </cell>
          <cell r="D822">
            <v>44.370199999999997</v>
          </cell>
        </row>
        <row r="823">
          <cell r="A823" t="str">
            <v>M2211</v>
          </cell>
          <cell r="B823" t="str">
            <v>Retensor para via férrea de TR68</v>
          </cell>
          <cell r="C823" t="str">
            <v>un</v>
          </cell>
          <cell r="D823">
            <v>45.788899999999998</v>
          </cell>
        </row>
        <row r="824">
          <cell r="A824" t="str">
            <v>M2213</v>
          </cell>
          <cell r="B824" t="str">
            <v>Placa de apoio em aço laminado para UIC60 com fixação rígida</v>
          </cell>
          <cell r="C824" t="str">
            <v>un</v>
          </cell>
          <cell r="D824">
            <v>157.16409999999999</v>
          </cell>
        </row>
        <row r="825">
          <cell r="A825" t="str">
            <v>M2214</v>
          </cell>
          <cell r="B825" t="str">
            <v>Grampo elástico Pandrol para fixação elástica</v>
          </cell>
          <cell r="C825" t="str">
            <v>un</v>
          </cell>
          <cell r="D825">
            <v>13.953799999999999</v>
          </cell>
        </row>
        <row r="826">
          <cell r="A826" t="str">
            <v>M2215</v>
          </cell>
          <cell r="B826" t="str">
            <v>Placa de apoio em aço laminado para TR45 com fixação elástica</v>
          </cell>
          <cell r="C826" t="str">
            <v>un</v>
          </cell>
          <cell r="D826">
            <v>80.903400000000005</v>
          </cell>
        </row>
        <row r="827">
          <cell r="A827" t="str">
            <v>M2216</v>
          </cell>
          <cell r="B827" t="str">
            <v>Placa de apoio em aço laminado para TR57 com fixação elástica</v>
          </cell>
          <cell r="C827" t="str">
            <v>un</v>
          </cell>
          <cell r="D827">
            <v>114.1544</v>
          </cell>
        </row>
        <row r="828">
          <cell r="A828" t="str">
            <v>M2217</v>
          </cell>
          <cell r="B828" t="str">
            <v>Placa de apoio em aço laminado para TR68 com fixação elástica</v>
          </cell>
          <cell r="C828" t="str">
            <v>un</v>
          </cell>
          <cell r="D828">
            <v>131.7593</v>
          </cell>
        </row>
        <row r="829">
          <cell r="A829" t="str">
            <v>M2218</v>
          </cell>
          <cell r="B829" t="str">
            <v>Placa de apoio em aço laminado para TR45 com fixação rígida</v>
          </cell>
          <cell r="C829" t="str">
            <v>un</v>
          </cell>
          <cell r="D829">
            <v>65.215400000000002</v>
          </cell>
        </row>
        <row r="830">
          <cell r="A830" t="str">
            <v>M2219</v>
          </cell>
          <cell r="B830" t="str">
            <v>Placa de apoio em aço laminado para TR57 com fixação rígida</v>
          </cell>
          <cell r="C830" t="str">
            <v>un</v>
          </cell>
          <cell r="D830">
            <v>145.8689</v>
          </cell>
        </row>
        <row r="831">
          <cell r="A831" t="str">
            <v>M2220</v>
          </cell>
          <cell r="B831" t="str">
            <v>Placa de apoio em aço laminado para TR68 com fixação rígida</v>
          </cell>
          <cell r="C831" t="str">
            <v>un</v>
          </cell>
          <cell r="D831">
            <v>154.4477</v>
          </cell>
        </row>
        <row r="832">
          <cell r="A832" t="str">
            <v>M2221</v>
          </cell>
          <cell r="B832" t="str">
            <v>Retensor para via férrea de UIC60</v>
          </cell>
          <cell r="C832" t="str">
            <v>un</v>
          </cell>
          <cell r="D832">
            <v>46.977800000000002</v>
          </cell>
        </row>
        <row r="833">
          <cell r="A833" t="str">
            <v>M2222</v>
          </cell>
          <cell r="B833" t="str">
            <v>Placa de apoio em aço laminado para UIC60 com fixação elástica</v>
          </cell>
          <cell r="C833" t="str">
            <v>un</v>
          </cell>
          <cell r="D833">
            <v>129.63499999999999</v>
          </cell>
        </row>
        <row r="834">
          <cell r="A834" t="str">
            <v>M2225</v>
          </cell>
          <cell r="B834" t="str">
            <v>Tala de junção TJ 45 não isolada com 6 furos</v>
          </cell>
          <cell r="C834" t="str">
            <v>par</v>
          </cell>
          <cell r="D834">
            <v>672.97469999999998</v>
          </cell>
        </row>
        <row r="835">
          <cell r="A835" t="str">
            <v>M2227</v>
          </cell>
          <cell r="B835" t="str">
            <v>Tala de junção TJ 57 não isolada com 6 furos</v>
          </cell>
          <cell r="C835" t="str">
            <v>par</v>
          </cell>
          <cell r="D835">
            <v>823.71010000000001</v>
          </cell>
        </row>
        <row r="836">
          <cell r="A836" t="str">
            <v>M2229</v>
          </cell>
          <cell r="B836" t="str">
            <v>Tala de junção TJ 68 não isolada com 6 furos</v>
          </cell>
          <cell r="C836" t="str">
            <v>par</v>
          </cell>
          <cell r="D836">
            <v>979.02980000000002</v>
          </cell>
        </row>
        <row r="837">
          <cell r="A837" t="str">
            <v>M2233</v>
          </cell>
          <cell r="B837" t="str">
            <v>Parafuso de cabeça abaulada em aço inox com porca e arruela de pressão para tala de junção - D = 25,4 mm</v>
          </cell>
          <cell r="C837" t="str">
            <v>un</v>
          </cell>
          <cell r="D837">
            <v>45.2224</v>
          </cell>
        </row>
        <row r="838">
          <cell r="A838" t="str">
            <v>M2234</v>
          </cell>
          <cell r="B838" t="str">
            <v>Tala de junção TJ 60 não isolada com 6 furos</v>
          </cell>
          <cell r="C838" t="str">
            <v>par</v>
          </cell>
          <cell r="D838">
            <v>902.7</v>
          </cell>
        </row>
        <row r="839">
          <cell r="A839" t="str">
            <v>M2236</v>
          </cell>
          <cell r="B839" t="str">
            <v>AMV tipo TR45, abertura 1:8, bitola métrica</v>
          </cell>
          <cell r="C839" t="str">
            <v>un</v>
          </cell>
          <cell r="D839">
            <v>254530.29190000001</v>
          </cell>
        </row>
        <row r="840">
          <cell r="A840" t="str">
            <v>M2237</v>
          </cell>
          <cell r="B840" t="str">
            <v>AMV tipo TR45, abertura 1:10, bitola métrica</v>
          </cell>
          <cell r="C840" t="str">
            <v>un</v>
          </cell>
          <cell r="D840">
            <v>279983.24609999999</v>
          </cell>
        </row>
        <row r="841">
          <cell r="A841" t="str">
            <v>M2238</v>
          </cell>
          <cell r="B841" t="str">
            <v>AMV tipo TR45, abertura 1:12, bitola métrica</v>
          </cell>
          <cell r="C841" t="str">
            <v>un</v>
          </cell>
          <cell r="D841">
            <v>307981.75949999999</v>
          </cell>
        </row>
        <row r="842">
          <cell r="A842" t="str">
            <v>M2239</v>
          </cell>
          <cell r="B842" t="str">
            <v>AMV tipo TR45, abertura 1:14, bitola métrica</v>
          </cell>
          <cell r="C842" t="str">
            <v>un</v>
          </cell>
          <cell r="D842">
            <v>338779.8223</v>
          </cell>
        </row>
        <row r="843">
          <cell r="A843" t="str">
            <v>M2240</v>
          </cell>
          <cell r="B843" t="str">
            <v>AMV tipo TR57, abertura 1:8, bitola métrica</v>
          </cell>
          <cell r="C843" t="str">
            <v>un</v>
          </cell>
          <cell r="D843">
            <v>322339.01449999999</v>
          </cell>
        </row>
        <row r="844">
          <cell r="A844" t="str">
            <v>M2241</v>
          </cell>
          <cell r="B844" t="str">
            <v>AMV tipo TR57, abertura 1:10, bitola métrica</v>
          </cell>
          <cell r="C844" t="str">
            <v>un</v>
          </cell>
          <cell r="D844">
            <v>354572.8406</v>
          </cell>
        </row>
        <row r="845">
          <cell r="A845" t="str">
            <v>M2242</v>
          </cell>
          <cell r="B845" t="str">
            <v>AMV tipo TR57, abertura 1:12, bitola métrica</v>
          </cell>
          <cell r="C845" t="str">
            <v>un</v>
          </cell>
          <cell r="D845">
            <v>390030.16230000003</v>
          </cell>
        </row>
        <row r="846">
          <cell r="A846" t="str">
            <v>M2243</v>
          </cell>
          <cell r="B846" t="str">
            <v>AMV tipo TR57, abertura 1:14, bitola métrica</v>
          </cell>
          <cell r="C846" t="str">
            <v>un</v>
          </cell>
          <cell r="D846">
            <v>429033.179</v>
          </cell>
        </row>
        <row r="847">
          <cell r="A847" t="str">
            <v>M2244</v>
          </cell>
          <cell r="B847" t="str">
            <v>AMV tipo TR57, abertura 1:20, bitola métrica</v>
          </cell>
          <cell r="C847" t="str">
            <v>un</v>
          </cell>
          <cell r="D847">
            <v>514839.8149</v>
          </cell>
        </row>
        <row r="848">
          <cell r="A848" t="str">
            <v>M2245</v>
          </cell>
          <cell r="B848" t="str">
            <v>AMV tipo TR68, abertura 1:10, bitola métrica</v>
          </cell>
          <cell r="C848" t="str">
            <v>un</v>
          </cell>
          <cell r="D848">
            <v>423011.4523</v>
          </cell>
        </row>
        <row r="849">
          <cell r="A849" t="str">
            <v>M2246</v>
          </cell>
          <cell r="B849" t="str">
            <v>AMV tipo TR68, abertura 1:12, bitola métrica</v>
          </cell>
          <cell r="C849" t="str">
            <v>un</v>
          </cell>
          <cell r="D849">
            <v>465312.76689999999</v>
          </cell>
        </row>
        <row r="850">
          <cell r="A850" t="str">
            <v>M2247</v>
          </cell>
          <cell r="B850" t="str">
            <v>AMV tipo TR68, abertura 1:14, bitola métrica</v>
          </cell>
          <cell r="C850" t="str">
            <v>un</v>
          </cell>
          <cell r="D850">
            <v>511843.93109999999</v>
          </cell>
        </row>
        <row r="851">
          <cell r="A851" t="str">
            <v>M2248</v>
          </cell>
          <cell r="B851" t="str">
            <v>AMV tipo UIC60, abertura 1:10, bitola métrica</v>
          </cell>
          <cell r="C851" t="str">
            <v>un</v>
          </cell>
          <cell r="D851">
            <v>373259.2426</v>
          </cell>
        </row>
        <row r="852">
          <cell r="A852" t="str">
            <v>M2249</v>
          </cell>
          <cell r="B852" t="str">
            <v>AMV tipo TR68, abertura 1:20, bitola métrica</v>
          </cell>
          <cell r="C852" t="str">
            <v>un</v>
          </cell>
          <cell r="D852">
            <v>614212.71759999997</v>
          </cell>
        </row>
        <row r="853">
          <cell r="A853" t="str">
            <v>M2250</v>
          </cell>
          <cell r="B853" t="str">
            <v>AMV tipo TR45, abertura 1:8, bitola larga</v>
          </cell>
          <cell r="C853" t="str">
            <v>un</v>
          </cell>
          <cell r="D853">
            <v>292653.19669999997</v>
          </cell>
        </row>
        <row r="854">
          <cell r="A854" t="str">
            <v>M2251</v>
          </cell>
          <cell r="B854" t="str">
            <v>AMV tipo TR45, abertura 1:10, bitola larga</v>
          </cell>
          <cell r="C854" t="str">
            <v>un</v>
          </cell>
          <cell r="D854">
            <v>321918.46029999998</v>
          </cell>
        </row>
        <row r="855">
          <cell r="A855" t="str">
            <v>M2252</v>
          </cell>
          <cell r="B855" t="str">
            <v>AMV tipo TR45, abertura 1:12, bitola larga</v>
          </cell>
          <cell r="C855" t="str">
            <v>un</v>
          </cell>
          <cell r="D855">
            <v>354110.4572</v>
          </cell>
        </row>
        <row r="856">
          <cell r="A856" t="str">
            <v>M2253</v>
          </cell>
          <cell r="B856" t="str">
            <v>AMV tipo TR45, abertura 1:14, bitola larga</v>
          </cell>
          <cell r="C856" t="str">
            <v>un</v>
          </cell>
          <cell r="D856">
            <v>389521.4277</v>
          </cell>
        </row>
        <row r="857">
          <cell r="A857" t="str">
            <v>M2254</v>
          </cell>
          <cell r="B857" t="str">
            <v>AMV tipo TR57, abertura 1:8, bitola larga</v>
          </cell>
          <cell r="C857" t="str">
            <v>un</v>
          </cell>
          <cell r="D857">
            <v>370656.4032</v>
          </cell>
        </row>
        <row r="858">
          <cell r="A858" t="str">
            <v>M2255</v>
          </cell>
          <cell r="B858" t="str">
            <v>AMV tipo TR57, abertura 1:10, bitola larga</v>
          </cell>
          <cell r="C858" t="str">
            <v>un</v>
          </cell>
          <cell r="D858">
            <v>407751.09869999997</v>
          </cell>
        </row>
        <row r="859">
          <cell r="A859" t="str">
            <v>M2256</v>
          </cell>
          <cell r="B859" t="str">
            <v>AMV tipo TR57, abertura 1:12, bitola larga</v>
          </cell>
          <cell r="C859" t="str">
            <v>un</v>
          </cell>
          <cell r="D859">
            <v>448526.20850000001</v>
          </cell>
        </row>
        <row r="860">
          <cell r="A860" t="str">
            <v>M2257</v>
          </cell>
          <cell r="B860" t="str">
            <v>AMV tipo TR57, abertura 1:14, bitola larga</v>
          </cell>
          <cell r="C860" t="str">
            <v>un</v>
          </cell>
          <cell r="D860">
            <v>493378.73479999998</v>
          </cell>
        </row>
        <row r="861">
          <cell r="A861" t="str">
            <v>M2258</v>
          </cell>
          <cell r="B861" t="str">
            <v>AMV tipo TR57, abertura 1:20, bitola larga</v>
          </cell>
          <cell r="C861" t="str">
            <v>un</v>
          </cell>
          <cell r="D861">
            <v>592054.48230000003</v>
          </cell>
        </row>
        <row r="862">
          <cell r="A862" t="str">
            <v>M2259</v>
          </cell>
          <cell r="B862" t="str">
            <v>AMV tipo TR68, abertura 1:10, bitola larga</v>
          </cell>
          <cell r="C862" t="str">
            <v>un</v>
          </cell>
          <cell r="D862">
            <v>486467.09879999998</v>
          </cell>
        </row>
        <row r="863">
          <cell r="A863" t="str">
            <v>M2260</v>
          </cell>
          <cell r="B863" t="str">
            <v>AMV tipo TR68, abertura 1:12, bitola larga</v>
          </cell>
          <cell r="C863" t="str">
            <v>un</v>
          </cell>
          <cell r="D863">
            <v>535113.84680000006</v>
          </cell>
        </row>
        <row r="864">
          <cell r="A864" t="str">
            <v>M2261</v>
          </cell>
          <cell r="B864" t="str">
            <v>AMV tipo TR68, abertura 1:14, bitola larga</v>
          </cell>
          <cell r="C864" t="str">
            <v>un</v>
          </cell>
          <cell r="D864">
            <v>588625.23140000005</v>
          </cell>
        </row>
        <row r="865">
          <cell r="A865" t="str">
            <v>M2262</v>
          </cell>
          <cell r="B865" t="str">
            <v>AMV tipo UIC60, abertura 1:10, bitola larga</v>
          </cell>
          <cell r="C865" t="str">
            <v>un</v>
          </cell>
          <cell r="D865">
            <v>429224.80229999998</v>
          </cell>
        </row>
        <row r="866">
          <cell r="A866" t="str">
            <v>M2263</v>
          </cell>
          <cell r="B866" t="str">
            <v>AMV tipo TR68, abertura 1:20, bitola larga</v>
          </cell>
          <cell r="C866" t="str">
            <v>un</v>
          </cell>
          <cell r="D866">
            <v>706350.27789999999</v>
          </cell>
        </row>
        <row r="867">
          <cell r="A867" t="str">
            <v>M2264</v>
          </cell>
          <cell r="B867" t="str">
            <v>AMV tipo TR45, abertura 1:8, bitola mista</v>
          </cell>
          <cell r="C867" t="str">
            <v>un</v>
          </cell>
          <cell r="D867">
            <v>351076.32410000003</v>
          </cell>
        </row>
        <row r="868">
          <cell r="A868" t="str">
            <v>M2265</v>
          </cell>
          <cell r="B868" t="str">
            <v>AMV tipo TR45, abertura 1:10, bitola mista</v>
          </cell>
          <cell r="C868" t="str">
            <v>un</v>
          </cell>
          <cell r="D868">
            <v>386183.93790000002</v>
          </cell>
        </row>
        <row r="869">
          <cell r="A869" t="str">
            <v>M2266</v>
          </cell>
          <cell r="B869" t="str">
            <v>AMV tipo TR45, abertura 1:12, bitola mista</v>
          </cell>
          <cell r="C869" t="str">
            <v>un</v>
          </cell>
          <cell r="D869">
            <v>424802.38789999997</v>
          </cell>
        </row>
        <row r="870">
          <cell r="A870" t="str">
            <v>M2267</v>
          </cell>
          <cell r="B870" t="str">
            <v>AMV tipo TR45, abertura 1:14, bitola mista</v>
          </cell>
          <cell r="C870" t="str">
            <v>un</v>
          </cell>
          <cell r="D870">
            <v>467282.51370000001</v>
          </cell>
        </row>
        <row r="871">
          <cell r="A871" t="str">
            <v>M2268</v>
          </cell>
          <cell r="B871" t="str">
            <v>AMV tipo TR57, abertura 1:8, bitola mista</v>
          </cell>
          <cell r="C871" t="str">
            <v>un</v>
          </cell>
          <cell r="D871">
            <v>444861.80859999999</v>
          </cell>
        </row>
        <row r="872">
          <cell r="A872" t="str">
            <v>M2269</v>
          </cell>
          <cell r="B872" t="str">
            <v>AMV tipo TR57, abertura 1:10, bitola mista</v>
          </cell>
          <cell r="C872" t="str">
            <v>un</v>
          </cell>
          <cell r="D872">
            <v>489347.85820000002</v>
          </cell>
        </row>
        <row r="873">
          <cell r="A873" t="str">
            <v>M2270</v>
          </cell>
          <cell r="B873" t="str">
            <v>AMV tipo TR57, abertura 1:12, bitola mista</v>
          </cell>
          <cell r="C873" t="str">
            <v>un</v>
          </cell>
          <cell r="D873">
            <v>538282.69999999995</v>
          </cell>
        </row>
        <row r="874">
          <cell r="A874" t="str">
            <v>M2271</v>
          </cell>
          <cell r="B874" t="str">
            <v>AMV tipo TR57, abertura 1:14, bitola mista</v>
          </cell>
          <cell r="C874" t="str">
            <v>un</v>
          </cell>
          <cell r="D874">
            <v>592111.00820000004</v>
          </cell>
        </row>
        <row r="875">
          <cell r="A875" t="str">
            <v>M2272</v>
          </cell>
          <cell r="B875" t="str">
            <v>AMV tipo TR57, abertura 1:20, bitola mista</v>
          </cell>
          <cell r="C875" t="str">
            <v>un</v>
          </cell>
          <cell r="D875">
            <v>710533.20990000002</v>
          </cell>
        </row>
        <row r="876">
          <cell r="A876" t="str">
            <v>M2273</v>
          </cell>
          <cell r="B876" t="str">
            <v>AMV tipo TR68, abertura 1:10, bitola mista</v>
          </cell>
          <cell r="C876" t="str">
            <v>un</v>
          </cell>
          <cell r="D876">
            <v>583791.68339999998</v>
          </cell>
        </row>
        <row r="877">
          <cell r="A877" t="str">
            <v>M2274</v>
          </cell>
          <cell r="B877" t="str">
            <v>AMV tipo TR68, abertura 1:12, bitola mista</v>
          </cell>
          <cell r="C877" t="str">
            <v>un</v>
          </cell>
          <cell r="D877">
            <v>642170.90859999997</v>
          </cell>
        </row>
        <row r="878">
          <cell r="A878" t="str">
            <v>M2275</v>
          </cell>
          <cell r="B878" t="str">
            <v>AMV tipo TR68, abertura 1:14, bitola mista</v>
          </cell>
          <cell r="C878" t="str">
            <v>un</v>
          </cell>
          <cell r="D878">
            <v>706387.96200000006</v>
          </cell>
        </row>
        <row r="879">
          <cell r="A879" t="str">
            <v>M2276</v>
          </cell>
          <cell r="B879" t="str">
            <v>Revestimento com conector linha AW</v>
          </cell>
          <cell r="C879" t="str">
            <v>m</v>
          </cell>
          <cell r="D879">
            <v>291.20100000000002</v>
          </cell>
        </row>
        <row r="880">
          <cell r="A880" t="str">
            <v>M2277</v>
          </cell>
          <cell r="B880" t="str">
            <v>AMV tipo TR68, abertura 1:20, bitola mista</v>
          </cell>
          <cell r="C880" t="str">
            <v>un</v>
          </cell>
          <cell r="D880">
            <v>847665.55449999997</v>
          </cell>
        </row>
        <row r="881">
          <cell r="A881" t="str">
            <v>M2281</v>
          </cell>
          <cell r="B881" t="str">
            <v>Dormente de madeira bitola larga - C = 280 cm, L = 24 cm e H = 17 cm</v>
          </cell>
          <cell r="C881" t="str">
            <v>un</v>
          </cell>
          <cell r="D881">
            <v>446.73110000000003</v>
          </cell>
        </row>
        <row r="882">
          <cell r="A882" t="str">
            <v>M2282</v>
          </cell>
          <cell r="B882" t="str">
            <v>Dormente de madeira bitola métrica - C = 200 cm, L = 22 cm e H = 16 cm</v>
          </cell>
          <cell r="C882" t="str">
            <v>un</v>
          </cell>
          <cell r="D882">
            <v>271.66550000000001</v>
          </cell>
        </row>
        <row r="883">
          <cell r="A883" t="str">
            <v>M2284</v>
          </cell>
          <cell r="B883" t="str">
            <v>Revestimento com conector linha HW</v>
          </cell>
          <cell r="C883" t="str">
            <v>m</v>
          </cell>
          <cell r="D883">
            <v>561.16010000000006</v>
          </cell>
        </row>
        <row r="884">
          <cell r="A884" t="str">
            <v>M2285</v>
          </cell>
          <cell r="B884" t="str">
            <v>Revestimento com conector linha NW</v>
          </cell>
          <cell r="C884" t="str">
            <v>m</v>
          </cell>
          <cell r="D884">
            <v>457.77539999999999</v>
          </cell>
        </row>
        <row r="885">
          <cell r="A885" t="str">
            <v>M2292</v>
          </cell>
          <cell r="B885" t="str">
            <v>AMV tipo UIC60, abertura 1:12, bitola métrica</v>
          </cell>
          <cell r="C885" t="str">
            <v>un</v>
          </cell>
          <cell r="D885">
            <v>410585.12929999997</v>
          </cell>
        </row>
        <row r="886">
          <cell r="A886" t="str">
            <v>M2293</v>
          </cell>
          <cell r="B886" t="str">
            <v>AMV tipo UIC60, abertura 1:14, bitola métrica</v>
          </cell>
          <cell r="C886" t="str">
            <v>un</v>
          </cell>
          <cell r="D886">
            <v>451643.62339999998</v>
          </cell>
        </row>
        <row r="887">
          <cell r="A887" t="str">
            <v>M2294</v>
          </cell>
          <cell r="B887" t="str">
            <v>AMV tipo UIC60, abertura 1:20, bitola métrica</v>
          </cell>
          <cell r="C887" t="str">
            <v>un</v>
          </cell>
          <cell r="D887">
            <v>541972.34809999994</v>
          </cell>
        </row>
        <row r="888">
          <cell r="A888" t="str">
            <v>M2298</v>
          </cell>
          <cell r="B888" t="str">
            <v>AMV tipo UIC60, abertura 1:10, bitola mista</v>
          </cell>
          <cell r="C888" t="str">
            <v>un</v>
          </cell>
          <cell r="D888">
            <v>515119.43079999997</v>
          </cell>
        </row>
        <row r="889">
          <cell r="A889" t="str">
            <v>M2299</v>
          </cell>
          <cell r="B889" t="str">
            <v>AMV tipo UIC60, abertura 1:12, bitola mista</v>
          </cell>
          <cell r="C889" t="str">
            <v>un</v>
          </cell>
          <cell r="D889">
            <v>566631.48690000002</v>
          </cell>
        </row>
        <row r="890">
          <cell r="A890" t="str">
            <v>M2300</v>
          </cell>
          <cell r="B890" t="str">
            <v>AMV tipo UIC60, abertura 1:14, bitola mista</v>
          </cell>
          <cell r="C890" t="str">
            <v>un</v>
          </cell>
          <cell r="D890">
            <v>623294.57900000003</v>
          </cell>
        </row>
        <row r="891">
          <cell r="A891" t="str">
            <v>M2301</v>
          </cell>
          <cell r="B891" t="str">
            <v>AMV tipo UIC60, abertura 1:20, bitola mista</v>
          </cell>
          <cell r="C891" t="str">
            <v>un</v>
          </cell>
          <cell r="D891">
            <v>747953.4952</v>
          </cell>
        </row>
        <row r="892">
          <cell r="A892" t="str">
            <v>M2303</v>
          </cell>
          <cell r="B892" t="str">
            <v>Sapata de widia linha NW</v>
          </cell>
          <cell r="C892" t="str">
            <v>un</v>
          </cell>
          <cell r="D892">
            <v>619.94479999999999</v>
          </cell>
        </row>
        <row r="893">
          <cell r="A893" t="str">
            <v>M2304</v>
          </cell>
          <cell r="B893" t="str">
            <v>Broca de arraste com três asas linha NW</v>
          </cell>
          <cell r="C893" t="str">
            <v>un</v>
          </cell>
          <cell r="D893">
            <v>1816.6837</v>
          </cell>
        </row>
        <row r="894">
          <cell r="A894" t="str">
            <v>M2308</v>
          </cell>
          <cell r="B894" t="str">
            <v>Dormente de madeira para pontes - C = 300 cm, L = 25 cm e H = 20 cm</v>
          </cell>
          <cell r="C894" t="str">
            <v>un</v>
          </cell>
          <cell r="D894">
            <v>586.55790000000002</v>
          </cell>
        </row>
        <row r="895">
          <cell r="A895" t="str">
            <v>M2313</v>
          </cell>
          <cell r="B895" t="str">
            <v>AMV tipo UIC60, abertura 1:12, bitola larga</v>
          </cell>
          <cell r="C895" t="str">
            <v>un</v>
          </cell>
          <cell r="D895">
            <v>472147.15090000001</v>
          </cell>
        </row>
        <row r="896">
          <cell r="A896" t="str">
            <v>M2314</v>
          </cell>
          <cell r="B896" t="str">
            <v>AMV tipo UIC60, abertura 1:14, bitola larga</v>
          </cell>
          <cell r="C896" t="str">
            <v>un</v>
          </cell>
          <cell r="D896">
            <v>519361.90370000002</v>
          </cell>
        </row>
        <row r="897">
          <cell r="A897" t="str">
            <v>M2316</v>
          </cell>
          <cell r="B897" t="str">
            <v>AMV tipo UIC60, abertura 1:20, bitola larga</v>
          </cell>
          <cell r="C897" t="str">
            <v>un</v>
          </cell>
          <cell r="D897">
            <v>623234.28449999995</v>
          </cell>
        </row>
        <row r="898">
          <cell r="A898" t="str">
            <v>M2317</v>
          </cell>
          <cell r="B898" t="str">
            <v>Tubo de revestimento em aço-carbono schedule 40 para estaca raiz - ponteira schedule 80, D = 141,3 mm, peso 24 kg/m</v>
          </cell>
          <cell r="C898" t="str">
            <v>m</v>
          </cell>
          <cell r="D898">
            <v>600.79870000000005</v>
          </cell>
        </row>
        <row r="899">
          <cell r="A899" t="str">
            <v>M2318</v>
          </cell>
          <cell r="B899" t="str">
            <v>Tubo de revestimento em aço-carbono schedule 40 para estaca raiz - ponteira schedule 80, D = 168,3 mm, peso 31 kg/m</v>
          </cell>
          <cell r="C899" t="str">
            <v>m</v>
          </cell>
          <cell r="D899">
            <v>1187.8468</v>
          </cell>
        </row>
        <row r="900">
          <cell r="A900" t="str">
            <v>M2319</v>
          </cell>
          <cell r="B900" t="str">
            <v>Tubo de revestimento em aço-carbono schedule 40 para estaca raiz - ponteira schedule 80, D = 219,1 mm, peso 47 kg/m</v>
          </cell>
          <cell r="C900" t="str">
            <v>m</v>
          </cell>
          <cell r="D900">
            <v>1830.9304</v>
          </cell>
        </row>
        <row r="901">
          <cell r="A901" t="str">
            <v>M2320</v>
          </cell>
          <cell r="B901" t="str">
            <v>Tubo de revestimento em aço-carbono schedule 40 para estaca raiz - ponteira schedule 80, D = 273,0 mm, peso 67 kg/m</v>
          </cell>
          <cell r="C901" t="str">
            <v>m</v>
          </cell>
          <cell r="D901">
            <v>2226.3861000000002</v>
          </cell>
        </row>
        <row r="902">
          <cell r="A902" t="str">
            <v>M2321</v>
          </cell>
          <cell r="B902" t="str">
            <v>Tubo de revestimento em aço-carbono schedule 40 para estaca raiz - ponteira schedule 80, D = 323,8 mm, peso 90 kg/m</v>
          </cell>
          <cell r="C902" t="str">
            <v>m</v>
          </cell>
          <cell r="D902">
            <v>2788.4277000000002</v>
          </cell>
        </row>
        <row r="903">
          <cell r="A903" t="str">
            <v>M2322</v>
          </cell>
          <cell r="B903" t="str">
            <v>Tubo de revestimento em aço-carbono schedule 40 para estaca raiz - ponteira schedule 80, D = 406,0 mm, peso 143 kg/m</v>
          </cell>
          <cell r="C903" t="str">
            <v>m</v>
          </cell>
          <cell r="D903">
            <v>2753.8368</v>
          </cell>
        </row>
        <row r="904">
          <cell r="A904" t="str">
            <v>M2325</v>
          </cell>
          <cell r="B904" t="str">
            <v>Anel de compensação angular para tirantes de D = 30 mm</v>
          </cell>
          <cell r="C904" t="str">
            <v>un</v>
          </cell>
          <cell r="D904">
            <v>53.353900000000003</v>
          </cell>
        </row>
        <row r="905">
          <cell r="A905" t="str">
            <v>M2326</v>
          </cell>
          <cell r="B905" t="str">
            <v>Anel de compensação angular para tirantes de D = 32 mm</v>
          </cell>
          <cell r="C905" t="str">
            <v>un</v>
          </cell>
          <cell r="D905">
            <v>77.845799999999997</v>
          </cell>
        </row>
        <row r="906">
          <cell r="A906" t="str">
            <v>M2327</v>
          </cell>
          <cell r="B906" t="str">
            <v>Anel de compensação angular para tirantes de D = 40 mm</v>
          </cell>
          <cell r="C906" t="str">
            <v>un</v>
          </cell>
          <cell r="D906">
            <v>79.119600000000005</v>
          </cell>
        </row>
        <row r="907">
          <cell r="A907" t="str">
            <v>M2328</v>
          </cell>
          <cell r="B907" t="str">
            <v>Anel de compensação angular para tirantes de D = 44 mm</v>
          </cell>
          <cell r="C907" t="str">
            <v>un</v>
          </cell>
          <cell r="D907">
            <v>90.739000000000004</v>
          </cell>
        </row>
        <row r="908">
          <cell r="A908" t="str">
            <v>M2329</v>
          </cell>
          <cell r="B908" t="str">
            <v>Anel de compensação angular para tirantes de D = 50 mm</v>
          </cell>
          <cell r="C908" t="str">
            <v>un</v>
          </cell>
          <cell r="D908">
            <v>100.04900000000001</v>
          </cell>
        </row>
        <row r="909">
          <cell r="A909" t="str">
            <v>M2330</v>
          </cell>
          <cell r="B909" t="str">
            <v>Anel de compensação angular para tirantes de D = 53 mm</v>
          </cell>
          <cell r="C909" t="str">
            <v>un</v>
          </cell>
          <cell r="D909">
            <v>109.34869999999999</v>
          </cell>
        </row>
        <row r="910">
          <cell r="A910" t="str">
            <v>M2331</v>
          </cell>
          <cell r="B910" t="str">
            <v>Anel de compensação angular para tirantes de D = 57 mm</v>
          </cell>
          <cell r="C910" t="str">
            <v>un</v>
          </cell>
          <cell r="D910">
            <v>119.715</v>
          </cell>
        </row>
        <row r="911">
          <cell r="A911" t="str">
            <v>M2332</v>
          </cell>
          <cell r="B911" t="str">
            <v>Anel de compensação angular para tirantes de D = 63 mm</v>
          </cell>
          <cell r="C911" t="str">
            <v>un</v>
          </cell>
          <cell r="D911">
            <v>132.61859999999999</v>
          </cell>
        </row>
        <row r="912">
          <cell r="A912" t="str">
            <v>M2333</v>
          </cell>
          <cell r="B912" t="str">
            <v>Anel de compensação angular para tirantes de D = 69 mm</v>
          </cell>
          <cell r="C912" t="str">
            <v>un</v>
          </cell>
          <cell r="D912">
            <v>149.9752</v>
          </cell>
        </row>
        <row r="913">
          <cell r="A913" t="str">
            <v>M2334</v>
          </cell>
          <cell r="B913" t="str">
            <v>Coroa de widia linha BWG</v>
          </cell>
          <cell r="C913" t="str">
            <v>un</v>
          </cell>
          <cell r="D913">
            <v>715.66049999999996</v>
          </cell>
        </row>
        <row r="914">
          <cell r="A914" t="str">
            <v>M2352</v>
          </cell>
          <cell r="B914" t="str">
            <v>Conjunto para solda aluminotérmica de TR45 - porção, fôrmas, acendedor, pasta de vedação e cadinho descartável</v>
          </cell>
          <cell r="C914" t="str">
            <v>un</v>
          </cell>
          <cell r="D914">
            <v>1177.5213000000001</v>
          </cell>
        </row>
        <row r="915">
          <cell r="A915" t="str">
            <v>M2353</v>
          </cell>
          <cell r="B915" t="str">
            <v>Conjunto para solda aluminotérmica de TR57 - porção, fôrmas, acendedor, pasta de vedação e cadinho descartável</v>
          </cell>
          <cell r="C915" t="str">
            <v>un</v>
          </cell>
          <cell r="D915">
            <v>1177.6069</v>
          </cell>
        </row>
        <row r="916">
          <cell r="A916" t="str">
            <v>M2354</v>
          </cell>
          <cell r="B916" t="str">
            <v>Conjunto para solda aluminotérmica de TR68 - porção, fôrmas, acendedor, pasta de vedação e cadinho descartável</v>
          </cell>
          <cell r="C916" t="str">
            <v>un</v>
          </cell>
          <cell r="D916">
            <v>1248.922</v>
          </cell>
        </row>
        <row r="917">
          <cell r="A917" t="str">
            <v>M2355</v>
          </cell>
          <cell r="B917" t="str">
            <v>Conjunto para solda aluminotérmica de UIC60 - porção, fôrmas, acendedor, pasta de vedação e cadinho descartável</v>
          </cell>
          <cell r="C917" t="str">
            <v>un</v>
          </cell>
          <cell r="D917">
            <v>1191.3996</v>
          </cell>
        </row>
        <row r="918">
          <cell r="A918" t="str">
            <v>M2356</v>
          </cell>
          <cell r="B918" t="str">
            <v>Brita padrão para lastro ferroviário</v>
          </cell>
          <cell r="C918" t="str">
            <v>m³</v>
          </cell>
          <cell r="D918">
            <v>126.5534</v>
          </cell>
        </row>
        <row r="919">
          <cell r="A919" t="str">
            <v>M2358</v>
          </cell>
          <cell r="B919" t="str">
            <v>Palmilha de borracha para dormente de concreto</v>
          </cell>
          <cell r="C919" t="str">
            <v>un</v>
          </cell>
          <cell r="D919">
            <v>13.7758</v>
          </cell>
        </row>
        <row r="920">
          <cell r="A920" t="str">
            <v>M2364</v>
          </cell>
          <cell r="B920" t="str">
            <v>Broca para furar trilho - D = 29 mm (1 1/8")</v>
          </cell>
          <cell r="C920" t="str">
            <v>un</v>
          </cell>
          <cell r="D920">
            <v>976.47460000000001</v>
          </cell>
        </row>
        <row r="921">
          <cell r="A921" t="str">
            <v>M2365</v>
          </cell>
          <cell r="B921" t="str">
            <v>Disco de corte abrasivo para máquina para serrar trilho - D = 350 mm</v>
          </cell>
          <cell r="C921" t="str">
            <v>un</v>
          </cell>
          <cell r="D921">
            <v>23.2624</v>
          </cell>
        </row>
        <row r="922">
          <cell r="A922" t="str">
            <v>M2370</v>
          </cell>
          <cell r="B922" t="str">
            <v>Dormentes de madeira para AMV</v>
          </cell>
          <cell r="C922" t="str">
            <v>m³</v>
          </cell>
          <cell r="D922">
            <v>3910.4605999999999</v>
          </cell>
        </row>
        <row r="923">
          <cell r="A923" t="str">
            <v>M2379</v>
          </cell>
          <cell r="B923" t="str">
            <v>Coroa de diamante linha BWG</v>
          </cell>
          <cell r="C923" t="str">
            <v>un</v>
          </cell>
          <cell r="D923">
            <v>1471.5012999999999</v>
          </cell>
        </row>
        <row r="924">
          <cell r="A924" t="str">
            <v>M2383</v>
          </cell>
          <cell r="B924" t="str">
            <v>Revestimento com conector linha BW</v>
          </cell>
          <cell r="C924" t="str">
            <v>m</v>
          </cell>
          <cell r="D924">
            <v>417.77210000000002</v>
          </cell>
        </row>
        <row r="925">
          <cell r="A925" t="str">
            <v>M2386</v>
          </cell>
          <cell r="B925" t="str">
            <v>Corda de poliamida - D = 12,0 mm e capacidade de carga de 2.200 kg</v>
          </cell>
          <cell r="C925" t="str">
            <v>m</v>
          </cell>
          <cell r="D925">
            <v>4.4103000000000003</v>
          </cell>
        </row>
        <row r="926">
          <cell r="A926" t="str">
            <v>M2388</v>
          </cell>
          <cell r="B926" t="str">
            <v>Broca de widia - D = 16 mm e C = 150 mm</v>
          </cell>
          <cell r="C926" t="str">
            <v>un</v>
          </cell>
          <cell r="D926">
            <v>47.850499999999997</v>
          </cell>
        </row>
        <row r="927">
          <cell r="A927" t="str">
            <v>M2389</v>
          </cell>
          <cell r="B927" t="str">
            <v>Broca de widia - D = 19 mm e C = 160 mm</v>
          </cell>
          <cell r="C927" t="str">
            <v>un</v>
          </cell>
          <cell r="D927">
            <v>74.231999999999999</v>
          </cell>
        </row>
        <row r="928">
          <cell r="A928" t="str">
            <v>M2419</v>
          </cell>
          <cell r="B928" t="str">
            <v>Parafuso de cabeça abaulada em aço inox com porca e arruela - D = 6 mm (M6) e C = 30 mm</v>
          </cell>
          <cell r="C928" t="str">
            <v>un</v>
          </cell>
          <cell r="D928">
            <v>0.9123</v>
          </cell>
        </row>
        <row r="929">
          <cell r="A929" t="str">
            <v>M2420</v>
          </cell>
          <cell r="B929" t="str">
            <v>Parafuso de cabeça abaulada em aço inox com porca e arruela - D = 8 mm (M8) e C = 50 mm</v>
          </cell>
          <cell r="C929" t="str">
            <v>un</v>
          </cell>
          <cell r="D929">
            <v>2.2315</v>
          </cell>
        </row>
        <row r="930">
          <cell r="A930" t="str">
            <v>M2421</v>
          </cell>
          <cell r="B930" t="str">
            <v>Mangueira cristal trançada de PVC com pressão de trabalho de 1,50 MPa (250 psi) - D = 9,5 mm (3/8")</v>
          </cell>
          <cell r="C930" t="str">
            <v>m</v>
          </cell>
          <cell r="D930">
            <v>4.33</v>
          </cell>
        </row>
        <row r="931">
          <cell r="A931" t="str">
            <v>M2423</v>
          </cell>
          <cell r="B931" t="str">
            <v>Fôrma plástica para nicho de protensão de cordoalha - D = 15,2 mm</v>
          </cell>
          <cell r="C931" t="str">
            <v>un</v>
          </cell>
          <cell r="D931">
            <v>2.1034999999999999</v>
          </cell>
        </row>
        <row r="932">
          <cell r="A932" t="str">
            <v>M2424</v>
          </cell>
          <cell r="B932" t="str">
            <v>Fôrma plástica para nicho de protensão de cordoalha - D = 12,7 mm</v>
          </cell>
          <cell r="C932" t="str">
            <v>un</v>
          </cell>
          <cell r="D932">
            <v>1.0118</v>
          </cell>
        </row>
        <row r="933">
          <cell r="A933" t="str">
            <v>M2425</v>
          </cell>
          <cell r="B933" t="str">
            <v>Cordoalha engraxada tipo CP 190 RB - D = 15,2 mm</v>
          </cell>
          <cell r="C933" t="str">
            <v>kg</v>
          </cell>
          <cell r="D933">
            <v>12.460699999999999</v>
          </cell>
        </row>
        <row r="934">
          <cell r="A934" t="str">
            <v>M2426</v>
          </cell>
          <cell r="B934" t="str">
            <v>Cordoalha engraxada tipo CP 190 RB - D = 12,7 mm</v>
          </cell>
          <cell r="C934" t="str">
            <v>kg</v>
          </cell>
          <cell r="D934">
            <v>12.460699999999999</v>
          </cell>
        </row>
        <row r="935">
          <cell r="A935" t="str">
            <v>M2427</v>
          </cell>
          <cell r="B935" t="str">
            <v>Bainha metálica para protensão - D = 35 mm</v>
          </cell>
          <cell r="C935" t="str">
            <v>m</v>
          </cell>
          <cell r="D935">
            <v>22.2515</v>
          </cell>
        </row>
        <row r="936">
          <cell r="A936" t="str">
            <v>M2428</v>
          </cell>
          <cell r="B936" t="str">
            <v>Bainha metálica para protensão - D = 30 mm</v>
          </cell>
          <cell r="C936" t="str">
            <v>m</v>
          </cell>
          <cell r="D936">
            <v>21.132200000000001</v>
          </cell>
        </row>
        <row r="937">
          <cell r="A937" t="str">
            <v>M2429</v>
          </cell>
          <cell r="B937" t="str">
            <v>Ancoragem passiva aderente para 8 cordoalhas - D = 15,2 mm</v>
          </cell>
          <cell r="C937" t="str">
            <v>un</v>
          </cell>
          <cell r="D937">
            <v>96.929900000000004</v>
          </cell>
        </row>
        <row r="938">
          <cell r="A938" t="str">
            <v>M2430</v>
          </cell>
          <cell r="B938" t="str">
            <v>Ancoragem passiva aderente para 31 cordoalhas - D = 15,2 mm</v>
          </cell>
          <cell r="C938" t="str">
            <v>un</v>
          </cell>
          <cell r="D938">
            <v>385.13560000000001</v>
          </cell>
        </row>
        <row r="939">
          <cell r="A939" t="str">
            <v>M2431</v>
          </cell>
          <cell r="B939" t="str">
            <v>Ancoragem ativa para cordoalha engraxada - D = 12,7 mm</v>
          </cell>
          <cell r="C939" t="str">
            <v>un</v>
          </cell>
          <cell r="D939">
            <v>70.1999</v>
          </cell>
        </row>
        <row r="940">
          <cell r="A940" t="str">
            <v>M2432</v>
          </cell>
          <cell r="B940" t="str">
            <v>Ancoragem ativa para cordoalha engraxada - D = 15,2 mm</v>
          </cell>
          <cell r="C940" t="str">
            <v>un</v>
          </cell>
          <cell r="D940">
            <v>101.32299999999999</v>
          </cell>
        </row>
        <row r="941">
          <cell r="A941" t="str">
            <v>M2433</v>
          </cell>
          <cell r="B941" t="str">
            <v>Ancoragem passiva aderente para 10 cordoalhas - D = 12,7 mm</v>
          </cell>
          <cell r="C941" t="str">
            <v>un</v>
          </cell>
          <cell r="D941">
            <v>121.2426</v>
          </cell>
        </row>
        <row r="942">
          <cell r="A942" t="str">
            <v>M2434</v>
          </cell>
          <cell r="B942" t="str">
            <v>Ancoragem passiva aderente para 12 cordoalhas - D = 12,7 mm</v>
          </cell>
          <cell r="C942" t="str">
            <v>un</v>
          </cell>
          <cell r="D942">
            <v>143.9906</v>
          </cell>
        </row>
        <row r="943">
          <cell r="A943" t="str">
            <v>M2435</v>
          </cell>
          <cell r="B943" t="str">
            <v>Ancoragem passiva aderente para 12 cordoalhas - D = 15,2 mm</v>
          </cell>
          <cell r="C943" t="str">
            <v>un</v>
          </cell>
          <cell r="D943">
            <v>143.9906</v>
          </cell>
        </row>
        <row r="944">
          <cell r="A944" t="str">
            <v>M2436</v>
          </cell>
          <cell r="B944" t="str">
            <v>Ancoragem passiva aderente para 15 cordoalhas - D = 12,7 mm</v>
          </cell>
          <cell r="C944" t="str">
            <v>un</v>
          </cell>
          <cell r="D944">
            <v>192.86680000000001</v>
          </cell>
        </row>
        <row r="945">
          <cell r="A945" t="str">
            <v>M2437</v>
          </cell>
          <cell r="B945" t="str">
            <v>Ancoragem passiva aderente para 15 cordoalhas - D = 15,2 mm</v>
          </cell>
          <cell r="C945" t="str">
            <v>un</v>
          </cell>
          <cell r="D945">
            <v>192.86680000000001</v>
          </cell>
        </row>
        <row r="946">
          <cell r="A946" t="str">
            <v>M2438</v>
          </cell>
          <cell r="B946" t="str">
            <v>Ancoragem passiva aderente para 19 cordoalhas - D = 12,7 mm</v>
          </cell>
          <cell r="C946" t="str">
            <v>un</v>
          </cell>
          <cell r="D946">
            <v>240.06800000000001</v>
          </cell>
        </row>
        <row r="947">
          <cell r="A947" t="str">
            <v>M2439</v>
          </cell>
          <cell r="B947" t="str">
            <v>Ancoragem passiva aderente para 19 cordoalhas - D = 15,2 mm</v>
          </cell>
          <cell r="C947" t="str">
            <v>un</v>
          </cell>
          <cell r="D947">
            <v>240.06800000000001</v>
          </cell>
        </row>
        <row r="948">
          <cell r="A948" t="str">
            <v>M2440</v>
          </cell>
          <cell r="B948" t="str">
            <v>Ancoragem passiva aderente para 22 cordoalhas - D = 12,7 mm</v>
          </cell>
          <cell r="C948" t="str">
            <v>un</v>
          </cell>
          <cell r="D948">
            <v>304.92849999999999</v>
          </cell>
        </row>
        <row r="949">
          <cell r="A949" t="str">
            <v>M2441</v>
          </cell>
          <cell r="B949" t="str">
            <v>Ancoragem passiva aderente para 22 cordoalhas - D = 15,2 mm</v>
          </cell>
          <cell r="C949" t="str">
            <v>un</v>
          </cell>
          <cell r="D949">
            <v>272.10419999999999</v>
          </cell>
        </row>
        <row r="950">
          <cell r="A950" t="str">
            <v>M2442</v>
          </cell>
          <cell r="B950" t="str">
            <v>Ancoragem passiva aderente para 27 cordoalhas - D = 12,7 mm</v>
          </cell>
          <cell r="C950" t="str">
            <v>un</v>
          </cell>
          <cell r="D950">
            <v>378.32589999999999</v>
          </cell>
        </row>
        <row r="951">
          <cell r="A951" t="str">
            <v>M2443</v>
          </cell>
          <cell r="B951" t="str">
            <v>Ancoragem passiva aderente para 27 cordoalhas - D = 15,2 mm</v>
          </cell>
          <cell r="C951" t="str">
            <v>un</v>
          </cell>
          <cell r="D951">
            <v>334.89920000000001</v>
          </cell>
        </row>
        <row r="952">
          <cell r="A952" t="str">
            <v>M2444</v>
          </cell>
          <cell r="B952" t="str">
            <v>Ancoragem passiva aderente para 31 cordoalhas - D = 12,7 mm</v>
          </cell>
          <cell r="C952" t="str">
            <v>un</v>
          </cell>
          <cell r="D952">
            <v>434.80149999999998</v>
          </cell>
        </row>
        <row r="953">
          <cell r="A953" t="str">
            <v>M2445</v>
          </cell>
          <cell r="B953" t="str">
            <v>Ancoragem passiva aderente para 4 cordoalhas - D = 12,7 mm</v>
          </cell>
          <cell r="C953" t="str">
            <v>un</v>
          </cell>
          <cell r="D953">
            <v>54.974400000000003</v>
          </cell>
        </row>
        <row r="954">
          <cell r="A954" t="str">
            <v>M2446</v>
          </cell>
          <cell r="B954" t="str">
            <v>Ancoragem passiva aderente para 4 cordoalhas - D = 15,2 mm</v>
          </cell>
          <cell r="C954" t="str">
            <v>un</v>
          </cell>
          <cell r="D954">
            <v>57.470300000000002</v>
          </cell>
        </row>
        <row r="955">
          <cell r="A955" t="str">
            <v>M2447</v>
          </cell>
          <cell r="B955" t="str">
            <v>Ancoragem passiva aderente para 6 cordoalhas - D = 12,7 mm</v>
          </cell>
          <cell r="C955" t="str">
            <v>un</v>
          </cell>
          <cell r="D955">
            <v>78.244</v>
          </cell>
        </row>
        <row r="956">
          <cell r="A956" t="str">
            <v>M2448</v>
          </cell>
          <cell r="B956" t="str">
            <v>Ancoragem passiva aderente para 6 cordoalhas - D = 15,2 mm</v>
          </cell>
          <cell r="C956" t="str">
            <v>un</v>
          </cell>
          <cell r="D956">
            <v>78.244</v>
          </cell>
        </row>
        <row r="957">
          <cell r="A957" t="str">
            <v>M2449</v>
          </cell>
          <cell r="B957" t="str">
            <v>Ancoragem passiva aderente para 7 cordoalhas - D = 12,7 mm</v>
          </cell>
          <cell r="C957" t="str">
            <v>un</v>
          </cell>
          <cell r="D957">
            <v>96.929900000000004</v>
          </cell>
        </row>
        <row r="958">
          <cell r="A958" t="str">
            <v>M2450</v>
          </cell>
          <cell r="B958" t="str">
            <v>Ancoragem passiva aderente para 7 cordoalhas - D = 15,2 mm</v>
          </cell>
          <cell r="C958" t="str">
            <v>un</v>
          </cell>
          <cell r="D958">
            <v>96.929900000000004</v>
          </cell>
        </row>
        <row r="959">
          <cell r="A959" t="str">
            <v>M2451</v>
          </cell>
          <cell r="B959" t="str">
            <v>Ancoragem passiva aderente para 8 cordoalhas - D = 12,7 mm</v>
          </cell>
          <cell r="C959" t="str">
            <v>un</v>
          </cell>
          <cell r="D959">
            <v>96.929900000000004</v>
          </cell>
        </row>
        <row r="960">
          <cell r="A960" t="str">
            <v>M2452</v>
          </cell>
          <cell r="B960" t="str">
            <v>Ancoragem passiva aderente para 9 cordoalhas - D = 12,7 mm</v>
          </cell>
          <cell r="C960" t="str">
            <v>un</v>
          </cell>
          <cell r="D960">
            <v>121.2426</v>
          </cell>
        </row>
        <row r="961">
          <cell r="A961" t="str">
            <v>M2453</v>
          </cell>
          <cell r="B961" t="str">
            <v>Ancoragem passiva aderente para 9 cordoalhas - D = 15,2 mm</v>
          </cell>
          <cell r="C961" t="str">
            <v>un</v>
          </cell>
          <cell r="D961">
            <v>121.2426</v>
          </cell>
        </row>
        <row r="962">
          <cell r="A962" t="str">
            <v>M2454</v>
          </cell>
          <cell r="B962" t="str">
            <v>Ancoragem passiva aderente para lajes para 1 cordoalha - D = 12,7 mm</v>
          </cell>
          <cell r="C962" t="str">
            <v>un</v>
          </cell>
          <cell r="D962">
            <v>17.833300000000001</v>
          </cell>
        </row>
        <row r="963">
          <cell r="A963" t="str">
            <v>M2455</v>
          </cell>
          <cell r="B963" t="str">
            <v>Ancoragem passiva aderente para lajes para 1 cordoalha - D = 15,2 mm</v>
          </cell>
          <cell r="C963" t="str">
            <v>un</v>
          </cell>
          <cell r="D963">
            <v>23.319700000000001</v>
          </cell>
        </row>
        <row r="964">
          <cell r="A964" t="str">
            <v>M2456</v>
          </cell>
          <cell r="B964" t="str">
            <v>Ancoragem passiva aderente para lajes para 2 cordoalhas - D = 12,7 mm</v>
          </cell>
          <cell r="C964" t="str">
            <v>un</v>
          </cell>
          <cell r="D964">
            <v>20.964700000000001</v>
          </cell>
        </row>
        <row r="965">
          <cell r="A965" t="str">
            <v>M2457</v>
          </cell>
          <cell r="B965" t="str">
            <v>Ancoragem passiva aderente para lajes para 2 cordoalhas - D = 15,2 mm</v>
          </cell>
          <cell r="C965" t="str">
            <v>un</v>
          </cell>
          <cell r="D965">
            <v>28.326599999999999</v>
          </cell>
        </row>
        <row r="966">
          <cell r="A966" t="str">
            <v>M2458</v>
          </cell>
          <cell r="B966" t="str">
            <v>Ancoragem passiva aderente para lajes para 3 cordoalhas - D = 12,7 mm</v>
          </cell>
          <cell r="C966" t="str">
            <v>un</v>
          </cell>
          <cell r="D966">
            <v>39.7789</v>
          </cell>
        </row>
        <row r="967">
          <cell r="A967" t="str">
            <v>M2459</v>
          </cell>
          <cell r="B967" t="str">
            <v>Ancoragem passiva aderente para lajes para 3 cordoalhas - D = 15,2 mm</v>
          </cell>
          <cell r="C967" t="str">
            <v>un</v>
          </cell>
          <cell r="D967">
            <v>39.7789</v>
          </cell>
        </row>
        <row r="968">
          <cell r="A968" t="str">
            <v>M2460</v>
          </cell>
          <cell r="B968" t="str">
            <v>Ancoragem passiva aderente para lajes para 4 cordoalhas - D = 12,7 mm</v>
          </cell>
          <cell r="C968" t="str">
            <v>un</v>
          </cell>
          <cell r="D968">
            <v>46.791400000000003</v>
          </cell>
        </row>
        <row r="969">
          <cell r="A969" t="str">
            <v>M2461</v>
          </cell>
          <cell r="B969" t="str">
            <v>Ancoragem passiva aderente para lajes para 4 cordoalhas - D = 15,2 mm</v>
          </cell>
          <cell r="C969" t="str">
            <v>un</v>
          </cell>
          <cell r="D969">
            <v>64.390100000000004</v>
          </cell>
        </row>
        <row r="970">
          <cell r="A970" t="str">
            <v>M2462</v>
          </cell>
          <cell r="B970" t="str">
            <v>Mangueira cristal trançada de PVC com pressão de trabalho de 1,50 MPa (250 psi) - D = 19,0 mm (3/4")</v>
          </cell>
          <cell r="C970" t="str">
            <v>m</v>
          </cell>
          <cell r="D970">
            <v>10.6403</v>
          </cell>
        </row>
        <row r="971">
          <cell r="A971" t="str">
            <v>M2465</v>
          </cell>
          <cell r="B971" t="str">
            <v>Bainha metálica para protensão - D = 40 mm</v>
          </cell>
          <cell r="C971" t="str">
            <v>m</v>
          </cell>
          <cell r="D971">
            <v>24.479199999999999</v>
          </cell>
        </row>
        <row r="972">
          <cell r="A972" t="str">
            <v>M2466</v>
          </cell>
          <cell r="B972" t="str">
            <v>Bainha metálica para protensão - D = 45 mm</v>
          </cell>
          <cell r="C972" t="str">
            <v>m</v>
          </cell>
          <cell r="D972">
            <v>26.825199999999999</v>
          </cell>
        </row>
        <row r="973">
          <cell r="A973" t="str">
            <v>M2467</v>
          </cell>
          <cell r="B973" t="str">
            <v>Bainha metálica para protensão - D = 50 mm</v>
          </cell>
          <cell r="C973" t="str">
            <v>m</v>
          </cell>
          <cell r="D973">
            <v>28.8613</v>
          </cell>
        </row>
        <row r="974">
          <cell r="A974" t="str">
            <v>M2468</v>
          </cell>
          <cell r="B974" t="str">
            <v>Bainha metálica para protensão - D = 55 mm</v>
          </cell>
          <cell r="C974" t="str">
            <v>m</v>
          </cell>
          <cell r="D974">
            <v>31.313600000000001</v>
          </cell>
        </row>
        <row r="975">
          <cell r="A975" t="str">
            <v>M2469</v>
          </cell>
          <cell r="B975" t="str">
            <v>Bainha metálica para protensão - D = 60 mm</v>
          </cell>
          <cell r="C975" t="str">
            <v>m</v>
          </cell>
          <cell r="D975">
            <v>35.802</v>
          </cell>
        </row>
        <row r="976">
          <cell r="A976" t="str">
            <v>M2470</v>
          </cell>
          <cell r="B976" t="str">
            <v>Bainha metálica para protensão - D = 65 mm</v>
          </cell>
          <cell r="C976" t="str">
            <v>m</v>
          </cell>
          <cell r="D976">
            <v>36.943399999999997</v>
          </cell>
        </row>
        <row r="977">
          <cell r="A977" t="str">
            <v>M2471</v>
          </cell>
          <cell r="B977" t="str">
            <v>Bainha metálica para protensão - D = 70 mm</v>
          </cell>
          <cell r="C977" t="str">
            <v>m</v>
          </cell>
          <cell r="D977">
            <v>40.184100000000001</v>
          </cell>
        </row>
        <row r="978">
          <cell r="A978" t="str">
            <v>M2472</v>
          </cell>
          <cell r="B978" t="str">
            <v>Bainha metálica para protensão - D = 75 mm</v>
          </cell>
          <cell r="C978" t="str">
            <v>m</v>
          </cell>
          <cell r="D978">
            <v>41.2834</v>
          </cell>
        </row>
        <row r="979">
          <cell r="A979" t="str">
            <v>M2473</v>
          </cell>
          <cell r="B979" t="str">
            <v>Bainha metálica para protensão - D = 80 mm</v>
          </cell>
          <cell r="C979" t="str">
            <v>m</v>
          </cell>
          <cell r="D979">
            <v>44.874200000000002</v>
          </cell>
        </row>
        <row r="980">
          <cell r="A980" t="str">
            <v>M2474</v>
          </cell>
          <cell r="B980" t="str">
            <v>Bainha metálica para protensão - D = 85 mm</v>
          </cell>
          <cell r="C980" t="str">
            <v>m</v>
          </cell>
          <cell r="D980">
            <v>47.4619</v>
          </cell>
        </row>
        <row r="981">
          <cell r="A981" t="str">
            <v>M2475</v>
          </cell>
          <cell r="B981" t="str">
            <v>Bainha metálica para protensão - D = 90 mm</v>
          </cell>
          <cell r="C981" t="str">
            <v>m</v>
          </cell>
          <cell r="D981">
            <v>55.0045</v>
          </cell>
        </row>
        <row r="982">
          <cell r="A982" t="str">
            <v>M2476</v>
          </cell>
          <cell r="B982" t="str">
            <v>Bainha metálica para protensão - D = 95 mm</v>
          </cell>
          <cell r="C982" t="str">
            <v>m</v>
          </cell>
          <cell r="D982">
            <v>58.595700000000001</v>
          </cell>
        </row>
        <row r="983">
          <cell r="A983" t="str">
            <v>M2477</v>
          </cell>
          <cell r="B983" t="str">
            <v>Bainha metálica para protensão - D = 100 mm</v>
          </cell>
          <cell r="C983" t="str">
            <v>m</v>
          </cell>
          <cell r="D983">
            <v>59.343400000000003</v>
          </cell>
        </row>
        <row r="984">
          <cell r="A984" t="str">
            <v>M2478</v>
          </cell>
          <cell r="B984" t="str">
            <v>Bainha metálica para protensão - D = 110 mm</v>
          </cell>
          <cell r="C984" t="str">
            <v>m</v>
          </cell>
          <cell r="D984">
            <v>66.454700000000003</v>
          </cell>
        </row>
        <row r="985">
          <cell r="A985" t="str">
            <v>M2479</v>
          </cell>
          <cell r="B985" t="str">
            <v>Bainha metálica para protensão - D = 120 mm</v>
          </cell>
          <cell r="C985" t="str">
            <v>m</v>
          </cell>
          <cell r="D985">
            <v>69.939099999999996</v>
          </cell>
        </row>
        <row r="986">
          <cell r="A986" t="str">
            <v>M2480</v>
          </cell>
          <cell r="B986" t="str">
            <v>Bainha metálica para protensão - D = 130 mm</v>
          </cell>
          <cell r="C986" t="str">
            <v>m</v>
          </cell>
          <cell r="D986">
            <v>72.476699999999994</v>
          </cell>
        </row>
        <row r="987">
          <cell r="A987" t="str">
            <v>M2481</v>
          </cell>
          <cell r="B987" t="str">
            <v>Bainha metálica ovalizada para protensão - seção de 19 x 36 mm</v>
          </cell>
          <cell r="C987" t="str">
            <v>m</v>
          </cell>
          <cell r="D987">
            <v>23.5624</v>
          </cell>
        </row>
        <row r="988">
          <cell r="A988" t="str">
            <v>M2482</v>
          </cell>
          <cell r="B988" t="str">
            <v>Bainha metálica ovalizada para protensão - seção de 19 x 48 mm</v>
          </cell>
          <cell r="C988" t="str">
            <v>m</v>
          </cell>
          <cell r="D988">
            <v>26.0152</v>
          </cell>
        </row>
        <row r="989">
          <cell r="A989" t="str">
            <v>M2483</v>
          </cell>
          <cell r="B989" t="str">
            <v>Bainha metálica ovalizada para protensão - seção de 19 x 62 mm</v>
          </cell>
          <cell r="C989" t="str">
            <v>m</v>
          </cell>
          <cell r="D989">
            <v>29.310600000000001</v>
          </cell>
        </row>
        <row r="990">
          <cell r="A990" t="str">
            <v>M2484</v>
          </cell>
          <cell r="B990" t="str">
            <v>Bainha metálica ovalizada para protensão - seção de 22 x 32 mm</v>
          </cell>
          <cell r="C990" t="str">
            <v>m</v>
          </cell>
          <cell r="D990">
            <v>21.75</v>
          </cell>
        </row>
        <row r="991">
          <cell r="A991" t="str">
            <v>M2485</v>
          </cell>
          <cell r="B991" t="str">
            <v>Bainha metálica ovalizada para protensão - seção de 22 x 55 mm</v>
          </cell>
          <cell r="C991" t="str">
            <v>m</v>
          </cell>
          <cell r="D991">
            <v>27.261500000000002</v>
          </cell>
        </row>
        <row r="992">
          <cell r="A992" t="str">
            <v>M2486</v>
          </cell>
          <cell r="B992" t="str">
            <v>Bainha metálica ovalizada para protensão - seção de 22 x 73 mm</v>
          </cell>
          <cell r="C992" t="str">
            <v>m</v>
          </cell>
          <cell r="D992">
            <v>31.750900000000001</v>
          </cell>
        </row>
        <row r="993">
          <cell r="A993" t="str">
            <v>M2487</v>
          </cell>
          <cell r="B993" t="str">
            <v>Espaçador plástico tipo centralizador carambola para grampo de barra de aço - D ≤ 25,4 mm</v>
          </cell>
          <cell r="C993" t="str">
            <v>un</v>
          </cell>
          <cell r="D993">
            <v>0.41120000000000001</v>
          </cell>
        </row>
        <row r="994">
          <cell r="A994" t="str">
            <v>M2488</v>
          </cell>
          <cell r="B994" t="str">
            <v>Cinta para elevação de cargas tipo Grab com 1 ramal, anel de suspensão e gancho - C = 3 m a 5 m, capacidade de carga de 5.000 kg, F. S. = 4:1</v>
          </cell>
          <cell r="C994" t="str">
            <v>un</v>
          </cell>
          <cell r="D994">
            <v>1107.6500000000001</v>
          </cell>
        </row>
        <row r="995">
          <cell r="A995" t="str">
            <v>M2489</v>
          </cell>
          <cell r="B995" t="str">
            <v>Cinta para elevação de cargas tipo Grab com 2 ramais, anel de suspensão e ganchos - C = 3 m a 5 m, capacidade de carga de 5.000 kg, F. S. = 4:1</v>
          </cell>
          <cell r="C995" t="str">
            <v>un</v>
          </cell>
          <cell r="D995">
            <v>2683.0650000000001</v>
          </cell>
        </row>
        <row r="996">
          <cell r="A996" t="str">
            <v>M2490</v>
          </cell>
          <cell r="B996" t="str">
            <v>Cinta para elevação de cargas tipo sling com 1 ramal - C = 2 m a 3 m, capacidade de carga de 1.000 kg, F. S. = 7:1</v>
          </cell>
          <cell r="C996" t="str">
            <v>un</v>
          </cell>
          <cell r="D996">
            <v>41.32</v>
          </cell>
        </row>
        <row r="997">
          <cell r="A997" t="str">
            <v>M2500</v>
          </cell>
          <cell r="B997" t="str">
            <v>Chapa metálica corrugada galvanizada para tunnel liner - E = 2,2 mm e D = 1,2 m</v>
          </cell>
          <cell r="C997" t="str">
            <v>m</v>
          </cell>
          <cell r="D997">
            <v>4225.7992000000004</v>
          </cell>
        </row>
        <row r="998">
          <cell r="A998" t="str">
            <v>M2501</v>
          </cell>
          <cell r="B998" t="str">
            <v>Chapa metálica corrugada galvanizada para tunnel liner - E = 2,2 mm e D = 1,4 m</v>
          </cell>
          <cell r="C998" t="str">
            <v>m</v>
          </cell>
          <cell r="D998">
            <v>4798.0515999999998</v>
          </cell>
        </row>
        <row r="999">
          <cell r="A999" t="str">
            <v>M2502</v>
          </cell>
          <cell r="B999" t="str">
            <v>Chapa metálica corrugada galvanizada para tunnel liner - E = 2,2 mm e D = 1,6 m</v>
          </cell>
          <cell r="C999" t="str">
            <v>m</v>
          </cell>
          <cell r="D999">
            <v>5678.4232000000002</v>
          </cell>
        </row>
        <row r="1000">
          <cell r="A1000" t="str">
            <v>M2503</v>
          </cell>
          <cell r="B1000" t="str">
            <v>Chapa metálica corrugada galvanizada para tunnel liner - E = 2,2 mm e D = 1,8 m</v>
          </cell>
          <cell r="C1000" t="str">
            <v>m</v>
          </cell>
          <cell r="D1000">
            <v>6473.9987000000001</v>
          </cell>
        </row>
        <row r="1001">
          <cell r="A1001" t="str">
            <v>M2504</v>
          </cell>
          <cell r="B1001" t="str">
            <v>Chapa metálica corrugada galvanizada para tunnel liner - E = 2,2 mm e D = 2,0 m</v>
          </cell>
          <cell r="C1001" t="str">
            <v>m</v>
          </cell>
          <cell r="D1001">
            <v>7134.6504000000004</v>
          </cell>
        </row>
        <row r="1002">
          <cell r="A1002" t="str">
            <v>M2505</v>
          </cell>
          <cell r="B1002" t="str">
            <v>Chapa metálica corrugada galvanizada para tunnel liner - E = 2,2 mm e D = 2,2 m</v>
          </cell>
          <cell r="C1002" t="str">
            <v>m</v>
          </cell>
          <cell r="D1002">
            <v>7883.4768999999997</v>
          </cell>
        </row>
        <row r="1003">
          <cell r="A1003" t="str">
            <v>M2506</v>
          </cell>
          <cell r="B1003" t="str">
            <v>Chapa metálica corrugada galvanizada para tunnel liner - E = 2,2 mm e D = 2,4 m</v>
          </cell>
          <cell r="C1003" t="str">
            <v>m</v>
          </cell>
          <cell r="D1003">
            <v>8500.0645000000004</v>
          </cell>
        </row>
        <row r="1004">
          <cell r="A1004" t="str">
            <v>M2507</v>
          </cell>
          <cell r="B1004" t="str">
            <v>Chapa metálica corrugada galvanizada para tunnel liner - E = 2,2 mm e D = 2,6 m</v>
          </cell>
          <cell r="C1004" t="str">
            <v>m</v>
          </cell>
          <cell r="D1004">
            <v>9248.6877000000004</v>
          </cell>
        </row>
        <row r="1005">
          <cell r="A1005" t="str">
            <v>M2508</v>
          </cell>
          <cell r="B1005" t="str">
            <v>Chapa metálica corrugada galvanizada para tunnel liner - E = 2,2 mm e D = 2,8 m</v>
          </cell>
          <cell r="C1005" t="str">
            <v>m</v>
          </cell>
          <cell r="D1005">
            <v>9909.1618999999992</v>
          </cell>
        </row>
        <row r="1006">
          <cell r="A1006" t="str">
            <v>M2509</v>
          </cell>
          <cell r="B1006" t="str">
            <v>Chapa metálica corrugada galvanizada para tunnel liner - E = 2,2 mm e D = 3,0 m</v>
          </cell>
          <cell r="C1006" t="str">
            <v>m</v>
          </cell>
          <cell r="D1006">
            <v>10702.0398</v>
          </cell>
        </row>
        <row r="1007">
          <cell r="A1007" t="str">
            <v>M2510</v>
          </cell>
          <cell r="B1007" t="str">
            <v>Chapa metálica corrugada galvanizada para tunnel liner - E = 2,7 mm e D = 3,2 m</v>
          </cell>
          <cell r="C1007" t="str">
            <v>m</v>
          </cell>
          <cell r="D1007">
            <v>13399.402099999999</v>
          </cell>
        </row>
        <row r="1008">
          <cell r="A1008" t="str">
            <v>M2511</v>
          </cell>
          <cell r="B1008" t="str">
            <v>Chapa metálica corrugada galvanizada para tunnel liner - E = 2,7 mm e D = 3,4 m</v>
          </cell>
          <cell r="C1008" t="str">
            <v>m</v>
          </cell>
          <cell r="D1008">
            <v>14347.135700000001</v>
          </cell>
        </row>
        <row r="1009">
          <cell r="A1009" t="str">
            <v>M2512</v>
          </cell>
          <cell r="B1009" t="str">
            <v>Chapa metálica corrugada galvanizada para tunnel liner - E = 2,7 mm e D = 3,6 m</v>
          </cell>
          <cell r="C1009" t="str">
            <v>m</v>
          </cell>
          <cell r="D1009">
            <v>15079.7047</v>
          </cell>
        </row>
        <row r="1010">
          <cell r="A1010" t="str">
            <v>M2513</v>
          </cell>
          <cell r="B1010" t="str">
            <v>Chapa metálica corrugada galvanizada para tunnel liner - E = 2,7 mm e D = 3,8 m</v>
          </cell>
          <cell r="C1010" t="str">
            <v>m</v>
          </cell>
          <cell r="D1010">
            <v>15941.427600000001</v>
          </cell>
        </row>
        <row r="1011">
          <cell r="A1011" t="str">
            <v>M2514</v>
          </cell>
          <cell r="B1011" t="str">
            <v>Chapa metálica corrugada galvanizada para tunnel liner - E = 2,7 mm e D = 4,0 m</v>
          </cell>
          <cell r="C1011" t="str">
            <v>m</v>
          </cell>
          <cell r="D1011">
            <v>16684.146199999999</v>
          </cell>
        </row>
        <row r="1012">
          <cell r="A1012" t="str">
            <v>M2515</v>
          </cell>
          <cell r="B1012" t="str">
            <v>Chapa metálica corrugada galvanizada para tunnel liner - E = 3,4 mm e D = 4,2 m</v>
          </cell>
          <cell r="C1012" t="str">
            <v>m</v>
          </cell>
          <cell r="D1012">
            <v>20828.9512</v>
          </cell>
        </row>
        <row r="1013">
          <cell r="A1013" t="str">
            <v>M2516</v>
          </cell>
          <cell r="B1013" t="str">
            <v>Chapa metálica corrugada galvanizada para tunnel liner - E = 3,4 mm e D = 4,4 m</v>
          </cell>
          <cell r="C1013" t="str">
            <v>m</v>
          </cell>
          <cell r="D1013">
            <v>21731.228599999999</v>
          </cell>
        </row>
        <row r="1014">
          <cell r="A1014" t="str">
            <v>M2517</v>
          </cell>
          <cell r="B1014" t="str">
            <v>Chapa metálica corrugada galvanizada para tunnel liner - E = 3,4 mm e D = 4,6 m</v>
          </cell>
          <cell r="C1014" t="str">
            <v>m</v>
          </cell>
          <cell r="D1014">
            <v>22797.348900000001</v>
          </cell>
        </row>
        <row r="1015">
          <cell r="A1015" t="str">
            <v>M2518</v>
          </cell>
          <cell r="B1015" t="str">
            <v>Chapa metálica corrugada galvanizada para tunnel liner - E = 3,9 mm e D = 4,8 m</v>
          </cell>
          <cell r="C1015" t="str">
            <v>m</v>
          </cell>
          <cell r="D1015">
            <v>26429.623500000002</v>
          </cell>
        </row>
        <row r="1016">
          <cell r="A1016" t="str">
            <v>M2519</v>
          </cell>
          <cell r="B1016" t="str">
            <v>Chapa metálica corrugada galvanizada para tunnel liner - E = 3,9 mm e D = 5,0 m</v>
          </cell>
          <cell r="C1016" t="str">
            <v>m</v>
          </cell>
          <cell r="D1016">
            <v>27656.902699999999</v>
          </cell>
        </row>
        <row r="1017">
          <cell r="A1017" t="str">
            <v>M2520</v>
          </cell>
          <cell r="B1017" t="str">
            <v>Chapa metálica corrugada galvanizada revestida com epóxi para tunnel liner - E = 2,2 mm e D = 1,2 m</v>
          </cell>
          <cell r="C1017" t="str">
            <v>m</v>
          </cell>
          <cell r="D1017">
            <v>4528.3640999999998</v>
          </cell>
        </row>
        <row r="1018">
          <cell r="A1018" t="str">
            <v>M2521</v>
          </cell>
          <cell r="B1018" t="str">
            <v>Chapa metálica corrugada galvanizada revestida com epóxi para tunnel liner - E = 2,2 mm e D = 1,4 m</v>
          </cell>
          <cell r="C1018" t="str">
            <v>m</v>
          </cell>
          <cell r="D1018">
            <v>5141.5790999999999</v>
          </cell>
        </row>
        <row r="1019">
          <cell r="A1019" t="str">
            <v>M2522</v>
          </cell>
          <cell r="B1019" t="str">
            <v>Chapa metálica corrugada galvanizada revestida com epóxi para tunnel liner - E = 2,2 mm e D = 1,6 m</v>
          </cell>
          <cell r="C1019" t="str">
            <v>m</v>
          </cell>
          <cell r="D1019">
            <v>6084.9993000000004</v>
          </cell>
        </row>
        <row r="1020">
          <cell r="A1020" t="str">
            <v>M2523</v>
          </cell>
          <cell r="B1020" t="str">
            <v>Chapa metálica corrugada galvanizada revestida com epóxi para tunnel liner - E = 2,2 mm e D = 1,8 m</v>
          </cell>
          <cell r="C1020" t="str">
            <v>m</v>
          </cell>
          <cell r="D1020">
            <v>6937.2943999999998</v>
          </cell>
        </row>
        <row r="1021">
          <cell r="A1021" t="str">
            <v>M2524</v>
          </cell>
          <cell r="B1021" t="str">
            <v>Chapa metálica corrugada galvanizada revestida com epóxi para tunnel liner - E = 2,2 mm e D = 2,0 m</v>
          </cell>
          <cell r="C1021" t="str">
            <v>m</v>
          </cell>
          <cell r="D1021">
            <v>7645.2174999999997</v>
          </cell>
        </row>
        <row r="1022">
          <cell r="A1022" t="str">
            <v>M2525</v>
          </cell>
          <cell r="B1022" t="str">
            <v>Chapa metálica corrugada galvanizada revestida com epóxi para tunnel liner - E = 2,2 mm e D = 2,2 m</v>
          </cell>
          <cell r="C1022" t="str">
            <v>m</v>
          </cell>
          <cell r="D1022">
            <v>8447.6342999999997</v>
          </cell>
        </row>
        <row r="1023">
          <cell r="A1023" t="str">
            <v>M2526</v>
          </cell>
          <cell r="B1023" t="str">
            <v>Chapa metálica corrugada galvanizada revestida com epóxi para tunnel liner - E = 2,2 mm e D = 2,4 m</v>
          </cell>
          <cell r="C1023" t="str">
            <v>m</v>
          </cell>
          <cell r="D1023">
            <v>9108.3338000000003</v>
          </cell>
        </row>
        <row r="1024">
          <cell r="A1024" t="str">
            <v>M2527</v>
          </cell>
          <cell r="B1024" t="str">
            <v>Chapa metálica corrugada galvanizada revestida com epóxi para tunnel liner - E = 2,2 mm e D = 2,6 m</v>
          </cell>
          <cell r="C1024" t="str">
            <v>m</v>
          </cell>
          <cell r="D1024">
            <v>9910.5373999999993</v>
          </cell>
        </row>
        <row r="1025">
          <cell r="A1025" t="str">
            <v>M2528</v>
          </cell>
          <cell r="B1025" t="str">
            <v>Chapa metálica corrugada galvanizada revestida com epóxi para tunnel liner - E = 2,2 mm e D = 2,8 m</v>
          </cell>
          <cell r="C1025" t="str">
            <v>m</v>
          </cell>
          <cell r="D1025">
            <v>10618.2929</v>
          </cell>
        </row>
        <row r="1026">
          <cell r="A1026" t="str">
            <v>M2529</v>
          </cell>
          <cell r="B1026" t="str">
            <v>Chapa metálica corrugada galvanizada revestida com epóxi para tunnel liner - E = 2,2 mm e D = 3,0 m</v>
          </cell>
          <cell r="C1026" t="str">
            <v>m</v>
          </cell>
          <cell r="D1026">
            <v>11467.9005</v>
          </cell>
        </row>
        <row r="1027">
          <cell r="A1027" t="str">
            <v>M2530</v>
          </cell>
          <cell r="B1027" t="str">
            <v>Chapa metálica corrugada galvanizada revestida com epóxi para tunnel liner - E = 2,7 mm e D = 3,2 m</v>
          </cell>
          <cell r="C1027" t="str">
            <v>m</v>
          </cell>
          <cell r="D1027">
            <v>14067.058999999999</v>
          </cell>
        </row>
        <row r="1028">
          <cell r="A1028" t="str">
            <v>M2531</v>
          </cell>
          <cell r="B1028" t="str">
            <v>Chapa múltipla metálica corrugada galvanizada tipo MP 100 ou similar - E = 1,60 mm e D = 0,60 m</v>
          </cell>
          <cell r="C1028" t="str">
            <v>m</v>
          </cell>
          <cell r="D1028">
            <v>1420.9449999999999</v>
          </cell>
        </row>
        <row r="1029">
          <cell r="A1029" t="str">
            <v>M2532</v>
          </cell>
          <cell r="B1029" t="str">
            <v>Chapa múltipla metálica corrugada galvanizada tipo MP 100 ou similar - E = 1,60 mm e D = 0,70 m</v>
          </cell>
          <cell r="C1029" t="str">
            <v>m</v>
          </cell>
          <cell r="D1029">
            <v>1642.9689000000001</v>
          </cell>
        </row>
        <row r="1030">
          <cell r="A1030" t="str">
            <v>M2533</v>
          </cell>
          <cell r="B1030" t="str">
            <v>Chapa múltipla metálica corrugada galvanizada tipo MP 100 ou similar - E = 1,60 mm e D = 0,80 m</v>
          </cell>
          <cell r="C1030" t="str">
            <v>m</v>
          </cell>
          <cell r="D1030">
            <v>1864.9938999999999</v>
          </cell>
        </row>
        <row r="1031">
          <cell r="A1031" t="str">
            <v>M2534</v>
          </cell>
          <cell r="B1031" t="str">
            <v>Chapa múltipla metálica corrugada galvanizada tipo MP 100 ou similar - E = 1,60 mm e D = 0,90 m</v>
          </cell>
          <cell r="C1031" t="str">
            <v>m</v>
          </cell>
          <cell r="D1031">
            <v>2042.6165000000001</v>
          </cell>
        </row>
        <row r="1032">
          <cell r="A1032" t="str">
            <v>M2535</v>
          </cell>
          <cell r="B1032" t="str">
            <v>Chapa múltipla metálica corrugada galvanizada tipo MP 100 ou similar - E = 1,60 mm e D = 1,00 m</v>
          </cell>
          <cell r="C1032" t="str">
            <v>m</v>
          </cell>
          <cell r="D1032">
            <v>2264.6412</v>
          </cell>
        </row>
        <row r="1033">
          <cell r="A1033" t="str">
            <v>M2536</v>
          </cell>
          <cell r="B1033" t="str">
            <v>Chapa múltipla metálica corrugada galvanizada tipo MP 100 ou similar - E = 1,60 mm e D = 1,10 m</v>
          </cell>
          <cell r="C1033" t="str">
            <v>m</v>
          </cell>
          <cell r="D1033">
            <v>2575.4713000000002</v>
          </cell>
        </row>
        <row r="1034">
          <cell r="A1034" t="str">
            <v>M2537</v>
          </cell>
          <cell r="B1034" t="str">
            <v>Chapa múltipla metálica corrugada galvanizada tipo MP 100 ou similar - E = 1,60 mm e D = 1,20 m</v>
          </cell>
          <cell r="C1034" t="str">
            <v>m</v>
          </cell>
          <cell r="D1034">
            <v>2753.0947999999999</v>
          </cell>
        </row>
        <row r="1035">
          <cell r="A1035" t="str">
            <v>M2538</v>
          </cell>
          <cell r="B1035" t="str">
            <v>Chapa múltipla metálica corrugada galvanizada tipo MP 100 ou similar - E = 1,60 mm e D = 1,30 m</v>
          </cell>
          <cell r="C1035" t="str">
            <v>m</v>
          </cell>
          <cell r="D1035">
            <v>2975.1181000000001</v>
          </cell>
        </row>
        <row r="1036">
          <cell r="A1036" t="str">
            <v>M2539</v>
          </cell>
          <cell r="B1036" t="str">
            <v>Chapa múltipla metálica corrugada galvanizada tipo MP 100 ou similar - E = 1,60 mm e D = 1,40 m</v>
          </cell>
          <cell r="C1036" t="str">
            <v>m</v>
          </cell>
          <cell r="D1036">
            <v>3152.7339999999999</v>
          </cell>
        </row>
        <row r="1037">
          <cell r="A1037" t="str">
            <v>M2540</v>
          </cell>
          <cell r="B1037" t="str">
            <v>Chapa múltipla metálica corrugada galvanizada tipo MP 100 ou similar - E = 1,60 mm e D = 1,50 m</v>
          </cell>
          <cell r="C1037" t="str">
            <v>m</v>
          </cell>
          <cell r="D1037">
            <v>3374.7494999999999</v>
          </cell>
        </row>
        <row r="1038">
          <cell r="A1038" t="str">
            <v>M2541</v>
          </cell>
          <cell r="B1038" t="str">
            <v>Chapa múltipla metálica corrugada galvanizada tipo MP 100 ou similar - E = 1,60 mm e D = 1,60 m</v>
          </cell>
          <cell r="C1038" t="str">
            <v>m</v>
          </cell>
          <cell r="D1038">
            <v>3596.7806999999998</v>
          </cell>
        </row>
        <row r="1039">
          <cell r="A1039" t="str">
            <v>M2542</v>
          </cell>
          <cell r="B1039" t="str">
            <v>Chapa múltipla metálica corrugada galvanizada tipo MP 100 ou similar - E = 1,60 mm e D = 1,70 m</v>
          </cell>
          <cell r="C1039" t="str">
            <v>m</v>
          </cell>
          <cell r="D1039">
            <v>3774.4020999999998</v>
          </cell>
        </row>
        <row r="1040">
          <cell r="A1040" t="str">
            <v>M2543</v>
          </cell>
          <cell r="B1040" t="str">
            <v>Chapa múltipla metálica corrugada galvanizada tipo MP 100 ou similar - E = 1,60 mm e D = 1,80 m</v>
          </cell>
          <cell r="C1040" t="str">
            <v>m</v>
          </cell>
          <cell r="D1040">
            <v>3996.4187999999999</v>
          </cell>
        </row>
        <row r="1041">
          <cell r="A1041" t="str">
            <v>M2544</v>
          </cell>
          <cell r="B1041" t="str">
            <v>Chapa múltipla metálica corrugada galvanizada tipo MP 100 ou similar - E = 2,00 mm e D = 1,90 m</v>
          </cell>
          <cell r="C1041" t="str">
            <v>m</v>
          </cell>
          <cell r="D1041">
            <v>4691.8878999999997</v>
          </cell>
        </row>
        <row r="1042">
          <cell r="A1042" t="str">
            <v>M2545</v>
          </cell>
          <cell r="B1042" t="str">
            <v>Chapa múltipla metálica corrugada galvanizada tipo MP 100 ou similar - E = 2,00 mm e D = 2,00 m</v>
          </cell>
          <cell r="C1042" t="str">
            <v>m</v>
          </cell>
          <cell r="D1042">
            <v>4945.5123999999996</v>
          </cell>
        </row>
        <row r="1043">
          <cell r="A1043" t="str">
            <v>M2546</v>
          </cell>
          <cell r="B1043" t="str">
            <v>Chapa múltipla metálica corrugada galvanizada tipo MP 100 ou similar - E = 2,00 mm e D = 2,10 m</v>
          </cell>
          <cell r="C1043" t="str">
            <v>m</v>
          </cell>
          <cell r="D1043">
            <v>5283.6471000000001</v>
          </cell>
        </row>
        <row r="1044">
          <cell r="A1044" t="str">
            <v>M2547</v>
          </cell>
          <cell r="B1044" t="str">
            <v>Chapa múltipla metálica corrugada galvanizada tipo MP 100 ou similar - E = 2,00 mm e D = 2,20 m</v>
          </cell>
          <cell r="C1044" t="str">
            <v>m</v>
          </cell>
          <cell r="D1044">
            <v>5410.4724999999999</v>
          </cell>
        </row>
        <row r="1045">
          <cell r="A1045" t="str">
            <v>M2548</v>
          </cell>
          <cell r="B1045" t="str">
            <v>Chapa múltipla metálica corrugada galvanizada tipo MP 100 ou similar - E = 2,00 mm e D = 2,30 m</v>
          </cell>
          <cell r="C1045" t="str">
            <v>m</v>
          </cell>
          <cell r="D1045">
            <v>5621.8168999999998</v>
          </cell>
        </row>
        <row r="1046">
          <cell r="A1046" t="str">
            <v>M2549</v>
          </cell>
          <cell r="B1046" t="str">
            <v>Chapa múltipla metálica corrugada galvanizada tipo MP 100 ou similar - E = 2,70 mm e D = 2,40 m</v>
          </cell>
          <cell r="C1046" t="str">
            <v>m</v>
          </cell>
          <cell r="D1046">
            <v>7477.1695</v>
          </cell>
        </row>
        <row r="1047">
          <cell r="A1047" t="str">
            <v>M2550</v>
          </cell>
          <cell r="B1047" t="str">
            <v>Chapa múltipla metálica corrugada galvanizada tipo MP 100 ou similar - E = 3,40 mm e D = 2,50 m</v>
          </cell>
          <cell r="C1047" t="str">
            <v>m</v>
          </cell>
          <cell r="D1047">
            <v>9478.7618999999995</v>
          </cell>
        </row>
        <row r="1048">
          <cell r="A1048" t="str">
            <v>M2551</v>
          </cell>
          <cell r="B1048" t="str">
            <v>Chapa múltipla metálica corrugada galvanizada tipo MP 100 ou similar - E = 3,40 mm e D = 2,60 m</v>
          </cell>
          <cell r="C1048" t="str">
            <v>m</v>
          </cell>
          <cell r="D1048">
            <v>10018.0736</v>
          </cell>
        </row>
        <row r="1049">
          <cell r="A1049" t="str">
            <v>M2552</v>
          </cell>
          <cell r="B1049" t="str">
            <v>Chapa múltipla metálica corrugada galvanizada tipo MP 100 ou similar - E = 3,40 mm e D = 2,70 m</v>
          </cell>
          <cell r="C1049" t="str">
            <v>m</v>
          </cell>
          <cell r="D1049">
            <v>10210.8447</v>
          </cell>
        </row>
        <row r="1050">
          <cell r="A1050" t="str">
            <v>M2553</v>
          </cell>
          <cell r="B1050" t="str">
            <v>Chapa múltipla metálica corrugada galvanizada tipo MP 100 ou similar - E = 3,40 mm e D = 2,80 m</v>
          </cell>
          <cell r="C1050" t="str">
            <v>m</v>
          </cell>
          <cell r="D1050">
            <v>10711.781300000001</v>
          </cell>
        </row>
        <row r="1051">
          <cell r="A1051" t="str">
            <v>M2554</v>
          </cell>
          <cell r="B1051" t="str">
            <v>Chapa múltipla metálica corrugada galvanizada tipo MP 152 ou similar - E = 2,70 mm e D = 1,50 m</v>
          </cell>
          <cell r="C1051" t="str">
            <v>m</v>
          </cell>
          <cell r="D1051">
            <v>7072.7075000000004</v>
          </cell>
        </row>
        <row r="1052">
          <cell r="A1052" t="str">
            <v>M2555</v>
          </cell>
          <cell r="B1052" t="str">
            <v>Chapa múltipla metálica corrugada galvanizada tipo MP 152 ou similar - E = 2,70 mm e D = 1,80 m</v>
          </cell>
          <cell r="C1052" t="str">
            <v>m</v>
          </cell>
          <cell r="D1052">
            <v>8551.9797999999992</v>
          </cell>
        </row>
        <row r="1053">
          <cell r="A1053" t="str">
            <v>M2556</v>
          </cell>
          <cell r="B1053" t="str">
            <v>Chapa múltipla metálica corrugada galvanizada tipo MP 152 ou similar - E = 2,70 mm e D = 1,90 m</v>
          </cell>
          <cell r="C1053" t="str">
            <v>m</v>
          </cell>
          <cell r="D1053">
            <v>8829.3700000000008</v>
          </cell>
        </row>
        <row r="1054">
          <cell r="A1054" t="str">
            <v>M2557</v>
          </cell>
          <cell r="B1054" t="str">
            <v>Chapa múltipla metálica corrugada galvanizada tipo MP 152 ou similar - E = 2,70 mm e D = 2,15 m</v>
          </cell>
          <cell r="C1054" t="str">
            <v>m</v>
          </cell>
          <cell r="D1054">
            <v>10031.260899999999</v>
          </cell>
        </row>
        <row r="1055">
          <cell r="A1055" t="str">
            <v>M2558</v>
          </cell>
          <cell r="B1055" t="str">
            <v>Chapa múltipla metálica corrugada galvanizada tipo MP 152 ou similar - E = 2,70 mm e D = 2,30 m</v>
          </cell>
          <cell r="C1055" t="str">
            <v>m</v>
          </cell>
          <cell r="D1055">
            <v>10585.9972</v>
          </cell>
        </row>
        <row r="1056">
          <cell r="A1056" t="str">
            <v>M2559</v>
          </cell>
          <cell r="B1056" t="str">
            <v>Chapa múltipla metálica corrugada galvanizada tipo MP 152 ou similar - E = 2,70 mm e D = 2,65 m</v>
          </cell>
          <cell r="C1056" t="str">
            <v>m</v>
          </cell>
          <cell r="D1056">
            <v>12388.9437</v>
          </cell>
        </row>
        <row r="1057">
          <cell r="A1057" t="str">
            <v>M2560</v>
          </cell>
          <cell r="B1057" t="str">
            <v>Chapa múltipla metálica corrugada galvanizada tipo MP 152 ou similar - E = 2,70 mm e D = 3,05 m</v>
          </cell>
          <cell r="C1057" t="str">
            <v>m</v>
          </cell>
          <cell r="D1057">
            <v>14145.415000000001</v>
          </cell>
        </row>
        <row r="1058">
          <cell r="A1058" t="str">
            <v>M2561</v>
          </cell>
          <cell r="B1058" t="str">
            <v>Chapa múltipla metálica corrugada galvanizada tipo MP 152 ou similar - E = 2,70 mm e D = 3,20 m</v>
          </cell>
          <cell r="C1058" t="str">
            <v>m</v>
          </cell>
          <cell r="D1058">
            <v>15023.827499999999</v>
          </cell>
        </row>
        <row r="1059">
          <cell r="A1059" t="str">
            <v>M2562</v>
          </cell>
          <cell r="B1059" t="str">
            <v>Chapa múltipla metálica corrugada galvanizada tipo MP 152 ou similar - E = 2,70 mm e D = 3,40 m</v>
          </cell>
          <cell r="C1059" t="str">
            <v>m</v>
          </cell>
          <cell r="D1059">
            <v>15902.251099999999</v>
          </cell>
        </row>
        <row r="1060">
          <cell r="A1060" t="str">
            <v>M2563</v>
          </cell>
          <cell r="B1060" t="str">
            <v>Chapa múltipla metálica corrugada galvanizada tipo MP 152 ou similar - E = 2,70 mm e D = 3,65 m</v>
          </cell>
          <cell r="C1060" t="str">
            <v>m</v>
          </cell>
          <cell r="D1060">
            <v>17058.007300000001</v>
          </cell>
        </row>
        <row r="1061">
          <cell r="A1061" t="str">
            <v>M2564</v>
          </cell>
          <cell r="B1061" t="str">
            <v>Chapa múltipla metálica corrugada galvanizada tipo MP 152 ou similar - E = 2,70 mm e D = 3,80 m</v>
          </cell>
          <cell r="C1061" t="str">
            <v>m</v>
          </cell>
          <cell r="D1061">
            <v>17658.9172</v>
          </cell>
        </row>
        <row r="1062">
          <cell r="A1062" t="str">
            <v>M2565</v>
          </cell>
          <cell r="B1062" t="str">
            <v>Chapa múltipla metálica corrugada galvanizada tipo MP 152 ou similar - E = 2,70 mm e D = 4,20 m</v>
          </cell>
          <cell r="C1062" t="str">
            <v>m</v>
          </cell>
          <cell r="D1062">
            <v>19461.868399999999</v>
          </cell>
        </row>
        <row r="1063">
          <cell r="A1063" t="str">
            <v>M2566</v>
          </cell>
          <cell r="B1063" t="str">
            <v>Chapa múltipla metálica corrugada galvanizada tipo MP 152 ou similar - E = 2,70 mm e D = 4,60 m</v>
          </cell>
          <cell r="C1063" t="str">
            <v>m</v>
          </cell>
          <cell r="D1063">
            <v>21218.122500000001</v>
          </cell>
        </row>
        <row r="1064">
          <cell r="A1064" t="str">
            <v>M2567</v>
          </cell>
          <cell r="B1064" t="str">
            <v>Chapa múltipla metálica corrugada galvanizada tipo MP 152 ou similar - E = 3,40 mm e D = 4,80 m</v>
          </cell>
          <cell r="C1064" t="str">
            <v>m</v>
          </cell>
          <cell r="D1064">
            <v>24244.550899999998</v>
          </cell>
        </row>
        <row r="1065">
          <cell r="A1065" t="str">
            <v>M2568</v>
          </cell>
          <cell r="B1065" t="str">
            <v>Chapa múltipla metálica corrugada galvanizada tipo MP 152 ou similar - E = 3,40 mm e D = 5,00 m</v>
          </cell>
          <cell r="C1065" t="str">
            <v>m</v>
          </cell>
          <cell r="D1065">
            <v>24929.162</v>
          </cell>
        </row>
        <row r="1066">
          <cell r="A1066" t="str">
            <v>M2569</v>
          </cell>
          <cell r="B1066" t="str">
            <v>Chapa múltipla metálica corrugada galvanizada tipo MP 152 ou similar - E = 3,90 mm e D = 5,35 m</v>
          </cell>
          <cell r="C1066" t="str">
            <v>m</v>
          </cell>
          <cell r="D1066">
            <v>31462.689399999999</v>
          </cell>
        </row>
        <row r="1067">
          <cell r="A1067" t="str">
            <v>M2570</v>
          </cell>
          <cell r="B1067" t="str">
            <v>Chapa múltipla metálica corrugada galvanizada tipo MP 152 ou similar - E = 3,90 mm e D = 5,70 m</v>
          </cell>
          <cell r="C1067" t="str">
            <v>m</v>
          </cell>
          <cell r="D1067">
            <v>33713.164599999996</v>
          </cell>
        </row>
        <row r="1068">
          <cell r="A1068" t="str">
            <v>M2571</v>
          </cell>
          <cell r="B1068" t="str">
            <v>Chapa múltipla metálica corrugada galvanizada tipo MP 152 ou similar - E = 4,70 mm e D = 6,10 m</v>
          </cell>
          <cell r="C1068" t="str">
            <v>m</v>
          </cell>
          <cell r="D1068">
            <v>41523.839</v>
          </cell>
        </row>
        <row r="1069">
          <cell r="A1069" t="str">
            <v>M2572</v>
          </cell>
          <cell r="B1069" t="str">
            <v>Chapa múltipla metálica corrugada galvanizada tipo MP 152 ou similar - E = 6,40 mm e D = 6,50 m</v>
          </cell>
          <cell r="C1069" t="str">
            <v>m</v>
          </cell>
          <cell r="D1069">
            <v>49672.940499999997</v>
          </cell>
        </row>
        <row r="1070">
          <cell r="A1070" t="str">
            <v>M2573</v>
          </cell>
          <cell r="B1070" t="str">
            <v>Chapa múltipla metálica corrugada galvanizada tipo MP 152 ou similar - E = 6,40 mm e D = 6,85 m</v>
          </cell>
          <cell r="C1070" t="str">
            <v>m</v>
          </cell>
          <cell r="D1070">
            <v>52585.931299999997</v>
          </cell>
        </row>
        <row r="1071">
          <cell r="A1071" t="str">
            <v>M2574</v>
          </cell>
          <cell r="B1071" t="str">
            <v>Chapa múltipla metálica corrugada galvanizada tipo MP 152 ou similar - E = 6,40 mm e D = 7,25 m</v>
          </cell>
          <cell r="C1071" t="str">
            <v>m</v>
          </cell>
          <cell r="D1071">
            <v>55493.427499999998</v>
          </cell>
        </row>
        <row r="1072">
          <cell r="A1072" t="str">
            <v>M2580</v>
          </cell>
          <cell r="B1072" t="str">
            <v>Parafuso de cabeça sextavada em aço galvanizado com porca e arruela de pressão - D = 7,938 mm (5/16")</v>
          </cell>
          <cell r="C1072" t="str">
            <v>cj</v>
          </cell>
          <cell r="D1072">
            <v>0.67159999999999997</v>
          </cell>
        </row>
        <row r="1073">
          <cell r="A1073" t="str">
            <v>M2597</v>
          </cell>
          <cell r="B1073" t="str">
            <v>Concreto usinado - fck = 40 MPa (comercial)</v>
          </cell>
          <cell r="C1073" t="str">
            <v>m³</v>
          </cell>
          <cell r="D1073" t="str">
            <v>-</v>
          </cell>
        </row>
        <row r="1074">
          <cell r="A1074" t="str">
            <v>M2598</v>
          </cell>
          <cell r="B1074" t="str">
            <v>Concreto usinado - fck = 45 MPa (comercial)</v>
          </cell>
          <cell r="C1074" t="str">
            <v>m³</v>
          </cell>
          <cell r="D1074" t="str">
            <v>-</v>
          </cell>
        </row>
        <row r="1075">
          <cell r="A1075" t="str">
            <v>M2599</v>
          </cell>
          <cell r="B1075" t="str">
            <v>Concreto usinado - fck = 50 MPa (comercial)</v>
          </cell>
          <cell r="C1075" t="str">
            <v>m³</v>
          </cell>
          <cell r="D1075" t="str">
            <v>-</v>
          </cell>
        </row>
        <row r="1076">
          <cell r="A1076" t="str">
            <v>M2601</v>
          </cell>
          <cell r="B1076" t="str">
            <v>Aparelho de apoio metálico esférico fixo com 4 chumbadores e capacidade de 1.000 kN</v>
          </cell>
          <cell r="C1076" t="str">
            <v>un</v>
          </cell>
          <cell r="D1076">
            <v>5528.9201999999996</v>
          </cell>
        </row>
        <row r="1077">
          <cell r="A1077" t="str">
            <v>M2602</v>
          </cell>
          <cell r="B1077" t="str">
            <v>Aparelho de apoio metálico esférico unidirecional com 4 chumbadores e capacidade de 1.500 kN</v>
          </cell>
          <cell r="C1077" t="str">
            <v>un</v>
          </cell>
          <cell r="D1077">
            <v>14442.4447</v>
          </cell>
        </row>
        <row r="1078">
          <cell r="A1078" t="str">
            <v>M2603</v>
          </cell>
          <cell r="B1078" t="str">
            <v>Aparelho de apoio metálico esférico fixo com 4 chumbadores e capacidade de 1.500 kN</v>
          </cell>
          <cell r="C1078" t="str">
            <v>un</v>
          </cell>
          <cell r="D1078">
            <v>8343.7008999999998</v>
          </cell>
        </row>
        <row r="1079">
          <cell r="A1079" t="str">
            <v>M2604</v>
          </cell>
          <cell r="B1079" t="str">
            <v>Aparelho de apoio metálico esférico fixo com 4 chumbadores e capacidade de 2.000 kN</v>
          </cell>
          <cell r="C1079" t="str">
            <v>un</v>
          </cell>
          <cell r="D1079">
            <v>10606.835800000001</v>
          </cell>
        </row>
        <row r="1080">
          <cell r="A1080" t="str">
            <v>M2605</v>
          </cell>
          <cell r="B1080" t="str">
            <v>Aparelho de apoio metálico esférico fixo com 4 chumbadores e capacidade de 2.500 kN</v>
          </cell>
          <cell r="C1080" t="str">
            <v>un</v>
          </cell>
          <cell r="D1080">
            <v>13425.716200000001</v>
          </cell>
        </row>
        <row r="1081">
          <cell r="A1081" t="str">
            <v>M2606</v>
          </cell>
          <cell r="B1081" t="str">
            <v>Aparelho de apoio metálico esférico fixo com 4 chumbadores e capacidade de 3.000 kN</v>
          </cell>
          <cell r="C1081" t="str">
            <v>un</v>
          </cell>
          <cell r="D1081">
            <v>15448.904200000001</v>
          </cell>
        </row>
        <row r="1082">
          <cell r="A1082" t="str">
            <v>M2607</v>
          </cell>
          <cell r="B1082" t="str">
            <v>Aparelho de apoio metálico esférico fixo com 4 chumbadores e capacidade de 3.500 kN</v>
          </cell>
          <cell r="C1082" t="str">
            <v>un</v>
          </cell>
          <cell r="D1082">
            <v>18713.331699999999</v>
          </cell>
        </row>
        <row r="1083">
          <cell r="A1083" t="str">
            <v>M2608</v>
          </cell>
          <cell r="B1083" t="str">
            <v>Aparelho de apoio metálico esférico fixo com 4 chumbadores e capacidade de 4.000 kN</v>
          </cell>
          <cell r="C1083" t="str">
            <v>un</v>
          </cell>
          <cell r="D1083">
            <v>22100.816200000001</v>
          </cell>
        </row>
        <row r="1084">
          <cell r="A1084" t="str">
            <v>M2609</v>
          </cell>
          <cell r="B1084" t="str">
            <v>Aparelho de apoio metálico esférico unidirecional com 4 chumbadores e capacidade de 1.000 kN</v>
          </cell>
          <cell r="C1084" t="str">
            <v>un</v>
          </cell>
          <cell r="D1084">
            <v>9774.1314000000002</v>
          </cell>
        </row>
        <row r="1085">
          <cell r="A1085" t="str">
            <v>M2610</v>
          </cell>
          <cell r="B1085" t="str">
            <v>Aparelho de apoio metálico esférico unidirecional com 4 chumbadores e capacidade de 2.000 kN</v>
          </cell>
          <cell r="C1085" t="str">
            <v>un</v>
          </cell>
          <cell r="D1085">
            <v>17681.427100000001</v>
          </cell>
        </row>
        <row r="1086">
          <cell r="A1086" t="str">
            <v>M2611</v>
          </cell>
          <cell r="B1086" t="str">
            <v>Aparelho de apoio metálico esférico unidirecional com 4 chumbadores e capacidade de 2.500 kN</v>
          </cell>
          <cell r="C1086" t="str">
            <v>un</v>
          </cell>
          <cell r="D1086">
            <v>20872.030500000001</v>
          </cell>
        </row>
        <row r="1087">
          <cell r="A1087" t="str">
            <v>M2612</v>
          </cell>
          <cell r="B1087" t="str">
            <v>Aparelho de apoio metálico esférico unidirecional com 4 chumbadores e capacidade de 3.000 kN</v>
          </cell>
          <cell r="C1087" t="str">
            <v>un</v>
          </cell>
          <cell r="D1087">
            <v>25687.888999999999</v>
          </cell>
        </row>
        <row r="1088">
          <cell r="A1088" t="str">
            <v>M2613</v>
          </cell>
          <cell r="B1088" t="str">
            <v>Aparelho de apoio metálico esférico unidirecional com 4 chumbadores e capacidade de 3.500 kN</v>
          </cell>
          <cell r="C1088" t="str">
            <v>un</v>
          </cell>
          <cell r="D1088">
            <v>29585.294600000001</v>
          </cell>
        </row>
        <row r="1089">
          <cell r="A1089" t="str">
            <v>M2614</v>
          </cell>
          <cell r="B1089" t="str">
            <v>Aparelho de apoio metálico esférico unidirecional com 4 chumbadores e capacidade de 4.000 kN</v>
          </cell>
          <cell r="C1089" t="str">
            <v>un</v>
          </cell>
          <cell r="D1089">
            <v>38642.997300000003</v>
          </cell>
        </row>
        <row r="1090">
          <cell r="A1090" t="str">
            <v>M2615</v>
          </cell>
          <cell r="B1090" t="str">
            <v>Aparelho de apoio metálico esférico fixo com 4 chumbadores e capacidade de 4.500 kN</v>
          </cell>
          <cell r="C1090" t="str">
            <v>un</v>
          </cell>
          <cell r="D1090">
            <v>56526.186600000001</v>
          </cell>
        </row>
        <row r="1091">
          <cell r="A1091" t="str">
            <v>M2616</v>
          </cell>
          <cell r="B1091" t="str">
            <v>Aparelho de apoio metálico esférico fixo com 4 chumbadores e capacidade de 5.000 kN</v>
          </cell>
          <cell r="C1091" t="str">
            <v>un</v>
          </cell>
          <cell r="D1091">
            <v>62874.436999999998</v>
          </cell>
        </row>
        <row r="1092">
          <cell r="A1092" t="str">
            <v>M2617</v>
          </cell>
          <cell r="B1092" t="str">
            <v>Aparelho de apoio metálico esférico fixo com 4 chumbadores e capacidade de 5.500 kN</v>
          </cell>
          <cell r="C1092" t="str">
            <v>un</v>
          </cell>
          <cell r="D1092">
            <v>68224.359599999996</v>
          </cell>
        </row>
        <row r="1093">
          <cell r="A1093" t="str">
            <v>M2618</v>
          </cell>
          <cell r="B1093" t="str">
            <v>Aparelho de apoio metálico esférico fixo com 4 chumbadores e capacidade de 6.000 kN</v>
          </cell>
          <cell r="C1093" t="str">
            <v>un</v>
          </cell>
          <cell r="D1093">
            <v>73614.346999999994</v>
          </cell>
        </row>
        <row r="1094">
          <cell r="A1094" t="str">
            <v>M2619</v>
          </cell>
          <cell r="B1094" t="str">
            <v>Aparelho de apoio metálico esférico fixo com 4 chumbadores e capacidade de 6.500 kN</v>
          </cell>
          <cell r="C1094" t="str">
            <v>un</v>
          </cell>
          <cell r="D1094">
            <v>83705.844100000002</v>
          </cell>
        </row>
        <row r="1095">
          <cell r="A1095" t="str">
            <v>M2620</v>
          </cell>
          <cell r="B1095" t="str">
            <v>Aparelho de apoio metálico esférico fixo com 4 chumbadores e capacidade de 7.000 kN</v>
          </cell>
          <cell r="C1095" t="str">
            <v>un</v>
          </cell>
          <cell r="D1095">
            <v>86367.632199999993</v>
          </cell>
        </row>
        <row r="1096">
          <cell r="A1096" t="str">
            <v>M2621</v>
          </cell>
          <cell r="B1096" t="str">
            <v>Aparelho de apoio metálico esférico fixo com 4 chumbadores e capacidade de 7.500 kN</v>
          </cell>
          <cell r="C1096" t="str">
            <v>un</v>
          </cell>
          <cell r="D1096">
            <v>96531.833400000003</v>
          </cell>
        </row>
        <row r="1097">
          <cell r="A1097" t="str">
            <v>M2622</v>
          </cell>
          <cell r="B1097" t="str">
            <v>Aparelho de apoio metálico esférico fixo com 4 chumbadores e capacidade de 8.000 kN</v>
          </cell>
          <cell r="C1097" t="str">
            <v>un</v>
          </cell>
          <cell r="D1097">
            <v>103184.8042</v>
          </cell>
        </row>
        <row r="1098">
          <cell r="A1098" t="str">
            <v>M2623</v>
          </cell>
          <cell r="B1098" t="str">
            <v>Grelha metálica para boca de lobo com capacidade de até 300 kN - C = 0,90 m e L = 0,30 m</v>
          </cell>
          <cell r="C1098" t="str">
            <v>un</v>
          </cell>
          <cell r="D1098">
            <v>616.82429999999999</v>
          </cell>
        </row>
        <row r="1099">
          <cell r="A1099" t="str">
            <v>M2624</v>
          </cell>
          <cell r="B1099" t="str">
            <v>Grelha de piso em PVC para passagem de pedestres - C = 50 cm e L = 13 cm</v>
          </cell>
          <cell r="C1099" t="str">
            <v>un</v>
          </cell>
          <cell r="D1099">
            <v>71.009299999999996</v>
          </cell>
        </row>
        <row r="1100">
          <cell r="A1100" t="str">
            <v>M2625</v>
          </cell>
          <cell r="B1100" t="str">
            <v>Marco em PVC para grelha de piso - L = 2,50 m</v>
          </cell>
          <cell r="C1100" t="str">
            <v>un</v>
          </cell>
          <cell r="D1100">
            <v>69.5745</v>
          </cell>
        </row>
        <row r="1101">
          <cell r="A1101" t="str">
            <v>M2626</v>
          </cell>
          <cell r="B1101" t="str">
            <v>Grelha de piso em PVC para passagem de veículos de até 3 t - C = 50 cm e L = 13 cm</v>
          </cell>
          <cell r="C1101" t="str">
            <v>un</v>
          </cell>
          <cell r="D1101">
            <v>91.734300000000005</v>
          </cell>
        </row>
        <row r="1102">
          <cell r="A1102" t="str">
            <v>M2627</v>
          </cell>
          <cell r="B1102" t="str">
            <v>Grelha de piso em PVC para passagem de veículos de até 10 t - C = 50 cm e L = 13 cm</v>
          </cell>
          <cell r="C1102" t="str">
            <v>un</v>
          </cell>
          <cell r="D1102">
            <v>133.59960000000001</v>
          </cell>
        </row>
        <row r="1103">
          <cell r="A1103" t="str">
            <v>M2628</v>
          </cell>
          <cell r="B1103" t="str">
            <v>Grelha de piso em PVC para passagem de pedestres - C = 50 cm e L = 20 cm</v>
          </cell>
          <cell r="C1103" t="str">
            <v>un</v>
          </cell>
          <cell r="D1103">
            <v>117.3357</v>
          </cell>
        </row>
        <row r="1104">
          <cell r="A1104" t="str">
            <v>M2629</v>
          </cell>
          <cell r="B1104" t="str">
            <v>Grelha de piso em PVC para passagem de veículos de até 3 t - C = 50 cm e L = 20 cm</v>
          </cell>
          <cell r="C1104" t="str">
            <v>un</v>
          </cell>
          <cell r="D1104">
            <v>141.94460000000001</v>
          </cell>
        </row>
        <row r="1105">
          <cell r="A1105" t="str">
            <v>M2631</v>
          </cell>
          <cell r="B1105" t="str">
            <v>Grelha metálica para canaletas - C = 1,00 m e L = 0,10 m</v>
          </cell>
          <cell r="C1105" t="str">
            <v>un</v>
          </cell>
          <cell r="D1105">
            <v>65.140799999999999</v>
          </cell>
        </row>
        <row r="1106">
          <cell r="A1106" t="str">
            <v>M2632</v>
          </cell>
          <cell r="B1106" t="str">
            <v>Grelha metálica para canaletas - C = 1,00 m e L = 0,15 m</v>
          </cell>
          <cell r="C1106" t="str">
            <v>un</v>
          </cell>
          <cell r="D1106">
            <v>140.66990000000001</v>
          </cell>
        </row>
        <row r="1107">
          <cell r="A1107" t="str">
            <v>M2633</v>
          </cell>
          <cell r="B1107" t="str">
            <v>Porta-grelha metálica - C = 1,00 m e L = 0,15 m</v>
          </cell>
          <cell r="C1107" t="str">
            <v>m</v>
          </cell>
          <cell r="D1107">
            <v>96.562899999999999</v>
          </cell>
        </row>
        <row r="1108">
          <cell r="A1108" t="str">
            <v>M2634</v>
          </cell>
          <cell r="B1108" t="str">
            <v>Grelha metálica para canaletas - C = 1,00 m e L = 0,20 m</v>
          </cell>
          <cell r="C1108" t="str">
            <v>un</v>
          </cell>
          <cell r="D1108">
            <v>292.33359999999999</v>
          </cell>
        </row>
        <row r="1109">
          <cell r="A1109" t="str">
            <v>M2635</v>
          </cell>
          <cell r="B1109" t="str">
            <v>Porta-grelha metálica - C = 1,00 m e L = 0,20 m</v>
          </cell>
          <cell r="C1109" t="str">
            <v>m</v>
          </cell>
          <cell r="D1109">
            <v>95.715599999999995</v>
          </cell>
        </row>
        <row r="1110">
          <cell r="A1110" t="str">
            <v>M2636</v>
          </cell>
          <cell r="B1110" t="str">
            <v>Porta-grelha metálica - C = 1,00 m e L = 0,10 m</v>
          </cell>
          <cell r="C1110" t="str">
            <v>m</v>
          </cell>
          <cell r="D1110">
            <v>70.98</v>
          </cell>
        </row>
        <row r="1111">
          <cell r="A1111" t="str">
            <v>M2637</v>
          </cell>
          <cell r="B1111" t="str">
            <v>Aparelho de apoio metálico esférico fixo com 4 chumbadores e capacidade de 8.500 kN</v>
          </cell>
          <cell r="C1111" t="str">
            <v>un</v>
          </cell>
          <cell r="D1111">
            <v>105672.1038</v>
          </cell>
        </row>
        <row r="1112">
          <cell r="A1112" t="str">
            <v>M2638</v>
          </cell>
          <cell r="B1112" t="str">
            <v>Aparelho de apoio metálico esférico fixo com 4 chumbadores e capacidade de 9.000 kN</v>
          </cell>
          <cell r="C1112" t="str">
            <v>un</v>
          </cell>
          <cell r="D1112">
            <v>114224.3097</v>
          </cell>
        </row>
        <row r="1113">
          <cell r="A1113" t="str">
            <v>M2639</v>
          </cell>
          <cell r="B1113" t="str">
            <v>Aparelho de apoio metálico esférico fixo com 4 chumbadores e capacidade de 9.500 kN</v>
          </cell>
          <cell r="C1113" t="str">
            <v>un</v>
          </cell>
          <cell r="D1113">
            <v>120461.2561</v>
          </cell>
        </row>
        <row r="1114">
          <cell r="A1114" t="str">
            <v>M2640</v>
          </cell>
          <cell r="B1114" t="str">
            <v>Aparelho de apoio metálico esférico fixo com 4 chumbadores e capacidade de 10.000 kN</v>
          </cell>
          <cell r="C1114" t="str">
            <v>un</v>
          </cell>
          <cell r="D1114">
            <v>128062.0328</v>
          </cell>
        </row>
        <row r="1115">
          <cell r="A1115" t="str">
            <v>M2641</v>
          </cell>
          <cell r="B1115" t="str">
            <v>Aparelho de apoio metálico esférico unidirecional com 4 chumbadores e capacidade de 4.500 kN</v>
          </cell>
          <cell r="C1115" t="str">
            <v>un</v>
          </cell>
          <cell r="D1115">
            <v>59273.127500000002</v>
          </cell>
        </row>
        <row r="1116">
          <cell r="A1116" t="str">
            <v>M2642</v>
          </cell>
          <cell r="B1116" t="str">
            <v>Aparelho de apoio metálico esférico unidirecional com 4 chumbadores e capacidade de 5.000 kN</v>
          </cell>
          <cell r="C1116" t="str">
            <v>un</v>
          </cell>
          <cell r="D1116">
            <v>65674.794999999998</v>
          </cell>
        </row>
        <row r="1117">
          <cell r="A1117" t="str">
            <v>M2643</v>
          </cell>
          <cell r="B1117" t="str">
            <v>Aparelho de apoio metálico esférico unidirecional com 4 chumbadores e capacidade de 5.500 kN</v>
          </cell>
          <cell r="C1117" t="str">
            <v>un</v>
          </cell>
          <cell r="D1117">
            <v>71384.823900000003</v>
          </cell>
        </row>
        <row r="1118">
          <cell r="A1118" t="str">
            <v>M2644</v>
          </cell>
          <cell r="B1118" t="str">
            <v>Aparelho de apoio metálico esférico unidirecional com 4 chumbadores e capacidade de 6.000 kN</v>
          </cell>
          <cell r="C1118" t="str">
            <v>un</v>
          </cell>
          <cell r="D1118">
            <v>75067.528999999995</v>
          </cell>
        </row>
        <row r="1119">
          <cell r="A1119" t="str">
            <v>M2645</v>
          </cell>
          <cell r="B1119" t="str">
            <v>Aparelho de apoio metálico esférico unidirecional com 4 chumbadores e capacidade de 6.500 kN</v>
          </cell>
          <cell r="C1119" t="str">
            <v>un</v>
          </cell>
          <cell r="D1119">
            <v>85816.1584</v>
          </cell>
        </row>
        <row r="1120">
          <cell r="A1120" t="str">
            <v>M2646</v>
          </cell>
          <cell r="B1120" t="str">
            <v>Aparelho de apoio metálico esférico unidirecional com 4 chumbadores e capacidade de 7.000 kN</v>
          </cell>
          <cell r="C1120" t="str">
            <v>un</v>
          </cell>
          <cell r="D1120">
            <v>92176.432100000005</v>
          </cell>
        </row>
        <row r="1121">
          <cell r="A1121" t="str">
            <v>M2647</v>
          </cell>
          <cell r="B1121" t="str">
            <v>Aparelho de apoio metálico esférico unidirecional com 4 chumbadores e capacidade de 7.500 kN</v>
          </cell>
          <cell r="C1121" t="str">
            <v>un</v>
          </cell>
          <cell r="D1121">
            <v>99152.226899999994</v>
          </cell>
        </row>
        <row r="1122">
          <cell r="A1122" t="str">
            <v>M2648</v>
          </cell>
          <cell r="B1122" t="str">
            <v>Fincapino de ação direta e pino com furo - D = 6,35 mm (1/4")</v>
          </cell>
          <cell r="C1122" t="str">
            <v>un</v>
          </cell>
          <cell r="D1122">
            <v>1.7847999999999999</v>
          </cell>
        </row>
        <row r="1123">
          <cell r="A1123" t="str">
            <v>M2649</v>
          </cell>
          <cell r="B1123" t="str">
            <v>Aparelho de apoio metálico esférico unidirecional com 4 chumbadores e capacidade de 8.000 kN</v>
          </cell>
          <cell r="C1123" t="str">
            <v>un</v>
          </cell>
          <cell r="D1123">
            <v>105301.4595</v>
          </cell>
        </row>
        <row r="1124">
          <cell r="A1124" t="str">
            <v>M2650</v>
          </cell>
          <cell r="B1124" t="str">
            <v>Aparelho de apoio metálico esférico unidirecional com 4 chumbadores e capacidade de 8.500 kN</v>
          </cell>
          <cell r="C1124" t="str">
            <v>un</v>
          </cell>
          <cell r="D1124">
            <v>113935.46400000001</v>
          </cell>
        </row>
        <row r="1125">
          <cell r="A1125" t="str">
            <v>M2651</v>
          </cell>
          <cell r="B1125" t="str">
            <v>Chapa múltipla metálica corrugada revestida em epóxi tipo MP 100 ou similar - E = 1,60 mm e D = 0,60 m</v>
          </cell>
          <cell r="C1125" t="str">
            <v>m</v>
          </cell>
          <cell r="D1125">
            <v>1510.0616</v>
          </cell>
        </row>
        <row r="1126">
          <cell r="A1126" t="str">
            <v>M2652</v>
          </cell>
          <cell r="B1126" t="str">
            <v>Chapa múltipla metálica corrugada revestida em epóxi tipo MP 100 ou similar - E = 1,60 mm e D = 0,70 m</v>
          </cell>
          <cell r="C1126" t="str">
            <v>m</v>
          </cell>
          <cell r="D1126">
            <v>1746.0071</v>
          </cell>
        </row>
        <row r="1127">
          <cell r="A1127" t="str">
            <v>M2653</v>
          </cell>
          <cell r="B1127" t="str">
            <v>Chapa múltipla metálica corrugada revestida em epóxi tipo MP 100 ou similar - E = 1,60 mm e D = 0,80 m</v>
          </cell>
          <cell r="C1127" t="str">
            <v>m</v>
          </cell>
          <cell r="D1127">
            <v>1981.9537</v>
          </cell>
        </row>
        <row r="1128">
          <cell r="A1128" t="str">
            <v>M2654</v>
          </cell>
          <cell r="B1128" t="str">
            <v>Chapa múltipla metálica corrugada revestida em epóxi tipo MP 100 ou similar - E = 1,60 mm e D = 0,90 m</v>
          </cell>
          <cell r="C1128" t="str">
            <v>m</v>
          </cell>
          <cell r="D1128">
            <v>2170.7096000000001</v>
          </cell>
        </row>
        <row r="1129">
          <cell r="A1129" t="str">
            <v>M2655</v>
          </cell>
          <cell r="B1129" t="str">
            <v>Chapa múltipla metálica corrugada revestida em epóxi tipo MP 100 ou similar - E = 1,60 mm e D = 1,00 m</v>
          </cell>
          <cell r="C1129" t="str">
            <v>m</v>
          </cell>
          <cell r="D1129">
            <v>2406.6660000000002</v>
          </cell>
        </row>
        <row r="1130">
          <cell r="A1130" t="str">
            <v>M2656</v>
          </cell>
          <cell r="B1130" t="str">
            <v>Chapa múltipla metálica corrugada revestida em epóxi tipo MP 100 ou similar - E = 1,60 mm e D = 1,10 m</v>
          </cell>
          <cell r="C1130" t="str">
            <v>m</v>
          </cell>
          <cell r="D1130">
            <v>2736.9944</v>
          </cell>
        </row>
        <row r="1131">
          <cell r="A1131" t="str">
            <v>M2657</v>
          </cell>
          <cell r="B1131" t="str">
            <v>Chapa múltipla metálica corrugada revestida em epóxi tipo MP 100 ou similar - E = 1,60 mm e D = 1,20 m</v>
          </cell>
          <cell r="C1131" t="str">
            <v>m</v>
          </cell>
          <cell r="D1131">
            <v>2925.7512000000002</v>
          </cell>
        </row>
        <row r="1132">
          <cell r="A1132" t="str">
            <v>M2658</v>
          </cell>
          <cell r="B1132" t="str">
            <v>Chapa múltipla metálica corrugada revestida em epóxi tipo MP 100 ou similar - E = 1,60 mm e D = 1,30 m</v>
          </cell>
          <cell r="C1132" t="str">
            <v>m</v>
          </cell>
          <cell r="D1132">
            <v>3161.6961999999999</v>
          </cell>
        </row>
        <row r="1133">
          <cell r="A1133" t="str">
            <v>M2659</v>
          </cell>
          <cell r="B1133" t="str">
            <v>Chapa múltipla metálica corrugada revestida em epóxi tipo MP 100 ou similar - E = 1,60 mm e D = 1,40 m</v>
          </cell>
          <cell r="C1133" t="str">
            <v>m</v>
          </cell>
          <cell r="D1133">
            <v>3350.4553999999998</v>
          </cell>
        </row>
        <row r="1134">
          <cell r="A1134" t="str">
            <v>M2660</v>
          </cell>
          <cell r="B1134" t="str">
            <v>Chapa múltipla metálica corrugada revestida em epóxi tipo MP 100 ou similar - E = 1,60 mm e D = 1,50 m</v>
          </cell>
          <cell r="C1134" t="str">
            <v>m</v>
          </cell>
          <cell r="D1134">
            <v>3586.3924999999999</v>
          </cell>
        </row>
        <row r="1135">
          <cell r="A1135" t="str">
            <v>M2661</v>
          </cell>
          <cell r="B1135" t="str">
            <v>Chapa múltipla metálica corrugada revestida em epóxi tipo MP 100 ou similar - E = 1,60 mm e D = 1,60 m</v>
          </cell>
          <cell r="C1135" t="str">
            <v>m</v>
          </cell>
          <cell r="D1135">
            <v>3822.3453</v>
          </cell>
        </row>
        <row r="1136">
          <cell r="A1136" t="str">
            <v>M2662</v>
          </cell>
          <cell r="B1136" t="str">
            <v>Chapa múltipla metálica corrugada revestida em epóxi tipo MP 100 ou similar - E = 1,60 mm e D = 1,70 m</v>
          </cell>
          <cell r="C1136" t="str">
            <v>m</v>
          </cell>
          <cell r="D1136">
            <v>4011.1100999999999</v>
          </cell>
        </row>
        <row r="1137">
          <cell r="A1137" t="str">
            <v>M2663</v>
          </cell>
          <cell r="B1137" t="str">
            <v>Chapa múltipla metálica corrugada revestida em epóxi tipo MP 100 ou similar - E = 1,60 mm e D = 1,80 m</v>
          </cell>
          <cell r="C1137" t="str">
            <v>m</v>
          </cell>
          <cell r="D1137">
            <v>4247.0483999999997</v>
          </cell>
        </row>
        <row r="1138">
          <cell r="A1138" t="str">
            <v>M2664</v>
          </cell>
          <cell r="B1138" t="str">
            <v>Chapa múltipla metálica corrugada revestida em epóxi tipo MP 100 ou similar - E = 2,00 mm e D = 1,90 m</v>
          </cell>
          <cell r="C1138" t="str">
            <v>m</v>
          </cell>
          <cell r="D1138">
            <v>4992.2362000000003</v>
          </cell>
        </row>
        <row r="1139">
          <cell r="A1139" t="str">
            <v>M2665</v>
          </cell>
          <cell r="B1139" t="str">
            <v>Chapa múltipla metálica corrugada revestida em epóxi tipo MP 100 ou similar - E = 2,00 mm e D = 2,00 m</v>
          </cell>
          <cell r="C1139" t="str">
            <v>m</v>
          </cell>
          <cell r="D1139">
            <v>5262.0892999999996</v>
          </cell>
        </row>
        <row r="1140">
          <cell r="A1140" t="str">
            <v>M2666</v>
          </cell>
          <cell r="B1140" t="str">
            <v>Chapa múltipla metálica corrugada revestida em epóxi tipo MP 100 ou similar - E = 2,00 mm e D = 2,10 m</v>
          </cell>
          <cell r="C1140" t="str">
            <v>m</v>
          </cell>
          <cell r="D1140">
            <v>5621.8688000000002</v>
          </cell>
        </row>
        <row r="1141">
          <cell r="A1141" t="str">
            <v>M2667</v>
          </cell>
          <cell r="B1141" t="str">
            <v>Chapa múltipla metálica corrugada revestida em epóxi tipo MP 100 ou similar - E = 2,00 mm e D = 2,20 m</v>
          </cell>
          <cell r="C1141" t="str">
            <v>m</v>
          </cell>
          <cell r="D1141">
            <v>5756.8184000000001</v>
          </cell>
        </row>
        <row r="1142">
          <cell r="A1142" t="str">
            <v>M2668</v>
          </cell>
          <cell r="B1142" t="str">
            <v>Chapa múltipla metálica corrugada revestida em epóxi tipo MP 100 ou similar - E = 2,00 mm e D = 2,30 m</v>
          </cell>
          <cell r="C1142" t="str">
            <v>m</v>
          </cell>
          <cell r="D1142">
            <v>5981.6832999999997</v>
          </cell>
        </row>
        <row r="1143">
          <cell r="A1143" t="str">
            <v>M2669</v>
          </cell>
          <cell r="B1143" t="str">
            <v>Chapa múltipla metálica corrugada revestida em epóxi tipo MP 100 ou similar - E = 2,70 mm e D = 2,40 m</v>
          </cell>
          <cell r="C1143" t="str">
            <v>m</v>
          </cell>
          <cell r="D1143">
            <v>8144.7663000000002</v>
          </cell>
        </row>
        <row r="1144">
          <cell r="A1144" t="str">
            <v>M2670</v>
          </cell>
          <cell r="B1144" t="str">
            <v>Chapa múltipla metálica corrugada revestida em epóxi tipo MP 100 ou similar - E = 3,40 mm e D = 2,50 m</v>
          </cell>
          <cell r="C1144" t="str">
            <v>m</v>
          </cell>
          <cell r="D1144">
            <v>10320.048199999999</v>
          </cell>
        </row>
        <row r="1145">
          <cell r="A1145" t="str">
            <v>M2671</v>
          </cell>
          <cell r="B1145" t="str">
            <v>Chapa múltipla metálica corrugada revestida em epóxi tipo MP 100 ou similar - E = 3,40 mm e D = 2,60 m</v>
          </cell>
          <cell r="C1145" t="str">
            <v>m</v>
          </cell>
          <cell r="D1145">
            <v>10907.2431</v>
          </cell>
        </row>
        <row r="1146">
          <cell r="A1146" t="str">
            <v>M2672</v>
          </cell>
          <cell r="B1146" t="str">
            <v>Chapa múltipla metálica corrugada revestida em epóxi tipo MP 100 ou similar - E = 3,40 mm e D = 2,70 m</v>
          </cell>
          <cell r="C1146" t="str">
            <v>m</v>
          </cell>
          <cell r="D1146">
            <v>11117.1255</v>
          </cell>
        </row>
        <row r="1147">
          <cell r="A1147" t="str">
            <v>M2673</v>
          </cell>
          <cell r="B1147" t="str">
            <v>Chapa múltipla metálica corrugada revestida em epóxi tipo MP 100 ou similar - E = 3,40 mm e D = 2,80 m</v>
          </cell>
          <cell r="C1147" t="str">
            <v>m</v>
          </cell>
          <cell r="D1147">
            <v>11662.504999999999</v>
          </cell>
        </row>
        <row r="1148">
          <cell r="A1148" t="str">
            <v>M2674</v>
          </cell>
          <cell r="B1148" t="str">
            <v>Chapa múltipla metálica corrugada revestida em epóxi tipo MP 152 ou similar - E = 2,70 mm e D = 1,50 m</v>
          </cell>
          <cell r="C1148" t="str">
            <v>m</v>
          </cell>
          <cell r="D1148">
            <v>7327.4494000000004</v>
          </cell>
        </row>
        <row r="1149">
          <cell r="A1149" t="str">
            <v>M2675</v>
          </cell>
          <cell r="B1149" t="str">
            <v>Chapa múltipla metálica corrugada revestida em epóxi tipo MP 152 ou similar - E = 2,70 mm e D = 1,80 m</v>
          </cell>
          <cell r="C1149" t="str">
            <v>m</v>
          </cell>
          <cell r="D1149">
            <v>8860.0010999999995</v>
          </cell>
        </row>
        <row r="1150">
          <cell r="A1150" t="str">
            <v>M2676</v>
          </cell>
          <cell r="B1150" t="str">
            <v>Chapa múltipla metálica corrugada revestida em epóxi tipo MP 152 ou similar - E = 2,70 mm e D = 1,90 m</v>
          </cell>
          <cell r="C1150" t="str">
            <v>m</v>
          </cell>
          <cell r="D1150">
            <v>9147.3811000000005</v>
          </cell>
        </row>
        <row r="1151">
          <cell r="A1151" t="str">
            <v>M2677</v>
          </cell>
          <cell r="B1151" t="str">
            <v>Chapa múltipla metálica corrugada revestida em epóxi tipo MP 152 ou similar - E = 2,70 mm e D = 2,15 m</v>
          </cell>
          <cell r="C1151" t="str">
            <v>m</v>
          </cell>
          <cell r="D1151">
            <v>10392.561600000001</v>
          </cell>
        </row>
        <row r="1152">
          <cell r="A1152" t="str">
            <v>M2678</v>
          </cell>
          <cell r="B1152" t="str">
            <v>Chapa múltipla metálica corrugada revestida em epóxi tipo MP 152 ou similar - E = 2,70 mm e D = 2,30 m</v>
          </cell>
          <cell r="C1152" t="str">
            <v>m</v>
          </cell>
          <cell r="D1152">
            <v>10967.287700000001</v>
          </cell>
        </row>
        <row r="1153">
          <cell r="A1153" t="str">
            <v>M2679</v>
          </cell>
          <cell r="B1153" t="str">
            <v>Chapa múltipla metálica corrugada revestida em epóxi tipo MP 152 ou similar - E = 2,70 mm e D = 2,65 m</v>
          </cell>
          <cell r="C1153" t="str">
            <v>m</v>
          </cell>
          <cell r="D1153">
            <v>12835.1584</v>
          </cell>
        </row>
        <row r="1154">
          <cell r="A1154" t="str">
            <v>M2680</v>
          </cell>
          <cell r="B1154" t="str">
            <v>Chapa múltipla metálica corrugada revestida em epóxi tipo MP 152 ou similar - E = 2,70 mm e D = 3,05 m</v>
          </cell>
          <cell r="C1154" t="str">
            <v>m</v>
          </cell>
          <cell r="D1154">
            <v>14654.898800000001</v>
          </cell>
        </row>
        <row r="1155">
          <cell r="A1155" t="str">
            <v>M2681</v>
          </cell>
          <cell r="B1155" t="str">
            <v>Chapa múltipla metálica corrugada revestida em epóxi tipo MP 152 ou similar - E = 2,70 mm e D = 3,20 m</v>
          </cell>
          <cell r="C1155" t="str">
            <v>m</v>
          </cell>
          <cell r="D1155">
            <v>15564.946</v>
          </cell>
        </row>
        <row r="1156">
          <cell r="A1156" t="str">
            <v>M2682</v>
          </cell>
          <cell r="B1156" t="str">
            <v>Chapa múltipla metálica corrugada revestida em epóxi tipo MP 152 ou similar - E = 2,70 mm e D = 3,40 m</v>
          </cell>
          <cell r="C1156" t="str">
            <v>m</v>
          </cell>
          <cell r="D1156">
            <v>16475.004199999999</v>
          </cell>
        </row>
        <row r="1157">
          <cell r="A1157" t="str">
            <v>M2683</v>
          </cell>
          <cell r="B1157" t="str">
            <v>Chapa múltipla metálica corrugada revestida em epóxi tipo MP 152 ou similar - E = 2,70 mm e D = 3,65 m</v>
          </cell>
          <cell r="C1157" t="str">
            <v>m</v>
          </cell>
          <cell r="D1157">
            <v>17672.384900000001</v>
          </cell>
        </row>
        <row r="1158">
          <cell r="A1158" t="str">
            <v>M2684</v>
          </cell>
          <cell r="B1158" t="str">
            <v>Chapa múltipla metálica corrugada revestida em epóxi tipo MP 152 ou similar - E = 2,70 mm e D = 3,80 m</v>
          </cell>
          <cell r="C1158" t="str">
            <v>m</v>
          </cell>
          <cell r="D1158">
            <v>18294.9496</v>
          </cell>
        </row>
        <row r="1159">
          <cell r="A1159" t="str">
            <v>M2685</v>
          </cell>
          <cell r="B1159" t="str">
            <v>Chapa múltipla metálica corrugada revestida em epóxi tipo MP 152 ou similar - E = 2,70 mm e D = 4,20 m</v>
          </cell>
          <cell r="C1159" t="str">
            <v>m</v>
          </cell>
          <cell r="D1159">
            <v>20162.825000000001</v>
          </cell>
        </row>
        <row r="1160">
          <cell r="A1160" t="str">
            <v>M2686</v>
          </cell>
          <cell r="B1160" t="str">
            <v>Chapa múltipla metálica corrugada revestida em epóxi tipo MP 152 ou similar - E = 2,70 mm e D = 4,60 m</v>
          </cell>
          <cell r="C1160" t="str">
            <v>m</v>
          </cell>
          <cell r="D1160">
            <v>21982.348300000001</v>
          </cell>
        </row>
        <row r="1161">
          <cell r="A1161" t="str">
            <v>M2687</v>
          </cell>
          <cell r="B1161" t="str">
            <v>Chapa múltipla metálica corrugada revestida em epóxi tipo MP 152 ou similar - E = 3,40 mm e D = 4,80 m</v>
          </cell>
          <cell r="C1161" t="str">
            <v>m</v>
          </cell>
          <cell r="D1161">
            <v>28020.735499999999</v>
          </cell>
        </row>
        <row r="1162">
          <cell r="A1162" t="str">
            <v>M2688</v>
          </cell>
          <cell r="B1162" t="str">
            <v>Chapa múltipla metálica corrugada revestida em epóxi tipo MP 152 ou similar - E = 3,40 mm e D = 5,00 m</v>
          </cell>
          <cell r="C1162" t="str">
            <v>m</v>
          </cell>
          <cell r="D1162">
            <v>28811.9856</v>
          </cell>
        </row>
        <row r="1163">
          <cell r="A1163" t="str">
            <v>M2689</v>
          </cell>
          <cell r="B1163" t="str">
            <v>Chapa múltipla metálica corrugada revestida em epóxi tipo MP 152 ou similar - E = 3,90 mm e D = 5,35 m</v>
          </cell>
          <cell r="C1163" t="str">
            <v>m</v>
          </cell>
          <cell r="D1163">
            <v>35228.051700000004</v>
          </cell>
        </row>
        <row r="1164">
          <cell r="A1164" t="str">
            <v>M2690</v>
          </cell>
          <cell r="B1164" t="str">
            <v>Chapa múltipla metálica corrugada revestida em epóxi tipo MP 152 ou similar - E = 3,90 mm e D = 5,70 m</v>
          </cell>
          <cell r="C1164" t="str">
            <v>m</v>
          </cell>
          <cell r="D1164">
            <v>37747.822399999997</v>
          </cell>
        </row>
        <row r="1165">
          <cell r="A1165" t="str">
            <v>M2691</v>
          </cell>
          <cell r="B1165" t="str">
            <v>Chapa múltipla metálica corrugada revestida em epóxi tipo MP 152 ou similar - E = 4,70 mm e D = 6,10 m</v>
          </cell>
          <cell r="C1165" t="str">
            <v>m</v>
          </cell>
          <cell r="D1165">
            <v>46658.436699999998</v>
          </cell>
        </row>
        <row r="1166">
          <cell r="A1166" t="str">
            <v>M2692</v>
          </cell>
          <cell r="B1166" t="str">
            <v>Chapa múltipla metálica corrugada revestida em epóxi tipo MP 152 ou similar - E = 6,40 mm e D = 6,50 m</v>
          </cell>
          <cell r="C1166" t="str">
            <v>m</v>
          </cell>
          <cell r="D1166">
            <v>59747.423499999997</v>
          </cell>
        </row>
        <row r="1167">
          <cell r="A1167" t="str">
            <v>M2693</v>
          </cell>
          <cell r="B1167" t="str">
            <v>Chapa múltipla metálica corrugada revestida em epóxi tipo MP 152 ou similar - E = 6,40 mm e D = 6,85 m</v>
          </cell>
          <cell r="C1167" t="str">
            <v>m</v>
          </cell>
          <cell r="D1167">
            <v>63250.6999</v>
          </cell>
        </row>
        <row r="1168">
          <cell r="A1168" t="str">
            <v>M2694</v>
          </cell>
          <cell r="B1168" t="str">
            <v>Chapa múltipla metálica corrugada revestida em epóxi tipo MP 152 ou similar - E = 6,40 mm e D = 7,25 m</v>
          </cell>
          <cell r="C1168" t="str">
            <v>m</v>
          </cell>
          <cell r="D1168">
            <v>66748.461599999995</v>
          </cell>
        </row>
        <row r="1169">
          <cell r="A1169" t="str">
            <v>M2695</v>
          </cell>
          <cell r="B1169" t="str">
            <v>Aparelho de apoio metálico esférico unidirecional com 4 chumbadores e capacidade de 9.000 kN</v>
          </cell>
          <cell r="C1169" t="str">
            <v>un</v>
          </cell>
          <cell r="D1169">
            <v>120978.9914</v>
          </cell>
        </row>
        <row r="1170">
          <cell r="A1170" t="str">
            <v>M2696</v>
          </cell>
          <cell r="B1170" t="str">
            <v>Aparelho de apoio metálico esférico unidirecional com 4 chumbadores e capacidade de 9.500 kN</v>
          </cell>
          <cell r="C1170" t="str">
            <v>un</v>
          </cell>
          <cell r="D1170">
            <v>128067.8042</v>
          </cell>
        </row>
        <row r="1171">
          <cell r="A1171" t="str">
            <v>M2697</v>
          </cell>
          <cell r="B1171" t="str">
            <v>Aparelho de apoio metálico esférico unidirecional com 4 chumbadores e capacidade de 10.000 kN</v>
          </cell>
          <cell r="C1171" t="str">
            <v>un</v>
          </cell>
          <cell r="D1171">
            <v>134524.93770000001</v>
          </cell>
        </row>
        <row r="1172">
          <cell r="A1172" t="str">
            <v>M2698</v>
          </cell>
          <cell r="B1172" t="str">
            <v>Fincapino de ação indireta e pino liso - D = 6,35 mm (1/4")</v>
          </cell>
          <cell r="C1172" t="str">
            <v>un</v>
          </cell>
          <cell r="D1172">
            <v>0.75760000000000005</v>
          </cell>
        </row>
        <row r="1173">
          <cell r="A1173" t="str">
            <v>M2700</v>
          </cell>
          <cell r="B1173" t="str">
            <v>Corpo de BSCC pré-moldado comercial - seção de 1,5 m x 1,5 m - tipo I</v>
          </cell>
          <cell r="C1173" t="str">
            <v>m</v>
          </cell>
          <cell r="D1173">
            <v>2375.2687999999998</v>
          </cell>
        </row>
        <row r="1174">
          <cell r="A1174" t="str">
            <v>M2701</v>
          </cell>
          <cell r="B1174" t="str">
            <v>Corpo de BSCC pré-moldado comercial - seção de 1,5 m x 1,5 m - tipo II</v>
          </cell>
          <cell r="C1174" t="str">
            <v>m</v>
          </cell>
          <cell r="D1174">
            <v>2504.0212000000001</v>
          </cell>
        </row>
        <row r="1175">
          <cell r="A1175" t="str">
            <v>M2702</v>
          </cell>
          <cell r="B1175" t="str">
            <v>Corpo de BSCC pré-moldado comercial - seção de 1,5 m x 1,5 m - tipo III</v>
          </cell>
          <cell r="C1175" t="str">
            <v>m</v>
          </cell>
          <cell r="D1175">
            <v>2515</v>
          </cell>
        </row>
        <row r="1176">
          <cell r="A1176" t="str">
            <v>M2703</v>
          </cell>
          <cell r="B1176" t="str">
            <v>Corpo de BSCC pré-moldado comercial - seção de 1,5 m x 1,5 m - tipo IV</v>
          </cell>
          <cell r="C1176" t="str">
            <v>m</v>
          </cell>
          <cell r="D1176">
            <v>2589.2262999999998</v>
          </cell>
        </row>
        <row r="1177">
          <cell r="A1177" t="str">
            <v>M2704</v>
          </cell>
          <cell r="B1177" t="str">
            <v>Corpo de BSCC pré-moldado comercial - seção de 1,5 m x 1,5 m - tipo V</v>
          </cell>
          <cell r="C1177" t="str">
            <v>m</v>
          </cell>
          <cell r="D1177">
            <v>3447.2134000000001</v>
          </cell>
        </row>
        <row r="1178">
          <cell r="A1178" t="str">
            <v>M2705</v>
          </cell>
          <cell r="B1178" t="str">
            <v>Corpo de BSCC pré-moldado comercial - seção de 1,5 m x 1,5 m - tipo VI</v>
          </cell>
          <cell r="C1178" t="str">
            <v>m</v>
          </cell>
          <cell r="D1178">
            <v>3657.9261999999999</v>
          </cell>
        </row>
        <row r="1179">
          <cell r="A1179" t="str">
            <v>M2706</v>
          </cell>
          <cell r="B1179" t="str">
            <v>Corpo de BSCC pré-moldado comercial - seção de 1,5 m x 1,5 m - tipo VII</v>
          </cell>
          <cell r="C1179" t="str">
            <v>m</v>
          </cell>
          <cell r="D1179">
            <v>3659.7660000000001</v>
          </cell>
        </row>
        <row r="1180">
          <cell r="A1180" t="str">
            <v>M2707</v>
          </cell>
          <cell r="B1180" t="str">
            <v>Corpo de BSCC pré-moldado comercial - seção de 2,0 m x 2,0 m - tipo I</v>
          </cell>
          <cell r="C1180" t="str">
            <v>m</v>
          </cell>
          <cell r="D1180">
            <v>3121.1729999999998</v>
          </cell>
        </row>
        <row r="1181">
          <cell r="A1181" t="str">
            <v>M2708</v>
          </cell>
          <cell r="B1181" t="str">
            <v>Corpo de BSCC pré-moldado comercial - seção de 2,0 m x 2,0 m - tipo II</v>
          </cell>
          <cell r="C1181" t="str">
            <v>m</v>
          </cell>
          <cell r="D1181">
            <v>3342.3265999999999</v>
          </cell>
        </row>
        <row r="1182">
          <cell r="A1182" t="str">
            <v>M2709</v>
          </cell>
          <cell r="B1182" t="str">
            <v>Corpo de BSCC pré-moldado comercial - seção de 2,0 m x 2,0 m - tipo III</v>
          </cell>
          <cell r="C1182" t="str">
            <v>m</v>
          </cell>
          <cell r="D1182">
            <v>3363.95</v>
          </cell>
        </row>
        <row r="1183">
          <cell r="A1183" t="str">
            <v>M2710</v>
          </cell>
          <cell r="B1183" t="str">
            <v>Corpo de BSCC pré-moldado comercial - seção de 2,0 m x 2,0 m - tipo IV</v>
          </cell>
          <cell r="C1183" t="str">
            <v>m</v>
          </cell>
          <cell r="D1183">
            <v>4118.3333000000002</v>
          </cell>
        </row>
        <row r="1184">
          <cell r="A1184" t="str">
            <v>M2711</v>
          </cell>
          <cell r="B1184" t="str">
            <v>Corpo de BSCC pré-moldado comercial - seção de 2,0 m x 2,0 m - tipo V</v>
          </cell>
          <cell r="C1184" t="str">
            <v>m</v>
          </cell>
          <cell r="D1184">
            <v>4244.7380999999996</v>
          </cell>
        </row>
        <row r="1185">
          <cell r="A1185" t="str">
            <v>M2712</v>
          </cell>
          <cell r="B1185" t="str">
            <v>Corpo de BSCC pré-moldado comercial - seção de 2,0 m x 2,0 m - tipo VI</v>
          </cell>
          <cell r="C1185" t="str">
            <v>m</v>
          </cell>
          <cell r="D1185">
            <v>4279.8554000000004</v>
          </cell>
        </row>
        <row r="1186">
          <cell r="A1186" t="str">
            <v>M2713</v>
          </cell>
          <cell r="B1186" t="str">
            <v>Corpo de BSCC pré-moldado comercial - seção de 2,0 m x 2,0 m - tipo VII</v>
          </cell>
          <cell r="C1186" t="str">
            <v>m</v>
          </cell>
          <cell r="D1186">
            <v>4720</v>
          </cell>
        </row>
        <row r="1187">
          <cell r="A1187" t="str">
            <v>M2714</v>
          </cell>
          <cell r="B1187" t="str">
            <v>Corpo de BSCC pré-moldado comercial - seção de 2,5 m x 2,5 m - tipo I</v>
          </cell>
          <cell r="C1187" t="str">
            <v>m</v>
          </cell>
          <cell r="D1187">
            <v>4033.1455000000001</v>
          </cell>
        </row>
        <row r="1188">
          <cell r="A1188" t="str">
            <v>M2715</v>
          </cell>
          <cell r="B1188" t="str">
            <v>Corpo de BSCC pré-moldado comercial - seção de 2,5 m x 2,5 m - tipo II</v>
          </cell>
          <cell r="C1188" t="str">
            <v>m</v>
          </cell>
          <cell r="D1188">
            <v>4252.8697000000002</v>
          </cell>
        </row>
        <row r="1189">
          <cell r="A1189" t="str">
            <v>M2716</v>
          </cell>
          <cell r="B1189" t="str">
            <v>Corpo de BSCC pré-moldado comercial - seção de 2,5 m x 2,5 m - tipo III</v>
          </cell>
          <cell r="C1189" t="str">
            <v>m</v>
          </cell>
          <cell r="D1189">
            <v>4975.8496999999998</v>
          </cell>
        </row>
        <row r="1190">
          <cell r="A1190" t="str">
            <v>M2717</v>
          </cell>
          <cell r="B1190" t="str">
            <v>Corpo de BSCC pré-moldado comercial - seção de 2,5 m x 2,5 m - tipo IV</v>
          </cell>
          <cell r="C1190" t="str">
            <v>m</v>
          </cell>
          <cell r="D1190">
            <v>5295.8060999999998</v>
          </cell>
        </row>
        <row r="1191">
          <cell r="A1191" t="str">
            <v>M2718</v>
          </cell>
          <cell r="B1191" t="str">
            <v>Corpo de BSCC pré-moldado comercial - seção de 2,5 m x 2,5 m - tipo V</v>
          </cell>
          <cell r="C1191" t="str">
            <v>m</v>
          </cell>
          <cell r="D1191">
            <v>5554.05</v>
          </cell>
        </row>
        <row r="1192">
          <cell r="A1192" t="str">
            <v>M2719</v>
          </cell>
          <cell r="B1192" t="str">
            <v>Corpo de BSCC pré-moldado comercial - seção de 2,5 m x 2,5 m - tipo VI</v>
          </cell>
          <cell r="C1192" t="str">
            <v>m</v>
          </cell>
          <cell r="D1192">
            <v>6633.518</v>
          </cell>
        </row>
        <row r="1193">
          <cell r="A1193" t="str">
            <v>M2720</v>
          </cell>
          <cell r="B1193" t="str">
            <v>Corpo de BSCC pré-moldado comercial - seção de 2,5 m x 2,5 m - tipo VII</v>
          </cell>
          <cell r="C1193" t="str">
            <v>m</v>
          </cell>
          <cell r="D1193">
            <v>6840.0820000000003</v>
          </cell>
        </row>
        <row r="1194">
          <cell r="A1194" t="str">
            <v>M2721</v>
          </cell>
          <cell r="B1194" t="str">
            <v>Corpo de BSCC pré-moldado comercial - seção de 3,0 m x 3,0 m - tipo I</v>
          </cell>
          <cell r="C1194" t="str">
            <v>m</v>
          </cell>
          <cell r="D1194">
            <v>5728.7732999999998</v>
          </cell>
        </row>
        <row r="1195">
          <cell r="A1195" t="str">
            <v>M2722</v>
          </cell>
          <cell r="B1195" t="str">
            <v>Corpo de BSCC pré-moldado comercial - seção de 3,0 m x 3,0 m - tipo II</v>
          </cell>
          <cell r="C1195" t="str">
            <v>m</v>
          </cell>
          <cell r="D1195">
            <v>5908.9538000000002</v>
          </cell>
        </row>
        <row r="1196">
          <cell r="A1196" t="str">
            <v>M2723</v>
          </cell>
          <cell r="B1196" t="str">
            <v>Corpo de BSCC pré-moldado comercial - seção de 3,0 m x 3,0 m - tipo III</v>
          </cell>
          <cell r="C1196" t="str">
            <v>m</v>
          </cell>
          <cell r="D1196">
            <v>6506.4603999999999</v>
          </cell>
        </row>
        <row r="1197">
          <cell r="A1197" t="str">
            <v>M2724</v>
          </cell>
          <cell r="B1197" t="str">
            <v>Corpo de BSCC pré-moldado comercial - seção de 3,0 m x 3,0 m - tipo IV</v>
          </cell>
          <cell r="C1197" t="str">
            <v>m</v>
          </cell>
          <cell r="D1197">
            <v>6940.6418999999996</v>
          </cell>
        </row>
        <row r="1198">
          <cell r="A1198" t="str">
            <v>M2725</v>
          </cell>
          <cell r="B1198" t="str">
            <v>Corpo de BSCC pré-moldado comercial - seção de 3,0 m x 3,0 m - tipo V</v>
          </cell>
          <cell r="C1198" t="str">
            <v>m</v>
          </cell>
          <cell r="D1198">
            <v>7505.7676000000001</v>
          </cell>
        </row>
        <row r="1199">
          <cell r="A1199" t="str">
            <v>M2726</v>
          </cell>
          <cell r="B1199" t="str">
            <v>Corpo de BSCC pré-moldado comercial - seção de 3,0 m x 3,0 m - tipo VI</v>
          </cell>
          <cell r="C1199" t="str">
            <v>m</v>
          </cell>
          <cell r="D1199">
            <v>7523.8320000000003</v>
          </cell>
        </row>
        <row r="1200">
          <cell r="A1200" t="str">
            <v>M2727</v>
          </cell>
          <cell r="B1200" t="str">
            <v>Corpo de BSCC pré-moldado comercial - seção de 3,0 m x 3,0 m - tipo VII</v>
          </cell>
          <cell r="C1200" t="str">
            <v>m</v>
          </cell>
          <cell r="D1200">
            <v>7857.3899000000001</v>
          </cell>
        </row>
        <row r="1201">
          <cell r="A1201" t="str">
            <v>M2728</v>
          </cell>
          <cell r="B1201" t="str">
            <v>Corpo de BSCC pré-moldado comercial - seção canal de 1,5 m x 1,5 m</v>
          </cell>
          <cell r="C1201" t="str">
            <v>m</v>
          </cell>
          <cell r="D1201">
            <v>2150.91</v>
          </cell>
        </row>
        <row r="1202">
          <cell r="A1202" t="str">
            <v>M2729</v>
          </cell>
          <cell r="B1202" t="str">
            <v>Corpo de BSCC pré-moldado comercial - seção canal de 2,0 m x 1,5 m</v>
          </cell>
          <cell r="C1202" t="str">
            <v>m</v>
          </cell>
          <cell r="D1202">
            <v>2197.5632999999998</v>
          </cell>
        </row>
        <row r="1203">
          <cell r="A1203" t="str">
            <v>M2730</v>
          </cell>
          <cell r="B1203" t="str">
            <v>Corpo de BSCC pré-moldado comercial - seção canal de 2,0 m x 2,0 m - tipo I</v>
          </cell>
          <cell r="C1203" t="str">
            <v>m</v>
          </cell>
          <cell r="D1203">
            <v>3213.79</v>
          </cell>
        </row>
        <row r="1204">
          <cell r="A1204" t="str">
            <v>M2731</v>
          </cell>
          <cell r="B1204" t="str">
            <v>Corpo de BSCC pré-moldado comercial - seção canal de 2,0 m x 2,0 m - tipo II</v>
          </cell>
          <cell r="C1204" t="str">
            <v>m</v>
          </cell>
          <cell r="D1204">
            <v>3447</v>
          </cell>
        </row>
        <row r="1205">
          <cell r="A1205" t="str">
            <v>M2732</v>
          </cell>
          <cell r="B1205" t="str">
            <v>Corpo de BSCC pré-moldado comercial - seção canal de 2,5 m x 1,5 m</v>
          </cell>
          <cell r="C1205" t="str">
            <v>m</v>
          </cell>
          <cell r="D1205">
            <v>2835.6365999999998</v>
          </cell>
        </row>
        <row r="1206">
          <cell r="A1206" t="str">
            <v>M2733</v>
          </cell>
          <cell r="B1206" t="str">
            <v>Corpo de BSCC pré-moldado comercial - seção canal de 2,5 m x 2,0 m - tipo I</v>
          </cell>
          <cell r="C1206" t="str">
            <v>m</v>
          </cell>
          <cell r="D1206">
            <v>3801.7865999999999</v>
          </cell>
        </row>
        <row r="1207">
          <cell r="A1207" t="str">
            <v>M2734</v>
          </cell>
          <cell r="B1207" t="str">
            <v>Corpo de BSCC pré-moldado comercial - seção canal de 2,5 m x 2,0 m - tipo II</v>
          </cell>
          <cell r="C1207" t="str">
            <v>m</v>
          </cell>
          <cell r="D1207">
            <v>3991.34</v>
          </cell>
        </row>
        <row r="1208">
          <cell r="A1208" t="str">
            <v>M2735</v>
          </cell>
          <cell r="B1208" t="str">
            <v>Corpo de BSCC pré-moldado comercial - seção canal de 3,0 m x 1,5 m</v>
          </cell>
          <cell r="C1208" t="str">
            <v>m</v>
          </cell>
          <cell r="D1208">
            <v>3127.6147999999998</v>
          </cell>
        </row>
        <row r="1209">
          <cell r="A1209" t="str">
            <v>M2736</v>
          </cell>
          <cell r="B1209" t="str">
            <v>Corpo de BSCC pré-moldado comercial - seção canal de 3,0 m x 2,0 m - tipo I</v>
          </cell>
          <cell r="C1209" t="str">
            <v>m</v>
          </cell>
          <cell r="D1209">
            <v>4429.6665999999996</v>
          </cell>
        </row>
        <row r="1210">
          <cell r="A1210" t="str">
            <v>M2737</v>
          </cell>
          <cell r="B1210" t="str">
            <v>Corpo de BSCC pré-moldado comercial - seção canal de 3,0 m x 2,0 m - tipo II</v>
          </cell>
          <cell r="C1210" t="str">
            <v>m</v>
          </cell>
          <cell r="D1210">
            <v>4587.1455999999998</v>
          </cell>
        </row>
        <row r="1211">
          <cell r="A1211" t="str">
            <v>M2738</v>
          </cell>
          <cell r="B1211" t="str">
            <v>Aparelho de apoio metálico esférico multidirecional com 4 chumbadores e capacidade de 1.000 kN</v>
          </cell>
          <cell r="C1211" t="str">
            <v>un</v>
          </cell>
          <cell r="D1211">
            <v>12652.4638</v>
          </cell>
        </row>
        <row r="1212">
          <cell r="A1212" t="str">
            <v>M2739</v>
          </cell>
          <cell r="B1212" t="str">
            <v>Aparelho de apoio metálico esférico multidirecional com 4 chumbadores e capacidade de 1.500 kN</v>
          </cell>
          <cell r="C1212" t="str">
            <v>un</v>
          </cell>
          <cell r="D1212">
            <v>18001.844000000001</v>
          </cell>
        </row>
        <row r="1213">
          <cell r="A1213" t="str">
            <v>M2740</v>
          </cell>
          <cell r="B1213" t="str">
            <v>Aparelho de apoio metálico esférico multidirecional com 4 chumbadores e capacidade de 2.000 kN</v>
          </cell>
          <cell r="C1213" t="str">
            <v>un</v>
          </cell>
          <cell r="D1213">
            <v>24027.145799999998</v>
          </cell>
        </row>
        <row r="1214">
          <cell r="A1214" t="str">
            <v>M2741</v>
          </cell>
          <cell r="B1214" t="str">
            <v>Aparelho de apoio metálico esférico multidirecional com 4 chumbadores e capacidade de 2.500 kN</v>
          </cell>
          <cell r="C1214" t="str">
            <v>un</v>
          </cell>
          <cell r="D1214">
            <v>28661.196400000001</v>
          </cell>
        </row>
        <row r="1215">
          <cell r="A1215" t="str">
            <v>M2742</v>
          </cell>
          <cell r="B1215" t="str">
            <v>Aparelho de apoio metálico esférico multidirecional com 4 chumbadores e capacidade de 3.000 kN</v>
          </cell>
          <cell r="C1215" t="str">
            <v>un</v>
          </cell>
          <cell r="D1215">
            <v>33616.497799999997</v>
          </cell>
        </row>
        <row r="1216">
          <cell r="A1216" t="str">
            <v>M2743</v>
          </cell>
          <cell r="B1216" t="str">
            <v>Aparelho de apoio metálico esférico multidirecional com 4 chumbadores e capacidade de 3.500 kN</v>
          </cell>
          <cell r="C1216" t="str">
            <v>un</v>
          </cell>
          <cell r="D1216">
            <v>38234.911599999999</v>
          </cell>
        </row>
        <row r="1217">
          <cell r="A1217" t="str">
            <v>M2744</v>
          </cell>
          <cell r="B1217" t="str">
            <v>Aparelho de apoio metálico esférico multidirecional com 4 chumbadores e capacidade de 4.000 kN</v>
          </cell>
          <cell r="C1217" t="str">
            <v>un</v>
          </cell>
          <cell r="D1217">
            <v>43655.043400000002</v>
          </cell>
        </row>
        <row r="1218">
          <cell r="A1218" t="str">
            <v>M2745</v>
          </cell>
          <cell r="B1218" t="str">
            <v>Aparelho de apoio metálico esférico multidirecional com 4 chumbadores e capacidade de 4.500 kN</v>
          </cell>
          <cell r="C1218" t="str">
            <v>un</v>
          </cell>
          <cell r="D1218">
            <v>50624.970600000001</v>
          </cell>
        </row>
        <row r="1219">
          <cell r="A1219" t="str">
            <v>M2746</v>
          </cell>
          <cell r="B1219" t="str">
            <v>Aparelho de apoio metálico esférico multidirecional com 4 chumbadores e capacidade de 5.000 kN</v>
          </cell>
          <cell r="C1219" t="str">
            <v>un</v>
          </cell>
          <cell r="D1219">
            <v>56374.136500000001</v>
          </cell>
        </row>
        <row r="1220">
          <cell r="A1220" t="str">
            <v>M2747</v>
          </cell>
          <cell r="B1220" t="str">
            <v>Aparelho de apoio metálico esférico multidirecional com 4 chumbadores e capacidade de 5.500 kN</v>
          </cell>
          <cell r="C1220" t="str">
            <v>un</v>
          </cell>
          <cell r="D1220">
            <v>61054.816599999998</v>
          </cell>
        </row>
        <row r="1221">
          <cell r="A1221" t="str">
            <v>M2748</v>
          </cell>
          <cell r="B1221" t="str">
            <v>Aparelho de apoio metálico esférico multidirecional com 4 chumbadores e capacidade de 6.000 kN</v>
          </cell>
          <cell r="C1221" t="str">
            <v>un</v>
          </cell>
          <cell r="D1221">
            <v>69711.689499999993</v>
          </cell>
        </row>
        <row r="1222">
          <cell r="A1222" t="str">
            <v>M2749</v>
          </cell>
          <cell r="B1222" t="str">
            <v>Aparelho de apoio metálico esférico multidirecional com 4 chumbadores e capacidade de 6.500 kN</v>
          </cell>
          <cell r="C1222" t="str">
            <v>un</v>
          </cell>
          <cell r="D1222">
            <v>75364.808099999995</v>
          </cell>
        </row>
        <row r="1223">
          <cell r="A1223" t="str">
            <v>M2750</v>
          </cell>
          <cell r="B1223" t="str">
            <v>Aparelho de apoio metálico esférico multidirecional com 4 chumbadores e capacidade de 7.000 kN</v>
          </cell>
          <cell r="C1223" t="str">
            <v>un</v>
          </cell>
          <cell r="D1223">
            <v>81180.111900000004</v>
          </cell>
        </row>
        <row r="1224">
          <cell r="A1224" t="str">
            <v>M2751</v>
          </cell>
          <cell r="B1224" t="str">
            <v>Aparelho de apoio metálico esférico multidirecional com 4 chumbadores e capacidade de 7.500 kN</v>
          </cell>
          <cell r="C1224" t="str">
            <v>un</v>
          </cell>
          <cell r="D1224">
            <v>87624.758000000002</v>
          </cell>
        </row>
        <row r="1225">
          <cell r="A1225" t="str">
            <v>M2752</v>
          </cell>
          <cell r="B1225" t="str">
            <v>Aparelho de apoio metálico esférico multidirecional com 4 chumbadores e capacidade de 8.000 kN</v>
          </cell>
          <cell r="C1225" t="str">
            <v>un</v>
          </cell>
          <cell r="D1225">
            <v>93363.011199999994</v>
          </cell>
        </row>
        <row r="1226">
          <cell r="A1226" t="str">
            <v>M2753</v>
          </cell>
          <cell r="B1226" t="str">
            <v>Aparelho de apoio metálico esférico multidirecional com 4 chumbadores e capacidade de 8.500 kN</v>
          </cell>
          <cell r="C1226" t="str">
            <v>un</v>
          </cell>
          <cell r="D1226">
            <v>102752.8064</v>
          </cell>
        </row>
        <row r="1227">
          <cell r="A1227" t="str">
            <v>M2754</v>
          </cell>
          <cell r="B1227" t="str">
            <v>Aparelho de apoio metálico esférico multidirecional com 4 chumbadores e capacidade de 9.000 kN</v>
          </cell>
          <cell r="C1227" t="str">
            <v>un</v>
          </cell>
          <cell r="D1227">
            <v>108290.0986</v>
          </cell>
        </row>
        <row r="1228">
          <cell r="A1228" t="str">
            <v>M2755</v>
          </cell>
          <cell r="B1228" t="str">
            <v>Aparelho de apoio metálico esférico multidirecional com 4 chumbadores e capacidade de 9.500 kN</v>
          </cell>
          <cell r="C1228" t="str">
            <v>un</v>
          </cell>
          <cell r="D1228">
            <v>115056.6274</v>
          </cell>
        </row>
        <row r="1229">
          <cell r="A1229" t="str">
            <v>M2756</v>
          </cell>
          <cell r="B1229" t="str">
            <v>Aparelho de apoio metálico esférico multidirecional com 4 chumbadores e capacidade de 10.000 kN</v>
          </cell>
          <cell r="C1229" t="str">
            <v>un</v>
          </cell>
          <cell r="D1229">
            <v>120838.2504</v>
          </cell>
        </row>
        <row r="1230">
          <cell r="A1230" t="str">
            <v>M2757</v>
          </cell>
          <cell r="B1230" t="str">
            <v>Aparelho de apoio metálico elastomérico fixo com 4 chumbadores e capacidade de 700 kN</v>
          </cell>
          <cell r="C1230" t="str">
            <v>un</v>
          </cell>
          <cell r="D1230">
            <v>9922.9598000000005</v>
          </cell>
        </row>
        <row r="1231">
          <cell r="A1231" t="str">
            <v>M2758</v>
          </cell>
          <cell r="B1231" t="str">
            <v>Aparelho de apoio metálico elastomérico fixo com 4 chumbadores e capacidade de 1.500 kN</v>
          </cell>
          <cell r="C1231" t="str">
            <v>un</v>
          </cell>
          <cell r="D1231">
            <v>13970.9499</v>
          </cell>
        </row>
        <row r="1232">
          <cell r="A1232" t="str">
            <v>M2759</v>
          </cell>
          <cell r="B1232" t="str">
            <v>Aparelho de apoio metálico elastomérico fixo com 4 chumbadores e capacidade de 2.500 kN</v>
          </cell>
          <cell r="C1232" t="str">
            <v>un</v>
          </cell>
          <cell r="D1232">
            <v>22942.000899999999</v>
          </cell>
        </row>
        <row r="1233">
          <cell r="A1233" t="str">
            <v>M2760</v>
          </cell>
          <cell r="B1233" t="str">
            <v>Aparelho de apoio metálico elastomérico fixo com 4 chumbadores e capacidade de 4.000 kN</v>
          </cell>
          <cell r="C1233" t="str">
            <v>un</v>
          </cell>
          <cell r="D1233">
            <v>37090.708100000003</v>
          </cell>
        </row>
        <row r="1234">
          <cell r="A1234" t="str">
            <v>M2761</v>
          </cell>
          <cell r="B1234" t="str">
            <v>Aparelho de apoio metálico elastomérico fixo com 4 chumbadores e capacidade de 5.500 kN</v>
          </cell>
          <cell r="C1234" t="str">
            <v>un</v>
          </cell>
          <cell r="D1234">
            <v>49843.124100000001</v>
          </cell>
        </row>
        <row r="1235">
          <cell r="A1235" t="str">
            <v>M2762</v>
          </cell>
          <cell r="B1235" t="str">
            <v>Aparelho de apoio metálico elastomérico fixo com 4 chumbadores e capacidade de 7.500 kN</v>
          </cell>
          <cell r="C1235" t="str">
            <v>un</v>
          </cell>
          <cell r="D1235">
            <v>68447.929999999993</v>
          </cell>
        </row>
        <row r="1236">
          <cell r="A1236" t="str">
            <v>M2763</v>
          </cell>
          <cell r="B1236" t="str">
            <v>Aparelho de apoio metálico elastomérico fixo com 4 chumbadores e capacidade de 10.000 kN</v>
          </cell>
          <cell r="C1236" t="str">
            <v>un</v>
          </cell>
          <cell r="D1236">
            <v>92624.922200000001</v>
          </cell>
        </row>
        <row r="1237">
          <cell r="A1237" t="str">
            <v>M2764</v>
          </cell>
          <cell r="B1237" t="str">
            <v>Aparelho de apoio metálico elastomérico unidirecional com 4 chumbadores e capacidade de 700 kN</v>
          </cell>
          <cell r="C1237" t="str">
            <v>un</v>
          </cell>
          <cell r="D1237">
            <v>6464.0295999999998</v>
          </cell>
        </row>
        <row r="1238">
          <cell r="A1238" t="str">
            <v>M2765</v>
          </cell>
          <cell r="B1238" t="str">
            <v>Aparelho de apoio metálico elastomérico unidirecional com 4 chumbadores e capacidade de 1.500 kN</v>
          </cell>
          <cell r="C1238" t="str">
            <v>un</v>
          </cell>
          <cell r="D1238">
            <v>10568.9419</v>
          </cell>
        </row>
        <row r="1239">
          <cell r="A1239" t="str">
            <v>M2766</v>
          </cell>
          <cell r="B1239" t="str">
            <v>Aparelho de apoio metálico elastomérico unidirecional com 4 chumbadores e capacidade de 2.500 kN</v>
          </cell>
          <cell r="C1239" t="str">
            <v>un</v>
          </cell>
          <cell r="D1239">
            <v>14544.061600000001</v>
          </cell>
        </row>
        <row r="1240">
          <cell r="A1240" t="str">
            <v>M2767</v>
          </cell>
          <cell r="B1240" t="str">
            <v>Aparelho de apoio metálico elastomérico unidirecional com 4 chumbadores e capacidade de 4.000 kN</v>
          </cell>
          <cell r="C1240" t="str">
            <v>un</v>
          </cell>
          <cell r="D1240">
            <v>26221.2785</v>
          </cell>
        </row>
        <row r="1241">
          <cell r="A1241" t="str">
            <v>M2768</v>
          </cell>
          <cell r="B1241" t="str">
            <v>Aparelho de apoio metálico elastomérico unidirecional com 4 chumbadores e capacidade de 5.500 kN</v>
          </cell>
          <cell r="C1241" t="str">
            <v>un</v>
          </cell>
          <cell r="D1241">
            <v>34139.411899999999</v>
          </cell>
        </row>
        <row r="1242">
          <cell r="A1242" t="str">
            <v>M2769</v>
          </cell>
          <cell r="B1242" t="str">
            <v>Aparelho de apoio metálico elastomérico unidirecional com 4 chumbadores e capacidade de 7.500 kN</v>
          </cell>
          <cell r="C1242" t="str">
            <v>un</v>
          </cell>
          <cell r="D1242">
            <v>47454.638099999996</v>
          </cell>
        </row>
        <row r="1243">
          <cell r="A1243" t="str">
            <v>M2770</v>
          </cell>
          <cell r="B1243" t="str">
            <v>Aparelho de apoio metálico elastomérico unidirecional com 4 chumbadores e capacidade de 10.000 kN</v>
          </cell>
          <cell r="C1243" t="str">
            <v>un</v>
          </cell>
          <cell r="D1243">
            <v>62785.922899999998</v>
          </cell>
        </row>
        <row r="1244">
          <cell r="A1244" t="str">
            <v>M2771</v>
          </cell>
          <cell r="B1244" t="str">
            <v>Aparelho de apoio metálico elastomérico multidirecional com 4 chumbadores e capacidade de 700 kN</v>
          </cell>
          <cell r="C1244" t="str">
            <v>un</v>
          </cell>
          <cell r="D1244">
            <v>5061.2884000000004</v>
          </cell>
        </row>
        <row r="1245">
          <cell r="A1245" t="str">
            <v>M2772</v>
          </cell>
          <cell r="B1245" t="str">
            <v>Aparelho de apoio metálico elastomérico multidirecional com 4 chumbadores e capacidade de 1.500 kN</v>
          </cell>
          <cell r="C1245" t="str">
            <v>un</v>
          </cell>
          <cell r="D1245">
            <v>8898.9670000000006</v>
          </cell>
        </row>
        <row r="1246">
          <cell r="A1246" t="str">
            <v>M2773</v>
          </cell>
          <cell r="B1246" t="str">
            <v>Aparelho de apoio metálico elastomérico multidirecional com 4 chumbadores e capacidade de 2.500 kN</v>
          </cell>
          <cell r="C1246" t="str">
            <v>un</v>
          </cell>
          <cell r="D1246">
            <v>12439.777700000001</v>
          </cell>
        </row>
        <row r="1247">
          <cell r="A1247" t="str">
            <v>M2774</v>
          </cell>
          <cell r="B1247" t="str">
            <v>Aparelho de apoio metálico elastomérico multidirecional com 4 chumbadores e capacidade de 4.000 kN</v>
          </cell>
          <cell r="C1247" t="str">
            <v>un</v>
          </cell>
          <cell r="D1247">
            <v>20879.300500000001</v>
          </cell>
        </row>
        <row r="1248">
          <cell r="A1248" t="str">
            <v>M2775</v>
          </cell>
          <cell r="B1248" t="str">
            <v>Aparelho de apoio metálico elastomérico multidirecional com 4 chumbadores e capacidade de 5.500 kN</v>
          </cell>
          <cell r="C1248" t="str">
            <v>un</v>
          </cell>
          <cell r="D1248">
            <v>30067.332200000001</v>
          </cell>
        </row>
        <row r="1249">
          <cell r="A1249" t="str">
            <v>M2776</v>
          </cell>
          <cell r="B1249" t="str">
            <v>Aparelho de apoio metálico elastomérico multidirecional com 4 chumbadores e capacidade de 7.500 kN</v>
          </cell>
          <cell r="C1249" t="str">
            <v>un</v>
          </cell>
          <cell r="D1249">
            <v>42613.237300000001</v>
          </cell>
        </row>
        <row r="1250">
          <cell r="A1250" t="str">
            <v>M2777</v>
          </cell>
          <cell r="B1250" t="str">
            <v>Aparelho de apoio metálico elastomérico multidirecional com 4 chumbadores e capacidade de 10.000 kN</v>
          </cell>
          <cell r="C1250" t="str">
            <v>un</v>
          </cell>
          <cell r="D1250">
            <v>59035.095500000003</v>
          </cell>
        </row>
        <row r="1251">
          <cell r="A1251" t="str">
            <v>M2780</v>
          </cell>
          <cell r="B1251" t="str">
            <v>Chapa metálica corrugada galvanizada para tunnel liner - E = 2,7 mm e D = 1,2 m</v>
          </cell>
          <cell r="C1251" t="str">
            <v>m</v>
          </cell>
          <cell r="D1251">
            <v>5083.9660999999996</v>
          </cell>
        </row>
        <row r="1252">
          <cell r="A1252" t="str">
            <v>M2781</v>
          </cell>
          <cell r="B1252" t="str">
            <v>Chapa metálica corrugada galvanizada para tunnel liner - E = 2,7 mm e D = 1,4 m</v>
          </cell>
          <cell r="C1252" t="str">
            <v>m</v>
          </cell>
          <cell r="D1252">
            <v>5730.2412000000004</v>
          </cell>
        </row>
        <row r="1253">
          <cell r="A1253" t="str">
            <v>M2782</v>
          </cell>
          <cell r="B1253" t="str">
            <v>Chapa metálica corrugada galvanizada para tunnel liner - E = 2,7 mm e D = 1,6 m</v>
          </cell>
          <cell r="C1253" t="str">
            <v>m</v>
          </cell>
          <cell r="D1253">
            <v>6678.0950999999995</v>
          </cell>
        </row>
        <row r="1254">
          <cell r="A1254" t="str">
            <v>M2783</v>
          </cell>
          <cell r="B1254" t="str">
            <v>Chapa metálica corrugada galvanizada para tunnel liner - E = 2,7 mm e D = 1,8 m</v>
          </cell>
          <cell r="C1254" t="str">
            <v>m</v>
          </cell>
          <cell r="D1254">
            <v>7625.9542000000001</v>
          </cell>
        </row>
        <row r="1255">
          <cell r="A1255" t="str">
            <v>M2784</v>
          </cell>
          <cell r="B1255" t="str">
            <v>Chapa metálica corrugada galvanizada para tunnel liner - E = 2,7 mm e D = 2,0 m</v>
          </cell>
          <cell r="C1255" t="str">
            <v>m</v>
          </cell>
          <cell r="D1255">
            <v>8401.5296999999991</v>
          </cell>
        </row>
        <row r="1256">
          <cell r="A1256" t="str">
            <v>M2785</v>
          </cell>
          <cell r="B1256" t="str">
            <v>Chapa metálica corrugada galvanizada para tunnel liner - E = 3,4 mm e D = 2,2 m</v>
          </cell>
          <cell r="C1256" t="str">
            <v>m</v>
          </cell>
          <cell r="D1256">
            <v>10947.3989</v>
          </cell>
        </row>
        <row r="1257">
          <cell r="A1257" t="str">
            <v>M2786</v>
          </cell>
          <cell r="B1257" t="str">
            <v>Chapa metálica corrugada galvanizada para tunnel liner - E = 3,4 mm e D = 2,4 m</v>
          </cell>
          <cell r="C1257" t="str">
            <v>m</v>
          </cell>
          <cell r="D1257">
            <v>11849.472100000001</v>
          </cell>
        </row>
        <row r="1258">
          <cell r="A1258" t="str">
            <v>M2787</v>
          </cell>
          <cell r="B1258" t="str">
            <v>Chapa metálica corrugada galvanizada para tunnel liner - E = 3,4 mm e D = 2,6 m</v>
          </cell>
          <cell r="C1258" t="str">
            <v>m</v>
          </cell>
          <cell r="D1258">
            <v>12915.57</v>
          </cell>
        </row>
        <row r="1259">
          <cell r="A1259" t="str">
            <v>M2788</v>
          </cell>
          <cell r="B1259" t="str">
            <v>Chapa metálica corrugada galvanizada para tunnel liner - E = 3,4 mm e D = 2,8 m</v>
          </cell>
          <cell r="C1259" t="str">
            <v>m</v>
          </cell>
          <cell r="D1259">
            <v>13817.5327</v>
          </cell>
        </row>
        <row r="1260">
          <cell r="A1260" t="str">
            <v>M2789</v>
          </cell>
          <cell r="B1260" t="str">
            <v>Chapa metálica corrugada galvanizada para tunnel liner - E = 3,4 mm e D = 3,0 m</v>
          </cell>
          <cell r="C1260" t="str">
            <v>m</v>
          </cell>
          <cell r="D1260">
            <v>14883.7312</v>
          </cell>
        </row>
        <row r="1261">
          <cell r="A1261" t="str">
            <v>M2790</v>
          </cell>
          <cell r="B1261" t="str">
            <v>Chapa metálica corrugada galvanizada para tunnel liner - E = 3,4 mm e D = 3,2 m</v>
          </cell>
          <cell r="C1261" t="str">
            <v>m</v>
          </cell>
          <cell r="D1261">
            <v>15785.762500000001</v>
          </cell>
        </row>
        <row r="1262">
          <cell r="A1262" t="str">
            <v>M2791</v>
          </cell>
          <cell r="B1262" t="str">
            <v>Chapa metálica corrugada galvanizada para tunnel liner - E = 3,9 mm e D = 3,4 m</v>
          </cell>
          <cell r="C1262" t="str">
            <v>m</v>
          </cell>
          <cell r="D1262">
            <v>18819.316900000002</v>
          </cell>
        </row>
        <row r="1263">
          <cell r="A1263" t="str">
            <v>M2792</v>
          </cell>
          <cell r="B1263" t="str">
            <v>Chapa metálica corrugada galvanizada para tunnel liner - E = 3,9 mm e D = 3,6 m</v>
          </cell>
          <cell r="C1263" t="str">
            <v>m</v>
          </cell>
          <cell r="D1263">
            <v>19849.501400000001</v>
          </cell>
        </row>
        <row r="1264">
          <cell r="A1264" t="str">
            <v>M2793</v>
          </cell>
          <cell r="B1264" t="str">
            <v>Chapa metálica corrugada galvanizada para tunnel liner - E = 3,9 mm e D = 3,8 m</v>
          </cell>
          <cell r="C1264" t="str">
            <v>m</v>
          </cell>
          <cell r="D1264">
            <v>21077.583500000001</v>
          </cell>
        </row>
        <row r="1265">
          <cell r="A1265" t="str">
            <v>M2794</v>
          </cell>
          <cell r="B1265" t="str">
            <v>Chapa metálica corrugada galvanizada para tunnel liner - E = 3,9 mm e D = 4,0 m</v>
          </cell>
          <cell r="C1265" t="str">
            <v>m</v>
          </cell>
          <cell r="D1265">
            <v>22028.74</v>
          </cell>
        </row>
        <row r="1266">
          <cell r="A1266" t="str">
            <v>M2795</v>
          </cell>
          <cell r="B1266" t="str">
            <v>Chapa metálica corrugada galvanizada para tunnel liner - E = 3,9 mm e D = 4,2 m</v>
          </cell>
          <cell r="C1266" t="str">
            <v>m</v>
          </cell>
          <cell r="D1266">
            <v>23217.260699999999</v>
          </cell>
        </row>
        <row r="1267">
          <cell r="A1267" t="str">
            <v>M2796</v>
          </cell>
          <cell r="B1267" t="str">
            <v>Chapa metálica corrugada galvanizada para tunnel liner - E = 3,9 mm e D = 4,4 m</v>
          </cell>
          <cell r="C1267" t="str">
            <v>m</v>
          </cell>
          <cell r="D1267">
            <v>24844.9074</v>
          </cell>
        </row>
        <row r="1268">
          <cell r="A1268" t="str">
            <v>M2797</v>
          </cell>
          <cell r="B1268" t="str">
            <v>Chapa metálica corrugada galvanizada para tunnel liner - E = 3,9 mm e D = 4,6 m</v>
          </cell>
          <cell r="C1268" t="str">
            <v>m</v>
          </cell>
          <cell r="D1268">
            <v>25395.825499999999</v>
          </cell>
        </row>
        <row r="1269">
          <cell r="A1269" t="str">
            <v>M2798</v>
          </cell>
          <cell r="B1269" t="str">
            <v>Chapa metálica corrugada galvanizada para tunnel liner - E = 4,7 mm e D = 4,8 m</v>
          </cell>
          <cell r="C1269" t="str">
            <v>m</v>
          </cell>
          <cell r="D1269">
            <v>30637.819800000001</v>
          </cell>
        </row>
        <row r="1270">
          <cell r="A1270" t="str">
            <v>M2799</v>
          </cell>
          <cell r="B1270" t="str">
            <v>Chapa metálica corrugada galvanizada para tunnel liner - E = 4,7 mm e D = 5,0 m</v>
          </cell>
          <cell r="C1270" t="str">
            <v>m</v>
          </cell>
          <cell r="D1270">
            <v>32196.4882</v>
          </cell>
        </row>
        <row r="1271">
          <cell r="A1271" t="str">
            <v>M2800</v>
          </cell>
          <cell r="B1271" t="str">
            <v>Chapa metálica corrugada galvanizada revestida com epóxi para tunnel liner - E = 2,7 mm e D = 1,2 m</v>
          </cell>
          <cell r="C1271" t="str">
            <v>m</v>
          </cell>
          <cell r="D1271">
            <v>5337.2938000000004</v>
          </cell>
        </row>
        <row r="1272">
          <cell r="A1272" t="str">
            <v>M2801</v>
          </cell>
          <cell r="B1272" t="str">
            <v>Chapa metálica corrugada galvanizada revestida com epóxi para tunnel liner - E = 2,7 mm e D = 1,4 m</v>
          </cell>
          <cell r="C1272" t="str">
            <v>m</v>
          </cell>
          <cell r="D1272">
            <v>6015.7651999999998</v>
          </cell>
        </row>
        <row r="1273">
          <cell r="A1273" t="str">
            <v>M2802</v>
          </cell>
          <cell r="B1273" t="str">
            <v>Chapa metálica corrugada galvanizada revestida com epóxi para tunnel liner - E = 2,7 mm e D = 1,6 m</v>
          </cell>
          <cell r="C1273" t="str">
            <v>m</v>
          </cell>
          <cell r="D1273">
            <v>7010.8503000000001</v>
          </cell>
        </row>
        <row r="1274">
          <cell r="A1274" t="str">
            <v>M2803</v>
          </cell>
          <cell r="B1274" t="str">
            <v>Chapa metálica corrugada galvanizada revestida com epóxi para tunnel liner - E = 2,7 mm e D = 1,8 m</v>
          </cell>
          <cell r="C1274" t="str">
            <v>m</v>
          </cell>
          <cell r="D1274">
            <v>8005.9408000000003</v>
          </cell>
        </row>
        <row r="1275">
          <cell r="A1275" t="str">
            <v>M2804</v>
          </cell>
          <cell r="B1275" t="str">
            <v>Chapa metálica corrugada galvanizada revestida com epóxi para tunnel liner - E = 2,7 mm e D = 2,0 m</v>
          </cell>
          <cell r="C1275" t="str">
            <v>m</v>
          </cell>
          <cell r="D1275">
            <v>8820.1517999999996</v>
          </cell>
        </row>
        <row r="1276">
          <cell r="A1276" t="str">
            <v>M2805</v>
          </cell>
          <cell r="B1276" t="str">
            <v>Chapa metálica corrugada galvanizada revestida com epóxi para tunnel liner - E = 3,4 mm e D = 2,2 m</v>
          </cell>
          <cell r="C1276" t="str">
            <v>m</v>
          </cell>
          <cell r="D1276">
            <v>11829.527400000001</v>
          </cell>
        </row>
        <row r="1277">
          <cell r="A1277" t="str">
            <v>M2806</v>
          </cell>
          <cell r="B1277" t="str">
            <v>Chapa metálica corrugada galvanizada revestida com epóxi para tunnel liner - E = 3,4 mm e D = 2,4 m</v>
          </cell>
          <cell r="C1277" t="str">
            <v>m</v>
          </cell>
          <cell r="D1277">
            <v>12804.288</v>
          </cell>
        </row>
        <row r="1278">
          <cell r="A1278" t="str">
            <v>M2807</v>
          </cell>
          <cell r="B1278" t="str">
            <v>Chapa metálica corrugada galvanizada revestida com epóxi para tunnel liner - E = 3,4 mm e D = 2,6 m</v>
          </cell>
          <cell r="C1278" t="str">
            <v>m</v>
          </cell>
          <cell r="D1278">
            <v>13956.282800000001</v>
          </cell>
        </row>
        <row r="1279">
          <cell r="A1279" t="str">
            <v>M2808</v>
          </cell>
          <cell r="B1279" t="str">
            <v>Chapa metálica corrugada galvanizada revestida com epóxi para tunnel liner - E = 3,4 mm e D = 2,8 m</v>
          </cell>
          <cell r="C1279" t="str">
            <v>m</v>
          </cell>
          <cell r="D1279">
            <v>14930.933000000001</v>
          </cell>
        </row>
        <row r="1280">
          <cell r="A1280" t="str">
            <v>M2809</v>
          </cell>
          <cell r="B1280" t="str">
            <v>Chapa metálica corrugada galvanizada revestida com epóxi para tunnel liner - E = 3,4 mm e D = 3,0 m</v>
          </cell>
          <cell r="C1280" t="str">
            <v>m</v>
          </cell>
          <cell r="D1280">
            <v>16083.0283</v>
          </cell>
        </row>
        <row r="1281">
          <cell r="A1281" t="str">
            <v>M2810</v>
          </cell>
          <cell r="B1281" t="str">
            <v>Chapa metálica corrugada galvanizada revestida com epóxi para tunnel liner - E = 3,4 mm e D = 3,2 m</v>
          </cell>
          <cell r="C1281" t="str">
            <v>m</v>
          </cell>
          <cell r="D1281">
            <v>17057.746999999999</v>
          </cell>
        </row>
        <row r="1282">
          <cell r="A1282" t="str">
            <v>M2811</v>
          </cell>
          <cell r="B1282" t="str">
            <v>Chapa múltipla metálica corrugada galvanizada tipo MP 152 lenticular ou similar - E = 2,70 mm, H = 1,40 m e vão = 1,95 m</v>
          </cell>
          <cell r="C1282" t="str">
            <v>m</v>
          </cell>
          <cell r="D1282">
            <v>8481.2140999999992</v>
          </cell>
        </row>
        <row r="1283">
          <cell r="A1283" t="str">
            <v>M2812</v>
          </cell>
          <cell r="B1283" t="str">
            <v>Chapa múltipla metálica corrugada galvanizada tipo MP 152 lenticular ou similar - E = 2,70 mm, H = 1,50 m e vão = 2,15 m</v>
          </cell>
          <cell r="C1283" t="str">
            <v>m</v>
          </cell>
          <cell r="D1283">
            <v>9371.5162</v>
          </cell>
        </row>
        <row r="1284">
          <cell r="A1284" t="str">
            <v>M2813</v>
          </cell>
          <cell r="B1284" t="str">
            <v>Chapa múltipla metálica corrugada galvanizada tipo MP 152 lenticular ou similar - E = 2,70 mm, H = 1,60 m e vão = 2,30 m</v>
          </cell>
          <cell r="C1284" t="str">
            <v>m</v>
          </cell>
          <cell r="D1284">
            <v>9996.2585999999992</v>
          </cell>
        </row>
        <row r="1285">
          <cell r="A1285" t="str">
            <v>M2814</v>
          </cell>
          <cell r="B1285" t="str">
            <v>Chapa múltipla metálica corrugada galvanizada tipo MP 152 lenticular ou similar - E = 2,70 mm, H = 1,65 m e vão = 2,55 m</v>
          </cell>
          <cell r="C1285" t="str">
            <v>m</v>
          </cell>
          <cell r="D1285">
            <v>10605.489</v>
          </cell>
        </row>
        <row r="1286">
          <cell r="A1286" t="str">
            <v>M2815</v>
          </cell>
          <cell r="B1286" t="str">
            <v>Chapa múltipla metálica corrugada galvanizada tipo MP 152 lenticular ou similar - E = 2,70 mm, H = 1,85 m e vão = 2,70 m</v>
          </cell>
          <cell r="C1286" t="str">
            <v>m</v>
          </cell>
          <cell r="D1286">
            <v>11495.7107</v>
          </cell>
        </row>
        <row r="1287">
          <cell r="A1287" t="str">
            <v>M2816</v>
          </cell>
          <cell r="B1287" t="str">
            <v>Chapa múltipla metálica corrugada galvanizada tipo MP 152 lenticular ou similar - E = 2,70 mm, H = 1,90 m e vão = 2,75 m</v>
          </cell>
          <cell r="C1287" t="str">
            <v>m</v>
          </cell>
          <cell r="D1287">
            <v>11808.1065</v>
          </cell>
        </row>
        <row r="1288">
          <cell r="A1288" t="str">
            <v>M2817</v>
          </cell>
          <cell r="B1288" t="str">
            <v>Chapa múltipla metálica corrugada galvanizada tipo MP 152 lenticular ou similar - E = 2,70 mm, H = 2,00 m e vão = 3,00 m</v>
          </cell>
          <cell r="C1288" t="str">
            <v>m</v>
          </cell>
          <cell r="D1288">
            <v>12417.2729</v>
          </cell>
        </row>
        <row r="1289">
          <cell r="A1289" t="str">
            <v>M2818</v>
          </cell>
          <cell r="B1289" t="str">
            <v>Chapa múltipla metálica corrugada galvanizada tipo MP 152 lenticular ou similar - E = 2,70 mm, H = 2,10 m e vão = 3,20 m</v>
          </cell>
          <cell r="C1289" t="str">
            <v>m</v>
          </cell>
          <cell r="D1289">
            <v>13026.4125</v>
          </cell>
        </row>
        <row r="1290">
          <cell r="A1290" t="str">
            <v>M2819</v>
          </cell>
          <cell r="B1290" t="str">
            <v>Chapa múltipla metálica corrugada galvanizada tipo MP 152 lenticular ou similar - E = 2,70 mm, H = 2,15 m e vão = 3,35 m</v>
          </cell>
          <cell r="C1290" t="str">
            <v>m</v>
          </cell>
          <cell r="D1290">
            <v>13635.504999999999</v>
          </cell>
        </row>
        <row r="1291">
          <cell r="A1291" t="str">
            <v>M2820</v>
          </cell>
          <cell r="B1291" t="str">
            <v>Chapa múltipla metálica corrugada galvanizada tipo MP 152 lenticular ou similar - E = 2,70 mm, H = 2,25 m e vão = 3,55 m</v>
          </cell>
          <cell r="C1291" t="str">
            <v>m</v>
          </cell>
          <cell r="D1291">
            <v>14244.710999999999</v>
          </cell>
        </row>
        <row r="1292">
          <cell r="A1292" t="str">
            <v>M2821</v>
          </cell>
          <cell r="B1292" t="str">
            <v>Chapa múltipla metálica corrugada galvanizada tipo MP 152 lenticular ou similar - E = 2,70 mm, H = 2,35 m e vão = 3,70 m</v>
          </cell>
          <cell r="C1292" t="str">
            <v>m</v>
          </cell>
          <cell r="D1292">
            <v>15135.0412</v>
          </cell>
        </row>
        <row r="1293">
          <cell r="A1293" t="str">
            <v>M2822</v>
          </cell>
          <cell r="B1293" t="str">
            <v>Chapa múltipla metálica corrugada galvanizada tipo MP 152 lenticular ou similar - E = 2,70 mm, H = 2,45 m e vão = 3,90 m</v>
          </cell>
          <cell r="C1293" t="str">
            <v>m</v>
          </cell>
          <cell r="D1293">
            <v>15759.921399999999</v>
          </cell>
        </row>
        <row r="1294">
          <cell r="A1294" t="str">
            <v>M2823</v>
          </cell>
          <cell r="B1294" t="str">
            <v>Chapa múltipla metálica corrugada galvanizada tipo MP 152 lenticular ou similar - E = 2,70 mm, H = 2,55 m e vão = 4,00 m</v>
          </cell>
          <cell r="C1294" t="str">
            <v>m</v>
          </cell>
          <cell r="D1294">
            <v>16369.067300000001</v>
          </cell>
        </row>
        <row r="1295">
          <cell r="A1295" t="str">
            <v>M2824</v>
          </cell>
          <cell r="B1295" t="str">
            <v>Chapa múltipla metálica corrugada galvanizada tipo MP 152 lenticular ou similar - E = 2,70 mm, H = 2,80 m e vão = 4,15 m</v>
          </cell>
          <cell r="C1295" t="str">
            <v>m</v>
          </cell>
          <cell r="D1295">
            <v>16978.025000000001</v>
          </cell>
        </row>
        <row r="1296">
          <cell r="A1296" t="str">
            <v>M2825</v>
          </cell>
          <cell r="B1296" t="str">
            <v>Chapa múltipla metálica corrugada galvanizada tipo MP 152 lenticular ou similar - E = 2,70 mm, H = 2,90 m e vão = 4,40 m</v>
          </cell>
          <cell r="C1296" t="str">
            <v>m</v>
          </cell>
          <cell r="D1296">
            <v>17587.380700000002</v>
          </cell>
        </row>
        <row r="1297">
          <cell r="A1297" t="str">
            <v>M2826</v>
          </cell>
          <cell r="B1297" t="str">
            <v>Chapa múltipla metálica corrugada galvanizada tipo MP 152 lenticular ou similar - E = 2,70 mm, H = 3,00 m e vão = 4,60 m</v>
          </cell>
          <cell r="C1297" t="str">
            <v>m</v>
          </cell>
          <cell r="D1297">
            <v>18493.325000000001</v>
          </cell>
        </row>
        <row r="1298">
          <cell r="A1298" t="str">
            <v>M2827</v>
          </cell>
          <cell r="B1298" t="str">
            <v>Chapa múltipla metálica corrugada galvanizada tipo MP 152 lenticular ou similar - E = 3,40 mm, H = 3,05 m e vão = 4,80 m</v>
          </cell>
          <cell r="C1298" t="str">
            <v>m</v>
          </cell>
          <cell r="D1298">
            <v>22983.609199999999</v>
          </cell>
        </row>
        <row r="1299">
          <cell r="A1299" t="str">
            <v>M2828</v>
          </cell>
          <cell r="B1299" t="str">
            <v>Chapa múltipla metálica corrugada galvanizada tipo MP 152 lenticular ou similar - E = 3,40 mm, H = 3,15 m e vão = 5,05 m</v>
          </cell>
          <cell r="C1299" t="str">
            <v>m</v>
          </cell>
          <cell r="D1299">
            <v>24056.4686</v>
          </cell>
        </row>
        <row r="1300">
          <cell r="A1300" t="str">
            <v>M2829</v>
          </cell>
          <cell r="B1300" t="str">
            <v>Chapa múltipla metálica corrugada galvanizada tipo MP 152 lenticular ou similar - E = 3,40 mm, H = 3,25 m e vão = 5,25 m</v>
          </cell>
          <cell r="C1300" t="str">
            <v>m</v>
          </cell>
          <cell r="D1300">
            <v>24812.2808</v>
          </cell>
        </row>
        <row r="1301">
          <cell r="A1301" t="str">
            <v>M2830</v>
          </cell>
          <cell r="B1301" t="str">
            <v>Chapa múltipla metálica corrugada galvanizada tipo MP 152 lenticular ou similar - E = 3,90 mm, H = 3,35 m e vão = 5,45 m</v>
          </cell>
          <cell r="C1301" t="str">
            <v>m</v>
          </cell>
          <cell r="D1301">
            <v>28396.249800000001</v>
          </cell>
        </row>
        <row r="1302">
          <cell r="A1302" t="str">
            <v>M2831</v>
          </cell>
          <cell r="B1302" t="str">
            <v>Chapa múltipla metálica corrugada galvanizada tipo MP 152 lenticular ou similar - E = 3,90 mm, H = 3,40 m e vão = 5,60 m</v>
          </cell>
          <cell r="C1302" t="str">
            <v>m</v>
          </cell>
          <cell r="D1302">
            <v>28818.087299999999</v>
          </cell>
        </row>
        <row r="1303">
          <cell r="A1303" t="str">
            <v>M2832</v>
          </cell>
          <cell r="B1303" t="str">
            <v>Chapa múltipla metálica corrugada galvanizada tipo MP 152 lenticular ou similar - E = 4,70 mm, H = 3,50 m e vão = 5,80 m</v>
          </cell>
          <cell r="C1303" t="str">
            <v>m</v>
          </cell>
          <cell r="D1303">
            <v>34596.423699999999</v>
          </cell>
        </row>
        <row r="1304">
          <cell r="A1304" t="str">
            <v>M2833</v>
          </cell>
          <cell r="B1304" t="str">
            <v>Chapa múltipla metálica corrugada galvanizada tipo MP 152 lenticular ou similar - E = 4,70 mm, H = 3,55 m e vão = 5,90 m</v>
          </cell>
          <cell r="C1304" t="str">
            <v>m</v>
          </cell>
          <cell r="D1304">
            <v>35079.465700000001</v>
          </cell>
        </row>
        <row r="1305">
          <cell r="A1305" t="str">
            <v>M2834</v>
          </cell>
          <cell r="B1305" t="str">
            <v>Chapa múltipla metálica corrugada galvanizada tipo MP 152 lenticular ou similar - E = 4,70 mm, H = 3,65 m e vão = 6,10 m</v>
          </cell>
          <cell r="C1305" t="str">
            <v>m</v>
          </cell>
          <cell r="D1305">
            <v>36428.062299999998</v>
          </cell>
        </row>
        <row r="1306">
          <cell r="A1306" t="str">
            <v>M2835</v>
          </cell>
          <cell r="B1306" t="str">
            <v>Chapa múltipla metálica corrugada galvanizada tipo MP 152 lenticular ou similar - E = 4,70 mm, H = 3,65 m e vão = 6,25 m</v>
          </cell>
          <cell r="C1306" t="str">
            <v>m</v>
          </cell>
          <cell r="D1306">
            <v>36911.290200000003</v>
          </cell>
        </row>
        <row r="1307">
          <cell r="A1307" t="str">
            <v>M2836</v>
          </cell>
          <cell r="B1307" t="str">
            <v>Chapa múltipla metálica corrugada galvanizada tipo MP 152 lenticular ou similar - E = 6,40 mm, H = 3,75 m e vão = 6,40 m</v>
          </cell>
          <cell r="C1307" t="str">
            <v>m</v>
          </cell>
          <cell r="D1307">
            <v>50588.721799999999</v>
          </cell>
        </row>
        <row r="1308">
          <cell r="A1308" t="str">
            <v>M2837</v>
          </cell>
          <cell r="B1308" t="str">
            <v>Chapa múltipla metálica corrugada galvanizada tipo MP 152 lenticular ou similar - E = 6,40 mm, H = 3,85 m e vão = 6,60 m</v>
          </cell>
          <cell r="C1308" t="str">
            <v>m</v>
          </cell>
          <cell r="D1308">
            <v>52366.897299999997</v>
          </cell>
        </row>
        <row r="1309">
          <cell r="A1309" t="str">
            <v>M2838</v>
          </cell>
          <cell r="B1309" t="str">
            <v>Chapa múltipla metálica corrugada galvanizada tipo MP 152 ou similar para passagem de gado - E = 2,70 mm, H = 2,25 m e vão = 2,20 m</v>
          </cell>
          <cell r="C1309" t="str">
            <v>m</v>
          </cell>
          <cell r="D1309">
            <v>11527.0155</v>
          </cell>
        </row>
        <row r="1310">
          <cell r="A1310" t="str">
            <v>M2839</v>
          </cell>
          <cell r="B1310" t="str">
            <v>Chapa múltipla metálica corrugada galvanizada tipo MP 152 ou similar para passagem de gado - E = 2,70 mm, H = 3,10 m e vão = 2,90 m</v>
          </cell>
          <cell r="C1310" t="str">
            <v>m</v>
          </cell>
          <cell r="D1310">
            <v>15135.0412</v>
          </cell>
        </row>
        <row r="1311">
          <cell r="A1311" t="str">
            <v>M2840</v>
          </cell>
          <cell r="B1311" t="str">
            <v>Chapa múltipla metálica corrugada galvanizada tipo MP 152 ou similar para passagem inferior - E = 2,70 mm, H = 3,50 m e vão = 3,70 m</v>
          </cell>
          <cell r="C1311" t="str">
            <v>m</v>
          </cell>
          <cell r="D1311">
            <v>17571.794099999999</v>
          </cell>
        </row>
        <row r="1312">
          <cell r="A1312" t="str">
            <v>M2841</v>
          </cell>
          <cell r="B1312" t="str">
            <v>Chapa múltipla metálica corrugada galvanizada tipo MP 152 ou similar para passagem inferior - E = 2,70 mm, H = 3,60 m e vão = 3,90 m</v>
          </cell>
          <cell r="C1312" t="str">
            <v>m</v>
          </cell>
          <cell r="D1312">
            <v>18477.7484</v>
          </cell>
        </row>
        <row r="1313">
          <cell r="A1313" t="str">
            <v>M2842</v>
          </cell>
          <cell r="B1313" t="str">
            <v>Chapa múltipla metálica corrugada galvanizada tipo MP 152 ou similar para passagem inferior - E = 2,70 mm, H = 3,75 m e vão = 4,00 m</v>
          </cell>
          <cell r="C1313" t="str">
            <v>m</v>
          </cell>
          <cell r="D1313">
            <v>19086.641100000001</v>
          </cell>
        </row>
        <row r="1314">
          <cell r="A1314" t="str">
            <v>M2843</v>
          </cell>
          <cell r="B1314" t="str">
            <v>Chapa múltipla metálica corrugada galvanizada tipo MP 152 ou similar para passagem inferior - E = 2,70 mm, H = 3,90 m e vão = 4,20 m</v>
          </cell>
          <cell r="C1314" t="str">
            <v>m</v>
          </cell>
          <cell r="D1314">
            <v>19696.0101</v>
          </cell>
        </row>
        <row r="1315">
          <cell r="A1315" t="str">
            <v>M2844</v>
          </cell>
          <cell r="B1315" t="str">
            <v>Chapa múltipla metálica corrugada galvanizada tipo MP 152 ou similar para passagem inferior - E = 2,70 mm, H = 4,10 m e vão = 4,25 m</v>
          </cell>
          <cell r="C1315" t="str">
            <v>m</v>
          </cell>
          <cell r="D1315">
            <v>20305.0569</v>
          </cell>
        </row>
        <row r="1316">
          <cell r="A1316" t="str">
            <v>M2845</v>
          </cell>
          <cell r="B1316" t="str">
            <v>Chapa múltipla metálica corrugada galvanizada tipo MP 152 ou similar para passagem inferior - E = 2,70 mm, H = 4,25 m e vão = 4,40 m</v>
          </cell>
          <cell r="C1316" t="str">
            <v>m</v>
          </cell>
          <cell r="D1316">
            <v>21211.230500000001</v>
          </cell>
        </row>
        <row r="1317">
          <cell r="A1317" t="str">
            <v>M2846</v>
          </cell>
          <cell r="B1317" t="str">
            <v>Chapa múltipla metálica corrugada galvanizada tipo MP 152 ou similar para passagem inferior - E = 2,70 mm, H = 4,40 m e vão = 4,50 m</v>
          </cell>
          <cell r="C1317" t="str">
            <v>m</v>
          </cell>
          <cell r="D1317">
            <v>21819.982599999999</v>
          </cell>
        </row>
        <row r="1318">
          <cell r="A1318" t="str">
            <v>M2847</v>
          </cell>
          <cell r="B1318" t="str">
            <v>Chapa múltipla metálica corrugada galvanizada tipo MP 152 ou similar para passagem inferior - E = 3,40 mm, H = 4,50 m e vão = 4,70 m</v>
          </cell>
          <cell r="C1318" t="str">
            <v>m</v>
          </cell>
          <cell r="D1318">
            <v>27003.595700000002</v>
          </cell>
        </row>
        <row r="1319">
          <cell r="A1319" t="str">
            <v>M2848</v>
          </cell>
          <cell r="B1319" t="str">
            <v>Chapa múltipla metálica corrugada galvanizada tipo MP 152 ou similar para passagem inferior - E = 3,40 mm, H = 4,75 m e vão = 4,80 m</v>
          </cell>
          <cell r="C1319" t="str">
            <v>m</v>
          </cell>
          <cell r="D1319">
            <v>28378.083600000002</v>
          </cell>
        </row>
        <row r="1320">
          <cell r="A1320" t="str">
            <v>M2849</v>
          </cell>
          <cell r="B1320" t="str">
            <v>Chapa múltipla metálica corrugada galvanizada tipo MP 152 ou similar para passagem inferior - E = 3,40 mm, H = 4,85 m e vão = 5,00 m</v>
          </cell>
          <cell r="C1320" t="str">
            <v>m</v>
          </cell>
          <cell r="D1320">
            <v>29133.718199999999</v>
          </cell>
        </row>
        <row r="1321">
          <cell r="A1321" t="str">
            <v>M2850</v>
          </cell>
          <cell r="B1321" t="str">
            <v>Chapa múltipla metálica corrugada galvanizada tipo MP 152 ou similar para passagem inferior - E = 3,40 mm, H = 4,90 m e vão = 5,15 m</v>
          </cell>
          <cell r="C1321" t="str">
            <v>m</v>
          </cell>
          <cell r="D1321">
            <v>29889.471799999999</v>
          </cell>
        </row>
        <row r="1322">
          <cell r="A1322" t="str">
            <v>M2851</v>
          </cell>
          <cell r="B1322" t="str">
            <v>Chapa múltipla metálica corrugada galvanizada tipo MP 152 ou similar para passagem inferior - E = 3,40 mm, H = 5,00 m e vão = 5,25 m</v>
          </cell>
          <cell r="C1322" t="str">
            <v>m</v>
          </cell>
          <cell r="D1322">
            <v>30252.322499999998</v>
          </cell>
        </row>
        <row r="1323">
          <cell r="A1323" t="str">
            <v>M2852</v>
          </cell>
          <cell r="B1323" t="str">
            <v>Chapa múltipla metálica corrugada galvanizada tipo MP 152 ou similar para passagem inferior - E = 3,40 mm, H = 5,30 m e vão = 5,30 m</v>
          </cell>
          <cell r="C1323" t="str">
            <v>m</v>
          </cell>
          <cell r="D1323">
            <v>31642.547699999999</v>
          </cell>
        </row>
        <row r="1324">
          <cell r="A1324" t="str">
            <v>M2853</v>
          </cell>
          <cell r="B1324" t="str">
            <v>Chapa múltipla metálica corrugada galvanizada tipo MP 152 ou similar para passagem inferior - E = 3,90 mm, H = 5,25 m e vão = 5,65 m</v>
          </cell>
          <cell r="C1324" t="str">
            <v>m</v>
          </cell>
          <cell r="D1324">
            <v>36296.671999999999</v>
          </cell>
        </row>
        <row r="1325">
          <cell r="A1325" t="str">
            <v>M2854</v>
          </cell>
          <cell r="B1325" t="str">
            <v>Chapa múltipla metálica corrugada galvanizada tipo MP 152 ou similar para passagem inferior - E = 4,70 mm, H = 5,30 m e vão = 5,85 m</v>
          </cell>
          <cell r="C1325" t="str">
            <v>m</v>
          </cell>
          <cell r="D1325">
            <v>43156.541599999997</v>
          </cell>
        </row>
        <row r="1326">
          <cell r="A1326" t="str">
            <v>M2855</v>
          </cell>
          <cell r="B1326" t="str">
            <v>Chapa múltipla metálica corrugada galvanizada tipo MP 152 ou similar para passagem inferior - E = 4,70 mm, H = 5,45 m e vão = 6,00 m</v>
          </cell>
          <cell r="C1326" t="str">
            <v>m</v>
          </cell>
          <cell r="D1326">
            <v>44121.922400000003</v>
          </cell>
        </row>
        <row r="1327">
          <cell r="A1327" t="str">
            <v>M2856</v>
          </cell>
          <cell r="B1327" t="str">
            <v>Chapa múltipla metálica corrugada galvanizada tipo MP 152 ou similar para passagem inferior - E = 4,70 mm, H = 5,50 m e vão = 6,25 m</v>
          </cell>
          <cell r="C1327" t="str">
            <v>m</v>
          </cell>
          <cell r="D1327">
            <v>45534.962</v>
          </cell>
        </row>
        <row r="1328">
          <cell r="A1328" t="str">
            <v>M2857</v>
          </cell>
          <cell r="B1328" t="str">
            <v>Chapa múltipla metálica corrugada galvanizada de arco alto tipo MP 152S ou similar - E = 4,70 mm, H = 2,77 m e vão = 6,12 m</v>
          </cell>
          <cell r="C1328" t="str">
            <v>m</v>
          </cell>
          <cell r="D1328">
            <v>26431.697800000002</v>
          </cell>
        </row>
        <row r="1329">
          <cell r="A1329" t="str">
            <v>M2858</v>
          </cell>
          <cell r="B1329" t="str">
            <v>Chapa múltipla metálica corrugada galvanizada de arco alto tipo MP 152S ou similar - E = 4,70 mm, H = 3,68 m e vão = 6,30 m</v>
          </cell>
          <cell r="C1329" t="str">
            <v>m</v>
          </cell>
          <cell r="D1329">
            <v>31220.936900000001</v>
          </cell>
        </row>
        <row r="1330">
          <cell r="A1330" t="str">
            <v>M2859</v>
          </cell>
          <cell r="B1330" t="str">
            <v>Chapa múltipla metálica corrugada galvanizada de arco alto tipo MP 152S ou similar - E = 4,70 mm, H = 3,56 m e vão = 6,55 m</v>
          </cell>
          <cell r="C1330" t="str">
            <v>m</v>
          </cell>
          <cell r="D1330">
            <v>31915.943299999999</v>
          </cell>
        </row>
        <row r="1331">
          <cell r="A1331" t="str">
            <v>M2860</v>
          </cell>
          <cell r="B1331" t="str">
            <v>Chapa múltipla metálica corrugada galvanizada de arco alto tipo MP 152S ou similar - E = 4,70 mm, H = 4,42 m e vão = 6,96 m</v>
          </cell>
          <cell r="C1331" t="str">
            <v>m</v>
          </cell>
          <cell r="D1331">
            <v>36729.844100000002</v>
          </cell>
        </row>
        <row r="1332">
          <cell r="A1332" t="str">
            <v>M2861</v>
          </cell>
          <cell r="B1332" t="str">
            <v>Chapa múltipla metálica corrugada galvanizada de arco alto tipo MP 152S ou similar - E = 4,70 mm, H = 3,61 m e vão = 6,78 m</v>
          </cell>
          <cell r="C1332" t="str">
            <v>m</v>
          </cell>
          <cell r="D1332">
            <v>32500.8426</v>
          </cell>
        </row>
        <row r="1333">
          <cell r="A1333" t="str">
            <v>M2862</v>
          </cell>
          <cell r="B1333" t="str">
            <v>Chapa múltipla metálica corrugada galvanizada de arco alto tipo MP 152S ou similar - E = 4,70 mm, H = 4,27 m e vão = 6,99 m</v>
          </cell>
          <cell r="C1333" t="str">
            <v>m</v>
          </cell>
          <cell r="D1333">
            <v>36603.395900000003</v>
          </cell>
        </row>
        <row r="1334">
          <cell r="A1334" t="str">
            <v>M2863</v>
          </cell>
          <cell r="B1334" t="str">
            <v>Chapa múltipla metálica corrugada galvanizada de arco alto tipo MP 152S ou similar - E = 4,70 mm, H = 3,63 m e vão = 7,01 m</v>
          </cell>
          <cell r="C1334" t="str">
            <v>m</v>
          </cell>
          <cell r="D1334">
            <v>33055.192999999999</v>
          </cell>
        </row>
        <row r="1335">
          <cell r="A1335" t="str">
            <v>M2864</v>
          </cell>
          <cell r="B1335" t="str">
            <v>Chapa múltipla metálica corrugada galvanizada de arco alto tipo MP 152S ou similar - E = 4,70 mm, H = 4,52 m e vão = 7,42 m</v>
          </cell>
          <cell r="C1335" t="str">
            <v>m</v>
          </cell>
          <cell r="D1335">
            <v>38235.849300000002</v>
          </cell>
        </row>
        <row r="1336">
          <cell r="A1336" t="str">
            <v>M2865</v>
          </cell>
          <cell r="B1336" t="str">
            <v>Chapa múltipla metálica corrugada galvanizada de arco alto tipo MP 152S ou similar - E = 4,70 mm, H = 3,68 m e vão = 7,24 m</v>
          </cell>
          <cell r="C1336" t="str">
            <v>m</v>
          </cell>
          <cell r="D1336">
            <v>33593.7716</v>
          </cell>
        </row>
        <row r="1337">
          <cell r="A1337" t="str">
            <v>M2866</v>
          </cell>
          <cell r="B1337" t="str">
            <v>Chapa múltipla metálica corrugada galvanizada de arco alto tipo MP 152S ou similar - E = 4,70 mm, H = 4,19 m e vão = 7,47 m</v>
          </cell>
          <cell r="C1337" t="str">
            <v>m</v>
          </cell>
          <cell r="D1337">
            <v>36318.884899999997</v>
          </cell>
        </row>
        <row r="1338">
          <cell r="A1338" t="str">
            <v>M2867</v>
          </cell>
          <cell r="B1338" t="str">
            <v>Chapa múltipla metálica corrugada galvanizada de arco alto tipo MP 152S ou similar - E = 4,70 mm, H = 4,60 m e vão = 7,85 m</v>
          </cell>
          <cell r="C1338" t="str">
            <v>m</v>
          </cell>
          <cell r="D1338">
            <v>39328.0533</v>
          </cell>
        </row>
        <row r="1339">
          <cell r="A1339" t="str">
            <v>M2868</v>
          </cell>
          <cell r="B1339" t="str">
            <v>Chapa múltipla metálica corrugada galvanizada de arco alto tipo MP 152S ou similar - E = 4,70 mm, H = 3,99 m e vão = 7,67 m</v>
          </cell>
          <cell r="C1339" t="str">
            <v>m</v>
          </cell>
          <cell r="D1339">
            <v>35780.091099999998</v>
          </cell>
        </row>
        <row r="1340">
          <cell r="A1340" t="str">
            <v>M2869</v>
          </cell>
          <cell r="B1340" t="str">
            <v>Chapa múltipla metálica corrugada galvanizada de arco alto tipo MP 152S ou similar - E = 4,70 mm, H = 4,65 m e vão = 8,08 m</v>
          </cell>
          <cell r="C1340" t="str">
            <v>m</v>
          </cell>
          <cell r="D1340">
            <v>39867.101199999997</v>
          </cell>
        </row>
        <row r="1341">
          <cell r="A1341" t="str">
            <v>M2870</v>
          </cell>
          <cell r="B1341" t="str">
            <v>Chapa múltipla metálica corrugada galvanizada de arco alto tipo MP 152S ou similar - E = 4,70 mm, H = 4,04 m e vão = 7,90 m</v>
          </cell>
          <cell r="C1341" t="str">
            <v>m</v>
          </cell>
          <cell r="D1341">
            <v>36729.844100000002</v>
          </cell>
        </row>
        <row r="1342">
          <cell r="A1342" t="str">
            <v>M2871</v>
          </cell>
          <cell r="B1342" t="str">
            <v>Chapa múltipla metálica corrugada galvanizada de arco alto tipo MP 152S ou similar - E = 4,70 mm, H = 4,70 m e vão = 8,31 m</v>
          </cell>
          <cell r="C1342" t="str">
            <v>m</v>
          </cell>
          <cell r="D1342">
            <v>40832.977500000001</v>
          </cell>
        </row>
        <row r="1343">
          <cell r="A1343" t="str">
            <v>M2872</v>
          </cell>
          <cell r="B1343" t="str">
            <v>Chapa múltipla metálica corrugada galvanizada de arco alto tipo MP 152S ou similar - E = 4,70 mm, H = 4,11 m e vão = 8,36 m</v>
          </cell>
          <cell r="C1343" t="str">
            <v>m</v>
          </cell>
          <cell r="D1343">
            <v>37823.363700000002</v>
          </cell>
        </row>
        <row r="1344">
          <cell r="A1344" t="str">
            <v>M2873</v>
          </cell>
          <cell r="B1344" t="str">
            <v>Chapa múltipla metálica corrugada galvanizada de arco alto tipo MP 152S ou similar - E = 4,70 mm, H = 5,00 m e vão = 8,97 m</v>
          </cell>
          <cell r="C1344" t="str">
            <v>m</v>
          </cell>
          <cell r="D1344">
            <v>43003.940199999997</v>
          </cell>
        </row>
        <row r="1345">
          <cell r="A1345" t="str">
            <v>M2874</v>
          </cell>
          <cell r="B1345" t="str">
            <v>Chapa múltipla metálica corrugada galvanizada de arco alto tipo MP 152S ou similar - E = 4,70 mm, H = 4,39 m e vão = 8,59 m</v>
          </cell>
          <cell r="C1345" t="str">
            <v>m</v>
          </cell>
          <cell r="D1345">
            <v>39454.501499999998</v>
          </cell>
        </row>
        <row r="1346">
          <cell r="A1346" t="str">
            <v>M2875</v>
          </cell>
          <cell r="B1346" t="str">
            <v>Chapa múltipla metálica corrugada galvanizada de arco alto tipo MP 152S ou similar - E = 4,70 mm, H = 5,49 m e vão = 9,17 m</v>
          </cell>
          <cell r="C1346" t="str">
            <v>m</v>
          </cell>
          <cell r="D1346">
            <v>45728.8217</v>
          </cell>
        </row>
        <row r="1347">
          <cell r="A1347" t="str">
            <v>M2876</v>
          </cell>
          <cell r="B1347" t="str">
            <v>Chapa múltipla metálica corrugada galvanizada de arco alto tipo MP 152S ou similar - E = 4,70 mm, H = 4,70 m e vão = 9,22 m</v>
          </cell>
          <cell r="C1347" t="str">
            <v>m</v>
          </cell>
          <cell r="D1347">
            <v>42877.491999999998</v>
          </cell>
        </row>
        <row r="1348">
          <cell r="A1348" t="str">
            <v>M2877</v>
          </cell>
          <cell r="B1348" t="str">
            <v>Chapa múltipla metálica corrugada galvanizada de arco alto tipo MP 152S ou similar - E = 4,70 mm, H = 5,59 m e vão = 9,63 m</v>
          </cell>
          <cell r="C1348" t="str">
            <v>m</v>
          </cell>
          <cell r="D1348">
            <v>47232.656600000002</v>
          </cell>
        </row>
        <row r="1349">
          <cell r="A1349" t="str">
            <v>M2878</v>
          </cell>
          <cell r="B1349" t="str">
            <v>Chapa múltipla metálica corrugada galvanizada de arco alto tipo MP 152S ou similar - E = 4,70 mm, H = 4,75 m e vão = 9,45 m</v>
          </cell>
          <cell r="C1349" t="str">
            <v>m</v>
          </cell>
          <cell r="D1349">
            <v>43414.899400000002</v>
          </cell>
        </row>
        <row r="1350">
          <cell r="A1350" t="str">
            <v>M2879</v>
          </cell>
          <cell r="B1350" t="str">
            <v>Chapa múltipla metálica corrugada galvanizada de arco alto tipo MP 152S ou similar - E = 4,70 mm, H = 5,41 m e vão = 9,65 m</v>
          </cell>
          <cell r="C1350" t="str">
            <v>m</v>
          </cell>
          <cell r="D1350">
            <v>46695.249199999998</v>
          </cell>
        </row>
        <row r="1351">
          <cell r="A1351" t="str">
            <v>M2880</v>
          </cell>
          <cell r="B1351" t="str">
            <v>Chapa múltipla metálica corrugada galvanizada de arco alto tipo MP 152S ou similar - E = 4,70 mm, H = 6,07 m e vão = 9,86 m</v>
          </cell>
          <cell r="C1351" t="str">
            <v>m</v>
          </cell>
          <cell r="D1351">
            <v>50783.324099999998</v>
          </cell>
        </row>
        <row r="1352">
          <cell r="A1352" t="str">
            <v>M2881</v>
          </cell>
          <cell r="B1352" t="str">
            <v>Chapa múltipla metálica corrugada galvanizada de arco alto tipo MP 152S ou similar - E = 4,70 mm, H = 5,23 m e vão = 9,68 m</v>
          </cell>
          <cell r="C1352" t="str">
            <v>m</v>
          </cell>
          <cell r="D1352">
            <v>46139.780899999998</v>
          </cell>
        </row>
        <row r="1353">
          <cell r="A1353" t="str">
            <v>M2882</v>
          </cell>
          <cell r="B1353" t="str">
            <v>Chapa múltipla metálica corrugada galvanizada de arco alto tipo MP 152S ou similar - E = 4,70 mm, H = 6,12 m e vão = 10,08 m</v>
          </cell>
          <cell r="C1353" t="str">
            <v>m</v>
          </cell>
          <cell r="D1353">
            <v>51320.731500000002</v>
          </cell>
        </row>
        <row r="1354">
          <cell r="A1354" t="str">
            <v>M2883</v>
          </cell>
          <cell r="B1354" t="str">
            <v>Chapa múltipla metálica corrugada galvanizada de arco alto tipo MP 152S ou similar - E = 4,70 mm, H = 5,28 m e vão = 9,91 m</v>
          </cell>
          <cell r="C1354" t="str">
            <v>m</v>
          </cell>
          <cell r="D1354">
            <v>46695.249199999998</v>
          </cell>
        </row>
        <row r="1355">
          <cell r="A1355" t="str">
            <v>M2884</v>
          </cell>
          <cell r="B1355" t="str">
            <v>Chapa múltipla metálica corrugada galvanizada de arco alto tipo MP 152S ou similar - E = 4,70 mm, H = 6,17 m e vão = 10,31 m</v>
          </cell>
          <cell r="C1355" t="str">
            <v>m</v>
          </cell>
          <cell r="D1355">
            <v>51876.775699999998</v>
          </cell>
        </row>
        <row r="1356">
          <cell r="A1356" t="str">
            <v>M2885</v>
          </cell>
          <cell r="B1356" t="str">
            <v>Chapa múltipla metálica corrugada galvanizada de arco alto tipo MP 152S ou similar - E = 4,70 mm, H = 5,38 m e vão = 10,36 m</v>
          </cell>
          <cell r="C1356" t="str">
            <v>m</v>
          </cell>
          <cell r="D1356">
            <v>48183.377</v>
          </cell>
        </row>
        <row r="1357">
          <cell r="A1357" t="str">
            <v>M2886</v>
          </cell>
          <cell r="B1357" t="str">
            <v>Chapa múltipla metálica corrugada galvanizada de arco alto tipo MP 152S ou similar - E = 4,70 mm, H = 6,05 m e vão = 10,54 m</v>
          </cell>
          <cell r="C1357" t="str">
            <v>m</v>
          </cell>
          <cell r="D1357">
            <v>52287.734799999998</v>
          </cell>
        </row>
        <row r="1358">
          <cell r="A1358" t="str">
            <v>M2887</v>
          </cell>
          <cell r="B1358" t="str">
            <v>Chapa múltipla metálica corrugada galvanizada de arco alto tipo MP 152S ou similar - E = 4,70 mm, H = 6,48 m e vão = 10,74 m</v>
          </cell>
          <cell r="C1358" t="str">
            <v>m</v>
          </cell>
          <cell r="D1358">
            <v>54459.265800000001</v>
          </cell>
        </row>
        <row r="1359">
          <cell r="A1359" t="str">
            <v>M2888</v>
          </cell>
          <cell r="B1359" t="str">
            <v>Chapa múltipla metálica corrugada galvanizada de arco alto tipo MP 152S ou similar - E = 4,70 mm, H = 7,12 m e vão = 11,35 m</v>
          </cell>
          <cell r="C1359" t="str">
            <v>m</v>
          </cell>
          <cell r="D1359">
            <v>58559.813499999997</v>
          </cell>
        </row>
        <row r="1360">
          <cell r="A1360" t="str">
            <v>M2889</v>
          </cell>
          <cell r="B1360" t="str">
            <v>Chapa múltipla metálica corrugada galvanizada de arco alto tipo MP 152S ou similar - E = 6,40 mm, H = 5,41 m e vão = 10,57 m</v>
          </cell>
          <cell r="C1360" t="str">
            <v>m</v>
          </cell>
          <cell r="D1360">
            <v>64510.927499999998</v>
          </cell>
        </row>
        <row r="1361">
          <cell r="A1361" t="str">
            <v>M2890</v>
          </cell>
          <cell r="B1361" t="str">
            <v>Chapa múltipla metálica corrugada galvanizada de arco alto tipo MP 152S ou similar - E = 6,40 mm, H = 6,10 m e vão = 10,77 m</v>
          </cell>
          <cell r="C1361" t="str">
            <v>m</v>
          </cell>
          <cell r="D1361">
            <v>69941.189799999993</v>
          </cell>
        </row>
        <row r="1362">
          <cell r="A1362" t="str">
            <v>M2891</v>
          </cell>
          <cell r="B1362" t="str">
            <v>Chapa múltipla metálica corrugada galvanizada de arco alto tipo MP 152S ou similar - E = 6,40 mm, H = 6,53 m e vão = 10,97 m</v>
          </cell>
          <cell r="C1362" t="str">
            <v>m</v>
          </cell>
          <cell r="D1362">
            <v>72885.472200000004</v>
          </cell>
        </row>
        <row r="1363">
          <cell r="A1363" t="str">
            <v>M2892</v>
          </cell>
          <cell r="B1363" t="str">
            <v>Chapa múltipla metálica corrugada galvanizada de arco alto tipo MP 152S ou similar - E = 6,40 mm, H = 7,16 m e vão = 11,58 m</v>
          </cell>
          <cell r="C1363" t="str">
            <v>m</v>
          </cell>
          <cell r="D1363">
            <v>78318.969299999997</v>
          </cell>
        </row>
        <row r="1364">
          <cell r="A1364" t="str">
            <v>M2893</v>
          </cell>
          <cell r="B1364" t="str">
            <v>Chapa múltipla metálica corrugada galvanizada tipo MP 152S ovoide ou similar - E = 4,70 mm, H = 7,82 m e vão = 7,21 m</v>
          </cell>
          <cell r="C1364" t="str">
            <v>m</v>
          </cell>
          <cell r="D1364">
            <v>62166.696199999998</v>
          </cell>
        </row>
        <row r="1365">
          <cell r="A1365" t="str">
            <v>M2894</v>
          </cell>
          <cell r="B1365" t="str">
            <v>Chapa múltipla metálica corrugada galvanizada tipo MP 152S ovoide ou similar - E = 4,70 mm, H = 7,87 m e vão = 7,31 m</v>
          </cell>
          <cell r="C1365" t="str">
            <v>m</v>
          </cell>
          <cell r="D1365">
            <v>64478.741099999999</v>
          </cell>
        </row>
        <row r="1366">
          <cell r="A1366" t="str">
            <v>M2895</v>
          </cell>
          <cell r="B1366" t="str">
            <v>Chapa múltipla metálica corrugada galvanizada tipo MP 152S ovoide ou similar - E = 4,70 mm, H = 7,90 m e vão = 7,77 m</v>
          </cell>
          <cell r="C1366" t="str">
            <v>m</v>
          </cell>
          <cell r="D1366">
            <v>66170.898100000006</v>
          </cell>
        </row>
        <row r="1367">
          <cell r="A1367" t="str">
            <v>M2896</v>
          </cell>
          <cell r="B1367" t="str">
            <v>Chapa múltipla metálica corrugada galvanizada tipo MP 152S ovoide ou similar - E = 4,70 mm, H = 8,44 m e vão = 7,57 m</v>
          </cell>
          <cell r="C1367" t="str">
            <v>m</v>
          </cell>
          <cell r="D1367">
            <v>66806.854699999996</v>
          </cell>
        </row>
        <row r="1368">
          <cell r="A1368" t="str">
            <v>M2897</v>
          </cell>
          <cell r="B1368" t="str">
            <v>Chapa múltipla metálica corrugada galvanizada tipo MP 152S ovoide ou similar - E = 4,70 mm, H = 8,23 m e vão = 8,36 m</v>
          </cell>
          <cell r="C1368" t="str">
            <v>m</v>
          </cell>
          <cell r="D1368">
            <v>70419.151299999998</v>
          </cell>
        </row>
        <row r="1369">
          <cell r="A1369" t="str">
            <v>M2898</v>
          </cell>
          <cell r="B1369" t="str">
            <v>Chapa múltipla metálica corrugada galvanizada tipo MP 152S ovoide ou similar - E = 4,70 mm, H = 8,01 m e vão = 8,13 m</v>
          </cell>
          <cell r="C1369" t="str">
            <v>m</v>
          </cell>
          <cell r="D1369">
            <v>69941.387000000002</v>
          </cell>
        </row>
        <row r="1370">
          <cell r="A1370" t="str">
            <v>M2899</v>
          </cell>
          <cell r="B1370" t="str">
            <v>Chapa múltipla metálica corrugada galvanizada tipo MP 152S ovoide ou similar - E = 4,70 mm, H = 8,48 m e vão = 8,56 m</v>
          </cell>
          <cell r="C1370" t="str">
            <v>m</v>
          </cell>
          <cell r="D1370">
            <v>71280.414000000004</v>
          </cell>
        </row>
        <row r="1371">
          <cell r="A1371" t="str">
            <v>M2900</v>
          </cell>
          <cell r="B1371" t="str">
            <v>Chapa múltipla metálica corrugada galvanizada tipo MP 152S ovoide ou similar - E = 4,70 mm, H = 9,32 m e vão = 8,71 m</v>
          </cell>
          <cell r="C1371" t="str">
            <v>m</v>
          </cell>
          <cell r="D1371">
            <v>76054.078500000003</v>
          </cell>
        </row>
        <row r="1372">
          <cell r="A1372" t="str">
            <v>M2901</v>
          </cell>
          <cell r="B1372" t="str">
            <v>Chapa múltipla metálica corrugada galvanizada tipo MP 152S ovoide ou similar - E = 4,70 mm, H = 9,04 m e vão = 9,15 m</v>
          </cell>
          <cell r="C1372" t="str">
            <v>m</v>
          </cell>
          <cell r="D1372">
            <v>76075.202799999999</v>
          </cell>
        </row>
        <row r="1373">
          <cell r="A1373" t="str">
            <v>M2902</v>
          </cell>
          <cell r="B1373" t="str">
            <v>Chapa múltipla metálica corrugada galvanizada tipo MP 152S ovoide ou similar - E = 4,70 mm, H = 9,50 m e vão = 9,15 m</v>
          </cell>
          <cell r="C1373" t="str">
            <v>m</v>
          </cell>
          <cell r="D1373">
            <v>76169.0236</v>
          </cell>
        </row>
        <row r="1374">
          <cell r="A1374" t="str">
            <v>M2908</v>
          </cell>
          <cell r="B1374" t="str">
            <v>Terminal absorvedor de energia de abertura com nível de contenção TL3 para defensa metálica</v>
          </cell>
          <cell r="C1374" t="str">
            <v>un</v>
          </cell>
          <cell r="D1374">
            <v>44942.423999999999</v>
          </cell>
        </row>
        <row r="1375">
          <cell r="A1375" t="str">
            <v>M2909</v>
          </cell>
          <cell r="B1375" t="str">
            <v>Terminal absorvedor de energia de não abertura com nível de contenção TL3 para defensa metálica</v>
          </cell>
          <cell r="C1375" t="str">
            <v>un</v>
          </cell>
          <cell r="D1375">
            <v>61298.345000000001</v>
          </cell>
        </row>
        <row r="1376">
          <cell r="A1376" t="str">
            <v>M2979</v>
          </cell>
          <cell r="B1376" t="str">
            <v>Chumbador em aço CA 25</v>
          </cell>
          <cell r="C1376" t="str">
            <v>kg</v>
          </cell>
          <cell r="D1376">
            <v>6.5130999999999997</v>
          </cell>
        </row>
        <row r="1377">
          <cell r="A1377" t="str">
            <v>M3089</v>
          </cell>
          <cell r="B1377" t="str">
            <v>Arame liso em aço galvanizado - D = 1,24 mm (18 BWG)</v>
          </cell>
          <cell r="C1377" t="str">
            <v>kg</v>
          </cell>
          <cell r="D1377">
            <v>22.903300000000002</v>
          </cell>
        </row>
        <row r="1378">
          <cell r="A1378" t="str">
            <v>M3091</v>
          </cell>
          <cell r="B1378" t="str">
            <v>Porca sextavada em aço para ancoragem de tirantes - 20 mm ≤ D ≤ 40 mm</v>
          </cell>
          <cell r="C1378" t="str">
            <v>un</v>
          </cell>
          <cell r="D1378">
            <v>35.1066</v>
          </cell>
        </row>
        <row r="1379">
          <cell r="A1379" t="str">
            <v>M3093</v>
          </cell>
          <cell r="B1379" t="str">
            <v>Tela de poliamida - malha de 60 fios/cm</v>
          </cell>
          <cell r="C1379" t="str">
            <v>m²</v>
          </cell>
          <cell r="D1379">
            <v>18.645700000000001</v>
          </cell>
        </row>
        <row r="1380">
          <cell r="A1380" t="str">
            <v>M3094</v>
          </cell>
          <cell r="B1380" t="str">
            <v>Tirante de barra de aço - tensão de escoamento = 500 MPa, tensão de ruptura = 550 MPa e D = 32 mm</v>
          </cell>
          <cell r="C1380" t="str">
            <v>m</v>
          </cell>
          <cell r="D1380">
            <v>127.381</v>
          </cell>
        </row>
        <row r="1381">
          <cell r="A1381" t="str">
            <v>M3095</v>
          </cell>
          <cell r="B1381" t="str">
            <v>Válvula manchete - D = 20 mm</v>
          </cell>
          <cell r="C1381" t="str">
            <v>un</v>
          </cell>
          <cell r="D1381">
            <v>2.3891</v>
          </cell>
        </row>
        <row r="1382">
          <cell r="A1382" t="str">
            <v>M3126</v>
          </cell>
          <cell r="B1382" t="str">
            <v>Barra chata em aço galvanizado</v>
          </cell>
          <cell r="C1382" t="str">
            <v>kg</v>
          </cell>
          <cell r="D1382">
            <v>8.2650000000000006</v>
          </cell>
        </row>
        <row r="1383">
          <cell r="A1383" t="str">
            <v>M3127</v>
          </cell>
          <cell r="B1383" t="str">
            <v>Luva para bainha metálica - D = 30 mm</v>
          </cell>
          <cell r="C1383" t="str">
            <v>un</v>
          </cell>
          <cell r="D1383">
            <v>3.6739999999999999</v>
          </cell>
        </row>
        <row r="1384">
          <cell r="A1384" t="str">
            <v>M3128</v>
          </cell>
          <cell r="B1384" t="str">
            <v>Luva para bainha metálica - D = 35 mm</v>
          </cell>
          <cell r="C1384" t="str">
            <v>un</v>
          </cell>
          <cell r="D1384">
            <v>3.7010000000000001</v>
          </cell>
        </row>
        <row r="1385">
          <cell r="A1385" t="str">
            <v>M3129</v>
          </cell>
          <cell r="B1385" t="str">
            <v>Luva para bainha metálica - D = 40 mm</v>
          </cell>
          <cell r="C1385" t="str">
            <v>un</v>
          </cell>
          <cell r="D1385">
            <v>4.0720999999999998</v>
          </cell>
        </row>
        <row r="1386">
          <cell r="A1386" t="str">
            <v>M3130</v>
          </cell>
          <cell r="B1386" t="str">
            <v>Luva para bainha metálica - D = 45 mm</v>
          </cell>
          <cell r="C1386" t="str">
            <v>un</v>
          </cell>
          <cell r="D1386">
            <v>5.1482999999999999</v>
          </cell>
        </row>
        <row r="1387">
          <cell r="A1387" t="str">
            <v>M3131</v>
          </cell>
          <cell r="B1387" t="str">
            <v>Luva para bainha metálica - D = 50 mm</v>
          </cell>
          <cell r="C1387" t="str">
            <v>un</v>
          </cell>
          <cell r="D1387">
            <v>5.4916</v>
          </cell>
        </row>
        <row r="1388">
          <cell r="A1388" t="str">
            <v>M3132</v>
          </cell>
          <cell r="B1388" t="str">
            <v>Luva para bainha metálica - D = 55 mm</v>
          </cell>
          <cell r="C1388" t="str">
            <v>un</v>
          </cell>
          <cell r="D1388">
            <v>6.2609000000000004</v>
          </cell>
        </row>
        <row r="1389">
          <cell r="A1389" t="str">
            <v>M3133</v>
          </cell>
          <cell r="B1389" t="str">
            <v>Luva para bainha metálica - D = 60 mm</v>
          </cell>
          <cell r="C1389" t="str">
            <v>un</v>
          </cell>
          <cell r="D1389">
            <v>6.6513999999999998</v>
          </cell>
        </row>
        <row r="1390">
          <cell r="A1390" t="str">
            <v>M3134</v>
          </cell>
          <cell r="B1390" t="str">
            <v>Luva para bainha metálica - D = 65 mm</v>
          </cell>
          <cell r="C1390" t="str">
            <v>un</v>
          </cell>
          <cell r="D1390">
            <v>7.1722000000000001</v>
          </cell>
        </row>
        <row r="1391">
          <cell r="A1391" t="str">
            <v>M3135</v>
          </cell>
          <cell r="B1391" t="str">
            <v>Luva para bainha metálica - D = 70 mm</v>
          </cell>
          <cell r="C1391" t="str">
            <v>un</v>
          </cell>
          <cell r="D1391">
            <v>7.1722000000000001</v>
          </cell>
        </row>
        <row r="1392">
          <cell r="A1392" t="str">
            <v>M3136</v>
          </cell>
          <cell r="B1392" t="str">
            <v>Luva para bainha metálica - D = 75 mm</v>
          </cell>
          <cell r="C1392" t="str">
            <v>un</v>
          </cell>
          <cell r="D1392">
            <v>8.0361999999999991</v>
          </cell>
        </row>
        <row r="1393">
          <cell r="A1393" t="str">
            <v>M3137</v>
          </cell>
          <cell r="B1393" t="str">
            <v>Luva para bainha metálica - D = 80 mm</v>
          </cell>
          <cell r="C1393" t="str">
            <v>un</v>
          </cell>
          <cell r="D1393">
            <v>8.2611000000000008</v>
          </cell>
        </row>
        <row r="1394">
          <cell r="A1394" t="str">
            <v>M3138</v>
          </cell>
          <cell r="B1394" t="str">
            <v>Luva para bainha metálica - D = 85 mm</v>
          </cell>
          <cell r="C1394" t="str">
            <v>un</v>
          </cell>
          <cell r="D1394">
            <v>8.4977999999999998</v>
          </cell>
        </row>
        <row r="1395">
          <cell r="A1395" t="str">
            <v>M3139</v>
          </cell>
          <cell r="B1395" t="str">
            <v>Luva para bainha metálica - D = 90 mm</v>
          </cell>
          <cell r="C1395" t="str">
            <v>un</v>
          </cell>
          <cell r="D1395">
            <v>9.3735999999999997</v>
          </cell>
        </row>
        <row r="1396">
          <cell r="A1396" t="str">
            <v>M3140</v>
          </cell>
          <cell r="B1396" t="str">
            <v>Luva para bainha metálica - D = 95 mm</v>
          </cell>
          <cell r="C1396" t="str">
            <v>un</v>
          </cell>
          <cell r="D1396">
            <v>9.8588000000000005</v>
          </cell>
        </row>
        <row r="1397">
          <cell r="A1397" t="str">
            <v>M3141</v>
          </cell>
          <cell r="B1397" t="str">
            <v>Luva para bainha metálica - D = 100 mm</v>
          </cell>
          <cell r="C1397" t="str">
            <v>un</v>
          </cell>
          <cell r="D1397">
            <v>10.2849</v>
          </cell>
        </row>
        <row r="1398">
          <cell r="A1398" t="str">
            <v>M3142</v>
          </cell>
          <cell r="B1398" t="str">
            <v>Luva para bainha metálica - D = 110 mm</v>
          </cell>
          <cell r="C1398" t="str">
            <v>un</v>
          </cell>
          <cell r="D1398">
            <v>11.3383</v>
          </cell>
        </row>
        <row r="1399">
          <cell r="A1399" t="str">
            <v>M3143</v>
          </cell>
          <cell r="B1399" t="str">
            <v>Luva para bainha metálica - D = 120 mm</v>
          </cell>
          <cell r="C1399" t="str">
            <v>un</v>
          </cell>
          <cell r="D1399">
            <v>12.3443</v>
          </cell>
        </row>
        <row r="1400">
          <cell r="A1400" t="str">
            <v>M3144</v>
          </cell>
          <cell r="B1400" t="str">
            <v>Luva para bainha metálica - D = 130 mm</v>
          </cell>
          <cell r="C1400" t="str">
            <v>un</v>
          </cell>
          <cell r="D1400">
            <v>14.2143</v>
          </cell>
        </row>
        <row r="1401">
          <cell r="A1401" t="str">
            <v>M3145</v>
          </cell>
          <cell r="B1401" t="str">
            <v>Luva para bainha metálica ovalizada de 19 x 36 mm</v>
          </cell>
          <cell r="C1401" t="str">
            <v>un</v>
          </cell>
          <cell r="D1401">
            <v>8.9238</v>
          </cell>
        </row>
        <row r="1402">
          <cell r="A1402" t="str">
            <v>M3146</v>
          </cell>
          <cell r="B1402" t="str">
            <v>Luva para bainha metálica ovalizada de 19 x 48 mm</v>
          </cell>
          <cell r="C1402" t="str">
            <v>un</v>
          </cell>
          <cell r="D1402">
            <v>9.4918999999999993</v>
          </cell>
        </row>
        <row r="1403">
          <cell r="A1403" t="str">
            <v>M3147</v>
          </cell>
          <cell r="B1403" t="str">
            <v>Luva para bainha metálica ovalizada de 19 x 62 mm</v>
          </cell>
          <cell r="C1403" t="str">
            <v>un</v>
          </cell>
          <cell r="D1403">
            <v>9.9179999999999993</v>
          </cell>
        </row>
        <row r="1404">
          <cell r="A1404" t="str">
            <v>M3148</v>
          </cell>
          <cell r="B1404" t="str">
            <v>Luva para bainha metálica ovalizada de 22 x 32 mm</v>
          </cell>
          <cell r="C1404" t="str">
            <v>un</v>
          </cell>
          <cell r="D1404">
            <v>10.569000000000001</v>
          </cell>
        </row>
        <row r="1405">
          <cell r="A1405" t="str">
            <v>M3149</v>
          </cell>
          <cell r="B1405" t="str">
            <v>Luva para bainha metálica ovalizada de 22 x 55 mm</v>
          </cell>
          <cell r="C1405" t="str">
            <v>un</v>
          </cell>
          <cell r="D1405">
            <v>10.864800000000001</v>
          </cell>
        </row>
        <row r="1406">
          <cell r="A1406" t="str">
            <v>M3150</v>
          </cell>
          <cell r="B1406" t="str">
            <v>Luva para bainha metálica ovalizada de 22 x 73 mm</v>
          </cell>
          <cell r="C1406" t="str">
            <v>un</v>
          </cell>
          <cell r="D1406">
            <v>11.551299999999999</v>
          </cell>
        </row>
        <row r="1407">
          <cell r="A1407" t="str">
            <v>M3153</v>
          </cell>
          <cell r="B1407" t="str">
            <v>Tinta em pó à base de resina poliéster</v>
          </cell>
          <cell r="C1407" t="str">
            <v>kg</v>
          </cell>
          <cell r="D1407">
            <v>60.798299999999998</v>
          </cell>
        </row>
        <row r="1408">
          <cell r="A1408" t="str">
            <v>M3170</v>
          </cell>
          <cell r="B1408" t="str">
            <v>Apoio de neoprene não fretado - C = 100 mm, L = 100 mm e E = 20 mm</v>
          </cell>
          <cell r="C1408" t="str">
            <v>un</v>
          </cell>
          <cell r="D1408">
            <v>24.399899999999999</v>
          </cell>
        </row>
        <row r="1409">
          <cell r="A1409" t="str">
            <v>M3171</v>
          </cell>
          <cell r="B1409" t="str">
            <v>Porca sextavada em aço galvanizado para parafuso - D = 9,525 mm (3/8")</v>
          </cell>
          <cell r="C1409" t="str">
            <v>un</v>
          </cell>
          <cell r="D1409">
            <v>0.3221</v>
          </cell>
        </row>
        <row r="1410">
          <cell r="A1410" t="str">
            <v>M3172</v>
          </cell>
          <cell r="B1410" t="str">
            <v>Porca sextavada em aço galvanizado para parafuso - D = 12 mm (M12)</v>
          </cell>
          <cell r="C1410" t="str">
            <v>un</v>
          </cell>
          <cell r="D1410">
            <v>0.62339999999999995</v>
          </cell>
        </row>
        <row r="1411">
          <cell r="A1411" t="str">
            <v>M3173</v>
          </cell>
          <cell r="B1411" t="str">
            <v>Parafuso de cabeça sextavada em aço galvanizado, classe 8.8 - D = 12 mm (M12) e C = 30 mm</v>
          </cell>
          <cell r="C1411" t="str">
            <v>un</v>
          </cell>
          <cell r="D1411">
            <v>1.9162999999999999</v>
          </cell>
        </row>
        <row r="1412">
          <cell r="A1412" t="str">
            <v>M3174</v>
          </cell>
          <cell r="B1412" t="str">
            <v>Ligação tipo barra chata em aço galvanizado para contenção - L = 45 mm e E = 4 mm</v>
          </cell>
          <cell r="C1412" t="str">
            <v>kg</v>
          </cell>
          <cell r="D1412">
            <v>15.306100000000001</v>
          </cell>
        </row>
        <row r="1413">
          <cell r="A1413" t="str">
            <v>M3177</v>
          </cell>
          <cell r="B1413" t="str">
            <v>Fita metálica SAE 1010/1020 para solo reforçado - L = 50 mm e E = 4 mm</v>
          </cell>
          <cell r="C1413" t="str">
            <v>kg</v>
          </cell>
          <cell r="D1413">
            <v>15.933299999999999</v>
          </cell>
        </row>
        <row r="1414">
          <cell r="A1414" t="str">
            <v>M3178</v>
          </cell>
          <cell r="B1414" t="str">
            <v>Material para aterro reforçado com fitas metálicas</v>
          </cell>
          <cell r="C1414" t="str">
            <v>m³</v>
          </cell>
          <cell r="D1414" t="str">
            <v>-</v>
          </cell>
        </row>
        <row r="1415">
          <cell r="A1415" t="str">
            <v>M3179</v>
          </cell>
          <cell r="B1415" t="str">
            <v>Tubo PEAD PE 100 PN 5 para estais - D = 140 mm</v>
          </cell>
          <cell r="C1415" t="str">
            <v>m</v>
          </cell>
          <cell r="D1415">
            <v>561.46929999999998</v>
          </cell>
        </row>
        <row r="1416">
          <cell r="A1416" t="str">
            <v>M3180</v>
          </cell>
          <cell r="B1416" t="str">
            <v>Tubo PEAD PE 100 PN 5 para estais - D = 160 mm</v>
          </cell>
          <cell r="C1416" t="str">
            <v>m</v>
          </cell>
          <cell r="D1416">
            <v>748.63919999999996</v>
          </cell>
        </row>
        <row r="1417">
          <cell r="A1417" t="str">
            <v>M3181</v>
          </cell>
          <cell r="B1417" t="str">
            <v>Tubo PEAD PE 100 PN 5 para estais - D = 180 mm</v>
          </cell>
          <cell r="C1417" t="str">
            <v>m</v>
          </cell>
          <cell r="D1417">
            <v>973.21090000000004</v>
          </cell>
        </row>
        <row r="1418">
          <cell r="A1418" t="str">
            <v>M3182</v>
          </cell>
          <cell r="B1418" t="str">
            <v>Tubo PEAD PE 100 PN 5 para estais - D = 200 mm</v>
          </cell>
          <cell r="C1418" t="str">
            <v>m</v>
          </cell>
          <cell r="D1418">
            <v>1122.9688000000001</v>
          </cell>
        </row>
        <row r="1419">
          <cell r="A1419" t="str">
            <v>M3183</v>
          </cell>
          <cell r="B1419" t="str">
            <v>Tubo PEAD PE 100 PN 5 para estais - D = 225 mm</v>
          </cell>
          <cell r="C1419" t="str">
            <v>m</v>
          </cell>
          <cell r="D1419">
            <v>1422.4245000000001</v>
          </cell>
        </row>
        <row r="1420">
          <cell r="A1420" t="str">
            <v>M3184</v>
          </cell>
          <cell r="B1420" t="str">
            <v>Tubo PEAD PE 100 PN 5 para estais - D = 250 mm</v>
          </cell>
          <cell r="C1420" t="str">
            <v>m</v>
          </cell>
          <cell r="D1420">
            <v>1590.8583000000001</v>
          </cell>
        </row>
        <row r="1421">
          <cell r="A1421" t="str">
            <v>M3185</v>
          </cell>
          <cell r="B1421" t="str">
            <v>Tubo PEAD PE 100 PN 5 para estais - D = 280 mm</v>
          </cell>
          <cell r="C1421" t="str">
            <v>m</v>
          </cell>
          <cell r="D1421">
            <v>1852.5709999999999</v>
          </cell>
        </row>
        <row r="1422">
          <cell r="A1422" t="str">
            <v>M3186</v>
          </cell>
          <cell r="B1422" t="str">
            <v>Tubo PEAD PE 100 PN 5 para estais - D = 315 mm</v>
          </cell>
          <cell r="C1422" t="str">
            <v>m</v>
          </cell>
          <cell r="D1422">
            <v>2152.3577</v>
          </cell>
        </row>
        <row r="1423">
          <cell r="A1423" t="str">
            <v>M3187</v>
          </cell>
          <cell r="B1423" t="str">
            <v>Tubo antivandalismo em aço galvanizado para estais de 12 cordoalhas - D = 15,7 mm</v>
          </cell>
          <cell r="C1423" t="str">
            <v>m</v>
          </cell>
          <cell r="D1423">
            <v>11210.9121</v>
          </cell>
        </row>
        <row r="1424">
          <cell r="A1424" t="str">
            <v>M3188</v>
          </cell>
          <cell r="B1424" t="str">
            <v>Tubo antivandalismo em aço galvanizado para estais de 19 cordoalhas - D = 15,7 mm</v>
          </cell>
          <cell r="C1424" t="str">
            <v>m</v>
          </cell>
          <cell r="D1424">
            <v>13288.3758</v>
          </cell>
        </row>
        <row r="1425">
          <cell r="A1425" t="str">
            <v>M3189</v>
          </cell>
          <cell r="B1425" t="str">
            <v>Tubo antivandalismo em aço galvanizado para estais de 22 cordoalhas - D = 15,7 mm</v>
          </cell>
          <cell r="C1425" t="str">
            <v>m</v>
          </cell>
          <cell r="D1425">
            <v>15534.3737</v>
          </cell>
        </row>
        <row r="1426">
          <cell r="A1426" t="str">
            <v>M3190</v>
          </cell>
          <cell r="B1426" t="str">
            <v>Tubo antivandalismo em aço galvanizado para estais de 31 cordoalhas - D = 15,7 mm</v>
          </cell>
          <cell r="C1426" t="str">
            <v>m</v>
          </cell>
          <cell r="D1426">
            <v>19464.7094</v>
          </cell>
        </row>
        <row r="1427">
          <cell r="A1427" t="str">
            <v>M3191</v>
          </cell>
          <cell r="B1427" t="str">
            <v>Tubo antivandalismo em aço galvanizado para estais de 37 cordoalhas - D = 15,7 mm</v>
          </cell>
          <cell r="C1427" t="str">
            <v>m</v>
          </cell>
          <cell r="D1427">
            <v>22460.299299999999</v>
          </cell>
        </row>
        <row r="1428">
          <cell r="A1428" t="str">
            <v>M3192</v>
          </cell>
          <cell r="B1428" t="str">
            <v>Tubo antivandalismo em aço galvanizado para estais de 43 cordoalhas - D = 15,7 mm</v>
          </cell>
          <cell r="C1428" t="str">
            <v>m</v>
          </cell>
          <cell r="D1428">
            <v>29384.208900000001</v>
          </cell>
        </row>
        <row r="1429">
          <cell r="A1429" t="str">
            <v>M3193</v>
          </cell>
          <cell r="B1429" t="str">
            <v>Tubo antivandalismo em aço galvanizado para estais de 55 cordoalhas - D = 15,7 mm</v>
          </cell>
          <cell r="C1429" t="str">
            <v>m</v>
          </cell>
          <cell r="D1429">
            <v>33127.445</v>
          </cell>
        </row>
        <row r="1430">
          <cell r="A1430" t="str">
            <v>M3194</v>
          </cell>
          <cell r="B1430" t="str">
            <v>Tubo antivandalismo em aço galvanizado para estais de 61 cordoalhas - D = 15,7 mm</v>
          </cell>
          <cell r="C1430" t="str">
            <v>m</v>
          </cell>
          <cell r="D1430">
            <v>37993.6299</v>
          </cell>
        </row>
        <row r="1431">
          <cell r="A1431" t="str">
            <v>M3195</v>
          </cell>
          <cell r="B1431" t="str">
            <v>Tubo antivandalismo em aço galvanizado para estais de 73 cordoalhas - D = 15,7 mm</v>
          </cell>
          <cell r="C1431" t="str">
            <v>m</v>
          </cell>
          <cell r="D1431">
            <v>48212.605199999998</v>
          </cell>
        </row>
        <row r="1432">
          <cell r="A1432" t="str">
            <v>M3196</v>
          </cell>
          <cell r="B1432" t="str">
            <v>Tubo antivandalismo em aço galvanizado para estais de 85 cordoalhas - D = 15,7 mm</v>
          </cell>
          <cell r="C1432" t="str">
            <v>m</v>
          </cell>
          <cell r="D1432">
            <v>56148.210800000001</v>
          </cell>
        </row>
        <row r="1433">
          <cell r="A1433" t="str">
            <v>M3197</v>
          </cell>
          <cell r="B1433" t="str">
            <v>Tubo antivandalismo em aço galvanizado para estais de 91 cordoalhas - D = 15,7 mm</v>
          </cell>
          <cell r="C1433" t="str">
            <v>m</v>
          </cell>
          <cell r="D1433">
            <v>74452.529500000004</v>
          </cell>
        </row>
        <row r="1434">
          <cell r="A1434" t="str">
            <v>M3198</v>
          </cell>
          <cell r="B1434" t="str">
            <v>Tubo fôrma lado fixo em aço galvanizado para estais de 12 cordoalhas - D = 15,7 mm</v>
          </cell>
          <cell r="C1434" t="str">
            <v>m</v>
          </cell>
          <cell r="D1434">
            <v>10480.998900000001</v>
          </cell>
        </row>
        <row r="1435">
          <cell r="A1435" t="str">
            <v>M3199</v>
          </cell>
          <cell r="B1435" t="str">
            <v>Tubo fôrma lado fixo em aço galvanizado para estais de 19 cordoalhas - D = 15,7 mm</v>
          </cell>
          <cell r="C1435" t="str">
            <v>m</v>
          </cell>
          <cell r="D1435">
            <v>12352.606900000001</v>
          </cell>
        </row>
        <row r="1436">
          <cell r="A1436" t="str">
            <v>M3200</v>
          </cell>
          <cell r="B1436" t="str">
            <v>Tubo fôrma lado fixo em aço galvanizado para estais de 22 cordoalhas - D = 15,7 mm</v>
          </cell>
          <cell r="C1436" t="str">
            <v>m</v>
          </cell>
          <cell r="D1436">
            <v>15160.034</v>
          </cell>
        </row>
        <row r="1437">
          <cell r="A1437" t="str">
            <v>M3201</v>
          </cell>
          <cell r="B1437" t="str">
            <v>Tubo fôrma lado fixo em aço galvanizado para estais de 31 cordoalhas - D = 15,7 mm</v>
          </cell>
          <cell r="C1437" t="str">
            <v>m</v>
          </cell>
          <cell r="D1437">
            <v>18716.080300000001</v>
          </cell>
        </row>
        <row r="1438">
          <cell r="A1438" t="str">
            <v>M3202</v>
          </cell>
          <cell r="B1438" t="str">
            <v>Tubo fôrma lado fixo em aço galvanizado para estais de 37 cordoalhas - D = 15,7 mm</v>
          </cell>
          <cell r="C1438" t="str">
            <v>m</v>
          </cell>
          <cell r="D1438">
            <v>21897.766800000001</v>
          </cell>
        </row>
        <row r="1439">
          <cell r="A1439" t="str">
            <v>M3203</v>
          </cell>
          <cell r="B1439" t="str">
            <v>Tubo fôrma lado fixo em aço galvanizado para estais de 43 cordoalhas - D = 15,7 mm</v>
          </cell>
          <cell r="C1439" t="str">
            <v>m</v>
          </cell>
          <cell r="D1439">
            <v>28822.759600000001</v>
          </cell>
        </row>
        <row r="1440">
          <cell r="A1440" t="str">
            <v>M3204</v>
          </cell>
          <cell r="B1440" t="str">
            <v>Tubo fôrma lado fixo em aço galvanizado para estais de 55 cordoalhas - D = 15,7 mm</v>
          </cell>
          <cell r="C1440" t="str">
            <v>m</v>
          </cell>
          <cell r="D1440">
            <v>32191.666099999999</v>
          </cell>
        </row>
        <row r="1441">
          <cell r="A1441" t="str">
            <v>M3205</v>
          </cell>
          <cell r="B1441" t="str">
            <v>Tubo fôrma lado fixo em aço galvanizado para estais de 61 cordoalhas - D = 15,7 mm</v>
          </cell>
          <cell r="C1441" t="str">
            <v>m</v>
          </cell>
          <cell r="D1441">
            <v>37244.9807</v>
          </cell>
        </row>
        <row r="1442">
          <cell r="A1442" t="str">
            <v>M3206</v>
          </cell>
          <cell r="B1442" t="str">
            <v>Tubo fôrma lado fixo em aço galvanizado para estais de 73 cordoalhas - D = 15,7 mm</v>
          </cell>
          <cell r="C1442" t="str">
            <v>m</v>
          </cell>
          <cell r="D1442">
            <v>47351.66</v>
          </cell>
        </row>
        <row r="1443">
          <cell r="A1443" t="str">
            <v>M3207</v>
          </cell>
          <cell r="B1443" t="str">
            <v>Tubo fôrma lado fixo em aço galvanizado para estais de 85 cordoalhas - D = 15,7 mm</v>
          </cell>
          <cell r="C1443" t="str">
            <v>m</v>
          </cell>
          <cell r="D1443">
            <v>55398.578600000001</v>
          </cell>
        </row>
        <row r="1444">
          <cell r="A1444" t="str">
            <v>M3208</v>
          </cell>
          <cell r="B1444" t="str">
            <v>Tubo fôrma lado fixo em aço galvanizado para estais de 91 cordoalhas - D = 15,7 mm</v>
          </cell>
          <cell r="C1444" t="str">
            <v>m</v>
          </cell>
          <cell r="D1444">
            <v>73366.962499999994</v>
          </cell>
        </row>
        <row r="1445">
          <cell r="A1445" t="str">
            <v>M3209</v>
          </cell>
          <cell r="B1445" t="str">
            <v>Tubo fôrma lado regulável em aço galvanizado para estais de 12 cordoalhas - D = 15,7 mm</v>
          </cell>
          <cell r="C1445" t="str">
            <v>m</v>
          </cell>
          <cell r="D1445">
            <v>10480.998900000001</v>
          </cell>
        </row>
        <row r="1446">
          <cell r="A1446" t="str">
            <v>M3210</v>
          </cell>
          <cell r="B1446" t="str">
            <v>Tubo fôrma lado regulável em aço galvanizado para estais de 19 cordoalhas - D = 15,7 mm</v>
          </cell>
          <cell r="C1446" t="str">
            <v>m</v>
          </cell>
          <cell r="D1446">
            <v>12352.606900000001</v>
          </cell>
        </row>
        <row r="1447">
          <cell r="A1447" t="str">
            <v>M3211</v>
          </cell>
          <cell r="B1447" t="str">
            <v>Tubo fôrma lado regulável em aço galvanizado para estais de 22 cordoalhas - D = 15,7 mm</v>
          </cell>
          <cell r="C1447" t="str">
            <v>m</v>
          </cell>
          <cell r="D1447">
            <v>15160.034</v>
          </cell>
        </row>
        <row r="1448">
          <cell r="A1448" t="str">
            <v>M3212</v>
          </cell>
          <cell r="B1448" t="str">
            <v>Tubo fôrma lado regulável em aço galvanizado para estais de 31 cordoalhas - D = 15,7 mm</v>
          </cell>
          <cell r="C1448" t="str">
            <v>m</v>
          </cell>
          <cell r="D1448">
            <v>18716.080300000001</v>
          </cell>
        </row>
        <row r="1449">
          <cell r="A1449" t="str">
            <v>M3213</v>
          </cell>
          <cell r="B1449" t="str">
            <v>Tubo fôrma lado regulável em aço galvanizado para estais de 37 cordoalhas - D = 15,7 mm</v>
          </cell>
          <cell r="C1449" t="str">
            <v>m</v>
          </cell>
          <cell r="D1449">
            <v>21897.766800000001</v>
          </cell>
        </row>
        <row r="1450">
          <cell r="A1450" t="str">
            <v>M3214</v>
          </cell>
          <cell r="B1450" t="str">
            <v>Tubo fôrma lado regulável em aço galvanizado para estais de 43 cordoalhas - D = 15,7 mm</v>
          </cell>
          <cell r="C1450" t="str">
            <v>m</v>
          </cell>
          <cell r="D1450">
            <v>28822.759600000001</v>
          </cell>
        </row>
        <row r="1451">
          <cell r="A1451" t="str">
            <v>M3215</v>
          </cell>
          <cell r="B1451" t="str">
            <v>Tubo fôrma lado regulável em aço galvanizado para estais de 55 cordoalhas - D = 15,7 mm</v>
          </cell>
          <cell r="C1451" t="str">
            <v>m</v>
          </cell>
          <cell r="D1451">
            <v>32191.666099999999</v>
          </cell>
        </row>
        <row r="1452">
          <cell r="A1452" t="str">
            <v>M3216</v>
          </cell>
          <cell r="B1452" t="str">
            <v>Tubo fôrma lado regulável em aço galvanizado para estais de 61 cordoalhas - D = 15,7 mm</v>
          </cell>
          <cell r="C1452" t="str">
            <v>m</v>
          </cell>
          <cell r="D1452">
            <v>37244.9807</v>
          </cell>
        </row>
        <row r="1453">
          <cell r="A1453" t="str">
            <v>M3217</v>
          </cell>
          <cell r="B1453" t="str">
            <v>Tubo fôrma lado regulável em aço galvanizado para estais de 73 cordoalhas - D = 15,7 mm</v>
          </cell>
          <cell r="C1453" t="str">
            <v>m</v>
          </cell>
          <cell r="D1453">
            <v>47351.66</v>
          </cell>
        </row>
        <row r="1454">
          <cell r="A1454" t="str">
            <v>M3218</v>
          </cell>
          <cell r="B1454" t="str">
            <v>Tubo fôrma lado regulável em aço galvanizado para estais de 85 cordoalhas - D = 15,7 mm</v>
          </cell>
          <cell r="C1454" t="str">
            <v>m</v>
          </cell>
          <cell r="D1454">
            <v>55582.813699999999</v>
          </cell>
        </row>
        <row r="1455">
          <cell r="A1455" t="str">
            <v>M3219</v>
          </cell>
          <cell r="B1455" t="str">
            <v>Tubo fôrma lado regulável em aço galvanizado para estais de 91 cordoalhas - D = 15,7 mm</v>
          </cell>
          <cell r="C1455" t="str">
            <v>m</v>
          </cell>
          <cell r="D1455">
            <v>73449.115600000005</v>
          </cell>
        </row>
        <row r="1456">
          <cell r="A1456" t="str">
            <v>M3220</v>
          </cell>
          <cell r="B1456" t="str">
            <v>Coroa de botões esféricos - Ring bit - D = 104 mm (4 3/32")</v>
          </cell>
          <cell r="C1456" t="str">
            <v>un</v>
          </cell>
          <cell r="D1456">
            <v>982.48829999999998</v>
          </cell>
        </row>
        <row r="1457">
          <cell r="A1457" t="str">
            <v>M3225</v>
          </cell>
          <cell r="B1457" t="str">
            <v>Película retrorrefletiva tipo III + SI (sinal impresso com película de sobreposição tipo V)</v>
          </cell>
          <cell r="C1457" t="str">
            <v>m²</v>
          </cell>
          <cell r="D1457">
            <v>436.06420000000003</v>
          </cell>
        </row>
        <row r="1458">
          <cell r="A1458" t="str">
            <v>M3227</v>
          </cell>
          <cell r="B1458" t="str">
            <v>Tubo de revestimento em aço-carbono schedule 40 - DN = 101,6 mm (4")</v>
          </cell>
          <cell r="C1458" t="str">
            <v>m</v>
          </cell>
          <cell r="D1458">
            <v>205.48769999999999</v>
          </cell>
        </row>
        <row r="1459">
          <cell r="A1459" t="str">
            <v>M3228</v>
          </cell>
          <cell r="B1459" t="str">
            <v>Cimento asfáltico de petróleo com borracha - CAP 50/70 com 15% de borracha de pneu</v>
          </cell>
          <cell r="C1459" t="str">
            <v>t</v>
          </cell>
          <cell r="D1459" t="str">
            <v>-</v>
          </cell>
        </row>
        <row r="1460">
          <cell r="A1460" t="str">
            <v>M3229</v>
          </cell>
          <cell r="B1460" t="str">
            <v>Película retrorrefletiva tipo I + SI (sinal impresso com película de sobreposição tipo V)</v>
          </cell>
          <cell r="C1460" t="str">
            <v>m²</v>
          </cell>
          <cell r="D1460">
            <v>340.61880000000002</v>
          </cell>
        </row>
        <row r="1461">
          <cell r="A1461" t="str">
            <v>M3230</v>
          </cell>
          <cell r="B1461" t="str">
            <v>Chapa de poliéster reforçada com fibra de vidro - E = 2,0 mm</v>
          </cell>
          <cell r="C1461" t="str">
            <v>m²</v>
          </cell>
          <cell r="D1461">
            <v>105.62820000000001</v>
          </cell>
        </row>
        <row r="1462">
          <cell r="A1462" t="str">
            <v>M3231</v>
          </cell>
          <cell r="B1462" t="str">
            <v>Chapa de alumínio composto (ACM) - E = 3,0 mm</v>
          </cell>
          <cell r="C1462" t="str">
            <v>m²</v>
          </cell>
          <cell r="D1462">
            <v>133.5318</v>
          </cell>
        </row>
        <row r="1463">
          <cell r="A1463" t="str">
            <v>M3232</v>
          </cell>
          <cell r="B1463" t="str">
            <v>Película retrorrefletiva tipo X + SI (sinal impresso com película de sobreposição tipo V)</v>
          </cell>
          <cell r="C1463" t="str">
            <v>m²</v>
          </cell>
          <cell r="D1463">
            <v>534.17769999999996</v>
          </cell>
        </row>
        <row r="1464">
          <cell r="A1464" t="str">
            <v>M3233</v>
          </cell>
          <cell r="B1464" t="str">
            <v>Fita adesiva estrutural dupla-face - E = 2 mm e L = 25 mm</v>
          </cell>
          <cell r="C1464" t="str">
            <v>m</v>
          </cell>
          <cell r="D1464">
            <v>8.8664000000000005</v>
          </cell>
        </row>
        <row r="1465">
          <cell r="A1465" t="str">
            <v>M3235</v>
          </cell>
          <cell r="B1465" t="str">
            <v>Película retrorrefletiva tipo I</v>
          </cell>
          <cell r="C1465" t="str">
            <v>m²</v>
          </cell>
          <cell r="D1465">
            <v>148.21090000000001</v>
          </cell>
        </row>
        <row r="1466">
          <cell r="A1466" t="str">
            <v>M3236</v>
          </cell>
          <cell r="B1466" t="str">
            <v>Película retrorrefletiva tipo III + SI</v>
          </cell>
          <cell r="C1466" t="str">
            <v>m²</v>
          </cell>
          <cell r="D1466">
            <v>501.49549999999999</v>
          </cell>
        </row>
        <row r="1467">
          <cell r="A1467" t="str">
            <v>M3237</v>
          </cell>
          <cell r="B1467" t="str">
            <v>Película retrorrefletiva tipo III</v>
          </cell>
          <cell r="C1467" t="str">
            <v>m²</v>
          </cell>
          <cell r="D1467">
            <v>241.15119999999999</v>
          </cell>
        </row>
        <row r="1468">
          <cell r="A1468" t="str">
            <v>M3238</v>
          </cell>
          <cell r="B1468" t="str">
            <v>Película não retrorrefletiva tipo IV</v>
          </cell>
          <cell r="C1468" t="str">
            <v>m²</v>
          </cell>
          <cell r="D1468">
            <v>207.86609999999999</v>
          </cell>
        </row>
        <row r="1469">
          <cell r="A1469" t="str">
            <v>M3239</v>
          </cell>
          <cell r="B1469" t="str">
            <v>Película retrorrefletiva tipo X</v>
          </cell>
          <cell r="C1469" t="str">
            <v>m²</v>
          </cell>
          <cell r="D1469">
            <v>399.4246</v>
          </cell>
        </row>
        <row r="1470">
          <cell r="A1470" t="str">
            <v>M3240</v>
          </cell>
          <cell r="B1470" t="str">
            <v>Duto flexível de ventilação de poliéster aluminizado sem isolamento - D = 200 mm</v>
          </cell>
          <cell r="C1470" t="str">
            <v>m</v>
          </cell>
          <cell r="D1470">
            <v>17.745699999999999</v>
          </cell>
        </row>
        <row r="1471">
          <cell r="A1471" t="str">
            <v>M3241</v>
          </cell>
          <cell r="B1471" t="str">
            <v>Cabo de cobre flexível antichama isolado em HEPR - tensão de 0,6/1,0 kV e seção de 2 x 6 mm²</v>
          </cell>
          <cell r="C1471" t="str">
            <v>m</v>
          </cell>
          <cell r="D1471">
            <v>13.8468</v>
          </cell>
        </row>
        <row r="1472">
          <cell r="A1472" t="str">
            <v>M3242</v>
          </cell>
          <cell r="B1472" t="str">
            <v>Cabo de cobre flexível antichama isolado em HEPR - tensão de 0,6/1,0 kV e seção de 4 x 6 mm²</v>
          </cell>
          <cell r="C1472" t="str">
            <v>m</v>
          </cell>
          <cell r="D1472">
            <v>23.9541</v>
          </cell>
        </row>
        <row r="1473">
          <cell r="A1473" t="str">
            <v>M3245</v>
          </cell>
          <cell r="B1473" t="str">
            <v>Tinta plástica à base de resina metacrílica aplicada a frio por aspersão (spray)</v>
          </cell>
          <cell r="C1473" t="str">
            <v>kg</v>
          </cell>
          <cell r="D1473">
            <v>56.407899999999998</v>
          </cell>
        </row>
        <row r="1474">
          <cell r="A1474" t="str">
            <v>M3270</v>
          </cell>
          <cell r="B1474" t="str">
            <v>Ancoragem fixa para estais de 12 cordoalhas - D = 15,7 mm</v>
          </cell>
          <cell r="C1474" t="str">
            <v>un</v>
          </cell>
          <cell r="D1474">
            <v>13353.6602</v>
          </cell>
        </row>
        <row r="1475">
          <cell r="A1475" t="str">
            <v>M3271</v>
          </cell>
          <cell r="B1475" t="str">
            <v>Ancoragem fixa para estais de 22 cordoalhas - D = 15,7 mm</v>
          </cell>
          <cell r="C1475" t="str">
            <v>un</v>
          </cell>
          <cell r="D1475">
            <v>19535.6113</v>
          </cell>
        </row>
        <row r="1476">
          <cell r="A1476" t="str">
            <v>M3272</v>
          </cell>
          <cell r="B1476" t="str">
            <v>Ancoragem fixa para estais de 43 cordoalhas - D = 15,7 mm</v>
          </cell>
          <cell r="C1476" t="str">
            <v>un</v>
          </cell>
          <cell r="D1476">
            <v>41305.760799999996</v>
          </cell>
        </row>
        <row r="1477">
          <cell r="A1477" t="str">
            <v>M3273</v>
          </cell>
          <cell r="B1477" t="str">
            <v>Ancoragem fixa para estais de 85 cordoalhas - D = 15,7 mm</v>
          </cell>
          <cell r="C1477" t="str">
            <v>un</v>
          </cell>
          <cell r="D1477">
            <v>81168.041500000007</v>
          </cell>
        </row>
        <row r="1478">
          <cell r="A1478" t="str">
            <v>M3274</v>
          </cell>
          <cell r="B1478" t="str">
            <v>Ancoragem regulável para estais de 12 cordoalhas - D = 15,7 mm</v>
          </cell>
          <cell r="C1478" t="str">
            <v>un</v>
          </cell>
          <cell r="D1478">
            <v>17745.922600000002</v>
          </cell>
        </row>
        <row r="1479">
          <cell r="A1479" t="str">
            <v>M3275</v>
          </cell>
          <cell r="B1479" t="str">
            <v>Ancoragem regulável para estais de 22 cordoalhas - D = 15,7 mm</v>
          </cell>
          <cell r="C1479" t="str">
            <v>un</v>
          </cell>
          <cell r="D1479">
            <v>28835.9853</v>
          </cell>
        </row>
        <row r="1480">
          <cell r="A1480" t="str">
            <v>M3276</v>
          </cell>
          <cell r="B1480" t="str">
            <v>Ancoragem regulável para estais de 43 cordoalhas - D = 15,7 mm</v>
          </cell>
          <cell r="C1480" t="str">
            <v>un</v>
          </cell>
          <cell r="D1480">
            <v>56710.480799999998</v>
          </cell>
        </row>
        <row r="1481">
          <cell r="A1481" t="str">
            <v>M3277</v>
          </cell>
          <cell r="B1481" t="str">
            <v>Ancoragem regulável para estais de 85 cordoalhas - D = 15,7 mm</v>
          </cell>
          <cell r="C1481" t="str">
            <v>un</v>
          </cell>
          <cell r="D1481">
            <v>111220.90790000001</v>
          </cell>
        </row>
        <row r="1482">
          <cell r="A1482" t="str">
            <v>M3278</v>
          </cell>
          <cell r="B1482" t="str">
            <v>Tubo PEAD PE 100 PN 5 para estais - D = 110 mm</v>
          </cell>
          <cell r="C1482" t="str">
            <v>m</v>
          </cell>
          <cell r="D1482">
            <v>336.89760000000001</v>
          </cell>
        </row>
        <row r="1483">
          <cell r="A1483" t="str">
            <v>M3279</v>
          </cell>
          <cell r="B1483" t="str">
            <v>Arruela lisa em aço zincado branco para parafuso - D = 9,525 mm (3/8")</v>
          </cell>
          <cell r="C1483" t="str">
            <v>un</v>
          </cell>
          <cell r="D1483">
            <v>0.1691</v>
          </cell>
        </row>
        <row r="1484">
          <cell r="A1484" t="str">
            <v>M3280</v>
          </cell>
          <cell r="B1484" t="str">
            <v>Viga de madeira - E = 5 cm e L = 11 cm</v>
          </cell>
          <cell r="C1484" t="str">
            <v>m</v>
          </cell>
          <cell r="D1484">
            <v>23.364999999999998</v>
          </cell>
        </row>
        <row r="1485">
          <cell r="A1485" t="str">
            <v>M3353</v>
          </cell>
          <cell r="B1485" t="str">
            <v>Purgador plástico</v>
          </cell>
          <cell r="C1485" t="str">
            <v>un</v>
          </cell>
          <cell r="D1485">
            <v>1.3053999999999999</v>
          </cell>
        </row>
        <row r="1486">
          <cell r="A1486" t="str">
            <v>M3360</v>
          </cell>
          <cell r="B1486" t="str">
            <v>Chumbador de expansão controlada por torque em aço zincado para concreto - D = 8,0 mm</v>
          </cell>
          <cell r="C1486" t="str">
            <v>un</v>
          </cell>
          <cell r="D1486">
            <v>2.323</v>
          </cell>
        </row>
        <row r="1487">
          <cell r="A1487" t="str">
            <v>M3361</v>
          </cell>
          <cell r="B1487" t="str">
            <v>Corrente de elo soldado em aço SAE 1010/1020 com acabamento polido - E = 25,00 mm (1")</v>
          </cell>
          <cell r="C1487" t="str">
            <v>m</v>
          </cell>
          <cell r="D1487">
            <v>362.9083</v>
          </cell>
        </row>
        <row r="1488">
          <cell r="A1488" t="str">
            <v>M3362</v>
          </cell>
          <cell r="B1488" t="str">
            <v>Corrente de elo soldado em aço SAE 1010/1020 com acabamento polido - E = 12,50 mm (1/2")</v>
          </cell>
          <cell r="C1488" t="str">
            <v>m</v>
          </cell>
          <cell r="D1488">
            <v>83.080399999999997</v>
          </cell>
        </row>
        <row r="1489">
          <cell r="A1489" t="str">
            <v>M3363</v>
          </cell>
          <cell r="B1489" t="str">
            <v>Corrente de elo soldado em aço SAE 1010/1020 com acabamento polido - E = 19,00 mm (3/4")</v>
          </cell>
          <cell r="C1489" t="str">
            <v>m</v>
          </cell>
          <cell r="D1489">
            <v>208.35749999999999</v>
          </cell>
        </row>
        <row r="1490">
          <cell r="A1490" t="str">
            <v>M3364</v>
          </cell>
          <cell r="B1490" t="str">
            <v>Lanterna de sinalização náutica com acessórios de fixação - alcance 2 mn</v>
          </cell>
          <cell r="C1490" t="str">
            <v>un</v>
          </cell>
          <cell r="D1490">
            <v>3591.8543</v>
          </cell>
        </row>
        <row r="1491">
          <cell r="A1491" t="str">
            <v>M3365</v>
          </cell>
          <cell r="B1491" t="str">
            <v>Lanterna de sinalização náutica com acessórios de fixação - alcance 3 mn</v>
          </cell>
          <cell r="C1491" t="str">
            <v>un</v>
          </cell>
          <cell r="D1491">
            <v>4128.0029000000004</v>
          </cell>
        </row>
        <row r="1492">
          <cell r="A1492" t="str">
            <v>M3366</v>
          </cell>
          <cell r="B1492" t="str">
            <v>Lanterna de sinalização náutica com acessórios de fixação - alcance 4 mn</v>
          </cell>
          <cell r="C1492" t="str">
            <v>un</v>
          </cell>
          <cell r="D1492">
            <v>6453.7736000000004</v>
          </cell>
        </row>
        <row r="1493">
          <cell r="A1493" t="str">
            <v>M3367</v>
          </cell>
          <cell r="B1493" t="str">
            <v>Lanterna de sinalização náutica com acessórios de fixação - alcance 6 mn</v>
          </cell>
          <cell r="C1493" t="str">
            <v>un</v>
          </cell>
          <cell r="D1493">
            <v>7965.2866999999997</v>
          </cell>
        </row>
        <row r="1494">
          <cell r="A1494" t="str">
            <v>M3368</v>
          </cell>
          <cell r="B1494" t="str">
            <v>Lanterna de sinalização náutica com acessórios de fixação - alcance 8 mn</v>
          </cell>
          <cell r="C1494" t="str">
            <v>un</v>
          </cell>
          <cell r="D1494">
            <v>8935.2026000000005</v>
          </cell>
        </row>
        <row r="1495">
          <cell r="A1495" t="str">
            <v>M3369</v>
          </cell>
          <cell r="B1495" t="str">
            <v>Manilha âncora em aço forjado com porca e cupilha - DN = 16,0 mm (5/8")</v>
          </cell>
          <cell r="C1495" t="str">
            <v>un</v>
          </cell>
          <cell r="D1495">
            <v>43.649000000000001</v>
          </cell>
        </row>
        <row r="1496">
          <cell r="A1496" t="str">
            <v>M3370</v>
          </cell>
          <cell r="B1496" t="str">
            <v>Manilha reta em aço forjado com porca e cupilha - DN = 38,1 mm (1 1/2")</v>
          </cell>
          <cell r="C1496" t="str">
            <v>un</v>
          </cell>
          <cell r="D1496">
            <v>420.75290000000001</v>
          </cell>
        </row>
        <row r="1497">
          <cell r="A1497" t="str">
            <v>M3371</v>
          </cell>
          <cell r="B1497" t="str">
            <v>Manilha reta em aço forjado com porca e cupilha - DN = 25,4 mm (1")</v>
          </cell>
          <cell r="C1497" t="str">
            <v>un</v>
          </cell>
          <cell r="D1497">
            <v>117.6251</v>
          </cell>
        </row>
        <row r="1498">
          <cell r="A1498" t="str">
            <v>M3372</v>
          </cell>
          <cell r="B1498" t="str">
            <v>Suporte polimérico ecológico maciço colapsível para placa de sinalização - seção de 10 x 10 cm</v>
          </cell>
          <cell r="C1498" t="str">
            <v>m</v>
          </cell>
          <cell r="D1498">
            <v>412.0127</v>
          </cell>
        </row>
        <row r="1499">
          <cell r="A1499" t="str">
            <v>M3501</v>
          </cell>
          <cell r="B1499" t="str">
            <v>Placa de ancoragem para tirante de barra de aço - E = 12,7 mm e seção de 160 x 160 mm</v>
          </cell>
          <cell r="C1499" t="str">
            <v>un</v>
          </cell>
          <cell r="D1499">
            <v>81.408299999999997</v>
          </cell>
        </row>
        <row r="1500">
          <cell r="A1500" t="str">
            <v>M3502</v>
          </cell>
          <cell r="B1500" t="str">
            <v>Mistura betuminosa</v>
          </cell>
          <cell r="C1500" t="str">
            <v>m³</v>
          </cell>
          <cell r="D1500" t="str">
            <v>-</v>
          </cell>
        </row>
        <row r="1501">
          <cell r="A1501" t="str">
            <v>M3503</v>
          </cell>
          <cell r="B1501" t="str">
            <v>Material de base</v>
          </cell>
          <cell r="C1501" t="str">
            <v>m³</v>
          </cell>
          <cell r="D1501" t="str">
            <v>-</v>
          </cell>
        </row>
        <row r="1502">
          <cell r="A1502" t="str">
            <v>M3504</v>
          </cell>
          <cell r="B1502" t="str">
            <v>Concreto</v>
          </cell>
          <cell r="C1502" t="str">
            <v>m³</v>
          </cell>
          <cell r="D1502" t="str">
            <v>-</v>
          </cell>
        </row>
        <row r="1503">
          <cell r="A1503" t="str">
            <v>M3505</v>
          </cell>
          <cell r="B1503" t="str">
            <v>Material demolido - concreto simples</v>
          </cell>
          <cell r="C1503" t="str">
            <v>m³</v>
          </cell>
          <cell r="D1503" t="str">
            <v>-</v>
          </cell>
        </row>
        <row r="1504">
          <cell r="A1504" t="str">
            <v>M3506</v>
          </cell>
          <cell r="B1504" t="str">
            <v>Material demolido - madeira</v>
          </cell>
          <cell r="C1504" t="str">
            <v>m³</v>
          </cell>
          <cell r="D1504" t="str">
            <v>-</v>
          </cell>
        </row>
        <row r="1505">
          <cell r="A1505" t="str">
            <v>M3507</v>
          </cell>
          <cell r="B1505" t="str">
            <v>Revestimento asfáltico</v>
          </cell>
          <cell r="C1505" t="str">
            <v>m³</v>
          </cell>
          <cell r="D1505" t="str">
            <v>-</v>
          </cell>
        </row>
        <row r="1506">
          <cell r="A1506" t="str">
            <v>M3508</v>
          </cell>
          <cell r="B1506" t="str">
            <v>Camada granular (base ou sub-base)</v>
          </cell>
          <cell r="C1506" t="str">
            <v>m³</v>
          </cell>
          <cell r="D1506" t="str">
            <v>-</v>
          </cell>
        </row>
        <row r="1507">
          <cell r="A1507" t="str">
            <v>M3509</v>
          </cell>
          <cell r="B1507" t="str">
            <v>Material demolido - remendo profundo</v>
          </cell>
          <cell r="C1507" t="str">
            <v>m³</v>
          </cell>
          <cell r="D1507" t="str">
            <v>-</v>
          </cell>
        </row>
        <row r="1508">
          <cell r="A1508" t="str">
            <v>M3510</v>
          </cell>
          <cell r="B1508" t="str">
            <v>Material demolido - alvenaria</v>
          </cell>
          <cell r="C1508" t="str">
            <v>m³</v>
          </cell>
          <cell r="D1508" t="str">
            <v>-</v>
          </cell>
        </row>
        <row r="1509">
          <cell r="A1509" t="str">
            <v>M3511</v>
          </cell>
          <cell r="B1509" t="str">
            <v>Acessórios e materiais metálicos</v>
          </cell>
          <cell r="C1509" t="str">
            <v>t</v>
          </cell>
          <cell r="D1509" t="str">
            <v>-</v>
          </cell>
        </row>
        <row r="1510">
          <cell r="A1510" t="str">
            <v>M3512</v>
          </cell>
          <cell r="B1510" t="str">
            <v>Material demolido - concreto armado</v>
          </cell>
          <cell r="C1510" t="str">
            <v>m³</v>
          </cell>
          <cell r="D1510" t="str">
            <v>-</v>
          </cell>
        </row>
        <row r="1511">
          <cell r="A1511" t="str">
            <v>M3513</v>
          </cell>
          <cell r="B1511" t="str">
            <v>Material de 3ª categoria</v>
          </cell>
          <cell r="C1511" t="str">
            <v>m³</v>
          </cell>
          <cell r="D1511" t="str">
            <v>-</v>
          </cell>
        </row>
        <row r="1512">
          <cell r="A1512" t="str">
            <v>M3514</v>
          </cell>
          <cell r="B1512" t="str">
            <v>Solo</v>
          </cell>
          <cell r="C1512" t="str">
            <v>m³</v>
          </cell>
          <cell r="D1512" t="str">
            <v>-</v>
          </cell>
        </row>
        <row r="1513">
          <cell r="A1513" t="str">
            <v>M3515</v>
          </cell>
          <cell r="B1513" t="str">
            <v>Grãos, agregados e solos derramados na pista</v>
          </cell>
          <cell r="C1513" t="str">
            <v>t</v>
          </cell>
          <cell r="D1513" t="str">
            <v>-</v>
          </cell>
        </row>
        <row r="1514">
          <cell r="A1514" t="str">
            <v>M3516</v>
          </cell>
          <cell r="B1514" t="str">
            <v>Veículos de pequeno porte incendiados em rodovia</v>
          </cell>
          <cell r="C1514" t="str">
            <v>un</v>
          </cell>
          <cell r="D1514" t="str">
            <v>-</v>
          </cell>
        </row>
        <row r="1515">
          <cell r="A1515" t="str">
            <v>M3518</v>
          </cell>
          <cell r="B1515" t="str">
            <v>Tinta à base de resina epóxi bicomponente</v>
          </cell>
          <cell r="C1515" t="str">
            <v>l</v>
          </cell>
          <cell r="D1515">
            <v>58.5045</v>
          </cell>
        </row>
        <row r="1516">
          <cell r="A1516" t="str">
            <v>M3519</v>
          </cell>
          <cell r="B1516" t="str">
            <v>Tinta à base de resina epóxi poliamida bicomponente para fundo preparador de pintura</v>
          </cell>
          <cell r="C1516" t="str">
            <v>l</v>
          </cell>
          <cell r="D1516">
            <v>100.373</v>
          </cell>
        </row>
        <row r="1517">
          <cell r="A1517" t="str">
            <v>M3520</v>
          </cell>
          <cell r="B1517" t="str">
            <v>Tinta anticorrosiva à base de resina epóxi poliamida bicomponente</v>
          </cell>
          <cell r="C1517" t="str">
            <v>l</v>
          </cell>
          <cell r="D1517">
            <v>92.441500000000005</v>
          </cell>
        </row>
        <row r="1518">
          <cell r="A1518" t="str">
            <v>M3521</v>
          </cell>
          <cell r="B1518" t="str">
            <v>Guincho manual com capacidade de tração de 100 kN com cabo de aço</v>
          </cell>
          <cell r="C1518" t="str">
            <v>un</v>
          </cell>
          <cell r="D1518">
            <v>150694.6017</v>
          </cell>
        </row>
        <row r="1519">
          <cell r="A1519" t="str">
            <v>M3522</v>
          </cell>
          <cell r="B1519" t="str">
            <v>Guincho manual com capacidade de tração de 200 kN com cabo de aço</v>
          </cell>
          <cell r="C1519" t="str">
            <v>un</v>
          </cell>
          <cell r="D1519">
            <v>209646.81570000001</v>
          </cell>
        </row>
        <row r="1520">
          <cell r="A1520" t="str">
            <v>M3523</v>
          </cell>
          <cell r="B1520" t="str">
            <v>Pneu reaproveitado</v>
          </cell>
          <cell r="C1520" t="str">
            <v>un</v>
          </cell>
          <cell r="D1520">
            <v>60</v>
          </cell>
        </row>
        <row r="1521">
          <cell r="A1521" t="str">
            <v>M3524</v>
          </cell>
          <cell r="B1521" t="str">
            <v>Sapatilha em aço inox - D = 13 mm (1/2")</v>
          </cell>
          <cell r="C1521" t="str">
            <v>un</v>
          </cell>
          <cell r="D1521">
            <v>26.16</v>
          </cell>
        </row>
        <row r="1522">
          <cell r="A1522" t="str">
            <v>M3525</v>
          </cell>
          <cell r="B1522" t="str">
            <v>Molinete manual com capacidade de tração de 70 kN</v>
          </cell>
          <cell r="C1522" t="str">
            <v>un</v>
          </cell>
          <cell r="D1522">
            <v>235317.82709999999</v>
          </cell>
        </row>
        <row r="1523">
          <cell r="A1523" t="str">
            <v>M3526</v>
          </cell>
          <cell r="B1523" t="str">
            <v>Ânodo de sacrifício em liga de zinco - peso = 20 kg</v>
          </cell>
          <cell r="C1523" t="str">
            <v>un</v>
          </cell>
          <cell r="D1523">
            <v>1656.7973999999999</v>
          </cell>
        </row>
        <row r="1524">
          <cell r="A1524" t="str">
            <v>M3527</v>
          </cell>
          <cell r="B1524" t="str">
            <v>Cabo de aço - D = 42,00 mm (1 5/8")</v>
          </cell>
          <cell r="C1524" t="str">
            <v>m</v>
          </cell>
          <cell r="D1524">
            <v>273.98750000000001</v>
          </cell>
        </row>
        <row r="1525">
          <cell r="A1525" t="str">
            <v>M3528</v>
          </cell>
          <cell r="B1525" t="str">
            <v>Terminal soquete fechado em aço galvanizado compatível com cabo de aço de D = 42 mm</v>
          </cell>
          <cell r="C1525" t="str">
            <v>un</v>
          </cell>
          <cell r="D1525">
            <v>4525.3305</v>
          </cell>
        </row>
        <row r="1526">
          <cell r="A1526" t="str">
            <v>M3529</v>
          </cell>
          <cell r="B1526" t="str">
            <v>Manilha reta em aço forjado com porca e cupilha - D = 57,2 mm (2 1/4")</v>
          </cell>
          <cell r="C1526" t="str">
            <v>un</v>
          </cell>
          <cell r="D1526">
            <v>1522.5</v>
          </cell>
        </row>
        <row r="1527">
          <cell r="A1527" t="str">
            <v>M3530</v>
          </cell>
          <cell r="B1527" t="str">
            <v>Tubo mecânico em aço-carbono</v>
          </cell>
          <cell r="C1527" t="str">
            <v>kg</v>
          </cell>
          <cell r="D1527">
            <v>34.849699999999999</v>
          </cell>
        </row>
        <row r="1528">
          <cell r="A1528" t="str">
            <v>M3718</v>
          </cell>
          <cell r="B1528" t="str">
            <v>Material combustível removido</v>
          </cell>
          <cell r="C1528" t="str">
            <v>t</v>
          </cell>
          <cell r="D1528" t="str">
            <v>-</v>
          </cell>
        </row>
        <row r="1529">
          <cell r="A1529" t="str">
            <v>M3719</v>
          </cell>
          <cell r="B1529" t="str">
            <v>Blocos de rocha ou matacões</v>
          </cell>
          <cell r="C1529" t="str">
            <v>m³</v>
          </cell>
          <cell r="D1529" t="str">
            <v>-</v>
          </cell>
        </row>
        <row r="1530">
          <cell r="A1530" t="str">
            <v>M3720</v>
          </cell>
          <cell r="B1530" t="str">
            <v>Material asfáltico removido</v>
          </cell>
          <cell r="C1530" t="str">
            <v>t</v>
          </cell>
          <cell r="D1530" t="str">
            <v>-</v>
          </cell>
        </row>
        <row r="1531">
          <cell r="A1531" t="str">
            <v>M3721</v>
          </cell>
          <cell r="B1531" t="str">
            <v>Estrutura de pórtico metálico removida</v>
          </cell>
          <cell r="C1531" t="str">
            <v>un</v>
          </cell>
          <cell r="D1531" t="str">
            <v>-</v>
          </cell>
        </row>
        <row r="1532">
          <cell r="A1532" t="str">
            <v>M3722</v>
          </cell>
          <cell r="B1532" t="str">
            <v>Estrutura de semipórtico duplo metálico removida</v>
          </cell>
          <cell r="C1532" t="str">
            <v>un</v>
          </cell>
          <cell r="D1532" t="str">
            <v>-</v>
          </cell>
        </row>
        <row r="1533">
          <cell r="A1533" t="str">
            <v>M3723</v>
          </cell>
          <cell r="B1533" t="str">
            <v>Estrutura de semipórtico metálico removida</v>
          </cell>
          <cell r="C1533" t="str">
            <v>un</v>
          </cell>
          <cell r="D1533" t="str">
            <v>-</v>
          </cell>
        </row>
        <row r="1534">
          <cell r="A1534" t="str">
            <v>M3727</v>
          </cell>
          <cell r="B1534" t="str">
            <v>Mangueira para hidrojateamento com pressão de trabalho de até 17,5 MPa (2.538 psi) - D = 25 mm (1")</v>
          </cell>
          <cell r="C1534" t="str">
            <v>m</v>
          </cell>
          <cell r="D1534">
            <v>152.1711</v>
          </cell>
        </row>
        <row r="1535">
          <cell r="A1535" t="str">
            <v>M3728</v>
          </cell>
          <cell r="B1535" t="str">
            <v>Mangueira para sistema de sucção a vácuo com vazão de entrada de até 3,6 m³/h (60 l/min) - D = 72,5 mm (3")</v>
          </cell>
          <cell r="C1535" t="str">
            <v>m</v>
          </cell>
          <cell r="D1535">
            <v>149.2313</v>
          </cell>
        </row>
        <row r="1536">
          <cell r="A1536" t="str">
            <v>M3729</v>
          </cell>
          <cell r="B1536" t="str">
            <v>Detritos removidos de bueiros</v>
          </cell>
          <cell r="C1536" t="str">
            <v>m³</v>
          </cell>
          <cell r="D1536" t="str">
            <v>-</v>
          </cell>
        </row>
        <row r="1537">
          <cell r="A1537" t="str">
            <v>M3730</v>
          </cell>
          <cell r="B1537" t="str">
            <v>Material triturado - galhos e troncos</v>
          </cell>
          <cell r="C1537" t="str">
            <v>m³</v>
          </cell>
          <cell r="D1537" t="str">
            <v>-</v>
          </cell>
        </row>
        <row r="1538">
          <cell r="A1538" t="str">
            <v>M3772</v>
          </cell>
          <cell r="B1538" t="str">
            <v>Canal monobloco com corpo e grelha em concreto polímero com efeito autolimpante - carga de controle de 400 kN - C = 100,0 cm, L = 15,0 cm e H = 23,0 cm</v>
          </cell>
          <cell r="C1538" t="str">
            <v>m</v>
          </cell>
          <cell r="D1538">
            <v>362.27719999999999</v>
          </cell>
        </row>
        <row r="1539">
          <cell r="A1539" t="str">
            <v>M3773</v>
          </cell>
          <cell r="B1539" t="str">
            <v>Canal monobloco com corpo e grelha em concreto polímero com efeito autolimpante - carga de controle de 400 kN - C = 100,0 cm, L = 25,0 cm e H = 32,0 cm</v>
          </cell>
          <cell r="C1539" t="str">
            <v>m</v>
          </cell>
          <cell r="D1539">
            <v>668.07410000000004</v>
          </cell>
        </row>
        <row r="1540">
          <cell r="A1540" t="str">
            <v>M3774</v>
          </cell>
          <cell r="B1540" t="str">
            <v>Canal monobloco com corpo e grelha em concreto polímero com efeito autolimpante - carga de controle de 900 kN - C = 100,0 cm, L = 16,0 cm e H = 26,5 cm</v>
          </cell>
          <cell r="C1540" t="str">
            <v>m</v>
          </cell>
          <cell r="D1540">
            <v>691.35069999999996</v>
          </cell>
        </row>
        <row r="1541">
          <cell r="A1541" t="str">
            <v>M3775</v>
          </cell>
          <cell r="B1541" t="str">
            <v>Canal monobloco com corpo e grelha em concreto polímero com efeito autolimpante - carga de controle de 900 kN - C = 100,0 cm, L = 21,0 cm e H = 28,0 cm</v>
          </cell>
          <cell r="C1541" t="str">
            <v>m</v>
          </cell>
          <cell r="D1541">
            <v>694.88909999999998</v>
          </cell>
        </row>
        <row r="1542">
          <cell r="A1542" t="str">
            <v>M3776</v>
          </cell>
          <cell r="B1542" t="str">
            <v>Canal monobloco com corpo e grelha em concreto polímero com efeito autolimpante - carga de controle de 900 kN - C = 100,0 cm, L = 21,0 cm e H = 38,0 cm</v>
          </cell>
          <cell r="C1542" t="str">
            <v>m</v>
          </cell>
          <cell r="D1542">
            <v>750.21489999999994</v>
          </cell>
        </row>
        <row r="1543">
          <cell r="A1543" t="str">
            <v>M3777</v>
          </cell>
          <cell r="B1543" t="str">
            <v>Canal monobloco com corpo e grelha em concreto polímero com efeito autolimpante - carga de controle de 900 kN - C = 100,0 cm, L = 21,0 cm e H = 48,0 cm</v>
          </cell>
          <cell r="C1543" t="str">
            <v>m</v>
          </cell>
          <cell r="D1543">
            <v>951.77949999999998</v>
          </cell>
        </row>
        <row r="1544">
          <cell r="A1544" t="str">
            <v>M3778</v>
          </cell>
          <cell r="B1544" t="str">
            <v>Canal monobloco com corpo e grelha em concreto polímero com efeito autolimpante - carga de controle de 900 kN - C = 100,0 cm, L = 26,0 cm e H = 33,0 cm</v>
          </cell>
          <cell r="C1544" t="str">
            <v>m</v>
          </cell>
          <cell r="D1544">
            <v>929.06449999999995</v>
          </cell>
        </row>
        <row r="1545">
          <cell r="A1545" t="str">
            <v>M3779</v>
          </cell>
          <cell r="B1545" t="str">
            <v>Canal monobloco com corpo e grelha em concreto polímero com efeito autolimpante - carga de controle de 900 kN - C = 100,0 cm, L = 26,0 cm e H = 53,0 cm</v>
          </cell>
          <cell r="C1545" t="str">
            <v>m</v>
          </cell>
          <cell r="D1545">
            <v>1090.5594000000001</v>
          </cell>
        </row>
        <row r="1546">
          <cell r="A1546" t="str">
            <v>M3780</v>
          </cell>
          <cell r="B1546" t="str">
            <v>Canal monobloco com corpo e grelha em concreto polímero com efeito autolimpante - carga de controle de 900 kN - C = 200,0 cm, L = 40,0 cm e H = 59,5 cm</v>
          </cell>
          <cell r="C1546" t="str">
            <v>m</v>
          </cell>
          <cell r="D1546">
            <v>4302.0326999999997</v>
          </cell>
        </row>
        <row r="1547">
          <cell r="A1547" t="str">
            <v>M3781</v>
          </cell>
          <cell r="B1547" t="str">
            <v>Canal em polietileno e polipropileno com efeito autolimpante e grelha de encaixe em poliamida reforçada - carga de controle de 250 kN - C = 100,0 cm, L = 16,0 cm e H = 12,2 cm</v>
          </cell>
          <cell r="C1547" t="str">
            <v>m</v>
          </cell>
          <cell r="D1547">
            <v>250.9605</v>
          </cell>
        </row>
        <row r="1548">
          <cell r="A1548" t="str">
            <v>M3782</v>
          </cell>
          <cell r="B1548" t="str">
            <v>Canal em polietileno e polipropileno com efeito autolimpante e grelha de encaixe em poliamida reforçada - carga de controle de 250 kN - C = 100,0 cm, L = 16,0 cm e H = 17,2 cm</v>
          </cell>
          <cell r="C1548" t="str">
            <v>m</v>
          </cell>
          <cell r="D1548">
            <v>266.28199999999998</v>
          </cell>
        </row>
        <row r="1549">
          <cell r="A1549" t="str">
            <v>M3783</v>
          </cell>
          <cell r="B1549" t="str">
            <v>Canal em polietileno e polipropileno com efeito autolimpante e grelha de encaixe em poliamida reforçada - carga de controle de 250 kN - C = 100,0 cm, L = 16,0 cm e H = 5,5 cm</v>
          </cell>
          <cell r="C1549" t="str">
            <v>m</v>
          </cell>
          <cell r="D1549">
            <v>236.3048</v>
          </cell>
        </row>
        <row r="1550">
          <cell r="A1550" t="str">
            <v>M3784</v>
          </cell>
          <cell r="B1550" t="str">
            <v>Canal em polietileno e polipropileno com efeito autolimpante e grelha de encaixe em ferro fundido dúctil - carga de controle de 400 kN - C = 100,0 cm, L = 14,7 cm e H = 15,7 cm</v>
          </cell>
          <cell r="C1550" t="str">
            <v>m</v>
          </cell>
          <cell r="D1550">
            <v>394.69779999999997</v>
          </cell>
        </row>
        <row r="1551">
          <cell r="A1551" t="str">
            <v>M3785</v>
          </cell>
          <cell r="B1551" t="str">
            <v>Canal em polietileno e polipropileno com efeito autolimpante e grelha de encaixe em ferro fundido dúctil - carga de controle de 400 kN - C = 100,0 cm, L = 24,7 cm e H = 20,8 cm</v>
          </cell>
          <cell r="C1551" t="str">
            <v>m</v>
          </cell>
          <cell r="D1551">
            <v>891.55930000000001</v>
          </cell>
        </row>
        <row r="1552">
          <cell r="A1552" t="str">
            <v>M3786</v>
          </cell>
          <cell r="B1552" t="str">
            <v>Canal em polietileno e polipropileno com efeito autolimpante e grelha de encaixe em ferro fundido dúctil - carga de controle de 400 kN - C = 100,0 cm, L = 34,9 cm e H = 25,8 cm</v>
          </cell>
          <cell r="C1552" t="str">
            <v>m</v>
          </cell>
          <cell r="D1552">
            <v>1789.8629000000001</v>
          </cell>
        </row>
        <row r="1553">
          <cell r="A1553" t="str">
            <v>M3787</v>
          </cell>
          <cell r="B1553" t="str">
            <v>Canal em polietileno e polipropileno com efeito autolimpante e grelha de encaixe em ferro fundido dúctil - carga de controle de 600 kN - C = 100,0 cm, L = 16,0 cm e H = 12,2 cm</v>
          </cell>
          <cell r="C1553" t="str">
            <v>m</v>
          </cell>
          <cell r="D1553">
            <v>505.47500000000002</v>
          </cell>
        </row>
        <row r="1554">
          <cell r="A1554" t="str">
            <v>M3788</v>
          </cell>
          <cell r="B1554" t="str">
            <v>Canal em polietileno e polipropileno com efeito autolimpante e grelha de encaixe em ferro fundido dúctil - carga de controle de 600 kN - C = 100,0 cm, L = 21,2 cm e H = 18,0 cm</v>
          </cell>
          <cell r="C1554" t="str">
            <v>m</v>
          </cell>
          <cell r="D1554">
            <v>616.1979</v>
          </cell>
        </row>
        <row r="1555">
          <cell r="A1555" t="str">
            <v>M3789</v>
          </cell>
          <cell r="B1555" t="str">
            <v>Canal em polietileno e polipropileno com efeito autolimpante e grelha de encaixe em ferro fundido dúctil - carga de controle de 600 kN - C = 100,0 cm, L = 26,2 cm e H = 17,2 cm</v>
          </cell>
          <cell r="C1555" t="str">
            <v>m</v>
          </cell>
          <cell r="D1555">
            <v>789.94500000000005</v>
          </cell>
        </row>
        <row r="1556">
          <cell r="A1556" t="str">
            <v>M3790</v>
          </cell>
          <cell r="B1556" t="str">
            <v>Canal em polietileno e polipropileno com efeito autolimpante e abertura de captação em ferro fundido dúctil - carga de controle de 900 kN - C = 100,0 cm, L = 21,0 cm e H = 57,9 cm</v>
          </cell>
          <cell r="C1556" t="str">
            <v>m</v>
          </cell>
          <cell r="D1556">
            <v>684.27380000000005</v>
          </cell>
        </row>
        <row r="1557">
          <cell r="A1557" t="str">
            <v>M3791</v>
          </cell>
          <cell r="B1557" t="str">
            <v>Canal em polietileno e polipropileno com efeito autolimpante e abertura de captação em ferro fundido dúctil - carga de controle de 900 kN - C = 100,0 cm, L = 25,2 cm e H = 57,8 cm</v>
          </cell>
          <cell r="C1557" t="str">
            <v>m</v>
          </cell>
          <cell r="D1557">
            <v>1118.8208</v>
          </cell>
        </row>
        <row r="1558">
          <cell r="A1558" t="str">
            <v>M3792</v>
          </cell>
          <cell r="B1558" t="str">
            <v>Canal em polietileno e polipropileno com efeito autolimpante e abertura de captação em ferro fundido dúctil - carga de controle de 900 kN - C = 100,0 cm, L = 42,0 cm e H = 95,0 cm</v>
          </cell>
          <cell r="C1558" t="str">
            <v>m</v>
          </cell>
          <cell r="D1558">
            <v>1395.8389</v>
          </cell>
        </row>
        <row r="1559">
          <cell r="A1559" t="str">
            <v>M3793</v>
          </cell>
          <cell r="B1559" t="str">
            <v>Canal em polietileno e polipropileno com efeito autolimpante e abertura de captação em ferro fundido dúctil - carga de controle de 900 kN - C = 114,2 cm, L = 78,0 cm e H = 106,0 cm</v>
          </cell>
          <cell r="C1559" t="str">
            <v>m</v>
          </cell>
          <cell r="D1559">
            <v>1829.6007</v>
          </cell>
        </row>
        <row r="1560">
          <cell r="A1560" t="str">
            <v>M3795</v>
          </cell>
          <cell r="B1560" t="str">
            <v>Custo equivalente da construção civil para construção do Estaleiro Padrão</v>
          </cell>
          <cell r="C1560" t="str">
            <v>m²</v>
          </cell>
          <cell r="D1560">
            <v>1938.45</v>
          </cell>
        </row>
        <row r="1561">
          <cell r="A1561" t="str">
            <v>M3801</v>
          </cell>
          <cell r="B1561" t="str">
            <v>Animais de grande porte mortos em rodovia</v>
          </cell>
          <cell r="C1561" t="str">
            <v>t</v>
          </cell>
          <cell r="D1561" t="str">
            <v>-</v>
          </cell>
        </row>
        <row r="1562">
          <cell r="A1562" t="str">
            <v>M3802</v>
          </cell>
          <cell r="B1562" t="str">
            <v>Animais de pequeno porte mortos em rodovia</v>
          </cell>
          <cell r="C1562" t="str">
            <v>t</v>
          </cell>
          <cell r="D1562" t="str">
            <v>-</v>
          </cell>
        </row>
        <row r="1563">
          <cell r="A1563" t="str">
            <v>M3803</v>
          </cell>
          <cell r="B1563" t="str">
            <v>Emborrachados de pneus espalhados em rodovia</v>
          </cell>
          <cell r="C1563" t="str">
            <v>t</v>
          </cell>
          <cell r="D1563" t="str">
            <v>-</v>
          </cell>
        </row>
        <row r="1564">
          <cell r="A1564" t="str">
            <v>M3804</v>
          </cell>
          <cell r="B1564" t="str">
            <v>Espécimes arbóreos de até 20 m tombados na pista</v>
          </cell>
          <cell r="C1564" t="str">
            <v>t</v>
          </cell>
          <cell r="D1564" t="str">
            <v>-</v>
          </cell>
        </row>
        <row r="1565">
          <cell r="A1565" t="str">
            <v>M3805</v>
          </cell>
          <cell r="B1565" t="str">
            <v>Espécimes arbóreos de 20 a 40 m tombados na pista</v>
          </cell>
          <cell r="C1565" t="str">
            <v>t</v>
          </cell>
          <cell r="D1565" t="str">
            <v>-</v>
          </cell>
        </row>
        <row r="1566">
          <cell r="A1566" t="str">
            <v>M3806</v>
          </cell>
          <cell r="B1566" t="str">
            <v>Sucatas derramadas em rodovia</v>
          </cell>
          <cell r="C1566" t="str">
            <v>t</v>
          </cell>
          <cell r="D1566" t="str">
            <v>-</v>
          </cell>
        </row>
        <row r="1567">
          <cell r="A1567" t="str">
            <v>M3807</v>
          </cell>
          <cell r="B1567" t="str">
            <v>Veículos de grande porte incendiados em rodovia</v>
          </cell>
          <cell r="C1567" t="str">
            <v>un</v>
          </cell>
          <cell r="D1567" t="str">
            <v>-</v>
          </cell>
        </row>
        <row r="1568">
          <cell r="A1568" t="str">
            <v>M3808</v>
          </cell>
          <cell r="B1568" t="str">
            <v>Veículos de médio porte incendiados em rodovia</v>
          </cell>
          <cell r="C1568" t="str">
            <v>un</v>
          </cell>
          <cell r="D1568" t="str">
            <v>-</v>
          </cell>
        </row>
        <row r="1569">
          <cell r="A1569" t="str">
            <v>M3809</v>
          </cell>
          <cell r="B1569" t="str">
            <v>Veículos de grande porte tombados em rodovia</v>
          </cell>
          <cell r="C1569" t="str">
            <v>un</v>
          </cell>
          <cell r="D1569" t="str">
            <v>-</v>
          </cell>
        </row>
        <row r="1570">
          <cell r="A1570" t="str">
            <v>M3810</v>
          </cell>
          <cell r="B1570" t="str">
            <v>Veículos de médio porte tombados em rodovia</v>
          </cell>
          <cell r="C1570" t="str">
            <v>un</v>
          </cell>
          <cell r="D1570" t="str">
            <v>-</v>
          </cell>
        </row>
        <row r="1571">
          <cell r="A1571" t="str">
            <v>M3811</v>
          </cell>
          <cell r="B1571" t="str">
            <v>Veículos de pequeno porte tombados em rodovia</v>
          </cell>
          <cell r="C1571" t="str">
            <v>un</v>
          </cell>
          <cell r="D1571" t="str">
            <v>-</v>
          </cell>
        </row>
        <row r="1572">
          <cell r="A1572" t="str">
            <v>M3813</v>
          </cell>
          <cell r="B1572" t="str">
            <v>Vidros, caixas e engradados derramados na pista</v>
          </cell>
          <cell r="C1572" t="str">
            <v>t</v>
          </cell>
          <cell r="D1572" t="str">
            <v>-</v>
          </cell>
        </row>
        <row r="1573">
          <cell r="A1573" t="str">
            <v>M3821</v>
          </cell>
          <cell r="B1573" t="str">
            <v>Tacha refletiva em plástico injetado bidirecional com um pino - tipo I</v>
          </cell>
          <cell r="C1573" t="str">
            <v>un</v>
          </cell>
          <cell r="D1573">
            <v>21.5959</v>
          </cell>
        </row>
        <row r="1574">
          <cell r="A1574" t="str">
            <v>M3822</v>
          </cell>
          <cell r="B1574" t="str">
            <v>Tacha refletiva em plástico injetado bidirecional com um pino - tipo II</v>
          </cell>
          <cell r="C1574" t="str">
            <v>un</v>
          </cell>
          <cell r="D1574">
            <v>29.0181</v>
          </cell>
        </row>
        <row r="1575">
          <cell r="A1575" t="str">
            <v>M3823</v>
          </cell>
          <cell r="B1575" t="str">
            <v>Tacha refletiva em plástico injetado bidirecional com um pino - tipo III</v>
          </cell>
          <cell r="C1575" t="str">
            <v>un</v>
          </cell>
          <cell r="D1575">
            <v>29.0181</v>
          </cell>
        </row>
        <row r="1576">
          <cell r="A1576" t="str">
            <v>M3824</v>
          </cell>
          <cell r="B1576" t="str">
            <v>Tacha refletiva em plástico injetado bidirecional com um pino - tipo IV</v>
          </cell>
          <cell r="C1576" t="str">
            <v>un</v>
          </cell>
          <cell r="D1576">
            <v>24.404299999999999</v>
          </cell>
        </row>
        <row r="1577">
          <cell r="A1577" t="str">
            <v>M3825</v>
          </cell>
          <cell r="B1577" t="str">
            <v>Tacha refletiva em plástico injetado bidirecional sem pino - tipo I</v>
          </cell>
          <cell r="C1577" t="str">
            <v>un</v>
          </cell>
          <cell r="D1577">
            <v>21.1951</v>
          </cell>
        </row>
        <row r="1578">
          <cell r="A1578" t="str">
            <v>M3826</v>
          </cell>
          <cell r="B1578" t="str">
            <v>Tacha refletiva em plástico injetado bidirecional sem pino - tipo II</v>
          </cell>
          <cell r="C1578" t="str">
            <v>un</v>
          </cell>
          <cell r="D1578">
            <v>24.0031</v>
          </cell>
        </row>
        <row r="1579">
          <cell r="A1579" t="str">
            <v>M3827</v>
          </cell>
          <cell r="B1579" t="str">
            <v>Tacha refletiva em plástico injetado bidirecional sem pino - tipo III</v>
          </cell>
          <cell r="C1579" t="str">
            <v>un</v>
          </cell>
          <cell r="D1579">
            <v>24.0031</v>
          </cell>
        </row>
        <row r="1580">
          <cell r="A1580" t="str">
            <v>M3828</v>
          </cell>
          <cell r="B1580" t="str">
            <v>Tacha refletiva em plástico injetado bidirecional sem pino - tipo IV</v>
          </cell>
          <cell r="C1580" t="str">
            <v>un</v>
          </cell>
          <cell r="D1580">
            <v>29.66</v>
          </cell>
        </row>
        <row r="1581">
          <cell r="A1581" t="str">
            <v>M3829</v>
          </cell>
          <cell r="B1581" t="str">
            <v>Tacha refletiva em plástico injetado monodirecional com um pino - tipo I</v>
          </cell>
          <cell r="C1581" t="str">
            <v>un</v>
          </cell>
          <cell r="D1581">
            <v>17.483599999999999</v>
          </cell>
        </row>
        <row r="1582">
          <cell r="A1582" t="str">
            <v>M3830</v>
          </cell>
          <cell r="B1582" t="str">
            <v>Tacha refletiva em plástico injetado monodirecional com um pino - tipo II</v>
          </cell>
          <cell r="C1582" t="str">
            <v>un</v>
          </cell>
          <cell r="D1582">
            <v>21.846599999999999</v>
          </cell>
        </row>
        <row r="1583">
          <cell r="A1583" t="str">
            <v>M3831</v>
          </cell>
          <cell r="B1583" t="str">
            <v>Tacha refletiva em plástico injetado monodirecional com um pino - tipo III</v>
          </cell>
          <cell r="C1583" t="str">
            <v>un</v>
          </cell>
          <cell r="D1583">
            <v>22.719200000000001</v>
          </cell>
        </row>
        <row r="1584">
          <cell r="A1584" t="str">
            <v>M3832</v>
          </cell>
          <cell r="B1584" t="str">
            <v>Tacha refletiva em plástico injetado monodirecional com um pino - tipo IV</v>
          </cell>
          <cell r="C1584" t="str">
            <v>un</v>
          </cell>
          <cell r="D1584">
            <v>29.118400000000001</v>
          </cell>
        </row>
        <row r="1585">
          <cell r="A1585" t="str">
            <v>M3833</v>
          </cell>
          <cell r="B1585" t="str">
            <v>Tacha refletiva em plástico injetado monodirecional sem pino - tipo I</v>
          </cell>
          <cell r="C1585" t="str">
            <v>un</v>
          </cell>
          <cell r="D1585">
            <v>16.2103</v>
          </cell>
        </row>
        <row r="1586">
          <cell r="A1586" t="str">
            <v>M3834</v>
          </cell>
          <cell r="B1586" t="str">
            <v>Tacha refletiva em plástico injetado monodirecional sem pino - tipo II</v>
          </cell>
          <cell r="C1586" t="str">
            <v>un</v>
          </cell>
          <cell r="D1586">
            <v>21.264900000000001</v>
          </cell>
        </row>
        <row r="1587">
          <cell r="A1587" t="str">
            <v>M3835</v>
          </cell>
          <cell r="B1587" t="str">
            <v>Tacha refletiva em plástico injetado monodirecional sem pino - tipo III</v>
          </cell>
          <cell r="C1587" t="str">
            <v>un</v>
          </cell>
          <cell r="D1587">
            <v>21.846599999999999</v>
          </cell>
        </row>
        <row r="1588">
          <cell r="A1588" t="str">
            <v>M3836</v>
          </cell>
          <cell r="B1588" t="str">
            <v>Tacha refletiva em plástico injetado monodirecional sem pino - tipo IV</v>
          </cell>
          <cell r="C1588" t="str">
            <v>un</v>
          </cell>
          <cell r="D1588">
            <v>28.5366</v>
          </cell>
        </row>
        <row r="1589">
          <cell r="A1589" t="str">
            <v>M3837</v>
          </cell>
          <cell r="B1589" t="str">
            <v>Tacha refletiva em resina sintética bidirecional com um pino - tipo I</v>
          </cell>
          <cell r="C1589" t="str">
            <v>un</v>
          </cell>
          <cell r="D1589">
            <v>32.031100000000002</v>
          </cell>
        </row>
        <row r="1590">
          <cell r="A1590" t="str">
            <v>M3838</v>
          </cell>
          <cell r="B1590" t="str">
            <v>Tacha refletiva em resina sintética bidirecional com um pino - tipo II</v>
          </cell>
          <cell r="C1590" t="str">
            <v>un</v>
          </cell>
          <cell r="D1590">
            <v>39.284100000000002</v>
          </cell>
        </row>
        <row r="1591">
          <cell r="A1591" t="str">
            <v>M3839</v>
          </cell>
          <cell r="B1591" t="str">
            <v>Tacha refletiva em resina sintética bidirecional com um pino - tipo III</v>
          </cell>
          <cell r="C1591" t="str">
            <v>un</v>
          </cell>
          <cell r="D1591">
            <v>43.603400000000001</v>
          </cell>
        </row>
        <row r="1592">
          <cell r="A1592" t="str">
            <v>M3840</v>
          </cell>
          <cell r="B1592" t="str">
            <v>Tacha refletiva em resina sintética bidirecional com um pino - tipo IV</v>
          </cell>
          <cell r="C1592" t="str">
            <v>un</v>
          </cell>
          <cell r="D1592">
            <v>45.1877</v>
          </cell>
        </row>
        <row r="1593">
          <cell r="A1593" t="str">
            <v>M3841</v>
          </cell>
          <cell r="B1593" t="str">
            <v>Tacha refletiva em resina sintética bidirecional sem pino - tipo I</v>
          </cell>
          <cell r="C1593" t="str">
            <v>un</v>
          </cell>
          <cell r="D1593">
            <v>31.449300000000001</v>
          </cell>
        </row>
        <row r="1594">
          <cell r="A1594" t="str">
            <v>M3842</v>
          </cell>
          <cell r="B1594" t="str">
            <v>Tacha refletiva em resina sintética bidirecional sem pino - tipo II</v>
          </cell>
          <cell r="C1594" t="str">
            <v>un</v>
          </cell>
          <cell r="D1594">
            <v>38.6663</v>
          </cell>
        </row>
        <row r="1595">
          <cell r="A1595" t="str">
            <v>M3843</v>
          </cell>
          <cell r="B1595" t="str">
            <v>Tacha refletiva em resina sintética bidirecional sem pino - tipo III</v>
          </cell>
          <cell r="C1595" t="str">
            <v>un</v>
          </cell>
          <cell r="D1595">
            <v>42.9101</v>
          </cell>
        </row>
        <row r="1596">
          <cell r="A1596" t="str">
            <v>M3844</v>
          </cell>
          <cell r="B1596" t="str">
            <v>Tacha refletiva em resina sintética bidirecional sem pino - tipo IV</v>
          </cell>
          <cell r="C1596" t="str">
            <v>un</v>
          </cell>
          <cell r="D1596">
            <v>59.713900000000002</v>
          </cell>
        </row>
        <row r="1597">
          <cell r="A1597" t="str">
            <v>M3845</v>
          </cell>
          <cell r="B1597" t="str">
            <v>Tacha refletiva em resina sintética monodirecional com um pino - tipo I</v>
          </cell>
          <cell r="C1597" t="str">
            <v>un</v>
          </cell>
          <cell r="D1597">
            <v>30.5868</v>
          </cell>
        </row>
        <row r="1598">
          <cell r="A1598" t="str">
            <v>M3846</v>
          </cell>
          <cell r="B1598" t="str">
            <v>Tacha refletiva em resina sintética monodirecional com um pino - tipo II</v>
          </cell>
          <cell r="C1598" t="str">
            <v>un</v>
          </cell>
          <cell r="D1598">
            <v>37.698</v>
          </cell>
        </row>
        <row r="1599">
          <cell r="A1599" t="str">
            <v>M3847</v>
          </cell>
          <cell r="B1599" t="str">
            <v>Tacha refletiva em resina sintética monodirecional com um pino - tipo III</v>
          </cell>
          <cell r="C1599" t="str">
            <v>un</v>
          </cell>
          <cell r="D1599">
            <v>41.960799999999999</v>
          </cell>
        </row>
        <row r="1600">
          <cell r="A1600" t="str">
            <v>M3848</v>
          </cell>
          <cell r="B1600" t="str">
            <v>Tacha refletiva em resina sintética monodirecional com um pino - tipo IV</v>
          </cell>
          <cell r="C1600" t="str">
            <v>un</v>
          </cell>
          <cell r="D1600">
            <v>43.733400000000003</v>
          </cell>
        </row>
        <row r="1601">
          <cell r="A1601" t="str">
            <v>M3851</v>
          </cell>
          <cell r="B1601" t="str">
            <v>Tacha refletiva em resina sintética monodirecional sem pino - tipo I</v>
          </cell>
          <cell r="C1601" t="str">
            <v>un</v>
          </cell>
          <cell r="D1601">
            <v>29.884699999999999</v>
          </cell>
        </row>
        <row r="1602">
          <cell r="A1602" t="str">
            <v>M3852</v>
          </cell>
          <cell r="B1602" t="str">
            <v>Tacha refletiva em resina sintética monodirecional sem pino - tipo II</v>
          </cell>
          <cell r="C1602" t="str">
            <v>un</v>
          </cell>
          <cell r="D1602">
            <v>36.985900000000001</v>
          </cell>
        </row>
        <row r="1603">
          <cell r="A1603" t="str">
            <v>M3853</v>
          </cell>
          <cell r="B1603" t="str">
            <v>Tacha refletiva em resina sintética monodirecional sem pino - tipo III</v>
          </cell>
          <cell r="C1603" t="str">
            <v>un</v>
          </cell>
          <cell r="D1603">
            <v>41.1584</v>
          </cell>
        </row>
        <row r="1604">
          <cell r="A1604" t="str">
            <v>M3854</v>
          </cell>
          <cell r="B1604" t="str">
            <v>Tacha refletiva em resina sintética monodirecional sem pino - tipo IV</v>
          </cell>
          <cell r="C1604" t="str">
            <v>un</v>
          </cell>
          <cell r="D1604">
            <v>59.713900000000002</v>
          </cell>
        </row>
        <row r="1605">
          <cell r="A1605" t="str">
            <v>M3855</v>
          </cell>
          <cell r="B1605" t="str">
            <v>Tacha refletiva metálica bidirecional com dois pinos - tipo II</v>
          </cell>
          <cell r="C1605" t="str">
            <v>un</v>
          </cell>
          <cell r="D1605">
            <v>26.047899999999998</v>
          </cell>
        </row>
        <row r="1606">
          <cell r="A1606" t="str">
            <v>M3856</v>
          </cell>
          <cell r="B1606" t="str">
            <v>Tacha refletiva metálica bidirecional com dois pinos - tipo III</v>
          </cell>
          <cell r="C1606" t="str">
            <v>un</v>
          </cell>
          <cell r="D1606">
            <v>21.062999999999999</v>
          </cell>
        </row>
        <row r="1607">
          <cell r="A1607" t="str">
            <v>M3857</v>
          </cell>
          <cell r="B1607" t="str">
            <v>Tacha refletiva metálica bidirecional com dois pinos - tipo IV</v>
          </cell>
          <cell r="C1607" t="str">
            <v>un</v>
          </cell>
          <cell r="D1607">
            <v>61.185600000000001</v>
          </cell>
        </row>
        <row r="1608">
          <cell r="A1608" t="str">
            <v>M3858</v>
          </cell>
          <cell r="B1608" t="str">
            <v>Tacha refletiva metálica bidirecional com um pino - tipo II</v>
          </cell>
          <cell r="C1608" t="str">
            <v>un</v>
          </cell>
          <cell r="D1608">
            <v>23.349799999999998</v>
          </cell>
        </row>
        <row r="1609">
          <cell r="A1609" t="str">
            <v>M3859</v>
          </cell>
          <cell r="B1609" t="str">
            <v>Tacha refletiva metálica bidirecional com um pino - tipo III</v>
          </cell>
          <cell r="C1609" t="str">
            <v>un</v>
          </cell>
          <cell r="D1609">
            <v>17.522400000000001</v>
          </cell>
        </row>
        <row r="1610">
          <cell r="A1610" t="str">
            <v>M3860</v>
          </cell>
          <cell r="B1610" t="str">
            <v>Tacha refletiva metálica bidirecional com um pino - tipo IV</v>
          </cell>
          <cell r="C1610" t="str">
            <v>un</v>
          </cell>
          <cell r="D1610">
            <v>59.731200000000001</v>
          </cell>
        </row>
        <row r="1611">
          <cell r="A1611" t="str">
            <v>M3861</v>
          </cell>
          <cell r="B1611" t="str">
            <v>Tacha refletiva metálica monodirecional com dois pinos - tipo II</v>
          </cell>
          <cell r="C1611" t="str">
            <v>un</v>
          </cell>
          <cell r="D1611">
            <v>20.882400000000001</v>
          </cell>
        </row>
        <row r="1612">
          <cell r="A1612" t="str">
            <v>M3862</v>
          </cell>
          <cell r="B1612" t="str">
            <v>Tacha refletiva metálica monodirecional com dois pinos - tipo III</v>
          </cell>
          <cell r="C1612" t="str">
            <v>un</v>
          </cell>
          <cell r="D1612">
            <v>17.662800000000001</v>
          </cell>
        </row>
        <row r="1613">
          <cell r="A1613" t="str">
            <v>M3863</v>
          </cell>
          <cell r="B1613" t="str">
            <v>Tacha refletiva metálica monodirecional com dois pinos - tipo IV</v>
          </cell>
          <cell r="C1613" t="str">
            <v>un</v>
          </cell>
          <cell r="D1613">
            <v>52.459499999999998</v>
          </cell>
        </row>
        <row r="1614">
          <cell r="A1614" t="str">
            <v>M3864</v>
          </cell>
          <cell r="B1614" t="str">
            <v>Tacha refletiva metálica monodirecional com um pino - tipo II</v>
          </cell>
          <cell r="C1614" t="str">
            <v>un</v>
          </cell>
          <cell r="D1614">
            <v>17.241499999999998</v>
          </cell>
        </row>
        <row r="1615">
          <cell r="A1615" t="str">
            <v>M3865</v>
          </cell>
          <cell r="B1615" t="str">
            <v>Tacha refletiva metálica monodirecional com um pino - tipo III</v>
          </cell>
          <cell r="C1615" t="str">
            <v>un</v>
          </cell>
          <cell r="D1615">
            <v>14.6036</v>
          </cell>
        </row>
        <row r="1616">
          <cell r="A1616" t="str">
            <v>M3866</v>
          </cell>
          <cell r="B1616" t="str">
            <v>Tacha refletiva metálica monodirecional com um pino - tipo IV</v>
          </cell>
          <cell r="C1616" t="str">
            <v>un</v>
          </cell>
          <cell r="D1616">
            <v>51.005099999999999</v>
          </cell>
        </row>
        <row r="1617">
          <cell r="A1617" t="str">
            <v>M3867</v>
          </cell>
          <cell r="B1617" t="str">
            <v>Tachão refletivo em plástico injetado bidirecional</v>
          </cell>
          <cell r="C1617" t="str">
            <v>un</v>
          </cell>
          <cell r="D1617">
            <v>70.781599999999997</v>
          </cell>
        </row>
        <row r="1618">
          <cell r="A1618" t="str">
            <v>M3868</v>
          </cell>
          <cell r="B1618" t="str">
            <v>Tachão refletivo em plástico injetado monodirecional</v>
          </cell>
          <cell r="C1618" t="str">
            <v>un</v>
          </cell>
          <cell r="D1618">
            <v>69.327200000000005</v>
          </cell>
        </row>
        <row r="1619">
          <cell r="A1619" t="str">
            <v>M3869</v>
          </cell>
          <cell r="B1619" t="str">
            <v>Tachão refletivo em resina sintética bidirecional</v>
          </cell>
          <cell r="C1619" t="str">
            <v>un</v>
          </cell>
          <cell r="D1619">
            <v>55.578699999999998</v>
          </cell>
        </row>
        <row r="1620">
          <cell r="A1620" t="str">
            <v>M3870</v>
          </cell>
          <cell r="B1620" t="str">
            <v>Tachão refletivo em resina sintética monodirecional</v>
          </cell>
          <cell r="C1620" t="str">
            <v>un</v>
          </cell>
          <cell r="D1620">
            <v>53.870600000000003</v>
          </cell>
        </row>
        <row r="1621">
          <cell r="A1621" t="str">
            <v>M3900</v>
          </cell>
          <cell r="B1621" t="str">
            <v>Emulsão asfáltica com polímero - RR-1C-E</v>
          </cell>
          <cell r="C1621" t="str">
            <v>t</v>
          </cell>
          <cell r="D1621" t="str">
            <v>-</v>
          </cell>
        </row>
        <row r="1622">
          <cell r="A1622" t="str">
            <v>M3901</v>
          </cell>
          <cell r="B1622" t="str">
            <v>Reservatório metálico tipo taça - capacidade de 5.000 l</v>
          </cell>
          <cell r="C1622" t="str">
            <v>un</v>
          </cell>
          <cell r="D1622">
            <v>16609.958900000001</v>
          </cell>
        </row>
        <row r="1623">
          <cell r="A1623" t="str">
            <v>M3902</v>
          </cell>
          <cell r="B1623" t="str">
            <v>Reservatório metálico tipo taça - capacidade de 10.000 l</v>
          </cell>
          <cell r="C1623" t="str">
            <v>un</v>
          </cell>
          <cell r="D1623">
            <v>25865</v>
          </cell>
        </row>
        <row r="1624">
          <cell r="A1624" t="str">
            <v>M3903</v>
          </cell>
          <cell r="B1624" t="str">
            <v>Reservatório metálico tipo taça - capacidade de 20.000 l</v>
          </cell>
          <cell r="C1624" t="str">
            <v>un</v>
          </cell>
          <cell r="D1624">
            <v>39880.153100000003</v>
          </cell>
        </row>
        <row r="1625">
          <cell r="A1625" t="str">
            <v>M3904</v>
          </cell>
          <cell r="B1625" t="str">
            <v>Reservatório metálico tipo taça - capacidade de 30.000 l</v>
          </cell>
          <cell r="C1625" t="str">
            <v>un</v>
          </cell>
          <cell r="D1625">
            <v>53266.4447</v>
          </cell>
        </row>
        <row r="1626">
          <cell r="A1626" t="str">
            <v>M3905</v>
          </cell>
          <cell r="B1626" t="str">
            <v>AMV tipo TR37, abertura 1:8, bitola métrica</v>
          </cell>
          <cell r="C1626" t="str">
            <v>un</v>
          </cell>
          <cell r="D1626" t="str">
            <v>-</v>
          </cell>
        </row>
        <row r="1627">
          <cell r="A1627" t="str">
            <v>M3906</v>
          </cell>
          <cell r="B1627" t="str">
            <v>AMV tipo TR37, abertura 1:10, bitola métrica</v>
          </cell>
          <cell r="C1627" t="str">
            <v>un</v>
          </cell>
          <cell r="D1627" t="str">
            <v>-</v>
          </cell>
        </row>
        <row r="1628">
          <cell r="A1628" t="str">
            <v>M3907</v>
          </cell>
          <cell r="B1628" t="str">
            <v>AMV tipo TR37, abertura 1:12, bitola métrica</v>
          </cell>
          <cell r="C1628" t="str">
            <v>un</v>
          </cell>
          <cell r="D1628" t="str">
            <v>-</v>
          </cell>
        </row>
        <row r="1629">
          <cell r="A1629" t="str">
            <v>M3908</v>
          </cell>
          <cell r="B1629" t="str">
            <v>AMV tipo TR37, abertura 1:14, bitola métrica</v>
          </cell>
          <cell r="C1629" t="str">
            <v>un</v>
          </cell>
          <cell r="D1629" t="str">
            <v>-</v>
          </cell>
        </row>
        <row r="1630">
          <cell r="A1630" t="str">
            <v>M3909</v>
          </cell>
          <cell r="B1630" t="str">
            <v>Bico para corte a plasma manual - 65A</v>
          </cell>
          <cell r="C1630" t="str">
            <v>un</v>
          </cell>
          <cell r="D1630">
            <v>61.008400000000002</v>
          </cell>
        </row>
        <row r="1631">
          <cell r="A1631" t="str">
            <v>M3910</v>
          </cell>
          <cell r="B1631" t="str">
            <v>Bico para corte a plasma manual - 45A</v>
          </cell>
          <cell r="C1631" t="str">
            <v>un</v>
          </cell>
          <cell r="D1631">
            <v>59.0899</v>
          </cell>
        </row>
        <row r="1632">
          <cell r="A1632" t="str">
            <v>M3911</v>
          </cell>
          <cell r="B1632" t="str">
            <v>Bocal para corte a plasma manual - 45A/65A</v>
          </cell>
          <cell r="C1632" t="str">
            <v>un</v>
          </cell>
          <cell r="D1632">
            <v>143.99850000000001</v>
          </cell>
        </row>
        <row r="1633">
          <cell r="A1633" t="str">
            <v>M3912</v>
          </cell>
          <cell r="B1633" t="str">
            <v>Capa de retenção para corte a plasma manual - 45A/65A</v>
          </cell>
          <cell r="C1633" t="str">
            <v>un</v>
          </cell>
          <cell r="D1633">
            <v>271.62240000000003</v>
          </cell>
        </row>
        <row r="1634">
          <cell r="A1634" t="str">
            <v>M3913</v>
          </cell>
          <cell r="B1634" t="str">
            <v>Eletrodo para corte a plasma manual - 45A/65A</v>
          </cell>
          <cell r="C1634" t="str">
            <v>un</v>
          </cell>
          <cell r="D1634">
            <v>76.057400000000001</v>
          </cell>
        </row>
        <row r="1635">
          <cell r="A1635" t="str">
            <v>M3914</v>
          </cell>
          <cell r="B1635" t="str">
            <v>Distribuidor de gás para corte a plasma manual - 45A/65A</v>
          </cell>
          <cell r="C1635" t="str">
            <v>un</v>
          </cell>
          <cell r="D1635">
            <v>173.01750000000001</v>
          </cell>
        </row>
        <row r="1636">
          <cell r="A1636" t="str">
            <v>M3915</v>
          </cell>
          <cell r="B1636" t="str">
            <v>Parafuso de cabeça sextavada em aço inox - D = 12,7 mm (1/2") e C = 38,1 mm (1.1/2")</v>
          </cell>
          <cell r="C1636" t="str">
            <v>un</v>
          </cell>
          <cell r="D1636">
            <v>4.4283000000000001</v>
          </cell>
        </row>
        <row r="1637">
          <cell r="A1637" t="str">
            <v>M3916</v>
          </cell>
          <cell r="B1637" t="str">
            <v>Porca sextavada em aço inox para parafuso - D = 12,7 mm (1/2")</v>
          </cell>
          <cell r="C1637" t="str">
            <v>un</v>
          </cell>
          <cell r="D1637">
            <v>1.5104</v>
          </cell>
        </row>
        <row r="1638">
          <cell r="A1638" t="str">
            <v>M3917</v>
          </cell>
          <cell r="B1638" t="str">
            <v>Arruela lisa em aço inox - D = 12,7 mm (1/2")</v>
          </cell>
          <cell r="C1638" t="str">
            <v>un</v>
          </cell>
          <cell r="D1638">
            <v>0.75319999999999998</v>
          </cell>
        </row>
        <row r="1639">
          <cell r="A1639" t="str">
            <v>M3918</v>
          </cell>
          <cell r="B1639" t="str">
            <v>Disco de corte com 80 dentes multimaterial - D = 250 mm</v>
          </cell>
          <cell r="C1639" t="str">
            <v>un</v>
          </cell>
          <cell r="D1639">
            <v>328.99959999999999</v>
          </cell>
        </row>
        <row r="1640">
          <cell r="A1640" t="str">
            <v>M3919</v>
          </cell>
          <cell r="B1640" t="str">
            <v>Lixa d'água Nº 360</v>
          </cell>
          <cell r="C1640" t="str">
            <v>un</v>
          </cell>
          <cell r="D1640">
            <v>1.2256</v>
          </cell>
        </row>
        <row r="1641">
          <cell r="A1641" t="str">
            <v>M3920</v>
          </cell>
          <cell r="B1641" t="str">
            <v>Diluente para tinta epóxi bicomponente ou tricomponente</v>
          </cell>
          <cell r="C1641" t="str">
            <v>l</v>
          </cell>
          <cell r="D1641">
            <v>57.169699999999999</v>
          </cell>
        </row>
        <row r="1642">
          <cell r="A1642" t="str">
            <v>M3921</v>
          </cell>
          <cell r="B1642" t="str">
            <v>Tinta à base de resina epóxi óxido de ferro</v>
          </cell>
          <cell r="C1642" t="str">
            <v>l</v>
          </cell>
          <cell r="D1642">
            <v>140.16630000000001</v>
          </cell>
        </row>
        <row r="1643">
          <cell r="A1643" t="str">
            <v>M3922</v>
          </cell>
          <cell r="B1643" t="str">
            <v>Diluente para esmalte poliuretano de dois componentes</v>
          </cell>
          <cell r="C1643" t="str">
            <v>l</v>
          </cell>
          <cell r="D1643">
            <v>81.619900000000001</v>
          </cell>
        </row>
        <row r="1644">
          <cell r="A1644" t="str">
            <v>M3923</v>
          </cell>
          <cell r="B1644" t="str">
            <v>Tinta esmalte poliuretano bicomponente</v>
          </cell>
          <cell r="C1644" t="str">
            <v>l</v>
          </cell>
          <cell r="D1644">
            <v>187.7261</v>
          </cell>
        </row>
        <row r="1645">
          <cell r="A1645" t="str">
            <v>M3924</v>
          </cell>
          <cell r="B1645" t="str">
            <v>Catalisador para tinta fosfatizante</v>
          </cell>
          <cell r="C1645" t="str">
            <v>l</v>
          </cell>
          <cell r="D1645">
            <v>55.159399999999998</v>
          </cell>
        </row>
        <row r="1646">
          <cell r="A1646" t="str">
            <v>M3925</v>
          </cell>
          <cell r="B1646" t="str">
            <v>Tinta fosfatizante para fundo preparador de pintura</v>
          </cell>
          <cell r="C1646" t="str">
            <v>l</v>
          </cell>
          <cell r="D1646">
            <v>54.521999999999998</v>
          </cell>
        </row>
        <row r="1647">
          <cell r="A1647" t="str">
            <v>M3926</v>
          </cell>
          <cell r="B1647" t="str">
            <v>Luva em aço galvanizado com rosca BSP classe leve - D = 12,5 mm (1/2")</v>
          </cell>
          <cell r="C1647" t="str">
            <v>un</v>
          </cell>
          <cell r="D1647">
            <v>3.0224000000000002</v>
          </cell>
        </row>
        <row r="1648">
          <cell r="A1648" t="str">
            <v>M3927</v>
          </cell>
          <cell r="B1648" t="str">
            <v>Plug tipo bujão em aço galvanizado com rosca BSP - D = 15 mm (1/2")</v>
          </cell>
          <cell r="C1648" t="str">
            <v>un</v>
          </cell>
          <cell r="D1648">
            <v>3.7229000000000001</v>
          </cell>
        </row>
        <row r="1649">
          <cell r="A1649" t="str">
            <v>M3928</v>
          </cell>
          <cell r="B1649" t="str">
            <v>Tubo em aço-carbono - E = 3,35 mm e D = 80 mm (3")</v>
          </cell>
          <cell r="C1649" t="str">
            <v>m</v>
          </cell>
          <cell r="D1649">
            <v>52.857199999999999</v>
          </cell>
        </row>
        <row r="1650">
          <cell r="A1650" t="str">
            <v>M3929</v>
          </cell>
          <cell r="B1650" t="str">
            <v>Tubo em aço-carbono - E = 3,00 mm e D = 150 mm (6")</v>
          </cell>
          <cell r="C1650" t="str">
            <v>m</v>
          </cell>
          <cell r="D1650">
            <v>178.29220000000001</v>
          </cell>
        </row>
        <row r="1651">
          <cell r="A1651" t="str">
            <v>M3931</v>
          </cell>
          <cell r="B1651" t="str">
            <v>Cantoneira em alumínio de abas iguais - L = 38,1 mm e E = 4,76 mm</v>
          </cell>
          <cell r="C1651" t="str">
            <v>kg</v>
          </cell>
          <cell r="D1651">
            <v>33.65</v>
          </cell>
        </row>
        <row r="1652">
          <cell r="A1652" t="str">
            <v>M3932</v>
          </cell>
          <cell r="B1652" t="str">
            <v>Parafuso de cabeça sextavada em aço inox - D = 8 mm (M8) e C = 20 mm</v>
          </cell>
          <cell r="C1652" t="str">
            <v>un</v>
          </cell>
          <cell r="D1652">
            <v>1.2544999999999999</v>
          </cell>
        </row>
        <row r="1653">
          <cell r="A1653" t="str">
            <v>M3933</v>
          </cell>
          <cell r="B1653" t="str">
            <v>Porca sextavada em aço inox para parafuso - D = 8 mm (M8)</v>
          </cell>
          <cell r="C1653" t="str">
            <v>un</v>
          </cell>
          <cell r="D1653">
            <v>0.73470000000000002</v>
          </cell>
        </row>
        <row r="1654">
          <cell r="A1654" t="str">
            <v>M3934</v>
          </cell>
          <cell r="B1654" t="str">
            <v>Arruela lisa em aço inox para parafuso - D = 8,4 mm (M8)</v>
          </cell>
          <cell r="C1654" t="str">
            <v>un</v>
          </cell>
          <cell r="D1654">
            <v>0.25319999999999998</v>
          </cell>
        </row>
        <row r="1655">
          <cell r="A1655" t="str">
            <v>M3935</v>
          </cell>
          <cell r="B1655" t="str">
            <v>Arruela de pressão em aço inox para parafuso - D = 8,1 mm (M8)</v>
          </cell>
          <cell r="C1655" t="str">
            <v>un</v>
          </cell>
          <cell r="D1655">
            <v>0.25409999999999999</v>
          </cell>
        </row>
        <row r="1656">
          <cell r="A1656" t="str">
            <v>M3936</v>
          </cell>
          <cell r="B1656" t="str">
            <v>Parafuso de cabeça sextavada em aço inox - D = 12,7 mm (1/2") e C = 19,05 mm (3/4")</v>
          </cell>
          <cell r="C1656" t="str">
            <v>un</v>
          </cell>
          <cell r="D1656">
            <v>4.1580000000000004</v>
          </cell>
        </row>
        <row r="1657">
          <cell r="A1657" t="str">
            <v>M3939</v>
          </cell>
          <cell r="B1657" t="str">
            <v>Barra redonda em aço SAE 1020 - D = 25,4 mm (1")</v>
          </cell>
          <cell r="C1657" t="str">
            <v>m</v>
          </cell>
          <cell r="D1657">
            <v>37.5351</v>
          </cell>
        </row>
        <row r="1658">
          <cell r="A1658" t="str">
            <v>M3947</v>
          </cell>
          <cell r="B1658" t="str">
            <v>Tubo em aço - E = 3,00 mm e seção de 40 x 40 mm</v>
          </cell>
          <cell r="C1658" t="str">
            <v>m</v>
          </cell>
          <cell r="D1658">
            <v>27.757400000000001</v>
          </cell>
        </row>
        <row r="1659">
          <cell r="A1659" t="str">
            <v>M3949</v>
          </cell>
          <cell r="B1659" t="str">
            <v>Desmoldante para fôrmas metálicas</v>
          </cell>
          <cell r="C1659" t="str">
            <v>l</v>
          </cell>
          <cell r="D1659">
            <v>17.8706</v>
          </cell>
        </row>
        <row r="1660">
          <cell r="A1660" t="str">
            <v>M4413</v>
          </cell>
          <cell r="B1660" t="str">
            <v>Arame E70S6 para solda MIG/MAG - D = 0,9 mm</v>
          </cell>
          <cell r="C1660" t="str">
            <v>kg</v>
          </cell>
          <cell r="D1660">
            <v>24.236000000000001</v>
          </cell>
        </row>
      </sheetData>
      <sheetData sheetId="16">
        <row r="5">
          <cell r="G5" t="str">
            <v>CODIGO  DA COMPOSICAO</v>
          </cell>
          <cell r="H5" t="str">
            <v>DESCRICAO DA COMPOSICAO</v>
          </cell>
          <cell r="I5" t="str">
            <v>UNIDADE</v>
          </cell>
          <cell r="J5" t="str">
            <v>ORIGEM DE PREÇO</v>
          </cell>
          <cell r="K5" t="str">
            <v>CUSTO TOTAL</v>
          </cell>
          <cell r="L5" t="str">
            <v>VINCULO</v>
          </cell>
        </row>
        <row r="7">
          <cell r="G7" t="str">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9,82</v>
          </cell>
          <cell r="L7" t="str">
            <v>CAIXA REFERENCIAL</v>
          </cell>
        </row>
        <row r="8">
          <cell r="G8" t="str">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10,93</v>
          </cell>
          <cell r="L8" t="str">
            <v>CAIXA REFERENCIAL</v>
          </cell>
        </row>
        <row r="9">
          <cell r="G9" t="str">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13,76</v>
          </cell>
          <cell r="L9" t="str">
            <v>CAIXA REFERENCIAL</v>
          </cell>
        </row>
        <row r="10">
          <cell r="G10" t="str">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16,58</v>
          </cell>
          <cell r="L10" t="str">
            <v>CAIXA REFERENCIAL</v>
          </cell>
        </row>
        <row r="11">
          <cell r="G11" t="str">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19,42</v>
          </cell>
          <cell r="L11" t="str">
            <v>CAIXA REFERENCIAL</v>
          </cell>
        </row>
        <row r="12">
          <cell r="G12" t="str">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22,26</v>
          </cell>
          <cell r="L12" t="str">
            <v>CAIXA REFERENCIAL</v>
          </cell>
        </row>
        <row r="13">
          <cell r="G13" t="str">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25,11</v>
          </cell>
          <cell r="L13" t="str">
            <v>CAIXA REFERENCIAL</v>
          </cell>
        </row>
        <row r="14">
          <cell r="G14" t="str">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27,95</v>
          </cell>
          <cell r="L14" t="str">
            <v>CAIXA REFERENCIAL</v>
          </cell>
        </row>
        <row r="15">
          <cell r="G15" t="str">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30,80</v>
          </cell>
          <cell r="L15" t="str">
            <v>CAIXA REFERENCIAL</v>
          </cell>
        </row>
        <row r="16">
          <cell r="G16" t="str">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38,52</v>
          </cell>
          <cell r="L16" t="str">
            <v>CAIXA REFERENCIAL</v>
          </cell>
        </row>
        <row r="17">
          <cell r="G17" t="str">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44,92</v>
          </cell>
          <cell r="L17" t="str">
            <v>CAIXA REFERENCIAL</v>
          </cell>
        </row>
        <row r="18">
          <cell r="G18" t="str">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51,11</v>
          </cell>
          <cell r="L18" t="str">
            <v>CAIXA REFERENCIAL</v>
          </cell>
        </row>
        <row r="19">
          <cell r="G19" t="str">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57,44</v>
          </cell>
          <cell r="L19" t="str">
            <v>CAIXA REFERENCIAL</v>
          </cell>
        </row>
        <row r="20">
          <cell r="G20" t="str">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63,79</v>
          </cell>
          <cell r="L20" t="str">
            <v>CAIXA REFERENCIAL</v>
          </cell>
        </row>
        <row r="21">
          <cell r="G21" t="str">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70,15</v>
          </cell>
          <cell r="L21" t="str">
            <v>CAIXA REFERENCIAL</v>
          </cell>
        </row>
        <row r="22">
          <cell r="G22" t="str">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83,24</v>
          </cell>
          <cell r="L22" t="str">
            <v>CAIXA REFERENCIAL</v>
          </cell>
        </row>
        <row r="23">
          <cell r="G23" t="str">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5,89</v>
          </cell>
          <cell r="L23" t="str">
            <v>CAIXA REFERENCIAL</v>
          </cell>
        </row>
        <row r="24">
          <cell r="G24" t="str">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6,58</v>
          </cell>
          <cell r="L24" t="str">
            <v>CAIXA REFERENCIAL</v>
          </cell>
        </row>
        <row r="25">
          <cell r="G25" t="str">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8,30</v>
          </cell>
          <cell r="L25" t="str">
            <v>CAIXA REFERENCIAL</v>
          </cell>
        </row>
        <row r="26">
          <cell r="G26" t="str">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9,99</v>
          </cell>
          <cell r="L26" t="str">
            <v>CAIXA REFERENCIAL</v>
          </cell>
        </row>
        <row r="27">
          <cell r="G27" t="str">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11,74</v>
          </cell>
          <cell r="L27" t="str">
            <v>CAIXA REFERENCIAL</v>
          </cell>
        </row>
        <row r="28">
          <cell r="G28" t="str">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13,46</v>
          </cell>
          <cell r="L28" t="str">
            <v>CAIXA REFERENCIAL</v>
          </cell>
        </row>
        <row r="29">
          <cell r="G29" t="str">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15,20</v>
          </cell>
          <cell r="L29" t="str">
            <v>CAIXA REFERENCIAL</v>
          </cell>
        </row>
        <row r="30">
          <cell r="G30" t="str">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16,91</v>
          </cell>
          <cell r="L30" t="str">
            <v>CAIXA REFERENCIAL</v>
          </cell>
        </row>
        <row r="31">
          <cell r="G31" t="str">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18,67</v>
          </cell>
          <cell r="L31" t="str">
            <v>CAIXA REFERENCIAL</v>
          </cell>
        </row>
        <row r="32">
          <cell r="G32" t="str">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23,34</v>
          </cell>
          <cell r="L32" t="str">
            <v>CAIXA REFERENCIAL</v>
          </cell>
        </row>
        <row r="33">
          <cell r="G33" t="str">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27,25</v>
          </cell>
          <cell r="L33" t="str">
            <v>CAIXA REFERENCIAL</v>
          </cell>
        </row>
        <row r="34">
          <cell r="G34" t="str">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30,95</v>
          </cell>
          <cell r="L34" t="str">
            <v>CAIXA REFERENCIAL</v>
          </cell>
        </row>
        <row r="35">
          <cell r="G35" t="str">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34,76</v>
          </cell>
          <cell r="L35" t="str">
            <v>CAIXA REFERENCIAL</v>
          </cell>
        </row>
        <row r="36">
          <cell r="G36" t="str">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38,63</v>
          </cell>
          <cell r="L36" t="str">
            <v>CAIXA REFERENCIAL</v>
          </cell>
        </row>
        <row r="37">
          <cell r="G37" t="str">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42,51</v>
          </cell>
          <cell r="L37" t="str">
            <v>CAIXA REFERENCIAL</v>
          </cell>
        </row>
        <row r="38">
          <cell r="G38" t="str">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50,60</v>
          </cell>
          <cell r="L38" t="str">
            <v>CAIXA REFERENCIAL</v>
          </cell>
        </row>
        <row r="39">
          <cell r="G39" t="str">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46,34</v>
          </cell>
          <cell r="L39" t="str">
            <v>CAIXA REFERENCIAL</v>
          </cell>
        </row>
        <row r="40">
          <cell r="G40" t="str">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53,64</v>
          </cell>
          <cell r="L40" t="str">
            <v>CAIXA REFERENCIAL</v>
          </cell>
        </row>
        <row r="41">
          <cell r="G41" t="str">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60,94</v>
          </cell>
          <cell r="L41" t="str">
            <v>CAIXA REFERENCIAL</v>
          </cell>
        </row>
        <row r="42">
          <cell r="G42" t="str">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68,24</v>
          </cell>
          <cell r="L42" t="str">
            <v>CAIXA REFERENCIAL</v>
          </cell>
        </row>
        <row r="43">
          <cell r="G43" t="str">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82,85</v>
          </cell>
          <cell r="L43" t="str">
            <v>CAIXA REFERENCIAL</v>
          </cell>
        </row>
        <row r="44">
          <cell r="G44" t="str">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97,46</v>
          </cell>
          <cell r="L44" t="str">
            <v>CAIXA REFERENCIAL</v>
          </cell>
        </row>
        <row r="45">
          <cell r="G45" t="str">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112,07</v>
          </cell>
          <cell r="L45" t="str">
            <v>CAIXA REFERENCIAL</v>
          </cell>
        </row>
        <row r="46">
          <cell r="G46" t="str">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126,67</v>
          </cell>
          <cell r="L46" t="str">
            <v>CAIXA REFERENCIAL</v>
          </cell>
        </row>
        <row r="47">
          <cell r="G47" t="str">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145,95</v>
          </cell>
          <cell r="L47" t="str">
            <v>CAIXA REFERENCIAL</v>
          </cell>
        </row>
        <row r="48">
          <cell r="G48" t="str">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161,02</v>
          </cell>
          <cell r="L48" t="str">
            <v>CAIXA REFERENCIAL</v>
          </cell>
        </row>
        <row r="49">
          <cell r="G49" t="str">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38,24</v>
          </cell>
          <cell r="L49" t="str">
            <v>CAIXA REFERENCIAL</v>
          </cell>
        </row>
        <row r="50">
          <cell r="G50" t="str">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44,34</v>
          </cell>
          <cell r="L50" t="str">
            <v>CAIXA REFERENCIAL</v>
          </cell>
        </row>
        <row r="51">
          <cell r="G51" t="str">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50,45</v>
          </cell>
          <cell r="L51" t="str">
            <v>CAIXA REFERENCIAL</v>
          </cell>
        </row>
        <row r="52">
          <cell r="G52" t="str">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56,57</v>
          </cell>
          <cell r="L52" t="str">
            <v>CAIXA REFERENCIAL</v>
          </cell>
        </row>
        <row r="53">
          <cell r="G53" t="str">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68,81</v>
          </cell>
          <cell r="L53" t="str">
            <v>CAIXA REFERENCIAL</v>
          </cell>
        </row>
        <row r="54">
          <cell r="G54" t="str">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81,04</v>
          </cell>
          <cell r="L54" t="str">
            <v>CAIXA REFERENCIAL</v>
          </cell>
        </row>
        <row r="55">
          <cell r="G55" t="str">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93,28</v>
          </cell>
          <cell r="L55" t="str">
            <v>CAIXA REFERENCIAL</v>
          </cell>
        </row>
        <row r="56">
          <cell r="G56" t="str">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105,51</v>
          </cell>
          <cell r="L56" t="str">
            <v>CAIXA REFERENCIAL</v>
          </cell>
        </row>
        <row r="57">
          <cell r="G57" t="str">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121,16</v>
          </cell>
          <cell r="L57" t="str">
            <v>CAIXA REFERENCIAL</v>
          </cell>
        </row>
        <row r="58">
          <cell r="G58" t="str">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133,74</v>
          </cell>
          <cell r="L58" t="str">
            <v>CAIXA REFERENCIAL</v>
          </cell>
        </row>
        <row r="59">
          <cell r="G59" t="str">
            <v>90694</v>
          </cell>
          <cell r="H59" t="str">
            <v>TUBO DE PVC PARA REDE COLETORA DE ESGOTO DE PAREDE MACIÇA, DN 100 MM, JUNTA ELÁSTICA - FORNECIMENTO E ASSENTAMENTO. AF_01/2021</v>
          </cell>
          <cell r="I59" t="str">
            <v>M</v>
          </cell>
          <cell r="J59" t="str">
            <v>COEFICIENTE DE REPRESENTATIVIDADE</v>
          </cell>
          <cell r="K59" t="str">
            <v>48,87</v>
          </cell>
          <cell r="L59" t="str">
            <v>CAIXA REFERENCIAL</v>
          </cell>
        </row>
        <row r="60">
          <cell r="G60" t="str">
            <v>90695</v>
          </cell>
          <cell r="H60" t="str">
            <v>TUBO DE PVC PARA REDE COLETORA DE ESGOTO DE PAREDE MACIÇA, DN 150 MM, JUNTA ELÁSTICA  - FORNECIMENTO E ASSENTAMENTO. AF_01/2021</v>
          </cell>
          <cell r="I60" t="str">
            <v>M</v>
          </cell>
          <cell r="J60" t="str">
            <v>COEFICIENTE DE REPRESENTATIVIDADE</v>
          </cell>
          <cell r="K60" t="str">
            <v>92,48</v>
          </cell>
          <cell r="L60" t="str">
            <v>CAIXA REFERENCIAL</v>
          </cell>
        </row>
        <row r="61">
          <cell r="G61" t="str">
            <v>90696</v>
          </cell>
          <cell r="H61" t="str">
            <v>TUBO DE PVC PARA REDE COLETORA DE ESGOTO DE PAREDE MACIÇA, DN 200 MM, JUNTA ELÁSTICA - FORNECIMENTO E ASSENTAMENTO. AF_01/2021</v>
          </cell>
          <cell r="I61" t="str">
            <v>M</v>
          </cell>
          <cell r="J61" t="str">
            <v>COEFICIENTE DE REPRESENTATIVIDADE</v>
          </cell>
          <cell r="K61" t="str">
            <v>154,19</v>
          </cell>
          <cell r="L61" t="str">
            <v>CAIXA REFERENCIAL</v>
          </cell>
        </row>
        <row r="62">
          <cell r="G62" t="str">
            <v>90697</v>
          </cell>
          <cell r="H62" t="str">
            <v>TUBO DE PVC PARA REDE COLETORA DE ESGOTO DE PAREDE MACIÇA, DN 250 MM, JUNTA ELÁSTICA  - FORNECIMENTO E ASSENTAMENTO. AF_01/2021</v>
          </cell>
          <cell r="I62" t="str">
            <v>M</v>
          </cell>
          <cell r="J62" t="str">
            <v>COEFICIENTE DE REPRESENTATIVIDADE</v>
          </cell>
          <cell r="K62" t="str">
            <v>238,90</v>
          </cell>
          <cell r="L62" t="str">
            <v>CAIXA REFERENCIAL</v>
          </cell>
        </row>
        <row r="63">
          <cell r="G63" t="str">
            <v>90698</v>
          </cell>
          <cell r="H63" t="str">
            <v>TUBO DE PVC PARA REDE COLETORA DE ESGOTO DE PAREDE MACIÇA, DN 300 MM, JUNTA ELÁSTICA,  FORNECIMENTO E ASSENTAMENTO. AF_01/2021</v>
          </cell>
          <cell r="I63" t="str">
            <v>M</v>
          </cell>
          <cell r="J63" t="str">
            <v>COEFICIENTE DE REPRESENTATIVIDADE</v>
          </cell>
          <cell r="K63" t="str">
            <v>364,80</v>
          </cell>
          <cell r="L63" t="str">
            <v>CAIXA REFERENCIAL</v>
          </cell>
        </row>
        <row r="64">
          <cell r="G64" t="str">
            <v>90699</v>
          </cell>
          <cell r="H64" t="str">
            <v>TUBO DE PVC PARA REDE COLETORA DE ESGOTO DE PAREDE MACIÇA, DN 350 MM, JUNTA ELÁSTICA  - FORNECIMENTO E ASSENTAMENTO. AF_01/2021</v>
          </cell>
          <cell r="I64" t="str">
            <v>M</v>
          </cell>
          <cell r="J64" t="str">
            <v>COEFICIENTE DE REPRESENTATIVIDADE</v>
          </cell>
          <cell r="K64" t="str">
            <v>513,18</v>
          </cell>
          <cell r="L64" t="str">
            <v>CAIXA REFERENCIAL</v>
          </cell>
        </row>
        <row r="65">
          <cell r="G65" t="str">
            <v>90700</v>
          </cell>
          <cell r="H65" t="str">
            <v>TUBO DE PVC PARA REDE COLETORA DE ESGOTO DE PAREDE MACIÇA, DN 400 MM, JUNTA ELÁSTICA  FORNECIMENTO E ASSENTAMENTO. AF_01/2021</v>
          </cell>
          <cell r="I65" t="str">
            <v>M</v>
          </cell>
          <cell r="J65" t="str">
            <v>COEFICIENTE DE REPRESENTATIVIDADE</v>
          </cell>
          <cell r="K65" t="str">
            <v>598,52</v>
          </cell>
          <cell r="L65" t="str">
            <v>CAIXA REFERENCIAL</v>
          </cell>
        </row>
        <row r="66">
          <cell r="G66" t="str">
            <v>90701</v>
          </cell>
          <cell r="H66" t="str">
            <v>TUBO DE PVC CORRUGADO DE DUPLA PAREDE PARA REDE COLETORA DE ESGOTO, DN 150 MM, JUNTA ELÁSTICA - FORNECIMENTO E ASSENTAMENTO. AF_01/2021</v>
          </cell>
          <cell r="I66" t="str">
            <v>M</v>
          </cell>
          <cell r="J66" t="str">
            <v>COEFICIENTE DE REPRESENTATIVIDADE</v>
          </cell>
          <cell r="K66" t="str">
            <v>72,71</v>
          </cell>
          <cell r="L66" t="str">
            <v>CAIXA REFERENCIAL</v>
          </cell>
        </row>
        <row r="67">
          <cell r="G67" t="str">
            <v>90702</v>
          </cell>
          <cell r="H67" t="str">
            <v>TUBO DE PVC CORRUGADO DE DUPLA PAREDE PARA REDE COLETORA DE ESGOTO, DN 200 MM, JUNTA ELÁSTICA - FORNECIMENTO E ASSENTAMENTO. AF_01/2021</v>
          </cell>
          <cell r="I67" t="str">
            <v>M</v>
          </cell>
          <cell r="J67" t="str">
            <v>COEFICIENTE DE REPRESENTATIVIDADE</v>
          </cell>
          <cell r="K67" t="str">
            <v>120,04</v>
          </cell>
          <cell r="L67" t="str">
            <v>CAIXA REFERENCIAL</v>
          </cell>
        </row>
        <row r="68">
          <cell r="G68" t="str">
            <v>90703</v>
          </cell>
          <cell r="H68" t="str">
            <v>TUBO DE PVC CORRUGADO DE DUPLA PAREDE PARA REDE COLETORA DE ESGOTO, DN 250 MM, JUNTA ELÁSTICA - FORNECIMENTO E ASSENTAMENTO. AF_01/2021</v>
          </cell>
          <cell r="I68" t="str">
            <v>M</v>
          </cell>
          <cell r="J68" t="str">
            <v>COEFICIENTE DE REPRESENTATIVIDADE</v>
          </cell>
          <cell r="K68" t="str">
            <v>187,47</v>
          </cell>
          <cell r="L68" t="str">
            <v>CAIXA REFERENCIAL</v>
          </cell>
        </row>
        <row r="69">
          <cell r="G69" t="str">
            <v>90704</v>
          </cell>
          <cell r="H69" t="str">
            <v>TUBO DE PVC CORRUGADO DE DUPLA PAREDE PARA REDE COLETORA DE ESGOTO, DN 300 MM, JUNTA ELÁSTICA - FORNECIMENTO E ASSENTAMENTO. AF_01/2021</v>
          </cell>
          <cell r="I69" t="str">
            <v>M</v>
          </cell>
          <cell r="J69" t="str">
            <v>COEFICIENTE DE REPRESENTATIVIDADE</v>
          </cell>
          <cell r="K69" t="str">
            <v>277,83</v>
          </cell>
          <cell r="L69" t="str">
            <v>CAIXA REFERENCIAL</v>
          </cell>
        </row>
        <row r="70">
          <cell r="G70" t="str">
            <v>90705</v>
          </cell>
          <cell r="H70" t="str">
            <v>TUBO DE PVC CORRUGADO DE DUPLA PAREDE PARA REDE COLETORA DE ESGOTO, DN 350 MM, JUNTA ELÁSTICA - FORNECIMENTO E ASSENTAMENTO. AF_01/2021</v>
          </cell>
          <cell r="I70" t="str">
            <v>M</v>
          </cell>
          <cell r="J70" t="str">
            <v>COEFICIENTE DE REPRESENTATIVIDADE</v>
          </cell>
          <cell r="K70" t="str">
            <v>363,64</v>
          </cell>
          <cell r="L70" t="str">
            <v>CAIXA REFERENCIAL</v>
          </cell>
        </row>
        <row r="71">
          <cell r="G71" t="str">
            <v>90706</v>
          </cell>
          <cell r="H71" t="str">
            <v>TUBO DE PVC CORRUGADO DE DUPLA PAREDE PARA REDE COLETORA DE ESGOTO, DN 400 MM, JUNTA ELÁSTICA - FORNECIMENTO E ASSENTAMENTO. AF_01/2021</v>
          </cell>
          <cell r="I71" t="str">
            <v>M</v>
          </cell>
          <cell r="J71" t="str">
            <v>COEFICIENTE DE REPRESENTATIVIDADE</v>
          </cell>
          <cell r="K71" t="str">
            <v>480,91</v>
          </cell>
          <cell r="L71" t="str">
            <v>CAIXA REFERENCIAL</v>
          </cell>
        </row>
        <row r="72">
          <cell r="G72" t="str">
            <v>90708</v>
          </cell>
          <cell r="H72" t="str">
            <v>TUBO DE PEAD CORRUGADO DE DUPLA PAREDE PARA REDE COLETORA DE ESGOTO, DN 600 MM, JUNTA ELÁSTICA INTEGRADA - FORNECIMENTO E ASSENTAMENTO. AF_01/2021</v>
          </cell>
          <cell r="I72" t="str">
            <v>M</v>
          </cell>
          <cell r="J72" t="str">
            <v>COEFICIENTE DE REPRESENTATIVIDADE</v>
          </cell>
          <cell r="K72" t="str">
            <v>800,11</v>
          </cell>
          <cell r="L72" t="str">
            <v>CAIXA REFERENCIAL</v>
          </cell>
        </row>
        <row r="73">
          <cell r="G73" t="str">
            <v>90724</v>
          </cell>
          <cell r="H73" t="str">
            <v>JUNTA ARGAMASSADA ENTRE TUBO DN 100 MM E O POÇO DE VISITA/ CAIXA DE CONCRETO OU ALVENARIA EM REDES DE ESGOTO. AF_01/2021</v>
          </cell>
          <cell r="I73" t="str">
            <v>UN</v>
          </cell>
          <cell r="J73" t="str">
            <v>COEFICIENTE DE REPRESENTATIVIDADE</v>
          </cell>
          <cell r="K73" t="str">
            <v>29,40</v>
          </cell>
          <cell r="L73" t="str">
            <v>CAIXA REFERENCIAL</v>
          </cell>
        </row>
        <row r="74">
          <cell r="G74" t="str">
            <v>90725</v>
          </cell>
          <cell r="H74" t="str">
            <v>JUNTA ARGAMASSADA ENTRE TUBO DN 150 MM E O POÇO DE VISITA/ CAIXA DE CONCRETO OU ALVENARIA EM REDES DE ESGOTO. AF_01/2021</v>
          </cell>
          <cell r="I74" t="str">
            <v>UN</v>
          </cell>
          <cell r="J74" t="str">
            <v>COEFICIENTE DE REPRESENTATIVIDADE</v>
          </cell>
          <cell r="K74" t="str">
            <v>36,12</v>
          </cell>
          <cell r="L74" t="str">
            <v>CAIXA REFERENCIAL</v>
          </cell>
        </row>
        <row r="75">
          <cell r="G75" t="str">
            <v>90726</v>
          </cell>
          <cell r="H75" t="str">
            <v>JUNTA ARGAMASSADA ENTRE TUBO DN 200 MM E O POÇO/ CAIXA DE CONCRETO OU ALVENARIA EM REDES DE ESGOTO. AF_01/2021</v>
          </cell>
          <cell r="I75" t="str">
            <v>UN</v>
          </cell>
          <cell r="J75" t="str">
            <v>COEFICIENTE DE REPRESENTATIVIDADE</v>
          </cell>
          <cell r="K75" t="str">
            <v>42,90</v>
          </cell>
          <cell r="L75" t="str">
            <v>CAIXA REFERENCIAL</v>
          </cell>
        </row>
        <row r="76">
          <cell r="G76" t="str">
            <v>90727</v>
          </cell>
          <cell r="H76" t="str">
            <v>JUNTA ARGAMASSADA ENTRE TUBO DN 250 MM E O POÇO DE VISITA/ CAIXA DE CONCRETO OU ALVENARIA EM REDES DE ESGOTO. AF_01/2021</v>
          </cell>
          <cell r="I76" t="str">
            <v>UN</v>
          </cell>
          <cell r="J76" t="str">
            <v>COEFICIENTE DE REPRESENTATIVIDADE</v>
          </cell>
          <cell r="K76" t="str">
            <v>49,62</v>
          </cell>
          <cell r="L76" t="str">
            <v>CAIXA REFERENCIAL</v>
          </cell>
        </row>
        <row r="77">
          <cell r="G77" t="str">
            <v>90728</v>
          </cell>
          <cell r="H77" t="str">
            <v>JUNTA ARGAMASSADA ENTRE TUBO DN 300 MM E O POÇO DE VISITA/ CAIXA DE CONCRETO OU ALVENARIA EM REDES DE ESGOTO. AF_01/2021</v>
          </cell>
          <cell r="I77" t="str">
            <v>UN</v>
          </cell>
          <cell r="J77" t="str">
            <v>COEFICIENTE DE REPRESENTATIVIDADE</v>
          </cell>
          <cell r="K77" t="str">
            <v>56,34</v>
          </cell>
          <cell r="L77" t="str">
            <v>CAIXA REFERENCIAL</v>
          </cell>
        </row>
        <row r="78">
          <cell r="G78" t="str">
            <v>90729</v>
          </cell>
          <cell r="H78" t="str">
            <v>JUNTA ARGAMASSADA ENTRE TUBO DN 350 MM E O POÇO DE VISITA/ CAIXA DE CONCRETO OU ALVENARIA EM REDES DE ESGOTO. AF_01/2021</v>
          </cell>
          <cell r="I78" t="str">
            <v>UN</v>
          </cell>
          <cell r="J78" t="str">
            <v>COEFICIENTE DE REPRESENTATIVIDADE</v>
          </cell>
          <cell r="K78" t="str">
            <v>63,06</v>
          </cell>
          <cell r="L78" t="str">
            <v>CAIXA REFERENCIAL</v>
          </cell>
        </row>
        <row r="79">
          <cell r="G79" t="str">
            <v>90730</v>
          </cell>
          <cell r="H79" t="str">
            <v>JUNTA ARGAMASSADA ENTRE TUBO DN 400 MM E O POÇO DE VISITA/ CAIXA DE CONCRETO OU ALVENARIA EM REDES DE ESGOTO. AF_01/2021</v>
          </cell>
          <cell r="I79" t="str">
            <v>UN</v>
          </cell>
          <cell r="J79" t="str">
            <v>COEFICIENTE DE REPRESENTATIVIDADE</v>
          </cell>
          <cell r="K79" t="str">
            <v>69,79</v>
          </cell>
          <cell r="L79" t="str">
            <v>CAIXA REFERENCIAL</v>
          </cell>
        </row>
        <row r="80">
          <cell r="G80" t="str">
            <v>90731</v>
          </cell>
          <cell r="H80" t="str">
            <v>JUNTA ARGAMASSADA ENTRE TUBO DN 450 MM E O POÇO DE VISITA/ CAIXA DE CONCRETO OU ALVENARIA EM REDES DE ESGOTO. AF_01/2021</v>
          </cell>
          <cell r="I80" t="str">
            <v>UN</v>
          </cell>
          <cell r="J80" t="str">
            <v>COEFICIENTE DE REPRESENTATIVIDADE</v>
          </cell>
          <cell r="K80" t="str">
            <v>76,50</v>
          </cell>
          <cell r="L80" t="str">
            <v>CAIXA REFERENCIAL</v>
          </cell>
        </row>
        <row r="81">
          <cell r="G81" t="str">
            <v>90732</v>
          </cell>
          <cell r="H81" t="str">
            <v>JUNTA ARGAMASSADA ENTRE TUBO DN 600 MM E O POÇO DE VISITA/ CAIXA DE CONCRETO OU ALVENARIA EM REDES DE ESGOTO. AF_01/2021</v>
          </cell>
          <cell r="I81" t="str">
            <v>UN</v>
          </cell>
          <cell r="J81" t="str">
            <v>COEFICIENTE DE REPRESENTATIVIDADE</v>
          </cell>
          <cell r="K81" t="str">
            <v>96,66</v>
          </cell>
          <cell r="L81" t="str">
            <v>CAIXA REFERENCIAL</v>
          </cell>
        </row>
        <row r="82">
          <cell r="G82" t="str">
            <v>90733</v>
          </cell>
          <cell r="H82" t="str">
            <v>ASSENTAMENTO DE TUBO DE PVC PARA REDE COLETORA DE ESGOTO DE PAREDE MACIÇA, DN 100 MM, JUNTA ELÁSTICA (NÃO INCLUI FORNECIMENTO). AF_01/2021</v>
          </cell>
          <cell r="I82" t="str">
            <v>M</v>
          </cell>
          <cell r="J82" t="str">
            <v>COEFICIENTE DE REPRESENTATIVIDADE</v>
          </cell>
          <cell r="K82" t="str">
            <v>4,19</v>
          </cell>
          <cell r="L82" t="str">
            <v>CAIXA REFERENCIAL</v>
          </cell>
        </row>
        <row r="83">
          <cell r="G83" t="str">
            <v>90734</v>
          </cell>
          <cell r="H83" t="str">
            <v>ASSENTAMENTO DE TUBO DE PVC PARA REDE COLETORA DE ESGOTO DE PAREDE MACIÇA, DN 150 MM, JUNTA ELÁSTICA,  (NÃO INCLUI FORNECIMENTO). AF_01/2021</v>
          </cell>
          <cell r="I83" t="str">
            <v>M</v>
          </cell>
          <cell r="J83" t="str">
            <v>COEFICIENTE DE REPRESENTATIVIDADE</v>
          </cell>
          <cell r="K83" t="str">
            <v>4,96</v>
          </cell>
          <cell r="L83" t="str">
            <v>CAIXA REFERENCIAL</v>
          </cell>
        </row>
        <row r="84">
          <cell r="G84" t="str">
            <v>90735</v>
          </cell>
          <cell r="H84" t="str">
            <v>ASSENTAMENTO DE TUBO DE PVC PARA REDE COLETORA DE ESGOTO DE PAREDE MACIÇA, DN 200 MM, JUNTA ELÁSTICA (NÃO INCLUI FORNECIMENTO). AF_01/2021</v>
          </cell>
          <cell r="I84" t="str">
            <v>M</v>
          </cell>
          <cell r="J84" t="str">
            <v>COEFICIENTE DE REPRESENTATIVIDADE</v>
          </cell>
          <cell r="K84" t="str">
            <v>5,73</v>
          </cell>
          <cell r="L84" t="str">
            <v>CAIXA REFERENCIAL</v>
          </cell>
        </row>
        <row r="85">
          <cell r="G85" t="str">
            <v>90736</v>
          </cell>
          <cell r="H85" t="str">
            <v>ASSENTAMENTO DE TUBO DE PVC PARA REDE COLETORA DE ESGOTO DE PAREDE MACIÇA, DN 250 MM, JUNTA ELÁSTICA (NÃO INCLUI FORNECIMENTO). AF_01/2021</v>
          </cell>
          <cell r="I85" t="str">
            <v>M</v>
          </cell>
          <cell r="J85" t="str">
            <v>COEFICIENTE DE REPRESENTATIVIDADE</v>
          </cell>
          <cell r="K85" t="str">
            <v>6,51</v>
          </cell>
          <cell r="L85" t="str">
            <v>CAIXA REFERENCIAL</v>
          </cell>
        </row>
        <row r="86">
          <cell r="G86" t="str">
            <v>90737</v>
          </cell>
          <cell r="H86" t="str">
            <v>ASSENTAMENTO DE TUBO DE PVC PARA REDE COLETORA DE ESGOTO DE PAREDE MACIÇA, DN 300 MM, JUNTA ELÁSTICA  (NÃO INCLUI FORNECIMENTO). AF_01/2021</v>
          </cell>
          <cell r="I86" t="str">
            <v>M</v>
          </cell>
          <cell r="J86" t="str">
            <v>COEFICIENTE DE REPRESENTATIVIDADE</v>
          </cell>
          <cell r="K86" t="str">
            <v>7,28</v>
          </cell>
          <cell r="L86" t="str">
            <v>CAIXA REFERENCIAL</v>
          </cell>
        </row>
        <row r="87">
          <cell r="G87" t="str">
            <v>90738</v>
          </cell>
          <cell r="H87" t="str">
            <v>ASSENTAMENTO DE TUBO DE PVC PARA REDE COLETORA DE ESGOTO DE PAREDE MACIÇA, DN 350 MM, JUNTA ELÁSTICA (NÃO INCLUI FORNECIMENTO). AF_01/2021</v>
          </cell>
          <cell r="I87" t="str">
            <v>M</v>
          </cell>
          <cell r="J87" t="str">
            <v>COEFICIENTE DE REPRESENTATIVIDADE</v>
          </cell>
          <cell r="K87" t="str">
            <v>8,06</v>
          </cell>
          <cell r="L87" t="str">
            <v>CAIXA REFERENCIAL</v>
          </cell>
        </row>
        <row r="88">
          <cell r="G88" t="str">
            <v>90739</v>
          </cell>
          <cell r="H88" t="str">
            <v>ASSENTAMENTO DE TUBO DE PVC PARA REDE COLETORA DE ESGOTO DE PAREDE MACIÇA, DN 400 MM, JUNTA ELÁSTICA (NÃO INCLUI FORNECIMENTO). AF_01/2021</v>
          </cell>
          <cell r="I88" t="str">
            <v>M</v>
          </cell>
          <cell r="J88" t="str">
            <v>COEFICIENTE DE REPRESENTATIVIDADE</v>
          </cell>
          <cell r="K88" t="str">
            <v>10,26</v>
          </cell>
          <cell r="L88" t="str">
            <v>CAIXA REFERENCIAL</v>
          </cell>
        </row>
        <row r="89">
          <cell r="G89" t="str">
            <v>90740</v>
          </cell>
          <cell r="H89" t="str">
            <v>ASSENTAMENTO DE TUBO DE PVC CORRUGADO DE DUPLA PAREDE PARA REDE COLETORA DE ESGOTO, DN 150 MM, JUNTA ELÁSTICA (NÃO INCLUI FORNECIMENTO). AF_01/2021</v>
          </cell>
          <cell r="I89" t="str">
            <v>M</v>
          </cell>
          <cell r="J89" t="str">
            <v>COEFICIENTE DE REPRESENTATIVIDADE</v>
          </cell>
          <cell r="K89" t="str">
            <v>5,53</v>
          </cell>
          <cell r="L89" t="str">
            <v>CAIXA REFERENCIAL</v>
          </cell>
        </row>
        <row r="90">
          <cell r="G90" t="str">
            <v>90741</v>
          </cell>
          <cell r="H90" t="str">
            <v>ASSENTAMENTO DE TUBO DE PVC CORRUGADO DE DUPLA PAREDE PARA REDE COLETORA DE ESGOTO, DN 200 MM, JUNTA ELÁSTICA (NÃO INCLUI FORNECIMENTO). AF_01/2021</v>
          </cell>
          <cell r="I90" t="str">
            <v>M</v>
          </cell>
          <cell r="J90" t="str">
            <v>COEFICIENTE DE REPRESENTATIVIDADE</v>
          </cell>
          <cell r="K90" t="str">
            <v>6,30</v>
          </cell>
          <cell r="L90" t="str">
            <v>CAIXA REFERENCIAL</v>
          </cell>
        </row>
        <row r="91">
          <cell r="G91" t="str">
            <v>90742</v>
          </cell>
          <cell r="H91" t="str">
            <v>ASSENTAMENTO DE TUBO DE PVC CORRUGADO DE DUPLA PAREDE PARA REDE COLETORA DE ESGOTO, DN 250 MM, JUNTA ELÁSTICA (NÃO INCLUI FORNECIMENTO). AF_01/2021</v>
          </cell>
          <cell r="I91" t="str">
            <v>M</v>
          </cell>
          <cell r="J91" t="str">
            <v>COEFICIENTE DE REPRESENTATIVIDADE</v>
          </cell>
          <cell r="K91" t="str">
            <v>7,08</v>
          </cell>
          <cell r="L91" t="str">
            <v>CAIXA REFERENCIAL</v>
          </cell>
        </row>
        <row r="92">
          <cell r="G92" t="str">
            <v>90743</v>
          </cell>
          <cell r="H92" t="str">
            <v>ASSENTAMENTO DE TUBO DE PVC CORRUGADO DE DUPLA PAREDE PARA REDE COLETORA DE ESGOTO, DN 300 MM, JUNTA ELÁSTICA (NÃO INCLUI FORNECIMENTO). AF_01/2021</v>
          </cell>
          <cell r="I92" t="str">
            <v>M</v>
          </cell>
          <cell r="J92" t="str">
            <v>COEFICIENTE DE REPRESENTATIVIDADE</v>
          </cell>
          <cell r="K92" t="str">
            <v>7,85</v>
          </cell>
          <cell r="L92" t="str">
            <v>CAIXA REFERENCIAL</v>
          </cell>
        </row>
        <row r="93">
          <cell r="G93" t="str">
            <v>90744</v>
          </cell>
          <cell r="H93" t="str">
            <v>ASSENTAMENTO DE TUBO DE PVC CORRUGADO DE DUPLA PAREDE PARA REDE COLETORA DE ESGOTO, DN 350 MM, JUNTA ELÁSTICA (NÃO INCLUI FORNECIMENTO). AF_01/2021</v>
          </cell>
          <cell r="I93" t="str">
            <v>M</v>
          </cell>
          <cell r="J93" t="str">
            <v>COEFICIENTE DE REPRESENTATIVIDADE</v>
          </cell>
          <cell r="K93" t="str">
            <v>8,63</v>
          </cell>
          <cell r="L93" t="str">
            <v>CAIXA REFERENCIAL</v>
          </cell>
        </row>
        <row r="94">
          <cell r="G94" t="str">
            <v>90745</v>
          </cell>
          <cell r="H94" t="str">
            <v>ASSENTAMENTO DE TUBO DE PVC CORRUGADO DE DUPLA PAREDE PARA REDE COLETORA DE ESGOTO, DN 400 MM, JUNTA ELÁSTICA  (NÃO INCLUI FORNECIMENTO). AF_01/2021</v>
          </cell>
          <cell r="I94" t="str">
            <v>M</v>
          </cell>
          <cell r="J94" t="str">
            <v>COEFICIENTE DE REPRESENTATIVIDADE</v>
          </cell>
          <cell r="K94" t="str">
            <v>11,45</v>
          </cell>
          <cell r="L94" t="str">
            <v>CAIXA REFERENCIAL</v>
          </cell>
        </row>
        <row r="95">
          <cell r="G95" t="str">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4,53</v>
          </cell>
          <cell r="L95" t="str">
            <v>CAIXA REFERENCIAL</v>
          </cell>
        </row>
        <row r="96">
          <cell r="G96" t="str">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18,85</v>
          </cell>
          <cell r="L96" t="str">
            <v>CAIXA REFERENCIAL</v>
          </cell>
        </row>
        <row r="97">
          <cell r="G97" t="str">
            <v>94869</v>
          </cell>
          <cell r="H97" t="str">
            <v>TUBO DE PEAD CORRUGADO DE DUPLA PAREDE PARA REDE COLETORA DE ESGOTO, DN 250 MM, JUNTA ELÁSTICA INTEGRADA - FORNECIMENTO E ASSENTAMENTO. AF_01/2021</v>
          </cell>
          <cell r="I97" t="str">
            <v>M</v>
          </cell>
          <cell r="J97" t="str">
            <v>COEFICIENTE DE REPRESENTATIVIDADE</v>
          </cell>
          <cell r="K97" t="str">
            <v>140,91</v>
          </cell>
          <cell r="L97" t="str">
            <v>CAIXA REFERENCIAL</v>
          </cell>
        </row>
        <row r="98">
          <cell r="G98" t="str">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2,00</v>
          </cell>
          <cell r="L98" t="str">
            <v>CAIXA REFERENCIAL</v>
          </cell>
        </row>
        <row r="99">
          <cell r="G99" t="str">
            <v>94871</v>
          </cell>
          <cell r="H99" t="str">
            <v>TUBO DE PEAD CORRUGADO DE DUPLA PAREDE PARA REDE COLETORA DE ESGOTO, DN 300 MM, JUNTA ELÁSTICA INTEGRADA - FORNECIMENTO E ASSENTAMENTO. AF_01/2021</v>
          </cell>
          <cell r="I99" t="str">
            <v>M</v>
          </cell>
          <cell r="J99" t="str">
            <v>COEFICIENTE DE REPRESENTATIVIDADE</v>
          </cell>
          <cell r="K99" t="str">
            <v>220,56</v>
          </cell>
          <cell r="L99" t="str">
            <v>CAIXA REFERENCIAL</v>
          </cell>
        </row>
        <row r="100">
          <cell r="G100" t="str">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2,93</v>
          </cell>
          <cell r="L100" t="str">
            <v>CAIXA REFERENCIAL</v>
          </cell>
        </row>
        <row r="101">
          <cell r="G101" t="str">
            <v>94875</v>
          </cell>
          <cell r="H101" t="str">
            <v>TUBO DE PEAD CORRUGADO DE DUPLA PAREDE PARA REDE COLETORA DE ESGOTO, DN 800 MM, JUNTA ELÁSTICA INTEGRADA - FORNECIMENTO E ASSENTAMENTO. AF_01/2021</v>
          </cell>
          <cell r="I101" t="str">
            <v>M</v>
          </cell>
          <cell r="J101" t="str">
            <v>COEFICIENTE DE REPRESENTATIVIDADE</v>
          </cell>
          <cell r="K101" t="str">
            <v>1.299,07</v>
          </cell>
          <cell r="L101" t="str">
            <v>CAIXA REFERENCIAL</v>
          </cell>
        </row>
        <row r="102">
          <cell r="G102" t="str">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31,02</v>
          </cell>
          <cell r="L102" t="str">
            <v>CAIXA REFERENCIAL</v>
          </cell>
        </row>
        <row r="103">
          <cell r="G103" t="str">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35,98</v>
          </cell>
          <cell r="L103" t="str">
            <v>CAIXA REFERENCIAL</v>
          </cell>
        </row>
        <row r="104">
          <cell r="G104" t="str">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1.999,40</v>
          </cell>
          <cell r="L104" t="str">
            <v>CAIXA REFERENCIAL</v>
          </cell>
        </row>
        <row r="105">
          <cell r="G105" t="str">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46,00</v>
          </cell>
          <cell r="L105" t="str">
            <v>CAIXA REFERENCIAL</v>
          </cell>
        </row>
        <row r="106">
          <cell r="G106" t="str">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2.753,35</v>
          </cell>
          <cell r="L106" t="str">
            <v>CAIXA REFERENCIAL</v>
          </cell>
        </row>
        <row r="107">
          <cell r="G107" t="str">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53,62</v>
          </cell>
          <cell r="L107" t="str">
            <v>CAIXA REFERENCIAL</v>
          </cell>
        </row>
        <row r="108">
          <cell r="G108" t="str">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69,11</v>
          </cell>
          <cell r="L108" t="str">
            <v>CAIXA REFERENCIAL</v>
          </cell>
        </row>
        <row r="109">
          <cell r="G109" t="str">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2,47</v>
          </cell>
          <cell r="L109" t="str">
            <v>CAIXA REFERENCIAL</v>
          </cell>
        </row>
        <row r="110">
          <cell r="G110" t="str">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3,41</v>
          </cell>
          <cell r="L110" t="str">
            <v>CAIXA REFERENCIAL</v>
          </cell>
        </row>
        <row r="111">
          <cell r="G111" t="str">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4,33</v>
          </cell>
          <cell r="L111" t="str">
            <v>CAIXA REFERENCIAL</v>
          </cell>
        </row>
        <row r="112">
          <cell r="G112" t="str">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1,08</v>
          </cell>
          <cell r="L112" t="str">
            <v>CAIXA REFERENCIAL</v>
          </cell>
        </row>
        <row r="113">
          <cell r="G113" t="str">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1,50</v>
          </cell>
          <cell r="L113" t="str">
            <v>CAIXA REFERENCIAL</v>
          </cell>
        </row>
        <row r="114">
          <cell r="G114" t="str">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1,92</v>
          </cell>
          <cell r="L114" t="str">
            <v>CAIXA REFERENCIAL</v>
          </cell>
        </row>
        <row r="115">
          <cell r="G115" t="str">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21,44</v>
          </cell>
          <cell r="L115" t="str">
            <v>CAIXA REFERENCIAL</v>
          </cell>
        </row>
        <row r="116">
          <cell r="G116" t="str">
            <v>102265</v>
          </cell>
          <cell r="H116" t="str">
            <v>JUNTA ARGAMASSADA ENTRE TUBO DN 800 MM E O POÇO DE VISITA/ CAIXA DE CONCRETO OU ALVENARIA EM REDES DE ESGOTO. AF_01/2021</v>
          </cell>
          <cell r="I116" t="str">
            <v>UN</v>
          </cell>
          <cell r="J116" t="str">
            <v>COEFICIENTE DE REPRESENTATIVIDADE</v>
          </cell>
          <cell r="K116" t="str">
            <v>123,54</v>
          </cell>
          <cell r="L116" t="str">
            <v>CAIXA REFERENCIAL</v>
          </cell>
        </row>
        <row r="117">
          <cell r="G117" t="str">
            <v>102266</v>
          </cell>
          <cell r="H117" t="str">
            <v>JUNTA ARGAMASSADA ENTRE TUBO DN 900 MM E O POÇO DE VISITA/ CAIXA DE CONCRETO OU ALVENARIA EM REDES DE ESGOTO. AF_01/2021</v>
          </cell>
          <cell r="I117" t="str">
            <v>UN</v>
          </cell>
          <cell r="J117" t="str">
            <v>COEFICIENTE DE REPRESENTATIVIDADE</v>
          </cell>
          <cell r="K117" t="str">
            <v>136,98</v>
          </cell>
          <cell r="L117" t="str">
            <v>CAIXA REFERENCIAL</v>
          </cell>
        </row>
        <row r="118">
          <cell r="G118" t="str">
            <v>102267</v>
          </cell>
          <cell r="H118" t="str">
            <v>JUNTA ARGAMASSADA ENTRE TUBO DN 1000 MM E O POÇO DE VISITA/ CAIXA DE CONCRETO OU ALVENARIA EM REDES DE ESGOTO. AF_01/2021</v>
          </cell>
          <cell r="I118" t="str">
            <v>UN</v>
          </cell>
          <cell r="J118" t="str">
            <v>COEFICIENTE DE REPRESENTATIVIDADE</v>
          </cell>
          <cell r="K118" t="str">
            <v>157,19</v>
          </cell>
          <cell r="L118" t="str">
            <v>CAIXA REFERENCIAL</v>
          </cell>
        </row>
        <row r="119">
          <cell r="G119" t="str">
            <v>102268</v>
          </cell>
          <cell r="H119" t="str">
            <v>JUNTA ARGAMASSADA ENTRE TUBO DN 1200 MM E O POÇO DE VISITA/ CAIXA DE CONCRETO OU ALVENARIA EM REDES DE ESGOTO. AF_01/2021</v>
          </cell>
          <cell r="I119" t="str">
            <v>UN</v>
          </cell>
          <cell r="J119" t="str">
            <v>COEFICIENTE DE REPRESENTATIVIDADE</v>
          </cell>
          <cell r="K119" t="str">
            <v>177,35</v>
          </cell>
          <cell r="L119" t="str">
            <v>CAIXA REFERENCIAL</v>
          </cell>
        </row>
        <row r="120">
          <cell r="G120" t="str">
            <v>102269</v>
          </cell>
          <cell r="H120" t="str">
            <v>JUNTA ARGAMASSADA ENTRE TUBO DN 1500 MM E O POÇO DE VISITA/ CAIXA DE CONCRETO OU ALVENARIA EM REDES DE ESGOTO. AF_01/2021</v>
          </cell>
          <cell r="I120" t="str">
            <v>UN</v>
          </cell>
          <cell r="J120" t="str">
            <v>COEFICIENTE DE REPRESENTATIVIDADE</v>
          </cell>
          <cell r="K120" t="str">
            <v>217,67</v>
          </cell>
          <cell r="L120" t="str">
            <v>CAIXA REFERENCIAL</v>
          </cell>
        </row>
        <row r="121">
          <cell r="G121" t="str">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218,24</v>
          </cell>
          <cell r="L121" t="str">
            <v>CAIXA REFERENCIAL</v>
          </cell>
        </row>
        <row r="122">
          <cell r="G122" t="str">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10,54</v>
          </cell>
          <cell r="L122" t="str">
            <v>CAIXA REFERENCIAL</v>
          </cell>
        </row>
        <row r="123">
          <cell r="G123" t="str">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228,21</v>
          </cell>
          <cell r="L123" t="str">
            <v>CAIXA REFERENCIAL</v>
          </cell>
        </row>
        <row r="124">
          <cell r="G124" t="str">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13,45</v>
          </cell>
          <cell r="L124" t="str">
            <v>CAIXA REFERENCIAL</v>
          </cell>
        </row>
        <row r="125">
          <cell r="G125" t="str">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405,33</v>
          </cell>
          <cell r="L125" t="str">
            <v>CAIXA REFERENCIAL</v>
          </cell>
        </row>
        <row r="126">
          <cell r="G126" t="str">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16,14</v>
          </cell>
          <cell r="L126" t="str">
            <v>CAIXA REFERENCIAL</v>
          </cell>
        </row>
        <row r="127">
          <cell r="G127" t="str">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496,07</v>
          </cell>
          <cell r="L127" t="str">
            <v>CAIXA REFERENCIAL</v>
          </cell>
        </row>
        <row r="128">
          <cell r="G128" t="str">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19,12</v>
          </cell>
          <cell r="L128" t="str">
            <v>CAIXA REFERENCIAL</v>
          </cell>
        </row>
        <row r="129">
          <cell r="G129" t="str">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645,81</v>
          </cell>
          <cell r="L129" t="str">
            <v>CAIXA REFERENCIAL</v>
          </cell>
        </row>
        <row r="130">
          <cell r="G130" t="str">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21,84</v>
          </cell>
          <cell r="L130" t="str">
            <v>CAIXA REFERENCIAL</v>
          </cell>
        </row>
        <row r="131">
          <cell r="G131" t="str">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667,59</v>
          </cell>
          <cell r="L131" t="str">
            <v>CAIXA REFERENCIAL</v>
          </cell>
        </row>
        <row r="132">
          <cell r="G132" t="str">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24,82</v>
          </cell>
          <cell r="L132" t="str">
            <v>CAIXA REFERENCIAL</v>
          </cell>
        </row>
        <row r="133">
          <cell r="G133" t="str">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991,64</v>
          </cell>
          <cell r="L133" t="str">
            <v>CAIXA REFERENCIAL</v>
          </cell>
        </row>
        <row r="134">
          <cell r="G134" t="str">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27,51</v>
          </cell>
          <cell r="L134" t="str">
            <v>CAIXA REFERENCIAL</v>
          </cell>
        </row>
        <row r="135">
          <cell r="G135" t="str">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1.016,55</v>
          </cell>
          <cell r="L135" t="str">
            <v>CAIXA REFERENCIAL</v>
          </cell>
        </row>
        <row r="136">
          <cell r="G136" t="str">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30,51</v>
          </cell>
          <cell r="L136" t="str">
            <v>CAIXA REFERENCIAL</v>
          </cell>
        </row>
        <row r="137">
          <cell r="G137" t="str">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227,61</v>
          </cell>
          <cell r="L137" t="str">
            <v>CAIXA REFERENCIAL</v>
          </cell>
        </row>
        <row r="138">
          <cell r="G138" t="str">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19,91</v>
          </cell>
          <cell r="L138" t="str">
            <v>CAIXA REFERENCIAL</v>
          </cell>
        </row>
        <row r="139">
          <cell r="G139" t="str">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239,91</v>
          </cell>
          <cell r="L139" t="str">
            <v>CAIXA REFERENCIAL</v>
          </cell>
        </row>
        <row r="140">
          <cell r="G140" t="str">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25,15</v>
          </cell>
          <cell r="L140" t="str">
            <v>CAIXA REFERENCIAL</v>
          </cell>
        </row>
        <row r="141">
          <cell r="G141" t="str">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419,82</v>
          </cell>
          <cell r="L141" t="str">
            <v>CAIXA REFERENCIAL</v>
          </cell>
        </row>
        <row r="142">
          <cell r="G142" t="str">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30,63</v>
          </cell>
          <cell r="L142" t="str">
            <v>CAIXA REFERENCIAL</v>
          </cell>
        </row>
        <row r="143">
          <cell r="G143" t="str">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513,05</v>
          </cell>
          <cell r="L143" t="str">
            <v>CAIXA REFERENCIAL</v>
          </cell>
        </row>
        <row r="144">
          <cell r="G144" t="str">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36,10</v>
          </cell>
          <cell r="L144" t="str">
            <v>CAIXA REFERENCIAL</v>
          </cell>
        </row>
        <row r="145">
          <cell r="G145" t="str">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665,29</v>
          </cell>
          <cell r="L145" t="str">
            <v>CAIXA REFERENCIAL</v>
          </cell>
        </row>
        <row r="146">
          <cell r="G146" t="str">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41,32</v>
          </cell>
          <cell r="L146" t="str">
            <v>CAIXA REFERENCIAL</v>
          </cell>
        </row>
        <row r="147">
          <cell r="G147" t="str">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689,68</v>
          </cell>
          <cell r="L147" t="str">
            <v>CAIXA REFERENCIAL</v>
          </cell>
        </row>
        <row r="148">
          <cell r="G148" t="str">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46,91</v>
          </cell>
          <cell r="L148" t="str">
            <v>CAIXA REFERENCIAL</v>
          </cell>
        </row>
        <row r="149">
          <cell r="G149" t="str">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1.016,48</v>
          </cell>
          <cell r="L149" t="str">
            <v>CAIXA REFERENCIAL</v>
          </cell>
        </row>
        <row r="150">
          <cell r="G150" t="str">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52,35</v>
          </cell>
          <cell r="L150" t="str">
            <v>CAIXA REFERENCIAL</v>
          </cell>
        </row>
        <row r="151">
          <cell r="G151" t="str">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1.043,86</v>
          </cell>
          <cell r="L151" t="str">
            <v>CAIXA REFERENCIAL</v>
          </cell>
        </row>
        <row r="152">
          <cell r="G152" t="str">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57,82</v>
          </cell>
          <cell r="L152" t="str">
            <v>CAIXA REFERENCIAL</v>
          </cell>
        </row>
        <row r="153">
          <cell r="G153" t="str">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185,03</v>
          </cell>
          <cell r="L153" t="str">
            <v>CAIXA REFERENCIAL</v>
          </cell>
        </row>
        <row r="154">
          <cell r="G154" t="str">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222,40</v>
          </cell>
          <cell r="L154" t="str">
            <v>CAIXA REFERENCIAL</v>
          </cell>
        </row>
        <row r="155">
          <cell r="G155" t="str">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328,34</v>
          </cell>
          <cell r="L155" t="str">
            <v>CAIXA REFERENCIAL</v>
          </cell>
        </row>
        <row r="156">
          <cell r="G156" t="str">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429,44</v>
          </cell>
          <cell r="L156" t="str">
            <v>CAIXA REFERENCIAL</v>
          </cell>
        </row>
        <row r="157">
          <cell r="G157" t="str">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517,54</v>
          </cell>
          <cell r="L157" t="str">
            <v>CAIXA REFERENCIAL</v>
          </cell>
        </row>
        <row r="158">
          <cell r="G158" t="str">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593,52</v>
          </cell>
          <cell r="L158" t="str">
            <v>CAIXA REFERENCIAL</v>
          </cell>
        </row>
        <row r="159">
          <cell r="G159" t="str">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620,91</v>
          </cell>
          <cell r="L159" t="str">
            <v>CAIXA REFERENCIAL</v>
          </cell>
        </row>
        <row r="160">
          <cell r="G160" t="str">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196,75</v>
          </cell>
          <cell r="L160" t="str">
            <v>CAIXA REFERENCIAL</v>
          </cell>
        </row>
        <row r="161">
          <cell r="G161" t="str">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236,88</v>
          </cell>
          <cell r="L161" t="str">
            <v>CAIXA REFERENCIAL</v>
          </cell>
        </row>
        <row r="162">
          <cell r="G162" t="str">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345,32</v>
          </cell>
          <cell r="L162" t="str">
            <v>CAIXA REFERENCIAL</v>
          </cell>
        </row>
        <row r="163">
          <cell r="G163" t="str">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449,17</v>
          </cell>
          <cell r="L163" t="str">
            <v>CAIXA REFERENCIAL</v>
          </cell>
        </row>
        <row r="164">
          <cell r="G164" t="str">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539,64</v>
          </cell>
          <cell r="L164" t="str">
            <v>CAIXA REFERENCIAL</v>
          </cell>
        </row>
        <row r="165">
          <cell r="G165" t="str">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618,05</v>
          </cell>
          <cell r="L165" t="str">
            <v>CAIXA REFERENCIAL</v>
          </cell>
        </row>
        <row r="166">
          <cell r="G166" t="str">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648,33</v>
          </cell>
          <cell r="L166" t="str">
            <v>CAIXA REFERENCIAL</v>
          </cell>
        </row>
        <row r="167">
          <cell r="G167" t="str">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47,28</v>
          </cell>
          <cell r="L167" t="str">
            <v>CAIXA REFERENCIAL</v>
          </cell>
        </row>
        <row r="168">
          <cell r="G168" t="str">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60,56</v>
          </cell>
          <cell r="L168" t="str">
            <v>CAIXA REFERENCIAL</v>
          </cell>
        </row>
        <row r="169">
          <cell r="G169" t="str">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73,64</v>
          </cell>
          <cell r="L169" t="str">
            <v>CAIXA REFERENCIAL</v>
          </cell>
        </row>
        <row r="170">
          <cell r="G170" t="str">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87,49</v>
          </cell>
          <cell r="L170" t="str">
            <v>CAIXA REFERENCIAL</v>
          </cell>
        </row>
        <row r="171">
          <cell r="G171" t="str">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101,16</v>
          </cell>
          <cell r="L171" t="str">
            <v>CAIXA REFERENCIAL</v>
          </cell>
        </row>
        <row r="172">
          <cell r="G172" t="str">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116,80</v>
          </cell>
          <cell r="L172" t="str">
            <v>CAIXA REFERENCIAL</v>
          </cell>
        </row>
        <row r="173">
          <cell r="G173" t="str">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133,07</v>
          </cell>
          <cell r="L173" t="str">
            <v>CAIXA REFERENCIAL</v>
          </cell>
        </row>
        <row r="174">
          <cell r="G174" t="str">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151,36</v>
          </cell>
          <cell r="L174" t="str">
            <v>CAIXA REFERENCIAL</v>
          </cell>
        </row>
        <row r="175">
          <cell r="G175" t="str">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890,71</v>
          </cell>
          <cell r="L175" t="str">
            <v>CAIXA REFERENCIAL</v>
          </cell>
        </row>
        <row r="176">
          <cell r="G176" t="str">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189,41</v>
          </cell>
          <cell r="L176" t="str">
            <v>CAIXA REFERENCIAL</v>
          </cell>
        </row>
        <row r="177">
          <cell r="G177" t="str">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1.270,97</v>
          </cell>
          <cell r="L177" t="str">
            <v>CAIXA REFERENCIAL</v>
          </cell>
        </row>
        <row r="178">
          <cell r="G178" t="str">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254,93</v>
          </cell>
          <cell r="L178" t="str">
            <v>CAIXA REFERENCIAL</v>
          </cell>
        </row>
        <row r="179">
          <cell r="G179" t="str">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56,46</v>
          </cell>
          <cell r="L179" t="str">
            <v>CAIXA REFERENCIAL</v>
          </cell>
        </row>
        <row r="180">
          <cell r="G180" t="str">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72,28</v>
          </cell>
          <cell r="L180" t="str">
            <v>CAIXA REFERENCIAL</v>
          </cell>
        </row>
        <row r="181">
          <cell r="G181" t="str">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88,12</v>
          </cell>
          <cell r="L181" t="str">
            <v>CAIXA REFERENCIAL</v>
          </cell>
        </row>
        <row r="182">
          <cell r="G182" t="str">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104,47</v>
          </cell>
          <cell r="L182" t="str">
            <v>CAIXA REFERENCIAL</v>
          </cell>
        </row>
        <row r="183">
          <cell r="G183" t="str">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120,89</v>
          </cell>
          <cell r="L183" t="str">
            <v>CAIXA REFERENCIAL</v>
          </cell>
        </row>
        <row r="184">
          <cell r="G184" t="str">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138,90</v>
          </cell>
          <cell r="L184" t="str">
            <v>CAIXA REFERENCIAL</v>
          </cell>
        </row>
        <row r="185">
          <cell r="G185" t="str">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157,60</v>
          </cell>
          <cell r="L185" t="str">
            <v>CAIXA REFERENCIAL</v>
          </cell>
        </row>
        <row r="186">
          <cell r="G186" t="str">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178,78</v>
          </cell>
          <cell r="L186" t="str">
            <v>CAIXA REFERENCIAL</v>
          </cell>
        </row>
        <row r="187">
          <cell r="G187" t="str">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923,07</v>
          </cell>
          <cell r="L187" t="str">
            <v>CAIXA REFERENCIAL</v>
          </cell>
        </row>
        <row r="188">
          <cell r="G188" t="str">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221,77</v>
          </cell>
          <cell r="L188" t="str">
            <v>CAIXA REFERENCIAL</v>
          </cell>
        </row>
        <row r="189">
          <cell r="G189" t="str">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1.310,85</v>
          </cell>
          <cell r="L189" t="str">
            <v>CAIXA REFERENCIAL</v>
          </cell>
        </row>
        <row r="190">
          <cell r="G190" t="str">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294,81</v>
          </cell>
          <cell r="L190" t="str">
            <v>CAIXA REFERENCIAL</v>
          </cell>
        </row>
        <row r="191">
          <cell r="G191" t="str">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157,58</v>
          </cell>
          <cell r="L191" t="str">
            <v>CAIXA REFERENCIAL</v>
          </cell>
        </row>
        <row r="192">
          <cell r="G192" t="str">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166,76</v>
          </cell>
          <cell r="L192" t="str">
            <v>CAIXA REFERENCIAL</v>
          </cell>
        </row>
        <row r="193">
          <cell r="G193" t="str">
            <v>95567</v>
          </cell>
          <cell r="H193" t="str">
            <v>TUBO DE CONCRETO (SIMPLES) PARA REDES COLETORAS DE ÁGUAS PLUVIAIS, DIÂMETRO DE 300 MM, JUNTA RÍGIDA, INSTALADO EM LOCAL COM BAIXO NÍVEL DE INTERFERÊNCIAS - FORNECIMENTO E ASSENTAMENTO. AF_12/2015</v>
          </cell>
          <cell r="I193" t="str">
            <v>M</v>
          </cell>
          <cell r="J193" t="str">
            <v>COEFICIENTE DE REPRESENTATIVIDADE</v>
          </cell>
          <cell r="K193" t="str">
            <v>111,14</v>
          </cell>
          <cell r="L193" t="str">
            <v>CAIXA REFERENCIAL</v>
          </cell>
        </row>
        <row r="194">
          <cell r="G194" t="str">
            <v>95568</v>
          </cell>
          <cell r="H194" t="str">
            <v>TUBO DE CONCRETO (SIMPLES) PARA REDES COLETORAS DE ÁGUAS PLUVIAIS, DIÂMETRO DE 400 MM, JUNTA RÍGIDA, INSTALADO EM LOCAL COM BAIXO NÍVEL DE INTERFERÊNCIAS - FORNECIMENTO E ASSENTAMENTO. AF_12/2015</v>
          </cell>
          <cell r="I194" t="str">
            <v>M</v>
          </cell>
          <cell r="J194" t="str">
            <v>COEFICIENTE DE REPRESENTATIVIDADE</v>
          </cell>
          <cell r="K194" t="str">
            <v>136,01</v>
          </cell>
          <cell r="L194" t="str">
            <v>CAIXA REFERENCIAL</v>
          </cell>
        </row>
        <row r="195">
          <cell r="G195" t="str">
            <v>95569</v>
          </cell>
          <cell r="H195" t="str">
            <v>TUBO DE CONCRETO (SIMPLES) PARA REDES COLETORAS DE ÁGUAS PLUVIAIS, DIÂMETRO DE 500 MM, JUNTA RÍGIDA, INSTALADO EM LOCAL COM BAIXO NÍVEL DE INTERFERÊNCIAS - FORNECIMENTO E ASSENTAMENTO. AF_12/2015</v>
          </cell>
          <cell r="I195" t="str">
            <v>M</v>
          </cell>
          <cell r="J195" t="str">
            <v>COEFICIENTE DE REPRESENTATIVIDADE</v>
          </cell>
          <cell r="K195" t="str">
            <v>185,95</v>
          </cell>
          <cell r="L195" t="str">
            <v>CAIXA REFERENCIAL</v>
          </cell>
        </row>
        <row r="196">
          <cell r="G196" t="str">
            <v>95570</v>
          </cell>
          <cell r="H196" t="str">
            <v>TUBO DE CONCRETO (SIMPLES) PARA REDES COLETORAS DE ÁGUAS PLUVIAIS, DIÂMETRO DE 300 MM, JUNTA RÍGIDA, INSTALADO EM LOCAL COM ALTO NÍVEL DE INTERFERÊNCIAS - FORNECIMENTO E ASSENTAMENTO. AF_12/2015</v>
          </cell>
          <cell r="I196" t="str">
            <v>M</v>
          </cell>
          <cell r="J196" t="str">
            <v>COEFICIENTE DE REPRESENTATIVIDADE</v>
          </cell>
          <cell r="K196" t="str">
            <v>120,32</v>
          </cell>
          <cell r="L196" t="str">
            <v>CAIXA REFERENCIAL</v>
          </cell>
        </row>
        <row r="197">
          <cell r="G197" t="str">
            <v>95571</v>
          </cell>
          <cell r="H197" t="str">
            <v>TUBO DE CONCRETO (SIMPLES) PARA REDES COLETORAS DE ÁGUAS PLUVIAIS, DIÂMETRO DE 400 MM, JUNTA RÍGIDA, INSTALADO EM LOCAL COM ALTO NÍVEL DE INTERFERÊNCIAS - FORNECIMENTO E ASSENTAMENTO. AF_12/2015</v>
          </cell>
          <cell r="I197" t="str">
            <v>M</v>
          </cell>
          <cell r="J197" t="str">
            <v>COEFICIENTE DE REPRESENTATIVIDADE</v>
          </cell>
          <cell r="K197" t="str">
            <v>147,73</v>
          </cell>
          <cell r="L197" t="str">
            <v>CAIXA REFERENCIAL</v>
          </cell>
        </row>
        <row r="198">
          <cell r="G198" t="str">
            <v>95572</v>
          </cell>
          <cell r="H198" t="str">
            <v>TUBO DE CONCRETO (SIMPLES) PARA REDES COLETORAS DE ÁGUAS PLUVIAIS, DIÂMETRO DE 500 MM, JUNTA RÍGIDA, INSTALADO EM LOCAL COM ALTO NÍVEL DE INTERFERÊNCIAS - FORNECIMENTO E ASSENTAMENTO. AF_12/2015</v>
          </cell>
          <cell r="I198" t="str">
            <v>M</v>
          </cell>
          <cell r="J198" t="str">
            <v>COEFICIENTE DE REPRESENTATIVIDADE</v>
          </cell>
          <cell r="K198" t="str">
            <v>200,43</v>
          </cell>
          <cell r="L198" t="str">
            <v>CAIXA REFERENCIAL</v>
          </cell>
        </row>
        <row r="199">
          <cell r="G199" t="str">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6,19</v>
          </cell>
          <cell r="L199" t="str">
            <v>CAIXA REFERENCIAL</v>
          </cell>
        </row>
        <row r="200">
          <cell r="G200" t="str">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12,09</v>
          </cell>
          <cell r="L200" t="str">
            <v>CAIXA REFERENCIAL</v>
          </cell>
        </row>
        <row r="201">
          <cell r="G201" t="str">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14,86</v>
          </cell>
          <cell r="L201" t="str">
            <v>CAIXA REFERENCIAL</v>
          </cell>
        </row>
        <row r="202">
          <cell r="G202" t="str">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17,64</v>
          </cell>
          <cell r="L202" t="str">
            <v>CAIXA REFERENCIAL</v>
          </cell>
        </row>
        <row r="203">
          <cell r="G203" t="str">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20,39</v>
          </cell>
          <cell r="L203" t="str">
            <v>CAIXA REFERENCIAL</v>
          </cell>
        </row>
        <row r="204">
          <cell r="G204" t="str">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23,16</v>
          </cell>
          <cell r="L204" t="str">
            <v>CAIXA REFERENCIAL</v>
          </cell>
        </row>
        <row r="205">
          <cell r="G205" t="str">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28,71</v>
          </cell>
          <cell r="L205" t="str">
            <v>CAIXA REFERENCIAL</v>
          </cell>
        </row>
        <row r="206">
          <cell r="G206" t="str">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2,77</v>
          </cell>
          <cell r="L206" t="str">
            <v>CAIXA REFERENCIAL</v>
          </cell>
        </row>
        <row r="207">
          <cell r="G207" t="str">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5,96</v>
          </cell>
          <cell r="L207" t="str">
            <v>CAIXA REFERENCIAL</v>
          </cell>
        </row>
        <row r="208">
          <cell r="G208" t="str">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7,35</v>
          </cell>
          <cell r="L208" t="str">
            <v>CAIXA REFERENCIAL</v>
          </cell>
        </row>
        <row r="209">
          <cell r="G209" t="str">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8,71</v>
          </cell>
          <cell r="L209" t="str">
            <v>CAIXA REFERENCIAL</v>
          </cell>
        </row>
        <row r="210">
          <cell r="G210" t="str">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10,08</v>
          </cell>
          <cell r="L210" t="str">
            <v>CAIXA REFERENCIAL</v>
          </cell>
        </row>
        <row r="211">
          <cell r="G211" t="str">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11,45</v>
          </cell>
          <cell r="L211" t="str">
            <v>CAIXA REFERENCIAL</v>
          </cell>
        </row>
        <row r="212">
          <cell r="G212" t="str">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14,20</v>
          </cell>
          <cell r="L212" t="str">
            <v>CAIXA REFERENCIAL</v>
          </cell>
        </row>
        <row r="213">
          <cell r="G213" t="str">
            <v>103089</v>
          </cell>
          <cell r="H213" t="str">
            <v>ASSENTAMENTO DE TUBO DE FERRO FUNDIDO PARA REDE DE ÁGUA, DN 80 MM, JUNTA FLANGEADA (NÃO INCLUI O FORNECIMENTO). AF_09/2021</v>
          </cell>
          <cell r="I213" t="str">
            <v>M</v>
          </cell>
          <cell r="J213" t="str">
            <v>COEFICIENTE DE REPRESENTATIVIDADE</v>
          </cell>
          <cell r="K213" t="str">
            <v>13,09</v>
          </cell>
          <cell r="L213" t="str">
            <v>CAIXA REFERENCIAL</v>
          </cell>
        </row>
        <row r="214">
          <cell r="G214" t="str">
            <v>103090</v>
          </cell>
          <cell r="H214" t="str">
            <v>ASSENTAMENTO DE TUBO DE FERRO FUNDIDO PARA REDE DE ÁGUA, DN 100 MM, JUNTA FLANGEADA (NÃO INCLUI O FORNECIMENTO). AF_09/2021</v>
          </cell>
          <cell r="I214" t="str">
            <v>M</v>
          </cell>
          <cell r="J214" t="str">
            <v>COEFICIENTE DE REPRESENTATIVIDADE</v>
          </cell>
          <cell r="K214" t="str">
            <v>15,66</v>
          </cell>
          <cell r="L214" t="str">
            <v>CAIXA REFERENCIAL</v>
          </cell>
        </row>
        <row r="215">
          <cell r="G215" t="str">
            <v>103091</v>
          </cell>
          <cell r="H215" t="str">
            <v>ASSENTAMENTO DE TUBO DE FERRO FUNDIDO PARA REDE DE ÁGUA, DN 150 MM, JUNTA FLANGEADA (NÃO INCLUI O FORNECIMENTO). AF_09/2021</v>
          </cell>
          <cell r="I215" t="str">
            <v>M</v>
          </cell>
          <cell r="J215" t="str">
            <v>COEFICIENTE DE REPRESENTATIVIDADE</v>
          </cell>
          <cell r="K215" t="str">
            <v>22,10</v>
          </cell>
          <cell r="L215" t="str">
            <v>CAIXA REFERENCIAL</v>
          </cell>
        </row>
        <row r="216">
          <cell r="G216" t="str">
            <v>103092</v>
          </cell>
          <cell r="H216" t="str">
            <v>ASSENTAMENTO DE TUBO DE FERRO FUNDIDO PARA REDE DE ÁGUA, DN 200 MM, JUNTA FLANGEADA (NÃO INCLUI O FORNECIMENTO). AF_09/2021</v>
          </cell>
          <cell r="I216" t="str">
            <v>M</v>
          </cell>
          <cell r="J216" t="str">
            <v>COEFICIENTE DE REPRESENTATIVIDADE</v>
          </cell>
          <cell r="K216" t="str">
            <v>28,54</v>
          </cell>
          <cell r="L216" t="str">
            <v>CAIXA REFERENCIAL</v>
          </cell>
        </row>
        <row r="217">
          <cell r="G217" t="str">
            <v>103093</v>
          </cell>
          <cell r="H217" t="str">
            <v>ASSENTAMENTO DE TUBO DE FERRO FUNDIDO PARA REDE DE ÁGUA, DN 250 MM, JUNTA FLANGEADA (NÃO INCLUI O FORNECIMENTO). AF_09/2021</v>
          </cell>
          <cell r="I217" t="str">
            <v>M</v>
          </cell>
          <cell r="J217" t="str">
            <v>COEFICIENTE DE REPRESENTATIVIDADE</v>
          </cell>
          <cell r="K217" t="str">
            <v>43,66</v>
          </cell>
          <cell r="L217" t="str">
            <v>CAIXA REFERENCIAL</v>
          </cell>
        </row>
        <row r="218">
          <cell r="G218" t="str">
            <v>103094</v>
          </cell>
          <cell r="H218" t="str">
            <v>ASSENTAMENTO DE TUBO DE FERRO FUNDIDO PARA REDE DE ÁGUA, DN 300 MM, JUNTA FLANGEADA (NÃO INCLUI O FORNECIMENTO). AF_09/2021</v>
          </cell>
          <cell r="I218" t="str">
            <v>M</v>
          </cell>
          <cell r="J218" t="str">
            <v>COEFICIENTE DE REPRESENTATIVIDADE</v>
          </cell>
          <cell r="K218" t="str">
            <v>50,13</v>
          </cell>
          <cell r="L218" t="str">
            <v>CAIXA REFERENCIAL</v>
          </cell>
        </row>
        <row r="219">
          <cell r="G219" t="str">
            <v>103095</v>
          </cell>
          <cell r="H219" t="str">
            <v>ASSENTAMENTO DE TUBO DE FERRO FUNDIDO PARA REDE DE ÁGUA, DN 350 MM, JUNTA FLANGEADA (NÃO INCLUI O FORNECIMENTO). AF_09/2021</v>
          </cell>
          <cell r="I219" t="str">
            <v>M</v>
          </cell>
          <cell r="J219" t="str">
            <v>COEFICIENTE DE REPRESENTATIVIDADE</v>
          </cell>
          <cell r="K219" t="str">
            <v>65,22</v>
          </cell>
          <cell r="L219" t="str">
            <v>CAIXA REFERENCIAL</v>
          </cell>
        </row>
        <row r="220">
          <cell r="G220" t="str">
            <v>103096</v>
          </cell>
          <cell r="H220" t="str">
            <v>ASSENTAMENTO DE TUBO DE FERRO FUNDIDO PARA REDE DE ÁGUA, DN 400 MM, JUNTA FLANGEADA (NÃO INCLUI O FORNECIMENTO). AF_09/2021</v>
          </cell>
          <cell r="I220" t="str">
            <v>M</v>
          </cell>
          <cell r="J220" t="str">
            <v>COEFICIENTE DE REPRESENTATIVIDADE</v>
          </cell>
          <cell r="K220" t="str">
            <v>71,69</v>
          </cell>
          <cell r="L220" t="str">
            <v>CAIXA REFERENCIAL</v>
          </cell>
        </row>
        <row r="221">
          <cell r="G221" t="str">
            <v>103097</v>
          </cell>
          <cell r="H221" t="str">
            <v>ASSENTAMENTO DE TUBO DE FERRO FUNDIDO PARA REDE DE ÁGUA, DN 450 MM, JUNTA FLANGEADA (NÃO INCLUI O FORNECIMENTO). AF_09/2021</v>
          </cell>
          <cell r="I221" t="str">
            <v>M</v>
          </cell>
          <cell r="J221" t="str">
            <v>COEFICIENTE DE REPRESENTATIVIDADE</v>
          </cell>
          <cell r="K221" t="str">
            <v>86,78</v>
          </cell>
          <cell r="L221" t="str">
            <v>CAIXA REFERENCIAL</v>
          </cell>
        </row>
        <row r="222">
          <cell r="G222" t="str">
            <v>103098</v>
          </cell>
          <cell r="H222" t="str">
            <v>ASSENTAMENTO DE TUBO DE FERRO FUNDIDO PARA REDE DE ÁGUA, DN 500 MM, JUNTA FLANGEADA (NÃO INCLUI O FORNECIMENTO). AF_09/2021</v>
          </cell>
          <cell r="I222" t="str">
            <v>M</v>
          </cell>
          <cell r="J222" t="str">
            <v>COEFICIENTE DE REPRESENTATIVIDADE</v>
          </cell>
          <cell r="K222" t="str">
            <v>93,24</v>
          </cell>
          <cell r="L222" t="str">
            <v>CAIXA REFERENCIAL</v>
          </cell>
        </row>
        <row r="223">
          <cell r="G223" t="str">
            <v>103099</v>
          </cell>
          <cell r="H223" t="str">
            <v>ASSENTAMENTO DE TUBO DE FERRO FUNDIDO PARA REDE DE ÁGUA, DN 600 MM, JUNTA FLANGEADA (NÃO INCLUI O FORNECIMENTO). AF_09/2021</v>
          </cell>
          <cell r="I223" t="str">
            <v>M</v>
          </cell>
          <cell r="J223" t="str">
            <v>COEFICIENTE DE REPRESENTATIVIDADE</v>
          </cell>
          <cell r="K223" t="str">
            <v>106,12</v>
          </cell>
          <cell r="L223" t="str">
            <v>CAIXA REFERENCIAL</v>
          </cell>
        </row>
        <row r="224">
          <cell r="G224" t="str">
            <v>103100</v>
          </cell>
          <cell r="H224" t="str">
            <v>ASSENTAMENTO DE TUBO DE FERRO FUNDIDO PARA REDE DE ÁGUA, DN 700 MM, JUNTA FLANGEADA (NÃO INCLUI O FORNECIMENTO). AF_09/2021</v>
          </cell>
          <cell r="I224" t="str">
            <v>M</v>
          </cell>
          <cell r="J224" t="str">
            <v>COEFICIENTE DE REPRESENTATIVIDADE</v>
          </cell>
          <cell r="K224" t="str">
            <v>113,31</v>
          </cell>
          <cell r="L224" t="str">
            <v>CAIXA REFERENCIAL</v>
          </cell>
        </row>
        <row r="225">
          <cell r="G225" t="str">
            <v>103101</v>
          </cell>
          <cell r="H225" t="str">
            <v>ASSENTAMENTO DE TUBO DE FERRO FUNDIDO PARA REDE DE ÁGUA, DN 800 MM, JUNTA FLANGEADA (NÃO INCLUI O FORNECIMENTO). AF_09/2021</v>
          </cell>
          <cell r="I225" t="str">
            <v>M</v>
          </cell>
          <cell r="J225" t="str">
            <v>COEFICIENTE DE REPRESENTATIVIDADE</v>
          </cell>
          <cell r="K225" t="str">
            <v>124,87</v>
          </cell>
          <cell r="L225" t="str">
            <v>CAIXA REFERENCIAL</v>
          </cell>
        </row>
        <row r="226">
          <cell r="G226" t="str">
            <v>103102</v>
          </cell>
          <cell r="H226" t="str">
            <v>ASSENTAMENTO DE TUBO DE FERRO FUNDIDO PARA REDE DE ÁGUA, DN 900 MM, JUNTA FLANGEADA (NÃO INCLUI O FORNECIMENTO). AF_09/2021</v>
          </cell>
          <cell r="I226" t="str">
            <v>M</v>
          </cell>
          <cell r="J226" t="str">
            <v>COEFICIENTE DE REPRESENTATIVIDADE</v>
          </cell>
          <cell r="K226" t="str">
            <v>143,80</v>
          </cell>
          <cell r="L226" t="str">
            <v>CAIXA REFERENCIAL</v>
          </cell>
        </row>
        <row r="227">
          <cell r="G227" t="str">
            <v>103103</v>
          </cell>
          <cell r="H227" t="str">
            <v>ASSENTAMENTO DE TUBO DE FERRO FUNDIDO PARA REDE DE ÁGUA, DN 1000 MM, JUNTA FLANGEADA (NÃO INCLUI O FORNECIMENTO). AF_09/2021</v>
          </cell>
          <cell r="I227" t="str">
            <v>M</v>
          </cell>
          <cell r="J227" t="str">
            <v>COEFICIENTE DE REPRESENTATIVIDADE</v>
          </cell>
          <cell r="K227" t="str">
            <v>155,33</v>
          </cell>
          <cell r="L227" t="str">
            <v>CAIXA REFERENCIAL</v>
          </cell>
        </row>
        <row r="228">
          <cell r="G228" t="str">
            <v>103104</v>
          </cell>
          <cell r="H228" t="str">
            <v>ASSENTAMENTO DE TUBO DE FERRO FUNDIDO PARA REDE DE ÁGUA, DN 1200 MM, JUNTA FLANGEADA (NÃO INCLUI O FORNECIMENTO). AF_09/2021</v>
          </cell>
          <cell r="I228" t="str">
            <v>M</v>
          </cell>
          <cell r="J228" t="str">
            <v>COEFICIENTE DE REPRESENTATIVIDADE</v>
          </cell>
          <cell r="K228" t="str">
            <v>185,80</v>
          </cell>
          <cell r="L228" t="str">
            <v>CAIXA REFERENCIAL</v>
          </cell>
        </row>
        <row r="229">
          <cell r="G229" t="str">
            <v>103105</v>
          </cell>
          <cell r="H229" t="str">
            <v>ASSENTAMENTO DE CONEXÃO COM 2 ACESSOS, FERRO FUNDIDO PARA REDE DE ÁGUA, DN  80 MM, JUNTA FLANGEADA (NÃO INCLUI O FORNECIMENTO). AF_09/2021</v>
          </cell>
          <cell r="I229" t="str">
            <v>UN</v>
          </cell>
          <cell r="J229" t="str">
            <v>COEFICIENTE DE REPRESENTATIVIDADE</v>
          </cell>
          <cell r="K229" t="str">
            <v>53,64</v>
          </cell>
          <cell r="L229" t="str">
            <v>CAIXA REFERENCIAL</v>
          </cell>
        </row>
        <row r="230">
          <cell r="G230" t="str">
            <v>103106</v>
          </cell>
          <cell r="H230" t="str">
            <v>ASSENTAMENTO DE CONEXÃO COM 2 ACESSOS, FERRO FUNDIDO PARA REDE DE ÁGUA, DN  100 MM, JUNTA FLANGEADA (NÃO INCLUI O FORNECIMENTO). AF_09/2021</v>
          </cell>
          <cell r="I230" t="str">
            <v>UN</v>
          </cell>
          <cell r="J230" t="str">
            <v>COEFICIENTE DE REPRESENTATIVIDADE</v>
          </cell>
          <cell r="K230" t="str">
            <v>64,35</v>
          </cell>
          <cell r="L230" t="str">
            <v>CAIXA REFERENCIAL</v>
          </cell>
        </row>
        <row r="231">
          <cell r="G231" t="str">
            <v>103107</v>
          </cell>
          <cell r="H231" t="str">
            <v>ASSENTAMENTO DE CONEXÃO COM 2 ACESSOS, FERRO FUNDIDO PARA REDE DE ÁGUA, DN  150 MM, JUNTA FLANGEADA (NÃO INCLUI O FORNECIMENTO). AF_09/2021</v>
          </cell>
          <cell r="I231" t="str">
            <v>UN</v>
          </cell>
          <cell r="J231" t="str">
            <v>COEFICIENTE DE REPRESENTATIVIDADE</v>
          </cell>
          <cell r="K231" t="str">
            <v>91,07</v>
          </cell>
          <cell r="L231" t="str">
            <v>CAIXA REFERENCIAL</v>
          </cell>
        </row>
        <row r="232">
          <cell r="G232" t="str">
            <v>103108</v>
          </cell>
          <cell r="H232" t="str">
            <v>ASSENTAMENTO DE CONEXÃO COM 2 ACESSOS, FERRO FUNDIDO PARA REDE DE ÁGUA, DN  200 MM, JUNTA FLANGEADA (NÃO INCLUI O FORNECIMENTO). AF_09/2021</v>
          </cell>
          <cell r="I232" t="str">
            <v>UN</v>
          </cell>
          <cell r="J232" t="str">
            <v>COEFICIENTE DE REPRESENTATIVIDADE</v>
          </cell>
          <cell r="K232" t="str">
            <v>117,80</v>
          </cell>
          <cell r="L232" t="str">
            <v>CAIXA REFERENCIAL</v>
          </cell>
        </row>
        <row r="233">
          <cell r="G233" t="str">
            <v>103109</v>
          </cell>
          <cell r="H233" t="str">
            <v>ASSENTAMENTO DE CONEXÃO COM 2 ACESSOS, FERRO FUNDIDO PARA REDE DE ÁGUA, DN  250 MM, JUNTA FLANGEADA (NÃO INCLUI O FORNECIMENTO). AF_09/2021</v>
          </cell>
          <cell r="I233" t="str">
            <v>UN</v>
          </cell>
          <cell r="J233" t="str">
            <v>COEFICIENTE DE REPRESENTATIVIDADE</v>
          </cell>
          <cell r="K233" t="str">
            <v>194,78</v>
          </cell>
          <cell r="L233" t="str">
            <v>CAIXA REFERENCIAL</v>
          </cell>
        </row>
        <row r="234">
          <cell r="G234" t="str">
            <v>103110</v>
          </cell>
          <cell r="H234" t="str">
            <v>ASSENTAMENTO DE CONEXÃO COM 2 ACESSOS, FERRO FUNDIDO PARA REDE DE ÁGUA, DN  300 MM, JUNTA FLANGEADA (NÃO INCLUI O FORNECIMENTO). AF_09/2021</v>
          </cell>
          <cell r="I234" t="str">
            <v>UN</v>
          </cell>
          <cell r="J234" t="str">
            <v>COEFICIENTE DE REPRESENTATIVIDADE</v>
          </cell>
          <cell r="K234" t="str">
            <v>221,53</v>
          </cell>
          <cell r="L234" t="str">
            <v>CAIXA REFERENCIAL</v>
          </cell>
        </row>
        <row r="235">
          <cell r="G235" t="str">
            <v>103111</v>
          </cell>
          <cell r="H235" t="str">
            <v>ASSENTAMENTO DE CONEXÃO COM 2 ACESSOS, FERRO FUNDIDO PARA REDE DE ÁGUA, DN  350 MM, JUNTA FLANGEADA (NÃO INCLUI O FORNECIMENTO). AF_09/2021</v>
          </cell>
          <cell r="I235" t="str">
            <v>UN</v>
          </cell>
          <cell r="J235" t="str">
            <v>COEFICIENTE DE REPRESENTATIVIDADE</v>
          </cell>
          <cell r="K235" t="str">
            <v>298,51</v>
          </cell>
          <cell r="L235" t="str">
            <v>CAIXA REFERENCIAL</v>
          </cell>
        </row>
        <row r="236">
          <cell r="G236" t="str">
            <v>103112</v>
          </cell>
          <cell r="H236" t="str">
            <v>ASSENTAMENTO DE CONEXÃO COM 2 ACESSOS, FERRO FUNDIDO PARA REDE DE ÁGUA, DN  400 MM, JUNTA FLANGEADA (NÃO INCLUI O FORNECIMENTO). AF_09/2021</v>
          </cell>
          <cell r="I236" t="str">
            <v>UN</v>
          </cell>
          <cell r="J236" t="str">
            <v>COEFICIENTE DE REPRESENTATIVIDADE</v>
          </cell>
          <cell r="K236" t="str">
            <v>325,24</v>
          </cell>
          <cell r="L236" t="str">
            <v>CAIXA REFERENCIAL</v>
          </cell>
        </row>
        <row r="237">
          <cell r="G237" t="str">
            <v>103113</v>
          </cell>
          <cell r="H237" t="str">
            <v>ASSENTAMENTO DE CONEXÃO COM 2 ACESSOS, FERRO FUNDIDO PARA REDE DE ÁGUA, DN  450 MM, JUNTA FLANGEADA (NÃO INCLUI O FORNECIMENTO). AF_09/2021</v>
          </cell>
          <cell r="I237" t="str">
            <v>UN</v>
          </cell>
          <cell r="J237" t="str">
            <v>COEFICIENTE DE REPRESENTATIVIDADE</v>
          </cell>
          <cell r="K237" t="str">
            <v>402,22</v>
          </cell>
          <cell r="L237" t="str">
            <v>CAIXA REFERENCIAL</v>
          </cell>
        </row>
        <row r="238">
          <cell r="G238" t="str">
            <v>103114</v>
          </cell>
          <cell r="H238" t="str">
            <v>ASSENTAMENTO DE CONEXÃO COM 2 ACESSOS, FERRO FUNDIDO PARA REDE DE ÁGUA, DN  500 MM, JUNTA FLANGEADA (NÃO INCLUI O FORNECIMENTO). AF_09/2021</v>
          </cell>
          <cell r="I238" t="str">
            <v>UN</v>
          </cell>
          <cell r="J238" t="str">
            <v>COEFICIENTE DE REPRESENTATIVIDADE</v>
          </cell>
          <cell r="K238" t="str">
            <v>428,95</v>
          </cell>
          <cell r="L238" t="str">
            <v>CAIXA REFERENCIAL</v>
          </cell>
        </row>
        <row r="239">
          <cell r="G239" t="str">
            <v>103115</v>
          </cell>
          <cell r="H239" t="str">
            <v>ASSENTAMENTO DE CONEXÃO COM 2 ACESSOS, FERRO FUNDIDO PARA REDE DE ÁGUA, DN  600 MM, JUNTA FLANGEADA (NÃO INCLUI O FORNECIMENTO). AF_09/2021</v>
          </cell>
          <cell r="I239" t="str">
            <v>UN</v>
          </cell>
          <cell r="J239" t="str">
            <v>COEFICIENTE DE REPRESENTATIVIDADE</v>
          </cell>
          <cell r="K239" t="str">
            <v>482,43</v>
          </cell>
          <cell r="L239" t="str">
            <v>CAIXA REFERENCIAL</v>
          </cell>
        </row>
        <row r="240">
          <cell r="G240" t="str">
            <v>103116</v>
          </cell>
          <cell r="H240" t="str">
            <v>ASSENTAMENTO DE CONEXÃO COM 2 ACESSOS, FERRO FUNDIDO PARA REDE DE ÁGUA, DN  700 MM, JUNTA FLANGEADA (NÃO INCLUI O FORNECIMENTO). AF_09/2021</v>
          </cell>
          <cell r="I240" t="str">
            <v>UN</v>
          </cell>
          <cell r="J240" t="str">
            <v>COEFICIENTE DE REPRESENTATIVIDADE</v>
          </cell>
          <cell r="K240" t="str">
            <v>586,14</v>
          </cell>
          <cell r="L240" t="str">
            <v>CAIXA REFERENCIAL</v>
          </cell>
        </row>
        <row r="241">
          <cell r="G241" t="str">
            <v>103117</v>
          </cell>
          <cell r="H241" t="str">
            <v>ASSENTAMENTO DE CONEXÃO COM 2 ACESSOS, FERRO FUNDIDO PARA REDE DE ÁGUA, DN  800 MM, JUNTA FLANGEADA (NÃO INCLUI O FORNECIMENTO). AF_09/2021</v>
          </cell>
          <cell r="I241" t="str">
            <v>UN</v>
          </cell>
          <cell r="J241" t="str">
            <v>COEFICIENTE DE REPRESENTATIVIDADE</v>
          </cell>
          <cell r="K241" t="str">
            <v>639,62</v>
          </cell>
          <cell r="L241" t="str">
            <v>CAIXA REFERENCIAL</v>
          </cell>
        </row>
        <row r="242">
          <cell r="G242" t="str">
            <v>103118</v>
          </cell>
          <cell r="H242" t="str">
            <v>ASSENTAMENTO DE CONEXÃO COM 2 ACESSOS, FERRO FUNDIDO PARA REDE DE ÁGUA, DN  900 MM, JUNTA FLANGEADA (NÃO INCLUI O FORNECIMENTO). AF_09/2021</v>
          </cell>
          <cell r="I242" t="str">
            <v>UN</v>
          </cell>
          <cell r="J242" t="str">
            <v>COEFICIENTE DE REPRESENTATIVIDADE</v>
          </cell>
          <cell r="K242" t="str">
            <v>743,33</v>
          </cell>
          <cell r="L242" t="str">
            <v>CAIXA REFERENCIAL</v>
          </cell>
        </row>
        <row r="243">
          <cell r="G243" t="str">
            <v>103119</v>
          </cell>
          <cell r="H243" t="str">
            <v>ASSENTAMENTO DE CONEXÃO COM 2 ACESSOS, FERRO FUNDIDO PARA REDE DE ÁGUA, DN  1000 MM, JUNTA FLANGEADA (NÃO INCLUI O FORNECIMENTO). AF_09/2021</v>
          </cell>
          <cell r="I243" t="str">
            <v>UN</v>
          </cell>
          <cell r="J243" t="str">
            <v>COEFICIENTE DE REPRESENTATIVIDADE</v>
          </cell>
          <cell r="K243" t="str">
            <v>796,81</v>
          </cell>
          <cell r="L243" t="str">
            <v>CAIXA REFERENCIAL</v>
          </cell>
        </row>
        <row r="244">
          <cell r="G244" t="str">
            <v>103120</v>
          </cell>
          <cell r="H244" t="str">
            <v>ASSENTAMENTO DE CONEXÃO COM 2 ACESSOS, FERRO FUNDIDO PARA REDE DE ÁGUA, DN  1200 MM, JUNTA FLANGEADA (NÃO INCLUI O FORNECIMENTO). AF_09/2021</v>
          </cell>
          <cell r="I244" t="str">
            <v>UN</v>
          </cell>
          <cell r="J244" t="str">
            <v>COEFICIENTE DE REPRESENTATIVIDADE</v>
          </cell>
          <cell r="K244" t="str">
            <v>953,99</v>
          </cell>
          <cell r="L244" t="str">
            <v>CAIXA REFERENCIAL</v>
          </cell>
        </row>
        <row r="245">
          <cell r="G245" t="str">
            <v>103121</v>
          </cell>
          <cell r="H245" t="str">
            <v>ASSENTAMENTO DE CONEXÃO COM 3 ACESSOS, FERRO FUNDIDO PARA REDE DE ÁGUA, DN  80 MM, JUNTA FLANGEADA (NÃO INCLUI O FORNECIMENTO). AF_09/2021</v>
          </cell>
          <cell r="I245" t="str">
            <v>UN</v>
          </cell>
          <cell r="J245" t="str">
            <v>COEFICIENTE DE REPRESENTATIVIDADE</v>
          </cell>
          <cell r="K245" t="str">
            <v>70,96</v>
          </cell>
          <cell r="L245" t="str">
            <v>CAIXA REFERENCIAL</v>
          </cell>
        </row>
        <row r="246">
          <cell r="G246" t="str">
            <v>103122</v>
          </cell>
          <cell r="H246" t="str">
            <v>ASSENTAMENTO DE CONEXÃO COM 3 ACESSOS, FERRO FUNDIDO PARA REDE DE ÁGUA, DN  100 MM, JUNTA FLANGEADA (NÃO INCLUI O FORNECIMENTO). AF_09/2021</v>
          </cell>
          <cell r="I246" t="str">
            <v>UN</v>
          </cell>
          <cell r="J246" t="str">
            <v>COEFICIENTE DE REPRESENTATIVIDADE</v>
          </cell>
          <cell r="K246" t="str">
            <v>86,98</v>
          </cell>
          <cell r="L246" t="str">
            <v>CAIXA REFERENCIAL</v>
          </cell>
        </row>
        <row r="247">
          <cell r="G247" t="str">
            <v>103123</v>
          </cell>
          <cell r="H247" t="str">
            <v>ASSENTAMENTO DE CONEXÃO COM 3 ACESSOS, FERRO FUNDIDO PARA REDE DE ÁGUA, DN  150 MM, JUNTA FLANGEADA (NÃO INCLUI O FORNECIMENTO). AF_09/2021</v>
          </cell>
          <cell r="I247" t="str">
            <v>UN</v>
          </cell>
          <cell r="J247" t="str">
            <v>COEFICIENTE DE REPRESENTATIVIDADE</v>
          </cell>
          <cell r="K247" t="str">
            <v>127,11</v>
          </cell>
          <cell r="L247" t="str">
            <v>CAIXA REFERENCIAL</v>
          </cell>
        </row>
        <row r="248">
          <cell r="G248" t="str">
            <v>103124</v>
          </cell>
          <cell r="H248" t="str">
            <v>ASSENTAMENTO DE CONEXÃO COM 3 ACESSOS, FERRO FUNDIDO PARA REDE DE ÁGUA, DN  200 MM, JUNTA FLANGEADA (NÃO INCLUI O FORNECIMENTO). AF_09/2021</v>
          </cell>
          <cell r="I248" t="str">
            <v>UN</v>
          </cell>
          <cell r="J248" t="str">
            <v>COEFICIENTE DE REPRESENTATIVIDADE</v>
          </cell>
          <cell r="K248" t="str">
            <v>167,20</v>
          </cell>
          <cell r="L248" t="str">
            <v>CAIXA REFERENCIAL</v>
          </cell>
        </row>
        <row r="249">
          <cell r="G249" t="str">
            <v>103125</v>
          </cell>
          <cell r="H249" t="str">
            <v>ASSENTAMENTO DE CONEXÃO COM 3 ACESSOS, FERRO FUNDIDO PARA REDE DE ÁGUA, DN  250 MM, JUNTA FLANGEADA (NÃO INCLUI O FORNECIMENTO). AF_09/2021</v>
          </cell>
          <cell r="I249" t="str">
            <v>UN</v>
          </cell>
          <cell r="J249" t="str">
            <v>COEFICIENTE DE REPRESENTATIVIDADE</v>
          </cell>
          <cell r="K249" t="str">
            <v>282,68</v>
          </cell>
          <cell r="L249" t="str">
            <v>CAIXA REFERENCIAL</v>
          </cell>
        </row>
        <row r="250">
          <cell r="G250" t="str">
            <v>103126</v>
          </cell>
          <cell r="H250" t="str">
            <v>ASSENTAMENTO DE CONEXÃO COM 3 ACESSOS, FERRO FUNDIDO PARA REDE DE ÁGUA, DN  300 MM, JUNTA FLANGEADA (NÃO INCLUI O FORNECIMENTO). AF_09/2021</v>
          </cell>
          <cell r="I250" t="str">
            <v>UN</v>
          </cell>
          <cell r="J250" t="str">
            <v>COEFICIENTE DE REPRESENTATIVIDADE</v>
          </cell>
          <cell r="K250" t="str">
            <v>322,77</v>
          </cell>
          <cell r="L250" t="str">
            <v>CAIXA REFERENCIAL</v>
          </cell>
        </row>
        <row r="251">
          <cell r="G251" t="str">
            <v>103127</v>
          </cell>
          <cell r="H251" t="str">
            <v>ASSENTAMENTO DE CONEXÃO COM 3 ACESSOS, FERRO FUNDIDO PARA REDE DE ÁGUA, DN  350 MM, JUNTA FLANGEADA (NÃO INCLUI O FORNECIMENTO). AF_09/2021</v>
          </cell>
          <cell r="I251" t="str">
            <v>UN</v>
          </cell>
          <cell r="J251" t="str">
            <v>COEFICIENTE DE REPRESENTATIVIDADE</v>
          </cell>
          <cell r="K251" t="str">
            <v>438,25</v>
          </cell>
          <cell r="L251" t="str">
            <v>CAIXA REFERENCIAL</v>
          </cell>
        </row>
        <row r="252">
          <cell r="G252" t="str">
            <v>103128</v>
          </cell>
          <cell r="H252" t="str">
            <v>ASSENTAMENTO DE CONEXÃO COM 3 ACESSOS, FERRO FUNDIDO PARA REDE DE ÁGUA, DN  400 MM, JUNTA FLANGEADA (NÃO INCLUI O FORNECIMENTO). AF_09/2021</v>
          </cell>
          <cell r="I252" t="str">
            <v>UN</v>
          </cell>
          <cell r="J252" t="str">
            <v>COEFICIENTE DE REPRESENTATIVIDADE</v>
          </cell>
          <cell r="K252" t="str">
            <v>478,35</v>
          </cell>
          <cell r="L252" t="str">
            <v>CAIXA REFERENCIAL</v>
          </cell>
        </row>
        <row r="253">
          <cell r="G253" t="str">
            <v>103129</v>
          </cell>
          <cell r="H253" t="str">
            <v>ASSENTAMENTO DE CONEXÃO COM 3 ACESSOS, FERRO FUNDIDO PARA REDE DE ÁGUA, DN  450 MM, JUNTA FLANGEADA (NÃO INCLUI O FORNECIMENTO). AF_09/2021</v>
          </cell>
          <cell r="I253" t="str">
            <v>UN</v>
          </cell>
          <cell r="J253" t="str">
            <v>COEFICIENTE DE REPRESENTATIVIDADE</v>
          </cell>
          <cell r="K253" t="str">
            <v>593,82</v>
          </cell>
          <cell r="L253" t="str">
            <v>CAIXA REFERENCIAL</v>
          </cell>
        </row>
        <row r="254">
          <cell r="G254" t="str">
            <v>103130</v>
          </cell>
          <cell r="H254" t="str">
            <v>ASSENTAMENTO DE CONEXÃO COM 3 ACESSOS, FERRO FUNDIDO PARA REDE DE ÁGUA, DN  500 MM, JUNTA FLANGEADA (NÃO INCLUI O FORNECIMENTO). AF_09/2021</v>
          </cell>
          <cell r="I254" t="str">
            <v>UN</v>
          </cell>
          <cell r="J254" t="str">
            <v>COEFICIENTE DE REPRESENTATIVIDADE</v>
          </cell>
          <cell r="K254" t="str">
            <v>633,92</v>
          </cell>
          <cell r="L254" t="str">
            <v>CAIXA REFERENCIAL</v>
          </cell>
        </row>
        <row r="255">
          <cell r="G255" t="str">
            <v>103131</v>
          </cell>
          <cell r="H255" t="str">
            <v>ASSENTAMENTO DE CONEXÃO COM 3 ACESSOS, FERRO FUNDIDO PARA REDE DE ÁGUA, DN  600 MM, JUNTA FLANGEADA (NÃO INCLUI O FORNECIMENTO). AF_09/2021</v>
          </cell>
          <cell r="I255" t="str">
            <v>UN</v>
          </cell>
          <cell r="J255" t="str">
            <v>COEFICIENTE DE REPRESENTATIVIDADE</v>
          </cell>
          <cell r="K255" t="str">
            <v>714,13</v>
          </cell>
          <cell r="L255" t="str">
            <v>CAIXA REFERENCIAL</v>
          </cell>
        </row>
        <row r="256">
          <cell r="G256" t="str">
            <v>103132</v>
          </cell>
          <cell r="H256" t="str">
            <v>ASSENTAMENTO DE CONEXÃO COM 3 ACESSOS, FERRO FUNDIDO PARA REDE DE ÁGUA, DN  700 MM, JUNTA FLANGEADA (NÃO INCLUI O FORNECIMENTO). AF_09/2021</v>
          </cell>
          <cell r="I256" t="str">
            <v>UN</v>
          </cell>
          <cell r="J256" t="str">
            <v>COEFICIENTE DE REPRESENTATIVIDADE</v>
          </cell>
          <cell r="K256" t="str">
            <v>869,71</v>
          </cell>
          <cell r="L256" t="str">
            <v>CAIXA REFERENCIAL</v>
          </cell>
        </row>
        <row r="257">
          <cell r="G257" t="str">
            <v>103133</v>
          </cell>
          <cell r="H257" t="str">
            <v>ASSENTAMENTO DE CONEXÃO COM 3 ACESSOS, FERRO FUNDIDO PARA REDE DE ÁGUA, DN  800 MM, JUNTA FLANGEADA (NÃO INCLUI O FORNECIMENTO). AF_09/2021</v>
          </cell>
          <cell r="I257" t="str">
            <v>UN</v>
          </cell>
          <cell r="J257" t="str">
            <v>COEFICIENTE DE REPRESENTATIVIDADE</v>
          </cell>
          <cell r="K257" t="str">
            <v>949,92</v>
          </cell>
          <cell r="L257" t="str">
            <v>CAIXA REFERENCIAL</v>
          </cell>
        </row>
        <row r="258">
          <cell r="G258" t="str">
            <v>103134</v>
          </cell>
          <cell r="H258" t="str">
            <v>ASSENTAMENTO DE CONEXÃO COM 3 ACESSOS, FERRO FUNDIDO PARA REDE DE ÁGUA, DN  900 MM, JUNTA FLANGEADA (NÃO INCLUI O FORNECIMENTO). AF_09/2021</v>
          </cell>
          <cell r="I258" t="str">
            <v>UN</v>
          </cell>
          <cell r="J258" t="str">
            <v>COEFICIENTE DE REPRESENTATIVIDADE</v>
          </cell>
          <cell r="K258" t="str">
            <v>1.105,49</v>
          </cell>
          <cell r="L258" t="str">
            <v>CAIXA REFERENCIAL</v>
          </cell>
        </row>
        <row r="259">
          <cell r="G259" t="str">
            <v>103135</v>
          </cell>
          <cell r="H259" t="str">
            <v>ASSENTAMENTO DE CONEXÃO COM 3 ACESSOS, FERRO FUNDIDO PARA REDE DE ÁGUA, DN  1000 MM, JUNTA FLANGEADA (NÃO INCLUI O FORNECIMENTO). AF_09/2021</v>
          </cell>
          <cell r="I259" t="str">
            <v>UN</v>
          </cell>
          <cell r="J259" t="str">
            <v>COEFICIENTE DE REPRESENTATIVIDADE</v>
          </cell>
          <cell r="K259" t="str">
            <v>1.185,70</v>
          </cell>
          <cell r="L259" t="str">
            <v>CAIXA REFERENCIAL</v>
          </cell>
        </row>
        <row r="260">
          <cell r="G260" t="str">
            <v>103136</v>
          </cell>
          <cell r="H260" t="str">
            <v>ASSENTAMENTO DE CONEXÃO COM 3 ACESSOS, FERRO FUNDIDO PARA REDE DE ÁGUA, DN  1200 MM, JUNTA FLANGEADA (NÃO INCLUI O FORNECIMENTO). AF_09/2021</v>
          </cell>
          <cell r="I260" t="str">
            <v>UN</v>
          </cell>
          <cell r="J260" t="str">
            <v>COEFICIENTE DE REPRESENTATIVIDADE</v>
          </cell>
          <cell r="K260" t="str">
            <v>1.421,48</v>
          </cell>
          <cell r="L260" t="str">
            <v>CAIXA REFERENCIAL</v>
          </cell>
        </row>
        <row r="261">
          <cell r="G261" t="str">
            <v>103137</v>
          </cell>
          <cell r="H261" t="str">
            <v>ASSENTAMENTO DE CONEXÃO COM 1 ACESSO, FERRO FUNDIDO PARA REDE DE ÁGUA, DN  80 MM, JUNTA FLANGEADA (NÃO INCLUI O FORNECIMENTO). AF_09/2021</v>
          </cell>
          <cell r="I261" t="str">
            <v>UN</v>
          </cell>
          <cell r="J261" t="str">
            <v>COEFICIENTE DE REPRESENTATIVIDADE</v>
          </cell>
          <cell r="K261" t="str">
            <v>36,34</v>
          </cell>
          <cell r="L261" t="str">
            <v>CAIXA REFERENCIAL</v>
          </cell>
        </row>
        <row r="262">
          <cell r="G262" t="str">
            <v>103138</v>
          </cell>
          <cell r="H262" t="str">
            <v>ASSENTAMENTO DE CONEXÃO COM 1 ACESSO, FERRO FUNDIDO PARA REDE DE ÁGUA, DN  100 MM, JUNTA FLANGEADA (NÃO INCLUI O FORNECIMENTO). AF_09/2021</v>
          </cell>
          <cell r="I262" t="str">
            <v>UN</v>
          </cell>
          <cell r="J262" t="str">
            <v>COEFICIENTE DE REPRESENTATIVIDADE</v>
          </cell>
          <cell r="K262" t="str">
            <v>41,69</v>
          </cell>
          <cell r="L262" t="str">
            <v>CAIXA REFERENCIAL</v>
          </cell>
        </row>
        <row r="263">
          <cell r="G263" t="str">
            <v>103139</v>
          </cell>
          <cell r="H263" t="str">
            <v>ASSENTAMENTO DE CONEXÃO COM 1 ACESSO, FERRO FUNDIDO PARA REDE DE ÁGUA, DN  150 MM, JUNTA FLANGEADA (NÃO INCLUI O FORNECIMENTO). AF_09/2021</v>
          </cell>
          <cell r="I263" t="str">
            <v>UN</v>
          </cell>
          <cell r="J263" t="str">
            <v>COEFICIENTE DE REPRESENTATIVIDADE</v>
          </cell>
          <cell r="K263" t="str">
            <v>55,07</v>
          </cell>
          <cell r="L263" t="str">
            <v>CAIXA REFERENCIAL</v>
          </cell>
        </row>
        <row r="264">
          <cell r="G264" t="str">
            <v>103140</v>
          </cell>
          <cell r="H264" t="str">
            <v>ASSENTAMENTO DE CONEXÃO COM 1 ACESSO, FERRO FUNDIDO PARA REDE DE ÁGUA, DN  200 MM, JUNTA FLANGEADA (NÃO INCLUI O FORNECIMENTO). AF_09/2021</v>
          </cell>
          <cell r="I264" t="str">
            <v>UN</v>
          </cell>
          <cell r="J264" t="str">
            <v>COEFICIENTE DE REPRESENTATIVIDADE</v>
          </cell>
          <cell r="K264" t="str">
            <v>68,41</v>
          </cell>
          <cell r="L264" t="str">
            <v>CAIXA REFERENCIAL</v>
          </cell>
        </row>
        <row r="265">
          <cell r="G265" t="str">
            <v>103141</v>
          </cell>
          <cell r="H265" t="str">
            <v>ASSENTAMENTO DE CONEXÃO COM 1 ACESSO, FERRO FUNDIDO PARA REDE DE ÁGUA, DN  250 MM, JUNTA FLANGEADA (NÃO INCLUI O FORNECIMENTO). AF_09/2021</v>
          </cell>
          <cell r="I265" t="str">
            <v>UN</v>
          </cell>
          <cell r="J265" t="str">
            <v>COEFICIENTE DE REPRESENTATIVIDADE</v>
          </cell>
          <cell r="K265" t="str">
            <v>106,93</v>
          </cell>
          <cell r="L265" t="str">
            <v>CAIXA REFERENCIAL</v>
          </cell>
        </row>
        <row r="266">
          <cell r="G266" t="str">
            <v>103142</v>
          </cell>
          <cell r="H266" t="str">
            <v>ASSENTAMENTO DE CONEXÃO COM 1 ACESSO, FERRO FUNDIDO PARA REDE DE ÁGUA, DN  300 MM, JUNTA FLANGEADA (NÃO INCLUI O FORNECIMENTO). AF_09/2021</v>
          </cell>
          <cell r="I266" t="str">
            <v>UN</v>
          </cell>
          <cell r="J266" t="str">
            <v>COEFICIENTE DE REPRESENTATIVIDADE</v>
          </cell>
          <cell r="K266" t="str">
            <v>120,27</v>
          </cell>
          <cell r="L266" t="str">
            <v>CAIXA REFERENCIAL</v>
          </cell>
        </row>
        <row r="267">
          <cell r="G267" t="str">
            <v>103143</v>
          </cell>
          <cell r="H267" t="str">
            <v>ASSENTAMENTO DE CONEXÃO COM 1 ACESSO, FERRO FUNDIDO PARA REDE DE ÁGUA, DN  350 MM, JUNTA FLANGEADA (NÃO INCLUI O FORNECIMENTO). AF_09/2021</v>
          </cell>
          <cell r="I267" t="str">
            <v>UN</v>
          </cell>
          <cell r="J267" t="str">
            <v>COEFICIENTE DE REPRESENTATIVIDADE</v>
          </cell>
          <cell r="K267" t="str">
            <v>158,78</v>
          </cell>
          <cell r="L267" t="str">
            <v>CAIXA REFERENCIAL</v>
          </cell>
        </row>
        <row r="268">
          <cell r="G268" t="str">
            <v>103144</v>
          </cell>
          <cell r="H268" t="str">
            <v>ASSENTAMENTO DE CONEXÃO COM 1 ACESSO, FERRO FUNDIDO PARA REDE DE ÁGUA, DN  400 MM, JUNTA FLANGEADA (NÃO INCLUI O FORNECIMENTO). AF_09/2021</v>
          </cell>
          <cell r="I268" t="str">
            <v>UN</v>
          </cell>
          <cell r="J268" t="str">
            <v>COEFICIENTE DE REPRESENTATIVIDADE</v>
          </cell>
          <cell r="K268" t="str">
            <v>172,13</v>
          </cell>
          <cell r="L268" t="str">
            <v>CAIXA REFERENCIAL</v>
          </cell>
        </row>
        <row r="269">
          <cell r="G269" t="str">
            <v>103145</v>
          </cell>
          <cell r="H269" t="str">
            <v>ASSENTAMENTO DE CONEXÃO COM 1 ACESSO, FERRO FUNDIDO PARA REDE DE ÁGUA, DN  450 MM, JUNTA FLANGEADA (NÃO INCLUI O FORNECIMENTO). AF_09/2021</v>
          </cell>
          <cell r="I269" t="str">
            <v>UN</v>
          </cell>
          <cell r="J269" t="str">
            <v>COEFICIENTE DE REPRESENTATIVIDADE</v>
          </cell>
          <cell r="K269" t="str">
            <v>210,64</v>
          </cell>
          <cell r="L269" t="str">
            <v>CAIXA REFERENCIAL</v>
          </cell>
        </row>
        <row r="270">
          <cell r="G270" t="str">
            <v>103146</v>
          </cell>
          <cell r="H270" t="str">
            <v>ASSENTAMENTO DE CONEXÃO COM 1 ACESSO, FERRO FUNDIDO PARA REDE DE ÁGUA, DN  500 MM, JUNTA FLANGEADA (NÃO INCLUI O FORNECIMENTO). AF_09/2021</v>
          </cell>
          <cell r="I270" t="str">
            <v>UN</v>
          </cell>
          <cell r="J270" t="str">
            <v>COEFICIENTE DE REPRESENTATIVIDADE</v>
          </cell>
          <cell r="K270" t="str">
            <v>223,99</v>
          </cell>
          <cell r="L270" t="str">
            <v>CAIXA REFERENCIAL</v>
          </cell>
        </row>
        <row r="271">
          <cell r="G271" t="str">
            <v>103147</v>
          </cell>
          <cell r="H271" t="str">
            <v>ASSENTAMENTO DE CONEXÃO COM 1 ACESSO, FERRO FUNDIDO PARA REDE DE ÁGUA, DN  600 MM, JUNTA FLANGEADA (NÃO INCLUI O FORNECIMENTO). AF_09/2021</v>
          </cell>
          <cell r="I271" t="str">
            <v>UN</v>
          </cell>
          <cell r="J271" t="str">
            <v>COEFICIENTE DE REPRESENTATIVIDADE</v>
          </cell>
          <cell r="K271" t="str">
            <v>250,74</v>
          </cell>
          <cell r="L271" t="str">
            <v>CAIXA REFERENCIAL</v>
          </cell>
        </row>
        <row r="272">
          <cell r="G272" t="str">
            <v>103148</v>
          </cell>
          <cell r="H272" t="str">
            <v>ASSENTAMENTO DE CONEXÃO COM 1 ACESSO, FERRO FUNDIDO PARA REDE DE ÁGUA, DN  700 MM, JUNTA FLANGEADA (NÃO INCLUI O FORNECIMENTO). AF_09/2021</v>
          </cell>
          <cell r="I272" t="str">
            <v>UN</v>
          </cell>
          <cell r="J272" t="str">
            <v>COEFICIENTE DE REPRESENTATIVIDADE</v>
          </cell>
          <cell r="K272" t="str">
            <v>302,59</v>
          </cell>
          <cell r="L272" t="str">
            <v>CAIXA REFERENCIAL</v>
          </cell>
        </row>
        <row r="273">
          <cell r="G273" t="str">
            <v>103149</v>
          </cell>
          <cell r="H273" t="str">
            <v>ASSENTAMENTO DE CONEXÃO COM 1 ACESSO, FERRO FUNDIDO PARA REDE DE ÁGUA, DN  800 MM, JUNTA FLANGEADA (NÃO INCLUI O FORNECIMENTO). AF_09/2021</v>
          </cell>
          <cell r="I273" t="str">
            <v>UN</v>
          </cell>
          <cell r="J273" t="str">
            <v>COEFICIENTE DE REPRESENTATIVIDADE</v>
          </cell>
          <cell r="K273" t="str">
            <v>329,33</v>
          </cell>
          <cell r="L273" t="str">
            <v>CAIXA REFERENCIAL</v>
          </cell>
        </row>
        <row r="274">
          <cell r="G274" t="str">
            <v>103150</v>
          </cell>
          <cell r="H274" t="str">
            <v>ASSENTAMENTO DE CONEXÃO COM 1 ACESSO, FERRO FUNDIDO PARA REDE DE ÁGUA, DN  900 MM, JUNTA FLANGEADA (NÃO INCLUI O FORNECIMENTO). AF_09/2021</v>
          </cell>
          <cell r="I274" t="str">
            <v>UN</v>
          </cell>
          <cell r="J274" t="str">
            <v>COEFICIENTE DE REPRESENTATIVIDADE</v>
          </cell>
          <cell r="K274" t="str">
            <v>381,14</v>
          </cell>
          <cell r="L274" t="str">
            <v>CAIXA REFERENCIAL</v>
          </cell>
        </row>
        <row r="275">
          <cell r="G275" t="str">
            <v>103151</v>
          </cell>
          <cell r="H275" t="str">
            <v>ASSENTAMENTO DE CONEXÃO COM 1 ACESSO, FERRO FUNDIDO PARA REDE DE ÁGUA, DN  1000 MM, JUNTA FLANGEADA (NÃO INCLUI O FORNECIMENTO). AF_09/2021</v>
          </cell>
          <cell r="I275" t="str">
            <v>UN</v>
          </cell>
          <cell r="J275" t="str">
            <v>COEFICIENTE DE REPRESENTATIVIDADE</v>
          </cell>
          <cell r="K275" t="str">
            <v>407,92</v>
          </cell>
          <cell r="L275" t="str">
            <v>CAIXA REFERENCIAL</v>
          </cell>
        </row>
        <row r="276">
          <cell r="G276" t="str">
            <v>103152</v>
          </cell>
          <cell r="H276" t="str">
            <v>ASSENTAMENTO DE CONEXÃO COM 1 ACESSO, FERRO FUNDIDO PARA REDE DE ÁGUA, DN  1200 MM, JUNTA FLANGEADA (NÃO INCLUI O FORNECIMENTO). AF_09/2021</v>
          </cell>
          <cell r="I276" t="str">
            <v>UN</v>
          </cell>
          <cell r="J276" t="str">
            <v>COEFICIENTE DE REPRESENTATIVIDADE</v>
          </cell>
          <cell r="K276" t="str">
            <v>486,52</v>
          </cell>
          <cell r="L276" t="str">
            <v>CAIXA REFERENCIAL</v>
          </cell>
        </row>
        <row r="277">
          <cell r="G277" t="str">
            <v>103372</v>
          </cell>
          <cell r="H277" t="str">
            <v>TUBO PEAD LISO PARA REDE DE ÁGUA OU ESGOTO, DIÂMETRO DE 20 MM, JUNTA SOLDADA (NÃO INCLUI A EXECUÇÃO DE SOLDA) - FORNECIMENTO E ASSENTAMENTO. AF_12/2021</v>
          </cell>
          <cell r="I277" t="str">
            <v>M</v>
          </cell>
          <cell r="J277" t="str">
            <v>COEFICIENTE DE REPRESENTATIVIDADE</v>
          </cell>
          <cell r="K277" t="str">
            <v>5,34</v>
          </cell>
          <cell r="L277" t="str">
            <v>CAIXA REFERENCIAL</v>
          </cell>
        </row>
        <row r="278">
          <cell r="G278" t="str">
            <v>103373</v>
          </cell>
          <cell r="H278" t="str">
            <v>TUBO PEAD LISO PARA REDE DE ÁGUA OU ESGOTO, DIÂMETRO DE 32 MM, JUNTA SOLDADA (NÃO INCLUI A EXECUÇÃO DE SOLDA) - FORNECIMENTO E ASSENTAMENTO. AF_12/2021</v>
          </cell>
          <cell r="I278" t="str">
            <v>M</v>
          </cell>
          <cell r="J278" t="str">
            <v>COEFICIENTE DE REPRESENTATIVIDADE</v>
          </cell>
          <cell r="K278" t="str">
            <v>10,45</v>
          </cell>
          <cell r="L278" t="str">
            <v>CAIXA REFERENCIAL</v>
          </cell>
        </row>
        <row r="279">
          <cell r="G279" t="str">
            <v>103376</v>
          </cell>
          <cell r="H279" t="str">
            <v>TUBO PEAD LISO PARA REDE DE ÁGUA OU ESGOTO, DIÂMETRO DE 110 MM, JUNTA SOLDADA (NÃO INCLUI A EXECUÇÃO DE SOLDA) - FORNECIMENTO E ASSENTAMENTO. AF_12/2021</v>
          </cell>
          <cell r="I279" t="str">
            <v>M</v>
          </cell>
          <cell r="J279" t="str">
            <v>COEFICIENTE DE REPRESENTATIVIDADE</v>
          </cell>
          <cell r="K279" t="str">
            <v>123,63</v>
          </cell>
          <cell r="L279" t="str">
            <v>CAIXA REFERENCIAL</v>
          </cell>
        </row>
        <row r="280">
          <cell r="G280" t="str">
            <v>103377</v>
          </cell>
          <cell r="H280" t="str">
            <v>TUBO PEAD LISO PARA REDE DE ÁGUA OU ESGOTO, DIÂMETRO DE 160 MM, JUNTA SOLDADA (NÃO INCLUI A EXECUÇÃO DE SOLDA) - FORNECIMENTO E ASSENTAMENTO. AF_12/2021</v>
          </cell>
          <cell r="I280" t="str">
            <v>M</v>
          </cell>
          <cell r="J280" t="str">
            <v>COEFICIENTE DE REPRESENTATIVIDADE</v>
          </cell>
          <cell r="K280" t="str">
            <v>264,33</v>
          </cell>
          <cell r="L280" t="str">
            <v>CAIXA REFERENCIAL</v>
          </cell>
        </row>
        <row r="281">
          <cell r="G281" t="str">
            <v>103379</v>
          </cell>
          <cell r="H281" t="str">
            <v>TUBO PEAD LISO PARA REDE DE ÁGUA OU ESGOTO, DIÂMETRO DE 200 MM, JUNTA SOLDADA (NÃO INCLUI A EXECUÇÃO DE SOLDA) - FORNECIMENTO E ASSENTAMENTO. AF_12/2021</v>
          </cell>
          <cell r="I281" t="str">
            <v>M</v>
          </cell>
          <cell r="J281" t="str">
            <v>COEFICIENTE DE REPRESENTATIVIDADE</v>
          </cell>
          <cell r="K281" t="str">
            <v>411,38</v>
          </cell>
          <cell r="L281" t="str">
            <v>CAIXA REFERENCIAL</v>
          </cell>
        </row>
        <row r="282">
          <cell r="G282" t="str">
            <v>103383</v>
          </cell>
          <cell r="H282" t="str">
            <v>TUBO PEAD LISO PARA REDE DE ÁGUA OU ESGOTO, DIÂMETRO DE 315 MM, JUNTA SOLDADA (NÃO INCLUI A EXECUÇÃO DE SOLDA) - FORNECIMENTO E ASSENTAMENTO. AF_12/2021</v>
          </cell>
          <cell r="I282" t="str">
            <v>M</v>
          </cell>
          <cell r="J282" t="str">
            <v>COEFICIENTE DE REPRESENTATIVIDADE</v>
          </cell>
          <cell r="K282" t="str">
            <v>1.007,72</v>
          </cell>
          <cell r="L282" t="str">
            <v>CAIXA REFERENCIAL</v>
          </cell>
        </row>
        <row r="283">
          <cell r="G283" t="str">
            <v>103385</v>
          </cell>
          <cell r="H283" t="str">
            <v>TUBO PEAD LISO PARA REDE DE ÁGUA OU ESGOTO, DIÂMETRO DE 400 MM, JUNTA SOLDADA (NÃO INCLUI A EXECUÇÃO DE SOLDA) - FORNECIMENTO E ASSENTAMENTO. AF_12/2021</v>
          </cell>
          <cell r="I283" t="str">
            <v>M</v>
          </cell>
          <cell r="J283" t="str">
            <v>COEFICIENTE DE REPRESENTATIVIDADE</v>
          </cell>
          <cell r="K283" t="str">
            <v>1.625,07</v>
          </cell>
          <cell r="L283" t="str">
            <v>CAIXA REFERENCIAL</v>
          </cell>
        </row>
        <row r="284">
          <cell r="G284" t="str">
            <v>103387</v>
          </cell>
          <cell r="H284" t="str">
            <v>TUBO PEAD LISO PARA REDE DE ÁGUA OU ESGOTO, DIÂMETRO DE 500 MM, JUNTA SOLDADA (NÃO INCLUI A EXECUÇÃO DE SOLDA) - FORNECIMENTO E ASSENTAMENTO. AF_12/2021</v>
          </cell>
          <cell r="I284" t="str">
            <v>M</v>
          </cell>
          <cell r="J284" t="str">
            <v>COEFICIENTE DE REPRESENTATIVIDADE</v>
          </cell>
          <cell r="K284" t="str">
            <v>2.850,60</v>
          </cell>
          <cell r="L284" t="str">
            <v>CAIXA REFERENCIAL</v>
          </cell>
        </row>
        <row r="285">
          <cell r="G285" t="str">
            <v>103389</v>
          </cell>
          <cell r="H285" t="str">
            <v>TUBO PEAD LISO PARA REDE DE ÁGUA OU ESGOTO, DIÂMETRO DE 630 MM, JUNTA SOLDADA (NÃO INCLUI A EXECUÇÃO DE SOLDA) - FORNECIMENTO E ASSENTAMENTO. AF_12/2021</v>
          </cell>
          <cell r="I285" t="str">
            <v>M</v>
          </cell>
          <cell r="J285" t="str">
            <v>COEFICIENTE DE REPRESENTATIVIDADE</v>
          </cell>
          <cell r="K285" t="str">
            <v>4.239,27</v>
          </cell>
          <cell r="L285" t="str">
            <v>CAIXA REFERENCIAL</v>
          </cell>
        </row>
        <row r="286">
          <cell r="G286" t="str">
            <v>103391</v>
          </cell>
          <cell r="H286" t="str">
            <v>TUBO PEAD LISO PARA REDE DE ÁGUA OU ESGOTO, DIÂMETRO DE 800 MM, JUNTA SOLDADA (NÃO INCLUI A EXECUÇÃO DE SOLDA) - FORNECIMENTO E ASSENTAMENTO. AF_12/2021</v>
          </cell>
          <cell r="I286" t="str">
            <v>M</v>
          </cell>
          <cell r="J286" t="str">
            <v>COEFICIENTE DE REPRESENTATIVIDADE</v>
          </cell>
          <cell r="K286" t="str">
            <v>2.795,68</v>
          </cell>
          <cell r="L286" t="str">
            <v>CAIXA REFERENCIAL</v>
          </cell>
        </row>
        <row r="287">
          <cell r="G287" t="str">
            <v>103392</v>
          </cell>
          <cell r="H287" t="str">
            <v>TUBO PEAD LISO PARA REDE DE ÁGUA OU ESGOTO, DIÂMETRO DE 900 MM, JUNTA SOLDADA (NÃO INCLUI A EXECUÇÃO DE SOLDA) - FORNECIMENTO E ASSENTAMENTO. AF_12/2021</v>
          </cell>
          <cell r="I287" t="str">
            <v>M</v>
          </cell>
          <cell r="J287" t="str">
            <v>COEFICIENTE DE REPRESENTATIVIDADE</v>
          </cell>
          <cell r="K287" t="str">
            <v>4.566,91</v>
          </cell>
          <cell r="L287" t="str">
            <v>CAIXA REFERENCIAL</v>
          </cell>
        </row>
        <row r="288">
          <cell r="G288" t="str">
            <v>103393</v>
          </cell>
          <cell r="H288" t="str">
            <v>TUBO PEAD LISO PARA REDE DE ÁGUA OU ESGOTO, DIÂMETRO DE 1000 MM, JUNTA SOLDADA (NÃO INCLUI A EXECUÇÃO DE SOLDA) - FORNECIMENTO E ASSENTAMENTO. AF_12/2021</v>
          </cell>
          <cell r="I288" t="str">
            <v>M</v>
          </cell>
          <cell r="J288" t="str">
            <v>COEFICIENTE DE REPRESENTATIVIDADE</v>
          </cell>
          <cell r="K288" t="str">
            <v>5.037,38</v>
          </cell>
          <cell r="L288" t="str">
            <v>CAIXA REFERENCIAL</v>
          </cell>
        </row>
        <row r="289">
          <cell r="G289" t="str">
            <v>103397</v>
          </cell>
          <cell r="H289" t="str">
            <v>ASSENTAMENTO DE CONEXÃO COM 2 ACESSOS, EM PEAD LISO PARA REDE DE ÁGUA OU ESGOTO, DIÂMETRO DE 20 MM, JUNTA SOLDADA (NÃO INCLUI O FORNECIMENTO E EXECUÇÃO DE SOLDA). AF_12/2021</v>
          </cell>
          <cell r="I289" t="str">
            <v>UN</v>
          </cell>
          <cell r="J289" t="str">
            <v>COEFICIENTE DE REPRESENTATIVIDADE</v>
          </cell>
          <cell r="K289" t="str">
            <v>4,78</v>
          </cell>
          <cell r="L289" t="str">
            <v>CAIXA REFERENCIAL</v>
          </cell>
        </row>
        <row r="290">
          <cell r="G290" t="str">
            <v>103398</v>
          </cell>
          <cell r="H290" t="str">
            <v>ASSENTAMENTO DE CONEXÃO COM 2 ACESSOS, EM PEAD LISO PARA REDE DE ÁGUA OU ESGOTO, DIÂMETRO DE 32 MM, JUNTA SOLDADA (NÃO INCLUI O FORNECIMENTO E EXECUÇÃO DE SOLDA). AF_12/2021</v>
          </cell>
          <cell r="I290" t="str">
            <v>UN</v>
          </cell>
          <cell r="J290" t="str">
            <v>COEFICIENTE DE REPRESENTATIVIDADE</v>
          </cell>
          <cell r="K290" t="str">
            <v>7,66</v>
          </cell>
          <cell r="L290" t="str">
            <v>CAIXA REFERENCIAL</v>
          </cell>
        </row>
        <row r="291">
          <cell r="G291" t="str">
            <v>103399</v>
          </cell>
          <cell r="H291" t="str">
            <v>ASSENTAMENTO DE CONEXÃO COM 2 ACESSOS, EM PEAD LISO PARA REDE DE ÁGUA OU ESGOTO, DIÂMETRO DE 63 MM, JUNTA SOLDADA (NÃO INCLUI O FORNECIMENTO E EXECUÇÃO DE SOLDA). AF_12/2021</v>
          </cell>
          <cell r="I291" t="str">
            <v>UN</v>
          </cell>
          <cell r="J291" t="str">
            <v>COEFICIENTE DE REPRESENTATIVIDADE</v>
          </cell>
          <cell r="K291" t="str">
            <v>15,09</v>
          </cell>
          <cell r="L291" t="str">
            <v>CAIXA REFERENCIAL</v>
          </cell>
        </row>
        <row r="292">
          <cell r="G292" t="str">
            <v>103400</v>
          </cell>
          <cell r="H292" t="str">
            <v>ASSENTAMENTO DE CONEXÃO COM 2 ACESSOS, EM PEAD LISO PARA REDE DE ÁGUA OU ESGOTO, DIÂMETRO DE 90 MM, JUNTA SOLDADA (NÃO INCLUI O FORNECIMENTO E EXECUÇÃO DE SOLDA). AF_12/2021</v>
          </cell>
          <cell r="I292" t="str">
            <v>UN</v>
          </cell>
          <cell r="J292" t="str">
            <v>COEFICIENTE DE REPRESENTATIVIDADE</v>
          </cell>
          <cell r="K292" t="str">
            <v>21,57</v>
          </cell>
          <cell r="L292" t="str">
            <v>CAIXA REFERENCIAL</v>
          </cell>
        </row>
        <row r="293">
          <cell r="G293" t="str">
            <v>103401</v>
          </cell>
          <cell r="H293" t="str">
            <v>ASSENTAMENTO DE CONEXÃO COM 2 ACESSOS, EM PEAD LISO PARA REDE DE ÁGUA OU ESGOTO, DIÂMETRO DE 110 MM, JUNTA SOLDADA (NÃO INCLUI O FORNECIMENTO E EXECUÇÃO DE SOLDA). AF_12/2021</v>
          </cell>
          <cell r="I293" t="str">
            <v>UN</v>
          </cell>
          <cell r="J293" t="str">
            <v>COEFICIENTE DE REPRESENTATIVIDADE</v>
          </cell>
          <cell r="K293" t="str">
            <v>26,37</v>
          </cell>
          <cell r="L293" t="str">
            <v>CAIXA REFERENCIAL</v>
          </cell>
        </row>
        <row r="294">
          <cell r="G294" t="str">
            <v>103402</v>
          </cell>
          <cell r="H294" t="str">
            <v>ASSENTAMENTO DE CONEXÃO COM 2 ACESSOS, EM PEAD LISO PARA REDE DE ÁGUA OU ESGOTO, DIÂMETRO DE 160 MM, JUNTA SOLDADA (NÃO INCLUI O FORNECIMENTO E EXECUÇÃO DE SOLDA). AF_12/2021</v>
          </cell>
          <cell r="I294" t="str">
            <v>UN</v>
          </cell>
          <cell r="J294" t="str">
            <v>COEFICIENTE DE REPRESENTATIVIDADE</v>
          </cell>
          <cell r="K294" t="str">
            <v>38,35</v>
          </cell>
          <cell r="L294" t="str">
            <v>CAIXA REFERENCIAL</v>
          </cell>
        </row>
        <row r="295">
          <cell r="G295" t="str">
            <v>103403</v>
          </cell>
          <cell r="H295" t="str">
            <v>ASSENTAMENTO DE CONEXÃO COM 2 ACESSOS, EM PEAD LISO PARA REDE DE ÁGUA OU ESGOTO, DIÂMETRO DE 180 MM, JUNTA SOLDADA (NÃO INCLUI O FORNECIMENTO E EXECUÇÃO DE SOLDA). AF_12/2021</v>
          </cell>
          <cell r="I295" t="str">
            <v>UN</v>
          </cell>
          <cell r="J295" t="str">
            <v>COEFICIENTE DE REPRESENTATIVIDADE</v>
          </cell>
          <cell r="K295" t="str">
            <v>43,15</v>
          </cell>
          <cell r="L295" t="str">
            <v>CAIXA REFERENCIAL</v>
          </cell>
        </row>
        <row r="296">
          <cell r="G296" t="str">
            <v>103404</v>
          </cell>
          <cell r="H296" t="str">
            <v>ASSENTAMENTO DE CONEXÃO COM 2 ACESSOS, EM PEAD LISO PARA REDE DE ÁGUA OU ESGOTO, DIÂMETRO DE 200 MM, JUNTA SOLDADA (NÃO INCLUI O FORNECIMENTO E EXECUÇÃO DE SOLDA). AF_12/2021</v>
          </cell>
          <cell r="I296" t="str">
            <v>UN</v>
          </cell>
          <cell r="J296" t="str">
            <v>COEFICIENTE DE REPRESENTATIVIDADE</v>
          </cell>
          <cell r="K296" t="str">
            <v>47,94</v>
          </cell>
          <cell r="L296" t="str">
            <v>CAIXA REFERENCIAL</v>
          </cell>
        </row>
        <row r="297">
          <cell r="G297" t="str">
            <v>103405</v>
          </cell>
          <cell r="H297" t="str">
            <v>ASSENTAMENTO DE CONEXÃO COM 2 ACESSOS, EM PEAD LISO PARA REDE DE ÁGUA OU ESGOTO, DIÂMETRO DE 225 MM, JUNTA SOLDADA (NÃO INCLUI O FORNECIMENTO E EXECUÇÃO DE SOLDA). AF_12/2021</v>
          </cell>
          <cell r="I297" t="str">
            <v>UN</v>
          </cell>
          <cell r="J297" t="str">
            <v>COEFICIENTE DE REPRESENTATIVIDADE</v>
          </cell>
          <cell r="K297" t="str">
            <v>53,94</v>
          </cell>
          <cell r="L297" t="str">
            <v>CAIXA REFERENCIAL</v>
          </cell>
        </row>
        <row r="298">
          <cell r="G298" t="str">
            <v>103406</v>
          </cell>
          <cell r="H298" t="str">
            <v>ASSENTAMENTO DE CONEXÃO COM 2 ACESSOS, EM PEAD LISO PARA REDE DE ÁGUA OU ESGOTO, DIÂMETRO DE 250 MM, JUNTA SOLDADA (NÃO INCLUI O FORNECIMENTO E EXECUÇÃO DE SOLDA). AF_12/2021</v>
          </cell>
          <cell r="I298" t="str">
            <v>UN</v>
          </cell>
          <cell r="J298" t="str">
            <v>COEFICIENTE DE REPRESENTATIVIDADE</v>
          </cell>
          <cell r="K298" t="str">
            <v>59,94</v>
          </cell>
          <cell r="L298" t="str">
            <v>CAIXA REFERENCIAL</v>
          </cell>
        </row>
        <row r="299">
          <cell r="G299" t="str">
            <v>103407</v>
          </cell>
          <cell r="H299" t="str">
            <v>ASSENTAMENTO DE CONEXÃO COM 2 ACESSOS, EM PEAD LISO PARA REDE DE ÁGUA OU ESGOTO, DIÂMETRO DE 280 MM, JUNTA SOLDADA (NÃO INCLUI O FORNECIMENTO E EXECUÇÃO DE SOLDA). AF_12/2021</v>
          </cell>
          <cell r="I299" t="str">
            <v>UN</v>
          </cell>
          <cell r="J299" t="str">
            <v>COEFICIENTE DE REPRESENTATIVIDADE</v>
          </cell>
          <cell r="K299" t="str">
            <v>67,13</v>
          </cell>
          <cell r="L299" t="str">
            <v>CAIXA REFERENCIAL</v>
          </cell>
        </row>
        <row r="300">
          <cell r="G300" t="str">
            <v>103408</v>
          </cell>
          <cell r="H300" t="str">
            <v>ASSENTAMENTO DE CONEXÃO COM 2 ACESSOS, EM PEAD LISO PARA REDE DE ÁGUA OU ESGOTO, DIÂMETRO DE 315 MM, JUNTA SOLDADA (NÃO INCLUI O FORNECIMENTO E EXECUÇÃO DE SOLDA). AF_12/2021</v>
          </cell>
          <cell r="I300" t="str">
            <v>UN</v>
          </cell>
          <cell r="J300" t="str">
            <v>COEFICIENTE DE REPRESENTATIVIDADE</v>
          </cell>
          <cell r="K300" t="str">
            <v>75,52</v>
          </cell>
          <cell r="L300" t="str">
            <v>CAIXA REFERENCIAL</v>
          </cell>
        </row>
        <row r="301">
          <cell r="G301" t="str">
            <v>103409</v>
          </cell>
          <cell r="H301" t="str">
            <v>ASSENTAMENTO DE CONEXÃO COM 2 ACESSOS, EM PEAD LISO PARA REDE DE ÁGUA OU ESGOTO, DIÂMETRO DE 355 MM, JUNTA SOLDADA (NÃO INCLUI O FORNECIMENTO E EXECUÇÃO DE SOLDA). AF_12/2021</v>
          </cell>
          <cell r="I301" t="str">
            <v>UN</v>
          </cell>
          <cell r="J301" t="str">
            <v>COEFICIENTE DE REPRESENTATIVIDADE</v>
          </cell>
          <cell r="K301" t="str">
            <v>85,11</v>
          </cell>
          <cell r="L301" t="str">
            <v>CAIXA REFERENCIAL</v>
          </cell>
        </row>
        <row r="302">
          <cell r="G302" t="str">
            <v>103410</v>
          </cell>
          <cell r="H302" t="str">
            <v>ASSENTAMENTO DE CONEXÃO COM 2 ACESSOS, EM PEAD LISO PARA REDE DE ÁGUA OU ESGOTO, DIÂMETRO DE 400 MM, JUNTA SOLDADA (NÃO INCLUI O FORNECIMENTO E EXECUÇÃO DE SOLDA). AF_12/2021</v>
          </cell>
          <cell r="I302" t="str">
            <v>UN</v>
          </cell>
          <cell r="J302" t="str">
            <v>COEFICIENTE DE REPRESENTATIVIDADE</v>
          </cell>
          <cell r="K302" t="str">
            <v>95,90</v>
          </cell>
          <cell r="L302" t="str">
            <v>CAIXA REFERENCIAL</v>
          </cell>
        </row>
        <row r="303">
          <cell r="G303" t="str">
            <v>103411</v>
          </cell>
          <cell r="H303" t="str">
            <v>ASSENTAMENTO DE CONEXÃO COM 3 ACESSOS, EM PEAD LISO PARA REDE DE ÁGUA OU ESGOTO, DIÂMETRO DE 20 MM, JUNTA SOLDADA (NÃO INCLUI O FORNECIMENTO E EXECUÇÃO DE SOLDA). AF_12/2021</v>
          </cell>
          <cell r="I303" t="str">
            <v>UN</v>
          </cell>
          <cell r="J303" t="str">
            <v>COEFICIENTE DE REPRESENTATIVIDADE</v>
          </cell>
          <cell r="K303" t="str">
            <v>9,58</v>
          </cell>
          <cell r="L303" t="str">
            <v>CAIXA REFERENCIAL</v>
          </cell>
        </row>
        <row r="304">
          <cell r="G304" t="str">
            <v>103412</v>
          </cell>
          <cell r="H304" t="str">
            <v>ASSENTAMENTO DE CONEXÃO COM 3 ACESSOS, EM PEAD LISO PARA REDE DE ÁGUA OU ESGOTO, DIÂMETRO DE 32 MM, JUNTA SOLDADA (NÃO INCLUI O FORNECIMENTO E EXECUÇÃO DE SOLDA). AF_12/2021</v>
          </cell>
          <cell r="I304" t="str">
            <v>UN</v>
          </cell>
          <cell r="J304" t="str">
            <v>COEFICIENTE DE REPRESENTATIVIDADE</v>
          </cell>
          <cell r="K304" t="str">
            <v>15,34</v>
          </cell>
          <cell r="L304" t="str">
            <v>CAIXA REFERENCIAL</v>
          </cell>
        </row>
        <row r="305">
          <cell r="G305" t="str">
            <v>103413</v>
          </cell>
          <cell r="H305" t="str">
            <v>ASSENTAMENTO DE CONEXÃO COM 3 ACESSOS, EM PEAD LISO PARA REDE DE ÁGUA OU ESGOTO, DIÂMETRO DE 63 MM, JUNTA SOLDADA (NÃO INCLUI O FORNECIMENTO E EXECUÇÃO DE SOLDA). AF_12/2021</v>
          </cell>
          <cell r="I305" t="str">
            <v>UN</v>
          </cell>
          <cell r="J305" t="str">
            <v>COEFICIENTE DE REPRESENTATIVIDADE</v>
          </cell>
          <cell r="K305" t="str">
            <v>30,20</v>
          </cell>
          <cell r="L305" t="str">
            <v>CAIXA REFERENCIAL</v>
          </cell>
        </row>
        <row r="306">
          <cell r="G306" t="str">
            <v>103414</v>
          </cell>
          <cell r="H306" t="str">
            <v>ASSENTAMENTO DE CONEXÃO COM 3 ACESSOS, EM PEAD LISO PARA REDE DE ÁGUA OU ESGOTO, DIÂMETRO DE 90 MM, JUNTA SOLDADA (NÃO INCLUI O FORNECIMENTO E EXECUÇÃO DE SOLDA). AF_12/2021</v>
          </cell>
          <cell r="I306" t="str">
            <v>UN</v>
          </cell>
          <cell r="J306" t="str">
            <v>COEFICIENTE DE REPRESENTATIVIDADE</v>
          </cell>
          <cell r="K306" t="str">
            <v>43,15</v>
          </cell>
          <cell r="L306" t="str">
            <v>CAIXA REFERENCIAL</v>
          </cell>
        </row>
        <row r="307">
          <cell r="G307" t="str">
            <v>103415</v>
          </cell>
          <cell r="H307" t="str">
            <v>ASSENTAMENTO DE CONEXÃO COM 3 ACESSOS, EM PEAD LISO PARA REDE DE ÁGUA OU ESGOTO, DIÂMETRO DE 110 MM, JUNTA SOLDADA (NÃO INCLUI O FORNECIMENTO E EXECUÇÃO DE SOLDA). AF_12/2021</v>
          </cell>
          <cell r="I307" t="str">
            <v>UN</v>
          </cell>
          <cell r="J307" t="str">
            <v>COEFICIENTE DE REPRESENTATIVIDADE</v>
          </cell>
          <cell r="K307" t="str">
            <v>52,74</v>
          </cell>
          <cell r="L307" t="str">
            <v>CAIXA REFERENCIAL</v>
          </cell>
        </row>
        <row r="308">
          <cell r="G308" t="str">
            <v>103416</v>
          </cell>
          <cell r="H308" t="str">
            <v>ASSENTAMENTO DE CONEXÃO COM 3 ACESSOS, EM PEAD LISO PARA REDE DE ÁGUA OU ESGOTO, DIÂMETRO DE 160 MM, JUNTA SOLDADA (NÃO INCLUI O FORNECIMENTO E EXECUÇÃO DE SOLDA). AF_12/2021</v>
          </cell>
          <cell r="I308" t="str">
            <v>UN</v>
          </cell>
          <cell r="J308" t="str">
            <v>COEFICIENTE DE REPRESENTATIVIDADE</v>
          </cell>
          <cell r="K308" t="str">
            <v>76,72</v>
          </cell>
          <cell r="L308" t="str">
            <v>CAIXA REFERENCIAL</v>
          </cell>
        </row>
        <row r="309">
          <cell r="G309" t="str">
            <v>103417</v>
          </cell>
          <cell r="H309" t="str">
            <v>ASSENTAMENTO DE CONEXÃO COM 3 ACESSOS, EM PEAD LISO PARA REDE DE ÁGUA OU ESGOTO, DIÂMETRO DE 180 MM, JUNTA SOLDADA (NÃO INCLUI O FORNECIMENTO E EXECUÇÃO DE SOLDA). AF_12/2021</v>
          </cell>
          <cell r="I309" t="str">
            <v>UN</v>
          </cell>
          <cell r="J309" t="str">
            <v>COEFICIENTE DE REPRESENTATIVIDADE</v>
          </cell>
          <cell r="K309" t="str">
            <v>86,31</v>
          </cell>
          <cell r="L309" t="str">
            <v>CAIXA REFERENCIAL</v>
          </cell>
        </row>
        <row r="310">
          <cell r="G310" t="str">
            <v>103418</v>
          </cell>
          <cell r="H310" t="str">
            <v>ASSENTAMENTO DE CONEXÃO COM 3 ACESSOS, EM PEAD LISO PARA REDE DE ÁGUA OU ESGOTO, DIÂMETRO DE 200 MM, JUNTA SOLDADA (NÃO INCLUI O FORNECIMENTO E EXECUÇÃO DE SOLDA). AF_12/2021</v>
          </cell>
          <cell r="I310" t="str">
            <v>UN</v>
          </cell>
          <cell r="J310" t="str">
            <v>COEFICIENTE DE REPRESENTATIVIDADE</v>
          </cell>
          <cell r="K310" t="str">
            <v>95,90</v>
          </cell>
          <cell r="L310" t="str">
            <v>CAIXA REFERENCIAL</v>
          </cell>
        </row>
        <row r="311">
          <cell r="G311" t="str">
            <v>103419</v>
          </cell>
          <cell r="H311" t="str">
            <v>ASSENTAMENTO DE CONEXÃO COM 3 ACESSOS, EM PEAD LISO PARA REDE DE ÁGUA OU ESGOTO, DIÂMETRO DE 225 MM, JUNTA SOLDADA (NÃO INCLUI O FORNECIMENTO E EXECUÇÃO DE SOLDA). AF_12/2021</v>
          </cell>
          <cell r="I311" t="str">
            <v>UN</v>
          </cell>
          <cell r="J311" t="str">
            <v>COEFICIENTE DE REPRESENTATIVIDADE</v>
          </cell>
          <cell r="K311" t="str">
            <v>107,90</v>
          </cell>
          <cell r="L311" t="str">
            <v>CAIXA REFERENCIAL</v>
          </cell>
        </row>
        <row r="312">
          <cell r="G312" t="str">
            <v>103420</v>
          </cell>
          <cell r="H312" t="str">
            <v>ASSENTAMENTO DE CONEXÃO COM 3 ACESSOS, EM PEAD LISO PARA REDE DE ÁGUA OU ESGOTO, DIÂMETRO DE 250 MM, JUNTA SOLDADA (NÃO INCLUI O FORNECIMENTO E EXECUÇÃO DE SOLDA). AF_12/2021</v>
          </cell>
          <cell r="I312" t="str">
            <v>UN</v>
          </cell>
          <cell r="J312" t="str">
            <v>COEFICIENTE DE REPRESENTATIVIDADE</v>
          </cell>
          <cell r="K312" t="str">
            <v>119,88</v>
          </cell>
          <cell r="L312" t="str">
            <v>CAIXA REFERENCIAL</v>
          </cell>
        </row>
        <row r="313">
          <cell r="G313" t="str">
            <v>103421</v>
          </cell>
          <cell r="H313" t="str">
            <v>ASSENTAMENTO DE CONEXÃO COM 3 ACESSOS, EM PEAD LISO PARA REDE DE ÁGUA OU ESGOTO, DIÂMETRO DE 280 MM, JUNTA SOLDADA (NÃO INCLUI O FORNECIMENTO E EXECUÇÃO DE SOLDA). AF_12/2021</v>
          </cell>
          <cell r="I313" t="str">
            <v>UN</v>
          </cell>
          <cell r="J313" t="str">
            <v>COEFICIENTE DE REPRESENTATIVIDADE</v>
          </cell>
          <cell r="K313" t="str">
            <v>134,27</v>
          </cell>
          <cell r="L313" t="str">
            <v>CAIXA REFERENCIAL</v>
          </cell>
        </row>
        <row r="314">
          <cell r="G314" t="str">
            <v>103422</v>
          </cell>
          <cell r="H314" t="str">
            <v>ASSENTAMENTO DE CONEXÃO COM 3 ACESSOS, EM PEAD LISO PARA REDE DE ÁGUA OU ESGOTO, DIÂMETRO DE 315 MM, JUNTA SOLDADA (NÃO INCLUI O FORNECIMENTO E EXECUÇÃO DE SOLDA). AF_12/2021</v>
          </cell>
          <cell r="I314" t="str">
            <v>UN</v>
          </cell>
          <cell r="J314" t="str">
            <v>COEFICIENTE DE REPRESENTATIVIDADE</v>
          </cell>
          <cell r="K314" t="str">
            <v>151,05</v>
          </cell>
          <cell r="L314" t="str">
            <v>CAIXA REFERENCIAL</v>
          </cell>
        </row>
        <row r="315">
          <cell r="G315" t="str">
            <v>103423</v>
          </cell>
          <cell r="H315" t="str">
            <v>ASSENTAMENTO DE CONEXÃO COM 3 ACESSOS, EM PEAD LISO PARA REDE DE ÁGUA OU ESGOTO, DIÂMETRO DE 355 MM, JUNTA SOLDADA (NÃO INCLUI O FORNECIMENTO E EXECUÇÃO DE SOLDA). AF_12/2021</v>
          </cell>
          <cell r="I315" t="str">
            <v>UN</v>
          </cell>
          <cell r="J315" t="str">
            <v>COEFICIENTE DE REPRESENTATIVIDADE</v>
          </cell>
          <cell r="K315" t="str">
            <v>170,24</v>
          </cell>
          <cell r="L315" t="str">
            <v>CAIXA REFERENCIAL</v>
          </cell>
        </row>
        <row r="316">
          <cell r="G316" t="str">
            <v>103424</v>
          </cell>
          <cell r="H316" t="str">
            <v>ASSENTAMENTO DE CONEXÃO COM 3 ACESSOS, EM PEAD LISO PARA REDE DE ÁGUA OU ESGOTO, DIÂMETRO DE 400 MM, JUNTA SOLDADA (NÃO INCLUI O FORNECIMENTO E EXECUÇÃO DE SOLDA). AF_12/2021</v>
          </cell>
          <cell r="I316" t="str">
            <v>UN</v>
          </cell>
          <cell r="J316" t="str">
            <v>COEFICIENTE DE REPRESENTATIVIDADE</v>
          </cell>
          <cell r="K316" t="str">
            <v>191,81</v>
          </cell>
          <cell r="L316" t="str">
            <v>CAIXA REFERENCIAL</v>
          </cell>
        </row>
        <row r="317">
          <cell r="G317" t="str">
            <v>103425</v>
          </cell>
          <cell r="H317" t="str">
            <v>LUVA, EM PEAD LISO PARA REDE DE ÁGUA OU ESGOTO, DIÂMETRO DE 20 MM, JUNTA SOLDADA POR ELETROFUSÃO (NÃO INCLUI A EXECUÇÃO DE SOLDA). AF_12/2021</v>
          </cell>
          <cell r="I317" t="str">
            <v>UN</v>
          </cell>
          <cell r="J317" t="str">
            <v>COEFICIENTE DE REPRESENTATIVIDADE</v>
          </cell>
          <cell r="K317" t="str">
            <v>16,27</v>
          </cell>
          <cell r="L317" t="str">
            <v>CAIXA REFERENCIAL</v>
          </cell>
        </row>
        <row r="318">
          <cell r="G318" t="str">
            <v>103426</v>
          </cell>
          <cell r="H318" t="str">
            <v>LUVA, EM PEAD LISO PARA REDE DE ÁGUA OU ESGOTO, DIÂMETRO DE 32 MM, JUNTA SOLDADA POR ELETROFUSÃO (NÃO INCLUI A EXECUÇÃO DE SOLDA). AF_12/2021</v>
          </cell>
          <cell r="I318" t="str">
            <v>UN</v>
          </cell>
          <cell r="J318" t="str">
            <v>COEFICIENTE DE REPRESENTATIVIDADE</v>
          </cell>
          <cell r="K318" t="str">
            <v>20,04</v>
          </cell>
          <cell r="L318" t="str">
            <v>CAIXA REFERENCIAL</v>
          </cell>
        </row>
        <row r="319">
          <cell r="G319" t="str">
            <v>103427</v>
          </cell>
          <cell r="H319" t="str">
            <v>LUVA, EM PEAD LISO PARA REDE DE ÁGUA OU ESGOTO, DIÂMETRO DE 63 MM, JUNTA SOLDADA POR ELETROFUSÃO (NÃO INCLUI A EXECUÇÃO DE SOLDA). AF_12/2021</v>
          </cell>
          <cell r="I319" t="str">
            <v>UN</v>
          </cell>
          <cell r="J319" t="str">
            <v>COEFICIENTE DE REPRESENTATIVIDADE</v>
          </cell>
          <cell r="K319" t="str">
            <v>40,09</v>
          </cell>
          <cell r="L319" t="str">
            <v>CAIXA REFERENCIAL</v>
          </cell>
        </row>
        <row r="320">
          <cell r="G320" t="str">
            <v>103428</v>
          </cell>
          <cell r="H320" t="str">
            <v>LUVA, EM PEAD LISO PARA REDE DE ÁGUA OU ESGOTO, DIÂMETRO DE 200 MM, JUNTA SOLDADA POR ELETROFUSÃO (NÃO INCLUI A EXECUÇÃO DE SOLDA). AF_12/2021</v>
          </cell>
          <cell r="I320" t="str">
            <v>UN</v>
          </cell>
          <cell r="J320" t="str">
            <v>COEFICIENTE DE REPRESENTATIVIDADE</v>
          </cell>
          <cell r="K320" t="str">
            <v>253,49</v>
          </cell>
          <cell r="L320" t="str">
            <v>CAIXA REFERENCIAL</v>
          </cell>
        </row>
        <row r="321">
          <cell r="G321" t="str">
            <v>103429</v>
          </cell>
          <cell r="H321" t="str">
            <v>LUVA, EM PEAD LISO PARA REDE DE ÁGUA OU ESGOTO, DIÂMETRO DE 400 MM, JUNTA SOLDADA POR ELETROFUSÃO (NÃO INCLUI A EXECUÇÃO DE SOLDA). AF_12/2021</v>
          </cell>
          <cell r="I321" t="str">
            <v>UN</v>
          </cell>
          <cell r="J321" t="str">
            <v>COEFICIENTE DE REPRESENTATIVIDADE</v>
          </cell>
          <cell r="K321" t="str">
            <v>2.695,21</v>
          </cell>
          <cell r="L321" t="str">
            <v>CAIXA REFERENCIAL</v>
          </cell>
        </row>
        <row r="322">
          <cell r="G322" t="str">
            <v>103430</v>
          </cell>
          <cell r="H322" t="str">
            <v>COTOVELO 45 GRAUS, EM PEAD LISO PARA REDE DE ÁGUA OU ESGOTO, DIÂMETRO DE 32 MM, JUNTA SOLDADA POR ELETROFUSÃO (NÃO INCLUI A EXECUÇÃO DE SOLDA). AF_12/2021</v>
          </cell>
          <cell r="I322" t="str">
            <v>UN</v>
          </cell>
          <cell r="J322" t="str">
            <v>COEFICIENTE DE REPRESENTATIVIDADE</v>
          </cell>
          <cell r="K322" t="str">
            <v>34,27</v>
          </cell>
          <cell r="L322" t="str">
            <v>CAIXA REFERENCIAL</v>
          </cell>
        </row>
        <row r="323">
          <cell r="G323" t="str">
            <v>103431</v>
          </cell>
          <cell r="H323" t="str">
            <v>COTOVELO 45 GRAUS, EM PEAD LISO PARA REDE DE ÁGUA OU ESGOTO, DIÂMETRO DE 63 MM, JUNTA SOLDADA POR ELETROFUSÃO (NÃO INCLUI A EXECUÇÃO DE SOLDA). AF_12/2021</v>
          </cell>
          <cell r="I323" t="str">
            <v>UN</v>
          </cell>
          <cell r="J323" t="str">
            <v>COEFICIENTE DE REPRESENTATIVIDADE</v>
          </cell>
          <cell r="K323" t="str">
            <v>60,51</v>
          </cell>
          <cell r="L323" t="str">
            <v>CAIXA REFERENCIAL</v>
          </cell>
        </row>
        <row r="324">
          <cell r="G324" t="str">
            <v>103432</v>
          </cell>
          <cell r="H324" t="str">
            <v>COTOVELO 45 GRAUS, EM PEAD LISO PARA REDE DE ÁGUA OU ESGOTO, DIÂMETRO DE 200 MM, JUNTA SOLDADA POR ELETROFUSÃO (NÃO INCLUI A EXECUÇÃO DE SOLDA). AF_12/2021</v>
          </cell>
          <cell r="I324" t="str">
            <v>UN</v>
          </cell>
          <cell r="J324" t="str">
            <v>COEFICIENTE DE REPRESENTATIVIDADE</v>
          </cell>
          <cell r="K324" t="str">
            <v>1.528,31</v>
          </cell>
          <cell r="L324" t="str">
            <v>CAIXA REFERENCIAL</v>
          </cell>
        </row>
        <row r="325">
          <cell r="G325" t="str">
            <v>103433</v>
          </cell>
          <cell r="H325" t="str">
            <v>COTOVELO 90 GRAUS, EM PEAD LISO PARA REDE DE ÁGUA OU ESGOTO, DIÂMETRO DE 20 MM, JUNTA SOLDADA POR ELETROFUSÃO (NÃO INCLUI A EXECUÇÃO DE SOLDA). AF_12/2021</v>
          </cell>
          <cell r="I325" t="str">
            <v>UN</v>
          </cell>
          <cell r="J325" t="str">
            <v>COEFICIENTE DE REPRESENTATIVIDADE</v>
          </cell>
          <cell r="K325" t="str">
            <v>33,15</v>
          </cell>
          <cell r="L325" t="str">
            <v>CAIXA REFERENCIAL</v>
          </cell>
        </row>
        <row r="326">
          <cell r="G326" t="str">
            <v>103434</v>
          </cell>
          <cell r="H326" t="str">
            <v>COTOVELO 90 GRAUS, EM PEAD LISO PARA REDE DE ÁGUA OU ESGOTO, DIÂMETRO DE 32 MM, JUNTA SOLDADA POR ELETROFUSÃO (NÃO INCLUI A EXECUÇÃO DE SOLDA). AF_12/2021</v>
          </cell>
          <cell r="I326" t="str">
            <v>UN</v>
          </cell>
          <cell r="J326" t="str">
            <v>COEFICIENTE DE REPRESENTATIVIDADE</v>
          </cell>
          <cell r="K326" t="str">
            <v>46,15</v>
          </cell>
          <cell r="L326" t="str">
            <v>CAIXA REFERENCIAL</v>
          </cell>
        </row>
        <row r="327">
          <cell r="G327" t="str">
            <v>103435</v>
          </cell>
          <cell r="H327" t="str">
            <v>COTOVELO 90 GRAUS, EM PEAD LISO PARA REDE DE ÁGUA OU ESGOTO, DIÂMETRO DE 63 MM, JUNTA SOLDADA POR ELETROFUSÃO (NÃO INCLUI A EXECUÇÃO DE SOLDA). AF_12/2021</v>
          </cell>
          <cell r="I327" t="str">
            <v>UN</v>
          </cell>
          <cell r="J327" t="str">
            <v>COEFICIENTE DE REPRESENTATIVIDADE</v>
          </cell>
          <cell r="K327" t="str">
            <v>86,09</v>
          </cell>
          <cell r="L327" t="str">
            <v>CAIXA REFERENCIAL</v>
          </cell>
        </row>
        <row r="328">
          <cell r="G328" t="str">
            <v>103436</v>
          </cell>
          <cell r="H328" t="str">
            <v>COTOVELO 90 GRAUS, POLIETILENO DE ALTA DENSIDADE (PEAD) PARA REDE DE ÁGUA OU ESGOTO, DIÂMETRO DE 200 MM, JUNTA SOLDADA POR ELETROFUSÃO (NÃO INCLUI A EXECUÇÃO DE SOLDA). AF_12/2021</v>
          </cell>
          <cell r="I328" t="str">
            <v>UN</v>
          </cell>
          <cell r="J328" t="str">
            <v>COEFICIENTE DE REPRESENTATIVIDADE</v>
          </cell>
          <cell r="K328" t="str">
            <v>2.159,14</v>
          </cell>
          <cell r="L328" t="str">
            <v>CAIXA REFERENCIAL</v>
          </cell>
        </row>
        <row r="329">
          <cell r="G329" t="str">
            <v>103437</v>
          </cell>
          <cell r="H329" t="str">
            <v>TÊ DE SERVIÇO, EM PEAD LISO PARA REDE DE ÁGUA OU ESGOTO, DIÂMETRO DE 63 X 20 MM, JUNTA SOLDADA POR ELETROFUSÃO (NÃO INCLUI A EXECUÇÃO DE SOLDA). AF_12/2021</v>
          </cell>
          <cell r="I329" t="str">
            <v>UN</v>
          </cell>
          <cell r="J329" t="str">
            <v>COEFICIENTE DE REPRESENTATIVIDADE</v>
          </cell>
          <cell r="K329" t="str">
            <v>178,33</v>
          </cell>
          <cell r="L329" t="str">
            <v>CAIXA REFERENCIAL</v>
          </cell>
        </row>
        <row r="330">
          <cell r="G330" t="str">
            <v>103438</v>
          </cell>
          <cell r="H330" t="str">
            <v>TÊ DE SERVIÇO, EM PEAD LISO PARA REDE DE ÁGUA OU ESGOTO, DIÂMETRO DE 63 X 32 MM, JUNTA SOLDADA POR ELETROFUSÃO (NÃO INCLUI A EXECUÇÃO DE SOLDA). AF_12/2021</v>
          </cell>
          <cell r="I330" t="str">
            <v>UN</v>
          </cell>
          <cell r="J330" t="str">
            <v>COEFICIENTE DE REPRESENTATIVIDADE</v>
          </cell>
          <cell r="K330" t="str">
            <v>178,33</v>
          </cell>
          <cell r="L330" t="str">
            <v>CAIXA REFERENCIAL</v>
          </cell>
        </row>
        <row r="331">
          <cell r="G331" t="str">
            <v>103439</v>
          </cell>
          <cell r="H331" t="str">
            <v>TÊ DE SERVIÇO, EM PEAD LISO PARA REDE DE ÁGUA OU ESGOTO, DIÂMETRO DE 63 X 63 MM, JUNTA SOLDADA POR ELETROFUSÃO (NÃO INCLUI A EXECUÇÃO DE SOLDA). AF_12/2021</v>
          </cell>
          <cell r="I331" t="str">
            <v>UN</v>
          </cell>
          <cell r="J331" t="str">
            <v>COEFICIENTE DE REPRESENTATIVIDADE</v>
          </cell>
          <cell r="K331" t="str">
            <v>208,61</v>
          </cell>
          <cell r="L331" t="str">
            <v>CAIXA REFERENCIAL</v>
          </cell>
        </row>
        <row r="332">
          <cell r="G332" t="str">
            <v>103440</v>
          </cell>
          <cell r="H332" t="str">
            <v>TÊ DE SERVIÇO, EM PEAD LISO PARA REDE DE ÁGUA OU ESGOTO, DIÂMETRO DE 200 X 20 MM, JUNTA SOLDADA POR ELETROFUSÃO (NÃO INCLUI A EXECUÇÃO DE SOLDA). AF_12/2021</v>
          </cell>
          <cell r="I332" t="str">
            <v>UN</v>
          </cell>
          <cell r="J332" t="str">
            <v>COEFICIENTE DE REPRESENTATIVIDADE</v>
          </cell>
          <cell r="K332" t="str">
            <v>409,50</v>
          </cell>
          <cell r="L332" t="str">
            <v>CAIXA REFERENCIAL</v>
          </cell>
        </row>
        <row r="333">
          <cell r="G333" t="str">
            <v>103441</v>
          </cell>
          <cell r="H333" t="str">
            <v>TÊ DE SERVIÇO, EM PEAD LISO PARA REDE DE ÁGUA OU ESGOTO, DIÂMETRO DE 200 X 32 MM, JUNTA SOLDADA POR ELETROFUSÃO (NÃO INCLUI A EXECUÇÃO DE SOLDA). AF_12/2021</v>
          </cell>
          <cell r="I333" t="str">
            <v>UN</v>
          </cell>
          <cell r="J333" t="str">
            <v>COEFICIENTE DE REPRESENTATIVIDADE</v>
          </cell>
          <cell r="K333" t="str">
            <v>414,41</v>
          </cell>
          <cell r="L333" t="str">
            <v>CAIXA REFERENCIAL</v>
          </cell>
        </row>
        <row r="334">
          <cell r="G334" t="str">
            <v>103442</v>
          </cell>
          <cell r="H334" t="str">
            <v>TÊ DE SERVIÇO, EM PEAD LISO PARA REDE DE ÁGUA OU ESGOTO, DIÂMETRO DE 200 X 63 MM, JUNTA SOLDADA POR ELETROFUSÃO (NÃO INCLUI A EXECUÇÃO DE SOLDA). AF_12/2021</v>
          </cell>
          <cell r="I334" t="str">
            <v>UN</v>
          </cell>
          <cell r="J334" t="str">
            <v>COEFICIENTE DE REPRESENTATIVIDADE</v>
          </cell>
          <cell r="K334" t="str">
            <v>532,79</v>
          </cell>
          <cell r="L334" t="str">
            <v>CAIXA REFERENCIAL</v>
          </cell>
        </row>
        <row r="335">
          <cell r="G335" t="str">
            <v>93206</v>
          </cell>
          <cell r="H335" t="str">
            <v>EXECUÇÃO DE ESCRITÓRIO EM CANTEIRO DE OBRA EM ALVENARIA, NÃO INCLUSO MOBILIÁRIO E EQUIPAMENTOS. AF_02/2016</v>
          </cell>
          <cell r="I335" t="str">
            <v>M2</v>
          </cell>
          <cell r="J335" t="str">
            <v>COEFICIENTE DE REPRESENTATIVIDADE</v>
          </cell>
          <cell r="K335" t="str">
            <v>1.291,58</v>
          </cell>
          <cell r="L335" t="str">
            <v>CAIXA REFERENCIAL</v>
          </cell>
        </row>
        <row r="336">
          <cell r="G336" t="str">
            <v>93207</v>
          </cell>
          <cell r="H336" t="str">
            <v>EXECUÇÃO DE ESCRITÓRIO EM CANTEIRO DE OBRA EM CHAPA DE MADEIRA COMPENSADA, NÃO INCLUSO MOBILIÁRIO E EQUIPAMENTOS. AF_02/2016</v>
          </cell>
          <cell r="I336" t="str">
            <v>M2</v>
          </cell>
          <cell r="J336" t="str">
            <v>COEFICIENTE DE REPRESENTATIVIDADE</v>
          </cell>
          <cell r="K336" t="str">
            <v>1.266,85</v>
          </cell>
          <cell r="L336" t="str">
            <v>CAIXA REFERENCIAL</v>
          </cell>
        </row>
        <row r="337">
          <cell r="G337" t="str">
            <v>93208</v>
          </cell>
          <cell r="H337" t="str">
            <v>EXECUÇÃO DE ALMOXARIFADO EM CANTEIRO DE OBRA EM CHAPA DE MADEIRA COMPENSADA, INCLUSO PRATELEIRAS. AF_02/2016</v>
          </cell>
          <cell r="I337" t="str">
            <v>M2</v>
          </cell>
          <cell r="J337" t="str">
            <v>COEFICIENTE DE REPRESENTATIVIDADE</v>
          </cell>
          <cell r="K337" t="str">
            <v>985,45</v>
          </cell>
          <cell r="L337" t="str">
            <v>CAIXA REFERENCIAL</v>
          </cell>
        </row>
        <row r="338">
          <cell r="G338" t="str">
            <v>93209</v>
          </cell>
          <cell r="H338" t="str">
            <v>EXECUÇÃO DE ALMOXARIFADO EM CANTEIRO DE OBRA EM ALVENARIA, INCLUSO PRATELEIRAS. AF_02/2016</v>
          </cell>
          <cell r="I338" t="str">
            <v>M2</v>
          </cell>
          <cell r="J338" t="str">
            <v>COEFICIENTE DE REPRESENTATIVIDADE</v>
          </cell>
          <cell r="K338" t="str">
            <v>1.016,46</v>
          </cell>
          <cell r="L338" t="str">
            <v>CAIXA REFERENCIAL</v>
          </cell>
        </row>
        <row r="339">
          <cell r="G339" t="str">
            <v>93210</v>
          </cell>
          <cell r="H339" t="str">
            <v>EXECUÇÃO DE REFEITÓRIO EM CANTEIRO DE OBRA EM CHAPA DE MADEIRA COMPENSADA, NÃO INCLUSO MOBILIÁRIO E EQUIPAMENTOS. AF_02/2016</v>
          </cell>
          <cell r="I339" t="str">
            <v>M2</v>
          </cell>
          <cell r="J339" t="str">
            <v>COEFICIENTE DE REPRESENTATIVIDADE</v>
          </cell>
          <cell r="K339" t="str">
            <v>654,30</v>
          </cell>
          <cell r="L339" t="str">
            <v>CAIXA REFERENCIAL</v>
          </cell>
        </row>
        <row r="340">
          <cell r="G340" t="str">
            <v>93211</v>
          </cell>
          <cell r="H340" t="str">
            <v>EXECUÇÃO DE REFEITÓRIO EM CANTEIRO DE OBRA EM ALVENARIA, NÃO INCLUSO MOBILIÁRIO E EQUIPAMENTOS. AF_02/2016</v>
          </cell>
          <cell r="I340" t="str">
            <v>M2</v>
          </cell>
          <cell r="J340" t="str">
            <v>COEFICIENTE DE REPRESENTATIVIDADE</v>
          </cell>
          <cell r="K340" t="str">
            <v>652,29</v>
          </cell>
          <cell r="L340" t="str">
            <v>CAIXA REFERENCIAL</v>
          </cell>
        </row>
        <row r="341">
          <cell r="G341" t="str">
            <v>93212</v>
          </cell>
          <cell r="H341" t="str">
            <v>EXECUÇÃO DE SANITÁRIO E VESTIÁRIO EM CANTEIRO DE OBRA EM CHAPA DE MADEIRA COMPENSADA, NÃO INCLUSO MOBILIÁRIO. AF_02/2016</v>
          </cell>
          <cell r="I341" t="str">
            <v>M2</v>
          </cell>
          <cell r="J341" t="str">
            <v>COEFICIENTE DE REPRESENTATIVIDADE</v>
          </cell>
          <cell r="K341" t="str">
            <v>1.091,78</v>
          </cell>
          <cell r="L341" t="str">
            <v>CAIXA REFERENCIAL</v>
          </cell>
        </row>
        <row r="342">
          <cell r="G342" t="str">
            <v>93213</v>
          </cell>
          <cell r="H342" t="str">
            <v>EXECUÇÃO DE SANITÁRIO E VESTIÁRIO EM CANTEIRO DE OBRA EM ALVENARIA, NÃO INCLUSO MOBILIÁRIO. AF_02/2016</v>
          </cell>
          <cell r="I342" t="str">
            <v>M2</v>
          </cell>
          <cell r="J342" t="str">
            <v>COEFICIENTE DE REPRESENTATIVIDADE</v>
          </cell>
          <cell r="K342" t="str">
            <v>1.110,99</v>
          </cell>
          <cell r="L342" t="str">
            <v>CAIXA REFERENCIAL</v>
          </cell>
        </row>
        <row r="343">
          <cell r="G343" t="str">
            <v>93214</v>
          </cell>
          <cell r="H343" t="str">
            <v>EXECUÇÃO DE RESERVATÓRIO ELEVADO DE ÁGUA (1000 LITROS) EM CANTEIRO DE OBRA, APOIADO EM ESTRUTURA DE MADEIRA. AF_02/2016_PA</v>
          </cell>
          <cell r="I343" t="str">
            <v>UN</v>
          </cell>
          <cell r="J343" t="str">
            <v>COEFICIENTE DE REPRESENTATIVIDADE</v>
          </cell>
          <cell r="K343" t="str">
            <v>6.833,65</v>
          </cell>
          <cell r="L343" t="str">
            <v>CAIXA REFERENCIAL</v>
          </cell>
        </row>
        <row r="344">
          <cell r="G344" t="str">
            <v>93243</v>
          </cell>
          <cell r="H344" t="str">
            <v>EXECUÇÃO DE RESERVATÓRIO ELEVADO DE ÁGUA (2000 LITROS) EM CANTEIRO DE OBRA, APOIADO EM ESTRUTURA DE MADEIRA. AF_02/2016_PA</v>
          </cell>
          <cell r="I344" t="str">
            <v>UN</v>
          </cell>
          <cell r="J344" t="str">
            <v>COEFICIENTE DE REPRESENTATIVIDADE</v>
          </cell>
          <cell r="K344" t="str">
            <v>10.488,58</v>
          </cell>
          <cell r="L344" t="str">
            <v>CAIXA REFERENCIAL</v>
          </cell>
        </row>
        <row r="345">
          <cell r="G345" t="str">
            <v>93582</v>
          </cell>
          <cell r="H345" t="str">
            <v>EXECUÇÃO DE CENTRAL DE ARMADURA EM CANTEIRO DE OBRA, NÃO INCLUSO MOBILIÁRIO E EQUIPAMENTOS. AF_04/2016</v>
          </cell>
          <cell r="I345" t="str">
            <v>M2</v>
          </cell>
          <cell r="J345" t="str">
            <v>COEFICIENTE DE REPRESENTATIVIDADE</v>
          </cell>
          <cell r="K345" t="str">
            <v>299,99</v>
          </cell>
          <cell r="L345" t="str">
            <v>CAIXA REFERENCIAL</v>
          </cell>
        </row>
        <row r="346">
          <cell r="G346" t="str">
            <v>93583</v>
          </cell>
          <cell r="H346" t="str">
            <v>EXECUÇÃO DE CENTRAL DE FÔRMAS, PRODUÇÃO DE ARGAMASSA OU CONCRETO EM CANTEIRO DE OBRA, NÃO INCLUSO MOBILIÁRIO E EQUIPAMENTOS. AF_04/2016</v>
          </cell>
          <cell r="I346" t="str">
            <v>M2</v>
          </cell>
          <cell r="J346" t="str">
            <v>COEFICIENTE DE REPRESENTATIVIDADE</v>
          </cell>
          <cell r="K346" t="str">
            <v>490,01</v>
          </cell>
          <cell r="L346" t="str">
            <v>CAIXA REFERENCIAL</v>
          </cell>
        </row>
        <row r="347">
          <cell r="G347" t="str">
            <v>93584</v>
          </cell>
          <cell r="H347" t="str">
            <v>EXECUÇÃO DE DEPÓSITO EM CANTEIRO DE OBRA EM CHAPA DE MADEIRA COMPENSADA, NÃO INCLUSO MOBILIÁRIO. AF_04/2016</v>
          </cell>
          <cell r="I347" t="str">
            <v>M2</v>
          </cell>
          <cell r="J347" t="str">
            <v>COEFICIENTE DE REPRESENTATIVIDADE</v>
          </cell>
          <cell r="K347" t="str">
            <v>973,67</v>
          </cell>
          <cell r="L347" t="str">
            <v>CAIXA REFERENCIAL</v>
          </cell>
        </row>
        <row r="348">
          <cell r="G348" t="str">
            <v>93585</v>
          </cell>
          <cell r="H348" t="str">
            <v>EXECUÇÃO DE GUARITA EM CANTEIRO DE OBRA EM CHAPA DE MADEIRA COMPENSADA, NÃO INCLUSO MOBILIÁRIO. AF_04/2016</v>
          </cell>
          <cell r="I348" t="str">
            <v>M2</v>
          </cell>
          <cell r="J348" t="str">
            <v>COEFICIENTE DE REPRESENTATIVIDADE</v>
          </cell>
          <cell r="K348" t="str">
            <v>1.381,20</v>
          </cell>
          <cell r="L348" t="str">
            <v>CAIXA REFERENCIAL</v>
          </cell>
        </row>
        <row r="349">
          <cell r="G349" t="str">
            <v>98441</v>
          </cell>
          <cell r="H349" t="str">
            <v>PAREDE DE MADEIRA COMPENSADA PARA CONSTRUÇÃO TEMPORÁRIA EM CHAPA SIMPLES, EXTERNA, COM ÁREA LÍQUIDA MAIOR OU IGUAL A 6 M², SEM VÃO. AF_05/2018</v>
          </cell>
          <cell r="I349" t="str">
            <v>M2</v>
          </cell>
          <cell r="J349" t="str">
            <v>COEFICIENTE DE REPRESENTATIVIDADE</v>
          </cell>
          <cell r="K349" t="str">
            <v>161,59</v>
          </cell>
          <cell r="L349" t="str">
            <v>CAIXA REFERENCIAL</v>
          </cell>
        </row>
        <row r="350">
          <cell r="G350" t="str">
            <v>98442</v>
          </cell>
          <cell r="H350" t="str">
            <v>PAREDE DE MADEIRA COMPENSADA PARA CONSTRUÇÃO TEMPORÁRIA EM CHAPA SIMPLES, EXTERNA, COM ÁREA LÍQUIDA MENOR QUE 6 M², SEM VÃO. AF_05/2018</v>
          </cell>
          <cell r="I350" t="str">
            <v>M2</v>
          </cell>
          <cell r="J350" t="str">
            <v>COEFICIENTE DE REPRESENTATIVIDADE</v>
          </cell>
          <cell r="K350" t="str">
            <v>165,52</v>
          </cell>
          <cell r="L350" t="str">
            <v>CAIXA REFERENCIAL</v>
          </cell>
        </row>
        <row r="351">
          <cell r="G351" t="str">
            <v>98443</v>
          </cell>
          <cell r="H351" t="str">
            <v>PAREDE DE MADEIRA COMPENSADA PARA CONSTRUÇÃO TEMPORÁRIA EM CHAPA SIMPLES, INTERNA, COM ÁREA LÍQUIDA MAIOR OU IGUAL A 6 M², SEM VÃO. AF_05/2018</v>
          </cell>
          <cell r="I351" t="str">
            <v>M2</v>
          </cell>
          <cell r="J351" t="str">
            <v>COEFICIENTE DE REPRESENTATIVIDADE</v>
          </cell>
          <cell r="K351" t="str">
            <v>139,28</v>
          </cell>
          <cell r="L351" t="str">
            <v>CAIXA REFERENCIAL</v>
          </cell>
        </row>
        <row r="352">
          <cell r="G352" t="str">
            <v>98444</v>
          </cell>
          <cell r="H352" t="str">
            <v>PAREDE DE MADEIRA COMPENSADA PARA CONSTRUÇÃO TEMPORÁRIA EM CHAPA SIMPLES, INTERNA, COM ÁREA LÍQUIDA MENOR QUE 6 M², SEM VÃO. AF_05/2018</v>
          </cell>
          <cell r="I352" t="str">
            <v>M2</v>
          </cell>
          <cell r="J352" t="str">
            <v>COEFICIENTE DE REPRESENTATIVIDADE</v>
          </cell>
          <cell r="K352" t="str">
            <v>142,07</v>
          </cell>
          <cell r="L352" t="str">
            <v>CAIXA REFERENCIAL</v>
          </cell>
        </row>
        <row r="353">
          <cell r="G353" t="str">
            <v>98445</v>
          </cell>
          <cell r="H353" t="str">
            <v>PAREDE DE MADEIRA COMPENSADA PARA CONSTRUÇÃO TEMPORÁRIA EM CHAPA SIMPLES, EXTERNA, COM ÁREA LÍQUIDA MAIOR OU IGUAL A 6 M², COM VÃO. AF_05/2018</v>
          </cell>
          <cell r="I353" t="str">
            <v>M2</v>
          </cell>
          <cell r="J353" t="str">
            <v>COEFICIENTE DE REPRESENTATIVIDADE</v>
          </cell>
          <cell r="K353" t="str">
            <v>198,17</v>
          </cell>
          <cell r="L353" t="str">
            <v>CAIXA REFERENCIAL</v>
          </cell>
        </row>
        <row r="354">
          <cell r="G354" t="str">
            <v>98446</v>
          </cell>
          <cell r="H354" t="str">
            <v>PAREDE DE MADEIRA COMPENSADA PARA CONSTRUÇÃO TEMPORÁRIA EM CHAPA SIMPLES, EXTERNA, COM ÁREA LÍQUIDA MENOR QUE 6 M², COM VÃO. AF_05/2018</v>
          </cell>
          <cell r="I354" t="str">
            <v>M2</v>
          </cell>
          <cell r="J354" t="str">
            <v>COEFICIENTE DE REPRESENTATIVIDADE</v>
          </cell>
          <cell r="K354" t="str">
            <v>259,26</v>
          </cell>
          <cell r="L354" t="str">
            <v>CAIXA REFERENCIAL</v>
          </cell>
        </row>
        <row r="355">
          <cell r="G355" t="str">
            <v>98447</v>
          </cell>
          <cell r="H355" t="str">
            <v>PAREDE DE MADEIRA COMPENSADA PARA CONSTRUÇÃO TEMPORÁRIA EM CHAPA SIMPLES, INTERNA, COM ÁREA LÍQUIDA MAIOR OU IGUAL A 6 M², COM VÃO. AF_05/2018</v>
          </cell>
          <cell r="I355" t="str">
            <v>M2</v>
          </cell>
          <cell r="J355" t="str">
            <v>COEFICIENTE DE REPRESENTATIVIDADE</v>
          </cell>
          <cell r="K355" t="str">
            <v>167,08</v>
          </cell>
          <cell r="L355" t="str">
            <v>CAIXA REFERENCIAL</v>
          </cell>
        </row>
        <row r="356">
          <cell r="G356" t="str">
            <v>98448</v>
          </cell>
          <cell r="H356" t="str">
            <v>PAREDE DE MADEIRA COMPENSADA PARA CONSTRUÇÃO TEMPORÁRIA EM CHAPA SIMPLES, INTERNA, COM ÁREA LÍQUIDA MENOR QUE 6 M², COM VÃO. AF_05/2018</v>
          </cell>
          <cell r="I356" t="str">
            <v>M2</v>
          </cell>
          <cell r="J356" t="str">
            <v>COEFICIENTE DE REPRESENTATIVIDADE</v>
          </cell>
          <cell r="K356" t="str">
            <v>214,55</v>
          </cell>
          <cell r="L356" t="str">
            <v>CAIXA REFERENCIAL</v>
          </cell>
        </row>
        <row r="357">
          <cell r="G357" t="str">
            <v>98449</v>
          </cell>
          <cell r="H357" t="str">
            <v>PAREDE DE MADEIRA COMPENSADA PARA CONSTRUÇÃO TEMPORÁRIA EM CHAPA DUPLA, EXTERNA, COM ÁREA LÍQUIDA MAIOR OU IGUAL A 6 M², SEM VÃO. AF_05/2018</v>
          </cell>
          <cell r="I357" t="str">
            <v>M2</v>
          </cell>
          <cell r="J357" t="str">
            <v>COEFICIENTE DE REPRESENTATIVIDADE</v>
          </cell>
          <cell r="K357" t="str">
            <v>196,22</v>
          </cell>
          <cell r="L357" t="str">
            <v>CAIXA REFERENCIAL</v>
          </cell>
        </row>
        <row r="358">
          <cell r="G358" t="str">
            <v>98450</v>
          </cell>
          <cell r="H358" t="str">
            <v>PAREDE DE MADEIRA COMPENSADA PARA CONSTRUÇÃO TEMPORÁRIA EM CHAPA DUPLA, EXTERNA, COM ÁREA LÍQUIDA MENOR QUE 6 M², SEM VÃO. AF_05/2018</v>
          </cell>
          <cell r="I358" t="str">
            <v>M2</v>
          </cell>
          <cell r="J358" t="str">
            <v>COEFICIENTE DE REPRESENTATIVIDADE</v>
          </cell>
          <cell r="K358" t="str">
            <v>201,94</v>
          </cell>
          <cell r="L358" t="str">
            <v>CAIXA REFERENCIAL</v>
          </cell>
        </row>
        <row r="359">
          <cell r="G359" t="str">
            <v>98451</v>
          </cell>
          <cell r="H359" t="str">
            <v>PAREDE DE MADEIRA COMPENSADA PARA CONSTRUÇÃO TEMPORÁRIA EM CHAPA DUPLA, INTERNA, COM ÁREA LÍQUIDA MAIOR OU IGUAL A 6 M², SEM VÃO. AF_05/2018</v>
          </cell>
          <cell r="I359" t="str">
            <v>M2</v>
          </cell>
          <cell r="J359" t="str">
            <v>COEFICIENTE DE REPRESENTATIVIDADE</v>
          </cell>
          <cell r="K359" t="str">
            <v>170,54</v>
          </cell>
          <cell r="L359" t="str">
            <v>CAIXA REFERENCIAL</v>
          </cell>
        </row>
        <row r="360">
          <cell r="G360" t="str">
            <v>98452</v>
          </cell>
          <cell r="H360" t="str">
            <v>PAREDE DE MADEIRA COMPENSADA PARA CONSTRUÇÃO TEMPORÁRIA EM CHAPA DUPLA, INTERNA, COM ÁREA LÍQUIDA MENOR QUE 6 M², SEM VÃO. AF_05/2018</v>
          </cell>
          <cell r="I360" t="str">
            <v>M2</v>
          </cell>
          <cell r="J360" t="str">
            <v>COEFICIENTE DE REPRESENTATIVIDADE</v>
          </cell>
          <cell r="K360" t="str">
            <v>173,99</v>
          </cell>
          <cell r="L360" t="str">
            <v>CAIXA REFERENCIAL</v>
          </cell>
        </row>
        <row r="361">
          <cell r="G361" t="str">
            <v>98453</v>
          </cell>
          <cell r="H361" t="str">
            <v>PAREDE DE MADEIRA COMPENSADA PARA CONSTRUÇÃO TEMPORÁRIA EM CHAPA DUPLA, EXTERNA, COM ÁREA LÍQUIDA MAIOR OU IGUAL A QUE 6 M², COM VÃO. AF_05/2018</v>
          </cell>
          <cell r="I361" t="str">
            <v>M2</v>
          </cell>
          <cell r="J361" t="str">
            <v>COEFICIENTE DE REPRESENTATIVIDADE</v>
          </cell>
          <cell r="K361" t="str">
            <v>239,44</v>
          </cell>
          <cell r="L361" t="str">
            <v>CAIXA REFERENCIAL</v>
          </cell>
        </row>
        <row r="362">
          <cell r="G362" t="str">
            <v>98454</v>
          </cell>
          <cell r="H362" t="str">
            <v>PAREDE DE MADEIRA COMPENSADA PARA CONSTRUÇÃO TEMPORÁRIA EM CHAPA DUPLA, EXTERNA, COM ÁREA LÍQUIDA MENOR QUE 6 M², COM VÃO. AF_05/2018</v>
          </cell>
          <cell r="I362" t="str">
            <v>M2</v>
          </cell>
          <cell r="J362" t="str">
            <v>COEFICIENTE DE REPRESENTATIVIDADE</v>
          </cell>
          <cell r="K362" t="str">
            <v>316,75</v>
          </cell>
          <cell r="L362" t="str">
            <v>CAIXA REFERENCIAL</v>
          </cell>
        </row>
        <row r="363">
          <cell r="G363" t="str">
            <v>98455</v>
          </cell>
          <cell r="H363" t="str">
            <v>PAREDE DE MADEIRA COMPENSADA PARA CONSTRUÇÃO TEMPORÁRIA EM CHAPA DUPLA, INTERNA, COM ÁREA LÍQUIDA MAIOR OU IGUAL A 6 M², COM VÃO. AF_05/2018</v>
          </cell>
          <cell r="I363" t="str">
            <v>M2</v>
          </cell>
          <cell r="J363" t="str">
            <v>COEFICIENTE DE REPRESENTATIVIDADE</v>
          </cell>
          <cell r="K363" t="str">
            <v>204,97</v>
          </cell>
          <cell r="L363" t="str">
            <v>CAIXA REFERENCIAL</v>
          </cell>
        </row>
        <row r="364">
          <cell r="G364" t="str">
            <v>98456</v>
          </cell>
          <cell r="H364" t="str">
            <v>PAREDE DE MADEIRA COMPENSADA PARA CONSTRUÇÃO TEMPORÁRIA EM CHAPA DUPLA, INTERNA, COM ÁREA LÍQUIDA MENOR QUE 6 M², COM VÃO. AF_05/2018</v>
          </cell>
          <cell r="I364" t="str">
            <v>M2</v>
          </cell>
          <cell r="J364" t="str">
            <v>COEFICIENTE DE REPRESENTATIVIDADE</v>
          </cell>
          <cell r="K364" t="str">
            <v>267,55</v>
          </cell>
          <cell r="L364" t="str">
            <v>CAIXA REFERENCIAL</v>
          </cell>
        </row>
        <row r="365">
          <cell r="G365" t="str">
            <v>98458</v>
          </cell>
          <cell r="H365" t="str">
            <v>TAPUME COM COMPENSADO DE MADEIRA. AF_05/2018</v>
          </cell>
          <cell r="I365" t="str">
            <v>M2</v>
          </cell>
          <cell r="J365" t="str">
            <v>COEFICIENTE DE REPRESENTATIVIDADE</v>
          </cell>
          <cell r="K365" t="str">
            <v>155,03</v>
          </cell>
          <cell r="L365" t="str">
            <v>CAIXA REFERENCIAL</v>
          </cell>
        </row>
        <row r="366">
          <cell r="G366" t="str">
            <v>98459</v>
          </cell>
          <cell r="H366" t="str">
            <v>TAPUME COM TELHA METÁLICA. AF_05/2018</v>
          </cell>
          <cell r="I366" t="str">
            <v>M2</v>
          </cell>
          <cell r="J366" t="str">
            <v>COEFICIENTE DE REPRESENTATIVIDADE</v>
          </cell>
          <cell r="K366" t="str">
            <v>129,87</v>
          </cell>
          <cell r="L366" t="str">
            <v>CAIXA REFERENCIAL</v>
          </cell>
        </row>
        <row r="367">
          <cell r="G367" t="str">
            <v>98460</v>
          </cell>
          <cell r="H367" t="str">
            <v>PISO PARA CONSTRUÇÃO TEMPORÁRIA EM MADEIRA, SEM REAPROVEITAMENTO. AF_05/2018</v>
          </cell>
          <cell r="I367" t="str">
            <v>M2</v>
          </cell>
          <cell r="J367" t="str">
            <v>COEFICIENTE DE REPRESENTATIVIDADE</v>
          </cell>
          <cell r="K367" t="str">
            <v>180,13</v>
          </cell>
          <cell r="L367" t="str">
            <v>CAIXA REFERENCIAL</v>
          </cell>
        </row>
        <row r="368">
          <cell r="G368" t="str">
            <v>98461</v>
          </cell>
          <cell r="H368" t="str">
            <v>ESTRUTURA DE MADEIRA PROVISÓRIA PARA SUPORTE DE CAIXA D ÁGUA ELEVADA DE 1000 LITROS. AF_05/2018_PS</v>
          </cell>
          <cell r="I368" t="str">
            <v>UN</v>
          </cell>
          <cell r="J368" t="str">
            <v>COEFICIENTE DE REPRESENTATIVIDADE</v>
          </cell>
          <cell r="K368" t="str">
            <v>5.970,36</v>
          </cell>
          <cell r="L368" t="str">
            <v>CAIXA REFERENCIAL</v>
          </cell>
        </row>
        <row r="369">
          <cell r="G369" t="str">
            <v>98462</v>
          </cell>
          <cell r="H369" t="str">
            <v>ESTRUTURA DE MADEIRA PROVISÓRIA PARA SUPORTE DE CAIXA D ÁGUA ELEVADA DE 3000 LITROS. AF_05/2018_PS</v>
          </cell>
          <cell r="I369" t="str">
            <v>UN</v>
          </cell>
          <cell r="J369" t="str">
            <v>COEFICIENTE DE REPRESENTATIVIDADE</v>
          </cell>
          <cell r="K369" t="str">
            <v>8.955,27</v>
          </cell>
          <cell r="L369" t="str">
            <v>CAIXA REFERENCIAL</v>
          </cell>
        </row>
        <row r="370">
          <cell r="G370" t="str">
            <v>5631</v>
          </cell>
          <cell r="H370" t="str">
            <v>ESCAVADEIRA HIDRÁULICA SOBRE ESTEIRAS, CAÇAMBA 0,80 M3, PESO OPERACIONAL 17 T, POTENCIA BRUTA 111 HP - CHP DIURNO. AF_06/2014</v>
          </cell>
          <cell r="I370" t="str">
            <v>CHP</v>
          </cell>
          <cell r="J370" t="str">
            <v>COLETADO</v>
          </cell>
          <cell r="K370" t="str">
            <v>216,72</v>
          </cell>
          <cell r="L370" t="str">
            <v>CAIXA REFERENCIAL</v>
          </cell>
        </row>
        <row r="371">
          <cell r="G371" t="str">
            <v>5678</v>
          </cell>
          <cell r="H371" t="str">
            <v>RETROESCAVADEIRA SOBRE RODAS COM CARREGADEIRA, TRAÇÃO 4X4, POTÊNCIA LÍQ. 88 HP, CAÇAMBA CARREG. CAP. MÍN. 1 M3, CAÇAMBA RETRO CAP. 0,26 M3, PESO OPERACIONAL MÍN. 6.674 KG, PROFUNDIDADE ESCAVAÇÃO MÁX. 4,37 M - CHP DIURNO. AF_06/2014</v>
          </cell>
          <cell r="I371" t="str">
            <v>CHP</v>
          </cell>
          <cell r="J371" t="str">
            <v>COEFICIENTE DE REPRESENTATIVIDADE</v>
          </cell>
          <cell r="K371" t="str">
            <v>149,15</v>
          </cell>
          <cell r="L371" t="str">
            <v>CAIXA REFERENCIAL</v>
          </cell>
        </row>
        <row r="372">
          <cell r="G372" t="str">
            <v>5680</v>
          </cell>
          <cell r="H372" t="str">
            <v>RETROESCAVADEIRA SOBRE RODAS COM CARREGADEIRA, TRAÇÃO 4X2, POTÊNCIA LÍQ. 79 HP, CAÇAMBA CARREG. CAP. MÍN. 1 M3, CAÇAMBA RETRO CAP. 0,20 M3, PESO OPERACIONAL MÍN. 6.570 KG, PROFUNDIDADE ESCAVAÇÃO MÁX. 4,37 M - CHP DIURNO. AF_06/2014</v>
          </cell>
          <cell r="I372" t="str">
            <v>CHP</v>
          </cell>
          <cell r="J372" t="str">
            <v>COEFICIENTE DE REPRESENTATIVIDADE</v>
          </cell>
          <cell r="K372" t="str">
            <v>137,11</v>
          </cell>
          <cell r="L372" t="str">
            <v>CAIXA REFERENCIAL</v>
          </cell>
        </row>
        <row r="373">
          <cell r="G373" t="str">
            <v>5684</v>
          </cell>
          <cell r="H373" t="str">
            <v>ROLO COMPACTADOR VIBRATÓRIO DE UM CILINDRO AÇO LISO, POTÊNCIA 80 HP, PESO OPERACIONAL MÁXIMO 8,1 T, IMPACTO DINÂMICO 16,15 / 9,5 T, LARGURA DE TRABALHO 1,68 M - CHP DIURNO. AF_06/2014</v>
          </cell>
          <cell r="I373" t="str">
            <v>CHP</v>
          </cell>
          <cell r="J373" t="str">
            <v>COEFICIENTE DE REPRESENTATIVIDADE</v>
          </cell>
          <cell r="K373" t="str">
            <v>166,07</v>
          </cell>
          <cell r="L373" t="str">
            <v>CAIXA REFERENCIAL</v>
          </cell>
        </row>
        <row r="374">
          <cell r="G374" t="str">
            <v>5689</v>
          </cell>
          <cell r="H374" t="str">
            <v>GRADE DE DISCO CONTROLE REMOTO REBOCÁVEL, COM 24 DISCOS 24 X 6 MM COM PNEUS PARA TRANSPORTE - CHP DIURNO. AF_06/2014</v>
          </cell>
          <cell r="I374" t="str">
            <v>CHP</v>
          </cell>
          <cell r="J374" t="str">
            <v>COEFICIENTE DE REPRESENTATIVIDADE</v>
          </cell>
          <cell r="K374" t="str">
            <v>6,98</v>
          </cell>
          <cell r="L374" t="str">
            <v>CAIXA REFERENCIAL</v>
          </cell>
        </row>
        <row r="375">
          <cell r="G375" t="str">
            <v>5795</v>
          </cell>
          <cell r="H375" t="str">
            <v>MARTELETE OU ROMPEDOR PNEUMÁTICO MANUAL, 28 KG, COM SILENCIADOR - CHP DIURNO. AF_07/2016</v>
          </cell>
          <cell r="I375" t="str">
            <v>CHP</v>
          </cell>
          <cell r="J375" t="str">
            <v>COEFICIENTE DE REPRESENTATIVIDADE</v>
          </cell>
          <cell r="K375" t="str">
            <v>30,30</v>
          </cell>
          <cell r="L375" t="str">
            <v>CAIXA REFERENCIAL</v>
          </cell>
        </row>
        <row r="376">
          <cell r="G376" t="str">
            <v>5811</v>
          </cell>
          <cell r="H376" t="str">
            <v>CAMINHÃO BASCULANTE 6 M3, PESO BRUTO TOTAL 16.000 KG, CARGA ÚTIL MÁXIMA 13.071 KG, DISTÂNCIA ENTRE EIXOS 4,80 M, POTÊNCIA 230 CV INCLUSIVE CAÇAMBA METÁLICA - CHP DIURNO. AF_06/2014</v>
          </cell>
          <cell r="I376" t="str">
            <v>CHP</v>
          </cell>
          <cell r="J376" t="str">
            <v>COEFICIENTE DE REPRESENTATIVIDADE</v>
          </cell>
          <cell r="K376" t="str">
            <v>211,10</v>
          </cell>
          <cell r="L376" t="str">
            <v>CAIXA REFERENCIAL</v>
          </cell>
        </row>
        <row r="377">
          <cell r="G377" t="str">
            <v>5823</v>
          </cell>
          <cell r="H377" t="str">
            <v>USINA DE CONCRETO FIXA, CAPACIDADE NOMINAL DE 90 A 120 M3/H, SEM SILO - CHP DIURNO. AF_07/2016</v>
          </cell>
          <cell r="I377" t="str">
            <v>CHP</v>
          </cell>
          <cell r="J377" t="str">
            <v>COEFICIENTE DE REPRESENTATIVIDADE</v>
          </cell>
          <cell r="K377" t="str">
            <v>236,07</v>
          </cell>
          <cell r="L377" t="str">
            <v>CAIXA REFERENCIAL</v>
          </cell>
        </row>
        <row r="378">
          <cell r="G378" t="str">
            <v>5824</v>
          </cell>
          <cell r="H378" t="str">
            <v>CAMINHÃO TOCO, PBT 16.000 KG, CARGA ÚTIL MÁX. 10.685 KG, DIST. ENTRE EIXOS 4,8 M, POTÊNCIA 189 CV, INCLUSIVE CARROCERIA FIXA ABERTA DE MADEIRA P/ TRANSPORTE GERAL DE CARGA SECA, DIMEN. APROX. 2,5 X 7,00 X 0,50 M - CHP DIURNO. AF_06/2014</v>
          </cell>
          <cell r="I378" t="str">
            <v>CHP</v>
          </cell>
          <cell r="J378" t="str">
            <v>COEFICIENTE DE REPRESENTATIVIDADE</v>
          </cell>
          <cell r="K378" t="str">
            <v>223,26</v>
          </cell>
          <cell r="L378" t="str">
            <v>CAIXA REFERENCIAL</v>
          </cell>
        </row>
        <row r="379">
          <cell r="G379" t="str">
            <v>5835</v>
          </cell>
          <cell r="H379" t="str">
            <v>VIBROACABADORA DE ASFALTO SOBRE ESTEIRAS, LARGURA DE PAVIMENTAÇÃO 1,90 M A 5,30 M, POTÊNCIA 105 HP CAPACIDADE 450 T/H - CHP DIURNO. AF_11/2014</v>
          </cell>
          <cell r="I379" t="str">
            <v>CHP</v>
          </cell>
          <cell r="J379" t="str">
            <v>COEFICIENTE DE REPRESENTATIVIDADE</v>
          </cell>
          <cell r="K379" t="str">
            <v>402,32</v>
          </cell>
          <cell r="L379" t="str">
            <v>CAIXA REFERENCIAL</v>
          </cell>
        </row>
        <row r="380">
          <cell r="G380" t="str">
            <v>5839</v>
          </cell>
          <cell r="H380" t="str">
            <v>VASSOURA MECÂNICA REBOCÁVEL COM ESCOVA CILÍNDRICA, LARGURA ÚTIL DE VARRIMENTO DE 2,44 M - CHP DIURNO. AF_06/2014</v>
          </cell>
          <cell r="I380" t="str">
            <v>CHP</v>
          </cell>
          <cell r="J380" t="str">
            <v>COEFICIENTE DE REPRESENTATIVIDADE</v>
          </cell>
          <cell r="K380" t="str">
            <v>10,30</v>
          </cell>
          <cell r="L380" t="str">
            <v>CAIXA REFERENCIAL</v>
          </cell>
        </row>
        <row r="381">
          <cell r="G381" t="str">
            <v>5843</v>
          </cell>
          <cell r="H381" t="str">
            <v>TRATOR DE PNEUS, POTÊNCIA 122 CV, TRAÇÃO 4X4, PESO COM LASTRO DE 4.510 KG - CHP DIURNO. AF_06/2014</v>
          </cell>
          <cell r="I381" t="str">
            <v>CHP</v>
          </cell>
          <cell r="J381" t="str">
            <v>COEFICIENTE DE REPRESENTATIVIDADE</v>
          </cell>
          <cell r="K381" t="str">
            <v>175,69</v>
          </cell>
          <cell r="L381" t="str">
            <v>CAIXA REFERENCIAL</v>
          </cell>
        </row>
        <row r="382">
          <cell r="G382" t="str">
            <v>5847</v>
          </cell>
          <cell r="H382" t="str">
            <v>TRATOR DE ESTEIRAS, POTÊNCIA 170 HP, PESO OPERACIONAL 19 T, CAÇAMBA 5,2 M3 - CHP DIURNO. AF_06/2014</v>
          </cell>
          <cell r="I382" t="str">
            <v>CHP</v>
          </cell>
          <cell r="J382" t="str">
            <v>COEFICIENTE DE REPRESENTATIVIDADE</v>
          </cell>
          <cell r="K382" t="str">
            <v>264,17</v>
          </cell>
          <cell r="L382" t="str">
            <v>CAIXA REFERENCIAL</v>
          </cell>
        </row>
        <row r="383">
          <cell r="G383" t="str">
            <v>5851</v>
          </cell>
          <cell r="H383" t="str">
            <v>TRATOR DE ESTEIRAS, POTÊNCIA 150 HP, PESO OPERACIONAL 16,7 T, COM RODA MOTRIZ ELEVADA E LÂMINA 3,18 M3 - CHP DIURNO. AF_06/2014</v>
          </cell>
          <cell r="I383" t="str">
            <v>CHP</v>
          </cell>
          <cell r="J383" t="str">
            <v>COEFICIENTE DE REPRESENTATIVIDADE</v>
          </cell>
          <cell r="K383" t="str">
            <v>252,30</v>
          </cell>
          <cell r="L383" t="str">
            <v>CAIXA REFERENCIAL</v>
          </cell>
        </row>
        <row r="384">
          <cell r="G384" t="str">
            <v>5855</v>
          </cell>
          <cell r="H384" t="str">
            <v>TRATOR DE ESTEIRAS, POTÊNCIA 347 HP, PESO OPERACIONAL 38,5 T, COM LÂMINA 8,70 M3 - CHP DIURNO. AF_06/2014</v>
          </cell>
          <cell r="I384" t="str">
            <v>CHP</v>
          </cell>
          <cell r="J384" t="str">
            <v>COEFICIENTE DE REPRESENTATIVIDADE</v>
          </cell>
          <cell r="K384" t="str">
            <v>659,84</v>
          </cell>
          <cell r="L384" t="str">
            <v>CAIXA REFERENCIAL</v>
          </cell>
        </row>
        <row r="385">
          <cell r="G385" t="str">
            <v>5863</v>
          </cell>
          <cell r="H385" t="str">
            <v>ROLO COMPACTADOR VIBRATÓRIO REBOCÁVEL, CILINDRO DE AÇO LISO, POTÊNCIA DE TRAÇÃO DE 65 CV, PESO 4,7 T, IMPACTO DINÂMICO 18,3 T, LARGURA DE TRABALHO 1,67 M - CHP DIURNO. AF_02/2016</v>
          </cell>
          <cell r="I385" t="str">
            <v>CHP</v>
          </cell>
          <cell r="J385" t="str">
            <v>COEFICIENTE DE REPRESENTATIVIDADE</v>
          </cell>
          <cell r="K385" t="str">
            <v>23,91</v>
          </cell>
          <cell r="L385" t="str">
            <v>CAIXA REFERENCIAL</v>
          </cell>
        </row>
        <row r="386">
          <cell r="G386" t="str">
            <v>5867</v>
          </cell>
          <cell r="H386" t="str">
            <v>ROLO COMPACTADOR VIBRATÓRIO TANDEM AÇO LISO, POTÊNCIA 58 HP, PESO SEM/COM LASTRO 6,5 / 9,4 T, LARGURA DE TRABALHO 1,2 M - CHP DIURNO. AF_06/2014</v>
          </cell>
          <cell r="I386" t="str">
            <v>CHP</v>
          </cell>
          <cell r="J386" t="str">
            <v>COEFICIENTE DE REPRESENTATIVIDADE</v>
          </cell>
          <cell r="K386" t="str">
            <v>167,71</v>
          </cell>
          <cell r="L386" t="str">
            <v>CAIXA REFERENCIAL</v>
          </cell>
        </row>
        <row r="387">
          <cell r="G387" t="str">
            <v>5875</v>
          </cell>
          <cell r="H387" t="str">
            <v>RETROESCAVADEIRA SOBRE RODAS COM CARREGADEIRA, TRAÇÃO 4X4, POTÊNCIA LÍQ. 72 HP, CAÇAMBA CARREG. CAP. MÍN. 0,79 M3, CAÇAMBA RETRO CAP. 0,18 M3, PESO OPERACIONAL MÍN. 7.140 KG, PROFUNDIDADE ESCAVAÇÃO MÁX. 4,50 M - CHP DIURNO. AF_06/2014</v>
          </cell>
          <cell r="I387" t="str">
            <v>CHP</v>
          </cell>
          <cell r="J387" t="str">
            <v>COLETADO</v>
          </cell>
          <cell r="K387" t="str">
            <v>137,62</v>
          </cell>
          <cell r="L387" t="str">
            <v>CAIXA REFERENCIAL</v>
          </cell>
        </row>
        <row r="388">
          <cell r="G388" t="str">
            <v>5879</v>
          </cell>
          <cell r="H388" t="str">
            <v>ROLO COMPACTADOR VIBRATÓRIO PÉ DE CARNEIRO, OPERADO POR CONTROLE REMOTO, POTÊNCIA 12,5 KW, PESO OPERACIONAL 1,675 T, LARGURA DE TRABALHO 0,85 M - CHP DIURNO. AF_02/2016</v>
          </cell>
          <cell r="I388" t="str">
            <v>CHP</v>
          </cell>
          <cell r="J388" t="str">
            <v>COEFICIENTE DE REPRESENTATIVIDADE</v>
          </cell>
          <cell r="K388" t="str">
            <v>149,51</v>
          </cell>
          <cell r="L388" t="str">
            <v>CAIXA REFERENCIAL</v>
          </cell>
        </row>
        <row r="389">
          <cell r="G389" t="str">
            <v>5882</v>
          </cell>
          <cell r="H389" t="str">
            <v>USINA DE LAMA ASFÁLTICA, PROD 30 A 50 T/H, SILO DE AGREGADO 7 M3, RESERVATÓRIOS PARA EMULSÃO E ÁGUA DE 2,3 M3 CADA, MISTURADOR TIPO PUG MILL A SER MONTADO SOBRE CAMINHÃO - CHP DIURNO. AF_10/2014</v>
          </cell>
          <cell r="I389" t="str">
            <v>CHP</v>
          </cell>
          <cell r="J389" t="str">
            <v>COEFICIENTE DE REPRESENTATIVIDADE</v>
          </cell>
          <cell r="K389" t="str">
            <v>130,14</v>
          </cell>
          <cell r="L389" t="str">
            <v>CAIXA REFERENCIAL</v>
          </cell>
        </row>
        <row r="390">
          <cell r="G390" t="str">
            <v>5890</v>
          </cell>
          <cell r="H390" t="str">
            <v>CAMINHÃO TOCO, PESO BRUTO TOTAL 14.300 KG, CARGA ÚTIL MÁXIMA 9590 KG, DISTÂNCIA ENTRE EIXOS 4,76 M, POTÊNCIA 185 CV (NÃO INCLUI CARROCERIA) - CHP DIURNO. AF_06/2014</v>
          </cell>
          <cell r="I390" t="str">
            <v>CHP</v>
          </cell>
          <cell r="J390" t="str">
            <v>COEFICIENTE DE REPRESENTATIVIDADE</v>
          </cell>
          <cell r="K390" t="str">
            <v>210,50</v>
          </cell>
          <cell r="L390" t="str">
            <v>CAIXA REFERENCIAL</v>
          </cell>
        </row>
        <row r="391">
          <cell r="G391" t="str">
            <v>5894</v>
          </cell>
          <cell r="H391" t="str">
            <v>CAMINHÃO TOCO, PESO BRUTO TOTAL 16.000 KG, CARGA ÚTIL MÁXIMA DE 10.685 KG, DISTÂNCIA ENTRE EIXOS 4,80 M, POTÊNCIA 189 CV EXCLUSIVE CARROCERIA - CHP DIURNO. AF_06/2014</v>
          </cell>
          <cell r="I391" t="str">
            <v>CHP</v>
          </cell>
          <cell r="J391" t="str">
            <v>COEFICIENTE DE REPRESENTATIVIDADE</v>
          </cell>
          <cell r="K391" t="str">
            <v>219,11</v>
          </cell>
          <cell r="L391" t="str">
            <v>CAIXA REFERENCIAL</v>
          </cell>
        </row>
        <row r="392">
          <cell r="G392" t="str">
            <v>5901</v>
          </cell>
          <cell r="H392" t="str">
            <v>CAMINHÃO PIPA 10.000 L TRUCADO, PESO BRUTO TOTAL 23.000 KG, CARGA ÚTIL MÁXIMA 15.935 KG, DISTÂNCIA ENTRE EIXOS 4,8 M, POTÊNCIA 230 CV, INCLUSIVE TANQUE DE AÇO PARA TRANSPORTE DE ÁGUA - CHP DIURNO. AF_06/2014</v>
          </cell>
          <cell r="I392" t="str">
            <v>CHP</v>
          </cell>
          <cell r="J392" t="str">
            <v>COEFICIENTE DE REPRESENTATIVIDADE</v>
          </cell>
          <cell r="K392" t="str">
            <v>325,70</v>
          </cell>
          <cell r="L392" t="str">
            <v>CAIXA REFERENCIAL</v>
          </cell>
        </row>
        <row r="393">
          <cell r="G393" t="str">
            <v>5909</v>
          </cell>
          <cell r="H393" t="str">
            <v>ESPARGIDOR DE ASFALTO PRESSURIZADO COM TANQUE DE 2500 L, REBOCÁVEL COM MOTOR A GASOLINA POTÊNCIA 3,4 HP - CHP DIURNO. AF_07/2014</v>
          </cell>
          <cell r="I393" t="str">
            <v>CHP</v>
          </cell>
          <cell r="J393" t="str">
            <v>COLETADO</v>
          </cell>
          <cell r="K393" t="str">
            <v>39,90</v>
          </cell>
          <cell r="L393" t="str">
            <v>CAIXA REFERENCIAL</v>
          </cell>
        </row>
        <row r="394">
          <cell r="G394" t="str">
            <v>5921</v>
          </cell>
          <cell r="H394" t="str">
            <v>GRADE DE DISCO REBOCÁVEL COM 20 DISCOS 24" X 6 MM COM PNEUS PARA TRANSPORTE - CHP DIURNO. AF_06/2014</v>
          </cell>
          <cell r="I394" t="str">
            <v>CHP</v>
          </cell>
          <cell r="J394" t="str">
            <v>COLETADO</v>
          </cell>
          <cell r="K394" t="str">
            <v>5,47</v>
          </cell>
          <cell r="L394" t="str">
            <v>CAIXA REFERENCIAL</v>
          </cell>
        </row>
        <row r="395">
          <cell r="G395" t="str">
            <v>5928</v>
          </cell>
          <cell r="H395" t="str">
            <v>GUINDAUTO HIDRÁULICO, CAPACIDADE MÁXIMA DE CARGA 6200 KG, MOMENTO MÁXIMO DE CARGA 11,7 TM, ALCANCE MÁXIMO HORIZONTAL 9,70 M, INCLUSIVE CAMINHÃO TOCO PBT 16.000 KG, POTÊNCIA DE 189 CV - CHP DIURNO. AF_06/2014</v>
          </cell>
          <cell r="I395" t="str">
            <v>CHP</v>
          </cell>
          <cell r="J395" t="str">
            <v>COEFICIENTE DE REPRESENTATIVIDADE</v>
          </cell>
          <cell r="K395" t="str">
            <v>284,25</v>
          </cell>
          <cell r="L395" t="str">
            <v>CAIXA REFERENCIAL</v>
          </cell>
        </row>
        <row r="396">
          <cell r="G396" t="str">
            <v>5932</v>
          </cell>
          <cell r="H396" t="str">
            <v>MOTONIVELADORA POTÊNCIA BÁSICA LÍQUIDA (PRIMEIRA MARCHA) 125 HP, PESO BRUTO 13032 KG, LARGURA DA LÂMINA DE 3,7 M - CHP DIURNO. AF_06/2014</v>
          </cell>
          <cell r="I396" t="str">
            <v>CHP</v>
          </cell>
          <cell r="J396" t="str">
            <v>COEFICIENTE DE REPRESENTATIVIDADE</v>
          </cell>
          <cell r="K396" t="str">
            <v>257,46</v>
          </cell>
          <cell r="L396" t="str">
            <v>CAIXA REFERENCIAL</v>
          </cell>
        </row>
        <row r="397">
          <cell r="G397" t="str">
            <v>5940</v>
          </cell>
          <cell r="H397" t="str">
            <v>PÁ CARREGADEIRA SOBRE RODAS, POTÊNCIA LÍQUIDA 128 HP, CAPACIDADE DA CAÇAMBA 1,7 A 2,8 M3, PESO OPERACIONAL 11632 KG - CHP DIURNO. AF_06/2014</v>
          </cell>
          <cell r="I397" t="str">
            <v>CHP</v>
          </cell>
          <cell r="J397" t="str">
            <v>COEFICIENTE DE REPRESENTATIVIDADE</v>
          </cell>
          <cell r="K397" t="str">
            <v>186,44</v>
          </cell>
          <cell r="L397" t="str">
            <v>CAIXA REFERENCIAL</v>
          </cell>
        </row>
        <row r="398">
          <cell r="G398" t="str">
            <v>5944</v>
          </cell>
          <cell r="H398" t="str">
            <v>PÁ CARREGADEIRA SOBRE RODAS, POTÊNCIA 197 HP, CAPACIDADE DA CAÇAMBA 2,5 A 3,5 M3, PESO OPERACIONAL 18338 KG - CHP DIURNO. AF_06/2014</v>
          </cell>
          <cell r="I398" t="str">
            <v>CHP</v>
          </cell>
          <cell r="J398" t="str">
            <v>COEFICIENTE DE REPRESENTATIVIDADE</v>
          </cell>
          <cell r="K398" t="str">
            <v>226,96</v>
          </cell>
          <cell r="L398" t="str">
            <v>CAIXA REFERENCIAL</v>
          </cell>
        </row>
        <row r="399">
          <cell r="G399" t="str">
            <v>5953</v>
          </cell>
          <cell r="H399" t="str">
            <v>COMPRESSOR DE AR REBOCÁVEL, VAZÃO 189 PCM, PRESSÃO EFETIVA DE TRABALHO 102 PSI, MOTOR DIESEL, POTÊNCIA 63 CV - CHP DIURNO. AF_06/2015</v>
          </cell>
          <cell r="I399" t="str">
            <v>CHP</v>
          </cell>
          <cell r="J399" t="str">
            <v>COEFICIENTE DE REPRESENTATIVIDADE</v>
          </cell>
          <cell r="K399" t="str">
            <v>60,11</v>
          </cell>
          <cell r="L399" t="str">
            <v>CAIXA REFERENCIAL</v>
          </cell>
        </row>
        <row r="400">
          <cell r="G400" t="str">
            <v>6259</v>
          </cell>
          <cell r="H400" t="str">
            <v>CAMINHÃO PIPA 6.000 L, PESO BRUTO TOTAL 13.000 KG, DISTÂNCIA ENTRE EIXOS 4,80 M, POTÊNCIA 189 CV INCLUSIVE TANQUE DE AÇO PARA TRANSPORTE DE ÁGUA, CAPACIDADE 6 M3 - CHP DIURNO. AF_06/2014</v>
          </cell>
          <cell r="I400" t="str">
            <v>CHP</v>
          </cell>
          <cell r="J400" t="str">
            <v>COEFICIENTE DE REPRESENTATIVIDADE</v>
          </cell>
          <cell r="K400" t="str">
            <v>262,98</v>
          </cell>
          <cell r="L400" t="str">
            <v>CAIXA REFERENCIAL</v>
          </cell>
        </row>
        <row r="401">
          <cell r="G401" t="str">
            <v>6879</v>
          </cell>
          <cell r="H401" t="str">
            <v>ROLO COMPACTADOR DE PNEUS ESTÁTICO, PRESSÃO VARIÁVEL, POTÊNCIA 111 HP, PESO SEM/COM LASTRO 9,5 / 26 T, LARGURA DE TRABALHO 1,90 M - CHP DIURNO. AF_07/2014</v>
          </cell>
          <cell r="I401" t="str">
            <v>CHP</v>
          </cell>
          <cell r="J401" t="str">
            <v>COEFICIENTE DE REPRESENTATIVIDADE</v>
          </cell>
          <cell r="K401" t="str">
            <v>218,04</v>
          </cell>
          <cell r="L401" t="str">
            <v>CAIXA REFERENCIAL</v>
          </cell>
        </row>
        <row r="402">
          <cell r="G402" t="str">
            <v>7030</v>
          </cell>
          <cell r="H402" t="str">
            <v>TANQUE DE ASFALTO ESTACIONÁRIO COM SERPENTINA, CAPACIDADE 30.000 L - CHP DIURNO. AF_05/2023</v>
          </cell>
          <cell r="I402" t="str">
            <v>CHP</v>
          </cell>
          <cell r="J402" t="str">
            <v>COEFICIENTE DE REPRESENTATIVIDADE</v>
          </cell>
          <cell r="K402" t="str">
            <v>270,45</v>
          </cell>
          <cell r="L402" t="str">
            <v>CAIXA REFERENCIAL</v>
          </cell>
        </row>
        <row r="403">
          <cell r="G403" t="str">
            <v>7042</v>
          </cell>
          <cell r="H403" t="str">
            <v>MOTOBOMBA TRASH (PARA ÁGUA SUJA) AUTO ESCORVANTE, MOTOR GASOLINA DE 6,41 HP, DIÂMETROS DE SUCÇÃO X RECALQUE: 3" X 3", HM/Q = 10 MCA / 60 M3/H A 23 MCA / 0 M3/H - CHP DIURNO. AF_10/2014</v>
          </cell>
          <cell r="I403" t="str">
            <v>CHP</v>
          </cell>
          <cell r="J403" t="str">
            <v>COEFICIENTE DE REPRESENTATIVIDADE</v>
          </cell>
          <cell r="K403" t="str">
            <v>23,80</v>
          </cell>
          <cell r="L403" t="str">
            <v>CAIXA REFERENCIAL</v>
          </cell>
        </row>
        <row r="404">
          <cell r="G404" t="str">
            <v>7049</v>
          </cell>
          <cell r="H404" t="str">
            <v>ROLO COMPACTADOR PE DE CARNEIRO VIBRATORIO, POTENCIA 125 HP, PESO OPERACIONAL SEM/COM LASTRO 11,95 / 13,30 T, IMPACTO DINAMICO 38,5 / 22,5 T, LARGURA DE TRABALHO 2,15 M - CHP DIURNO. AF_06/2014</v>
          </cell>
          <cell r="I404" t="str">
            <v>CHP</v>
          </cell>
          <cell r="J404" t="str">
            <v>COEFICIENTE DE REPRESENTATIVIDADE</v>
          </cell>
          <cell r="K404" t="str">
            <v>229,20</v>
          </cell>
          <cell r="L404" t="str">
            <v>CAIXA REFERENCIAL</v>
          </cell>
        </row>
        <row r="405">
          <cell r="G405" t="str">
            <v>67826</v>
          </cell>
          <cell r="H405" t="str">
            <v>CAMINHÃO BASCULANTE 6 M3 TOCO, PESO BRUTO TOTAL 16.000 KG, CARGA ÚTIL MÁXIMA 11.130 KG, DISTÂNCIA ENTRE EIXOS 5,36 M, POTÊNCIA 185 CV, INCLUSIVE CAÇAMBA METÁLICA - CHP DIURNO. AF_06/2014</v>
          </cell>
          <cell r="I405" t="str">
            <v>CHP</v>
          </cell>
          <cell r="J405" t="str">
            <v>COEFICIENTE DE REPRESENTATIVIDADE</v>
          </cell>
          <cell r="K405" t="str">
            <v>193,78</v>
          </cell>
          <cell r="L405" t="str">
            <v>CAIXA REFERENCIAL</v>
          </cell>
        </row>
        <row r="406">
          <cell r="G406" t="str">
            <v>73417</v>
          </cell>
          <cell r="H406" t="str">
            <v>GRUPO GERADOR ESTACIONÁRIO, MOTOR DIESEL POTÊNCIA 170 KVA - CHP DIURNO. AF_02/2016</v>
          </cell>
          <cell r="I406" t="str">
            <v>CHP</v>
          </cell>
          <cell r="J406" t="str">
            <v>COEFICIENTE DE REPRESENTATIVIDADE</v>
          </cell>
          <cell r="K406" t="str">
            <v>190,96</v>
          </cell>
          <cell r="L406" t="str">
            <v>CAIXA REFERENCIAL</v>
          </cell>
        </row>
        <row r="407">
          <cell r="G407" t="str">
            <v>73436</v>
          </cell>
          <cell r="H407" t="str">
            <v>ROLO COMPACTADOR VIBRATÓRIO PÉ DE CARNEIRO PARA SOLOS, POTÊNCIA 80 HP, PESO OPERACIONAL SEM/COM LASTRO 7,4 / 8,8 T, LARGURA DE TRABALHO 1,68 M - CHP DIURNO. AF_02/2016</v>
          </cell>
          <cell r="I407" t="str">
            <v>CHP</v>
          </cell>
          <cell r="J407" t="str">
            <v>COEFICIENTE DE REPRESENTATIVIDADE</v>
          </cell>
          <cell r="K407" t="str">
            <v>169,28</v>
          </cell>
          <cell r="L407" t="str">
            <v>CAIXA REFERENCIAL</v>
          </cell>
        </row>
        <row r="408">
          <cell r="G408" t="str">
            <v>73467</v>
          </cell>
          <cell r="H408" t="str">
            <v>CAMINHÃO TOCO, PBT 14.300 KG, CARGA ÚTIL MÁX. 9.710 KG, DIST. ENTRE EIXOS 3,56 M, POTÊNCIA 185 CV, INCLUSIVE CARROCERIA FIXA ABERTA DE MADEIRA P/ TRANSPORTE GERAL DE CARGA SECA, DIMEN. APROX. 2,50 X 6,50 X 0,50 M - CHP DIURNO. AF_06/2014</v>
          </cell>
          <cell r="I408" t="str">
            <v>CHP</v>
          </cell>
          <cell r="J408" t="str">
            <v>COEFICIENTE DE REPRESENTATIVIDADE</v>
          </cell>
          <cell r="K408" t="str">
            <v>255,50</v>
          </cell>
          <cell r="L408" t="str">
            <v>CAIXA REFERENCIAL</v>
          </cell>
        </row>
        <row r="409">
          <cell r="G409" t="str">
            <v>73536</v>
          </cell>
          <cell r="H409" t="str">
            <v>MOTOBOMBA CENTRÍFUGA, MOTOR A GASOLINA, POTÊNCIA 5,42 HP, BOCAIS 1 1/2" X 1", DIÂMETRO ROTOR 143 MM HM/Q = 6 MCA / 16,8 M3/H A 38 MCA / 6,6 M3/H - CHP DIURNO. AF_06/2014</v>
          </cell>
          <cell r="I409" t="str">
            <v>CHP</v>
          </cell>
          <cell r="J409" t="str">
            <v>COEFICIENTE DE REPRESENTATIVIDADE</v>
          </cell>
          <cell r="K409" t="str">
            <v>20,14</v>
          </cell>
          <cell r="L409" t="str">
            <v>CAIXA REFERENCIAL</v>
          </cell>
        </row>
        <row r="410">
          <cell r="G410" t="str">
            <v>83362</v>
          </cell>
          <cell r="H410" t="str">
            <v>ESPARGIDOR DE ASFALTO PRESSURIZADO, TANQUE 6 M3 COM ISOLAÇÃO TÉRMICA, AQUECIDO COM 2 MAÇARICOS, COM BARRA ESPARGIDORA 3,60 M, MONTADO SOBRE CAMINHÃO  TOCO, PBT 14.300 KG, POTÊNCIA 185 CV - CHP DIURNO. AF_05/2023</v>
          </cell>
          <cell r="I410" t="str">
            <v>CHP</v>
          </cell>
          <cell r="J410" t="str">
            <v>COEFICIENTE DE REPRESENTATIVIDADE</v>
          </cell>
          <cell r="K410" t="str">
            <v>282,45</v>
          </cell>
          <cell r="L410" t="str">
            <v>CAIXA REFERENCIAL</v>
          </cell>
        </row>
        <row r="411">
          <cell r="G411" t="str">
            <v>83765</v>
          </cell>
          <cell r="H411" t="str">
            <v>GRUPO DE SOLDAGEM COM GERADOR A DIESEL 60 CV PARA SOLDA ELÉTRICA, SOBRE 04 RODAS, COM MOTOR 4 CILINDROS 600 A - CHP DIURNO. AF_02/2016</v>
          </cell>
          <cell r="I411" t="str">
            <v>CHP</v>
          </cell>
          <cell r="J411" t="str">
            <v>COEFICIENTE DE REPRESENTATIVIDADE</v>
          </cell>
          <cell r="K411" t="str">
            <v>104,36</v>
          </cell>
          <cell r="L411" t="str">
            <v>CAIXA REFERENCIAL</v>
          </cell>
        </row>
        <row r="412">
          <cell r="G412" t="str">
            <v>87445</v>
          </cell>
          <cell r="H412" t="str">
            <v>BETONEIRA CAPACIDADE NOMINAL 400 L, CAPACIDADE DE MISTURA 310 L, MOTOR A DIESEL POTÊNCIA 5,0 HP, SEM CARREGADOR - CHP DIURNO. AF_05/2023</v>
          </cell>
          <cell r="I412" t="str">
            <v>CHP</v>
          </cell>
          <cell r="J412" t="str">
            <v>COEFICIENTE DE REPRESENTATIVIDADE</v>
          </cell>
          <cell r="K412" t="str">
            <v>5,28</v>
          </cell>
          <cell r="L412" t="str">
            <v>CAIXA REFERENCIAL</v>
          </cell>
        </row>
        <row r="413">
          <cell r="G413" t="str">
            <v>88386</v>
          </cell>
          <cell r="H413" t="str">
            <v>MISTURADOR DE ARGAMASSA, EIXO HORIZONTAL, CAPACIDADE DE MISTURA 300 KG, MOTOR ELÉTRICO POTÊNCIA 5 CV - CHP DIURNO. AF_05/2023</v>
          </cell>
          <cell r="I413" t="str">
            <v>CHP</v>
          </cell>
          <cell r="J413" t="str">
            <v>COEFICIENTE DE REPRESENTATIVIDADE</v>
          </cell>
          <cell r="K413" t="str">
            <v>4,14</v>
          </cell>
          <cell r="L413" t="str">
            <v>CAIXA REFERENCIAL</v>
          </cell>
        </row>
        <row r="414">
          <cell r="G414" t="str">
            <v>88393</v>
          </cell>
          <cell r="H414" t="str">
            <v>MISTURADOR DE ARGAMASSA, EIXO HORIZONTAL, CAPACIDADE DE MISTURA 600 KG, MOTOR ELÉTRICO POTÊNCIA 7,5 CV - CHP DIURNO. AF_05/2023</v>
          </cell>
          <cell r="I414" t="str">
            <v>CHP</v>
          </cell>
          <cell r="J414" t="str">
            <v>COEFICIENTE DE REPRESENTATIVIDADE</v>
          </cell>
          <cell r="K414" t="str">
            <v>5,64</v>
          </cell>
          <cell r="L414" t="str">
            <v>CAIXA REFERENCIAL</v>
          </cell>
        </row>
        <row r="415">
          <cell r="G415" t="str">
            <v>88399</v>
          </cell>
          <cell r="H415" t="str">
            <v>MISTURADOR DE ARGAMASSA, EIXO HORIZONTAL, CAPACIDADE DE MISTURA 160 KG, MOTOR ELÉTRICO POTÊNCIA 3 CV - CHP DIURNO. AF_05/2023</v>
          </cell>
          <cell r="I415" t="str">
            <v>CHP</v>
          </cell>
          <cell r="J415" t="str">
            <v>COEFICIENTE DE REPRESENTATIVIDADE</v>
          </cell>
          <cell r="K415" t="str">
            <v>3,11</v>
          </cell>
          <cell r="L415" t="str">
            <v>CAIXA REFERENCIAL</v>
          </cell>
        </row>
        <row r="416">
          <cell r="G416" t="str">
            <v>88418</v>
          </cell>
          <cell r="H416" t="str">
            <v>PROJETOR DE ARGAMASSA, CAPACIDADE DE PROJEÇÃO 1,5 M3/H, ALCANCE DE 30 ATÉ 60 M, MOTOR ELÉTRICO POTÊNCIA 7,5 HP - CHP DIURNO. AF_06/2014</v>
          </cell>
          <cell r="I416" t="str">
            <v>CHP</v>
          </cell>
          <cell r="J416" t="str">
            <v>COEFICIENTE DE REPRESENTATIVIDADE</v>
          </cell>
          <cell r="K416" t="str">
            <v>13,19</v>
          </cell>
          <cell r="L416" t="str">
            <v>CAIXA REFERENCIAL</v>
          </cell>
        </row>
        <row r="417">
          <cell r="G417" t="str">
            <v>88433</v>
          </cell>
          <cell r="H417" t="str">
            <v>PROJETOR DE ARGAMASSA, CAPACIDADE DE PROJEÇÃO 2 M3/H, ALCANCE ATÉ 50 M, MOTOR ELÉTRICO POTÊNCIA 7,5 HP - CHP DIURNO. AF_06/2014</v>
          </cell>
          <cell r="I417" t="str">
            <v>CHP</v>
          </cell>
          <cell r="J417" t="str">
            <v>COEFICIENTE DE REPRESENTATIVIDADE</v>
          </cell>
          <cell r="K417" t="str">
            <v>17,23</v>
          </cell>
          <cell r="L417" t="str">
            <v>CAIXA REFERENCIAL</v>
          </cell>
        </row>
        <row r="418">
          <cell r="G418" t="str">
            <v>88830</v>
          </cell>
          <cell r="H418" t="str">
            <v>BETONEIRA CAPACIDADE NOMINAL DE 400 L, CAPACIDADE DE MISTURA 280 L, MOTOR ELÉTRICO TRIFÁSICO POTÊNCIA DE 2 CV, SEM CARREGADOR - CHP DIURNO. AF_05/2023</v>
          </cell>
          <cell r="I418" t="str">
            <v>CHP</v>
          </cell>
          <cell r="J418" t="str">
            <v>COEFICIENTE DE REPRESENTATIVIDADE</v>
          </cell>
          <cell r="K418" t="str">
            <v>1,60</v>
          </cell>
          <cell r="L418" t="str">
            <v>CAIXA REFERENCIAL</v>
          </cell>
        </row>
        <row r="419">
          <cell r="G419" t="str">
            <v>88843</v>
          </cell>
          <cell r="H419" t="str">
            <v>TRATOR DE ESTEIRAS, POTÊNCIA 125 HP, PESO OPERACIONAL 12,9 T, COM LÂMINA 2,7 M3 - CHP DIURNO. AF_10/2014</v>
          </cell>
          <cell r="I419" t="str">
            <v>CHP</v>
          </cell>
          <cell r="J419" t="str">
            <v>COEFICIENTE DE REPRESENTATIVIDADE</v>
          </cell>
          <cell r="K419" t="str">
            <v>212,56</v>
          </cell>
          <cell r="L419" t="str">
            <v>CAIXA REFERENCIAL</v>
          </cell>
        </row>
        <row r="420">
          <cell r="G420" t="str">
            <v>88907</v>
          </cell>
          <cell r="H420" t="str">
            <v>ESCAVADEIRA HIDRÁULICA SOBRE ESTEIRAS, CAÇAMBA 1,20 M3, PESO OPERACIONAL 21 T, POTÊNCIA BRUTA 155 HP - CHP DIURNO. AF_06/2014</v>
          </cell>
          <cell r="I420" t="str">
            <v>CHP</v>
          </cell>
          <cell r="J420" t="str">
            <v>COEFICIENTE DE REPRESENTATIVIDADE</v>
          </cell>
          <cell r="K420" t="str">
            <v>255,42</v>
          </cell>
          <cell r="L420" t="str">
            <v>CAIXA REFERENCIAL</v>
          </cell>
        </row>
        <row r="421">
          <cell r="G421" t="str">
            <v>89021</v>
          </cell>
          <cell r="H421" t="str">
            <v>BOMBA SUBMERSÍVEL ELÉTRICA TRIFÁSICA, POTÊNCIA 2,96 HP, Ø ROTOR 144 MM SEMI-ABERTO, BOCAL DE SAÍDA Ø 2, HM/Q = 2 MCA / 38,8 M3/H A 28 MCA / 5 M3/H - CHP DIURNO. AF_06/2014</v>
          </cell>
          <cell r="I421" t="str">
            <v>CHP</v>
          </cell>
          <cell r="J421" t="str">
            <v>COEFICIENTE DE REPRESENTATIVIDADE</v>
          </cell>
          <cell r="K421" t="str">
            <v>2,14</v>
          </cell>
          <cell r="L421" t="str">
            <v>CAIXA REFERENCIAL</v>
          </cell>
        </row>
        <row r="422">
          <cell r="G422" t="str">
            <v>89028</v>
          </cell>
          <cell r="H422" t="str">
            <v>TANQUE DE ASFALTO ESTACIONÁRIO COM MAÇARICO, CAPACIDADE 20.000 L - CHP DIURNO. AF_05/2023</v>
          </cell>
          <cell r="I422" t="str">
            <v>CHP</v>
          </cell>
          <cell r="J422" t="str">
            <v>COEFICIENTE DE REPRESENTATIVIDADE</v>
          </cell>
          <cell r="K422" t="str">
            <v>181,99</v>
          </cell>
          <cell r="L422" t="str">
            <v>CAIXA REFERENCIAL</v>
          </cell>
        </row>
        <row r="423">
          <cell r="G423" t="str">
            <v>89032</v>
          </cell>
          <cell r="H423" t="str">
            <v>TRATOR DE ESTEIRAS, POTÊNCIA 100 HP, PESO OPERACIONAL 9,4 T, COM LÂMINA 2,19 M3 - CHP DIURNO. AF_06/2014</v>
          </cell>
          <cell r="I423" t="str">
            <v>CHP</v>
          </cell>
          <cell r="J423" t="str">
            <v>COEFICIENTE DE REPRESENTATIVIDADE</v>
          </cell>
          <cell r="K423" t="str">
            <v>192,25</v>
          </cell>
          <cell r="L423" t="str">
            <v>CAIXA REFERENCIAL</v>
          </cell>
        </row>
        <row r="424">
          <cell r="G424" t="str">
            <v>89035</v>
          </cell>
          <cell r="H424" t="str">
            <v>TRATOR DE PNEUS, POTÊNCIA 85 CV, TRAÇÃO 4X4, PESO COM LASTRO DE 4.675 KG - CHP DIURNO. AF_06/2014</v>
          </cell>
          <cell r="I424" t="str">
            <v>CHP</v>
          </cell>
          <cell r="J424" t="str">
            <v>COEFICIENTE DE REPRESENTATIVIDADE</v>
          </cell>
          <cell r="K424" t="str">
            <v>134,07</v>
          </cell>
          <cell r="L424" t="str">
            <v>CAIXA REFERENCIAL</v>
          </cell>
        </row>
        <row r="425">
          <cell r="G425" t="str">
            <v>89225</v>
          </cell>
          <cell r="H425" t="str">
            <v>BETONEIRA CAPACIDADE NOMINAL DE 600 L, CAPACIDADE DE MISTURA 360 L, MOTOR ELÉTRICO TRIFÁSICO POTÊNCIA DE 4 CV, SEM CARREGADOR - CHP DIURNO. AF_05/2023</v>
          </cell>
          <cell r="I425" t="str">
            <v>CHP</v>
          </cell>
          <cell r="J425" t="str">
            <v>COEFICIENTE DE REPRESENTATIVIDADE</v>
          </cell>
          <cell r="K425" t="str">
            <v>4,66</v>
          </cell>
          <cell r="L425" t="str">
            <v>CAIXA REFERENCIAL</v>
          </cell>
        </row>
        <row r="426">
          <cell r="G426" t="str">
            <v>89234</v>
          </cell>
          <cell r="H426" t="str">
            <v>FRESADORA DE ASFALTO A FRIO SOBRE RODAS, LARGURA FRESAGEM DE 1,0 M, POTÊNCIA 208 HP - CHP DIURNO. AF_11/2014</v>
          </cell>
          <cell r="I426" t="str">
            <v>CHP</v>
          </cell>
          <cell r="J426" t="str">
            <v>COEFICIENTE DE REPRESENTATIVIDADE</v>
          </cell>
          <cell r="K426" t="str">
            <v>607,68</v>
          </cell>
          <cell r="L426" t="str">
            <v>CAIXA REFERENCIAL</v>
          </cell>
        </row>
        <row r="427">
          <cell r="G427" t="str">
            <v>89242</v>
          </cell>
          <cell r="H427" t="str">
            <v>FRESADORA DE ASFALTO A FRIO SOBRE RODAS, LARGURA FRESAGEM DE 2,0 M, POTÊNCIA 550 HP - CHP DIURNO. AF_11/2014</v>
          </cell>
          <cell r="I427" t="str">
            <v>CHP</v>
          </cell>
          <cell r="J427" t="str">
            <v>COEFICIENTE DE REPRESENTATIVIDADE</v>
          </cell>
          <cell r="K427" t="str">
            <v>1.424,85</v>
          </cell>
          <cell r="L427" t="str">
            <v>CAIXA REFERENCIAL</v>
          </cell>
        </row>
        <row r="428">
          <cell r="G428" t="str">
            <v>89250</v>
          </cell>
          <cell r="H428" t="str">
            <v>RECICLADORA DE ASFALTO A FRIO SOBRE RODAS, LARGURA FRESAGEM DE 2,0 M, POTÊNCIA 422 HP - CHP DIURNO. AF_11/2014</v>
          </cell>
          <cell r="I428" t="str">
            <v>CHP</v>
          </cell>
          <cell r="J428" t="str">
            <v>COEFICIENTE DE REPRESENTATIVIDADE</v>
          </cell>
          <cell r="K428" t="str">
            <v>1.235,31</v>
          </cell>
          <cell r="L428" t="str">
            <v>CAIXA REFERENCIAL</v>
          </cell>
        </row>
        <row r="429">
          <cell r="G429" t="str">
            <v>89257</v>
          </cell>
          <cell r="H429" t="str">
            <v>VIBROACABADORA DE ASFALTO SOBRE ESTEIRAS, LARGURA DE PAVIMENTAÇÃO 2,13 M A 4,55 M, POTÊNCIA 100 HP CAPACIDADE 400 T/H - CHP DIURNO. AF_11/2014</v>
          </cell>
          <cell r="I429" t="str">
            <v>CHP</v>
          </cell>
          <cell r="J429" t="str">
            <v>COEFICIENTE DE REPRESENTATIVIDADE</v>
          </cell>
          <cell r="K429" t="str">
            <v>347,94</v>
          </cell>
          <cell r="L429" t="str">
            <v>CAIXA REFERENCIAL</v>
          </cell>
        </row>
        <row r="430">
          <cell r="G430" t="str">
            <v>89272</v>
          </cell>
          <cell r="H430" t="str">
            <v>GUINDASTE HIDRÁULICO AUTOPROPELIDO, COM LANÇA TELESCÓPICA 28,80 M, CAPACIDADE MÁXIMA 30 T, POTÊNCIA 97 KW, TRAÇÃO 4 X 4 - CHP DIURNO. AF_11/2014</v>
          </cell>
          <cell r="I430" t="str">
            <v>CHP</v>
          </cell>
          <cell r="J430" t="str">
            <v>COEFICIENTE DE REPRESENTATIVIDADE</v>
          </cell>
          <cell r="K430" t="str">
            <v>209,48</v>
          </cell>
          <cell r="L430" t="str">
            <v>CAIXA REFERENCIAL</v>
          </cell>
        </row>
        <row r="431">
          <cell r="G431" t="str">
            <v>89278</v>
          </cell>
          <cell r="H431" t="str">
            <v>BETONEIRA CAPACIDADE NOMINAL DE 600 L, CAPACIDADE DE MISTURA 440 L, MOTOR A DIESEL POTÊNCIA 10 HP, COM CARREGADOR - CHP DIURNO. AF_05/2023</v>
          </cell>
          <cell r="I431" t="str">
            <v>CHP</v>
          </cell>
          <cell r="J431" t="str">
            <v>COEFICIENTE DE REPRESENTATIVIDADE</v>
          </cell>
          <cell r="K431" t="str">
            <v>12,22</v>
          </cell>
          <cell r="L431" t="str">
            <v>CAIXA REFERENCIAL</v>
          </cell>
        </row>
        <row r="432">
          <cell r="G432" t="str">
            <v>89843</v>
          </cell>
          <cell r="H432" t="str">
            <v>BATE-ESTACAS POR GRAVIDADE, POTÊNCIA DE 160 HP, PESO DO MARTELO ATÉ 3 TONELADAS - CHP DIURNO. AF_11/2014</v>
          </cell>
          <cell r="I432" t="str">
            <v>CHP</v>
          </cell>
          <cell r="J432" t="str">
            <v>COEFICIENTE DE REPRESENTATIVIDADE</v>
          </cell>
          <cell r="K432" t="str">
            <v>218,55</v>
          </cell>
          <cell r="L432" t="str">
            <v>CAIXA REFERENCIAL</v>
          </cell>
        </row>
        <row r="433">
          <cell r="G433" t="str">
            <v>89876</v>
          </cell>
          <cell r="H433" t="str">
            <v>CAMINHÃO BASCULANTE 14 M3, COM CAVALO MECÂNICO DE CAPACIDADE MÁXIMA DE TRAÇÃO COMBINADO DE 36000 KG, POTÊNCIA 286 CV, INCLUSIVE SEMIREBOQUE COM CAÇAMBA METÁLICA - CHP DIURNO. AF_12/2014</v>
          </cell>
          <cell r="I433" t="str">
            <v>CHP</v>
          </cell>
          <cell r="J433" t="str">
            <v>COEFICIENTE DE REPRESENTATIVIDADE</v>
          </cell>
          <cell r="K433" t="str">
            <v>336,87</v>
          </cell>
          <cell r="L433" t="str">
            <v>CAIXA REFERENCIAL</v>
          </cell>
        </row>
        <row r="434">
          <cell r="G434" t="str">
            <v>89883</v>
          </cell>
          <cell r="H434" t="str">
            <v>CAMINHÃO BASCULANTE 18 M3, COM CAVALO MECÂNICO DE CAPACIDADE MÁXIMA DE TRAÇÃO COMBINADO DE 45000 KG, POTÊNCIA 330 CV, INCLUSIVE SEMIREBOQUE COM CAÇAMBA METÁLICA - CHP DIURNO. AF_12/2014</v>
          </cell>
          <cell r="I434" t="str">
            <v>CHP</v>
          </cell>
          <cell r="J434" t="str">
            <v>COEFICIENTE DE REPRESENTATIVIDADE</v>
          </cell>
          <cell r="K434" t="str">
            <v>371,56</v>
          </cell>
          <cell r="L434" t="str">
            <v>CAIXA REFERENCIAL</v>
          </cell>
        </row>
        <row r="435">
          <cell r="G435" t="str">
            <v>90586</v>
          </cell>
          <cell r="H435" t="str">
            <v>VIBRADOR DE IMERSÃO, DIÂMETRO DE PONTEIRA 45MM, MOTOR ELÉTRICO TRIFÁSICO POTÊNCIA DE 2 CV - CHP DIURNO. AF_06/2015</v>
          </cell>
          <cell r="I435" t="str">
            <v>CHP</v>
          </cell>
          <cell r="J435" t="str">
            <v>COEFICIENTE DE REPRESENTATIVIDADE</v>
          </cell>
          <cell r="K435" t="str">
            <v>1,19</v>
          </cell>
          <cell r="L435" t="str">
            <v>CAIXA REFERENCIAL</v>
          </cell>
        </row>
        <row r="436">
          <cell r="G436" t="str">
            <v>90625</v>
          </cell>
          <cell r="H436" t="str">
            <v>PERFURATRIZ MANUAL, TORQUE MÁXIMO 83 N.M, POTÊNCIA 5 CV, COM DIÂMETRO MÁXIMO 4" - CHP DIURNO. AF_06/2015</v>
          </cell>
          <cell r="I436" t="str">
            <v>CHP</v>
          </cell>
          <cell r="J436" t="str">
            <v>COEFICIENTE DE REPRESENTATIVIDADE</v>
          </cell>
          <cell r="K436" t="str">
            <v>6,79</v>
          </cell>
          <cell r="L436" t="str">
            <v>CAIXA REFERENCIAL</v>
          </cell>
        </row>
        <row r="437">
          <cell r="G437" t="str">
            <v>90631</v>
          </cell>
          <cell r="H437" t="str">
            <v>PERFURATRIZ SOBRE ESTEIRA, TORQUE MÁXIMO 600 KGF, PESO MÉDIO 1000 KG, POTÊNCIA 20 HP, DIÂMETRO MÁXIMO 10" - CHP DIURNO. AF_06/2015</v>
          </cell>
          <cell r="I437" t="str">
            <v>CHP</v>
          </cell>
          <cell r="J437" t="str">
            <v>COEFICIENTE DE REPRESENTATIVIDADE</v>
          </cell>
          <cell r="K437" t="str">
            <v>150,12</v>
          </cell>
          <cell r="L437" t="str">
            <v>CAIXA REFERENCIAL</v>
          </cell>
        </row>
        <row r="438">
          <cell r="G438" t="str">
            <v>90637</v>
          </cell>
          <cell r="H438" t="str">
            <v>MISTURADOR DUPLO HORIZONTAL DE ALTA TURBULÊNCIA, CAPACIDADE / VOLUME 2 X 500 LITROS, MOTORES ELÉTRICOS MÍNIMO 5 CV CADA, PARA NATA CIMENTO, ARGAMASSA E OUTROS - CHP DIURNO. AF_06/2015</v>
          </cell>
          <cell r="I438" t="str">
            <v>CHP</v>
          </cell>
          <cell r="J438" t="str">
            <v>COEFICIENTE DE REPRESENTATIVIDADE</v>
          </cell>
          <cell r="K438" t="str">
            <v>13,58</v>
          </cell>
          <cell r="L438" t="str">
            <v>CAIXA REFERENCIAL</v>
          </cell>
        </row>
        <row r="439">
          <cell r="G439" t="str">
            <v>90643</v>
          </cell>
          <cell r="H439" t="str">
            <v>BOMBA TRIPLEX, PARA INJEÇÃO DE NATA DE CIMENTO, VAZÃO MÁXIMA DE 100 LITROS/MINUTO, PRESSÃO MÁXIMA DE 70 BAR - CHP DIURNO. AF_06/2015</v>
          </cell>
          <cell r="I439" t="str">
            <v>CHP</v>
          </cell>
          <cell r="J439" t="str">
            <v>COEFICIENTE DE REPRESENTATIVIDADE</v>
          </cell>
          <cell r="K439" t="str">
            <v>26,05</v>
          </cell>
          <cell r="L439" t="str">
            <v>CAIXA REFERENCIAL</v>
          </cell>
        </row>
        <row r="440">
          <cell r="G440" t="str">
            <v>90650</v>
          </cell>
          <cell r="H440" t="str">
            <v>BOMBA CENTRÍFUGA MONOESTÁGIO COM MOTOR ELÉTRICO MONOFÁSICO, POTÊNCIA 15 HP, DIÂMETRO DO ROTOR 173 MM, HM/Q = 30 MCA / 90 M3/H A 45 MCA / 55 M3/H - CHP DIURNO. AF_06/2015</v>
          </cell>
          <cell r="I440" t="str">
            <v>CHP</v>
          </cell>
          <cell r="J440" t="str">
            <v>COEFICIENTE DE REPRESENTATIVIDADE</v>
          </cell>
          <cell r="K440" t="str">
            <v>9,98</v>
          </cell>
          <cell r="L440" t="str">
            <v>CAIXA REFERENCIAL</v>
          </cell>
        </row>
        <row r="441">
          <cell r="G441" t="str">
            <v>90656</v>
          </cell>
          <cell r="H441" t="str">
            <v>BOMBA DE PROJEÇÃO DE CONCRETO SECO, POTÊNCIA 10 CV, VAZÃO 3 M3/H - CHP DIURNO. AF_06/2015</v>
          </cell>
          <cell r="I441" t="str">
            <v>CHP</v>
          </cell>
          <cell r="J441" t="str">
            <v>COEFICIENTE DE REPRESENTATIVIDADE</v>
          </cell>
          <cell r="K441" t="str">
            <v>13,44</v>
          </cell>
          <cell r="L441" t="str">
            <v>CAIXA REFERENCIAL</v>
          </cell>
        </row>
        <row r="442">
          <cell r="G442" t="str">
            <v>90662</v>
          </cell>
          <cell r="H442" t="str">
            <v>BOMBA DE PROJEÇÃO DE CONCRETO SECO, POTÊNCIA 10 CV, VAZÃO 6 M3/H - CHP DIURNO. AF_06/2015</v>
          </cell>
          <cell r="I442" t="str">
            <v>CHP</v>
          </cell>
          <cell r="J442" t="str">
            <v>COEFICIENTE DE REPRESENTATIVIDADE</v>
          </cell>
          <cell r="K442" t="str">
            <v>14,06</v>
          </cell>
          <cell r="L442" t="str">
            <v>CAIXA REFERENCIAL</v>
          </cell>
        </row>
        <row r="443">
          <cell r="G443" t="str">
            <v>90668</v>
          </cell>
          <cell r="H443" t="str">
            <v>PROJETOR PNEUMÁTICO DE ARGAMASSA PARA CHAPISCO E REBOCO COM RECIPIENTE ACOPLADO, TIPO CANEQUINHA, COM COMPRESSOR DE AR REBOCÁVEL VAZÃO 89 PCM E MOTOR DIESEL DE 20 CV - CHP DIURNO. AF_05/2023</v>
          </cell>
          <cell r="I443" t="str">
            <v>CHP</v>
          </cell>
          <cell r="J443" t="str">
            <v>COEFICIENTE DE REPRESENTATIVIDADE</v>
          </cell>
          <cell r="K443" t="str">
            <v>32,31</v>
          </cell>
          <cell r="L443" t="str">
            <v>CAIXA REFERENCIAL</v>
          </cell>
        </row>
        <row r="444">
          <cell r="G444" t="str">
            <v>90674</v>
          </cell>
          <cell r="H444" t="str">
            <v>PERFURATRIZ COM TORRE METÁLICA PARA EXECUÇÃO DE ESTACA HÉLICE CONTÍNUA, PROFUNDIDADE MÁXIMA DE 30 M, DIÂMETRO MÁXIMO DE 800 MM, POTÊNCIA INSTALADA DE 268 HP, MESA ROTATIVA COM TORQUE MÁXIMO DE 170 KNM - CHP DIURNO. AF_06/2015</v>
          </cell>
          <cell r="I444" t="str">
            <v>CHP</v>
          </cell>
          <cell r="J444" t="str">
            <v>COEFICIENTE DE REPRESENTATIVIDADE</v>
          </cell>
          <cell r="K444" t="str">
            <v>692,08</v>
          </cell>
          <cell r="L444" t="str">
            <v>CAIXA REFERENCIAL</v>
          </cell>
        </row>
        <row r="445">
          <cell r="G445" t="str">
            <v>90680</v>
          </cell>
          <cell r="H445" t="str">
            <v>PERFURATRIZ HIDRÁULICA SOBRE CAMINHÃO COM TRADO CURTO ACOPLADO, PROFUNDIDADE MÁXIMA DE 20 M, DIÂMETRO MÁXIMO DE 1500 MM, POTÊNCIA INSTALADA DE 137 HP, MESA ROTATIVA COM TORQUE MÁXIMO DE 30 KNM - CHP DIURNO. AF_06/2015</v>
          </cell>
          <cell r="I445" t="str">
            <v>CHP</v>
          </cell>
          <cell r="J445" t="str">
            <v>COEFICIENTE DE REPRESENTATIVIDADE</v>
          </cell>
          <cell r="K445" t="str">
            <v>420,51</v>
          </cell>
          <cell r="L445" t="str">
            <v>CAIXA REFERENCIAL</v>
          </cell>
        </row>
        <row r="446">
          <cell r="G446" t="str">
            <v>90686</v>
          </cell>
          <cell r="H446" t="str">
            <v>MANIPULADOR TELESCÓPICO, POTÊNCIA DE 85 HP, CAPACIDADE DE CARGA DE 3.500 KG, ALTURA MÁXIMA DE ELEVAÇÃO DE 12,3 M - CHP DIURNO. AF_05/2023</v>
          </cell>
          <cell r="I446" t="str">
            <v>CHP</v>
          </cell>
          <cell r="J446" t="str">
            <v>COEFICIENTE DE REPRESENTATIVIDADE</v>
          </cell>
          <cell r="K446" t="str">
            <v>163,01</v>
          </cell>
          <cell r="L446" t="str">
            <v>CAIXA REFERENCIAL</v>
          </cell>
        </row>
        <row r="447">
          <cell r="G447" t="str">
            <v>90692</v>
          </cell>
          <cell r="H447" t="str">
            <v>MINICARREGADEIRA SOBRE RODAS, POTÊNCIA LÍQUIDA DE 47 HP, CAPACIDADE NOMINAL DE OPERAÇÃO DE 646 KG - CHP DIURNO. AF_06/2015</v>
          </cell>
          <cell r="I447" t="str">
            <v>CHP</v>
          </cell>
          <cell r="J447" t="str">
            <v>COEFICIENTE DE REPRESENTATIVIDADE</v>
          </cell>
          <cell r="K447" t="str">
            <v>133,86</v>
          </cell>
          <cell r="L447" t="str">
            <v>CAIXA REFERENCIAL</v>
          </cell>
        </row>
        <row r="448">
          <cell r="G448" t="str">
            <v>90964</v>
          </cell>
          <cell r="H448" t="str">
            <v>COMPRESSOR DE AR REBOCÁVEL, VAZÃO 89 PCM, PRESSÃO EFETIVA DE TRABALHO 102 PSI, MOTOR DIESEL, POTÊNCIA 20 CV - CHP DIURNO. AF_06/2015</v>
          </cell>
          <cell r="I448" t="str">
            <v>CHP</v>
          </cell>
          <cell r="J448" t="str">
            <v>COLETADO</v>
          </cell>
          <cell r="K448" t="str">
            <v>31,81</v>
          </cell>
          <cell r="L448" t="str">
            <v>CAIXA REFERENCIAL</v>
          </cell>
        </row>
        <row r="449">
          <cell r="G449" t="str">
            <v>90972</v>
          </cell>
          <cell r="H449" t="str">
            <v>COMPRESSOR DE AR REBOCAVEL, VAZÃO 250 PCM, PRESSAO DE TRABALHO 102 PSI, MOTOR A DIESEL POTÊNCIA 81 CV - CHP DIURNO. AF_06/2015</v>
          </cell>
          <cell r="I449" t="str">
            <v>CHP</v>
          </cell>
          <cell r="J449" t="str">
            <v>COEFICIENTE DE REPRESENTATIVIDADE</v>
          </cell>
          <cell r="K449" t="str">
            <v>77,94</v>
          </cell>
          <cell r="L449" t="str">
            <v>CAIXA REFERENCIAL</v>
          </cell>
        </row>
        <row r="450">
          <cell r="G450" t="str">
            <v>90979</v>
          </cell>
          <cell r="H450" t="str">
            <v>COMPRESSOR DE AR REBOCÁVEL, VAZÃO 748 PCM, PRESSÃO EFETIVA DE TRABALHO 102 PSI, MOTOR DIESEL, POTÊNCIA 210 CV - CHP DIURNO. AF_06/2015</v>
          </cell>
          <cell r="I450" t="str">
            <v>CHP</v>
          </cell>
          <cell r="J450" t="str">
            <v>COEFICIENTE DE REPRESENTATIVIDADE</v>
          </cell>
          <cell r="K450" t="str">
            <v>201,31</v>
          </cell>
          <cell r="L450" t="str">
            <v>CAIXA REFERENCIAL</v>
          </cell>
        </row>
        <row r="451">
          <cell r="G451" t="str">
            <v>90991</v>
          </cell>
          <cell r="H451" t="str">
            <v>ESCAVADEIRA HIDRÁULICA SOBRE ESTEIRAS, CAÇAMBA 0,80 M3, PESO OPERACIONAL 17,8 T, POTÊNCIA LÍQUIDA 110 HP - CHP DIURNO. AF_10/2014</v>
          </cell>
          <cell r="I451" t="str">
            <v>CHP</v>
          </cell>
          <cell r="J451" t="str">
            <v>COEFICIENTE DE REPRESENTATIVIDADE</v>
          </cell>
          <cell r="K451" t="str">
            <v>210,82</v>
          </cell>
          <cell r="L451" t="str">
            <v>CAIXA REFERENCIAL</v>
          </cell>
        </row>
        <row r="452">
          <cell r="G452" t="str">
            <v>90999</v>
          </cell>
          <cell r="H452" t="str">
            <v>COMPRESSOR DE AR REBOCAVEL, VAZÃO 400 PCM, PRESSAO DE TRABALHO 102 PSI, MOTOR A DIESEL POTÊNCIA 110 CV - CHP DIURNO. AF_06/2015</v>
          </cell>
          <cell r="I452" t="str">
            <v>CHP</v>
          </cell>
          <cell r="J452" t="str">
            <v>COEFICIENTE DE REPRESENTATIVIDADE</v>
          </cell>
          <cell r="K452" t="str">
            <v>102,98</v>
          </cell>
          <cell r="L452" t="str">
            <v>CAIXA REFERENCIAL</v>
          </cell>
        </row>
        <row r="453">
          <cell r="G453" t="str">
            <v>91031</v>
          </cell>
          <cell r="H453" t="str">
            <v>CAMINHÃO TRUCADO (C/ TERCEIRO EIXO) ELETRÔNICO - POTÊNCIA 231CV - PBT = 22000KG - DIST. ENTRE EIXOS 5170 MM - INCLUI CARROCERIA FIXA ABERTA DE MADEIRA - CHP DIURNO. AF_06/2015</v>
          </cell>
          <cell r="I453" t="str">
            <v>CHP</v>
          </cell>
          <cell r="J453" t="str">
            <v>COEFICIENTE DE REPRESENTATIVIDADE</v>
          </cell>
          <cell r="K453" t="str">
            <v>266,93</v>
          </cell>
          <cell r="L453" t="str">
            <v>CAIXA REFERENCIAL</v>
          </cell>
        </row>
        <row r="454">
          <cell r="G454" t="str">
            <v>91277</v>
          </cell>
          <cell r="H454" t="str">
            <v>PLACA VIBRATÓRIA REVERSÍVEL COM MOTOR 4 TEMPOS A GASOLINA, FORÇA CENTRÍFUGA DE 25 KN (2500 KGF), POTÊNCIA 5,5 CV - CHP DIURNO. AF_08/2015</v>
          </cell>
          <cell r="I454" t="str">
            <v>CHP</v>
          </cell>
          <cell r="J454" t="str">
            <v>COEFICIENTE DE REPRESENTATIVIDADE</v>
          </cell>
          <cell r="K454" t="str">
            <v>9,26</v>
          </cell>
          <cell r="L454" t="str">
            <v>CAIXA REFERENCIAL</v>
          </cell>
        </row>
        <row r="455">
          <cell r="G455" t="str">
            <v>91283</v>
          </cell>
          <cell r="H455" t="str">
            <v>CORTADORA DE PISO COM MOTOR 4 TEMPOS A GASOLINA, POTÊNCIA DE 13 HP, COM DISCO DE CORTE DIAMANTADO SEGMENTADO PARA CONCRETO, DIÂMETRO DE 350 MM, FURO DE 1" (14 X 1") - CHP DIURNO. AF_08/2015</v>
          </cell>
          <cell r="I455" t="str">
            <v>CHP</v>
          </cell>
          <cell r="J455" t="str">
            <v>COEFICIENTE DE REPRESENTATIVIDADE</v>
          </cell>
          <cell r="K455" t="str">
            <v>10,05</v>
          </cell>
          <cell r="L455" t="str">
            <v>CAIXA REFERENCIAL</v>
          </cell>
        </row>
        <row r="456">
          <cell r="G456" t="str">
            <v>91386</v>
          </cell>
          <cell r="H456" t="str">
            <v>CAMINHÃO BASCULANTE 10 M3, TRUCADO CABINE SIMPLES, PESO BRUTO TOTAL 23.000 KG, CARGA ÚTIL MÁXIMA 15.935 KG, DISTÂNCIA ENTRE EIXOS 4,80 M, POTÊNCIA 230 CV INCLUSIVE CAÇAMBA METÁLICA - CHP DIURNO. AF_06/2014</v>
          </cell>
          <cell r="I456" t="str">
            <v>CHP</v>
          </cell>
          <cell r="J456" t="str">
            <v>COEFICIENTE DE REPRESENTATIVIDADE</v>
          </cell>
          <cell r="K456" t="str">
            <v>275,59</v>
          </cell>
          <cell r="L456" t="str">
            <v>CAIXA REFERENCIAL</v>
          </cell>
        </row>
        <row r="457">
          <cell r="G457" t="str">
            <v>91533</v>
          </cell>
          <cell r="H457" t="str">
            <v>COMPACTADOR DE SOLOS DE PERCUSSÃO (SOQUETE) COM MOTOR A GASOLINA 4 TEMPOS, POTÊNCIA 4 CV - CHP DIURNO. AF_08/2015</v>
          </cell>
          <cell r="I457" t="str">
            <v>CHP</v>
          </cell>
          <cell r="J457" t="str">
            <v>COEFICIENTE DE REPRESENTATIVIDADE</v>
          </cell>
          <cell r="K457" t="str">
            <v>38,90</v>
          </cell>
          <cell r="L457" t="str">
            <v>CAIXA REFERENCIAL</v>
          </cell>
        </row>
        <row r="458">
          <cell r="G458" t="str">
            <v>91634</v>
          </cell>
          <cell r="H458" t="str">
            <v>GUINDAUTO HIDRÁULICO, CAPACIDADE MÁXIMA DE CARGA 6500 KG, MOMENTO MÁXIMO DE CARGA 5,8 TM, ALCANCE MÁXIMO HORIZONTAL 7,60 M, INCLUSIVE CAMINHÃO TOCO PBT 9.700 KG, POTÊNCIA DE 160 CV - CHP DIURNO. AF_08/2015</v>
          </cell>
          <cell r="I458" t="str">
            <v>CHP</v>
          </cell>
          <cell r="J458" t="str">
            <v>COEFICIENTE DE REPRESENTATIVIDADE</v>
          </cell>
          <cell r="K458" t="str">
            <v>242,06</v>
          </cell>
          <cell r="L458" t="str">
            <v>CAIXA REFERENCIAL</v>
          </cell>
        </row>
        <row r="459">
          <cell r="G459" t="str">
            <v>91645</v>
          </cell>
          <cell r="H459" t="str">
            <v>CAMINHÃO DE TRANSPORTE DE MATERIAL ASFÁLTICO 30.000 L, COM CAVALO MECÂNICO DE CAPACIDADE MÁXIMA DE TRAÇÃO COMBINADO DE 66.000 KG, POTÊNCIA 360 CV, INCLUSIVE TANQUE DE ASFALTO COM SERPENTINA - CHP DIURNO. AF_08/2015</v>
          </cell>
          <cell r="I459" t="str">
            <v>CHP</v>
          </cell>
          <cell r="J459" t="str">
            <v>COEFICIENTE DE REPRESENTATIVIDADE</v>
          </cell>
          <cell r="K459" t="str">
            <v>482,62</v>
          </cell>
          <cell r="L459" t="str">
            <v>CAIXA REFERENCIAL</v>
          </cell>
        </row>
        <row r="460">
          <cell r="G460" t="str">
            <v>91692</v>
          </cell>
          <cell r="H460" t="str">
            <v>SERRA CIRCULAR DE BANCADA COM MOTOR ELÉTRICO POTÊNCIA DE 5HP, COM COIFA PARA DISCO 10" - CHP DIURNO. AF_08/2015</v>
          </cell>
          <cell r="I460" t="str">
            <v>CHP</v>
          </cell>
          <cell r="J460" t="str">
            <v>COEFICIENTE DE REPRESENTATIVIDADE</v>
          </cell>
          <cell r="K460" t="str">
            <v>32,53</v>
          </cell>
          <cell r="L460" t="str">
            <v>CAIXA REFERENCIAL</v>
          </cell>
        </row>
        <row r="461">
          <cell r="G461" t="str">
            <v>92043</v>
          </cell>
          <cell r="H461" t="str">
            <v>DISTRIBUIDOR DE AGREGADOS REBOCAVEL, CAPACIDADE 1,9 M³, LARGURA DE TRABALHO 3,66 M - CHP DIURNO. AF_11/2015</v>
          </cell>
          <cell r="I461" t="str">
            <v>CHP</v>
          </cell>
          <cell r="J461" t="str">
            <v>COEFICIENTE DE REPRESENTATIVIDADE</v>
          </cell>
          <cell r="K461" t="str">
            <v>13,19</v>
          </cell>
          <cell r="L461" t="str">
            <v>CAIXA REFERENCIAL</v>
          </cell>
        </row>
        <row r="462">
          <cell r="G462" t="str">
            <v>92106</v>
          </cell>
          <cell r="H462" t="str">
            <v>CAMINHÃO PARA EQUIPAMENTO DE LIMPEZA A SUCÇÃO, COM CAMINHÃO TRUCADO DE PESO BRUTO TOTAL 23000 KG, CARGA ÚTIL MÁXIMA 15935 KG, DISTÂNCIA ENTRE EIXOS 4,80 M, POTÊNCIA 230 CV, INCLUSIVE LIMPADORA A SUCÇÃO, TANQUE 12000 L - CHP DIURNO. AF_05/2023</v>
          </cell>
          <cell r="I462" t="str">
            <v>CHP</v>
          </cell>
          <cell r="J462" t="str">
            <v>COEFICIENTE DE REPRESENTATIVIDADE</v>
          </cell>
          <cell r="K462" t="str">
            <v>334,97</v>
          </cell>
          <cell r="L462" t="str">
            <v>CAIXA REFERENCIAL</v>
          </cell>
        </row>
        <row r="463">
          <cell r="G463" t="str">
            <v>92112</v>
          </cell>
          <cell r="H463" t="str">
            <v>PENEIRA ROTATIVA COM MOTOR ELÉTRICO TRIFÁSICO DE 2 CV, CILINDRO DE 1 M X 0,60 M, COM FUROS DE 3,17 MM - CHP DIURNO. AF_05/2023</v>
          </cell>
          <cell r="I463" t="str">
            <v>CHP</v>
          </cell>
          <cell r="J463" t="str">
            <v>COEFICIENTE DE REPRESENTATIVIDADE</v>
          </cell>
          <cell r="K463" t="str">
            <v>3,08</v>
          </cell>
          <cell r="L463" t="str">
            <v>CAIXA REFERENCIAL</v>
          </cell>
        </row>
        <row r="464">
          <cell r="G464" t="str">
            <v>92118</v>
          </cell>
          <cell r="H464" t="str">
            <v>DOSADOR DE AREIA, CAPACIDADE DE 26 LITROS - CHP DIURNO. AF_05/2023</v>
          </cell>
          <cell r="I464" t="str">
            <v>CHP</v>
          </cell>
          <cell r="J464" t="str">
            <v>COEFICIENTE DE REPRESENTATIVIDADE</v>
          </cell>
          <cell r="K464" t="str">
            <v>0,41</v>
          </cell>
          <cell r="L464" t="str">
            <v>CAIXA REFERENCIAL</v>
          </cell>
        </row>
        <row r="465">
          <cell r="G465" t="str">
            <v>92138</v>
          </cell>
          <cell r="H465" t="str">
            <v>CAMINHONETE COM MOTOR A DIESEL, POTÊNCIA 180 CV, CABINE DUPLA, 4X4 - CHP DIURNO. AF_11/2015</v>
          </cell>
          <cell r="I465" t="str">
            <v>CHP</v>
          </cell>
          <cell r="J465" t="str">
            <v>COEFICIENTE DE REPRESENTATIVIDADE</v>
          </cell>
          <cell r="K465" t="str">
            <v>99,38</v>
          </cell>
          <cell r="L465" t="str">
            <v>CAIXA REFERENCIAL</v>
          </cell>
        </row>
        <row r="466">
          <cell r="G466" t="str">
            <v>92145</v>
          </cell>
          <cell r="H466" t="str">
            <v>CAMINHONETE CABINE SIMPLES COM MOTOR 1.6 FLEX, CÂMBIO MANUAL, POTÊNCIA 101/104 CV, 2 PORTAS - CHP DIURNO. AF_11/2015</v>
          </cell>
          <cell r="I466" t="str">
            <v>CHP</v>
          </cell>
          <cell r="J466" t="str">
            <v>COEFICIENTE DE REPRESENTATIVIDADE</v>
          </cell>
          <cell r="K466" t="str">
            <v>78,96</v>
          </cell>
          <cell r="L466" t="str">
            <v>CAIXA REFERENCIAL</v>
          </cell>
        </row>
        <row r="467">
          <cell r="G467" t="str">
            <v>92242</v>
          </cell>
          <cell r="H467" t="str">
            <v>CAMINHÃO DE TRANSPORTE DE MATERIAL ASFÁLTICO 20.000 L, COM CAVALO MECÂNICO DE CAPACIDADE MÁXIMA DE TRAÇÃO COMBINADO DE 45.000 KG, POTÊNCIA 330 CV, INCLUSIVE TANQUE DE ASFALTO COM MAÇARICO - CHP DIURNO. AF_12/2015</v>
          </cell>
          <cell r="I467" t="str">
            <v>CHP</v>
          </cell>
          <cell r="J467" t="str">
            <v>COEFICIENTE DE REPRESENTATIVIDADE</v>
          </cell>
          <cell r="K467" t="str">
            <v>419,06</v>
          </cell>
          <cell r="L467" t="str">
            <v>CAIXA REFERENCIAL</v>
          </cell>
        </row>
        <row r="468">
          <cell r="G468" t="str">
            <v>92716</v>
          </cell>
          <cell r="H468" t="str">
            <v>APARELHO PARA CORTE E SOLDA OXI-ACETILENO SOBRE RODAS, INCLUSIVE CILINDROS E MAÇARICOS - CHP DIURNO. AF_05/2023</v>
          </cell>
          <cell r="I468" t="str">
            <v>CHP</v>
          </cell>
          <cell r="J468" t="str">
            <v>COEFICIENTE DE REPRESENTATIVIDADE</v>
          </cell>
          <cell r="K468" t="str">
            <v>76,13</v>
          </cell>
          <cell r="L468" t="str">
            <v>CAIXA REFERENCIAL</v>
          </cell>
        </row>
        <row r="469">
          <cell r="G469" t="str">
            <v>92960</v>
          </cell>
          <cell r="H469" t="str">
            <v>MÁQUINA EXTRUSORA DE CONCRETO PARA GUIAS E SARJETAS, MOTOR A DIESEL, POTÊNCIA 14 CV - CHP DIURNO. AF_12/2015</v>
          </cell>
          <cell r="I469" t="str">
            <v>CHP</v>
          </cell>
          <cell r="J469" t="str">
            <v>COEFICIENTE DE REPRESENTATIVIDADE</v>
          </cell>
          <cell r="K469" t="str">
            <v>19,36</v>
          </cell>
          <cell r="L469" t="str">
            <v>CAIXA REFERENCIAL</v>
          </cell>
        </row>
        <row r="470">
          <cell r="G470" t="str">
            <v>92966</v>
          </cell>
          <cell r="H470" t="str">
            <v>MARTELO PERFURADOR PNEUMÁTICO MANUAL, HASTE 25 X 75 MM, 21 KG - CHP DIURNO. AF_12/2015</v>
          </cell>
          <cell r="I470" t="str">
            <v>CHP</v>
          </cell>
          <cell r="J470" t="str">
            <v>COEFICIENTE DE REPRESENTATIVIDADE</v>
          </cell>
          <cell r="K470" t="str">
            <v>30,40</v>
          </cell>
          <cell r="L470" t="str">
            <v>CAIXA REFERENCIAL</v>
          </cell>
        </row>
        <row r="471">
          <cell r="G471" t="str">
            <v>93224</v>
          </cell>
          <cell r="H471" t="str">
            <v>PERFURATRIZ COM TORRE METÁLICA PARA EXECUÇÃO DE ESTACA HÉLICE CONTÍNUA, PROFUNDIDADE MÁXIMA DE 32 M, DIÂMETRO MÁXIMO DE 1000 MM, POTÊNCIA INSTALADA DE 350 HP, MESA ROTATIVA COM TORQUE MÁXIMO DE 263 KNM - CHP DIURNO. AF_01/2016</v>
          </cell>
          <cell r="I471" t="str">
            <v>CHP</v>
          </cell>
          <cell r="J471" t="str">
            <v>COEFICIENTE DE REPRESENTATIVIDADE</v>
          </cell>
          <cell r="K471" t="str">
            <v>1.028,72</v>
          </cell>
          <cell r="L471" t="str">
            <v>CAIXA REFERENCIAL</v>
          </cell>
        </row>
        <row r="472">
          <cell r="G472" t="str">
            <v>93233</v>
          </cell>
          <cell r="H472" t="str">
            <v>BETONEIRA CAPACIDADE NOMINAL 400 L, CAPACIDADE DE MISTURA 310 L, MOTOR A GASOLINA POTÊNCIA 5,5 HP, SEM CARREGADOR - CHP DIURNO. AF_02/2016</v>
          </cell>
          <cell r="I472" t="str">
            <v>CHP</v>
          </cell>
          <cell r="J472" t="str">
            <v>COEFICIENTE DE REPRESENTATIVIDADE</v>
          </cell>
          <cell r="K472" t="str">
            <v>5,27</v>
          </cell>
          <cell r="L472" t="str">
            <v>CAIXA REFERENCIAL</v>
          </cell>
        </row>
        <row r="473">
          <cell r="G473" t="str">
            <v>93272</v>
          </cell>
          <cell r="H473" t="str">
            <v>GRUA ASCENSIONAL, LANCA DE 30 M, CAPACIDADE DE 1,0 T A 30 M, ALTURA ATE 39 M - CHP DIURNO. AF_05/2023</v>
          </cell>
          <cell r="I473" t="str">
            <v>CHP</v>
          </cell>
          <cell r="J473" t="str">
            <v>COEFICIENTE DE REPRESENTATIVIDADE</v>
          </cell>
          <cell r="K473" t="str">
            <v>100,56</v>
          </cell>
          <cell r="L473" t="str">
            <v>CAIXA REFERENCIAL</v>
          </cell>
        </row>
        <row r="474">
          <cell r="G474" t="str">
            <v>93281</v>
          </cell>
          <cell r="H474" t="str">
            <v>GUINCHO ELÉTRICO DE COLUNA, CAPACIDADE 400 KG, COM MOTO FREIO, MOTOR TRIFÁSICO DE 1,25 CV - CHP DIURNO. AF_03/2016</v>
          </cell>
          <cell r="I474" t="str">
            <v>CHP</v>
          </cell>
          <cell r="J474" t="str">
            <v>COEFICIENTE DE REPRESENTATIVIDADE</v>
          </cell>
          <cell r="K474" t="str">
            <v>27,70</v>
          </cell>
          <cell r="L474" t="str">
            <v>CAIXA REFERENCIAL</v>
          </cell>
        </row>
        <row r="475">
          <cell r="G475" t="str">
            <v>93287</v>
          </cell>
          <cell r="H475" t="str">
            <v>GUINDASTE HIDRÁULICO AUTOPROPELIDO, COM LANÇA TELESCÓPICA 40 M, CAPACIDADE MÁXIMA 60 T, POTÊNCIA 260 KW - CHP DIURNO. AF_03/2016</v>
          </cell>
          <cell r="I475" t="str">
            <v>CHP</v>
          </cell>
          <cell r="J475" t="str">
            <v>COEFICIENTE DE REPRESENTATIVIDADE</v>
          </cell>
          <cell r="K475" t="str">
            <v>330,19</v>
          </cell>
          <cell r="L475" t="str">
            <v>CAIXA REFERENCIAL</v>
          </cell>
        </row>
        <row r="476">
          <cell r="G476" t="str">
            <v>93402</v>
          </cell>
          <cell r="H476" t="str">
            <v>GUINDAUTO HIDRÁULICO, CAPACIDADE MÁXIMA DE CARGA 3300 KG, MOMENTO MÁXIMO DE CARGA 5,8 TM, ALCANCE MÁXIMO HORIZONTAL 7,60 M, INCLUSIVE CAMINHÃO TOCO PBT 16.000 KG, POTÊNCIA DE 189 CV - CHP DIURNO. AF_03/2016</v>
          </cell>
          <cell r="I476" t="str">
            <v>CHP</v>
          </cell>
          <cell r="J476" t="str">
            <v>COEFICIENTE DE REPRESENTATIVIDADE</v>
          </cell>
          <cell r="K476" t="str">
            <v>278,59</v>
          </cell>
          <cell r="L476" t="str">
            <v>CAIXA REFERENCIAL</v>
          </cell>
        </row>
        <row r="477">
          <cell r="G477" t="str">
            <v>93408</v>
          </cell>
          <cell r="H477" t="str">
            <v>MÁQUINA JATO DE PRESSAO PORTÁTIL, CAMARA DE 1 SAIDA, CAPACIDADE 280 L, DIAMETRO 670 MM, BICO DE JATO CURTO VENTURI DE 5/16 , MANGUEIRA DE 1 COM COMPRESSOR DE AR REBOCÁVEL 189 PCM E MOTOR DIESEL 63 CV - CHP DIURNO. AF_05/2023</v>
          </cell>
          <cell r="I477" t="str">
            <v>CHP</v>
          </cell>
          <cell r="J477" t="str">
            <v>COEFICIENTE DE REPRESENTATIVIDADE</v>
          </cell>
          <cell r="K477" t="str">
            <v>98,64</v>
          </cell>
          <cell r="L477" t="str">
            <v>CAIXA REFERENCIAL</v>
          </cell>
        </row>
        <row r="478">
          <cell r="G478" t="str">
            <v>93415</v>
          </cell>
          <cell r="H478" t="str">
            <v>GERADOR PORTÁTIL MONOFÁSICO, POTÊNCIA 5500 VA, MOTOR A GASOLINA, POTÊNCIA DO MOTOR 13 CV - CHP DIURNO. AF_03/2016</v>
          </cell>
          <cell r="I478" t="str">
            <v>CHP</v>
          </cell>
          <cell r="J478" t="str">
            <v>COEFICIENTE DE REPRESENTATIVIDADE</v>
          </cell>
          <cell r="K478" t="str">
            <v>14,64</v>
          </cell>
          <cell r="L478" t="str">
            <v>CAIXA REFERENCIAL</v>
          </cell>
        </row>
        <row r="479">
          <cell r="G479" t="str">
            <v>93421</v>
          </cell>
          <cell r="H479" t="str">
            <v>GRUPO GERADOR REBOCÁVEL, POTÊNCIA 66 KVA, MOTOR A DIESEL - CHP DIURNO. AF_03/2016</v>
          </cell>
          <cell r="I479" t="str">
            <v>CHP</v>
          </cell>
          <cell r="J479" t="str">
            <v>COEFICIENTE DE REPRESENTATIVIDADE</v>
          </cell>
          <cell r="K479" t="str">
            <v>76,02</v>
          </cell>
          <cell r="L479" t="str">
            <v>CAIXA REFERENCIAL</v>
          </cell>
        </row>
        <row r="480">
          <cell r="G480" t="str">
            <v>93427</v>
          </cell>
          <cell r="H480" t="str">
            <v>GRUPO GERADOR ESTACIONÁRIO, POTÊNCIA 150 KVA, MOTOR A DIESEL- CHP DIURNO. AF_03/2016</v>
          </cell>
          <cell r="I480" t="str">
            <v>CHP</v>
          </cell>
          <cell r="J480" t="str">
            <v>COEFICIENTE DE REPRESENTATIVIDADE</v>
          </cell>
          <cell r="K480" t="str">
            <v>173,59</v>
          </cell>
          <cell r="L480" t="str">
            <v>CAIXA REFERENCIAL</v>
          </cell>
        </row>
        <row r="481">
          <cell r="G481" t="str">
            <v>93433</v>
          </cell>
          <cell r="H481" t="str">
            <v>USINA DE MISTURA ASFÁLTICA À QUENTE, TIPO CONTRA FLUXO, PROD 40 A 80 TON/HORA - CHP DIURNO. AF_05/2023</v>
          </cell>
          <cell r="I481" t="str">
            <v>CHP</v>
          </cell>
          <cell r="J481" t="str">
            <v>COEFICIENTE DE REPRESENTATIVIDADE</v>
          </cell>
          <cell r="K481" t="str">
            <v>2.603,99</v>
          </cell>
          <cell r="L481" t="str">
            <v>CAIXA REFERENCIAL</v>
          </cell>
        </row>
        <row r="482">
          <cell r="G482" t="str">
            <v>93439</v>
          </cell>
          <cell r="H482" t="str">
            <v>USINA DE ASFALTO À FRIO, CAPACIDADE DE 40 A 60 TON/HORA, ELÉTRICA POTÊNCIA 30 CV - CHP DIURNO. AF_05/2023</v>
          </cell>
          <cell r="I482" t="str">
            <v>CHP</v>
          </cell>
          <cell r="J482" t="str">
            <v>COEFICIENTE DE REPRESENTATIVIDADE</v>
          </cell>
          <cell r="K482" t="str">
            <v>270,18</v>
          </cell>
          <cell r="L482" t="str">
            <v>CAIXA REFERENCIAL</v>
          </cell>
        </row>
        <row r="483">
          <cell r="G483" t="str">
            <v>95121</v>
          </cell>
          <cell r="H483" t="str">
            <v>USINA MISTURADORA DE SOLOS, CAPACIDADE DE 200 A 500 TON/H, POTENCIA 75KW - CHP DIURNO. AF_07/2016</v>
          </cell>
          <cell r="I483" t="str">
            <v>CHP</v>
          </cell>
          <cell r="J483" t="str">
            <v>COEFICIENTE DE REPRESENTATIVIDADE</v>
          </cell>
          <cell r="K483" t="str">
            <v>317,68</v>
          </cell>
          <cell r="L483" t="str">
            <v>CAIXA REFERENCIAL</v>
          </cell>
        </row>
        <row r="484">
          <cell r="G484" t="str">
            <v>95127</v>
          </cell>
          <cell r="H484" t="str">
            <v>DISTRIBUIDOR DE AGREGADOS AUTOPROPELIDO, CAP 3 M3, A DIESEL, POTÊNCIA 176CV - CHP DIURNO. AF_07/2016</v>
          </cell>
          <cell r="I484" t="str">
            <v>CHP</v>
          </cell>
          <cell r="J484" t="str">
            <v>COEFICIENTE DE REPRESENTATIVIDADE</v>
          </cell>
          <cell r="K484" t="str">
            <v>222,96</v>
          </cell>
          <cell r="L484" t="str">
            <v>CAIXA REFERENCIAL</v>
          </cell>
        </row>
        <row r="485">
          <cell r="G485" t="str">
            <v>95133</v>
          </cell>
          <cell r="H485" t="str">
            <v>MÁQUINA DEMARCADORA DE FAIXA DE TRÁFEGO À FRIO, AUTOPROPELIDA, POTÊNCIA 38 HP - CHP DIURNO. AF_07/2016</v>
          </cell>
          <cell r="I485" t="str">
            <v>CHP</v>
          </cell>
          <cell r="J485" t="str">
            <v>COEFICIENTE DE REPRESENTATIVIDADE</v>
          </cell>
          <cell r="K485" t="str">
            <v>187,83</v>
          </cell>
          <cell r="L485" t="str">
            <v>CAIXA REFERENCIAL</v>
          </cell>
        </row>
        <row r="486">
          <cell r="G486" t="str">
            <v>95139</v>
          </cell>
          <cell r="H486" t="str">
            <v>TALHA MANUAL DE CORRENTE, CAPACIDADE DE 2 TON. COM ELEVAÇÃO DE 3 M - CHP DIURNO. AF_07/2016</v>
          </cell>
          <cell r="I486" t="str">
            <v>CHP</v>
          </cell>
          <cell r="J486" t="str">
            <v>COLETADO</v>
          </cell>
          <cell r="K486" t="str">
            <v>0,06</v>
          </cell>
          <cell r="L486" t="str">
            <v>CAIXA REFERENCIAL</v>
          </cell>
        </row>
        <row r="487">
          <cell r="G487" t="str">
            <v>95212</v>
          </cell>
          <cell r="H487" t="str">
            <v>GRUA ASCENCIONAL, LANCA DE 42 M, CAPACIDADE DE 1,5 T A 30 M, ALTURA ATE 39 M - CHP DIURNO. AF_05/2023</v>
          </cell>
          <cell r="I487" t="str">
            <v>CHP</v>
          </cell>
          <cell r="J487" t="str">
            <v>COEFICIENTE DE REPRESENTATIVIDADE</v>
          </cell>
          <cell r="K487" t="str">
            <v>110,31</v>
          </cell>
          <cell r="L487" t="str">
            <v>CAIXA REFERENCIAL</v>
          </cell>
        </row>
        <row r="488">
          <cell r="G488" t="str">
            <v>95258</v>
          </cell>
          <cell r="H488" t="str">
            <v>MARTELO DEMOLIDOR PNEUMÁTICO MANUAL, 32 KG - CHP DIURNO. AF_09/2016</v>
          </cell>
          <cell r="I488" t="str">
            <v>CHP</v>
          </cell>
          <cell r="J488" t="str">
            <v>COEFICIENTE DE REPRESENTATIVIDADE</v>
          </cell>
          <cell r="K488" t="str">
            <v>29,92</v>
          </cell>
          <cell r="L488" t="str">
            <v>CAIXA REFERENCIAL</v>
          </cell>
        </row>
        <row r="489">
          <cell r="G489" t="str">
            <v>95264</v>
          </cell>
          <cell r="H489" t="str">
            <v>COMPACTADOR DE SOLOS DE PERCUSÃO (SOQUETE) COM MOTOR A GASOLINA, POTÊNCIA 3 CV - CHP DIURNO. AF_09/2016</v>
          </cell>
          <cell r="I489" t="str">
            <v>CHP</v>
          </cell>
          <cell r="J489" t="str">
            <v>COEFICIENTE DE REPRESENTATIVIDADE</v>
          </cell>
          <cell r="K489" t="str">
            <v>6,47</v>
          </cell>
          <cell r="L489" t="str">
            <v>CAIXA REFERENCIAL</v>
          </cell>
        </row>
        <row r="490">
          <cell r="G490" t="str">
            <v>95270</v>
          </cell>
          <cell r="H490" t="str">
            <v>RÉGUA VIBRATÓRIA DUPLA PARA CONCRETO, PESO DE 60KG, COMPRIMENTO 4 M, COM MOTOR A GASOLINA, POTÊNCIA 5,5 HP - CHP DIURNO. AF_09/2016</v>
          </cell>
          <cell r="I490" t="str">
            <v>CHP</v>
          </cell>
          <cell r="J490" t="str">
            <v>COEFICIENTE DE REPRESENTATIVIDADE</v>
          </cell>
          <cell r="K490" t="str">
            <v>9,06</v>
          </cell>
          <cell r="L490" t="str">
            <v>CAIXA REFERENCIAL</v>
          </cell>
        </row>
        <row r="491">
          <cell r="G491" t="str">
            <v>95276</v>
          </cell>
          <cell r="H491" t="str">
            <v>POLIDORA DE PISO (POLITRIZ), PESO DE 100KG, DIÂMETRO 450 MM, MOTOR ELÉTRICO, POTÊNCIA 4 HP - CHP DIURNO. AF_05/2023</v>
          </cell>
          <cell r="I491" t="str">
            <v>CHP</v>
          </cell>
          <cell r="J491" t="str">
            <v>COEFICIENTE DE REPRESENTATIVIDADE</v>
          </cell>
          <cell r="K491" t="str">
            <v>2,70</v>
          </cell>
          <cell r="L491" t="str">
            <v>CAIXA REFERENCIAL</v>
          </cell>
        </row>
        <row r="492">
          <cell r="G492" t="str">
            <v>95282</v>
          </cell>
          <cell r="H492" t="str">
            <v>DESEMPENADEIRA DE CONCRETO, PESO DE 78 KG, 4 PÁS, MOTOR A GASOLINA, POTÊNCIA 5,5 HP - CHP DIURNO. AF_05/2023</v>
          </cell>
          <cell r="I492" t="str">
            <v>CHP</v>
          </cell>
          <cell r="J492" t="str">
            <v>COLETADO</v>
          </cell>
          <cell r="K492" t="str">
            <v>9,20</v>
          </cell>
          <cell r="L492" t="str">
            <v>CAIXA REFERENCIAL</v>
          </cell>
        </row>
        <row r="493">
          <cell r="G493" t="str">
            <v>95620</v>
          </cell>
          <cell r="H493" t="str">
            <v>PERFURATRIZ PNEUMATICA MANUAL DE PESO MEDIO, MARTELETE, 18KG, COMPRIMENTO MÁXIMO DE CURSO DE 6 M, DIAMETRO DO PISTAO DE 5,5 CM - CHP DIURNO. AF_11/2016</v>
          </cell>
          <cell r="I493" t="str">
            <v>CHP</v>
          </cell>
          <cell r="J493" t="str">
            <v>COEFICIENTE DE REPRESENTATIVIDADE</v>
          </cell>
          <cell r="K493" t="str">
            <v>29,38</v>
          </cell>
          <cell r="L493" t="str">
            <v>CAIXA REFERENCIAL</v>
          </cell>
        </row>
        <row r="494">
          <cell r="G494" t="str">
            <v>95631</v>
          </cell>
          <cell r="H494" t="str">
            <v>ROLO COMPACTADOR VIBRATORIO TANDEM, ACO LISO, POTENCIA 125 HP, PESO SEM/COM LASTRO 10,20/11,65 T, LARGURA DE TRABALHO 1,73 M - CHP DIURNO. AF_11/2016</v>
          </cell>
          <cell r="I494" t="str">
            <v>CHP</v>
          </cell>
          <cell r="J494" t="str">
            <v>COEFICIENTE DE REPRESENTATIVIDADE</v>
          </cell>
          <cell r="K494" t="str">
            <v>237,81</v>
          </cell>
          <cell r="L494" t="str">
            <v>CAIXA REFERENCIAL</v>
          </cell>
        </row>
        <row r="495">
          <cell r="G495" t="str">
            <v>95702</v>
          </cell>
          <cell r="H495" t="str">
            <v>PERFURATRIZ MANUAL, TORQUE MAXIMO 55 KGF.M, POTENCIA 5 CV, COM DIAMETRO MAXIMO 8 1/2" - CHP DIURNO. AF_11/2016</v>
          </cell>
          <cell r="I495" t="str">
            <v>CHP</v>
          </cell>
          <cell r="J495" t="str">
            <v>COEFICIENTE DE REPRESENTATIVIDADE</v>
          </cell>
          <cell r="K495" t="str">
            <v>43,66</v>
          </cell>
          <cell r="L495" t="str">
            <v>CAIXA REFERENCIAL</v>
          </cell>
        </row>
        <row r="496">
          <cell r="G496" t="str">
            <v>95708</v>
          </cell>
          <cell r="H496" t="str">
            <v>PERFURATRIZ SOBRE ESTEIRA, TORQUE MÁXIMO 600 KGF, POTÊNCIA ENTRE 50 E 60 HP, DIÂMETRO MÁXIMO 10 - CHP DIURNO. AF_11/2016</v>
          </cell>
          <cell r="I496" t="str">
            <v>CHP</v>
          </cell>
          <cell r="J496" t="str">
            <v>COEFICIENTE DE REPRESENTATIVIDADE</v>
          </cell>
          <cell r="K496" t="str">
            <v>147,16</v>
          </cell>
          <cell r="L496" t="str">
            <v>CAIXA REFERENCIAL</v>
          </cell>
        </row>
        <row r="497">
          <cell r="G497" t="str">
            <v>95714</v>
          </cell>
          <cell r="H497" t="str">
            <v>ESCAVADEIRA HIDRAULICA SOBRE ESTEIRA, COM GARRA GIRATORIA DE MANDIBULAS, PESO OPERACIONAL ENTRE 22,00 E 25,50 TON, POTENCIA LIQUIDA ENTRE 150 E 160 HP - CHP DIURNO. AF_11/2016</v>
          </cell>
          <cell r="I497" t="str">
            <v>CHP</v>
          </cell>
          <cell r="J497" t="str">
            <v>COEFICIENTE DE REPRESENTATIVIDADE</v>
          </cell>
          <cell r="K497" t="str">
            <v>262,36</v>
          </cell>
          <cell r="L497" t="str">
            <v>CAIXA REFERENCIAL</v>
          </cell>
        </row>
        <row r="498">
          <cell r="G498" t="str">
            <v>95720</v>
          </cell>
          <cell r="H498" t="str">
            <v>ESCAVADEIRA HIDRAULICA SOBRE ESTEIRA, EQUIPADA COM CLAMSHELL, COM CAPACIDADE DA CAÇAMBA ENTRE 1,20 E 1,50 M3, PESO OPERACIONAL ENTRE 20,00 E 22,00 TON, POTENCIA LIQUIDA ENTRE 150 E 160 HP - CHP DIURNO. AF_11/2016</v>
          </cell>
          <cell r="I498" t="str">
            <v>CHP</v>
          </cell>
          <cell r="J498" t="str">
            <v>COEFICIENTE DE REPRESENTATIVIDADE</v>
          </cell>
          <cell r="K498" t="str">
            <v>257,31</v>
          </cell>
          <cell r="L498" t="str">
            <v>CAIXA REFERENCIAL</v>
          </cell>
        </row>
        <row r="499">
          <cell r="G499" t="str">
            <v>95872</v>
          </cell>
          <cell r="H499" t="str">
            <v>GRUPO GERADOR COM CARENAGEM, MOTOR DIESEL POTÊNCIA STANDART ENTRE 250 E 260 KVA - CHP DIURNO. AF_12/2016</v>
          </cell>
          <cell r="I499" t="str">
            <v>CHP</v>
          </cell>
          <cell r="J499" t="str">
            <v>COEFICIENTE DE REPRESENTATIVIDADE</v>
          </cell>
          <cell r="K499" t="str">
            <v>294,49</v>
          </cell>
          <cell r="L499" t="str">
            <v>CAIXA REFERENCIAL</v>
          </cell>
        </row>
        <row r="500">
          <cell r="G500" t="str">
            <v>96013</v>
          </cell>
          <cell r="H500" t="str">
            <v>TRATOR DE PNEUS COM POTÊNCIA DE 122 CV, TRAÇÃO 4X4, COM VASSOURA MECÂNICA ACOPLADA - CHP DIURNO. AF_02/2017</v>
          </cell>
          <cell r="I500" t="str">
            <v>CHP</v>
          </cell>
          <cell r="J500" t="str">
            <v>COEFICIENTE DE REPRESENTATIVIDADE</v>
          </cell>
          <cell r="K500" t="str">
            <v>184,86</v>
          </cell>
          <cell r="L500" t="str">
            <v>CAIXA REFERENCIAL</v>
          </cell>
        </row>
        <row r="501">
          <cell r="G501" t="str">
            <v>96020</v>
          </cell>
          <cell r="H501" t="str">
            <v>TRATOR DE PNEUS COM POTÊNCIA DE 122 CV, TRAÇÃO 4X4, COM GRADE DE DISCOS ACOPLADA - CHP DIURNO. AF_02/2017</v>
          </cell>
          <cell r="I501" t="str">
            <v>CHP</v>
          </cell>
          <cell r="J501" t="str">
            <v>COEFICIENTE DE REPRESENTATIVIDADE</v>
          </cell>
          <cell r="K501" t="str">
            <v>184,34</v>
          </cell>
          <cell r="L501" t="str">
            <v>CAIXA REFERENCIAL</v>
          </cell>
        </row>
        <row r="502">
          <cell r="G502" t="str">
            <v>96028</v>
          </cell>
          <cell r="H502" t="str">
            <v>TRATOR DE PNEUS COM POTÊNCIA DE 85 CV, TRAÇÃO 4X4, COM GRADE DE DISCOS ACOPLADA - CHP DIURNO. AF_02/2017</v>
          </cell>
          <cell r="I502" t="str">
            <v>CHP</v>
          </cell>
          <cell r="J502" t="str">
            <v>COEFICIENTE DE REPRESENTATIVIDADE</v>
          </cell>
          <cell r="K502" t="str">
            <v>142,76</v>
          </cell>
          <cell r="L502" t="str">
            <v>CAIXA REFERENCIAL</v>
          </cell>
        </row>
        <row r="503">
          <cell r="G503" t="str">
            <v>96035</v>
          </cell>
          <cell r="H503" t="str">
            <v>CAMINHÃO BASCULANTE 10 M3, TRUCADO, POTÊNCIA 230 CV, INCLUSIVE CAÇAMBA METÁLICA, COM DISTRIBUIDOR DE AGREGADOS ACOPLADO - CHP DIURNO. AF_02/2017</v>
          </cell>
          <cell r="I503" t="str">
            <v>CHP</v>
          </cell>
          <cell r="J503" t="str">
            <v>COEFICIENTE DE REPRESENTATIVIDADE</v>
          </cell>
          <cell r="K503" t="str">
            <v>286,03</v>
          </cell>
          <cell r="L503" t="str">
            <v>CAIXA REFERENCIAL</v>
          </cell>
        </row>
        <row r="504">
          <cell r="G504" t="str">
            <v>96157</v>
          </cell>
          <cell r="H504" t="str">
            <v>TRATOR DE PNEUS COM POTÊNCIA DE 85 CV, TRAÇÃO 4X4, COM VASSOURA MECÂNICA ACOPLADA - CHP DIURNO. AF_03/2017</v>
          </cell>
          <cell r="I504" t="str">
            <v>CHP</v>
          </cell>
          <cell r="J504" t="str">
            <v>COEFICIENTE DE REPRESENTATIVIDADE</v>
          </cell>
          <cell r="K504" t="str">
            <v>143,28</v>
          </cell>
          <cell r="L504" t="str">
            <v>CAIXA REFERENCIAL</v>
          </cell>
        </row>
        <row r="505">
          <cell r="G505" t="str">
            <v>96158</v>
          </cell>
          <cell r="H505" t="str">
            <v>MINICARREGADEIRA SOBRE RODAS POTENCIA 47HP CAPACIDADE OPERACAO 646 KG, COM VASSOURA MECÂNICA ACOPLADA - CHP DIURNO. AF_03/2017</v>
          </cell>
          <cell r="I505" t="str">
            <v>CHP</v>
          </cell>
          <cell r="J505" t="str">
            <v>COEFICIENTE DE REPRESENTATIVIDADE</v>
          </cell>
          <cell r="K505" t="str">
            <v>148,12</v>
          </cell>
          <cell r="L505" t="str">
            <v>CAIXA REFERENCIAL</v>
          </cell>
        </row>
        <row r="506">
          <cell r="G506" t="str">
            <v>96245</v>
          </cell>
          <cell r="H506" t="str">
            <v>MINIESCAVADEIRA SOBRE ESTEIRAS, POTENCIA LIQUIDA DE *30* HP, PESO OPERACIONAL DE *3.500* KG - CHP DIURNO. AF_04/2017</v>
          </cell>
          <cell r="I506" t="str">
            <v>CHP</v>
          </cell>
          <cell r="J506" t="str">
            <v>COEFICIENTE DE REPRESENTATIVIDADE</v>
          </cell>
          <cell r="K506" t="str">
            <v>122,29</v>
          </cell>
          <cell r="L506" t="str">
            <v>CAIXA REFERENCIAL</v>
          </cell>
        </row>
        <row r="507">
          <cell r="G507" t="str">
            <v>96463</v>
          </cell>
          <cell r="H507" t="str">
            <v>ROLO COMPACTADOR DE PNEUS, ESTATICO, PRESSAO VARIAVEL, POTENCIA 110 HP, PESO SEM/COM LASTRO 10,8/27 T, LARGURA DE ROLAGEM 2,30 M - CHP DIURNO. AF_06/2017</v>
          </cell>
          <cell r="I507" t="str">
            <v>CHP</v>
          </cell>
          <cell r="J507" t="str">
            <v>COEFICIENTE DE REPRESENTATIVIDADE</v>
          </cell>
          <cell r="K507" t="str">
            <v>225,07</v>
          </cell>
          <cell r="L507" t="str">
            <v>CAIXA REFERENCIAL</v>
          </cell>
        </row>
        <row r="508">
          <cell r="G508" t="str">
            <v>98764</v>
          </cell>
          <cell r="H508" t="str">
            <v>INVERSOR DE SOLDA MONOFÁSICO DE 160 A, POTÊNCIA DE 5400 W, TENSÃO DE 220 V, PARA SOLDA COM ELETRODOS DE 2,0 A 4,0 MM E PROCESSO TIG - CHP DIURNO. AF_06/2018</v>
          </cell>
          <cell r="I508" t="str">
            <v>CHP</v>
          </cell>
          <cell r="J508" t="str">
            <v>COEFICIENTE DE REPRESENTATIVIDADE</v>
          </cell>
          <cell r="K508" t="str">
            <v>3,52</v>
          </cell>
          <cell r="L508" t="str">
            <v>CAIXA REFERENCIAL</v>
          </cell>
        </row>
        <row r="509">
          <cell r="G509" t="str">
            <v>99833</v>
          </cell>
          <cell r="H509" t="str">
            <v>LAVADORA DE ALTA PRESSAO (LAVA-JATO) PARA AGUA FRIA, PRESSAO DE OPERACAO ENTRE 1400 E 1900 LIB/POL2, VAZAO MAXIMA ENTRE 400 E 700 L/H - CHP DIURNO. AF_05/2023</v>
          </cell>
          <cell r="I509" t="str">
            <v>CHP</v>
          </cell>
          <cell r="J509" t="str">
            <v>COEFICIENTE DE REPRESENTATIVIDADE</v>
          </cell>
          <cell r="K509" t="str">
            <v>1,74</v>
          </cell>
          <cell r="L509" t="str">
            <v>CAIXA REFERENCIAL</v>
          </cell>
        </row>
        <row r="510">
          <cell r="G510" t="str">
            <v>100641</v>
          </cell>
          <cell r="H510" t="str">
            <v>USINA DE MISTURA ASFÁLTICA À QUENTE, TIPO CONTRA FLUXO, PROD 100 A 140 TON/HORA - CHP DIURNO. AF_12/2019</v>
          </cell>
          <cell r="I510" t="str">
            <v>CHP</v>
          </cell>
          <cell r="J510" t="str">
            <v>COEFICIENTE DE REPRESENTATIVIDADE</v>
          </cell>
          <cell r="K510" t="str">
            <v>4.751,26</v>
          </cell>
          <cell r="L510" t="str">
            <v>CAIXA REFERENCIAL</v>
          </cell>
        </row>
        <row r="511">
          <cell r="G511" t="str">
            <v>100647</v>
          </cell>
          <cell r="H511" t="str">
            <v>USINA DE ASFALTO, TIPO GRAVIMÉTRICA, PROD 150 TON/HORA - CHP DIURNO. AF_12/2019</v>
          </cell>
          <cell r="I511" t="str">
            <v>CHP</v>
          </cell>
          <cell r="J511" t="str">
            <v>COEFICIENTE DE REPRESENTATIVIDADE</v>
          </cell>
          <cell r="K511" t="str">
            <v>6.347,68</v>
          </cell>
          <cell r="L511" t="str">
            <v>CAIXA REFERENCIAL</v>
          </cell>
        </row>
        <row r="512">
          <cell r="G512" t="str">
            <v>102275</v>
          </cell>
          <cell r="H512" t="str">
            <v>MARTELO DEMOLIDOR ELÉTRICO, COM POTÊNCIA DE 2.000 W, 1.000 IMPACTOS POR MINUTO, PESO DE 30 KG - CHP DIURNO. AF_01/2021</v>
          </cell>
          <cell r="I512" t="str">
            <v>CHP</v>
          </cell>
          <cell r="J512" t="str">
            <v>COEFICIENTE DE REPRESENTATIVIDADE</v>
          </cell>
          <cell r="K512" t="str">
            <v>29,64</v>
          </cell>
          <cell r="L512" t="str">
            <v>CAIXA REFERENCIAL</v>
          </cell>
        </row>
        <row r="513">
          <cell r="G513" t="str">
            <v>104091</v>
          </cell>
          <cell r="H513" t="str">
            <v>TERMOFUSORA PARA TUBOS E CONEXÕES EM PPR COM DIÂMETROS DE 20 A 63 MM, POTÊNCIA DE 800 W, TENSAO 220 V - CHP DIURNO. AF_05/2022</v>
          </cell>
          <cell r="I513" t="str">
            <v>CHP</v>
          </cell>
          <cell r="J513" t="str">
            <v>COEFICIENTE DE REPRESENTATIVIDADE</v>
          </cell>
          <cell r="K513" t="str">
            <v>0,63</v>
          </cell>
          <cell r="L513" t="str">
            <v>CAIXA REFERENCIAL</v>
          </cell>
        </row>
        <row r="514">
          <cell r="G514" t="str">
            <v>104097</v>
          </cell>
          <cell r="H514" t="str">
            <v>TERMOFUSORA PARA TUBOS E CONEXÕES EM PPR COM DIÂMETROS DE 75 A 110 MM, POTÊNCIA DE *1100* W, TENSÃO 220 V - CHP DIURNO. AF_05/2022</v>
          </cell>
          <cell r="I514" t="str">
            <v>CHP</v>
          </cell>
          <cell r="J514" t="str">
            <v>COEFICIENTE DE REPRESENTATIVIDADE</v>
          </cell>
          <cell r="K514" t="str">
            <v>0,88</v>
          </cell>
          <cell r="L514" t="str">
            <v>CAIXA REFERENCIAL</v>
          </cell>
        </row>
        <row r="515">
          <cell r="G515" t="str">
            <v>5632</v>
          </cell>
          <cell r="H515" t="str">
            <v>ESCAVADEIRA HIDRÁULICA SOBRE ESTEIRAS, CAÇAMBA 0,80 M3, PESO OPERACIONAL 17 T, POTENCIA BRUTA 111 HP - CHI DIURNO. AF_06/2014</v>
          </cell>
          <cell r="I515" t="str">
            <v>CHI</v>
          </cell>
          <cell r="J515" t="str">
            <v>COLETADO</v>
          </cell>
          <cell r="K515" t="str">
            <v>94,33</v>
          </cell>
          <cell r="L515" t="str">
            <v>CAIXA REFERENCIAL</v>
          </cell>
        </row>
        <row r="516">
          <cell r="G516" t="str">
            <v>5679</v>
          </cell>
          <cell r="H516" t="str">
            <v>RETROESCAVADEIRA SOBRE RODAS COM CARREGADEIRA, TRAÇÃO 4X4, POTÊNCIA LÍQ. 88 HP, CAÇAMBA CARREG. CAP. MÍN. 1 M3, CAÇAMBA RETRO CAP. 0,26 M3, PESO OPERACIONAL MÍN. 6.674 KG, PROFUNDIDADE ESCAVAÇÃO MÁX. 4,37 M - CHI DIURNO. AF_06/2014</v>
          </cell>
          <cell r="I516" t="str">
            <v>CHI</v>
          </cell>
          <cell r="J516" t="str">
            <v>COEFICIENTE DE REPRESENTATIVIDADE</v>
          </cell>
          <cell r="K516" t="str">
            <v>67,16</v>
          </cell>
          <cell r="L516" t="str">
            <v>CAIXA REFERENCIAL</v>
          </cell>
        </row>
        <row r="517">
          <cell r="G517" t="str">
            <v>5681</v>
          </cell>
          <cell r="H517" t="str">
            <v>RETROESCAVADEIRA SOBRE RODAS COM CARREGADEIRA, TRAÇÃO 4X2, POTÊNCIA LÍQ. 79 HP, CAÇAMBA CARREG. CAP. MÍN. 1 M3, CAÇAMBA RETRO CAP. 0,20 M3, PESO OPERACIONAL MÍN. 6.570 KG, PROFUNDIDADE ESCAVAÇÃO MÁX. 4,37 M - CHI DIURNO. AF_06/2014</v>
          </cell>
          <cell r="I517" t="str">
            <v>CHI</v>
          </cell>
          <cell r="J517" t="str">
            <v>COEFICIENTE DE REPRESENTATIVIDADE</v>
          </cell>
          <cell r="K517" t="str">
            <v>63,75</v>
          </cell>
          <cell r="L517" t="str">
            <v>CAIXA REFERENCIAL</v>
          </cell>
        </row>
        <row r="518">
          <cell r="G518" t="str">
            <v>5685</v>
          </cell>
          <cell r="H518" t="str">
            <v>ROLO COMPACTADOR VIBRATÓRIO DE UM CILINDRO AÇO LISO, POTÊNCIA 80 HP, PESO OPERACIONAL MÁXIMO 8,1 T, IMPACTO DINÂMICO 16,15 / 9,5 T, LARGURA DE TRABALHO 1,68 M - CHI DIURNO. AF_06/2014</v>
          </cell>
          <cell r="I518" t="str">
            <v>CHI</v>
          </cell>
          <cell r="J518" t="str">
            <v>COEFICIENTE DE REPRESENTATIVIDADE</v>
          </cell>
          <cell r="K518" t="str">
            <v>69,03</v>
          </cell>
          <cell r="L518" t="str">
            <v>CAIXA REFERENCIAL</v>
          </cell>
        </row>
        <row r="519">
          <cell r="G519" t="str">
            <v>5690</v>
          </cell>
          <cell r="H519" t="str">
            <v>GRADE DE DISCO CONTROLE REMOTO REBOCÁVEL, COM 24 DISCOS 24 X 6 MM COM PNEUS PARA TRANSPORTE - CHI DIURNO. AF_06/2014</v>
          </cell>
          <cell r="I519" t="str">
            <v>CHI</v>
          </cell>
          <cell r="J519" t="str">
            <v>COEFICIENTE DE REPRESENTATIVIDADE</v>
          </cell>
          <cell r="K519" t="str">
            <v>4,52</v>
          </cell>
          <cell r="L519" t="str">
            <v>CAIXA REFERENCIAL</v>
          </cell>
        </row>
        <row r="520">
          <cell r="G520" t="str">
            <v>5806</v>
          </cell>
          <cell r="H520" t="str">
            <v>MOTOBOMBA CENTRÍFUGA, MOTOR A GASOLINA, POTÊNCIA 5,42 HP, BOCAIS 1 1/2" X 1", DIÂMETRO ROTOR 143 MM HM/Q = 6 MCA / 16,8 M3/H A 38 MCA / 6,6 M3/H - CHI DIURNO. AF_06/2014</v>
          </cell>
          <cell r="I520" t="str">
            <v>CHI</v>
          </cell>
          <cell r="J520" t="str">
            <v>COEFICIENTE DE REPRESENTATIVIDADE</v>
          </cell>
          <cell r="K520" t="str">
            <v>0,41</v>
          </cell>
          <cell r="L520" t="str">
            <v>CAIXA REFERENCIAL</v>
          </cell>
        </row>
        <row r="521">
          <cell r="G521" t="str">
            <v>5826</v>
          </cell>
          <cell r="H521" t="str">
            <v>CAMINHÃO TOCO, PBT 16.000 KG, CARGA ÚTIL MÁX. 10.685 KG, DIST. ENTRE EIXOS 4,8 M, POTÊNCIA 189 CV, INCLUSIVE CARROCERIA FIXA ABERTA DE MADEIRA P/ TRANSPORTE GERAL DE CARGA SECA, DIMEN. APROX. 2,5 X 7,00 X 0,50 M - CHI DIURNO. AF_06/2014</v>
          </cell>
          <cell r="I521" t="str">
            <v>CHI</v>
          </cell>
          <cell r="J521" t="str">
            <v>COEFICIENTE DE REPRESENTATIVIDADE</v>
          </cell>
          <cell r="K521" t="str">
            <v>66,30</v>
          </cell>
          <cell r="L521" t="str">
            <v>CAIXA REFERENCIAL</v>
          </cell>
        </row>
        <row r="522">
          <cell r="G522" t="str">
            <v>5829</v>
          </cell>
          <cell r="H522" t="str">
            <v>USINA DE CONCRETO FIXA, CAPACIDADE NOMINAL DE 90 A 120 M3/H, SEM SILO - CHI DIURNO. AF_07/2016</v>
          </cell>
          <cell r="I522" t="str">
            <v>CHI</v>
          </cell>
          <cell r="J522" t="str">
            <v>COEFICIENTE DE REPRESENTATIVIDADE</v>
          </cell>
          <cell r="K522" t="str">
            <v>182,84</v>
          </cell>
          <cell r="L522" t="str">
            <v>CAIXA REFERENCIAL</v>
          </cell>
        </row>
        <row r="523">
          <cell r="G523" t="str">
            <v>5837</v>
          </cell>
          <cell r="H523" t="str">
            <v>VIBROACABADORA DE ASFALTO SOBRE ESTEIRAS, LARGURA DE PAVIMENTAÇÃO 1,90 M A 5,30 M, POTÊNCIA 105 HP CAPACIDADE 450 T/H - CHI DIURNO. AF_11/2014</v>
          </cell>
          <cell r="I523" t="str">
            <v>CHI</v>
          </cell>
          <cell r="J523" t="str">
            <v>COEFICIENTE DE REPRESENTATIVIDADE</v>
          </cell>
          <cell r="K523" t="str">
            <v>161,78</v>
          </cell>
          <cell r="L523" t="str">
            <v>CAIXA REFERENCIAL</v>
          </cell>
        </row>
        <row r="524">
          <cell r="G524" t="str">
            <v>5841</v>
          </cell>
          <cell r="H524" t="str">
            <v>VASSOURA MECÂNICA REBOCÁVEL COM ESCOVA CILÍNDRICA, LARGURA ÚTIL DE VARRIMENTO DE 2,44 M - CHI DIURNO. AF_06/2014</v>
          </cell>
          <cell r="I524" t="str">
            <v>CHI</v>
          </cell>
          <cell r="J524" t="str">
            <v>COEFICIENTE DE REPRESENTATIVIDADE</v>
          </cell>
          <cell r="K524" t="str">
            <v>5,18</v>
          </cell>
          <cell r="L524" t="str">
            <v>CAIXA REFERENCIAL</v>
          </cell>
        </row>
        <row r="525">
          <cell r="G525" t="str">
            <v>5845</v>
          </cell>
          <cell r="H525" t="str">
            <v>TRATOR DE PNEUS, POTÊNCIA 122 CV, TRAÇÃO 4X4, PESO COM LASTRO DE 4.510 KG - CHI DIURNO. AF_06/2014</v>
          </cell>
          <cell r="I525" t="str">
            <v>CHI</v>
          </cell>
          <cell r="J525" t="str">
            <v>COEFICIENTE DE REPRESENTATIVIDADE</v>
          </cell>
          <cell r="K525" t="str">
            <v>57,31</v>
          </cell>
          <cell r="L525" t="str">
            <v>CAIXA REFERENCIAL</v>
          </cell>
        </row>
        <row r="526">
          <cell r="G526" t="str">
            <v>5849</v>
          </cell>
          <cell r="H526" t="str">
            <v>TRATOR DE ESTEIRAS, POTÊNCIA 170 HP, PESO OPERACIONAL 19 T, CAÇAMBA 5,2 M3 - CHI DIURNO. AF_06/2014</v>
          </cell>
          <cell r="I526" t="str">
            <v>CHI</v>
          </cell>
          <cell r="J526" t="str">
            <v>COEFICIENTE DE REPRESENTATIVIDADE</v>
          </cell>
          <cell r="K526" t="str">
            <v>88,38</v>
          </cell>
          <cell r="L526" t="str">
            <v>CAIXA REFERENCIAL</v>
          </cell>
        </row>
        <row r="527">
          <cell r="G527" t="str">
            <v>5853</v>
          </cell>
          <cell r="H527" t="str">
            <v>TRATOR DE ESTEIRAS, POTÊNCIA 150 HP, PESO OPERACIONAL 16,7 T, COM RODA MOTRIZ ELEVADA E LÂMINA 3,18 M3 - CHI DIURNO. AF_06/2014</v>
          </cell>
          <cell r="I527" t="str">
            <v>CHI</v>
          </cell>
          <cell r="J527" t="str">
            <v>COEFICIENTE DE REPRESENTATIVIDADE</v>
          </cell>
          <cell r="K527" t="str">
            <v>88,72</v>
          </cell>
          <cell r="L527" t="str">
            <v>CAIXA REFERENCIAL</v>
          </cell>
        </row>
        <row r="528">
          <cell r="G528" t="str">
            <v>5857</v>
          </cell>
          <cell r="H528" t="str">
            <v>TRATOR DE ESTEIRAS, POTÊNCIA 347 HP, PESO OPERACIONAL 38,5 T, COM LÂMINA 8,70 M3 - CHI DIURNO. AF_06/2014</v>
          </cell>
          <cell r="I528" t="str">
            <v>CHI</v>
          </cell>
          <cell r="J528" t="str">
            <v>COEFICIENTE DE REPRESENTATIVIDADE</v>
          </cell>
          <cell r="K528" t="str">
            <v>215,13</v>
          </cell>
          <cell r="L528" t="str">
            <v>CAIXA REFERENCIAL</v>
          </cell>
        </row>
        <row r="529">
          <cell r="G529" t="str">
            <v>5865</v>
          </cell>
          <cell r="H529" t="str">
            <v>ROLO COMPACTADOR VIBRATÓRIO REBOCÁVEL, CILINDRO DE AÇO LISO, POTÊNCIA DE TRAÇÃO DE 65 CV, PESO 4,7 T, IMPACTO DINÂMICO 18,3 T, LARGURA DE TRABALHO 1,67 M - CHI DIURNO. AF_02/2016</v>
          </cell>
          <cell r="I529" t="str">
            <v>CHI</v>
          </cell>
          <cell r="J529" t="str">
            <v>COEFICIENTE DE REPRESENTATIVIDADE</v>
          </cell>
          <cell r="K529" t="str">
            <v>12,03</v>
          </cell>
          <cell r="L529" t="str">
            <v>CAIXA REFERENCIAL</v>
          </cell>
        </row>
        <row r="530">
          <cell r="G530" t="str">
            <v>5869</v>
          </cell>
          <cell r="H530" t="str">
            <v>ROLO COMPACTADOR VIBRATÓRIO TANDEM AÇO LISO, POTÊNCIA 58 HP, PESO SEM/COM LASTRO 6,5 / 9,4 T, LARGURA DE TRABALHO 1,2 M - CHI DIURNO. AF_06/2014</v>
          </cell>
          <cell r="I530" t="str">
            <v>CHI</v>
          </cell>
          <cell r="J530" t="str">
            <v>COEFICIENTE DE REPRESENTATIVIDADE</v>
          </cell>
          <cell r="K530" t="str">
            <v>78,13</v>
          </cell>
          <cell r="L530" t="str">
            <v>CAIXA REFERENCIAL</v>
          </cell>
        </row>
        <row r="531">
          <cell r="G531" t="str">
            <v>5877</v>
          </cell>
          <cell r="H531" t="str">
            <v>RETROESCAVADEIRA SOBRE RODAS COM CARREGADEIRA, TRAÇÃO 4X4, POTÊNCIA LÍQ. 72 HP, CAÇAMBA CARREG. CAP. MÍN. 0,79 M3, CAÇAMBA RETRO CAP. 0,18 M3, PESO OPERACIONAL MÍN. 7.140 KG, PROFUNDIDADE ESCAVAÇÃO MÁX. 4,50 M - CHI DIURNO. AF_06/2014</v>
          </cell>
          <cell r="I531" t="str">
            <v>CHI</v>
          </cell>
          <cell r="J531" t="str">
            <v>COLETADO</v>
          </cell>
          <cell r="K531" t="str">
            <v>66,07</v>
          </cell>
          <cell r="L531" t="str">
            <v>CAIXA REFERENCIAL</v>
          </cell>
        </row>
        <row r="532">
          <cell r="G532" t="str">
            <v>5881</v>
          </cell>
          <cell r="H532" t="str">
            <v>ROLO COMPACTADOR VIBRATÓRIO PÉ DE CARNEIRO, OPERADO POR CONTROLE REMOTO, POTÊNCIA 12,5 KW, PESO OPERACIONAL 1,675 T, LARGURA DE TRABALHO 0,85 M - CHI DIURNO. AF_02/2016</v>
          </cell>
          <cell r="I532" t="str">
            <v>CHI</v>
          </cell>
          <cell r="J532" t="str">
            <v>COEFICIENTE DE REPRESENTATIVIDADE</v>
          </cell>
          <cell r="K532" t="str">
            <v>83,65</v>
          </cell>
          <cell r="L532" t="str">
            <v>CAIXA REFERENCIAL</v>
          </cell>
        </row>
        <row r="533">
          <cell r="G533" t="str">
            <v>5884</v>
          </cell>
          <cell r="H533" t="str">
            <v>USINA DE LAMA ASFÁLTICA, PROD 30 A 50 T/H, SILO DE AGREGADO 7 M3, RESERVATÓRIOS PARA EMULSÃO E ÁGUA DE 2,3 M3 CADA, MISTURADOR TIPO PUG MILL A SER MONTADO SOBRE CAMINHÃO - CHI DIURNO. AF_10/2014</v>
          </cell>
          <cell r="I533" t="str">
            <v>CHI</v>
          </cell>
          <cell r="J533" t="str">
            <v>COEFICIENTE DE REPRESENTATIVIDADE</v>
          </cell>
          <cell r="K533" t="str">
            <v>59,52</v>
          </cell>
          <cell r="L533" t="str">
            <v>CAIXA REFERENCIAL</v>
          </cell>
        </row>
        <row r="534">
          <cell r="G534" t="str">
            <v>5892</v>
          </cell>
          <cell r="H534" t="str">
            <v>CAMINHÃO TOCO, PESO BRUTO TOTAL 14.300 KG, CARGA ÚTIL MÁXIMA 9590 KG, DISTÂNCIA ENTRE EIXOS 4,76 M, POTÊNCIA 185 CV (NÃO INCLUI CARROCERIA) - CHI DIURNO. AF_06/2014</v>
          </cell>
          <cell r="I534" t="str">
            <v>CHI</v>
          </cell>
          <cell r="J534" t="str">
            <v>COEFICIENTE DE REPRESENTATIVIDADE</v>
          </cell>
          <cell r="K534" t="str">
            <v>61,33</v>
          </cell>
          <cell r="L534" t="str">
            <v>CAIXA REFERENCIAL</v>
          </cell>
        </row>
        <row r="535">
          <cell r="G535" t="str">
            <v>5896</v>
          </cell>
          <cell r="H535" t="str">
            <v>CAMINHÃO TOCO, PESO BRUTO TOTAL 16.000 KG, CARGA ÚTIL MÁXIMA DE 10.685 KG, DISTÂNCIA ENTRE EIXOS 4,80 M, POTÊNCIA 189 CV EXCLUSIVE CARROCERIA - CHI DIURNO. AF_06/2014</v>
          </cell>
          <cell r="I535" t="str">
            <v>CHI</v>
          </cell>
          <cell r="J535" t="str">
            <v>COEFICIENTE DE REPRESENTATIVIDADE</v>
          </cell>
          <cell r="K535" t="str">
            <v>64,14</v>
          </cell>
          <cell r="L535" t="str">
            <v>CAIXA REFERENCIAL</v>
          </cell>
        </row>
        <row r="536">
          <cell r="G536" t="str">
            <v>5903</v>
          </cell>
          <cell r="H536" t="str">
            <v>CAMINHÃO PIPA 10.000 L TRUCADO, PESO BRUTO TOTAL 23.000 KG, CARGA ÚTIL MÁXIMA 15.935 KG, DISTÂNCIA ENTRE EIXOS 4,8 M, POTÊNCIA 230 CV, INCLUSIVE TANQUE DE AÇO PARA TRANSPORTE DE ÁGUA - CHI DIURNO. AF_06/2014</v>
          </cell>
          <cell r="I536" t="str">
            <v>CHI</v>
          </cell>
          <cell r="J536" t="str">
            <v>COEFICIENTE DE REPRESENTATIVIDADE</v>
          </cell>
          <cell r="K536" t="str">
            <v>78,60</v>
          </cell>
          <cell r="L536" t="str">
            <v>CAIXA REFERENCIAL</v>
          </cell>
        </row>
        <row r="537">
          <cell r="G537" t="str">
            <v>5911</v>
          </cell>
          <cell r="H537" t="str">
            <v>ESPARGIDOR DE ASFALTO PRESSURIZADO COM TANQUE DE 2500 L, REBOCÁVEL COM MOTOR A GASOLINA POTÊNCIA 3,4 HP - CHI DIURNO. AF_07/2014</v>
          </cell>
          <cell r="I537" t="str">
            <v>CHI</v>
          </cell>
          <cell r="J537" t="str">
            <v>COLETADO</v>
          </cell>
          <cell r="K537" t="str">
            <v>32,56</v>
          </cell>
          <cell r="L537" t="str">
            <v>CAIXA REFERENCIAL</v>
          </cell>
        </row>
        <row r="538">
          <cell r="G538" t="str">
            <v>5923</v>
          </cell>
          <cell r="H538" t="str">
            <v>GRADE DE DISCO REBOCÁVEL COM 20 DISCOS 24" X 6 MM COM PNEUS PARA TRANSPORTE - CHI DIURNO. AF_06/2014</v>
          </cell>
          <cell r="I538" t="str">
            <v>CHI</v>
          </cell>
          <cell r="J538" t="str">
            <v>COLETADO</v>
          </cell>
          <cell r="K538" t="str">
            <v>3,54</v>
          </cell>
          <cell r="L538" t="str">
            <v>CAIXA REFERENCIAL</v>
          </cell>
        </row>
        <row r="539">
          <cell r="G539" t="str">
            <v>5930</v>
          </cell>
          <cell r="H539" t="str">
            <v>GUINDAUTO HIDRÁULICO, CAPACIDADE MÁXIMA DE CARGA 6200 KG, MOMENTO MÁXIMO DE CARGA 11,7 TM, ALCANCE MÁXIMO HORIZONTAL 9,70 M, INCLUSIVE CAMINHÃO TOCO PBT 16.000 KG, POTÊNCIA DE 189 CV - CHI DIURNO. AF_06/2014</v>
          </cell>
          <cell r="I539" t="str">
            <v>CHI</v>
          </cell>
          <cell r="J539" t="str">
            <v>COEFICIENTE DE REPRESENTATIVIDADE</v>
          </cell>
          <cell r="K539" t="str">
            <v>77,87</v>
          </cell>
          <cell r="L539" t="str">
            <v>CAIXA REFERENCIAL</v>
          </cell>
        </row>
        <row r="540">
          <cell r="G540" t="str">
            <v>5934</v>
          </cell>
          <cell r="H540" t="str">
            <v>MOTONIVELADORA POTÊNCIA BÁSICA LÍQUIDA (PRIMEIRA MARCHA) 125 HP, PESO BRUTO 13032 KG, LARGURA DA LÂMINA DE 3,7 M - CHI DIURNO. AF_06/2014</v>
          </cell>
          <cell r="I540" t="str">
            <v>CHI</v>
          </cell>
          <cell r="J540" t="str">
            <v>COEFICIENTE DE REPRESENTATIVIDADE</v>
          </cell>
          <cell r="K540" t="str">
            <v>100,96</v>
          </cell>
          <cell r="L540" t="str">
            <v>CAIXA REFERENCIAL</v>
          </cell>
        </row>
        <row r="541">
          <cell r="G541" t="str">
            <v>5942</v>
          </cell>
          <cell r="H541" t="str">
            <v>PÁ CARREGADEIRA SOBRE RODAS, POTÊNCIA LÍQUIDA 128 HP, CAPACIDADE DA CAÇAMBA 1,7 A 2,8 M3, PESO OPERACIONAL 11632 KG - CHI DIURNO. AF_06/2014</v>
          </cell>
          <cell r="I541" t="str">
            <v>CHI</v>
          </cell>
          <cell r="J541" t="str">
            <v>COEFICIENTE DE REPRESENTATIVIDADE</v>
          </cell>
          <cell r="K541" t="str">
            <v>76,30</v>
          </cell>
          <cell r="L541" t="str">
            <v>CAIXA REFERENCIAL</v>
          </cell>
        </row>
        <row r="542">
          <cell r="G542" t="str">
            <v>5946</v>
          </cell>
          <cell r="H542" t="str">
            <v>PÁ CARREGADEIRA SOBRE RODAS, POTÊNCIA 197 HP, CAPACIDADE DA CAÇAMBA 2,5 A 3,5 M3, PESO OPERACIONAL 18338 KG - CHI DIURNO. AF_06/2014</v>
          </cell>
          <cell r="I542" t="str">
            <v>CHI</v>
          </cell>
          <cell r="J542" t="str">
            <v>COEFICIENTE DE REPRESENTATIVIDADE</v>
          </cell>
          <cell r="K542" t="str">
            <v>93,81</v>
          </cell>
          <cell r="L542" t="str">
            <v>CAIXA REFERENCIAL</v>
          </cell>
        </row>
        <row r="543">
          <cell r="G543" t="str">
            <v>5952</v>
          </cell>
          <cell r="H543" t="str">
            <v>MARTELETE OU ROMPEDOR PNEUMÁTICO MANUAL, 28 KG, COM SILENCIADOR - CHI DIURNO. AF_07/2016</v>
          </cell>
          <cell r="I543" t="str">
            <v>CHI</v>
          </cell>
          <cell r="J543" t="str">
            <v>COEFICIENTE DE REPRESENTATIVIDADE</v>
          </cell>
          <cell r="K543" t="str">
            <v>28,60</v>
          </cell>
          <cell r="L543" t="str">
            <v>CAIXA REFERENCIAL</v>
          </cell>
        </row>
        <row r="544">
          <cell r="G544" t="str">
            <v>5954</v>
          </cell>
          <cell r="H544" t="str">
            <v>COMPRESSOR DE AR REBOCÁVEL, VAZÃO 189 PCM, PRESSÃO EFETIVA DE TRABALHO 102 PSI, MOTOR DIESEL, POTÊNCIA 63 CV - CHI DIURNO. AF_06/2015</v>
          </cell>
          <cell r="I544" t="str">
            <v>CHI</v>
          </cell>
          <cell r="J544" t="str">
            <v>COEFICIENTE DE REPRESENTATIVIDADE</v>
          </cell>
          <cell r="K544" t="str">
            <v>6,30</v>
          </cell>
          <cell r="L544" t="str">
            <v>CAIXA REFERENCIAL</v>
          </cell>
        </row>
        <row r="545">
          <cell r="G545" t="str">
            <v>5961</v>
          </cell>
          <cell r="H545" t="str">
            <v>CAMINHÃO BASCULANTE 6 M3, PESO BRUTO TOTAL 16.000 KG, CARGA ÚTIL MÁXIMA 13.071 KG, DISTÂNCIA ENTRE EIXOS 4,80 M, POTÊNCIA 230 CV INCLUSIVE CAÇAMBA METÁLICA - CHI DIURNO. AF_06/2014</v>
          </cell>
          <cell r="I545" t="str">
            <v>CHI</v>
          </cell>
          <cell r="J545" t="str">
            <v>COEFICIENTE DE REPRESENTATIVIDADE</v>
          </cell>
          <cell r="K545" t="str">
            <v>68,29</v>
          </cell>
          <cell r="L545" t="str">
            <v>CAIXA REFERENCIAL</v>
          </cell>
        </row>
        <row r="546">
          <cell r="G546" t="str">
            <v>6260</v>
          </cell>
          <cell r="H546" t="str">
            <v>CAMINHÃO PIPA 6.000 L, PESO BRUTO TOTAL 13.000 KG, DISTÂNCIA ENTRE EIXOS 4,80 M, POTÊNCIA 189 CV INCLUSIVE TANQUE DE AÇO PARA TRANSPORTE DE ÁGUA, CAPACIDADE 6 M3 - CHI DIURNO. AF_06/2014</v>
          </cell>
          <cell r="I546" t="str">
            <v>CHI</v>
          </cell>
          <cell r="J546" t="str">
            <v>COEFICIENTE DE REPRESENTATIVIDADE</v>
          </cell>
          <cell r="K546" t="str">
            <v>65,63</v>
          </cell>
          <cell r="L546" t="str">
            <v>CAIXA REFERENCIAL</v>
          </cell>
        </row>
        <row r="547">
          <cell r="G547" t="str">
            <v>6880</v>
          </cell>
          <cell r="H547" t="str">
            <v>ROLO COMPACTADOR DE PNEUS ESTÁTICO, PRESSÃO VARIÁVEL, POTÊNCIA 111 HP, PESO SEM/COM LASTRO 9,5 / 26 T, LARGURA DE TRABALHO 1,90 M - CHI DIURNO. AF_07/2014</v>
          </cell>
          <cell r="I547" t="str">
            <v>CHI</v>
          </cell>
          <cell r="J547" t="str">
            <v>COEFICIENTE DE REPRESENTATIVIDADE</v>
          </cell>
          <cell r="K547" t="str">
            <v>91,48</v>
          </cell>
          <cell r="L547" t="str">
            <v>CAIXA REFERENCIAL</v>
          </cell>
        </row>
        <row r="548">
          <cell r="G548" t="str">
            <v>7031</v>
          </cell>
          <cell r="H548" t="str">
            <v>TANQUE DE ASFALTO ESTACIONÁRIO COM SERPENTINA, CAPACIDADE 30.000 L - CHI DIURNO. AF_05/2023</v>
          </cell>
          <cell r="I548" t="str">
            <v>CHI</v>
          </cell>
          <cell r="J548" t="str">
            <v>COEFICIENTE DE REPRESENTATIVIDADE</v>
          </cell>
          <cell r="K548" t="str">
            <v>5,86</v>
          </cell>
          <cell r="L548" t="str">
            <v>CAIXA REFERENCIAL</v>
          </cell>
        </row>
        <row r="549">
          <cell r="G549" t="str">
            <v>7043</v>
          </cell>
          <cell r="H549" t="str">
            <v>MOTOBOMBA TRASH (PARA ÁGUA SUJA) AUTO ESCORVANTE, MOTOR GASOLINA DE 6,41 HP, DIÂMETROS DE SUCÇÃO X RECALQUE: 3" X 3", HM/Q = 10 MCA / 60 M3/H A 23 MCA / 0 M3/H - CHI DIURNO. AF_10/2014</v>
          </cell>
          <cell r="I549" t="str">
            <v>CHI</v>
          </cell>
          <cell r="J549" t="str">
            <v>COEFICIENTE DE REPRESENTATIVIDADE</v>
          </cell>
          <cell r="K549" t="str">
            <v>0,50</v>
          </cell>
          <cell r="L549" t="str">
            <v>CAIXA REFERENCIAL</v>
          </cell>
        </row>
        <row r="550">
          <cell r="G550" t="str">
            <v>7050</v>
          </cell>
          <cell r="H550" t="str">
            <v>ROLO COMPACTADOR PE DE CARNEIRO VIBRATORIO, POTENCIA 125 HP, PESO OPERACIONAL SEM/COM LASTRO 11,95 / 13,30 T, IMPACTO DINAMICO 38,5 / 22,5 T, LARGURA DE TRABALHO 2,15 M - CHI DIURNO. AF_06/2014</v>
          </cell>
          <cell r="I550" t="str">
            <v>CHI</v>
          </cell>
          <cell r="J550" t="str">
            <v>COEFICIENTE DE REPRESENTATIVIDADE</v>
          </cell>
          <cell r="K550" t="str">
            <v>84,53</v>
          </cell>
          <cell r="L550" t="str">
            <v>CAIXA REFERENCIAL</v>
          </cell>
        </row>
        <row r="551">
          <cell r="G551" t="str">
            <v>67827</v>
          </cell>
          <cell r="H551" t="str">
            <v>CAMINHÃO BASCULANTE 6 M3 TOCO, PESO BRUTO TOTAL 16.000 KG, CARGA ÚTIL MÁXIMA 11.130 KG, DISTÂNCIA ENTRE EIXOS 5,36 M, POTÊNCIA 185 CV, INCLUSIVE CAÇAMBA METÁLICA - CHI DIURNO. AF_06/2014</v>
          </cell>
          <cell r="I551" t="str">
            <v>CHI</v>
          </cell>
          <cell r="J551" t="str">
            <v>COEFICIENTE DE REPRESENTATIVIDADE</v>
          </cell>
          <cell r="K551" t="str">
            <v>69,53</v>
          </cell>
          <cell r="L551" t="str">
            <v>CAIXA REFERENCIAL</v>
          </cell>
        </row>
        <row r="552">
          <cell r="G552" t="str">
            <v>73395</v>
          </cell>
          <cell r="H552" t="str">
            <v>GRUPO GERADOR ESTACIONÁRIO, MOTOR DIESEL POTÊNCIA 170 KVA - CHI DIURNO. AF_02/2016</v>
          </cell>
          <cell r="I552" t="str">
            <v>CHI</v>
          </cell>
          <cell r="J552" t="str">
            <v>COEFICIENTE DE REPRESENTATIVIDADE</v>
          </cell>
          <cell r="K552" t="str">
            <v>7,96</v>
          </cell>
          <cell r="L552" t="str">
            <v>CAIXA REFERENCIAL</v>
          </cell>
        </row>
        <row r="553">
          <cell r="G553" t="str">
            <v>83766</v>
          </cell>
          <cell r="H553" t="str">
            <v>GRUPO DE SOLDAGEM COM GERADOR A DIESEL 60 CV PARA SOLDA ELÉTRICA, SOBRE 04 RODAS, COM MOTOR 4 CILINDROS 600 A - CHI DIURNO. AF_02/2016</v>
          </cell>
          <cell r="I553" t="str">
            <v>CHI</v>
          </cell>
          <cell r="J553" t="str">
            <v>COEFICIENTE DE REPRESENTATIVIDADE</v>
          </cell>
          <cell r="K553" t="str">
            <v>46,68</v>
          </cell>
          <cell r="L553" t="str">
            <v>CAIXA REFERENCIAL</v>
          </cell>
        </row>
        <row r="554">
          <cell r="G554" t="str">
            <v>84013</v>
          </cell>
          <cell r="H554" t="str">
            <v>ESCAVADEIRA HIDRÁULICA SOBRE ESTEIRAS, CAÇAMBA 0,80 M3, PESO OPERACIONAL 17,8 T, POTÊNCIA LÍQUIDA 110 HP - CHI DIURNO. AF_10/2014</v>
          </cell>
          <cell r="I554" t="str">
            <v>CHI</v>
          </cell>
          <cell r="J554" t="str">
            <v>COEFICIENTE DE REPRESENTATIVIDADE</v>
          </cell>
          <cell r="K554" t="str">
            <v>91,67</v>
          </cell>
          <cell r="L554" t="str">
            <v>CAIXA REFERENCIAL</v>
          </cell>
        </row>
        <row r="555">
          <cell r="G555" t="str">
            <v>87446</v>
          </cell>
          <cell r="H555" t="str">
            <v>BETONEIRA CAPACIDADE NOMINAL 400 L, CAPACIDADE DE MISTURA 310 L, MOTOR A DIESEL POTÊNCIA 5,0 HP, SEM CARREGADOR - CHI DIURNO. AF_05/2023</v>
          </cell>
          <cell r="I555" t="str">
            <v>CHI</v>
          </cell>
          <cell r="J555" t="str">
            <v>COEFICIENTE DE REPRESENTATIVIDADE</v>
          </cell>
          <cell r="K555" t="str">
            <v>0,48</v>
          </cell>
          <cell r="L555" t="str">
            <v>CAIXA REFERENCIAL</v>
          </cell>
        </row>
        <row r="556">
          <cell r="G556" t="str">
            <v>88392</v>
          </cell>
          <cell r="H556" t="str">
            <v>MISTURADOR DE ARGAMASSA, EIXO HORIZONTAL, CAPACIDADE DE MISTURA 300 KG, MOTOR ELÉTRICO POTÊNCIA 5 CV - CHI DIURNO. AF_05/2023</v>
          </cell>
          <cell r="I556" t="str">
            <v>CHI</v>
          </cell>
          <cell r="J556" t="str">
            <v>COEFICIENTE DE REPRESENTATIVIDADE</v>
          </cell>
          <cell r="K556" t="str">
            <v>0,94</v>
          </cell>
          <cell r="L556" t="str">
            <v>CAIXA REFERENCIAL</v>
          </cell>
        </row>
        <row r="557">
          <cell r="G557" t="str">
            <v>88398</v>
          </cell>
          <cell r="H557" t="str">
            <v>MISTURADOR DE ARGAMASSA, EIXO HORIZONTAL, CAPACIDADE DE MISTURA 600 KG, MOTOR ELÉTRICO POTÊNCIA 7,5 CV - CHI DIURNO. AF_05/2023</v>
          </cell>
          <cell r="I557" t="str">
            <v>CHI</v>
          </cell>
          <cell r="J557" t="str">
            <v>COEFICIENTE DE REPRESENTATIVIDADE</v>
          </cell>
          <cell r="K557" t="str">
            <v>1,12</v>
          </cell>
          <cell r="L557" t="str">
            <v>CAIXA REFERENCIAL</v>
          </cell>
        </row>
        <row r="558">
          <cell r="G558" t="str">
            <v>88404</v>
          </cell>
          <cell r="H558" t="str">
            <v>MISTURADOR DE ARGAMASSA, EIXO HORIZONTAL, CAPACIDADE DE MISTURA 160 KG, MOTOR ELÉTRICO POTÊNCIA 3 CV - CHI DIURNO. AF_05/2023</v>
          </cell>
          <cell r="I558" t="str">
            <v>CHI</v>
          </cell>
          <cell r="J558" t="str">
            <v>COEFICIENTE DE REPRESENTATIVIDADE</v>
          </cell>
          <cell r="K558" t="str">
            <v>0,89</v>
          </cell>
          <cell r="L558" t="str">
            <v>CAIXA REFERENCIAL</v>
          </cell>
        </row>
        <row r="559">
          <cell r="G559" t="str">
            <v>88430</v>
          </cell>
          <cell r="H559" t="str">
            <v>PROJETOR DE ARGAMASSA, CAPACIDADE DE PROJEÇÃO 1,5 M3/H, ALCANCE DE 30 ATÉ 60 M, MOTOR ELÉTRICO POTÊNCIA 7,5 HP - CHI DIURNO. AF_06/2014</v>
          </cell>
          <cell r="I559" t="str">
            <v>CHI</v>
          </cell>
          <cell r="J559" t="str">
            <v>COEFICIENTE DE REPRESENTATIVIDADE</v>
          </cell>
          <cell r="K559" t="str">
            <v>6,15</v>
          </cell>
          <cell r="L559" t="str">
            <v>CAIXA REFERENCIAL</v>
          </cell>
        </row>
        <row r="560">
          <cell r="G560" t="str">
            <v>88438</v>
          </cell>
          <cell r="H560" t="str">
            <v>PROJETOR DE ARGAMASSA, CAPACIDADE DE PROJEÇÃO 2 M3/H, ALCANCE ATÉ 50 M, MOTOR ELÉTRICO POTÊNCIA 7,5 HP - CHI DIURNO. AF_06/2014</v>
          </cell>
          <cell r="I560" t="str">
            <v>CHI</v>
          </cell>
          <cell r="J560" t="str">
            <v>COEFICIENTE DE REPRESENTATIVIDADE</v>
          </cell>
          <cell r="K560" t="str">
            <v>8,16</v>
          </cell>
          <cell r="L560" t="str">
            <v>CAIXA REFERENCIAL</v>
          </cell>
        </row>
        <row r="561">
          <cell r="G561" t="str">
            <v>88831</v>
          </cell>
          <cell r="H561" t="str">
            <v>BETONEIRA CAPACIDADE NOMINAL DE 400 L, CAPACIDADE DE MISTURA 280 L, MOTOR ELÉTRICO TRIFÁSICO POTÊNCIA DE 2 CV, SEM CARREGADOR - CHI DIURNO. AF_05/2023</v>
          </cell>
          <cell r="I561" t="str">
            <v>CHI</v>
          </cell>
          <cell r="J561" t="str">
            <v>COLETADO</v>
          </cell>
          <cell r="K561" t="str">
            <v>0,35</v>
          </cell>
          <cell r="L561" t="str">
            <v>CAIXA REFERENCIAL</v>
          </cell>
        </row>
        <row r="562">
          <cell r="G562" t="str">
            <v>88844</v>
          </cell>
          <cell r="H562" t="str">
            <v>TRATOR DE ESTEIRAS, POTÊNCIA 125 HP, PESO OPERACIONAL 12,9 T, COM LÂMINA 2,7 M3 - CHI DIURNO. AF_10/2014</v>
          </cell>
          <cell r="I562" t="str">
            <v>CHI</v>
          </cell>
          <cell r="J562" t="str">
            <v>COEFICIENTE DE REPRESENTATIVIDADE</v>
          </cell>
          <cell r="K562" t="str">
            <v>78,02</v>
          </cell>
          <cell r="L562" t="str">
            <v>CAIXA REFERENCIAL</v>
          </cell>
        </row>
        <row r="563">
          <cell r="G563" t="str">
            <v>88908</v>
          </cell>
          <cell r="H563" t="str">
            <v>ESCAVADEIRA HIDRÁULICA SOBRE ESTEIRAS, CAÇAMBA 1,20 M3, PESO OPERACIONAL 21 T, POTÊNCIA BRUTA 155 HP - CHI DIURNO. AF_06/2014</v>
          </cell>
          <cell r="I563" t="str">
            <v>CHI</v>
          </cell>
          <cell r="J563" t="str">
            <v>COEFICIENTE DE REPRESENTATIVIDADE</v>
          </cell>
          <cell r="K563" t="str">
            <v>100,85</v>
          </cell>
          <cell r="L563" t="str">
            <v>CAIXA REFERENCIAL</v>
          </cell>
        </row>
        <row r="564">
          <cell r="G564" t="str">
            <v>89022</v>
          </cell>
          <cell r="H564" t="str">
            <v>BOMBA SUBMERSÍVEL ELÉTRICA TRIFÁSICA, POTÊNCIA 2,96 HP, Ø ROTOR 144 MM SEMI-ABERTO, BOCAL DE SAÍDA Ø 2, HM/Q = 2 MCA / 38,8 M3/H A 28 MCA / 5 M3/H - CHI DIURNO. AF_06/2014</v>
          </cell>
          <cell r="I564" t="str">
            <v>CHI</v>
          </cell>
          <cell r="J564" t="str">
            <v>COEFICIENTE DE REPRESENTATIVIDADE</v>
          </cell>
          <cell r="K564" t="str">
            <v>0,38</v>
          </cell>
          <cell r="L564" t="str">
            <v>CAIXA REFERENCIAL</v>
          </cell>
        </row>
        <row r="565">
          <cell r="G565" t="str">
            <v>89027</v>
          </cell>
          <cell r="H565" t="str">
            <v>TANQUE DE ASFALTO ESTACIONÁRIO COM MAÇARICO, CAPACIDADE 20.000 L - CHI DIURNO. AF_05/2023</v>
          </cell>
          <cell r="I565" t="str">
            <v>CHI</v>
          </cell>
          <cell r="J565" t="str">
            <v>COEFICIENTE DE REPRESENTATIVIDADE</v>
          </cell>
          <cell r="K565" t="str">
            <v>4,76</v>
          </cell>
          <cell r="L565" t="str">
            <v>CAIXA REFERENCIAL</v>
          </cell>
        </row>
        <row r="566">
          <cell r="G566" t="str">
            <v>89031</v>
          </cell>
          <cell r="H566" t="str">
            <v>TRATOR DE ESTEIRAS, POTÊNCIA 100 HP, PESO OPERACIONAL 9,4 T, COM LÂMINA 2,19 M3 - CHI DIURNO. AF_06/2014</v>
          </cell>
          <cell r="I566" t="str">
            <v>CHI</v>
          </cell>
          <cell r="J566" t="str">
            <v>COEFICIENTE DE REPRESENTATIVIDADE</v>
          </cell>
          <cell r="K566" t="str">
            <v>76,02</v>
          </cell>
          <cell r="L566" t="str">
            <v>CAIXA REFERENCIAL</v>
          </cell>
        </row>
        <row r="567">
          <cell r="G567" t="str">
            <v>89036</v>
          </cell>
          <cell r="H567" t="str">
            <v>TRATOR DE PNEUS, POTÊNCIA 85 CV, TRAÇÃO 4X4, PESO COM LASTRO DE 4.675 KG - CHI DIURNO. AF_06/2014</v>
          </cell>
          <cell r="I567" t="str">
            <v>CHI</v>
          </cell>
          <cell r="J567" t="str">
            <v>COEFICIENTE DE REPRESENTATIVIDADE</v>
          </cell>
          <cell r="K567" t="str">
            <v>50,83</v>
          </cell>
          <cell r="L567" t="str">
            <v>CAIXA REFERENCIAL</v>
          </cell>
        </row>
        <row r="568">
          <cell r="G568" t="str">
            <v>89218</v>
          </cell>
          <cell r="H568" t="str">
            <v>BATE-ESTACAS POR GRAVIDADE, POTÊNCIA DE 160 HP, PESO DO MARTELO ATÉ 3 TONELADAS - CHI DIURNO. AF_11/2014</v>
          </cell>
          <cell r="I568" t="str">
            <v>CHI</v>
          </cell>
          <cell r="J568" t="str">
            <v>COEFICIENTE DE REPRESENTATIVIDADE</v>
          </cell>
          <cell r="K568" t="str">
            <v>98,38</v>
          </cell>
          <cell r="L568" t="str">
            <v>CAIXA REFERENCIAL</v>
          </cell>
        </row>
        <row r="569">
          <cell r="G569" t="str">
            <v>89226</v>
          </cell>
          <cell r="H569" t="str">
            <v>BETONEIRA CAPACIDADE NOMINAL DE 600 L, CAPACIDADE DE MISTURA 360 L, MOTOR ELÉTRICO TRIFÁSICO POTÊNCIA DE 4 CV, SEM CARREGADOR - CHI DIURNO. AF_05/2023</v>
          </cell>
          <cell r="I569" t="str">
            <v>CHI</v>
          </cell>
          <cell r="J569" t="str">
            <v>COEFICIENTE DE REPRESENTATIVIDADE</v>
          </cell>
          <cell r="K569" t="str">
            <v>1,45</v>
          </cell>
          <cell r="L569" t="str">
            <v>CAIXA REFERENCIAL</v>
          </cell>
        </row>
        <row r="570">
          <cell r="G570" t="str">
            <v>89235</v>
          </cell>
          <cell r="H570" t="str">
            <v>FRESADORA DE ASFALTO A FRIO SOBRE RODAS, LARGURA FRESAGEM DE 1,0 M, POTÊNCIA 208 HP - CHI DIURNO. AF_11/2014</v>
          </cell>
          <cell r="I570" t="str">
            <v>CHI</v>
          </cell>
          <cell r="J570" t="str">
            <v>COEFICIENTE DE REPRESENTATIVIDADE</v>
          </cell>
          <cell r="K570" t="str">
            <v>205,78</v>
          </cell>
          <cell r="L570" t="str">
            <v>CAIXA REFERENCIAL</v>
          </cell>
        </row>
        <row r="571">
          <cell r="G571" t="str">
            <v>89243</v>
          </cell>
          <cell r="H571" t="str">
            <v>FRESADORA DE ASFALTO A FRIO SOBRE RODAS, LARGURA FRESAGEM DE 2,0 M, POTÊNCIA 550 HP - CHI DIURNO. AF_11/2014</v>
          </cell>
          <cell r="I571" t="str">
            <v>CHI</v>
          </cell>
          <cell r="J571" t="str">
            <v>COEFICIENTE DE REPRESENTATIVIDADE</v>
          </cell>
          <cell r="K571" t="str">
            <v>433,95</v>
          </cell>
          <cell r="L571" t="str">
            <v>CAIXA REFERENCIAL</v>
          </cell>
        </row>
        <row r="572">
          <cell r="G572" t="str">
            <v>89251</v>
          </cell>
          <cell r="H572" t="str">
            <v>RECICLADORA DE ASFALTO A FRIO SOBRE RODAS, LARGURA FRESAGEM DE 2,0 M, POTÊNCIA 422 HP - CHI DIURNO. AF_11/2014</v>
          </cell>
          <cell r="I572" t="str">
            <v>CHI</v>
          </cell>
          <cell r="J572" t="str">
            <v>COEFICIENTE DE REPRESENTATIVIDADE</v>
          </cell>
          <cell r="K572" t="str">
            <v>381,66</v>
          </cell>
          <cell r="L572" t="str">
            <v>CAIXA REFERENCIAL</v>
          </cell>
        </row>
        <row r="573">
          <cell r="G573" t="str">
            <v>89258</v>
          </cell>
          <cell r="H573" t="str">
            <v>VIBROACABADORA DE ASFALTO SOBRE ESTEIRAS, LARGURA DE PAVIMENTAÇÃO 2,13 M A 4,55 M, POTÊNCIA 100 HP, CAPACIDADE 400 T/H - CHI DIURNO. AF_11/2014</v>
          </cell>
          <cell r="I573" t="str">
            <v>CHI</v>
          </cell>
          <cell r="J573" t="str">
            <v>COEFICIENTE DE REPRESENTATIVIDADE</v>
          </cell>
          <cell r="K573" t="str">
            <v>138,89</v>
          </cell>
          <cell r="L573" t="str">
            <v>CAIXA REFERENCIAL</v>
          </cell>
        </row>
        <row r="574">
          <cell r="G574" t="str">
            <v>89273</v>
          </cell>
          <cell r="H574" t="str">
            <v>GUINDASTE HIDRÁULICO AUTOPROPELIDO, COM LANÇA TELESCÓPICA 28,80 M, CAPACIDADE MÁXIMA 30 T, POTÊNCIA 97 KW, TRAÇÃO 4 X 4 - CHI DIURNO. AF_11/2014</v>
          </cell>
          <cell r="I574" t="str">
            <v>CHI</v>
          </cell>
          <cell r="J574" t="str">
            <v>COEFICIENTE DE REPRESENTATIVIDADE</v>
          </cell>
          <cell r="K574" t="str">
            <v>101,40</v>
          </cell>
          <cell r="L574" t="str">
            <v>CAIXA REFERENCIAL</v>
          </cell>
        </row>
        <row r="575">
          <cell r="G575" t="str">
            <v>89279</v>
          </cell>
          <cell r="H575" t="str">
            <v>BETONEIRA CAPACIDADE NOMINAL DE 600 L, CAPACIDADE DE MISTURA 440 L, MOTOR A DIESEL POTÊNCIA 10 HP, COM CARREGADOR - CHI DIURNO. AF_05/2023</v>
          </cell>
          <cell r="I575" t="str">
            <v>CHI</v>
          </cell>
          <cell r="J575" t="str">
            <v>COEFICIENTE DE REPRESENTATIVIDADE</v>
          </cell>
          <cell r="K575" t="str">
            <v>1,77</v>
          </cell>
          <cell r="L575" t="str">
            <v>CAIXA REFERENCIAL</v>
          </cell>
        </row>
        <row r="576">
          <cell r="G576" t="str">
            <v>89877</v>
          </cell>
          <cell r="H576" t="str">
            <v>CAMINHÃO BASCULANTE 14 M3, COM CAVALO MECÂNICO DE CAPACIDADE MÁXIMA DE TRAÇÃO COMBINADO DE 36000 KG, POTÊNCIA 286 CV, INCLUSIVE SEMIREBOQUE COM CAÇAMBA METÁLICA - CHI DIURNO. AF_12/2014</v>
          </cell>
          <cell r="I576" t="str">
            <v>CHI</v>
          </cell>
          <cell r="J576" t="str">
            <v>COEFICIENTE DE REPRESENTATIVIDADE</v>
          </cell>
          <cell r="K576" t="str">
            <v>91,97</v>
          </cell>
          <cell r="L576" t="str">
            <v>CAIXA REFERENCIAL</v>
          </cell>
        </row>
        <row r="577">
          <cell r="G577" t="str">
            <v>89884</v>
          </cell>
          <cell r="H577" t="str">
            <v>CAMINHÃO BASCULANTE 18 M3, COM CAVALO MECÂNICO DE CAPACIDADE MÁXIMA DE TRAÇÃO COMBINADO DE 45000 KG, POTÊNCIA 330 CV, INCLUSIVE SEMIREBOQUE COM CAÇAMBA METÁLICA - CHI DIURNO. AF_12/2014</v>
          </cell>
          <cell r="I577" t="str">
            <v>CHI</v>
          </cell>
          <cell r="J577" t="str">
            <v>COEFICIENTE DE REPRESENTATIVIDADE</v>
          </cell>
          <cell r="K577" t="str">
            <v>95,51</v>
          </cell>
          <cell r="L577" t="str">
            <v>CAIXA REFERENCIAL</v>
          </cell>
        </row>
        <row r="578">
          <cell r="G578" t="str">
            <v>90587</v>
          </cell>
          <cell r="H578" t="str">
            <v>VIBRADOR DE IMERSÃO, DIÂMETRO DE PONTEIRA 45MM, MOTOR ELÉTRICO TRIFÁSICO POTÊNCIA DE 2 CV - CHI DIURNO. AF_06/2015</v>
          </cell>
          <cell r="I578" t="str">
            <v>CHI</v>
          </cell>
          <cell r="J578" t="str">
            <v>COEFICIENTE DE REPRESENTATIVIDADE</v>
          </cell>
          <cell r="K578" t="str">
            <v>0,49</v>
          </cell>
          <cell r="L578" t="str">
            <v>CAIXA REFERENCIAL</v>
          </cell>
        </row>
        <row r="579">
          <cell r="G579" t="str">
            <v>90626</v>
          </cell>
          <cell r="H579" t="str">
            <v>PERFURATRIZ MANUAL, TORQUE MÁXIMO 83 N.M, POTÊNCIA 5 CV, COM DIÂMETRO MÁXIMO 4" - CHI DIURNO. AF_06/2015</v>
          </cell>
          <cell r="I579" t="str">
            <v>CHI</v>
          </cell>
          <cell r="J579" t="str">
            <v>COEFICIENTE DE REPRESENTATIVIDADE</v>
          </cell>
          <cell r="K579" t="str">
            <v>2,22</v>
          </cell>
          <cell r="L579" t="str">
            <v>CAIXA REFERENCIAL</v>
          </cell>
        </row>
        <row r="580">
          <cell r="G580" t="str">
            <v>90632</v>
          </cell>
          <cell r="H580" t="str">
            <v>PERFURATRIZ SOBRE ESTEIRA, TORQUE MÁXIMO 600 KGF, PESO MÉDIO 1000 KG, POTÊNCIA 20 HP, DIÂMETRO MÁXIMO 10" - CHI DIURNO. AF_06/2015</v>
          </cell>
          <cell r="I580" t="str">
            <v>CHI</v>
          </cell>
          <cell r="J580" t="str">
            <v>COEFICIENTE DE REPRESENTATIVIDADE</v>
          </cell>
          <cell r="K580" t="str">
            <v>90,59</v>
          </cell>
          <cell r="L580" t="str">
            <v>CAIXA REFERENCIAL</v>
          </cell>
        </row>
        <row r="581">
          <cell r="G581" t="str">
            <v>90638</v>
          </cell>
          <cell r="H581" t="str">
            <v>MISTURADOR DUPLO HORIZONTAL DE ALTA TURBULÊNCIA, CAPACIDADE / VOLUME 2 X 500 LITROS, MOTORES ELÉTRICOS MÍNIMO 5 CV CADA, PARA NATA CIMENTO, ARGAMASSA E OUTROS - CHI DIURNO. AF_06/2015</v>
          </cell>
          <cell r="I581" t="str">
            <v>CHI</v>
          </cell>
          <cell r="J581" t="str">
            <v>COEFICIENTE DE REPRESENTATIVIDADE</v>
          </cell>
          <cell r="K581" t="str">
            <v>4,74</v>
          </cell>
          <cell r="L581" t="str">
            <v>CAIXA REFERENCIAL</v>
          </cell>
        </row>
        <row r="582">
          <cell r="G582" t="str">
            <v>90644</v>
          </cell>
          <cell r="H582" t="str">
            <v>BOMBA TRIPLEX, PARA INJEÇÃO DE NATA DE CIMENTO, VAZÃO MÁXIMA DE 100 LITROS/MINUTO, PRESSÃO MÁXIMA DE 70 BAR - CHI DIURNO. AF_06/2015</v>
          </cell>
          <cell r="I582" t="str">
            <v>CHI</v>
          </cell>
          <cell r="J582" t="str">
            <v>COEFICIENTE DE REPRESENTATIVIDADE</v>
          </cell>
          <cell r="K582" t="str">
            <v>7,08</v>
          </cell>
          <cell r="L582" t="str">
            <v>CAIXA REFERENCIAL</v>
          </cell>
        </row>
        <row r="583">
          <cell r="G583" t="str">
            <v>90651</v>
          </cell>
          <cell r="H583" t="str">
            <v>BOMBA CENTRÍFUGA MONOESTÁGIO COM MOTOR ELÉTRICO MONOFÁSICO, POTÊNCIA 15 HP, DIÂMETRO DO ROTOR 173 MM, HM/Q = 30 MCA / 90 M3/H A 45 MCA / 55 M3/H - CHI DIURNO. AF_06/2015</v>
          </cell>
          <cell r="I583" t="str">
            <v>CHI</v>
          </cell>
          <cell r="J583" t="str">
            <v>COEFICIENTE DE REPRESENTATIVIDADE</v>
          </cell>
          <cell r="K583" t="str">
            <v>1,46</v>
          </cell>
          <cell r="L583" t="str">
            <v>CAIXA REFERENCIAL</v>
          </cell>
        </row>
        <row r="584">
          <cell r="G584" t="str">
            <v>90657</v>
          </cell>
          <cell r="H584" t="str">
            <v>BOMBA DE PROJEÇÃO DE CONCRETO SECO, POTÊNCIA 10 CV, VAZÃO 3 M3/H - CHI DIURNO. AF_06/2015</v>
          </cell>
          <cell r="I584" t="str">
            <v>CHI</v>
          </cell>
          <cell r="J584" t="str">
            <v>COEFICIENTE DE REPRESENTATIVIDADE</v>
          </cell>
          <cell r="K584" t="str">
            <v>4,60</v>
          </cell>
          <cell r="L584" t="str">
            <v>CAIXA REFERENCIAL</v>
          </cell>
        </row>
        <row r="585">
          <cell r="G585" t="str">
            <v>90663</v>
          </cell>
          <cell r="H585" t="str">
            <v>BOMBA DE PROJEÇÃO DE CONCRETO SECO, POTÊNCIA 10 CV, VAZÃO 6 M3/H - CHI DIURNO. AF_06/2015</v>
          </cell>
          <cell r="I585" t="str">
            <v>CHI</v>
          </cell>
          <cell r="J585" t="str">
            <v>COEFICIENTE DE REPRESENTATIVIDADE</v>
          </cell>
          <cell r="K585" t="str">
            <v>4,93</v>
          </cell>
          <cell r="L585" t="str">
            <v>CAIXA REFERENCIAL</v>
          </cell>
        </row>
        <row r="586">
          <cell r="G586" t="str">
            <v>90669</v>
          </cell>
          <cell r="H586" t="str">
            <v>PROJETOR PNEUMÁTICO DE ARGAMASSA PARA CHAPISCO E REBOCO COM RECIPIENTE ACOPLADO, TIPO CANEQUINHA, COM COMPRESSOR DE AR REBOCÁVEL VAZÃO 89 PCM E MOTOR DIESEL DE 20 CV - CHI DIURNO. AF_05/2023</v>
          </cell>
          <cell r="I586" t="str">
            <v>CHI</v>
          </cell>
          <cell r="J586" t="str">
            <v>COEFICIENTE DE REPRESENTATIVIDADE</v>
          </cell>
          <cell r="K586" t="str">
            <v>8,45</v>
          </cell>
          <cell r="L586" t="str">
            <v>CAIXA REFERENCIAL</v>
          </cell>
        </row>
        <row r="587">
          <cell r="G587" t="str">
            <v>90675</v>
          </cell>
          <cell r="H587" t="str">
            <v>PERFURATRIZ COM TORRE METÁLICA PARA EXECUÇÃO DE ESTACA HÉLICE CONTÍNUA, PROFUNDIDADE MÁXIMA DE 30 M, DIÂMETRO MÁXIMO DE 800 MM, POTÊNCIA INSTALADA DE 268 HP, MESA ROTATIVA COM TORQUE MÁXIMO DE 170 KNM - CHI DIURNO. AF_06/2015</v>
          </cell>
          <cell r="I587" t="str">
            <v>CHI</v>
          </cell>
          <cell r="J587" t="str">
            <v>COEFICIENTE DE REPRESENTATIVIDADE</v>
          </cell>
          <cell r="K587" t="str">
            <v>303,17</v>
          </cell>
          <cell r="L587" t="str">
            <v>CAIXA REFERENCIAL</v>
          </cell>
        </row>
        <row r="588">
          <cell r="G588" t="str">
            <v>90681</v>
          </cell>
          <cell r="H588" t="str">
            <v>PERFURATRIZ HIDRÁULICA SOBRE CAMINHÃO COM TRADO CURTO ACOPLADO, PROFUNDIDADE MÁXIMA DE 20 M, DIÂMETRO MÁXIMO DE 1500 MM, POTÊNCIA INSTALADA DE 137 HP, MESA ROTATIVA COM TORQUE MÁXIMO DE 30 KNM - CHI DIURNO. AF_06/2015</v>
          </cell>
          <cell r="I588" t="str">
            <v>CHI</v>
          </cell>
          <cell r="J588" t="str">
            <v>COEFICIENTE DE REPRESENTATIVIDADE</v>
          </cell>
          <cell r="K588" t="str">
            <v>181,22</v>
          </cell>
          <cell r="L588" t="str">
            <v>CAIXA REFERENCIAL</v>
          </cell>
        </row>
        <row r="589">
          <cell r="G589" t="str">
            <v>90687</v>
          </cell>
          <cell r="H589" t="str">
            <v>MANIPULADOR TELESCÓPICO, POTÊNCIA DE 85 HP, CAPACIDADE DE CARGA DE 3.500 KG, ALTURA MÁXIMA DE ELEVAÇÃO DE 12,3 M - CHI DIURNO. AF_05/2023</v>
          </cell>
          <cell r="I589" t="str">
            <v>CHI</v>
          </cell>
          <cell r="J589" t="str">
            <v>COEFICIENTE DE REPRESENTATIVIDADE</v>
          </cell>
          <cell r="K589" t="str">
            <v>69,51</v>
          </cell>
          <cell r="L589" t="str">
            <v>CAIXA REFERENCIAL</v>
          </cell>
        </row>
        <row r="590">
          <cell r="G590" t="str">
            <v>90693</v>
          </cell>
          <cell r="H590" t="str">
            <v>MINICARREGADEIRA SOBRE RODAS, POTÊNCIA LÍQUIDA DE 47 HP, CAPACIDADE NOMINAL DE OPERAÇÃO DE 646 KG - CHI DIURNO. AF_06/2015</v>
          </cell>
          <cell r="I590" t="str">
            <v>CHI</v>
          </cell>
          <cell r="J590" t="str">
            <v>COEFICIENTE DE REPRESENTATIVIDADE</v>
          </cell>
          <cell r="K590" t="str">
            <v>61,64</v>
          </cell>
          <cell r="L590" t="str">
            <v>CAIXA REFERENCIAL</v>
          </cell>
        </row>
        <row r="591">
          <cell r="G591" t="str">
            <v>90965</v>
          </cell>
          <cell r="H591" t="str">
            <v>COMPRESSOR DE AR REBOCÁVEL, VAZÃO 89 PCM, PRESSÃO EFETIVA DE TRABALHO 102 PSI, MOTOR DIESEL, POTÊNCIA 20 CV - CHI DIURNO. AF_06/2015</v>
          </cell>
          <cell r="I591" t="str">
            <v>CHI</v>
          </cell>
          <cell r="J591" t="str">
            <v>COLETADO</v>
          </cell>
          <cell r="K591" t="str">
            <v>8,41</v>
          </cell>
          <cell r="L591" t="str">
            <v>CAIXA REFERENCIAL</v>
          </cell>
        </row>
        <row r="592">
          <cell r="G592" t="str">
            <v>90973</v>
          </cell>
          <cell r="H592" t="str">
            <v>COMPRESSOR DE AR REBOCAVEL, VAZÃO 250 PCM, PRESSAO DE TRABALHO 102 PSI, MOTOR A DIESEL POTÊNCIA 81 CV - CHI DIURNO. AF_06/2015</v>
          </cell>
          <cell r="I592" t="str">
            <v>CHI</v>
          </cell>
          <cell r="J592" t="str">
            <v>COEFICIENTE DE REPRESENTATIVIDADE</v>
          </cell>
          <cell r="K592" t="str">
            <v>8,43</v>
          </cell>
          <cell r="L592" t="str">
            <v>CAIXA REFERENCIAL</v>
          </cell>
        </row>
        <row r="593">
          <cell r="G593" t="str">
            <v>90982</v>
          </cell>
          <cell r="H593" t="str">
            <v>COMPRESSOR DE AR REBOCÁVEL, VAZÃO 748 PCM, PRESSÃO EFETIVA DE TRABALHO 102 PSI, MOTOR DIESEL, POTÊNCIA 210 CV - CHI DIURNO. AF_06/2015</v>
          </cell>
          <cell r="I593" t="str">
            <v>CHI</v>
          </cell>
          <cell r="J593" t="str">
            <v>COEFICIENTE DE REPRESENTATIVIDADE</v>
          </cell>
          <cell r="K593" t="str">
            <v>21,43</v>
          </cell>
          <cell r="L593" t="str">
            <v>CAIXA REFERENCIAL</v>
          </cell>
        </row>
        <row r="594">
          <cell r="G594" t="str">
            <v>91001</v>
          </cell>
          <cell r="H594" t="str">
            <v>COMPRESSOR DE AR REBOCAVEL, VAZÃO 400 PCM, PRESSAO DE TRABALHO 102 PSI, MOTOR A DIESEL POTÊNCIA 110 CV - CHI DIURNO. AF_06/2015</v>
          </cell>
          <cell r="I594" t="str">
            <v>CHI</v>
          </cell>
          <cell r="J594" t="str">
            <v>COEFICIENTE DE REPRESENTATIVIDADE</v>
          </cell>
          <cell r="K594" t="str">
            <v>10,00</v>
          </cell>
          <cell r="L594" t="str">
            <v>CAIXA REFERENCIAL</v>
          </cell>
        </row>
        <row r="595">
          <cell r="G595" t="str">
            <v>91032</v>
          </cell>
          <cell r="H595" t="str">
            <v>CAMINHÃO TRUCADO (C/ TERCEIRO EIXO) ELETRÔNICO - POTÊNCIA 231CV - PBT = 22000KG - DIST. ENTRE EIXOS 5170 MM - INCLUI CARROCERIA FIXA ABERTA DE MADEIRA - CHI DIURNO. AF_06/2015</v>
          </cell>
          <cell r="I595" t="str">
            <v>CHI</v>
          </cell>
          <cell r="J595" t="str">
            <v>COEFICIENTE DE REPRESENTATIVIDADE</v>
          </cell>
          <cell r="K595" t="str">
            <v>72,29</v>
          </cell>
          <cell r="L595" t="str">
            <v>CAIXA REFERENCIAL</v>
          </cell>
        </row>
        <row r="596">
          <cell r="G596" t="str">
            <v>91278</v>
          </cell>
          <cell r="H596" t="str">
            <v>PLACA VIBRATÓRIA REVERSÍVEL COM MOTOR 4 TEMPOS A GASOLINA, FORÇA CENTRÍFUGA DE 25 KN (2500 KGF), POTÊNCIA 5,5 CV - CHI DIURNO. AF_08/2015</v>
          </cell>
          <cell r="I596" t="str">
            <v>CHI</v>
          </cell>
          <cell r="J596" t="str">
            <v>COEFICIENTE DE REPRESENTATIVIDADE</v>
          </cell>
          <cell r="K596" t="str">
            <v>0,58</v>
          </cell>
          <cell r="L596" t="str">
            <v>CAIXA REFERENCIAL</v>
          </cell>
        </row>
        <row r="597">
          <cell r="G597" t="str">
            <v>91285</v>
          </cell>
          <cell r="H597" t="str">
            <v>CORTADORA DE PISO COM MOTOR 4 TEMPOS A GASOLINA, POTÊNCIA DE 13 HP, COM DISCO DE CORTE DIAMANTADO SEGMENTADO PARA CONCRETO, DIÂMETRO DE 350 MM, FURO DE 1" (14 X 1") - CHI DIURNO. AF_08/2015</v>
          </cell>
          <cell r="I597" t="str">
            <v>CHI</v>
          </cell>
          <cell r="J597" t="str">
            <v>COEFICIENTE DE REPRESENTATIVIDADE</v>
          </cell>
          <cell r="K597" t="str">
            <v>0,92</v>
          </cell>
          <cell r="L597" t="str">
            <v>CAIXA REFERENCIAL</v>
          </cell>
        </row>
        <row r="598">
          <cell r="G598" t="str">
            <v>91387</v>
          </cell>
          <cell r="H598" t="str">
            <v>CAMINHÃO BASCULANTE 10 M3, TRUCADO CABINE SIMPLES, PESO BRUTO TOTAL 23.000 KG, CARGA ÚTIL MÁXIMA 15.935 KG, DISTÂNCIA ENTRE EIXOS 4,80 M, POTÊNCIA 230 CV INCLUSIVE CAÇAMBA METÁLICA - CHI DIURNO. AF_06/2014</v>
          </cell>
          <cell r="I598" t="str">
            <v>CHI</v>
          </cell>
          <cell r="J598" t="str">
            <v>COEFICIENTE DE REPRESENTATIVIDADE</v>
          </cell>
          <cell r="K598" t="str">
            <v>79,19</v>
          </cell>
          <cell r="L598" t="str">
            <v>CAIXA REFERENCIAL</v>
          </cell>
        </row>
        <row r="599">
          <cell r="G599" t="str">
            <v>91395</v>
          </cell>
          <cell r="H599" t="str">
            <v>CAMINHÃO TOCO, PBT 14.300 KG, CARGA ÚTIL MÁX. 9.710 KG, DIST. ENTRE EIXOS 3,56 M, POTÊNCIA 185 CV, INCLUSIVE CARROCERIA FIXA ABERTA DE MADEIRA P/ TRANSPORTE GERAL DE CARGA SECA, DIMEN. APROX. 2,50 X 6,50 X 0,50 M - CHI DIURNO. AF_06/2014</v>
          </cell>
          <cell r="I599" t="str">
            <v>CHI</v>
          </cell>
          <cell r="J599" t="str">
            <v>COEFICIENTE DE REPRESENTATIVIDADE</v>
          </cell>
          <cell r="K599" t="str">
            <v>63,34</v>
          </cell>
          <cell r="L599" t="str">
            <v>CAIXA REFERENCIAL</v>
          </cell>
        </row>
        <row r="600">
          <cell r="G600" t="str">
            <v>91486</v>
          </cell>
          <cell r="H600" t="str">
            <v>ESPARGIDOR DE ASFALTO PRESSURIZADO, TANQUE 6 M3 COM ISOLAÇÃO TÉRMICA, AQUECIDO COM 2 MAÇARICOS, COM BARRA ESPARGIDORA 3,60 M, MONTADO SOBRE CAMINHÃO  TOCO, PBT 14.300 KG, POTÊNCIA 185 CV - CHI DIURNO. AF_05/2023</v>
          </cell>
          <cell r="I600" t="str">
            <v>CHI</v>
          </cell>
          <cell r="J600" t="str">
            <v>COEFICIENTE DE REPRESENTATIVIDADE</v>
          </cell>
          <cell r="K600" t="str">
            <v>73,90</v>
          </cell>
          <cell r="L600" t="str">
            <v>CAIXA REFERENCIAL</v>
          </cell>
        </row>
        <row r="601">
          <cell r="G601" t="str">
            <v>91534</v>
          </cell>
          <cell r="H601" t="str">
            <v>COMPACTADOR DE SOLOS DE PERCUSSÃO (SOQUETE) COM MOTOR A GASOLINA 4 TEMPOS, POTÊNCIA 4 CV - CHI DIURNO. AF_08/2015</v>
          </cell>
          <cell r="I601" t="str">
            <v>CHI</v>
          </cell>
          <cell r="J601" t="str">
            <v>COEFICIENTE DE REPRESENTATIVIDADE</v>
          </cell>
          <cell r="K601" t="str">
            <v>32,25</v>
          </cell>
          <cell r="L601" t="str">
            <v>CAIXA REFERENCIAL</v>
          </cell>
        </row>
        <row r="602">
          <cell r="G602" t="str">
            <v>91635</v>
          </cell>
          <cell r="H602" t="str">
            <v>GUINDAUTO HIDRÁULICO, CAPACIDADE MÁXIMA DE CARGA 6500 KG, MOMENTO MÁXIMO DE CARGA 5,8 TM, ALCANCE MÁXIMO HORIZONTAL 7,60 M, INCLUSIVE CAMINHÃO TOCO PBT 9.700 KG, POTÊNCIA DE 160 CV - CHI DIURNO. AF_08/2015</v>
          </cell>
          <cell r="I602" t="str">
            <v>CHI</v>
          </cell>
          <cell r="J602" t="str">
            <v>COEFICIENTE DE REPRESENTATIVIDADE</v>
          </cell>
          <cell r="K602" t="str">
            <v>69,43</v>
          </cell>
          <cell r="L602" t="str">
            <v>CAIXA REFERENCIAL</v>
          </cell>
        </row>
        <row r="603">
          <cell r="G603" t="str">
            <v>91646</v>
          </cell>
          <cell r="H603" t="str">
            <v>CAMINHÃO DE TRANSPORTE DE MATERIAL ASFÁLTICO 30.000 L, COM CAVALO MECÂNICO DE CAPACIDADE MÁXIMA DE TRAÇÃO COMBINADO DE 66.000 KG, POTÊNCIA 360 CV, INCLUSIVE TANQUE DE ASFALTO COM SERPENTINA - CHI DIURNO. AF_08/2015</v>
          </cell>
          <cell r="I603" t="str">
            <v>CHI</v>
          </cell>
          <cell r="J603" t="str">
            <v>COEFICIENTE DE REPRESENTATIVIDADE</v>
          </cell>
          <cell r="K603" t="str">
            <v>103,89</v>
          </cell>
          <cell r="L603" t="str">
            <v>CAIXA REFERENCIAL</v>
          </cell>
        </row>
        <row r="604">
          <cell r="G604" t="str">
            <v>91693</v>
          </cell>
          <cell r="H604" t="str">
            <v>SERRA CIRCULAR DE BANCADA COM MOTOR ELÉTRICO POTÊNCIA DE 5HP, COM COIFA PARA DISCO 10" - CHI DIURNO. AF_08/2015</v>
          </cell>
          <cell r="I604" t="str">
            <v>CHI</v>
          </cell>
          <cell r="J604" t="str">
            <v>COEFICIENTE DE REPRESENTATIVIDADE</v>
          </cell>
          <cell r="K604" t="str">
            <v>31,47</v>
          </cell>
          <cell r="L604" t="str">
            <v>CAIXA REFERENCIAL</v>
          </cell>
        </row>
        <row r="605">
          <cell r="G605" t="str">
            <v>92044</v>
          </cell>
          <cell r="H605" t="str">
            <v>DISTRIBUIDOR DE AGREGADOS REBOCAVEL, CAPACIDADE 1,9 M³, LARGURA DE TRABALHO 3,66 M - CHI DIURNO. AF_11/2015</v>
          </cell>
          <cell r="I605" t="str">
            <v>CHI</v>
          </cell>
          <cell r="J605" t="str">
            <v>COEFICIENTE DE REPRESENTATIVIDADE</v>
          </cell>
          <cell r="K605" t="str">
            <v>7,80</v>
          </cell>
          <cell r="L605" t="str">
            <v>CAIXA REFERENCIAL</v>
          </cell>
        </row>
        <row r="606">
          <cell r="G606" t="str">
            <v>92107</v>
          </cell>
          <cell r="H606" t="str">
            <v>CAMINHÃO PARA EQUIPAMENTO DE LIMPEZA A SUCÇÃO COM CAMINHÃO TRUCADO DE PESO BRUTO TOTAL 23000 KG, CARGA ÚTIL MÁXIMA 15935 KG, DISTÂNCIA ENTRE EIXOS 4,80 M, POTÊNCIA 230 CV, INCLUSIVE LIMPADORA A SUCÇÃO, TANQUE 12000 L - CHI DIURNO. AF_05/2023</v>
          </cell>
          <cell r="I606" t="str">
            <v>CHI</v>
          </cell>
          <cell r="J606" t="str">
            <v>COEFICIENTE DE REPRESENTATIVIDADE</v>
          </cell>
          <cell r="K606" t="str">
            <v>93,30</v>
          </cell>
          <cell r="L606" t="str">
            <v>CAIXA REFERENCIAL</v>
          </cell>
        </row>
        <row r="607">
          <cell r="G607" t="str">
            <v>92113</v>
          </cell>
          <cell r="H607" t="str">
            <v>PENEIRA ROTATIVA COM MOTOR ELÉTRICO TRIFÁSICO DE 2 CV, CILINDRO DE 1 M X 0,60 M, COM FUROS DE 3,17 MM - CHI DIURNO. AF_05/2023</v>
          </cell>
          <cell r="I607" t="str">
            <v>CHI</v>
          </cell>
          <cell r="J607" t="str">
            <v>COEFICIENTE DE REPRESENTATIVIDADE</v>
          </cell>
          <cell r="K607" t="str">
            <v>1,04</v>
          </cell>
          <cell r="L607" t="str">
            <v>CAIXA REFERENCIAL</v>
          </cell>
        </row>
        <row r="608">
          <cell r="G608" t="str">
            <v>92119</v>
          </cell>
          <cell r="H608" t="str">
            <v>DOSADOR DE AREIA, CAPACIDADE DE 26 LITROS - CHI DIURNO. AF_05/2023</v>
          </cell>
          <cell r="I608" t="str">
            <v>CHI</v>
          </cell>
          <cell r="J608" t="str">
            <v>COEFICIENTE DE REPRESENTATIVIDADE</v>
          </cell>
          <cell r="K608" t="str">
            <v>0,26</v>
          </cell>
          <cell r="L608" t="str">
            <v>CAIXA REFERENCIAL</v>
          </cell>
        </row>
        <row r="609">
          <cell r="G609" t="str">
            <v>92139</v>
          </cell>
          <cell r="H609" t="str">
            <v>CAMINHONETE COM MOTOR A DIESEL, POTÊNCIA 180 CV, CABINE DUPLA, 4X4 - CHI DIURNO. AF_11/2015</v>
          </cell>
          <cell r="I609" t="str">
            <v>CHI</v>
          </cell>
          <cell r="J609" t="str">
            <v>COEFICIENTE DE REPRESENTATIVIDADE</v>
          </cell>
          <cell r="K609" t="str">
            <v>47,27</v>
          </cell>
          <cell r="L609" t="str">
            <v>CAIXA REFERENCIAL</v>
          </cell>
        </row>
        <row r="610">
          <cell r="G610" t="str">
            <v>92146</v>
          </cell>
          <cell r="H610" t="str">
            <v>CAMINHONETE CABINE SIMPLES COM MOTOR 1.6 FLEX, CÂMBIO MANUAL, POTÊNCIA 101/104 CV, 2 PORTAS - CHI DIURNO. AF_11/2015</v>
          </cell>
          <cell r="I610" t="str">
            <v>CHI</v>
          </cell>
          <cell r="J610" t="str">
            <v>COEFICIENTE DE REPRESENTATIVIDADE</v>
          </cell>
          <cell r="K610" t="str">
            <v>35,24</v>
          </cell>
          <cell r="L610" t="str">
            <v>CAIXA REFERENCIAL</v>
          </cell>
        </row>
        <row r="611">
          <cell r="G611" t="str">
            <v>92243</v>
          </cell>
          <cell r="H611" t="str">
            <v>CAMINHÃO DE TRANSPORTE DE MATERIAL ASFÁLTICO 20.000 L, COM CAVALO MECÂNICO DE CAPACIDADE MÁXIMA DE TRAÇÃO COMBINADO DE 45.000 KG, POTÊNCIA 330 CV, INCLUSIVE TANQUE DE ASFALTO COM MAÇARICO - CHI DIURNO. AF_12/2015</v>
          </cell>
          <cell r="I611" t="str">
            <v>CHI</v>
          </cell>
          <cell r="J611" t="str">
            <v>COEFICIENTE DE REPRESENTATIVIDADE</v>
          </cell>
          <cell r="K611" t="str">
            <v>86,21</v>
          </cell>
          <cell r="L611" t="str">
            <v>CAIXA REFERENCIAL</v>
          </cell>
        </row>
        <row r="612">
          <cell r="G612" t="str">
            <v>92717</v>
          </cell>
          <cell r="H612" t="str">
            <v>APARELHO PARA CORTE E SOLDA OXI-ACETILENO SOBRE RODAS, INCLUSIVE CILINDROS E MAÇARICOS - CHI DIURNO. AF_05/2023</v>
          </cell>
          <cell r="I612" t="str">
            <v>CHI</v>
          </cell>
          <cell r="J612" t="str">
            <v>COEFICIENTE DE REPRESENTATIVIDADE</v>
          </cell>
          <cell r="K612" t="str">
            <v>0,17</v>
          </cell>
          <cell r="L612" t="str">
            <v>CAIXA REFERENCIAL</v>
          </cell>
        </row>
        <row r="613">
          <cell r="G613" t="str">
            <v>92961</v>
          </cell>
          <cell r="H613" t="str">
            <v>MÁQUINA EXTRUSORA DE CONCRETO PARA GUIAS E SARJETAS, MOTOR A DIESEL, POTÊNCIA 14 CV - CHI DIURNO. AF_12/2015</v>
          </cell>
          <cell r="I613" t="str">
            <v>CHI</v>
          </cell>
          <cell r="J613" t="str">
            <v>COEFICIENTE DE REPRESENTATIVIDADE</v>
          </cell>
          <cell r="K613" t="str">
            <v>5,29</v>
          </cell>
          <cell r="L613" t="str">
            <v>CAIXA REFERENCIAL</v>
          </cell>
        </row>
        <row r="614">
          <cell r="G614" t="str">
            <v>92967</v>
          </cell>
          <cell r="H614" t="str">
            <v>MARTELO PERFURADOR PNEUMÁTICO MANUAL, HASTE 25 X 75 MM, 21 KG - CHI DIURNO. AF_12/2015</v>
          </cell>
          <cell r="I614" t="str">
            <v>CHI</v>
          </cell>
          <cell r="J614" t="str">
            <v>COEFICIENTE DE REPRESENTATIVIDADE</v>
          </cell>
          <cell r="K614" t="str">
            <v>28,65</v>
          </cell>
          <cell r="L614" t="str">
            <v>CAIXA REFERENCIAL</v>
          </cell>
        </row>
        <row r="615">
          <cell r="G615" t="str">
            <v>93225</v>
          </cell>
          <cell r="H615" t="str">
            <v>PERFURATRIZ COM TORRE METÁLICA PARA EXECUÇÃO DE ESTACA HÉLICE CONTÍNUA, PROFUNDIDADE MÁXIMA DE 32 M, DIÂMETRO MÁXIMO DE 1000 MM, POTÊNCIA INSTALADA DE 350 HP, MESA ROTATIVA COM TORQUE MÁXIMO DE 263 KNM - CHI DIURNO. AF_01/2016</v>
          </cell>
          <cell r="I615" t="str">
            <v>CHI</v>
          </cell>
          <cell r="J615" t="str">
            <v>COEFICIENTE DE REPRESENTATIVIDADE</v>
          </cell>
          <cell r="K615" t="str">
            <v>454,01</v>
          </cell>
          <cell r="L615" t="str">
            <v>CAIXA REFERENCIAL</v>
          </cell>
        </row>
        <row r="616">
          <cell r="G616" t="str">
            <v>93234</v>
          </cell>
          <cell r="H616" t="str">
            <v>BETONEIRA CAPACIDADE NOMINAL 400 L, CAPACIDADE DE MISTURA 310 L, MOTOR A GASOLINA POTÊNCIA 5,5 HP, SEM CARREGADOR - CHI DIURNO. AF_02/2016</v>
          </cell>
          <cell r="I616" t="str">
            <v>CHI</v>
          </cell>
          <cell r="J616" t="str">
            <v>COEFICIENTE DE REPRESENTATIVIDADE</v>
          </cell>
          <cell r="K616" t="str">
            <v>0,46</v>
          </cell>
          <cell r="L616" t="str">
            <v>CAIXA REFERENCIAL</v>
          </cell>
        </row>
        <row r="617">
          <cell r="G617" t="str">
            <v>93244</v>
          </cell>
          <cell r="H617" t="str">
            <v>ROLO COMPACTADOR VIBRATÓRIO PÉ DE CARNEIRO PARA SOLOS, POTÊNCIA 80 HP, PESO OPERACIONAL SEM/COM LASTRO 7,4 / 8,8 T, LARGURA DE TRABALHO 1,68 M - CHI DIURNO. AF_02/2016</v>
          </cell>
          <cell r="I617" t="str">
            <v>CHI</v>
          </cell>
          <cell r="J617" t="str">
            <v>COEFICIENTE DE REPRESENTATIVIDADE</v>
          </cell>
          <cell r="K617" t="str">
            <v>70,68</v>
          </cell>
          <cell r="L617" t="str">
            <v>CAIXA REFERENCIAL</v>
          </cell>
        </row>
        <row r="618">
          <cell r="G618" t="str">
            <v>93274</v>
          </cell>
          <cell r="H618" t="str">
            <v>GRUA ASCENSIONAL, LANÇA DE 30 M, CAPACIDADE DE 1,0 T A 30 M, ALTURA ATÉ 39 M - CHI DIURNO. AF_05/2023</v>
          </cell>
          <cell r="I618" t="str">
            <v>CHI</v>
          </cell>
          <cell r="J618" t="str">
            <v>COEFICIENTE DE REPRESENTATIVIDADE</v>
          </cell>
          <cell r="K618" t="str">
            <v>65,62</v>
          </cell>
          <cell r="L618" t="str">
            <v>CAIXA REFERENCIAL</v>
          </cell>
        </row>
        <row r="619">
          <cell r="G619" t="str">
            <v>93282</v>
          </cell>
          <cell r="H619" t="str">
            <v>GUINCHO ELÉTRICO DE COLUNA, CAPACIDADE 400 KG, COM MOTO FREIO, MOTOR TRIFÁSICO DE 1,25 CV - CHI DIURNO. AF_03/2016</v>
          </cell>
          <cell r="I619" t="str">
            <v>CHI</v>
          </cell>
          <cell r="J619" t="str">
            <v>COEFICIENTE DE REPRESENTATIVIDADE</v>
          </cell>
          <cell r="K619" t="str">
            <v>26,83</v>
          </cell>
          <cell r="L619" t="str">
            <v>CAIXA REFERENCIAL</v>
          </cell>
        </row>
        <row r="620">
          <cell r="G620" t="str">
            <v>93288</v>
          </cell>
          <cell r="H620" t="str">
            <v>GUINDASTE HIDRÁULICO AUTOPROPELIDO, COM LANÇA TELESCÓPICA 40 M, CAPACIDADE MÁXIMA 60 T, POTÊNCIA 260 KW - CHI DIURNO. AF_03/2016</v>
          </cell>
          <cell r="I620" t="str">
            <v>CHI</v>
          </cell>
          <cell r="J620" t="str">
            <v>COEFICIENTE DE REPRESENTATIVIDADE</v>
          </cell>
          <cell r="K620" t="str">
            <v>169,04</v>
          </cell>
          <cell r="L620" t="str">
            <v>CAIXA REFERENCIAL</v>
          </cell>
        </row>
        <row r="621">
          <cell r="G621" t="str">
            <v>93403</v>
          </cell>
          <cell r="H621" t="str">
            <v>GUINDAUTO HIDRÁULICO, CAPACIDADE MÁXIMA DE CARGA 3300 KG, MOMENTO MÁXIMO DE CARGA 5,8 TM, ALCANCE MÁXIMO HORIZONTAL 7,60 M, INCLUSIVE CAMINHÃO TOCO PBT 16.000 KG, POTÊNCIA DE 189 CV - CHI DIURNO. AF_03/2016</v>
          </cell>
          <cell r="I621" t="str">
            <v>CHI</v>
          </cell>
          <cell r="J621" t="str">
            <v>COEFICIENTE DE REPRESENTATIVIDADE</v>
          </cell>
          <cell r="K621" t="str">
            <v>74,92</v>
          </cell>
          <cell r="L621" t="str">
            <v>CAIXA REFERENCIAL</v>
          </cell>
        </row>
        <row r="622">
          <cell r="G622" t="str">
            <v>93409</v>
          </cell>
          <cell r="H622" t="str">
            <v>MÁQUINA JATO DE PRESSAO PORTÁTIL, CAMARA DE 1 SAIDA, CAPACIDADE 280 L, DIAMETRO 670 MM, BICO DE JATO CURTO VENTURI DE 5/16 , MANGUEIRA DE 1 COM COMPRESSOR DE AR REBOCÁVEL 189 PCM E MOTOR DIESEL 63 CV - CHI DIURNO. AF_05/2023</v>
          </cell>
          <cell r="I622" t="str">
            <v>CHI</v>
          </cell>
          <cell r="J622" t="str">
            <v>COEFICIENTE DE REPRESENTATIVIDADE</v>
          </cell>
          <cell r="K622" t="str">
            <v>41,94</v>
          </cell>
          <cell r="L622" t="str">
            <v>CAIXA REFERENCIAL</v>
          </cell>
        </row>
        <row r="623">
          <cell r="G623" t="str">
            <v>93416</v>
          </cell>
          <cell r="H623" t="str">
            <v>GERADOR PORTÁTIL MONOFÁSICO, POTÊNCIA 5500 VA, MOTOR A GASOLINA, POTÊNCIA DO MOTOR 13 CV - CHI DIURNO. AF_03/2016</v>
          </cell>
          <cell r="I623" t="str">
            <v>CHI</v>
          </cell>
          <cell r="J623" t="str">
            <v>COEFICIENTE DE REPRESENTATIVIDADE</v>
          </cell>
          <cell r="K623" t="str">
            <v>0,38</v>
          </cell>
          <cell r="L623" t="str">
            <v>CAIXA REFERENCIAL</v>
          </cell>
        </row>
        <row r="624">
          <cell r="G624" t="str">
            <v>93422</v>
          </cell>
          <cell r="H624" t="str">
            <v>GRUPO GERADOR REBOCÁVEL, POTÊNCIA 66 KVA, MOTOR A DIESEL - CHI DIURNO. AF_03/2016</v>
          </cell>
          <cell r="I624" t="str">
            <v>CHI</v>
          </cell>
          <cell r="J624" t="str">
            <v>COEFICIENTE DE REPRESENTATIVIDADE</v>
          </cell>
          <cell r="K624" t="str">
            <v>5,01</v>
          </cell>
          <cell r="L624" t="str">
            <v>CAIXA REFERENCIAL</v>
          </cell>
        </row>
        <row r="625">
          <cell r="G625" t="str">
            <v>93428</v>
          </cell>
          <cell r="H625" t="str">
            <v>GRUPO GERADOR ESTACIONÁRIO, POTÊNCIA 150 KVA, MOTOR A DIESEL- CHI DIURNO. AF_03/2016</v>
          </cell>
          <cell r="I625" t="str">
            <v>CHI</v>
          </cell>
          <cell r="J625" t="str">
            <v>COEFICIENTE DE REPRESENTATIVIDADE</v>
          </cell>
          <cell r="K625" t="str">
            <v>7,10</v>
          </cell>
          <cell r="L625" t="str">
            <v>CAIXA REFERENCIAL</v>
          </cell>
        </row>
        <row r="626">
          <cell r="G626" t="str">
            <v>93434</v>
          </cell>
          <cell r="H626" t="str">
            <v>USINA DE MISTURA ASFÁLTICA À QUENTE, TIPO CONTRA FLUXO, PROD 40 A 80 TON/HORA - CHI DIURNO. AF_05/2023</v>
          </cell>
          <cell r="I626" t="str">
            <v>CHI</v>
          </cell>
          <cell r="J626" t="str">
            <v>COEFICIENTE DE REPRESENTATIVIDADE</v>
          </cell>
          <cell r="K626" t="str">
            <v>291,59</v>
          </cell>
          <cell r="L626" t="str">
            <v>CAIXA REFERENCIAL</v>
          </cell>
        </row>
        <row r="627">
          <cell r="G627" t="str">
            <v>93440</v>
          </cell>
          <cell r="H627" t="str">
            <v>USINA DE ASFALTO À FRIO, CAPACIDADE DE 40 A 60 TON/HORA, ELÉTRICA POTÊNCIA 30 CV - CHI DIURNO. AF_05/2023</v>
          </cell>
          <cell r="I627" t="str">
            <v>CHI</v>
          </cell>
          <cell r="J627" t="str">
            <v>COEFICIENTE DE REPRESENTATIVIDADE</v>
          </cell>
          <cell r="K627" t="str">
            <v>149,55</v>
          </cell>
          <cell r="L627" t="str">
            <v>CAIXA REFERENCIAL</v>
          </cell>
        </row>
        <row r="628">
          <cell r="G628" t="str">
            <v>95122</v>
          </cell>
          <cell r="H628" t="str">
            <v>USINA MISTURADORA DE SOLOS, CAPACIDADE DE 200 A 500 TON/H, POTENCIA 75KW - CHI DIURNO. AF_07/2016</v>
          </cell>
          <cell r="I628" t="str">
            <v>CHI</v>
          </cell>
          <cell r="J628" t="str">
            <v>COEFICIENTE DE REPRESENTATIVIDADE</v>
          </cell>
          <cell r="K628" t="str">
            <v>211,19</v>
          </cell>
          <cell r="L628" t="str">
            <v>CAIXA REFERENCIAL</v>
          </cell>
        </row>
        <row r="629">
          <cell r="G629" t="str">
            <v>95128</v>
          </cell>
          <cell r="H629" t="str">
            <v>DISTRIBUIDOR DE AGREGADOS AUTOPROPELIDO, CAP 3 M3, A DIESEL, POTÊNCIA 176CV - CHI DIURNO. AF_07/2016</v>
          </cell>
          <cell r="I629" t="str">
            <v>CHI</v>
          </cell>
          <cell r="J629" t="str">
            <v>COEFICIENTE DE REPRESENTATIVIDADE</v>
          </cell>
          <cell r="K629" t="str">
            <v>54,76</v>
          </cell>
          <cell r="L629" t="str">
            <v>CAIXA REFERENCIAL</v>
          </cell>
        </row>
        <row r="630">
          <cell r="G630" t="str">
            <v>95140</v>
          </cell>
          <cell r="H630" t="str">
            <v>TALHA MANUAL DE CORRENTE, CAPACIDADE DE 2 TON. COM ELEVAÇÃO DE 3 M - CHI DIURNO. AF_07/2016</v>
          </cell>
          <cell r="I630" t="str">
            <v>CHI</v>
          </cell>
          <cell r="J630" t="str">
            <v>COLETADO</v>
          </cell>
          <cell r="K630" t="str">
            <v>0,04</v>
          </cell>
          <cell r="L630" t="str">
            <v>CAIXA REFERENCIAL</v>
          </cell>
        </row>
        <row r="631">
          <cell r="G631" t="str">
            <v>95213</v>
          </cell>
          <cell r="H631" t="str">
            <v>GRUA ASCENCIONAL, LANÇA DE 42 M, CAPACIDADE DE 1,5 T A 30 M, ALTURA ATÉ 39 M - CHI DIURNO. AF_05/2023</v>
          </cell>
          <cell r="I631" t="str">
            <v>CHI</v>
          </cell>
          <cell r="J631" t="str">
            <v>COEFICIENTE DE REPRESENTATIVIDADE</v>
          </cell>
          <cell r="K631" t="str">
            <v>71,64</v>
          </cell>
          <cell r="L631" t="str">
            <v>CAIXA REFERENCIAL</v>
          </cell>
        </row>
        <row r="632">
          <cell r="G632" t="str">
            <v>95259</v>
          </cell>
          <cell r="H632" t="str">
            <v>MARTELO DEMOLIDOR PNEUMÁTICO MANUAL, 32 KG - CHI DIURNO. AF_09/2016</v>
          </cell>
          <cell r="I632" t="str">
            <v>CHI</v>
          </cell>
          <cell r="J632" t="str">
            <v>COEFICIENTE DE REPRESENTATIVIDADE</v>
          </cell>
          <cell r="K632" t="str">
            <v>28,41</v>
          </cell>
          <cell r="L632" t="str">
            <v>CAIXA REFERENCIAL</v>
          </cell>
        </row>
        <row r="633">
          <cell r="G633" t="str">
            <v>95265</v>
          </cell>
          <cell r="H633" t="str">
            <v>COMPACTADOR DE SOLOS DE PERCUSÃO (SOQUETE) COM MOTOR A GASOLINA, POTÊNCIA 3 CV - CHI DIURNO. AF_09/2016</v>
          </cell>
          <cell r="I633" t="str">
            <v>CHI</v>
          </cell>
          <cell r="J633" t="str">
            <v>COEFICIENTE DE REPRESENTATIVIDADE</v>
          </cell>
          <cell r="K633" t="str">
            <v>0,82</v>
          </cell>
          <cell r="L633" t="str">
            <v>CAIXA REFERENCIAL</v>
          </cell>
        </row>
        <row r="634">
          <cell r="G634" t="str">
            <v>95271</v>
          </cell>
          <cell r="H634" t="str">
            <v>RÉGUA VIBRATÓRIA DUPLA PARA CONCRETO, PESO DE 60KG, COMPRIMENTO 4 M, COM MOTOR A GASOLINA, POTÊNCIA 5,5 HP - CHI DIURNO. AF_09/2016</v>
          </cell>
          <cell r="I634" t="str">
            <v>CHI</v>
          </cell>
          <cell r="J634" t="str">
            <v>COEFICIENTE DE REPRESENTATIVIDADE</v>
          </cell>
          <cell r="K634" t="str">
            <v>0,53</v>
          </cell>
          <cell r="L634" t="str">
            <v>CAIXA REFERENCIAL</v>
          </cell>
        </row>
        <row r="635">
          <cell r="G635" t="str">
            <v>95277</v>
          </cell>
          <cell r="H635" t="str">
            <v>POLIDORA DE PISO (POLITRIZ), PESO DE 100KG, DIÂMETRO 450 MM, MOTOR ELÉTRICO, POTÊNCIA 4 HP - CHI DIURNO. AF_05/2023</v>
          </cell>
          <cell r="I635" t="str">
            <v>CHI</v>
          </cell>
          <cell r="J635" t="str">
            <v>COEFICIENTE DE REPRESENTATIVIDADE</v>
          </cell>
          <cell r="K635" t="str">
            <v>0,50</v>
          </cell>
          <cell r="L635" t="str">
            <v>CAIXA REFERENCIAL</v>
          </cell>
        </row>
        <row r="636">
          <cell r="G636" t="str">
            <v>95283</v>
          </cell>
          <cell r="H636" t="str">
            <v>DESEMPENADEIRA DE CONCRETO, PESO DE 78 KG, 4 PÁS, MOTOR A GASOLINA, POTÊNCIA 5,5 HP - CHI DIURNO. AF_05/2023</v>
          </cell>
          <cell r="I636" t="str">
            <v>CHI</v>
          </cell>
          <cell r="J636" t="str">
            <v>COLETADO</v>
          </cell>
          <cell r="K636" t="str">
            <v>0,61</v>
          </cell>
          <cell r="L636" t="str">
            <v>CAIXA REFERENCIAL</v>
          </cell>
        </row>
        <row r="637">
          <cell r="G637" t="str">
            <v>95621</v>
          </cell>
          <cell r="H637" t="str">
            <v>PERFURATRIZ PNEUMATICA MANUAL DE PESO MEDIO, MARTELETE, 18KG, COMPRIMENTO MÁXIMO DE CURSO DE 6 M, DIAMETRO DO PISTAO DE 5,5 CM - CHI DIURNO. AF_11/2016</v>
          </cell>
          <cell r="I637" t="str">
            <v>CHI</v>
          </cell>
          <cell r="J637" t="str">
            <v>COEFICIENTE DE REPRESENTATIVIDADE</v>
          </cell>
          <cell r="K637" t="str">
            <v>28,14</v>
          </cell>
          <cell r="L637" t="str">
            <v>CAIXA REFERENCIAL</v>
          </cell>
        </row>
        <row r="638">
          <cell r="G638" t="str">
            <v>95632</v>
          </cell>
          <cell r="H638" t="str">
            <v>ROLO COMPACTADOR VIBRATORIO TANDEM, ACO LISO, POTENCIA 125 HP, PESO SEM/COM LASTRO 10,20/11,65 T, LARGURA DE TRABALHO 1,73 M - CHI DIURNO. AF_11/2016</v>
          </cell>
          <cell r="I638" t="str">
            <v>CHI</v>
          </cell>
          <cell r="J638" t="str">
            <v>COEFICIENTE DE REPRESENTATIVIDADE</v>
          </cell>
          <cell r="K638" t="str">
            <v>88,82</v>
          </cell>
          <cell r="L638" t="str">
            <v>CAIXA REFERENCIAL</v>
          </cell>
        </row>
        <row r="639">
          <cell r="G639" t="str">
            <v>95703</v>
          </cell>
          <cell r="H639" t="str">
            <v>PERFURATRIZ MANUAL, TORQUE MAXIMO 55 KGF.M, POTENCIA 5 CV, COM DIAMETRO MAXIMO 8 1/2" - CHI DIURNO. AF_11/2016</v>
          </cell>
          <cell r="I639" t="str">
            <v>CHI</v>
          </cell>
          <cell r="J639" t="str">
            <v>COEFICIENTE DE REPRESENTATIVIDADE</v>
          </cell>
          <cell r="K639" t="str">
            <v>36,33</v>
          </cell>
          <cell r="L639" t="str">
            <v>CAIXA REFERENCIAL</v>
          </cell>
        </row>
        <row r="640">
          <cell r="G640" t="str">
            <v>95709</v>
          </cell>
          <cell r="H640" t="str">
            <v>PERFURATRIZ SOBRE ESTEIRA, TORQUE MÁXIMO 600 KGF, POTÊNCIA ENTRE 50 E 60 HP, DIÂMETRO MÁXIMO 10 - CHI DIURNO. AF_11/2016</v>
          </cell>
          <cell r="I640" t="str">
            <v>CHI</v>
          </cell>
          <cell r="J640" t="str">
            <v>COEFICIENTE DE REPRESENTATIVIDADE</v>
          </cell>
          <cell r="K640" t="str">
            <v>88,13</v>
          </cell>
          <cell r="L640" t="str">
            <v>CAIXA REFERENCIAL</v>
          </cell>
        </row>
        <row r="641">
          <cell r="G641" t="str">
            <v>95715</v>
          </cell>
          <cell r="H641" t="str">
            <v>ESCAVADEIRA HIDRAULICA SOBRE ESTEIRA, COM GARRA GIRATORIA DE MANDIBULAS, PESO OPERACIONAL ENTRE 22,00 E 25,50 TON, POTENCIA LIQUIDA ENTRE 150 E 160 HP - CHI DIURNO. AF_11/2016</v>
          </cell>
          <cell r="I641" t="str">
            <v>CHI</v>
          </cell>
          <cell r="J641" t="str">
            <v>COEFICIENTE DE REPRESENTATIVIDADE</v>
          </cell>
          <cell r="K641" t="str">
            <v>104,34</v>
          </cell>
          <cell r="L641" t="str">
            <v>CAIXA REFERENCIAL</v>
          </cell>
        </row>
        <row r="642">
          <cell r="G642" t="str">
            <v>95721</v>
          </cell>
          <cell r="H642" t="str">
            <v>ESCAVADEIRA HIDRAULICA SOBRE ESTEIRA, EQUIPADA COM CLAMSHELL, COM CAPACIDADE DA CAÇAMBA ENTRE 1,20 E 1,50 M3, PESO OPERACIONAL ENTRE 20,00 E 22,00 TON, POTENCIA LIQUIDA ENTRE 150 E 160 HP - CHI DIURNO. AF_11/2016</v>
          </cell>
          <cell r="I642" t="str">
            <v>CHI</v>
          </cell>
          <cell r="J642" t="str">
            <v>COEFICIENTE DE REPRESENTATIVIDADE</v>
          </cell>
          <cell r="K642" t="str">
            <v>101,80</v>
          </cell>
          <cell r="L642" t="str">
            <v>CAIXA REFERENCIAL</v>
          </cell>
        </row>
        <row r="643">
          <cell r="G643" t="str">
            <v>95873</v>
          </cell>
          <cell r="H643" t="str">
            <v>GRUPO GERADOR COM CARENAGEM, MOTOR DIESEL POTÊNCIA STANDART ENTRE 250 E 260 KVA - CHI DIURNO. AF_12/2016</v>
          </cell>
          <cell r="I643" t="str">
            <v>CHI</v>
          </cell>
          <cell r="J643" t="str">
            <v>COEFICIENTE DE REPRESENTATIVIDADE</v>
          </cell>
          <cell r="K643" t="str">
            <v>11,34</v>
          </cell>
          <cell r="L643" t="str">
            <v>CAIXA REFERENCIAL</v>
          </cell>
        </row>
        <row r="644">
          <cell r="G644" t="str">
            <v>96014</v>
          </cell>
          <cell r="H644" t="str">
            <v>TRATOR DE PNEUS COM POTÊNCIA DE 122 CV, TRAÇÃO 4X4, COM VASSOURA MECÂNICA ACOPLADA - CHI DIURNO. AF_02/2017</v>
          </cell>
          <cell r="I644" t="str">
            <v>CHI</v>
          </cell>
          <cell r="J644" t="str">
            <v>COEFICIENTE DE REPRESENTATIVIDADE</v>
          </cell>
          <cell r="K644" t="str">
            <v>62,21</v>
          </cell>
          <cell r="L644" t="str">
            <v>CAIXA REFERENCIAL</v>
          </cell>
        </row>
        <row r="645">
          <cell r="G645" t="str">
            <v>96021</v>
          </cell>
          <cell r="H645" t="str">
            <v>TRATOR DE PNEUS COM POTÊNCIA DE 122 CV, TRAÇÃO 4X4, COM GRADE DE DISCOS ACOPLADA - CHI DIURNO. AF_02/2017</v>
          </cell>
          <cell r="I645" t="str">
            <v>CHI</v>
          </cell>
          <cell r="J645" t="str">
            <v>COEFICIENTE DE REPRESENTATIVIDADE</v>
          </cell>
          <cell r="K645" t="str">
            <v>61,93</v>
          </cell>
          <cell r="L645" t="str">
            <v>CAIXA REFERENCIAL</v>
          </cell>
        </row>
        <row r="646">
          <cell r="G646" t="str">
            <v>96029</v>
          </cell>
          <cell r="H646" t="str">
            <v>TRATOR DE PNEUS COM POTÊNCIA DE 85 CV, TRAÇÃO 4X4, COM GRADE DE DISCOS ACOPLADA - CHI DIURNO. AF_02/2017</v>
          </cell>
          <cell r="I646" t="str">
            <v>CHI</v>
          </cell>
          <cell r="J646" t="str">
            <v>COEFICIENTE DE REPRESENTATIVIDADE</v>
          </cell>
          <cell r="K646" t="str">
            <v>55,49</v>
          </cell>
          <cell r="L646" t="str">
            <v>CAIXA REFERENCIAL</v>
          </cell>
        </row>
        <row r="647">
          <cell r="G647" t="str">
            <v>96036</v>
          </cell>
          <cell r="H647" t="str">
            <v>CAMINHÃO BASCULANTE 10 M3, TRUCADO, POTÊNCIA 230 CV, INCLUSIVE CAÇAMBA METÁLICA, COM DISTRIBUIDOR DE AGREGADOS ACOPLADO - CHI DIURNO. AF_02/2017</v>
          </cell>
          <cell r="I647" t="str">
            <v>CHI</v>
          </cell>
          <cell r="J647" t="str">
            <v>COEFICIENTE DE REPRESENTATIVIDADE</v>
          </cell>
          <cell r="K647" t="str">
            <v>85,14</v>
          </cell>
          <cell r="L647" t="str">
            <v>CAIXA REFERENCIAL</v>
          </cell>
        </row>
        <row r="648">
          <cell r="G648" t="str">
            <v>96155</v>
          </cell>
          <cell r="H648" t="str">
            <v>TRATOR DE PNEUS COM POTÊNCIA DE 85 CV, TRAÇÃO 4X4, COM VASSOURA MECÂNICA ACOPLADA - CHI DIURNO. AF_02/2017</v>
          </cell>
          <cell r="I648" t="str">
            <v>CHI</v>
          </cell>
          <cell r="J648" t="str">
            <v>COEFICIENTE DE REPRESENTATIVIDADE</v>
          </cell>
          <cell r="K648" t="str">
            <v>55,77</v>
          </cell>
          <cell r="L648" t="str">
            <v>CAIXA REFERENCIAL</v>
          </cell>
        </row>
        <row r="649">
          <cell r="G649" t="str">
            <v>96156</v>
          </cell>
          <cell r="H649" t="str">
            <v>MINICARREGADEIRA SOBRE RODAS POTENCIA 47HP CAPACIDADE OPERACAO 646 KG, COM VASSOURA MECÂNICA ACOPLADA - CHI DIURNO. AF_03/2017</v>
          </cell>
          <cell r="I649" t="str">
            <v>CHI</v>
          </cell>
          <cell r="J649" t="str">
            <v>COEFICIENTE DE REPRESENTATIVIDADE</v>
          </cell>
          <cell r="K649" t="str">
            <v>68,58</v>
          </cell>
          <cell r="L649" t="str">
            <v>CAIXA REFERENCIAL</v>
          </cell>
        </row>
        <row r="650">
          <cell r="G650" t="str">
            <v>96159</v>
          </cell>
          <cell r="H650" t="str">
            <v>MÁQUINA DEMARCADORA DE FAIXA DE TRÁFEGO À FRIO, AUTOPROPELIDA, POTÊNCIA 38 HP - CHI DIURNO. AF_07/2016</v>
          </cell>
          <cell r="I650" t="str">
            <v>CHI</v>
          </cell>
          <cell r="J650" t="str">
            <v>COEFICIENTE DE REPRESENTATIVIDADE</v>
          </cell>
          <cell r="K650" t="str">
            <v>98,90</v>
          </cell>
          <cell r="L650" t="str">
            <v>CAIXA REFERENCIAL</v>
          </cell>
        </row>
        <row r="651">
          <cell r="G651" t="str">
            <v>96246</v>
          </cell>
          <cell r="H651" t="str">
            <v>MINIESCAVADEIRA SOBRE ESTEIRAS, POTENCIA LIQUIDA DE *30* HP, PESO OPERACIONAL DE *3.500* KG - CHI DIURNO. AF_04/2017</v>
          </cell>
          <cell r="I651" t="str">
            <v>CHI</v>
          </cell>
          <cell r="J651" t="str">
            <v>COEFICIENTE DE REPRESENTATIVIDADE</v>
          </cell>
          <cell r="K651" t="str">
            <v>70,72</v>
          </cell>
          <cell r="L651" t="str">
            <v>CAIXA REFERENCIAL</v>
          </cell>
        </row>
        <row r="652">
          <cell r="G652" t="str">
            <v>96464</v>
          </cell>
          <cell r="H652" t="str">
            <v>ROLO COMPACTADOR DE PNEUS, ESTATICO, PRESSAO VARIAVEL, POTENCIA 110 HP, PESO SEM/COM LASTRO 10,8/27 T, LARGURA DE ROLAGEM 2,30 M - CHI DIURNO. AF_06/2017</v>
          </cell>
          <cell r="I652" t="str">
            <v>CHI</v>
          </cell>
          <cell r="J652" t="str">
            <v>COEFICIENTE DE REPRESENTATIVIDADE</v>
          </cell>
          <cell r="K652" t="str">
            <v>95,33</v>
          </cell>
          <cell r="L652" t="str">
            <v>CAIXA REFERENCIAL</v>
          </cell>
        </row>
        <row r="653">
          <cell r="G653" t="str">
            <v>98765</v>
          </cell>
          <cell r="H653" t="str">
            <v>INVERSOR DE SOLDA MONOFÁSICO DE 160 A, POTÊNCIA DE 5400 W, TENSÃO DE 220 V, PARA SOLDA COM ELETRODOS DE 2,0 A 4,0 MM E PROCESSO TIG - CHI DIURNO. AF_06/2018</v>
          </cell>
          <cell r="I653" t="str">
            <v>CHI</v>
          </cell>
          <cell r="J653" t="str">
            <v>COLETADO</v>
          </cell>
          <cell r="K653" t="str">
            <v>0,06</v>
          </cell>
          <cell r="L653" t="str">
            <v>CAIXA REFERENCIAL</v>
          </cell>
        </row>
        <row r="654">
          <cell r="G654" t="str">
            <v>99834</v>
          </cell>
          <cell r="H654" t="str">
            <v>LAVADORA DE ALTA PRESSAO (LAVA-JATO) PARA AGUA FRIA, PRESSAO DE OPERACAO ENTRE 1400 E 1900 LIB/POL2, VAZAO MAXIMA ENTRE 400 E 700 L/H - CHI DIURNO. AF_05/2023</v>
          </cell>
          <cell r="I654" t="str">
            <v>CHI</v>
          </cell>
          <cell r="J654" t="str">
            <v>COLETADO</v>
          </cell>
          <cell r="K654" t="str">
            <v>0,23</v>
          </cell>
          <cell r="L654" t="str">
            <v>CAIXA REFERENCIAL</v>
          </cell>
        </row>
        <row r="655">
          <cell r="G655" t="str">
            <v>100642</v>
          </cell>
          <cell r="H655" t="str">
            <v>USINA DE MISTURA ASFÁLTICA À QUENTE, TIPO CONTRA FLUXO, PROD 100 A 140 TON/HORA - CHI DIURNO. AF_12/2019</v>
          </cell>
          <cell r="I655" t="str">
            <v>CHI</v>
          </cell>
          <cell r="J655" t="str">
            <v>COEFICIENTE DE REPRESENTATIVIDADE</v>
          </cell>
          <cell r="K655" t="str">
            <v>220,81</v>
          </cell>
          <cell r="L655" t="str">
            <v>CAIXA REFERENCIAL</v>
          </cell>
        </row>
        <row r="656">
          <cell r="G656" t="str">
            <v>100648</v>
          </cell>
          <cell r="H656" t="str">
            <v>USINA DE ASFALTO, TIPO GRAVIMÉTRICA, PROD 150 TON/HORA - CHI DIURNO. AF_12/2019</v>
          </cell>
          <cell r="I656" t="str">
            <v>CHI</v>
          </cell>
          <cell r="J656" t="str">
            <v>COEFICIENTE DE REPRESENTATIVIDADE</v>
          </cell>
          <cell r="K656" t="str">
            <v>433,39</v>
          </cell>
          <cell r="L656" t="str">
            <v>CAIXA REFERENCIAL</v>
          </cell>
        </row>
        <row r="657">
          <cell r="G657" t="str">
            <v>102274</v>
          </cell>
          <cell r="H657" t="str">
            <v>MARTELO DEMOLIDOR ELÉTRICO, COM POTÊNCIA DE 2.000 W, 1.000 IMPACTOS POR MINUTO, PESO DE 30 KG -  CHI DIURNO. AF_01/2021</v>
          </cell>
          <cell r="I657" t="str">
            <v>CHI</v>
          </cell>
          <cell r="J657" t="str">
            <v>COEFICIENTE DE REPRESENTATIVIDADE</v>
          </cell>
          <cell r="K657" t="str">
            <v>27,65</v>
          </cell>
          <cell r="L657" t="str">
            <v>CAIXA REFERENCIAL</v>
          </cell>
        </row>
        <row r="658">
          <cell r="G658" t="str">
            <v>104092</v>
          </cell>
          <cell r="H658" t="str">
            <v>TERMOFUSORA PARA TUBOS E CONEXÕES EM PPR COM DIÂMETROS DE 20 A 63 MM, POTÊNCIA DE 800 W, TENSAO 220 V - CHI DIURNO. AF_05/2022</v>
          </cell>
          <cell r="I658" t="str">
            <v>CHI</v>
          </cell>
          <cell r="J658" t="str">
            <v>COEFICIENTE DE REPRESENTATIVIDADE</v>
          </cell>
          <cell r="K658" t="str">
            <v>0,06</v>
          </cell>
          <cell r="L658" t="str">
            <v>CAIXA REFERENCIAL</v>
          </cell>
        </row>
        <row r="659">
          <cell r="G659" t="str">
            <v>104098</v>
          </cell>
          <cell r="H659" t="str">
            <v>TERMOFUSORA PARA TUBOS E CONEXÕES EM PPR COM DIÂMETROS DE 75 A 110 MM, POTÊNCIA DE *1100* W, TENSÃO 220 V - CHI DIURNO. AF_05/2022</v>
          </cell>
          <cell r="I659" t="str">
            <v>CHI</v>
          </cell>
          <cell r="J659" t="str">
            <v>COEFICIENTE DE REPRESENTATIVIDADE</v>
          </cell>
          <cell r="K659" t="str">
            <v>0,09</v>
          </cell>
          <cell r="L659" t="str">
            <v>CAIXA REFERENCIAL</v>
          </cell>
        </row>
        <row r="660">
          <cell r="G660" t="str">
            <v>5089</v>
          </cell>
          <cell r="H660" t="str">
            <v>ROLO COMPACTADOR VIBRATÓRIO PÉ DE CARNEIRO PARA SOLOS, POTÊNCIA 80 HP, PESO OPERACIONAL SEM/COM LASTRO 7,4 / 8,8 T, LARGURA DE TRABALHO 1,68 M - MANUTENÇÃO. AF_02/2016</v>
          </cell>
          <cell r="I660" t="str">
            <v>H</v>
          </cell>
          <cell r="J660" t="str">
            <v>COEFICIENTE DE REPRESENTATIVIDADE</v>
          </cell>
          <cell r="K660" t="str">
            <v>40,92</v>
          </cell>
          <cell r="L660" t="str">
            <v>CAIXA REFERENCIAL</v>
          </cell>
        </row>
        <row r="661">
          <cell r="G661" t="str">
            <v>5627</v>
          </cell>
          <cell r="H661" t="str">
            <v>ESCAVADEIRA HIDRÁULICA SOBRE ESTEIRAS, CAÇAMBA 0,80 M3, PESO OPERACIONAL 17 T, POTENCIA BRUTA 111 HP - DEPRECIAÇÃO. AF_06/2014</v>
          </cell>
          <cell r="I661" t="str">
            <v>H</v>
          </cell>
          <cell r="J661" t="str">
            <v>COLETADO</v>
          </cell>
          <cell r="K661" t="str">
            <v>45,87</v>
          </cell>
          <cell r="L661" t="str">
            <v>CAIXA REFERENCIAL</v>
          </cell>
        </row>
        <row r="662">
          <cell r="G662" t="str">
            <v>5628</v>
          </cell>
          <cell r="H662" t="str">
            <v>ESCAVADEIRA HIDRÁULICA SOBRE ESTEIRAS, CAÇAMBA 0,80 M3, PESO OPERACIONAL 17 T, POTENCIA BRUTA 111 HP - JUROS. AF_06/2014</v>
          </cell>
          <cell r="I662" t="str">
            <v>H</v>
          </cell>
          <cell r="J662" t="str">
            <v>COLETADO</v>
          </cell>
          <cell r="K662" t="str">
            <v>12,12</v>
          </cell>
          <cell r="L662" t="str">
            <v>CAIXA REFERENCIAL</v>
          </cell>
        </row>
        <row r="663">
          <cell r="G663" t="str">
            <v>5629</v>
          </cell>
          <cell r="H663" t="str">
            <v>ESCAVADEIRA HIDRÁULICA SOBRE ESTEIRAS, CAÇAMBA 0,80 M3, PESO OPERACIONAL 17 T, POTENCIA BRUTA 111 HP - MANUTENÇÃO. AF_06/2014</v>
          </cell>
          <cell r="I663" t="str">
            <v>H</v>
          </cell>
          <cell r="J663" t="str">
            <v>COLETADO</v>
          </cell>
          <cell r="K663" t="str">
            <v>57,34</v>
          </cell>
          <cell r="L663" t="str">
            <v>CAIXA REFERENCIAL</v>
          </cell>
        </row>
        <row r="664">
          <cell r="G664" t="str">
            <v>5630</v>
          </cell>
          <cell r="H664" t="str">
            <v>ESCAVADEIRA HIDRÁULICA SOBRE ESTEIRAS, CAÇAMBA 0,80 M3, PESO OPERACIONAL 17 T, POTENCIA BRUTA 111 HP - MATERIAIS NA OPERAÇÃO. AF_06/2014</v>
          </cell>
          <cell r="I664" t="str">
            <v>H</v>
          </cell>
          <cell r="J664" t="str">
            <v>COLETADO</v>
          </cell>
          <cell r="K664" t="str">
            <v>65,05</v>
          </cell>
          <cell r="L664" t="str">
            <v>CAIXA REFERENCIAL</v>
          </cell>
        </row>
        <row r="665">
          <cell r="G665" t="str">
            <v>5658</v>
          </cell>
          <cell r="H665" t="str">
            <v>GRADE DE DISCO CONTROLE REMOTO REBOCÁVEL, COM 24 DISCOS 24 X 6 MM COM PNEUS PARA TRANSPORTE - MANUTENÇÃO. AF_06/2014</v>
          </cell>
          <cell r="I665" t="str">
            <v>H</v>
          </cell>
          <cell r="J665" t="str">
            <v>COEFICIENTE DE REPRESENTATIVIDADE</v>
          </cell>
          <cell r="K665" t="str">
            <v>2,46</v>
          </cell>
          <cell r="L665" t="str">
            <v>CAIXA REFERENCIAL</v>
          </cell>
        </row>
        <row r="666">
          <cell r="G666" t="str">
            <v>5664</v>
          </cell>
          <cell r="H666" t="str">
            <v>RETROESCAVADEIRA SOBRE RODAS COM CARREGADEIRA, TRAÇÃO 4X4, POTÊNCIA LÍQ. 88 HP, CAÇAMBA CARREG. CAP. MÍN. 1 M3, CAÇAMBA RETRO CAP. 0,26 M3, PESO OPERACIONAL MÍN. 6.674 KG, PROFUNDIDADE ESCAVAÇÃO MÁX. 4,37 M - MANUTENÇÃO. AF_06/2014</v>
          </cell>
          <cell r="I666" t="str">
            <v>H</v>
          </cell>
          <cell r="J666" t="str">
            <v>COEFICIENTE DE REPRESENTATIVIDADE</v>
          </cell>
          <cell r="K666" t="str">
            <v>30,47</v>
          </cell>
          <cell r="L666" t="str">
            <v>CAIXA REFERENCIAL</v>
          </cell>
        </row>
        <row r="667">
          <cell r="G667" t="str">
            <v>5667</v>
          </cell>
          <cell r="H667" t="str">
            <v>RETROESCAVADEIRA SOBRE RODAS COM CARREGADEIRA, TRAÇÃO 4X2, POTÊNCIA LÍQ. 79 HP, CAÇAMBA CARREG. CAP. MÍN. 1 M3, CAÇAMBA RETRO CAP. 0,20 M3, PESO OPERACIONAL MÍN. 6.570 KG, PROFUNDIDADE ESCAVAÇÃO MÁX. 4,37 M - MANUTENÇÃO. AF_06/2014</v>
          </cell>
          <cell r="I667" t="str">
            <v>H</v>
          </cell>
          <cell r="J667" t="str">
            <v>COEFICIENTE DE REPRESENTATIVIDADE</v>
          </cell>
          <cell r="K667" t="str">
            <v>27,10</v>
          </cell>
          <cell r="L667" t="str">
            <v>CAIXA REFERENCIAL</v>
          </cell>
        </row>
        <row r="668">
          <cell r="G668" t="str">
            <v>5668</v>
          </cell>
          <cell r="H668" t="str">
            <v>RETROESCAVADEIRA SOBRE RODAS COM CARREGADEIRA, TRAÇÃO 4X2, POTÊNCIA LÍQ. 79 HP, CAÇAMBA CARREG. CAP. MÍN. 1 M3, CAÇAMBA RETRO CAP. 0,20 M3, PESO OPERACIONAL MÍN. 6.570 KG, PROFUNDIDADE ESCAVAÇÃO MÁX. 4,37 M - MATERIAIS NA OPERAÇÃO. AF_06/2014</v>
          </cell>
          <cell r="I668" t="str">
            <v>H</v>
          </cell>
          <cell r="J668" t="str">
            <v>COLETADO</v>
          </cell>
          <cell r="K668" t="str">
            <v>46,26</v>
          </cell>
          <cell r="L668" t="str">
            <v>CAIXA REFERENCIAL</v>
          </cell>
        </row>
        <row r="669">
          <cell r="G669" t="str">
            <v>5674</v>
          </cell>
          <cell r="H669" t="str">
            <v>ROLO COMPACTADOR VIBRATÓRIO DE UM CILINDRO AÇO LISO, POTÊNCIA 80 HP, PESO OPERACIONAL MÁXIMO 8,1 T, IMPACTO DINÂMICO 16,15 / 9,5 T, LARGURA DE TRABALHO 1,68 M - MANUTENÇÃO. AF_06/2014</v>
          </cell>
          <cell r="I669" t="str">
            <v>H</v>
          </cell>
          <cell r="J669" t="str">
            <v>COEFICIENTE DE REPRESENTATIVIDADE</v>
          </cell>
          <cell r="K669" t="str">
            <v>39,36</v>
          </cell>
          <cell r="L669" t="str">
            <v>CAIXA REFERENCIAL</v>
          </cell>
        </row>
        <row r="670">
          <cell r="G670" t="str">
            <v>5692</v>
          </cell>
          <cell r="H670" t="str">
            <v>MOTOBOMBA CENTRÍFUGA, MOTOR A GASOLINA, POTÊNCIA 5,42 HP, BOCAIS 1 1/2" X 1", DIÂMETRO ROTOR 143 MM HM/Q = 6 MCA / 16,8 M3/H A 38 MCA / 6,6 M3/H - MANUTENÇÃO. AF_06/2014</v>
          </cell>
          <cell r="I670" t="str">
            <v>H</v>
          </cell>
          <cell r="J670" t="str">
            <v>COEFICIENTE DE REPRESENTATIVIDADE</v>
          </cell>
          <cell r="K670" t="str">
            <v>0,37</v>
          </cell>
          <cell r="L670" t="str">
            <v>CAIXA REFERENCIAL</v>
          </cell>
        </row>
        <row r="671">
          <cell r="G671" t="str">
            <v>5693</v>
          </cell>
          <cell r="H671" t="str">
            <v>MOTOBOMBA CENTRÍFUGA, MOTOR A GASOLINA, POTÊNCIA 5,42 HP, BOCAIS 1 1/2" X 1", DIÂMETRO ROTOR 143 MM HM/Q = 6 MCA / 16,8 M3/H A 38 MCA / 6,6 M3/H - MATERIAIS NA OPERAÇÃO. AF_06/2014</v>
          </cell>
          <cell r="I671" t="str">
            <v>H</v>
          </cell>
          <cell r="J671" t="str">
            <v>COLETADO</v>
          </cell>
          <cell r="K671" t="str">
            <v>19,36</v>
          </cell>
          <cell r="L671" t="str">
            <v>CAIXA REFERENCIAL</v>
          </cell>
        </row>
        <row r="672">
          <cell r="G672" t="str">
            <v>5695</v>
          </cell>
          <cell r="H672" t="str">
            <v>CAMINHÃO BASCULANTE 6 M3, PESO BRUTO TOTAL 16.000 KG, CARGA ÚTIL MÁXIMA 13.071 KG, DISTÂNCIA ENTRE EIXOS 4,80 M, POTÊNCIA 230 CV INCLUSIVE CAÇAMBA METÁLICA - MANUTENÇÃO. AF_06/2014</v>
          </cell>
          <cell r="I672" t="str">
            <v>H</v>
          </cell>
          <cell r="J672" t="str">
            <v>COEFICIENTE DE REPRESENTATIVIDADE</v>
          </cell>
          <cell r="K672" t="str">
            <v>40,56</v>
          </cell>
          <cell r="L672" t="str">
            <v>CAIXA REFERENCIAL</v>
          </cell>
        </row>
        <row r="673">
          <cell r="G673" t="str">
            <v>5703</v>
          </cell>
          <cell r="H673" t="str">
            <v>USINA DE CONCRETO FIXA, CAPACIDADE NOMINAL DE 90 A 120 M3/H, SEM SILO - MATERIAIS NA OPERAÇÃO. AF_07/2016</v>
          </cell>
          <cell r="I673" t="str">
            <v>H</v>
          </cell>
          <cell r="J673" t="str">
            <v>COEFICIENTE DE REPRESENTATIVIDADE</v>
          </cell>
          <cell r="K673" t="str">
            <v>17,61</v>
          </cell>
          <cell r="L673" t="str">
            <v>CAIXA REFERENCIAL</v>
          </cell>
        </row>
        <row r="674">
          <cell r="G674" t="str">
            <v>5705</v>
          </cell>
          <cell r="H674" t="str">
            <v>CAMINHÃO TOCO, PBT 16.000 KG, CARGA ÚTIL MÁX. 10.685 KG, DIST. ENTRE EIXOS 4,8 M, POTÊNCIA 189 CV, INCLUSIVE CARROCERIA FIXA ABERTA DE MADEIRA P/ TRANSPORTE GERAL DE CARGA SECA, DIMEN. APROX. 2,5 X 7,00 X 0,50 M - MANUTENÇÃO. AF_06/2014</v>
          </cell>
          <cell r="I674" t="str">
            <v>H</v>
          </cell>
          <cell r="J674" t="str">
            <v>COEFICIENTE DE REPRESENTATIVIDADE</v>
          </cell>
          <cell r="K674" t="str">
            <v>39,37</v>
          </cell>
          <cell r="L674" t="str">
            <v>CAIXA REFERENCIAL</v>
          </cell>
        </row>
        <row r="675">
          <cell r="G675" t="str">
            <v>5707</v>
          </cell>
          <cell r="H675" t="str">
            <v>USINA MISTURADORA DE SOLOS, CAPACIDADE DE 200 A 500 TON/H, POTENCIA 75KW - MANUTENÇÃO. AF_07/2016</v>
          </cell>
          <cell r="I675" t="str">
            <v>H</v>
          </cell>
          <cell r="J675" t="str">
            <v>COEFICIENTE DE REPRESENTATIVIDADE</v>
          </cell>
          <cell r="K675" t="str">
            <v>59,32</v>
          </cell>
          <cell r="L675" t="str">
            <v>CAIXA REFERENCIAL</v>
          </cell>
        </row>
        <row r="676">
          <cell r="G676" t="str">
            <v>5710</v>
          </cell>
          <cell r="H676" t="str">
            <v>VIBROACABADORA DE ASFALTO SOBRE ESTEIRAS, LARGURA DE PAVIMENTAÇÃO 1,90 M A 5,30 M, POTÊNCIA 105 HP CAPACIDADE 450 T/H - MANUTENÇÃO. AF_11/2014</v>
          </cell>
          <cell r="I676" t="str">
            <v>H</v>
          </cell>
          <cell r="J676" t="str">
            <v>COLETADO</v>
          </cell>
          <cell r="K676" t="str">
            <v>150,67</v>
          </cell>
          <cell r="L676" t="str">
            <v>CAIXA REFERENCIAL</v>
          </cell>
        </row>
        <row r="677">
          <cell r="G677" t="str">
            <v>5711</v>
          </cell>
          <cell r="H677" t="str">
            <v>VIBROACABADORA DE ASFALTO SOBRE ESTEIRAS, LARGURA DE PAVIMENTAÇÃO 1,90 M A 5,30 M, POTÊNCIA 105 HP CAPACIDADE 450 T/H - MATERIAIS NA OPERAÇÃO. AF_11/2014</v>
          </cell>
          <cell r="I677" t="str">
            <v>H</v>
          </cell>
          <cell r="J677" t="str">
            <v>COLETADO</v>
          </cell>
          <cell r="K677" t="str">
            <v>89,87</v>
          </cell>
          <cell r="L677" t="str">
            <v>CAIXA REFERENCIAL</v>
          </cell>
        </row>
        <row r="678">
          <cell r="G678" t="str">
            <v>5714</v>
          </cell>
          <cell r="H678" t="str">
            <v>TRATOR DE PNEUS, POTÊNCIA 85 CV, TRAÇÃO 4X4, PESO COM LASTRO DE 4.675 KG - MANUTENÇÃO. AF_06/2014</v>
          </cell>
          <cell r="I678" t="str">
            <v>H</v>
          </cell>
          <cell r="J678" t="str">
            <v>COLETADO</v>
          </cell>
          <cell r="K678" t="str">
            <v>15,23</v>
          </cell>
          <cell r="L678" t="str">
            <v>CAIXA REFERENCIAL</v>
          </cell>
        </row>
        <row r="679">
          <cell r="G679" t="str">
            <v>5715</v>
          </cell>
          <cell r="H679" t="str">
            <v>TRATOR DE PNEUS, POTÊNCIA 85 CV, TRAÇÃO 4X4, PESO COM LASTRO DE 4.675 KG - MATERIAIS NA OPERAÇÃO. AF_06/2014</v>
          </cell>
          <cell r="I679" t="str">
            <v>H</v>
          </cell>
          <cell r="J679" t="str">
            <v>COLETADO</v>
          </cell>
          <cell r="K679" t="str">
            <v>68,01</v>
          </cell>
          <cell r="L679" t="str">
            <v>CAIXA REFERENCIAL</v>
          </cell>
        </row>
        <row r="680">
          <cell r="G680" t="str">
            <v>5718</v>
          </cell>
          <cell r="H680" t="str">
            <v>TRATOR DE ESTEIRAS, POTÊNCIA 170 HP, PESO OPERACIONAL 19 T, CAÇAMBA 5,2 M3 - MATERIAIS NA OPERAÇÃO. AF_06/2014</v>
          </cell>
          <cell r="I680" t="str">
            <v>H</v>
          </cell>
          <cell r="J680" t="str">
            <v>COLETADO</v>
          </cell>
          <cell r="K680" t="str">
            <v>107,27</v>
          </cell>
          <cell r="L680" t="str">
            <v>CAIXA REFERENCIAL</v>
          </cell>
        </row>
        <row r="681">
          <cell r="G681" t="str">
            <v>5721</v>
          </cell>
          <cell r="H681" t="str">
            <v>TRATOR DE ESTEIRAS, POTÊNCIA 150 HP, PESO OPERACIONAL 16,7 T, COM RODA MOTRIZ ELEVADA E LÂMINA 3,18 M3 - MATERIAIS NA OPERAÇÃO. AF_06/2014</v>
          </cell>
          <cell r="I681" t="str">
            <v>H</v>
          </cell>
          <cell r="J681" t="str">
            <v>COLETADO</v>
          </cell>
          <cell r="K681" t="str">
            <v>94,64</v>
          </cell>
          <cell r="L681" t="str">
            <v>CAIXA REFERENCIAL</v>
          </cell>
        </row>
        <row r="682">
          <cell r="G682" t="str">
            <v>5722</v>
          </cell>
          <cell r="H682" t="str">
            <v>TRATOR DE ESTEIRAS, POTÊNCIA 347 HP, PESO OPERACIONAL 38,5 T, COM LÂMINA 8,70 M3 - MATERIAIS NA OPERAÇÃO. AF_06/2014</v>
          </cell>
          <cell r="I682" t="str">
            <v>H</v>
          </cell>
          <cell r="J682" t="str">
            <v>COLETADO</v>
          </cell>
          <cell r="K682" t="str">
            <v>218,88</v>
          </cell>
          <cell r="L682" t="str">
            <v>CAIXA REFERENCIAL</v>
          </cell>
        </row>
        <row r="683">
          <cell r="G683" t="str">
            <v>5724</v>
          </cell>
          <cell r="H683" t="str">
            <v>TRATOR DE ESTEIRAS, POTÊNCIA 100 HP, PESO OPERACIONAL 9,4 T, COM LÂMINA 2,19 M3 - MANUTENÇÃO. AF_06/2014</v>
          </cell>
          <cell r="I683" t="str">
            <v>H</v>
          </cell>
          <cell r="J683" t="str">
            <v>COEFICIENTE DE REPRESENTATIVIDADE</v>
          </cell>
          <cell r="K683" t="str">
            <v>53,18</v>
          </cell>
          <cell r="L683" t="str">
            <v>CAIXA REFERENCIAL</v>
          </cell>
        </row>
        <row r="684">
          <cell r="G684" t="str">
            <v>5727</v>
          </cell>
          <cell r="H684" t="str">
            <v>ROLO COMPACTADOR VIBRATÓRIO REBOCÁVEL, CILINDRO DE AÇO LISO, POTÊNCIA DE TRAÇÃO DE 65 CV, PESO 4,7 T, IMPACTO DINÂMICO 18,3 T, LARGURA DE TRABALHO 1,67 M - MANUTENÇÃO. AF_02/2016</v>
          </cell>
          <cell r="I684" t="str">
            <v>H</v>
          </cell>
          <cell r="J684" t="str">
            <v>COEFICIENTE DE REPRESENTATIVIDADE</v>
          </cell>
          <cell r="K684" t="str">
            <v>11,88</v>
          </cell>
          <cell r="L684" t="str">
            <v>CAIXA REFERENCIAL</v>
          </cell>
        </row>
        <row r="685">
          <cell r="G685" t="str">
            <v>5729</v>
          </cell>
          <cell r="H685" t="str">
            <v>ROLO COMPACTADOR VIBRATÓRIO TANDEM AÇO LISO, POTÊNCIA 58 HP, PESO SEM/COM LASTRO 6,5 / 9,4 T, LARGURA DE TRABALHO 1,2 M - MANUTENÇÃO. AF_06/2014</v>
          </cell>
          <cell r="I685" t="str">
            <v>H</v>
          </cell>
          <cell r="J685" t="str">
            <v>COEFICIENTE DE REPRESENTATIVIDADE</v>
          </cell>
          <cell r="K685" t="str">
            <v>48,33</v>
          </cell>
          <cell r="L685" t="str">
            <v>CAIXA REFERENCIAL</v>
          </cell>
        </row>
        <row r="686">
          <cell r="G686" t="str">
            <v>5730</v>
          </cell>
          <cell r="H686" t="str">
            <v>ROLO COMPACTADOR VIBRATÓRIO TANDEM AÇO LISO, POTÊNCIA 58 HP, PESO SEM/COM LASTRO 6,5 / 9,4 T, LARGURA DE TRABALHO 1,2 M - MATERIAIS NA OPERAÇÃO. AF_06/2014</v>
          </cell>
          <cell r="I686" t="str">
            <v>H</v>
          </cell>
          <cell r="J686" t="str">
            <v>COLETADO</v>
          </cell>
          <cell r="K686" t="str">
            <v>41,25</v>
          </cell>
          <cell r="L686" t="str">
            <v>CAIXA REFERENCIAL</v>
          </cell>
        </row>
        <row r="687">
          <cell r="G687" t="str">
            <v>5735</v>
          </cell>
          <cell r="H687" t="str">
            <v>RETROESCAVADEIRA SOBRE RODAS COM CARREGADEIRA, TRAÇÃO 4X4, POTÊNCIA LÍQ. 72 HP, CAÇAMBA CARREG. CAP. MÍN. 0,79 M3, CAÇAMBA RETRO CAP. 0,18 M3, PESO OPERACIONAL MÍN. 7.140 KG, PROFUNDIDADE ESCAVAÇÃO MÁX. 4,50 M - MANUTENÇÃO. AF_06/2014</v>
          </cell>
          <cell r="I687" t="str">
            <v>H</v>
          </cell>
          <cell r="J687" t="str">
            <v>COLETADO</v>
          </cell>
          <cell r="K687" t="str">
            <v>29,40</v>
          </cell>
          <cell r="L687" t="str">
            <v>CAIXA REFERENCIAL</v>
          </cell>
        </row>
        <row r="688">
          <cell r="G688" t="str">
            <v>5736</v>
          </cell>
          <cell r="H688" t="str">
            <v>RETROESCAVADEIRA SOBRE RODAS COM CARREGADEIRA, TRAÇÃO 4X4, POTÊNCIA LÍQ. 72 HP, CAÇAMBA CARREG. CAP. MÍN. 0,79 M3, CAÇAMBA RETRO CAP. 0,18 M3, PESO OPERACIONAL MÍN. 7.140 KG, PROFUNDIDADE ESCAVAÇÃO MÁX. 4,50 M - MATERIAIS NA OPERAÇÃO. AF_06/2014</v>
          </cell>
          <cell r="I688" t="str">
            <v>H</v>
          </cell>
          <cell r="J688" t="str">
            <v>COLETADO</v>
          </cell>
          <cell r="K688" t="str">
            <v>42,15</v>
          </cell>
          <cell r="L688" t="str">
            <v>CAIXA REFERENCIAL</v>
          </cell>
        </row>
        <row r="689">
          <cell r="G689" t="str">
            <v>5738</v>
          </cell>
          <cell r="H689" t="str">
            <v>ROLO COMPACTADOR VIBRATÓRIO PÉ DE CARNEIRO, OPERADO POR CONTROLE REMOTO, POTÊNCIA 12,5 KW, PESO OPERACIONAL 1,675 T, LARGURA DE TRABALHO 0,85 M - DEPRECIAÇÃO. AF_02/2016</v>
          </cell>
          <cell r="I689" t="str">
            <v>H</v>
          </cell>
          <cell r="J689" t="str">
            <v>COEFICIENTE DE REPRESENTATIVIDADE</v>
          </cell>
          <cell r="K689" t="str">
            <v>42,97</v>
          </cell>
          <cell r="L689" t="str">
            <v>CAIXA REFERENCIAL</v>
          </cell>
        </row>
        <row r="690">
          <cell r="G690" t="str">
            <v>5739</v>
          </cell>
          <cell r="H690" t="str">
            <v>ROLO COMPACTADOR VIBRATÓRIO PÉ DE CARNEIRO, OPERADO POR CONTROLE REMOTO, POTÊNCIA 12,5 KW, PESO OPERACIONAL 1,675 T, LARGURA DE TRABALHO 0,85 M - MANUTENÇÃO. AF_02/2016</v>
          </cell>
          <cell r="I690" t="str">
            <v>H</v>
          </cell>
          <cell r="J690" t="str">
            <v>COEFICIENTE DE REPRESENTATIVIDADE</v>
          </cell>
          <cell r="K690" t="str">
            <v>53,78</v>
          </cell>
          <cell r="L690" t="str">
            <v>CAIXA REFERENCIAL</v>
          </cell>
        </row>
        <row r="691">
          <cell r="G691" t="str">
            <v>5741</v>
          </cell>
          <cell r="H691" t="str">
            <v>USINA DE LAMA ASFÁLTICA, PROD 30 A 50 T/H, SILO DE AGREGADO 7 M3, RESERVATÓRIOS PARA EMULSÃO E ÁGUA DE 2,3 M3 CADA, MISTURADOR TIPO PUG MILL A SER MONTADO SOBRE CAMINHÃO - MANUTENÇÃO. AF_10/2014</v>
          </cell>
          <cell r="I691" t="str">
            <v>H</v>
          </cell>
          <cell r="J691" t="str">
            <v>COEFICIENTE DE REPRESENTATIVIDADE</v>
          </cell>
          <cell r="K691" t="str">
            <v>42,78</v>
          </cell>
          <cell r="L691" t="str">
            <v>CAIXA REFERENCIAL</v>
          </cell>
        </row>
        <row r="692">
          <cell r="G692" t="str">
            <v>5742</v>
          </cell>
          <cell r="H692" t="str">
            <v>USINA DE LAMA ASFÁLTICA, PROD 30 A 50 T/H, SILO DE AGREGADO 7 M3, RESERVATÓRIOS PARA EMULSÃO E ÁGUA DE 2,3 M3 CADA, MISTURADOR TIPO PUG MILL A SER MONTADO SOBRE CAMINHÃO - MATERIAIS NA OPERAÇÃO. AF_10/2014</v>
          </cell>
          <cell r="I692" t="str">
            <v>H</v>
          </cell>
          <cell r="J692" t="str">
            <v>COLETADO</v>
          </cell>
          <cell r="K692" t="str">
            <v>27,84</v>
          </cell>
          <cell r="L692" t="str">
            <v>CAIXA REFERENCIAL</v>
          </cell>
        </row>
        <row r="693">
          <cell r="G693" t="str">
            <v>5747</v>
          </cell>
          <cell r="H693" t="str">
            <v>CAMINHÃO PIPA 6.000 L, PESO BRUTO TOTAL 13.000 KG, DISTÂNCIA ENTRE EIXOS 4,80 M, POTÊNCIA 189 CV INCLUSIVE TANQUE DE AÇO PARA TRANSPORTE DE ÁGUA, CAPACIDADE 6 M3 - MATERIAIS NA OPERAÇÃO. AF_06/2014</v>
          </cell>
          <cell r="I693" t="str">
            <v>H</v>
          </cell>
          <cell r="J693" t="str">
            <v>COLETADO</v>
          </cell>
          <cell r="K693" t="str">
            <v>159,63</v>
          </cell>
          <cell r="L693" t="str">
            <v>CAIXA REFERENCIAL</v>
          </cell>
        </row>
        <row r="694">
          <cell r="G694" t="str">
            <v>5751</v>
          </cell>
          <cell r="H694" t="str">
            <v>CAMINHÃO TOCO, PESO BRUTO TOTAL 14.300 KG, CARGA ÚTIL MÁXIMA 9590 KG, DISTÂNCIA ENTRE EIXOS 4,76 M, POTÊNCIA 185 CV (NÃO INCLUI CARROCERIA) - MANUTENÇÃO. AF_06/2014</v>
          </cell>
          <cell r="I694" t="str">
            <v>H</v>
          </cell>
          <cell r="J694" t="str">
            <v>COEFICIENTE DE REPRESENTATIVIDADE</v>
          </cell>
          <cell r="K694" t="str">
            <v>34,05</v>
          </cell>
          <cell r="L694" t="str">
            <v>CAIXA REFERENCIAL</v>
          </cell>
        </row>
        <row r="695">
          <cell r="G695" t="str">
            <v>5754</v>
          </cell>
          <cell r="H695" t="str">
            <v>CAMINHÃO TOCO, PESO BRUTO TOTAL 16.000 KG, CARGA ÚTIL MÁXIMA DE 10.685 KG, DISTÂNCIA ENTRE EIXOS 4,80 M, POTÊNCIA 189 CV EXCLUSIVE CARROCERIA - MANUTENÇÃO. AF_06/2014</v>
          </cell>
          <cell r="I695" t="str">
            <v>H</v>
          </cell>
          <cell r="J695" t="str">
            <v>COEFICIENTE DE REPRESENTATIVIDADE</v>
          </cell>
          <cell r="K695" t="str">
            <v>37,38</v>
          </cell>
          <cell r="L695" t="str">
            <v>CAIXA REFERENCIAL</v>
          </cell>
        </row>
        <row r="696">
          <cell r="G696" t="str">
            <v>5763</v>
          </cell>
          <cell r="H696" t="str">
            <v>CAMINHÃO PIPA 10.000 L TRUCADO, PESO BRUTO TOTAL 23.000 KG, CARGA ÚTIL MÁXIMA 15.935 KG, DISTÂNCIA ENTRE EIXOS 4,8 M, POTÊNCIA 230 CV, INCLUSIVE TANQUE DE AÇO PARA TRANSPORTE DE ÁGUA - MANUTENÇÃO. AF_06/2014</v>
          </cell>
          <cell r="I696" t="str">
            <v>H</v>
          </cell>
          <cell r="J696" t="str">
            <v>COEFICIENTE DE REPRESENTATIVIDADE</v>
          </cell>
          <cell r="K696" t="str">
            <v>52,86</v>
          </cell>
          <cell r="L696" t="str">
            <v>CAIXA REFERENCIAL</v>
          </cell>
        </row>
        <row r="697">
          <cell r="G697" t="str">
            <v>5765</v>
          </cell>
          <cell r="H697" t="str">
            <v>ESPARGIDOR DE ASFALTO PRESSURIZADO COM TANQUE DE 2500 L, REBOCÁVEL COM MOTOR A GASOLINA POTÊNCIA 3,4 HP - MANUTENÇÃO. AF_07/2014</v>
          </cell>
          <cell r="I697" t="str">
            <v>H</v>
          </cell>
          <cell r="J697" t="str">
            <v>COLETADO</v>
          </cell>
          <cell r="K697" t="str">
            <v>4,64</v>
          </cell>
          <cell r="L697" t="str">
            <v>CAIXA REFERENCIAL</v>
          </cell>
        </row>
        <row r="698">
          <cell r="G698" t="str">
            <v>5766</v>
          </cell>
          <cell r="H698" t="str">
            <v>ESPARGIDOR DE ASFALTO PRESSURIZADO COM TANQUE DE 2500 L, REBOCÁVEL COM MOTOR A GASOLINA POTÊNCIA 3,4 HP - MATERIAIS NA OPERAÇÃO. AF_07/2014</v>
          </cell>
          <cell r="I698" t="str">
            <v>H</v>
          </cell>
          <cell r="J698" t="str">
            <v>COLETADO</v>
          </cell>
          <cell r="K698" t="str">
            <v>2,70</v>
          </cell>
          <cell r="L698" t="str">
            <v>CAIXA REFERENCIAL</v>
          </cell>
        </row>
        <row r="699">
          <cell r="G699" t="str">
            <v>5779</v>
          </cell>
          <cell r="H699" t="str">
            <v>MOTONIVELADORA POTÊNCIA BÁSICA LÍQUIDA (PRIMEIRA MARCHA) 125 HP, PESO BRUTO 13032 KG, LARGURA DA LÂMINA DE 3,7 M - MANUTENÇÃO. AF_06/2014</v>
          </cell>
          <cell r="I699" t="str">
            <v>H</v>
          </cell>
          <cell r="J699" t="str">
            <v>COLETADO</v>
          </cell>
          <cell r="K699" t="str">
            <v>72,01</v>
          </cell>
          <cell r="L699" t="str">
            <v>CAIXA REFERENCIAL</v>
          </cell>
        </row>
        <row r="700">
          <cell r="G700" t="str">
            <v>5787</v>
          </cell>
          <cell r="H700" t="str">
            <v>PÁ CARREGADEIRA SOBRE RODAS, POTÊNCIA 197 HP, CAPACIDADE DA CAÇAMBA 2,5 A 3,5 M3, PESO OPERACIONAL 18338 KG - MATERIAIS NA OPERAÇÃO. AF_06/2014</v>
          </cell>
          <cell r="I700" t="str">
            <v>H</v>
          </cell>
          <cell r="J700" t="str">
            <v>COLETADO</v>
          </cell>
          <cell r="K700" t="str">
            <v>71,03</v>
          </cell>
          <cell r="L700" t="str">
            <v>CAIXA REFERENCIAL</v>
          </cell>
        </row>
        <row r="701">
          <cell r="G701" t="str">
            <v>5797</v>
          </cell>
          <cell r="H701" t="str">
            <v>COMPRESSOR DE AR REBOCÁVEL, VAZÃO 189 PCM, PRESSÃO EFETIVA DE TRABALHO 102 PSI, MOTOR DIESEL, POTÊNCIA 63 CV - MANUTENÇÃO. AF_06/2015</v>
          </cell>
          <cell r="I701" t="str">
            <v>H</v>
          </cell>
          <cell r="J701" t="str">
            <v>COEFICIENTE DE REPRESENTATIVIDADE</v>
          </cell>
          <cell r="K701" t="str">
            <v>6,22</v>
          </cell>
          <cell r="L701" t="str">
            <v>CAIXA REFERENCIAL</v>
          </cell>
        </row>
        <row r="702">
          <cell r="G702" t="str">
            <v>5800</v>
          </cell>
          <cell r="H702" t="str">
            <v>BOMBA SUBMERSÍVEL ELÉTRICA TRIFÁSICA, POTÊNCIA 2,96 HP, Ø ROTOR 144 MM SEMI-ABERTO, BOCAL DE SAÍDA Ø 2, HM/Q = 2 MCA / 38,8 M3/H A 28 MCA / 5 M3/H - MANUTENÇÃO. AF_06/2014</v>
          </cell>
          <cell r="I702" t="str">
            <v>H</v>
          </cell>
          <cell r="J702" t="str">
            <v>COEFICIENTE DE REPRESENTATIVIDADE</v>
          </cell>
          <cell r="K702" t="str">
            <v>0,34</v>
          </cell>
          <cell r="L702" t="str">
            <v>CAIXA REFERENCIAL</v>
          </cell>
        </row>
        <row r="703">
          <cell r="G703" t="str">
            <v>7032</v>
          </cell>
          <cell r="H703" t="str">
            <v>TANQUE DE ASFALTO ESTACIONÁRIO COM SERPENTINA, CAPACIDADE 30.000 L - DEPRECIAÇÃO. AF_05/2023</v>
          </cell>
          <cell r="I703" t="str">
            <v>H</v>
          </cell>
          <cell r="J703" t="str">
            <v>COEFICIENTE DE REPRESENTATIVIDADE</v>
          </cell>
          <cell r="K703" t="str">
            <v>4,28</v>
          </cell>
          <cell r="L703" t="str">
            <v>CAIXA REFERENCIAL</v>
          </cell>
        </row>
        <row r="704">
          <cell r="G704" t="str">
            <v>7033</v>
          </cell>
          <cell r="H704" t="str">
            <v>TANQUE DE ASFALTO ESTACIONÁRIO COM SERPENTINA, CAPACIDADE 30.000 L - JUROS. AF_05/2023</v>
          </cell>
          <cell r="I704" t="str">
            <v>H</v>
          </cell>
          <cell r="J704" t="str">
            <v>COEFICIENTE DE REPRESENTATIVIDADE</v>
          </cell>
          <cell r="K704" t="str">
            <v>1,58</v>
          </cell>
          <cell r="L704" t="str">
            <v>CAIXA REFERENCIAL</v>
          </cell>
        </row>
        <row r="705">
          <cell r="G705" t="str">
            <v>7034</v>
          </cell>
          <cell r="H705" t="str">
            <v>TANQUE DE ASFALTO ESTACIONÁRIO COM SERPENTINA, CAPACIDADE 30.000 L - MANUTENÇÃO. AF_05/2023</v>
          </cell>
          <cell r="I705" t="str">
            <v>H</v>
          </cell>
          <cell r="J705" t="str">
            <v>COEFICIENTE DE REPRESENTATIVIDADE</v>
          </cell>
          <cell r="K705" t="str">
            <v>5,71</v>
          </cell>
          <cell r="L705" t="str">
            <v>CAIXA REFERENCIAL</v>
          </cell>
        </row>
        <row r="706">
          <cell r="G706" t="str">
            <v>7035</v>
          </cell>
          <cell r="H706" t="str">
            <v>TANQUE DE ASFALTO ESTACIONÁRIO COM SERPENTINA, CAPACIDADE 30.000 L - MATERIAIS NA OPERAÇÃO. AF_05/2023</v>
          </cell>
          <cell r="I706" t="str">
            <v>H</v>
          </cell>
          <cell r="J706" t="str">
            <v>COLETADO</v>
          </cell>
          <cell r="K706" t="str">
            <v>258,88</v>
          </cell>
          <cell r="L706" t="str">
            <v>CAIXA REFERENCIAL</v>
          </cell>
        </row>
        <row r="707">
          <cell r="G707" t="str">
            <v>7038</v>
          </cell>
          <cell r="H707" t="str">
            <v>ROLO COMPACTADOR DE PNEUS ESTÁTICO, PRESSÃO VARIÁVEL, POTÊNCIA 111 HP, PESO SEM/COM LASTRO 9,5 / 26 T, LARGURA DE TRABALHO 1,90 M - DEPRECIAÇÃO. AF_07/2014</v>
          </cell>
          <cell r="I707" t="str">
            <v>H</v>
          </cell>
          <cell r="J707" t="str">
            <v>COLETADO</v>
          </cell>
          <cell r="K707" t="str">
            <v>49,15</v>
          </cell>
          <cell r="L707" t="str">
            <v>CAIXA REFERENCIAL</v>
          </cell>
        </row>
        <row r="708">
          <cell r="G708" t="str">
            <v>7039</v>
          </cell>
          <cell r="H708" t="str">
            <v>ROLO COMPACTADOR DE PNEUS ESTÁTICO, PRESSÃO VARIÁVEL, POTÊNCIA 111 HP, PESO SEM/COM LASTRO 9,5 / 26 T, LARGURA DE TRABALHO 1,90 M - JUROS. AF_07/2014</v>
          </cell>
          <cell r="I708" t="str">
            <v>H</v>
          </cell>
          <cell r="J708" t="str">
            <v>COLETADO</v>
          </cell>
          <cell r="K708" t="str">
            <v>13,18</v>
          </cell>
          <cell r="L708" t="str">
            <v>CAIXA REFERENCIAL</v>
          </cell>
        </row>
        <row r="709">
          <cell r="G709" t="str">
            <v>7040</v>
          </cell>
          <cell r="H709" t="str">
            <v>ROLO COMPACTADOR DE PNEUS ESTÁTICO, PRESSÃO VARIÁVEL, POTÊNCIA 111 HP, PESO SEM/COM LASTRO 9,5 / 26 T, LARGURA DE TRABALHO 1,90 M - MANUTENÇÃO. AF_07/2014</v>
          </cell>
          <cell r="I709" t="str">
            <v>H</v>
          </cell>
          <cell r="J709" t="str">
            <v>COLETADO</v>
          </cell>
          <cell r="K709" t="str">
            <v>61,51</v>
          </cell>
          <cell r="L709" t="str">
            <v>CAIXA REFERENCIAL</v>
          </cell>
        </row>
        <row r="710">
          <cell r="G710" t="str">
            <v>7044</v>
          </cell>
          <cell r="H710" t="str">
            <v>MOTOBOMBA TRASH (PARA ÁGUA SUJA) AUTO ESCORVANTE, MOTOR GASOLINA DE 6,41 HP, DIÂMETROS DE SUCÇÃO X RECALQUE: 3" X 3", HM/Q = 10 MCA / 60 M3/H A 23 MCA / 0 M3/H - DEPRECIAÇÃO. AF_10/2014</v>
          </cell>
          <cell r="I710" t="str">
            <v>H</v>
          </cell>
          <cell r="J710" t="str">
            <v>COEFICIENTE DE REPRESENTATIVIDADE</v>
          </cell>
          <cell r="K710" t="str">
            <v>0,41</v>
          </cell>
          <cell r="L710" t="str">
            <v>CAIXA REFERENCIAL</v>
          </cell>
        </row>
        <row r="711">
          <cell r="G711" t="str">
            <v>7045</v>
          </cell>
          <cell r="H711" t="str">
            <v>MOTOBOMBA TRASH (PARA ÁGUA SUJA) AUTO ESCORVANTE, MOTOR GASOLINA DE 6,41 HP, DIÂMETROS DE SUCÇÃO X RECALQUE: 3" X 3", HM/Q = 10 MCA / 60 M3/H A 23 MCA / 0 M3/H - JUROS. AF_10/2014</v>
          </cell>
          <cell r="I711" t="str">
            <v>H</v>
          </cell>
          <cell r="J711" t="str">
            <v>COEFICIENTE DE REPRESENTATIVIDADE</v>
          </cell>
          <cell r="K711" t="str">
            <v>0,09</v>
          </cell>
          <cell r="L711" t="str">
            <v>CAIXA REFERENCIAL</v>
          </cell>
        </row>
        <row r="712">
          <cell r="G712" t="str">
            <v>7046</v>
          </cell>
          <cell r="H712" t="str">
            <v>MOTOBOMBA TRASH (PARA ÁGUA SUJA) AUTO ESCORVANTE, MOTOR GASOLINA DE 6,41 HP, DIÂMETROS DE SUCÇÃO X RECALQUE: 3" X 3", HM/Q = 10 MCA / 60 M3/H A 23 MCA / 0 M3/H - MANUTENÇÃO. AF_10/2014</v>
          </cell>
          <cell r="I712" t="str">
            <v>H</v>
          </cell>
          <cell r="J712" t="str">
            <v>COEFICIENTE DE REPRESENTATIVIDADE</v>
          </cell>
          <cell r="K712" t="str">
            <v>0,45</v>
          </cell>
          <cell r="L712" t="str">
            <v>CAIXA REFERENCIAL</v>
          </cell>
        </row>
        <row r="713">
          <cell r="G713" t="str">
            <v>7047</v>
          </cell>
          <cell r="H713" t="str">
            <v>MOTOBOMBA TRASH (PARA ÁGUA SUJA) AUTO ESCORVANTE, MOTOR GASOLINA DE 6,41 HP, DIÂMETROS DE SUCÇÃO X RECALQUE: 3" X 3", HM/Q = 10 MCA / 60 M3/H A 23 MCA / 0 M3/H - MATERIAIS NA OPERAÇÃO. AF_10/2014</v>
          </cell>
          <cell r="I713" t="str">
            <v>H</v>
          </cell>
          <cell r="J713" t="str">
            <v>COLETADO</v>
          </cell>
          <cell r="K713" t="str">
            <v>22,85</v>
          </cell>
          <cell r="L713" t="str">
            <v>CAIXA REFERENCIAL</v>
          </cell>
        </row>
        <row r="714">
          <cell r="G714" t="str">
            <v>7051</v>
          </cell>
          <cell r="H714" t="str">
            <v>ROLO COMPACTADOR PE DE CARNEIRO VIBRATORIO, POTENCIA 125 HP, PESO OPERACIONAL SEM/COM LASTRO 11,95 / 13,30 T, IMPACTO DINAMICO 38,5 / 22,5 T, LARGURA DE TRABALHO 2,15 M - DEPRECIAÇÃO. AF_06/2014</v>
          </cell>
          <cell r="I714" t="str">
            <v>H</v>
          </cell>
          <cell r="J714" t="str">
            <v>COEFICIENTE DE REPRESENTATIVIDADE</v>
          </cell>
          <cell r="K714" t="str">
            <v>43,60</v>
          </cell>
          <cell r="L714" t="str">
            <v>CAIXA REFERENCIAL</v>
          </cell>
        </row>
        <row r="715">
          <cell r="G715" t="str">
            <v>7052</v>
          </cell>
          <cell r="H715" t="str">
            <v>ROLO COMPACTADOR PE DE CARNEIRO VIBRATORIO, POTENCIA 125 HP, PESO OPERACIONAL SEM/COM LASTRO 11,95 / 13,30 T, IMPACTO DINAMICO 38,5 / 22,5 T, LARGURA DE TRABALHO 2,15 M - JUROS. AF_06/2014</v>
          </cell>
          <cell r="I715" t="str">
            <v>H</v>
          </cell>
          <cell r="J715" t="str">
            <v>COEFICIENTE DE REPRESENTATIVIDADE</v>
          </cell>
          <cell r="K715" t="str">
            <v>11,78</v>
          </cell>
          <cell r="L715" t="str">
            <v>CAIXA REFERENCIAL</v>
          </cell>
        </row>
        <row r="716">
          <cell r="G716" t="str">
            <v>7053</v>
          </cell>
          <cell r="H716" t="str">
            <v>ROLO COMPACTADOR PE DE CARNEIRO VIBRATORIO, POTENCIA 125 HP, PESO OPERACIONAL SEM/COM LASTRO 11,95 / 13,30 T, IMPACTO DINAMICO 38,5 / 22,5 T, LARGURA DE TRABALHO 2,15 M - MANUTENÇÃO. AF_06/2014</v>
          </cell>
          <cell r="I716" t="str">
            <v>H</v>
          </cell>
          <cell r="J716" t="str">
            <v>COEFICIENTE DE REPRESENTATIVIDADE</v>
          </cell>
          <cell r="K716" t="str">
            <v>54,56</v>
          </cell>
          <cell r="L716" t="str">
            <v>CAIXA REFERENCIAL</v>
          </cell>
        </row>
        <row r="717">
          <cell r="G717" t="str">
            <v>7054</v>
          </cell>
          <cell r="H717" t="str">
            <v>ROLO COMPACTADOR PE DE CARNEIRO VIBRATORIO, POTENCIA 125 HP, PESO OPERACIONAL SEM/COM LASTRO 11,95 / 13,30 T, IMPACTO DINAMICO 38,5 / 22,5 T, LARGURA DE TRABALHO 2,15 M - MATERIAIS NA OPERAÇÃO. AF_06/2014</v>
          </cell>
          <cell r="I717" t="str">
            <v>H</v>
          </cell>
          <cell r="J717" t="str">
            <v>COLETADO</v>
          </cell>
          <cell r="K717" t="str">
            <v>90,11</v>
          </cell>
          <cell r="L717" t="str">
            <v>CAIXA REFERENCIAL</v>
          </cell>
        </row>
        <row r="718">
          <cell r="G718" t="str">
            <v>7058</v>
          </cell>
          <cell r="H718" t="str">
            <v>CAMINHÃO BASCULANTE 6 M3 TOCO, PESO BRUTO TOTAL 16.000 KG, CARGA ÚTIL MÁXIMA 11.130 KG, DISTÂNCIA ENTRE EIXOS 5,36 M, POTÊNCIA 185 CV, INCLUSIVE CAÇAMBA METÁLICA - DEPRECIAÇÃO. AF_06/2014</v>
          </cell>
          <cell r="I718" t="str">
            <v>H</v>
          </cell>
          <cell r="J718" t="str">
            <v>COEFICIENTE DE REPRESENTATIVIDADE</v>
          </cell>
          <cell r="K718" t="str">
            <v>23,19</v>
          </cell>
          <cell r="L718" t="str">
            <v>CAIXA REFERENCIAL</v>
          </cell>
        </row>
        <row r="719">
          <cell r="G719" t="str">
            <v>7059</v>
          </cell>
          <cell r="H719" t="str">
            <v>CAMINHÃO BASCULANTE 6 M3 TOCO, PESO BRUTO TOTAL 16.000 KG, CARGA ÚTIL MÁXIMA 11.130 KG, DISTÂNCIA ENTRE EIXOS 5,36 M, POTÊNCIA 185 CV, INCLUSIVE CAÇAMBA METÁLICA - JUROS. AF_06/2014</v>
          </cell>
          <cell r="I719" t="str">
            <v>H</v>
          </cell>
          <cell r="J719" t="str">
            <v>COEFICIENTE DE REPRESENTATIVIDADE</v>
          </cell>
          <cell r="K719" t="str">
            <v>8,99</v>
          </cell>
          <cell r="L719" t="str">
            <v>CAIXA REFERENCIAL</v>
          </cell>
        </row>
        <row r="720">
          <cell r="G720" t="str">
            <v>7060</v>
          </cell>
          <cell r="H720" t="str">
            <v>CAMINHÃO BASCULANTE 6 M3 TOCO, PESO BRUTO TOTAL 16.000 KG, CARGA ÚTIL MÁXIMA 11.130 KG, DISTÂNCIA ENTRE EIXOS 5,36 M, POTÊNCIA 185 CV, INCLUSIVE CAÇAMBA METÁLICA - MANUTENÇÃO. AF_06/2014</v>
          </cell>
          <cell r="I720" t="str">
            <v>H</v>
          </cell>
          <cell r="J720" t="str">
            <v>COEFICIENTE DE REPRESENTATIVIDADE</v>
          </cell>
          <cell r="K720" t="str">
            <v>41,99</v>
          </cell>
          <cell r="L720" t="str">
            <v>CAIXA REFERENCIAL</v>
          </cell>
        </row>
        <row r="721">
          <cell r="G721" t="str">
            <v>7061</v>
          </cell>
          <cell r="H721" t="str">
            <v>CAMINHÃO BASCULANTE 6 M3 TOCO, PESO BRUTO TOTAL 16.000 KG, CARGA ÚTIL MÁXIMA 11.130 KG, DISTÂNCIA ENTRE EIXOS 5,36 M, POTÊNCIA 185 CV, INCLUSIVE CAÇAMBA METÁLICA - MATERIAIS NA OPERAÇÃO. AF_06/2014</v>
          </cell>
          <cell r="I721" t="str">
            <v>H</v>
          </cell>
          <cell r="J721" t="str">
            <v>COLETADO</v>
          </cell>
          <cell r="K721" t="str">
            <v>82,26</v>
          </cell>
          <cell r="L721" t="str">
            <v>CAIXA REFERENCIAL</v>
          </cell>
        </row>
        <row r="722">
          <cell r="G722" t="str">
            <v>7063</v>
          </cell>
          <cell r="H722" t="str">
            <v>TRATOR DE PNEUS, POTÊNCIA 122 CV, TRAÇÃO 4X4, PESO COM LASTRO DE 4.510 KG - DEPRECIAÇÃO. AF_06/2014</v>
          </cell>
          <cell r="I722" t="str">
            <v>H</v>
          </cell>
          <cell r="J722" t="str">
            <v>COEFICIENTE DE REPRESENTATIVIDADE</v>
          </cell>
          <cell r="K722" t="str">
            <v>19,00</v>
          </cell>
          <cell r="L722" t="str">
            <v>CAIXA REFERENCIAL</v>
          </cell>
        </row>
        <row r="723">
          <cell r="G723" t="str">
            <v>7064</v>
          </cell>
          <cell r="H723" t="str">
            <v>TRATOR DE PNEUS, POTÊNCIA 122 CV, TRAÇÃO 4X4, PESO COM LASTRO DE 4.510 KG - JUROS. AF_06/2014</v>
          </cell>
          <cell r="I723" t="str">
            <v>H</v>
          </cell>
          <cell r="J723" t="str">
            <v>COEFICIENTE DE REPRESENTATIVIDADE</v>
          </cell>
          <cell r="K723" t="str">
            <v>5,13</v>
          </cell>
          <cell r="L723" t="str">
            <v>CAIXA REFERENCIAL</v>
          </cell>
        </row>
        <row r="724">
          <cell r="G724" t="str">
            <v>7065</v>
          </cell>
          <cell r="H724" t="str">
            <v>TRATOR DE PNEUS, POTÊNCIA 122 CV, TRAÇÃO 4X4, PESO COM LASTRO DE 4.510 KG - MANUTENÇÃO. AF_06/2014</v>
          </cell>
          <cell r="I724" t="str">
            <v>H</v>
          </cell>
          <cell r="J724" t="str">
            <v>COEFICIENTE DE REPRESENTATIVIDADE</v>
          </cell>
          <cell r="K724" t="str">
            <v>20,78</v>
          </cell>
          <cell r="L724" t="str">
            <v>CAIXA REFERENCIAL</v>
          </cell>
        </row>
        <row r="725">
          <cell r="G725" t="str">
            <v>7066</v>
          </cell>
          <cell r="H725" t="str">
            <v>TRATOR DE PNEUS, POTÊNCIA 122 CV, TRAÇÃO 4X4, PESO COM LASTRO DE 4.510 KG - MATERIAIS NA OPERAÇÃO. AF_06/2014</v>
          </cell>
          <cell r="I725" t="str">
            <v>H</v>
          </cell>
          <cell r="J725" t="str">
            <v>COLETADO</v>
          </cell>
          <cell r="K725" t="str">
            <v>97,60</v>
          </cell>
          <cell r="L725" t="str">
            <v>CAIXA REFERENCIAL</v>
          </cell>
        </row>
        <row r="726">
          <cell r="G726" t="str">
            <v>53786</v>
          </cell>
          <cell r="H726" t="str">
            <v>RETROESCAVADEIRA SOBRE RODAS COM CARREGADEIRA, TRAÇÃO 4X4, POTÊNCIA LÍQ. 88 HP, CAÇAMBA CARREG. CAP. MÍN. 1 M3, CAÇAMBA RETRO CAP. 0,26 M3, PESO OPERACIONAL MÍN. 6.674 KG, PROFUNDIDADE ESCAVAÇÃO MÁX. 4,37 M - MATERIAIS NA OPERAÇÃO. AF_06/2014</v>
          </cell>
          <cell r="I726" t="str">
            <v>H</v>
          </cell>
          <cell r="J726" t="str">
            <v>COLETADO</v>
          </cell>
          <cell r="K726" t="str">
            <v>51,52</v>
          </cell>
          <cell r="L726" t="str">
            <v>CAIXA REFERENCIAL</v>
          </cell>
        </row>
        <row r="727">
          <cell r="G727" t="str">
            <v>53788</v>
          </cell>
          <cell r="H727" t="str">
            <v>ROLO COMPACTADOR VIBRATÓRIO DE UM CILINDRO AÇO LISO, POTÊNCIA 80 HP, PESO OPERACIONAL MÁXIMO 8,1 T, IMPACTO DINÂMICO 16,15 / 9,5 T, LARGURA DE TRABALHO 1,68 M - MATERIAIS NA OPERAÇÃO. AF_06/2014</v>
          </cell>
          <cell r="I727" t="str">
            <v>H</v>
          </cell>
          <cell r="J727" t="str">
            <v>COLETADO</v>
          </cell>
          <cell r="K727" t="str">
            <v>57,68</v>
          </cell>
          <cell r="L727" t="str">
            <v>CAIXA REFERENCIAL</v>
          </cell>
        </row>
        <row r="728">
          <cell r="G728" t="str">
            <v>53792</v>
          </cell>
          <cell r="H728" t="str">
            <v>CAMINHÃO BASCULANTE 6 M3, PESO BRUTO TOTAL 16.000 KG, CARGA ÚTIL MÁXIMA 13.071 KG, DISTÂNCIA ENTRE EIXOS 4,80 M, POTÊNCIA 230 CV INCLUSIVE CAÇAMBA METÁLICA - MATERIAIS NA OPERAÇÃO. AF_06/2014</v>
          </cell>
          <cell r="I728" t="str">
            <v>H</v>
          </cell>
          <cell r="J728" t="str">
            <v>COLETADO</v>
          </cell>
          <cell r="K728" t="str">
            <v>102,25</v>
          </cell>
          <cell r="L728" t="str">
            <v>CAIXA REFERENCIAL</v>
          </cell>
        </row>
        <row r="729">
          <cell r="G729" t="str">
            <v>53794</v>
          </cell>
          <cell r="H729" t="str">
            <v>USINA DE CONCRETO FIXA, CAPACIDADE NOMINAL DE 90 A 120 M3/H, SEM SILO - MANUTENÇÃO. AF_07/2016</v>
          </cell>
          <cell r="I729" t="str">
            <v>H</v>
          </cell>
          <cell r="J729" t="str">
            <v>COLETADO</v>
          </cell>
          <cell r="K729" t="str">
            <v>35,62</v>
          </cell>
          <cell r="L729" t="str">
            <v>CAIXA REFERENCIAL</v>
          </cell>
        </row>
        <row r="730">
          <cell r="G730" t="str">
            <v>53797</v>
          </cell>
          <cell r="H730" t="str">
            <v>CAMINHÃO TOCO, PBT 16.000 KG, CARGA ÚTIL MÁX. 10.685 KG, DIST. ENTRE EIXOS 4,8 M, POTÊNCIA 189 CV, INCLUSIVE CARROCERIA FIXA ABERTA DE MADEIRA P/ TRANSPORTE GERAL DE CARGA SECA, DIMEN. APROX. 2,5 X 7,00 X 0,50 M - MATERIAIS NA OPERAÇÃO. AF_06/2014</v>
          </cell>
          <cell r="I730" t="str">
            <v>H</v>
          </cell>
          <cell r="J730" t="str">
            <v>COLETADO</v>
          </cell>
          <cell r="K730" t="str">
            <v>117,59</v>
          </cell>
          <cell r="L730" t="str">
            <v>CAIXA REFERENCIAL</v>
          </cell>
        </row>
        <row r="731">
          <cell r="G731" t="str">
            <v>53804</v>
          </cell>
          <cell r="H731" t="str">
            <v>VASSOURA MECÂNICA REBOCÁVEL COM ESCOVA CILÍNDRICA, LARGURA ÚTIL DE VARRIMENTO DE 2,44 M - MANUTENÇÃO. AF_06/2014</v>
          </cell>
          <cell r="I731" t="str">
            <v>H</v>
          </cell>
          <cell r="J731" t="str">
            <v>COEFICIENTE DE REPRESENTATIVIDADE</v>
          </cell>
          <cell r="K731" t="str">
            <v>5,12</v>
          </cell>
          <cell r="L731" t="str">
            <v>CAIXA REFERENCIAL</v>
          </cell>
        </row>
        <row r="732">
          <cell r="G732" t="str">
            <v>53806</v>
          </cell>
          <cell r="H732" t="str">
            <v>TRATOR DE ESTEIRAS, POTÊNCIA 170 HP, PESO OPERACIONAL 19 T, CAÇAMBA 5,2 M3 - MANUTENÇÃO. AF_06/2014</v>
          </cell>
          <cell r="I732" t="str">
            <v>H</v>
          </cell>
          <cell r="J732" t="str">
            <v>COEFICIENTE DE REPRESENTATIVIDADE</v>
          </cell>
          <cell r="K732" t="str">
            <v>68,52</v>
          </cell>
          <cell r="L732" t="str">
            <v>CAIXA REFERENCIAL</v>
          </cell>
        </row>
        <row r="733">
          <cell r="G733" t="str">
            <v>53810</v>
          </cell>
          <cell r="H733" t="str">
            <v>TRATOR DE ESTEIRAS, POTÊNCIA 150 HP, PESO OPERACIONAL 16,7 T, COM RODA MOTRIZ ELEVADA E LÂMINA 3,18 M3 - MANUTENÇÃO. AF_06/2014</v>
          </cell>
          <cell r="I733" t="str">
            <v>H</v>
          </cell>
          <cell r="J733" t="str">
            <v>COLETADO</v>
          </cell>
          <cell r="K733" t="str">
            <v>68,94</v>
          </cell>
          <cell r="L733" t="str">
            <v>CAIXA REFERENCIAL</v>
          </cell>
        </row>
        <row r="734">
          <cell r="G734" t="str">
            <v>53814</v>
          </cell>
          <cell r="H734" t="str">
            <v>TRATOR DE ESTEIRAS, POTÊNCIA 347 HP, PESO OPERACIONAL 38,5 T, COM LÂMINA 8,70 M3 - MANUTENÇÃO. AF_06/2014</v>
          </cell>
          <cell r="I734" t="str">
            <v>H</v>
          </cell>
          <cell r="J734" t="str">
            <v>COEFICIENTE DE REPRESENTATIVIDADE</v>
          </cell>
          <cell r="K734" t="str">
            <v>225,83</v>
          </cell>
          <cell r="L734" t="str">
            <v>CAIXA REFERENCIAL</v>
          </cell>
        </row>
        <row r="735">
          <cell r="G735" t="str">
            <v>53817</v>
          </cell>
          <cell r="H735" t="str">
            <v>TRATOR DE ESTEIRAS, POTÊNCIA 100 HP, PESO OPERACIONAL 9,4 T, COM LÂMINA 2,19 M3 - MATERIAIS NA OPERAÇÃO. AF_06/2014</v>
          </cell>
          <cell r="I735" t="str">
            <v>H</v>
          </cell>
          <cell r="J735" t="str">
            <v>COLETADO</v>
          </cell>
          <cell r="K735" t="str">
            <v>63,05</v>
          </cell>
          <cell r="L735" t="str">
            <v>CAIXA REFERENCIAL</v>
          </cell>
        </row>
        <row r="736">
          <cell r="G736" t="str">
            <v>53818</v>
          </cell>
          <cell r="H736" t="str">
            <v>ROLO COMPACTADOR VIBRATÓRIO REBOCÁVEL, CILINDRO DE AÇO LISO, POTÊNCIA DE TRAÇÃO DE 65 CV, PESO 4,7 T, IMPACTO DINÂMICO 18,3 T, LARGURA DE TRABALHO 1,67 M - DEPRECIAÇÃO. AF_02/2016</v>
          </cell>
          <cell r="I736" t="str">
            <v>H</v>
          </cell>
          <cell r="J736" t="str">
            <v>COEFICIENTE DE REPRESENTATIVIDADE</v>
          </cell>
          <cell r="K736" t="str">
            <v>9,49</v>
          </cell>
          <cell r="L736" t="str">
            <v>CAIXA REFERENCIAL</v>
          </cell>
        </row>
        <row r="737">
          <cell r="G737" t="str">
            <v>53827</v>
          </cell>
          <cell r="H737" t="str">
            <v>CAMINHÃO TOCO, PESO BRUTO TOTAL 14.300 KG, CARGA ÚTIL MÁXIMA 9590 KG, DISTÂNCIA ENTRE EIXOS 4,76 M, POTÊNCIA 185 CV (NÃO INCLUI CARROCERIA) - MATERIAIS NA OPERAÇÃO. AF_06/2014</v>
          </cell>
          <cell r="I737" t="str">
            <v>H</v>
          </cell>
          <cell r="J737" t="str">
            <v>COLETADO</v>
          </cell>
          <cell r="K737" t="str">
            <v>115,12</v>
          </cell>
          <cell r="L737" t="str">
            <v>CAIXA REFERENCIAL</v>
          </cell>
        </row>
        <row r="738">
          <cell r="G738" t="str">
            <v>53829</v>
          </cell>
          <cell r="H738" t="str">
            <v>CAMINHÃO TOCO, PESO BRUTO TOTAL 16.000 KG, CARGA ÚTIL MÁXIMA DE 10.685 KG, DISTÂNCIA ENTRE EIXOS 4,80 M, POTÊNCIA 189 CV EXCLUSIVE CARROCERIA - MATERIAIS NA OPERAÇÃO. AF_06/2014</v>
          </cell>
          <cell r="I738" t="str">
            <v>H</v>
          </cell>
          <cell r="J738" t="str">
            <v>COLETADO</v>
          </cell>
          <cell r="K738" t="str">
            <v>117,59</v>
          </cell>
          <cell r="L738" t="str">
            <v>CAIXA REFERENCIAL</v>
          </cell>
        </row>
        <row r="739">
          <cell r="G739" t="str">
            <v>53831</v>
          </cell>
          <cell r="H739" t="str">
            <v>CAMINHÃO PIPA 10.000 L TRUCADO, PESO BRUTO TOTAL 23.000 KG, CARGA ÚTIL MÁXIMA 15.935 KG, DISTÂNCIA ENTRE EIXOS 4,8 M, POTÊNCIA 230 CV, INCLUSIVE TANQUE DE AÇO PARA TRANSPORTE DE ÁGUA - MATERIAIS NA OPERAÇÃO. AF_06/2014</v>
          </cell>
          <cell r="I739" t="str">
            <v>H</v>
          </cell>
          <cell r="J739" t="str">
            <v>COLETADO</v>
          </cell>
          <cell r="K739" t="str">
            <v>194,24</v>
          </cell>
          <cell r="L739" t="str">
            <v>CAIXA REFERENCIAL</v>
          </cell>
        </row>
        <row r="740">
          <cell r="G740" t="str">
            <v>53840</v>
          </cell>
          <cell r="H740" t="str">
            <v>GRADE DE DISCO REBOCÁVEL COM 20 DISCOS 24" X 6 MM COM PNEUS PARA TRANSPORTE - DEPRECIAÇÃO. AF_06/2014</v>
          </cell>
          <cell r="I740" t="str">
            <v>H</v>
          </cell>
          <cell r="J740" t="str">
            <v>COLETADO</v>
          </cell>
          <cell r="K740" t="str">
            <v>2,78</v>
          </cell>
          <cell r="L740" t="str">
            <v>CAIXA REFERENCIAL</v>
          </cell>
        </row>
        <row r="741">
          <cell r="G741" t="str">
            <v>53841</v>
          </cell>
          <cell r="H741" t="str">
            <v>GRADE DE DISCO REBOCÁVEL COM 20 DISCOS 24" X 6 MM COM PNEUS PARA TRANSPORTE - MANUTENÇÃO. AF_06/2014</v>
          </cell>
          <cell r="I741" t="str">
            <v>H</v>
          </cell>
          <cell r="J741" t="str">
            <v>COLETADO</v>
          </cell>
          <cell r="K741" t="str">
            <v>1,93</v>
          </cell>
          <cell r="L741" t="str">
            <v>CAIXA REFERENCIAL</v>
          </cell>
        </row>
        <row r="742">
          <cell r="G742" t="str">
            <v>53849</v>
          </cell>
          <cell r="H742" t="str">
            <v>MOTONIVELADORA POTÊNCIA BÁSICA LÍQUIDA (PRIMEIRA MARCHA) 125 HP, PESO BRUTO 13032 KG, LARGURA DA LÂMINA DE 3,7 M - MATERIAIS NA OPERAÇÃO. AF_06/2014</v>
          </cell>
          <cell r="I742" t="str">
            <v>H</v>
          </cell>
          <cell r="J742" t="str">
            <v>COLETADO</v>
          </cell>
          <cell r="K742" t="str">
            <v>84,49</v>
          </cell>
          <cell r="L742" t="str">
            <v>CAIXA REFERENCIAL</v>
          </cell>
        </row>
        <row r="743">
          <cell r="G743" t="str">
            <v>53857</v>
          </cell>
          <cell r="H743" t="str">
            <v>PÁ CARREGADEIRA SOBRE RODAS, POTÊNCIA LÍQUIDA 128 HP, CAPACIDADE DA CAÇAMBA 1,7 A 2,8 M3, PESO OPERACIONAL 11632 KG - MANUTENÇÃO. AF_06/2014</v>
          </cell>
          <cell r="I743" t="str">
            <v>H</v>
          </cell>
          <cell r="J743" t="str">
            <v>COLETADO</v>
          </cell>
          <cell r="K743" t="str">
            <v>64,00</v>
          </cell>
          <cell r="L743" t="str">
            <v>CAIXA REFERENCIAL</v>
          </cell>
        </row>
        <row r="744">
          <cell r="G744" t="str">
            <v>53858</v>
          </cell>
          <cell r="H744" t="str">
            <v>PÁ CARREGADEIRA SOBRE RODAS, POTÊNCIA LÍQUIDA 128 HP, CAPACIDADE DA CAÇAMBA 1,7 A 2,8 M3, PESO OPERACIONAL 11632 KG - MATERIAIS NA OPERAÇÃO. AF_06/2014</v>
          </cell>
          <cell r="I744" t="str">
            <v>H</v>
          </cell>
          <cell r="J744" t="str">
            <v>COLETADO</v>
          </cell>
          <cell r="K744" t="str">
            <v>46,14</v>
          </cell>
          <cell r="L744" t="str">
            <v>CAIXA REFERENCIAL</v>
          </cell>
        </row>
        <row r="745">
          <cell r="G745" t="str">
            <v>53861</v>
          </cell>
          <cell r="H745" t="str">
            <v>PÁ CARREGADEIRA SOBRE RODAS, POTÊNCIA 197 HP, CAPACIDADE DA CAÇAMBA 2,5 A 3,5 M3, PESO OPERACIONAL 18338 KG - MANUTENÇÃO. AF_06/2014</v>
          </cell>
          <cell r="I745" t="str">
            <v>H</v>
          </cell>
          <cell r="J745" t="str">
            <v>COEFICIENTE DE REPRESENTATIVIDADE</v>
          </cell>
          <cell r="K745" t="str">
            <v>62,12</v>
          </cell>
          <cell r="L745" t="str">
            <v>CAIXA REFERENCIAL</v>
          </cell>
        </row>
        <row r="746">
          <cell r="G746" t="str">
            <v>53863</v>
          </cell>
          <cell r="H746" t="str">
            <v>MARTELETE OU ROMPEDOR PNEUMÁTICO MANUAL, 28 KG, COM SILENCIADOR - MANUTENÇÃO. AF_07/2016</v>
          </cell>
          <cell r="I746" t="str">
            <v>H</v>
          </cell>
          <cell r="J746" t="str">
            <v>COEFICIENTE DE REPRESENTATIVIDADE</v>
          </cell>
          <cell r="K746" t="str">
            <v>1,70</v>
          </cell>
          <cell r="L746" t="str">
            <v>CAIXA REFERENCIAL</v>
          </cell>
        </row>
        <row r="747">
          <cell r="G747" t="str">
            <v>53865</v>
          </cell>
          <cell r="H747" t="str">
            <v>COMPRESSOR DE AR REBOCÁVEL, VAZÃO 189 PCM, PRESSÃO EFETIVA DE TRABALHO 102 PSI, MOTOR DIESEL, POTÊNCIA 63 CV - MATERIAIS NA OPERAÇÃO. AF_06/2015</v>
          </cell>
          <cell r="I747" t="str">
            <v>H</v>
          </cell>
          <cell r="J747" t="str">
            <v>COLETADO</v>
          </cell>
          <cell r="K747" t="str">
            <v>47,59</v>
          </cell>
          <cell r="L747" t="str">
            <v>CAIXA REFERENCIAL</v>
          </cell>
        </row>
        <row r="748">
          <cell r="G748" t="str">
            <v>53866</v>
          </cell>
          <cell r="H748" t="str">
            <v>BOMBA SUBMERSÍVEL ELÉTRICA TRIFÁSICA, POTÊNCIA 2,96 HP, Ø ROTOR 144 MM SEMI-ABERTO, BOCAL DE SAÍDA Ø 2, HM/Q = 2 MCA / 38,8 M3/H A 28 MCA / 5 M3/H - MATERIAIS NA OPERAÇÃO. AF_06/2014</v>
          </cell>
          <cell r="I748" t="str">
            <v>H</v>
          </cell>
          <cell r="J748" t="str">
            <v>COLETADO</v>
          </cell>
          <cell r="K748" t="str">
            <v>1,42</v>
          </cell>
          <cell r="L748" t="str">
            <v>CAIXA REFERENCIAL</v>
          </cell>
        </row>
        <row r="749">
          <cell r="G749" t="str">
            <v>53882</v>
          </cell>
          <cell r="H749" t="str">
            <v>CAMINHÃO PIPA 6.000 L, PESO BRUTO TOTAL 13.000 KG, DISTÂNCIA ENTRE EIXOS 4,80 M, POTÊNCIA 189 CV INCLUSIVE TANQUE DE AÇO PARA TRANSPORTE DE ÁGUA, CAPACIDADE 6 M3 - MANUTENÇÃO. AF_06/2014</v>
          </cell>
          <cell r="I749" t="str">
            <v>H</v>
          </cell>
          <cell r="J749" t="str">
            <v>COEFICIENTE DE REPRESENTATIVIDADE</v>
          </cell>
          <cell r="K749" t="str">
            <v>37,72</v>
          </cell>
          <cell r="L749" t="str">
            <v>CAIXA REFERENCIAL</v>
          </cell>
        </row>
        <row r="750">
          <cell r="G750" t="str">
            <v>55263</v>
          </cell>
          <cell r="H750" t="str">
            <v>ROLO COMPACTADOR DE PNEUS ESTÁTICO, PRESSÃO VARIÁVEL, POTÊNCIA 111 HP, PESO SEM/COM LASTRO 9,5 / 26 T, LARGURA DE TRABALHO 1,90 M - MATERIAIS NA OPERAÇÃO. AF_07/2014</v>
          </cell>
          <cell r="I750" t="str">
            <v>H</v>
          </cell>
          <cell r="J750" t="str">
            <v>COLETADO</v>
          </cell>
          <cell r="K750" t="str">
            <v>65,05</v>
          </cell>
          <cell r="L750" t="str">
            <v>CAIXA REFERENCIAL</v>
          </cell>
        </row>
        <row r="751">
          <cell r="G751" t="str">
            <v>73303</v>
          </cell>
          <cell r="H751" t="str">
            <v>GRUPO GERADOR ESTACIONÁRIO, MOTOR DIESEL POTÊNCIA 170 KVA - DEPRECIAÇÃO. AF_02/2016</v>
          </cell>
          <cell r="I751" t="str">
            <v>H</v>
          </cell>
          <cell r="J751" t="str">
            <v>COEFICIENTE DE REPRESENTATIVIDADE</v>
          </cell>
          <cell r="K751" t="str">
            <v>5,89</v>
          </cell>
          <cell r="L751" t="str">
            <v>CAIXA REFERENCIAL</v>
          </cell>
        </row>
        <row r="752">
          <cell r="G752" t="str">
            <v>73307</v>
          </cell>
          <cell r="H752" t="str">
            <v>GRUPO GERADOR ESTACIONÁRIO, MOTOR DIESEL POTÊNCIA 170 KVA - MANUTENÇÃO. AF_02/2016</v>
          </cell>
          <cell r="I752" t="str">
            <v>H</v>
          </cell>
          <cell r="J752" t="str">
            <v>COEFICIENTE DE REPRESENTATIVIDADE</v>
          </cell>
          <cell r="K752" t="str">
            <v>5,26</v>
          </cell>
          <cell r="L752" t="str">
            <v>CAIXA REFERENCIAL</v>
          </cell>
        </row>
        <row r="753">
          <cell r="G753" t="str">
            <v>73309</v>
          </cell>
          <cell r="H753" t="str">
            <v>ROLO COMPACTADOR VIBRATÓRIO PÉ DE CARNEIRO PARA SOLOS, POTÊNCIA 80 HP, PESO OPERACIONAL SEM/COM LASTRO 7,4 / 8,8 T, LARGURA DE TRABALHO 1,68 M - DEPRECIAÇÃO. AF_02/2016</v>
          </cell>
          <cell r="I753" t="str">
            <v>H</v>
          </cell>
          <cell r="J753" t="str">
            <v>COEFICIENTE DE REPRESENTATIVIDADE</v>
          </cell>
          <cell r="K753" t="str">
            <v>32,70</v>
          </cell>
          <cell r="L753" t="str">
            <v>CAIXA REFERENCIAL</v>
          </cell>
        </row>
        <row r="754">
          <cell r="G754" t="str">
            <v>73311</v>
          </cell>
          <cell r="H754" t="str">
            <v>GRUPO GERADOR ESTACIONÁRIO, MOTOR DIESEL POTÊNCIA 170 KVA - MATERIAIS NA OPERAÇÃO. AF_02/2016</v>
          </cell>
          <cell r="I754" t="str">
            <v>H</v>
          </cell>
          <cell r="J754" t="str">
            <v>COLETADO</v>
          </cell>
          <cell r="K754" t="str">
            <v>179,81</v>
          </cell>
          <cell r="L754" t="str">
            <v>CAIXA REFERENCIAL</v>
          </cell>
        </row>
        <row r="755">
          <cell r="G755" t="str">
            <v>73313</v>
          </cell>
          <cell r="H755" t="str">
            <v>ROLO COMPACTADOR VIBRATÓRIO PÉ DE CARNEIRO PARA SOLOS, POTÊNCIA 80 HP, PESO OPERACIONAL SEM/COM LASTRO 7,4 / 8,8 T, LARGURA DE TRABALHO 1,68 M - JUROS. AF_02/2016</v>
          </cell>
          <cell r="I755" t="str">
            <v>H</v>
          </cell>
          <cell r="J755" t="str">
            <v>COEFICIENTE DE REPRESENTATIVIDADE</v>
          </cell>
          <cell r="K755" t="str">
            <v>8,83</v>
          </cell>
          <cell r="L755" t="str">
            <v>CAIXA REFERENCIAL</v>
          </cell>
        </row>
        <row r="756">
          <cell r="G756" t="str">
            <v>73315</v>
          </cell>
          <cell r="H756" t="str">
            <v>ROLO COMPACTADOR VIBRATÓRIO PÉ DE CARNEIRO PARA SOLOS, POTÊNCIA 80 HP, PESO OPERACIONAL SEM/COM LASTRO 7,4 / 8,8 T, LARGURA DE TRABALHO 1,68 M - MATERIAIS NA OPERAÇÃO. AF_02/2016</v>
          </cell>
          <cell r="I756" t="str">
            <v>H</v>
          </cell>
          <cell r="J756" t="str">
            <v>COLETADO</v>
          </cell>
          <cell r="K756" t="str">
            <v>57,68</v>
          </cell>
          <cell r="L756" t="str">
            <v>CAIXA REFERENCIAL</v>
          </cell>
        </row>
        <row r="757">
          <cell r="G757" t="str">
            <v>73335</v>
          </cell>
          <cell r="H757" t="str">
            <v>CAMINHÃO TOCO, PBT 14.300 KG, CARGA ÚTIL MÁX. 9.710 KG, DIST. ENTRE EIXOS 3,56 M, POTÊNCIA 185 CV, INCLUSIVE CARROCERIA FIXA ABERTA DE MADEIRA P/ TRANSPORTE GERAL DE CARGA SECA, DIMEN. APROX. 2,50 X 6,50 X 0,50 M - MANUTENÇÃO. AF_06/2014</v>
          </cell>
          <cell r="I757" t="str">
            <v>H</v>
          </cell>
          <cell r="J757" t="str">
            <v>COEFICIENTE DE REPRESENTATIVIDADE</v>
          </cell>
          <cell r="K757" t="str">
            <v>35,91</v>
          </cell>
          <cell r="L757" t="str">
            <v>CAIXA REFERENCIAL</v>
          </cell>
        </row>
        <row r="758">
          <cell r="G758" t="str">
            <v>73340</v>
          </cell>
          <cell r="H758" t="str">
            <v>CAMINHÃO TOCO, PBT 14.300 KG, CARGA ÚTIL MÁX. 9.710 KG, DIST. ENTRE EIXOS 3,56 M, POTÊNCIA 185 CV, INCLUSIVE CARROCERIA FIXA ABERTA DE MADEIRA P/ TRANSPORTE GERAL DE CARGA SECA, DIMEN. APROX. 2,50 X 6,50 X 0,50 M - MATERIAIS NA OPERAÇÃO. AF_06/2014</v>
          </cell>
          <cell r="I758" t="str">
            <v>H</v>
          </cell>
          <cell r="J758" t="str">
            <v>COLETADO</v>
          </cell>
          <cell r="K758" t="str">
            <v>156,25</v>
          </cell>
          <cell r="L758" t="str">
            <v>CAIXA REFERENCIAL</v>
          </cell>
        </row>
        <row r="759">
          <cell r="G759" t="str">
            <v>83361</v>
          </cell>
          <cell r="H759" t="str">
            <v>ESPARGIDOR DE ASFALTO PRESSURIZADO, TANQUE 6 M3 COM ISOLAÇÃO TÉRMICA, AQUECIDO COM 2 MAÇARICOS, COM BARRA ESPARGIDORA 3,60 M, MONTADO SOBRE CAMINHÃO  TOCO, PBT 14.300 KG, POTÊNCIA 185 CV - MANUTENÇÃO. AF_08/2015</v>
          </cell>
          <cell r="I759" t="str">
            <v>H</v>
          </cell>
          <cell r="J759" t="str">
            <v>COEFICIENTE DE REPRESENTATIVIDADE</v>
          </cell>
          <cell r="K759" t="str">
            <v>43,84</v>
          </cell>
          <cell r="L759" t="str">
            <v>CAIXA REFERENCIAL</v>
          </cell>
        </row>
        <row r="760">
          <cell r="G760" t="str">
            <v>83761</v>
          </cell>
          <cell r="H760" t="str">
            <v>GRUPO DE SOLDAGEM COM GERADOR A DIESEL 60 CV PARA SOLDA ELÉTRICA, SOBRE 04 RODAS, COM MOTOR 4 CILINDROS 600 A - DEPRECIAÇÃO. AF_02/2016</v>
          </cell>
          <cell r="I760" t="str">
            <v>H</v>
          </cell>
          <cell r="J760" t="str">
            <v>COEFICIENTE DE REPRESENTATIVIDADE</v>
          </cell>
          <cell r="K760" t="str">
            <v>7,85</v>
          </cell>
          <cell r="L760" t="str">
            <v>CAIXA REFERENCIAL</v>
          </cell>
        </row>
        <row r="761">
          <cell r="G761" t="str">
            <v>83762</v>
          </cell>
          <cell r="H761" t="str">
            <v>GRUPO DE SOLDAGEM COM GERADOR A DIESEL 60 CV PARA SOLDA ELÉTRICA, SOBRE 04 RODAS, COM MOTOR 4 CILINDROS 600 A - MANUTENÇÃO. AF_02/2016</v>
          </cell>
          <cell r="I761" t="str">
            <v>H</v>
          </cell>
          <cell r="J761" t="str">
            <v>COEFICIENTE DE REPRESENTATIVIDADE</v>
          </cell>
          <cell r="K761" t="str">
            <v>7,01</v>
          </cell>
          <cell r="L761" t="str">
            <v>CAIXA REFERENCIAL</v>
          </cell>
        </row>
        <row r="762">
          <cell r="G762" t="str">
            <v>83763</v>
          </cell>
          <cell r="H762" t="str">
            <v>GRUPO DE SOLDAGEM COM GERADOR A DIESEL 60 CV PARA SOLDA ELÉTRICA, SOBRE 04 RODAS, COM MOTOR 4 CILINDROS 600 A - MATERIAIS NA OPERAÇÃO. AF_02/2016</v>
          </cell>
          <cell r="I762" t="str">
            <v>H</v>
          </cell>
          <cell r="J762" t="str">
            <v>COLETADO</v>
          </cell>
          <cell r="K762" t="str">
            <v>50,67</v>
          </cell>
          <cell r="L762" t="str">
            <v>CAIXA REFERENCIAL</v>
          </cell>
        </row>
        <row r="763">
          <cell r="G763" t="str">
            <v>83764</v>
          </cell>
          <cell r="H763" t="str">
            <v>GRUPO DE SOLDAGEM COM GERADOR A DIESEL 60 CV PARA SOLDA ELÉTRICA, SOBRE 04 RODAS, COM MOTOR 4 CILINDROS 600 A - JUROS. AF_02/2016</v>
          </cell>
          <cell r="I763" t="str">
            <v>H</v>
          </cell>
          <cell r="J763" t="str">
            <v>COEFICIENTE DE REPRESENTATIVIDADE</v>
          </cell>
          <cell r="K763" t="str">
            <v>2,76</v>
          </cell>
          <cell r="L763" t="str">
            <v>CAIXA REFERENCIAL</v>
          </cell>
        </row>
        <row r="764">
          <cell r="G764" t="str">
            <v>87026</v>
          </cell>
          <cell r="H764" t="str">
            <v>GRADE DE DISCO REBOCÁVEL COM 20 DISCOS 24" X 6 MM COM PNEUS PARA TRANSPORTE - JUROS. AF_06/2014</v>
          </cell>
          <cell r="I764" t="str">
            <v>H</v>
          </cell>
          <cell r="J764" t="str">
            <v>COLETADO</v>
          </cell>
          <cell r="K764" t="str">
            <v>0,76</v>
          </cell>
          <cell r="L764" t="str">
            <v>CAIXA REFERENCIAL</v>
          </cell>
        </row>
        <row r="765">
          <cell r="G765" t="str">
            <v>87441</v>
          </cell>
          <cell r="H765" t="str">
            <v>BETONEIRA CAPACIDADE NOMINAL 400 L, CAPACIDADE DE MISTURA 310 L, MOTOR A DIESEL POTÊNCIA 5,0 CV, SEM CARREGADOR - DEPRECIAÇÃO. AF_05/2023</v>
          </cell>
          <cell r="I765" t="str">
            <v>H</v>
          </cell>
          <cell r="J765" t="str">
            <v>COEFICIENTE DE REPRESENTATIVIDADE</v>
          </cell>
          <cell r="K765" t="str">
            <v>0,39</v>
          </cell>
          <cell r="L765" t="str">
            <v>CAIXA REFERENCIAL</v>
          </cell>
        </row>
        <row r="766">
          <cell r="G766" t="str">
            <v>87442</v>
          </cell>
          <cell r="H766" t="str">
            <v>BETONEIRA CAPACIDADE NOMINAL 400 L, CAPACIDADE DE MISTURA 310 L, MOTOR A DIESEL POTÊNCIA 5,0 CV, SEM CARREGADOR - JUROS. AF_05/2023</v>
          </cell>
          <cell r="I766" t="str">
            <v>H</v>
          </cell>
          <cell r="J766" t="str">
            <v>COEFICIENTE DE REPRESENTATIVIDADE</v>
          </cell>
          <cell r="K766" t="str">
            <v>0,09</v>
          </cell>
          <cell r="L766" t="str">
            <v>CAIXA REFERENCIAL</v>
          </cell>
        </row>
        <row r="767">
          <cell r="G767" t="str">
            <v>87443</v>
          </cell>
          <cell r="H767" t="str">
            <v>BETONEIRA CAPACIDADE NOMINAL 400 L, CAPACIDADE DE MISTURA 310 L, MOTOR A DIESEL POTÊNCIA 5,0 CV, SEM CARREGADOR - MANUTENÇÃO. AF_05/2023</v>
          </cell>
          <cell r="I767" t="str">
            <v>H</v>
          </cell>
          <cell r="J767" t="str">
            <v>COEFICIENTE DE REPRESENTATIVIDADE</v>
          </cell>
          <cell r="K767" t="str">
            <v>0,52</v>
          </cell>
          <cell r="L767" t="str">
            <v>CAIXA REFERENCIAL</v>
          </cell>
        </row>
        <row r="768">
          <cell r="G768" t="str">
            <v>87444</v>
          </cell>
          <cell r="H768" t="str">
            <v>BETONEIRA CAPACIDADE NOMINAL 400 L, CAPACIDADE DE MISTURA 310 L, MOTOR A DIESEL POTÊNCIA 5,0 CV, SEM CARREGADOR - MATERIAIS NA OPERAÇÃO. AF_05/2023</v>
          </cell>
          <cell r="I768" t="str">
            <v>H</v>
          </cell>
          <cell r="J768" t="str">
            <v>COLETADO</v>
          </cell>
          <cell r="K768" t="str">
            <v>4,28</v>
          </cell>
          <cell r="L768" t="str">
            <v>CAIXA REFERENCIAL</v>
          </cell>
        </row>
        <row r="769">
          <cell r="G769" t="str">
            <v>88387</v>
          </cell>
          <cell r="H769" t="str">
            <v>MISTURADOR DE ARGAMASSA, EIXO HORIZONTAL, CAPACIDADE DE MISTURA 300 KG, MOTOR ELÉTRICO POTÊNCIA 5 CV - DEPRECIAÇÃO. AF_05/2023</v>
          </cell>
          <cell r="I769" t="str">
            <v>H</v>
          </cell>
          <cell r="J769" t="str">
            <v>COEFICIENTE DE REPRESENTATIVIDADE</v>
          </cell>
          <cell r="K769" t="str">
            <v>0,76</v>
          </cell>
          <cell r="L769" t="str">
            <v>CAIXA REFERENCIAL</v>
          </cell>
        </row>
        <row r="770">
          <cell r="G770" t="str">
            <v>88389</v>
          </cell>
          <cell r="H770" t="str">
            <v>MISTURADOR DE ARGAMASSA, EIXO HORIZONTAL, CAPACIDADE DE MISTURA 300 KG, MOTOR ELÉTRICO POTÊNCIA 5 CV - JUROS. AF_05/2023</v>
          </cell>
          <cell r="I770" t="str">
            <v>H</v>
          </cell>
          <cell r="J770" t="str">
            <v>COEFICIENTE DE REPRESENTATIVIDADE</v>
          </cell>
          <cell r="K770" t="str">
            <v>0,18</v>
          </cell>
          <cell r="L770" t="str">
            <v>CAIXA REFERENCIAL</v>
          </cell>
        </row>
        <row r="771">
          <cell r="G771" t="str">
            <v>88390</v>
          </cell>
          <cell r="H771" t="str">
            <v>MISTURADOR DE ARGAMASSA, EIXO HORIZONTAL, CAPACIDADE DE MISTURA 300 KG, MOTOR ELÉTRICO POTÊNCIA 5 CV - MANUTENÇÃO. AF_05/2023</v>
          </cell>
          <cell r="I771" t="str">
            <v>H</v>
          </cell>
          <cell r="J771" t="str">
            <v>COEFICIENTE DE REPRESENTATIVIDADE</v>
          </cell>
          <cell r="K771" t="str">
            <v>0,89</v>
          </cell>
          <cell r="L771" t="str">
            <v>CAIXA REFERENCIAL</v>
          </cell>
        </row>
        <row r="772">
          <cell r="G772" t="str">
            <v>88391</v>
          </cell>
          <cell r="H772" t="str">
            <v>MISTURADOR DE ARGAMASSA, EIXO HORIZONTAL, CAPACIDADE DE MISTURA 300 KG, MOTOR ELÉTRICO POTÊNCIA 5 CV - MATERIAIS NA OPERAÇÃO. AF_05/2023</v>
          </cell>
          <cell r="I772" t="str">
            <v>H</v>
          </cell>
          <cell r="J772" t="str">
            <v>COEFICIENTE DE REPRESENTATIVIDADE</v>
          </cell>
          <cell r="K772" t="str">
            <v>2,31</v>
          </cell>
          <cell r="L772" t="str">
            <v>CAIXA REFERENCIAL</v>
          </cell>
        </row>
        <row r="773">
          <cell r="G773" t="str">
            <v>88394</v>
          </cell>
          <cell r="H773" t="str">
            <v>MISTURADOR DE ARGAMASSA, EIXO HORIZONTAL, CAPACIDADE DE MISTURA 600 KG, MOTOR ELÉTRICO POTÊNCIA 7,5 CV - DEPRECIAÇÃO. AF_05/2023</v>
          </cell>
          <cell r="I773" t="str">
            <v>H</v>
          </cell>
          <cell r="J773" t="str">
            <v>COEFICIENTE DE REPRESENTATIVIDADE</v>
          </cell>
          <cell r="K773" t="str">
            <v>0,90</v>
          </cell>
          <cell r="L773" t="str">
            <v>CAIXA REFERENCIAL</v>
          </cell>
        </row>
        <row r="774">
          <cell r="G774" t="str">
            <v>88395</v>
          </cell>
          <cell r="H774" t="str">
            <v>MISTURADOR DE ARGAMASSA, EIXO HORIZONTAL, CAPACIDADE DE MISTURA 600 KG, MOTOR ELÉTRICO POTÊNCIA 7,5 CV - JUROS. AF_05/2023</v>
          </cell>
          <cell r="I774" t="str">
            <v>H</v>
          </cell>
          <cell r="J774" t="str">
            <v>COEFICIENTE DE REPRESENTATIVIDADE</v>
          </cell>
          <cell r="K774" t="str">
            <v>0,22</v>
          </cell>
          <cell r="L774" t="str">
            <v>CAIXA REFERENCIAL</v>
          </cell>
        </row>
        <row r="775">
          <cell r="G775" t="str">
            <v>88396</v>
          </cell>
          <cell r="H775" t="str">
            <v>MISTURADOR DE ARGAMASSA, EIXO HORIZONTAL, CAPACIDADE DE MISTURA 600 KG, MOTOR ELÉTRICO POTÊNCIA 7,5 CV - MANUTENÇÃO. AF_05/2023</v>
          </cell>
          <cell r="I775" t="str">
            <v>H</v>
          </cell>
          <cell r="J775" t="str">
            <v>COEFICIENTE DE REPRESENTATIVIDADE</v>
          </cell>
          <cell r="K775" t="str">
            <v>1,05</v>
          </cell>
          <cell r="L775" t="str">
            <v>CAIXA REFERENCIAL</v>
          </cell>
        </row>
        <row r="776">
          <cell r="G776" t="str">
            <v>88397</v>
          </cell>
          <cell r="H776" t="str">
            <v>MISTURADOR DE ARGAMASSA, EIXO HORIZONTAL, CAPACIDADE DE MISTURA 600 KG, MOTOR ELÉTRICO POTÊNCIA 7,5 CV - MATERIAIS NA OPERAÇÃO. AF_05/2023</v>
          </cell>
          <cell r="I776" t="str">
            <v>H</v>
          </cell>
          <cell r="J776" t="str">
            <v>COEFICIENTE DE REPRESENTATIVIDADE</v>
          </cell>
          <cell r="K776" t="str">
            <v>3,47</v>
          </cell>
          <cell r="L776" t="str">
            <v>CAIXA REFERENCIAL</v>
          </cell>
        </row>
        <row r="777">
          <cell r="G777" t="str">
            <v>88400</v>
          </cell>
          <cell r="H777" t="str">
            <v>MISTURADOR DE ARGAMASSA, EIXO HORIZONTAL, CAPACIDADE DE MISTURA 160 KG, MOTOR ELÉTRICO POTÊNCIA 3 CV - DEPRECIAÇÃO. AF_05/2023</v>
          </cell>
          <cell r="I777" t="str">
            <v>H</v>
          </cell>
          <cell r="J777" t="str">
            <v>COEFICIENTE DE REPRESENTATIVIDADE</v>
          </cell>
          <cell r="K777" t="str">
            <v>0,72</v>
          </cell>
          <cell r="L777" t="str">
            <v>CAIXA REFERENCIAL</v>
          </cell>
        </row>
        <row r="778">
          <cell r="G778" t="str">
            <v>88401</v>
          </cell>
          <cell r="H778" t="str">
            <v>MISTURADOR DE ARGAMASSA, EIXO HORIZONTAL, CAPACIDADE DE MISTURA 160 KG, MOTOR ELÉTRICO POTÊNCIA 3 CV - JUROS. AF_05/2023</v>
          </cell>
          <cell r="I778" t="str">
            <v>H</v>
          </cell>
          <cell r="J778" t="str">
            <v>COEFICIENTE DE REPRESENTATIVIDADE</v>
          </cell>
          <cell r="K778" t="str">
            <v>0,17</v>
          </cell>
          <cell r="L778" t="str">
            <v>CAIXA REFERENCIAL</v>
          </cell>
        </row>
        <row r="779">
          <cell r="G779" t="str">
            <v>88402</v>
          </cell>
          <cell r="H779" t="str">
            <v>MISTURADOR DE ARGAMASSA, EIXO HORIZONTAL, CAPACIDADE DE MISTURA 160 KG, MOTOR ELÉTRICO POTÊNCIA 3 CV - MANUTENÇÃO. AF_05/2023</v>
          </cell>
          <cell r="I779" t="str">
            <v>H</v>
          </cell>
          <cell r="J779" t="str">
            <v>COEFICIENTE DE REPRESENTATIVIDADE</v>
          </cell>
          <cell r="K779" t="str">
            <v>0,84</v>
          </cell>
          <cell r="L779" t="str">
            <v>CAIXA REFERENCIAL</v>
          </cell>
        </row>
        <row r="780">
          <cell r="G780" t="str">
            <v>88403</v>
          </cell>
          <cell r="H780" t="str">
            <v>MISTURADOR DE ARGAMASSA, EIXO HORIZONTAL, CAPACIDADE DE MISTURA 160 KG, MOTOR ELÉTRICO POTÊNCIA 3 CV - MATERIAIS NA OPERAÇÃO. AF_05/2023</v>
          </cell>
          <cell r="I780" t="str">
            <v>H</v>
          </cell>
          <cell r="J780" t="str">
            <v>COEFICIENTE DE REPRESENTATIVIDADE</v>
          </cell>
          <cell r="K780" t="str">
            <v>1,38</v>
          </cell>
          <cell r="L780" t="str">
            <v>CAIXA REFERENCIAL</v>
          </cell>
        </row>
        <row r="781">
          <cell r="G781" t="str">
            <v>88419</v>
          </cell>
          <cell r="H781" t="str">
            <v>PROJETOR DE ARGAMASSA, CAPACIDADE DE PROJEÇÃO 1,5 M3/H, ALCANCE DE 30 ATÉ 60 M, MOTOR ELÉTRICO POTÊNCIA 7,5 HP - DEPRECIAÇÃO. AF_06/2014</v>
          </cell>
          <cell r="I781" t="str">
            <v>H</v>
          </cell>
          <cell r="J781" t="str">
            <v>COEFICIENTE DE REPRESENTATIVIDADE</v>
          </cell>
          <cell r="K781" t="str">
            <v>5,00</v>
          </cell>
          <cell r="L781" t="str">
            <v>CAIXA REFERENCIAL</v>
          </cell>
        </row>
        <row r="782">
          <cell r="G782" t="str">
            <v>88422</v>
          </cell>
          <cell r="H782" t="str">
            <v>PROJETOR DE ARGAMASSA, CAPACIDADE DE PROJEÇÃO 1,5 M3/H, ALCANCE DE 30 ATÉ 60 M, MOTOR ELÉTRICO POTÊNCIA 7,5 HP - JUROS. AF_06/2014</v>
          </cell>
          <cell r="I782" t="str">
            <v>H</v>
          </cell>
          <cell r="J782" t="str">
            <v>COEFICIENTE DE REPRESENTATIVIDADE</v>
          </cell>
          <cell r="K782" t="str">
            <v>1,15</v>
          </cell>
          <cell r="L782" t="str">
            <v>CAIXA REFERENCIAL</v>
          </cell>
        </row>
        <row r="783">
          <cell r="G783" t="str">
            <v>88425</v>
          </cell>
          <cell r="H783" t="str">
            <v>PROJETOR DE ARGAMASSA, CAPACIDADE DE PROJEÇÃO 1,5 M3/H, ALCANCE DE 30 ATÉ 60 M, MOTOR ELÉTRICO POTÊNCIA 7,5 HP - MANUTENÇÃO. AF_06/2014</v>
          </cell>
          <cell r="I783" t="str">
            <v>H</v>
          </cell>
          <cell r="J783" t="str">
            <v>COEFICIENTE DE REPRESENTATIVIDADE</v>
          </cell>
          <cell r="K783" t="str">
            <v>6,26</v>
          </cell>
          <cell r="L783" t="str">
            <v>CAIXA REFERENCIAL</v>
          </cell>
        </row>
        <row r="784">
          <cell r="G784" t="str">
            <v>88427</v>
          </cell>
          <cell r="H784" t="str">
            <v>PROJETOR DE ARGAMASSA, CAPACIDADE DE PROJEÇÃO 1,5 M3/H, ALCANCE DE 30 ATÉ 60 M, MOTOR ELÉTRICO POTÊNCIA 7,5 HP - MATERIAIS NA OPERAÇÃO. AF_06/2014</v>
          </cell>
          <cell r="I784" t="str">
            <v>H</v>
          </cell>
          <cell r="J784" t="str">
            <v>COEFICIENTE DE REPRESENTATIVIDADE</v>
          </cell>
          <cell r="K784" t="str">
            <v>0,78</v>
          </cell>
          <cell r="L784" t="str">
            <v>CAIXA REFERENCIAL</v>
          </cell>
        </row>
        <row r="785">
          <cell r="G785" t="str">
            <v>88434</v>
          </cell>
          <cell r="H785" t="str">
            <v>PROJETOR DE ARGAMASSA, CAPACIDADE DE PROJEÇÃO 2 M3/H, ALCANCE ATÉ 50 M, MOTOR ELÉTRICO POTÊNCIA 7,5 HP - DEPRECIAÇÃO. AF_06/2014</v>
          </cell>
          <cell r="I785" t="str">
            <v>H</v>
          </cell>
          <cell r="J785" t="str">
            <v>COEFICIENTE DE REPRESENTATIVIDADE</v>
          </cell>
          <cell r="K785" t="str">
            <v>6,63</v>
          </cell>
          <cell r="L785" t="str">
            <v>CAIXA REFERENCIAL</v>
          </cell>
        </row>
        <row r="786">
          <cell r="G786" t="str">
            <v>88435</v>
          </cell>
          <cell r="H786" t="str">
            <v>PROJETOR DE ARGAMASSA, CAPACIDADE DE PROJEÇÃO 2 M3/H, ALCANCE ATÉ 50 M, MOTOR ELÉTRICO POTÊNCIA 7,5 HP - JUROS. AF_06/2014</v>
          </cell>
          <cell r="I786" t="str">
            <v>H</v>
          </cell>
          <cell r="J786" t="str">
            <v>COEFICIENTE DE REPRESENTATIVIDADE</v>
          </cell>
          <cell r="K786" t="str">
            <v>1,53</v>
          </cell>
          <cell r="L786" t="str">
            <v>CAIXA REFERENCIAL</v>
          </cell>
        </row>
        <row r="787">
          <cell r="G787" t="str">
            <v>88436</v>
          </cell>
          <cell r="H787" t="str">
            <v>PROJETOR DE ARGAMASSA, CAPACIDADE DE PROJEÇÃO 2 M3/H, ALCANCE ATÉ 50 M, MOTOR ELÉTRICO POTÊNCIA 7,5 HP - MANUTENÇÃO. AF_06/2014</v>
          </cell>
          <cell r="I787" t="str">
            <v>H</v>
          </cell>
          <cell r="J787" t="str">
            <v>COEFICIENTE DE REPRESENTATIVIDADE</v>
          </cell>
          <cell r="K787" t="str">
            <v>8,29</v>
          </cell>
          <cell r="L787" t="str">
            <v>CAIXA REFERENCIAL</v>
          </cell>
        </row>
        <row r="788">
          <cell r="G788" t="str">
            <v>88437</v>
          </cell>
          <cell r="H788" t="str">
            <v>PROJETOR DE ARGAMASSA, CAPACIDADE DE PROJEÇÃO 2 M3/H, ALCANCE ATÉ 50 M, MOTOR ELÉTRICO POTÊNCIA 7,5 HP - MATERIAIS NA OPERAÇÃO. AF_06/2014</v>
          </cell>
          <cell r="I788" t="str">
            <v>H</v>
          </cell>
          <cell r="J788" t="str">
            <v>COEFICIENTE DE REPRESENTATIVIDADE</v>
          </cell>
          <cell r="K788" t="str">
            <v>0,78</v>
          </cell>
          <cell r="L788" t="str">
            <v>CAIXA REFERENCIAL</v>
          </cell>
        </row>
        <row r="789">
          <cell r="G789" t="str">
            <v>88569</v>
          </cell>
          <cell r="H789" t="str">
            <v>ESPARGIDOR DE ASFALTO PRESSURIZADO COM TANQUE DE 2500 L, REBOCÁVEL COM MOTOR A GASOLINA POTÊNCIA 3,4 HP - DEPRECIAÇÃO. AF_07/2014</v>
          </cell>
          <cell r="I789" t="str">
            <v>H</v>
          </cell>
          <cell r="J789" t="str">
            <v>COLETADO</v>
          </cell>
          <cell r="K789" t="str">
            <v>3,96</v>
          </cell>
          <cell r="L789" t="str">
            <v>CAIXA REFERENCIAL</v>
          </cell>
        </row>
        <row r="790">
          <cell r="G790" t="str">
            <v>88570</v>
          </cell>
          <cell r="H790" t="str">
            <v>ESPARGIDOR DE ASFALTO PRESSURIZADO COM TANQUE DE 2500 L, REBOCÁVEL COM MOTOR A GASOLINA POTÊNCIA 3,4 HP - JUROS. AF_07/2014</v>
          </cell>
          <cell r="I790" t="str">
            <v>H</v>
          </cell>
          <cell r="J790" t="str">
            <v>COLETADO</v>
          </cell>
          <cell r="K790" t="str">
            <v>1,28</v>
          </cell>
          <cell r="L790" t="str">
            <v>CAIXA REFERENCIAL</v>
          </cell>
        </row>
        <row r="791">
          <cell r="G791" t="str">
            <v>88826</v>
          </cell>
          <cell r="H791" t="str">
            <v>BETONEIRA CAPACIDADE NOMINAL DE 400 L, CAPACIDADE DE MISTURA 280 L, MOTOR ELÉTRICO TRIFÁSICO POTÊNCIA DE 2 CV, SEM CARREGADOR - DEPRECIAÇÃO. AF_05/2023</v>
          </cell>
          <cell r="I791" t="str">
            <v>H</v>
          </cell>
          <cell r="J791" t="str">
            <v>COLETADO</v>
          </cell>
          <cell r="K791" t="str">
            <v>0,28</v>
          </cell>
          <cell r="L791" t="str">
            <v>CAIXA REFERENCIAL</v>
          </cell>
        </row>
        <row r="792">
          <cell r="G792" t="str">
            <v>88827</v>
          </cell>
          <cell r="H792" t="str">
            <v>BETONEIRA CAPACIDADE NOMINAL DE 400 L, CAPACIDADE DE MISTURA 280 L, MOTOR ELÉTRICO TRIFÁSICO POTÊNCIA DE 2 CV, SEM CARREGADOR - JUROS. AF_05/2023</v>
          </cell>
          <cell r="I792" t="str">
            <v>H</v>
          </cell>
          <cell r="J792" t="str">
            <v>COLETADO</v>
          </cell>
          <cell r="K792" t="str">
            <v>0,07</v>
          </cell>
          <cell r="L792" t="str">
            <v>CAIXA REFERENCIAL</v>
          </cell>
        </row>
        <row r="793">
          <cell r="G793" t="str">
            <v>88828</v>
          </cell>
          <cell r="H793" t="str">
            <v>BETONEIRA CAPACIDADE NOMINAL DE 400 L, CAPACIDADE DE MISTURA 280 L, MOTOR ELÉTRICO TRIFÁSICO POTÊNCIA DE 2 CV, SEM CARREGADOR - MANUTENÇÃO. AF_05/2023</v>
          </cell>
          <cell r="I793" t="str">
            <v>H</v>
          </cell>
          <cell r="J793" t="str">
            <v>COLETADO</v>
          </cell>
          <cell r="K793" t="str">
            <v>0,33</v>
          </cell>
          <cell r="L793" t="str">
            <v>CAIXA REFERENCIAL</v>
          </cell>
        </row>
        <row r="794">
          <cell r="G794" t="str">
            <v>88829</v>
          </cell>
          <cell r="H794" t="str">
            <v>BETONEIRA CAPACIDADE NOMINAL DE 400 L, CAPACIDADE DE MISTURA 280 L, MOTOR ELÉTRICO TRIFÁSICO POTÊNCIA DE 2 CV, SEM CARREGADOR - MATERIAIS NA OPERAÇÃO. AF_05/2023</v>
          </cell>
          <cell r="I794" t="str">
            <v>H</v>
          </cell>
          <cell r="J794" t="str">
            <v>COEFICIENTE DE REPRESENTATIVIDADE</v>
          </cell>
          <cell r="K794" t="str">
            <v>0,92</v>
          </cell>
          <cell r="L794" t="str">
            <v>CAIXA REFERENCIAL</v>
          </cell>
        </row>
        <row r="795">
          <cell r="G795" t="str">
            <v>88832</v>
          </cell>
          <cell r="H795" t="str">
            <v>ESCAVADEIRA HIDRÁULICA SOBRE ESTEIRAS, CAÇAMBA 0,80 M3, PESO OPERACIONAL 17,8 T, POTÊNCIA LÍQUIDA 110 HP - DEPRECIAÇÃO. AF_10/2014</v>
          </cell>
          <cell r="I795" t="str">
            <v>H</v>
          </cell>
          <cell r="J795" t="str">
            <v>COEFICIENTE DE REPRESENTATIVIDADE</v>
          </cell>
          <cell r="K795" t="str">
            <v>43,77</v>
          </cell>
          <cell r="L795" t="str">
            <v>CAIXA REFERENCIAL</v>
          </cell>
        </row>
        <row r="796">
          <cell r="G796" t="str">
            <v>88834</v>
          </cell>
          <cell r="H796" t="str">
            <v>ESCAVADEIRA HIDRÁULICA SOBRE ESTEIRAS, CAÇAMBA 0,80 M3, PESO OPERACIONAL 17,8 T, POTÊNCIA LÍQUIDA 110 HP - JUROS. AF_10/2014</v>
          </cell>
          <cell r="I796" t="str">
            <v>H</v>
          </cell>
          <cell r="J796" t="str">
            <v>COEFICIENTE DE REPRESENTATIVIDADE</v>
          </cell>
          <cell r="K796" t="str">
            <v>11,56</v>
          </cell>
          <cell r="L796" t="str">
            <v>CAIXA REFERENCIAL</v>
          </cell>
        </row>
        <row r="797">
          <cell r="G797" t="str">
            <v>88835</v>
          </cell>
          <cell r="H797" t="str">
            <v>ESCAVADEIRA HIDRÁULICA SOBRE ESTEIRAS, CAÇAMBA 0,80 M3, PESO OPERACIONAL 17,8 T, POTÊNCIA LÍQUIDA 110 HP - MANUTENÇÃO. AF_10/2014</v>
          </cell>
          <cell r="I797" t="str">
            <v>H</v>
          </cell>
          <cell r="J797" t="str">
            <v>COEFICIENTE DE REPRESENTATIVIDADE</v>
          </cell>
          <cell r="K797" t="str">
            <v>54,71</v>
          </cell>
          <cell r="L797" t="str">
            <v>CAIXA REFERENCIAL</v>
          </cell>
        </row>
        <row r="798">
          <cell r="G798" t="str">
            <v>88836</v>
          </cell>
          <cell r="H798" t="str">
            <v>ESCAVADEIRA HIDRÁULICA SOBRE ESTEIRAS, CAÇAMBA 0,80 M3, PESO OPERACIONAL 17,8 T, POTÊNCIA LÍQUIDA 110 HP - MATERIAIS NA OPERAÇÃO. AF_10/2014</v>
          </cell>
          <cell r="I798" t="str">
            <v>H</v>
          </cell>
          <cell r="J798" t="str">
            <v>COLETADO</v>
          </cell>
          <cell r="K798" t="str">
            <v>64,44</v>
          </cell>
          <cell r="L798" t="str">
            <v>CAIXA REFERENCIAL</v>
          </cell>
        </row>
        <row r="799">
          <cell r="G799" t="str">
            <v>88839</v>
          </cell>
          <cell r="H799" t="str">
            <v>TRATOR DE ESTEIRAS, POTÊNCIA 125 HP, PESO OPERACIONAL 12,9 T, COM LÂMINA 2,7 M3 - DEPRECIAÇÃO. AF_10/2014</v>
          </cell>
          <cell r="I799" t="str">
            <v>H</v>
          </cell>
          <cell r="J799" t="str">
            <v>COEFICIENTE DE REPRESENTATIVIDADE</v>
          </cell>
          <cell r="K799" t="str">
            <v>31,13</v>
          </cell>
          <cell r="L799" t="str">
            <v>CAIXA REFERENCIAL</v>
          </cell>
        </row>
        <row r="800">
          <cell r="G800" t="str">
            <v>88840</v>
          </cell>
          <cell r="H800" t="str">
            <v>TRATOR DE ESTEIRAS, POTÊNCIA 125 HP, PESO OPERACIONAL 12,9 T, COM LÂMINA 2,7 M3 - JUROS. AF_10/2014</v>
          </cell>
          <cell r="I800" t="str">
            <v>H</v>
          </cell>
          <cell r="J800" t="str">
            <v>COEFICIENTE DE REPRESENTATIVIDADE</v>
          </cell>
          <cell r="K800" t="str">
            <v>13,71</v>
          </cell>
          <cell r="L800" t="str">
            <v>CAIXA REFERENCIAL</v>
          </cell>
        </row>
        <row r="801">
          <cell r="G801" t="str">
            <v>88841</v>
          </cell>
          <cell r="H801" t="str">
            <v>TRATOR DE ESTEIRAS, POTÊNCIA 125 HP, PESO OPERACIONAL 12,9 T, COM LÂMINA 2,7 M3 - MANUTENÇÃO. AF_10/2014</v>
          </cell>
          <cell r="I801" t="str">
            <v>H</v>
          </cell>
          <cell r="J801" t="str">
            <v>COEFICIENTE DE REPRESENTATIVIDADE</v>
          </cell>
          <cell r="K801" t="str">
            <v>55,66</v>
          </cell>
          <cell r="L801" t="str">
            <v>CAIXA REFERENCIAL</v>
          </cell>
        </row>
        <row r="802">
          <cell r="G802" t="str">
            <v>88842</v>
          </cell>
          <cell r="H802" t="str">
            <v>TRATOR DE ESTEIRAS, POTÊNCIA 125 HP, PESO OPERACIONAL 12,9 T, COM LÂMINA 2,7 M3 - MATERIAIS NA OPERAÇÃO. AF_10/2014</v>
          </cell>
          <cell r="I802" t="str">
            <v>H</v>
          </cell>
          <cell r="J802" t="str">
            <v>COLETADO</v>
          </cell>
          <cell r="K802" t="str">
            <v>78,88</v>
          </cell>
          <cell r="L802" t="str">
            <v>CAIXA REFERENCIAL</v>
          </cell>
        </row>
        <row r="803">
          <cell r="G803" t="str">
            <v>88847</v>
          </cell>
          <cell r="H803" t="str">
            <v>USINA DE LAMA ASFÁLTICA, PROD 30 A 50 T/H, SILO DE AGREGADO 7 M3, RESERVATÓRIOS PARA EMULSÃO E ÁGUA DE 2,3 M3 CADA, MISTURADOR TIPO PUG MILL A SER MONTADO SOBRE CAMINHÃO - DEPRECIAÇÃO. AF_10/2014</v>
          </cell>
          <cell r="I803" t="str">
            <v>H</v>
          </cell>
          <cell r="J803" t="str">
            <v>COEFICIENTE DE REPRESENTATIVIDADE</v>
          </cell>
          <cell r="K803" t="str">
            <v>22,82</v>
          </cell>
          <cell r="L803" t="str">
            <v>CAIXA REFERENCIAL</v>
          </cell>
        </row>
        <row r="804">
          <cell r="G804" t="str">
            <v>88848</v>
          </cell>
          <cell r="H804" t="str">
            <v>USINA DE LAMA ASFÁLTICA, PROD 30 A 50 T/H, SILO DE AGREGADO 7 M3, RESERVATÓRIOS PARA EMULSÃO E ÁGUA DE 2,3 M3 CADA, MISTURADOR TIPO PUG MILL A SER MONTADO SOBRE CAMINHÃO - JUROS. AF_10/2014</v>
          </cell>
          <cell r="I804" t="str">
            <v>H</v>
          </cell>
          <cell r="J804" t="str">
            <v>COEFICIENTE DE REPRESENTATIVIDADE</v>
          </cell>
          <cell r="K804" t="str">
            <v>9,38</v>
          </cell>
          <cell r="L804" t="str">
            <v>CAIXA REFERENCIAL</v>
          </cell>
        </row>
        <row r="805">
          <cell r="G805" t="str">
            <v>88853</v>
          </cell>
          <cell r="H805" t="str">
            <v>MOTOBOMBA CENTRÍFUGA, MOTOR A GASOLINA, POTÊNCIA 5,42 HP, BOCAIS 1 1/2" X 1", DIÂMETRO ROTOR 143 MM HM/Q = 6 MCA / 16,8 M3/H A 38 MCA / 6,6 M3/H - DEPRECIAÇÃO. AF_06/2014</v>
          </cell>
          <cell r="I805" t="str">
            <v>H</v>
          </cell>
          <cell r="J805" t="str">
            <v>COEFICIENTE DE REPRESENTATIVIDADE</v>
          </cell>
          <cell r="K805" t="str">
            <v>0,34</v>
          </cell>
          <cell r="L805" t="str">
            <v>CAIXA REFERENCIAL</v>
          </cell>
        </row>
        <row r="806">
          <cell r="G806" t="str">
            <v>88854</v>
          </cell>
          <cell r="H806" t="str">
            <v>MOTOBOMBA CENTRÍFUGA, MOTOR A GASOLINA, POTÊNCIA 5,42 HP, BOCAIS 1 1/2" X 1", DIÂMETRO ROTOR 143 MM HM/Q = 6 MCA / 16,8 M3/H A 38 MCA / 6,6 M3/H - JUROS. AF_06/2014</v>
          </cell>
          <cell r="I806" t="str">
            <v>H</v>
          </cell>
          <cell r="J806" t="str">
            <v>COEFICIENTE DE REPRESENTATIVIDADE</v>
          </cell>
          <cell r="K806" t="str">
            <v>0,07</v>
          </cell>
          <cell r="L806" t="str">
            <v>CAIXA REFERENCIAL</v>
          </cell>
        </row>
        <row r="807">
          <cell r="G807" t="str">
            <v>88855</v>
          </cell>
          <cell r="H807" t="str">
            <v>GRADE DE DISCO CONTROLE REMOTO REBOCÁVEL, COM 24 DISCOS 24 X 6 MM COM PNEUS PARA TRANSPORTE - DEPRECIAÇÃO. AF_06/2014</v>
          </cell>
          <cell r="I807" t="str">
            <v>H</v>
          </cell>
          <cell r="J807" t="str">
            <v>COEFICIENTE DE REPRESENTATIVIDADE</v>
          </cell>
          <cell r="K807" t="str">
            <v>3,55</v>
          </cell>
          <cell r="L807" t="str">
            <v>CAIXA REFERENCIAL</v>
          </cell>
        </row>
        <row r="808">
          <cell r="G808" t="str">
            <v>88856</v>
          </cell>
          <cell r="H808" t="str">
            <v>GRADE DE DISCO CONTROLE REMOTO REBOCÁVEL, COM 24 DISCOS 24 X 6 MM COM PNEUS PARA TRANSPORTE - JUROS. AF_06/2014</v>
          </cell>
          <cell r="I808" t="str">
            <v>H</v>
          </cell>
          <cell r="J808" t="str">
            <v>COEFICIENTE DE REPRESENTATIVIDADE</v>
          </cell>
          <cell r="K808" t="str">
            <v>0,97</v>
          </cell>
          <cell r="L808" t="str">
            <v>CAIXA REFERENCIAL</v>
          </cell>
        </row>
        <row r="809">
          <cell r="G809" t="str">
            <v>88857</v>
          </cell>
          <cell r="H809" t="str">
            <v>RETROESCAVADEIRA SOBRE RODAS COM CARREGADEIRA, TRAÇÃO 4X4, POTÊNCIA LÍQ. 88 HP, CAÇAMBA CARREG. CAP. MÍN. 1 M3, CAÇAMBA RETRO CAP. 0,26 M3, PESO OPERACIONAL MÍN. 6.674 KG, PROFUNDIDADE ESCAVAÇÃO MÁX. 4,37 M - DEPRECIAÇÃO. AF_06/2014</v>
          </cell>
          <cell r="I809" t="str">
            <v>H</v>
          </cell>
          <cell r="J809" t="str">
            <v>COEFICIENTE DE REPRESENTATIVIDADE</v>
          </cell>
          <cell r="K809" t="str">
            <v>24,38</v>
          </cell>
          <cell r="L809" t="str">
            <v>CAIXA REFERENCIAL</v>
          </cell>
        </row>
        <row r="810">
          <cell r="G810" t="str">
            <v>88858</v>
          </cell>
          <cell r="H810" t="str">
            <v>RETROESCAVADEIRA SOBRE RODAS COM CARREGADEIRA, TRAÇÃO 4X4, POTÊNCIA LÍQ. 88 HP, CAÇAMBA CARREG. CAP. MÍN. 1 M3, CAÇAMBA RETRO CAP. 0,26 M3, PESO OPERACIONAL MÍN. 6.674 KG, PROFUNDIDADE ESCAVAÇÃO MÁX. 4,37 M - JUROS. AF_06/2014</v>
          </cell>
          <cell r="I810" t="str">
            <v>H</v>
          </cell>
          <cell r="J810" t="str">
            <v>COEFICIENTE DE REPRESENTATIVIDADE</v>
          </cell>
          <cell r="K810" t="str">
            <v>6,44</v>
          </cell>
          <cell r="L810" t="str">
            <v>CAIXA REFERENCIAL</v>
          </cell>
        </row>
        <row r="811">
          <cell r="G811" t="str">
            <v>88859</v>
          </cell>
          <cell r="H811" t="str">
            <v>RETROESCAVADEIRA SOBRE RODAS COM CARREGADEIRA, TRAÇÃO 4X2, POTÊNCIA LÍQ. 79 HP, CAÇAMBA CARREG. CAP. MÍN. 1 M3, CAÇAMBA RETRO CAP. 0,20 M3, PESO OPERACIONAL MÍN. 6.570 KG, PROFUNDIDADE ESCAVAÇÃO MÁX. 4,37 M - DEPRECIAÇÃO. AF_06/2014</v>
          </cell>
          <cell r="I811" t="str">
            <v>H</v>
          </cell>
          <cell r="J811" t="str">
            <v>COEFICIENTE DE REPRESENTATIVIDADE</v>
          </cell>
          <cell r="K811" t="str">
            <v>21,68</v>
          </cell>
          <cell r="L811" t="str">
            <v>CAIXA REFERENCIAL</v>
          </cell>
        </row>
        <row r="812">
          <cell r="G812" t="str">
            <v>88860</v>
          </cell>
          <cell r="H812" t="str">
            <v>RETROESCAVADEIRA SOBRE RODAS COM CARREGADEIRA, TRAÇÃO 4X2, POTÊNCIA LÍQ. 79 HP, CAÇAMBA CARREG. CAP. MÍN. 1 M3, CAÇAMBA RETRO CAP. 0,20 M3, PESO OPERACIONAL MÍN. 6.570 KG, PROFUNDIDADE ESCAVAÇÃO MÁX. 4,37 M - JUROS. AF_06/2014</v>
          </cell>
          <cell r="I812" t="str">
            <v>H</v>
          </cell>
          <cell r="J812" t="str">
            <v>COEFICIENTE DE REPRESENTATIVIDADE</v>
          </cell>
          <cell r="K812" t="str">
            <v>5,73</v>
          </cell>
          <cell r="L812" t="str">
            <v>CAIXA REFERENCIAL</v>
          </cell>
        </row>
        <row r="813">
          <cell r="G813" t="str">
            <v>88900</v>
          </cell>
          <cell r="H813" t="str">
            <v>ESCAVADEIRA HIDRÁULICA SOBRE ESTEIRAS, CAÇAMBA 1,20 M3, PESO OPERACIONAL 21 T, POTÊNCIA BRUTA 155 HP - DEPRECIAÇÃO. AF_06/2014</v>
          </cell>
          <cell r="I813" t="str">
            <v>H</v>
          </cell>
          <cell r="J813" t="str">
            <v>COEFICIENTE DE REPRESENTATIVIDADE</v>
          </cell>
          <cell r="K813" t="str">
            <v>51,03</v>
          </cell>
          <cell r="L813" t="str">
            <v>CAIXA REFERENCIAL</v>
          </cell>
        </row>
        <row r="814">
          <cell r="G814" t="str">
            <v>88902</v>
          </cell>
          <cell r="H814" t="str">
            <v>ESCAVADEIRA HIDRÁULICA SOBRE ESTEIRAS, CAÇAMBA 1,20 M3, PESO OPERACIONAL 21 T, POTÊNCIA BRUTA 155 HP - JUROS. AF_06/2014</v>
          </cell>
          <cell r="I814" t="str">
            <v>H</v>
          </cell>
          <cell r="J814" t="str">
            <v>COEFICIENTE DE REPRESENTATIVIDADE</v>
          </cell>
          <cell r="K814" t="str">
            <v>13,48</v>
          </cell>
          <cell r="L814" t="str">
            <v>CAIXA REFERENCIAL</v>
          </cell>
        </row>
        <row r="815">
          <cell r="G815" t="str">
            <v>88903</v>
          </cell>
          <cell r="H815" t="str">
            <v>ESCAVADEIRA HIDRÁULICA SOBRE ESTEIRAS, CAÇAMBA 1,20 M3, PESO OPERACIONAL 21 T, POTÊNCIA BRUTA 155 HP - MANUTENÇÃO. AF_06/2014</v>
          </cell>
          <cell r="I815" t="str">
            <v>H</v>
          </cell>
          <cell r="J815" t="str">
            <v>COEFICIENTE DE REPRESENTATIVIDADE</v>
          </cell>
          <cell r="K815" t="str">
            <v>63,79</v>
          </cell>
          <cell r="L815" t="str">
            <v>CAIXA REFERENCIAL</v>
          </cell>
        </row>
        <row r="816">
          <cell r="G816" t="str">
            <v>88904</v>
          </cell>
          <cell r="H816" t="str">
            <v>ESCAVADEIRA HIDRÁULICA SOBRE ESTEIRAS, CAÇAMBA 1,20 M3, PESO OPERACIONAL 21 T, POTÊNCIA BRUTA 155 HP - MATERIAIS NA OPERAÇÃO. AF_06/2014</v>
          </cell>
          <cell r="I816" t="str">
            <v>H</v>
          </cell>
          <cell r="J816" t="str">
            <v>COLETADO</v>
          </cell>
          <cell r="K816" t="str">
            <v>90,78</v>
          </cell>
          <cell r="L816" t="str">
            <v>CAIXA REFERENCIAL</v>
          </cell>
        </row>
        <row r="817">
          <cell r="G817" t="str">
            <v>89009</v>
          </cell>
          <cell r="H817" t="str">
            <v>TRATOR DE ESTEIRAS, POTÊNCIA 150 HP, PESO OPERACIONAL 16,7 T, COM RODA MOTRIZ ELEVADA E LÂMINA 3,18 M3 - DEPRECIAÇÃO. AF_06/2014</v>
          </cell>
          <cell r="I817" t="str">
            <v>H</v>
          </cell>
          <cell r="J817" t="str">
            <v>COLETADO</v>
          </cell>
          <cell r="K817" t="str">
            <v>38,56</v>
          </cell>
          <cell r="L817" t="str">
            <v>CAIXA REFERENCIAL</v>
          </cell>
        </row>
        <row r="818">
          <cell r="G818" t="str">
            <v>89010</v>
          </cell>
          <cell r="H818" t="str">
            <v>TRATOR DE ESTEIRAS, POTÊNCIA 150 HP, PESO OPERACIONAL 16,7 T, COM RODA MOTRIZ ELEVADA E LÂMINA 3,18 M3 - JUROS. AF_06/2014</v>
          </cell>
          <cell r="I818" t="str">
            <v>H</v>
          </cell>
          <cell r="J818" t="str">
            <v>COLETADO</v>
          </cell>
          <cell r="K818" t="str">
            <v>16,98</v>
          </cell>
          <cell r="L818" t="str">
            <v>CAIXA REFERENCIAL</v>
          </cell>
        </row>
        <row r="819">
          <cell r="G819" t="str">
            <v>89011</v>
          </cell>
          <cell r="H819" t="str">
            <v>RETROESCAVADEIRA SOBRE RODAS COM CARREGADEIRA, TRAÇÃO 4X4, POTÊNCIA LÍQ. 72 HP, CAÇAMBA CARREG. CAP. MÍN. 0,79 M3, CAÇAMBA RETRO CAP. 0,18 M3, PESO OPERACIONAL MÍN. 7.140 KG, PROFUNDIDADE ESCAVAÇÃO MÁX. 4,50 M - DEPRECIAÇÃO. AF_06/2014</v>
          </cell>
          <cell r="I819" t="str">
            <v>H</v>
          </cell>
          <cell r="J819" t="str">
            <v>COLETADO</v>
          </cell>
          <cell r="K819" t="str">
            <v>23,52</v>
          </cell>
          <cell r="L819" t="str">
            <v>CAIXA REFERENCIAL</v>
          </cell>
        </row>
        <row r="820">
          <cell r="G820" t="str">
            <v>89012</v>
          </cell>
          <cell r="H820" t="str">
            <v>RETROESCAVADEIRA SOBRE RODAS COM CARREGADEIRA, TRAÇÃO 4X4, POTÊNCIA LÍQ. 72 HP, CAÇAMBA CARREG. CAP. MÍN. 0,79 M3, CAÇAMBA RETRO CAP. 0,18 M3, PESO OPERACIONAL MÍN. 7.140 KG, PROFUNDIDADE ESCAVAÇÃO MÁX. 4,50 M - JUROS. AF_06/2014</v>
          </cell>
          <cell r="I820" t="str">
            <v>H</v>
          </cell>
          <cell r="J820" t="str">
            <v>COLETADO</v>
          </cell>
          <cell r="K820" t="str">
            <v>6,21</v>
          </cell>
          <cell r="L820" t="str">
            <v>CAIXA REFERENCIAL</v>
          </cell>
        </row>
        <row r="821">
          <cell r="G821" t="str">
            <v>89013</v>
          </cell>
          <cell r="H821" t="str">
            <v>TRATOR DE ESTEIRAS, POTÊNCIA 347 HP, PESO OPERACIONAL 38,5 T, COM LÂMINA 8,70 M3 - DEPRECIAÇÃO. AF_06/2014</v>
          </cell>
          <cell r="I821" t="str">
            <v>H</v>
          </cell>
          <cell r="J821" t="str">
            <v>COEFICIENTE DE REPRESENTATIVIDADE</v>
          </cell>
          <cell r="K821" t="str">
            <v>126,31</v>
          </cell>
          <cell r="L821" t="str">
            <v>CAIXA REFERENCIAL</v>
          </cell>
        </row>
        <row r="822">
          <cell r="G822" t="str">
            <v>89014</v>
          </cell>
          <cell r="H822" t="str">
            <v>TRATOR DE ESTEIRAS, POTÊNCIA 347 HP, PESO OPERACIONAL 38,5 T, COM LÂMINA 8,70 M3 - JUROS. AF_06/2014</v>
          </cell>
          <cell r="I822" t="str">
            <v>H</v>
          </cell>
          <cell r="J822" t="str">
            <v>COEFICIENTE DE REPRESENTATIVIDADE</v>
          </cell>
          <cell r="K822" t="str">
            <v>55,64</v>
          </cell>
          <cell r="L822" t="str">
            <v>CAIXA REFERENCIAL</v>
          </cell>
        </row>
        <row r="823">
          <cell r="G823" t="str">
            <v>89015</v>
          </cell>
          <cell r="H823" t="str">
            <v>VASSOURA MECÂNICA REBOCÁVEL COM ESCOVA CILÍNDRICA, LARGURA ÚTIL DE VARRIMENTO DE 2,44 M - DEPRECIAÇÃO. AF_06/2014</v>
          </cell>
          <cell r="I823" t="str">
            <v>H</v>
          </cell>
          <cell r="J823" t="str">
            <v>COEFICIENTE DE REPRESENTATIVIDADE</v>
          </cell>
          <cell r="K823" t="str">
            <v>4,10</v>
          </cell>
          <cell r="L823" t="str">
            <v>CAIXA REFERENCIAL</v>
          </cell>
        </row>
        <row r="824">
          <cell r="G824" t="str">
            <v>89016</v>
          </cell>
          <cell r="H824" t="str">
            <v>VASSOURA MECÂNICA REBOCÁVEL COM ESCOVA CILÍNDRICA, LARGURA ÚTIL DE VARRIMENTO DE 2,44 M - JUROS. AF_06/2014</v>
          </cell>
          <cell r="I824" t="str">
            <v>H</v>
          </cell>
          <cell r="J824" t="str">
            <v>COEFICIENTE DE REPRESENTATIVIDADE</v>
          </cell>
          <cell r="K824" t="str">
            <v>1,08</v>
          </cell>
          <cell r="L824" t="str">
            <v>CAIXA REFERENCIAL</v>
          </cell>
        </row>
        <row r="825">
          <cell r="G825" t="str">
            <v>89017</v>
          </cell>
          <cell r="H825" t="str">
            <v>TRATOR DE ESTEIRAS, POTÊNCIA 170 HP, PESO OPERACIONAL 19 T, CAÇAMBA 5,2 M3 - DEPRECIAÇÃO. AF_06/2014</v>
          </cell>
          <cell r="I825" t="str">
            <v>H</v>
          </cell>
          <cell r="J825" t="str">
            <v>COEFICIENTE DE REPRESENTATIVIDADE</v>
          </cell>
          <cell r="K825" t="str">
            <v>38,32</v>
          </cell>
          <cell r="L825" t="str">
            <v>CAIXA REFERENCIAL</v>
          </cell>
        </row>
        <row r="826">
          <cell r="G826" t="str">
            <v>89018</v>
          </cell>
          <cell r="H826" t="str">
            <v>TRATOR DE ESTEIRAS, POTÊNCIA 170 HP, PESO OPERACIONAL 19 T, CAÇAMBA 5,2 M3 - JUROS. AF_06/2014</v>
          </cell>
          <cell r="I826" t="str">
            <v>H</v>
          </cell>
          <cell r="J826" t="str">
            <v>COEFICIENTE DE REPRESENTATIVIDADE</v>
          </cell>
          <cell r="K826" t="str">
            <v>16,88</v>
          </cell>
          <cell r="L826" t="str">
            <v>CAIXA REFERENCIAL</v>
          </cell>
        </row>
        <row r="827">
          <cell r="G827" t="str">
            <v>89019</v>
          </cell>
          <cell r="H827" t="str">
            <v>BOMBA SUBMERSÍVEL ELÉTRICA TRIFÁSICA, POTÊNCIA 2,96 HP, Ø ROTOR 144 MM SEMI-ABERTO, BOCAL DE SAÍDA Ø 2, HM/Q = 2 MCA / 38,8 M3/H A 28 MCA / 5 M3/H - DEPRECIAÇÃO. AF_06/2014</v>
          </cell>
          <cell r="I827" t="str">
            <v>H</v>
          </cell>
          <cell r="J827" t="str">
            <v>COEFICIENTE DE REPRESENTATIVIDADE</v>
          </cell>
          <cell r="K827" t="str">
            <v>0,31</v>
          </cell>
          <cell r="L827" t="str">
            <v>CAIXA REFERENCIAL</v>
          </cell>
        </row>
        <row r="828">
          <cell r="G828" t="str">
            <v>89020</v>
          </cell>
          <cell r="H828" t="str">
            <v>BOMBA SUBMERSÍVEL ELÉTRICA TRIFÁSICA, POTÊNCIA 2,96 HP, Ø ROTOR 144 MM SEMI-ABERTO, BOCAL DE SAÍDA Ø 2, HM/Q = 2 MCA / 38,8 M3/H A 28 MCA / 5 M3/H - JUROS. AF_06/2014</v>
          </cell>
          <cell r="I828" t="str">
            <v>H</v>
          </cell>
          <cell r="J828" t="str">
            <v>COEFICIENTE DE REPRESENTATIVIDADE</v>
          </cell>
          <cell r="K828" t="str">
            <v>0,07</v>
          </cell>
          <cell r="L828" t="str">
            <v>CAIXA REFERENCIAL</v>
          </cell>
        </row>
        <row r="829">
          <cell r="G829" t="str">
            <v>89023</v>
          </cell>
          <cell r="H829" t="str">
            <v>TANQUE DE ASFALTO ESTACIONÁRIO COM MAÇARICO, CAPACIDADE 20.000 L - DEPRECIAÇÃO. AF_05/2023</v>
          </cell>
          <cell r="I829" t="str">
            <v>H</v>
          </cell>
          <cell r="J829" t="str">
            <v>COEFICIENTE DE REPRESENTATIVIDADE</v>
          </cell>
          <cell r="K829" t="str">
            <v>3,48</v>
          </cell>
          <cell r="L829" t="str">
            <v>CAIXA REFERENCIAL</v>
          </cell>
        </row>
        <row r="830">
          <cell r="G830" t="str">
            <v>89024</v>
          </cell>
          <cell r="H830" t="str">
            <v>TANQUE DE ASFALTO ESTACIONÁRIO COM MAÇARICO, CAPACIDADE 20.000 L - JUROS. AF_05/2023</v>
          </cell>
          <cell r="I830" t="str">
            <v>H</v>
          </cell>
          <cell r="J830" t="str">
            <v>COEFICIENTE DE REPRESENTATIVIDADE</v>
          </cell>
          <cell r="K830" t="str">
            <v>1,28</v>
          </cell>
          <cell r="L830" t="str">
            <v>CAIXA REFERENCIAL</v>
          </cell>
        </row>
        <row r="831">
          <cell r="G831" t="str">
            <v>89025</v>
          </cell>
          <cell r="H831" t="str">
            <v>TANQUE DE ASFALTO ESTACIONÁRIO COM MAÇARICO, CAPACIDADE 20.000 L - MANUTENÇÃO. AF_05/2023</v>
          </cell>
          <cell r="I831" t="str">
            <v>H</v>
          </cell>
          <cell r="J831" t="str">
            <v>COEFICIENTE DE REPRESENTATIVIDADE</v>
          </cell>
          <cell r="K831" t="str">
            <v>4,64</v>
          </cell>
          <cell r="L831" t="str">
            <v>CAIXA REFERENCIAL</v>
          </cell>
        </row>
        <row r="832">
          <cell r="G832" t="str">
            <v>89026</v>
          </cell>
          <cell r="H832" t="str">
            <v>TANQUE DE ASFALTO ESTACIONÁRIO COM MAÇARICO, CAPACIDADE 20.000 L - MATERIAIS NA OPERAÇÃO. AF_05/2023</v>
          </cell>
          <cell r="I832" t="str">
            <v>H</v>
          </cell>
          <cell r="J832" t="str">
            <v>COLETADO</v>
          </cell>
          <cell r="K832" t="str">
            <v>172,59</v>
          </cell>
          <cell r="L832" t="str">
            <v>CAIXA REFERENCIAL</v>
          </cell>
        </row>
        <row r="833">
          <cell r="G833" t="str">
            <v>89029</v>
          </cell>
          <cell r="H833" t="str">
            <v>TRATOR DE ESTEIRAS, POTÊNCIA 100 HP, PESO OPERACIONAL 9,4 T, COM LÂMINA 2,19 M3 - DEPRECIAÇÃO. AF_06/2014</v>
          </cell>
          <cell r="I833" t="str">
            <v>H</v>
          </cell>
          <cell r="J833" t="str">
            <v>COEFICIENTE DE REPRESENTATIVIDADE</v>
          </cell>
          <cell r="K833" t="str">
            <v>29,74</v>
          </cell>
          <cell r="L833" t="str">
            <v>CAIXA REFERENCIAL</v>
          </cell>
        </row>
        <row r="834">
          <cell r="G834" t="str">
            <v>89030</v>
          </cell>
          <cell r="H834" t="str">
            <v>TRATOR DE ESTEIRAS, POTÊNCIA 100 HP, PESO OPERACIONAL 9,4 T, COM LÂMINA 2,19 M3 - JUROS. AF_06/2014</v>
          </cell>
          <cell r="I834" t="str">
            <v>H</v>
          </cell>
          <cell r="J834" t="str">
            <v>COEFICIENTE DE REPRESENTATIVIDADE</v>
          </cell>
          <cell r="K834" t="str">
            <v>13,10</v>
          </cell>
          <cell r="L834" t="str">
            <v>CAIXA REFERENCIAL</v>
          </cell>
        </row>
        <row r="835">
          <cell r="G835" t="str">
            <v>89033</v>
          </cell>
          <cell r="H835" t="str">
            <v>TRATOR DE PNEUS, POTÊNCIA 85 CV, TRAÇÃO 4X4, PESO COM LASTRO DE 4.675 KG - DEPRECIAÇÃO. AF_06/2014</v>
          </cell>
          <cell r="I835" t="str">
            <v>H</v>
          </cell>
          <cell r="J835" t="str">
            <v>COLETADO</v>
          </cell>
          <cell r="K835" t="str">
            <v>13,92</v>
          </cell>
          <cell r="L835" t="str">
            <v>CAIXA REFERENCIAL</v>
          </cell>
        </row>
        <row r="836">
          <cell r="G836" t="str">
            <v>89034</v>
          </cell>
          <cell r="H836" t="str">
            <v>TRATOR DE PNEUS, POTÊNCIA 85 CV, TRAÇÃO 4X4, PESO COM LASTRO DE 4.675 KG - JUROS. AF_06/2014</v>
          </cell>
          <cell r="I836" t="str">
            <v>H</v>
          </cell>
          <cell r="J836" t="str">
            <v>COLETADO</v>
          </cell>
          <cell r="K836" t="str">
            <v>3,73</v>
          </cell>
          <cell r="L836" t="str">
            <v>CAIXA REFERENCIAL</v>
          </cell>
        </row>
        <row r="837">
          <cell r="G837" t="str">
            <v>89128</v>
          </cell>
          <cell r="H837" t="str">
            <v>PÁ CARREGADEIRA SOBRE RODAS, POTÊNCIA LÍQUIDA 128 HP, CAPACIDADE DA CAÇAMBA 1,7 A 2,8 M3, PESO OPERACIONAL 11632 KG - DEPRECIAÇÃO. AF_06/2014</v>
          </cell>
          <cell r="I837" t="str">
            <v>H</v>
          </cell>
          <cell r="J837" t="str">
            <v>COLETADO</v>
          </cell>
          <cell r="K837" t="str">
            <v>35,84</v>
          </cell>
          <cell r="L837" t="str">
            <v>CAIXA REFERENCIAL</v>
          </cell>
        </row>
        <row r="838">
          <cell r="G838" t="str">
            <v>89129</v>
          </cell>
          <cell r="H838" t="str">
            <v>PÁ CARREGADEIRA SOBRE RODAS, POTÊNCIA LÍQUIDA 128 HP, CAPACIDADE DA CAÇAMBA 1,7 A 2,8 M3, PESO OPERACIONAL 11632 KG - JUROS. AF_06/2014</v>
          </cell>
          <cell r="I838" t="str">
            <v>H</v>
          </cell>
          <cell r="J838" t="str">
            <v>COLETADO</v>
          </cell>
          <cell r="K838" t="str">
            <v>9,47</v>
          </cell>
          <cell r="L838" t="str">
            <v>CAIXA REFERENCIAL</v>
          </cell>
        </row>
        <row r="839">
          <cell r="G839" t="str">
            <v>89130</v>
          </cell>
          <cell r="H839" t="str">
            <v>PÁ CARREGADEIRA SOBRE RODAS, POTÊNCIA 197 HP, CAPACIDADE DA CAÇAMBA 2,5 A 3,5 M3, PESO OPERACIONAL 18338 KG - DEPRECIAÇÃO. AF_06/2014</v>
          </cell>
          <cell r="I839" t="str">
            <v>H</v>
          </cell>
          <cell r="J839" t="str">
            <v>COEFICIENTE DE REPRESENTATIVIDADE</v>
          </cell>
          <cell r="K839" t="str">
            <v>49,69</v>
          </cell>
          <cell r="L839" t="str">
            <v>CAIXA REFERENCIAL</v>
          </cell>
        </row>
        <row r="840">
          <cell r="G840" t="str">
            <v>89131</v>
          </cell>
          <cell r="H840" t="str">
            <v>PÁ CARREGADEIRA SOBRE RODAS, POTÊNCIA 197 HP, CAPACIDADE DA CAÇAMBA 2,5 A 3,5 M3, PESO OPERACIONAL 18338 KG - JUROS. AF_06/2014</v>
          </cell>
          <cell r="I840" t="str">
            <v>H</v>
          </cell>
          <cell r="J840" t="str">
            <v>COEFICIENTE DE REPRESENTATIVIDADE</v>
          </cell>
          <cell r="K840" t="str">
            <v>13,13</v>
          </cell>
          <cell r="L840" t="str">
            <v>CAIXA REFERENCIAL</v>
          </cell>
        </row>
        <row r="841">
          <cell r="G841" t="str">
            <v>89210</v>
          </cell>
          <cell r="H841" t="str">
            <v>ROLO COMPACTADOR VIBRATÓRIO DE UM CILINDRO AÇO LISO, POTÊNCIA 80 HP, PESO OPERACIONAL MÁXIMO 8,1 T, IMPACTO DINÂMICO 16,15 / 9,5 T, LARGURA DE TRABALHO 1,68 M - DEPRECIAÇÃO. AF_06/2014</v>
          </cell>
          <cell r="I841" t="str">
            <v>H</v>
          </cell>
          <cell r="J841" t="str">
            <v>COEFICIENTE DE REPRESENTATIVIDADE</v>
          </cell>
          <cell r="K841" t="str">
            <v>31,45</v>
          </cell>
          <cell r="L841" t="str">
            <v>CAIXA REFERENCIAL</v>
          </cell>
        </row>
        <row r="842">
          <cell r="G842" t="str">
            <v>89211</v>
          </cell>
          <cell r="H842" t="str">
            <v>ROLO COMPACTADOR VIBRATÓRIO DE UM CILINDRO AÇO LISO, POTÊNCIA 80 HP, PESO OPERACIONAL MÁXIMO 8,1 T, IMPACTO DINÂMICO 16,15 / 9,5 T, LARGURA DE TRABALHO 1,68 M - JUROS. AF_06/2014</v>
          </cell>
          <cell r="I842" t="str">
            <v>H</v>
          </cell>
          <cell r="J842" t="str">
            <v>COEFICIENTE DE REPRESENTATIVIDADE</v>
          </cell>
          <cell r="K842" t="str">
            <v>8,43</v>
          </cell>
          <cell r="L842" t="str">
            <v>CAIXA REFERENCIAL</v>
          </cell>
        </row>
        <row r="843">
          <cell r="G843" t="str">
            <v>89212</v>
          </cell>
          <cell r="H843" t="str">
            <v>BATE-ESTACAS POR GRAVIDADE, POTÊNCIA DE 160 HP, PESO DO MARTELO ATÉ 3 TONELADAS - DEPRECIAÇÃO. AF_11/2014</v>
          </cell>
          <cell r="I843" t="str">
            <v>H</v>
          </cell>
          <cell r="J843" t="str">
            <v>COEFICIENTE DE REPRESENTATIVIDADE</v>
          </cell>
          <cell r="K843" t="str">
            <v>28,16</v>
          </cell>
          <cell r="L843" t="str">
            <v>CAIXA REFERENCIAL</v>
          </cell>
        </row>
        <row r="844">
          <cell r="G844" t="str">
            <v>89213</v>
          </cell>
          <cell r="H844" t="str">
            <v>BATE-ESTACAS POR GRAVIDADE, POTÊNCIA DE 160 HP, PESO DO MARTELO ATÉ 3 TONELADAS - JUROS. AF_11/2014</v>
          </cell>
          <cell r="I844" t="str">
            <v>H</v>
          </cell>
          <cell r="J844" t="str">
            <v>COEFICIENTE DE REPRESENTATIVIDADE</v>
          </cell>
          <cell r="K844" t="str">
            <v>8,68</v>
          </cell>
          <cell r="L844" t="str">
            <v>CAIXA REFERENCIAL</v>
          </cell>
        </row>
        <row r="845">
          <cell r="G845" t="str">
            <v>89214</v>
          </cell>
          <cell r="H845" t="str">
            <v>BATE-ESTACAS POR GRAVIDADE, POTÊNCIA DE 160 HP, PESO DO MARTELO ATÉ 3 TONELADAS - MANUTENÇÃO. AF_11/2014</v>
          </cell>
          <cell r="I845" t="str">
            <v>H</v>
          </cell>
          <cell r="J845" t="str">
            <v>COEFICIENTE DE REPRESENTATIVIDADE</v>
          </cell>
          <cell r="K845" t="str">
            <v>26,43</v>
          </cell>
          <cell r="L845" t="str">
            <v>CAIXA REFERENCIAL</v>
          </cell>
        </row>
        <row r="846">
          <cell r="G846" t="str">
            <v>89215</v>
          </cell>
          <cell r="H846" t="str">
            <v>BATE-ESTACAS POR GRAVIDADE, POTÊNCIA DE 160 HP, PESO DO MARTELO ATÉ 3 TONELADAS - MATERIAIS NA OPERAÇÃO. AF_11/2014</v>
          </cell>
          <cell r="I846" t="str">
            <v>H</v>
          </cell>
          <cell r="J846" t="str">
            <v>COLETADO</v>
          </cell>
          <cell r="K846" t="str">
            <v>93,74</v>
          </cell>
          <cell r="L846" t="str">
            <v>CAIXA REFERENCIAL</v>
          </cell>
        </row>
        <row r="847">
          <cell r="G847" t="str">
            <v>89221</v>
          </cell>
          <cell r="H847" t="str">
            <v>BETONEIRA CAPACIDADE NOMINAL DE 600 L, CAPACIDADE DE MISTURA 360 L, MOTOR ELÉTRICO TRIFÁSICO POTÊNCIA DE 4 CV, SEM CARREGADOR - DEPRECIAÇÃO. AF_05/2023</v>
          </cell>
          <cell r="I847" t="str">
            <v>H</v>
          </cell>
          <cell r="J847" t="str">
            <v>COEFICIENTE DE REPRESENTATIVIDADE</v>
          </cell>
          <cell r="K847" t="str">
            <v>1,17</v>
          </cell>
          <cell r="L847" t="str">
            <v>CAIXA REFERENCIAL</v>
          </cell>
        </row>
        <row r="848">
          <cell r="G848" t="str">
            <v>89222</v>
          </cell>
          <cell r="H848" t="str">
            <v>BETONEIRA CAPACIDADE NOMINAL DE 600 L, CAPACIDADE DE MISTURA 360 L, MOTOR ELÉTRICO TRIFÁSICO POTÊNCIA DE 4 CV, SEM CARREGADOR - JUROS. AF_05/2023</v>
          </cell>
          <cell r="I848" t="str">
            <v>H</v>
          </cell>
          <cell r="J848" t="str">
            <v>COEFICIENTE DE REPRESENTATIVIDADE</v>
          </cell>
          <cell r="K848" t="str">
            <v>0,28</v>
          </cell>
          <cell r="L848" t="str">
            <v>CAIXA REFERENCIAL</v>
          </cell>
        </row>
        <row r="849">
          <cell r="G849" t="str">
            <v>89223</v>
          </cell>
          <cell r="H849" t="str">
            <v>BETONEIRA CAPACIDADE NOMINAL DE 600 L, CAPACIDADE DE MISTURA 360 L, MOTOR ELÉTRICO TRIFÁSICO POTÊNCIA DE 4 CV, SEM CARREGADOR - MANUTENÇÃO. AF_05/2023</v>
          </cell>
          <cell r="I849" t="str">
            <v>H</v>
          </cell>
          <cell r="J849" t="str">
            <v>COEFICIENTE DE REPRESENTATIVIDADE</v>
          </cell>
          <cell r="K849" t="str">
            <v>1,36</v>
          </cell>
          <cell r="L849" t="str">
            <v>CAIXA REFERENCIAL</v>
          </cell>
        </row>
        <row r="850">
          <cell r="G850" t="str">
            <v>89224</v>
          </cell>
          <cell r="H850" t="str">
            <v>BETONEIRA CAPACIDADE NOMINAL DE 600 L, CAPACIDADE DE MISTURA 360 L, MOTOR ELÉTRICO TRIFÁSICO POTÊNCIA DE 4 CV, SEM CARREGADOR - MATERIAIS NA OPERAÇÃO. AF_05/2023</v>
          </cell>
          <cell r="I850" t="str">
            <v>H</v>
          </cell>
          <cell r="J850" t="str">
            <v>COEFICIENTE DE REPRESENTATIVIDADE</v>
          </cell>
          <cell r="K850" t="str">
            <v>1,85</v>
          </cell>
          <cell r="L850" t="str">
            <v>CAIXA REFERENCIAL</v>
          </cell>
        </row>
        <row r="851">
          <cell r="G851" t="str">
            <v>89228</v>
          </cell>
          <cell r="H851" t="str">
            <v>MOTONIVELADORA POTÊNCIA BÁSICA LÍQUIDA (PRIMEIRA MARCHA) 125 HP, PESO BRUTO 13032 KG, LARGURA DA LÂMINA DE 3,7 M - DEPRECIAÇÃO. AF_06/2014</v>
          </cell>
          <cell r="I851" t="str">
            <v>H</v>
          </cell>
          <cell r="J851" t="str">
            <v>COLETADO</v>
          </cell>
          <cell r="K851" t="str">
            <v>44,80</v>
          </cell>
          <cell r="L851" t="str">
            <v>CAIXA REFERENCIAL</v>
          </cell>
        </row>
        <row r="852">
          <cell r="G852" t="str">
            <v>89229</v>
          </cell>
          <cell r="H852" t="str">
            <v>MOTONIVELADORA POTÊNCIA BÁSICA LÍQUIDA (PRIMEIRA MARCHA) 125 HP, PESO BRUTO 13032 KG, LARGURA DA LÂMINA DE 3,7 M - JUROS. AF_06/2014</v>
          </cell>
          <cell r="I852" t="str">
            <v>H</v>
          </cell>
          <cell r="J852" t="str">
            <v>COLETADO</v>
          </cell>
          <cell r="K852" t="str">
            <v>15,79</v>
          </cell>
          <cell r="L852" t="str">
            <v>CAIXA REFERENCIAL</v>
          </cell>
        </row>
        <row r="853">
          <cell r="G853" t="str">
            <v>89230</v>
          </cell>
          <cell r="H853" t="str">
            <v>FRESADORA DE ASFALTO A FRIO SOBRE RODAS, LARGURA FRESAGEM DE 1,0 M, POTÊNCIA 208 HP - DEPRECIAÇÃO. AF_11/2014</v>
          </cell>
          <cell r="I853" t="str">
            <v>H</v>
          </cell>
          <cell r="J853" t="str">
            <v>COEFICIENTE DE REPRESENTATIVIDADE</v>
          </cell>
          <cell r="K853" t="str">
            <v>130,74</v>
          </cell>
          <cell r="L853" t="str">
            <v>CAIXA REFERENCIAL</v>
          </cell>
        </row>
        <row r="854">
          <cell r="G854" t="str">
            <v>89231</v>
          </cell>
          <cell r="H854" t="str">
            <v>FRESADORA DE ASFALTO A FRIO SOBRE RODAS, LARGURA FRESAGEM DE 1,0 M, POTÊNCIA 208 HP - JUROS. AF_11/2014</v>
          </cell>
          <cell r="I854" t="str">
            <v>H</v>
          </cell>
          <cell r="J854" t="str">
            <v>COEFICIENTE DE REPRESENTATIVIDADE</v>
          </cell>
          <cell r="K854" t="str">
            <v>40,03</v>
          </cell>
          <cell r="L854" t="str">
            <v>CAIXA REFERENCIAL</v>
          </cell>
        </row>
        <row r="855">
          <cell r="G855" t="str">
            <v>89232</v>
          </cell>
          <cell r="H855" t="str">
            <v>FRESADORA DE ASFALTO A FRIO SOBRE RODAS, LARGURA FRESAGEM DE 1,0 M, POTÊNCIA 208 HP - MANUTENÇÃO. AF_11/2014</v>
          </cell>
          <cell r="I855" t="str">
            <v>H</v>
          </cell>
          <cell r="J855" t="str">
            <v>COEFICIENTE DE REPRESENTATIVIDADE</v>
          </cell>
          <cell r="K855" t="str">
            <v>233,21</v>
          </cell>
          <cell r="L855" t="str">
            <v>CAIXA REFERENCIAL</v>
          </cell>
        </row>
        <row r="856">
          <cell r="G856" t="str">
            <v>89233</v>
          </cell>
          <cell r="H856" t="str">
            <v>FRESADORA DE ASFALTO A FRIO SOBRE RODAS, LARGURA FRESAGEM DE 1,0 M, POTÊNCIA 208 HP - MATERIAIS NA OPERAÇÃO. AF_11/2014</v>
          </cell>
          <cell r="I856" t="str">
            <v>H</v>
          </cell>
          <cell r="J856" t="str">
            <v>COLETADO</v>
          </cell>
          <cell r="K856" t="str">
            <v>168,69</v>
          </cell>
          <cell r="L856" t="str">
            <v>CAIXA REFERENCIAL</v>
          </cell>
        </row>
        <row r="857">
          <cell r="G857" t="str">
            <v>89236</v>
          </cell>
          <cell r="H857" t="str">
            <v>FRESADORA DE ASFALTO A FRIO SOBRE RODAS, LARGURA FRESAGEM DE 2,0 M, POTÊNCIA 550 HP - DEPRECIAÇÃO. AF_11/2014</v>
          </cell>
          <cell r="I857" t="str">
            <v>H</v>
          </cell>
          <cell r="J857" t="str">
            <v>COEFICIENTE DE REPRESENTATIVIDADE</v>
          </cell>
          <cell r="K857" t="str">
            <v>305,42</v>
          </cell>
          <cell r="L857" t="str">
            <v>CAIXA REFERENCIAL</v>
          </cell>
        </row>
        <row r="858">
          <cell r="G858" t="str">
            <v>89237</v>
          </cell>
          <cell r="H858" t="str">
            <v>FRESADORA DE ASFALTO A FRIO SOBRE RODAS, LARGURA FRESAGEM DE 2,0 M, POTÊNCIA 550 HP - JUROS. AF_11/2014</v>
          </cell>
          <cell r="I858" t="str">
            <v>H</v>
          </cell>
          <cell r="J858" t="str">
            <v>COEFICIENTE DE REPRESENTATIVIDADE</v>
          </cell>
          <cell r="K858" t="str">
            <v>93,52</v>
          </cell>
          <cell r="L858" t="str">
            <v>CAIXA REFERENCIAL</v>
          </cell>
        </row>
        <row r="859">
          <cell r="G859" t="str">
            <v>89238</v>
          </cell>
          <cell r="H859" t="str">
            <v>FRESADORA DE ASFALTO A FRIO SOBRE RODAS, LARGURA FRESAGEM DE 2,0 M, POTÊNCIA 550 HP - MANUTENÇÃO. AF_11/2014</v>
          </cell>
          <cell r="I859" t="str">
            <v>H</v>
          </cell>
          <cell r="J859" t="str">
            <v>COEFICIENTE DE REPRESENTATIVIDADE</v>
          </cell>
          <cell r="K859" t="str">
            <v>544,79</v>
          </cell>
          <cell r="L859" t="str">
            <v>CAIXA REFERENCIAL</v>
          </cell>
        </row>
        <row r="860">
          <cell r="G860" t="str">
            <v>89239</v>
          </cell>
          <cell r="H860" t="str">
            <v>FRESADORA DE ASFALTO A FRIO SOBRE RODAS, LARGURA FRESAGEM DE 2,0 M, POTÊNCIA 550 HP - MATERIAIS NA OPERAÇÃO. AF_11/2014</v>
          </cell>
          <cell r="I860" t="str">
            <v>H</v>
          </cell>
          <cell r="J860" t="str">
            <v>COLETADO</v>
          </cell>
          <cell r="K860" t="str">
            <v>446,11</v>
          </cell>
          <cell r="L860" t="str">
            <v>CAIXA REFERENCIAL</v>
          </cell>
        </row>
        <row r="861">
          <cell r="G861" t="str">
            <v>89240</v>
          </cell>
          <cell r="H861" t="str">
            <v>VIBROACABADORA DE ASFALTO SOBRE ESTEIRAS, LARGURA DE PAVIMENTAÇÃO 1,90 M A 5,30 M, POTÊNCIA 105 HP CAPACIDADE 450 T/H - DEPRECIAÇÃO. AF_11/2014</v>
          </cell>
          <cell r="I861" t="str">
            <v>H</v>
          </cell>
          <cell r="J861" t="str">
            <v>COLETADO</v>
          </cell>
          <cell r="K861" t="str">
            <v>93,73</v>
          </cell>
          <cell r="L861" t="str">
            <v>CAIXA REFERENCIAL</v>
          </cell>
        </row>
        <row r="862">
          <cell r="G862" t="str">
            <v>89241</v>
          </cell>
          <cell r="H862" t="str">
            <v>VIBROACABADORA DE ASFALTO SOBRE ESTEIRAS, LARGURA DE PAVIMENTAÇÃO 1,90 M A 5,30 M, POTÊNCIA 105 HP CAPACIDADE 450 T/H - JUROS. AF_11/2014</v>
          </cell>
          <cell r="I862" t="str">
            <v>H</v>
          </cell>
          <cell r="J862" t="str">
            <v>COLETADO</v>
          </cell>
          <cell r="K862" t="str">
            <v>33,04</v>
          </cell>
          <cell r="L862" t="str">
            <v>CAIXA REFERENCIAL</v>
          </cell>
        </row>
        <row r="863">
          <cell r="G863" t="str">
            <v>89246</v>
          </cell>
          <cell r="H863" t="str">
            <v>RECICLADORA DE ASFALTO A FRIO SOBRE RODAS, LARGURA FRESAGEM DE 2,0 M, POTÊNCIA 422 HP - DEPRECIAÇÃO. AF_11/2014</v>
          </cell>
          <cell r="I863" t="str">
            <v>H</v>
          </cell>
          <cell r="J863" t="str">
            <v>COEFICIENTE DE REPRESENTATIVIDADE</v>
          </cell>
          <cell r="K863" t="str">
            <v>265,39</v>
          </cell>
          <cell r="L863" t="str">
            <v>CAIXA REFERENCIAL</v>
          </cell>
        </row>
        <row r="864">
          <cell r="G864" t="str">
            <v>89247</v>
          </cell>
          <cell r="H864" t="str">
            <v>RECICLADORA DE ASFALTO A FRIO SOBRE RODAS, LARGURA FRESAGEM DE 2,0 M, POTÊNCIA 422 HP - JUROS. AF_11/2014</v>
          </cell>
          <cell r="I864" t="str">
            <v>H</v>
          </cell>
          <cell r="J864" t="str">
            <v>COEFICIENTE DE REPRESENTATIVIDADE</v>
          </cell>
          <cell r="K864" t="str">
            <v>81,26</v>
          </cell>
          <cell r="L864" t="str">
            <v>CAIXA REFERENCIAL</v>
          </cell>
        </row>
        <row r="865">
          <cell r="G865" t="str">
            <v>89248</v>
          </cell>
          <cell r="H865" t="str">
            <v>RECICLADORA DE ASFALTO A FRIO SOBRE RODAS, LARGURA FRESAGEM DE 2,0 M, POTÊNCIA 422 HP - MANUTENÇÃO. AF_11/2014</v>
          </cell>
          <cell r="I865" t="str">
            <v>H</v>
          </cell>
          <cell r="J865" t="str">
            <v>COEFICIENTE DE REPRESENTATIVIDADE</v>
          </cell>
          <cell r="K865" t="str">
            <v>473,38</v>
          </cell>
          <cell r="L865" t="str">
            <v>CAIXA REFERENCIAL</v>
          </cell>
        </row>
        <row r="866">
          <cell r="G866" t="str">
            <v>89249</v>
          </cell>
          <cell r="H866" t="str">
            <v>RECICLADORA DE ASFALTO A FRIO SOBRE RODAS, LARGURA FRESAGEM DE 2,0 M, POTÊNCIA 422 HP - MATERIAIS NA OPERAÇÃO. AF_11/2014</v>
          </cell>
          <cell r="I866" t="str">
            <v>H</v>
          </cell>
          <cell r="J866" t="str">
            <v>COLETADO</v>
          </cell>
          <cell r="K866" t="str">
            <v>380,27</v>
          </cell>
          <cell r="L866" t="str">
            <v>CAIXA REFERENCIAL</v>
          </cell>
        </row>
        <row r="867">
          <cell r="G867" t="str">
            <v>89253</v>
          </cell>
          <cell r="H867" t="str">
            <v>VIBROACABADORA DE ASFALTO SOBRE ESTEIRAS, LARGURA DE PAVIMENTAÇÃO 2,13 M A 4,55 M, POTÊNCIA 100 HP, CAPACIDADE 400 T/H - DEPRECIAÇÃO. AF_11/2014</v>
          </cell>
          <cell r="I867" t="str">
            <v>H</v>
          </cell>
          <cell r="J867" t="str">
            <v>COEFICIENTE DE REPRESENTATIVIDADE</v>
          </cell>
          <cell r="K867" t="str">
            <v>76,81</v>
          </cell>
          <cell r="L867" t="str">
            <v>CAIXA REFERENCIAL</v>
          </cell>
        </row>
        <row r="868">
          <cell r="G868" t="str">
            <v>89254</v>
          </cell>
          <cell r="H868" t="str">
            <v>VIBROACABADORA DE ASFALTO SOBRE ESTEIRAS, LARGURA DE PAVIMENTAÇÃO 2,13 M A 4,55 M, POTÊNCIA 100 HP, CAPACIDADE 400 T/H - JUROS. AF_11/2014</v>
          </cell>
          <cell r="I868" t="str">
            <v>H</v>
          </cell>
          <cell r="J868" t="str">
            <v>COEFICIENTE DE REPRESENTATIVIDADE</v>
          </cell>
          <cell r="K868" t="str">
            <v>27,07</v>
          </cell>
          <cell r="L868" t="str">
            <v>CAIXA REFERENCIAL</v>
          </cell>
        </row>
        <row r="869">
          <cell r="G869" t="str">
            <v>89255</v>
          </cell>
          <cell r="H869" t="str">
            <v>VIBROACABADORA DE ASFALTO SOBRE ESTEIRAS, LARGURA DE PAVIMENTAÇÃO 2,13 M A 4,55 M, POTÊNCIA 100 HP, CAPACIDADE 400 T/H - MANUTENÇÃO. AF_11/2014</v>
          </cell>
          <cell r="I869" t="str">
            <v>H</v>
          </cell>
          <cell r="J869" t="str">
            <v>COEFICIENTE DE REPRESENTATIVIDADE</v>
          </cell>
          <cell r="K869" t="str">
            <v>123,47</v>
          </cell>
          <cell r="L869" t="str">
            <v>CAIXA REFERENCIAL</v>
          </cell>
        </row>
        <row r="870">
          <cell r="G870" t="str">
            <v>89256</v>
          </cell>
          <cell r="H870" t="str">
            <v>VIBROACABADORA DE ASFALTO SOBRE ESTEIRAS, LARGURA DE PAVIMENTAÇÃO 2,13 M A 4,55 M, POTÊNCIA 100 HP, CAPACIDADE 400 T/H - MATERIAIS NA OPERAÇÃO. AF_11/2014</v>
          </cell>
          <cell r="I870" t="str">
            <v>H</v>
          </cell>
          <cell r="J870" t="str">
            <v>COLETADO</v>
          </cell>
          <cell r="K870" t="str">
            <v>85,58</v>
          </cell>
          <cell r="L870" t="str">
            <v>CAIXA REFERENCIAL</v>
          </cell>
        </row>
        <row r="871">
          <cell r="G871" t="str">
            <v>89259</v>
          </cell>
          <cell r="H871" t="str">
            <v>GUINDAUTO HIDRÁULICO, CAPACIDADE MÁXIMA DE CARGA 6200 KG, MOMENTO MÁXIMO DE CARGA 11,7 TM, ALCANCE MÁXIMO HORIZONTAL 9,70 M, INCLUSIVE CAMINHÃO TOCO PBT 16.000 KG, POTÊNCIA DE 189 CV - DEPRECIAÇÃO. AF_06/2014</v>
          </cell>
          <cell r="I871" t="str">
            <v>H</v>
          </cell>
          <cell r="J871" t="str">
            <v>COEFICIENTE DE REPRESENTATIVIDADE</v>
          </cell>
          <cell r="K871" t="str">
            <v>27,43</v>
          </cell>
          <cell r="L871" t="str">
            <v>CAIXA REFERENCIAL</v>
          </cell>
        </row>
        <row r="872">
          <cell r="G872" t="str">
            <v>89260</v>
          </cell>
          <cell r="H872" t="str">
            <v>GUINDAUTO HIDRÁULICO, CAPACIDADE MÁXIMA DE CARGA 6200 KG, MOMENTO MÁXIMO DE CARGA 11,7 TM, ALCANCE MÁXIMO HORIZONTAL 9,70 M, INCLUSIVE CAMINHÃO TOCO PBT 16.000 KG, POTÊNCIA DE 189 CV - JUROS. AF_06/2014</v>
          </cell>
          <cell r="I872" t="str">
            <v>H</v>
          </cell>
          <cell r="J872" t="str">
            <v>COEFICIENTE DE REPRESENTATIVIDADE</v>
          </cell>
          <cell r="K872" t="str">
            <v>10,14</v>
          </cell>
          <cell r="L872" t="str">
            <v>CAIXA REFERENCIAL</v>
          </cell>
        </row>
        <row r="873">
          <cell r="G873" t="str">
            <v>89262</v>
          </cell>
          <cell r="H873" t="str">
            <v>GUINDAUTO HIDRÁULICO, CAPACIDADE MÁXIMA DE CARGA 6200 KG, MOMENTO MÁXIMO DE CARGA 11,7 TM, ALCANCE MÁXIMO HORIZONTAL 9,70 M, INCLUSIVE CAMINHÃO TOCO PBT 16.000 KG, POTÊNCIA DE 189 CV - MANUTENÇÃO. AF_06/2014</v>
          </cell>
          <cell r="I873" t="str">
            <v>H</v>
          </cell>
          <cell r="J873" t="str">
            <v>COEFICIENTE DE REPRESENTATIVIDADE</v>
          </cell>
          <cell r="K873" t="str">
            <v>46,75</v>
          </cell>
          <cell r="L873" t="str">
            <v>CAIXA REFERENCIAL</v>
          </cell>
        </row>
        <row r="874">
          <cell r="G874" t="str">
            <v>89264</v>
          </cell>
          <cell r="H874" t="str">
            <v>CAMINHÃO TOCO, PBT 16.000 KG, CARGA ÚTIL MÁX. 10.685 KG, DIST. ENTRE EIXOS 4,8 M, POTÊNCIA 189 CV, INCLUSIVE CARROCERIA FIXA ABERTA DE MADEIRA P/ TRANSPORTE GERAL DE CARGA SECA, DIMEN. APROX. 2,5 X 7,00 X 0,50 M - DEPRECIAÇÃO. AF_06/2014</v>
          </cell>
          <cell r="I874" t="str">
            <v>H</v>
          </cell>
          <cell r="J874" t="str">
            <v>COEFICIENTE DE REPRESENTATIVIDADE</v>
          </cell>
          <cell r="K874" t="str">
            <v>21,53</v>
          </cell>
          <cell r="L874" t="str">
            <v>CAIXA REFERENCIAL</v>
          </cell>
        </row>
        <row r="875">
          <cell r="G875" t="str">
            <v>89265</v>
          </cell>
          <cell r="H875" t="str">
            <v>CAMINHÃO TOCO, PBT 16.000 KG, CARGA ÚTIL MÁX. 10.685 KG, DIST. ENTRE EIXOS 4,8 M, POTÊNCIA 189 CV, INCLUSIVE CARROCERIA FIXA ABERTA DE MADEIRA P/ TRANSPORTE GERAL DE CARGA SECA, DIMEN. APROX. 2,5 X 7,00 X 0,50 M - JUROS. AF_06/2014</v>
          </cell>
          <cell r="I875" t="str">
            <v>H</v>
          </cell>
          <cell r="J875" t="str">
            <v>COEFICIENTE DE REPRESENTATIVIDADE</v>
          </cell>
          <cell r="K875" t="str">
            <v>8,60</v>
          </cell>
          <cell r="L875" t="str">
            <v>CAIXA REFERENCIAL</v>
          </cell>
        </row>
        <row r="876">
          <cell r="G876" t="str">
            <v>89266</v>
          </cell>
          <cell r="H876" t="str">
            <v>CAMINHÃO TOCO, PBT 16.000 KG, CARGA ÚTIL MÁX. 10.685 KG, DIST. ENTRE EIXOS 4,8 M, POTÊNCIA 189 CV, INCLUSIVE CARROCERIA FIXA ABERTA DE MADEIRA P/ TRANSPORTE GERAL DE CARGA SECA, DIMEN. APROX. 2,5 X 7,00 X 0,50 M - IMPOSTOS E SEGUROS. AF_06/2014</v>
          </cell>
          <cell r="I876" t="str">
            <v>H</v>
          </cell>
          <cell r="J876" t="str">
            <v>COEFICIENTE DE REPRESENTATIVIDADE</v>
          </cell>
          <cell r="K876" t="str">
            <v>3,47</v>
          </cell>
          <cell r="L876" t="str">
            <v>CAIXA REFERENCIAL</v>
          </cell>
        </row>
        <row r="877">
          <cell r="G877" t="str">
            <v>89267</v>
          </cell>
          <cell r="H877" t="str">
            <v>GUINDASTE HIDRÁULICO AUTOPROPELIDO, COM LANÇA TELESCÓPICA 28,80 M, CAPACIDADE MÁXIMA 30 T, POTÊNCIA 97 KW, TRAÇÃO 4 X 4 - DEPRECIAÇÃO. AF_11/2014</v>
          </cell>
          <cell r="I877" t="str">
            <v>H</v>
          </cell>
          <cell r="J877" t="str">
            <v>COEFICIENTE DE REPRESENTATIVIDADE</v>
          </cell>
          <cell r="K877" t="str">
            <v>49,02</v>
          </cell>
          <cell r="L877" t="str">
            <v>CAIXA REFERENCIAL</v>
          </cell>
        </row>
        <row r="878">
          <cell r="G878" t="str">
            <v>89268</v>
          </cell>
          <cell r="H878" t="str">
            <v>GUINDASTE HIDRÁULICO AUTOPROPELIDO, COM LANÇA TELESCÓPICA 28,80 M, CAPACIDADE MÁXIMA 30 T, POTÊNCIA 97 KW, TRAÇÃO 4 X 4 - JUROS. AF_11/2014</v>
          </cell>
          <cell r="I878" t="str">
            <v>H</v>
          </cell>
          <cell r="J878" t="str">
            <v>COEFICIENTE DE REPRESENTATIVIDADE</v>
          </cell>
          <cell r="K878" t="str">
            <v>17,27</v>
          </cell>
          <cell r="L878" t="str">
            <v>CAIXA REFERENCIAL</v>
          </cell>
        </row>
        <row r="879">
          <cell r="G879" t="str">
            <v>89269</v>
          </cell>
          <cell r="H879" t="str">
            <v>GUINDASTE HIDRÁULICO AUTOPROPELIDO, COM LANÇA TELESCÓPICA 28,80 M, CAPACIDADE MÁXIMA 30 T, POTÊNCIA 97 KW, TRAÇÃO 4 X 4 - IMPOSTOS E SEGUROS. AF_11/2014</v>
          </cell>
          <cell r="I879" t="str">
            <v>H</v>
          </cell>
          <cell r="J879" t="str">
            <v>COEFICIENTE DE REPRESENTATIVIDADE</v>
          </cell>
          <cell r="K879" t="str">
            <v>6,98</v>
          </cell>
          <cell r="L879" t="str">
            <v>CAIXA REFERENCIAL</v>
          </cell>
        </row>
        <row r="880">
          <cell r="G880" t="str">
            <v>89270</v>
          </cell>
          <cell r="H880" t="str">
            <v>GUINDASTE HIDRÁULICO AUTOPROPELIDO, COM LANÇA TELESCÓPICA 28,80 M, CAPACIDADE MÁXIMA 30 T, POTÊNCIA 97 KW, TRAÇÃO 4 X 4 - MANUTENÇÃO. AF_11/2014</v>
          </cell>
          <cell r="I880" t="str">
            <v>H</v>
          </cell>
          <cell r="J880" t="str">
            <v>COEFICIENTE DE REPRESENTATIVIDADE</v>
          </cell>
          <cell r="K880" t="str">
            <v>78,79</v>
          </cell>
          <cell r="L880" t="str">
            <v>CAIXA REFERENCIAL</v>
          </cell>
        </row>
        <row r="881">
          <cell r="G881" t="str">
            <v>89271</v>
          </cell>
          <cell r="H881" t="str">
            <v>GUINDASTE HIDRÁULICO AUTOPROPELIDO, COM LANÇA TELESCÓPICA 28,80 M, CAPACIDADE MÁXIMA 30 T, POTÊNCIA 97 KW, TRAÇÃO 4 X 4 - MATERIAIS NA OPERAÇÃO. AF_11/2014</v>
          </cell>
          <cell r="I881" t="str">
            <v>H</v>
          </cell>
          <cell r="J881" t="str">
            <v>COLETADO</v>
          </cell>
          <cell r="K881" t="str">
            <v>29,29</v>
          </cell>
          <cell r="L881" t="str">
            <v>CAIXA REFERENCIAL</v>
          </cell>
        </row>
        <row r="882">
          <cell r="G882" t="str">
            <v>89274</v>
          </cell>
          <cell r="H882" t="str">
            <v>BETONEIRA CAPACIDADE NOMINAL DE 600 L, CAPACIDADE DE MISTURA 440 L, MOTOR A DIESEL POTÊNCIA 10 CV, COM CARREGADOR - DEPRECIAÇÃO. AF_05/2023</v>
          </cell>
          <cell r="I882" t="str">
            <v>H</v>
          </cell>
          <cell r="J882" t="str">
            <v>COEFICIENTE DE REPRESENTATIVIDADE</v>
          </cell>
          <cell r="K882" t="str">
            <v>1,42</v>
          </cell>
          <cell r="L882" t="str">
            <v>CAIXA REFERENCIAL</v>
          </cell>
        </row>
        <row r="883">
          <cell r="G883" t="str">
            <v>89275</v>
          </cell>
          <cell r="H883" t="str">
            <v>BETONEIRA CAPACIDADE NOMINAL DE 600 L, CAPACIDADE DE MISTURA 440 L, MOTOR A DIESEL POTÊNCIA 10 CV, COM CARREGADOR - JUROS. AF_05/2023</v>
          </cell>
          <cell r="I883" t="str">
            <v>H</v>
          </cell>
          <cell r="J883" t="str">
            <v>COEFICIENTE DE REPRESENTATIVIDADE</v>
          </cell>
          <cell r="K883" t="str">
            <v>0,35</v>
          </cell>
          <cell r="L883" t="str">
            <v>CAIXA REFERENCIAL</v>
          </cell>
        </row>
        <row r="884">
          <cell r="G884" t="str">
            <v>89276</v>
          </cell>
          <cell r="H884" t="str">
            <v>BETONEIRA CAPACIDADE NOMINAL DE 600 L, CAPACIDADE DE MISTURA 440 L, MOTOR A DIESEL POTÊNCIA 10 CV, COM CARREGADOR - MANUTENÇÃO. AF_05/2023</v>
          </cell>
          <cell r="I884" t="str">
            <v>H</v>
          </cell>
          <cell r="J884" t="str">
            <v>COEFICIENTE DE REPRESENTATIVIDADE</v>
          </cell>
          <cell r="K884" t="str">
            <v>1,89</v>
          </cell>
          <cell r="L884" t="str">
            <v>CAIXA REFERENCIAL</v>
          </cell>
        </row>
        <row r="885">
          <cell r="G885" t="str">
            <v>89277</v>
          </cell>
          <cell r="H885" t="str">
            <v>BETONEIRA CAPACIDADE NOMINAL DE 600 L, CAPACIDADE DE MISTURA 440 L, MOTOR A DIESEL POTÊNCIA 10 CV, COM CARREGADOR - MATERIAIS NA OPERAÇÃO. AF_05/2023</v>
          </cell>
          <cell r="I885" t="str">
            <v>H</v>
          </cell>
          <cell r="J885" t="str">
            <v>COLETADO</v>
          </cell>
          <cell r="K885" t="str">
            <v>8,56</v>
          </cell>
          <cell r="L885" t="str">
            <v>CAIXA REFERENCIAL</v>
          </cell>
        </row>
        <row r="886">
          <cell r="G886" t="str">
            <v>89280</v>
          </cell>
          <cell r="H886" t="str">
            <v>ROLO COMPACTADOR VIBRATÓRIO TANDEM AÇO LISO, POTÊNCIA 58 HP, PESO SEM/COM LASTRO 6,5 / 9,4 T, LARGURA DE TRABALHO 1,2 M - DEPRECIAÇÃO. AF_06/2014</v>
          </cell>
          <cell r="I886" t="str">
            <v>H</v>
          </cell>
          <cell r="J886" t="str">
            <v>COEFICIENTE DE REPRESENTATIVIDADE</v>
          </cell>
          <cell r="K886" t="str">
            <v>38,62</v>
          </cell>
          <cell r="L886" t="str">
            <v>CAIXA REFERENCIAL</v>
          </cell>
        </row>
        <row r="887">
          <cell r="G887" t="str">
            <v>89281</v>
          </cell>
          <cell r="H887" t="str">
            <v>ROLO COMPACTADOR VIBRATÓRIO TANDEM AÇO LISO, POTÊNCIA 58 HP, PESO SEM/COM LASTRO 6,5 / 9,4 T, LARGURA DE TRABALHO 1,2 M - JUROS. AF_06/2014</v>
          </cell>
          <cell r="I887" t="str">
            <v>H</v>
          </cell>
          <cell r="J887" t="str">
            <v>COEFICIENTE DE REPRESENTATIVIDADE</v>
          </cell>
          <cell r="K887" t="str">
            <v>10,36</v>
          </cell>
          <cell r="L887" t="str">
            <v>CAIXA REFERENCIAL</v>
          </cell>
        </row>
        <row r="888">
          <cell r="G888" t="str">
            <v>89870</v>
          </cell>
          <cell r="H888" t="str">
            <v>CAMINHÃO BASCULANTE 14 M3, COM CAVALO MECÂNICO DE CAPACIDADE MÁXIMA DE TRAÇÃO COMBINADO DE 36000 KG, POTÊNCIA 286 CV, INCLUSIVE SEMIREBOQUE COM CAÇAMBA METÁLICA - DEPRECIAÇÃO. AF_12/2014</v>
          </cell>
          <cell r="I888" t="str">
            <v>H</v>
          </cell>
          <cell r="J888" t="str">
            <v>COEFICIENTE DE REPRESENTATIVIDADE</v>
          </cell>
          <cell r="K888" t="str">
            <v>38,85</v>
          </cell>
          <cell r="L888" t="str">
            <v>CAIXA REFERENCIAL</v>
          </cell>
        </row>
        <row r="889">
          <cell r="G889" t="str">
            <v>89871</v>
          </cell>
          <cell r="H889" t="str">
            <v>CAMINHÃO BASCULANTE 14 M3, COM CAVALO MECÂNICO DE CAPACIDADE MÁXIMA DE TRAÇÃO COMBINADO DE 36000 KG, POTÊNCIA 286 CV, INCLUSIVE SEMIREBOQUE COM CAÇAMBA METÁLICA - JUROS. AF_12/2014</v>
          </cell>
          <cell r="I889" t="str">
            <v>H</v>
          </cell>
          <cell r="J889" t="str">
            <v>COEFICIENTE DE REPRESENTATIVIDADE</v>
          </cell>
          <cell r="K889" t="str">
            <v>13,82</v>
          </cell>
          <cell r="L889" t="str">
            <v>CAIXA REFERENCIAL</v>
          </cell>
        </row>
        <row r="890">
          <cell r="G890" t="str">
            <v>89872</v>
          </cell>
          <cell r="H890" t="str">
            <v>CAMINHÃO BASCULANTE 14 M3, COM CAVALO MECÂNICO DE CAPACIDADE MÁXIMA DE TRAÇÃO COMBINADO DE 36000 KG, POTÊNCIA 286 CV, INCLUSIVE SEMIREBOQUE COM CAÇAMBA METÁLICA - IMPOSTOS E SEGUROS. AF_12/2014</v>
          </cell>
          <cell r="I890" t="str">
            <v>H</v>
          </cell>
          <cell r="J890" t="str">
            <v>COEFICIENTE DE REPRESENTATIVIDADE</v>
          </cell>
          <cell r="K890" t="str">
            <v>5,58</v>
          </cell>
          <cell r="L890" t="str">
            <v>CAIXA REFERENCIAL</v>
          </cell>
        </row>
        <row r="891">
          <cell r="G891" t="str">
            <v>89873</v>
          </cell>
          <cell r="H891" t="str">
            <v>CAMINHÃO BASCULANTE 14 M3, COM CAVALO MECÂNICO DE CAPACIDADE MÁXIMA DE TRAÇÃO COMBINADO DE 36000 KG, POTÊNCIA 286 CV, INCLUSIVE SEMIREBOQUE COM CAÇAMBA METÁLICA - MANUTENÇÃO. AF_12/2014</v>
          </cell>
          <cell r="I891" t="str">
            <v>H</v>
          </cell>
          <cell r="J891" t="str">
            <v>COEFICIENTE DE REPRESENTATIVIDADE</v>
          </cell>
          <cell r="K891" t="str">
            <v>66,91</v>
          </cell>
          <cell r="L891" t="str">
            <v>CAIXA REFERENCIAL</v>
          </cell>
        </row>
        <row r="892">
          <cell r="G892" t="str">
            <v>89874</v>
          </cell>
          <cell r="H892" t="str">
            <v>CAMINHÃO BASCULANTE 14 M3, COM CAVALO MECÂNICO DE CAPACIDADE MÁXIMA DE TRAÇÃO COMBINADO DE 36000 KG, POTÊNCIA 286 CV, INCLUSIVE SEMIREBOQUE COM CAÇAMBA METÁLICA - MATERIAIS NA OPERAÇÃO. AF_12/2014</v>
          </cell>
          <cell r="I892" t="str">
            <v>H</v>
          </cell>
          <cell r="J892" t="str">
            <v>COLETADO</v>
          </cell>
          <cell r="K892" t="str">
            <v>177,99</v>
          </cell>
          <cell r="L892" t="str">
            <v>CAIXA REFERENCIAL</v>
          </cell>
        </row>
        <row r="893">
          <cell r="G893" t="str">
            <v>89878</v>
          </cell>
          <cell r="H893" t="str">
            <v>CAMINHÃO BASCULANTE 18 M3, COM CAVALO MECÂNICO DE CAPACIDADE MÁXIMA DE TRAÇÃO COMBINADO DE 45000 KG, POTÊNCIA 330 CV, INCLUSIVE SEMIREBOQUE COM CAÇAMBA METÁLICA - DEPRECIAÇÃO. AF_12/2014</v>
          </cell>
          <cell r="I893" t="str">
            <v>H</v>
          </cell>
          <cell r="J893" t="str">
            <v>COEFICIENTE DE REPRESENTATIVIDADE</v>
          </cell>
          <cell r="K893" t="str">
            <v>41,43</v>
          </cell>
          <cell r="L893" t="str">
            <v>CAIXA REFERENCIAL</v>
          </cell>
        </row>
        <row r="894">
          <cell r="G894" t="str">
            <v>89879</v>
          </cell>
          <cell r="H894" t="str">
            <v>CAMINHÃO BASCULANTE 18 M3, COM CAVALO MECÂNICO DE CAPACIDADE MÁXIMA DE TRAÇÃO COMBINADO DE 45000 KG, POTÊNCIA 330 CV, INCLUSIVE SEMIREBOQUE COM CAÇAMBA METÁLICA - JUROS. AF_12/2014</v>
          </cell>
          <cell r="I894" t="str">
            <v>H</v>
          </cell>
          <cell r="J894" t="str">
            <v>COEFICIENTE DE REPRESENTATIVIDADE</v>
          </cell>
          <cell r="K894" t="str">
            <v>14,50</v>
          </cell>
          <cell r="L894" t="str">
            <v>CAIXA REFERENCIAL</v>
          </cell>
        </row>
        <row r="895">
          <cell r="G895" t="str">
            <v>89880</v>
          </cell>
          <cell r="H895" t="str">
            <v>CAMINHÃO BASCULANTE 18 M3, COM CAVALO MECÂNICO DE CAPACIDADE MÁXIMA DE TRAÇÃO COMBINADO DE 45000 KG, POTÊNCIA 330 CV, INCLUSIVE SEMIREBOQUE COM CAÇAMBA METÁLICA - IMPOSTOS E SEGUROS. AF_12/2014</v>
          </cell>
          <cell r="I895" t="str">
            <v>H</v>
          </cell>
          <cell r="J895" t="str">
            <v>COEFICIENTE DE REPRESENTATIVIDADE</v>
          </cell>
          <cell r="K895" t="str">
            <v>5,86</v>
          </cell>
          <cell r="L895" t="str">
            <v>CAIXA REFERENCIAL</v>
          </cell>
        </row>
        <row r="896">
          <cell r="G896" t="str">
            <v>89881</v>
          </cell>
          <cell r="H896" t="str">
            <v>CAMINHÃO BASCULANTE 18 M3, COM CAVALO MECÂNICO DE CAPACIDADE MÁXIMA DE TRAÇÃO COMBINADO DE 45000 KG, POTÊNCIA 330 CV, INCLUSIVE SEMIREBOQUE COM CAÇAMBA METÁLICA - MANUTENÇÃO. AF_12/2014</v>
          </cell>
          <cell r="I896" t="str">
            <v>H</v>
          </cell>
          <cell r="J896" t="str">
            <v>COEFICIENTE DE REPRESENTATIVIDADE</v>
          </cell>
          <cell r="K896" t="str">
            <v>70,69</v>
          </cell>
          <cell r="L896" t="str">
            <v>CAIXA REFERENCIAL</v>
          </cell>
        </row>
        <row r="897">
          <cell r="G897" t="str">
            <v>89882</v>
          </cell>
          <cell r="H897" t="str">
            <v>CAMINHÃO BASCULANTE 18 M3, COM CAVALO MECÂNICO DE CAPACIDADE MÁXIMA DE TRAÇÃO COMBINADO DE 45000 KG, POTÊNCIA 330 CV, INCLUSIVE SEMIREBOQUE COM CAÇAMBA METÁLICA - MATERIAIS NA OPERAÇÃO. AF_12/2014</v>
          </cell>
          <cell r="I897" t="str">
            <v>H</v>
          </cell>
          <cell r="J897" t="str">
            <v>COLETADO</v>
          </cell>
          <cell r="K897" t="str">
            <v>205,36</v>
          </cell>
          <cell r="L897" t="str">
            <v>CAIXA REFERENCIAL</v>
          </cell>
        </row>
        <row r="898">
          <cell r="G898" t="str">
            <v>90582</v>
          </cell>
          <cell r="H898" t="str">
            <v>VIBRADOR DE IMERSÃO, DIÂMETRO DE PONTEIRA 45MM, MOTOR ELÉTRICO TRIFÁSICO POTÊNCIA DE 2 CV - DEPRECIAÇÃO. AF_06/2015</v>
          </cell>
          <cell r="I898" t="str">
            <v>H</v>
          </cell>
          <cell r="J898" t="str">
            <v>COEFICIENTE DE REPRESENTATIVIDADE</v>
          </cell>
          <cell r="K898" t="str">
            <v>0,40</v>
          </cell>
          <cell r="L898" t="str">
            <v>CAIXA REFERENCIAL</v>
          </cell>
        </row>
        <row r="899">
          <cell r="G899" t="str">
            <v>90583</v>
          </cell>
          <cell r="H899" t="str">
            <v>VIBRADOR DE IMERSÃO, DIÂMETRO DE PONTEIRA 45MM, MOTOR ELÉTRICO TRIFÁSICO POTÊNCIA DE 2 CV - JUROS. AF_06/2015</v>
          </cell>
          <cell r="I899" t="str">
            <v>H</v>
          </cell>
          <cell r="J899" t="str">
            <v>COEFICIENTE DE REPRESENTATIVIDADE</v>
          </cell>
          <cell r="K899" t="str">
            <v>0,09</v>
          </cell>
          <cell r="L899" t="str">
            <v>CAIXA REFERENCIAL</v>
          </cell>
        </row>
        <row r="900">
          <cell r="G900" t="str">
            <v>90584</v>
          </cell>
          <cell r="H900" t="str">
            <v>VIBRADOR DE IMERSÃO, DIÂMETRO DE PONTEIRA 45MM, MOTOR ELÉTRICO TRIFÁSICO POTÊNCIA DE 2 CV - MANUTENÇÃO. AF_06/2015</v>
          </cell>
          <cell r="I900" t="str">
            <v>H</v>
          </cell>
          <cell r="J900" t="str">
            <v>COEFICIENTE DE REPRESENTATIVIDADE</v>
          </cell>
          <cell r="K900" t="str">
            <v>0,32</v>
          </cell>
          <cell r="L900" t="str">
            <v>CAIXA REFERENCIAL</v>
          </cell>
        </row>
        <row r="901">
          <cell r="G901" t="str">
            <v>90585</v>
          </cell>
          <cell r="H901" t="str">
            <v>VIBRADOR DE IMERSÃO, DIÂMETRO DE PONTEIRA 45MM, MOTOR ELÉTRICO TRIFÁSICO POTÊNCIA DE 2 CV - MATERIAIS NA OPERAÇÃO. AF_06/2015</v>
          </cell>
          <cell r="I901" t="str">
            <v>H</v>
          </cell>
          <cell r="J901" t="str">
            <v>COEFICIENTE DE REPRESENTATIVIDADE</v>
          </cell>
          <cell r="K901" t="str">
            <v>0,38</v>
          </cell>
          <cell r="L901" t="str">
            <v>CAIXA REFERENCIAL</v>
          </cell>
        </row>
        <row r="902">
          <cell r="G902" t="str">
            <v>90621</v>
          </cell>
          <cell r="H902" t="str">
            <v>PERFURATRIZ MANUAL, TORQUE MÁXIMO 83 N.M, POTÊNCIA 5 CV, COM DIÂMETRO MÁXIMO 4" - DEPRECIAÇÃO. AF_06/2015</v>
          </cell>
          <cell r="I902" t="str">
            <v>H</v>
          </cell>
          <cell r="J902" t="str">
            <v>COEFICIENTE DE REPRESENTATIVIDADE</v>
          </cell>
          <cell r="K902" t="str">
            <v>1,81</v>
          </cell>
          <cell r="L902" t="str">
            <v>CAIXA REFERENCIAL</v>
          </cell>
        </row>
        <row r="903">
          <cell r="G903" t="str">
            <v>90622</v>
          </cell>
          <cell r="H903" t="str">
            <v>PERFURATRIZ MANUAL, TORQUE MÁXIMO 83 N.M, POTÊNCIA 5 CV, COM DIÂMETRO MÁXIMO 4" - JUROS. AF_06/2015</v>
          </cell>
          <cell r="I903" t="str">
            <v>H</v>
          </cell>
          <cell r="J903" t="str">
            <v>COEFICIENTE DE REPRESENTATIVIDADE</v>
          </cell>
          <cell r="K903" t="str">
            <v>0,41</v>
          </cell>
          <cell r="L903" t="str">
            <v>CAIXA REFERENCIAL</v>
          </cell>
        </row>
        <row r="904">
          <cell r="G904" t="str">
            <v>90623</v>
          </cell>
          <cell r="H904" t="str">
            <v>PERFURATRIZ MANUAL, TORQUE MÁXIMO 83 N.M, POTÊNCIA 5 CV, COM DIÂMETRO MÁXIMO 4" - MANUTENÇÃO. AF_06/2015</v>
          </cell>
          <cell r="I904" t="str">
            <v>H</v>
          </cell>
          <cell r="J904" t="str">
            <v>COEFICIENTE DE REPRESENTATIVIDADE</v>
          </cell>
          <cell r="K904" t="str">
            <v>2,26</v>
          </cell>
          <cell r="L904" t="str">
            <v>CAIXA REFERENCIAL</v>
          </cell>
        </row>
        <row r="905">
          <cell r="G905" t="str">
            <v>90624</v>
          </cell>
          <cell r="H905" t="str">
            <v>PERFURATRIZ MANUAL, TORQUE MÁXIMO 83 N.M, POTÊNCIA 5 CV, COM DIÂMETRO MÁXIMO 4" - MATERIAIS NA OPERAÇÃO. AF_06/2015</v>
          </cell>
          <cell r="I905" t="str">
            <v>H</v>
          </cell>
          <cell r="J905" t="str">
            <v>COEFICIENTE DE REPRESENTATIVIDADE</v>
          </cell>
          <cell r="K905" t="str">
            <v>2,31</v>
          </cell>
          <cell r="L905" t="str">
            <v>CAIXA REFERENCIAL</v>
          </cell>
        </row>
        <row r="906">
          <cell r="G906" t="str">
            <v>90627</v>
          </cell>
          <cell r="H906" t="str">
            <v>PERFURATRIZ SOBRE ESTEIRA, TORQUE MÁXIMO 600 KGF, PESO MÉDIO 1000 KG, POTÊNCIA 20 HP, DIÂMETRO MÁXIMO 10" - DEPRECIAÇÃO. AF_06/2015</v>
          </cell>
          <cell r="I906" t="str">
            <v>H</v>
          </cell>
          <cell r="J906" t="str">
            <v>COEFICIENTE DE REPRESENTATIVIDADE</v>
          </cell>
          <cell r="K906" t="str">
            <v>46,69</v>
          </cell>
          <cell r="L906" t="str">
            <v>CAIXA REFERENCIAL</v>
          </cell>
        </row>
        <row r="907">
          <cell r="G907" t="str">
            <v>90628</v>
          </cell>
          <cell r="H907" t="str">
            <v>PERFURATRIZ SOBRE ESTEIRA, TORQUE MÁXIMO 600 KGF, PESO MÉDIO 1000 KG, POTÊNCIA 20 HP, DIÂMETRO MÁXIMO 10" - JUROS. AF_06/2015</v>
          </cell>
          <cell r="I907" t="str">
            <v>H</v>
          </cell>
          <cell r="J907" t="str">
            <v>COEFICIENTE DE REPRESENTATIVIDADE</v>
          </cell>
          <cell r="K907" t="str">
            <v>12,52</v>
          </cell>
          <cell r="L907" t="str">
            <v>CAIXA REFERENCIAL</v>
          </cell>
        </row>
        <row r="908">
          <cell r="G908" t="str">
            <v>90629</v>
          </cell>
          <cell r="H908" t="str">
            <v>PERFURATRIZ SOBRE ESTEIRA, TORQUE MÁXIMO 600 KGF, PESO MÉDIO 1000 KG, POTÊNCIA 20 HP, DIÂMETRO MÁXIMO 10" - MANUTENÇÃO. AF_06/2015</v>
          </cell>
          <cell r="I908" t="str">
            <v>H</v>
          </cell>
          <cell r="J908" t="str">
            <v>COEFICIENTE DE REPRESENTATIVIDADE</v>
          </cell>
          <cell r="K908" t="str">
            <v>58,43</v>
          </cell>
          <cell r="L908" t="str">
            <v>CAIXA REFERENCIAL</v>
          </cell>
        </row>
        <row r="909">
          <cell r="G909" t="str">
            <v>90630</v>
          </cell>
          <cell r="H909" t="str">
            <v>PERFURATRIZ SOBRE ESTEIRA, TORQUE MÁXIMO 600 KGF, PESO MÉDIO 1000 KG, POTÊNCIA 20 HP, DIÂMETRO MÁXIMO 10" - MATERIAIS NA OPERAÇÃO. AF_06/2015</v>
          </cell>
          <cell r="I909" t="str">
            <v>H</v>
          </cell>
          <cell r="J909" t="str">
            <v>COEFICIENTE DE REPRESENTATIVIDADE</v>
          </cell>
          <cell r="K909" t="str">
            <v>1,10</v>
          </cell>
          <cell r="L909" t="str">
            <v>CAIXA REFERENCIAL</v>
          </cell>
        </row>
        <row r="910">
          <cell r="G910" t="str">
            <v>90633</v>
          </cell>
          <cell r="H910" t="str">
            <v>MISTURADOR DUPLO HORIZONTAL DE ALTA TURBULÊNCIA, CAPACIDADE / VOLUME 2 X 500 LITROS, MOTORES ELÉTRICOS MÍNIMO 5 CV CADA, PARA NATA CIMENTO, ARGAMASSA E OUTROS - DEPRECIAÇÃO. AF_06/2015</v>
          </cell>
          <cell r="I910" t="str">
            <v>H</v>
          </cell>
          <cell r="J910" t="str">
            <v>COEFICIENTE DE REPRESENTATIVIDADE</v>
          </cell>
          <cell r="K910" t="str">
            <v>3,85</v>
          </cell>
          <cell r="L910" t="str">
            <v>CAIXA REFERENCIAL</v>
          </cell>
        </row>
        <row r="911">
          <cell r="G911" t="str">
            <v>90634</v>
          </cell>
          <cell r="H911" t="str">
            <v>MISTURADOR DUPLO HORIZONTAL DE ALTA TURBULÊNCIA, CAPACIDADE / VOLUME 2 X 500 LITROS, MOTORES ELÉTRICOS MÍNIMO 5 CV CADA, PARA NATA CIMENTO, ARGAMASSA E OUTROS - JUROS. AF_06/2015</v>
          </cell>
          <cell r="I911" t="str">
            <v>H</v>
          </cell>
          <cell r="J911" t="str">
            <v>COEFICIENTE DE REPRESENTATIVIDADE</v>
          </cell>
          <cell r="K911" t="str">
            <v>0,89</v>
          </cell>
          <cell r="L911" t="str">
            <v>CAIXA REFERENCIAL</v>
          </cell>
        </row>
        <row r="912">
          <cell r="G912" t="str">
            <v>90635</v>
          </cell>
          <cell r="H912" t="str">
            <v>MISTURADOR DUPLO HORIZONTAL DE ALTA TURBULÊNCIA, CAPACIDADE / VOLUME 2 X 500 LITROS, MOTORES ELÉTRICOS MÍNIMO 5 CV CADA, PARA NATA CIMENTO, ARGAMASSA E OUTROS - MANUTENÇÃO. AF_06/2015</v>
          </cell>
          <cell r="I912" t="str">
            <v>H</v>
          </cell>
          <cell r="J912" t="str">
            <v>COEFICIENTE DE REPRESENTATIVIDADE</v>
          </cell>
          <cell r="K912" t="str">
            <v>4,21</v>
          </cell>
          <cell r="L912" t="str">
            <v>CAIXA REFERENCIAL</v>
          </cell>
        </row>
        <row r="913">
          <cell r="G913" t="str">
            <v>90636</v>
          </cell>
          <cell r="H913" t="str">
            <v>MISTURADOR DUPLO HORIZONTAL DE ALTA TURBULÊNCIA, CAPACIDADE / VOLUME 2 X 500 LITROS, MOTORES ELÉTRICOS MÍNIMO 5 CV CADA, PARA NATA CIMENTO, ARGAMASSA E OUTROS - MATERIAIS NA OPERAÇÃO. AF_06/2015</v>
          </cell>
          <cell r="I913" t="str">
            <v>H</v>
          </cell>
          <cell r="J913" t="str">
            <v>COEFICIENTE DE REPRESENTATIVIDADE</v>
          </cell>
          <cell r="K913" t="str">
            <v>4,63</v>
          </cell>
          <cell r="L913" t="str">
            <v>CAIXA REFERENCIAL</v>
          </cell>
        </row>
        <row r="914">
          <cell r="G914" t="str">
            <v>90639</v>
          </cell>
          <cell r="H914" t="str">
            <v>BOMBA TRIPLEX, PARA INJEÇÃO DE NATA DE CIMENTO, VAZÃO MÁXIMA DE 100 LITROS/MINUTO, PRESSÃO MÁXIMA DE 70 BAR - DEPRECIAÇÃO. AF_06/2015</v>
          </cell>
          <cell r="I914" t="str">
            <v>H</v>
          </cell>
          <cell r="J914" t="str">
            <v>COEFICIENTE DE REPRESENTATIVIDADE</v>
          </cell>
          <cell r="K914" t="str">
            <v>5,75</v>
          </cell>
          <cell r="L914" t="str">
            <v>CAIXA REFERENCIAL</v>
          </cell>
        </row>
        <row r="915">
          <cell r="G915" t="str">
            <v>90640</v>
          </cell>
          <cell r="H915" t="str">
            <v>BOMBA TRIPLEX, PARA INJEÇÃO DE NATA DE CIMENTO, VAZÃO MÁXIMA DE 100 LITROS/MINUTO, PRESSÃO MÁXIMA DE 70 BAR - JUROS. AF_06/2015</v>
          </cell>
          <cell r="I915" t="str">
            <v>H</v>
          </cell>
          <cell r="J915" t="str">
            <v>COEFICIENTE DE REPRESENTATIVIDADE</v>
          </cell>
          <cell r="K915" t="str">
            <v>1,33</v>
          </cell>
          <cell r="L915" t="str">
            <v>CAIXA REFERENCIAL</v>
          </cell>
        </row>
        <row r="916">
          <cell r="G916" t="str">
            <v>90641</v>
          </cell>
          <cell r="H916" t="str">
            <v>BOMBA TRIPLEX, PARA INJEÇÃO DE NATA DE CIMENTO, VAZÃO MÁXIMA DE 100 LITROS/MINUTO, PRESSÃO MÁXIMA DE 70 BAR - MANUTENÇÃO. AF_06/2015</v>
          </cell>
          <cell r="I916" t="str">
            <v>H</v>
          </cell>
          <cell r="J916" t="str">
            <v>COEFICIENTE DE REPRESENTATIVIDADE</v>
          </cell>
          <cell r="K916" t="str">
            <v>6,29</v>
          </cell>
          <cell r="L916" t="str">
            <v>CAIXA REFERENCIAL</v>
          </cell>
        </row>
        <row r="917">
          <cell r="G917" t="str">
            <v>90642</v>
          </cell>
          <cell r="H917" t="str">
            <v>BOMBA TRIPLEX, PARA INJEÇÃO DE NATA DE CIMENTO, VAZÃO MÁXIMA DE 100 LITROS/MINUTO, PRESSÃO MÁXIMA DE 70 BAR - MATERIAIS NA OPERAÇÃO. AF_06/2015</v>
          </cell>
          <cell r="I917" t="str">
            <v>H</v>
          </cell>
          <cell r="J917" t="str">
            <v>COLETADO</v>
          </cell>
          <cell r="K917" t="str">
            <v>12,68</v>
          </cell>
          <cell r="L917" t="str">
            <v>CAIXA REFERENCIAL</v>
          </cell>
        </row>
        <row r="918">
          <cell r="G918" t="str">
            <v>90646</v>
          </cell>
          <cell r="H918" t="str">
            <v>BOMBA CENTRÍFUGA MONOESTÁGIO COM MOTOR ELÉTRICO MONOFÁSICO, POTÊNCIA 15 HP, DIÂMETRO DO ROTOR 173 MM, HM/Q = 30 MCA / 90 M3/H A 45 MCA / 55 M3/H - DEPRECIAÇÃO. AF_06/2015</v>
          </cell>
          <cell r="I918" t="str">
            <v>H</v>
          </cell>
          <cell r="J918" t="str">
            <v>COEFICIENTE DE REPRESENTATIVIDADE</v>
          </cell>
          <cell r="K918" t="str">
            <v>1,19</v>
          </cell>
          <cell r="L918" t="str">
            <v>CAIXA REFERENCIAL</v>
          </cell>
        </row>
        <row r="919">
          <cell r="G919" t="str">
            <v>90647</v>
          </cell>
          <cell r="H919" t="str">
            <v>BOMBA CENTRÍFUGA MONOESTÁGIO COM MOTOR ELÉTRICO MONOFÁSICO, POTÊNCIA 15 HP, DIÂMETRO DO ROTOR 173 MM, HM/Q = 30 MCA / 90 M3/H A 45 MCA / 55 M3/H - JUROS. AF_06/2015</v>
          </cell>
          <cell r="I919" t="str">
            <v>H</v>
          </cell>
          <cell r="J919" t="str">
            <v>COEFICIENTE DE REPRESENTATIVIDADE</v>
          </cell>
          <cell r="K919" t="str">
            <v>0,27</v>
          </cell>
          <cell r="L919" t="str">
            <v>CAIXA REFERENCIAL</v>
          </cell>
        </row>
        <row r="920">
          <cell r="G920" t="str">
            <v>90648</v>
          </cell>
          <cell r="H920" t="str">
            <v>BOMBA CENTRÍFUGA MONOESTÁGIO COM MOTOR ELÉTRICO MONOFÁSICO, POTÊNCIA 15 HP, DIÂMETRO DO ROTOR 173 MM, HM/Q = 30 MCA / 90 M3/H A 45 MCA / 55 M3/H - MANUTENÇÃO. AF_06/2015</v>
          </cell>
          <cell r="I920" t="str">
            <v>H</v>
          </cell>
          <cell r="J920" t="str">
            <v>COEFICIENTE DE REPRESENTATIVIDADE</v>
          </cell>
          <cell r="K920" t="str">
            <v>1,30</v>
          </cell>
          <cell r="L920" t="str">
            <v>CAIXA REFERENCIAL</v>
          </cell>
        </row>
        <row r="921">
          <cell r="G921" t="str">
            <v>90649</v>
          </cell>
          <cell r="H921" t="str">
            <v>BOMBA CENTRÍFUGA MONOESTÁGIO COM MOTOR ELÉTRICO MONOFÁSICO, POTÊNCIA 15 HP, DIÂMETRO DO ROTOR 173 MM, HM/Q = 30 MCA / 90 M3/H A 45 MCA / 55 M3/H - MATERIAIS NA OPERAÇÃO. AF_06/2015</v>
          </cell>
          <cell r="I921" t="str">
            <v>H</v>
          </cell>
          <cell r="J921" t="str">
            <v>COLETADO</v>
          </cell>
          <cell r="K921" t="str">
            <v>7,22</v>
          </cell>
          <cell r="L921" t="str">
            <v>CAIXA REFERENCIAL</v>
          </cell>
        </row>
        <row r="922">
          <cell r="G922" t="str">
            <v>90652</v>
          </cell>
          <cell r="H922" t="str">
            <v>BOMBA DE PROJEÇÃO DE CONCRETO SECO, POTÊNCIA 10 CV, VAZÃO 3 M3/H - DEPRECIAÇÃO. AF_06/2015</v>
          </cell>
          <cell r="I922" t="str">
            <v>H</v>
          </cell>
          <cell r="J922" t="str">
            <v>COEFICIENTE DE REPRESENTATIVIDADE</v>
          </cell>
          <cell r="K922" t="str">
            <v>3,74</v>
          </cell>
          <cell r="L922" t="str">
            <v>CAIXA REFERENCIAL</v>
          </cell>
        </row>
        <row r="923">
          <cell r="G923" t="str">
            <v>90653</v>
          </cell>
          <cell r="H923" t="str">
            <v>BOMBA DE PROJEÇÃO DE CONCRETO SECO, POTÊNCIA 10 CV, VAZÃO 3 M3/H - JUROS. AF_06/2015</v>
          </cell>
          <cell r="I923" t="str">
            <v>H</v>
          </cell>
          <cell r="J923" t="str">
            <v>COEFICIENTE DE REPRESENTATIVIDADE</v>
          </cell>
          <cell r="K923" t="str">
            <v>0,86</v>
          </cell>
          <cell r="L923" t="str">
            <v>CAIXA REFERENCIAL</v>
          </cell>
        </row>
        <row r="924">
          <cell r="G924" t="str">
            <v>90654</v>
          </cell>
          <cell r="H924" t="str">
            <v>BOMBA DE PROJEÇÃO DE CONCRETO SECO, POTÊNCIA 10 CV, VAZÃO 3 M3/H - MANUTENÇÃO. AF_06/2015</v>
          </cell>
          <cell r="I924" t="str">
            <v>H</v>
          </cell>
          <cell r="J924" t="str">
            <v>COEFICIENTE DE REPRESENTATIVIDADE</v>
          </cell>
          <cell r="K924" t="str">
            <v>4,09</v>
          </cell>
          <cell r="L924" t="str">
            <v>CAIXA REFERENCIAL</v>
          </cell>
        </row>
        <row r="925">
          <cell r="G925" t="str">
            <v>90655</v>
          </cell>
          <cell r="H925" t="str">
            <v>BOMBA DE PROJEÇÃO DE CONCRETO SECO, POTÊNCIA 10 CV, VAZÃO 3 M3/H - MATERIAIS NA OPERAÇÃO. AF_06/2015</v>
          </cell>
          <cell r="I925" t="str">
            <v>H</v>
          </cell>
          <cell r="J925" t="str">
            <v>COLETADO</v>
          </cell>
          <cell r="K925" t="str">
            <v>4,75</v>
          </cell>
          <cell r="L925" t="str">
            <v>CAIXA REFERENCIAL</v>
          </cell>
        </row>
        <row r="926">
          <cell r="G926" t="str">
            <v>90658</v>
          </cell>
          <cell r="H926" t="str">
            <v>BOMBA DE PROJEÇÃO DE CONCRETO SECO, POTÊNCIA 10 CV, VAZÃO 6 M3/H - DEPRECIAÇÃO. AF_06/2015</v>
          </cell>
          <cell r="I926" t="str">
            <v>H</v>
          </cell>
          <cell r="J926" t="str">
            <v>COEFICIENTE DE REPRESENTATIVIDADE</v>
          </cell>
          <cell r="K926" t="str">
            <v>4,01</v>
          </cell>
          <cell r="L926" t="str">
            <v>CAIXA REFERENCIAL</v>
          </cell>
        </row>
        <row r="927">
          <cell r="G927" t="str">
            <v>90659</v>
          </cell>
          <cell r="H927" t="str">
            <v>BOMBA DE PROJEÇÃO DE CONCRETO SECO, POTÊNCIA 10 CV, VAZÃO 6 M3/H - JUROS. AF_06/2015</v>
          </cell>
          <cell r="I927" t="str">
            <v>H</v>
          </cell>
          <cell r="J927" t="str">
            <v>COEFICIENTE DE REPRESENTATIVIDADE</v>
          </cell>
          <cell r="K927" t="str">
            <v>0,92</v>
          </cell>
          <cell r="L927" t="str">
            <v>CAIXA REFERENCIAL</v>
          </cell>
        </row>
        <row r="928">
          <cell r="G928" t="str">
            <v>90660</v>
          </cell>
          <cell r="H928" t="str">
            <v>BOMBA DE PROJEÇÃO DE CONCRETO SECO, POTÊNCIA 10 CV, VAZÃO 6 M3/H - MANUTENÇÃO. AF_06/2015</v>
          </cell>
          <cell r="I928" t="str">
            <v>H</v>
          </cell>
          <cell r="J928" t="str">
            <v>COEFICIENTE DE REPRESENTATIVIDADE</v>
          </cell>
          <cell r="K928" t="str">
            <v>4,38</v>
          </cell>
          <cell r="L928" t="str">
            <v>CAIXA REFERENCIAL</v>
          </cell>
        </row>
        <row r="929">
          <cell r="G929" t="str">
            <v>90661</v>
          </cell>
          <cell r="H929" t="str">
            <v>BOMBA DE PROJEÇÃO DE CONCRETO SECO, POTÊNCIA 10 CV, VAZÃO 6 M3/H - MATERIAIS NA OPERAÇÃO. AF_06/2015</v>
          </cell>
          <cell r="I929" t="str">
            <v>H</v>
          </cell>
          <cell r="J929" t="str">
            <v>COLETADO</v>
          </cell>
          <cell r="K929" t="str">
            <v>4,75</v>
          </cell>
          <cell r="L929" t="str">
            <v>CAIXA REFERENCIAL</v>
          </cell>
        </row>
        <row r="930">
          <cell r="G930" t="str">
            <v>90664</v>
          </cell>
          <cell r="H930" t="str">
            <v>PROJETOR PNEUMÁTICO DE ARGAMASSA PARA CHAPISCO E REBOCO COM RECIPIENTE ACOPLADO, TIPO CANEQUINHA, COM COMPRESSOR DE AR REBOCÁVEL VAZÃO 89 PCM E MOTOR DIESEL DE 20 CV - DEPRECIAÇÃO. AF_05/2023</v>
          </cell>
          <cell r="I930" t="str">
            <v>H</v>
          </cell>
          <cell r="J930" t="str">
            <v>COEFICIENTE DE REPRESENTATIVIDADE</v>
          </cell>
          <cell r="K930" t="str">
            <v>6,67</v>
          </cell>
          <cell r="L930" t="str">
            <v>CAIXA REFERENCIAL</v>
          </cell>
        </row>
        <row r="931">
          <cell r="G931" t="str">
            <v>90665</v>
          </cell>
          <cell r="H931" t="str">
            <v>PROJETOR PNEUMÁTICO DE ARGAMASSA PARA CHAPISCO E REBOCO COM RECIPIENTE ACOPLADO, TIPO CANEQUINHA, COM COMPRESSOR DE AR REBOCÁVEL VAZÃO 89 PCM E MOTOR DIESEL DE 20 CV - JUROS. AF_05/2023</v>
          </cell>
          <cell r="I931" t="str">
            <v>H</v>
          </cell>
          <cell r="J931" t="str">
            <v>COLETADO</v>
          </cell>
          <cell r="K931" t="str">
            <v>1,78</v>
          </cell>
          <cell r="L931" t="str">
            <v>CAIXA REFERENCIAL</v>
          </cell>
        </row>
        <row r="932">
          <cell r="G932" t="str">
            <v>90666</v>
          </cell>
          <cell r="H932" t="str">
            <v>PROJETOR PNEUMÁTICO DE ARGAMASSA PARA CHAPISCO E REBOCO COM RECIPIENTE ACOPLADO, TIPO CANEQUINHA, COM COMPRESSOR DE AR REBOCÁVEL VAZÃO 89 PCM E MOTOR DIESEL DE 20 CV - MANUTENÇÃO. AF_05/2023</v>
          </cell>
          <cell r="I932" t="str">
            <v>H</v>
          </cell>
          <cell r="J932" t="str">
            <v>COEFICIENTE DE REPRESENTATIVIDADE</v>
          </cell>
          <cell r="K932" t="str">
            <v>8,75</v>
          </cell>
          <cell r="L932" t="str">
            <v>CAIXA REFERENCIAL</v>
          </cell>
        </row>
        <row r="933">
          <cell r="G933" t="str">
            <v>90667</v>
          </cell>
          <cell r="H933" t="str">
            <v>PROJETOR PNEUMÁTICO DE ARGAMASSA PARA CHAPISCO E REBOCO COM RECIPIENTE ACOPLADO, TIPO CANEQUINHA, COM COMPRESSOR DE AR REBOCÁVEL VAZÃO 89 PCM E MOTOR DIESEL DE 20 CV - MATERIAIS NA OPERAÇÃO. AF_05/2023</v>
          </cell>
          <cell r="I933" t="str">
            <v>H</v>
          </cell>
          <cell r="J933" t="str">
            <v>COLETADO</v>
          </cell>
          <cell r="K933" t="str">
            <v>15,11</v>
          </cell>
          <cell r="L933" t="str">
            <v>CAIXA REFERENCIAL</v>
          </cell>
        </row>
        <row r="934">
          <cell r="G934" t="str">
            <v>90670</v>
          </cell>
          <cell r="H934" t="str">
            <v>PERFURATRIZ COM TORRE METÁLICA PARA EXECUÇÃO DE ESTACA HÉLICE CONTÍNUA, PROFUNDIDADE MÁXIMA DE 30 M, DIÂMETRO MÁXIMO DE 800 MM, POTÊNCIA INSTALADA DE 268 HP, MESA ROTATIVA COM TORQUE MÁXIMO DE 170 KNM - DEPRECIAÇÃO. AF_06/2015</v>
          </cell>
          <cell r="I934" t="str">
            <v>H</v>
          </cell>
          <cell r="J934" t="str">
            <v>COEFICIENTE DE REPRESENTATIVIDADE</v>
          </cell>
          <cell r="K934" t="str">
            <v>214,30</v>
          </cell>
          <cell r="L934" t="str">
            <v>CAIXA REFERENCIAL</v>
          </cell>
        </row>
        <row r="935">
          <cell r="G935" t="str">
            <v>90671</v>
          </cell>
          <cell r="H935" t="str">
            <v>PERFURATRIZ COM TORRE METÁLICA PARA EXECUÇÃO DE ESTACA HÉLICE CONTÍNUA, PROFUNDIDADE MÁXIMA DE 30 M, DIÂMETRO MÁXIMO DE 800 MM, POTÊNCIA INSTALADA DE 268 HP, MESA ROTATIVA COM TORQUE MÁXIMO DE 170 KNM - JUROS. AF_06/2015</v>
          </cell>
          <cell r="I935" t="str">
            <v>H</v>
          </cell>
          <cell r="J935" t="str">
            <v>COEFICIENTE DE REPRESENTATIVIDADE</v>
          </cell>
          <cell r="K935" t="str">
            <v>57,49</v>
          </cell>
          <cell r="L935" t="str">
            <v>CAIXA REFERENCIAL</v>
          </cell>
        </row>
        <row r="936">
          <cell r="G936" t="str">
            <v>90672</v>
          </cell>
          <cell r="H936" t="str">
            <v>PERFURATRIZ COM TORRE METÁLICA PARA EXECUÇÃO DE ESTACA HÉLICE CONTÍNUA, PROFUNDIDADE MÁXIMA DE 30 M, DIÂMETRO MÁXIMO DE 800 MM, POTÊNCIA INSTALADA DE 268 HP, MESA ROTATIVA COM TORQUE MÁXIMO DE 170 KNM - MANUTENÇÃO. AF_06/2015</v>
          </cell>
          <cell r="I936" t="str">
            <v>H</v>
          </cell>
          <cell r="J936" t="str">
            <v>COEFICIENTE DE REPRESENTATIVIDADE</v>
          </cell>
          <cell r="K936" t="str">
            <v>268,18</v>
          </cell>
          <cell r="L936" t="str">
            <v>CAIXA REFERENCIAL</v>
          </cell>
        </row>
        <row r="937">
          <cell r="G937" t="str">
            <v>90673</v>
          </cell>
          <cell r="H937" t="str">
            <v>PERFURATRIZ COM TORRE METÁLICA PARA EXECUÇÃO DE ESTACA HÉLICE CONTÍNUA, PROFUNDIDADE MÁXIMA DE 30 M, DIÂMETRO MÁXIMO DE 800 MM, POTÊNCIA INSTALADA DE 268 HP, MESA ROTATIVA COM TORQUE MÁXIMO DE 170 KNM - MATERIAIS NA OPERAÇÃO. AF_06/2015</v>
          </cell>
          <cell r="I937" t="str">
            <v>H</v>
          </cell>
          <cell r="J937" t="str">
            <v>COLETADO</v>
          </cell>
          <cell r="K937" t="str">
            <v>120,73</v>
          </cell>
          <cell r="L937" t="str">
            <v>CAIXA REFERENCIAL</v>
          </cell>
        </row>
        <row r="938">
          <cell r="G938" t="str">
            <v>90676</v>
          </cell>
          <cell r="H938" t="str">
            <v>PERFURATRIZ HIDRÁULICA SOBRE CAMINHÃO COM TRADO CURTO ACOPLADO, PROFUNDIDADE MÁXIMA DE 20 M, DIÂMETRO MÁXIMO DE 1500 MM, POTÊNCIA INSTALADA DE 137 HP, MESA ROTATIVA COM TORQUE MÁXIMO DE 30 KNM - DEPRECIAÇÃO. AF_06/2015</v>
          </cell>
          <cell r="I938" t="str">
            <v>H</v>
          </cell>
          <cell r="J938" t="str">
            <v>COEFICIENTE DE REPRESENTATIVIDADE</v>
          </cell>
          <cell r="K938" t="str">
            <v>105,34</v>
          </cell>
          <cell r="L938" t="str">
            <v>CAIXA REFERENCIAL</v>
          </cell>
        </row>
        <row r="939">
          <cell r="G939" t="str">
            <v>90677</v>
          </cell>
          <cell r="H939" t="str">
            <v>PERFURATRIZ HIDRÁULICA SOBRE CAMINHÃO COM TRADO CURTO ACOPLADO, PROFUNDIDADE MÁXIMA DE 20 M, DIÂMETRO MÁXIMO DE 1500 MM, POTÊNCIA INSTALADA DE 137 HP, MESA ROTATIVA COM TORQUE MÁXIMO DE 30 KNM - JUROS. AF_06/2015</v>
          </cell>
          <cell r="I939" t="str">
            <v>H</v>
          </cell>
          <cell r="J939" t="str">
            <v>COEFICIENTE DE REPRESENTATIVIDADE</v>
          </cell>
          <cell r="K939" t="str">
            <v>31,67</v>
          </cell>
          <cell r="L939" t="str">
            <v>CAIXA REFERENCIAL</v>
          </cell>
        </row>
        <row r="940">
          <cell r="G940" t="str">
            <v>90678</v>
          </cell>
          <cell r="H940" t="str">
            <v>PERFURATRIZ HIDRÁULICA SOBRE CAMINHÃO COM TRADO CURTO ACOPLADO, PROFUNDIDADE MÁXIMA DE 20 M, DIÂMETRO MÁXIMO DE 1500 MM, POTÊNCIA INSTALADA DE 137 HP, MESA ROTATIVA COM TORQUE MÁXIMO DE 30 KNM - MANUTENÇÃO. AF_06/2015</v>
          </cell>
          <cell r="I940" t="str">
            <v>H</v>
          </cell>
          <cell r="J940" t="str">
            <v>COEFICIENTE DE REPRESENTATIVIDADE</v>
          </cell>
          <cell r="K940" t="str">
            <v>146,70</v>
          </cell>
          <cell r="L940" t="str">
            <v>CAIXA REFERENCIAL</v>
          </cell>
        </row>
        <row r="941">
          <cell r="G941" t="str">
            <v>90679</v>
          </cell>
          <cell r="H941" t="str">
            <v>PERFURATRIZ HIDRÁULICA SOBRE CAMINHÃO COM TRADO CURTO ACOPLADO, PROFUNDIDADE MÁXIMA DE 20 M, DIÂMETRO MÁXIMO DE 1500 MM, POTÊNCIA INSTALADA DE 137 HP, MESA ROTATIVA COM TORQUE MÁXIMO DE 30 KNM - MATERIAIS NA OPERAÇÃO. AF_06/2015</v>
          </cell>
          <cell r="I941" t="str">
            <v>H</v>
          </cell>
          <cell r="J941" t="str">
            <v>COLETADO</v>
          </cell>
          <cell r="K941" t="str">
            <v>92,59</v>
          </cell>
          <cell r="L941" t="str">
            <v>CAIXA REFERENCIAL</v>
          </cell>
        </row>
        <row r="942">
          <cell r="G942" t="str">
            <v>90682</v>
          </cell>
          <cell r="H942" t="str">
            <v>MANIPULADOR TELESCÓPICO, POTÊNCIA DE 85 HP, CAPACIDADE DE CARGA DE 3.500 KG, ALTURA MÁXIMA DE ELEVAÇÃO DE 12,3 M - DEPRECIAÇÃO. AF_05/2023</v>
          </cell>
          <cell r="I942" t="str">
            <v>H</v>
          </cell>
          <cell r="J942" t="str">
            <v>COLETADO</v>
          </cell>
          <cell r="K942" t="str">
            <v>30,90</v>
          </cell>
          <cell r="L942" t="str">
            <v>CAIXA REFERENCIAL</v>
          </cell>
        </row>
        <row r="943">
          <cell r="G943" t="str">
            <v>90683</v>
          </cell>
          <cell r="H943" t="str">
            <v>MANIPULADOR TELESCÓPICO, POTÊNCIA DE 85 HP, CAPACIDADE DE CARGA DE 3.500 KG, ALTURA MÁXIMA DE ELEVAÇÃO DE 12,3 M - JUROS. AF_05/2023</v>
          </cell>
          <cell r="I943" t="str">
            <v>H</v>
          </cell>
          <cell r="J943" t="str">
            <v>COLETADO</v>
          </cell>
          <cell r="K943" t="str">
            <v>7,62</v>
          </cell>
          <cell r="L943" t="str">
            <v>CAIXA REFERENCIAL</v>
          </cell>
        </row>
        <row r="944">
          <cell r="G944" t="str">
            <v>90684</v>
          </cell>
          <cell r="H944" t="str">
            <v>MANIPULADOR TELESCÓPICO, POTÊNCIA DE 85 HP, CAPACIDADE DE CARGA DE 3.500 KG, ALTURA MÁXIMA DE ELEVAÇÃO DE 12,3 M - MANUTENÇÃO. AF_05/2023</v>
          </cell>
          <cell r="I944" t="str">
            <v>H</v>
          </cell>
          <cell r="J944" t="str">
            <v>COLETADO</v>
          </cell>
          <cell r="K944" t="str">
            <v>36,05</v>
          </cell>
          <cell r="L944" t="str">
            <v>CAIXA REFERENCIAL</v>
          </cell>
        </row>
        <row r="945">
          <cell r="G945" t="str">
            <v>90685</v>
          </cell>
          <cell r="H945" t="str">
            <v>MANIPULADOR TELESCÓPICO, POTÊNCIA DE 85 HP, CAPACIDADE DE CARGA DE 3.500 KG, ALTURA MÁXIMA DE ELEVAÇÃO DE 12,3 M - MATERIAIS NA OPERAÇÃO. AF_05/2023</v>
          </cell>
          <cell r="I945" t="str">
            <v>H</v>
          </cell>
          <cell r="J945" t="str">
            <v>COLETADO</v>
          </cell>
          <cell r="K945" t="str">
            <v>57,45</v>
          </cell>
          <cell r="L945" t="str">
            <v>CAIXA REFERENCIAL</v>
          </cell>
        </row>
        <row r="946">
          <cell r="G946" t="str">
            <v>90688</v>
          </cell>
          <cell r="H946" t="str">
            <v>MINICARREGADEIRA SOBRE RODAS, POTÊNCIA LÍQUIDA DE 47 HP, CAPACIDADE NOMINAL DE OPERAÇÃO DE 646 KG - DEPRECIAÇÃO. AF_06/2015</v>
          </cell>
          <cell r="I946" t="str">
            <v>H</v>
          </cell>
          <cell r="J946" t="str">
            <v>COLETADO</v>
          </cell>
          <cell r="K946" t="str">
            <v>25,60</v>
          </cell>
          <cell r="L946" t="str">
            <v>CAIXA REFERENCIAL</v>
          </cell>
        </row>
        <row r="947">
          <cell r="G947" t="str">
            <v>90689</v>
          </cell>
          <cell r="H947" t="str">
            <v>MINICARREGADEIRA SOBRE RODAS, POTÊNCIA LÍQUIDA DE 47 HP, CAPACIDADE NOMINAL DE OPERAÇÃO DE 646 KG - JUROS. AF_06/2015</v>
          </cell>
          <cell r="I947" t="str">
            <v>H</v>
          </cell>
          <cell r="J947" t="str">
            <v>COLETADO</v>
          </cell>
          <cell r="K947" t="str">
            <v>5,05</v>
          </cell>
          <cell r="L947" t="str">
            <v>CAIXA REFERENCIAL</v>
          </cell>
        </row>
        <row r="948">
          <cell r="G948" t="str">
            <v>90690</v>
          </cell>
          <cell r="H948" t="str">
            <v>MINICARREGADEIRA SOBRE RODAS, POTÊNCIA LÍQUIDA DE 47 HP, CAPACIDADE NOMINAL DE OPERAÇÃO DE 646 KG - MANUTENÇÃO. AF_06/2015</v>
          </cell>
          <cell r="I948" t="str">
            <v>H</v>
          </cell>
          <cell r="J948" t="str">
            <v>COLETADO</v>
          </cell>
          <cell r="K948" t="str">
            <v>32,00</v>
          </cell>
          <cell r="L948" t="str">
            <v>CAIXA REFERENCIAL</v>
          </cell>
        </row>
        <row r="949">
          <cell r="G949" t="str">
            <v>90691</v>
          </cell>
          <cell r="H949" t="str">
            <v>MINICARREGADEIRA SOBRE RODAS, POTÊNCIA LÍQUIDA DE 47 HP, CAPACIDADE NOMINAL DE OPERAÇÃO DE 646 KG - MATERIAIS NA OPERAÇÃO. AF_06/2015</v>
          </cell>
          <cell r="I949" t="str">
            <v>H</v>
          </cell>
          <cell r="J949" t="str">
            <v>COLETADO</v>
          </cell>
          <cell r="K949" t="str">
            <v>40,22</v>
          </cell>
          <cell r="L949" t="str">
            <v>CAIXA REFERENCIAL</v>
          </cell>
        </row>
        <row r="950">
          <cell r="G950" t="str">
            <v>90957</v>
          </cell>
          <cell r="H950" t="str">
            <v>COMPRESSOR DE AR REBOCÁVEL, VAZÃO 189 PCM, PRESSÃO EFETIVA DE TRABALHO 102 PSI, MOTOR DIESEL, POTÊNCIA 63 CV - DEPRECIAÇÃO. AF_06/2015</v>
          </cell>
          <cell r="I950" t="str">
            <v>H</v>
          </cell>
          <cell r="J950" t="str">
            <v>COEFICIENTE DE REPRESENTATIVIDADE</v>
          </cell>
          <cell r="K950" t="str">
            <v>4,97</v>
          </cell>
          <cell r="L950" t="str">
            <v>CAIXA REFERENCIAL</v>
          </cell>
        </row>
        <row r="951">
          <cell r="G951" t="str">
            <v>90958</v>
          </cell>
          <cell r="H951" t="str">
            <v>COMPRESSOR DE AR REBOCÁVEL, VAZÃO 189 PCM, PRESSÃO EFETIVA DE TRABALHO 102 PSI, MOTOR DIESEL, POTÊNCIA 63 CV - JUROS. AF_06/2015</v>
          </cell>
          <cell r="I951" t="str">
            <v>H</v>
          </cell>
          <cell r="J951" t="str">
            <v>COEFICIENTE DE REPRESENTATIVIDADE</v>
          </cell>
          <cell r="K951" t="str">
            <v>1,33</v>
          </cell>
          <cell r="L951" t="str">
            <v>CAIXA REFERENCIAL</v>
          </cell>
        </row>
        <row r="952">
          <cell r="G952" t="str">
            <v>90960</v>
          </cell>
          <cell r="H952" t="str">
            <v>COMPRESSOR DE AR REBOCÁVEL, VAZÃO 89 PCM, PRESSÃO EFETIVA DE TRABALHO 102 PSI, MOTOR DIESEL, POTÊNCIA 20 CV - DEPRECIAÇÃO. AF_06/2015</v>
          </cell>
          <cell r="I952" t="str">
            <v>H</v>
          </cell>
          <cell r="J952" t="str">
            <v>COLETADO</v>
          </cell>
          <cell r="K952" t="str">
            <v>6,63</v>
          </cell>
          <cell r="L952" t="str">
            <v>CAIXA REFERENCIAL</v>
          </cell>
        </row>
        <row r="953">
          <cell r="G953" t="str">
            <v>90961</v>
          </cell>
          <cell r="H953" t="str">
            <v>COMPRESSOR DE AR REBOCÁVEL, VAZÃO 89 PCM, PRESSÃO EFETIVA DE TRABALHO 102 PSI, MOTOR DIESEL, POTÊNCIA 20 CV - JUROS. AF_06/2015</v>
          </cell>
          <cell r="I953" t="str">
            <v>H</v>
          </cell>
          <cell r="J953" t="str">
            <v>COLETADO</v>
          </cell>
          <cell r="K953" t="str">
            <v>1,78</v>
          </cell>
          <cell r="L953" t="str">
            <v>CAIXA REFERENCIAL</v>
          </cell>
        </row>
        <row r="954">
          <cell r="G954" t="str">
            <v>90962</v>
          </cell>
          <cell r="H954" t="str">
            <v>COMPRESSOR DE AR REBOCÁVEL, VAZÃO 89 PCM, PRESSÃO EFETIVA DE TRABALHO 102 PSI, MOTOR DIESEL, POTÊNCIA 20 CV - MANUTENÇÃO. AF_06/2015</v>
          </cell>
          <cell r="I954" t="str">
            <v>H</v>
          </cell>
          <cell r="J954" t="str">
            <v>COLETADO</v>
          </cell>
          <cell r="K954" t="str">
            <v>8,30</v>
          </cell>
          <cell r="L954" t="str">
            <v>CAIXA REFERENCIAL</v>
          </cell>
        </row>
        <row r="955">
          <cell r="G955" t="str">
            <v>90963</v>
          </cell>
          <cell r="H955" t="str">
            <v>COMPRESSOR DE AR REBOCÁVEL, VAZÃO 89 PCM, PRESSÃO EFETIVA DE TRABALHO 102 PSI, MOTOR DIESEL, POTÊNCIA 20 CV - MATERIAIS NA OPERAÇÃO. AF_06/2015</v>
          </cell>
          <cell r="I955" t="str">
            <v>H</v>
          </cell>
          <cell r="J955" t="str">
            <v>COLETADO</v>
          </cell>
          <cell r="K955" t="str">
            <v>15,10</v>
          </cell>
          <cell r="L955" t="str">
            <v>CAIXA REFERENCIAL</v>
          </cell>
        </row>
        <row r="956">
          <cell r="G956" t="str">
            <v>90968</v>
          </cell>
          <cell r="H956" t="str">
            <v>COMPRESSOR DE AR REBOCAVEL, VAZÃO 250 PCM, PRESSAO DE TRABALHO 102 PSI, MOTOR A DIESEL POTÊNCIA 81 CV - DEPRECIAÇÃO. AF_06/2015</v>
          </cell>
          <cell r="I956" t="str">
            <v>H</v>
          </cell>
          <cell r="J956" t="str">
            <v>COEFICIENTE DE REPRESENTATIVIDADE</v>
          </cell>
          <cell r="K956" t="str">
            <v>6,65</v>
          </cell>
          <cell r="L956" t="str">
            <v>CAIXA REFERENCIAL</v>
          </cell>
        </row>
        <row r="957">
          <cell r="G957" t="str">
            <v>90969</v>
          </cell>
          <cell r="H957" t="str">
            <v>COMPRESSOR DE AR REBOCAVEL, VAZÃO 250 PCM, PRESSAO DE TRABALHO 102 PSI, MOTOR A DIESEL POTÊNCIA 81 CV - JUROS. AF_06/2015</v>
          </cell>
          <cell r="I957" t="str">
            <v>H</v>
          </cell>
          <cell r="J957" t="str">
            <v>COEFICIENTE DE REPRESENTATIVIDADE</v>
          </cell>
          <cell r="K957" t="str">
            <v>1,78</v>
          </cell>
          <cell r="L957" t="str">
            <v>CAIXA REFERENCIAL</v>
          </cell>
        </row>
        <row r="958">
          <cell r="G958" t="str">
            <v>90970</v>
          </cell>
          <cell r="H958" t="str">
            <v>COMPRESSOR DE AR REBOCAVEL, VAZÃO 250 PCM, PRESSAO DE TRABALHO 102 PSI, MOTOR A DIESEL POTÊNCIA 81 CV - MANUTENÇÃO. AF_06/2015</v>
          </cell>
          <cell r="I958" t="str">
            <v>H</v>
          </cell>
          <cell r="J958" t="str">
            <v>COEFICIENTE DE REPRESENTATIVIDADE</v>
          </cell>
          <cell r="K958" t="str">
            <v>8,33</v>
          </cell>
          <cell r="L958" t="str">
            <v>CAIXA REFERENCIAL</v>
          </cell>
        </row>
        <row r="959">
          <cell r="G959" t="str">
            <v>90971</v>
          </cell>
          <cell r="H959" t="str">
            <v>COMPRESSOR DE AR REBOCAVEL, VAZÃO 250 PCM, PRESSAO DE TRABALHO 102 PSI, MOTOR A DIESEL POTÊNCIA 81 CV - MATERIAIS NA OPERAÇÃO. AF_06/2015</v>
          </cell>
          <cell r="I959" t="str">
            <v>H</v>
          </cell>
          <cell r="J959" t="str">
            <v>COLETADO</v>
          </cell>
          <cell r="K959" t="str">
            <v>61,18</v>
          </cell>
          <cell r="L959" t="str">
            <v>CAIXA REFERENCIAL</v>
          </cell>
        </row>
        <row r="960">
          <cell r="G960" t="str">
            <v>90975</v>
          </cell>
          <cell r="H960" t="str">
            <v>COMPRESSOR DE AR REBOCÁVEL, VAZÃO 748 PCM, PRESSÃO EFETIVA DE TRABALHO 102 PSI, MOTOR DIESEL, POTÊNCIA 210 CV - DEPRECIAÇÃO. AF_06/2015</v>
          </cell>
          <cell r="I960" t="str">
            <v>H</v>
          </cell>
          <cell r="J960" t="str">
            <v>COEFICIENTE DE REPRESENTATIVIDADE</v>
          </cell>
          <cell r="K960" t="str">
            <v>16,90</v>
          </cell>
          <cell r="L960" t="str">
            <v>CAIXA REFERENCIAL</v>
          </cell>
        </row>
        <row r="961">
          <cell r="G961" t="str">
            <v>90976</v>
          </cell>
          <cell r="H961" t="str">
            <v>COMPRESSOR DE AR REBOCÁVEL, VAZÃO 748 PCM, PRESSÃO EFETIVA DE TRABALHO 102 PSI, MOTOR DIESEL, POTÊNCIA 210 CV - JUROS. AF_06/2015</v>
          </cell>
          <cell r="I961" t="str">
            <v>H</v>
          </cell>
          <cell r="J961" t="str">
            <v>COEFICIENTE DE REPRESENTATIVIDADE</v>
          </cell>
          <cell r="K961" t="str">
            <v>4,53</v>
          </cell>
          <cell r="L961" t="str">
            <v>CAIXA REFERENCIAL</v>
          </cell>
        </row>
        <row r="962">
          <cell r="G962" t="str">
            <v>90977</v>
          </cell>
          <cell r="H962" t="str">
            <v>COMPRESSOR DE AR REBOCÁVEL, VAZÃO 748 PCM, PRESSÃO EFETIVA DE TRABALHO 102 PSI, MOTOR DIESEL, POTÊNCIA 210 CV - MANUTENÇÃO. AF_06/2015</v>
          </cell>
          <cell r="I962" t="str">
            <v>H</v>
          </cell>
          <cell r="J962" t="str">
            <v>COEFICIENTE DE REPRESENTATIVIDADE</v>
          </cell>
          <cell r="K962" t="str">
            <v>21,15</v>
          </cell>
          <cell r="L962" t="str">
            <v>CAIXA REFERENCIAL</v>
          </cell>
        </row>
        <row r="963">
          <cell r="G963" t="str">
            <v>90978</v>
          </cell>
          <cell r="H963" t="str">
            <v>COMPRESSOR DE AR REBOCÁVEL, VAZÃO 748 PCM, PRESSÃO EFETIVA DE TRABALHO 102 PSI, MOTOR DIESEL, POTÊNCIA 210 CV - MATERIAIS NA OPERAÇÃO. AF_06/2015</v>
          </cell>
          <cell r="I963" t="str">
            <v>H</v>
          </cell>
          <cell r="J963" t="str">
            <v>COLETADO</v>
          </cell>
          <cell r="K963" t="str">
            <v>158,73</v>
          </cell>
          <cell r="L963" t="str">
            <v>CAIXA REFERENCIAL</v>
          </cell>
        </row>
        <row r="964">
          <cell r="G964" t="str">
            <v>90992</v>
          </cell>
          <cell r="H964" t="str">
            <v>COMPRESSOR DE AR REBOCAVEL, VAZÃO 400 PCM, PRESSAO DE TRABALHO 102 PSI, MOTOR A DIESEL POTÊNCIA 110 CV - DEPRECIAÇÃO. AF_06/2015</v>
          </cell>
          <cell r="I964" t="str">
            <v>H</v>
          </cell>
          <cell r="J964" t="str">
            <v>COEFICIENTE DE REPRESENTATIVIDADE</v>
          </cell>
          <cell r="K964" t="str">
            <v>7,89</v>
          </cell>
          <cell r="L964" t="str">
            <v>CAIXA REFERENCIAL</v>
          </cell>
        </row>
        <row r="965">
          <cell r="G965" t="str">
            <v>90993</v>
          </cell>
          <cell r="H965" t="str">
            <v>COMPRESSOR DE AR REBOCAVEL, VAZÃO 400 PCM, PRESSAO DE TRABALHO 102 PSI, MOTOR A DIESEL POTÊNCIA 110 CV - JUROS. AF_06/2015</v>
          </cell>
          <cell r="I965" t="str">
            <v>H</v>
          </cell>
          <cell r="J965" t="str">
            <v>COEFICIENTE DE REPRESENTATIVIDADE</v>
          </cell>
          <cell r="K965" t="str">
            <v>2,11</v>
          </cell>
          <cell r="L965" t="str">
            <v>CAIXA REFERENCIAL</v>
          </cell>
        </row>
        <row r="966">
          <cell r="G966" t="str">
            <v>90994</v>
          </cell>
          <cell r="H966" t="str">
            <v>COMPRESSOR DE AR REBOCAVEL, VAZÃO 400 PCM, PRESSAO DE TRABALHO 102 PSI, MOTOR A DIESEL POTÊNCIA 110 CV - MANUTENÇÃO. AF_06/2015</v>
          </cell>
          <cell r="I966" t="str">
            <v>H</v>
          </cell>
          <cell r="J966" t="str">
            <v>COEFICIENTE DE REPRESENTATIVIDADE</v>
          </cell>
          <cell r="K966" t="str">
            <v>9,87</v>
          </cell>
          <cell r="L966" t="str">
            <v>CAIXA REFERENCIAL</v>
          </cell>
        </row>
        <row r="967">
          <cell r="G967" t="str">
            <v>90995</v>
          </cell>
          <cell r="H967" t="str">
            <v>COMPRESSOR DE AR REBOCAVEL, VAZÃO 400 PCM, PRESSAO DE TRABALHO 102 PSI, MOTOR A DIESEL POTÊNCIA 110 CV - MATERIAIS NA OPERAÇÃO. AF_06/2015</v>
          </cell>
          <cell r="I967" t="str">
            <v>H</v>
          </cell>
          <cell r="J967" t="str">
            <v>COLETADO</v>
          </cell>
          <cell r="K967" t="str">
            <v>83,11</v>
          </cell>
          <cell r="L967" t="str">
            <v>CAIXA REFERENCIAL</v>
          </cell>
        </row>
        <row r="968">
          <cell r="G968" t="str">
            <v>91021</v>
          </cell>
          <cell r="H968" t="str">
            <v>PERFURATRIZ HIDRÁULICA SOBRE CAMINHÃO COM TRADO CURTO ACOPLADO, PROFUNDIDADE MÁXIMA DE 20 M, DIÂMETRO MÁXIMO DE 1500 MM, POTÊNCIA INSTALADA DE 137 HP, MESA ROTATIVA COM TORQUE MÁXIMO DE 30 KNM - IMPOSTOS E SEGUROS. AF_06/2015</v>
          </cell>
          <cell r="I968" t="str">
            <v>H</v>
          </cell>
          <cell r="J968" t="str">
            <v>COEFICIENTE DE REPRESENTATIVIDADE</v>
          </cell>
          <cell r="K968" t="str">
            <v>12,83</v>
          </cell>
          <cell r="L968" t="str">
            <v>CAIXA REFERENCIAL</v>
          </cell>
        </row>
        <row r="969">
          <cell r="G969" t="str">
            <v>91026</v>
          </cell>
          <cell r="H969" t="str">
            <v>CAMINHÃO TRUCADO (C/ TERCEIRO EIXO) ELETRÔNICO - POTÊNCIA 231CV - PBT = 22000KG - DIST. ENTRE EIXOS 5170 MM - INCLUI CARROCERIA FIXA ABERTA DE MADEIRA - DEPRECIAÇÃO. AF_06/2015</v>
          </cell>
          <cell r="I969" t="str">
            <v>H</v>
          </cell>
          <cell r="J969" t="str">
            <v>COEFICIENTE DE REPRESENTATIVIDADE</v>
          </cell>
          <cell r="K969" t="str">
            <v>25,31</v>
          </cell>
          <cell r="L969" t="str">
            <v>CAIXA REFERENCIAL</v>
          </cell>
        </row>
        <row r="970">
          <cell r="G970" t="str">
            <v>91027</v>
          </cell>
          <cell r="H970" t="str">
            <v>CAMINHÃO TRUCADO (C/ TERCEIRO EIXO) ELETRÔNICO - POTÊNCIA 231CV - PBT = 22000KG - DIST. ENTRE EIXOS 5170 MM - INCLUI CARROCERIA FIXA ABERTA DE MADEIRA - JUROS. AF_06/2015</v>
          </cell>
          <cell r="I970" t="str">
            <v>H</v>
          </cell>
          <cell r="J970" t="str">
            <v>COEFICIENTE DE REPRESENTATIVIDADE</v>
          </cell>
          <cell r="K970" t="str">
            <v>10,17</v>
          </cell>
          <cell r="L970" t="str">
            <v>CAIXA REFERENCIAL</v>
          </cell>
        </row>
        <row r="971">
          <cell r="G971" t="str">
            <v>91028</v>
          </cell>
          <cell r="H971" t="str">
            <v>CAMINHÃO TRUCADO (C/ TERCEIRO EIXO) ELETRÔNICO - POTÊNCIA 231CV - PBT = 22000KG - DIST. ENTRE EIXOS 5170 MM - INCLUI CARROCERIA FIXA ABERTA DE MADEIRA - IMPOSTOS E SEGUROS. AF_06/2015</v>
          </cell>
          <cell r="I971" t="str">
            <v>H</v>
          </cell>
          <cell r="J971" t="str">
            <v>COEFICIENTE DE REPRESENTATIVIDADE</v>
          </cell>
          <cell r="K971" t="str">
            <v>4,11</v>
          </cell>
          <cell r="L971" t="str">
            <v>CAIXA REFERENCIAL</v>
          </cell>
        </row>
        <row r="972">
          <cell r="G972" t="str">
            <v>91029</v>
          </cell>
          <cell r="H972" t="str">
            <v>CAMINHÃO TRUCADO (C/ TERCEIRO EIXO) ELETRÔNICO - POTÊNCIA 231CV - PBT = 22000KG - DIST. ENTRE EIXOS 5170 MM - INCLUI CARROCERIA FIXA ABERTA DE MADEIRA - MANUTENÇÃO. AF_06/2015</v>
          </cell>
          <cell r="I972" t="str">
            <v>H</v>
          </cell>
          <cell r="J972" t="str">
            <v>COEFICIENTE DE REPRESENTATIVIDADE</v>
          </cell>
          <cell r="K972" t="str">
            <v>46,54</v>
          </cell>
          <cell r="L972" t="str">
            <v>CAIXA REFERENCIAL</v>
          </cell>
        </row>
        <row r="973">
          <cell r="G973" t="str">
            <v>91030</v>
          </cell>
          <cell r="H973" t="str">
            <v>CAMINHÃO TRUCADO (C/ TERCEIRO EIXO) ELETRÔNICO - POTÊNCIA 231CV - PBT = 22000KG - DIST. ENTRE EIXOS 5170 MM - INCLUI CARROCERIA FIXA ABERTA DE MADEIRA - MATERIAIS NA OPERAÇÃO. AF_06/2015</v>
          </cell>
          <cell r="I973" t="str">
            <v>H</v>
          </cell>
          <cell r="J973" t="str">
            <v>COLETADO</v>
          </cell>
          <cell r="K973" t="str">
            <v>148,10</v>
          </cell>
          <cell r="L973" t="str">
            <v>CAIXA REFERENCIAL</v>
          </cell>
        </row>
        <row r="974">
          <cell r="G974" t="str">
            <v>91273</v>
          </cell>
          <cell r="H974" t="str">
            <v>PLACA VIBRATÓRIA REVERSÍVEL COM MOTOR 4 TEMPOS A GASOLINA, FORÇA CENTRÍFUGA DE 25 KN (2500 KGF), POTÊNCIA 5,5 CV - DEPRECIAÇÃO. AF_08/2015</v>
          </cell>
          <cell r="I974" t="str">
            <v>H</v>
          </cell>
          <cell r="J974" t="str">
            <v>COEFICIENTE DE REPRESENTATIVIDADE</v>
          </cell>
          <cell r="K974" t="str">
            <v>0,46</v>
          </cell>
          <cell r="L974" t="str">
            <v>CAIXA REFERENCIAL</v>
          </cell>
        </row>
        <row r="975">
          <cell r="G975" t="str">
            <v>91274</v>
          </cell>
          <cell r="H975" t="str">
            <v>PLACA VIBRATÓRIA REVERSÍVEL COM MOTOR 4 TEMPOS A GASOLINA, FORÇA CENTRÍFUGA DE 25 KN (2500 KGF), POTÊNCIA 5,5 CV - JUROS. AF_08/2015</v>
          </cell>
          <cell r="I975" t="str">
            <v>H</v>
          </cell>
          <cell r="J975" t="str">
            <v>COEFICIENTE DE REPRESENTATIVIDADE</v>
          </cell>
          <cell r="K975" t="str">
            <v>0,12</v>
          </cell>
          <cell r="L975" t="str">
            <v>CAIXA REFERENCIAL</v>
          </cell>
        </row>
        <row r="976">
          <cell r="G976" t="str">
            <v>91275</v>
          </cell>
          <cell r="H976" t="str">
            <v>PLACA VIBRATÓRIA REVERSÍVEL COM MOTOR 4 TEMPOS A GASOLINA, FORÇA CENTRÍFUGA DE 25 KN (2500 KGF), POTÊNCIA 5,5 CV - MANUTENÇÃO. AF_08/2015</v>
          </cell>
          <cell r="I976" t="str">
            <v>H</v>
          </cell>
          <cell r="J976" t="str">
            <v>COEFICIENTE DE REPRESENTATIVIDADE</v>
          </cell>
          <cell r="K976" t="str">
            <v>0,58</v>
          </cell>
          <cell r="L976" t="str">
            <v>CAIXA REFERENCIAL</v>
          </cell>
        </row>
        <row r="977">
          <cell r="G977" t="str">
            <v>91276</v>
          </cell>
          <cell r="H977" t="str">
            <v>PLACA VIBRATÓRIA REVERSÍVEL COM MOTOR 4 TEMPOS A GASOLINA, FORÇA CENTRÍFUGA DE 25 KN (2500 KGF), POTÊNCIA 5,5 CV - MATERIAIS NA OPERAÇÃO. AF_08/2015</v>
          </cell>
          <cell r="I977" t="str">
            <v>H</v>
          </cell>
          <cell r="J977" t="str">
            <v>COLETADO</v>
          </cell>
          <cell r="K977" t="str">
            <v>8,10</v>
          </cell>
          <cell r="L977" t="str">
            <v>CAIXA REFERENCIAL</v>
          </cell>
        </row>
        <row r="978">
          <cell r="G978" t="str">
            <v>91279</v>
          </cell>
          <cell r="H978" t="str">
            <v>CORTADORA DE PISO COM MOTOR 4 TEMPOS A GASOLINA, POTÊNCIA DE 13 HP, COM DISCO DE CORTE DIAMANTADO SEGMENTADO PARA CONCRETO, DIÂMETRO DE 350 MM, FURO DE 1" (14 X 1") - DEPRECIAÇÃO. AF_08/2015</v>
          </cell>
          <cell r="I978" t="str">
            <v>H</v>
          </cell>
          <cell r="J978" t="str">
            <v>COEFICIENTE DE REPRESENTATIVIDADE</v>
          </cell>
          <cell r="K978" t="str">
            <v>0,76</v>
          </cell>
          <cell r="L978" t="str">
            <v>CAIXA REFERENCIAL</v>
          </cell>
        </row>
        <row r="979">
          <cell r="G979" t="str">
            <v>91280</v>
          </cell>
          <cell r="H979" t="str">
            <v>CORTADORA DE PISO COM MOTOR 4 TEMPOS A GASOLINA, POTÊNCIA DE 13 HP, COM DISCO DE CORTE DIAMANTADO SEGMENTADO PARA CONCRETO, DIÂMETRO DE 350 MM, FURO DE 1" (14 X 1") - JUROS. AF_08/2015</v>
          </cell>
          <cell r="I979" t="str">
            <v>H</v>
          </cell>
          <cell r="J979" t="str">
            <v>COEFICIENTE DE REPRESENTATIVIDADE</v>
          </cell>
          <cell r="K979" t="str">
            <v>0,16</v>
          </cell>
          <cell r="L979" t="str">
            <v>CAIXA REFERENCIAL</v>
          </cell>
        </row>
        <row r="980">
          <cell r="G980" t="str">
            <v>91281</v>
          </cell>
          <cell r="H980" t="str">
            <v>CORTADORA DE PISO COM MOTOR 4 TEMPOS A GASOLINA, POTÊNCIA DE 13 HP, COM DISCO DE CORTE DIAMANTADO SEGMENTADO PARA CONCRETO, DIÂMETRO DE 350 MM, FURO DE 1" (14 X 1") - MANUTENÇÃO. AF_08/2015</v>
          </cell>
          <cell r="I980" t="str">
            <v>H</v>
          </cell>
          <cell r="J980" t="str">
            <v>COEFICIENTE DE REPRESENTATIVIDADE</v>
          </cell>
          <cell r="K980" t="str">
            <v>0,97</v>
          </cell>
          <cell r="L980" t="str">
            <v>CAIXA REFERENCIAL</v>
          </cell>
        </row>
        <row r="981">
          <cell r="G981" t="str">
            <v>91282</v>
          </cell>
          <cell r="H981" t="str">
            <v>CORTADORA DE PISO COM MOTOR 4 TEMPOS A GASOLINA, POTÊNCIA DE 13 HP, COM DISCO DE CORTE DIAMANTADO SEGMENTADO PARA CONCRETO, DIÂMETRO DE 350 MM, FURO DE 1" (14 X 1") - MATERIAIS NA OPERAÇÃO. AF_08/2015</v>
          </cell>
          <cell r="I981" t="str">
            <v>H</v>
          </cell>
          <cell r="J981" t="str">
            <v>COLETADO</v>
          </cell>
          <cell r="K981" t="str">
            <v>8,16</v>
          </cell>
          <cell r="L981" t="str">
            <v>CAIXA REFERENCIAL</v>
          </cell>
        </row>
        <row r="982">
          <cell r="G982" t="str">
            <v>91354</v>
          </cell>
          <cell r="H982" t="str">
            <v>CAMINHÃO TOCO, PESO BRUTO TOTAL 14.300 KG, CARGA ÚTIL MÁXIMA 9590 KG, DISTÂNCIA ENTRE EIXOS 4,76 M, POTÊNCIA 185 CV (NÃO INCLUI CARROCERIA) - DEPRECIAÇÃO. AF_06/2014</v>
          </cell>
          <cell r="I982" t="str">
            <v>H</v>
          </cell>
          <cell r="J982" t="str">
            <v>COEFICIENTE DE REPRESENTATIVIDADE</v>
          </cell>
          <cell r="K982" t="str">
            <v>18,16</v>
          </cell>
          <cell r="L982" t="str">
            <v>CAIXA REFERENCIAL</v>
          </cell>
        </row>
        <row r="983">
          <cell r="G983" t="str">
            <v>91355</v>
          </cell>
          <cell r="H983" t="str">
            <v>CAMINHÃO TOCO, PESO BRUTO TOTAL 14.300 KG, CARGA ÚTIL MÁXIMA 9590 KG, DISTÂNCIA ENTRE EIXOS 4,76 M, POTÊNCIA 185 CV (NÃO INCLUI CARROCERIA) - JUROS. AF_06/2014</v>
          </cell>
          <cell r="I983" t="str">
            <v>H</v>
          </cell>
          <cell r="J983" t="str">
            <v>COEFICIENTE DE REPRESENTATIVIDADE</v>
          </cell>
          <cell r="K983" t="str">
            <v>7,46</v>
          </cell>
          <cell r="L983" t="str">
            <v>CAIXA REFERENCIAL</v>
          </cell>
        </row>
        <row r="984">
          <cell r="G984" t="str">
            <v>91356</v>
          </cell>
          <cell r="H984" t="str">
            <v>CAMINHÃO TOCO, PESO BRUTO TOTAL 14.300 KG, CARGA ÚTIL MÁXIMA 9590 KG, DISTÂNCIA ENTRE EIXOS 4,76 M, POTÊNCIA 185 CV (NÃO INCLUI CARROCERIA) - IMPOSTOS E SEGUROS. AF_06/2014</v>
          </cell>
          <cell r="I984" t="str">
            <v>H</v>
          </cell>
          <cell r="J984" t="str">
            <v>COEFICIENTE DE REPRESENTATIVIDADE</v>
          </cell>
          <cell r="K984" t="str">
            <v>3,01</v>
          </cell>
          <cell r="L984" t="str">
            <v>CAIXA REFERENCIAL</v>
          </cell>
        </row>
        <row r="985">
          <cell r="G985" t="str">
            <v>91359</v>
          </cell>
          <cell r="H985" t="str">
            <v>CAMINHÃO PIPA 6.000 L, PESO BRUTO TOTAL 13.000 KG, DISTÂNCIA ENTRE EIXOS 4,80 M, POTÊNCIA 189 CV INCLUSIVE TANQUE DE AÇO PARA TRANSPORTE DE ÁGUA, CAPACIDADE 6 M3 - DEPRECIAÇÃO. AF_06/2014</v>
          </cell>
          <cell r="I985" t="str">
            <v>H</v>
          </cell>
          <cell r="J985" t="str">
            <v>COEFICIENTE DE REPRESENTATIVIDADE</v>
          </cell>
          <cell r="K985" t="str">
            <v>21,40</v>
          </cell>
          <cell r="L985" t="str">
            <v>CAIXA REFERENCIAL</v>
          </cell>
        </row>
        <row r="986">
          <cell r="G986" t="str">
            <v>91360</v>
          </cell>
          <cell r="H986" t="str">
            <v>CAMINHÃO PIPA 6.000 L, PESO BRUTO TOTAL 13.000 KG, DISTÂNCIA ENTRE EIXOS 4,80 M, POTÊNCIA 189 CV INCLUSIVE TANQUE DE AÇO PARA TRANSPORTE DE ÁGUA, CAPACIDADE 6 M3 - JUROS. AF_06/2014</v>
          </cell>
          <cell r="I986" t="str">
            <v>H</v>
          </cell>
          <cell r="J986" t="str">
            <v>COEFICIENTE DE REPRESENTATIVIDADE</v>
          </cell>
          <cell r="K986" t="str">
            <v>8,22</v>
          </cell>
          <cell r="L986" t="str">
            <v>CAIXA REFERENCIAL</v>
          </cell>
        </row>
        <row r="987">
          <cell r="G987" t="str">
            <v>91361</v>
          </cell>
          <cell r="H987" t="str">
            <v>CAMINHÃO PIPA 6.000 L, PESO BRUTO TOTAL 13.000 KG, DISTÂNCIA ENTRE EIXOS 4,80 M, POTÊNCIA 189 CV INCLUSIVE TANQUE DE AÇO PARA TRANSPORTE DE ÁGUA, CAPACIDADE 6 M3 - IMPOSTOS E SEGUROS. AF_06/2014</v>
          </cell>
          <cell r="I987" t="str">
            <v>H</v>
          </cell>
          <cell r="J987" t="str">
            <v>COEFICIENTE DE REPRESENTATIVIDADE</v>
          </cell>
          <cell r="K987" t="str">
            <v>3,31</v>
          </cell>
          <cell r="L987" t="str">
            <v>CAIXA REFERENCIAL</v>
          </cell>
        </row>
        <row r="988">
          <cell r="G988" t="str">
            <v>91367</v>
          </cell>
          <cell r="H988" t="str">
            <v>CAMINHÃO BASCULANTE 6 M3, PESO BRUTO TOTAL 16.000 KG, CARGA ÚTIL MÁXIMA 13.071 KG, DISTÂNCIA ENTRE EIXOS 4,80 M, POTÊNCIA 230 CV INCLUSIVE CAÇAMBA METÁLICA - DEPRECIAÇÃO. AF_06/2014</v>
          </cell>
          <cell r="I988" t="str">
            <v>H</v>
          </cell>
          <cell r="J988" t="str">
            <v>COEFICIENTE DE REPRESENTATIVIDADE</v>
          </cell>
          <cell r="K988" t="str">
            <v>22,40</v>
          </cell>
          <cell r="L988" t="str">
            <v>CAIXA REFERENCIAL</v>
          </cell>
        </row>
        <row r="989">
          <cell r="G989" t="str">
            <v>91368</v>
          </cell>
          <cell r="H989" t="str">
            <v>CAMINHÃO BASCULANTE 6 M3, PESO BRUTO TOTAL 16.000 KG, CARGA ÚTIL MÁXIMA 13.071 KG, DISTÂNCIA ENTRE EIXOS 4,80 M, POTÊNCIA 230 CV INCLUSIVE CAÇAMBA METÁLICA - JUROS. AF_06/2014</v>
          </cell>
          <cell r="I989" t="str">
            <v>H</v>
          </cell>
          <cell r="J989" t="str">
            <v>COEFICIENTE DE REPRESENTATIVIDADE</v>
          </cell>
          <cell r="K989" t="str">
            <v>8,67</v>
          </cell>
          <cell r="L989" t="str">
            <v>CAIXA REFERENCIAL</v>
          </cell>
        </row>
        <row r="990">
          <cell r="G990" t="str">
            <v>91369</v>
          </cell>
          <cell r="H990" t="str">
            <v>CAMINHÃO BASCULANTE 6 M3, PESO BRUTO TOTAL 16.000 KG, CARGA ÚTIL MÁXIMA 13.071 KG, DISTÂNCIA ENTRE EIXOS 4,80 M, POTÊNCIA 230 CV INCLUSIVE CAÇAMBA METÁLICA - IMPOSTOS E SEGUROS. AF_06/2014</v>
          </cell>
          <cell r="I990" t="str">
            <v>H</v>
          </cell>
          <cell r="J990" t="str">
            <v>COEFICIENTE DE REPRESENTATIVIDADE</v>
          </cell>
          <cell r="K990" t="str">
            <v>3,50</v>
          </cell>
          <cell r="L990" t="str">
            <v>CAIXA REFERENCIAL</v>
          </cell>
        </row>
        <row r="991">
          <cell r="G991" t="str">
            <v>91375</v>
          </cell>
          <cell r="H991" t="str">
            <v>CAMINHÃO TOCO, PESO BRUTO TOTAL 16.000 KG, CARGA ÚTIL MÁXIMA DE 10.685 KG, DISTÂNCIA ENTRE EIXOS 4,80 M, POTÊNCIA 189 CV EXCLUSIVE CARROCERIA - DEPRECIAÇÃO. AF_06/2014</v>
          </cell>
          <cell r="I991" t="str">
            <v>H</v>
          </cell>
          <cell r="J991" t="str">
            <v>COEFICIENTE DE REPRESENTATIVIDADE</v>
          </cell>
          <cell r="K991" t="str">
            <v>19,94</v>
          </cell>
          <cell r="L991" t="str">
            <v>CAIXA REFERENCIAL</v>
          </cell>
        </row>
        <row r="992">
          <cell r="G992" t="str">
            <v>91376</v>
          </cell>
          <cell r="H992" t="str">
            <v>CAMINHÃO TOCO, PESO BRUTO TOTAL 16.000 KG, CARGA ÚTIL MÁXIMA DE 10.685 KG, DISTÂNCIA ENTRE EIXOS 4,80 M, POTÊNCIA 189 CV EXCLUSIVE CARROCERIA - JUROS. AF_06/2014</v>
          </cell>
          <cell r="I992" t="str">
            <v>H</v>
          </cell>
          <cell r="J992" t="str">
            <v>COEFICIENTE DE REPRESENTATIVIDADE</v>
          </cell>
          <cell r="K992" t="str">
            <v>8,19</v>
          </cell>
          <cell r="L992" t="str">
            <v>CAIXA REFERENCIAL</v>
          </cell>
        </row>
        <row r="993">
          <cell r="G993" t="str">
            <v>91377</v>
          </cell>
          <cell r="H993" t="str">
            <v>CAMINHÃO TOCO, PESO BRUTO TOTAL 16.000 KG, CARGA ÚTIL MÁXIMA DE 10.685 KG, DISTÂNCIA ENTRE EIXOS 4,80 M, POTÊNCIA 189 CV EXCLUSIVE CARROCERIA - IMPOSTOS E SEGUROS. AF_06/2014</v>
          </cell>
          <cell r="I993" t="str">
            <v>H</v>
          </cell>
          <cell r="J993" t="str">
            <v>COEFICIENTE DE REPRESENTATIVIDADE</v>
          </cell>
          <cell r="K993" t="str">
            <v>3,31</v>
          </cell>
          <cell r="L993" t="str">
            <v>CAIXA REFERENCIAL</v>
          </cell>
        </row>
        <row r="994">
          <cell r="G994" t="str">
            <v>91380</v>
          </cell>
          <cell r="H994" t="str">
            <v>CAMINHÃO BASCULANTE 10 M3, TRUCADO CABINE SIMPLES, PESO BRUTO TOTAL 23.000 KG, CARGA ÚTIL MÁXIMA 15.935 KG, DISTÂNCIA ENTRE EIXOS 4,80 M, POTÊNCIA 230 CV INCLUSIVE CAÇAMBA METÁLICA - DEPRECIAÇÃO. AF_06/2014</v>
          </cell>
          <cell r="I994" t="str">
            <v>H</v>
          </cell>
          <cell r="J994" t="str">
            <v>COEFICIENTE DE REPRESENTATIVIDADE</v>
          </cell>
          <cell r="K994" t="str">
            <v>29,47</v>
          </cell>
          <cell r="L994" t="str">
            <v>CAIXA REFERENCIAL</v>
          </cell>
        </row>
        <row r="995">
          <cell r="G995" t="str">
            <v>91381</v>
          </cell>
          <cell r="H995" t="str">
            <v>CAMINHÃO BASCULANTE 10 M3, TRUCADO CABINE SIMPLES, PESO BRUTO TOTAL 23.000 KG, CARGA ÚTIL MÁXIMA 15.935 KG, DISTÂNCIA ENTRE EIXOS 4,80 M, POTÊNCIA 230 CV INCLUSIVE CAÇAMBA METÁLICA - JUROS. AF_06/2014</v>
          </cell>
          <cell r="I995" t="str">
            <v>H</v>
          </cell>
          <cell r="J995" t="str">
            <v>COEFICIENTE DE REPRESENTATIVIDADE</v>
          </cell>
          <cell r="K995" t="str">
            <v>11,40</v>
          </cell>
          <cell r="L995" t="str">
            <v>CAIXA REFERENCIAL</v>
          </cell>
        </row>
        <row r="996">
          <cell r="G996" t="str">
            <v>91382</v>
          </cell>
          <cell r="H996" t="str">
            <v>CAMINHÃO BASCULANTE 10 M3, TRUCADO CABINE SIMPLES, PESO BRUTO TOTAL 23.000 KG, CARGA ÚTIL MÁXIMA 15.935 KG, DISTÂNCIA ENTRE EIXOS 4,80 M, POTÊNCIA 230 CV INCLUSIVE CAÇAMBA METÁLICA - IMPOSTOS E SEGUROS. AF_06/2014</v>
          </cell>
          <cell r="I996" t="str">
            <v>H</v>
          </cell>
          <cell r="J996" t="str">
            <v>COEFICIENTE DE REPRESENTATIVIDADE</v>
          </cell>
          <cell r="K996" t="str">
            <v>4,60</v>
          </cell>
          <cell r="L996" t="str">
            <v>CAIXA REFERENCIAL</v>
          </cell>
        </row>
        <row r="997">
          <cell r="G997" t="str">
            <v>91383</v>
          </cell>
          <cell r="H997" t="str">
            <v>CAMINHÃO BASCULANTE 10 M3, TRUCADO CABINE SIMPLES, PESO BRUTO TOTAL 23.000 KG, CARGA ÚTIL MÁXIMA 15.935 KG, DISTÂNCIA ENTRE EIXOS 4,80 M, POTÊNCIA 230 CV INCLUSIVE CAÇAMBA METÁLICA - MANUTENÇÃO. AF_06/2014</v>
          </cell>
          <cell r="I997" t="str">
            <v>H</v>
          </cell>
          <cell r="J997" t="str">
            <v>COEFICIENTE DE REPRESENTATIVIDADE</v>
          </cell>
          <cell r="K997" t="str">
            <v>53,26</v>
          </cell>
          <cell r="L997" t="str">
            <v>CAIXA REFERENCIAL</v>
          </cell>
        </row>
        <row r="998">
          <cell r="G998" t="str">
            <v>91384</v>
          </cell>
          <cell r="H998" t="str">
            <v>CAMINHÃO BASCULANTE 10 M3, TRUCADO CABINE SIMPLES, PESO BRUTO TOTAL 23.000 KG, CARGA ÚTIL MÁXIMA 15.935 KG, DISTÂNCIA ENTRE EIXOS 4,80 M, POTÊNCIA 230 CV INCLUSIVE CAÇAMBA METÁLICA - MATERIAIS NA OPERAÇÃO. AF_06/2014</v>
          </cell>
          <cell r="I998" t="str">
            <v>H</v>
          </cell>
          <cell r="J998" t="str">
            <v>COLETADO</v>
          </cell>
          <cell r="K998" t="str">
            <v>143,14</v>
          </cell>
          <cell r="L998" t="str">
            <v>CAIXA REFERENCIAL</v>
          </cell>
        </row>
        <row r="999">
          <cell r="G999" t="str">
            <v>91390</v>
          </cell>
          <cell r="H999" t="str">
            <v>CAMINHÃO TOCO, PBT 14.300 KG, CARGA ÚTIL MÁX. 9.710 KG, DIST. ENTRE EIXOS 3,56 M, POTÊNCIA 185 CV, INCLUSIVE CARROCERIA FIXA ABERTA DE MADEIRA P/ TRANSPORTE GERAL DE CARGA SECA, DIMEN. APROX. 2,50 X 6,50 X 0,50 M - DEPRECIAÇÃO. AF_06/2014</v>
          </cell>
          <cell r="I999" t="str">
            <v>H</v>
          </cell>
          <cell r="J999" t="str">
            <v>COEFICIENTE DE REPRESENTATIVIDADE</v>
          </cell>
          <cell r="K999" t="str">
            <v>19,64</v>
          </cell>
          <cell r="L999" t="str">
            <v>CAIXA REFERENCIAL</v>
          </cell>
        </row>
        <row r="1000">
          <cell r="G1000" t="str">
            <v>91391</v>
          </cell>
          <cell r="H1000" t="str">
            <v>CAMINHÃO TOCO, PBT 14.300 KG, CARGA ÚTIL MÁX. 9.710 KG, DIST. ENTRE EIXOS 3,56 M, POTÊNCIA 185 CV, INCLUSIVE CARROCERIA FIXA ABERTA DE MADEIRA P/ TRANSPORTE GERAL DE CARGA SECA, DIMEN. APROX. 2,50 X 6,50 X 0,50 M - JUROS. AF_06/2014</v>
          </cell>
          <cell r="I1000" t="str">
            <v>H</v>
          </cell>
          <cell r="J1000" t="str">
            <v>COEFICIENTE DE REPRESENTATIVIDADE</v>
          </cell>
          <cell r="K1000" t="str">
            <v>7,84</v>
          </cell>
          <cell r="L1000" t="str">
            <v>CAIXA REFERENCIAL</v>
          </cell>
        </row>
        <row r="1001">
          <cell r="G1001" t="str">
            <v>91392</v>
          </cell>
          <cell r="H1001" t="str">
            <v>CAMINHÃO TOCO, PBT 14.300 KG, CARGA ÚTIL MÁX. 9.710 KG, DIST. ENTRE EIXOS 3,56 M, POTÊNCIA 185 CV, INCLUSIVE CARROCERIA FIXA ABERTA DE MADEIRA P/ TRANSPORTE GERAL DE CARGA SECA, DIMEN. APROX. 2,50 X 6,50 X 0,50 M - IMPOSTOS E SEGUROS. AF_06/2014</v>
          </cell>
          <cell r="I1001" t="str">
            <v>H</v>
          </cell>
          <cell r="J1001" t="str">
            <v>COEFICIENTE DE REPRESENTATIVIDADE</v>
          </cell>
          <cell r="K1001" t="str">
            <v>3,16</v>
          </cell>
          <cell r="L1001" t="str">
            <v>CAIXA REFERENCIAL</v>
          </cell>
        </row>
        <row r="1002">
          <cell r="G1002" t="str">
            <v>91396</v>
          </cell>
          <cell r="H1002" t="str">
            <v>CAMINHÃO PIPA 10.000 L TRUCADO, PESO BRUTO TOTAL 23.000 KG, CARGA ÚTIL MÁXIMA 15.935 KG, DISTÂNCIA ENTRE EIXOS 4,8 M, POTÊNCIA 230 CV, INCLUSIVE TANQUE DE AÇO PARA TRANSPORTE DE ÁGUA - DEPRECIAÇÃO. AF_06/2014</v>
          </cell>
          <cell r="I1002" t="str">
            <v>H</v>
          </cell>
          <cell r="J1002" t="str">
            <v>COEFICIENTE DE REPRESENTATIVIDADE</v>
          </cell>
          <cell r="K1002" t="str">
            <v>29,72</v>
          </cell>
          <cell r="L1002" t="str">
            <v>CAIXA REFERENCIAL</v>
          </cell>
        </row>
        <row r="1003">
          <cell r="G1003" t="str">
            <v>91397</v>
          </cell>
          <cell r="H1003" t="str">
            <v>CAMINHÃO PIPA 10.000 L TRUCADO, PESO BRUTO TOTAL 23.000 KG, CARGA ÚTIL MÁXIMA 15.935 KG, DISTÂNCIA ENTRE EIXOS 4,8 M, POTÊNCIA 230 CV, INCLUSIVE TANQUE DE AÇO PARA TRANSPORTE DE ÁGUA - JUROS. AF_06/2014</v>
          </cell>
          <cell r="I1003" t="str">
            <v>H</v>
          </cell>
          <cell r="J1003" t="str">
            <v>COEFICIENTE DE REPRESENTATIVIDADE</v>
          </cell>
          <cell r="K1003" t="str">
            <v>11,53</v>
          </cell>
          <cell r="L1003" t="str">
            <v>CAIXA REFERENCIAL</v>
          </cell>
        </row>
        <row r="1004">
          <cell r="G1004" t="str">
            <v>91398</v>
          </cell>
          <cell r="H1004" t="str">
            <v>CAMINHÃO PIPA 10.000 L TRUCADO, PESO BRUTO TOTAL 23.000 KG, CARGA ÚTIL MÁXIMA 15.935 KG, DISTÂNCIA ENTRE EIXOS 4,8 M, POTÊNCIA 230 CV, INCLUSIVE TANQUE DE AÇO PARA TRANSPORTE DE ÁGUA - IMPOSTOS E SEGUROS. AF_06/2014</v>
          </cell>
          <cell r="I1004" t="str">
            <v>H</v>
          </cell>
          <cell r="J1004" t="str">
            <v>COEFICIENTE DE REPRESENTATIVIDADE</v>
          </cell>
          <cell r="K1004" t="str">
            <v>4,65</v>
          </cell>
          <cell r="L1004" t="str">
            <v>CAIXA REFERENCIAL</v>
          </cell>
        </row>
        <row r="1005">
          <cell r="G1005" t="str">
            <v>91402</v>
          </cell>
          <cell r="H1005" t="str">
            <v>CAMINHÃO BASCULANTE 6 M3 TOCO, PESO BRUTO TOTAL 16.000 KG, CARGA ÚTIL MÁXIMA 11.130 KG, DISTÂNCIA ENTRE EIXOS 5,36 M, POTÊNCIA 185 CV, INCLUSIVE CAÇAMBA METÁLICA - IMPOSTOS E SEGUROS. AF_06/2014</v>
          </cell>
          <cell r="I1005" t="str">
            <v>H</v>
          </cell>
          <cell r="J1005" t="str">
            <v>COEFICIENTE DE REPRESENTATIVIDADE</v>
          </cell>
          <cell r="K1005" t="str">
            <v>3,63</v>
          </cell>
          <cell r="L1005" t="str">
            <v>CAIXA REFERENCIAL</v>
          </cell>
        </row>
        <row r="1006">
          <cell r="G1006" t="str">
            <v>91466</v>
          </cell>
          <cell r="H1006" t="str">
            <v>GUINDAUTO HIDRÁULICO, CAPACIDADE MÁXIMA DE CARGA 6200 KG, MOMENTO MÁXIMO DE CARGA 11,7 TM, ALCANCE MÁXIMO HORIZONTAL 9,70 M, INCLUSIVE CAMINHÃO TOCO PBT 16.000 KG, POTÊNCIA DE 189 CV - IMPOSTOS E SEGUROS. AF_08/2015</v>
          </cell>
          <cell r="I1006" t="str">
            <v>H</v>
          </cell>
          <cell r="J1006" t="str">
            <v>COEFICIENTE DE REPRESENTATIVIDADE</v>
          </cell>
          <cell r="K1006" t="str">
            <v>4,09</v>
          </cell>
          <cell r="L1006" t="str">
            <v>CAIXA REFERENCIAL</v>
          </cell>
        </row>
        <row r="1007">
          <cell r="G1007" t="str">
            <v>91467</v>
          </cell>
          <cell r="H1007" t="str">
            <v>GUINDAUTO HIDRÁULICO, CAPACIDADE MÁXIMA DE CARGA 6200 KG, MOMENTO MÁXIMO DE CARGA 11,7 TM, ALCANCE MÁXIMO HORIZONTAL 9,70 M, INCLUSIVE CAMINHÃO TOCO PBT 16.000 KG, POTÊNCIA DE 189 CV - MATERIAIS NA OPERAÇÃO. AF_08/2015</v>
          </cell>
          <cell r="I1007" t="str">
            <v>H</v>
          </cell>
          <cell r="J1007" t="str">
            <v>COLETADO</v>
          </cell>
          <cell r="K1007" t="str">
            <v>159,63</v>
          </cell>
          <cell r="L1007" t="str">
            <v>CAIXA REFERENCIAL</v>
          </cell>
        </row>
        <row r="1008">
          <cell r="G1008" t="str">
            <v>91468</v>
          </cell>
          <cell r="H1008" t="str">
            <v>ESPARGIDOR DE ASFALTO PRESSURIZADO, TANQUE 6 M3 COM ISOLAÇÃO TÉRMICA, AQUECIDO COM 2 MAÇARICOS, COM BARRA ESPARGIDORA 3,60 M, MONTADO SOBRE CAMINHÃO  TOCO, PBT 14.300 KG, POTÊNCIA 185 CV - DEPRECIAÇÃO. AF_05/2023</v>
          </cell>
          <cell r="I1008" t="str">
            <v>H</v>
          </cell>
          <cell r="J1008" t="str">
            <v>COEFICIENTE DE REPRESENTATIVIDADE</v>
          </cell>
          <cell r="K1008" t="str">
            <v>23,26</v>
          </cell>
          <cell r="L1008" t="str">
            <v>CAIXA REFERENCIAL</v>
          </cell>
        </row>
        <row r="1009">
          <cell r="G1009" t="str">
            <v>91469</v>
          </cell>
          <cell r="H1009" t="str">
            <v>ESPARGIDOR DE ASFALTO PRESSURIZADO, TANQUE 6 M3 COM ISOLAÇÃO TÉRMICA, AQUECIDO COM 2 MAÇARICOS, COM BARRA ESPARGIDORA 3,60 M, MONTADO SOBRE CAMINHÃO  TOCO, PBT 14.300 KG, POTÊNCIA 185 CV - JUROS. AF_05/2023</v>
          </cell>
          <cell r="I1009" t="str">
            <v>H</v>
          </cell>
          <cell r="J1009" t="str">
            <v>COEFICIENTE DE REPRESENTATIVIDADE</v>
          </cell>
          <cell r="K1009" t="str">
            <v>10,19</v>
          </cell>
          <cell r="L1009" t="str">
            <v>CAIXA REFERENCIAL</v>
          </cell>
        </row>
        <row r="1010">
          <cell r="G1010" t="str">
            <v>91484</v>
          </cell>
          <cell r="H1010" t="str">
            <v>ESPARGIDOR DE ASFALTO PRESSURIZADO, TANQUE 6 M3 COM ISOLAÇÃO TÉRMICA, AQUECIDO COM 2 MAÇARICOS, COM BARRA ESPARGIDORA 3,60 M, MONTADO SOBRE CAMINHÃO  TOCO, PBT 14.300 KG, POTÊNCIA 185 CV - IMPOSTOS E SEGUROS. AF_05/2023</v>
          </cell>
          <cell r="I1010" t="str">
            <v>H</v>
          </cell>
          <cell r="J1010" t="str">
            <v>COEFICIENTE DE REPRESENTATIVIDADE</v>
          </cell>
          <cell r="K1010" t="str">
            <v>7,75</v>
          </cell>
          <cell r="L1010" t="str">
            <v>CAIXA REFERENCIAL</v>
          </cell>
        </row>
        <row r="1011">
          <cell r="G1011" t="str">
            <v>91485</v>
          </cell>
          <cell r="H1011" t="str">
            <v>ESPARGIDOR DE ASFALTO PRESSURIZADO, TANQUE 6 M3 COM ISOLAÇÃO TÉRMICA, AQUECIDO COM 2 MAÇARICOS, COM BARRA ESPARGIDORA 3,60 M, MONTADO SOBRE CAMINHÃO  TOCO, PBT 14.300 KG, POTÊNCIA 185 CV - MATERIAIS NA OPERAÇÃO. AF_05/2023</v>
          </cell>
          <cell r="I1011" t="str">
            <v>H</v>
          </cell>
          <cell r="J1011" t="str">
            <v>COLETADO</v>
          </cell>
          <cell r="K1011" t="str">
            <v>164,71</v>
          </cell>
          <cell r="L1011" t="str">
            <v>CAIXA REFERENCIAL</v>
          </cell>
        </row>
        <row r="1012">
          <cell r="G1012" t="str">
            <v>91529</v>
          </cell>
          <cell r="H1012" t="str">
            <v>COMPACTADOR DE SOLOS DE PERCUSSÃO (SOQUETE) COM MOTOR A GASOLINA 4 TEMPOS, POTÊNCIA 4 CV - DEPRECIAÇÃO. AF_08/2015</v>
          </cell>
          <cell r="I1012" t="str">
            <v>H</v>
          </cell>
          <cell r="J1012" t="str">
            <v>COEFICIENTE DE REPRESENTATIVIDADE</v>
          </cell>
          <cell r="K1012" t="str">
            <v>0,69</v>
          </cell>
          <cell r="L1012" t="str">
            <v>CAIXA REFERENCIAL</v>
          </cell>
        </row>
        <row r="1013">
          <cell r="G1013" t="str">
            <v>91530</v>
          </cell>
          <cell r="H1013" t="str">
            <v>COMPACTADOR DE SOLOS DE PERCUSSÃO (SOQUETE) COM MOTOR A GASOLINA 4 TEMPOS, POTÊNCIA 4 CV - JUROS. AF_08/2015</v>
          </cell>
          <cell r="I1013" t="str">
            <v>H</v>
          </cell>
          <cell r="J1013" t="str">
            <v>COEFICIENTE DE REPRESENTATIVIDADE</v>
          </cell>
          <cell r="K1013" t="str">
            <v>0,18</v>
          </cell>
          <cell r="L1013" t="str">
            <v>CAIXA REFERENCIAL</v>
          </cell>
        </row>
        <row r="1014">
          <cell r="G1014" t="str">
            <v>91531</v>
          </cell>
          <cell r="H1014" t="str">
            <v>COMPACTADOR DE SOLOS DE PERCUSSÃO (SOQUETE) COM MOTOR A GASOLINA 4 TEMPOS, POTÊNCIA 4 CV - MANUTENÇÃO. AF_08/2015</v>
          </cell>
          <cell r="I1014" t="str">
            <v>H</v>
          </cell>
          <cell r="J1014" t="str">
            <v>COEFICIENTE DE REPRESENTATIVIDADE</v>
          </cell>
          <cell r="K1014" t="str">
            <v>0,86</v>
          </cell>
          <cell r="L1014" t="str">
            <v>CAIXA REFERENCIAL</v>
          </cell>
        </row>
        <row r="1015">
          <cell r="G1015" t="str">
            <v>91532</v>
          </cell>
          <cell r="H1015" t="str">
            <v>COMPACTADOR DE SOLOS DE PERCUSSÃO (SOQUETE) COM MOTOR A GASOLINA 4 TEMPOS, POTÊNCIA 4 CV - MATERIAIS NA OPERAÇÃO. AF_08/2015</v>
          </cell>
          <cell r="I1015" t="str">
            <v>H</v>
          </cell>
          <cell r="J1015" t="str">
            <v>COLETADO</v>
          </cell>
          <cell r="K1015" t="str">
            <v>5,79</v>
          </cell>
          <cell r="L1015" t="str">
            <v>CAIXA REFERENCIAL</v>
          </cell>
        </row>
        <row r="1016">
          <cell r="G1016" t="str">
            <v>91629</v>
          </cell>
          <cell r="H1016" t="str">
            <v>GUINDAUTO HIDRÁULICO, CAPACIDADE MÁXIMA DE CARGA 6500 KG, MOMENTO MÁXIMO DE CARGA 5,8 TM, ALCANCE MÁXIMO HORIZONTAL 7,60 M, INCLUSIVE CAMINHÃO TOCO PBT 9.700 KG, POTÊNCIA DE 160 CV - DEPRECIAÇÃO. AF_08/2015</v>
          </cell>
          <cell r="I1016" t="str">
            <v>H</v>
          </cell>
          <cell r="J1016" t="str">
            <v>COEFICIENTE DE REPRESENTATIVIDADE</v>
          </cell>
          <cell r="K1016" t="str">
            <v>21,78</v>
          </cell>
          <cell r="L1016" t="str">
            <v>CAIXA REFERENCIAL</v>
          </cell>
        </row>
        <row r="1017">
          <cell r="G1017" t="str">
            <v>91630</v>
          </cell>
          <cell r="H1017" t="str">
            <v>GUINDAUTO HIDRÁULICO, CAPACIDADE MÁXIMA DE CARGA 6500 KG, MOMENTO MÁXIMO DE CARGA 5,8 TM, ALCANCE MÁXIMO HORIZONTAL 7,60 M, INCLUSIVE CAMINHÃO TOCO PBT 9.700 KG, POTÊNCIA DE 160 CV - JUROS. AF_08/2015</v>
          </cell>
          <cell r="I1017" t="str">
            <v>H</v>
          </cell>
          <cell r="J1017" t="str">
            <v>COEFICIENTE DE REPRESENTATIVIDADE</v>
          </cell>
          <cell r="K1017" t="str">
            <v>8,15</v>
          </cell>
          <cell r="L1017" t="str">
            <v>CAIXA REFERENCIAL</v>
          </cell>
        </row>
        <row r="1018">
          <cell r="G1018" t="str">
            <v>91631</v>
          </cell>
          <cell r="H1018" t="str">
            <v>GUINDAUTO HIDRÁULICO, CAPACIDADE MÁXIMA DE CARGA 6500 KG, MOMENTO MÁXIMO DE CARGA 5,8 TM, ALCANCE MÁXIMO HORIZONTAL 7,60 M, INCLUSIVE CAMINHÃO TOCO PBT 9.700 KG, POTÊNCIA DE 160 CV - IMPOSTOS E SEGUROS. AF_08/2015</v>
          </cell>
          <cell r="I1018" t="str">
            <v>H</v>
          </cell>
          <cell r="J1018" t="str">
            <v>COEFICIENTE DE REPRESENTATIVIDADE</v>
          </cell>
          <cell r="K1018" t="str">
            <v>3,29</v>
          </cell>
          <cell r="L1018" t="str">
            <v>CAIXA REFERENCIAL</v>
          </cell>
        </row>
        <row r="1019">
          <cell r="G1019" t="str">
            <v>91632</v>
          </cell>
          <cell r="H1019" t="str">
            <v>GUINDAUTO HIDRÁULICO, CAPACIDADE MÁXIMA DE CARGA 6500 KG, MOMENTO MÁXIMO DE CARGA 5,8 TM, ALCANCE MÁXIMO HORIZONTAL 7,60 M, INCLUSIVE CAMINHÃO TOCO PBT 9.700 KG, POTÊNCIA DE 160 CV - MANUTENÇÃO. AF_08/2015</v>
          </cell>
          <cell r="I1019" t="str">
            <v>H</v>
          </cell>
          <cell r="J1019" t="str">
            <v>COEFICIENTE DE REPRESENTATIVIDADE</v>
          </cell>
          <cell r="K1019" t="str">
            <v>37,52</v>
          </cell>
          <cell r="L1019" t="str">
            <v>CAIXA REFERENCIAL</v>
          </cell>
        </row>
        <row r="1020">
          <cell r="G1020" t="str">
            <v>91633</v>
          </cell>
          <cell r="H1020" t="str">
            <v>GUINDAUTO HIDRÁULICO, CAPACIDADE MÁXIMA DE CARGA 6500 KG, MOMENTO MÁXIMO DE CARGA 5,8 TM, ALCANCE MÁXIMO HORIZONTAL 7,60 M, INCLUSIVE CAMINHÃO TOCO PBT 9.700 KG, POTÊNCIA DE 160 CV - MATERIAIS NA OPERAÇÃO. AF_08/2015</v>
          </cell>
          <cell r="I1020" t="str">
            <v>H</v>
          </cell>
          <cell r="J1020" t="str">
            <v>COLETADO</v>
          </cell>
          <cell r="K1020" t="str">
            <v>135,11</v>
          </cell>
          <cell r="L1020" t="str">
            <v>CAIXA REFERENCIAL</v>
          </cell>
        </row>
        <row r="1021">
          <cell r="G1021" t="str">
            <v>91640</v>
          </cell>
          <cell r="H1021" t="str">
            <v>CAMINHÃO DE TRANSPORTE DE MATERIAL ASFÁLTICO 30.000 L, COM CAVALO MECÂNICO DE CAPACIDADE MÁXIMA DE TRAÇÃO COMBINADO DE 66.000 KG, POTÊNCIA 360 CV, INCLUSIVE TANQUE DE ASFALTO COM SERPENTINA - DEPRECIAÇÃO. AF_08/2015</v>
          </cell>
          <cell r="I1021" t="str">
            <v>H</v>
          </cell>
          <cell r="J1021" t="str">
            <v>COEFICIENTE DE REPRESENTATIVIDADE</v>
          </cell>
          <cell r="K1021" t="str">
            <v>41,35</v>
          </cell>
          <cell r="L1021" t="str">
            <v>CAIXA REFERENCIAL</v>
          </cell>
        </row>
        <row r="1022">
          <cell r="G1022" t="str">
            <v>91641</v>
          </cell>
          <cell r="H1022" t="str">
            <v>CAMINHÃO DE TRANSPORTE DE MATERIAL ASFÁLTICO 30.000 L, COM CAVALO MECÂNICO DE CAPACIDADE MÁXIMA DE TRAÇÃO COMBINADO DE 66.000 KG, POTÊNCIA 360 CV, INCLUSIVE TANQUE DE ASFALTO COM SERPENTINA - JUROS. AF_08/2015</v>
          </cell>
          <cell r="I1022" t="str">
            <v>H</v>
          </cell>
          <cell r="J1022" t="str">
            <v>COEFICIENTE DE REPRESENTATIVIDADE</v>
          </cell>
          <cell r="K1022" t="str">
            <v>16,70</v>
          </cell>
          <cell r="L1022" t="str">
            <v>CAIXA REFERENCIAL</v>
          </cell>
        </row>
        <row r="1023">
          <cell r="G1023" t="str">
            <v>91642</v>
          </cell>
          <cell r="H1023" t="str">
            <v>CAMINHÃO DE TRANSPORTE DE MATERIAL ASFÁLTICO 30.000 L, COM CAVALO MECÂNICO DE CAPACIDADE MÁXIMA DE TRAÇÃO COMBINADO DE 66.000 KG, POTÊNCIA 360 CV, INCLUSIVE TANQUE DE ASFALTO COM SERPENTINA - IMPOSTOS E SEGUROS. AF_08/2015</v>
          </cell>
          <cell r="I1023" t="str">
            <v>H</v>
          </cell>
          <cell r="J1023" t="str">
            <v>COEFICIENTE DE REPRESENTATIVIDADE</v>
          </cell>
          <cell r="K1023" t="str">
            <v>6,75</v>
          </cell>
          <cell r="L1023" t="str">
            <v>CAIXA REFERENCIAL</v>
          </cell>
        </row>
        <row r="1024">
          <cell r="G1024" t="str">
            <v>91643</v>
          </cell>
          <cell r="H1024" t="str">
            <v>CAMINHÃO DE TRANSPORTE DE MATERIAL ASFÁLTICO 30.000 L, COM CAVALO MECÂNICO DE CAPACIDADE MÁXIMA DE TRAÇÃO COMBINADO DE 66.000 KG, POTÊNCIA 360 CV, INCLUSIVE TANQUE DE ASFALTO COM SERPENTINA - MANUTENÇÃO. AF_08/2015</v>
          </cell>
          <cell r="I1024" t="str">
            <v>H</v>
          </cell>
          <cell r="J1024" t="str">
            <v>COEFICIENTE DE REPRESENTATIVIDADE</v>
          </cell>
          <cell r="K1024" t="str">
            <v>74,68</v>
          </cell>
          <cell r="L1024" t="str">
            <v>CAIXA REFERENCIAL</v>
          </cell>
        </row>
        <row r="1025">
          <cell r="G1025" t="str">
            <v>91644</v>
          </cell>
          <cell r="H1025" t="str">
            <v>CAMINHÃO DE TRANSPORTE DE MATERIAL ASFÁLTICO 30.000 L, COM CAVALO MECÂNICO DE CAPACIDADE MÁXIMA DE TRAÇÃO COMBINADO DE 66.000 KG, POTÊNCIA 360 CV, INCLUSIVE TANQUE DE ASFALTO COM SERPENTINA - MATERIAIS NA OPERAÇÃO. AF_08/2015</v>
          </cell>
          <cell r="I1025" t="str">
            <v>H</v>
          </cell>
          <cell r="J1025" t="str">
            <v>COLETADO</v>
          </cell>
          <cell r="K1025" t="str">
            <v>304,05</v>
          </cell>
          <cell r="L1025" t="str">
            <v>CAIXA REFERENCIAL</v>
          </cell>
        </row>
        <row r="1026">
          <cell r="G1026" t="str">
            <v>91688</v>
          </cell>
          <cell r="H1026" t="str">
            <v>SERRA CIRCULAR DE BANCADA COM MOTOR ELÉTRICO POTÊNCIA DE 5HP, COM COIFA PARA DISCO 10" - DEPRECIAÇÃO. AF_08/2015</v>
          </cell>
          <cell r="I1026" t="str">
            <v>H</v>
          </cell>
          <cell r="J1026" t="str">
            <v>COEFICIENTE DE REPRESENTATIVIDADE</v>
          </cell>
          <cell r="K1026" t="str">
            <v>0,08</v>
          </cell>
          <cell r="L1026" t="str">
            <v>CAIXA REFERENCIAL</v>
          </cell>
        </row>
        <row r="1027">
          <cell r="G1027" t="str">
            <v>91689</v>
          </cell>
          <cell r="H1027" t="str">
            <v>SERRA CIRCULAR DE BANCADA COM MOTOR ELÉTRICO POTÊNCIA DE 5HP, COM COIFA PARA DISCO 10" - JUROS. AF_08/2015</v>
          </cell>
          <cell r="I1027" t="str">
            <v>H</v>
          </cell>
          <cell r="J1027" t="str">
            <v>COEFICIENTE DE REPRESENTATIVIDADE</v>
          </cell>
          <cell r="K1027" t="str">
            <v>0,01</v>
          </cell>
          <cell r="L1027" t="str">
            <v>CAIXA REFERENCIAL</v>
          </cell>
        </row>
        <row r="1028">
          <cell r="G1028" t="str">
            <v>91690</v>
          </cell>
          <cell r="H1028" t="str">
            <v>SERRA CIRCULAR DE BANCADA COM MOTOR ELÉTRICO POTÊNCIA DE 5HP, COM COIFA PARA DISCO 10" - MANUTENÇÃO. AF_08/2015</v>
          </cell>
          <cell r="I1028" t="str">
            <v>H</v>
          </cell>
          <cell r="J1028" t="str">
            <v>COEFICIENTE DE REPRESENTATIVIDADE</v>
          </cell>
          <cell r="K1028" t="str">
            <v>0,06</v>
          </cell>
          <cell r="L1028" t="str">
            <v>CAIXA REFERENCIAL</v>
          </cell>
        </row>
        <row r="1029">
          <cell r="G1029" t="str">
            <v>91691</v>
          </cell>
          <cell r="H1029" t="str">
            <v>SERRA CIRCULAR DE BANCADA COM MOTOR ELÉTRICO POTÊNCIA DE 5HP, COM COIFA PARA DISCO 10" - MATERIAIS NA OPERAÇÃO. AF_08/2015</v>
          </cell>
          <cell r="I1029" t="str">
            <v>H</v>
          </cell>
          <cell r="J1029" t="str">
            <v>COEFICIENTE DE REPRESENTATIVIDADE</v>
          </cell>
          <cell r="K1029" t="str">
            <v>1,00</v>
          </cell>
          <cell r="L1029" t="str">
            <v>CAIXA REFERENCIAL</v>
          </cell>
        </row>
        <row r="1030">
          <cell r="G1030" t="str">
            <v>92040</v>
          </cell>
          <cell r="H1030" t="str">
            <v>DISTRIBUIDOR DE AGREGADOS REBOCAVEL, CAPACIDADE 1,9 M³, LARGURA DE TRABALHO 3,66 M - DEPRECIAÇÃO. AF_11/2015</v>
          </cell>
          <cell r="I1030" t="str">
            <v>H</v>
          </cell>
          <cell r="J1030" t="str">
            <v>COEFICIENTE DE REPRESENTATIVIDADE</v>
          </cell>
          <cell r="K1030" t="str">
            <v>6,47</v>
          </cell>
          <cell r="L1030" t="str">
            <v>CAIXA REFERENCIAL</v>
          </cell>
        </row>
        <row r="1031">
          <cell r="G1031" t="str">
            <v>92041</v>
          </cell>
          <cell r="H1031" t="str">
            <v>DISTRIBUIDOR DE AGREGADOS REBOCAVEL, CAPACIDADE 1,9 M³, LARGURA DE TRABALHO 3,66 M - JUROS. AF_11/2015</v>
          </cell>
          <cell r="I1031" t="str">
            <v>H</v>
          </cell>
          <cell r="J1031" t="str">
            <v>COEFICIENTE DE REPRESENTATIVIDADE</v>
          </cell>
          <cell r="K1031" t="str">
            <v>1,33</v>
          </cell>
          <cell r="L1031" t="str">
            <v>CAIXA REFERENCIAL</v>
          </cell>
        </row>
        <row r="1032">
          <cell r="G1032" t="str">
            <v>92042</v>
          </cell>
          <cell r="H1032" t="str">
            <v>DISTRIBUIDOR DE AGREGADOS REBOCAVEL, CAPACIDADE 1,9 M³, LARGURA DE TRABALHO 3,66 M - MANUTENÇÃO. AF_11/2015</v>
          </cell>
          <cell r="I1032" t="str">
            <v>H</v>
          </cell>
          <cell r="J1032" t="str">
            <v>COEFICIENTE DE REPRESENTATIVIDADE</v>
          </cell>
          <cell r="K1032" t="str">
            <v>5,39</v>
          </cell>
          <cell r="L1032" t="str">
            <v>CAIXA REFERENCIAL</v>
          </cell>
        </row>
        <row r="1033">
          <cell r="G1033" t="str">
            <v>92101</v>
          </cell>
          <cell r="H1033" t="str">
            <v>CAMINHÃO PARA EQUIPAMENTO DE LIMPEZA A SUCÇÃO COM CAMINHÃO TRUCADO DE PESO BRUTO TOTAL 23000 KG, CARGA ÚTIL MÁXIMA 15935 KG, DISTÂNCIA ENTRE EIXOS 4,80 M, POTÊNCIA 230 CV, INCLUSIVE LIMPADORA A SUCÇÃO, TANQUE 12000 L - DEPRECIAÇÃO. AF_05/2023</v>
          </cell>
          <cell r="I1033" t="str">
            <v>H</v>
          </cell>
          <cell r="J1033" t="str">
            <v>COEFICIENTE DE REPRESENTATIVIDADE</v>
          </cell>
          <cell r="K1033" t="str">
            <v>37,71</v>
          </cell>
          <cell r="L1033" t="str">
            <v>CAIXA REFERENCIAL</v>
          </cell>
        </row>
        <row r="1034">
          <cell r="G1034" t="str">
            <v>92102</v>
          </cell>
          <cell r="H1034" t="str">
            <v>CAMINHÃO PARA EQUIPAMENTO DE LIMPEZA A SUCÇÃO COM CAMINHÃO TRUCADO DE PESO BRUTO TOTAL 23000 KG, CARGA ÚTIL MÁXIMA 15935 KG, DISTÂNCIA ENTRE EIXOS 4,80 M, POTÊNCIA 230 CV, INCLUSIVE LIMPADORA A SUCÇÃO, TANQUE 12000 L - JUROS. AF_05/2023</v>
          </cell>
          <cell r="I1034" t="str">
            <v>H</v>
          </cell>
          <cell r="J1034" t="str">
            <v>COEFICIENTE DE REPRESENTATIVIDADE</v>
          </cell>
          <cell r="K1034" t="str">
            <v>13,46</v>
          </cell>
          <cell r="L1034" t="str">
            <v>CAIXA REFERENCIAL</v>
          </cell>
        </row>
        <row r="1035">
          <cell r="G1035" t="str">
            <v>92103</v>
          </cell>
          <cell r="H1035" t="str">
            <v>CAMINHÃO PARA EQUIPAMENTO DE LIMPEZA A SUCÇÃO COM CAMINHÃO TRUCADO DE PESO BRUTO TOTAL 23000 KG, CARGA ÚTIL MÁXIMA 15935 KG, DISTÂNCIA ENTRE EIXOS 4,80 M, POTÊNCIA 230 CV, INCLUSIVE LIMPADORA A SUCÇÃO, TANQUE 12000 L - IMPOSTOS E SEGUROS. AF_05/2023</v>
          </cell>
          <cell r="I1035" t="str">
            <v>H</v>
          </cell>
          <cell r="J1035" t="str">
            <v>COEFICIENTE DE REPRESENTATIVIDADE</v>
          </cell>
          <cell r="K1035" t="str">
            <v>9,43</v>
          </cell>
          <cell r="L1035" t="str">
            <v>CAIXA REFERENCIAL</v>
          </cell>
        </row>
        <row r="1036">
          <cell r="G1036" t="str">
            <v>92104</v>
          </cell>
          <cell r="H1036" t="str">
            <v>CAMINHÃO PARA EQUIPAMENTO DE LIMPEZA A SUCÇÃO COM CAMINHÃO TRUCADO DE PESO BRUTO TOTAL 23000 KG, CARGA ÚTIL MÁXIMA 15935 KG, DISTÂNCIA ENTRE EIXOS 4,80 M, POTÊNCIA 230 CV, INCLUSIVE LIMPADORA A SUCÇÃO, TANQUE 12000 L - MANUTENÇÃO. AF_05/2023</v>
          </cell>
          <cell r="I1036" t="str">
            <v>H</v>
          </cell>
          <cell r="J1036" t="str">
            <v>COEFICIENTE DE REPRESENTATIVIDADE</v>
          </cell>
          <cell r="K1036" t="str">
            <v>63,68</v>
          </cell>
          <cell r="L1036" t="str">
            <v>CAIXA REFERENCIAL</v>
          </cell>
        </row>
        <row r="1037">
          <cell r="G1037" t="str">
            <v>92105</v>
          </cell>
          <cell r="H1037" t="str">
            <v>CAMINHÃO PARA EQUIPAMENTO DE LIMPEZA A SUCÇÃO COM CAMINHÃO TRUCADO DE PESO BRUTO TOTAL 23000 KG, CARGA ÚTIL MÁX. 15935 KG, DISTÂNCIA ENTRE EIXOS 4,80 M, POTÊNCIA 230 CV, INCLUSIVE LIMPADORA A SUCÇÃO, TANQUE 12000 L - MATERIAIS NA OPERAÇÃO. AF_05/2023</v>
          </cell>
          <cell r="I1037" t="str">
            <v>H</v>
          </cell>
          <cell r="J1037" t="str">
            <v>COLETADO</v>
          </cell>
          <cell r="K1037" t="str">
            <v>177,99</v>
          </cell>
          <cell r="L1037" t="str">
            <v>CAIXA REFERENCIAL</v>
          </cell>
        </row>
        <row r="1038">
          <cell r="G1038" t="str">
            <v>92108</v>
          </cell>
          <cell r="H1038" t="str">
            <v>PENEIRA ROTATIVA COM MOTOR ELÉTRICO TRIFÁSICO DE 2 CV, CILINDRO DE 1 M X 0,60 M, COM FUROS DE 3,17 MM - DEPRECIAÇÃO. AF_05/2023</v>
          </cell>
          <cell r="I1038" t="str">
            <v>H</v>
          </cell>
          <cell r="J1038" t="str">
            <v>COEFICIENTE DE REPRESENTATIVIDADE</v>
          </cell>
          <cell r="K1038" t="str">
            <v>0,84</v>
          </cell>
          <cell r="L1038" t="str">
            <v>CAIXA REFERENCIAL</v>
          </cell>
        </row>
        <row r="1039">
          <cell r="G1039" t="str">
            <v>92109</v>
          </cell>
          <cell r="H1039" t="str">
            <v>PENEIRA ROTATIVA COM MOTOR ELÉTRICO TRIFÁSICO DE 2 CV, CILINDRO DE 1 M X 0,60 M, COM FUROS DE 3,17 MM - JUROS. AF_05/2023</v>
          </cell>
          <cell r="I1039" t="str">
            <v>H</v>
          </cell>
          <cell r="J1039" t="str">
            <v>COEFICIENTE DE REPRESENTATIVIDADE</v>
          </cell>
          <cell r="K1039" t="str">
            <v>0,20</v>
          </cell>
          <cell r="L1039" t="str">
            <v>CAIXA REFERENCIAL</v>
          </cell>
        </row>
        <row r="1040">
          <cell r="G1040" t="str">
            <v>92110</v>
          </cell>
          <cell r="H1040" t="str">
            <v>PENEIRA ROTATIVA COM MOTOR ELÉTRICO TRIFÁSICO DE 2 CV, CILINDRO DE 1 M X 0,60 M, COM FUROS DE 3,17 MM - MANUTENÇÃO. AF_05/2023</v>
          </cell>
          <cell r="I1040" t="str">
            <v>H</v>
          </cell>
          <cell r="J1040" t="str">
            <v>COEFICIENTE DE REPRESENTATIVIDADE</v>
          </cell>
          <cell r="K1040" t="str">
            <v>1,12</v>
          </cell>
          <cell r="L1040" t="str">
            <v>CAIXA REFERENCIAL</v>
          </cell>
        </row>
        <row r="1041">
          <cell r="G1041" t="str">
            <v>92111</v>
          </cell>
          <cell r="H1041" t="str">
            <v>PENEIRA ROTATIVA COM MOTOR ELÉTRICO TRIFÁSICO DE 2 CV, CILINDRO DE 1 M X 0,60 M, COM FUROS DE 3,17 MM - MATERIAIS NA OPERAÇÃO. AF_05/2023</v>
          </cell>
          <cell r="I1041" t="str">
            <v>H</v>
          </cell>
          <cell r="J1041" t="str">
            <v>COEFICIENTE DE REPRESENTATIVIDADE</v>
          </cell>
          <cell r="K1041" t="str">
            <v>0,92</v>
          </cell>
          <cell r="L1041" t="str">
            <v>CAIXA REFERENCIAL</v>
          </cell>
        </row>
        <row r="1042">
          <cell r="G1042" t="str">
            <v>92114</v>
          </cell>
          <cell r="H1042" t="str">
            <v>DOSADOR DE AREIA, CAPACIDADE DE 26 LITROS - DEPRECIAÇÃO. AF_05/2023</v>
          </cell>
          <cell r="I1042" t="str">
            <v>H</v>
          </cell>
          <cell r="J1042" t="str">
            <v>COEFICIENTE DE REPRESENTATIVIDADE</v>
          </cell>
          <cell r="K1042" t="str">
            <v>0,22</v>
          </cell>
          <cell r="L1042" t="str">
            <v>CAIXA REFERENCIAL</v>
          </cell>
        </row>
        <row r="1043">
          <cell r="G1043" t="str">
            <v>92115</v>
          </cell>
          <cell r="H1043" t="str">
            <v>DOSADOR DE AREIA, CAPACIDADE DE 26 LITROS - JUROS. AF_05/2023</v>
          </cell>
          <cell r="I1043" t="str">
            <v>H</v>
          </cell>
          <cell r="J1043" t="str">
            <v>COEFICIENTE DE REPRESENTATIVIDADE</v>
          </cell>
          <cell r="K1043" t="str">
            <v>0,04</v>
          </cell>
          <cell r="L1043" t="str">
            <v>CAIXA REFERENCIAL</v>
          </cell>
        </row>
        <row r="1044">
          <cell r="G1044" t="str">
            <v>92116</v>
          </cell>
          <cell r="H1044" t="str">
            <v>DOSADOR DE AREIA, CAPACIDADE DE 26 LITROS - MANUTENÇÃO. AF_05/2023</v>
          </cell>
          <cell r="I1044" t="str">
            <v>H</v>
          </cell>
          <cell r="J1044" t="str">
            <v>COEFICIENTE DE REPRESENTATIVIDADE</v>
          </cell>
          <cell r="K1044" t="str">
            <v>0,15</v>
          </cell>
          <cell r="L1044" t="str">
            <v>CAIXA REFERENCIAL</v>
          </cell>
        </row>
        <row r="1045">
          <cell r="G1045" t="str">
            <v>92133</v>
          </cell>
          <cell r="H1045" t="str">
            <v>CAMINHONETE COM MOTOR A DIESEL, POTÊNCIA 180 CV, CABINE DUPLA, 4X4 - DEPRECIAÇÃO. AF_11/2015</v>
          </cell>
          <cell r="I1045" t="str">
            <v>H</v>
          </cell>
          <cell r="J1045" t="str">
            <v>COLETADO</v>
          </cell>
          <cell r="K1045" t="str">
            <v>13,23</v>
          </cell>
          <cell r="L1045" t="str">
            <v>CAIXA REFERENCIAL</v>
          </cell>
        </row>
        <row r="1046">
          <cell r="G1046" t="str">
            <v>92134</v>
          </cell>
          <cell r="H1046" t="str">
            <v>CAMINHONETE COM MOTOR A DIESEL, POTÊNCIA 180 CV, CABINE DUPLA, 4X4 - JUROS. AF_11/2015</v>
          </cell>
          <cell r="I1046" t="str">
            <v>H</v>
          </cell>
          <cell r="J1046" t="str">
            <v>COLETADO</v>
          </cell>
          <cell r="K1046" t="str">
            <v>4,08</v>
          </cell>
          <cell r="L1046" t="str">
            <v>CAIXA REFERENCIAL</v>
          </cell>
        </row>
        <row r="1047">
          <cell r="G1047" t="str">
            <v>92135</v>
          </cell>
          <cell r="H1047" t="str">
            <v>CAMINHONETE COM MOTOR A DIESEL, POTÊNCIA 180 CV, CABINE DUPLA, 4X4 - IMPOSTOS E SEGUROS. AF_11/2015</v>
          </cell>
          <cell r="I1047" t="str">
            <v>H</v>
          </cell>
          <cell r="J1047" t="str">
            <v>COLETADO</v>
          </cell>
          <cell r="K1047" t="str">
            <v>1,65</v>
          </cell>
          <cell r="L1047" t="str">
            <v>CAIXA REFERENCIAL</v>
          </cell>
        </row>
        <row r="1048">
          <cell r="G1048" t="str">
            <v>92136</v>
          </cell>
          <cell r="H1048" t="str">
            <v>CAMINHONETE COM MOTOR A DIESEL, POTÊNCIA 180 CV, CABINE DUPLA, 4X4 - MANUTENÇÃO. AF_11/2015</v>
          </cell>
          <cell r="I1048" t="str">
            <v>H</v>
          </cell>
          <cell r="J1048" t="str">
            <v>COLETADO</v>
          </cell>
          <cell r="K1048" t="str">
            <v>16,54</v>
          </cell>
          <cell r="L1048" t="str">
            <v>CAIXA REFERENCIAL</v>
          </cell>
        </row>
        <row r="1049">
          <cell r="G1049" t="str">
            <v>92137</v>
          </cell>
          <cell r="H1049" t="str">
            <v>CAMINHONETE COM MOTOR A DIESEL, POTÊNCIA 180 CV, CABINE DUPLA, 4X4 - MATERIAIS NA OPERAÇÃO. AF_11/2015</v>
          </cell>
          <cell r="I1049" t="str">
            <v>H</v>
          </cell>
          <cell r="J1049" t="str">
            <v>COLETADO</v>
          </cell>
          <cell r="K1049" t="str">
            <v>35,57</v>
          </cell>
          <cell r="L1049" t="str">
            <v>CAIXA REFERENCIAL</v>
          </cell>
        </row>
        <row r="1050">
          <cell r="G1050" t="str">
            <v>92140</v>
          </cell>
          <cell r="H1050" t="str">
            <v>CAMINHONETE CABINE SIMPLES COM MOTOR 1.6 FLEX, CÂMBIO MANUAL, POTÊNCIA 101/104 CV, 2 PORTAS - DEPRECIAÇÃO. AF_11/2015</v>
          </cell>
          <cell r="I1050" t="str">
            <v>H</v>
          </cell>
          <cell r="J1050" t="str">
            <v>COEFICIENTE DE REPRESENTATIVIDADE</v>
          </cell>
          <cell r="K1050" t="str">
            <v>4,84</v>
          </cell>
          <cell r="L1050" t="str">
            <v>CAIXA REFERENCIAL</v>
          </cell>
        </row>
        <row r="1051">
          <cell r="G1051" t="str">
            <v>92141</v>
          </cell>
          <cell r="H1051" t="str">
            <v>CAMINHONETE CABINE SIMPLES COM MOTOR 1.6 FLEX, CÂMBIO MANUAL, POTÊNCIA 101/104 CV, 2 PORTAS - JUROS. AF_11/2015</v>
          </cell>
          <cell r="I1051" t="str">
            <v>H</v>
          </cell>
          <cell r="J1051" t="str">
            <v>COEFICIENTE DE REPRESENTATIVIDADE</v>
          </cell>
          <cell r="K1051" t="str">
            <v>1,49</v>
          </cell>
          <cell r="L1051" t="str">
            <v>CAIXA REFERENCIAL</v>
          </cell>
        </row>
        <row r="1052">
          <cell r="G1052" t="str">
            <v>92142</v>
          </cell>
          <cell r="H1052" t="str">
            <v>CAMINHONETE CABINE SIMPLES COM MOTOR 1.6 FLEX, CÂMBIO MANUAL, POTÊNCIA 101/104 CV, 2 PORTAS - IMPOSTOS E SEGUROS. AF_11/2015</v>
          </cell>
          <cell r="I1052" t="str">
            <v>H</v>
          </cell>
          <cell r="J1052" t="str">
            <v>COEFICIENTE DE REPRESENTATIVIDADE</v>
          </cell>
          <cell r="K1052" t="str">
            <v>0,60</v>
          </cell>
          <cell r="L1052" t="str">
            <v>CAIXA REFERENCIAL</v>
          </cell>
        </row>
        <row r="1053">
          <cell r="G1053" t="str">
            <v>92143</v>
          </cell>
          <cell r="H1053" t="str">
            <v>CAMINHONETE CABINE SIMPLES COM MOTOR 1.6 FLEX, CÂMBIO MANUAL, POTÊNCIA 101/104 CV, 2 PORTAS - MANUTENÇÃO. AF_11/2015</v>
          </cell>
          <cell r="I1053" t="str">
            <v>H</v>
          </cell>
          <cell r="J1053" t="str">
            <v>COEFICIENTE DE REPRESENTATIVIDADE</v>
          </cell>
          <cell r="K1053" t="str">
            <v>6,06</v>
          </cell>
          <cell r="L1053" t="str">
            <v>CAIXA REFERENCIAL</v>
          </cell>
        </row>
        <row r="1054">
          <cell r="G1054" t="str">
            <v>92144</v>
          </cell>
          <cell r="H1054" t="str">
            <v>CAMINHONETE CABINE SIMPLES COM MOTOR 1.6 FLEX, CÂMBIO MANUAL, POTÊNCIA 101/104 CV, 2 PORTAS - MATERIAIS NA OPERAÇÃO. AF_11/2015</v>
          </cell>
          <cell r="I1054" t="str">
            <v>H</v>
          </cell>
          <cell r="J1054" t="str">
            <v>COLETADO</v>
          </cell>
          <cell r="K1054" t="str">
            <v>37,66</v>
          </cell>
          <cell r="L1054" t="str">
            <v>CAIXA REFERENCIAL</v>
          </cell>
        </row>
        <row r="1055">
          <cell r="G1055" t="str">
            <v>92237</v>
          </cell>
          <cell r="H1055" t="str">
            <v>CAMINHÃO DE TRANSPORTE DE MATERIAL ASFÁLTICO 20.000 L, COM CAVALO MECÂNICO DE CAPACIDADE MÁXIMA DE TRAÇÃO COMBINADO DE 45.000 KG, POTÊNCIA 330 CV, INCLUSIVE TANQUE DE ASFALTO COM MAÇARICO - DEPRECIAÇÃO. AF_12/2015</v>
          </cell>
          <cell r="I1055" t="str">
            <v>H</v>
          </cell>
          <cell r="J1055" t="str">
            <v>COEFICIENTE DE REPRESENTATIVIDADE</v>
          </cell>
          <cell r="K1055" t="str">
            <v>30,10</v>
          </cell>
          <cell r="L1055" t="str">
            <v>CAIXA REFERENCIAL</v>
          </cell>
        </row>
        <row r="1056">
          <cell r="G1056" t="str">
            <v>92238</v>
          </cell>
          <cell r="H1056" t="str">
            <v>CAMINHÃO DE TRANSPORTE DE MATERIAL ASFÁLTICO 20.000 L, COM CAVALO MECÂNICO DE CAPACIDADE MÁXIMA DE TRAÇÃO COMBINADO DE 45.000 KG, POTÊNCIA 330 CV, INCLUSIVE TANQUE DE ASFALTO COM MAÇARICO - JUROS. AF_12/2015</v>
          </cell>
          <cell r="I1056" t="str">
            <v>H</v>
          </cell>
          <cell r="J1056" t="str">
            <v>COEFICIENTE DE REPRESENTATIVIDADE</v>
          </cell>
          <cell r="K1056" t="str">
            <v>12,12</v>
          </cell>
          <cell r="L1056" t="str">
            <v>CAIXA REFERENCIAL</v>
          </cell>
        </row>
        <row r="1057">
          <cell r="G1057" t="str">
            <v>92239</v>
          </cell>
          <cell r="H1057" t="str">
            <v>CAMINHÃO DE TRANSPORTE DE MATERIAL ASFÁLTICO 20.000 L, COM CAVALO MECÂNICO DE CAPACIDADE MÁXIMA DE TRAÇÃO COMBINADO DE 45.000 KG, POTÊNCIA 330 CV, INCLUSIVE TANQUE DE ASFALTO COM MAÇARICO - IMPOSTOS E SEGUROS. AF_12/2015</v>
          </cell>
          <cell r="I1057" t="str">
            <v>H</v>
          </cell>
          <cell r="J1057" t="str">
            <v>COEFICIENTE DE REPRESENTATIVIDADE</v>
          </cell>
          <cell r="K1057" t="str">
            <v>4,90</v>
          </cell>
          <cell r="L1057" t="str">
            <v>CAIXA REFERENCIAL</v>
          </cell>
        </row>
        <row r="1058">
          <cell r="G1058" t="str">
            <v>92240</v>
          </cell>
          <cell r="H1058" t="str">
            <v>CAMINHÃO DE TRANSPORTE DE MATERIAL ASFÁLTICO 20.000 L, COM CAVALO MECÂNICO DE CAPACIDADE MÁXIMA DE TRAÇÃO COMBINADO DE 45.000 KG, POTÊNCIA 330 CV, INCLUSIVE TANQUE DE ASFALTO COM MAÇARICO - MANUTENÇÃO. AF_12/2015</v>
          </cell>
          <cell r="I1058" t="str">
            <v>H</v>
          </cell>
          <cell r="J1058" t="str">
            <v>COEFICIENTE DE REPRESENTATIVIDADE</v>
          </cell>
          <cell r="K1058" t="str">
            <v>54,11</v>
          </cell>
          <cell r="L1058" t="str">
            <v>CAIXA REFERENCIAL</v>
          </cell>
        </row>
        <row r="1059">
          <cell r="G1059" t="str">
            <v>92241</v>
          </cell>
          <cell r="H1059" t="str">
            <v>CAMINHÃO DE TRANSPORTE DE MATERIAL ASFÁLTICO 20.000 L, COM CAVALO MECÂNICO DE CAPACIDADE MÁXIMA DE TRAÇÃO COMBINADO DE 45.000 KG, POTÊNCIA 330 CV, INCLUSIVE TANQUE DE ASFALTO COM MAÇARICO - MATERIAIS NA OPERAÇÃO. AF_12/2015</v>
          </cell>
          <cell r="I1059" t="str">
            <v>H</v>
          </cell>
          <cell r="J1059" t="str">
            <v>COLETADO</v>
          </cell>
          <cell r="K1059" t="str">
            <v>278,74</v>
          </cell>
          <cell r="L1059" t="str">
            <v>CAIXA REFERENCIAL</v>
          </cell>
        </row>
        <row r="1060">
          <cell r="G1060" t="str">
            <v>92712</v>
          </cell>
          <cell r="H1060" t="str">
            <v>APARELHO PARA CORTE E SOLDA OXI-ACETILENO SOBRE RODAS, INCLUSIVE CILINDROS E MAÇARICOS - DEPRECIAÇÃO. AF_05/2023</v>
          </cell>
          <cell r="I1060" t="str">
            <v>H</v>
          </cell>
          <cell r="J1060" t="str">
            <v>COEFICIENTE DE REPRESENTATIVIDADE</v>
          </cell>
          <cell r="K1060" t="str">
            <v>0,14</v>
          </cell>
          <cell r="L1060" t="str">
            <v>CAIXA REFERENCIAL</v>
          </cell>
        </row>
        <row r="1061">
          <cell r="G1061" t="str">
            <v>92713</v>
          </cell>
          <cell r="H1061" t="str">
            <v>APARELHO PARA CORTE E SOLDA OXI-ACETILENO SOBRE RODAS, INCLUSIVE CILINDROS E MAÇARICOS - JUROS. AF_05/2023</v>
          </cell>
          <cell r="I1061" t="str">
            <v>H</v>
          </cell>
          <cell r="J1061" t="str">
            <v>COEFICIENTE DE REPRESENTATIVIDADE</v>
          </cell>
          <cell r="K1061" t="str">
            <v>0,03</v>
          </cell>
          <cell r="L1061" t="str">
            <v>CAIXA REFERENCIAL</v>
          </cell>
        </row>
        <row r="1062">
          <cell r="G1062" t="str">
            <v>92714</v>
          </cell>
          <cell r="H1062" t="str">
            <v>APARELHO PARA CORTE E SOLDA OXI-ACETILENO SOBRE RODAS, INCLUSIVE CILINDROS E MAÇARICOS - MANUTENÇÃO. AF_05/2023</v>
          </cell>
          <cell r="I1062" t="str">
            <v>H</v>
          </cell>
          <cell r="J1062" t="str">
            <v>COEFICIENTE DE REPRESENTATIVIDADE</v>
          </cell>
          <cell r="K1062" t="str">
            <v>0,18</v>
          </cell>
          <cell r="L1062" t="str">
            <v>CAIXA REFERENCIAL</v>
          </cell>
        </row>
        <row r="1063">
          <cell r="G1063" t="str">
            <v>92715</v>
          </cell>
          <cell r="H1063" t="str">
            <v>APARELHO PARA CORTE E SOLDA OXI-ACETILENO SOBRE RODAS, INCLUSIVE CILINDROS E MAÇARICOS - MATERIAIS NA OPERAÇÃO. AF_05/2023</v>
          </cell>
          <cell r="I1063" t="str">
            <v>H</v>
          </cell>
          <cell r="J1063" t="str">
            <v>COEFICIENTE DE REPRESENTATIVIDADE</v>
          </cell>
          <cell r="K1063" t="str">
            <v>75,78</v>
          </cell>
          <cell r="L1063" t="str">
            <v>CAIXA REFERENCIAL</v>
          </cell>
        </row>
        <row r="1064">
          <cell r="G1064" t="str">
            <v>92956</v>
          </cell>
          <cell r="H1064" t="str">
            <v>MÁQUINA EXTRUSORA DE CONCRETO PARA GUIAS E SARJETAS, MOTOR A DIESEL, POTÊNCIA 14 CV - DEPRECIAÇÃO. AF_12/2015</v>
          </cell>
          <cell r="I1064" t="str">
            <v>H</v>
          </cell>
          <cell r="J1064" t="str">
            <v>COEFICIENTE DE REPRESENTATIVIDADE</v>
          </cell>
          <cell r="K1064" t="str">
            <v>4,30</v>
          </cell>
          <cell r="L1064" t="str">
            <v>CAIXA REFERENCIAL</v>
          </cell>
        </row>
        <row r="1065">
          <cell r="G1065" t="str">
            <v>92957</v>
          </cell>
          <cell r="H1065" t="str">
            <v>MÁQUINA EXTRUSORA DE CONCRETO PARA GUIAS E SARJETAS, MOTOR A DIESEL, POTÊNCIA 14 CV - JUROS. AF_12/2015</v>
          </cell>
          <cell r="I1065" t="str">
            <v>H</v>
          </cell>
          <cell r="J1065" t="str">
            <v>COEFICIENTE DE REPRESENTATIVIDADE</v>
          </cell>
          <cell r="K1065" t="str">
            <v>0,99</v>
          </cell>
          <cell r="L1065" t="str">
            <v>CAIXA REFERENCIAL</v>
          </cell>
        </row>
        <row r="1066">
          <cell r="G1066" t="str">
            <v>92958</v>
          </cell>
          <cell r="H1066" t="str">
            <v>MÁQUINA EXTRUSORA DE CONCRETO PARA GUIAS E SARJETAS, MOTOR A DIESEL, POTÊNCIA 14 CV - MANUTENÇÃO. AF_12/2015</v>
          </cell>
          <cell r="I1066" t="str">
            <v>H</v>
          </cell>
          <cell r="J1066" t="str">
            <v>COEFICIENTE DE REPRESENTATIVIDADE</v>
          </cell>
          <cell r="K1066" t="str">
            <v>4,71</v>
          </cell>
          <cell r="L1066" t="str">
            <v>CAIXA REFERENCIAL</v>
          </cell>
        </row>
        <row r="1067">
          <cell r="G1067" t="str">
            <v>92959</v>
          </cell>
          <cell r="H1067" t="str">
            <v>MÁQUINA EXTRUSORA DE CONCRETO PARA GUIAS E SARJETAS, MOTOR A DIESEL, POTÊNCIA 14 CV - MATERIAIS NA OPERAÇÃO. AF_12/2015</v>
          </cell>
          <cell r="I1067" t="str">
            <v>H</v>
          </cell>
          <cell r="J1067" t="str">
            <v>COLETADO</v>
          </cell>
          <cell r="K1067" t="str">
            <v>9,36</v>
          </cell>
          <cell r="L1067" t="str">
            <v>CAIXA REFERENCIAL</v>
          </cell>
        </row>
        <row r="1068">
          <cell r="G1068" t="str">
            <v>92963</v>
          </cell>
          <cell r="H1068" t="str">
            <v>MARTELO PERFURADOR PNEUMÁTICO MANUAL, HASTE 25 X 75 MM, 21 KG - DEPRECIAÇÃO. AF_12/2015</v>
          </cell>
          <cell r="I1068" t="str">
            <v>H</v>
          </cell>
          <cell r="J1068" t="str">
            <v>COEFICIENTE DE REPRESENTATIVIDADE</v>
          </cell>
          <cell r="K1068" t="str">
            <v>1,40</v>
          </cell>
          <cell r="L1068" t="str">
            <v>CAIXA REFERENCIAL</v>
          </cell>
        </row>
        <row r="1069">
          <cell r="G1069" t="str">
            <v>92964</v>
          </cell>
          <cell r="H1069" t="str">
            <v>MARTELO PERFURADOR PNEUMÁTICO MANUAL, HASTE 25 X 75 MM, 21 KG - JUROS. AF_12/2015</v>
          </cell>
          <cell r="I1069" t="str">
            <v>H</v>
          </cell>
          <cell r="J1069" t="str">
            <v>COEFICIENTE DE REPRESENTATIVIDADE</v>
          </cell>
          <cell r="K1069" t="str">
            <v>0,32</v>
          </cell>
          <cell r="L1069" t="str">
            <v>CAIXA REFERENCIAL</v>
          </cell>
        </row>
        <row r="1070">
          <cell r="G1070" t="str">
            <v>92965</v>
          </cell>
          <cell r="H1070" t="str">
            <v>MARTELO PERFURADOR PNEUMÁTICO MANUAL, HASTE 25 X 75 MM, 21 KG - MANUTENÇÃO. AF_12/2015</v>
          </cell>
          <cell r="I1070" t="str">
            <v>H</v>
          </cell>
          <cell r="J1070" t="str">
            <v>COEFICIENTE DE REPRESENTATIVIDADE</v>
          </cell>
          <cell r="K1070" t="str">
            <v>1,75</v>
          </cell>
          <cell r="L1070" t="str">
            <v>CAIXA REFERENCIAL</v>
          </cell>
        </row>
        <row r="1071">
          <cell r="G1071" t="str">
            <v>93220</v>
          </cell>
          <cell r="H1071" t="str">
            <v>PERFURATRIZ COM TORRE METÁLICA PARA EXECUÇÃO DE ESTACA HÉLICE CONTÍNUA, PROFUNDIDADE MÁXIMA DE 32 M, DIÂMETRO MÁXIMO DE 1000 MM, POTÊNCIA INSTALADA DE 350 HP, MESA ROTATIVA COM TORQUE MÁXIMO DE 263 KNM - DEPRECIAÇÃO. AF_01/2016</v>
          </cell>
          <cell r="I1071" t="str">
            <v>H</v>
          </cell>
          <cell r="J1071" t="str">
            <v>COEFICIENTE DE REPRESENTATIVIDADE</v>
          </cell>
          <cell r="K1071" t="str">
            <v>333,23</v>
          </cell>
          <cell r="L1071" t="str">
            <v>CAIXA REFERENCIAL</v>
          </cell>
        </row>
        <row r="1072">
          <cell r="G1072" t="str">
            <v>93221</v>
          </cell>
          <cell r="H1072" t="str">
            <v>PERFURATRIZ COM TORRE METÁLICA PARA EXECUÇÃO DE ESTACA HÉLICE CONTÍNUA, PROFUNDIDADE MÁXIMA DE 32 M, DIÂMETRO MÁXIMO DE 1000 MM, POTÊNCIA INSTALADA DE 350 HP, MESA ROTATIVA COM TORQUE MÁXIMO DE 263 KNM - JUROS. AF_01/2016</v>
          </cell>
          <cell r="I1072" t="str">
            <v>H</v>
          </cell>
          <cell r="J1072" t="str">
            <v>COEFICIENTE DE REPRESENTATIVIDADE</v>
          </cell>
          <cell r="K1072" t="str">
            <v>89,40</v>
          </cell>
          <cell r="L1072" t="str">
            <v>CAIXA REFERENCIAL</v>
          </cell>
        </row>
        <row r="1073">
          <cell r="G1073" t="str">
            <v>93222</v>
          </cell>
          <cell r="H1073" t="str">
            <v>PERFURATRIZ COM TORRE METÁLICA PARA EXECUÇÃO DE ESTACA HÉLICE CONTÍNUA, PROFUNDIDADE MÁXIMA DE 32 M, DIÂMETRO MÁXIMO DE 1000 MM, POTÊNCIA INSTALADA DE 350 HP, MESA ROTATIVA COM TORQUE MÁXIMO DE 263 KNM - MANUTENÇÃO. AF_01/2016</v>
          </cell>
          <cell r="I1073" t="str">
            <v>H</v>
          </cell>
          <cell r="J1073" t="str">
            <v>COEFICIENTE DE REPRESENTATIVIDADE</v>
          </cell>
          <cell r="K1073" t="str">
            <v>417,01</v>
          </cell>
          <cell r="L1073" t="str">
            <v>CAIXA REFERENCIAL</v>
          </cell>
        </row>
        <row r="1074">
          <cell r="G1074" t="str">
            <v>93223</v>
          </cell>
          <cell r="H1074" t="str">
            <v>PERFURATRIZ COM TORRE METÁLICA PARA EXECUÇÃO DE ESTACA HÉLICE CONTÍNUA, PROFUNDIDADE MÁXIMA DE 32 M, DIÂMETRO MÁXIMO DE 1000 MM, POTÊNCIA INSTALADA DE 350 HP, MESA ROTATIVA COM TORQUE MÁXIMO DE 263 KNM  MATERIAIS NA OPERAÇÃO. AF_01/2016</v>
          </cell>
          <cell r="I1074" t="str">
            <v>H</v>
          </cell>
          <cell r="J1074" t="str">
            <v>COLETADO</v>
          </cell>
          <cell r="K1074" t="str">
            <v>157,70</v>
          </cell>
          <cell r="L1074" t="str">
            <v>CAIXA REFERENCIAL</v>
          </cell>
        </row>
        <row r="1075">
          <cell r="G1075" t="str">
            <v>93229</v>
          </cell>
          <cell r="H1075" t="str">
            <v>BETONEIRA CAPACIDADE NOMINAL 400 L, CAPACIDADE DE MISTURA 310 L, MOTOR A GASOLINA POTÊNCIA 5,5 CV, SEM CARREGADOR - DEPRECIAÇÃO. AF_02/2016</v>
          </cell>
          <cell r="I1075" t="str">
            <v>H</v>
          </cell>
          <cell r="J1075" t="str">
            <v>COEFICIENTE DE REPRESENTATIVIDADE</v>
          </cell>
          <cell r="K1075" t="str">
            <v>0,38</v>
          </cell>
          <cell r="L1075" t="str">
            <v>CAIXA REFERENCIAL</v>
          </cell>
        </row>
        <row r="1076">
          <cell r="G1076" t="str">
            <v>93230</v>
          </cell>
          <cell r="H1076" t="str">
            <v>BETONEIRA CAPACIDADE NOMINAL 400 L, CAPACIDADE DE MISTURA 310 L, MOTOR A GASOLINA POTÊNCIA 5,5 CV, SEM CARREGADOR - JUROS. AF_02/2016</v>
          </cell>
          <cell r="I1076" t="str">
            <v>H</v>
          </cell>
          <cell r="J1076" t="str">
            <v>COEFICIENTE DE REPRESENTATIVIDADE</v>
          </cell>
          <cell r="K1076" t="str">
            <v>0,08</v>
          </cell>
          <cell r="L1076" t="str">
            <v>CAIXA REFERENCIAL</v>
          </cell>
        </row>
        <row r="1077">
          <cell r="G1077" t="str">
            <v>93231</v>
          </cell>
          <cell r="H1077" t="str">
            <v>BETONEIRA CAPACIDADE NOMINAL 400 L, CAPACIDADE DE MISTURA 310 L, MOTOR A GASOLINA POTÊNCIA 5,5 CV, SEM CARREGADOR - MANUTENÇÃO. AF_02/2016</v>
          </cell>
          <cell r="I1077" t="str">
            <v>H</v>
          </cell>
          <cell r="J1077" t="str">
            <v>COEFICIENTE DE REPRESENTATIVIDADE</v>
          </cell>
          <cell r="K1077" t="str">
            <v>0,48</v>
          </cell>
          <cell r="L1077" t="str">
            <v>CAIXA REFERENCIAL</v>
          </cell>
        </row>
        <row r="1078">
          <cell r="G1078" t="str">
            <v>93232</v>
          </cell>
          <cell r="H1078" t="str">
            <v>BETONEIRA CAPACIDADE NOMINAL 400 L, CAPACIDADE DE MISTURA 310 L, MOTOR A GASOLINA POTÊNCIA 5,5 CV, SEM CARREGADOR - MATERIAIS NA OPERAÇÃO. AF_02/2016</v>
          </cell>
          <cell r="I1078" t="str">
            <v>H</v>
          </cell>
          <cell r="J1078" t="str">
            <v>COLETADO</v>
          </cell>
          <cell r="K1078" t="str">
            <v>4,33</v>
          </cell>
          <cell r="L1078" t="str">
            <v>CAIXA REFERENCIAL</v>
          </cell>
        </row>
        <row r="1079">
          <cell r="G1079" t="str">
            <v>93235</v>
          </cell>
          <cell r="H1079" t="str">
            <v>GRUPO GERADOR ESTACIONÁRIO, MOTOR DIESEL POTÊNCIA 170 KVA - JUROS. AF_02/2016</v>
          </cell>
          <cell r="I1079" t="str">
            <v>H</v>
          </cell>
          <cell r="J1079" t="str">
            <v>COEFICIENTE DE REPRESENTATIVIDADE</v>
          </cell>
          <cell r="K1079" t="str">
            <v>2,07</v>
          </cell>
          <cell r="L1079" t="str">
            <v>CAIXA REFERENCIAL</v>
          </cell>
        </row>
        <row r="1080">
          <cell r="G1080" t="str">
            <v>93238</v>
          </cell>
          <cell r="H1080" t="str">
            <v>ROLO COMPACTADOR VIBRATÓRIO REBOCÁVEL, CILINDRO DE AÇO LISO, POTÊNCIA DE TRAÇÃO DE 65 CV, PESO 4,7 T, IMPACTO DINÂMICO 18,3 T, LARGURA DE TRABALHO 1,67 M - JUROS. AF_02/2016</v>
          </cell>
          <cell r="I1080" t="str">
            <v>H</v>
          </cell>
          <cell r="J1080" t="str">
            <v>COEFICIENTE DE REPRESENTATIVIDADE</v>
          </cell>
          <cell r="K1080" t="str">
            <v>2,54</v>
          </cell>
          <cell r="L1080" t="str">
            <v>CAIXA REFERENCIAL</v>
          </cell>
        </row>
        <row r="1081">
          <cell r="G1081" t="str">
            <v>93239</v>
          </cell>
          <cell r="H1081" t="str">
            <v>ROLO COMPACTADOR VIBRATÓRIO PÉ DE CARNEIRO, OPERADO POR CONTROLE REMOTO, POTÊNCIA 12,5 KW, PESO OPERACIONAL 1,675 T, LARGURA DE TRABALHO 0,85 M - JUROS. AF_02/2016</v>
          </cell>
          <cell r="I1081" t="str">
            <v>H</v>
          </cell>
          <cell r="J1081" t="str">
            <v>COEFICIENTE DE REPRESENTATIVIDADE</v>
          </cell>
          <cell r="K1081" t="str">
            <v>11,53</v>
          </cell>
          <cell r="L1081" t="str">
            <v>CAIXA REFERENCIAL</v>
          </cell>
        </row>
        <row r="1082">
          <cell r="G1082" t="str">
            <v>93240</v>
          </cell>
          <cell r="H1082" t="str">
            <v>ROLO COMPACTADOR VIBRATÓRIO PÉ DE CARNEIRO, OPERADO POR CONTROLE REMOTO, POTÊNCIA 12,5 KW, PESO OPERACIONAL 1,675 T, LARGURA DE TRABALHO 0,85 M - MATERIAIS NA OPERAÇÃO. AF_02/2016</v>
          </cell>
          <cell r="I1082" t="str">
            <v>H</v>
          </cell>
          <cell r="J1082" t="str">
            <v>COLETADO</v>
          </cell>
          <cell r="K1082" t="str">
            <v>12,08</v>
          </cell>
          <cell r="L1082" t="str">
            <v>CAIXA REFERENCIAL</v>
          </cell>
        </row>
        <row r="1083">
          <cell r="G1083" t="str">
            <v>93267</v>
          </cell>
          <cell r="H1083" t="str">
            <v>GRUA ASCENCIONAL, LANÇA DE 30 M, CAPACIDADE DE 1,0 T A 30 M, ALTURA ATÉ 39 M   DEPRECIAÇÃO. AF_05/2023</v>
          </cell>
          <cell r="I1083" t="str">
            <v>H</v>
          </cell>
          <cell r="J1083" t="str">
            <v>COEFICIENTE DE REPRESENTATIVIDADE</v>
          </cell>
          <cell r="K1083" t="str">
            <v>28,03</v>
          </cell>
          <cell r="L1083" t="str">
            <v>CAIXA REFERENCIAL</v>
          </cell>
        </row>
        <row r="1084">
          <cell r="G1084" t="str">
            <v>93269</v>
          </cell>
          <cell r="H1084" t="str">
            <v>GRUA ASCENCIONAL, LANÇA DE 30 M, CAPACIDADE DE 1,0 T A 30 M, ALTURA ATÉ 39 M   JUROS. AF_05/2023</v>
          </cell>
          <cell r="I1084" t="str">
            <v>H</v>
          </cell>
          <cell r="J1084" t="str">
            <v>COEFICIENTE DE REPRESENTATIVIDADE</v>
          </cell>
          <cell r="K1084" t="str">
            <v>9,46</v>
          </cell>
          <cell r="L1084" t="str">
            <v>CAIXA REFERENCIAL</v>
          </cell>
        </row>
        <row r="1085">
          <cell r="G1085" t="str">
            <v>93270</v>
          </cell>
          <cell r="H1085" t="str">
            <v>GRUA ASCENCIONAL, LANÇA DE 30 M, CAPACIDADE DE 1,0 T A 30 M, ALTURA ATÉ 39 M   MANUTENÇÃO. AF_05/2023</v>
          </cell>
          <cell r="I1085" t="str">
            <v>H</v>
          </cell>
          <cell r="J1085" t="str">
            <v>COEFICIENTE DE REPRESENTATIVIDADE</v>
          </cell>
          <cell r="K1085" t="str">
            <v>28,03</v>
          </cell>
          <cell r="L1085" t="str">
            <v>CAIXA REFERENCIAL</v>
          </cell>
        </row>
        <row r="1086">
          <cell r="G1086" t="str">
            <v>93271</v>
          </cell>
          <cell r="H1086" t="str">
            <v>GRUA ASCENCIONAL, LANÇA DE 30 M, CAPACIDADE DE 1,0 T A 30 M, ALTURA ATÉ 39 M   MATERIAIS NA OPERAÇÃO. AF_05/2023</v>
          </cell>
          <cell r="I1086" t="str">
            <v>H</v>
          </cell>
          <cell r="J1086" t="str">
            <v>COEFICIENTE DE REPRESENTATIVIDADE</v>
          </cell>
          <cell r="K1086" t="str">
            <v>6,91</v>
          </cell>
          <cell r="L1086" t="str">
            <v>CAIXA REFERENCIAL</v>
          </cell>
        </row>
        <row r="1087">
          <cell r="G1087" t="str">
            <v>93277</v>
          </cell>
          <cell r="H1087" t="str">
            <v>GUINCHO ELÉTRICO DE COLUNA, CAPACIDADE 400 KG, COM MOTO FREIO, MOTOR TRIFÁSICO DE 1,25 CV - DEPRECIAÇÃO. AF_03/2016</v>
          </cell>
          <cell r="I1087" t="str">
            <v>H</v>
          </cell>
          <cell r="J1087" t="str">
            <v>COEFICIENTE DE REPRESENTATIVIDADE</v>
          </cell>
          <cell r="K1087" t="str">
            <v>0,32</v>
          </cell>
          <cell r="L1087" t="str">
            <v>CAIXA REFERENCIAL</v>
          </cell>
        </row>
        <row r="1088">
          <cell r="G1088" t="str">
            <v>93278</v>
          </cell>
          <cell r="H1088" t="str">
            <v>GUINCHO ELÉTRICO DE COLUNA, CAPACIDADE 400 KG, COM MOTO FREIO, MOTOR TRIFÁSICO DE 1,25 CV - JUROS. AF_03/2016</v>
          </cell>
          <cell r="I1088" t="str">
            <v>H</v>
          </cell>
          <cell r="J1088" t="str">
            <v>COEFICIENTE DE REPRESENTATIVIDADE</v>
          </cell>
          <cell r="K1088" t="str">
            <v>0,07</v>
          </cell>
          <cell r="L1088" t="str">
            <v>CAIXA REFERENCIAL</v>
          </cell>
        </row>
        <row r="1089">
          <cell r="G1089" t="str">
            <v>93279</v>
          </cell>
          <cell r="H1089" t="str">
            <v>GUINCHO ELÉTRICO DE COLUNA, CAPACIDADE 400 KG, COM MOTO FREIO, MOTOR TRIFÁSICO DE 1,25 CV - MANUTENÇÃO. AF_03/2016</v>
          </cell>
          <cell r="I1089" t="str">
            <v>H</v>
          </cell>
          <cell r="J1089" t="str">
            <v>COEFICIENTE DE REPRESENTATIVIDADE</v>
          </cell>
          <cell r="K1089" t="str">
            <v>0,30</v>
          </cell>
          <cell r="L1089" t="str">
            <v>CAIXA REFERENCIAL</v>
          </cell>
        </row>
        <row r="1090">
          <cell r="G1090" t="str">
            <v>93280</v>
          </cell>
          <cell r="H1090" t="str">
            <v>GUINCHO ELÉTRICO DE COLUNA, CAPACIDADE 400 KG, COM MOTO FREIO, MOTOR TRIFÁSICO DE 1,25 CV - MATERIAIS NA OPERAÇÃO. AF_03/2016</v>
          </cell>
          <cell r="I1090" t="str">
            <v>H</v>
          </cell>
          <cell r="J1090" t="str">
            <v>COEFICIENTE DE REPRESENTATIVIDADE</v>
          </cell>
          <cell r="K1090" t="str">
            <v>0,57</v>
          </cell>
          <cell r="L1090" t="str">
            <v>CAIXA REFERENCIAL</v>
          </cell>
        </row>
        <row r="1091">
          <cell r="G1091" t="str">
            <v>93283</v>
          </cell>
          <cell r="H1091" t="str">
            <v>GUINDASTE HIDRÁULICO AUTOPROPELIDO, COM LANÇA TELESCÓPICA 40 M, CAPACIDADE MÁXIMA 60 T, POTÊNCIA 260 KW - DEPRECIAÇÃO. AF_03/2016</v>
          </cell>
          <cell r="I1091" t="str">
            <v>H</v>
          </cell>
          <cell r="J1091" t="str">
            <v>COEFICIENTE DE REPRESENTATIVIDADE</v>
          </cell>
          <cell r="K1091" t="str">
            <v>94,26</v>
          </cell>
          <cell r="L1091" t="str">
            <v>CAIXA REFERENCIAL</v>
          </cell>
        </row>
        <row r="1092">
          <cell r="G1092" t="str">
            <v>93284</v>
          </cell>
          <cell r="H1092" t="str">
            <v>GUINDASTE HIDRÁULICO AUTOPROPELIDO, COM LANÇA TELESCÓPICA 40 M, CAPACIDADE MÁXIMA 60 T, POTÊNCIA 260 KW - JUROS. AF_03/2016</v>
          </cell>
          <cell r="I1092" t="str">
            <v>H</v>
          </cell>
          <cell r="J1092" t="str">
            <v>COEFICIENTE DE REPRESENTATIVIDADE</v>
          </cell>
          <cell r="K1092" t="str">
            <v>33,22</v>
          </cell>
          <cell r="L1092" t="str">
            <v>CAIXA REFERENCIAL</v>
          </cell>
        </row>
        <row r="1093">
          <cell r="G1093" t="str">
            <v>93285</v>
          </cell>
          <cell r="H1093" t="str">
            <v>GUINDASTE HIDRÁULICO AUTOPROPELIDO, COM LANÇA TELESCÓPICA 40 M, CAPACIDADE MÁXIMA 60 T, POTÊNCIA 260 KW - MANUTENÇÃO. AF_03/2016</v>
          </cell>
          <cell r="I1093" t="str">
            <v>H</v>
          </cell>
          <cell r="J1093" t="str">
            <v>COEFICIENTE DE REPRESENTATIVIDADE</v>
          </cell>
          <cell r="K1093" t="str">
            <v>151,53</v>
          </cell>
          <cell r="L1093" t="str">
            <v>CAIXA REFERENCIAL</v>
          </cell>
        </row>
        <row r="1094">
          <cell r="G1094" t="str">
            <v>93286</v>
          </cell>
          <cell r="H1094" t="str">
            <v>GUINDASTE HIDRÁULICO AUTOPROPELIDO, COM LANÇA TELESCÓPICA 40 M, CAPACIDADE MÁXIMA 60 T, POTÊNCIA 260 KW - MATERIAIS NA OPERAÇÃO. AF_03/2016</v>
          </cell>
          <cell r="I1094" t="str">
            <v>H</v>
          </cell>
          <cell r="J1094" t="str">
            <v>COEFICIENTE DE REPRESENTATIVIDADE</v>
          </cell>
          <cell r="K1094" t="str">
            <v>9,62</v>
          </cell>
          <cell r="L1094" t="str">
            <v>CAIXA REFERENCIAL</v>
          </cell>
        </row>
        <row r="1095">
          <cell r="G1095" t="str">
            <v>93296</v>
          </cell>
          <cell r="H1095" t="str">
            <v>GUINDASTE HIDRÁULICO AUTOPROPELIDO, COM LANÇA TELESCÓPICA 40 M, CAPACIDADE MÁXIMA 60 T, POTÊNCIA 260 KW - IMPOSTOS E SEGUROS. AF_03/2016</v>
          </cell>
          <cell r="I1095" t="str">
            <v>H</v>
          </cell>
          <cell r="J1095" t="str">
            <v>COEFICIENTE DE REPRESENTATIVIDADE</v>
          </cell>
          <cell r="K1095" t="str">
            <v>13,43</v>
          </cell>
          <cell r="L1095" t="str">
            <v>CAIXA REFERENCIAL</v>
          </cell>
        </row>
        <row r="1096">
          <cell r="G1096" t="str">
            <v>93397</v>
          </cell>
          <cell r="H1096" t="str">
            <v>GUINDAUTO HIDRÁULICO, CAPACIDADE MÁXIMA DE CARGA 3300 KG, MOMENTO MÁXIMO DE CARGA 5,8 TM, ALCANCE MÁXIMO HORIZONTAL 7,60 M, INCLUSIVE CAMINHÃO TOCO PBT 16.000 KG, POTÊNCIA DE 189 CV - DEPRECIAÇÃO. AF_03/2016</v>
          </cell>
          <cell r="I1096" t="str">
            <v>H</v>
          </cell>
          <cell r="J1096" t="str">
            <v>COEFICIENTE DE REPRESENTATIVIDADE</v>
          </cell>
          <cell r="K1096" t="str">
            <v>25,26</v>
          </cell>
          <cell r="L1096" t="str">
            <v>CAIXA REFERENCIAL</v>
          </cell>
        </row>
        <row r="1097">
          <cell r="G1097" t="str">
            <v>93398</v>
          </cell>
          <cell r="H1097" t="str">
            <v>GUINDAUTO HIDRÁULICO, CAPACIDADE MÁXIMA DE CARGA 3300 KG, MOMENTO MÁXIMO DE CARGA 5,8 TM, ALCANCE MÁXIMO HORIZONTAL 7,60 M, INCLUSIVE CAMINHÃO TOCO PBT 16.000 KG, POTÊNCIA DE 189 CV - JUROS. AF_03/2016</v>
          </cell>
          <cell r="I1097" t="str">
            <v>H</v>
          </cell>
          <cell r="J1097" t="str">
            <v>COEFICIENTE DE REPRESENTATIVIDADE</v>
          </cell>
          <cell r="K1097" t="str">
            <v>9,58</v>
          </cell>
          <cell r="L1097" t="str">
            <v>CAIXA REFERENCIAL</v>
          </cell>
        </row>
        <row r="1098">
          <cell r="G1098" t="str">
            <v>93399</v>
          </cell>
          <cell r="H1098" t="str">
            <v>GUINDAUTO HIDRÁULICO, CAPACIDADE MÁXIMA DE CARGA 3300 KG, MOMENTO MÁXIMO DE CARGA 5,8 TM, ALCANCE MÁXIMO HORIZONTAL 7,60 M, INCLUSIVE CAMINHÃO TOCO PBT 16.000 KG, POTÊNCIA DE 189 CV  IMPOSTOS E SEGUROS. AF_03/2016</v>
          </cell>
          <cell r="I1098" t="str">
            <v>H</v>
          </cell>
          <cell r="J1098" t="str">
            <v>COEFICIENTE DE REPRESENTATIVIDADE</v>
          </cell>
          <cell r="K1098" t="str">
            <v>3,87</v>
          </cell>
          <cell r="L1098" t="str">
            <v>CAIXA REFERENCIAL</v>
          </cell>
        </row>
        <row r="1099">
          <cell r="G1099" t="str">
            <v>93400</v>
          </cell>
          <cell r="H1099" t="str">
            <v>GUINDAUTO HIDRÁULICO, CAPACIDADE MÁXIMA DE CARGA 3300 KG, MOMENTO MÁXIMO DE CARGA 5,8 TM, ALCANCE MÁXIMO HORIZONTAL 7,60 M, INCLUSIVE CAMINHÃO TOCO PBT 16.000 KG, POTÊNCIA DE 189 CV - MANUTENÇÃO. AF_03/2016</v>
          </cell>
          <cell r="I1099" t="str">
            <v>H</v>
          </cell>
          <cell r="J1099" t="str">
            <v>COEFICIENTE DE REPRESENTATIVIDADE</v>
          </cell>
          <cell r="K1099" t="str">
            <v>44,04</v>
          </cell>
          <cell r="L1099" t="str">
            <v>CAIXA REFERENCIAL</v>
          </cell>
        </row>
        <row r="1100">
          <cell r="G1100" t="str">
            <v>93401</v>
          </cell>
          <cell r="H1100" t="str">
            <v>GUINDAUTO HIDRÁULICO, CAPACIDADE MÁXIMA DE CARGA 3300 KG, MOMENTO MÁXIMO DE CARGA 5,8 TM, ALCANCE MÁXIMO HORIZONTAL 7,60 M, INCLUSIVE CAMINHÃO TOCO PBT 16.000 KG, POTÊNCIA DE 189 CV - MATERIAIS NA OPERAÇÃO. AF_03/2016</v>
          </cell>
          <cell r="I1100" t="str">
            <v>H</v>
          </cell>
          <cell r="J1100" t="str">
            <v>COLETADO</v>
          </cell>
          <cell r="K1100" t="str">
            <v>159,63</v>
          </cell>
          <cell r="L1100" t="str">
            <v>CAIXA REFERENCIAL</v>
          </cell>
        </row>
        <row r="1101">
          <cell r="G1101" t="str">
            <v>93404</v>
          </cell>
          <cell r="H1101" t="str">
            <v>MÁQUINA JATO DE PRESSAO PORTÁTIL, CAMARA DE 1 SAIDA, CAPACIDADE 280 L, DIAMETRO 670 MM, BICO DE JATO CURTO VENTURI DE 5/16 , MANGUEIRA DE 1 COM COMPRESSOR DE AR REBOCÁVEL 189 PCM E MOTOR DIESEL 63 CV - DEPRECIAÇÃO. AF_05/2023</v>
          </cell>
          <cell r="I1101" t="str">
            <v>H</v>
          </cell>
          <cell r="J1101" t="str">
            <v>COEFICIENTE DE REPRESENTATIVIDADE</v>
          </cell>
          <cell r="K1101" t="str">
            <v>6,87</v>
          </cell>
          <cell r="L1101" t="str">
            <v>CAIXA REFERENCIAL</v>
          </cell>
        </row>
        <row r="1102">
          <cell r="G1102" t="str">
            <v>93405</v>
          </cell>
          <cell r="H1102" t="str">
            <v>MÁQUINA JATO DE PRESSAO PORTÁTIL, CAMARA DE 1 SAIDA, CAPACIDADE 280 L, DIAMETRO 670 MM, BICO DE JATO CURTO VENTURI DE 5/16 , MANGUEIRA DE 1 COM COMPRESSOR DE AR REBOCÁVEL 189 PCM E MOTOR DIESEL 63 CV - JUROS. AF_05/2023</v>
          </cell>
          <cell r="I1102" t="str">
            <v>H</v>
          </cell>
          <cell r="J1102" t="str">
            <v>COEFICIENTE DE REPRESENTATIVIDADE</v>
          </cell>
          <cell r="K1102" t="str">
            <v>1,87</v>
          </cell>
          <cell r="L1102" t="str">
            <v>CAIXA REFERENCIAL</v>
          </cell>
        </row>
        <row r="1103">
          <cell r="G1103" t="str">
            <v>93406</v>
          </cell>
          <cell r="H1103" t="str">
            <v>MÁQUINA JATO DE PRESSAO PORTÁTIL, CAMARA DE 1 SAIDA, CAPACIDADE 280 L, DIAMETRO 670 MM, BICO DE JATO CURTO VENTURI DE 5/16 , MANGUEIRA DE 1 COM COMPRESSOR DE AR REBOCÁVEL 189 PCM E MOTOR DIESEL 63 CV - MANUTENÇÃO. AF_05/2023</v>
          </cell>
          <cell r="I1103" t="str">
            <v>H</v>
          </cell>
          <cell r="J1103" t="str">
            <v>COEFICIENTE DE REPRESENTATIVIDADE</v>
          </cell>
          <cell r="K1103" t="str">
            <v>9,09</v>
          </cell>
          <cell r="L1103" t="str">
            <v>CAIXA REFERENCIAL</v>
          </cell>
        </row>
        <row r="1104">
          <cell r="G1104" t="str">
            <v>93407</v>
          </cell>
          <cell r="H1104" t="str">
            <v>MÁQUINA JATO DE PRESSAO PORTÁTIL, CAMARA DE 1 SAIDA, CAPACIDADE 280 L, DIAMETRO 670 MM, BICO DE JATO CURTO VENTURI DE 5/16 , MANGUEIRA DE 1 COM COMPRESSOR DE AR REBOCÁVEL 189 PCM E MOTOR DIESEL 63 CV - MATERIAIS NA OPERAÇÃO. AF_05/2023</v>
          </cell>
          <cell r="I1104" t="str">
            <v>H</v>
          </cell>
          <cell r="J1104" t="str">
            <v>COLETADO</v>
          </cell>
          <cell r="K1104" t="str">
            <v>47,61</v>
          </cell>
          <cell r="L1104" t="str">
            <v>CAIXA REFERENCIAL</v>
          </cell>
        </row>
        <row r="1105">
          <cell r="G1105" t="str">
            <v>93411</v>
          </cell>
          <cell r="H1105" t="str">
            <v>GERADOR PORTÁTIL MONOFÁSICO, POTÊNCIA 5500 VA, MOTOR A GASOLINA, POTÊNCIA DO MOTOR 13 CV - DEPRECIAÇÃO. AF_03/2016</v>
          </cell>
          <cell r="I1105" t="str">
            <v>H</v>
          </cell>
          <cell r="J1105" t="str">
            <v>COEFICIENTE DE REPRESENTATIVIDADE</v>
          </cell>
          <cell r="K1105" t="str">
            <v>0,28</v>
          </cell>
          <cell r="L1105" t="str">
            <v>CAIXA REFERENCIAL</v>
          </cell>
        </row>
        <row r="1106">
          <cell r="G1106" t="str">
            <v>93412</v>
          </cell>
          <cell r="H1106" t="str">
            <v>GERADOR PORTÁTIL MONOFÁSICO, POTÊNCIA 5500 VA, MOTOR A GASOLINA, POTÊNCIA DO MOTOR 13 CV - JUROS. AF_03/2016</v>
          </cell>
          <cell r="I1106" t="str">
            <v>H</v>
          </cell>
          <cell r="J1106" t="str">
            <v>COEFICIENTE DE REPRESENTATIVIDADE</v>
          </cell>
          <cell r="K1106" t="str">
            <v>0,10</v>
          </cell>
          <cell r="L1106" t="str">
            <v>CAIXA REFERENCIAL</v>
          </cell>
        </row>
        <row r="1107">
          <cell r="G1107" t="str">
            <v>93413</v>
          </cell>
          <cell r="H1107" t="str">
            <v>GERADOR PORTÁTIL MONOFÁSICO, POTÊNCIA 5500 VA, MOTOR A GASOLINA, POTÊNCIA DO MOTOR 13 CV - MANUTENÇÃO. AF_03/2016</v>
          </cell>
          <cell r="I1107" t="str">
            <v>H</v>
          </cell>
          <cell r="J1107" t="str">
            <v>COEFICIENTE DE REPRESENTATIVIDADE</v>
          </cell>
          <cell r="K1107" t="str">
            <v>0,25</v>
          </cell>
          <cell r="L1107" t="str">
            <v>CAIXA REFERENCIAL</v>
          </cell>
        </row>
        <row r="1108">
          <cell r="G1108" t="str">
            <v>93414</v>
          </cell>
          <cell r="H1108" t="str">
            <v>GERADOR PORTÁTIL MONOFÁSICO, POTÊNCIA 5500 VA, MOTOR A GASOLINA, POTÊNCIA DO MOTOR 13 CV - MATERIAIS NA OPERAÇÃO. AF_03/2016</v>
          </cell>
          <cell r="I1108" t="str">
            <v>H</v>
          </cell>
          <cell r="J1108" t="str">
            <v>COLETADO</v>
          </cell>
          <cell r="K1108" t="str">
            <v>14,01</v>
          </cell>
          <cell r="L1108" t="str">
            <v>CAIXA REFERENCIAL</v>
          </cell>
        </row>
        <row r="1109">
          <cell r="G1109" t="str">
            <v>93417</v>
          </cell>
          <cell r="H1109" t="str">
            <v>GRUPO GERADOR REBOCÁVEL, POTÊNCIA 66 KVA, MOTOR A DIESEL - DEPRECIAÇÃO. AF_03/2016</v>
          </cell>
          <cell r="I1109" t="str">
            <v>H</v>
          </cell>
          <cell r="J1109" t="str">
            <v>COEFICIENTE DE REPRESENTATIVIDADE</v>
          </cell>
          <cell r="K1109" t="str">
            <v>3,71</v>
          </cell>
          <cell r="L1109" t="str">
            <v>CAIXA REFERENCIAL</v>
          </cell>
        </row>
        <row r="1110">
          <cell r="G1110" t="str">
            <v>93418</v>
          </cell>
          <cell r="H1110" t="str">
            <v>GRUPO GERADOR REBOCÁVEL, POTÊNCIA 66 KVA, MOTOR A DIESEL - JUROS. AF_03/2016</v>
          </cell>
          <cell r="I1110" t="str">
            <v>H</v>
          </cell>
          <cell r="J1110" t="str">
            <v>COEFICIENTE DE REPRESENTATIVIDADE</v>
          </cell>
          <cell r="K1110" t="str">
            <v>1,30</v>
          </cell>
          <cell r="L1110" t="str">
            <v>CAIXA REFERENCIAL</v>
          </cell>
        </row>
        <row r="1111">
          <cell r="G1111" t="str">
            <v>93419</v>
          </cell>
          <cell r="H1111" t="str">
            <v>GRUPO GERADOR REBOCÁVEL, POTÊNCIA 66 KVA, MOTOR A DIESEL - MANUTENÇÃO. AF_03/2016</v>
          </cell>
          <cell r="I1111" t="str">
            <v>H</v>
          </cell>
          <cell r="J1111" t="str">
            <v>COEFICIENTE DE REPRESENTATIVIDADE</v>
          </cell>
          <cell r="K1111" t="str">
            <v>3,31</v>
          </cell>
          <cell r="L1111" t="str">
            <v>CAIXA REFERENCIAL</v>
          </cell>
        </row>
        <row r="1112">
          <cell r="G1112" t="str">
            <v>93420</v>
          </cell>
          <cell r="H1112" t="str">
            <v>GRUPO GERADOR REBOCÁVEL, POTÊNCIA 66 KVA, MOTOR A DIESEL - MATERIAIS NA OPERAÇÃO. AF_03/2016</v>
          </cell>
          <cell r="I1112" t="str">
            <v>H</v>
          </cell>
          <cell r="J1112" t="str">
            <v>COLETADO</v>
          </cell>
          <cell r="K1112" t="str">
            <v>67,70</v>
          </cell>
          <cell r="L1112" t="str">
            <v>CAIXA REFERENCIAL</v>
          </cell>
        </row>
        <row r="1113">
          <cell r="G1113" t="str">
            <v>93423</v>
          </cell>
          <cell r="H1113" t="str">
            <v>GRUPO GERADOR ESTACIONÁRIO, POTÊNCIA 150 KVA, MOTOR A DIESEL- DEPRECIAÇÃO. AF_03/2016</v>
          </cell>
          <cell r="I1113" t="str">
            <v>H</v>
          </cell>
          <cell r="J1113" t="str">
            <v>COEFICIENTE DE REPRESENTATIVIDADE</v>
          </cell>
          <cell r="K1113" t="str">
            <v>5,25</v>
          </cell>
          <cell r="L1113" t="str">
            <v>CAIXA REFERENCIAL</v>
          </cell>
        </row>
        <row r="1114">
          <cell r="G1114" t="str">
            <v>93424</v>
          </cell>
          <cell r="H1114" t="str">
            <v>GRUPO GERADOR ESTACIONÁRIO, POTÊNCIA 150 KVA, MOTOR A DIESEL- JUROS. AF_03/2016</v>
          </cell>
          <cell r="I1114" t="str">
            <v>H</v>
          </cell>
          <cell r="J1114" t="str">
            <v>COEFICIENTE DE REPRESENTATIVIDADE</v>
          </cell>
          <cell r="K1114" t="str">
            <v>1,85</v>
          </cell>
          <cell r="L1114" t="str">
            <v>CAIXA REFERENCIAL</v>
          </cell>
        </row>
        <row r="1115">
          <cell r="G1115" t="str">
            <v>93425</v>
          </cell>
          <cell r="H1115" t="str">
            <v>GRUPO GERADOR ESTACIONÁRIO, POTÊNCIA 150 KVA, MOTOR A DIESEL- MANUTENÇÃO. AF_03/2016</v>
          </cell>
          <cell r="I1115" t="str">
            <v>H</v>
          </cell>
          <cell r="J1115" t="str">
            <v>COEFICIENTE DE REPRESENTATIVIDADE</v>
          </cell>
          <cell r="K1115" t="str">
            <v>4,68</v>
          </cell>
          <cell r="L1115" t="str">
            <v>CAIXA REFERENCIAL</v>
          </cell>
        </row>
        <row r="1116">
          <cell r="G1116" t="str">
            <v>93426</v>
          </cell>
          <cell r="H1116" t="str">
            <v>GRUPO GERADOR ESTACIONÁRIO, POTÊNCIA 150 KVA, MOTOR A DIESEL- MATERIAIS NA OPERAÇÃO. AF_03/2016</v>
          </cell>
          <cell r="I1116" t="str">
            <v>H</v>
          </cell>
          <cell r="J1116" t="str">
            <v>COLETADO</v>
          </cell>
          <cell r="K1116" t="str">
            <v>161,81</v>
          </cell>
          <cell r="L1116" t="str">
            <v>CAIXA REFERENCIAL</v>
          </cell>
        </row>
        <row r="1117">
          <cell r="G1117" t="str">
            <v>93429</v>
          </cell>
          <cell r="H1117" t="str">
            <v>USINA DE MISTURA ASFÁLTICA À QUENTE, TIPO CONTRA FLUXO, PROD 40 A 80 TON/HORA - DEPRECIAÇÃO. AF_05/2023</v>
          </cell>
          <cell r="I1117" t="str">
            <v>H</v>
          </cell>
          <cell r="J1117" t="str">
            <v>COLETADO</v>
          </cell>
          <cell r="K1117" t="str">
            <v>115,00</v>
          </cell>
          <cell r="L1117" t="str">
            <v>CAIXA REFERENCIAL</v>
          </cell>
        </row>
        <row r="1118">
          <cell r="G1118" t="str">
            <v>93430</v>
          </cell>
          <cell r="H1118" t="str">
            <v>USINA DE MISTURA ASFÁLTICA À QUENTE, TIPO CONTRA FLUXO, PROD 40 A 80 TON/HORA - JUROS. AF_05/2023</v>
          </cell>
          <cell r="I1118" t="str">
            <v>H</v>
          </cell>
          <cell r="J1118" t="str">
            <v>COLETADO</v>
          </cell>
          <cell r="K1118" t="str">
            <v>36,34</v>
          </cell>
          <cell r="L1118" t="str">
            <v>CAIXA REFERENCIAL</v>
          </cell>
        </row>
        <row r="1119">
          <cell r="G1119" t="str">
            <v>93431</v>
          </cell>
          <cell r="H1119" t="str">
            <v>USINA DE MISTURA ASFÁLTICA À QUENTE, TIPO CONTRA FLUXO, PROD 40 A 80 TON/HORA - MANUTENÇÃO. AF_05/2023</v>
          </cell>
          <cell r="I1119" t="str">
            <v>H</v>
          </cell>
          <cell r="J1119" t="str">
            <v>COLETADO</v>
          </cell>
          <cell r="K1119" t="str">
            <v>138,00</v>
          </cell>
          <cell r="L1119" t="str">
            <v>CAIXA REFERENCIAL</v>
          </cell>
        </row>
        <row r="1120">
          <cell r="G1120" t="str">
            <v>93432</v>
          </cell>
          <cell r="H1120" t="str">
            <v>USINA DE MISTURA ASFÁLTICA À QUENTE, TIPO CONTRA FLUXO, PROD 40 A 80 TON/HORA - MATERIAIS NA OPERAÇÃO. AF_05/2023</v>
          </cell>
          <cell r="I1120" t="str">
            <v>H</v>
          </cell>
          <cell r="J1120" t="str">
            <v>COLETADO</v>
          </cell>
          <cell r="K1120" t="str">
            <v>2.174,40</v>
          </cell>
          <cell r="L1120" t="str">
            <v>CAIXA REFERENCIAL</v>
          </cell>
        </row>
        <row r="1121">
          <cell r="G1121" t="str">
            <v>93435</v>
          </cell>
          <cell r="H1121" t="str">
            <v>USINA DE ASFALTO À FRIO, CAPACIDADE DE 40 A 60 TON/HORA, ELÉTRICA POTÊNCIA 30 CV - DEPRECIAÇÃO. AF_05/2023</v>
          </cell>
          <cell r="I1121" t="str">
            <v>H</v>
          </cell>
          <cell r="J1121" t="str">
            <v>COEFICIENTE DE REPRESENTATIVIDADE</v>
          </cell>
          <cell r="K1121" t="str">
            <v>7,26</v>
          </cell>
          <cell r="L1121" t="str">
            <v>CAIXA REFERENCIAL</v>
          </cell>
        </row>
        <row r="1122">
          <cell r="G1122" t="str">
            <v>93436</v>
          </cell>
          <cell r="H1122" t="str">
            <v>USINA DE ASFALTO À FRIO, CAPACIDADE DE 40 A 60 TON/HORA, ELÉTRICA POTÊNCIA 30 CV - JUROS. AF_05/2023</v>
          </cell>
          <cell r="I1122" t="str">
            <v>H</v>
          </cell>
          <cell r="J1122" t="str">
            <v>COEFICIENTE DE REPRESENTATIVIDADE</v>
          </cell>
          <cell r="K1122" t="str">
            <v>2,04</v>
          </cell>
          <cell r="L1122" t="str">
            <v>CAIXA REFERENCIAL</v>
          </cell>
        </row>
        <row r="1123">
          <cell r="G1123" t="str">
            <v>93437</v>
          </cell>
          <cell r="H1123" t="str">
            <v>USINA DE ASFALTO À FRIO, CAPACIDADE DE 40 A 60 TON/HORA, ELÉTRICA POTÊNCIA 30 CV - MANUTENÇÃO. AF_05/2023</v>
          </cell>
          <cell r="I1123" t="str">
            <v>H</v>
          </cell>
          <cell r="J1123" t="str">
            <v>COEFICIENTE DE REPRESENTATIVIDADE</v>
          </cell>
          <cell r="K1123" t="str">
            <v>7,26</v>
          </cell>
          <cell r="L1123" t="str">
            <v>CAIXA REFERENCIAL</v>
          </cell>
        </row>
        <row r="1124">
          <cell r="G1124" t="str">
            <v>93438</v>
          </cell>
          <cell r="H1124" t="str">
            <v>USINA DE ASFALTO À FRIO, CAPACIDADE DE 40 A 60 TON/HORA, ELÉTRICA POTÊNCIA 30 CV - MATERIAIS NA OPERAÇÃO. AF_05/2023</v>
          </cell>
          <cell r="I1124" t="str">
            <v>H</v>
          </cell>
          <cell r="J1124" t="str">
            <v>COLETADO</v>
          </cell>
          <cell r="K1124" t="str">
            <v>113,37</v>
          </cell>
          <cell r="L1124" t="str">
            <v>CAIXA REFERENCIAL</v>
          </cell>
        </row>
        <row r="1125">
          <cell r="G1125" t="str">
            <v>95114</v>
          </cell>
          <cell r="H1125" t="str">
            <v>MARTELETE OU ROMPEDOR PNEUMÁTICO MANUAL, 28 KG, COM SILENCIADOR - DEPRECIAÇÃO. AF_07/2016</v>
          </cell>
          <cell r="I1125" t="str">
            <v>H</v>
          </cell>
          <cell r="J1125" t="str">
            <v>COEFICIENTE DE REPRESENTATIVIDADE</v>
          </cell>
          <cell r="K1125" t="str">
            <v>1,36</v>
          </cell>
          <cell r="L1125" t="str">
            <v>CAIXA REFERENCIAL</v>
          </cell>
        </row>
        <row r="1126">
          <cell r="G1126" t="str">
            <v>95115</v>
          </cell>
          <cell r="H1126" t="str">
            <v>MARTELETE OU ROMPEDOR PNEUMÁTICO MANUAL, 28 KG, COM SILENCIADOR - JUROS. AF_07/2016</v>
          </cell>
          <cell r="I1126" t="str">
            <v>H</v>
          </cell>
          <cell r="J1126" t="str">
            <v>COEFICIENTE DE REPRESENTATIVIDADE</v>
          </cell>
          <cell r="K1126" t="str">
            <v>0,31</v>
          </cell>
          <cell r="L1126" t="str">
            <v>CAIXA REFERENCIAL</v>
          </cell>
        </row>
        <row r="1127">
          <cell r="G1127" t="str">
            <v>95116</v>
          </cell>
          <cell r="H1127" t="str">
            <v>USINA DE CONCRETO FIXA, CAPACIDADE NOMINAL DE 90 A 120 M3/H, SEM SILO - DEPRECIAÇÃO. AF_07/2016</v>
          </cell>
          <cell r="I1127" t="str">
            <v>H</v>
          </cell>
          <cell r="J1127" t="str">
            <v>COLETADO</v>
          </cell>
          <cell r="K1127" t="str">
            <v>32,55</v>
          </cell>
          <cell r="L1127" t="str">
            <v>CAIXA REFERENCIAL</v>
          </cell>
        </row>
        <row r="1128">
          <cell r="G1128" t="str">
            <v>95117</v>
          </cell>
          <cell r="H1128" t="str">
            <v>USINA DE CONCRETO FIXA, CAPACIDADE NOMINAL DE 90 A 120 M3/H, SEM SILO - JUROS. AF_07/2016</v>
          </cell>
          <cell r="I1128" t="str">
            <v>H</v>
          </cell>
          <cell r="J1128" t="str">
            <v>COLETADO</v>
          </cell>
          <cell r="K1128" t="str">
            <v>10,04</v>
          </cell>
          <cell r="L1128" t="str">
            <v>CAIXA REFERENCIAL</v>
          </cell>
        </row>
        <row r="1129">
          <cell r="G1129" t="str">
            <v>95118</v>
          </cell>
          <cell r="H1129" t="str">
            <v>USINA MISTURADORA DE SOLOS, CAPACIDADE DE 200 A 500 TON/H, POTENCIA 75KW - DEPRECIAÇÃO. AF_07/2016</v>
          </cell>
          <cell r="I1129" t="str">
            <v>H</v>
          </cell>
          <cell r="J1129" t="str">
            <v>COEFICIENTE DE REPRESENTATIVIDADE</v>
          </cell>
          <cell r="K1129" t="str">
            <v>54,22</v>
          </cell>
          <cell r="L1129" t="str">
            <v>CAIXA REFERENCIAL</v>
          </cell>
        </row>
        <row r="1130">
          <cell r="G1130" t="str">
            <v>95119</v>
          </cell>
          <cell r="H1130" t="str">
            <v>USINA MISTURADORA DE SOLOS, CAPACIDADE DE 200 A 500 TON/H, POTENCIA 75KW - JUROS. AF_07/2016</v>
          </cell>
          <cell r="I1130" t="str">
            <v>H</v>
          </cell>
          <cell r="J1130" t="str">
            <v>COEFICIENTE DE REPRESENTATIVIDADE</v>
          </cell>
          <cell r="K1130" t="str">
            <v>16,72</v>
          </cell>
          <cell r="L1130" t="str">
            <v>CAIXA REFERENCIAL</v>
          </cell>
        </row>
        <row r="1131">
          <cell r="G1131" t="str">
            <v>95120</v>
          </cell>
          <cell r="H1131" t="str">
            <v>USINA MISTURADORA DE SOLOS, CAPACIDADE DE 200 A 500 TON/H, POTENCIA 75KW - MATERIAIS NA OPERAÇÃO. AF_07/2016</v>
          </cell>
          <cell r="I1131" t="str">
            <v>H</v>
          </cell>
          <cell r="J1131" t="str">
            <v>COEFICIENTE DE REPRESENTATIVIDADE</v>
          </cell>
          <cell r="K1131" t="str">
            <v>47,17</v>
          </cell>
          <cell r="L1131" t="str">
            <v>CAIXA REFERENCIAL</v>
          </cell>
        </row>
        <row r="1132">
          <cell r="G1132" t="str">
            <v>95123</v>
          </cell>
          <cell r="H1132" t="str">
            <v>DISTRIBUIDOR DE AGREGADOS AUTOPROPELIDO, CAP 3 M3, A DIESEL, POTÊNCIA 176CV - DEPRECIAÇÃO. AF_07/2016</v>
          </cell>
          <cell r="I1132" t="str">
            <v>H</v>
          </cell>
          <cell r="J1132" t="str">
            <v>COEFICIENTE DE REPRESENTATIVIDADE</v>
          </cell>
          <cell r="K1132" t="str">
            <v>17,87</v>
          </cell>
          <cell r="L1132" t="str">
            <v>CAIXA REFERENCIAL</v>
          </cell>
        </row>
        <row r="1133">
          <cell r="G1133" t="str">
            <v>95124</v>
          </cell>
          <cell r="H1133" t="str">
            <v>DISTRIBUIDOR DE AGREGADOS AUTOPROPELIDO, C/AP 3 M3, A DIESEL, POTÊNCIA 176CV - JUROS. AF_07/2016</v>
          </cell>
          <cell r="I1133" t="str">
            <v>H</v>
          </cell>
          <cell r="J1133" t="str">
            <v>COEFICIENTE DE REPRESENTATIVIDADE</v>
          </cell>
          <cell r="K1133" t="str">
            <v>5,51</v>
          </cell>
          <cell r="L1133" t="str">
            <v>CAIXA REFERENCIAL</v>
          </cell>
        </row>
        <row r="1134">
          <cell r="G1134" t="str">
            <v>95125</v>
          </cell>
          <cell r="H1134" t="str">
            <v>DISTRIBUIDOR DE AGREGADOS AUTOPROPELIDO, CAP 3 M3, A DIESEL, POTÊNCIA 176CV - MANUTENÇÃO. AF_07/2016</v>
          </cell>
          <cell r="I1134" t="str">
            <v>H</v>
          </cell>
          <cell r="J1134" t="str">
            <v>COEFICIENTE DE REPRESENTATIVIDADE</v>
          </cell>
          <cell r="K1134" t="str">
            <v>19,56</v>
          </cell>
          <cell r="L1134" t="str">
            <v>CAIXA REFERENCIAL</v>
          </cell>
        </row>
        <row r="1135">
          <cell r="G1135" t="str">
            <v>95126</v>
          </cell>
          <cell r="H1135" t="str">
            <v>DISTRIBUIDOR DE AGREGADOS AUTOPROPELIDO, CAP 3 M3, A DIESEL, POTÊNCIA 176CV  MATERIAIS NA OPERAÇÃO. AF_07/2016</v>
          </cell>
          <cell r="I1135" t="str">
            <v>H</v>
          </cell>
          <cell r="J1135" t="str">
            <v>COLETADO</v>
          </cell>
          <cell r="K1135" t="str">
            <v>148,64</v>
          </cell>
          <cell r="L1135" t="str">
            <v>CAIXA REFERENCIAL</v>
          </cell>
        </row>
        <row r="1136">
          <cell r="G1136" t="str">
            <v>95129</v>
          </cell>
          <cell r="H1136" t="str">
            <v>MÁQUINA DEMARCADORA DE FAIXA DE TRÁFEGO À FRIO, AUTOPROPELIDA, POTÊNCIA 38 HP - DEPRECIAÇÃO. AF_07/2016</v>
          </cell>
          <cell r="I1136" t="str">
            <v>H</v>
          </cell>
          <cell r="J1136" t="str">
            <v>COEFICIENTE DE REPRESENTATIVIDADE</v>
          </cell>
          <cell r="K1136" t="str">
            <v>47,90</v>
          </cell>
          <cell r="L1136" t="str">
            <v>CAIXA REFERENCIAL</v>
          </cell>
        </row>
        <row r="1137">
          <cell r="G1137" t="str">
            <v>95130</v>
          </cell>
          <cell r="H1137" t="str">
            <v>MÁQUINA DEMARCADORA DE FAIXA DE TRÁFEGO À FRIO, AUTOPROPELIDA, POTÊNCIA 38 HP - JUROS. AF_07/2016</v>
          </cell>
          <cell r="I1137" t="str">
            <v>H</v>
          </cell>
          <cell r="J1137" t="str">
            <v>COEFICIENTE DE REPRESENTATIVIDADE</v>
          </cell>
          <cell r="K1137" t="str">
            <v>17,36</v>
          </cell>
          <cell r="L1137" t="str">
            <v>CAIXA REFERENCIAL</v>
          </cell>
        </row>
        <row r="1138">
          <cell r="G1138" t="str">
            <v>95131</v>
          </cell>
          <cell r="H1138" t="str">
            <v>MÁQUINA DEMARCADORA DE FAIXA DE TRÁFEGO À FRIO, AUTOPROPELIDA, POTÊNCIA 38 HP - MANUTENÇÃO. AF_07/2016</v>
          </cell>
          <cell r="I1138" t="str">
            <v>H</v>
          </cell>
          <cell r="J1138" t="str">
            <v>COEFICIENTE DE REPRESENTATIVIDADE</v>
          </cell>
          <cell r="K1138" t="str">
            <v>56,38</v>
          </cell>
          <cell r="L1138" t="str">
            <v>CAIXA REFERENCIAL</v>
          </cell>
        </row>
        <row r="1139">
          <cell r="G1139" t="str">
            <v>95132</v>
          </cell>
          <cell r="H1139" t="str">
            <v>MÁQUINA DEMARCADORA DE FAIXA DE TRÁFEGO À FRIO, AUTOPROPELIDA, POTÊNCIA 38 HP - MATERIAIS NA OPERAÇÃO. AF_07/2016</v>
          </cell>
          <cell r="I1139" t="str">
            <v>H</v>
          </cell>
          <cell r="J1139" t="str">
            <v>COLETADO</v>
          </cell>
          <cell r="K1139" t="str">
            <v>32,55</v>
          </cell>
          <cell r="L1139" t="str">
            <v>CAIXA REFERENCIAL</v>
          </cell>
        </row>
        <row r="1140">
          <cell r="G1140" t="str">
            <v>95136</v>
          </cell>
          <cell r="H1140" t="str">
            <v>TALHA MANUAL DE CORRENTE, CAPACIDADE DE 2 TON. COM ELEVAÇÃO DE 3 M - DEPRECIAÇÃO. AF_07/2016</v>
          </cell>
          <cell r="I1140" t="str">
            <v>H</v>
          </cell>
          <cell r="J1140" t="str">
            <v>COLETADO</v>
          </cell>
          <cell r="K1140" t="str">
            <v>0,03</v>
          </cell>
          <cell r="L1140" t="str">
            <v>CAIXA REFERENCIAL</v>
          </cell>
        </row>
        <row r="1141">
          <cell r="G1141" t="str">
            <v>95137</v>
          </cell>
          <cell r="H1141" t="str">
            <v>TALHA MANUAL DE CORRENTE, CAPACIDADE DE 2 TON. COM ELEVAÇÃO DE 3 M - JUROS. AF_07/2016</v>
          </cell>
          <cell r="I1141" t="str">
            <v>H</v>
          </cell>
          <cell r="J1141" t="str">
            <v>COLETADO</v>
          </cell>
          <cell r="K1141" t="str">
            <v>0,01</v>
          </cell>
          <cell r="L1141" t="str">
            <v>CAIXA REFERENCIAL</v>
          </cell>
        </row>
        <row r="1142">
          <cell r="G1142" t="str">
            <v>95138</v>
          </cell>
          <cell r="H1142" t="str">
            <v>TALHA MANUAL DE CORRENTE, CAPACIDADE DE 2 TON. COM ELEVAÇÃO DE 3 M - MANUTENÇÃO. AF_07/2016</v>
          </cell>
          <cell r="I1142" t="str">
            <v>H</v>
          </cell>
          <cell r="J1142" t="str">
            <v>COLETADO</v>
          </cell>
          <cell r="K1142" t="str">
            <v>0,02</v>
          </cell>
          <cell r="L1142" t="str">
            <v>CAIXA REFERENCIAL</v>
          </cell>
        </row>
        <row r="1143">
          <cell r="G1143" t="str">
            <v>95208</v>
          </cell>
          <cell r="H1143" t="str">
            <v>GRUA ASCENCIONAL, LANÇA DE 42 M, CAPACIDADE DE 1,5 T A 30 M, ALTURA ATÉ 39 M   DEPRECIAÇÃO. AF_05/2023</v>
          </cell>
          <cell r="I1143" t="str">
            <v>H</v>
          </cell>
          <cell r="J1143" t="str">
            <v>COEFICIENTE DE REPRESENTATIVIDADE</v>
          </cell>
          <cell r="K1143" t="str">
            <v>31,76</v>
          </cell>
          <cell r="L1143" t="str">
            <v>CAIXA REFERENCIAL</v>
          </cell>
        </row>
        <row r="1144">
          <cell r="G1144" t="str">
            <v>95209</v>
          </cell>
          <cell r="H1144" t="str">
            <v>GRUA ASCENCIONAL, LANCA DE 42 M, CAPACIDADE DE 1,5 T A 30 M, ALTURA ATE 39 M   JUROS. AF_05/2023</v>
          </cell>
          <cell r="I1144" t="str">
            <v>H</v>
          </cell>
          <cell r="J1144" t="str">
            <v>COEFICIENTE DE REPRESENTATIVIDADE</v>
          </cell>
          <cell r="K1144" t="str">
            <v>11,75</v>
          </cell>
          <cell r="L1144" t="str">
            <v>CAIXA REFERENCIAL</v>
          </cell>
        </row>
        <row r="1145">
          <cell r="G1145" t="str">
            <v>95210</v>
          </cell>
          <cell r="H1145" t="str">
            <v>GRUA ASCENCIONAL, LANCA DE 42 M, CAPACIDADE DE 1,5 T A 30 M, ALTURA ATE 39 M   MANUTENÇÃO. AF_05/2023</v>
          </cell>
          <cell r="I1145" t="str">
            <v>H</v>
          </cell>
          <cell r="J1145" t="str">
            <v>COEFICIENTE DE REPRESENTATIVIDADE</v>
          </cell>
          <cell r="K1145" t="str">
            <v>31,76</v>
          </cell>
          <cell r="L1145" t="str">
            <v>CAIXA REFERENCIAL</v>
          </cell>
        </row>
        <row r="1146">
          <cell r="G1146" t="str">
            <v>95211</v>
          </cell>
          <cell r="H1146" t="str">
            <v>GRUA ASCENCIONAL, LANCA DE 42 M, CAPACIDADE DE 1,5 T A 30 M, ALTURA ATE 39 M   MATERIAIS NA OPERAÇÃO. AF_05/2023</v>
          </cell>
          <cell r="I1146" t="str">
            <v>H</v>
          </cell>
          <cell r="J1146" t="str">
            <v>COEFICIENTE DE REPRESENTATIVIDADE</v>
          </cell>
          <cell r="K1146" t="str">
            <v>6,91</v>
          </cell>
          <cell r="L1146" t="str">
            <v>CAIXA REFERENCIAL</v>
          </cell>
        </row>
        <row r="1147">
          <cell r="G1147" t="str">
            <v>95217</v>
          </cell>
          <cell r="H1147" t="str">
            <v>PULVERIZADOR DE TINTA ELÉTRICO/MÁQUINA DE PINTURA AIRLESS, VAZÃO 2 L/MIN - MATERIAIS NA OPERAÇÃO. AF_05/2023</v>
          </cell>
          <cell r="I1147" t="str">
            <v>H</v>
          </cell>
          <cell r="J1147" t="str">
            <v>COEFICIENTE DE REPRESENTATIVIDADE</v>
          </cell>
          <cell r="K1147" t="str">
            <v>0,56</v>
          </cell>
          <cell r="L1147" t="str">
            <v>CAIXA REFERENCIAL</v>
          </cell>
        </row>
        <row r="1148">
          <cell r="G1148" t="str">
            <v>95255</v>
          </cell>
          <cell r="H1148" t="str">
            <v>MARTELO DEMOLIDOR PNEUMÁTICO MANUAL, 32 KG - DEPRECIAÇÃO. AF_09/2016</v>
          </cell>
          <cell r="I1148" t="str">
            <v>H</v>
          </cell>
          <cell r="J1148" t="str">
            <v>COEFICIENTE DE REPRESENTATIVIDADE</v>
          </cell>
          <cell r="K1148" t="str">
            <v>1,21</v>
          </cell>
          <cell r="L1148" t="str">
            <v>CAIXA REFERENCIAL</v>
          </cell>
        </row>
        <row r="1149">
          <cell r="G1149" t="str">
            <v>95256</v>
          </cell>
          <cell r="H1149" t="str">
            <v>MARTELO DEMOLIDOR PNEUMÁTICO MANUAL, 32 KG - JUROS. AF_09/2016</v>
          </cell>
          <cell r="I1149" t="str">
            <v>H</v>
          </cell>
          <cell r="J1149" t="str">
            <v>COEFICIENTE DE REPRESENTATIVIDADE</v>
          </cell>
          <cell r="K1149" t="str">
            <v>0,27</v>
          </cell>
          <cell r="L1149" t="str">
            <v>CAIXA REFERENCIAL</v>
          </cell>
        </row>
        <row r="1150">
          <cell r="G1150" t="str">
            <v>95257</v>
          </cell>
          <cell r="H1150" t="str">
            <v>MARTELO DEMOLIDOR PNEUMÁTICO MANUAL, 32 KG - MANUTENÇÃO. AF_09/2016</v>
          </cell>
          <cell r="I1150" t="str">
            <v>H</v>
          </cell>
          <cell r="J1150" t="str">
            <v>COEFICIENTE DE REPRESENTATIVIDADE</v>
          </cell>
          <cell r="K1150" t="str">
            <v>1,51</v>
          </cell>
          <cell r="L1150" t="str">
            <v>CAIXA REFERENCIAL</v>
          </cell>
        </row>
        <row r="1151">
          <cell r="G1151" t="str">
            <v>95260</v>
          </cell>
          <cell r="H1151" t="str">
            <v>COMPACTADOR DE SOLOS DE PERCUSÃO (SOQUETE) COM MOTOR A GASOLINA, POTÊNCIA 3 CV - DEPRECIAÇÃO. AF_09/2016</v>
          </cell>
          <cell r="I1151" t="str">
            <v>H</v>
          </cell>
          <cell r="J1151" t="str">
            <v>COLETADO</v>
          </cell>
          <cell r="K1151" t="str">
            <v>0,55</v>
          </cell>
          <cell r="L1151" t="str">
            <v>CAIXA REFERENCIAL</v>
          </cell>
        </row>
        <row r="1152">
          <cell r="G1152" t="str">
            <v>95261</v>
          </cell>
          <cell r="H1152" t="str">
            <v>COMPACTADOR DE SOLOS DE PERCUSÃO (SOQUETE) COM MOTOR A GASOLINA, POTÊNCIA 3 CV - JUROS. AF_09/2016</v>
          </cell>
          <cell r="I1152" t="str">
            <v>H</v>
          </cell>
          <cell r="J1152" t="str">
            <v>COEFICIENTE DE REPRESENTATIVIDADE</v>
          </cell>
          <cell r="K1152" t="str">
            <v>0,27</v>
          </cell>
          <cell r="L1152" t="str">
            <v>CAIXA REFERENCIAL</v>
          </cell>
        </row>
        <row r="1153">
          <cell r="G1153" t="str">
            <v>95262</v>
          </cell>
          <cell r="H1153" t="str">
            <v>COMPACTADOR DE SOLOS DE PERCUSÃO (SOQUETE) COM MOTOR A GASOLINA, POTÊNCIA 3 CV - MANUTENÇÃO. AF_09/2016</v>
          </cell>
          <cell r="I1153" t="str">
            <v>H</v>
          </cell>
          <cell r="J1153" t="str">
            <v>COEFICIENTE DE REPRESENTATIVIDADE</v>
          </cell>
          <cell r="K1153" t="str">
            <v>1,26</v>
          </cell>
          <cell r="L1153" t="str">
            <v>CAIXA REFERENCIAL</v>
          </cell>
        </row>
        <row r="1154">
          <cell r="G1154" t="str">
            <v>95263</v>
          </cell>
          <cell r="H1154" t="str">
            <v>COMPACTADOR DE SOLOS DE PERCUSÃO (SOQUETE) COM MOTOR A GASOLINA, POTÊNCIA 3 CV - MATERIAIS NA OPERAÇÃO. AF_09/2016</v>
          </cell>
          <cell r="I1154" t="str">
            <v>H</v>
          </cell>
          <cell r="J1154" t="str">
            <v>COLETADO</v>
          </cell>
          <cell r="K1154" t="str">
            <v>4,39</v>
          </cell>
          <cell r="L1154" t="str">
            <v>CAIXA REFERENCIAL</v>
          </cell>
        </row>
        <row r="1155">
          <cell r="G1155" t="str">
            <v>95266</v>
          </cell>
          <cell r="H1155" t="str">
            <v>RÉGUA VIBRATÓRIA DUPLA PARA CONCRETO, PESO DE 60KG, COMPRIMENTO 4 M, COM MOTOR A GASOLINA, POTÊNCIA 5,5 HP - DEPRECIAÇÃO. AF_09/2016</v>
          </cell>
          <cell r="I1155" t="str">
            <v>H</v>
          </cell>
          <cell r="J1155" t="str">
            <v>COEFICIENTE DE REPRESENTATIVIDADE</v>
          </cell>
          <cell r="K1155" t="str">
            <v>0,44</v>
          </cell>
          <cell r="L1155" t="str">
            <v>CAIXA REFERENCIAL</v>
          </cell>
        </row>
        <row r="1156">
          <cell r="G1156" t="str">
            <v>95267</v>
          </cell>
          <cell r="H1156" t="str">
            <v>RÉGUA VIBRATÓRIA DUPLA PARA CONCRETO, PESO DE 60KG, COMPRIMENTO 4 M, COM MOTOR A GASOLINA, POTÊNCIA 5,5 HP - JUROS. AF_09/2016</v>
          </cell>
          <cell r="I1156" t="str">
            <v>H</v>
          </cell>
          <cell r="J1156" t="str">
            <v>COEFICIENTE DE REPRESENTATIVIDADE</v>
          </cell>
          <cell r="K1156" t="str">
            <v>0,09</v>
          </cell>
          <cell r="L1156" t="str">
            <v>CAIXA REFERENCIAL</v>
          </cell>
        </row>
        <row r="1157">
          <cell r="G1157" t="str">
            <v>95268</v>
          </cell>
          <cell r="H1157" t="str">
            <v>RÉGUA VIBRATÓRIA DUPLA PARA CONCRETO, PESO DE 60KG, COMPRIMENTO 4 M, COM MOTOR A GASOLINA, POTÊNCIA 5,5 HP - MANUTENÇÃO. AF_09/2016</v>
          </cell>
          <cell r="I1157" t="str">
            <v>H</v>
          </cell>
          <cell r="J1157" t="str">
            <v>COEFICIENTE DE REPRESENTATIVIDADE</v>
          </cell>
          <cell r="K1157" t="str">
            <v>0,43</v>
          </cell>
          <cell r="L1157" t="str">
            <v>CAIXA REFERENCIAL</v>
          </cell>
        </row>
        <row r="1158">
          <cell r="G1158" t="str">
            <v>95269</v>
          </cell>
          <cell r="H1158" t="str">
            <v>RÉGUA VIBRATÓRIA DUPLA PARA CONCRETO, PESO DE 60KG, COMPRIMENTO 4 M, COM MOTOR A GASOLINA, POTÊNCIA 5,5 HP  MATERIAIS NA OPERAÇÃO. AF_09/2016</v>
          </cell>
          <cell r="I1158" t="str">
            <v>H</v>
          </cell>
          <cell r="J1158" t="str">
            <v>COLETADO</v>
          </cell>
          <cell r="K1158" t="str">
            <v>8,10</v>
          </cell>
          <cell r="L1158" t="str">
            <v>CAIXA REFERENCIAL</v>
          </cell>
        </row>
        <row r="1159">
          <cell r="G1159" t="str">
            <v>95272</v>
          </cell>
          <cell r="H1159" t="str">
            <v>POLIDORA DE PISO (POLITRIZ), PESO DE 100KG, DIÂMETRO 450 MM, MOTOR ELÉTRICO, POTÊNCIA 4 HP - DEPRECIAÇÃO. AF_05/2023</v>
          </cell>
          <cell r="I1159" t="str">
            <v>H</v>
          </cell>
          <cell r="J1159" t="str">
            <v>COEFICIENTE DE REPRESENTATIVIDADE</v>
          </cell>
          <cell r="K1159" t="str">
            <v>0,40</v>
          </cell>
          <cell r="L1159" t="str">
            <v>CAIXA REFERENCIAL</v>
          </cell>
        </row>
        <row r="1160">
          <cell r="G1160" t="str">
            <v>95273</v>
          </cell>
          <cell r="H1160" t="str">
            <v>POLIDORA DE PISO (POLITRIZ), PESO DE 100KG, DIÂMETRO 450 MM, MOTOR ELÉTRICO, POTÊNCIA 4 HP - JUROS. AF_05/2023</v>
          </cell>
          <cell r="I1160" t="str">
            <v>H</v>
          </cell>
          <cell r="J1160" t="str">
            <v>COEFICIENTE DE REPRESENTATIVIDADE</v>
          </cell>
          <cell r="K1160" t="str">
            <v>0,10</v>
          </cell>
          <cell r="L1160" t="str">
            <v>CAIXA REFERENCIAL</v>
          </cell>
        </row>
        <row r="1161">
          <cell r="G1161" t="str">
            <v>95274</v>
          </cell>
          <cell r="H1161" t="str">
            <v>POLIDORA DE PISO (POLITRIZ), PESO DE 100KG, DIÂMETRO 450 MM, MOTOR ELÉTRICO, POTÊNCIA 4 HP - MANUTENÇÃO. AF_05/2023</v>
          </cell>
          <cell r="I1161" t="str">
            <v>H</v>
          </cell>
          <cell r="J1161" t="str">
            <v>COEFICIENTE DE REPRESENTATIVIDADE</v>
          </cell>
          <cell r="K1161" t="str">
            <v>0,33</v>
          </cell>
          <cell r="L1161" t="str">
            <v>CAIXA REFERENCIAL</v>
          </cell>
        </row>
        <row r="1162">
          <cell r="G1162" t="str">
            <v>95275</v>
          </cell>
          <cell r="H1162" t="str">
            <v>POLIDORA DE PISO (POLITRIZ), PESO DE 100KG, DIÂMETRO 450 MM, MOTOR ELÉTRICO, POTÊNCIA 4 HP - MATERIAIS NA OPERAÇÃO. AF_05/2023</v>
          </cell>
          <cell r="I1162" t="str">
            <v>H</v>
          </cell>
          <cell r="J1162" t="str">
            <v>COEFICIENTE DE REPRESENTATIVIDADE</v>
          </cell>
          <cell r="K1162" t="str">
            <v>1,87</v>
          </cell>
          <cell r="L1162" t="str">
            <v>CAIXA REFERENCIAL</v>
          </cell>
        </row>
        <row r="1163">
          <cell r="G1163" t="str">
            <v>95278</v>
          </cell>
          <cell r="H1163" t="str">
            <v>DESEMPENADEIRA DE CONCRETO, PESO DE 78 KG, 4 PÁS, MOTOR A GASOLINA, POTÊNCIA 5,5 HP - DEPRECIAÇÃO. AF_05/2023</v>
          </cell>
          <cell r="I1163" t="str">
            <v>H</v>
          </cell>
          <cell r="J1163" t="str">
            <v>COLETADO</v>
          </cell>
          <cell r="K1163" t="str">
            <v>0,51</v>
          </cell>
          <cell r="L1163" t="str">
            <v>CAIXA REFERENCIAL</v>
          </cell>
        </row>
        <row r="1164">
          <cell r="G1164" t="str">
            <v>95279</v>
          </cell>
          <cell r="H1164" t="str">
            <v>DESEMPENADEIRA DE CONCRETO, PESO DE 78 KG, 4 PÁS, MOTOR A GASOLINA, POTÊNCIA 5,5 HP - JUROS. AF_05/2023</v>
          </cell>
          <cell r="I1164" t="str">
            <v>H</v>
          </cell>
          <cell r="J1164" t="str">
            <v>COLETADO</v>
          </cell>
          <cell r="K1164" t="str">
            <v>0,10</v>
          </cell>
          <cell r="L1164" t="str">
            <v>CAIXA REFERENCIAL</v>
          </cell>
        </row>
        <row r="1165">
          <cell r="G1165" t="str">
            <v>95280</v>
          </cell>
          <cell r="H1165" t="str">
            <v>DESEMPENADEIRA DE CONCRETO, PESO DE 78 KG, 4 PÁS, MOTOR A GASOLINA, POTÊNCIA 5,5 HP - MANUTENÇÃO. AF_05/2023</v>
          </cell>
          <cell r="I1165" t="str">
            <v>H</v>
          </cell>
          <cell r="J1165" t="str">
            <v>COLETADO</v>
          </cell>
          <cell r="K1165" t="str">
            <v>0,51</v>
          </cell>
          <cell r="L1165" t="str">
            <v>CAIXA REFERENCIAL</v>
          </cell>
        </row>
        <row r="1166">
          <cell r="G1166" t="str">
            <v>95281</v>
          </cell>
          <cell r="H1166" t="str">
            <v>DESEMPENADEIRA DE CONCRETO, PESO DE 78 KG, 4 PÁS, MOTOR A GASOLINA, POTÊNCIA 5,5 HP   MATERIAIS NA OPERAÇÃO. AF_05/2023</v>
          </cell>
          <cell r="I1166" t="str">
            <v>H</v>
          </cell>
          <cell r="J1166" t="str">
            <v>COLETADO</v>
          </cell>
          <cell r="K1166" t="str">
            <v>8,08</v>
          </cell>
          <cell r="L1166" t="str">
            <v>CAIXA REFERENCIAL</v>
          </cell>
        </row>
        <row r="1167">
          <cell r="G1167" t="str">
            <v>95617</v>
          </cell>
          <cell r="H1167" t="str">
            <v>PERFURATRIZ PNEUMATICA MANUAL DE PESO MEDIO, MARTELETE, 18KG, COMPRIMENTO MÁXIMO DE CURSO DE 6 M, DIAMETRO DO PISTAO DE 5,5 CM - DEPRECIAÇÃO. AF_11/2016</v>
          </cell>
          <cell r="I1167" t="str">
            <v>H</v>
          </cell>
          <cell r="J1167" t="str">
            <v>COEFICIENTE DE REPRESENTATIVIDADE</v>
          </cell>
          <cell r="K1167" t="str">
            <v>0,99</v>
          </cell>
          <cell r="L1167" t="str">
            <v>CAIXA REFERENCIAL</v>
          </cell>
        </row>
        <row r="1168">
          <cell r="G1168" t="str">
            <v>95618</v>
          </cell>
          <cell r="H1168" t="str">
            <v>PERFURATRIZ PNEUMATICA MANUAL DE PESO MEDIO, MARTELETE, 18KG, COMPRIMENTO MÁXIMO DE CURSO DE 6 M, DIAMETRO DO PISTAO DE 5,5 CM - JUROS. AF_11/2016</v>
          </cell>
          <cell r="I1168" t="str">
            <v>H</v>
          </cell>
          <cell r="J1168" t="str">
            <v>COEFICIENTE DE REPRESENTATIVIDADE</v>
          </cell>
          <cell r="K1168" t="str">
            <v>0,22</v>
          </cell>
          <cell r="L1168" t="str">
            <v>CAIXA REFERENCIAL</v>
          </cell>
        </row>
        <row r="1169">
          <cell r="G1169" t="str">
            <v>95619</v>
          </cell>
          <cell r="H1169" t="str">
            <v>PERFURATRIZ PNEUMATICA MANUAL DE PESO MEDIO, MARTELETE, 18KG, COMPRIMENTO MÁXIMO DE CURSO DE 6 M, DIAMETRO DO PISTAO DE 5,5 CM - MANUTENÇÃO. AF_11/2016</v>
          </cell>
          <cell r="I1169" t="str">
            <v>H</v>
          </cell>
          <cell r="J1169" t="str">
            <v>COEFICIENTE DE REPRESENTATIVIDADE</v>
          </cell>
          <cell r="K1169" t="str">
            <v>1,24</v>
          </cell>
          <cell r="L1169" t="str">
            <v>CAIXA REFERENCIAL</v>
          </cell>
        </row>
        <row r="1170">
          <cell r="G1170" t="str">
            <v>95627</v>
          </cell>
          <cell r="H1170" t="str">
            <v>ROLO COMPACTADOR VIBRATORIO TANDEM, ACO LISO, POTENCIA 125 HP, PESO SEM/COM LASTRO 10,20/11,65 T, LARGURA DE TRABALHO 1,73 M - DEPRECIAÇÃO. AF_11/2016</v>
          </cell>
          <cell r="I1170" t="str">
            <v>H</v>
          </cell>
          <cell r="J1170" t="str">
            <v>COEFICIENTE DE REPRESENTATIVIDADE</v>
          </cell>
          <cell r="K1170" t="str">
            <v>47,05</v>
          </cell>
          <cell r="L1170" t="str">
            <v>CAIXA REFERENCIAL</v>
          </cell>
        </row>
        <row r="1171">
          <cell r="G1171" t="str">
            <v>95628</v>
          </cell>
          <cell r="H1171" t="str">
            <v>ROLO COMPACTADOR VIBRATORIO TANDEM, ACO LISO, POTENCIA 125 HP, PESO SEM/COM LASTRO 10,20/11,65 T, LARGURA DE TRABALHO 1,73 M - JUROS. AF_11/2016</v>
          </cell>
          <cell r="I1171" t="str">
            <v>H</v>
          </cell>
          <cell r="J1171" t="str">
            <v>COEFICIENTE DE REPRESENTATIVIDADE</v>
          </cell>
          <cell r="K1171" t="str">
            <v>12,62</v>
          </cell>
          <cell r="L1171" t="str">
            <v>CAIXA REFERENCIAL</v>
          </cell>
        </row>
        <row r="1172">
          <cell r="G1172" t="str">
            <v>95629</v>
          </cell>
          <cell r="H1172" t="str">
            <v>ROLO COMPACTADOR VIBRATORIO TANDEM, ACO LISO, POTENCIA 125 HP, PESO SEM/COM LASTRO 10,20/11,65 T, LARGURA DE TRABALHO 1,73 M - MANUTENÇÃO. AF_11/2016</v>
          </cell>
          <cell r="I1172" t="str">
            <v>H</v>
          </cell>
          <cell r="J1172" t="str">
            <v>COEFICIENTE DE REPRESENTATIVIDADE</v>
          </cell>
          <cell r="K1172" t="str">
            <v>58,88</v>
          </cell>
          <cell r="L1172" t="str">
            <v>CAIXA REFERENCIAL</v>
          </cell>
        </row>
        <row r="1173">
          <cell r="G1173" t="str">
            <v>95630</v>
          </cell>
          <cell r="H1173" t="str">
            <v>ROLO COMPACTADOR VIBRATORIO TANDEM, ACO LISO, POTENCIA 125 HP, PESO SEM/COM LASTRO 10,20/11,65 T, LARGURA DE TRABALHO 1,73 M - MATERIAIS NA OPERAÇÃO. AF_11/2016</v>
          </cell>
          <cell r="I1173" t="str">
            <v>H</v>
          </cell>
          <cell r="J1173" t="str">
            <v>COLETADO</v>
          </cell>
          <cell r="K1173" t="str">
            <v>90,11</v>
          </cell>
          <cell r="L1173" t="str">
            <v>CAIXA REFERENCIAL</v>
          </cell>
        </row>
        <row r="1174">
          <cell r="G1174" t="str">
            <v>95698</v>
          </cell>
          <cell r="H1174" t="str">
            <v>PERFURATRIZ MANUAL, TORQUE MAXIMO 55 KGF.M, POTENCIA 5 CV, COM DIAMETRO MAXIMO 8 1/2" - DEPRECIAÇÃO. AF_11/2016</v>
          </cell>
          <cell r="I1174" t="str">
            <v>H</v>
          </cell>
          <cell r="J1174" t="str">
            <v>COEFICIENTE DE REPRESENTATIVIDADE</v>
          </cell>
          <cell r="K1174" t="str">
            <v>4,02</v>
          </cell>
          <cell r="L1174" t="str">
            <v>CAIXA REFERENCIAL</v>
          </cell>
        </row>
        <row r="1175">
          <cell r="G1175" t="str">
            <v>95699</v>
          </cell>
          <cell r="H1175" t="str">
            <v>PERFURATRIZ MANUAL, TORQUE MAXIMO 55 KGF.M, POTENCIA 5 CV, COM DIAMETRO MAXIMO 8 1/2" - JUROS. AF_11/2016</v>
          </cell>
          <cell r="I1175" t="str">
            <v>H</v>
          </cell>
          <cell r="J1175" t="str">
            <v>COEFICIENTE DE REPRESENTATIVIDADE</v>
          </cell>
          <cell r="K1175" t="str">
            <v>0,93</v>
          </cell>
          <cell r="L1175" t="str">
            <v>CAIXA REFERENCIAL</v>
          </cell>
        </row>
        <row r="1176">
          <cell r="G1176" t="str">
            <v>95700</v>
          </cell>
          <cell r="H1176" t="str">
            <v>PERFURATRIZ MANUAL, TORQUE MAXIMO 55 KGF.M, POTENCIA 5 CV, COM DIAMETRO MAXIMO 8 1/2" - MANUTENÇÃO. AF_11/2016</v>
          </cell>
          <cell r="I1176" t="str">
            <v>H</v>
          </cell>
          <cell r="J1176" t="str">
            <v>COEFICIENTE DE REPRESENTATIVIDADE</v>
          </cell>
          <cell r="K1176" t="str">
            <v>5,02</v>
          </cell>
          <cell r="L1176" t="str">
            <v>CAIXA REFERENCIAL</v>
          </cell>
        </row>
        <row r="1177">
          <cell r="G1177" t="str">
            <v>95701</v>
          </cell>
          <cell r="H1177" t="str">
            <v>PERFURATRIZ MANUAL, TORQUE MAXIMO 55 KGF.M, POTENCIA 5 CV, COM DIAMETRO MAXIMO 8 1/2" - MATERIAIS NA OPERAÇÃO. AF_11/2016</v>
          </cell>
          <cell r="I1177" t="str">
            <v>H</v>
          </cell>
          <cell r="J1177" t="str">
            <v>COEFICIENTE DE REPRESENTATIVIDADE</v>
          </cell>
          <cell r="K1177" t="str">
            <v>2,31</v>
          </cell>
          <cell r="L1177" t="str">
            <v>CAIXA REFERENCIAL</v>
          </cell>
        </row>
        <row r="1178">
          <cell r="G1178" t="str">
            <v>95704</v>
          </cell>
          <cell r="H1178" t="str">
            <v>PERFURATRIZ SOBRE ESTEIRA, TORQUE MÁXIMO 600 KGF, POTÊNCIA ENTRE 50 E 60 HP, DIÂMETRO MÁXIMO 10 - DEPRECIAÇÃO. AF_11/2016</v>
          </cell>
          <cell r="I1178" t="str">
            <v>H</v>
          </cell>
          <cell r="J1178" t="str">
            <v>COEFICIENTE DE REPRESENTATIVIDADE</v>
          </cell>
          <cell r="K1178" t="str">
            <v>44,75</v>
          </cell>
          <cell r="L1178" t="str">
            <v>CAIXA REFERENCIAL</v>
          </cell>
        </row>
        <row r="1179">
          <cell r="G1179" t="str">
            <v>95705</v>
          </cell>
          <cell r="H1179" t="str">
            <v>PERFURATRIZ SOBRE ESTEIRA, TORQUE MÁXIMO 600 KGF, POTÊNCIA ENTRE 50 E 60 HP, DIÂMETRO MÁXIMO 10 - JUROS. AF_11/2016</v>
          </cell>
          <cell r="I1179" t="str">
            <v>H</v>
          </cell>
          <cell r="J1179" t="str">
            <v>COEFICIENTE DE REPRESENTATIVIDADE</v>
          </cell>
          <cell r="K1179" t="str">
            <v>12,00</v>
          </cell>
          <cell r="L1179" t="str">
            <v>CAIXA REFERENCIAL</v>
          </cell>
        </row>
        <row r="1180">
          <cell r="G1180" t="str">
            <v>95706</v>
          </cell>
          <cell r="H1180" t="str">
            <v>PERFURATRIZ SOBRE ESTEIRA, TORQUE MÁXIMO 600 KGF, POTÊNCIA ENTRE 50 E 60 HP, DIÂMETRO MÁXIMO 10 - MANUTENÇÃO. AF_11/2016</v>
          </cell>
          <cell r="I1180" t="str">
            <v>H</v>
          </cell>
          <cell r="J1180" t="str">
            <v>COEFICIENTE DE REPRESENTATIVIDADE</v>
          </cell>
          <cell r="K1180" t="str">
            <v>56,00</v>
          </cell>
          <cell r="L1180" t="str">
            <v>CAIXA REFERENCIAL</v>
          </cell>
        </row>
        <row r="1181">
          <cell r="G1181" t="str">
            <v>95707</v>
          </cell>
          <cell r="H1181" t="str">
            <v>PERFURATRIZ SOBRE ESTEIRA, TORQUE MÁXIMO 600 KGF, POTÊNCIA ENTRE 50 E 60 HP, DIÂMETRO MÁXIMO 10 - MATERIAIS NA OPERAÇÃO. AF_11/2016</v>
          </cell>
          <cell r="I1181" t="str">
            <v>H</v>
          </cell>
          <cell r="J1181" t="str">
            <v>COEFICIENTE DE REPRESENTATIVIDADE</v>
          </cell>
          <cell r="K1181" t="str">
            <v>3,03</v>
          </cell>
          <cell r="L1181" t="str">
            <v>CAIXA REFERENCIAL</v>
          </cell>
        </row>
        <row r="1182">
          <cell r="G1182" t="str">
            <v>95710</v>
          </cell>
          <cell r="H1182" t="str">
            <v>ESCAVADEIRA HIDRAULICA SOBRE ESTEIRA, COM GARRA GIRATORIA DE MANDIBULAS, PESO OPERACIONAL ENTRE 22,00 E 25,50 TON, POTENCIA LIQUIDA ENTRE 150 E 160 HP - DEPRECIAÇÃO. AF_11/2016</v>
          </cell>
          <cell r="I1182" t="str">
            <v>H</v>
          </cell>
          <cell r="J1182" t="str">
            <v>COEFICIENTE DE REPRESENTATIVIDADE</v>
          </cell>
          <cell r="K1182" t="str">
            <v>53,79</v>
          </cell>
          <cell r="L1182" t="str">
            <v>CAIXA REFERENCIAL</v>
          </cell>
        </row>
        <row r="1183">
          <cell r="G1183" t="str">
            <v>95711</v>
          </cell>
          <cell r="H1183" t="str">
            <v>ESCAVADEIRA HIDRAULICA SOBRE ESTEIRA, COM GARRA GIRATORIA DE MANDIBULAS, PESO OPERACIONAL ENTRE 22,00 E 25,50 TON, POTENCIA LIQUIDA ENTRE 150 E 160 HP - JUROS. AF_11/2016</v>
          </cell>
          <cell r="I1183" t="str">
            <v>H</v>
          </cell>
          <cell r="J1183" t="str">
            <v>COEFICIENTE DE REPRESENTATIVIDADE</v>
          </cell>
          <cell r="K1183" t="str">
            <v>14,21</v>
          </cell>
          <cell r="L1183" t="str">
            <v>CAIXA REFERENCIAL</v>
          </cell>
        </row>
        <row r="1184">
          <cell r="G1184" t="str">
            <v>95712</v>
          </cell>
          <cell r="H1184" t="str">
            <v>ESCAVADEIRA HIDRAULICA SOBRE ESTEIRA, COM GARRA GIRATORIA DE MANDIBULAS, PESO OPERACIONAL ENTRE 22,00 E 25,50 TON, POTENCIA LIQUIDA ENTRE 150 E 160 HP - MANUTENÇÃO. AF_11/2016</v>
          </cell>
          <cell r="I1184" t="str">
            <v>H</v>
          </cell>
          <cell r="J1184" t="str">
            <v>COEFICIENTE DE REPRESENTATIVIDADE</v>
          </cell>
          <cell r="K1184" t="str">
            <v>67,24</v>
          </cell>
          <cell r="L1184" t="str">
            <v>CAIXA REFERENCIAL</v>
          </cell>
        </row>
        <row r="1185">
          <cell r="G1185" t="str">
            <v>95713</v>
          </cell>
          <cell r="H1185" t="str">
            <v>ESCAVADEIRA HIDRAULICA SOBRE ESTEIRA, COM GARRA GIRATORIA DE MANDIBULAS, PESO OPERACIONAL ENTRE 22,00 E 25,50 TON, POTENCIA LIQUIDA ENTRE 150 E 160 HP - MATERIAIS NA OPERAÇÃO. AF_11/2016</v>
          </cell>
          <cell r="I1185" t="str">
            <v>H</v>
          </cell>
          <cell r="J1185" t="str">
            <v>COLETADO</v>
          </cell>
          <cell r="K1185" t="str">
            <v>90,78</v>
          </cell>
          <cell r="L1185" t="str">
            <v>CAIXA REFERENCIAL</v>
          </cell>
        </row>
        <row r="1186">
          <cell r="G1186" t="str">
            <v>95716</v>
          </cell>
          <cell r="H1186" t="str">
            <v>ESCAVADEIRA HIDRAULICA SOBRE ESTEIRA, EQUIPADA COM CLAMSHELL, COM CAPACIDADE DA CAÇAMBA ENTRE 1,20 E 1,50 M3, PESO OPERACIONAL ENTRE 20,00 E 22,00 TON, POTENCIA LIQUIDA ENTRE 150 E 160 HP - DEPRECIAÇÃO. AF_11/2016</v>
          </cell>
          <cell r="I1186" t="str">
            <v>H</v>
          </cell>
          <cell r="J1186" t="str">
            <v>COEFICIENTE DE REPRESENTATIVIDADE</v>
          </cell>
          <cell r="K1186" t="str">
            <v>51,78</v>
          </cell>
          <cell r="L1186" t="str">
            <v>CAIXA REFERENCIAL</v>
          </cell>
        </row>
        <row r="1187">
          <cell r="G1187" t="str">
            <v>95717</v>
          </cell>
          <cell r="H1187" t="str">
            <v>ESCAVADEIRA HIDRAULICA SOBRE ESTEIRA, EQUIPADA COM CLAMSHELL, COM CAPACIDADE DA CAÇAMBA ENTRE 1,20 E 1,50 M3, PESO OPERACIONAL ENTRE 20,00 E 22,00 TON, POTENCIA LIQUIDA ENTRE 150 E 160 HP - JUROS. AF_11/2016</v>
          </cell>
          <cell r="I1187" t="str">
            <v>H</v>
          </cell>
          <cell r="J1187" t="str">
            <v>COEFICIENTE DE REPRESENTATIVIDADE</v>
          </cell>
          <cell r="K1187" t="str">
            <v>13,68</v>
          </cell>
          <cell r="L1187" t="str">
            <v>CAIXA REFERENCIAL</v>
          </cell>
        </row>
        <row r="1188">
          <cell r="G1188" t="str">
            <v>95718</v>
          </cell>
          <cell r="H1188" t="str">
            <v>ESCAVADEIRA HIDRAULICA SOBRE ESTEIRA, EQUIPADA COM CLAMSHELL, COM CAPACIDADE DA CAÇAMBA ENTRE 1,20 E 1,50 M3, PESO OPERACIONAL ENTRE 20,00 E 22,00 TON, POTENCIA LIQUIDA ENTRE 150 E 160 HP - MANUTENÇÃO. AF_11/2016</v>
          </cell>
          <cell r="I1188" t="str">
            <v>H</v>
          </cell>
          <cell r="J1188" t="str">
            <v>COEFICIENTE DE REPRESENTATIVIDADE</v>
          </cell>
          <cell r="K1188" t="str">
            <v>64,73</v>
          </cell>
          <cell r="L1188" t="str">
            <v>CAIXA REFERENCIAL</v>
          </cell>
        </row>
        <row r="1189">
          <cell r="G1189" t="str">
            <v>95719</v>
          </cell>
          <cell r="H1189" t="str">
            <v>ESCAVADEIRA HIDRAULICA SOBRE ESTEIRA, EQUIPADA COM CLAMSHELL, COM CAPACIDADE DA CAÇAMBA ENTRE 1,20 E 1,50 M3, PESO OPERACIONAL ENTRE 20,00 E 22,00 TON, POTENCIA LIQUIDA ENTRE 150 E 160 HP - MATERIAIS NA OPERAÇÃO. AF_11/2016</v>
          </cell>
          <cell r="I1189" t="str">
            <v>H</v>
          </cell>
          <cell r="J1189" t="str">
            <v>COLETADO</v>
          </cell>
          <cell r="K1189" t="str">
            <v>90,78</v>
          </cell>
          <cell r="L1189" t="str">
            <v>CAIXA REFERENCIAL</v>
          </cell>
        </row>
        <row r="1190">
          <cell r="G1190" t="str">
            <v>95869</v>
          </cell>
          <cell r="H1190" t="str">
            <v>GRUPO GERADOR COM CARENAGEM, MOTOR DIESEL POTÊNCIA STANDART ENTRE 250 E 260 KVA - JUROS. AF_12/2016</v>
          </cell>
          <cell r="I1190" t="str">
            <v>H</v>
          </cell>
          <cell r="J1190" t="str">
            <v>COEFICIENTE DE REPRESENTATIVIDADE</v>
          </cell>
          <cell r="K1190" t="str">
            <v>2,95</v>
          </cell>
          <cell r="L1190" t="str">
            <v>CAIXA REFERENCIAL</v>
          </cell>
        </row>
        <row r="1191">
          <cell r="G1191" t="str">
            <v>95870</v>
          </cell>
          <cell r="H1191" t="str">
            <v>GRUPO GERADOR COM CARENAGEM, MOTOR DIESEL POTÊNCIA STANDART ENTRE 250 E 260 KVA - MANUTENÇÃO. AF_12/2016</v>
          </cell>
          <cell r="I1191" t="str">
            <v>H</v>
          </cell>
          <cell r="J1191" t="str">
            <v>COEFICIENTE DE REPRESENTATIVIDADE</v>
          </cell>
          <cell r="K1191" t="str">
            <v>7,49</v>
          </cell>
          <cell r="L1191" t="str">
            <v>CAIXA REFERENCIAL</v>
          </cell>
        </row>
        <row r="1192">
          <cell r="G1192" t="str">
            <v>95871</v>
          </cell>
          <cell r="H1192" t="str">
            <v>GRUPO GERADOR COM CARENAGEM, MOTOR DIESEL POTÊNCIA STANDART ENTRE 250 E 260 KVA - MATERIAIS NA OPERAÇÃO. AF_12/2016</v>
          </cell>
          <cell r="I1192" t="str">
            <v>H</v>
          </cell>
          <cell r="J1192" t="str">
            <v>COLETADO</v>
          </cell>
          <cell r="K1192" t="str">
            <v>275,66</v>
          </cell>
          <cell r="L1192" t="str">
            <v>CAIXA REFERENCIAL</v>
          </cell>
        </row>
        <row r="1193">
          <cell r="G1193" t="str">
            <v>95874</v>
          </cell>
          <cell r="H1193" t="str">
            <v>GRUPO GERADOR COM CARENAGEM, MOTOR DIESEL POTÊNCIA STANDART ENTRE 250 E 260 KVA - DEPRECIAÇÃO. AF_12/2016</v>
          </cell>
          <cell r="I1193" t="str">
            <v>H</v>
          </cell>
          <cell r="J1193" t="str">
            <v>COEFICIENTE DE REPRESENTATIVIDADE</v>
          </cell>
          <cell r="K1193" t="str">
            <v>8,39</v>
          </cell>
          <cell r="L1193" t="str">
            <v>CAIXA REFERENCIAL</v>
          </cell>
        </row>
        <row r="1194">
          <cell r="G1194" t="str">
            <v>96008</v>
          </cell>
          <cell r="H1194" t="str">
            <v>TRATOR DE PNEUS COM POTÊNCIA DE 122 CV, TRAÇÃO 4X4, COM VASSOURA MECÂNICA ACOPLADA - DEPRECIAÇÃO. AF_02/2017</v>
          </cell>
          <cell r="I1194" t="str">
            <v>H</v>
          </cell>
          <cell r="J1194" t="str">
            <v>COEFICIENTE DE REPRESENTATIVIDADE</v>
          </cell>
          <cell r="K1194" t="str">
            <v>22,90</v>
          </cell>
          <cell r="L1194" t="str">
            <v>CAIXA REFERENCIAL</v>
          </cell>
        </row>
        <row r="1195">
          <cell r="G1195" t="str">
            <v>96009</v>
          </cell>
          <cell r="H1195" t="str">
            <v>TRATOR DE PNEUS COM POTÊNCIA DE 122 CV, TRAÇÃO 4X4, COM VASSOURA MECÂNICA ACOPLADA - JUROS. AF_02/2017</v>
          </cell>
          <cell r="I1195" t="str">
            <v>H</v>
          </cell>
          <cell r="J1195" t="str">
            <v>COEFICIENTE DE REPRESENTATIVIDADE</v>
          </cell>
          <cell r="K1195" t="str">
            <v>6,13</v>
          </cell>
          <cell r="L1195" t="str">
            <v>CAIXA REFERENCIAL</v>
          </cell>
        </row>
        <row r="1196">
          <cell r="G1196" t="str">
            <v>96011</v>
          </cell>
          <cell r="H1196" t="str">
            <v>TRATOR DE PNEUS COM POTÊNCIA DE 122 CV, TRAÇÃO 4X4, COM VASSOURA MECÂNICA ACOPLADA - MANUTENÇÃO. AF_02/2017</v>
          </cell>
          <cell r="I1196" t="str">
            <v>H</v>
          </cell>
          <cell r="J1196" t="str">
            <v>COEFICIENTE DE REPRESENTATIVIDADE</v>
          </cell>
          <cell r="K1196" t="str">
            <v>25,05</v>
          </cell>
          <cell r="L1196" t="str">
            <v>CAIXA REFERENCIAL</v>
          </cell>
        </row>
        <row r="1197">
          <cell r="G1197" t="str">
            <v>96012</v>
          </cell>
          <cell r="H1197" t="str">
            <v>TRATOR DE PNEUS COM POTÊNCIA DE 122 CV, TRAÇÃO 4X4, COM VASSOURA MECÂNICA ACOPLADA - MATERIAIS NA OPERAÇÃO. AF_02/2017</v>
          </cell>
          <cell r="I1197" t="str">
            <v>H</v>
          </cell>
          <cell r="J1197" t="str">
            <v>COLETADO</v>
          </cell>
          <cell r="K1197" t="str">
            <v>97,60</v>
          </cell>
          <cell r="L1197" t="str">
            <v>CAIXA REFERENCIAL</v>
          </cell>
        </row>
        <row r="1198">
          <cell r="G1198" t="str">
            <v>96015</v>
          </cell>
          <cell r="H1198" t="str">
            <v>TRATOR DE PNEUS COM POTÊNCIA DE 122 CV, TRAÇÃO 4X4, COM GRADE DE DISCOS ACOPLADA - DEPRECIAÇÃO. AF_02/2017</v>
          </cell>
          <cell r="I1198" t="str">
            <v>H</v>
          </cell>
          <cell r="J1198" t="str">
            <v>COEFICIENTE DE REPRESENTATIVIDADE</v>
          </cell>
          <cell r="K1198" t="str">
            <v>22,68</v>
          </cell>
          <cell r="L1198" t="str">
            <v>CAIXA REFERENCIAL</v>
          </cell>
        </row>
        <row r="1199">
          <cell r="G1199" t="str">
            <v>96016</v>
          </cell>
          <cell r="H1199" t="str">
            <v>TRATOR DE PNEUS COM POTÊNCIA DE 122 CV, TRAÇÃO 4X4, COM GRADE DE DISCOS ACOPLADA - JUROS. AF_02/2017</v>
          </cell>
          <cell r="I1199" t="str">
            <v>H</v>
          </cell>
          <cell r="J1199" t="str">
            <v>COEFICIENTE DE REPRESENTATIVIDADE</v>
          </cell>
          <cell r="K1199" t="str">
            <v>6,07</v>
          </cell>
          <cell r="L1199" t="str">
            <v>CAIXA REFERENCIAL</v>
          </cell>
        </row>
        <row r="1200">
          <cell r="G1200" t="str">
            <v>96018</v>
          </cell>
          <cell r="H1200" t="str">
            <v>TRATOR DE PNEUS COM POTÊNCIA DE 122 CV, TRAÇÃO 4X4, COM GRADE DE DISCOS ACOPLADA - MANUTENÇÃO. AF_02/2017</v>
          </cell>
          <cell r="I1200" t="str">
            <v>H</v>
          </cell>
          <cell r="J1200" t="str">
            <v>COEFICIENTE DE REPRESENTATIVIDADE</v>
          </cell>
          <cell r="K1200" t="str">
            <v>24,81</v>
          </cell>
          <cell r="L1200" t="str">
            <v>CAIXA REFERENCIAL</v>
          </cell>
        </row>
        <row r="1201">
          <cell r="G1201" t="str">
            <v>96019</v>
          </cell>
          <cell r="H1201" t="str">
            <v>TRATOR DE PNEUS COM POTÊNCIA DE 122 CV, TRAÇÃO 4X4, COM GRADE DE DISCOS ACOPLADA - MATERIAIS NA OPERAÇÃO. AF_02/2017</v>
          </cell>
          <cell r="I1201" t="str">
            <v>H</v>
          </cell>
          <cell r="J1201" t="str">
            <v>COLETADO</v>
          </cell>
          <cell r="K1201" t="str">
            <v>97,60</v>
          </cell>
          <cell r="L1201" t="str">
            <v>CAIXA REFERENCIAL</v>
          </cell>
        </row>
        <row r="1202">
          <cell r="G1202" t="str">
            <v>96023</v>
          </cell>
          <cell r="H1202" t="str">
            <v>TRATOR DE PNEUS COM POTÊNCIA DE 85 CV, TRAÇÃO 4X4, COM GRADE DE DISCOS ACOPLADA - DEPRECIAÇÃO. AF_02/2017</v>
          </cell>
          <cell r="I1202" t="str">
            <v>H</v>
          </cell>
          <cell r="J1202" t="str">
            <v>COEFICIENTE DE REPRESENTATIVIDADE</v>
          </cell>
          <cell r="K1202" t="str">
            <v>17,60</v>
          </cell>
          <cell r="L1202" t="str">
            <v>CAIXA REFERENCIAL</v>
          </cell>
        </row>
        <row r="1203">
          <cell r="G1203" t="str">
            <v>96024</v>
          </cell>
          <cell r="H1203" t="str">
            <v>TRATOR DE PNEUS COM POTÊNCIA DE 85 CV, TRAÇÃO 4X4, COM GRADE DE DISCOS ACOPLADA - JUROS. AF_02/2017</v>
          </cell>
          <cell r="I1203" t="str">
            <v>H</v>
          </cell>
          <cell r="J1203" t="str">
            <v>COEFICIENTE DE REPRESENTATIVIDADE</v>
          </cell>
          <cell r="K1203" t="str">
            <v>4,71</v>
          </cell>
          <cell r="L1203" t="str">
            <v>CAIXA REFERENCIAL</v>
          </cell>
        </row>
        <row r="1204">
          <cell r="G1204" t="str">
            <v>96026</v>
          </cell>
          <cell r="H1204" t="str">
            <v>TRATOR DE PNEUS COM POTÊNCIA DE 85 CV, TRAÇÃO 4X4, COM GRADE DE DISCOS ACOPLADA - MANUTENÇÃO. AF_02/2017</v>
          </cell>
          <cell r="I1204" t="str">
            <v>H</v>
          </cell>
          <cell r="J1204" t="str">
            <v>COEFICIENTE DE REPRESENTATIVIDADE</v>
          </cell>
          <cell r="K1204" t="str">
            <v>19,26</v>
          </cell>
          <cell r="L1204" t="str">
            <v>CAIXA REFERENCIAL</v>
          </cell>
        </row>
        <row r="1205">
          <cell r="G1205" t="str">
            <v>96027</v>
          </cell>
          <cell r="H1205" t="str">
            <v>TRATOR DE PNEUS COM POTÊNCIA DE 85 CV, TRAÇÃO 4X4, COM GRADE DE DISCOS ACOPLADA - MATERIAIS NA OPERAÇÃO. AF_02/2017</v>
          </cell>
          <cell r="I1205" t="str">
            <v>H</v>
          </cell>
          <cell r="J1205" t="str">
            <v>COLETADO</v>
          </cell>
          <cell r="K1205" t="str">
            <v>68,01</v>
          </cell>
          <cell r="L1205" t="str">
            <v>CAIXA REFERENCIAL</v>
          </cell>
        </row>
        <row r="1206">
          <cell r="G1206" t="str">
            <v>96030</v>
          </cell>
          <cell r="H1206" t="str">
            <v>CAMINHÃO BASCULANTE 10 M3, TRUCADO, POTÊNCIA 230 CV, INCLUSIVE CAÇAMBA METÁLICA, COM DISTRIBUIDOR DE AGREGADOS ACOPLADO - DEPRECIAÇÃO. AF_02/2017</v>
          </cell>
          <cell r="I1206" t="str">
            <v>H</v>
          </cell>
          <cell r="J1206" t="str">
            <v>COEFICIENTE DE REPRESENTATIVIDADE</v>
          </cell>
          <cell r="K1206" t="str">
            <v>33,58</v>
          </cell>
          <cell r="L1206" t="str">
            <v>CAIXA REFERENCIAL</v>
          </cell>
        </row>
        <row r="1207">
          <cell r="G1207" t="str">
            <v>96031</v>
          </cell>
          <cell r="H1207" t="str">
            <v>CAMINHÃO BASCULANTE 10 M3, TRUCADO, POTÊNCIA 230 CV, INCLUSIVE CAÇAMBA METÁLICA, COM DISTRIBUIDOR DE AGREGADOS ACOPLADO - JUROS. AF_02/2017</v>
          </cell>
          <cell r="I1207" t="str">
            <v>H</v>
          </cell>
          <cell r="J1207" t="str">
            <v>COEFICIENTE DE REPRESENTATIVIDADE</v>
          </cell>
          <cell r="K1207" t="str">
            <v>12,73</v>
          </cell>
          <cell r="L1207" t="str">
            <v>CAIXA REFERENCIAL</v>
          </cell>
        </row>
        <row r="1208">
          <cell r="G1208" t="str">
            <v>96032</v>
          </cell>
          <cell r="H1208" t="str">
            <v>CAMINHÃO BASCULANTE 10 M3, TRUCADO, POTÊNCIA 230 CV, INCLUSIVE CAÇAMBA METÁLICA, COM DISTRIBUIDOR DE AGREGADOS ACOPLADO - IMPOSTOS E SEGUROS. AF_02/2017</v>
          </cell>
          <cell r="I1208" t="str">
            <v>H</v>
          </cell>
          <cell r="J1208" t="str">
            <v>COEFICIENTE DE REPRESENTATIVIDADE</v>
          </cell>
          <cell r="K1208" t="str">
            <v>5,11</v>
          </cell>
          <cell r="L1208" t="str">
            <v>CAIXA REFERENCIAL</v>
          </cell>
        </row>
        <row r="1209">
          <cell r="G1209" t="str">
            <v>96033</v>
          </cell>
          <cell r="H1209" t="str">
            <v>CAMINHÃO BASCULANTE 10 M3, TRUCADO, POTÊNCIA 230 CV, INCLUSIVE CAÇAMBA METÁLICA, COM DISTRIBUIDOR DE AGREGADOS ACOPLADO - MANUTENÇÃO. AF_02/2017</v>
          </cell>
          <cell r="I1209" t="str">
            <v>H</v>
          </cell>
          <cell r="J1209" t="str">
            <v>COEFICIENTE DE REPRESENTATIVIDADE</v>
          </cell>
          <cell r="K1209" t="str">
            <v>57,75</v>
          </cell>
          <cell r="L1209" t="str">
            <v>CAIXA REFERENCIAL</v>
          </cell>
        </row>
        <row r="1210">
          <cell r="G1210" t="str">
            <v>96034</v>
          </cell>
          <cell r="H1210" t="str">
            <v>CAMINHÃO BASCULANTE 10 M3, TRUCADO, POTÊNCIA 230 CV, INCLUSIVE CAÇAMBA METÁLICA, COM DISTRIBUIDOR DE AGREGADOS ACOPLADO - MATERIAIS NA OPERAÇÃO. AF_02/2017</v>
          </cell>
          <cell r="I1210" t="str">
            <v>H</v>
          </cell>
          <cell r="J1210" t="str">
            <v>COLETADO</v>
          </cell>
          <cell r="K1210" t="str">
            <v>143,14</v>
          </cell>
          <cell r="L1210" t="str">
            <v>CAIXA REFERENCIAL</v>
          </cell>
        </row>
        <row r="1211">
          <cell r="G1211" t="str">
            <v>96053</v>
          </cell>
          <cell r="H1211" t="str">
            <v>TRATOR DE PNEUS COM POTÊNCIA DE 85 CV, TRAÇÃO 4X4, COM VASSOURA MECÂNICA ACOPLADA - DEPRECIAÇÃO. AF_03/2017</v>
          </cell>
          <cell r="I1211" t="str">
            <v>H</v>
          </cell>
          <cell r="J1211" t="str">
            <v>COEFICIENTE DE REPRESENTATIVIDADE</v>
          </cell>
          <cell r="K1211" t="str">
            <v>17,82</v>
          </cell>
          <cell r="L1211" t="str">
            <v>CAIXA REFERENCIAL</v>
          </cell>
        </row>
        <row r="1212">
          <cell r="G1212" t="str">
            <v>96054</v>
          </cell>
          <cell r="H1212" t="str">
            <v>MINICARREGADEIRA SOBRE RODAS POTENCIA 47HP CAPACIDADE OPERACAO 646 KG, COM VASSOURA MECÂNICA ACOPLADA - DEPRECIAÇÃO. AF_03/2017</v>
          </cell>
          <cell r="I1212" t="str">
            <v>H</v>
          </cell>
          <cell r="J1212" t="str">
            <v>COEFICIENTE DE REPRESENTATIVIDADE</v>
          </cell>
          <cell r="K1212" t="str">
            <v>31,46</v>
          </cell>
          <cell r="L1212" t="str">
            <v>CAIXA REFERENCIAL</v>
          </cell>
        </row>
        <row r="1213">
          <cell r="G1213" t="str">
            <v>96055</v>
          </cell>
          <cell r="H1213" t="str">
            <v>TRATOR DE PNEUS COM POTÊNCIA DE 85 CV, TRAÇÃO 4X4, COM VASSOURA MECÂNICA ACOPLADA - JUROS. AF_03/2017</v>
          </cell>
          <cell r="I1213" t="str">
            <v>H</v>
          </cell>
          <cell r="J1213" t="str">
            <v>COEFICIENTE DE REPRESENTATIVIDADE</v>
          </cell>
          <cell r="K1213" t="str">
            <v>4,77</v>
          </cell>
          <cell r="L1213" t="str">
            <v>CAIXA REFERENCIAL</v>
          </cell>
        </row>
        <row r="1214">
          <cell r="G1214" t="str">
            <v>96056</v>
          </cell>
          <cell r="H1214" t="str">
            <v>TRATOR DE PNEUS COM POTÊNCIA DE 85 CV, TRAÇÃO 4X4, COM VASSOURA MECÂNICA ACOPLADA - MANUTENÇÃO. AF_03/2017</v>
          </cell>
          <cell r="I1214" t="str">
            <v>H</v>
          </cell>
          <cell r="J1214" t="str">
            <v>COEFICIENTE DE REPRESENTATIVIDADE</v>
          </cell>
          <cell r="K1214" t="str">
            <v>19,50</v>
          </cell>
          <cell r="L1214" t="str">
            <v>CAIXA REFERENCIAL</v>
          </cell>
        </row>
        <row r="1215">
          <cell r="G1215" t="str">
            <v>96057</v>
          </cell>
          <cell r="H1215" t="str">
            <v>TRATOR DE PNEUS COM POTÊNCIA DE 85 CV, TRAÇÃO 4X4, COM VASSOURA MECÂNICA ACOPLADA - MATERIAIS NA OPERAÇÃO. AF_03/2017</v>
          </cell>
          <cell r="I1215" t="str">
            <v>H</v>
          </cell>
          <cell r="J1215" t="str">
            <v>COLETADO</v>
          </cell>
          <cell r="K1215" t="str">
            <v>68,01</v>
          </cell>
          <cell r="L1215" t="str">
            <v>CAIXA REFERENCIAL</v>
          </cell>
        </row>
        <row r="1216">
          <cell r="G1216" t="str">
            <v>96060</v>
          </cell>
          <cell r="H1216" t="str">
            <v>MINICARREGADEIRA SOBRE RODAS POTENCIA 47HP CAPACIDADE OPERACAO 646 KG, COM VASSOURA MECÂNICA ACOPLADA - JUROS. AF_03/2017</v>
          </cell>
          <cell r="I1216" t="str">
            <v>H</v>
          </cell>
          <cell r="J1216" t="str">
            <v>COEFICIENTE DE REPRESENTATIVIDADE</v>
          </cell>
          <cell r="K1216" t="str">
            <v>6,13</v>
          </cell>
          <cell r="L1216" t="str">
            <v>CAIXA REFERENCIAL</v>
          </cell>
        </row>
        <row r="1217">
          <cell r="G1217" t="str">
            <v>96061</v>
          </cell>
          <cell r="H1217" t="str">
            <v>MINICARREGADEIRA SOBRE RODAS POTENCIA 47HP CAPACIDADE OPERACAO 646 KG, COM VASSOURA MECÂNICA ACOPLADA - MANUTENÇÃO. AF_03/2017</v>
          </cell>
          <cell r="I1217" t="str">
            <v>H</v>
          </cell>
          <cell r="J1217" t="str">
            <v>COEFICIENTE DE REPRESENTATIVIDADE</v>
          </cell>
          <cell r="K1217" t="str">
            <v>39,32</v>
          </cell>
          <cell r="L1217" t="str">
            <v>CAIXA REFERENCIAL</v>
          </cell>
        </row>
        <row r="1218">
          <cell r="G1218" t="str">
            <v>96062</v>
          </cell>
          <cell r="H1218" t="str">
            <v>MINICARREGADEIRA SOBRE RODAS POTENCIA 47HP CAPACIDADE OPERACAO 646 KG, COM VASSOURA MECÂNICA ACOPLADA - MATERIAIS NA OPERAÇÃO. AF_03/2017</v>
          </cell>
          <cell r="I1218" t="str">
            <v>H</v>
          </cell>
          <cell r="J1218" t="str">
            <v>COLETADO</v>
          </cell>
          <cell r="K1218" t="str">
            <v>40,22</v>
          </cell>
          <cell r="L1218" t="str">
            <v>CAIXA REFERENCIAL</v>
          </cell>
        </row>
        <row r="1219">
          <cell r="G1219" t="str">
            <v>96241</v>
          </cell>
          <cell r="H1219" t="str">
            <v>MINIESCAVADEIRA SOBRE ESTEIRAS, POTENCIA LIQUIDA DE *30* HP, PESO OPERACIONAL DE *3.500* KG - DEPRECIACAO. AF_04/2017</v>
          </cell>
          <cell r="I1219" t="str">
            <v>H</v>
          </cell>
          <cell r="J1219" t="str">
            <v>COEFICIENTE DE REPRESENTATIVIDADE</v>
          </cell>
          <cell r="K1219" t="str">
            <v>27,20</v>
          </cell>
          <cell r="L1219" t="str">
            <v>CAIXA REFERENCIAL</v>
          </cell>
        </row>
        <row r="1220">
          <cell r="G1220" t="str">
            <v>96242</v>
          </cell>
          <cell r="H1220" t="str">
            <v>MINIESCAVADEIRA SOBRE ESTEIRAS, POTENCIA LIQUIDA DE *30* HP, PESO OPERACIONAL DE *3.500* KG - JUROS. AF_04/2017</v>
          </cell>
          <cell r="I1220" t="str">
            <v>H</v>
          </cell>
          <cell r="J1220" t="str">
            <v>COEFICIENTE DE REPRESENTATIVIDADE</v>
          </cell>
          <cell r="K1220" t="str">
            <v>7,18</v>
          </cell>
          <cell r="L1220" t="str">
            <v>CAIXA REFERENCIAL</v>
          </cell>
        </row>
        <row r="1221">
          <cell r="G1221" t="str">
            <v>96243</v>
          </cell>
          <cell r="H1221" t="str">
            <v>MINIESCAVADEIRA SOBRE ESTEIRAS, POTENCIA LIQUIDA DE *30* HP, PESO OPERACIONAL DE *3.500* KG - MANUTENCAO. AF_04/2017</v>
          </cell>
          <cell r="I1221" t="str">
            <v>H</v>
          </cell>
          <cell r="J1221" t="str">
            <v>COEFICIENTE DE REPRESENTATIVIDADE</v>
          </cell>
          <cell r="K1221" t="str">
            <v>34,00</v>
          </cell>
          <cell r="L1221" t="str">
            <v>CAIXA REFERENCIAL</v>
          </cell>
        </row>
        <row r="1222">
          <cell r="G1222" t="str">
            <v>96244</v>
          </cell>
          <cell r="H1222" t="str">
            <v>MINIESCAVADEIRA SOBRE ESTEIRAS, POTENCIA LIQUIDA DE *30* HP, PESO OPERACIONAL DE *3.500* KG - MATERIAIS NA OPERACAO. AF_04/2017</v>
          </cell>
          <cell r="I1222" t="str">
            <v>H</v>
          </cell>
          <cell r="J1222" t="str">
            <v>COLETADO</v>
          </cell>
          <cell r="K1222" t="str">
            <v>17,57</v>
          </cell>
          <cell r="L1222" t="str">
            <v>CAIXA REFERENCIAL</v>
          </cell>
        </row>
        <row r="1223">
          <cell r="G1223" t="str">
            <v>96301</v>
          </cell>
          <cell r="H1223" t="str">
            <v>PERFURATRIZ ROTATIVA SOBRE ESTEIRA, TORQUE MAXIMO 2500 KGM, POTENCIA 110 HP, MOTOR DIESEL - MATERIAIS NA OPERAÇÃO. AF_05/2017</v>
          </cell>
          <cell r="I1223" t="str">
            <v>H</v>
          </cell>
          <cell r="J1223" t="str">
            <v>COLETADO</v>
          </cell>
          <cell r="K1223" t="str">
            <v>49,58</v>
          </cell>
          <cell r="L1223" t="str">
            <v>CAIXA REFERENCIAL</v>
          </cell>
        </row>
        <row r="1224">
          <cell r="G1224" t="str">
            <v>96457</v>
          </cell>
          <cell r="H1224" t="str">
            <v>ROLO COMPACTADOR DE PNEUS, ESTATICO, PRESSAO VARIAVEL, POTENCIA 110 HP, PESO SEM/COM LASTRO 10,8/27 T, LARGURA DE ROLAGEM 2,30 M - MATERIAIS NA OPERACAO. AF_06/2017</v>
          </cell>
          <cell r="I1224" t="str">
            <v>H</v>
          </cell>
          <cell r="J1224" t="str">
            <v>COLETADO</v>
          </cell>
          <cell r="K1224" t="str">
            <v>64,44</v>
          </cell>
          <cell r="L1224" t="str">
            <v>CAIXA REFERENCIAL</v>
          </cell>
        </row>
        <row r="1225">
          <cell r="G1225" t="str">
            <v>96458</v>
          </cell>
          <cell r="H1225" t="str">
            <v>ROLO COMPACTADOR DE PNEUS, ESTATICO, PRESSAO VARIAVEL, POTENCIA 110 HP, PESO SEM/COM LASTRO 10,8/27 T, LARGURA DE ROLAGEM 2,30 M - MANUTENCAO. AF_06/2017</v>
          </cell>
          <cell r="I1225" t="str">
            <v>H</v>
          </cell>
          <cell r="J1225" t="str">
            <v>COEFICIENTE DE REPRESENTATIVIDADE</v>
          </cell>
          <cell r="K1225" t="str">
            <v>65,30</v>
          </cell>
          <cell r="L1225" t="str">
            <v>CAIXA REFERENCIAL</v>
          </cell>
        </row>
        <row r="1226">
          <cell r="G1226" t="str">
            <v>96459</v>
          </cell>
          <cell r="H1226" t="str">
            <v>ROLO COMPACTADOR DE PNEUS, ESTATICO, PRESSAO VARIAVEL, POTENCIA 110 HP, PESO SEM/COM LASTRO 10,8/27 T, LARGURA DE ROLAGEM 2,30 M - JUROS. AF_06/2017</v>
          </cell>
          <cell r="I1226" t="str">
            <v>H</v>
          </cell>
          <cell r="J1226" t="str">
            <v>COEFICIENTE DE REPRESENTATIVIDADE</v>
          </cell>
          <cell r="K1226" t="str">
            <v>14,00</v>
          </cell>
          <cell r="L1226" t="str">
            <v>CAIXA REFERENCIAL</v>
          </cell>
        </row>
        <row r="1227">
          <cell r="G1227" t="str">
            <v>96460</v>
          </cell>
          <cell r="H1227" t="str">
            <v>ROLO COMPACTADOR DE PNEUS, ESTATICO, PRESSAO VARIAVEL, POTENCIA 110 HP, PESO SEM/COM LASTRO 10,8/27 T, LARGURA DE ROLAGEM 2,30 M - DEPRECIAÇÃO. AF_06/2017</v>
          </cell>
          <cell r="I1227" t="str">
            <v>H</v>
          </cell>
          <cell r="J1227" t="str">
            <v>COEFICIENTE DE REPRESENTATIVIDADE</v>
          </cell>
          <cell r="K1227" t="str">
            <v>52,18</v>
          </cell>
          <cell r="L1227" t="str">
            <v>CAIXA REFERENCIAL</v>
          </cell>
        </row>
        <row r="1228">
          <cell r="G1228" t="str">
            <v>98760</v>
          </cell>
          <cell r="H1228" t="str">
            <v>INVERSOR DE SOLDA MONOFÁSICO DE 160 A, POTÊNCIA DE 5400 W, TENSÃO DE 220 V, PARA SOLDA COM ELETRODOS DE 2,0 A 4,0 MM E PROCESSO TIG - DEPRECIAÇÃO. AF_06/2018</v>
          </cell>
          <cell r="I1228" t="str">
            <v>H</v>
          </cell>
          <cell r="J1228" t="str">
            <v>COLETADO</v>
          </cell>
          <cell r="K1228" t="str">
            <v>0,05</v>
          </cell>
          <cell r="L1228" t="str">
            <v>CAIXA REFERENCIAL</v>
          </cell>
        </row>
        <row r="1229">
          <cell r="G1229" t="str">
            <v>98761</v>
          </cell>
          <cell r="H1229" t="str">
            <v>INVERSOR DE SOLDA MONOFÁSICO DE 160 A, POTÊNCIA DE 5400 W, TENSÃO DE 220 V, PARA SOLDA COM ELETRODOS DE 2,0 A 4,0 MM E PROCESSO TIG - JUROS. AF_06/2018</v>
          </cell>
          <cell r="I1229" t="str">
            <v>H</v>
          </cell>
          <cell r="J1229" t="str">
            <v>COLETADO</v>
          </cell>
          <cell r="K1229" t="str">
            <v>0,01</v>
          </cell>
          <cell r="L1229" t="str">
            <v>CAIXA REFERENCIAL</v>
          </cell>
        </row>
        <row r="1230">
          <cell r="G1230" t="str">
            <v>98762</v>
          </cell>
          <cell r="H1230" t="str">
            <v>INVERSOR DE SOLDA MONOFÁSICO DE 160 A, POTÊNCIA DE 5400 W, TENSÃO DE 220 V, PARA SOLDA COM ELETRODOS DE 2,0 A 4,0 MM E PROCESSO TIG - MANUTENÇÃO. AF_06/2018</v>
          </cell>
          <cell r="I1230" t="str">
            <v>H</v>
          </cell>
          <cell r="J1230" t="str">
            <v>COLETADO</v>
          </cell>
          <cell r="K1230" t="str">
            <v>0,07</v>
          </cell>
          <cell r="L1230" t="str">
            <v>CAIXA REFERENCIAL</v>
          </cell>
        </row>
        <row r="1231">
          <cell r="G1231" t="str">
            <v>98763</v>
          </cell>
          <cell r="H1231" t="str">
            <v>INVERSOR DE SOLDA MONOFÁSICO DE 160 A, POTÊNCIA DE 5400 W, TENSÃO DE 220 V, PARA SOLDA COM ELETRODOS DE 2,0 A 4,0 MM E PROCESSO TIG - MATERIAIS NA OPERAÇÃO. AF_06/2018</v>
          </cell>
          <cell r="I1231" t="str">
            <v>H</v>
          </cell>
          <cell r="J1231" t="str">
            <v>COEFICIENTE DE REPRESENTATIVIDADE</v>
          </cell>
          <cell r="K1231" t="str">
            <v>3,39</v>
          </cell>
          <cell r="L1231" t="str">
            <v>CAIXA REFERENCIAL</v>
          </cell>
        </row>
        <row r="1232">
          <cell r="G1232" t="str">
            <v>99829</v>
          </cell>
          <cell r="H1232" t="str">
            <v>LAVADORA DE ALTA PRESSAO (LAVA-JATO) PARA AGUA FRIA, PRESSAO DE OPERACAO ENTRE 1400 E 1900 LIB/POL2, VAZAO MAXIMA ENTRE 400 E 700 L/H - DEPRECIAÇÃO. AF_05/2023</v>
          </cell>
          <cell r="I1232" t="str">
            <v>H</v>
          </cell>
          <cell r="J1232" t="str">
            <v>COLETADO</v>
          </cell>
          <cell r="K1232" t="str">
            <v>0,19</v>
          </cell>
          <cell r="L1232" t="str">
            <v>CAIXA REFERENCIAL</v>
          </cell>
        </row>
        <row r="1233">
          <cell r="G1233" t="str">
            <v>99830</v>
          </cell>
          <cell r="H1233" t="str">
            <v>LAVADORA DE ALTA PRESSAO (LAVA-JATO) PARA AGUA FRIA, PRESSAO DE OPERACAO ENTRE 1400 E 1900 LIB/POL2, VAZAO MAXIMA ENTRE 400 E 700 L/H - JUROS. AF_05/2023</v>
          </cell>
          <cell r="I1233" t="str">
            <v>H</v>
          </cell>
          <cell r="J1233" t="str">
            <v>COLETADO</v>
          </cell>
          <cell r="K1233" t="str">
            <v>0,04</v>
          </cell>
          <cell r="L1233" t="str">
            <v>CAIXA REFERENCIAL</v>
          </cell>
        </row>
        <row r="1234">
          <cell r="G1234" t="str">
            <v>99831</v>
          </cell>
          <cell r="H1234" t="str">
            <v>LAVADORA DE ALTA PRESSAO (LAVA-JATO) PARA AGUA FRIA, PRESSAO DE OPERACAO ENTRE 1400 E 1900 LIB/POL2, VAZAO MAXIMA ENTRE 400 E 700 L/H - MANUTENÇÃO. AF_05/2023</v>
          </cell>
          <cell r="I1234" t="str">
            <v>H</v>
          </cell>
          <cell r="J1234" t="str">
            <v>COLETADO</v>
          </cell>
          <cell r="K1234" t="str">
            <v>0,13</v>
          </cell>
          <cell r="L1234" t="str">
            <v>CAIXA REFERENCIAL</v>
          </cell>
        </row>
        <row r="1235">
          <cell r="G1235" t="str">
            <v>99832</v>
          </cell>
          <cell r="H1235" t="str">
            <v>LAVADORA DE ALTA PRESSAO (LAVA-JATO) PARA AGUA FRIA, PRESSAO DE OPERACAO ENTRE 1400 E 1900 LIB/POL2, VAZAO MAXIMA ENTRE 400 E 700 L/H - MATERIAIS NA OPERAÇÃO. AF_05/2023</v>
          </cell>
          <cell r="I1235" t="str">
            <v>H</v>
          </cell>
          <cell r="J1235" t="str">
            <v>COEFICIENTE DE REPRESENTATIVIDADE</v>
          </cell>
          <cell r="K1235" t="str">
            <v>1,38</v>
          </cell>
          <cell r="L1235" t="str">
            <v>CAIXA REFERENCIAL</v>
          </cell>
        </row>
        <row r="1236">
          <cell r="G1236" t="str">
            <v>100637</v>
          </cell>
          <cell r="H1236" t="str">
            <v>USINA DE MISTURA ASFÁLTICA À QUENTE, TIPO CONTRA FLUXO, PROD 100 A 140 TON/HORA - DEPRECIAÇÃO. AF_12/2019</v>
          </cell>
          <cell r="I1236" t="str">
            <v>H</v>
          </cell>
          <cell r="J1236" t="str">
            <v>COEFICIENTE DE REPRESENTATIVIDADE</v>
          </cell>
          <cell r="K1236" t="str">
            <v>145,21</v>
          </cell>
          <cell r="L1236" t="str">
            <v>CAIXA REFERENCIAL</v>
          </cell>
        </row>
        <row r="1237">
          <cell r="G1237" t="str">
            <v>100638</v>
          </cell>
          <cell r="H1237" t="str">
            <v>USINA DE MISTURA ASFÁLTICA À QUENTE, TIPO CONTRA FLUXO, PROD 100 A 140 TON/HORA - JUROS. AF_12/2019</v>
          </cell>
          <cell r="I1237" t="str">
            <v>H</v>
          </cell>
          <cell r="J1237" t="str">
            <v>COEFICIENTE DE REPRESENTATIVIDADE</v>
          </cell>
          <cell r="K1237" t="str">
            <v>44,63</v>
          </cell>
          <cell r="L1237" t="str">
            <v>CAIXA REFERENCIAL</v>
          </cell>
        </row>
        <row r="1238">
          <cell r="G1238" t="str">
            <v>100639</v>
          </cell>
          <cell r="H1238" t="str">
            <v>USINA DE MISTURA ASFÁLTICA À QUENTE, TIPO CONTRA FLUXO, PROD 100 A 140 TON/HORA - MANUTENÇÃO. AF_12/2019</v>
          </cell>
          <cell r="I1238" t="str">
            <v>H</v>
          </cell>
          <cell r="J1238" t="str">
            <v>COEFICIENTE DE REPRESENTATIVIDADE</v>
          </cell>
          <cell r="K1238" t="str">
            <v>181,65</v>
          </cell>
          <cell r="L1238" t="str">
            <v>CAIXA REFERENCIAL</v>
          </cell>
        </row>
        <row r="1239">
          <cell r="G1239" t="str">
            <v>100640</v>
          </cell>
          <cell r="H1239" t="str">
            <v>USINA DE MISTURA ASFÁLTICA À QUENTE, TIPO CONTRA FLUXO, PROD 100 A 140 TON/HORA - MATERIAIS NA OPERAÇÃO. AF_12/2019</v>
          </cell>
          <cell r="I1239" t="str">
            <v>H</v>
          </cell>
          <cell r="J1239" t="str">
            <v>COLETADO</v>
          </cell>
          <cell r="K1239" t="str">
            <v>4.348,80</v>
          </cell>
          <cell r="L1239" t="str">
            <v>CAIXA REFERENCIAL</v>
          </cell>
        </row>
        <row r="1240">
          <cell r="G1240" t="str">
            <v>100643</v>
          </cell>
          <cell r="H1240" t="str">
            <v>USINA DE ASFALTO, TIPO GRAVIMÉTRICA, PROD 150 TON/HORA - DEPRECIAÇÃO. AF_12/2019</v>
          </cell>
          <cell r="I1240" t="str">
            <v>H</v>
          </cell>
          <cell r="J1240" t="str">
            <v>COEFICIENTE DE REPRESENTATIVIDADE</v>
          </cell>
          <cell r="K1240" t="str">
            <v>297,54</v>
          </cell>
          <cell r="L1240" t="str">
            <v>CAIXA REFERENCIAL</v>
          </cell>
        </row>
        <row r="1241">
          <cell r="G1241" t="str">
            <v>100644</v>
          </cell>
          <cell r="H1241" t="str">
            <v>USINA DE ASFALTO, TIPO GRAVIMÉTRICA, PROD 150 TON/HORA - JUROS. AF_12/2019</v>
          </cell>
          <cell r="I1241" t="str">
            <v>H</v>
          </cell>
          <cell r="J1241" t="str">
            <v>COEFICIENTE DE REPRESENTATIVIDADE</v>
          </cell>
          <cell r="K1241" t="str">
            <v>104,88</v>
          </cell>
          <cell r="L1241" t="str">
            <v>CAIXA REFERENCIAL</v>
          </cell>
        </row>
        <row r="1242">
          <cell r="G1242" t="str">
            <v>100645</v>
          </cell>
          <cell r="H1242" t="str">
            <v>USINA DE ASFALTO, TIPO GRAVIMÉTRICA, PROD 150 TON/HORA - MANUTENÇÃO. AF_12/2019</v>
          </cell>
          <cell r="I1242" t="str">
            <v>H</v>
          </cell>
          <cell r="J1242" t="str">
            <v>COEFICIENTE DE REPRESENTATIVIDADE</v>
          </cell>
          <cell r="K1242" t="str">
            <v>478,29</v>
          </cell>
          <cell r="L1242" t="str">
            <v>CAIXA REFERENCIAL</v>
          </cell>
        </row>
        <row r="1243">
          <cell r="G1243" t="str">
            <v>100646</v>
          </cell>
          <cell r="H1243" t="str">
            <v>USINA DE ASFALTO, TIPO GRAVIMÉTRICA, PROD 150 TON/HORA - MATERIAIS NA OPERAÇÃO. AF_12/2019</v>
          </cell>
          <cell r="I1243" t="str">
            <v>H</v>
          </cell>
          <cell r="J1243" t="str">
            <v>COLETADO</v>
          </cell>
          <cell r="K1243" t="str">
            <v>5.436,00</v>
          </cell>
          <cell r="L1243" t="str">
            <v>CAIXA REFERENCIAL</v>
          </cell>
        </row>
        <row r="1244">
          <cell r="G1244" t="str">
            <v>102270</v>
          </cell>
          <cell r="H1244" t="str">
            <v>MARTELO DEMOLIDOR ELÉTRICO, COM POTÊNCIA DE 2.000 W, 1.000 IMPACTOS POR MINUTO, PESO DE 30 KG - DEPRECIAÇÃO. AF_01/2021</v>
          </cell>
          <cell r="I1244" t="str">
            <v>H</v>
          </cell>
          <cell r="J1244" t="str">
            <v>COLETADO</v>
          </cell>
          <cell r="K1244" t="str">
            <v>0,59</v>
          </cell>
          <cell r="L1244" t="str">
            <v>CAIXA REFERENCIAL</v>
          </cell>
        </row>
        <row r="1245">
          <cell r="G1245" t="str">
            <v>102271</v>
          </cell>
          <cell r="H1245" t="str">
            <v>MARTELO DEMOLIDOR ELÉTRICO, COM POTÊNCIA DE 2.000 W, 1.000 IMPACTOS POR MINUTO, PESO DE 30 KG - JUROS. AF_01/2021</v>
          </cell>
          <cell r="I1245" t="str">
            <v>H</v>
          </cell>
          <cell r="J1245" t="str">
            <v>COLETADO</v>
          </cell>
          <cell r="K1245" t="str">
            <v>0,13</v>
          </cell>
          <cell r="L1245" t="str">
            <v>CAIXA REFERENCIAL</v>
          </cell>
        </row>
        <row r="1246">
          <cell r="G1246" t="str">
            <v>102272</v>
          </cell>
          <cell r="H1246" t="str">
            <v>MARTELO DEMOLIDOR ELÉTRICO, COM POTÊNCIA DE 2.000 W, 1.000 IMPACTOS POR MINUTO, PESO DE 30 KG - MANUTENÇÃO. AF_01/2021</v>
          </cell>
          <cell r="I1246" t="str">
            <v>H</v>
          </cell>
          <cell r="J1246" t="str">
            <v>COLETADO</v>
          </cell>
          <cell r="K1246" t="str">
            <v>0,74</v>
          </cell>
          <cell r="L1246" t="str">
            <v>CAIXA REFERENCIAL</v>
          </cell>
        </row>
        <row r="1247">
          <cell r="G1247" t="str">
            <v>102273</v>
          </cell>
          <cell r="H1247" t="str">
            <v>MARTELO DEMOLIDOR ELÉTRICO, COM POTÊNCIA DE 2.000 W, 1.000 IMPACTOS POR MINUTO, PESO DE 30 KG - MATERIAIS NA OPERAÇÃO. AF_01/2021</v>
          </cell>
          <cell r="I1247" t="str">
            <v>H</v>
          </cell>
          <cell r="J1247" t="str">
            <v>COEFICIENTE DE REPRESENTATIVIDADE</v>
          </cell>
          <cell r="K1247" t="str">
            <v>1,25</v>
          </cell>
          <cell r="L1247" t="str">
            <v>CAIXA REFERENCIAL</v>
          </cell>
        </row>
        <row r="1248">
          <cell r="G1248" t="str">
            <v>102809</v>
          </cell>
          <cell r="H1248" t="str">
            <v>CALDEIRA A GÁS COM TERMOSTATO, CAPACIDADE 100 LITROS - MATERIAIS NA OPERAÇÃO. AF_05/2023</v>
          </cell>
          <cell r="I1248" t="str">
            <v>H</v>
          </cell>
          <cell r="J1248" t="str">
            <v>COLETADO</v>
          </cell>
          <cell r="K1248" t="str">
            <v>16,61</v>
          </cell>
          <cell r="L1248" t="str">
            <v>CAIXA REFERENCIAL</v>
          </cell>
        </row>
        <row r="1249">
          <cell r="G1249" t="str">
            <v>102815</v>
          </cell>
          <cell r="H1249" t="str">
            <v>CENTRAL DE LAMA BENTONÍTICA (DEPÓSITO DE BENTONITA, MISTURADOR DE ALTA TURBULÊNCIA, SILOS DE ARMAZENAMENTO DE LAMA E ÁGUA, LABORATÓRIO DE CONTROLE DE QUALIDADE DA LAMA) - MATERIAIS NA OPERAÇÃO. AF_04/2019</v>
          </cell>
          <cell r="I1249" t="str">
            <v>H</v>
          </cell>
          <cell r="J1249" t="str">
            <v>COEFICIENTE DE REPRESENTATIVIDADE</v>
          </cell>
          <cell r="K1249" t="str">
            <v>2,51</v>
          </cell>
          <cell r="L1249" t="str">
            <v>CAIXA REFERENCIAL</v>
          </cell>
        </row>
        <row r="1250">
          <cell r="G1250" t="str">
            <v>102826</v>
          </cell>
          <cell r="H1250" t="str">
            <v>CONJUNTO MACACO E BOMBA HIDRÁULICA PARA PROTENSAO DE CORDOALHAS, ESFORÇO MAXIMO DE 115 TONELADAS - MATERIAIS NA OPERAÇÃO. AF_05/2023</v>
          </cell>
          <cell r="I1250" t="str">
            <v>H</v>
          </cell>
          <cell r="J1250" t="str">
            <v>COEFICIENTE DE REPRESENTATIVIDADE</v>
          </cell>
          <cell r="K1250" t="str">
            <v>4,72</v>
          </cell>
          <cell r="L1250" t="str">
            <v>CAIXA REFERENCIAL</v>
          </cell>
        </row>
        <row r="1251">
          <cell r="G1251" t="str">
            <v>102832</v>
          </cell>
          <cell r="H1251" t="str">
            <v>CONJUNTO CILINDRO E BOMBA HIDRÁULICA PARA PROTENSÃO DE MONOBARRAS PARA TIRANTES, ESFORÇO MÁXIMO DE 30 TONELADAS  - MATERIAIS NA OPERAÇÃO. AF_05/2023</v>
          </cell>
          <cell r="I1251" t="str">
            <v>H</v>
          </cell>
          <cell r="J1251" t="str">
            <v>COEFICIENTE DE REPRESENTATIVIDADE</v>
          </cell>
          <cell r="K1251" t="str">
            <v>6,29</v>
          </cell>
          <cell r="L1251" t="str">
            <v>CAIXA REFERENCIAL</v>
          </cell>
        </row>
        <row r="1252">
          <cell r="G1252" t="str">
            <v>102843</v>
          </cell>
          <cell r="H1252" t="str">
            <v>GUINDASTE HIDRAULICO AUTOPROPELIDO, COM LANÇA TRELIÇADA 40 M, CAPACIDADE MÁXIMA 75 T, EQUIPADO COM CLAMSHELL - MATERIAIS NA OPERAÇÃO. AF_04/2019</v>
          </cell>
          <cell r="I1252" t="str">
            <v>H</v>
          </cell>
          <cell r="J1252" t="str">
            <v>COLETADO</v>
          </cell>
          <cell r="K1252" t="str">
            <v>135,90</v>
          </cell>
          <cell r="L1252" t="str">
            <v>CAIXA REFERENCIAL</v>
          </cell>
        </row>
        <row r="1253">
          <cell r="G1253" t="str">
            <v>102849</v>
          </cell>
          <cell r="H1253" t="str">
            <v>GUINDASTE SOBRE ESTEIRAS, COM LANÇA TRELIÇADA 40 M, CAPACIDADE MÁXIMA 75 T - MATERIAIS NA OPERAÇÃO. AF_04/2019</v>
          </cell>
          <cell r="I1253" t="str">
            <v>H</v>
          </cell>
          <cell r="J1253" t="str">
            <v>COLETADO</v>
          </cell>
          <cell r="K1253" t="str">
            <v>66,44</v>
          </cell>
          <cell r="L1253" t="str">
            <v>CAIXA REFERENCIAL</v>
          </cell>
        </row>
        <row r="1254">
          <cell r="G1254" t="str">
            <v>102855</v>
          </cell>
          <cell r="H1254" t="str">
            <v>GUINDASTE SOBRE ESTEIRAS, COM LANÇA TRELIÇADA 40 M, CAPACIDADE MÁXIMA 75 T, EQUIPADO COM CLAMSHELL - MATERIAIS NA OPERAÇÃO. AF_04/2019</v>
          </cell>
          <cell r="I1254" t="str">
            <v>H</v>
          </cell>
          <cell r="J1254" t="str">
            <v>COLETADO</v>
          </cell>
          <cell r="K1254" t="str">
            <v>66,44</v>
          </cell>
          <cell r="L1254" t="str">
            <v>CAIXA REFERENCIAL</v>
          </cell>
        </row>
        <row r="1255">
          <cell r="G1255" t="str">
            <v>102861</v>
          </cell>
          <cell r="H1255" t="str">
            <v>MÁQUINA FORMER DOBRAS DIVERSAS: 220V/380V TRIFÁSICO OU MONOFÁSICO, CAPACIDADE 0,5-1,27MM, MOTOR 2CV - MATERIAIS NA OPERAÇÃO. AF_05/2023</v>
          </cell>
          <cell r="I1255" t="str">
            <v>H</v>
          </cell>
          <cell r="J1255" t="str">
            <v>COEFICIENTE DE REPRESENTATIVIDADE</v>
          </cell>
          <cell r="K1255" t="str">
            <v>0,92</v>
          </cell>
          <cell r="L1255" t="str">
            <v>CAIXA REFERENCIAL</v>
          </cell>
        </row>
        <row r="1256">
          <cell r="G1256" t="str">
            <v>102867</v>
          </cell>
          <cell r="H1256" t="str">
            <v>MÁQUINA SOLDA ARCO COM PISTOLA DE SOLDAGEM PARA STUD BOLT DE 5 MM A 22 MM - MATERIAIS NA OPERAÇÃO. AF_05/2023</v>
          </cell>
          <cell r="I1256" t="str">
            <v>H</v>
          </cell>
          <cell r="J1256" t="str">
            <v>COEFICIENTE DE REPRESENTATIVIDADE</v>
          </cell>
          <cell r="K1256" t="str">
            <v>0,50</v>
          </cell>
          <cell r="L1256" t="str">
            <v>CAIXA REFERENCIAL</v>
          </cell>
        </row>
        <row r="1257">
          <cell r="G1257" t="str">
            <v>102873</v>
          </cell>
          <cell r="H1257" t="str">
            <v>PERFURATRIZ HIDRÁULICA SOBRE ESTEIRA, TORQUE MÁXIMO 161 KNM, PROFUNDIDADE MÁXIMA 54 M, DIÂMETRO MÁXIMO 1500 MM, POTÊNCIA MOTOR 268 HP - MATERIAIS NA OPERAÇÃO. AF_04/2019</v>
          </cell>
          <cell r="I1257" t="str">
            <v>H</v>
          </cell>
          <cell r="J1257" t="str">
            <v>COLETADO</v>
          </cell>
          <cell r="K1257" t="str">
            <v>120,73</v>
          </cell>
          <cell r="L1257" t="str">
            <v>CAIXA REFERENCIAL</v>
          </cell>
        </row>
        <row r="1258">
          <cell r="G1258" t="str">
            <v>102879</v>
          </cell>
          <cell r="H1258" t="str">
            <v>PERFURATRIZ PARA EXECUÇÃO DE ESTACAS SECANTES, TIPO HÉLICE CONTÍNUA COM CABEÇOTE DUPLO E TUBO METÁLICO - MATERIAIS NA OPERAÇÃO. AF_04/2019</v>
          </cell>
          <cell r="I1258" t="str">
            <v>H</v>
          </cell>
          <cell r="J1258" t="str">
            <v>COLETADO</v>
          </cell>
          <cell r="K1258" t="str">
            <v>181,20</v>
          </cell>
          <cell r="L1258" t="str">
            <v>CAIXA REFERENCIAL</v>
          </cell>
        </row>
        <row r="1259">
          <cell r="G1259" t="str">
            <v>102885</v>
          </cell>
          <cell r="H1259" t="str">
            <v>PLATAFORMA ELEVATÓRIA - MATERIAIS NA OPERAÇÃO. AF_04/2019</v>
          </cell>
          <cell r="I1259" t="str">
            <v>H</v>
          </cell>
          <cell r="J1259" t="str">
            <v>COEFICIENTE DE REPRESENTATIVIDADE</v>
          </cell>
          <cell r="K1259" t="str">
            <v>0,94</v>
          </cell>
          <cell r="L1259" t="str">
            <v>CAIXA REFERENCIAL</v>
          </cell>
        </row>
        <row r="1260">
          <cell r="G1260" t="str">
            <v>102891</v>
          </cell>
          <cell r="H1260" t="str">
            <v>PÓRTICO ROLANTE MONOVIGA, PERFIL I, 4 PERNAS, CAPACIDADE 5 T  - MATERIAIS NA OPERAÇÃO. AF_04/2019</v>
          </cell>
          <cell r="I1260" t="str">
            <v>H</v>
          </cell>
          <cell r="J1260" t="str">
            <v>COEFICIENTE DE REPRESENTATIVIDADE</v>
          </cell>
          <cell r="K1260" t="str">
            <v>0,94</v>
          </cell>
          <cell r="L1260" t="str">
            <v>CAIXA REFERENCIAL</v>
          </cell>
        </row>
        <row r="1261">
          <cell r="G1261" t="str">
            <v>102897</v>
          </cell>
          <cell r="H1261" t="str">
            <v>ESCAVADEIRA HIDRÁULICA SOBRE ESTEIRA, PESO OPERACIONAL ENTRE 22,00 E 23,50 T, POTÊNCIA NOMINAL 139 HP, COM MARTELO ROMPEDOR HIDRÁULICO 1700 KG - MATERIAIS NA OPERAÇÃO. AF_04/2019</v>
          </cell>
          <cell r="I1261" t="str">
            <v>H</v>
          </cell>
          <cell r="J1261" t="str">
            <v>COLETADO</v>
          </cell>
          <cell r="K1261" t="str">
            <v>90,78</v>
          </cell>
          <cell r="L1261" t="str">
            <v>CAIXA REFERENCIAL</v>
          </cell>
        </row>
        <row r="1262">
          <cell r="G1262" t="str">
            <v>102903</v>
          </cell>
          <cell r="H1262" t="str">
            <v>TORRE, COMPOSTA POR GUINCHO MECÂNICO, GUINCHO MANUAL, CABOS DE AÇO, PITEIRA E SOQUETE  - MATERIAIS NA OPERAÇÃO. AF_05/2023</v>
          </cell>
          <cell r="I1262" t="str">
            <v>H</v>
          </cell>
          <cell r="J1262" t="str">
            <v>COLETADO</v>
          </cell>
          <cell r="K1262" t="str">
            <v>11,77</v>
          </cell>
          <cell r="L1262" t="str">
            <v>CAIXA REFERENCIAL</v>
          </cell>
        </row>
        <row r="1263">
          <cell r="G1263" t="str">
            <v>102909</v>
          </cell>
          <cell r="H1263" t="str">
            <v>UNIDADE DOSADORA AIRLESS TIPO HOT SPRAY - MATERIAIS NA OPERAÇÃO. AF_05/2023</v>
          </cell>
          <cell r="I1263" t="str">
            <v>H</v>
          </cell>
          <cell r="J1263" t="str">
            <v>COEFICIENTE DE REPRESENTATIVIDADE</v>
          </cell>
          <cell r="K1263" t="str">
            <v>3,01</v>
          </cell>
          <cell r="L1263" t="str">
            <v>CAIXA REFERENCIAL</v>
          </cell>
        </row>
        <row r="1264">
          <cell r="G1264" t="str">
            <v>102915</v>
          </cell>
          <cell r="H1264" t="str">
            <v>ENCERADEIRA INDUSTRIAL, 400 MM, 220V, 1 HP - MATERIAIS NA OPERAÇÃO. AF_05/2023</v>
          </cell>
          <cell r="I1264" t="str">
            <v>H</v>
          </cell>
          <cell r="J1264" t="str">
            <v>COEFICIENTE DE REPRESENTATIVIDADE</v>
          </cell>
          <cell r="K1264" t="str">
            <v>0,46</v>
          </cell>
          <cell r="L1264" t="str">
            <v>CAIXA REFERENCIAL</v>
          </cell>
        </row>
        <row r="1265">
          <cell r="G1265" t="str">
            <v>102927</v>
          </cell>
          <cell r="H1265" t="str">
            <v>SERRA FITA HORIZONTAL, ELÉTRICA, COM CONTROLE HIDRÁULICO, PAINEL DE COMANDO EM 24 V, MOTOR ELÉTRICO 1,5 CV, DIMENSÕES DA FITA 3880 X 27 X 0,9 MM, TRIFÁSICA - MATERIAIS NA OPERAÇÃO. AF_05/2023</v>
          </cell>
          <cell r="I1265" t="str">
            <v>H</v>
          </cell>
          <cell r="J1265" t="str">
            <v>COEFICIENTE DE REPRESENTATIVIDADE</v>
          </cell>
          <cell r="K1265" t="str">
            <v>0,69</v>
          </cell>
          <cell r="L1265" t="str">
            <v>CAIXA REFERENCIAL</v>
          </cell>
        </row>
        <row r="1266">
          <cell r="G1266" t="str">
            <v>102933</v>
          </cell>
          <cell r="H1266" t="str">
            <v>FURADEIRA ELETROMAGNÉTICA, VELOCIDADE (SEM CARGA/ COM CARGA) 450/ 270 RPM, ESPESSURA MÁXIMA DA CHAPA A SER FURADA 50 MM, PORÇA DE ADESÃO MAGNÉTICA 17000 N, POTÊNCIA 1100 W, ALIMENTÇÃO 220 - 60 HZ, MONOFÁSICA - MATERIAIS NA OPERAÇÃO. AF_08/2019</v>
          </cell>
          <cell r="I1266" t="str">
            <v>H</v>
          </cell>
          <cell r="J1266" t="str">
            <v>COEFICIENTE DE REPRESENTATIVIDADE</v>
          </cell>
          <cell r="K1266" t="str">
            <v>0,69</v>
          </cell>
          <cell r="L1266" t="str">
            <v>CAIXA REFERENCIAL</v>
          </cell>
        </row>
        <row r="1267">
          <cell r="G1267" t="str">
            <v>102939</v>
          </cell>
          <cell r="H1267" t="str">
            <v>MÁQUINA METALEIRA UNIVERSAL MODELO IW 110/180 BTD - MATERIAIS NA OPERAÇÃO. AF_05/2023</v>
          </cell>
          <cell r="I1267" t="str">
            <v>H</v>
          </cell>
          <cell r="J1267" t="str">
            <v>COEFICIENTE DE REPRESENTATIVIDADE</v>
          </cell>
          <cell r="K1267" t="str">
            <v>6,91</v>
          </cell>
          <cell r="L1267" t="str">
            <v>CAIXA REFERENCIAL</v>
          </cell>
        </row>
        <row r="1268">
          <cell r="G1268" t="str">
            <v>102945</v>
          </cell>
          <cell r="H1268" t="str">
            <v>TARTARUGA DE OXICORTE CG1, MONOFÁSICA, 220 V, FREQUÊNCIA 50 HZ, VELOCIDADE DE CORTE (MM/MIN) 50 A 750, DIÂMETRO MÍNIMO DO COMPASSO MM 200 - MATERIAIS NA OPERAÇÃO. AF_05/2023</v>
          </cell>
          <cell r="I1268" t="str">
            <v>H</v>
          </cell>
          <cell r="J1268" t="str">
            <v>COEFICIENTE DE REPRESENTATIVIDADE</v>
          </cell>
          <cell r="K1268" t="str">
            <v>0,02</v>
          </cell>
          <cell r="L1268" t="str">
            <v>CAIXA REFERENCIAL</v>
          </cell>
        </row>
        <row r="1269">
          <cell r="G1269" t="str">
            <v>102951</v>
          </cell>
          <cell r="H1269" t="str">
            <v>BETONEIRA CAPACIDADE NOMINAL DE 250 L, CAPACIDADE DE MISTURA DE 175 L, MOTOR ELÉTRICO MONOFÁSICO POTÊNCIA 1CV - MATERIAIS NA OPERAÇÃO. AF_05/2023</v>
          </cell>
          <cell r="I1269" t="str">
            <v>H</v>
          </cell>
          <cell r="J1269" t="str">
            <v>COEFICIENTE DE REPRESENTATIVIDADE</v>
          </cell>
          <cell r="K1269" t="str">
            <v>0,46</v>
          </cell>
          <cell r="L1269" t="str">
            <v>CAIXA REFERENCIAL</v>
          </cell>
        </row>
        <row r="1270">
          <cell r="G1270" t="str">
            <v>102957</v>
          </cell>
          <cell r="H1270" t="str">
            <v>RETROESCAVADEIRA SOBRE RODAS COM CARREGADEIRA , PESO OPERACIONAL MÍN. 6,674, POTÊNCIA LÍQ 88 HP, COM MARTELO ROMPEDOR HIDRÁULICO ENTRE  275 A 362 KG - MATERIAIS NA OPERAÇÃO. AF_02/2021</v>
          </cell>
          <cell r="I1270" t="str">
            <v>H</v>
          </cell>
          <cell r="J1270" t="str">
            <v>COLETADO</v>
          </cell>
          <cell r="K1270" t="str">
            <v>51,52</v>
          </cell>
          <cell r="L1270" t="str">
            <v>CAIXA REFERENCIAL</v>
          </cell>
        </row>
        <row r="1271">
          <cell r="G1271" t="str">
            <v>102963</v>
          </cell>
          <cell r="H1271" t="str">
            <v>PERFURATRIZ HIDRÁULICA SOBRE ESTEIRA, TORQUE MÁXIMO 98 KNM, PROFUNDIDADE MÁXIMA 25 M, DIÂMETRO MÁXIMO 115 MM, POTÊNCIA MOTOR 190 HP - MATERIAIS NA OPERAÇÃO. AF_02/2021</v>
          </cell>
          <cell r="I1271" t="str">
            <v>H</v>
          </cell>
          <cell r="J1271" t="str">
            <v>COLETADO</v>
          </cell>
          <cell r="K1271" t="str">
            <v>85,58</v>
          </cell>
          <cell r="L1271" t="str">
            <v>CAIXA REFERENCIAL</v>
          </cell>
        </row>
        <row r="1272">
          <cell r="G1272" t="str">
            <v>102969</v>
          </cell>
          <cell r="H1272" t="str">
            <v>COMPRESSOR DE AR, VAZAO DE 10 PCM, RESERVATORIO 100 L, PRESSAO DE TRABALHO ENTRE 6,9 E 9,7 BAR, POTENCIA 2 HP, TENSAO 110/220 V - MATERIAIS NA OPERAÇÃO. AF_05/2023</v>
          </cell>
          <cell r="I1272" t="str">
            <v>H</v>
          </cell>
          <cell r="J1272" t="str">
            <v>COEFICIENTE DE REPRESENTATIVIDADE</v>
          </cell>
          <cell r="K1272" t="str">
            <v>0,93</v>
          </cell>
          <cell r="L1272" t="str">
            <v>CAIXA REFERENCIAL</v>
          </cell>
        </row>
        <row r="1273">
          <cell r="G1273" t="str">
            <v>102985</v>
          </cell>
          <cell r="H1273" t="str">
            <v>MÁQUINA DEMARCADORA DE FAIXA DE TRÁFEGO À FRIO, TRAÇÃO MANUAL, 4 CV, PRESSÃO MAX 3300 PSI, TANQUE 20 L - MATERIAIS NA OPERAÇÃO. AF_06/2021</v>
          </cell>
          <cell r="I1273" t="str">
            <v>H</v>
          </cell>
          <cell r="J1273" t="str">
            <v>COLETADO</v>
          </cell>
          <cell r="K1273" t="str">
            <v>3,02</v>
          </cell>
          <cell r="L1273" t="str">
            <v>CAIXA REFERENCIAL</v>
          </cell>
        </row>
        <row r="1274">
          <cell r="G1274" t="str">
            <v>103156</v>
          </cell>
          <cell r="H1274" t="str">
            <v>MÁQUINA PARA SOLDA POR ELETROFUSÃO PARA TUBOS DE POLIETILENO DE ALTA DENSIDADE (PEAD) COM DIÂMETRO EXTERNO DE 20 A 800 MM, POTÊNCIA ENTRE 2750 E 3000 W - MATERIAIS NA OPERAÇÃO. AF_05/2023</v>
          </cell>
          <cell r="I1274" t="str">
            <v>H</v>
          </cell>
          <cell r="J1274" t="str">
            <v>COEFICIENTE DE REPRESENTATIVIDADE</v>
          </cell>
          <cell r="K1274" t="str">
            <v>1,80</v>
          </cell>
          <cell r="L1274" t="str">
            <v>CAIXA REFERENCIAL</v>
          </cell>
        </row>
        <row r="1275">
          <cell r="G1275" t="str">
            <v>103162</v>
          </cell>
          <cell r="H1275" t="str">
            <v>MÁQUINA PARA SOLDA POR ELETROFUSÃO PARA TUBOS DE POLIETILENO DE ALTA DENSIDADE (PEAD) COM DIÂMETRO EXTERNO DE 20 A 1600 MM, POTÊNCIA DE 3500 W - MATERIAIS NA OPERAÇÃO. AF_05/2023</v>
          </cell>
          <cell r="I1275" t="str">
            <v>H</v>
          </cell>
          <cell r="J1275" t="str">
            <v>COEFICIENTE DE REPRESENTATIVIDADE</v>
          </cell>
          <cell r="K1275" t="str">
            <v>2,20</v>
          </cell>
          <cell r="L1275" t="str">
            <v>CAIXA REFERENCIAL</v>
          </cell>
        </row>
        <row r="1276">
          <cell r="G1276" t="str">
            <v>103168</v>
          </cell>
          <cell r="H1276" t="str">
            <v>MÁQUINA PARA SOLDA POR TERMOFUSÃO PARA TUBOS DE POLIETILENO DE ALTA DENSIDADE (PEAD) COM DIÂMETRO EXTERNO DE 90 A 315 MM, POTÊNCIA ENTRE 2500 E 5350 W - MATERIAIS NA OPERAÇÃO. AF_05/2023</v>
          </cell>
          <cell r="I1276" t="str">
            <v>H</v>
          </cell>
          <cell r="J1276" t="str">
            <v>COEFICIENTE DE REPRESENTATIVIDADE</v>
          </cell>
          <cell r="K1276" t="str">
            <v>2,46</v>
          </cell>
          <cell r="L1276" t="str">
            <v>CAIXA REFERENCIAL</v>
          </cell>
        </row>
        <row r="1277">
          <cell r="G1277" t="str">
            <v>103174</v>
          </cell>
          <cell r="H1277" t="str">
            <v>MÁQUINA PARA SOLDA POR TERMOFUSÃO PARA TUBOS DE POLIETILENO DE ALTA DENSIDADE (PEAD) COM DIÂMETRO EXTERNO DE 315 A 630 MM, POTÊNCIA ENTRE 8000 E 12350 W - MATERIAIS NA OPERAÇÃO. AF_05/2023</v>
          </cell>
          <cell r="I1277" t="str">
            <v>H</v>
          </cell>
          <cell r="J1277" t="str">
            <v>COEFICIENTE DE REPRESENTATIVIDADE</v>
          </cell>
          <cell r="K1277" t="str">
            <v>6,40</v>
          </cell>
          <cell r="L1277" t="str">
            <v>CAIXA REFERENCIAL</v>
          </cell>
        </row>
        <row r="1278">
          <cell r="G1278" t="str">
            <v>103180</v>
          </cell>
          <cell r="H1278" t="str">
            <v>MÁQUINA PARA SOLDA POR TERMOFUSÃO PARA TUBOS DE POLIETILENO DE ALTA DENSIDADE (PEAD) COM DIÂMETRO EXTERNO DE 710 A 1200 MM, POTÊNCIA ENTRE 16000 E 29500 W - MATERIAIS NA OPERAÇÃO. AF_05/2023</v>
          </cell>
          <cell r="I1278" t="str">
            <v>H</v>
          </cell>
          <cell r="J1278" t="str">
            <v>COEFICIENTE DE REPRESENTATIVIDADE</v>
          </cell>
          <cell r="K1278" t="str">
            <v>14,30</v>
          </cell>
          <cell r="L1278" t="str">
            <v>CAIXA REFERENCIAL</v>
          </cell>
        </row>
        <row r="1279">
          <cell r="G1279" t="str">
            <v>103223</v>
          </cell>
          <cell r="H1279" t="str">
            <v>PERFURATRIZ PARA FURO DIRECIONAL HORIZONTAL (HDD) COM CAPACIDADE ATÉ 89 KN, POTÊNCIA 24,8 HP A 80 HP (INCLUSO FERRAMENTAS E LOCALIZADOR) - MATERIAIS NA OPERAÇÃO. AF_05/2023</v>
          </cell>
          <cell r="I1279" t="str">
            <v>H</v>
          </cell>
          <cell r="J1279" t="str">
            <v>COLETADO</v>
          </cell>
          <cell r="K1279" t="str">
            <v>35,41</v>
          </cell>
          <cell r="L1279" t="str">
            <v>CAIXA REFERENCIAL</v>
          </cell>
        </row>
        <row r="1280">
          <cell r="G1280" t="str">
            <v>103229</v>
          </cell>
          <cell r="H1280" t="str">
            <v>PERFURATRIZ PARA FURO DIRECIONAL HORIZONTAL (HDD) COM CAPACIDADE DE 90 KN A 200 KN, POTÊNCIA 100 HP A 160 HP (INCLUSO FERRAMENTAS E LOCALIZADOR) - MATERIAIS NA OPERAÇÃO. AF_05/2023</v>
          </cell>
          <cell r="I1280" t="str">
            <v>H</v>
          </cell>
          <cell r="J1280" t="str">
            <v>COLETADO</v>
          </cell>
          <cell r="K1280" t="str">
            <v>98,00</v>
          </cell>
          <cell r="L1280" t="str">
            <v>CAIXA REFERENCIAL</v>
          </cell>
        </row>
        <row r="1281">
          <cell r="G1281" t="str">
            <v>103235</v>
          </cell>
          <cell r="H1281" t="str">
            <v>PERFURATRIZ PARA FURO DIRECIONAL HORIZONTAL (HDD) COM CAPACIDADE DE 201 KN A 560 KN, POTÊNCIA 200 HP A 260 HP (INCLUSO FERRAMENTAS E LOCALIZADOR) - MATERIAIS NA OPERAÇÃO. AF_05/2023</v>
          </cell>
          <cell r="I1281" t="str">
            <v>H</v>
          </cell>
          <cell r="J1281" t="str">
            <v>COLETADO</v>
          </cell>
          <cell r="K1281" t="str">
            <v>103,63</v>
          </cell>
          <cell r="L1281" t="str">
            <v>CAIXA REFERENCIAL</v>
          </cell>
        </row>
        <row r="1282">
          <cell r="G1282" t="str">
            <v>103241</v>
          </cell>
          <cell r="H1282" t="str">
            <v>MISTURADOR PARA PREPARO DE LAMA ESTABILIZANTE COM CAPACIDADE DE *4000* L, COM BOMBA CENTRÍFUGA 5,5 HP A 23,07 HP, PARA SISTEMA DE FURO DIRECIONAL - MATERIAIS NA OPERAÇÃO. AF_05/2023</v>
          </cell>
          <cell r="I1282" t="str">
            <v>H</v>
          </cell>
          <cell r="J1282" t="str">
            <v>COEFICIENTE DE REPRESENTATIVIDADE</v>
          </cell>
          <cell r="K1282" t="str">
            <v>6,70</v>
          </cell>
          <cell r="L1282" t="str">
            <v>CAIXA REFERENCIAL</v>
          </cell>
        </row>
        <row r="1283">
          <cell r="G1283" t="str">
            <v>103660</v>
          </cell>
          <cell r="H1283" t="str">
            <v>VARREDEIRA DE GRAMA SINTÉTICA A GASOLINA, 2,4 CV, 4 TEMPOS - MATERIAIS NA OPERAÇÃO. AF_05/2023</v>
          </cell>
          <cell r="I1283" t="str">
            <v>H</v>
          </cell>
          <cell r="J1283" t="str">
            <v>COLETADO</v>
          </cell>
          <cell r="K1283" t="str">
            <v>10,93</v>
          </cell>
          <cell r="L1283" t="str">
            <v>CAIXA REFERENCIAL</v>
          </cell>
        </row>
        <row r="1284">
          <cell r="G1284" t="str">
            <v>103666</v>
          </cell>
          <cell r="H1284" t="str">
            <v>BATE ESTACA PARA INSTALAÇÃO DE DEFENSAS METÁLICAS (GUARD RAIL) FIXO, INCLUSIVE CAMINHÃO TOCO PBT 9.700 KG, POTÊNCIA DE 160 CV - MATERIAIS NA OPERAÇÃO. AF_05/2023</v>
          </cell>
          <cell r="I1284" t="str">
            <v>H</v>
          </cell>
          <cell r="J1284" t="str">
            <v>COLETADO</v>
          </cell>
          <cell r="K1284" t="str">
            <v>162,59</v>
          </cell>
          <cell r="L1284" t="str">
            <v>CAIXA REFERENCIAL</v>
          </cell>
        </row>
        <row r="1285">
          <cell r="G1285" t="str">
            <v>103792</v>
          </cell>
          <cell r="H1285" t="str">
            <v>MINI GUINDASTE ARANHA SOBRE ESTEIRAS E LANCA TELESCÓPICA, CAPACIDADE MÁXIMA DE CARGA 3,0 TON, RAIO MÁXIMO DE TRABALHO 8,25 M, ALTURA DE LANÇA DO SOLO 9,2 M, 55 M DE CABO DE AÇO 8 MM, MOTOR ELÉTRICO 220/380 VOLTS TRIFÁSICO - MATERIAIS NA OPERAÇÃO. AF_03/2022</v>
          </cell>
          <cell r="I1285" t="str">
            <v>H</v>
          </cell>
          <cell r="J1285" t="str">
            <v>COEFICIENTE DE REPRESENTATIVIDADE</v>
          </cell>
          <cell r="K1285" t="str">
            <v>0,20</v>
          </cell>
          <cell r="L1285" t="str">
            <v>CAIXA REFERENCIAL</v>
          </cell>
        </row>
        <row r="1286">
          <cell r="G1286" t="str">
            <v>103937</v>
          </cell>
          <cell r="H1286" t="str">
            <v>CONJUNTO MACACO HIDRÁULICO E CENTRAL DE BOMBEAMENTO MOTORIZADO 1,8 KW PARA PROTENSÃO DE MONOCABOS PARA CONCRETO PROTENDIDO, ESFORÇO MÁXIMO DE 20 TONELADAS  - MATERIAIS NA OPERAÇÃO. AF_05/2022</v>
          </cell>
          <cell r="I1286" t="str">
            <v>H</v>
          </cell>
          <cell r="J1286" t="str">
            <v>COEFICIENTE DE REPRESENTATIVIDADE</v>
          </cell>
          <cell r="K1286" t="str">
            <v>1,13</v>
          </cell>
          <cell r="L1286" t="str">
            <v>CAIXA REFERENCIAL</v>
          </cell>
        </row>
        <row r="1287">
          <cell r="G1287" t="str">
            <v>103943</v>
          </cell>
          <cell r="H1287" t="str">
            <v>CONJUNTO MACACO HIDRÁULICO E CENTRAL DE BOMBEAMENTO MOTORIZADO 1,8 KW PARA PROTENSÃO DE MONOCABOS PARA CONCRETO PROTENDIDO, ESFORÇO MÁXIMO DE 30 TONELADAS  - MATERIAIS NA OPERAÇÃO. AF_05/2022</v>
          </cell>
          <cell r="I1287" t="str">
            <v>H</v>
          </cell>
          <cell r="J1287" t="str">
            <v>COEFICIENTE DE REPRESENTATIVIDADE</v>
          </cell>
          <cell r="K1287" t="str">
            <v>1,13</v>
          </cell>
          <cell r="L1287" t="str">
            <v>CAIXA REFERENCIAL</v>
          </cell>
        </row>
        <row r="1288">
          <cell r="G1288" t="str">
            <v>104087</v>
          </cell>
          <cell r="H1288" t="str">
            <v>TERMOFUSORA PARA TUBOS E CONEXÕES EM PPR COM DIÂMETROS DE 20 A 63 MM, POTÊNCIA DE 800 W, TENSAO 220 V - DEPRECIAÇÃO. AF_05/2022</v>
          </cell>
          <cell r="I1288" t="str">
            <v>H</v>
          </cell>
          <cell r="J1288" t="str">
            <v>COEFICIENTE DE REPRESENTATIVIDADE</v>
          </cell>
          <cell r="K1288" t="str">
            <v>0,05</v>
          </cell>
          <cell r="L1288" t="str">
            <v>CAIXA REFERENCIAL</v>
          </cell>
        </row>
        <row r="1289">
          <cell r="G1289" t="str">
            <v>104088</v>
          </cell>
          <cell r="H1289" t="str">
            <v>TERMOFUSORA PARA TUBOS E CONEXÕES EM PPR COM DIÂMETROS DE 20 A 63 MM, POTÊNCIA DE 800 W, TENSAO 220 V - JUROS. AF_05/2022</v>
          </cell>
          <cell r="I1289" t="str">
            <v>H</v>
          </cell>
          <cell r="J1289" t="str">
            <v>COEFICIENTE DE REPRESENTATIVIDADE</v>
          </cell>
          <cell r="K1289" t="str">
            <v>0,01</v>
          </cell>
          <cell r="L1289" t="str">
            <v>CAIXA REFERENCIAL</v>
          </cell>
        </row>
        <row r="1290">
          <cell r="G1290" t="str">
            <v>104089</v>
          </cell>
          <cell r="H1290" t="str">
            <v>TERMOFUSORA PARA TUBOS E CONEXÕES EM PPR COM DIÂMETROS DE 20 A 63 MM, POTÊNCIA DE 800 W, TENSAO 220 V - MANUTENÇÃO. AF_05/2022</v>
          </cell>
          <cell r="I1290" t="str">
            <v>H</v>
          </cell>
          <cell r="J1290" t="str">
            <v>COEFICIENTE DE REPRESENTATIVIDADE</v>
          </cell>
          <cell r="K1290" t="str">
            <v>0,07</v>
          </cell>
          <cell r="L1290" t="str">
            <v>CAIXA REFERENCIAL</v>
          </cell>
        </row>
        <row r="1291">
          <cell r="G1291" t="str">
            <v>104090</v>
          </cell>
          <cell r="H1291" t="str">
            <v>TERMOFUSORA PARA TUBOS E CONEXÕES EM PPR COM DIÂMETROS DE 20 A 63 MM, POTÊNCIA DE 800 W, TENSAO 220 V - MATERIAIS NA OPERAÇÃO. AF_05/2022</v>
          </cell>
          <cell r="I1291" t="str">
            <v>H</v>
          </cell>
          <cell r="J1291" t="str">
            <v>COEFICIENTE DE REPRESENTATIVIDADE</v>
          </cell>
          <cell r="K1291" t="str">
            <v>0,50</v>
          </cell>
          <cell r="L1291" t="str">
            <v>CAIXA REFERENCIAL</v>
          </cell>
        </row>
        <row r="1292">
          <cell r="G1292" t="str">
            <v>104093</v>
          </cell>
          <cell r="H1292" t="str">
            <v>TERMOFUSORA PARA TUBOS E CONEXÕES EM PPR COM DIÂMETROS DE 75 A 110 MM, POTÊNCIA DE *1100* W, TENSÃO 220 V - DEPRECIAÇÃO. AF_05/2022</v>
          </cell>
          <cell r="I1292" t="str">
            <v>H</v>
          </cell>
          <cell r="J1292" t="str">
            <v>COEFICIENTE DE REPRESENTATIVIDADE</v>
          </cell>
          <cell r="K1292" t="str">
            <v>0,08</v>
          </cell>
          <cell r="L1292" t="str">
            <v>CAIXA REFERENCIAL</v>
          </cell>
        </row>
        <row r="1293">
          <cell r="G1293" t="str">
            <v>104094</v>
          </cell>
          <cell r="H1293" t="str">
            <v>TERMOFUSORA PARA TUBOS E CONEXÕES EM PPR COM DIÂMETROS DE 75 A 110 MM, POTÊNCIA DE *1100* W, TENSÃO 220 V - JUROS. AF_05/2022</v>
          </cell>
          <cell r="I1293" t="str">
            <v>H</v>
          </cell>
          <cell r="J1293" t="str">
            <v>COEFICIENTE DE REPRESENTATIVIDADE</v>
          </cell>
          <cell r="K1293" t="str">
            <v>0,01</v>
          </cell>
          <cell r="L1293" t="str">
            <v>CAIXA REFERENCIAL</v>
          </cell>
        </row>
        <row r="1294">
          <cell r="G1294" t="str">
            <v>104095</v>
          </cell>
          <cell r="H1294" t="str">
            <v>TERMOFUSORA PARA TUBOS E CONEXÕES EM PPR COM DIÂMETROS DE 75 A 110 MM, POTÊNCIA DE *1100* W, TENSÃO 220 V - MANUTENÇÃO. AF_05/2022</v>
          </cell>
          <cell r="I1294" t="str">
            <v>H</v>
          </cell>
          <cell r="J1294" t="str">
            <v>COEFICIENTE DE REPRESENTATIVIDADE</v>
          </cell>
          <cell r="K1294" t="str">
            <v>0,10</v>
          </cell>
          <cell r="L1294" t="str">
            <v>CAIXA REFERENCIAL</v>
          </cell>
        </row>
        <row r="1295">
          <cell r="G1295" t="str">
            <v>104096</v>
          </cell>
          <cell r="H1295" t="str">
            <v>TERMOFUSORA PARA TUBOS E CONEXÕES EM PPR COM DIÂMETROS DE 75 A 110 MM, POTÊNCIA DE *1100* W, TENSÃO 220 V - MATERIAIS NA OPERAÇÃO. AF_05/2022</v>
          </cell>
          <cell r="I1295" t="str">
            <v>H</v>
          </cell>
          <cell r="J1295" t="str">
            <v>COEFICIENTE DE REPRESENTATIVIDADE</v>
          </cell>
          <cell r="K1295" t="str">
            <v>0,69</v>
          </cell>
          <cell r="L1295" t="str">
            <v>CAIXA REFERENCIAL</v>
          </cell>
        </row>
        <row r="1296">
          <cell r="G1296" t="str">
            <v>104519</v>
          </cell>
          <cell r="H1296" t="str">
            <v>LIXADEIRA DE PAREDE, COM LED, POTÊNCIA 750 W, FREQUÊNCIA 60 HZ, VELOCIDADE 1000 A 2100 RPM, DIÂMETRO DA LIXA 225 MM - MATERIAIS NA OPERAÇÃO. AF_12/2022</v>
          </cell>
          <cell r="I1296" t="str">
            <v>H</v>
          </cell>
          <cell r="J1296" t="str">
            <v>COEFICIENTE DE REPRESENTATIVIDADE</v>
          </cell>
          <cell r="K1296" t="str">
            <v>0,47</v>
          </cell>
          <cell r="L1296" t="str">
            <v>CAIXA REFERENCIAL</v>
          </cell>
        </row>
        <row r="1297">
          <cell r="G1297" t="str">
            <v>104655</v>
          </cell>
          <cell r="H1297" t="str">
            <v>MARTELETE PERFURADOR/ ROMPEDOR ELÉTRICO, POTÊNCIA 800 W, 220 V - MATERIAIS NA OPERAÇÃO. AF_05/2023</v>
          </cell>
          <cell r="I1297" t="str">
            <v>H</v>
          </cell>
          <cell r="J1297" t="str">
            <v>COEFICIENTE DE REPRESENTATIVIDADE</v>
          </cell>
          <cell r="K1297" t="str">
            <v>0,50</v>
          </cell>
          <cell r="L1297" t="str">
            <v>CAIXA REFERENCIAL</v>
          </cell>
        </row>
        <row r="1298">
          <cell r="G1298" t="str">
            <v>104687</v>
          </cell>
          <cell r="H1298" t="str">
            <v>GRUPO GERADOR DIESEL, COM CARENAGEM, POTÊNCIA STANDART ENTRE 400 E 460 KVA, VELOCIDADE DE 1800 RPM, FREQUÊNCIA DE 60 HZ - MATERIAIS NA OPERAÇÃO. AF_05/2023</v>
          </cell>
          <cell r="I1298" t="str">
            <v>H</v>
          </cell>
          <cell r="J1298" t="str">
            <v>COLETADO</v>
          </cell>
          <cell r="K1298" t="str">
            <v>453,72</v>
          </cell>
          <cell r="L1298" t="str">
            <v>CAIXA REFERENCIAL</v>
          </cell>
        </row>
        <row r="1299">
          <cell r="G1299" t="str">
            <v>104694</v>
          </cell>
          <cell r="H1299" t="str">
            <v>PERFURATRIZ DE COROA DIAMANTADA PARA CONCRETO, DIÂMETRO ATÉ 250 MM, MOTOR ELÉTRICO 220 V, POTÊNCIA 2.500 W - MATERIAIS NA OPERAÇÃO. AF_05/2023</v>
          </cell>
          <cell r="I1299" t="str">
            <v>H</v>
          </cell>
          <cell r="J1299" t="str">
            <v>COEFICIENTE DE REPRESENTATIVIDADE</v>
          </cell>
          <cell r="K1299" t="str">
            <v>1,57</v>
          </cell>
          <cell r="L1299" t="str">
            <v>CAIXA REFERENCIAL</v>
          </cell>
        </row>
        <row r="1300">
          <cell r="G1300" t="str">
            <v>104703</v>
          </cell>
          <cell r="H1300" t="str">
            <v>CAMINHÃO TANQUE PARA HIDROSSEMEADURA, COM CAPACIDADE DE 8.000 LITROS, INCLUINDO BOMBA PARA LANÇAMENTO COM MOTOR DIESEL COM POTÊNCIA DE 105 CV - MATERIAIS NA OPERAÇÃO. AF_06/2023</v>
          </cell>
          <cell r="I1300" t="str">
            <v>H</v>
          </cell>
          <cell r="J1300" t="str">
            <v>COLETADO</v>
          </cell>
          <cell r="K1300" t="str">
            <v>93,37</v>
          </cell>
          <cell r="L1300" t="str">
            <v>CAIXA REFERENCIAL</v>
          </cell>
        </row>
        <row r="1301">
          <cell r="G1301" t="str">
            <v>104709</v>
          </cell>
          <cell r="H1301" t="str">
            <v>GUINDASTE HIDRÁULICO AUTOPROPELIDO, COM LANÇA TRELICADA 41 M, CAPACIDADE MÁXIMA DE ELEVAÇÃO 43 T, POTÊNCIA 230 KW, EQUIPADO COM CAÇAMBA DE ARRASTO (DRAGLINE) DE 0,76 M3 - MATERIAIS NA OPERAÇÃO. AF_06/2023</v>
          </cell>
          <cell r="I1301" t="str">
            <v>H</v>
          </cell>
          <cell r="J1301" t="str">
            <v>COLETADO</v>
          </cell>
          <cell r="K1301" t="str">
            <v>1.180,82</v>
          </cell>
          <cell r="L1301" t="str">
            <v>CAIXA REFERENCIAL</v>
          </cell>
        </row>
        <row r="1302">
          <cell r="G1302" t="str">
            <v>104715</v>
          </cell>
          <cell r="H1302" t="str">
            <v>ESCAVADEIRA HIDRÁULICA DE BRAÇO LONGO (LONGO ALCANCE) SOBRE ESTEIRAS, CAÇAMBA 0,52 M3, PESO OPERACIONAL 24 T, POTÊNCIA LÍQUIDA 155 HP  - MATERIAIS NA OPERAÇÃO. AF_06/2023</v>
          </cell>
          <cell r="I1302" t="str">
            <v>H</v>
          </cell>
          <cell r="J1302" t="str">
            <v>COLETADO</v>
          </cell>
          <cell r="K1302" t="str">
            <v>90,78</v>
          </cell>
          <cell r="L1302" t="str">
            <v>CAIXA REFERENCIAL</v>
          </cell>
        </row>
        <row r="1303">
          <cell r="G1303" t="str">
            <v>92259</v>
          </cell>
          <cell r="H1303" t="str">
            <v>INSTALAÇÃO DE TESOURA (INTEIRA OU MEIA), BIAPOIADA, EM MADEIRA NÃO APARELHADA, PARA VÃOS MAIORES OU IGUAIS A 3,0 M E MENORES QUE 6,0 M, INCLUSO IÇAMENTO. AF_07/2019</v>
          </cell>
          <cell r="I1303" t="str">
            <v>UN</v>
          </cell>
          <cell r="J1303" t="str">
            <v>COEFICIENTE DE REPRESENTATIVIDADE</v>
          </cell>
          <cell r="K1303" t="str">
            <v>530,60</v>
          </cell>
          <cell r="L1303" t="str">
            <v>CAIXA REFERENCIAL</v>
          </cell>
        </row>
        <row r="1304">
          <cell r="G1304" t="str">
            <v>92260</v>
          </cell>
          <cell r="H1304" t="str">
            <v>INSTALAÇÃO DE TESOURA (INTEIRA OU MEIA), BIAPOIADA, EM MADEIRA NÃO APARELHADA, PARA VÃOS MAIORES OU IGUAIS A 6,0 M E MENORES QUE 8,0 M, INCLUSO IÇAMENTO. AF_07/2019</v>
          </cell>
          <cell r="I1304" t="str">
            <v>UN</v>
          </cell>
          <cell r="J1304" t="str">
            <v>COEFICIENTE DE REPRESENTATIVIDADE</v>
          </cell>
          <cell r="K1304" t="str">
            <v>605,75</v>
          </cell>
          <cell r="L1304" t="str">
            <v>CAIXA REFERENCIAL</v>
          </cell>
        </row>
        <row r="1305">
          <cell r="G1305" t="str">
            <v>92261</v>
          </cell>
          <cell r="H1305" t="str">
            <v>INSTALAÇÃO DE TESOURA (INTEIRA OU MEIA), BIAPOIADA, EM MADEIRA NÃO APARELHADA, PARA VÃOS MAIORES OU IGUAIS A 8,0 M E MENORES QUE 10,0 M, INCLUSO IÇAMENTO. AF_07/2019</v>
          </cell>
          <cell r="I1305" t="str">
            <v>UN</v>
          </cell>
          <cell r="J1305" t="str">
            <v>COEFICIENTE DE REPRESENTATIVIDADE</v>
          </cell>
          <cell r="K1305" t="str">
            <v>678,61</v>
          </cell>
          <cell r="L1305" t="str">
            <v>CAIXA REFERENCIAL</v>
          </cell>
        </row>
        <row r="1306">
          <cell r="G1306" t="str">
            <v>92262</v>
          </cell>
          <cell r="H1306" t="str">
            <v>INSTALAÇÃO DE TESOURA (INTEIRA OU MEIA), BIAPOIADA, EM MADEIRA NÃO APARELHADA, PARA VÃOS MAIORES OU IGUAIS A 10,0 M E MENORES QUE 12,0 M, INCLUSO IÇAMENTO. AF_07/2019</v>
          </cell>
          <cell r="I1306" t="str">
            <v>UN</v>
          </cell>
          <cell r="J1306" t="str">
            <v>COEFICIENTE DE REPRESENTATIVIDADE</v>
          </cell>
          <cell r="K1306" t="str">
            <v>795,90</v>
          </cell>
          <cell r="L1306" t="str">
            <v>CAIXA REFERENCIAL</v>
          </cell>
        </row>
        <row r="1307">
          <cell r="G1307" t="str">
            <v>92539</v>
          </cell>
          <cell r="H1307" t="str">
            <v>TRAMA DE MADEIRA COMPOSTA POR RIPAS, CAIBROS E TERÇAS PARA TELHADOS DE ATÉ 2 ÁGUAS PARA TELHA DE ENCAIXE DE CERÂMICA OU DE CONCRETO, INCLUSO TRANSPORTE VERTICAL. AF_07/2019</v>
          </cell>
          <cell r="I1307" t="str">
            <v>M2</v>
          </cell>
          <cell r="J1307" t="str">
            <v>COEFICIENTE DE REPRESENTATIVIDADE</v>
          </cell>
          <cell r="K1307" t="str">
            <v>90,39</v>
          </cell>
          <cell r="L1307" t="str">
            <v>CAIXA REFERENCIAL</v>
          </cell>
        </row>
        <row r="1308">
          <cell r="G1308" t="str">
            <v>92540</v>
          </cell>
          <cell r="H1308" t="str">
            <v>TRAMA DE MADEIRA COMPOSTA POR RIPAS, CAIBROS E TERÇAS PARA TELHADOS DE MAIS QUE 2 ÁGUAS PARA TELHA DE ENCAIXE DE CERÂMICA OU DE CONCRETO, INCLUSO TRANSPORTE VERTICAL. AF_07/2019</v>
          </cell>
          <cell r="I1308" t="str">
            <v>M2</v>
          </cell>
          <cell r="J1308" t="str">
            <v>COEFICIENTE DE REPRESENTATIVIDADE</v>
          </cell>
          <cell r="K1308" t="str">
            <v>101,64</v>
          </cell>
          <cell r="L1308" t="str">
            <v>CAIXA REFERENCIAL</v>
          </cell>
        </row>
        <row r="1309">
          <cell r="G1309" t="str">
            <v>92541</v>
          </cell>
          <cell r="H1309" t="str">
            <v>TRAMA DE MADEIRA COMPOSTA POR RIPAS, CAIBROS E TERÇAS PARA TELHADOS DE ATÉ 2 ÁGUAS PARA TELHA CERÂMICA CAPA-CANAL, INCLUSO TRANSPORTE VERTICAL. AF_07/2019</v>
          </cell>
          <cell r="I1309" t="str">
            <v>M2</v>
          </cell>
          <cell r="J1309" t="str">
            <v>COEFICIENTE DE REPRESENTATIVIDADE</v>
          </cell>
          <cell r="K1309" t="str">
            <v>97,61</v>
          </cell>
          <cell r="L1309" t="str">
            <v>CAIXA REFERENCIAL</v>
          </cell>
        </row>
        <row r="1310">
          <cell r="G1310" t="str">
            <v>92542</v>
          </cell>
          <cell r="H1310" t="str">
            <v>TRAMA DE MADEIRA COMPOSTA POR RIPAS, CAIBROS E TERÇAS PARA TELHADOS DE MAIS QUE 2 ÁGUAS PARA TELHA CERÂMICA CAPA-CANAL, INCLUSO TRANSPORTE VERTICAL. AF_07/2019</v>
          </cell>
          <cell r="I1310" t="str">
            <v>M2</v>
          </cell>
          <cell r="J1310" t="str">
            <v>COEFICIENTE DE REPRESENTATIVIDADE</v>
          </cell>
          <cell r="K1310" t="str">
            <v>118,77</v>
          </cell>
          <cell r="L1310" t="str">
            <v>CAIXA REFERENCIAL</v>
          </cell>
        </row>
        <row r="1311">
          <cell r="G1311" t="str">
            <v>92543</v>
          </cell>
          <cell r="H1311" t="str">
            <v>TRAMA DE MADEIRA COMPOSTA POR TERÇAS PARA TELHADOS DE ATÉ 2 ÁGUAS PARA TELHA ONDULADA DE FIBROCIMENTO, METÁLICA, PLÁSTICA OU TERMOACÚSTICA, INCLUSO TRANSPORTE VERTICAL. AF_07/2019</v>
          </cell>
          <cell r="I1311" t="str">
            <v>M2</v>
          </cell>
          <cell r="J1311" t="str">
            <v>COEFICIENTE DE REPRESENTATIVIDADE</v>
          </cell>
          <cell r="K1311" t="str">
            <v>27,38</v>
          </cell>
          <cell r="L1311" t="str">
            <v>CAIXA REFERENCIAL</v>
          </cell>
        </row>
        <row r="1312">
          <cell r="G1312" t="str">
            <v>92544</v>
          </cell>
          <cell r="H1312" t="str">
            <v>TRAMA DE MADEIRA COMPOSTA POR TERÇAS PARA TELHADOS DE ATÉ 2 ÁGUAS PARA TELHA ESTRUTURAL DE FIBROCIMENTO, INCLUSO TRANSPORTE VERTICAL. AF_07/2019</v>
          </cell>
          <cell r="I1312" t="str">
            <v>M2</v>
          </cell>
          <cell r="J1312" t="str">
            <v>COEFICIENTE DE REPRESENTATIVIDADE</v>
          </cell>
          <cell r="K1312" t="str">
            <v>21,85</v>
          </cell>
          <cell r="L1312" t="str">
            <v>CAIXA REFERENCIAL</v>
          </cell>
        </row>
        <row r="1313">
          <cell r="G1313" t="str">
            <v>92545</v>
          </cell>
          <cell r="H1313" t="str">
            <v>FABRICAÇÃO E INSTALAÇÃO DE TESOURA INTEIRA EM MADEIRA NÃO APARELHADA, VÃO DE 3 M, PARA TELHA CERÂMICA OU DE CONCRETO, INCLUSO IÇAMENTO. AF_07/2019</v>
          </cell>
          <cell r="I1313" t="str">
            <v>UN</v>
          </cell>
          <cell r="J1313" t="str">
            <v>COEFICIENTE DE REPRESENTATIVIDADE</v>
          </cell>
          <cell r="K1313" t="str">
            <v>1.177,29</v>
          </cell>
          <cell r="L1313" t="str">
            <v>CAIXA REFERENCIAL</v>
          </cell>
        </row>
        <row r="1314">
          <cell r="G1314" t="str">
            <v>92546</v>
          </cell>
          <cell r="H1314" t="str">
            <v>FABRICAÇÃO E INSTALAÇÃO DE TESOURA INTEIRA EM MADEIRA NÃO APARELHADA, VÃO DE 4 M, PARA TELHA CERÂMICA OU DE CONCRETO, INCLUSO IÇAMENTO. AF_07/2019</v>
          </cell>
          <cell r="I1314" t="str">
            <v>UN</v>
          </cell>
          <cell r="J1314" t="str">
            <v>COEFICIENTE DE REPRESENTATIVIDADE</v>
          </cell>
          <cell r="K1314" t="str">
            <v>1.451,94</v>
          </cell>
          <cell r="L1314" t="str">
            <v>CAIXA REFERENCIAL</v>
          </cell>
        </row>
        <row r="1315">
          <cell r="G1315" t="str">
            <v>92547</v>
          </cell>
          <cell r="H1315" t="str">
            <v>FABRICAÇÃO E INSTALAÇÃO DE TESOURA INTEIRA EM MADEIRA NÃO APARELHADA, VÃO DE 5 M, PARA TELHA CERÂMICA OU DE CONCRETO, INCLUSO IÇAMENTO. AF_07/2019</v>
          </cell>
          <cell r="I1315" t="str">
            <v>UN</v>
          </cell>
          <cell r="J1315" t="str">
            <v>COEFICIENTE DE REPRESENTATIVIDADE</v>
          </cell>
          <cell r="K1315" t="str">
            <v>1.535,29</v>
          </cell>
          <cell r="L1315" t="str">
            <v>CAIXA REFERENCIAL</v>
          </cell>
        </row>
        <row r="1316">
          <cell r="G1316" t="str">
            <v>92548</v>
          </cell>
          <cell r="H1316" t="str">
            <v>FABRICAÇÃO E INSTALAÇÃO DE TESOURA INTEIRA EM MADEIRA NÃO APARELHADA, VÃO DE 6 M, PARA TELHA CERÂMICA OU DE CONCRETO, INCLUSO IÇAMENTO. AF_07/2019</v>
          </cell>
          <cell r="I1316" t="str">
            <v>UN</v>
          </cell>
          <cell r="J1316" t="str">
            <v>COEFICIENTE DE REPRESENTATIVIDADE</v>
          </cell>
          <cell r="K1316" t="str">
            <v>1.710,54</v>
          </cell>
          <cell r="L1316" t="str">
            <v>CAIXA REFERENCIAL</v>
          </cell>
        </row>
        <row r="1317">
          <cell r="G1317" t="str">
            <v>92549</v>
          </cell>
          <cell r="H1317" t="str">
            <v>FABRICAÇÃO E INSTALAÇÃO DE TESOURA INTEIRA EM MADEIRA NÃO APARELHADA, VÃO DE 7 M, PARA TELHA CERÂMICA OU DE CONCRETO, INCLUSO IÇAMENTO. AF_07/2019</v>
          </cell>
          <cell r="I1317" t="str">
            <v>UN</v>
          </cell>
          <cell r="J1317" t="str">
            <v>COEFICIENTE DE REPRESENTATIVIDADE</v>
          </cell>
          <cell r="K1317" t="str">
            <v>2.146,96</v>
          </cell>
          <cell r="L1317" t="str">
            <v>CAIXA REFERENCIAL</v>
          </cell>
        </row>
        <row r="1318">
          <cell r="G1318" t="str">
            <v>92550</v>
          </cell>
          <cell r="H1318" t="str">
            <v>FABRICAÇÃO E INSTALAÇÃO DE TESOURA INTEIRA EM MADEIRA NÃO APARELHADA, VÃO DE 8 M, PARA TELHA CERÂMICA OU DE CONCRETO, INCLUSO IÇAMENTO. AF_07/2019</v>
          </cell>
          <cell r="I1318" t="str">
            <v>UN</v>
          </cell>
          <cell r="J1318" t="str">
            <v>COEFICIENTE DE REPRESENTATIVIDADE</v>
          </cell>
          <cell r="K1318" t="str">
            <v>2.596,46</v>
          </cell>
          <cell r="L1318" t="str">
            <v>CAIXA REFERENCIAL</v>
          </cell>
        </row>
        <row r="1319">
          <cell r="G1319" t="str">
            <v>92551</v>
          </cell>
          <cell r="H1319" t="str">
            <v>FABRICAÇÃO E INSTALAÇÃO DE TESOURA INTEIRA EM MADEIRA NÃO APARELHADA, VÃO DE 9 M, PARA TELHA CERÂMICA OU DE CONCRETO, INCLUSO IÇAMENTO. AF_07/2019</v>
          </cell>
          <cell r="I1319" t="str">
            <v>UN</v>
          </cell>
          <cell r="J1319" t="str">
            <v>COEFICIENTE DE REPRESENTATIVIDADE</v>
          </cell>
          <cell r="K1319" t="str">
            <v>2.704,10</v>
          </cell>
          <cell r="L1319" t="str">
            <v>CAIXA REFERENCIAL</v>
          </cell>
        </row>
        <row r="1320">
          <cell r="G1320" t="str">
            <v>92552</v>
          </cell>
          <cell r="H1320" t="str">
            <v>FABRICAÇÃO E INSTALAÇÃO DE TESOURA INTEIRA EM MADEIRA NÃO APARELHADA, VÃO DE 10 M, PARA TELHA CERÂMICA OU DE CONCRETO, INCLUSO IÇAMENTO. AF_07/2019</v>
          </cell>
          <cell r="I1320" t="str">
            <v>UN</v>
          </cell>
          <cell r="J1320" t="str">
            <v>COEFICIENTE DE REPRESENTATIVIDADE</v>
          </cell>
          <cell r="K1320" t="str">
            <v>2.945,78</v>
          </cell>
          <cell r="L1320" t="str">
            <v>CAIXA REFERENCIAL</v>
          </cell>
        </row>
        <row r="1321">
          <cell r="G1321" t="str">
            <v>92553</v>
          </cell>
          <cell r="H1321" t="str">
            <v>FABRICAÇÃO E INSTALAÇÃO DE TESOURA INTEIRA EM MADEIRA NÃO APARELHADA, VÃO DE 11 M, PARA TELHA CERÂMICA OU DE CONCRETO, INCLUSO IÇAMENTO. AF_07/2019</v>
          </cell>
          <cell r="I1321" t="str">
            <v>UN</v>
          </cell>
          <cell r="J1321" t="str">
            <v>COEFICIENTE DE REPRESENTATIVIDADE</v>
          </cell>
          <cell r="K1321" t="str">
            <v>3.391,04</v>
          </cell>
          <cell r="L1321" t="str">
            <v>CAIXA REFERENCIAL</v>
          </cell>
        </row>
        <row r="1322">
          <cell r="G1322" t="str">
            <v>92554</v>
          </cell>
          <cell r="H1322" t="str">
            <v>FABRICAÇÃO E INSTALAÇÃO DE TESOURA INTEIRA EM MADEIRA NÃO APARELHADA, VÃO DE 12 M, PARA TELHA CERÂMICA OU DE CONCRETO, INCLUSO IÇAMENTO. AF_07/2019</v>
          </cell>
          <cell r="I1322" t="str">
            <v>UN</v>
          </cell>
          <cell r="J1322" t="str">
            <v>COEFICIENTE DE REPRESENTATIVIDADE</v>
          </cell>
          <cell r="K1322" t="str">
            <v>3.514,60</v>
          </cell>
          <cell r="L1322" t="str">
            <v>CAIXA REFERENCIAL</v>
          </cell>
        </row>
        <row r="1323">
          <cell r="G1323" t="str">
            <v>92555</v>
          </cell>
          <cell r="H1323" t="str">
            <v>FABRICAÇÃO E INSTALAÇÃO DE TESOURA INTEIRA EM MADEIRA NÃO APARELHADA, VÃO DE 3 M, PARA TELHA ONDULADA DE FIBROCIMENTO, METÁLICA, PLÁSTICA OU TERMOACÚSTICA, INCLUSO IÇAMENTO. AF_07/2019</v>
          </cell>
          <cell r="I1323" t="str">
            <v>UN</v>
          </cell>
          <cell r="J1323" t="str">
            <v>COEFICIENTE DE REPRESENTATIVIDADE</v>
          </cell>
          <cell r="K1323" t="str">
            <v>1.160,54</v>
          </cell>
          <cell r="L1323" t="str">
            <v>CAIXA REFERENCIAL</v>
          </cell>
        </row>
        <row r="1324">
          <cell r="G1324" t="str">
            <v>92556</v>
          </cell>
          <cell r="H1324" t="str">
            <v>FABRICAÇÃO E INSTALAÇÃO DE TESOURA INTEIRA EM MADEIRA NÃO APARELHADA, VÃO DE 4 M, PARA TELHA ONDULADA DE FIBROCIMENTO, METÁLICA, PLÁSTICA OU TERMOACÚSTICA, INCLUSO IÇAMENTO. AF_07/2019</v>
          </cell>
          <cell r="I1324" t="str">
            <v>UN</v>
          </cell>
          <cell r="J1324" t="str">
            <v>COEFICIENTE DE REPRESENTATIVIDADE</v>
          </cell>
          <cell r="K1324" t="str">
            <v>1.422,59</v>
          </cell>
          <cell r="L1324" t="str">
            <v>CAIXA REFERENCIAL</v>
          </cell>
        </row>
        <row r="1325">
          <cell r="G1325" t="str">
            <v>92557</v>
          </cell>
          <cell r="H1325" t="str">
            <v>FABRICAÇÃO E INSTALAÇÃO DE TESOURA INTEIRA EM MADEIRA NÃO APARELHADA, VÃO DE 5 M, PARA TELHA ONDULADA DE FIBROCIMENTO, METÁLICA, PLÁSTICA OU TERMOACÚSTICA, INCLUSO IÇAMENTO. AF_07/2019</v>
          </cell>
          <cell r="I1325" t="str">
            <v>UN</v>
          </cell>
          <cell r="J1325" t="str">
            <v>COEFICIENTE DE REPRESENTATIVIDADE</v>
          </cell>
          <cell r="K1325" t="str">
            <v>1.505,93</v>
          </cell>
          <cell r="L1325" t="str">
            <v>CAIXA REFERENCIAL</v>
          </cell>
        </row>
        <row r="1326">
          <cell r="G1326" t="str">
            <v>92558</v>
          </cell>
          <cell r="H1326" t="str">
            <v>FABRICAÇÃO E INSTALAÇÃO DE TESOURA INTEIRA EM MADEIRA NÃO APARELHADA, VÃO DE 6 M, PARA TELHA ONDULADA DE FIBROCIMENTO, METÁLICA, PLÁSTICA OU TERMOACÚSTICA, INCLUSO IÇAMENTO. AF_07/2019</v>
          </cell>
          <cell r="I1326" t="str">
            <v>UN</v>
          </cell>
          <cell r="J1326" t="str">
            <v>COEFICIENTE DE REPRESENTATIVIDADE</v>
          </cell>
          <cell r="K1326" t="str">
            <v>1.693,79</v>
          </cell>
          <cell r="L1326" t="str">
            <v>CAIXA REFERENCIAL</v>
          </cell>
        </row>
        <row r="1327">
          <cell r="G1327" t="str">
            <v>92559</v>
          </cell>
          <cell r="H1327" t="str">
            <v>FABRICAÇÃO E INSTALAÇÃO DE TESOURA INTEIRA EM MADEIRA NÃO APARELHADA, VÃO DE 7 M, PARA TELHA ONDULADA DE FIBROCIMENTO, METÁLICA, PLÁSTICA OU TERMOACÚSTICA, INCLUSO IÇAMENTO. AF_07/2019</v>
          </cell>
          <cell r="I1327" t="str">
            <v>UN</v>
          </cell>
          <cell r="J1327" t="str">
            <v>COEFICIENTE DE REPRESENTATIVIDADE</v>
          </cell>
          <cell r="K1327" t="str">
            <v>2.115,77</v>
          </cell>
          <cell r="L1327" t="str">
            <v>CAIXA REFERENCIAL</v>
          </cell>
        </row>
        <row r="1328">
          <cell r="G1328" t="str">
            <v>92560</v>
          </cell>
          <cell r="H1328" t="str">
            <v>FABRICAÇÃO E INSTALAÇÃO DE TESOURA INTEIRA EM MADEIRA NÃO APARELHADA, VÃO DE 8 M, PARA TELHA ONDULADA DE FIBROCIMENTO, METÁLICA, PLÁSTICA OU TERMOACÚSTICA, INCLUSO IÇAMENTO. AF_07/2019</v>
          </cell>
          <cell r="I1328" t="str">
            <v>UN</v>
          </cell>
          <cell r="J1328" t="str">
            <v>COEFICIENTE DE REPRESENTATIVIDADE</v>
          </cell>
          <cell r="K1328" t="str">
            <v>2.553,99</v>
          </cell>
          <cell r="L1328" t="str">
            <v>CAIXA REFERENCIAL</v>
          </cell>
        </row>
        <row r="1329">
          <cell r="G1329" t="str">
            <v>92561</v>
          </cell>
          <cell r="H1329" t="str">
            <v>FABRICAÇÃO E INSTALAÇÃO DE TESOURA INTEIRA EM MADEIRA NÃO APARELHADA, VÃO DE 9 M, PARA TELHA ONDULADA DE FIBROCIMENTO, METÁLICA, PLÁSTICA OU TERMOACÚSTICA, INCLUSO IÇAMENTO. AF_07/2019</v>
          </cell>
          <cell r="I1329" t="str">
            <v>UN</v>
          </cell>
          <cell r="J1329" t="str">
            <v>COEFICIENTE DE REPRESENTATIVIDADE</v>
          </cell>
          <cell r="K1329" t="str">
            <v>2.662,78</v>
          </cell>
          <cell r="L1329" t="str">
            <v>CAIXA REFERENCIAL</v>
          </cell>
        </row>
        <row r="1330">
          <cell r="G1330" t="str">
            <v>92562</v>
          </cell>
          <cell r="H1330" t="str">
            <v>FABRICAÇÃO E INSTALAÇÃO DE TESOURA INTEIRA EM MADEIRA NÃO APARELHADA, VÃO DE 10 M, PARA TELHA ONDULADA DE FIBROCIMENTO, METÁLICA, PLÁSTICA OU TERMOACÚSTICA, INCLUSO IÇAMENTO. AF_07/2019</v>
          </cell>
          <cell r="I1330" t="str">
            <v>UN</v>
          </cell>
          <cell r="J1330" t="str">
            <v>COEFICIENTE DE REPRESENTATIVIDADE</v>
          </cell>
          <cell r="K1330" t="str">
            <v>2.875,11</v>
          </cell>
          <cell r="L1330" t="str">
            <v>CAIXA REFERENCIAL</v>
          </cell>
        </row>
        <row r="1331">
          <cell r="G1331" t="str">
            <v>92563</v>
          </cell>
          <cell r="H1331" t="str">
            <v>FABRICAÇÃO E INSTALAÇÃO DE TESOURA INTEIRA EM MADEIRA NÃO APARELHADA, VÃO DE 11 M, PARA TELHA ONDULADA DE FIBROCIMENTO, METÁLICA, PLÁSTICA OU TERMOACÚSTICA, INCLUSO IÇAMENTO. AF_07/2019</v>
          </cell>
          <cell r="I1331" t="str">
            <v>UN</v>
          </cell>
          <cell r="J1331" t="str">
            <v>COEFICIENTE DE REPRESENTATIVIDADE</v>
          </cell>
          <cell r="K1331" t="str">
            <v>3.308,41</v>
          </cell>
          <cell r="L1331" t="str">
            <v>CAIXA REFERENCIAL</v>
          </cell>
        </row>
        <row r="1332">
          <cell r="G1332" t="str">
            <v>92564</v>
          </cell>
          <cell r="H1332" t="str">
            <v>FABRICAÇÃO E INSTALAÇÃO DE TESOURA INTEIRA EM MADEIRA NÃO APARELHADA, VÃO DE 12 M, PARA TELHA ONDULADA DE FIBROCIMENTO, METÁLICA, PLÁSTICA OU TERMOACÚSTICA, INCLUSO IÇAMENTO. AF_07/2019</v>
          </cell>
          <cell r="I1332" t="str">
            <v>UN</v>
          </cell>
          <cell r="J1332" t="str">
            <v>COEFICIENTE DE REPRESENTATIVIDADE</v>
          </cell>
          <cell r="K1332" t="str">
            <v>3.413,39</v>
          </cell>
          <cell r="L1332" t="str">
            <v>CAIXA REFERENCIAL</v>
          </cell>
        </row>
        <row r="1333">
          <cell r="G1333" t="str">
            <v>100379</v>
          </cell>
          <cell r="H1333" t="str">
            <v>FABRICAÇÃO E INSTALAÇÃO DE PONTALETES DE MADEIRA NÃO APARELHADA PARA TELHADOS COM ATÉ 2 ÁGUAS E COM TELHA CERÂMICA OU DE CONCRETO EM EDIFÍCIO RESIDENCIAL TÉRREO, INCLUSO TRANSPORTE VERTICAL. AF_07/2019</v>
          </cell>
          <cell r="I1333" t="str">
            <v>M2</v>
          </cell>
          <cell r="J1333" t="str">
            <v>COEFICIENTE DE REPRESENTATIVIDADE</v>
          </cell>
          <cell r="K1333" t="str">
            <v>43,12</v>
          </cell>
          <cell r="L1333" t="str">
            <v>CAIXA REFERENCIAL</v>
          </cell>
        </row>
        <row r="1334">
          <cell r="G1334" t="str">
            <v>100380</v>
          </cell>
          <cell r="H1334" t="str">
            <v>FABRICAÇÃO E INSTALAÇÃO DE PONTALETES DE MADEIRA NÃO APARELHADA PARA TELHADOS COM ATÉ 2 ÁGUAS E COM TELHA CERÂMICA OU DE CONCRETO EM EDIFÍCIO RESIDENCIAL DE MÚLTIPLOS PAVIMENTOS, INCLUSO TRANSPORTE VERTICAL. AF_07/2019</v>
          </cell>
          <cell r="I1334" t="str">
            <v>M2</v>
          </cell>
          <cell r="J1334" t="str">
            <v>COEFICIENTE DE REPRESENTATIVIDADE</v>
          </cell>
          <cell r="K1334" t="str">
            <v>57,46</v>
          </cell>
          <cell r="L1334" t="str">
            <v>CAIXA REFERENCIAL</v>
          </cell>
        </row>
        <row r="1335">
          <cell r="G1335" t="str">
            <v>100381</v>
          </cell>
          <cell r="H1335" t="str">
            <v>FABRICAÇÃO E INSTALAÇÃO DE PONTALETES DE MADEIRA NÃO APARELHADA PARA TELHADOS COM ATÉ 2 ÁGUAS E COM TELHA CERÂMICA OU DE CONCRETO EM EDIFÍCIO INSTITUCIONAL TÉRREO, INCLUSO TRANSPORTE VERTICAL. AF_07/2019</v>
          </cell>
          <cell r="I1335" t="str">
            <v>M2</v>
          </cell>
          <cell r="J1335" t="str">
            <v>COEFICIENTE DE REPRESENTATIVIDADE</v>
          </cell>
          <cell r="K1335" t="str">
            <v>64,87</v>
          </cell>
          <cell r="L1335" t="str">
            <v>CAIXA REFERENCIAL</v>
          </cell>
        </row>
        <row r="1336">
          <cell r="G1336" t="str">
            <v>100383</v>
          </cell>
          <cell r="H1336" t="str">
            <v>FABRICAÇÃO E INSTALAÇÃO DE PONTALETES DE MADEIRA NÃO APARELHADA PARA TELHADOS COM ATÉ 2 ÁGUAS E COM TELHA ONDULADA DE FIBROCIMENTO, ALUMÍNIO OU PLÁSTICA EM EDIFÍCIO RESIDENCIAL DE MÚLTIPLOS PAVIMENTOS, INCLUSO TRANSPORTE VERTICAL. AF_07/2019</v>
          </cell>
          <cell r="I1336" t="str">
            <v>M2</v>
          </cell>
          <cell r="J1336" t="str">
            <v>COEFICIENTE DE REPRESENTATIVIDADE</v>
          </cell>
          <cell r="K1336" t="str">
            <v>29,19</v>
          </cell>
          <cell r="L1336" t="str">
            <v>CAIXA REFERENCIAL</v>
          </cell>
        </row>
        <row r="1337">
          <cell r="G1337" t="str">
            <v>100384</v>
          </cell>
          <cell r="H1337" t="str">
            <v>FABRICAÇÃO E INSTALAÇÃO DE PONTALETES DE MADEIRA NÃO APARELHADA PARA TELHADOS COM ATÉ 2 ÁGUAS E COM TELHA ONDULADA DE FIBROCIMENTO, ALUMÍNIO OU PLÁSTICA EM EDIFÍCIO INSTITUCIONAL TÉRREO, INCLUSO TRANSPORTE VERTICAL. AF_07/2019</v>
          </cell>
          <cell r="I1337" t="str">
            <v>M2</v>
          </cell>
          <cell r="J1337" t="str">
            <v>COEFICIENTE DE REPRESENTATIVIDADE</v>
          </cell>
          <cell r="K1337" t="str">
            <v>30,88</v>
          </cell>
          <cell r="L1337" t="str">
            <v>CAIXA REFERENCIAL</v>
          </cell>
        </row>
        <row r="1338">
          <cell r="G1338" t="str">
            <v>100385</v>
          </cell>
          <cell r="H1338" t="str">
            <v>FABRICAÇÃO E INSTALAÇÃO DE PONTALETES DE MADEIRA NÃO APARELHADA PARA TELHADOS COM MAIS QUE 2 ÁGUAS E COM TELHA CERÂMICA OU DE CONCRETO EM EDIFÍCIO RESIDENCIAL TÉRREO, INCLUSO TRANSPORTE VERTICAL. AF_07/2019</v>
          </cell>
          <cell r="I1338" t="str">
            <v>M2</v>
          </cell>
          <cell r="J1338" t="str">
            <v>COEFICIENTE DE REPRESENTATIVIDADE</v>
          </cell>
          <cell r="K1338" t="str">
            <v>38,49</v>
          </cell>
          <cell r="L1338" t="str">
            <v>CAIXA REFERENCIAL</v>
          </cell>
        </row>
        <row r="1339">
          <cell r="G1339" t="str">
            <v>100386</v>
          </cell>
          <cell r="H1339" t="str">
            <v>FABRICAÇÃO E INSTALAÇÃO DE PONTALETES DE MADEIRA NÃO APARELHADA PARA TELHADOS COM MAIS QUE 2 ÁGUAS E COM TELHA CERÂMICA OU DE CONCRETO EM EDIFÍCIO RESIDENCIAL DE MÚLTIPLOS PAVIMENTOS. AF_07/2019</v>
          </cell>
          <cell r="I1339" t="str">
            <v>M2</v>
          </cell>
          <cell r="J1339" t="str">
            <v>COEFICIENTE DE REPRESENTATIVIDADE</v>
          </cell>
          <cell r="K1339" t="str">
            <v>49,75</v>
          </cell>
          <cell r="L1339" t="str">
            <v>CAIXA REFERENCIAL</v>
          </cell>
        </row>
        <row r="1340">
          <cell r="G1340" t="str">
            <v>100387</v>
          </cell>
          <cell r="H1340" t="str">
            <v>FABRICAÇÃO E INSTALAÇÃO DE PONTALETES DE MADEIRA NÃO APARELHADA PARA TELHADOS COM MAIS QUE 2 ÁGUAS E COM TELHA CERÂMICA OU DE CONCRETO EM EDIFÍCIO INSTITUCIONAL TÉRREO, INCLUSO TRANSPORTE VERTICAL. AF_07/2019</v>
          </cell>
          <cell r="I1340" t="str">
            <v>M2</v>
          </cell>
          <cell r="J1340" t="str">
            <v>COEFICIENTE DE REPRESENTATIVIDADE</v>
          </cell>
          <cell r="K1340" t="str">
            <v>61,57</v>
          </cell>
          <cell r="L1340" t="str">
            <v>CAIXA REFERENCIAL</v>
          </cell>
        </row>
        <row r="1341">
          <cell r="G1341" t="str">
            <v>100388</v>
          </cell>
          <cell r="H1341" t="str">
            <v>RETIRADA E RECOLOCAÇÃO DE RIPA EM TELHADOS DE ATÉ 2 ÁGUAS COM TELHA CERÂMICA OU DE CONCRETO DE ENCAIXE, INCLUSO TRANSPORTE VERTICAL. AF_07/2019</v>
          </cell>
          <cell r="I1341" t="str">
            <v>M2</v>
          </cell>
          <cell r="J1341" t="str">
            <v>COEFICIENTE DE REPRESENTATIVIDADE</v>
          </cell>
          <cell r="K1341" t="str">
            <v>22,78</v>
          </cell>
          <cell r="L1341" t="str">
            <v>CAIXA REFERENCIAL</v>
          </cell>
        </row>
        <row r="1342">
          <cell r="G1342" t="str">
            <v>100389</v>
          </cell>
          <cell r="H1342" t="str">
            <v>RETIRADA E RECOLOCAÇÃO DE CAIBRO EM TELHADOS DE ATÉ 2 ÁGUAS COM TELHA CERÂMICA OU DE CONCRETO DE ENCAIXE, INCLUSO TRANSPORTE VERTICAL. AF_07/2019</v>
          </cell>
          <cell r="I1342" t="str">
            <v>M2</v>
          </cell>
          <cell r="J1342" t="str">
            <v>COEFICIENTE DE REPRESENTATIVIDADE</v>
          </cell>
          <cell r="K1342" t="str">
            <v>20,12</v>
          </cell>
          <cell r="L1342" t="str">
            <v>CAIXA REFERENCIAL</v>
          </cell>
        </row>
        <row r="1343">
          <cell r="G1343" t="str">
            <v>100390</v>
          </cell>
          <cell r="H1343" t="str">
            <v>RETIRADA E RECOLOCAÇÃO DE RIPA EM TELHADOS DE MAIS DE 2 ÁGUAS COM TELHA CERÂMICA OU DE CONCRETO DE ENCAIXE, INCLUSO TRANSPORTE VERTICAL. AF_07/2019</v>
          </cell>
          <cell r="I1343" t="str">
            <v>M2</v>
          </cell>
          <cell r="J1343" t="str">
            <v>COEFICIENTE DE REPRESENTATIVIDADE</v>
          </cell>
          <cell r="K1343" t="str">
            <v>27,23</v>
          </cell>
          <cell r="L1343" t="str">
            <v>CAIXA REFERENCIAL</v>
          </cell>
        </row>
        <row r="1344">
          <cell r="G1344" t="str">
            <v>100391</v>
          </cell>
          <cell r="H1344" t="str">
            <v>RETIRADA E RECOLOCAÇÃO DE CAIBRO EM TELHADOS DE MAIS DE 2 ÁGUAS COM TELHA CERÂMICA OU DE CONCRETO DE ENCAIXE, INCLUSO TRANSPORTE VERTICAL. AF_07/2019</v>
          </cell>
          <cell r="I1344" t="str">
            <v>M2</v>
          </cell>
          <cell r="J1344" t="str">
            <v>COEFICIENTE DE REPRESENTATIVIDADE</v>
          </cell>
          <cell r="K1344" t="str">
            <v>23,13</v>
          </cell>
          <cell r="L1344" t="str">
            <v>CAIXA REFERENCIAL</v>
          </cell>
        </row>
        <row r="1345">
          <cell r="G1345" t="str">
            <v>100392</v>
          </cell>
          <cell r="H1345" t="str">
            <v>RETIRADA E RECOLOCAÇÃO DE RIPA EM TELHADOS DE ATÉ 2 ÁGUAS COM TELHA CERÂMICA CAPA-CANAL, INCLUSO TRANSPORTE VERTICAL. AF_07/2019</v>
          </cell>
          <cell r="I1345" t="str">
            <v>M2</v>
          </cell>
          <cell r="J1345" t="str">
            <v>COEFICIENTE DE REPRESENTATIVIDADE</v>
          </cell>
          <cell r="K1345" t="str">
            <v>17,90</v>
          </cell>
          <cell r="L1345" t="str">
            <v>CAIXA REFERENCIAL</v>
          </cell>
        </row>
        <row r="1346">
          <cell r="G1346" t="str">
            <v>100393</v>
          </cell>
          <cell r="H1346" t="str">
            <v>RETIRADA E RECOLOCAÇÃO DE CAIBRO EM TELHADOS DE ATÉ 2 ÁGUAS COM TELHA CERÂMICA CAPA-CANAL, INCLUSO TRANSPORTE VERTICAL. AF_07/2019</v>
          </cell>
          <cell r="I1346" t="str">
            <v>M2</v>
          </cell>
          <cell r="J1346" t="str">
            <v>COEFICIENTE DE REPRESENTATIVIDADE</v>
          </cell>
          <cell r="K1346" t="str">
            <v>23,19</v>
          </cell>
          <cell r="L1346" t="str">
            <v>CAIXA REFERENCIAL</v>
          </cell>
        </row>
        <row r="1347">
          <cell r="G1347" t="str">
            <v>100394</v>
          </cell>
          <cell r="H1347" t="str">
            <v>RETIRADA E RECOLOCAÇÃO DE RIPA EM TELHADOS DE MAIS DE 2 ÁGUAS COM TELHA CERÂMICA CAPA-CANAL, INCLUSO TRANSPORTE VERTICAL. AF_07/2019</v>
          </cell>
          <cell r="I1347" t="str">
            <v>M2</v>
          </cell>
          <cell r="J1347" t="str">
            <v>COEFICIENTE DE REPRESENTATIVIDADE</v>
          </cell>
          <cell r="K1347" t="str">
            <v>21,37</v>
          </cell>
          <cell r="L1347" t="str">
            <v>CAIXA REFERENCIAL</v>
          </cell>
        </row>
        <row r="1348">
          <cell r="G1348" t="str">
            <v>100395</v>
          </cell>
          <cell r="H1348" t="str">
            <v>RETIRADA E RECOLOCAÇÃO DE CAIBRO EM TELHADOS DE MAIS DE 2 ÁGUAS COM TELHA CERÂMICA CAPA-CANAL, INCLUSO TRANSPORTE VERTICAL. AF_07/2019</v>
          </cell>
          <cell r="I1348" t="str">
            <v>M2</v>
          </cell>
          <cell r="J1348" t="str">
            <v>COEFICIENTE DE REPRESENTATIVIDADE</v>
          </cell>
          <cell r="K1348" t="str">
            <v>27,65</v>
          </cell>
          <cell r="L1348" t="str">
            <v>CAIXA REFERENCIAL</v>
          </cell>
        </row>
        <row r="1349">
          <cell r="G1349" t="str">
            <v>94189</v>
          </cell>
          <cell r="H1349" t="str">
            <v>TELHAMENTO COM TELHA DE CONCRETO DE ENCAIXE, COM ATÉ 2 ÁGUAS, INCLUSO TRANSPORTE VERTICAL. AF_07/2019</v>
          </cell>
          <cell r="I1349" t="str">
            <v>M2</v>
          </cell>
          <cell r="J1349" t="str">
            <v>COEFICIENTE DE REPRESENTATIVIDADE</v>
          </cell>
          <cell r="K1349" t="str">
            <v>39,77</v>
          </cell>
          <cell r="L1349" t="str">
            <v>CAIXA REFERENCIAL</v>
          </cell>
        </row>
        <row r="1350">
          <cell r="G1350" t="str">
            <v>94192</v>
          </cell>
          <cell r="H1350" t="str">
            <v>TELHAMENTO COM TELHA DE CONCRETO DE ENCAIXE, COM MAIS DE 2 ÁGUAS, INCLUSO TRANSPORTE VERTICAL. AF_07/2019</v>
          </cell>
          <cell r="I1350" t="str">
            <v>M2</v>
          </cell>
          <cell r="J1350" t="str">
            <v>COEFICIENTE DE REPRESENTATIVIDADE</v>
          </cell>
          <cell r="K1350" t="str">
            <v>42,94</v>
          </cell>
          <cell r="L1350" t="str">
            <v>CAIXA REFERENCIAL</v>
          </cell>
        </row>
        <row r="1351">
          <cell r="G1351" t="str">
            <v>94195</v>
          </cell>
          <cell r="H1351" t="str">
            <v>TELHAMENTO COM TELHA CERÂMICA DE ENCAIXE, TIPO PORTUGUESA, COM ATÉ 2 ÁGUAS, INCLUSO TRANSPORTE VERTICAL. AF_07/2019</v>
          </cell>
          <cell r="I1351" t="str">
            <v>M2</v>
          </cell>
          <cell r="J1351" t="str">
            <v>COEFICIENTE DE REPRESENTATIVIDADE</v>
          </cell>
          <cell r="K1351" t="str">
            <v>55,74</v>
          </cell>
          <cell r="L1351" t="str">
            <v>CAIXA REFERENCIAL</v>
          </cell>
        </row>
        <row r="1352">
          <cell r="G1352" t="str">
            <v>94198</v>
          </cell>
          <cell r="H1352" t="str">
            <v>TELHAMENTO COM TELHA CERÂMICA DE ENCAIXE, TIPO PORTUGUESA, COM MAIS DE 2 ÁGUAS, INCLUSO TRANSPORTE VERTICAL. AF_07/2019</v>
          </cell>
          <cell r="I1352" t="str">
            <v>M2</v>
          </cell>
          <cell r="J1352" t="str">
            <v>COEFICIENTE DE REPRESENTATIVIDADE</v>
          </cell>
          <cell r="K1352" t="str">
            <v>59,93</v>
          </cell>
          <cell r="L1352" t="str">
            <v>CAIXA REFERENCIAL</v>
          </cell>
        </row>
        <row r="1353">
          <cell r="G1353" t="str">
            <v>94201</v>
          </cell>
          <cell r="H1353" t="str">
            <v>TELHAMENTO COM TELHA CERÂMICA CAPA-CANAL, TIPO COLONIAL, COM ATÉ 2 ÁGUAS, INCLUSO TRANSPORTE VERTICAL. AF_07/2019</v>
          </cell>
          <cell r="I1353" t="str">
            <v>M2</v>
          </cell>
          <cell r="J1353" t="str">
            <v>COEFICIENTE DE REPRESENTATIVIDADE</v>
          </cell>
          <cell r="K1353" t="str">
            <v>78,93</v>
          </cell>
          <cell r="L1353" t="str">
            <v>CAIXA REFERENCIAL</v>
          </cell>
        </row>
        <row r="1354">
          <cell r="G1354" t="str">
            <v>94204</v>
          </cell>
          <cell r="H1354" t="str">
            <v>TELHAMENTO COM TELHA CERÂMICA CAPA-CANAL, TIPO COLONIAL, COM MAIS DE 2 ÁGUAS, INCLUSO TRANSPORTE VERTICAL. AF_07/2019</v>
          </cell>
          <cell r="I1354" t="str">
            <v>M2</v>
          </cell>
          <cell r="J1354" t="str">
            <v>COEFICIENTE DE REPRESENTATIVIDADE</v>
          </cell>
          <cell r="K1354" t="str">
            <v>86,05</v>
          </cell>
          <cell r="L1354" t="str">
            <v>CAIXA REFERENCIAL</v>
          </cell>
        </row>
        <row r="1355">
          <cell r="G1355" t="str">
            <v>94224</v>
          </cell>
          <cell r="H1355" t="str">
            <v>EMBOÇAMENTO COM ARGAMASSA TRAÇO 1:2:9 (CIMENTO, CAL E AREIA). AF_07/2019</v>
          </cell>
          <cell r="I1355" t="str">
            <v>M</v>
          </cell>
          <cell r="J1355" t="str">
            <v>COEFICIENTE DE REPRESENTATIVIDADE</v>
          </cell>
          <cell r="K1355" t="str">
            <v>29,77</v>
          </cell>
          <cell r="L1355" t="str">
            <v>CAIXA REFERENCIAL</v>
          </cell>
        </row>
        <row r="1356">
          <cell r="G1356" t="str">
            <v>94226</v>
          </cell>
          <cell r="H1356" t="str">
            <v>SUBCOBERTURA COM MANTA PLÁSTICA REVESTIDA POR PELÍCULA DE ALUMÍNO, INCLUSO TRANSPORTE VERTICAL. AF_07/2019</v>
          </cell>
          <cell r="I1356" t="str">
            <v>M2</v>
          </cell>
          <cell r="J1356" t="str">
            <v>COEFICIENTE DE REPRESENTATIVIDADE</v>
          </cell>
          <cell r="K1356" t="str">
            <v>22,66</v>
          </cell>
          <cell r="L1356" t="str">
            <v>CAIXA REFERENCIAL</v>
          </cell>
        </row>
        <row r="1357">
          <cell r="G1357" t="str">
            <v>94232</v>
          </cell>
          <cell r="H1357" t="str">
            <v>AMARRAÇÃO DE TELHAS CERÂMICAS OU DE CONCRETO. AF_07/2019</v>
          </cell>
          <cell r="I1357" t="str">
            <v>UN</v>
          </cell>
          <cell r="J1357" t="str">
            <v>COEFICIENTE DE REPRESENTATIVIDADE</v>
          </cell>
          <cell r="K1357" t="str">
            <v>3,35</v>
          </cell>
          <cell r="L1357" t="str">
            <v>CAIXA REFERENCIAL</v>
          </cell>
        </row>
        <row r="1358">
          <cell r="G1358" t="str">
            <v>94440</v>
          </cell>
          <cell r="H1358" t="str">
            <v>TELHAMENTO COM TELHA CERÂMICA DE ENCAIXE, TIPO FRANCESA, COM ATÉ 2 ÁGUAS, INCLUSO TRANSPORTE VERTICAL. AF_07/2019</v>
          </cell>
          <cell r="I1358" t="str">
            <v>M2</v>
          </cell>
          <cell r="J1358" t="str">
            <v>COEFICIENTE DE REPRESENTATIVIDADE</v>
          </cell>
          <cell r="K1358" t="str">
            <v>55,74</v>
          </cell>
          <cell r="L1358" t="str">
            <v>CAIXA REFERENCIAL</v>
          </cell>
        </row>
        <row r="1359">
          <cell r="G1359" t="str">
            <v>94441</v>
          </cell>
          <cell r="H1359" t="str">
            <v>TELHAMENTO COM TELHA CERÂMICA DE ENCAIXE, TIPO FRANCESA, COM MAIS DE 2 ÁGUAS, INCLUSO TRANSPORTE VERTICAL. AF_07/2019</v>
          </cell>
          <cell r="I1359" t="str">
            <v>M2</v>
          </cell>
          <cell r="J1359" t="str">
            <v>COEFICIENTE DE REPRESENTATIVIDADE</v>
          </cell>
          <cell r="K1359" t="str">
            <v>59,93</v>
          </cell>
          <cell r="L1359" t="str">
            <v>CAIXA REFERENCIAL</v>
          </cell>
        </row>
        <row r="1360">
          <cell r="G1360" t="str">
            <v>94442</v>
          </cell>
          <cell r="H1360" t="str">
            <v>TELHAMENTO COM TELHA CERÂMICA DE ENCAIXE, TIPO ROMANA, COM ATÉ 2 ÁGUAS, INCLUSO TRANSPORTE VERTICAL. AF_07/2019</v>
          </cell>
          <cell r="I1360" t="str">
            <v>M2</v>
          </cell>
          <cell r="J1360" t="str">
            <v>COEFICIENTE DE REPRESENTATIVIDADE</v>
          </cell>
          <cell r="K1360" t="str">
            <v>55,74</v>
          </cell>
          <cell r="L1360" t="str">
            <v>CAIXA REFERENCIAL</v>
          </cell>
        </row>
        <row r="1361">
          <cell r="G1361" t="str">
            <v>94443</v>
          </cell>
          <cell r="H1361" t="str">
            <v>TELHAMENTO COM TELHA CERÂMICA DE ENCAIXE, TIPO ROMANA, COM MAIS DE 2 ÁGUAS, INCLUSO TRANSPORTE VERTICAL. AF_07/2019</v>
          </cell>
          <cell r="I1361" t="str">
            <v>M2</v>
          </cell>
          <cell r="J1361" t="str">
            <v>COEFICIENTE DE REPRESENTATIVIDADE</v>
          </cell>
          <cell r="K1361" t="str">
            <v>59,93</v>
          </cell>
          <cell r="L1361" t="str">
            <v>CAIXA REFERENCIAL</v>
          </cell>
        </row>
        <row r="1362">
          <cell r="G1362" t="str">
            <v>94445</v>
          </cell>
          <cell r="H1362" t="str">
            <v>TELHAMENTO COM TELHA CERÂMICA CAPA-CANAL, TIPO PLAN, COM ATÉ 2 ÁGUAS, INCLUSO TRANSPORTE VERTICAL. AF_07/2019</v>
          </cell>
          <cell r="I1362" t="str">
            <v>M2</v>
          </cell>
          <cell r="J1362" t="str">
            <v>COEFICIENTE DE REPRESENTATIVIDADE</v>
          </cell>
          <cell r="K1362" t="str">
            <v>78,93</v>
          </cell>
          <cell r="L1362" t="str">
            <v>CAIXA REFERENCIAL</v>
          </cell>
        </row>
        <row r="1363">
          <cell r="G1363" t="str">
            <v>94446</v>
          </cell>
          <cell r="H1363" t="str">
            <v>TELHAMENTO COM TELHA CERÂMICA CAPA-CANAL, TIPO PLAN, COM MAIS DE 2 ÁGUAS, INCLUSO TRANSPORTE VERTICAL. AF_07/2019</v>
          </cell>
          <cell r="I1363" t="str">
            <v>M2</v>
          </cell>
          <cell r="J1363" t="str">
            <v>COEFICIENTE DE REPRESENTATIVIDADE</v>
          </cell>
          <cell r="K1363" t="str">
            <v>86,05</v>
          </cell>
          <cell r="L1363" t="str">
            <v>CAIXA REFERENCIAL</v>
          </cell>
        </row>
        <row r="1364">
          <cell r="G1364" t="str">
            <v>94447</v>
          </cell>
          <cell r="H1364" t="str">
            <v>TELHAMENTO COM TELHA CERÂMICA CAPA-CANAL, TIPO PAULISTA, COM ATÉ 2 ÁGUAS, INCLUSO TRANSPORTE VERTICAL. AF_07/2019</v>
          </cell>
          <cell r="I1364" t="str">
            <v>M2</v>
          </cell>
          <cell r="J1364" t="str">
            <v>COEFICIENTE DE REPRESENTATIVIDADE</v>
          </cell>
          <cell r="K1364" t="str">
            <v>78,93</v>
          </cell>
          <cell r="L1364" t="str">
            <v>CAIXA REFERENCIAL</v>
          </cell>
        </row>
        <row r="1365">
          <cell r="G1365" t="str">
            <v>94448</v>
          </cell>
          <cell r="H1365" t="str">
            <v>TELHAMENTO COM TELHA CERÂMICA CAPA-CANAL, TIPO PAULISTA, COM MAIS DE 2 ÁGUAS, INCLUSO TRANSPORTE VERTICAL. AF_07/2019</v>
          </cell>
          <cell r="I1365" t="str">
            <v>M2</v>
          </cell>
          <cell r="J1365" t="str">
            <v>COEFICIENTE DE REPRESENTATIVIDADE</v>
          </cell>
          <cell r="K1365" t="str">
            <v>86,05</v>
          </cell>
          <cell r="L1365" t="str">
            <v>CAIXA REFERENCIAL</v>
          </cell>
        </row>
        <row r="1366">
          <cell r="G1366" t="str">
            <v>94207</v>
          </cell>
          <cell r="H1366" t="str">
            <v>TELHAMENTO COM TELHA ONDULADA DE FIBROCIMENTO E = 6 MM, COM RECOBRIMENTO LATERAL DE 1/4 DE ONDA PARA TELHADO COM INCLINAÇÃO MAIOR QUE 10°, COM ATÉ 2 ÁGUAS, INCLUSO IÇAMENTO. AF_07/2019</v>
          </cell>
          <cell r="I1366" t="str">
            <v>M2</v>
          </cell>
          <cell r="J1366" t="str">
            <v>COEFICIENTE DE REPRESENTATIVIDADE</v>
          </cell>
          <cell r="K1366" t="str">
            <v>45,94</v>
          </cell>
          <cell r="L1366" t="str">
            <v>CAIXA REFERENCIAL</v>
          </cell>
        </row>
        <row r="1367">
          <cell r="G1367" t="str">
            <v>94210</v>
          </cell>
          <cell r="H1367" t="str">
            <v>TELHAMENTO COM TELHA ONDULADA DE FIBROCIMENTO E = 6 MM, COM RECOBRIMENTO LATERAL DE 1 1/4 DE ONDA PARA TELHADO COM INCLINAÇÃO MÁXIMA DE 10°, COM ATÉ 2 ÁGUAS, INCLUSO IÇAMENTO. AF_07/2019</v>
          </cell>
          <cell r="I1367" t="str">
            <v>M2</v>
          </cell>
          <cell r="J1367" t="str">
            <v>COEFICIENTE DE REPRESENTATIVIDADE</v>
          </cell>
          <cell r="K1367" t="str">
            <v>48,84</v>
          </cell>
          <cell r="L1367" t="str">
            <v>CAIXA REFERENCIAL</v>
          </cell>
        </row>
        <row r="1368">
          <cell r="G1368" t="str">
            <v>94218</v>
          </cell>
          <cell r="H1368" t="str">
            <v>TELHAMENTO COM TELHA ESTRUTURAL DE FIBROCIMENTO E= 8 MM, COM ATÉ 2 ÁGUAS, INCLUSO IÇAMENTO. AF_07/2019_PS</v>
          </cell>
          <cell r="I1368" t="str">
            <v>M2</v>
          </cell>
          <cell r="J1368" t="str">
            <v>COEFICIENTE DE REPRESENTATIVIDADE</v>
          </cell>
          <cell r="K1368" t="str">
            <v>113,74</v>
          </cell>
          <cell r="L1368" t="str">
            <v>CAIXA REFERENCIAL</v>
          </cell>
        </row>
        <row r="1369">
          <cell r="G1369" t="str">
            <v>94213</v>
          </cell>
          <cell r="H1369" t="str">
            <v>TELHAMENTO COM TELHA DE AÇO/ALUMÍNIO E = 0,5 MM, COM ATÉ 2 ÁGUAS, INCLUSO IÇAMENTO. AF_07/2019</v>
          </cell>
          <cell r="I1369" t="str">
            <v>M2</v>
          </cell>
          <cell r="J1369" t="str">
            <v>COEFICIENTE DE REPRESENTATIVIDADE</v>
          </cell>
          <cell r="K1369" t="str">
            <v>74,79</v>
          </cell>
          <cell r="L1369" t="str">
            <v>CAIXA REFERENCIAL</v>
          </cell>
        </row>
        <row r="1370">
          <cell r="G1370" t="str">
            <v>94216</v>
          </cell>
          <cell r="H1370" t="str">
            <v>TELHAMENTO COM TELHA METÁLICA TERMOACÚSTICA E = 30 MM, COM ATÉ 2 ÁGUAS, INCLUSO IÇAMENTO. AF_07/2019</v>
          </cell>
          <cell r="I1370" t="str">
            <v>M2</v>
          </cell>
          <cell r="J1370" t="str">
            <v>COEFICIENTE DE REPRESENTATIVIDADE</v>
          </cell>
          <cell r="K1370" t="str">
            <v>211,08</v>
          </cell>
          <cell r="L1370" t="str">
            <v>CAIXA REFERENCIAL</v>
          </cell>
        </row>
        <row r="1371">
          <cell r="G1371" t="str">
            <v>94219</v>
          </cell>
          <cell r="H1371" t="str">
            <v>CUMEEIRA E ESPIGÃO PARA TELHA CERÂMICA EMBOÇADA COM ARGAMASSA TRAÇO 1:2:9 (CIMENTO, CAL E AREIA), PARA TELHADOS COM MAIS DE 2 ÁGUAS, INCLUSO TRANSPORTE VERTICAL. AF_07/2019</v>
          </cell>
          <cell r="I1371" t="str">
            <v>M</v>
          </cell>
          <cell r="J1371" t="str">
            <v>COEFICIENTE DE REPRESENTATIVIDADE</v>
          </cell>
          <cell r="K1371" t="str">
            <v>42,29</v>
          </cell>
          <cell r="L1371" t="str">
            <v>CAIXA REFERENCIAL</v>
          </cell>
        </row>
        <row r="1372">
          <cell r="G1372" t="str">
            <v>94220</v>
          </cell>
          <cell r="H1372" t="str">
            <v>CUMEEIRA E ESPIGÃO PARA TELHA DE CONCRETO EMBOÇADA COM ARGAMASSA TRAÇO 1:2:9 (CIMENTO, CAL E AREIA), PARA TELHADOS COM MAIS DE 2 ÁGUAS, INCLUSO TRANSPORTE VERTICAL. AF_07/2019</v>
          </cell>
          <cell r="I1372" t="str">
            <v>M</v>
          </cell>
          <cell r="J1372" t="str">
            <v>COEFICIENTE DE REPRESENTATIVIDADE</v>
          </cell>
          <cell r="K1372" t="str">
            <v>56,33</v>
          </cell>
          <cell r="L1372" t="str">
            <v>CAIXA REFERENCIAL</v>
          </cell>
        </row>
        <row r="1373">
          <cell r="G1373" t="str">
            <v>94221</v>
          </cell>
          <cell r="H1373" t="str">
            <v>CUMEEIRA PARA TELHA CERÂMICA EMBOÇADA COM ARGAMASSA TRAÇO 1:2:9 (CIMENTO, CAL E AREIA) PARA TELHADOS COM ATÉ 2 ÁGUAS, INCLUSO TRANSPORTE VERTICAL. AF_07/2019</v>
          </cell>
          <cell r="I1373" t="str">
            <v>M</v>
          </cell>
          <cell r="J1373" t="str">
            <v>COEFICIENTE DE REPRESENTATIVIDADE</v>
          </cell>
          <cell r="K1373" t="str">
            <v>34,01</v>
          </cell>
          <cell r="L1373" t="str">
            <v>CAIXA REFERENCIAL</v>
          </cell>
        </row>
        <row r="1374">
          <cell r="G1374" t="str">
            <v>94222</v>
          </cell>
          <cell r="H1374" t="str">
            <v>CUMEEIRA PARA TELHA DE CONCRETO EMBOÇADA COM ARGAMASSA TRAÇO 1:2:9 (CIMENTO, CAL E AREIA) PARA TELHADOS COM ATÉ 2 ÁGUAS, INCLUSO TRANSPORTE VERTICAL. AF_07/2019</v>
          </cell>
          <cell r="I1374" t="str">
            <v>M</v>
          </cell>
          <cell r="J1374" t="str">
            <v>COEFICIENTE DE REPRESENTATIVIDADE</v>
          </cell>
          <cell r="K1374" t="str">
            <v>48,05</v>
          </cell>
          <cell r="L1374" t="str">
            <v>CAIXA REFERENCIAL</v>
          </cell>
        </row>
        <row r="1375">
          <cell r="G1375" t="str">
            <v>94223</v>
          </cell>
          <cell r="H1375" t="str">
            <v>CUMEEIRA PARA TELHA DE FIBROCIMENTO ONDULADA E = 6 MM, INCLUSO ACESSÓRIOS DE FIXAÇÃO E IÇAMENTO. AF_07/2019</v>
          </cell>
          <cell r="I1375" t="str">
            <v>M</v>
          </cell>
          <cell r="J1375" t="str">
            <v>COEFICIENTE DE REPRESENTATIVIDADE</v>
          </cell>
          <cell r="K1375" t="str">
            <v>78,01</v>
          </cell>
          <cell r="L1375" t="str">
            <v>CAIXA REFERENCIAL</v>
          </cell>
        </row>
        <row r="1376">
          <cell r="G1376" t="str">
            <v>94451</v>
          </cell>
          <cell r="H1376" t="str">
            <v>CUMEEIRA PARA TELHA DE FIBROCIMENTO ESTRUTURAL E = 6 MM, INCLUSO ACESSÓRIOS DE FIXAÇÃO E IÇAMENTO. AF_07/2019</v>
          </cell>
          <cell r="I1376" t="str">
            <v>M</v>
          </cell>
          <cell r="J1376" t="str">
            <v>COEFICIENTE DE REPRESENTATIVIDADE</v>
          </cell>
          <cell r="K1376" t="str">
            <v>86,59</v>
          </cell>
          <cell r="L1376" t="str">
            <v>CAIXA REFERENCIAL</v>
          </cell>
        </row>
        <row r="1377">
          <cell r="G1377" t="str">
            <v>100325</v>
          </cell>
          <cell r="H1377" t="str">
            <v>CUMEEIRA SHED PARA TELHA ONDULADA DE FIBROCIMENTO, E = 6 MM, INCLUSO ACESSÓRIOS DE FIXAÇÃO E IÇAMENTO. AF_07/2019</v>
          </cell>
          <cell r="I1377" t="str">
            <v>M</v>
          </cell>
          <cell r="J1377" t="str">
            <v>COEFICIENTE DE REPRESENTATIVIDADE</v>
          </cell>
          <cell r="K1377" t="str">
            <v>83,93</v>
          </cell>
          <cell r="L1377" t="str">
            <v>CAIXA REFERENCIAL</v>
          </cell>
        </row>
        <row r="1378">
          <cell r="G1378" t="str">
            <v>100327</v>
          </cell>
          <cell r="H1378" t="str">
            <v>RUFO EXTERNO/INTERNO EM CHAPA DE AÇO GALVANIZADO NÚMERO 26, CORTE DE 33 CM, INCLUSO IÇAMENTO. AF_07/2019</v>
          </cell>
          <cell r="I1378" t="str">
            <v>M</v>
          </cell>
          <cell r="J1378" t="str">
            <v>COEFICIENTE DE REPRESENTATIVIDADE</v>
          </cell>
          <cell r="K1378" t="str">
            <v>61,75</v>
          </cell>
          <cell r="L1378" t="str">
            <v>CAIXA REFERENCIAL</v>
          </cell>
        </row>
        <row r="1379">
          <cell r="G1379" t="str">
            <v>100328</v>
          </cell>
          <cell r="H1379" t="str">
            <v>RETIRADA E RECOLOCAÇÃO DE  TELHA CERÂMICA DE ENCAIXE, COM ATÉ DUAS ÁGUAS, INCLUSO IÇAMENTO. AF_07/2019</v>
          </cell>
          <cell r="I1379" t="str">
            <v>M2</v>
          </cell>
          <cell r="J1379" t="str">
            <v>COEFICIENTE DE REPRESENTATIVIDADE</v>
          </cell>
          <cell r="K1379" t="str">
            <v>19,35</v>
          </cell>
          <cell r="L1379" t="str">
            <v>CAIXA REFERENCIAL</v>
          </cell>
        </row>
        <row r="1380">
          <cell r="G1380" t="str">
            <v>100329</v>
          </cell>
          <cell r="H1380" t="str">
            <v>RETIRADA E RECOLOCAÇÃO DE  TELHA CERÂMICA DE ENCAIXE, COM MAIS DE DUAS ÁGUAS, INCLUSO IÇAMENTO. AF_07/2019</v>
          </cell>
          <cell r="I1380" t="str">
            <v>M2</v>
          </cell>
          <cell r="J1380" t="str">
            <v>COEFICIENTE DE REPRESENTATIVIDADE</v>
          </cell>
          <cell r="K1380" t="str">
            <v>23,55</v>
          </cell>
          <cell r="L1380" t="str">
            <v>CAIXA REFERENCIAL</v>
          </cell>
        </row>
        <row r="1381">
          <cell r="G1381" t="str">
            <v>100330</v>
          </cell>
          <cell r="H1381" t="str">
            <v>RETIRADA E RECOLOCAÇÃO DE  TELHA CERÂMICA CAPA-CANAL, COM ATÉ DUAS ÁGUAS, INCLUSO IÇAMENTO. AF_07/2019</v>
          </cell>
          <cell r="I1381" t="str">
            <v>M2</v>
          </cell>
          <cell r="J1381" t="str">
            <v>COEFICIENTE DE REPRESENTATIVIDADE</v>
          </cell>
          <cell r="K1381" t="str">
            <v>26,27</v>
          </cell>
          <cell r="L1381" t="str">
            <v>CAIXA REFERENCIAL</v>
          </cell>
        </row>
        <row r="1382">
          <cell r="G1382" t="str">
            <v>100331</v>
          </cell>
          <cell r="H1382" t="str">
            <v>RETIRADA E RECOLOCAÇÃO DE  TELHA CERÂMICA CAPA-CANAL, COM MAIS DE DUAS ÁGUAS, INCLUSO IÇAMENTO. AF_07/2019</v>
          </cell>
          <cell r="I1382" t="str">
            <v>M2</v>
          </cell>
          <cell r="J1382" t="str">
            <v>COEFICIENTE DE REPRESENTATIVIDADE</v>
          </cell>
          <cell r="K1382" t="str">
            <v>33,42</v>
          </cell>
          <cell r="L1382" t="str">
            <v>CAIXA REFERENCIAL</v>
          </cell>
        </row>
        <row r="1383">
          <cell r="G1383" t="str">
            <v>100434</v>
          </cell>
          <cell r="H1383" t="str">
            <v>CALHA DE BEIRAL, SEMICIRCULAR DE PVC, DIAMETRO 125 MM, INCLUINDO CABECEIRAS, EMENDAS, BOCAIS, SUPORTES E VEDAÇÕES, EXCLUINDO CONDUTORES, INCLUSO TRANSPORTE VERTICAL. AF_07/2019</v>
          </cell>
          <cell r="I1383" t="str">
            <v>M</v>
          </cell>
          <cell r="J1383" t="str">
            <v>COEFICIENTE DE REPRESENTATIVIDADE</v>
          </cell>
          <cell r="K1383" t="str">
            <v>171,72</v>
          </cell>
          <cell r="L1383" t="str">
            <v>CAIXA REFERENCIAL</v>
          </cell>
        </row>
        <row r="1384">
          <cell r="G1384" t="str">
            <v>100435</v>
          </cell>
          <cell r="H1384" t="str">
            <v>RUFO EM FIBROCIMENTO PARA TELHA ONDULADA E = 6 MM, ABA DE 26 CM, INCLUSO TRANSPORTE VERTICAL, EXCETO CONTRARRUFO. AF_07/2019</v>
          </cell>
          <cell r="I1384" t="str">
            <v>M</v>
          </cell>
          <cell r="J1384" t="str">
            <v>COEFICIENTE DE REPRESENTATIVIDADE</v>
          </cell>
          <cell r="K1384" t="str">
            <v>58,68</v>
          </cell>
          <cell r="L1384" t="str">
            <v>CAIXA REFERENCIAL</v>
          </cell>
        </row>
        <row r="1385">
          <cell r="G1385" t="str">
            <v>94227</v>
          </cell>
          <cell r="H1385" t="str">
            <v>CALHA EM CHAPA DE AÇO GALVANIZADO NÚMERO 24, DESENVOLVIMENTO DE 33 CM, INCLUSO TRANSPORTE VERTICAL. AF_07/2019</v>
          </cell>
          <cell r="I1385" t="str">
            <v>M</v>
          </cell>
          <cell r="J1385" t="str">
            <v>COEFICIENTE DE REPRESENTATIVIDADE</v>
          </cell>
          <cell r="K1385" t="str">
            <v>67,21</v>
          </cell>
          <cell r="L1385" t="str">
            <v>CAIXA REFERENCIAL</v>
          </cell>
        </row>
        <row r="1386">
          <cell r="G1386" t="str">
            <v>94228</v>
          </cell>
          <cell r="H1386" t="str">
            <v>CALHA EM CHAPA DE AÇO GALVANIZADO NÚMERO 24, DESENVOLVIMENTO DE 50 CM, INCLUSO TRANSPORTE VERTICAL. AF_07/2019</v>
          </cell>
          <cell r="I1386" t="str">
            <v>M</v>
          </cell>
          <cell r="J1386" t="str">
            <v>COEFICIENTE DE REPRESENTATIVIDADE</v>
          </cell>
          <cell r="K1386" t="str">
            <v>91,94</v>
          </cell>
          <cell r="L1386" t="str">
            <v>CAIXA REFERENCIAL</v>
          </cell>
        </row>
        <row r="1387">
          <cell r="G1387" t="str">
            <v>94229</v>
          </cell>
          <cell r="H1387" t="str">
            <v>CALHA EM CHAPA DE AÇO GALVANIZADO NÚMERO 24, DESENVOLVIMENTO DE 100 CM, INCLUSO TRANSPORTE VERTICAL. AF_07/2019</v>
          </cell>
          <cell r="I1387" t="str">
            <v>M</v>
          </cell>
          <cell r="J1387" t="str">
            <v>COEFICIENTE DE REPRESENTATIVIDADE</v>
          </cell>
          <cell r="K1387" t="str">
            <v>177,46</v>
          </cell>
          <cell r="L1387" t="str">
            <v>CAIXA REFERENCIAL</v>
          </cell>
        </row>
        <row r="1388">
          <cell r="G1388" t="str">
            <v>94231</v>
          </cell>
          <cell r="H1388" t="str">
            <v>RUFO EM CHAPA DE AÇO GALVANIZADO NÚMERO 24, CORTE DE 25 CM, INCLUSO TRANSPORTE VERTICAL. AF_07/2019</v>
          </cell>
          <cell r="I1388" t="str">
            <v>M</v>
          </cell>
          <cell r="J1388" t="str">
            <v>COEFICIENTE DE REPRESENTATIVIDADE</v>
          </cell>
          <cell r="K1388" t="str">
            <v>54,15</v>
          </cell>
          <cell r="L1388" t="str">
            <v>CAIXA REFERENCIAL</v>
          </cell>
        </row>
        <row r="1389">
          <cell r="G1389" t="str">
            <v>94449</v>
          </cell>
          <cell r="H1389" t="str">
            <v>TELHAMENTO COM TELHA ONDULADA DE FIBRA DE VIDRO E = 0,6 MM, PARA TELHADO COM INCLINAÇÃO MAIOR QUE 10°, COM ATÉ 2 ÁGUAS, INCLUSO IÇAMENTO. AF_07/2019</v>
          </cell>
          <cell r="I1389" t="str">
            <v>M2</v>
          </cell>
          <cell r="J1389" t="str">
            <v>COEFICIENTE DE REPRESENTATIVIDADE</v>
          </cell>
          <cell r="K1389" t="str">
            <v>80,95</v>
          </cell>
          <cell r="L1389" t="str">
            <v>CAIXA REFERENCIAL</v>
          </cell>
        </row>
        <row r="1390">
          <cell r="G1390" t="str">
            <v>92255</v>
          </cell>
          <cell r="H1390" t="str">
            <v>INSTALAÇÃO DE TESOURA (INTEIRA OU MEIA), EM AÇO, PARA VÃOS MAIORES OU IGUAIS A 3,0 M E MENORES QUE 6,0 M, INCLUSO IÇAMENTO. AF_07/2019</v>
          </cell>
          <cell r="I1390" t="str">
            <v>UN</v>
          </cell>
          <cell r="J1390" t="str">
            <v>COEFICIENTE DE REPRESENTATIVIDADE</v>
          </cell>
          <cell r="K1390" t="str">
            <v>202,76</v>
          </cell>
          <cell r="L1390" t="str">
            <v>CAIXA REFERENCIAL</v>
          </cell>
        </row>
        <row r="1391">
          <cell r="G1391" t="str">
            <v>92256</v>
          </cell>
          <cell r="H1391" t="str">
            <v>INSTALAÇÃO DE TESOURA (INTEIRA OU MEIA), EM AÇO, PARA VÃOS MAIORES OU IGUAIS A 6,0 M E MENORES QUE 8,0 M, INCLUSO IÇAMENTO. AF_07/2019</v>
          </cell>
          <cell r="I1391" t="str">
            <v>UN</v>
          </cell>
          <cell r="J1391" t="str">
            <v>COEFICIENTE DE REPRESENTATIVIDADE</v>
          </cell>
          <cell r="K1391" t="str">
            <v>251,52</v>
          </cell>
          <cell r="L1391" t="str">
            <v>CAIXA REFERENCIAL</v>
          </cell>
        </row>
        <row r="1392">
          <cell r="G1392" t="str">
            <v>92257</v>
          </cell>
          <cell r="H1392" t="str">
            <v>INSTALAÇÃO DE TESOURA (INTEIRA OU MEIA), EM AÇO, PARA VÃOS MAIORES OU IGUAIS A 8,0 M E MENORES QUE 10,0 M, INCLUSO IÇAMENTO. AF_07/2019</v>
          </cell>
          <cell r="I1392" t="str">
            <v>UN</v>
          </cell>
          <cell r="J1392" t="str">
            <v>COEFICIENTE DE REPRESENTATIVIDADE</v>
          </cell>
          <cell r="K1392" t="str">
            <v>299,89</v>
          </cell>
          <cell r="L1392" t="str">
            <v>CAIXA REFERENCIAL</v>
          </cell>
        </row>
        <row r="1393">
          <cell r="G1393" t="str">
            <v>92258</v>
          </cell>
          <cell r="H1393" t="str">
            <v>INSTALAÇÃO DE TESOURA (INTEIRA OU MEIA), EM AÇO, PARA VÃOS MAIORES OU IGUAIS A 10,0 M E MENORES QUE 12,0 M, INCLUSO IÇAMENTO. AF_07/2019</v>
          </cell>
          <cell r="I1393" t="str">
            <v>UN</v>
          </cell>
          <cell r="J1393" t="str">
            <v>COEFICIENTE DE REPRESENTATIVIDADE</v>
          </cell>
          <cell r="K1393" t="str">
            <v>377,67</v>
          </cell>
          <cell r="L1393" t="str">
            <v>CAIXA REFERENCIAL</v>
          </cell>
        </row>
        <row r="1394">
          <cell r="G1394" t="str">
            <v>92568</v>
          </cell>
          <cell r="H1394" t="str">
            <v>TRAMA DE AÇO COMPOSTA POR RIPAS, CAIBROS E TERÇAS PARA TELHADOS DE ATÉ 2 ÁGUAS PARA TELHA DE ENCAIXE DE CERÂMICA OU DE CONCRETO, INCLUSO TRANSPORTE VERTICAL. AF_07/2019</v>
          </cell>
          <cell r="I1394" t="str">
            <v>M2</v>
          </cell>
          <cell r="J1394" t="str">
            <v>COEFICIENTE DE REPRESENTATIVIDADE</v>
          </cell>
          <cell r="K1394" t="str">
            <v>125,60</v>
          </cell>
          <cell r="L1394" t="str">
            <v>CAIXA REFERENCIAL</v>
          </cell>
        </row>
        <row r="1395">
          <cell r="G1395" t="str">
            <v>92569</v>
          </cell>
          <cell r="H1395" t="str">
            <v>TRAMA DE AÇO COMPOSTA POR RIPAS E CAIBROS PARA TELHADOS DE ATÉ 2 ÁGUAS PARA TELHA DE ENCAIXE DE CERÂMICA OU DE CONCRETO, INCLUSO TRANSPORTE VERTICAL. AF_07/2019</v>
          </cell>
          <cell r="I1395" t="str">
            <v>M2</v>
          </cell>
          <cell r="J1395" t="str">
            <v>COEFICIENTE DE REPRESENTATIVIDADE</v>
          </cell>
          <cell r="K1395" t="str">
            <v>69,77</v>
          </cell>
          <cell r="L1395" t="str">
            <v>CAIXA REFERENCIAL</v>
          </cell>
        </row>
        <row r="1396">
          <cell r="G1396" t="str">
            <v>92570</v>
          </cell>
          <cell r="H1396" t="str">
            <v>TRAMA DE AÇO COMPOSTA POR RIPAS PARA TELHADOS DE ATÉ 2 ÁGUAS PARA TELHA DE ENCAIXE DE CERÂMICA OU DE CONCRETO, INCLUSO TRANSPORTE VERTICAL. AF_07/2019</v>
          </cell>
          <cell r="I1396" t="str">
            <v>M2</v>
          </cell>
          <cell r="J1396" t="str">
            <v>COEFICIENTE DE REPRESENTATIVIDADE</v>
          </cell>
          <cell r="K1396" t="str">
            <v>44,10</v>
          </cell>
          <cell r="L1396" t="str">
            <v>CAIXA REFERENCIAL</v>
          </cell>
        </row>
        <row r="1397">
          <cell r="G1397" t="str">
            <v>92571</v>
          </cell>
          <cell r="H1397" t="str">
            <v>TRAMA DE AÇO COMPOSTA POR RIPAS, CAIBROS E TERÇAS PARA TELHADOS DE MAIS DE 2 ÁGUAS PARA TELHA DE ENCAIXE DE CERÂMICA OU DE CONCRETO, INCLUSO TRANSPORTE VERTICAL. AF_07/2019</v>
          </cell>
          <cell r="I1397" t="str">
            <v>M2</v>
          </cell>
          <cell r="J1397" t="str">
            <v>COEFICIENTE DE REPRESENTATIVIDADE</v>
          </cell>
          <cell r="K1397" t="str">
            <v>134,97</v>
          </cell>
          <cell r="L1397" t="str">
            <v>CAIXA REFERENCIAL</v>
          </cell>
        </row>
        <row r="1398">
          <cell r="G1398" t="str">
            <v>92572</v>
          </cell>
          <cell r="H1398" t="str">
            <v>TRAMA DE AÇO COMPOSTA POR RIPAS E CAIBROS PARA TELHADOS DE MAIS DE 2 ÁGUAS PARA TELHA DE ENCAIXE DE CERÂMICA OU DE CONCRETO, INCLUSO TRANSPORTE VERTICAL. AF_07/2019</v>
          </cell>
          <cell r="I1398" t="str">
            <v>M2</v>
          </cell>
          <cell r="J1398" t="str">
            <v>COEFICIENTE DE REPRESENTATIVIDADE</v>
          </cell>
          <cell r="K1398" t="str">
            <v>80,67</v>
          </cell>
          <cell r="L1398" t="str">
            <v>CAIXA REFERENCIAL</v>
          </cell>
        </row>
        <row r="1399">
          <cell r="G1399" t="str">
            <v>92573</v>
          </cell>
          <cell r="H1399" t="str">
            <v>TRAMA DE AÇO COMPOSTA POR RIPAS PARA TELHADOS DE MAIS DE 2 ÁGUAS PARA TELHA DE ENCAIXE DE CERÂMICA OU DE CONCRETO, INCLUSO TRANSPORTE VERTICAL, INCLUSO TRANSPORTE VERTICAL. AF_07/2019</v>
          </cell>
          <cell r="I1399" t="str">
            <v>M2</v>
          </cell>
          <cell r="J1399" t="str">
            <v>COEFICIENTE DE REPRESENTATIVIDADE</v>
          </cell>
          <cell r="K1399" t="str">
            <v>48,12</v>
          </cell>
          <cell r="L1399" t="str">
            <v>CAIXA REFERENCIAL</v>
          </cell>
        </row>
        <row r="1400">
          <cell r="G1400" t="str">
            <v>92574</v>
          </cell>
          <cell r="H1400" t="str">
            <v>TRAMA DE AÇO COMPOSTA POR RIPAS, CAIBROS E TERÇAS PARA TELHADOS DE ATÉ 2 ÁGUAS PARA TELHA CERÂMICA CAPA-CANAL, INCLUSO TRANSPORTE VERTICAL. AF_07/2019</v>
          </cell>
          <cell r="I1400" t="str">
            <v>M2</v>
          </cell>
          <cell r="J1400" t="str">
            <v>COEFICIENTE DE REPRESENTATIVIDADE</v>
          </cell>
          <cell r="K1400" t="str">
            <v>127,87</v>
          </cell>
          <cell r="L1400" t="str">
            <v>CAIXA REFERENCIAL</v>
          </cell>
        </row>
        <row r="1401">
          <cell r="G1401" t="str">
            <v>92575</v>
          </cell>
          <cell r="H1401" t="str">
            <v>TRAMA DE AÇO COMPOSTA POR RIPAS E CAIBROS PARA TELHADOS DE ATÉ 2 ÁGUAS PARA TELHA CERÂMICA CAPA-CANAL, INCLUSO TRANSPORTE VERTICAL. AF_07/2019</v>
          </cell>
          <cell r="I1401" t="str">
            <v>M2</v>
          </cell>
          <cell r="J1401" t="str">
            <v>COEFICIENTE DE REPRESENTATIVIDADE</v>
          </cell>
          <cell r="K1401" t="str">
            <v>63,95</v>
          </cell>
          <cell r="L1401" t="str">
            <v>CAIXA REFERENCIAL</v>
          </cell>
        </row>
        <row r="1402">
          <cell r="G1402" t="str">
            <v>92576</v>
          </cell>
          <cell r="H1402" t="str">
            <v>TRAMA DE AÇO COMPOSTA POR RIPAS PARA TELHADOS DE ATÉ 2 ÁGUAS PARA TELHA CERÂMICA CAPA-CANAL, INCLUSO TRANSPORTE VERTICAL. AF_07/2019</v>
          </cell>
          <cell r="I1402" t="str">
            <v>M2</v>
          </cell>
          <cell r="J1402" t="str">
            <v>COEFICIENTE DE REPRESENTATIVIDADE</v>
          </cell>
          <cell r="K1402" t="str">
            <v>34,89</v>
          </cell>
          <cell r="L1402" t="str">
            <v>CAIXA REFERENCIAL</v>
          </cell>
        </row>
        <row r="1403">
          <cell r="G1403" t="str">
            <v>92577</v>
          </cell>
          <cell r="H1403" t="str">
            <v>TRAMA DE AÇO COMPOSTA POR RIPAS, CAIBROS E TERÇAS PARA TELHADOS DE MAIS DE 2 ÁGUAS PARA TELHA CERÂMICA CAPA-CANAL, INCLUSO TRANSPORTE VERTICAL. AF_07/2019</v>
          </cell>
          <cell r="I1403" t="str">
            <v>M2</v>
          </cell>
          <cell r="J1403" t="str">
            <v>COEFICIENTE DE REPRESENTATIVIDADE</v>
          </cell>
          <cell r="K1403" t="str">
            <v>137,63</v>
          </cell>
          <cell r="L1403" t="str">
            <v>CAIXA REFERENCIAL</v>
          </cell>
        </row>
        <row r="1404">
          <cell r="G1404" t="str">
            <v>92578</v>
          </cell>
          <cell r="H1404" t="str">
            <v>TRAMA DE AÇO COMPOSTA POR RIPAS E CAIBROS PARA TELHADOS DE MAIS DE 2 ÁGUAS PARA TELHA CERÂMICA CAPA-CANAL, INCLUSO TRANSPORTE VERTICAL. AF_07/2019</v>
          </cell>
          <cell r="I1404" t="str">
            <v>M2</v>
          </cell>
          <cell r="J1404" t="str">
            <v>COEFICIENTE DE REPRESENTATIVIDADE</v>
          </cell>
          <cell r="K1404" t="str">
            <v>69,42</v>
          </cell>
          <cell r="L1404" t="str">
            <v>CAIXA REFERENCIAL</v>
          </cell>
        </row>
        <row r="1405">
          <cell r="G1405" t="str">
            <v>92579</v>
          </cell>
          <cell r="H1405" t="str">
            <v>TRAMA DE AÇO COMPOSTA POR RIPAS PARA TELHADOS DE MAIS DE 2 ÁGUAS PARA TELHA CERÂMICA CAPA-CANAL, INCLUSO TRANSPORTE VERTICAL. AF_07/2019</v>
          </cell>
          <cell r="I1405" t="str">
            <v>M2</v>
          </cell>
          <cell r="J1405" t="str">
            <v>COEFICIENTE DE REPRESENTATIVIDADE</v>
          </cell>
          <cell r="K1405" t="str">
            <v>38,10</v>
          </cell>
          <cell r="L1405" t="str">
            <v>CAIXA REFERENCIAL</v>
          </cell>
        </row>
        <row r="1406">
          <cell r="G1406" t="str">
            <v>92580</v>
          </cell>
          <cell r="H1406" t="str">
            <v>TRAMA DE AÇO COMPOSTA POR TERÇAS PARA TELHADOS DE ATÉ 2 ÁGUAS PARA TELHA ONDULADA DE FIBROCIMENTO, METÁLICA, PLÁSTICA OU TERMOACÚSTICA, INCLUSO TRANSPORTE VERTICAL. AF_07/2019</v>
          </cell>
          <cell r="I1406" t="str">
            <v>M2</v>
          </cell>
          <cell r="J1406" t="str">
            <v>COEFICIENTE DE REPRESENTATIVIDADE</v>
          </cell>
          <cell r="K1406" t="str">
            <v>47,90</v>
          </cell>
          <cell r="L1406" t="str">
            <v>CAIXA REFERENCIAL</v>
          </cell>
        </row>
        <row r="1407">
          <cell r="G1407" t="str">
            <v>92581</v>
          </cell>
          <cell r="H1407" t="str">
            <v>TRAMA DE AÇO COMPOSTA POR TERÇAS PARA TELHADOS DE ATÉ 2 ÁGUAS PARA TELHA ESTRUTURAL DE FIBROCIMENTO, INCLUSO TRANSPORTE VERTICAL. AF_07/2019</v>
          </cell>
          <cell r="I1407" t="str">
            <v>M2</v>
          </cell>
          <cell r="J1407" t="str">
            <v>COEFICIENTE DE REPRESENTATIVIDADE</v>
          </cell>
          <cell r="K1407" t="str">
            <v>49,74</v>
          </cell>
          <cell r="L1407" t="str">
            <v>CAIXA REFERENCIAL</v>
          </cell>
        </row>
        <row r="1408">
          <cell r="G1408" t="str">
            <v>92582</v>
          </cell>
          <cell r="H1408" t="str">
            <v>FABRICAÇÃO E INSTALAÇÃO DE TESOURA INTEIRA EM AÇO, VÃO DE 3 M, PARA TELHA CERÂMICA OU DE CONCRETO, INCLUSO IÇAMENTO. AF_12/2015</v>
          </cell>
          <cell r="I1408" t="str">
            <v>UN</v>
          </cell>
          <cell r="J1408" t="str">
            <v>COEFICIENTE DE REPRESENTATIVIDADE</v>
          </cell>
          <cell r="K1408" t="str">
            <v>711,23</v>
          </cell>
          <cell r="L1408" t="str">
            <v>CAIXA REFERENCIAL</v>
          </cell>
        </row>
        <row r="1409">
          <cell r="G1409" t="str">
            <v>92584</v>
          </cell>
          <cell r="H1409" t="str">
            <v>FABRICAÇÃO E INSTALAÇÃO DE TESOURA INTEIRA EM AÇO, VÃO DE 4 M, PARA TELHA CERÂMICA OU DE CONCRETO, INCLUSO IÇAMENTO. AF_12/2015</v>
          </cell>
          <cell r="I1409" t="str">
            <v>UN</v>
          </cell>
          <cell r="J1409" t="str">
            <v>COEFICIENTE DE REPRESENTATIVIDADE</v>
          </cell>
          <cell r="K1409" t="str">
            <v>827,29</v>
          </cell>
          <cell r="L1409" t="str">
            <v>CAIXA REFERENCIAL</v>
          </cell>
        </row>
        <row r="1410">
          <cell r="G1410" t="str">
            <v>92586</v>
          </cell>
          <cell r="H1410" t="str">
            <v>FABRICAÇÃO E INSTALAÇÃO DE TESOURA INTEIRA EM AÇO, VÃO DE 5 M, PARA TELHA CERÂMICA OU DE CONCRETO, INCLUSO IÇAMENTO. AF_12/2015</v>
          </cell>
          <cell r="I1410" t="str">
            <v>UN</v>
          </cell>
          <cell r="J1410" t="str">
            <v>COEFICIENTE DE REPRESENTATIVIDADE</v>
          </cell>
          <cell r="K1410" t="str">
            <v>943,34</v>
          </cell>
          <cell r="L1410" t="str">
            <v>CAIXA REFERENCIAL</v>
          </cell>
        </row>
        <row r="1411">
          <cell r="G1411" t="str">
            <v>92588</v>
          </cell>
          <cell r="H1411" t="str">
            <v>FABRICAÇÃO E INSTALAÇÃO DE TESOURA INTEIRA EM AÇO, VÃO DE 6 M, PARA TELHA CERÂMICA OU DE CONCRETO, INCLUSO IÇAMENTO. AF_12/2015</v>
          </cell>
          <cell r="I1411" t="str">
            <v>UN</v>
          </cell>
          <cell r="J1411" t="str">
            <v>COEFICIENTE DE REPRESENTATIVIDADE</v>
          </cell>
          <cell r="K1411" t="str">
            <v>1.196,95</v>
          </cell>
          <cell r="L1411" t="str">
            <v>CAIXA REFERENCIAL</v>
          </cell>
        </row>
        <row r="1412">
          <cell r="G1412" t="str">
            <v>92590</v>
          </cell>
          <cell r="H1412" t="str">
            <v>FABRICAÇÃO E INSTALAÇÃO DE TESOURA INTEIRA EM AÇO, VÃO DE 7 M, PARA TELHA CERÂMICA OU DE CONCRETO, INCLUSO IÇAMENTO. AF_12/2015</v>
          </cell>
          <cell r="I1412" t="str">
            <v>UN</v>
          </cell>
          <cell r="J1412" t="str">
            <v>COEFICIENTE DE REPRESENTATIVIDADE</v>
          </cell>
          <cell r="K1412" t="str">
            <v>1.313,00</v>
          </cell>
          <cell r="L1412" t="str">
            <v>CAIXA REFERENCIAL</v>
          </cell>
        </row>
        <row r="1413">
          <cell r="G1413" t="str">
            <v>92592</v>
          </cell>
          <cell r="H1413" t="str">
            <v>FABRICAÇÃO E INSTALAÇÃO DE TESOURA INTEIRA EM AÇO, VÃO DE 8 M, PARA TELHA CERÂMICA OU DE CONCRETO, INCLUSO IÇAMENTO. AF_12/2015</v>
          </cell>
          <cell r="I1413" t="str">
            <v>UN</v>
          </cell>
          <cell r="J1413" t="str">
            <v>COEFICIENTE DE REPRESENTATIVIDADE</v>
          </cell>
          <cell r="K1413" t="str">
            <v>1.477,43</v>
          </cell>
          <cell r="L1413" t="str">
            <v>CAIXA REFERENCIAL</v>
          </cell>
        </row>
        <row r="1414">
          <cell r="G1414" t="str">
            <v>92594</v>
          </cell>
          <cell r="H1414" t="str">
            <v>FABRICAÇÃO E INSTALAÇÃO DE TESOURA INTEIRA EM AÇO, VÃO DE 9 M, PARA TELHA CERÂMICA OU DE CONCRETO, INCLUSO IÇAMENTO. AF_12/2015</v>
          </cell>
          <cell r="I1414" t="str">
            <v>UN</v>
          </cell>
          <cell r="J1414" t="str">
            <v>COEFICIENTE DE REPRESENTATIVIDADE</v>
          </cell>
          <cell r="K1414" t="str">
            <v>1.711,63</v>
          </cell>
          <cell r="L1414" t="str">
            <v>CAIXA REFERENCIAL</v>
          </cell>
        </row>
        <row r="1415">
          <cell r="G1415" t="str">
            <v>92596</v>
          </cell>
          <cell r="H1415" t="str">
            <v>FABRICAÇÃO E INSTALAÇÃO DE TESOURA INTEIRA EM AÇO, VÃO DE 10 M, PARA TELHA CERÂMICA OU DE CONCRETO, INCLUSO IÇAMENTO. AF_12/2015</v>
          </cell>
          <cell r="I1415" t="str">
            <v>UN</v>
          </cell>
          <cell r="J1415" t="str">
            <v>COEFICIENTE DE REPRESENTATIVIDADE</v>
          </cell>
          <cell r="K1415" t="str">
            <v>1.910,43</v>
          </cell>
          <cell r="L1415" t="str">
            <v>CAIXA REFERENCIAL</v>
          </cell>
        </row>
        <row r="1416">
          <cell r="G1416" t="str">
            <v>92598</v>
          </cell>
          <cell r="H1416" t="str">
            <v>FABRICAÇÃO E INSTALAÇÃO DE TESOURA INTEIRA EM AÇO, VÃO DE 11 M, PARA TELHA CERÂMICA OU DE CONCRETO, INCLUSO IÇAMENTO. AF_12/2015</v>
          </cell>
          <cell r="I1416" t="str">
            <v>UN</v>
          </cell>
          <cell r="J1416" t="str">
            <v>COEFICIENTE DE REPRESENTATIVIDADE</v>
          </cell>
          <cell r="K1416" t="str">
            <v>2.026,48</v>
          </cell>
          <cell r="L1416" t="str">
            <v>CAIXA REFERENCIAL</v>
          </cell>
        </row>
        <row r="1417">
          <cell r="G1417" t="str">
            <v>92600</v>
          </cell>
          <cell r="H1417" t="str">
            <v>FABRICAÇÃO E INSTALAÇÃO DE TESOURA INTEIRA EM AÇO, VÃO DE 12 M, PARA TELHA CERÂMICA OU DE CONCRETO, INCLUSO IÇAMENTO. AF_12/2015</v>
          </cell>
          <cell r="I1417" t="str">
            <v>UN</v>
          </cell>
          <cell r="J1417" t="str">
            <v>COEFICIENTE DE REPRESENTATIVIDADE</v>
          </cell>
          <cell r="K1417" t="str">
            <v>2.171,89</v>
          </cell>
          <cell r="L1417" t="str">
            <v>CAIXA REFERENCIAL</v>
          </cell>
        </row>
        <row r="1418">
          <cell r="G1418" t="str">
            <v>92602</v>
          </cell>
          <cell r="H1418" t="str">
            <v>FABRICAÇÃO E INSTALAÇÃO DE TESOURA INTEIRA EM AÇO, VÃO DE 3 M, PARA TELHA ONDULADA DE FIBROCIMENTO, METÁLICA, PLÁSTICA OU TERMOACÚSTICA, INCLUSO IÇAMENTO. AF_12/2015</v>
          </cell>
          <cell r="I1418" t="str">
            <v>UN</v>
          </cell>
          <cell r="J1418" t="str">
            <v>COEFICIENTE DE REPRESENTATIVIDADE</v>
          </cell>
          <cell r="K1418" t="str">
            <v>711,23</v>
          </cell>
          <cell r="L1418" t="str">
            <v>CAIXA REFERENCIAL</v>
          </cell>
        </row>
        <row r="1419">
          <cell r="G1419" t="str">
            <v>92604</v>
          </cell>
          <cell r="H1419" t="str">
            <v>FABRICAÇÃO E INSTALAÇÃO DE TESOURA INTEIRA EM AÇO, VÃO DE 4 M, PARA TELHA ONDULADA DE FIBROCIMENTO, METÁLICA, PLÁSTICA OU TERMOACÚSTICA, INCLUSO IÇAMENTO. AF_12/2015</v>
          </cell>
          <cell r="I1419" t="str">
            <v>UN</v>
          </cell>
          <cell r="J1419" t="str">
            <v>COEFICIENTE DE REPRESENTATIVIDADE</v>
          </cell>
          <cell r="K1419" t="str">
            <v>797,93</v>
          </cell>
          <cell r="L1419" t="str">
            <v>CAIXA REFERENCIAL</v>
          </cell>
        </row>
        <row r="1420">
          <cell r="G1420" t="str">
            <v>92606</v>
          </cell>
          <cell r="H1420" t="str">
            <v>FABRICAÇÃO E INSTALAÇÃO DE TESOURA INTEIRA EM AÇO, VÃO DE 5 M, PARA TELHA ONDULADA DE FIBROCIMENTO, METÁLICA, PLÁSTICA OU TERMOACÚSTICA, INCLUSO IÇAMENTO. AF_12/2015</v>
          </cell>
          <cell r="I1420" t="str">
            <v>UN</v>
          </cell>
          <cell r="J1420" t="str">
            <v>COEFICIENTE DE REPRESENTATIVIDADE</v>
          </cell>
          <cell r="K1420" t="str">
            <v>913,99</v>
          </cell>
          <cell r="L1420" t="str">
            <v>CAIXA REFERENCIAL</v>
          </cell>
        </row>
        <row r="1421">
          <cell r="G1421" t="str">
            <v>92608</v>
          </cell>
          <cell r="H1421" t="str">
            <v>FABRICAÇÃO E INSTALAÇÃO DE TESOURA INTEIRA EM AÇO, VÃO DE 6 M, PARA TELHA ONDULADA DE FIBROCIMENTO, METÁLICA, PLÁSTICA OU TERMOACÚSTICA, INCLUSO IÇAMENTO. AF_12/2015</v>
          </cell>
          <cell r="I1421" t="str">
            <v>UN</v>
          </cell>
          <cell r="J1421" t="str">
            <v>COEFICIENTE DE REPRESENTATIVIDADE</v>
          </cell>
          <cell r="K1421" t="str">
            <v>1.138,24</v>
          </cell>
          <cell r="L1421" t="str">
            <v>CAIXA REFERENCIAL</v>
          </cell>
        </row>
        <row r="1422">
          <cell r="G1422" t="str">
            <v>92610</v>
          </cell>
          <cell r="H1422" t="str">
            <v>FABRICAÇÃO E INSTALAÇÃO DE TESOURA INTEIRA EM AÇO, VÃO DE 7 M, PARA TELHA ONDULADA DE FIBROCIMENTO, METÁLICA, PLÁSTICA OU TERMOACÚSTICA, INCLUSO IÇAMENTO. AF_12/2015</v>
          </cell>
          <cell r="I1422" t="str">
            <v>UN</v>
          </cell>
          <cell r="J1422" t="str">
            <v>COEFICIENTE DE REPRESENTATIVIDADE</v>
          </cell>
          <cell r="K1422" t="str">
            <v>1.254,30</v>
          </cell>
          <cell r="L1422" t="str">
            <v>CAIXA REFERENCIAL</v>
          </cell>
        </row>
        <row r="1423">
          <cell r="G1423" t="str">
            <v>92612</v>
          </cell>
          <cell r="H1423" t="str">
            <v>FABRICAÇÃO E INSTALAÇÃO DE TESOURA INTEIRA EM AÇO, VÃO DE 8 M, PARA TELHA ONDULADA DE FIBROCIMENTO, METÁLICA, PLÁSTICA OU TERMOACÚSTICA, INCLUSO IÇAMENTO, INCLUSO IÇAMENTO. AF_12/2015</v>
          </cell>
          <cell r="I1423" t="str">
            <v>UN</v>
          </cell>
          <cell r="J1423" t="str">
            <v>COEFICIENTE DE REPRESENTATIVIDADE</v>
          </cell>
          <cell r="K1423" t="str">
            <v>1.418,72</v>
          </cell>
          <cell r="L1423" t="str">
            <v>CAIXA REFERENCIAL</v>
          </cell>
        </row>
        <row r="1424">
          <cell r="G1424" t="str">
            <v>92614</v>
          </cell>
          <cell r="H1424" t="str">
            <v>FABRICAÇÃO E INSTALAÇÃO DE TESOURA INTEIRA EM AÇO, VÃO DE 9 M, PARA TELHA ONDULADA DE FIBROCIMENTO, METÁLICA, PLÁSTICA OU TERMOACÚSTICA, INCLUSO IÇAMENTO. AF_12/2015</v>
          </cell>
          <cell r="I1424" t="str">
            <v>UN</v>
          </cell>
          <cell r="J1424" t="str">
            <v>COEFICIENTE DE REPRESENTATIVIDADE</v>
          </cell>
          <cell r="K1424" t="str">
            <v>1.594,22</v>
          </cell>
          <cell r="L1424" t="str">
            <v>CAIXA REFERENCIAL</v>
          </cell>
        </row>
        <row r="1425">
          <cell r="G1425" t="str">
            <v>92616</v>
          </cell>
          <cell r="H1425" t="str">
            <v>FABRICAÇÃO E INSTALAÇÃO DE TESOURA INTEIRA EM AÇO, VÃO DE 10 M, PARA TELHA ONDULADA DE FIBROCIMENTO, METÁLICA, PLÁSTICA OU TERMOACÚSTICA, INCLUSO IÇAMENTO. AF_12/2015</v>
          </cell>
          <cell r="I1425" t="str">
            <v>UN</v>
          </cell>
          <cell r="J1425" t="str">
            <v>COEFICIENTE DE REPRESENTATIVIDADE</v>
          </cell>
          <cell r="K1425" t="str">
            <v>1.822,37</v>
          </cell>
          <cell r="L1425" t="str">
            <v>CAIXA REFERENCIAL</v>
          </cell>
        </row>
        <row r="1426">
          <cell r="G1426" t="str">
            <v>92618</v>
          </cell>
          <cell r="H1426" t="str">
            <v>FABRICAÇÃO E INSTALAÇÃO DE TESOURA INTEIRA EM AÇO, VÃO DE 11 M, PARA TELHA ONDULADA DE FIBROCIMENTO, METÁLICA, PLÁSTICA OU TERMOACÚSTICA, INCLUSO IÇAMENTO. AF_12/2015</v>
          </cell>
          <cell r="I1426" t="str">
            <v>UN</v>
          </cell>
          <cell r="J1426" t="str">
            <v>COEFICIENTE DE REPRESENTATIVIDADE</v>
          </cell>
          <cell r="K1426" t="str">
            <v>1.938,42</v>
          </cell>
          <cell r="L1426" t="str">
            <v>CAIXA REFERENCIAL</v>
          </cell>
        </row>
        <row r="1427">
          <cell r="G1427" t="str">
            <v>92620</v>
          </cell>
          <cell r="H1427" t="str">
            <v>FABRICAÇÃO E INSTALAÇÃO DE TESOURA INTEIRA EM AÇO, VÃO DE 12 M, PARA TELHA ONDULADA DE FIBROCIMENTO, METÁLICA, PLÁSTICA OU TERMOACÚSTICA, INCLUSO IÇAMENTO. AF_12/2015</v>
          </cell>
          <cell r="I1427" t="str">
            <v>UN</v>
          </cell>
          <cell r="J1427" t="str">
            <v>COEFICIENTE DE REPRESENTATIVIDADE</v>
          </cell>
          <cell r="K1427" t="str">
            <v>2.054,47</v>
          </cell>
          <cell r="L1427" t="str">
            <v>CAIXA REFERENCIAL</v>
          </cell>
        </row>
        <row r="1428">
          <cell r="G1428" t="str">
            <v>100357</v>
          </cell>
          <cell r="H1428" t="str">
            <v>FABRICAÇÃO E INSTALAÇÃO DE MEIA TESOURA DE MADEIRA NÃO APARELHADA, COM VÃO DE 3 M, PARA TELHA CERÂMICA OU DE CONCRETO, INCLUSO IÇAMENTO. AF_07/2019</v>
          </cell>
          <cell r="I1428" t="str">
            <v>UN</v>
          </cell>
          <cell r="J1428" t="str">
            <v>COEFICIENTE DE REPRESENTATIVIDADE</v>
          </cell>
          <cell r="K1428" t="str">
            <v>1.225,67</v>
          </cell>
          <cell r="L1428" t="str">
            <v>CAIXA REFERENCIAL</v>
          </cell>
        </row>
        <row r="1429">
          <cell r="G1429" t="str">
            <v>100358</v>
          </cell>
          <cell r="H1429" t="str">
            <v>FABRICAÇÃO E INSTALAÇÃO DE MEIA TESOURA DE MADEIRA NÃO APARELHADA, COM VÃO DE 4 M, PARA TELHA CERÂMICA OU DE CONCRETO, INCLUSO IÇAMENTO. AF_07/2019</v>
          </cell>
          <cell r="I1429" t="str">
            <v>UN</v>
          </cell>
          <cell r="J1429" t="str">
            <v>COEFICIENTE DE REPRESENTATIVIDADE</v>
          </cell>
          <cell r="K1429" t="str">
            <v>1.668,58</v>
          </cell>
          <cell r="L1429" t="str">
            <v>CAIXA REFERENCIAL</v>
          </cell>
        </row>
        <row r="1430">
          <cell r="G1430" t="str">
            <v>100359</v>
          </cell>
          <cell r="H1430" t="str">
            <v>FABRICAÇÃO E INSTALAÇÃO DE MEIA TESOURA DE MADEIRA NÃO APARELHADA, COM VÃO DE 5 M, PARA TELHA CERÂMICA OU DE CONCRETO, INCLUSO IÇAMENTO. AF_07/2019</v>
          </cell>
          <cell r="I1430" t="str">
            <v>UN</v>
          </cell>
          <cell r="J1430" t="str">
            <v>COEFICIENTE DE REPRESENTATIVIDADE</v>
          </cell>
          <cell r="K1430" t="str">
            <v>1.754,24</v>
          </cell>
          <cell r="L1430" t="str">
            <v>CAIXA REFERENCIAL</v>
          </cell>
        </row>
        <row r="1431">
          <cell r="G1431" t="str">
            <v>100360</v>
          </cell>
          <cell r="H1431" t="str">
            <v>FABRICAÇÃO E INSTALAÇÃO DE MEIA TESOURA DE MADEIRA NÃO APARELHADA, COM VÃO DE 6 M, PARA TELHA CERÂMICA OU DE CONCRETO, INCLUSO IÇAMENTO. AF_07/2019</v>
          </cell>
          <cell r="I1431" t="str">
            <v>UN</v>
          </cell>
          <cell r="J1431" t="str">
            <v>COEFICIENTE DE REPRESENTATIVIDADE</v>
          </cell>
          <cell r="K1431" t="str">
            <v>1.947,39</v>
          </cell>
          <cell r="L1431" t="str">
            <v>CAIXA REFERENCIAL</v>
          </cell>
        </row>
        <row r="1432">
          <cell r="G1432" t="str">
            <v>100361</v>
          </cell>
          <cell r="H1432" t="str">
            <v>FABRICAÇÃO E INSTALAÇÃO DE MEIA TESOURA DE MADEIRA NÃO APARELHADA, COM VÃO DE 7 M, PARA TELHA CERÂMICA OU DE CONCRETO, INCLUSO IÇAMENTO. AF_07/2019</v>
          </cell>
          <cell r="I1432" t="str">
            <v>UN</v>
          </cell>
          <cell r="J1432" t="str">
            <v>COEFICIENTE DE REPRESENTATIVIDADE</v>
          </cell>
          <cell r="K1432" t="str">
            <v>2.427,45</v>
          </cell>
          <cell r="L1432" t="str">
            <v>CAIXA REFERENCIAL</v>
          </cell>
        </row>
        <row r="1433">
          <cell r="G1433" t="str">
            <v>100362</v>
          </cell>
          <cell r="H1433" t="str">
            <v>FABRICAÇÃO E INSTALAÇÃO DE MEIA TESOURA DE MADEIRA NÃO APARELHADA, COM VÃO DE 8 M, PARA TELHA CERÂMICA OU DE CONCRETO, INCLUSO IÇAMENTO. AF_07/2019</v>
          </cell>
          <cell r="I1433" t="str">
            <v>UN</v>
          </cell>
          <cell r="J1433" t="str">
            <v>COEFICIENTE DE REPRESENTATIVIDADE</v>
          </cell>
          <cell r="K1433" t="str">
            <v>3.141,09</v>
          </cell>
          <cell r="L1433" t="str">
            <v>CAIXA REFERENCIAL</v>
          </cell>
        </row>
        <row r="1434">
          <cell r="G1434" t="str">
            <v>100363</v>
          </cell>
          <cell r="H1434" t="str">
            <v>FABRICAÇÃO E INSTALAÇÃO DE MEIA TESOURA DE MADEIRA NÃO APARELHADA, COM VÃO DE 9 M, PARA TELHA CERÂMICA OU DE CONCRETO, INCLUSO IÇAMENTO. AF_07/2019</v>
          </cell>
          <cell r="I1434" t="str">
            <v>UN</v>
          </cell>
          <cell r="J1434" t="str">
            <v>COEFICIENTE DE REPRESENTATIVIDADE</v>
          </cell>
          <cell r="K1434" t="str">
            <v>3.244,03</v>
          </cell>
          <cell r="L1434" t="str">
            <v>CAIXA REFERENCIAL</v>
          </cell>
        </row>
        <row r="1435">
          <cell r="G1435" t="str">
            <v>100364</v>
          </cell>
          <cell r="H1435" t="str">
            <v>FABRICAÇÃO E INSTALAÇÃO DE MEIA TESOURA DE MADEIRA NÃO APARELHADA, COM VÃO DE 10 M, PARA TELHA CERÂMICA OU DE CONCRETO, INCLUSO IÇAMENTO. AF_07/2019</v>
          </cell>
          <cell r="I1435" t="str">
            <v>UN</v>
          </cell>
          <cell r="J1435" t="str">
            <v>COEFICIENTE DE REPRESENTATIVIDADE</v>
          </cell>
          <cell r="K1435" t="str">
            <v>3.529,41</v>
          </cell>
          <cell r="L1435" t="str">
            <v>CAIXA REFERENCIAL</v>
          </cell>
        </row>
        <row r="1436">
          <cell r="G1436" t="str">
            <v>100365</v>
          </cell>
          <cell r="H1436" t="str">
            <v>FABRICAÇÃO E INSTALAÇÃO DE MEIA TESOURA DE MADEIRA NÃO APARELHADA, COM VÃO DE 11 M, PARA TELHA CERÂMICA OU DE CONCRETO, INCLUSO IÇAMENTO. AF_07/2019</v>
          </cell>
          <cell r="I1436" t="str">
            <v>UN</v>
          </cell>
          <cell r="J1436" t="str">
            <v>COEFICIENTE DE REPRESENTATIVIDADE</v>
          </cell>
          <cell r="K1436" t="str">
            <v>4.071,55</v>
          </cell>
          <cell r="L1436" t="str">
            <v>CAIXA REFERENCIAL</v>
          </cell>
        </row>
        <row r="1437">
          <cell r="G1437" t="str">
            <v>100366</v>
          </cell>
          <cell r="H1437" t="str">
            <v>FABRICAÇÃO E INSTALAÇÃO DE MEIA TESOURA DE MADEIRA NÃO APARELHADA, COM VÃO DE 12 M, PARA TELHA CERÂMICA OU DE CONCRETO, INCLUSO IÇAMENTO. AF_07/2019</v>
          </cell>
          <cell r="I1437" t="str">
            <v>UN</v>
          </cell>
          <cell r="J1437" t="str">
            <v>COEFICIENTE DE REPRESENTATIVIDADE</v>
          </cell>
          <cell r="K1437" t="str">
            <v>4.353,98</v>
          </cell>
          <cell r="L1437" t="str">
            <v>CAIXA REFERENCIAL</v>
          </cell>
        </row>
        <row r="1438">
          <cell r="G1438" t="str">
            <v>100367</v>
          </cell>
          <cell r="H1438" t="str">
            <v>FABRICAÇÃO E INSTALAÇÃO DE MEIA TESOURA DE MADEIRA NÃO APARELHADA, COM VÃO DE 3 M, PARA TELHA ONDULADA DE FIBROCIMENTO, ALUMÍNIO, PLÁSTICA OU TERMOACÚSTICA, INCLUSO IÇAMENTO. AF_07/2019</v>
          </cell>
          <cell r="I1438" t="str">
            <v>UN</v>
          </cell>
          <cell r="J1438" t="str">
            <v>COEFICIENTE DE REPRESENTATIVIDADE</v>
          </cell>
          <cell r="K1438" t="str">
            <v>1.192,17</v>
          </cell>
          <cell r="L1438" t="str">
            <v>CAIXA REFERENCIAL</v>
          </cell>
        </row>
        <row r="1439">
          <cell r="G1439" t="str">
            <v>100368</v>
          </cell>
          <cell r="H1439" t="str">
            <v>FABRICAÇÃO E INSTALAÇÃO DE MEIA TESOURA DE MADEIRA NÃO APARELHADA, COM VÃO DE 4 M, PARA TELHA ONDULADA DE FIBROCIMENTO, ALUMÍNIO, PLÁSTICA OU TERMOACÚSTICA, INCLUSO IÇAMENTO. AF_07/2019</v>
          </cell>
          <cell r="I1439" t="str">
            <v>UN</v>
          </cell>
          <cell r="J1439" t="str">
            <v>COEFICIENTE DE REPRESENTATIVIDADE</v>
          </cell>
          <cell r="K1439" t="str">
            <v>1.627,26</v>
          </cell>
          <cell r="L1439" t="str">
            <v>CAIXA REFERENCIAL</v>
          </cell>
        </row>
        <row r="1440">
          <cell r="G1440" t="str">
            <v>100369</v>
          </cell>
          <cell r="H1440" t="str">
            <v>FABRICAÇÃO E INSTALAÇÃO DE MEIA TESOURA DE MADEIRA NÃO APARELHADA, COM VÃO DE 5 M, PARA TELHA ONDULADA DE FIBROCIMENTO, ALUMÍNIO, PLÁSTICA OU TERMOACÚSTICA, INCLUSO IÇAMENTO. AF_07/2019</v>
          </cell>
          <cell r="I1440" t="str">
            <v>UN</v>
          </cell>
          <cell r="J1440" t="str">
            <v>COEFICIENTE DE REPRESENTATIVIDADE</v>
          </cell>
          <cell r="K1440" t="str">
            <v>1.712,93</v>
          </cell>
          <cell r="L1440" t="str">
            <v>CAIXA REFERENCIAL</v>
          </cell>
        </row>
        <row r="1441">
          <cell r="G1441" t="str">
            <v>100370</v>
          </cell>
          <cell r="H1441" t="str">
            <v>FABRICAÇÃO E INSTALAÇÃO DE MEIA TESOURA DE MADEIRA NÃO APARELHADA, COM VÃO DE 6 M, PARA TELHA ONDULADA DE FIBROCIMENTO, ALUMÍNIO, PLÁSTICA OU TERMOACÚSTICA, INCLUSO IÇAMENTO. AF_07/2019</v>
          </cell>
          <cell r="I1441" t="str">
            <v>UN</v>
          </cell>
          <cell r="J1441" t="str">
            <v>COEFICIENTE DE REPRESENTATIVIDADE</v>
          </cell>
          <cell r="K1441" t="str">
            <v>2.034,10</v>
          </cell>
          <cell r="L1441" t="str">
            <v>CAIXA REFERENCIAL</v>
          </cell>
        </row>
        <row r="1442">
          <cell r="G1442" t="str">
            <v>100371</v>
          </cell>
          <cell r="H1442" t="str">
            <v>FABRICAÇÃO E INSTALAÇÃO DE MEIA TESOURA DE MADEIRA NÃO APARELHADA, COM VÃO DE 7 M, PARA TELHA ONDULADA DE FIBROCIMENTO, ALUMÍNIO, PLÁSTICA OU TERMOACÚSTICA, INCLUSO IÇAMENTO. AF_07/2019</v>
          </cell>
          <cell r="I1442" t="str">
            <v>UN</v>
          </cell>
          <cell r="J1442" t="str">
            <v>COEFICIENTE DE REPRESENTATIVIDADE</v>
          </cell>
          <cell r="K1442" t="str">
            <v>2.317,27</v>
          </cell>
          <cell r="L1442" t="str">
            <v>CAIXA REFERENCIAL</v>
          </cell>
        </row>
        <row r="1443">
          <cell r="G1443" t="str">
            <v>100372</v>
          </cell>
          <cell r="H1443" t="str">
            <v>FABRICAÇÃO E INSTALAÇÃO DE MEIA TESOURA DE MADEIRA NÃO APARELHADA, COM VÃO DE 8 M, PARA TELHA ONDULADA DE FIBROCIMENTO, ALUMÍNIO, PLÁSTICA OU TERMOACÚSTICA, INCLUSO IÇAMENTO. AF_07/2019</v>
          </cell>
          <cell r="I1443" t="str">
            <v>UN</v>
          </cell>
          <cell r="J1443" t="str">
            <v>COEFICIENTE DE REPRESENTATIVIDADE</v>
          </cell>
          <cell r="K1443" t="str">
            <v>2.952,28</v>
          </cell>
          <cell r="L1443" t="str">
            <v>CAIXA REFERENCIAL</v>
          </cell>
        </row>
        <row r="1444">
          <cell r="G1444" t="str">
            <v>100373</v>
          </cell>
          <cell r="H1444" t="str">
            <v>FABRICAÇÃO E INSTALAÇÃO DE MEIA TESOURA DE MADEIRA NÃO APARELHADA, COM VÃO DE 9 M, PARA TELHA ONDULADA DE FIBROCIMENTO, ALUMÍNIO, PLÁSTICA OU TERMOACÚSTICA, INCLUSO IÇAMENTO. AF_07/2019</v>
          </cell>
          <cell r="I1444" t="str">
            <v>UN</v>
          </cell>
          <cell r="J1444" t="str">
            <v>COEFICIENTE DE REPRESENTATIVIDADE</v>
          </cell>
          <cell r="K1444" t="str">
            <v>3.056,24</v>
          </cell>
          <cell r="L1444" t="str">
            <v>CAIXA REFERENCIAL</v>
          </cell>
        </row>
        <row r="1445">
          <cell r="G1445" t="str">
            <v>100374</v>
          </cell>
          <cell r="H1445" t="str">
            <v>FABRICAÇÃO E INSTALAÇÃO DE MEIA TESOURA DE MADEIRA NÃO APARELHADA, COM VÃO DE 10 M, PARA TELHA ONDULADA DE FIBROCIMENTO, ALUMÍNIO, PLÁSTICA OU TERMOACÚSTICA, INCLUSO IÇAMENTO. AF_07/2019</v>
          </cell>
          <cell r="I1445" t="str">
            <v>UN</v>
          </cell>
          <cell r="J1445" t="str">
            <v>COEFICIENTE DE REPRESENTATIVIDADE</v>
          </cell>
          <cell r="K1445" t="str">
            <v>3.283,48</v>
          </cell>
          <cell r="L1445" t="str">
            <v>CAIXA REFERENCIAL</v>
          </cell>
        </row>
        <row r="1446">
          <cell r="G1446" t="str">
            <v>100375</v>
          </cell>
          <cell r="H1446" t="str">
            <v>FABRICAÇÃO E INSTALAÇÃO DE MEIA TESOURA DE MADEIRA NÃO APARELHADA, COM VÃO DE 11 M, PARA TELHA ONDULADA DE FIBROCIMENTO, ALUMÍNIO, PLÁSTICA OU TERMOACÚSTICA, INCLUSO IÇAMENTO. AF_07/2019</v>
          </cell>
          <cell r="I1446" t="str">
            <v>UN</v>
          </cell>
          <cell r="J1446" t="str">
            <v>COEFICIENTE DE REPRESENTATIVIDADE</v>
          </cell>
          <cell r="K1446" t="str">
            <v>3.703,49</v>
          </cell>
          <cell r="L1446" t="str">
            <v>CAIXA REFERENCIAL</v>
          </cell>
        </row>
        <row r="1447">
          <cell r="G1447" t="str">
            <v>100376</v>
          </cell>
          <cell r="H1447" t="str">
            <v>FABRICAÇÃO E INSTALAÇÃO DE MEIA TESOURA DE MADEIRA NÃO APARELHADA, COM VÃO DE 12 M, PARA TELHA ONDULADA DE FIBROCIMENTO, ALUMÍNIO, PLÁSTICA OU TERMOACÚSTICA, INCLUSO IÇAMENTO. AF_07/2019</v>
          </cell>
          <cell r="I1447" t="str">
            <v>UN</v>
          </cell>
          <cell r="J1447" t="str">
            <v>COEFICIENTE DE REPRESENTATIVIDADE</v>
          </cell>
          <cell r="K1447" t="str">
            <v>3.620,16</v>
          </cell>
          <cell r="L1447" t="str">
            <v>CAIXA REFERENCIAL</v>
          </cell>
        </row>
        <row r="1448">
          <cell r="G1448" t="str">
            <v>100377</v>
          </cell>
          <cell r="H1448" t="str">
            <v>FABRICAÇÃO E INSTALAÇÃO DE TESOURA (INTEIRA OU MEIA) EM AÇO, VÃOS MAIORES OU IGUAIS A 3,0 M E MENORES OU IGUAL A 6,0 M, INCLUSO IÇAMENTO. AF_07/2019</v>
          </cell>
          <cell r="I1448" t="str">
            <v>KG</v>
          </cell>
          <cell r="J1448" t="str">
            <v>COEFICIENTE DE REPRESENTATIVIDADE</v>
          </cell>
          <cell r="K1448" t="str">
            <v>11,69</v>
          </cell>
          <cell r="L1448" t="str">
            <v>CAIXA REFERENCIAL</v>
          </cell>
        </row>
        <row r="1449">
          <cell r="G1449" t="str">
            <v>100378</v>
          </cell>
          <cell r="H1449" t="str">
            <v>FABRICAÇÃO E INSTALAÇÃO DE TESOURA (INTEIRA OU MEIA) EM AÇO, VÃOS MAIORES QUE 6,0 M E MENORES QUE 12,0 M, INCLUSO IÇAMENTO. AF_07/2019</v>
          </cell>
          <cell r="I1449" t="str">
            <v>KG</v>
          </cell>
          <cell r="J1449" t="str">
            <v>COEFICIENTE DE REPRESENTATIVIDADE</v>
          </cell>
          <cell r="K1449" t="str">
            <v>10,82</v>
          </cell>
          <cell r="L1449" t="str">
            <v>CAIXA REFERENCIAL</v>
          </cell>
        </row>
        <row r="1450">
          <cell r="G1450" t="str">
            <v>100382</v>
          </cell>
          <cell r="H1450" t="str">
            <v>FABRICAÇÃO E INSTALAÇÃO DE PONTALETES DE MADEIRA NÃO APARELHADA PARA TELHADOS COM ATÉ 2 ÁGUAS E COM TELHA ONDULADA DE FIBROCIMENTO, ALUMÍNIO OU PLÁSTICA EM EDIFÍCIO RESIDENCIAL TÉRREO, INCLUSO TRANSPORTE VERTICAL. AF_07/2019</v>
          </cell>
          <cell r="I1450" t="str">
            <v>M2</v>
          </cell>
          <cell r="J1450" t="str">
            <v>COEFICIENTE DE REPRESENTATIVIDADE</v>
          </cell>
          <cell r="K1450" t="str">
            <v>26,97</v>
          </cell>
          <cell r="L1450" t="str">
            <v>CAIXA REFERENCIAL</v>
          </cell>
        </row>
        <row r="1451">
          <cell r="G1451" t="str">
            <v>104314</v>
          </cell>
          <cell r="H1451" t="str">
            <v>TRAMA DE AÇO COMPOSTA POR TERÇAS PARA TELHADOS DE ATÉ 2 ÁGUAS PARA TELHA ONDULADA DE FIBROCIMENTO, METÁLICA, PLÁSTICA OU TERMOACÚSTICA, INCLUSO TRANSPORTE VERTICAL (EM KG). AF_07/2019</v>
          </cell>
          <cell r="I1451" t="str">
            <v>KG</v>
          </cell>
          <cell r="J1451" t="str">
            <v>COEFICIENTE DE REPRESENTATIVIDADE</v>
          </cell>
          <cell r="K1451" t="str">
            <v>11,03</v>
          </cell>
          <cell r="L1451" t="str">
            <v>CAIXA REFERENCIAL</v>
          </cell>
        </row>
        <row r="1452">
          <cell r="G1452" t="str">
            <v>94444</v>
          </cell>
          <cell r="H1452" t="str">
            <v>TELHAMENTO COM TELHA DE ENCAIXE, TIPO FRANCESA DE VIDRO, COM ATÉ 2 ÁGUAS, INCLUSO TRANSPORTE VERTICAL. AF_07/2019</v>
          </cell>
          <cell r="I1452" t="str">
            <v>M2</v>
          </cell>
          <cell r="J1452" t="str">
            <v>COEFICIENTE DE REPRESENTATIVIDADE</v>
          </cell>
          <cell r="K1452" t="str">
            <v>556,80</v>
          </cell>
          <cell r="L1452" t="str">
            <v>CAIXA REFERENCIAL</v>
          </cell>
        </row>
        <row r="1453">
          <cell r="G1453" t="str">
            <v>104482</v>
          </cell>
          <cell r="H1453" t="str">
            <v>ESGOTAMENTO DE VALA COM BOMBA SUBMERSÍVEL. AF_12/2022</v>
          </cell>
          <cell r="I1453" t="str">
            <v>H</v>
          </cell>
          <cell r="J1453" t="str">
            <v>COEFICIENTE DE REPRESENTATIVIDADE</v>
          </cell>
          <cell r="K1453" t="str">
            <v>41,23</v>
          </cell>
          <cell r="L1453" t="str">
            <v>CAIXA REFERENCIAL</v>
          </cell>
        </row>
        <row r="1454">
          <cell r="G1454" t="str">
            <v>104184</v>
          </cell>
          <cell r="H1454" t="str">
            <v>INSTALAÇÃO E DESINSTALAÇÃO DE REGISTRO DE PVC PARA SISTEMA DE REBAIXAMENTO DE LENÇOL FREÁTICO POR PONTEIRAS FILTRANTES. AF_12/2022</v>
          </cell>
          <cell r="I1454" t="str">
            <v>UN</v>
          </cell>
          <cell r="J1454" t="str">
            <v>COEFICIENTE DE REPRESENTATIVIDADE</v>
          </cell>
          <cell r="K1454" t="str">
            <v>41,98</v>
          </cell>
          <cell r="L1454" t="str">
            <v>CAIXA REFERENCIAL</v>
          </cell>
        </row>
        <row r="1455">
          <cell r="G1455" t="str">
            <v>104185</v>
          </cell>
          <cell r="H1455" t="str">
            <v>INSTALAÇÃO E DESINSTALAÇÃO DE CONJUNTO DE BOMBAS, À VÁCUO E CENTRÍFUGA, PARA SISTEMA DE REBAIXAMENTO DE LENÇOL FREÁTICO POR PONTEIRAS FILTRANTES (EXCLUI O FORNECIMENTO DE BOMBAS). AF_12/2022</v>
          </cell>
          <cell r="I1455" t="str">
            <v>UN</v>
          </cell>
          <cell r="J1455" t="str">
            <v>COEFICIENTE DE REPRESENTATIVIDADE</v>
          </cell>
          <cell r="K1455" t="str">
            <v>35,49</v>
          </cell>
          <cell r="L1455" t="str">
            <v>CAIXA REFERENCIAL</v>
          </cell>
        </row>
        <row r="1456">
          <cell r="G1456" t="str">
            <v>104189</v>
          </cell>
          <cell r="H1456" t="str">
            <v>INSTALAÇÃO DE MATERIAL GRANULAR FILTRANTE PARA SISTEMA DE REBAIXAMENTO DE LENÇOL FREÁTICO POR POÇOS PROFUNDOSA, DIÂMETRO DO POÇO DE 400 MM. AF_12/2022</v>
          </cell>
          <cell r="I1456" t="str">
            <v>M3</v>
          </cell>
          <cell r="J1456" t="str">
            <v>COEFICIENTE DE REPRESENTATIVIDADE</v>
          </cell>
          <cell r="K1456" t="str">
            <v>120,08</v>
          </cell>
          <cell r="L1456" t="str">
            <v>CAIXA REFERENCIAL</v>
          </cell>
        </row>
        <row r="1457">
          <cell r="G1457" t="str">
            <v>104190</v>
          </cell>
          <cell r="H1457" t="str">
            <v>INSTALAÇÃO E DESINSTALAÇÃO DE SISTEMA DE BOMBA PARA SISTEMA DE REBAIXAMENTO DE LENÇOL FREÁTICO POR POÇOS PROFUNDOS (EXCLUI O FORNECIMENTO DE BOMBA). AF_12/2022</v>
          </cell>
          <cell r="I1457" t="str">
            <v>UN</v>
          </cell>
          <cell r="J1457" t="str">
            <v>COEFICIENTE DE REPRESENTATIVIDADE</v>
          </cell>
          <cell r="K1457" t="str">
            <v>966,86</v>
          </cell>
          <cell r="L1457" t="str">
            <v>CAIXA REFERENCIAL</v>
          </cell>
        </row>
        <row r="1458">
          <cell r="G1458" t="str">
            <v>102661</v>
          </cell>
          <cell r="H1458" t="str">
            <v>DRENO SUBSUPERFICIAL (SEÇÃO 0,40 X 0,40 M), COM TUBO DE PEAD CORRUGADO PERFURADO, DN 100 MM, ENCHIMENTO COM AREIA. AF_07/2021</v>
          </cell>
          <cell r="I1458" t="str">
            <v>M</v>
          </cell>
          <cell r="J1458" t="str">
            <v>COEFICIENTE DE REPRESENTATIVIDADE</v>
          </cell>
          <cell r="K1458" t="str">
            <v>30,29</v>
          </cell>
          <cell r="L1458" t="str">
            <v>CAIXA REFERENCIAL</v>
          </cell>
        </row>
        <row r="1459">
          <cell r="G1459" t="str">
            <v>102662</v>
          </cell>
          <cell r="H1459" t="str">
            <v>DRENO SUBSUPERFICIAL (SEÇÃO 0,40 X 0,40 M), COM TUBO DE PVC CORRUGADO RÍGIDO PERFURADO, DN 100 MM, ENCHIMENTO COM AREIA. AF_07/2021</v>
          </cell>
          <cell r="I1459" t="str">
            <v>M</v>
          </cell>
          <cell r="J1459" t="str">
            <v>COEFICIENTE DE REPRESENTATIVIDADE</v>
          </cell>
          <cell r="K1459" t="str">
            <v>88,67</v>
          </cell>
          <cell r="L1459" t="str">
            <v>CAIXA REFERENCIAL</v>
          </cell>
        </row>
        <row r="1460">
          <cell r="G1460" t="str">
            <v>102663</v>
          </cell>
          <cell r="H1460" t="str">
            <v>DRENO SUBSUPERFICIAL (SEÇÃO 0,40 X 0,40 M), COM TUBO DE CONCRETO SIMPLES POROSO, DN 200 MM, ENCHIMENTO COM AREIA. AF_07/2021</v>
          </cell>
          <cell r="I1460" t="str">
            <v>M</v>
          </cell>
          <cell r="J1460" t="str">
            <v>COEFICIENTE DE REPRESENTATIVIDADE</v>
          </cell>
          <cell r="K1460" t="str">
            <v>62,31</v>
          </cell>
          <cell r="L1460" t="str">
            <v>CAIXA REFERENCIAL</v>
          </cell>
        </row>
        <row r="1461">
          <cell r="G1461" t="str">
            <v>102664</v>
          </cell>
          <cell r="H1461" t="str">
            <v>DRENO SUBSUPERFICIAL (SEÇÃO 0,40 X 0,40 M), CEGO, ENCHIMENTO DE BRITA, ENVOLVIDO COM MANTA GEOTÊXTIL. AF_07/2021</v>
          </cell>
          <cell r="I1461" t="str">
            <v>M</v>
          </cell>
          <cell r="J1461" t="str">
            <v>COEFICIENTE DE REPRESENTATIVIDADE</v>
          </cell>
          <cell r="K1461" t="str">
            <v>44,80</v>
          </cell>
          <cell r="L1461" t="str">
            <v>CAIXA REFERENCIAL</v>
          </cell>
        </row>
        <row r="1462">
          <cell r="G1462" t="str">
            <v>102665</v>
          </cell>
          <cell r="H1462" t="str">
            <v>DRENO SUBSUPERFICIAL (SEÇÃO 0,40 X 0,40 M), CEGO, ENCHIMENTO DE BRITA. AF_07/2021</v>
          </cell>
          <cell r="I1462" t="str">
            <v>M</v>
          </cell>
          <cell r="J1462" t="str">
            <v>COEFICIENTE DE REPRESENTATIVIDADE</v>
          </cell>
          <cell r="K1462" t="str">
            <v>20,34</v>
          </cell>
          <cell r="L1462" t="str">
            <v>CAIXA REFERENCIAL</v>
          </cell>
        </row>
        <row r="1463">
          <cell r="G1463" t="str">
            <v>102666</v>
          </cell>
          <cell r="H1463" t="str">
            <v>DRENO SUBSUPERFICIAL (SEÇÃO 0,40 X 0,40 M), COM TUBO DE PEAD CORRUGADO PERFURADO, DN 100 MM, ENCHIMENTO COM BRITA, ENVOLVIDO COM MANTA GEOTÊXTIL. AF_07/2021</v>
          </cell>
          <cell r="I1463" t="str">
            <v>M</v>
          </cell>
          <cell r="J1463" t="str">
            <v>COEFICIENTE DE REPRESENTATIVIDADE</v>
          </cell>
          <cell r="K1463" t="str">
            <v>55,43</v>
          </cell>
          <cell r="L1463" t="str">
            <v>CAIXA REFERENCIAL</v>
          </cell>
        </row>
        <row r="1464">
          <cell r="G1464" t="str">
            <v>102668</v>
          </cell>
          <cell r="H1464" t="str">
            <v>DRENO SUBSUPERFICIAL (SEÇÃO 0,40 X 0,40 M), COM TUBO DE PVC CORRUGADO RÍGIDO PERFURADO, DN 100 MM, ENCHIMENTO COM BRITA, ENVOLVIDO COM MANTA GEOTÊXTIL. AF_07/2021</v>
          </cell>
          <cell r="I1464" t="str">
            <v>M</v>
          </cell>
          <cell r="J1464" t="str">
            <v>COEFICIENTE DE REPRESENTATIVIDADE</v>
          </cell>
          <cell r="K1464" t="str">
            <v>113,80</v>
          </cell>
          <cell r="L1464" t="str">
            <v>CAIXA REFERENCIAL</v>
          </cell>
        </row>
        <row r="1465">
          <cell r="G1465" t="str">
            <v>102669</v>
          </cell>
          <cell r="H1465" t="str">
            <v>DRENO SUBSUPERFICIAL (SEÇÃO 0,40 X 0,40 M), COM TUBO DE CONCRETO SIMPLES POROSO, DN 200 MM, ENCHIMENTO COM BRITA, ENVOLVIDO COM MANTA GEOTÊXTIL. AF_07/2021</v>
          </cell>
          <cell r="I1465" t="str">
            <v>M</v>
          </cell>
          <cell r="J1465" t="str">
            <v>COEFICIENTE DE REPRESENTATIVIDADE</v>
          </cell>
          <cell r="K1465" t="str">
            <v>87,36</v>
          </cell>
          <cell r="L1465" t="str">
            <v>CAIXA REFERENCIAL</v>
          </cell>
        </row>
        <row r="1466">
          <cell r="G1466" t="str">
            <v>102670</v>
          </cell>
          <cell r="H1466" t="str">
            <v>DRENO PROFUNDO (SEÇÃO 0,50 X 1,50 M), COM TUBO DE PEAD CORRUGADO PERFURADO, DN 100 MM, ENCHIMENTO COM AREIA, COM SELO DE ARGILA. AF_07/2021</v>
          </cell>
          <cell r="I1466" t="str">
            <v>M</v>
          </cell>
          <cell r="J1466" t="str">
            <v>COEFICIENTE DE REPRESENTATIVIDADE</v>
          </cell>
          <cell r="K1466" t="str">
            <v>81,57</v>
          </cell>
          <cell r="L1466" t="str">
            <v>CAIXA REFERENCIAL</v>
          </cell>
        </row>
        <row r="1467">
          <cell r="G1467" t="str">
            <v>102672</v>
          </cell>
          <cell r="H1467" t="str">
            <v>DRENO PROFUNDO (SEÇÃO 0,50 X 1,50 M), COM TUBO DE PVC CORRUGADO RÍGIDO PERFURADO, DN 100 MM, ENCHIMENTO COM AREIA, COM SELO DE ARGILA. AF_07/2021</v>
          </cell>
          <cell r="I1467" t="str">
            <v>M</v>
          </cell>
          <cell r="J1467" t="str">
            <v>COEFICIENTE DE REPRESENTATIVIDADE</v>
          </cell>
          <cell r="K1467" t="str">
            <v>155,17</v>
          </cell>
          <cell r="L1467" t="str">
            <v>CAIXA REFERENCIAL</v>
          </cell>
        </row>
        <row r="1468">
          <cell r="G1468" t="str">
            <v>102673</v>
          </cell>
          <cell r="H1468" t="str">
            <v>DRENO PROFUNDO (SEÇÃO 0,50 X 1,50 M), COM TUBO DE CONCRETO SIMPLES POROSO, DN 200 MM, ENCHIMENTO COM AREIA, COM SELO DE ARGILA. AF_07/2021</v>
          </cell>
          <cell r="I1468" t="str">
            <v>M</v>
          </cell>
          <cell r="J1468" t="str">
            <v>COEFICIENTE DE REPRESENTATIVIDADE</v>
          </cell>
          <cell r="K1468" t="str">
            <v>143,18</v>
          </cell>
          <cell r="L1468" t="str">
            <v>CAIXA REFERENCIAL</v>
          </cell>
        </row>
        <row r="1469">
          <cell r="G1469" t="str">
            <v>102674</v>
          </cell>
          <cell r="H1469" t="str">
            <v>DRENO PROFUNDO (SEÇÃO 0,50 X 1,50 M), COM TUBO DE PEAD CORRUGADO PERFURADO, DN 100 MM, ENCHIMENTO COM AREIA. AF_07/2021</v>
          </cell>
          <cell r="I1469" t="str">
            <v>M</v>
          </cell>
          <cell r="J1469" t="str">
            <v>COEFICIENTE DE REPRESENTATIVIDADE</v>
          </cell>
          <cell r="K1469" t="str">
            <v>87,78</v>
          </cell>
          <cell r="L1469" t="str">
            <v>CAIXA REFERENCIAL</v>
          </cell>
        </row>
        <row r="1470">
          <cell r="G1470" t="str">
            <v>102676</v>
          </cell>
          <cell r="H1470" t="str">
            <v>DRENO PROFUNDO (SEÇÃO 0,50 X 1,50 M), COM TUBO DE PVC CORRUGADO RÍGIDO PERFURADO, DN 100 MM, ENCHIMENTO COM AREIA. AF_07/2021</v>
          </cell>
          <cell r="I1470" t="str">
            <v>M</v>
          </cell>
          <cell r="J1470" t="str">
            <v>COEFICIENTE DE REPRESENTATIVIDADE</v>
          </cell>
          <cell r="K1470" t="str">
            <v>149,93</v>
          </cell>
          <cell r="L1470" t="str">
            <v>CAIXA REFERENCIAL</v>
          </cell>
        </row>
        <row r="1471">
          <cell r="G1471" t="str">
            <v>102677</v>
          </cell>
          <cell r="H1471" t="str">
            <v>DRENO PROFUNDO (SEÇÃO 0,50 X 1,50 M), COM TUBO DE CONCRETO SIMPLES POROSO, DN 200 MM, ENCHIMENTO COM AREIA. AF_07/2021</v>
          </cell>
          <cell r="I1471" t="str">
            <v>M</v>
          </cell>
          <cell r="J1471" t="str">
            <v>COEFICIENTE DE REPRESENTATIVIDADE</v>
          </cell>
          <cell r="K1471" t="str">
            <v>126,41</v>
          </cell>
          <cell r="L1471" t="str">
            <v>CAIXA REFERENCIAL</v>
          </cell>
        </row>
        <row r="1472">
          <cell r="G1472" t="str">
            <v>102678</v>
          </cell>
          <cell r="H1472" t="str">
            <v>DRENO PROFUNDO (SEÇÃO 0,50 X 1,50 M), CEGO, ENCHIMENTO DE BRITA, ENVOLVIDO COM MANTA GEOTÊXTIL, COM SELO DE ARGILA. AF_07/2021</v>
          </cell>
          <cell r="I1472" t="str">
            <v>M</v>
          </cell>
          <cell r="J1472" t="str">
            <v>COEFICIENTE DE REPRESENTATIVIDADE</v>
          </cell>
          <cell r="K1472" t="str">
            <v>119,85</v>
          </cell>
          <cell r="L1472" t="str">
            <v>CAIXA REFERENCIAL</v>
          </cell>
        </row>
        <row r="1473">
          <cell r="G1473" t="str">
            <v>102679</v>
          </cell>
          <cell r="H1473" t="str">
            <v>DRENO PROFUNDO (SEÇÃO 0,50 X 1,50 M), CEGO, ENCHIMENTO DE BRITA, ENVOLVIDO COM MANTA GEOTÊXTIL. AF_07/2021</v>
          </cell>
          <cell r="I1473" t="str">
            <v>M</v>
          </cell>
          <cell r="J1473" t="str">
            <v>COEFICIENTE DE REPRESENTATIVIDADE</v>
          </cell>
          <cell r="K1473" t="str">
            <v>128,21</v>
          </cell>
          <cell r="L1473" t="str">
            <v>CAIXA REFERENCIAL</v>
          </cell>
        </row>
        <row r="1474">
          <cell r="G1474" t="str">
            <v>102680</v>
          </cell>
          <cell r="H1474" t="str">
            <v>DRENO PROFUNDO (SEÇÃO 0,50 X 1,50 M), COM TUBO DE PEAD CORRUGADO PERFURADO, DN 100 MM, ENCHIMENTO COM BRITA, ENVOLVIDO COM MANTA GEOTÊXTIL, COM SELO DE ARGILA. AF_07/2021</v>
          </cell>
          <cell r="I1474" t="str">
            <v>M</v>
          </cell>
          <cell r="J1474" t="str">
            <v>COEFICIENTE DE REPRESENTATIVIDADE</v>
          </cell>
          <cell r="K1474" t="str">
            <v>131,85</v>
          </cell>
          <cell r="L1474" t="str">
            <v>CAIXA REFERENCIAL</v>
          </cell>
        </row>
        <row r="1475">
          <cell r="G1475" t="str">
            <v>102681</v>
          </cell>
          <cell r="H1475" t="str">
            <v>DRENO PROFUNDO (SEÇÃO 0,50 X 1,50 M), COM TUBO DE PVC CORRUGADO RÍGIDO PERFURADO, DN 100 MM, ENCHIMENTO COM BRITA, ENVOLVIDO COM MANTA GEOTÊXTIL, COM SELO DE ARGILA. AF_07/2021</v>
          </cell>
          <cell r="I1475" t="str">
            <v>M</v>
          </cell>
          <cell r="J1475" t="str">
            <v>COEFICIENTE DE REPRESENTATIVIDADE</v>
          </cell>
          <cell r="K1475" t="str">
            <v>194,00</v>
          </cell>
          <cell r="L1475" t="str">
            <v>CAIXA REFERENCIAL</v>
          </cell>
        </row>
        <row r="1476">
          <cell r="G1476" t="str">
            <v>102683</v>
          </cell>
          <cell r="H1476" t="str">
            <v>DRENO PROFUNDO (SEÇÃO 0,50 X 1,50 M), COM TUBO DE CONCRETO SIMPLES POROSO, DN 200 MM, ENCHIMENTO COM BRITA, ENVOLVIDO COM MANTA GEOTÊXTIL, COM SELO DE ARGILA. AF_07/2021</v>
          </cell>
          <cell r="I1476" t="str">
            <v>M</v>
          </cell>
          <cell r="J1476" t="str">
            <v>COEFICIENTE DE REPRESENTATIVIDADE</v>
          </cell>
          <cell r="K1476" t="str">
            <v>174,65</v>
          </cell>
          <cell r="L1476" t="str">
            <v>CAIXA REFERENCIAL</v>
          </cell>
        </row>
        <row r="1477">
          <cell r="G1477" t="str">
            <v>102684</v>
          </cell>
          <cell r="H1477" t="str">
            <v>DRENO PROFUNDO (SEÇÃO 0,50 X 1,50 M), COM TUBO DE PEAD CORRUGADO PERFURADO, DN 100 MM, ENCHIMENTO COM BRITA, ENVOLVIDO COM MANTA GEOTÊXTIL. AF_07/2021</v>
          </cell>
          <cell r="I1477" t="str">
            <v>M</v>
          </cell>
          <cell r="J1477" t="str">
            <v>COEFICIENTE DE REPRESENTATIVIDADE</v>
          </cell>
          <cell r="K1477" t="str">
            <v>140,19</v>
          </cell>
          <cell r="L1477" t="str">
            <v>CAIXA REFERENCIAL</v>
          </cell>
        </row>
        <row r="1478">
          <cell r="G1478" t="str">
            <v>102685</v>
          </cell>
          <cell r="H1478" t="str">
            <v>DRENO PROFUNDO (SEÇÃO 0,50 X 1,50 M), COM TUBO DE PVC CORRUGADO RÍGIDO PERFURADO, DN 100 MM, ENCHIMENTO COM BRITA, ENVOLVIDO COM MANTA GEOTÊXTIL. AF_07/2021</v>
          </cell>
          <cell r="I1478" t="str">
            <v>M</v>
          </cell>
          <cell r="J1478" t="str">
            <v>COEFICIENTE DE REPRESENTATIVIDADE</v>
          </cell>
          <cell r="K1478" t="str">
            <v>202,33</v>
          </cell>
          <cell r="L1478" t="str">
            <v>CAIXA REFERENCIAL</v>
          </cell>
        </row>
        <row r="1479">
          <cell r="G1479" t="str">
            <v>102687</v>
          </cell>
          <cell r="H1479" t="str">
            <v>DRENO PROFUNDO (SEÇÃO 0,50 X 1,50 M), COM TUBO DE CONCRETO SIMPLES POROSO, DN 200 MM, ENCHIMENTO COM BRITA, ENVOLVIDO COM MANTA GEOTÊXTIL. AF_07/2021</v>
          </cell>
          <cell r="I1479" t="str">
            <v>M</v>
          </cell>
          <cell r="J1479" t="str">
            <v>COEFICIENTE DE REPRESENTATIVIDADE</v>
          </cell>
          <cell r="K1479" t="str">
            <v>178,72</v>
          </cell>
          <cell r="L1479" t="str">
            <v>CAIXA REFERENCIAL</v>
          </cell>
        </row>
        <row r="1480">
          <cell r="G1480" t="str">
            <v>102688</v>
          </cell>
          <cell r="H1480" t="str">
            <v>DRENO ESPINHA DE PEIXE (SEÇÃO (0,40 X 0,40 M), COM TUBO DE PEAD CORRUGADO PERFURADO, DN 100 MM, ENCHIMENTO COM AREIA, INCLUSIVE CONEXÕES. AF_07/2021</v>
          </cell>
          <cell r="I1480" t="str">
            <v>M</v>
          </cell>
          <cell r="J1480" t="str">
            <v>COEFICIENTE DE REPRESENTATIVIDADE</v>
          </cell>
          <cell r="K1480" t="str">
            <v>37,22</v>
          </cell>
          <cell r="L1480" t="str">
            <v>CAIXA REFERENCIAL</v>
          </cell>
        </row>
        <row r="1481">
          <cell r="G1481" t="str">
            <v>102689</v>
          </cell>
          <cell r="H1481" t="str">
            <v>DRENO ESPINHA DE PEIXE (SEÇÃO (0,40 X 0,40 M), COM TUBO DE PVC CORRUGADO RÍGIDO PERFURADO, DN 100 MM, ENCHIMENTO COM AREIA, INCLUSIVE CONEXÕES. AF_07/2021</v>
          </cell>
          <cell r="I1481" t="str">
            <v>M</v>
          </cell>
          <cell r="J1481" t="str">
            <v>COEFICIENTE DE REPRESENTATIVIDADE</v>
          </cell>
          <cell r="K1481" t="str">
            <v>93,31</v>
          </cell>
          <cell r="L1481" t="str">
            <v>CAIXA REFERENCIAL</v>
          </cell>
        </row>
        <row r="1482">
          <cell r="G1482" t="str">
            <v>102690</v>
          </cell>
          <cell r="H1482" t="str">
            <v>DRENO ESPINHA DE PEIXE (SEÇÃO (0,40 X 0,40 M), COM TUBO DE PEAD CORRUGADO PERFURADO, DN 100 MM, ENCHIMENTO COM BRITA, ENVOLVIDO COM MANTA GEOTÊXTIL, INCLUSIVE CONEXÕES. AF_07/2021</v>
          </cell>
          <cell r="I1482" t="str">
            <v>M</v>
          </cell>
          <cell r="J1482" t="str">
            <v>COEFICIENTE DE REPRESENTATIVIDADE</v>
          </cell>
          <cell r="K1482" t="str">
            <v>62,36</v>
          </cell>
          <cell r="L1482" t="str">
            <v>CAIXA REFERENCIAL</v>
          </cell>
        </row>
        <row r="1483">
          <cell r="G1483" t="str">
            <v>102693</v>
          </cell>
          <cell r="H1483" t="str">
            <v>DRENO ESPINHA DE PEIXE (SEÇÃO (0,40 X 0,40 M), COM TUBO DE PVC CORRUGADO RÍGIDO PERFURADO, DN 100 MM, ENCHIMENTO COM BRITA, ENVOLVIDO COM MANTA GEOTÊXTIL, INCLUSIVE CONEXÕES. AF_07/2021</v>
          </cell>
          <cell r="I1483" t="str">
            <v>M</v>
          </cell>
          <cell r="J1483" t="str">
            <v>COEFICIENTE DE REPRESENTATIVIDADE</v>
          </cell>
          <cell r="K1483" t="str">
            <v>117,76</v>
          </cell>
          <cell r="L1483" t="str">
            <v>CAIXA REFERENCIAL</v>
          </cell>
        </row>
        <row r="1484">
          <cell r="G1484" t="str">
            <v>102694</v>
          </cell>
          <cell r="H1484" t="str">
            <v>DRENO ESPINHA DE PEIXE (SEÇÃO (0,50 X 0,80 M), COM TUBO DE PEAD CORRUGADO PERFURADO, DN 100 MM, ENCHIMENTO COM AREIA, INCLUSIVE CONEXÕES. AF_07/2021</v>
          </cell>
          <cell r="I1484" t="str">
            <v>M</v>
          </cell>
          <cell r="J1484" t="str">
            <v>COEFICIENTE DE REPRESENTATIVIDADE</v>
          </cell>
          <cell r="K1484" t="str">
            <v>64,35</v>
          </cell>
          <cell r="L1484" t="str">
            <v>CAIXA REFERENCIAL</v>
          </cell>
        </row>
        <row r="1485">
          <cell r="G1485" t="str">
            <v>102696</v>
          </cell>
          <cell r="H1485" t="str">
            <v>DRENO ESPINHA DE PEIXE (SEÇÃO (0,50 X 0,80 M), COM TUBO DE PVC CORRUGADO RÍGIDO PERFURADO, DN 100 MM, ENCHIMENTO COM AREIA, INCLUSIVE CONEXÕES. AF_07/2021</v>
          </cell>
          <cell r="I1485" t="str">
            <v>M</v>
          </cell>
          <cell r="J1485" t="str">
            <v>COEFICIENTE DE REPRESENTATIVIDADE</v>
          </cell>
          <cell r="K1485" t="str">
            <v>119,74</v>
          </cell>
          <cell r="L1485" t="str">
            <v>CAIXA REFERENCIAL</v>
          </cell>
        </row>
        <row r="1486">
          <cell r="G1486" t="str">
            <v>102697</v>
          </cell>
          <cell r="H1486" t="str">
            <v>DRENO ESPINHA DE PEIXE (SEÇÃO (0,50 X 0,80 M), COM TUBO DE PEAD CORRUGADO PERFURADO, DN 100 MM, ENCHIMENTO COM BRITA, ENVOLVIDO COM MANTA GEOTÊXTIL, INCLUSIVE CONEXÕES. AF_07/2021</v>
          </cell>
          <cell r="I1486" t="str">
            <v>M</v>
          </cell>
          <cell r="J1486" t="str">
            <v>COEFICIENTE DE REPRESENTATIVIDADE</v>
          </cell>
          <cell r="K1486" t="str">
            <v>99,66</v>
          </cell>
          <cell r="L1486" t="str">
            <v>CAIXA REFERENCIAL</v>
          </cell>
        </row>
        <row r="1487">
          <cell r="G1487" t="str">
            <v>102703</v>
          </cell>
          <cell r="H1487" t="str">
            <v>DRENO ESPINHA DE PEIXE (SEÇÃO (0,50 X 0,80 M), COM TUBO DE PVC CORRUGADO RÍGIDO PERFURADO, DN 100 MM, ENCHIMENTO COM BRITA, ENVOLVIDO COM MANTA GEOTÊXTIL, INCLUSIVE CONEXÕES. AF_07/2021</v>
          </cell>
          <cell r="I1487" t="str">
            <v>M</v>
          </cell>
          <cell r="J1487" t="str">
            <v>COEFICIENTE DE REPRESENTATIVIDADE</v>
          </cell>
          <cell r="K1487" t="str">
            <v>155,05</v>
          </cell>
          <cell r="L1487" t="str">
            <v>CAIXA REFERENCIAL</v>
          </cell>
        </row>
        <row r="1488">
          <cell r="G1488" t="str">
            <v>102704</v>
          </cell>
          <cell r="H1488" t="str">
            <v>TUBO DE PEAD CORRUGADO PERFURADO, DN 100 MM, PARA DRENO - FORNECIMENTO E ASSENTAMENTO. AF_07/2021</v>
          </cell>
          <cell r="I1488" t="str">
            <v>M</v>
          </cell>
          <cell r="J1488" t="str">
            <v>COLETADO</v>
          </cell>
          <cell r="K1488" t="str">
            <v>11,13</v>
          </cell>
          <cell r="L1488" t="str">
            <v>CAIXA REFERENCIAL</v>
          </cell>
        </row>
        <row r="1489">
          <cell r="G1489" t="str">
            <v>102705</v>
          </cell>
          <cell r="H1489" t="str">
            <v>TUBO DE PVC CORRUGADO RÍGIDO PERFURADO, DN 100 MM, PARA DRENO - FORNECIMENTO E ASSENTAMENTO. AF_07/2021</v>
          </cell>
          <cell r="I1489" t="str">
            <v>M</v>
          </cell>
          <cell r="J1489" t="str">
            <v>COEFICIENTE DE REPRESENTATIVIDADE</v>
          </cell>
          <cell r="K1489" t="str">
            <v>65,17</v>
          </cell>
          <cell r="L1489" t="str">
            <v>CAIXA REFERENCIAL</v>
          </cell>
        </row>
        <row r="1490">
          <cell r="G1490" t="str">
            <v>102707</v>
          </cell>
          <cell r="H1490" t="str">
            <v>TUBO DE CONCRETO SIMPLES POROSO, DN 200 MM, PARA DRENO - FORNECIMENTO E ASSENTAMENTO. AF_07/2021</v>
          </cell>
          <cell r="I1490" t="str">
            <v>M</v>
          </cell>
          <cell r="J1490" t="str">
            <v>COEFICIENTE DE REPRESENTATIVIDADE</v>
          </cell>
          <cell r="K1490" t="str">
            <v>46,31</v>
          </cell>
          <cell r="L1490" t="str">
            <v>CAIXA REFERENCIAL</v>
          </cell>
        </row>
        <row r="1491">
          <cell r="G1491" t="str">
            <v>102708</v>
          </cell>
          <cell r="H1491" t="str">
            <v>LUVA DE PVC, SÉRIE NORMAL, PARA ESGOTO PREDIAL, DN 100 MM, INSTALADA EM DRENO  - FORNECIMENTO E INSTALAÇÃO. AF_07/2021</v>
          </cell>
          <cell r="I1491" t="str">
            <v>UN</v>
          </cell>
          <cell r="J1491" t="str">
            <v>COEFICIENTE DE REPRESENTATIVIDADE</v>
          </cell>
          <cell r="K1491" t="str">
            <v>28,64</v>
          </cell>
          <cell r="L1491" t="str">
            <v>CAIXA REFERENCIAL</v>
          </cell>
        </row>
        <row r="1492">
          <cell r="G1492" t="str">
            <v>102710</v>
          </cell>
          <cell r="H1492" t="str">
            <v>JUNÇÃO SIMPLES DE PVC, 45 GRAUS, SÉRIE NORMAL, PARA ESGOTO PREDIAL, DN 100 MM, INSTALADA EM DRENO - FORNECIMENTO E INSTALAÇÃO. AF_07/2021</v>
          </cell>
          <cell r="I1492" t="str">
            <v>UN</v>
          </cell>
          <cell r="J1492" t="str">
            <v>COEFICIENTE DE REPRESENTATIVIDADE</v>
          </cell>
          <cell r="K1492" t="str">
            <v>68,79</v>
          </cell>
          <cell r="L1492" t="str">
            <v>CAIXA REFERENCIAL</v>
          </cell>
        </row>
        <row r="1493">
          <cell r="G1493" t="str">
            <v>102711</v>
          </cell>
          <cell r="H1493" t="str">
            <v>JUNÇÃO DUPLA DE PVC, SÉRIE NORMAL, PARA ESGOTO PREDIAL, DN 100 X 100 X 100 MM, INSTALADA EM DRENO  - FORNECIMENTO E INSTALAÇÃO. AF_07/2021</v>
          </cell>
          <cell r="I1493" t="str">
            <v>UN</v>
          </cell>
          <cell r="J1493" t="str">
            <v>COEFICIENTE DE REPRESENTATIVIDADE</v>
          </cell>
          <cell r="K1493" t="str">
            <v>87,63</v>
          </cell>
          <cell r="L1493" t="str">
            <v>CAIXA REFERENCIAL</v>
          </cell>
        </row>
        <row r="1494">
          <cell r="G1494" t="str">
            <v>102712</v>
          </cell>
          <cell r="H1494" t="str">
            <v>GEOTÊXTIL NÃO TECIDO 100% POLIÉSTER, RESISTÊNCIA A TRAÇÃO DE 9 KN/M (RT - 9), INSTALADO EM DRENO - FORNECIMENTO E INSTALAÇÃO. AF_07/2021</v>
          </cell>
          <cell r="I1494" t="str">
            <v>M2</v>
          </cell>
          <cell r="J1494" t="str">
            <v>COEFICIENTE DE REPRESENTATIVIDADE</v>
          </cell>
          <cell r="K1494" t="str">
            <v>9,58</v>
          </cell>
          <cell r="L1494" t="str">
            <v>CAIXA REFERENCIAL</v>
          </cell>
        </row>
        <row r="1495">
          <cell r="G1495" t="str">
            <v>102713</v>
          </cell>
          <cell r="H1495" t="str">
            <v>GEOTÊXTIL NÃO TECIDO 100% POLIÉSTER, RESISTÊNCIA A TRAÇÃO DE 14 KN/M (RT - 14), INSTALADO EM DRENO - FORNECIMENTO E INSTALAÇÃO. AF_07/2021</v>
          </cell>
          <cell r="I1495" t="str">
            <v>M2</v>
          </cell>
          <cell r="J1495" t="str">
            <v>COEFICIENTE DE REPRESENTATIVIDADE</v>
          </cell>
          <cell r="K1495" t="str">
            <v>13,12</v>
          </cell>
          <cell r="L1495" t="str">
            <v>CAIXA REFERENCIAL</v>
          </cell>
        </row>
        <row r="1496">
          <cell r="G1496" t="str">
            <v>102715</v>
          </cell>
          <cell r="H1496" t="str">
            <v>GEOTÊXTIL NÃO TECIDO 100% POLIÉSTER, RESISTÊNCIA A TRAÇÃO DE 26 KN/M (RT - 26), INSTALADO EM DRENO - FORNECIMENTO E INSTALAÇÃO. AF_07/2021</v>
          </cell>
          <cell r="I1496" t="str">
            <v>M2</v>
          </cell>
          <cell r="J1496" t="str">
            <v>COEFICIENTE DE REPRESENTATIVIDADE</v>
          </cell>
          <cell r="K1496" t="str">
            <v>25,89</v>
          </cell>
          <cell r="L1496" t="str">
            <v>CAIXA REFERENCIAL</v>
          </cell>
        </row>
        <row r="1497">
          <cell r="G1497" t="str">
            <v>102716</v>
          </cell>
          <cell r="H1497" t="str">
            <v>ENCHIMENTO DE AREIA PARA DRENO, LANÇAMENTO MECANIZADO. AF_07/2021</v>
          </cell>
          <cell r="I1497" t="str">
            <v>M3</v>
          </cell>
          <cell r="J1497" t="str">
            <v>COEFICIENTE DE REPRESENTATIVIDADE</v>
          </cell>
          <cell r="K1497" t="str">
            <v>99,50</v>
          </cell>
          <cell r="L1497" t="str">
            <v>CAIXA REFERENCIAL</v>
          </cell>
        </row>
        <row r="1498">
          <cell r="G1498" t="str">
            <v>102717</v>
          </cell>
          <cell r="H1498" t="str">
            <v>ENCHIMENTO DE BRITA PARA DRENO, LANÇAMENTO MECANIZADO. AF_07/2021</v>
          </cell>
          <cell r="I1498" t="str">
            <v>M3</v>
          </cell>
          <cell r="J1498" t="str">
            <v>COEFICIENTE DE REPRESENTATIVIDADE</v>
          </cell>
          <cell r="K1498" t="str">
            <v>104,08</v>
          </cell>
          <cell r="L1498" t="str">
            <v>CAIXA REFERENCIAL</v>
          </cell>
        </row>
        <row r="1499">
          <cell r="G1499" t="str">
            <v>102718</v>
          </cell>
          <cell r="H1499" t="str">
            <v>ENCHIMENTO DE AREIA PARA DRENO, LANÇAMENTO MANUAL. AF_07/2021</v>
          </cell>
          <cell r="I1499" t="str">
            <v>M3</v>
          </cell>
          <cell r="J1499" t="str">
            <v>COEFICIENTE DE REPRESENTATIVIDADE</v>
          </cell>
          <cell r="K1499" t="str">
            <v>114,61</v>
          </cell>
          <cell r="L1499" t="str">
            <v>CAIXA REFERENCIAL</v>
          </cell>
        </row>
        <row r="1500">
          <cell r="G1500" t="str">
            <v>102719</v>
          </cell>
          <cell r="H1500" t="str">
            <v>ENCHIMENTO DE BRITA PARA DRENO, LANÇAMENTO MANUAL. AF_07/2021</v>
          </cell>
          <cell r="I1500" t="str">
            <v>M3</v>
          </cell>
          <cell r="J1500" t="str">
            <v>COLETADO</v>
          </cell>
          <cell r="K1500" t="str">
            <v>119,19</v>
          </cell>
          <cell r="L1500" t="str">
            <v>CAIXA REFERENCIAL</v>
          </cell>
        </row>
        <row r="1501">
          <cell r="G1501" t="str">
            <v>102722</v>
          </cell>
          <cell r="H1501" t="str">
            <v>DRENO EM MURO DE CONTENÇÃO, EXECUTADO NO PÉ DO MURO, COM TUBO DE PEAD CORRUGADO FLEXÍVEL PERFURADO, ENCHIMENTO COM BRITA, ENVOLVIDO COM MANTA GEOTÊXTIL. AF_07/2021</v>
          </cell>
          <cell r="I1501" t="str">
            <v>M</v>
          </cell>
          <cell r="J1501" t="str">
            <v>COEFICIENTE DE REPRESENTATIVIDADE</v>
          </cell>
          <cell r="K1501" t="str">
            <v>54,51</v>
          </cell>
          <cell r="L1501" t="str">
            <v>CAIXA REFERENCIAL</v>
          </cell>
        </row>
        <row r="1502">
          <cell r="G1502" t="str">
            <v>102723</v>
          </cell>
          <cell r="H1502" t="str">
            <v>DRENO EM MURO DE CONTENÇÃO, EXECUTADO NO PÉ DO MURO, COM TUBO DE PVC CORRUGADO FLEXÍVEL PERFURADO, ENCHIMENTO COM BRITA, ENVOLVIDO COM MANTA GEOTÊXTIL. AF_07/2021</v>
          </cell>
          <cell r="I1502" t="str">
            <v>M</v>
          </cell>
          <cell r="J1502" t="str">
            <v>COEFICIENTE DE REPRESENTATIVIDADE</v>
          </cell>
          <cell r="K1502" t="str">
            <v>55,00</v>
          </cell>
          <cell r="L1502" t="str">
            <v>CAIXA REFERENCIAL</v>
          </cell>
        </row>
        <row r="1503">
          <cell r="G1503" t="str">
            <v>102724</v>
          </cell>
          <cell r="H1503" t="str">
            <v>DRENO BARBACÃ, DN 100 MM, COM MATERIAL DRENANTE. AF_07/2021</v>
          </cell>
          <cell r="I1503" t="str">
            <v>UN</v>
          </cell>
          <cell r="J1503" t="str">
            <v>COEFICIENTE DE REPRESENTATIVIDADE</v>
          </cell>
          <cell r="K1503" t="str">
            <v>32,33</v>
          </cell>
          <cell r="L1503" t="str">
            <v>CAIXA REFERENCIAL</v>
          </cell>
        </row>
        <row r="1504">
          <cell r="G1504" t="str">
            <v>102725</v>
          </cell>
          <cell r="H1504" t="str">
            <v>DRENO BARBACÃ, DN 75 MM, COM MATERIAL DRENANTE. AF_07/2021</v>
          </cell>
          <cell r="I1504" t="str">
            <v>UN</v>
          </cell>
          <cell r="J1504" t="str">
            <v>COEFICIENTE DE REPRESENTATIVIDADE</v>
          </cell>
          <cell r="K1504" t="str">
            <v>31,63</v>
          </cell>
          <cell r="L1504" t="str">
            <v>CAIXA REFERENCIAL</v>
          </cell>
        </row>
        <row r="1505">
          <cell r="G1505" t="str">
            <v>102726</v>
          </cell>
          <cell r="H1505" t="str">
            <v>DRENO BARBACÃ, DN 50 MM, COM MATERIAL DRENANTE. AF_07/2021</v>
          </cell>
          <cell r="I1505" t="str">
            <v>UN</v>
          </cell>
          <cell r="J1505" t="str">
            <v>COEFICIENTE DE REPRESENTATIVIDADE</v>
          </cell>
          <cell r="K1505" t="str">
            <v>29,60</v>
          </cell>
          <cell r="L1505" t="str">
            <v>CAIXA REFERENCIAL</v>
          </cell>
        </row>
        <row r="1506">
          <cell r="G1506" t="str">
            <v>103653</v>
          </cell>
          <cell r="H1506" t="str">
            <v>GEOTÊXTIL NÃO TECIDO 100% POLIÉSTER, RESISTÊNCIA A TRAÇÃO DE 31 KN/M (RT-31), INSTALADO EM DRENO - FORNECIMENTO E INSTALAÇÃO. AF_07/2021</v>
          </cell>
          <cell r="I1506" t="str">
            <v>M2</v>
          </cell>
          <cell r="J1506" t="str">
            <v>COEFICIENTE DE REPRESENTATIVIDADE</v>
          </cell>
          <cell r="K1506" t="str">
            <v>30,90</v>
          </cell>
          <cell r="L1506" t="str">
            <v>CAIXA REFERENCIAL</v>
          </cell>
        </row>
        <row r="1507">
          <cell r="G1507" t="str">
            <v>92743</v>
          </cell>
          <cell r="H1507" t="str">
            <v>MURO DE GABIÃO, ENCHIMENTO COM PEDRA DE MÃO TIPO RACHÃO, DE GRAVIDADE, COM GAIOLAS DE COMPRIMENTO IGUAL A 2 M, PARA MUROS COM ALTURA MENOR OU IGUAL A 4 M  FORNECIMENTO E EXECUÇÃO. AF_12/2015</v>
          </cell>
          <cell r="I1507" t="str">
            <v>M3</v>
          </cell>
          <cell r="J1507" t="str">
            <v>COEFICIENTE DE REPRESENTATIVIDADE</v>
          </cell>
          <cell r="K1507" t="str">
            <v>634,07</v>
          </cell>
          <cell r="L1507" t="str">
            <v>CAIXA REFERENCIAL</v>
          </cell>
        </row>
        <row r="1508">
          <cell r="G1508" t="str">
            <v>92744</v>
          </cell>
          <cell r="H1508" t="str">
            <v>MURO DE GABIÃO, ENCHIMENTO COM PEDRA DE MÃO TIPO RACHÃO, DE GRAVIDADE, COM GAIOLAS DE COMPRIMENTO IGUAL A 5 M, PARA MUROS COM ALTURA MENOR OU IGUAL A 4 M  FORNECIMENTO E EXECUÇÃO. AF_12/2015</v>
          </cell>
          <cell r="I1508" t="str">
            <v>M3</v>
          </cell>
          <cell r="J1508" t="str">
            <v>COEFICIENTE DE REPRESENTATIVIDADE</v>
          </cell>
          <cell r="K1508" t="str">
            <v>576,70</v>
          </cell>
          <cell r="L1508" t="str">
            <v>CAIXA REFERENCIAL</v>
          </cell>
        </row>
        <row r="1509">
          <cell r="G1509" t="str">
            <v>92745</v>
          </cell>
          <cell r="H1509" t="str">
            <v>MURO DE GABIÃO, ENCHIMENTO COM PEDRA DE MÃO TIPO RACHÃO, DE GRAVIDADE, COM GAIOLAS DE COMPRIMENTO IGUAL A 2 M, PARA MUROS COM ALTURA MAIOR QUE 4 M E MENOR OU IGUAL A 6 M  FORNECIMENTO E EXECUÇÃO. AF_12/2015</v>
          </cell>
          <cell r="I1509" t="str">
            <v>M3</v>
          </cell>
          <cell r="J1509" t="str">
            <v>COEFICIENTE DE REPRESENTATIVIDADE</v>
          </cell>
          <cell r="K1509" t="str">
            <v>788,28</v>
          </cell>
          <cell r="L1509" t="str">
            <v>CAIXA REFERENCIAL</v>
          </cell>
        </row>
        <row r="1510">
          <cell r="G1510" t="str">
            <v>92746</v>
          </cell>
          <cell r="H1510" t="str">
            <v>MURO DE GABIÃO, ENCHIMENTO COM PEDRA DE MÃO TIPO RACHÃO, DE GRAVIDADE, COM GAIOLAS DE COMPRIMENTO IGUAL A 5 M, PARA MUROS COM ALTURA MAIOR QUE 4 M E MENOR OU IGUAL A 6 M   FORNECIMENTO E EXECUÇÃO. AF_12/2015</v>
          </cell>
          <cell r="I1510" t="str">
            <v>M3</v>
          </cell>
          <cell r="J1510" t="str">
            <v>COEFICIENTE DE REPRESENTATIVIDADE</v>
          </cell>
          <cell r="K1510" t="str">
            <v>693,90</v>
          </cell>
          <cell r="L1510" t="str">
            <v>CAIXA REFERENCIAL</v>
          </cell>
        </row>
        <row r="1511">
          <cell r="G1511" t="str">
            <v>92747</v>
          </cell>
          <cell r="H1511" t="str">
            <v>MURO DE GABIÃO, ENCHIMENTO COM PEDRA DE MÃO TIPO RACHÃO, DE GRAVIDADE, COM GAIOLAS DE COMPRIMENTO IGUAL A 2 M, PARA MUROS COM ALTURA MAIOR QUE 6 M E MENOR OU IGUAL A 10 M   FORNECIMENTO E EXECUÇÃO. AF_12/2015</v>
          </cell>
          <cell r="I1511" t="str">
            <v>M3</v>
          </cell>
          <cell r="J1511" t="str">
            <v>COEFICIENTE DE REPRESENTATIVIDADE</v>
          </cell>
          <cell r="K1511" t="str">
            <v>875,89</v>
          </cell>
          <cell r="L1511" t="str">
            <v>CAIXA REFERENCIAL</v>
          </cell>
        </row>
        <row r="1512">
          <cell r="G1512" t="str">
            <v>92748</v>
          </cell>
          <cell r="H1512" t="str">
            <v>MURO DE GABIÃO, ENCHIMENTO COM PEDRA DE MÃO TIPO RACHÃO, DE GRAVIDADE, COM GAIOLAS DE COMPRIMENTO IGUAL A 5 M, PARA MUROS COM ALTURA MAIOR QUE 6 M E MENOR OU IGUAL A 10 M FORNECIMENTO E EXECUÇÃO. AF_12/2015</v>
          </cell>
          <cell r="I1512" t="str">
            <v>M3</v>
          </cell>
          <cell r="J1512" t="str">
            <v>COEFICIENTE DE REPRESENTATIVIDADE</v>
          </cell>
          <cell r="K1512" t="str">
            <v>760,98</v>
          </cell>
          <cell r="L1512" t="str">
            <v>CAIXA REFERENCIAL</v>
          </cell>
        </row>
        <row r="1513">
          <cell r="G1513" t="str">
            <v>92749</v>
          </cell>
          <cell r="H1513" t="str">
            <v>MURO DE GABIÃO, ENCHIMENTO COM PEDRA DE MÃO TIPO RACHÃO, COM SOLO REFORÇADO, PARA MUROS COM ALTURA MENOR OU IGUAL A 4 M   FORNECIMENTO E EXECUÇÃO. AF_12/2015</v>
          </cell>
          <cell r="I1513" t="str">
            <v>M3</v>
          </cell>
          <cell r="J1513" t="str">
            <v>COEFICIENTE DE REPRESENTATIVIDADE</v>
          </cell>
          <cell r="K1513" t="str">
            <v>891,23</v>
          </cell>
          <cell r="L1513" t="str">
            <v>CAIXA REFERENCIAL</v>
          </cell>
        </row>
        <row r="1514">
          <cell r="G1514" t="str">
            <v>92750</v>
          </cell>
          <cell r="H1514" t="str">
            <v>MURO DE GABIÃO, ENCHIMENTO COM PEDRA DE MÃO TIPO RACHÃO, COM SOLO REFORÇADO, PARA MUROS COM ALTURA MAIOR QUE 4 M E MENOR OU IGUAL A 12 M   FORNECIMENTO E EXECUÇÃO. AF_12/2015</v>
          </cell>
          <cell r="I1514" t="str">
            <v>M3</v>
          </cell>
          <cell r="J1514" t="str">
            <v>COEFICIENTE DE REPRESENTATIVIDADE</v>
          </cell>
          <cell r="K1514" t="str">
            <v>1.523,99</v>
          </cell>
          <cell r="L1514" t="str">
            <v>CAIXA REFERENCIAL</v>
          </cell>
        </row>
        <row r="1515">
          <cell r="G1515" t="str">
            <v>92751</v>
          </cell>
          <cell r="H1515" t="str">
            <v>MURO DE GABIÃO, ENCHIMENTO COM PEDRA DE MÃO TIPO RACHÃO, COM SOLO REFORÇADO, PARA MUROS COM ALTURA MAIOR QUE 12 M E MENOR OU IGUAL A 20 M    FORNECIMENTO E EXECUÇÃO. AF_12/2015</v>
          </cell>
          <cell r="I1515" t="str">
            <v>M3</v>
          </cell>
          <cell r="J1515" t="str">
            <v>COEFICIENTE DE REPRESENTATIVIDADE</v>
          </cell>
          <cell r="K1515" t="str">
            <v>1.890,72</v>
          </cell>
          <cell r="L1515" t="str">
            <v>CAIXA REFERENCIAL</v>
          </cell>
        </row>
        <row r="1516">
          <cell r="G1516" t="str">
            <v>92752</v>
          </cell>
          <cell r="H1516" t="str">
            <v>MURO DE GABIÃO, ENCHIMENTO COM PEDRA DE MÃO TIPO RACHÃO, COM SOLO REFORÇADO, PARA MUROS COM ALTURA MAIOR QUE 20 M E MENOR OU IGUAL A 28 M   FORNECIMENTO E EXECUÇÃO. AF_12/2015</v>
          </cell>
          <cell r="I1516" t="str">
            <v>M3</v>
          </cell>
          <cell r="J1516" t="str">
            <v>COEFICIENTE DE REPRESENTATIVIDADE</v>
          </cell>
          <cell r="K1516" t="str">
            <v>2.255,62</v>
          </cell>
          <cell r="L1516" t="str">
            <v>CAIXA REFERENCIAL</v>
          </cell>
        </row>
        <row r="1517">
          <cell r="G1517" t="str">
            <v>92753</v>
          </cell>
          <cell r="H1517" t="str">
            <v>MURO DE GABIÃO, ENCHIMENTO COM RESÍDUO DE CONSTRUÇÃO E DEMOLIÇÃO, DE GRAVIDADE, COM GAIOLA TRAPEZOIDAL DE COMPRIMENTO IGUAL A 2 M, PARA MUROS COM ALTURA MENOR OU IGUAL A 2 M   FORNECIMENTO E EXECUÇÃO. AF_12/2015</v>
          </cell>
          <cell r="I1517" t="str">
            <v>M3</v>
          </cell>
          <cell r="J1517" t="str">
            <v>COEFICIENTE DE REPRESENTATIVIDADE</v>
          </cell>
          <cell r="K1517" t="str">
            <v>623,52</v>
          </cell>
          <cell r="L1517" t="str">
            <v>CAIXA REFERENCIAL</v>
          </cell>
        </row>
        <row r="1518">
          <cell r="G1518" t="str">
            <v>92754</v>
          </cell>
          <cell r="H1518" t="str">
            <v>MURO DE GABIÃO, ENCHIMENTO COM RESÍDUO DE CONSTRUÇÃO E DEMOLIÇÃO, DE GRAVIDADE, COM GAIOLA TRAPEZOIDAL DE COMPRIMENTO IGUAL A 2 M, PARA MUROS COM ALTURA MAIOR QUE 2 M E MENOR OU IGUAL A 4 M    FORNECIMENTO E EXECUÇÃO. AF_12/2015</v>
          </cell>
          <cell r="I1518" t="str">
            <v>M3</v>
          </cell>
          <cell r="J1518" t="str">
            <v>COEFICIENTE DE REPRESENTATIVIDADE</v>
          </cell>
          <cell r="K1518" t="str">
            <v>569,27</v>
          </cell>
          <cell r="L1518" t="str">
            <v>CAIXA REFERENCIAL</v>
          </cell>
        </row>
        <row r="1519">
          <cell r="G1519" t="str">
            <v>92755</v>
          </cell>
          <cell r="H1519" t="str">
            <v>PROTEÇÃO SUPERFICIAL DE CANAL EM GABIÃO TIPO COLCHÃO, ALTURA DE 17 CENTÍMETROS, ENCHIMENTO COM PEDRA DE MÃO TIPO RACHÃO - FORNECIMENTO E EXECUÇÃO. AF_12/2015</v>
          </cell>
          <cell r="I1519" t="str">
            <v>M2</v>
          </cell>
          <cell r="J1519" t="str">
            <v>COEFICIENTE DE REPRESENTATIVIDADE</v>
          </cell>
          <cell r="K1519" t="str">
            <v>234,87</v>
          </cell>
          <cell r="L1519" t="str">
            <v>CAIXA REFERENCIAL</v>
          </cell>
        </row>
        <row r="1520">
          <cell r="G1520" t="str">
            <v>92756</v>
          </cell>
          <cell r="H1520" t="str">
            <v>PROTEÇÃO SUPERFICIAL DE CANAL EM GABIÃO TIPO COLCHÃO, ALTURA DE 23 CENTÍMETROS, ENCHIMENTO COM PEDRA DE MÃO TIPO RACHÃO - FORNECIMENTO E EXECUÇÃO. AF_12/2015</v>
          </cell>
          <cell r="I1520" t="str">
            <v>M2</v>
          </cell>
          <cell r="J1520" t="str">
            <v>COEFICIENTE DE REPRESENTATIVIDADE</v>
          </cell>
          <cell r="K1520" t="str">
            <v>266,72</v>
          </cell>
          <cell r="L1520" t="str">
            <v>CAIXA REFERENCIAL</v>
          </cell>
        </row>
        <row r="1521">
          <cell r="G1521" t="str">
            <v>92757</v>
          </cell>
          <cell r="H1521" t="str">
            <v>PROTEÇÃO SUPERFICIAL DE CANAL EM GABIÃO TIPO COLCHÃO, ALTURA DE 30 CENTÍMETROS, ENCHIMENTO COM PEDRA DE MÃO TIPO RACHÃO - FORNECIMENTO E EXECUÇÃO. AF_12/2015</v>
          </cell>
          <cell r="I1521" t="str">
            <v>M2</v>
          </cell>
          <cell r="J1521" t="str">
            <v>COEFICIENTE DE REPRESENTATIVIDADE</v>
          </cell>
          <cell r="K1521" t="str">
            <v>305,34</v>
          </cell>
          <cell r="L1521" t="str">
            <v>CAIXA REFERENCIAL</v>
          </cell>
        </row>
        <row r="1522">
          <cell r="G1522" t="str">
            <v>92758</v>
          </cell>
          <cell r="H1522" t="str">
            <v>PROTEÇÃO SUPERFICIAL DE CANAL EM GABIÃO TIPO SACO, DIÂMETRO DE 65 CENTÍMETROS, ENCHIMENTO MANUAL COM PEDRA DE MÃO TIPO RACHÃO - FORNECIMENTO E EXECUÇÃO. AF_12/2015</v>
          </cell>
          <cell r="I1522" t="str">
            <v>M3</v>
          </cell>
          <cell r="J1522" t="str">
            <v>COEFICIENTE DE REPRESENTATIVIDADE</v>
          </cell>
          <cell r="K1522" t="str">
            <v>681,66</v>
          </cell>
          <cell r="L1522" t="str">
            <v>CAIXA REFERENCIAL</v>
          </cell>
        </row>
        <row r="1523">
          <cell r="G1523" t="str">
            <v>91069</v>
          </cell>
          <cell r="H1523" t="str">
            <v>EXECUÇÃO DE REVESTIMENTO DE CONCRETO PROJETADO COM ESPESSURA DE 7 CM, ARMADO COM TELA, INCLINAÇÃO MENOR QUE 90°, APLICAÇÃO CONTÍNUA, UTILIZANDO EQUIPAMENTO DE PROJEÇÃO COM 6 M³/H DE CAPACIDADE. AF_01/2016</v>
          </cell>
          <cell r="I1523" t="str">
            <v>M2</v>
          </cell>
          <cell r="J1523" t="str">
            <v>COEFICIENTE DE REPRESENTATIVIDADE</v>
          </cell>
          <cell r="K1523" t="str">
            <v>110,09</v>
          </cell>
          <cell r="L1523" t="str">
            <v>CAIXA REFERENCIAL</v>
          </cell>
        </row>
        <row r="1524">
          <cell r="G1524" t="str">
            <v>91070</v>
          </cell>
          <cell r="H1524" t="str">
            <v>EXECUÇÃO DE REVESTIMENTO DE CONCRETO PROJETADO COM ESPESSURA DE 10 CM, ARMADO COM TELA, INCLINAÇÃO MENOR QUE 90°, APLICAÇÃO CONTÍNUA, UTILIZANDO EQUIPAMENTO DE PROJEÇÃO COM 6 M³/H DE CAPACIDADE. AF_01/2016</v>
          </cell>
          <cell r="I1524" t="str">
            <v>M2</v>
          </cell>
          <cell r="J1524" t="str">
            <v>COEFICIENTE DE REPRESENTATIVIDADE</v>
          </cell>
          <cell r="K1524" t="str">
            <v>121,26</v>
          </cell>
          <cell r="L1524" t="str">
            <v>CAIXA REFERENCIAL</v>
          </cell>
        </row>
        <row r="1525">
          <cell r="G1525" t="str">
            <v>91071</v>
          </cell>
          <cell r="H1525" t="str">
            <v>EXECUÇÃO DE REVESTIMENTO DE CONCRETO PROJETADO COM ESPESSURA DE 7 CM, ARMADO COM TELA, INCLINAÇÃO DE 90°, APLICAÇÃO CONTÍNUA, UTILIZANDO EQUIPAMENTO DE PROJEÇÃO COM 6 M³/H DE CAPACIDADE. AF_01/2016</v>
          </cell>
          <cell r="I1525" t="str">
            <v>M2</v>
          </cell>
          <cell r="J1525" t="str">
            <v>COEFICIENTE DE REPRESENTATIVIDADE</v>
          </cell>
          <cell r="K1525" t="str">
            <v>164,99</v>
          </cell>
          <cell r="L1525" t="str">
            <v>CAIXA REFERENCIAL</v>
          </cell>
        </row>
        <row r="1526">
          <cell r="G1526" t="str">
            <v>91072</v>
          </cell>
          <cell r="H1526" t="str">
            <v>EXECUÇÃO DE REVESTIMENTO DE CONCRETO PROJETADO COM ESPESSURA DE 10 CM, ARMADO COM TELA, INCLINAÇÃO DE 90°, APLICAÇÃO CONTÍNUA, UTILIZANDO EQUIPAMENTO DE PROJEÇÃO COM 6 M³/H DE CAPACIDADE. AF_01/2016</v>
          </cell>
          <cell r="I1526" t="str">
            <v>M2</v>
          </cell>
          <cell r="J1526" t="str">
            <v>COEFICIENTE DE REPRESENTATIVIDADE</v>
          </cell>
          <cell r="K1526" t="str">
            <v>176,10</v>
          </cell>
          <cell r="L1526" t="str">
            <v>CAIXA REFERENCIAL</v>
          </cell>
        </row>
        <row r="1527">
          <cell r="G1527" t="str">
            <v>91073</v>
          </cell>
          <cell r="H1527" t="str">
            <v>EXECUÇÃO DE REVESTIMENTO DE CONCRETO PROJETADO COM ESPESSURA DE 7 CM, ARMADO COM TELA, INCLINAÇÃO MENOR QUE 90°, APLICAÇÃO CONTÍNUA, UTILIZANDO EQUIPAMENTO DE PROJEÇÃO COM 3 M³/H DE CAPACIDADE. AF_01/2016</v>
          </cell>
          <cell r="I1527" t="str">
            <v>M2</v>
          </cell>
          <cell r="J1527" t="str">
            <v>COEFICIENTE DE REPRESENTATIVIDADE</v>
          </cell>
          <cell r="K1527" t="str">
            <v>129,01</v>
          </cell>
          <cell r="L1527" t="str">
            <v>CAIXA REFERENCIAL</v>
          </cell>
        </row>
        <row r="1528">
          <cell r="G1528" t="str">
            <v>91074</v>
          </cell>
          <cell r="H1528" t="str">
            <v>EXECUÇÃO DE REVESTIMENTO DE CONCRETO PROJETADO COM ESPESSURA DE 10 CM, ARMADO COM TELA, INCLINAÇÃO MENOR QUE 90°, APLICAÇÃO CONTÍNUA, UTILIZANDO EQUIPAMENTO DE PROJEÇÃO COM 3 M³/H DE CAPACIDADE. AF_01/2016</v>
          </cell>
          <cell r="I1528" t="str">
            <v>M2</v>
          </cell>
          <cell r="J1528" t="str">
            <v>COEFICIENTE DE REPRESENTATIVIDADE</v>
          </cell>
          <cell r="K1528" t="str">
            <v>142,14</v>
          </cell>
          <cell r="L1528" t="str">
            <v>CAIXA REFERENCIAL</v>
          </cell>
        </row>
        <row r="1529">
          <cell r="G1529" t="str">
            <v>91075</v>
          </cell>
          <cell r="H1529" t="str">
            <v>EXECUÇÃO DE REVESTIMENTO DE CONCRETO PROJETADO COM ESPESSURA DE 7 CM, ARMADO COM TELA, INCLINAÇÃO DE 90°, APLICAÇÃO CONTÍNUA, UTILIZANDO EQUIPAMENTO DE PROJEÇÃO COM 3 M³/H DE CAPACIDADE. AF_01/2016</v>
          </cell>
          <cell r="I1529" t="str">
            <v>M2</v>
          </cell>
          <cell r="J1529" t="str">
            <v>COEFICIENTE DE REPRESENTATIVIDADE</v>
          </cell>
          <cell r="K1529" t="str">
            <v>186,76</v>
          </cell>
          <cell r="L1529" t="str">
            <v>CAIXA REFERENCIAL</v>
          </cell>
        </row>
        <row r="1530">
          <cell r="G1530" t="str">
            <v>91076</v>
          </cell>
          <cell r="H1530" t="str">
            <v>EXECUÇÃO DE REVESTIMENTO DE CONCRETO PROJETADO COM ESPESSURA DE 10 CM, ARMADO COM TELA, INCLINAÇÃO DE 90°, APLICAÇÃO CONTÍNUA, UTILIZANDO EQUIPAMENTO DE PROJEÇÃO COM 3 M³/H DE CAPACIDADE. AF_01/2016</v>
          </cell>
          <cell r="I1530" t="str">
            <v>M2</v>
          </cell>
          <cell r="J1530" t="str">
            <v>COEFICIENTE DE REPRESENTATIVIDADE</v>
          </cell>
          <cell r="K1530" t="str">
            <v>199,92</v>
          </cell>
          <cell r="L1530" t="str">
            <v>CAIXA REFERENCIAL</v>
          </cell>
        </row>
        <row r="1531">
          <cell r="G1531" t="str">
            <v>91077</v>
          </cell>
          <cell r="H1531" t="str">
            <v>EXECUÇÃO DE REVESTIMENTO DE CONCRETO PROJETADO COM ESPESSURA DE 7 CM, ARMADO COM FIBRAS DE AÇO, INCLINAÇÃO MENOR QUE 90°, APLICAÇÃO CONTÍNUA, UTILIZANDO EQUIPAMENTO DE PROJEÇÃO COM 6 M³/H DE CAPACIDADE. AF_01/2016</v>
          </cell>
          <cell r="I1531" t="str">
            <v>M2</v>
          </cell>
          <cell r="J1531" t="str">
            <v>COEFICIENTE DE REPRESENTATIVIDADE</v>
          </cell>
          <cell r="K1531" t="str">
            <v>128,03</v>
          </cell>
          <cell r="L1531" t="str">
            <v>CAIXA REFERENCIAL</v>
          </cell>
        </row>
        <row r="1532">
          <cell r="G1532" t="str">
            <v>91078</v>
          </cell>
          <cell r="H1532" t="str">
            <v>EXECUÇÃO DE REVESTIMENTO DE CONCRETO PROJETADO COM ESPESSURA DE 10 CM, ARMADO COM FIBRAS DE AÇO, INCLINAÇÃO MENOR QUE 90°, APLICAÇÃO CONTÍNUA, UTILIZANDO EQUIPAMENTO DE PROJEÇÃO COM 6 M³/H DE CAPACIDADE. AF_01/2016</v>
          </cell>
          <cell r="I1532" t="str">
            <v>M2</v>
          </cell>
          <cell r="J1532" t="str">
            <v>COEFICIENTE DE REPRESENTATIVIDADE</v>
          </cell>
          <cell r="K1532" t="str">
            <v>149,32</v>
          </cell>
          <cell r="L1532" t="str">
            <v>CAIXA REFERENCIAL</v>
          </cell>
        </row>
        <row r="1533">
          <cell r="G1533" t="str">
            <v>91079</v>
          </cell>
          <cell r="H1533" t="str">
            <v>EXECUÇÃO DE REVESTIMENTO DE CONCRETO PROJETADO COM ESPESSURA DE 7 CM, ARMADO COM FIBRAS DE AÇO, INCLINAÇÃO DE 90°, APLICAÇÃO CONTÍNUA, UTILIZANDO EQUIPAMENTO DE PROJEÇÃO COM 6 M³/H DE CAPACIDADE. AF_01/2016</v>
          </cell>
          <cell r="I1533" t="str">
            <v>M2</v>
          </cell>
          <cell r="J1533" t="str">
            <v>COEFICIENTE DE REPRESENTATIVIDADE</v>
          </cell>
          <cell r="K1533" t="str">
            <v>135,53</v>
          </cell>
          <cell r="L1533" t="str">
            <v>CAIXA REFERENCIAL</v>
          </cell>
        </row>
        <row r="1534">
          <cell r="G1534" t="str">
            <v>91080</v>
          </cell>
          <cell r="H1534" t="str">
            <v>EXECUÇÃO DE REVESTIMENTO DE CONCRETO PROJETADO COM ESPESSURA DE 10 CM, ARMADO COM FIBRAS DE AÇO, INCLINAÇÃO DE 90°, APLICAÇÃO CONTÍNUA, UTILIZANDO EQUIPAMENTO DE PROJEÇÃO COM 6 M³/H DE CAPACIDADE. AF_01/2016</v>
          </cell>
          <cell r="I1534" t="str">
            <v>M2</v>
          </cell>
          <cell r="J1534" t="str">
            <v>COEFICIENTE DE REPRESENTATIVIDADE</v>
          </cell>
          <cell r="K1534" t="str">
            <v>156,59</v>
          </cell>
          <cell r="L1534" t="str">
            <v>CAIXA REFERENCIAL</v>
          </cell>
        </row>
        <row r="1535">
          <cell r="G1535" t="str">
            <v>91081</v>
          </cell>
          <cell r="H1535" t="str">
            <v>EXECUÇÃO DE REVESTIMENTO DE CONCRETO PROJETADO COM ESPESSURA DE 7 CM, ARMADO COM FIBRAS DE AÇO, INCLINAÇÃO MENOR QUE 90°, APLICAÇÃO CONTÍNUA, UTILIZANDO EQUIPAMENTO DE PROJEÇÃO COM 3 M³/H DE CAPACIDADE. AF_01/2016</v>
          </cell>
          <cell r="I1535" t="str">
            <v>M2</v>
          </cell>
          <cell r="J1535" t="str">
            <v>COEFICIENTE DE REPRESENTATIVIDADE</v>
          </cell>
          <cell r="K1535" t="str">
            <v>149,25</v>
          </cell>
          <cell r="L1535" t="str">
            <v>CAIXA REFERENCIAL</v>
          </cell>
        </row>
        <row r="1536">
          <cell r="G1536" t="str">
            <v>91082</v>
          </cell>
          <cell r="H1536" t="str">
            <v>EXECUÇÃO DE REVESTIMENTO DE CONCRETO PROJETADO COM ESPESSURA DE 10 CM, ARMADO COM FIBRAS DE AÇO, INCLINAÇÃO MENOR QUE 90°, APLICAÇÃO CONTÍNUA, UTILIZANDO EQUIPAMENTO DE PROJEÇÃO COM 3 M³/H DE CAPACIDADE. AF_01/2016</v>
          </cell>
          <cell r="I1536" t="str">
            <v>M2</v>
          </cell>
          <cell r="J1536" t="str">
            <v>COEFICIENTE DE REPRESENTATIVIDADE</v>
          </cell>
          <cell r="K1536" t="str">
            <v>172,30</v>
          </cell>
          <cell r="L1536" t="str">
            <v>CAIXA REFERENCIAL</v>
          </cell>
        </row>
        <row r="1537">
          <cell r="G1537" t="str">
            <v>91083</v>
          </cell>
          <cell r="H1537" t="str">
            <v>EXECUÇÃO DE REVESTIMENTO DE CONCRETO PROJETADO COM ESPESSURA DE 7 CM, ARMADO COM FIBRAS DE AÇO, INCLINAÇÃO DE 90°, APLICAÇÃO CONTÍNUA, UTILIZANDO EQUIPAMENTO DE PROJEÇÃO COM 3 M³/H DE CAPACIDADE. AF_01/2016</v>
          </cell>
          <cell r="I1537" t="str">
            <v>M2</v>
          </cell>
          <cell r="J1537" t="str">
            <v>COEFICIENTE DE REPRESENTATIVIDADE</v>
          </cell>
          <cell r="K1537" t="str">
            <v>162,48</v>
          </cell>
          <cell r="L1537" t="str">
            <v>CAIXA REFERENCIAL</v>
          </cell>
        </row>
        <row r="1538">
          <cell r="G1538" t="str">
            <v>91084</v>
          </cell>
          <cell r="H1538" t="str">
            <v>EXECUÇÃO DE REVESTIMENTO DE CONCRETO PROJETADO COM ESPESSURA DE 10 CM, ARMADO COM FIBRAS DE AÇO, INCLINAÇÃO DE 90°, APLICAÇÃO CONTÍNUA, UTILIZANDO EQUIPAMENTO DE PROJEÇÃO COM 3 M³/H DE CAPACIDADE. AF_01/2016</v>
          </cell>
          <cell r="I1538" t="str">
            <v>M2</v>
          </cell>
          <cell r="J1538" t="str">
            <v>COEFICIENTE DE REPRESENTATIVIDADE</v>
          </cell>
          <cell r="K1538" t="str">
            <v>185,16</v>
          </cell>
          <cell r="L1538" t="str">
            <v>CAIXA REFERENCIAL</v>
          </cell>
        </row>
        <row r="1539">
          <cell r="G1539" t="str">
            <v>91086</v>
          </cell>
          <cell r="H1539" t="str">
            <v>EXECUÇÃO DE REVESTIMENTO DE CONCRETO PROJETADO COM ESPESSURA DE 7 CM, ARMADO COM TELA, INCLINAÇÃO MENOR QUE 90°, APLICAÇÃO DESCONTÍNUA, UTILIZANDO EQUIPAMENTO DE PROJEÇÃO COM 6 M³/H DE CAPACIDADE. AF_01/2016</v>
          </cell>
          <cell r="I1539" t="str">
            <v>M2</v>
          </cell>
          <cell r="J1539" t="str">
            <v>COEFICIENTE DE REPRESENTATIVIDADE</v>
          </cell>
          <cell r="K1539" t="str">
            <v>124,45</v>
          </cell>
          <cell r="L1539" t="str">
            <v>CAIXA REFERENCIAL</v>
          </cell>
        </row>
        <row r="1540">
          <cell r="G1540" t="str">
            <v>91087</v>
          </cell>
          <cell r="H1540" t="str">
            <v>EXECUÇÃO DE REVESTIMENTO DE CONCRETO PROJETADO COM ESPESSURA DE 10 CM, ARMADO COM TELA, INCLINAÇÃO MENOR QUE 90°, APLICAÇÃO DESCONTÍNUA, UTILIZANDO EQUIPAMENTO DE PROJEÇÃO COM 6 M³/H DE CAPACIDADE. AF_01/2016</v>
          </cell>
          <cell r="I1540" t="str">
            <v>M2</v>
          </cell>
          <cell r="J1540" t="str">
            <v>COEFICIENTE DE REPRESENTATIVIDADE</v>
          </cell>
          <cell r="K1540" t="str">
            <v>136,08</v>
          </cell>
          <cell r="L1540" t="str">
            <v>CAIXA REFERENCIAL</v>
          </cell>
        </row>
        <row r="1541">
          <cell r="G1541" t="str">
            <v>91088</v>
          </cell>
          <cell r="H1541" t="str">
            <v>EXECUÇÃO DE REVESTIMENTO DE CONCRETO PROJETADO COM ESPESSURA DE 7 CM, ARMADO COM TELA, INCLINAÇÃO DE 90°, APLICAÇÃO DESCONTÍNUA, UTILIZANDO EQUIPAMENTO DE PROJEÇÃO COM 6 M³/H DE CAPACIDADE. AF_01/2016</v>
          </cell>
          <cell r="I1541" t="str">
            <v>M2</v>
          </cell>
          <cell r="J1541" t="str">
            <v>COEFICIENTE DE REPRESENTATIVIDADE</v>
          </cell>
          <cell r="K1541" t="str">
            <v>181,20</v>
          </cell>
          <cell r="L1541" t="str">
            <v>CAIXA REFERENCIAL</v>
          </cell>
        </row>
        <row r="1542">
          <cell r="G1542" t="str">
            <v>91089</v>
          </cell>
          <cell r="H1542" t="str">
            <v>EXECUÇÃO DE REVESTIMENTO DE CONCRETO PROJETADO COM ESPESSURA DE 10 CM, ARMADO COM TELA, INCLINAÇÃO DE 90°, APLICAÇÃO DESCONTÍNUA, UTILIZANDO EQUIPAMENTO DE PROJEÇÃO COM 6 M³/H DE CAPACIDADE. AF_01/2016</v>
          </cell>
          <cell r="I1542" t="str">
            <v>M2</v>
          </cell>
          <cell r="J1542" t="str">
            <v>COEFICIENTE DE REPRESENTATIVIDADE</v>
          </cell>
          <cell r="K1542" t="str">
            <v>192,98</v>
          </cell>
          <cell r="L1542" t="str">
            <v>CAIXA REFERENCIAL</v>
          </cell>
        </row>
        <row r="1543">
          <cell r="G1543" t="str">
            <v>91090</v>
          </cell>
          <cell r="H1543" t="str">
            <v>EXECUÇÃO DE REVESTIMENTO DE CONCRETO PROJETADO COM ESPESSURA DE 7 CM, ARMADO COM TELA, INCLINAÇÃO MENOR QUE 90°, APLICAÇÃO DESCONTÍNUA, UTILIZANDO EQUIPAMENTO DE PROJEÇÃO COM 3 M³/H DE CAPACIDADE. AF_01/2016</v>
          </cell>
          <cell r="I1543" t="str">
            <v>M2</v>
          </cell>
          <cell r="J1543" t="str">
            <v>COEFICIENTE DE REPRESENTATIVIDADE</v>
          </cell>
          <cell r="K1543" t="str">
            <v>140,58</v>
          </cell>
          <cell r="L1543" t="str">
            <v>CAIXA REFERENCIAL</v>
          </cell>
        </row>
        <row r="1544">
          <cell r="G1544" t="str">
            <v>91091</v>
          </cell>
          <cell r="H1544" t="str">
            <v>EXECUÇÃO DE REVESTIMENTO DE CONCRETO PROJETADO COM ESPESSURA DE 10 CM, ARMADO COM TELA, INCLINAÇÃO MENOR QUE 90°, APLICAÇÃO DESCONTÍNUA, UTILIZANDO EQUIPAMENTO DE PROJEÇÃO COM 3 M³/H DE CAPACIDADE. AF_01/2016</v>
          </cell>
          <cell r="I1544" t="str">
            <v>M2</v>
          </cell>
          <cell r="J1544" t="str">
            <v>COEFICIENTE DE REPRESENTATIVIDADE</v>
          </cell>
          <cell r="K1544" t="str">
            <v>154,39</v>
          </cell>
          <cell r="L1544" t="str">
            <v>CAIXA REFERENCIAL</v>
          </cell>
        </row>
        <row r="1545">
          <cell r="G1545" t="str">
            <v>91092</v>
          </cell>
          <cell r="H1545" t="str">
            <v>EXECUÇÃO DE REVESTIMENTO DE CONCRETO PROJETADO COM ESPESSURA DE 7 CM, ARMADO COM TELA, INCLINAÇÃO DE 90°, APLICAÇÃO DESCONTÍNUA, UTILIZANDO EQUIPAMENTO DE PROJEÇÃO COM 3 M³/H DE CAPACIDADE. AF_01/2016</v>
          </cell>
          <cell r="I1545" t="str">
            <v>M2</v>
          </cell>
          <cell r="J1545" t="str">
            <v>COEFICIENTE DE REPRESENTATIVIDADE</v>
          </cell>
          <cell r="K1545" t="str">
            <v>199,55</v>
          </cell>
          <cell r="L1545" t="str">
            <v>CAIXA REFERENCIAL</v>
          </cell>
        </row>
        <row r="1546">
          <cell r="G1546" t="str">
            <v>91093</v>
          </cell>
          <cell r="H1546" t="str">
            <v>EXECUÇÃO DE REVESTIMENTO DE CONCRETO PROJETADO COM ESPESSURA DE 10 CM, ARMADO COM TELA, INCLINAÇÃO DE 90°, APLICAÇÃO DESCONTÍNUA, UTILIZANDO EQUIPAMENTO DE PROJEÇÃO COM 3 M³/H DE CAPACIDADE. AF_01/2016</v>
          </cell>
          <cell r="I1546" t="str">
            <v>M2</v>
          </cell>
          <cell r="J1546" t="str">
            <v>COEFICIENTE DE REPRESENTATIVIDADE</v>
          </cell>
          <cell r="K1546" t="str">
            <v>213,76</v>
          </cell>
          <cell r="L1546" t="str">
            <v>CAIXA REFERENCIAL</v>
          </cell>
        </row>
        <row r="1547">
          <cell r="G1547" t="str">
            <v>91094</v>
          </cell>
          <cell r="H1547" t="str">
            <v>EXECUÇÃO DE REVESTIMENTO DE CONCRETO PROJETADO COM ESPESSURA DE 7 CM, ARMADO COM FIBRAS DE AÇO, INCLINAÇÃO MENOR QUE 90°, APLICAÇÃO DESCONTÍNUA, UTILIZANDO EQUIPAMENTO DE PROJEÇÃO COM 6 M³/H DE CAPACIDADE. AF_01/2016</v>
          </cell>
          <cell r="I1547" t="str">
            <v>M2</v>
          </cell>
          <cell r="J1547" t="str">
            <v>COEFICIENTE DE REPRESENTATIVIDADE</v>
          </cell>
          <cell r="K1547" t="str">
            <v>136,97</v>
          </cell>
          <cell r="L1547" t="str">
            <v>CAIXA REFERENCIAL</v>
          </cell>
        </row>
        <row r="1548">
          <cell r="G1548" t="str">
            <v>91095</v>
          </cell>
          <cell r="H1548" t="str">
            <v>EXECUÇÃO DE REVESTIMENTO DE CONCRETO PROJETADO COM ESPESSURA DE 10 CM, ARMADO COM FIBRAS DE AÇO, INCLINAÇÃO MENOR QUE 90°, APLICAÇÃO DESCONTÍNUA, UTILIZANDO EQUIPAMENTO DE PROJEÇÃO COM 6 M³/H DE CAPACIDADE. AF_01/2016</v>
          </cell>
          <cell r="I1548" t="str">
            <v>M2</v>
          </cell>
          <cell r="J1548" t="str">
            <v>COEFICIENTE DE REPRESENTATIVIDADE</v>
          </cell>
          <cell r="K1548" t="str">
            <v>158,81</v>
          </cell>
          <cell r="L1548" t="str">
            <v>CAIXA REFERENCIAL</v>
          </cell>
        </row>
        <row r="1549">
          <cell r="G1549" t="str">
            <v>91096</v>
          </cell>
          <cell r="H1549" t="str">
            <v>EXECUÇÃO DE REVESTIMENTO DE CONCRETO PROJETADO COM ESPESSURA DE 7 CM, ARMADO COM FIBRAS DE AÇO, INCLINAÇÃO DE 90°, APLICAÇÃO DESCONTÍNUA, UTILIZANDO EQUIPAMENTO DE PROJEÇÃO COM 6 M³/H DE CAPACIDADE. AF_01/2016</v>
          </cell>
          <cell r="I1549" t="str">
            <v>M2</v>
          </cell>
          <cell r="J1549" t="str">
            <v>COEFICIENTE DE REPRESENTATIVIDADE</v>
          </cell>
          <cell r="K1549" t="str">
            <v>140,42</v>
          </cell>
          <cell r="L1549" t="str">
            <v>CAIXA REFERENCIAL</v>
          </cell>
        </row>
        <row r="1550">
          <cell r="G1550" t="str">
            <v>91097</v>
          </cell>
          <cell r="H1550" t="str">
            <v>EXECUÇÃO DE REVESTIMENTO DE CONCRETO PROJETADO COM ESPESSURA DE 10 CM, ARMADO COM FIBRAS DE AÇO, INCLINAÇÃO DE 90°, APLICAÇÃO DESCONTÍNUA, UTILIZANDO EQUIPAMENTO DE PROJEÇÃO COM 6 M³/H DE CAPACIDADE. AF_01/2016</v>
          </cell>
          <cell r="I1550" t="str">
            <v>M2</v>
          </cell>
          <cell r="J1550" t="str">
            <v>COEFICIENTE DE REPRESENTATIVIDADE</v>
          </cell>
          <cell r="K1550" t="str">
            <v>162,03</v>
          </cell>
          <cell r="L1550" t="str">
            <v>CAIXA REFERENCIAL</v>
          </cell>
        </row>
        <row r="1551">
          <cell r="G1551" t="str">
            <v>91098</v>
          </cell>
          <cell r="H1551" t="str">
            <v>EXECUÇÃO DE REVESTIMENTO DE CONCRETO PROJETADO COM ESPESSURA DE 7 CM, ARMADO COM FIBRAS DE AÇO, INCLINAÇÃO MENOR QUE 90°, APLICAÇÃO DESCONTÍNUA, UTILIZANDO EQUIPAMENTO DE PROJEÇÃO COM 3 M³/H DE CAPACIDADE. AF_01/2016</v>
          </cell>
          <cell r="I1551" t="str">
            <v>M2</v>
          </cell>
          <cell r="J1551" t="str">
            <v>COEFICIENTE DE REPRESENTATIVIDADE</v>
          </cell>
          <cell r="K1551" t="str">
            <v>157,92</v>
          </cell>
          <cell r="L1551" t="str">
            <v>CAIXA REFERENCIAL</v>
          </cell>
        </row>
        <row r="1552">
          <cell r="G1552" t="str">
            <v>91099</v>
          </cell>
          <cell r="H1552" t="str">
            <v>EXECUÇÃO DE REVESTIMENTO DE CONCRETO PROJETADO COM ESPESSURA DE 10 CM, ARMADO COM FIBRAS DE AÇO, INCLINAÇÃO MENOR QUE 90°, APLICAÇÃO DESCONTÍNUA, UTILIZANDO EQUIPAMENTO DE PROJEÇÃO COM 3 M³/H DE CAPACIDADE. AF_01/2016</v>
          </cell>
          <cell r="I1552" t="str">
            <v>M2</v>
          </cell>
          <cell r="J1552" t="str">
            <v>COEFICIENTE DE REPRESENTATIVIDADE</v>
          </cell>
          <cell r="K1552" t="str">
            <v>181,66</v>
          </cell>
          <cell r="L1552" t="str">
            <v>CAIXA REFERENCIAL</v>
          </cell>
        </row>
        <row r="1553">
          <cell r="G1553" t="str">
            <v>91100</v>
          </cell>
          <cell r="H1553" t="str">
            <v>EXECUÇÃO DE REVESTIMENTO DE CONCRETO PROJETADO COM ESPESSURA DE 7 CM, ARMADO COM FIBRAS DE AÇO, INCLINAÇÃO DE 90°, APLICAÇÃO DESCONTÍNUA, UTILIZANDO EQUIPAMENTO DE PROJEÇÃO COM 3 M³/H DE CAPACIDADE. AF_01/2016</v>
          </cell>
          <cell r="I1553" t="str">
            <v>M2</v>
          </cell>
          <cell r="J1553" t="str">
            <v>COEFICIENTE DE REPRESENTATIVIDADE</v>
          </cell>
          <cell r="K1553" t="str">
            <v>168,21</v>
          </cell>
          <cell r="L1553" t="str">
            <v>CAIXA REFERENCIAL</v>
          </cell>
        </row>
        <row r="1554">
          <cell r="G1554" t="str">
            <v>91101</v>
          </cell>
          <cell r="H1554" t="str">
            <v>EXECUÇÃO DE REVESTIMENTO DE CONCRETO PROJETADO COM ESPESSURA DE 10 CM, ARMADO COM FIBRAS DE AÇO, INCLINAÇÃO DE 90°, APLICAÇÃO DESCONTÍNUA, UTILIZANDO EQUIPAMENTO DE PROJEÇÃO COM 3 M³/H DE CAPACIDADE. AF_01/2016</v>
          </cell>
          <cell r="I1554" t="str">
            <v>M2</v>
          </cell>
          <cell r="J1554" t="str">
            <v>COEFICIENTE DE REPRESENTATIVIDADE</v>
          </cell>
          <cell r="K1554" t="str">
            <v>191,76</v>
          </cell>
          <cell r="L1554" t="str">
            <v>CAIXA REFERENCIAL</v>
          </cell>
        </row>
        <row r="1555">
          <cell r="G1555" t="str">
            <v>93952</v>
          </cell>
          <cell r="H1555" t="str">
            <v>EXECUÇÃO DE GRAMPO PARA SOLO GRAMPEADO COM COMPRIMENTO MENOR OU IGUAL A 4 M, DIÂMETRO DE 10 CM, PERFURAÇÃO COM EQUIPAMENTO MANUAL E ARMADURA COM DIÂMETRO DE 16 MM. AF_05/2016</v>
          </cell>
          <cell r="I1555" t="str">
            <v>M</v>
          </cell>
          <cell r="J1555" t="str">
            <v>COEFICIENTE DE REPRESENTATIVIDADE</v>
          </cell>
          <cell r="K1555" t="str">
            <v>239,49</v>
          </cell>
          <cell r="L1555" t="str">
            <v>CAIXA REFERENCIAL</v>
          </cell>
        </row>
        <row r="1556">
          <cell r="G1556" t="str">
            <v>93953</v>
          </cell>
          <cell r="H1556" t="str">
            <v>EXECUÇÃO DE GRAMPO PARA SOLO GRAMPEADO COM COMPRIMENTO MAIOR QUE 4 M E MENOR OU IGUAL A 6 M, DIÂMETRO DE 10 CM, PERFURAÇÃO COM EQUIPAMENTO MANUAL E ARMADURA COM DIÂMETRO DE 16 MM. AF_05/2016</v>
          </cell>
          <cell r="I1556" t="str">
            <v>M</v>
          </cell>
          <cell r="J1556" t="str">
            <v>COEFICIENTE DE REPRESENTATIVIDADE</v>
          </cell>
          <cell r="K1556" t="str">
            <v>221,01</v>
          </cell>
          <cell r="L1556" t="str">
            <v>CAIXA REFERENCIAL</v>
          </cell>
        </row>
        <row r="1557">
          <cell r="G1557" t="str">
            <v>93954</v>
          </cell>
          <cell r="H1557" t="str">
            <v>EXECUÇÃO DE GRAMPO PARA SOLO GRAMPEADO COM COMPRIMENTO MAIOR QUE 6 M E MENOR OU IGUAL A 8 M, DIÂMETRO DE 10 CM, PERFURAÇÃO COM EQUIPAMENTO MANUAL E ARMADURA COM DIÂMETRO DE 16 MM. AF_05/2016</v>
          </cell>
          <cell r="I1557" t="str">
            <v>M</v>
          </cell>
          <cell r="J1557" t="str">
            <v>COEFICIENTE DE REPRESENTATIVIDADE</v>
          </cell>
          <cell r="K1557" t="str">
            <v>209,94</v>
          </cell>
          <cell r="L1557" t="str">
            <v>CAIXA REFERENCIAL</v>
          </cell>
        </row>
        <row r="1558">
          <cell r="G1558" t="str">
            <v>93955</v>
          </cell>
          <cell r="H1558" t="str">
            <v>EXECUÇÃO DE GRAMPO PARA SOLO GRAMPEADO COM COMPRIMENTO MAIOR QUE 8 M E MENOR OU IGUAL A 10 M, DIÂMETRO DE 10 CM, PERFURAÇÃO COM EQUIPAMENTO MANUAL E ARMADURA COM DIÂMETRO DE 16 MM. AF_05/2016</v>
          </cell>
          <cell r="I1558" t="str">
            <v>M</v>
          </cell>
          <cell r="J1558" t="str">
            <v>COEFICIENTE DE REPRESENTATIVIDADE</v>
          </cell>
          <cell r="K1558" t="str">
            <v>202,13</v>
          </cell>
          <cell r="L1558" t="str">
            <v>CAIXA REFERENCIAL</v>
          </cell>
        </row>
        <row r="1559">
          <cell r="G1559" t="str">
            <v>93956</v>
          </cell>
          <cell r="H1559" t="str">
            <v>EXECUÇÃO DE GRAMPO PARA SOLO GRAMPEADO COM COMPRIMENTO MAIOR QUE 10 M, DIÂMETRO DE 10 CM, PERFURAÇÃO COM EQUIPAMENTO MANUAL E ARMADURA COM DIÂMETRO DE 16 MM. AF_05/2016</v>
          </cell>
          <cell r="I1559" t="str">
            <v>M</v>
          </cell>
          <cell r="J1559" t="str">
            <v>COEFICIENTE DE REPRESENTATIVIDADE</v>
          </cell>
          <cell r="K1559" t="str">
            <v>195,97</v>
          </cell>
          <cell r="L1559" t="str">
            <v>CAIXA REFERENCIAL</v>
          </cell>
        </row>
        <row r="1560">
          <cell r="G1560" t="str">
            <v>93957</v>
          </cell>
          <cell r="H1560" t="str">
            <v>EXECUÇÃO DE GRAMPO PARA SOLO GRAMPEADO COM COMPRIMENTO MENOR OU IGUAL A 4 M, DIÂMETRO DE 10 CM, PERFURAÇÃO COM EQUIPAMENTO MANUAL E ARMADURA COM DIÂMETRO DE 20 MM. AF_05/2016</v>
          </cell>
          <cell r="I1560" t="str">
            <v>M</v>
          </cell>
          <cell r="J1560" t="str">
            <v>COEFICIENTE DE REPRESENTATIVIDADE</v>
          </cell>
          <cell r="K1560" t="str">
            <v>252,79</v>
          </cell>
          <cell r="L1560" t="str">
            <v>CAIXA REFERENCIAL</v>
          </cell>
        </row>
        <row r="1561">
          <cell r="G1561" t="str">
            <v>93958</v>
          </cell>
          <cell r="H1561" t="str">
            <v>EXECUÇÃO DE GRAMPO PARA SOLO GRAMPEADO COM COMPRIMENTO MAIOR QUE 4 M E MENOR OU IGUAL A 6 M, DIÂMETRO DE 10 CM, PERFURAÇÃO COM EQUIPAMENTO MANUAL E ARMADURA COM DIÂMETRO DE 20 MM. AF_05/2016</v>
          </cell>
          <cell r="I1561" t="str">
            <v>M</v>
          </cell>
          <cell r="J1561" t="str">
            <v>COEFICIENTE DE REPRESENTATIVIDADE</v>
          </cell>
          <cell r="K1561" t="str">
            <v>233,28</v>
          </cell>
          <cell r="L1561" t="str">
            <v>CAIXA REFERENCIAL</v>
          </cell>
        </row>
        <row r="1562">
          <cell r="G1562" t="str">
            <v>93959</v>
          </cell>
          <cell r="H1562" t="str">
            <v>EXECUÇÃO DE GRAMPO PARA SOLO GRAMPEADO COM COMPRIMENTO MAIOR QUE 6 M E MENOR OU IGUAL A 8 M, DIÂMETRO DE 10 CM, PERFURAÇÃO COM EQUIPAMENTO MANUAL E ARMADURA COM DIÂMETRO DE 20 MM. AF_05/2016</v>
          </cell>
          <cell r="I1562" t="str">
            <v>M</v>
          </cell>
          <cell r="J1562" t="str">
            <v>COEFICIENTE DE REPRESENTATIVIDADE</v>
          </cell>
          <cell r="K1562" t="str">
            <v>221,68</v>
          </cell>
          <cell r="L1562" t="str">
            <v>CAIXA REFERENCIAL</v>
          </cell>
        </row>
        <row r="1563">
          <cell r="G1563" t="str">
            <v>93960</v>
          </cell>
          <cell r="H1563" t="str">
            <v>EXECUÇÃO DE GRAMPO PARA SOLO GRAMPEADO COM COMPRIMENTO MAIOR QUE 8 M E MENOR OU IGUAL A 10 M, DIÂMETRO DE 10 CM, PERFURAÇÃO COM EQUIPAMENTO MANUAL E ARMADURA COM DIÂMETRO DE 20 MM. AF_05/2016</v>
          </cell>
          <cell r="I1563" t="str">
            <v>M</v>
          </cell>
          <cell r="J1563" t="str">
            <v>COEFICIENTE DE REPRESENTATIVIDADE</v>
          </cell>
          <cell r="K1563" t="str">
            <v>213,54</v>
          </cell>
          <cell r="L1563" t="str">
            <v>CAIXA REFERENCIAL</v>
          </cell>
        </row>
        <row r="1564">
          <cell r="G1564" t="str">
            <v>93961</v>
          </cell>
          <cell r="H1564" t="str">
            <v>EXECUÇÃO DE GRAMPO PARA SOLO GRAMPEADO COM COMPRIMENTO MAIOR QUE 10 M, DIÂMETRO DE 10 CM, PERFURAÇÃO COM EQUIPAMENTO MANUAL E ARMADURA COM DIÂMETRO DE 20 MM. AF_05/2016</v>
          </cell>
          <cell r="I1564" t="str">
            <v>M</v>
          </cell>
          <cell r="J1564" t="str">
            <v>COEFICIENTE DE REPRESENTATIVIDADE</v>
          </cell>
          <cell r="K1564" t="str">
            <v>207,16</v>
          </cell>
          <cell r="L1564" t="str">
            <v>CAIXA REFERENCIAL</v>
          </cell>
        </row>
        <row r="1565">
          <cell r="G1565" t="str">
            <v>93962</v>
          </cell>
          <cell r="H1565" t="str">
            <v>EXECUÇÃO DE GRAMPO PARA SOLO GRAMPEADO COM COMPRIMENTO MENOR OU IGUAL A 4 M, DIÂMETRO DE 7 CM, PERFURAÇÃO COM EQUIPAMENTO MANUAL E ARMADURA COM DIÂMETRO DE 16 MM. AF_05/2016</v>
          </cell>
          <cell r="I1565" t="str">
            <v>M</v>
          </cell>
          <cell r="J1565" t="str">
            <v>COEFICIENTE DE REPRESENTATIVIDADE</v>
          </cell>
          <cell r="K1565" t="str">
            <v>226,70</v>
          </cell>
          <cell r="L1565" t="str">
            <v>CAIXA REFERENCIAL</v>
          </cell>
        </row>
        <row r="1566">
          <cell r="G1566" t="str">
            <v>93963</v>
          </cell>
          <cell r="H1566" t="str">
            <v>EXECUÇÃO DE GRAMPO PARA SOLO GRAMPEADO COM COMPRIMENTO MAIOR QUE 4 E MENOR OU IGUAL A 6 M, DIÂMETRO DE 7 CM, PERFURAÇÃO COM EQUIPAMENTO MANUAL E ARMADURA COM DIÂMETRO DE 16 MM. AF_05/2016</v>
          </cell>
          <cell r="I1566" t="str">
            <v>M</v>
          </cell>
          <cell r="J1566" t="str">
            <v>COEFICIENTE DE REPRESENTATIVIDADE</v>
          </cell>
          <cell r="K1566" t="str">
            <v>208,25</v>
          </cell>
          <cell r="L1566" t="str">
            <v>CAIXA REFERENCIAL</v>
          </cell>
        </row>
        <row r="1567">
          <cell r="G1567" t="str">
            <v>93964</v>
          </cell>
          <cell r="H1567" t="str">
            <v>EXECUÇÃO DE GRAMPO PARA SOLO GRAMPEADO COM COMPRIMENTO MAIOR QUE 6 M E MENOR OU IGUAL A 8 M, DIÂMETRO DE 7 CM, PERFURAÇÃO COM EQUIPAMENTO MANUAL E ARMADURA COM DIÂMETRO DE 16 MM. AF_05/2016</v>
          </cell>
          <cell r="I1567" t="str">
            <v>M</v>
          </cell>
          <cell r="J1567" t="str">
            <v>COEFICIENTE DE REPRESENTATIVIDADE</v>
          </cell>
          <cell r="K1567" t="str">
            <v>197,25</v>
          </cell>
          <cell r="L1567" t="str">
            <v>CAIXA REFERENCIAL</v>
          </cell>
        </row>
        <row r="1568">
          <cell r="G1568" t="str">
            <v>93965</v>
          </cell>
          <cell r="H1568" t="str">
            <v>EXECUÇÃO DE GRAMPO PARA SOLO GRAMPEADO COM COMPRIMENTO MAIOR QUE 8 M E MENOR OU IGUAL A 10 M, DIÂMETRO DE 7 CM, PERFURAÇÃO COM EQUIPAMENTO MANUAL E ARMADURA COM DIÂMETRO DE 16 MM. AF_05/2016</v>
          </cell>
          <cell r="I1568" t="str">
            <v>M</v>
          </cell>
          <cell r="J1568" t="str">
            <v>COEFICIENTE DE REPRESENTATIVIDADE</v>
          </cell>
          <cell r="K1568" t="str">
            <v>186,33</v>
          </cell>
          <cell r="L1568" t="str">
            <v>CAIXA REFERENCIAL</v>
          </cell>
        </row>
        <row r="1569">
          <cell r="G1569" t="str">
            <v>93966</v>
          </cell>
          <cell r="H1569" t="str">
            <v>EXECUÇÃO DE GRAMPO PARA SOLO GRAMPEADO COM COMPRIMENTO MAIOR QUE 10 M, DIÂMETRO DE 7 CM, PERFURAÇÃO COM EQUIPAMENTO MANUAL E ARMADURA COM DIÂMETRO DE 16 MM. AF_05/2016</v>
          </cell>
          <cell r="I1569" t="str">
            <v>M</v>
          </cell>
          <cell r="J1569" t="str">
            <v>COEFICIENTE DE REPRESENTATIVIDADE</v>
          </cell>
          <cell r="K1569" t="str">
            <v>183,35</v>
          </cell>
          <cell r="L1569" t="str">
            <v>CAIXA REFERENCIAL</v>
          </cell>
        </row>
        <row r="1570">
          <cell r="G1570" t="str">
            <v>93967</v>
          </cell>
          <cell r="H1570" t="str">
            <v>EXECUÇÃO DE GRAMPO PARA SOLO GRAMPEADO COM COMPRIMENTO MENOR OU IGUAL A 4 M, DIÂMETRO DE 7 CM, PERFURAÇÃO COM EQUIPAMENTO MANUAL E ARMADURA COM DIÂMETRO DE 20 MM. AF_05/2016</v>
          </cell>
          <cell r="I1570" t="str">
            <v>M</v>
          </cell>
          <cell r="J1570" t="str">
            <v>COEFICIENTE DE REPRESENTATIVIDADE</v>
          </cell>
          <cell r="K1570" t="str">
            <v>239,97</v>
          </cell>
          <cell r="L1570" t="str">
            <v>CAIXA REFERENCIAL</v>
          </cell>
        </row>
        <row r="1571">
          <cell r="G1571" t="str">
            <v>93968</v>
          </cell>
          <cell r="H1571" t="str">
            <v>EXECUÇÃO DE GRAMPO PARA SOLO GRAMPEADO COM COMPRIMENTO MAIOR QUE 4 E MENOR OU IGUAL A 6 M, DIÂMETRO DE 7 CM, PERFURAÇÃO COM EQUIPAMENTO MANUAL E ARMADURA COM DIÂMETRO DE 20 MM. AF_05/2016</v>
          </cell>
          <cell r="I1571" t="str">
            <v>M</v>
          </cell>
          <cell r="J1571" t="str">
            <v>COEFICIENTE DE REPRESENTATIVIDADE</v>
          </cell>
          <cell r="K1571" t="str">
            <v>220,51</v>
          </cell>
          <cell r="L1571" t="str">
            <v>CAIXA REFERENCIAL</v>
          </cell>
        </row>
        <row r="1572">
          <cell r="G1572" t="str">
            <v>93969</v>
          </cell>
          <cell r="H1572" t="str">
            <v>EXECUÇÃO DE GRAMPO PARA SOLO GRAMPEADO COM COMPRIMENTO MAIOR QUE 6 M E MENOR OU IGUAL A 8 M, DIÂMETRO DE 7 CM, PERFURAÇÃO COM EQUIPAMENTO MANUAL E ARMADURA COM DIÂMETRO DE 20 MM. AF_05/2016</v>
          </cell>
          <cell r="I1572" t="str">
            <v>M</v>
          </cell>
          <cell r="J1572" t="str">
            <v>COEFICIENTE DE REPRESENTATIVIDADE</v>
          </cell>
          <cell r="K1572" t="str">
            <v>208,97</v>
          </cell>
          <cell r="L1572" t="str">
            <v>CAIXA REFERENCIAL</v>
          </cell>
        </row>
        <row r="1573">
          <cell r="G1573" t="str">
            <v>93970</v>
          </cell>
          <cell r="H1573" t="str">
            <v>EXECUÇÃO DE GRAMPO PARA SOLO GRAMPEADO COM COMPRIMENTO MAIOR QUE 8 MENOR OU IGUAL A 10 M, DIÂMETRO DE 7 CM, PERFURAÇÃO COM EQUIPAMENTO MANUAL E ARMADURA COM DIÂMETRO DE 20 MM. AF_05/2016</v>
          </cell>
          <cell r="I1573" t="str">
            <v>M</v>
          </cell>
          <cell r="J1573" t="str">
            <v>COEFICIENTE DE REPRESENTATIVIDADE</v>
          </cell>
          <cell r="K1573" t="str">
            <v>200,90</v>
          </cell>
          <cell r="L1573" t="str">
            <v>CAIXA REFERENCIAL</v>
          </cell>
        </row>
        <row r="1574">
          <cell r="G1574" t="str">
            <v>93971</v>
          </cell>
          <cell r="H1574" t="str">
            <v>EXECUÇÃO DE GRAMPO PARA SOLO GRAMPEADO COM COMPRIMENTO MAIOR QUE 10 M, DIÂMETRO DE 7 CM, PERFURAÇÃO COM EQUIPAMENTO MANUAL E ARMADURA COM DIÂMETRO DE 20 MM. AF_05/2016</v>
          </cell>
          <cell r="I1574" t="str">
            <v>M</v>
          </cell>
          <cell r="J1574" t="str">
            <v>COEFICIENTE DE REPRESENTATIVIDADE</v>
          </cell>
          <cell r="K1574" t="str">
            <v>187,91</v>
          </cell>
          <cell r="L1574" t="str">
            <v>CAIXA REFERENCIAL</v>
          </cell>
        </row>
        <row r="1575">
          <cell r="G1575" t="str">
            <v>95108</v>
          </cell>
          <cell r="H1575" t="str">
            <v>EXECUÇÃO DE PROTEÇÃO DA CABEÇA DO TIRANTE COM USO DE FÔRMAS EM CHAPA COMPENSADA PLASTIFICADA DE MADEIRA E CONCRETO FCK =15 MPA. AF_07/2016</v>
          </cell>
          <cell r="I1575" t="str">
            <v>UN</v>
          </cell>
          <cell r="J1575" t="str">
            <v>COEFICIENTE DE REPRESENTATIVIDADE</v>
          </cell>
          <cell r="K1575" t="str">
            <v>36,32</v>
          </cell>
          <cell r="L1575" t="str">
            <v>CAIXA REFERENCIAL</v>
          </cell>
        </row>
        <row r="1576">
          <cell r="G1576" t="str">
            <v>100332</v>
          </cell>
          <cell r="H1576" t="str">
            <v>CONTENÇÃO EM PERFIL PRANCHADO COM PRANCHÃO DE MADEIRA, PERFIS ESPAÇADOS A 1,5 M PARA 1 SUBSOLO. AF_07/2019</v>
          </cell>
          <cell r="I1576" t="str">
            <v>M2</v>
          </cell>
          <cell r="J1576" t="str">
            <v>COEFICIENTE DE REPRESENTATIVIDADE</v>
          </cell>
          <cell r="K1576" t="str">
            <v>839,70</v>
          </cell>
          <cell r="L1576" t="str">
            <v>CAIXA REFERENCIAL</v>
          </cell>
        </row>
        <row r="1577">
          <cell r="G1577" t="str">
            <v>100333</v>
          </cell>
          <cell r="H1577" t="str">
            <v>CONTENÇÃO EM PERFIL PRANCHADO COM PRANCHÃO DE MADEIRA, PERFIS ESPAÇADOS A 1,5 M PARA 2 OU MAIS SUBSOLOS. AF_07/2019</v>
          </cell>
          <cell r="I1577" t="str">
            <v>M2</v>
          </cell>
          <cell r="J1577" t="str">
            <v>COEFICIENTE DE REPRESENTATIVIDADE</v>
          </cell>
          <cell r="K1577" t="str">
            <v>518,73</v>
          </cell>
          <cell r="L1577" t="str">
            <v>CAIXA REFERENCIAL</v>
          </cell>
        </row>
        <row r="1578">
          <cell r="G1578" t="str">
            <v>100334</v>
          </cell>
          <cell r="H1578" t="str">
            <v>CONTENÇÃO EM PERFIL PRANCHADO COM PRANCHÃO DE MADEIRA, PERFIS ESPAÇADOS A 2 M PARA 1 SUBSOLO. AF_07/2019</v>
          </cell>
          <cell r="I1578" t="str">
            <v>M2</v>
          </cell>
          <cell r="J1578" t="str">
            <v>COEFICIENTE DE REPRESENTATIVIDADE</v>
          </cell>
          <cell r="K1578" t="str">
            <v>665,21</v>
          </cell>
          <cell r="L1578" t="str">
            <v>CAIXA REFERENCIAL</v>
          </cell>
        </row>
        <row r="1579">
          <cell r="G1579" t="str">
            <v>100335</v>
          </cell>
          <cell r="H1579" t="str">
            <v>CONTENÇÃO EM PERFIL PRANCHADO COM PRANCHÃO DE MADEIRA, PERFIS ESPAÇADOS A 2 M PARA 2 OU MAIS SUBSOLOS. AF_07/2019</v>
          </cell>
          <cell r="I1579" t="str">
            <v>M2</v>
          </cell>
          <cell r="J1579" t="str">
            <v>COEFICIENTE DE REPRESENTATIVIDADE</v>
          </cell>
          <cell r="K1579" t="str">
            <v>424,48</v>
          </cell>
          <cell r="L1579" t="str">
            <v>CAIXA REFERENCIAL</v>
          </cell>
        </row>
        <row r="1580">
          <cell r="G1580" t="str">
            <v>100341</v>
          </cell>
          <cell r="H1580" t="str">
            <v>FABRICAÇÃO, MONTAGEM E DESMONTAGEM DE FÔRMA PARA CORTINA DE CONTENÇÃO, EM CHAPA DE MADEIRA COMPENSADA PLASTIFICADA, E = 18 MM, 10 UTILIZAÇÕES. AF_07/2019</v>
          </cell>
          <cell r="I1580" t="str">
            <v>M2</v>
          </cell>
          <cell r="J1580" t="str">
            <v>COEFICIENTE DE REPRESENTATIVIDADE</v>
          </cell>
          <cell r="K1580" t="str">
            <v>40,51</v>
          </cell>
          <cell r="L1580" t="str">
            <v>CAIXA REFERENCIAL</v>
          </cell>
        </row>
        <row r="1581">
          <cell r="G1581" t="str">
            <v>100342</v>
          </cell>
          <cell r="H1581" t="str">
            <v>ARMAÇÃO DE CORTINA DE CONTENÇÃO EM CONCRETO ARMADO, COM AÇO CA-50 DE 6,3 MM - MONTAGEM. AF_07/2019</v>
          </cell>
          <cell r="I1581" t="str">
            <v>KG</v>
          </cell>
          <cell r="J1581" t="str">
            <v>COEFICIENTE DE REPRESENTATIVIDADE</v>
          </cell>
          <cell r="K1581" t="str">
            <v>14,75</v>
          </cell>
          <cell r="L1581" t="str">
            <v>CAIXA REFERENCIAL</v>
          </cell>
        </row>
        <row r="1582">
          <cell r="G1582" t="str">
            <v>100343</v>
          </cell>
          <cell r="H1582" t="str">
            <v>ARMAÇÃO DE CORTINA DE CONTENÇÃO EM CONCRETO ARMADO, COM AÇO CA-50 DE 8 MM - MONTAGEM. AF_07/2019</v>
          </cell>
          <cell r="I1582" t="str">
            <v>KG</v>
          </cell>
          <cell r="J1582" t="str">
            <v>COEFICIENTE DE REPRESENTATIVIDADE</v>
          </cell>
          <cell r="K1582" t="str">
            <v>13,60</v>
          </cell>
          <cell r="L1582" t="str">
            <v>CAIXA REFERENCIAL</v>
          </cell>
        </row>
        <row r="1583">
          <cell r="G1583" t="str">
            <v>100344</v>
          </cell>
          <cell r="H1583" t="str">
            <v>ARMAÇÃO DE CORTINA DE CONTENÇÃO EM CONCRETO ARMADO, COM AÇO CA-50 DE 10 MM - MONTAGEM. AF_07/2019</v>
          </cell>
          <cell r="I1583" t="str">
            <v>KG</v>
          </cell>
          <cell r="J1583" t="str">
            <v>COEFICIENTE DE REPRESENTATIVIDADE</v>
          </cell>
          <cell r="K1583" t="str">
            <v>12,01</v>
          </cell>
          <cell r="L1583" t="str">
            <v>CAIXA REFERENCIAL</v>
          </cell>
        </row>
        <row r="1584">
          <cell r="G1584" t="str">
            <v>100345</v>
          </cell>
          <cell r="H1584" t="str">
            <v>ARMAÇÃO DE CORTINA DE CONTENÇÃO EM CONCRETO ARMADO, COM AÇO CA-50 DE 12,5 MM - MONTAGEM. AF_07/2019</v>
          </cell>
          <cell r="I1584" t="str">
            <v>KG</v>
          </cell>
          <cell r="J1584" t="str">
            <v>COEFICIENTE DE REPRESENTATIVIDADE</v>
          </cell>
          <cell r="K1584" t="str">
            <v>10,10</v>
          </cell>
          <cell r="L1584" t="str">
            <v>CAIXA REFERENCIAL</v>
          </cell>
        </row>
        <row r="1585">
          <cell r="G1585" t="str">
            <v>100346</v>
          </cell>
          <cell r="H1585" t="str">
            <v>ARMAÇÃO DE CORTINA DE CONTENÇÃO EM CONCRETO ARMADO, COM AÇO CA-50 DE 16 MM - MONTAGEM. AF_07/2019</v>
          </cell>
          <cell r="I1585" t="str">
            <v>KG</v>
          </cell>
          <cell r="J1585" t="str">
            <v>COEFICIENTE DE REPRESENTATIVIDADE</v>
          </cell>
          <cell r="K1585" t="str">
            <v>9,44</v>
          </cell>
          <cell r="L1585" t="str">
            <v>CAIXA REFERENCIAL</v>
          </cell>
        </row>
        <row r="1586">
          <cell r="G1586" t="str">
            <v>100347</v>
          </cell>
          <cell r="H1586" t="str">
            <v>ARMAÇÃO DE CORTINA DE CONTENÇÃO EM CONCRETO ARMADO, COM AÇO CA-50 DE 20 MM - MONTAGEM. AF_07/2019</v>
          </cell>
          <cell r="I1586" t="str">
            <v>KG</v>
          </cell>
          <cell r="J1586" t="str">
            <v>COEFICIENTE DE REPRESENTATIVIDADE</v>
          </cell>
          <cell r="K1586" t="str">
            <v>10,45</v>
          </cell>
          <cell r="L1586" t="str">
            <v>CAIXA REFERENCIAL</v>
          </cell>
        </row>
        <row r="1587">
          <cell r="G1587" t="str">
            <v>100348</v>
          </cell>
          <cell r="H1587" t="str">
            <v>ARMAÇÃO DE CORTINA DE CONTENÇÃO EM CONCRETO ARMADO, COM AÇO CA-50 DE 25 MM - MONTAGEM. AF_07/2019</v>
          </cell>
          <cell r="I1587" t="str">
            <v>KG</v>
          </cell>
          <cell r="J1587" t="str">
            <v>COEFICIENTE DE REPRESENTATIVIDADE</v>
          </cell>
          <cell r="K1587" t="str">
            <v>10,14</v>
          </cell>
          <cell r="L1587" t="str">
            <v>CAIXA REFERENCIAL</v>
          </cell>
        </row>
        <row r="1588">
          <cell r="G1588" t="str">
            <v>100349</v>
          </cell>
          <cell r="H1588" t="str">
            <v>CONCRETAGEM DE CORTINA DE CONTENÇÃO, ATRAVÉS DE BOMBA   LANÇAMENTO, ADENSAMENTO E ACABAMENTO. AF_07/2019</v>
          </cell>
          <cell r="I1588" t="str">
            <v>M3</v>
          </cell>
          <cell r="J1588" t="str">
            <v>COEFICIENTE DE REPRESENTATIVIDADE</v>
          </cell>
          <cell r="K1588" t="str">
            <v>554,88</v>
          </cell>
          <cell r="L1588" t="str">
            <v>CAIXA REFERENCIAL</v>
          </cell>
        </row>
        <row r="1589">
          <cell r="G1589" t="str">
            <v>102989</v>
          </cell>
          <cell r="H1589" t="str">
            <v>CANALETA MEIA CANA PRÉ-MOLDADA DE CONCRETO (D = 20 CM) - FORNECIMENTO E INSTALAÇÃO. AF_08/2021</v>
          </cell>
          <cell r="I1589" t="str">
            <v>M</v>
          </cell>
          <cell r="J1589" t="str">
            <v>COEFICIENTE DE REPRESENTATIVIDADE</v>
          </cell>
          <cell r="K1589" t="str">
            <v>40,77</v>
          </cell>
          <cell r="L1589" t="str">
            <v>CAIXA REFERENCIAL</v>
          </cell>
        </row>
        <row r="1590">
          <cell r="G1590" t="str">
            <v>102990</v>
          </cell>
          <cell r="H1590" t="str">
            <v>CANALETA MEIA CANA PRÉ-MOLDADA DE CONCRETO (D = 30 CM) - FORNECIMENTO E INSTALAÇÃO. AF_08/2021</v>
          </cell>
          <cell r="I1590" t="str">
            <v>M</v>
          </cell>
          <cell r="J1590" t="str">
            <v>COEFICIENTE DE REPRESENTATIVIDADE</v>
          </cell>
          <cell r="K1590" t="str">
            <v>49,41</v>
          </cell>
          <cell r="L1590" t="str">
            <v>CAIXA REFERENCIAL</v>
          </cell>
        </row>
        <row r="1591">
          <cell r="G1591" t="str">
            <v>102991</v>
          </cell>
          <cell r="H1591" t="str">
            <v>CANALETA MEIA CANA PRÉ-MOLDADA DE CONCRETO (D = 40 CM) - FORNECIMENTO E INSTALAÇÃO. AF_08/2021</v>
          </cell>
          <cell r="I1591" t="str">
            <v>M</v>
          </cell>
          <cell r="J1591" t="str">
            <v>COEFICIENTE DE REPRESENTATIVIDADE</v>
          </cell>
          <cell r="K1591" t="str">
            <v>63,89</v>
          </cell>
          <cell r="L1591" t="str">
            <v>CAIXA REFERENCIAL</v>
          </cell>
        </row>
        <row r="1592">
          <cell r="G1592" t="str">
            <v>102992</v>
          </cell>
          <cell r="H1592" t="str">
            <v>CANALETA MEIA CANA PRÉ-MOLDADA DE CONCRETO (D = 50 CM) - FORNECIMENTO E INSTALAÇÃO. AF_08/2021</v>
          </cell>
          <cell r="I1592" t="str">
            <v>M</v>
          </cell>
          <cell r="J1592" t="str">
            <v>COEFICIENTE DE REPRESENTATIVIDADE</v>
          </cell>
          <cell r="K1592" t="str">
            <v>92,70</v>
          </cell>
          <cell r="L1592" t="str">
            <v>CAIXA REFERENCIAL</v>
          </cell>
        </row>
        <row r="1593">
          <cell r="G1593" t="str">
            <v>102993</v>
          </cell>
          <cell r="H1593" t="str">
            <v>CANALETA MEIA CANA PRÉ-MOLDADA DE CONCRETO (D = 60 CM) - FORNECIMENTO E INSTALAÇÃO. AF_08/2021</v>
          </cell>
          <cell r="I1593" t="str">
            <v>M</v>
          </cell>
          <cell r="J1593" t="str">
            <v>COEFICIENTE DE REPRESENTATIVIDADE</v>
          </cell>
          <cell r="K1593" t="str">
            <v>120,89</v>
          </cell>
          <cell r="L1593" t="str">
            <v>CAIXA REFERENCIAL</v>
          </cell>
        </row>
        <row r="1594">
          <cell r="G1594" t="str">
            <v>102994</v>
          </cell>
          <cell r="H1594" t="str">
            <v>CANALETA MEIA CANA PRÉ-MOLDADA DE CONCRETO (D = 80 CM) - FORNECIMENTO E INSTALAÇÃO. AF_08/2021</v>
          </cell>
          <cell r="I1594" t="str">
            <v>M</v>
          </cell>
          <cell r="J1594" t="str">
            <v>COEFICIENTE DE REPRESENTATIVIDADE</v>
          </cell>
          <cell r="K1594" t="str">
            <v>203,08</v>
          </cell>
          <cell r="L1594" t="str">
            <v>CAIXA REFERENCIAL</v>
          </cell>
        </row>
        <row r="1595">
          <cell r="G1595" t="str">
            <v>102995</v>
          </cell>
          <cell r="H1595" t="str">
            <v>EXECUÇÃO DE CANALETA DE CONCRETO MOLDADO IN LOCO, ESPESSURA DE 0,07 M, GEOMETRIA TRAPEZOIDAL (DIMENSÕES INTERNAS: B=0,6 M; B=0,147 M; H=0,2 M). AF_08/2021</v>
          </cell>
          <cell r="I1595" t="str">
            <v>M</v>
          </cell>
          <cell r="J1595" t="str">
            <v>COEFICIENTE DE REPRESENTATIVIDADE</v>
          </cell>
          <cell r="K1595" t="str">
            <v>49,65</v>
          </cell>
          <cell r="L1595" t="str">
            <v>CAIXA REFERENCIAL</v>
          </cell>
        </row>
        <row r="1596">
          <cell r="G1596" t="str">
            <v>102996</v>
          </cell>
          <cell r="H1596" t="str">
            <v>EXECUÇÃO DE CANALETA DE CONCRETO MOLDADO IN LOCO, ESPESSURA DE 0,07 M, GEOMETRIA TRAPEZOIDAL (DIMENSÕES INTERNAS: B=0,9 M; B=0,246 M; H=0,3 M). AF_08/2021</v>
          </cell>
          <cell r="I1596" t="str">
            <v>M</v>
          </cell>
          <cell r="J1596" t="str">
            <v>COEFICIENTE DE REPRESENTATIVIDADE</v>
          </cell>
          <cell r="K1596" t="str">
            <v>70,00</v>
          </cell>
          <cell r="L1596" t="str">
            <v>CAIXA REFERENCIAL</v>
          </cell>
        </row>
        <row r="1597">
          <cell r="G1597" t="str">
            <v>102997</v>
          </cell>
          <cell r="H1597" t="str">
            <v>EXECUÇÃO DE CANALETA DE CONCRETO MOLDADO IN LOCO, ESPESSURA DE 0,08 M, GEOMETRIA TRAPEZOIDAL (DIMENSÕES INTERNAS: B=1M; B=0,5 M; H=0,25 M). AF_08/2021</v>
          </cell>
          <cell r="I1597" t="str">
            <v>M</v>
          </cell>
          <cell r="J1597" t="str">
            <v>COEFICIENTE DE REPRESENTATIVIDADE</v>
          </cell>
          <cell r="K1597" t="str">
            <v>91,89</v>
          </cell>
          <cell r="L1597" t="str">
            <v>CAIXA REFERENCIAL</v>
          </cell>
        </row>
        <row r="1598">
          <cell r="G1598" t="str">
            <v>102998</v>
          </cell>
          <cell r="H1598" t="str">
            <v>EXECUÇÃO DE CANALETA DE CONCRETO MOLDADO IN LOCO, ESPESSURA DE 0,08 M, GEOMETRIA TRAPEZOIDAL (DIMENSÕES INTERNAS: B=1,074 M; B=0,534 M; H=0,27 M). AF_08/2021</v>
          </cell>
          <cell r="I1598" t="str">
            <v>M</v>
          </cell>
          <cell r="J1598" t="str">
            <v>COEFICIENTE DE REPRESENTATIVIDADE</v>
          </cell>
          <cell r="K1598" t="str">
            <v>88,37</v>
          </cell>
          <cell r="L1598" t="str">
            <v>CAIXA REFERENCIAL</v>
          </cell>
        </row>
        <row r="1599">
          <cell r="G1599" t="str">
            <v>102999</v>
          </cell>
          <cell r="H1599" t="str">
            <v>EXECUÇÃO DE CANALETA DE CONCRETO MOLDADO IN LOCO, ESPESSURA DE 0,08 M, GEOMETRIA TRAPEZOIDAL (DIMENSÕES INTERNAS: B=1,4 M; B=0,7 M; H=0,35 M). AF_08/2021</v>
          </cell>
          <cell r="I1599" t="str">
            <v>M</v>
          </cell>
          <cell r="J1599" t="str">
            <v>COEFICIENTE DE REPRESENTATIVIDADE</v>
          </cell>
          <cell r="K1599" t="str">
            <v>111,70</v>
          </cell>
          <cell r="L1599" t="str">
            <v>CAIXA REFERENCIAL</v>
          </cell>
        </row>
        <row r="1600">
          <cell r="G1600" t="str">
            <v>103000</v>
          </cell>
          <cell r="H1600" t="str">
            <v>EXECUÇÃO DE CANALETA DE CONCRETO MOLDADO IN LOCO, ESPESSURA DE 0,08 M, GEOMETRIA TRAPEZOIDAL (DIMENSÕES INTERNAS: B=1,474 M; B=0,934 M; H=0,27 M). AF_08/2021</v>
          </cell>
          <cell r="I1600" t="str">
            <v>M</v>
          </cell>
          <cell r="J1600" t="str">
            <v>COEFICIENTE DE REPRESENTATIVIDADE</v>
          </cell>
          <cell r="K1600" t="str">
            <v>112,15</v>
          </cell>
          <cell r="L1600" t="str">
            <v>CAIXA REFERENCIAL</v>
          </cell>
        </row>
        <row r="1601">
          <cell r="G1601" t="str">
            <v>103001</v>
          </cell>
          <cell r="H1601" t="str">
            <v>GRELHA DE FERRO FUNDIDO SIMPLES COM REQUADRO, 150 X 1000 MM, ASSENTADA COM ARGAMASSA 1 : 3 CIMENTO: AREIA - FORNECIMENTO E INSTALAÇÃO. AF_08/2021</v>
          </cell>
          <cell r="I1601" t="str">
            <v>UN</v>
          </cell>
          <cell r="J1601" t="str">
            <v>COEFICIENTE DE REPRESENTATIVIDADE</v>
          </cell>
          <cell r="K1601" t="str">
            <v>247,43</v>
          </cell>
          <cell r="L1601" t="str">
            <v>CAIXA REFERENCIAL</v>
          </cell>
        </row>
        <row r="1602">
          <cell r="G1602" t="str">
            <v>103002</v>
          </cell>
          <cell r="H1602" t="str">
            <v>GRELHA DE FERRO FUNDIDO SIMPLES COM REQUADRO, 200 X 1000 MM, ASSENTADA COM ARGAMASSA 1 : 3 CIMENTO: AREIA - FORNECIMENTO E INSTALAÇÃO. AF_08/2021</v>
          </cell>
          <cell r="I1602" t="str">
            <v>UN</v>
          </cell>
          <cell r="J1602" t="str">
            <v>COEFICIENTE DE REPRESENTATIVIDADE</v>
          </cell>
          <cell r="K1602" t="str">
            <v>307,60</v>
          </cell>
          <cell r="L1602" t="str">
            <v>CAIXA REFERENCIAL</v>
          </cell>
        </row>
        <row r="1603">
          <cell r="G1603" t="str">
            <v>103003</v>
          </cell>
          <cell r="H1603" t="str">
            <v>GRELHA DE FERRO FUNDIDO SIMPLES COM REQUADRO, 300 X 1000 MM, ASSENTADA COM ARGAMASSA 1 : 3 CIMENTO: AREIA - FORNECIMENTO E INSTALAÇÃO. AF_08/2021</v>
          </cell>
          <cell r="I1603" t="str">
            <v>UN</v>
          </cell>
          <cell r="J1603" t="str">
            <v>COEFICIENTE DE REPRESENTATIVIDADE</v>
          </cell>
          <cell r="K1603" t="str">
            <v>427,98</v>
          </cell>
          <cell r="L1603" t="str">
            <v>CAIXA REFERENCIAL</v>
          </cell>
        </row>
        <row r="1604">
          <cell r="G1604" t="str">
            <v>103005</v>
          </cell>
          <cell r="H1604" t="str">
            <v>CAIXA COM GRELHA RETANGULAR DE FERRO FUNDIDO, EM ALVENARIA COM TIJOLOS CERÂMICOS MACIÇOS, DIMENSÕES INTERNAS: 0,15 X 1,00 X 0,3 M. AF_08/2021</v>
          </cell>
          <cell r="I1604" t="str">
            <v>UN</v>
          </cell>
          <cell r="J1604" t="str">
            <v>COEFICIENTE DE REPRESENTATIVIDADE</v>
          </cell>
          <cell r="K1604" t="str">
            <v>617,63</v>
          </cell>
          <cell r="L1604" t="str">
            <v>CAIXA REFERENCIAL</v>
          </cell>
        </row>
        <row r="1605">
          <cell r="G1605" t="str">
            <v>103006</v>
          </cell>
          <cell r="H1605" t="str">
            <v>CAIXA COM GRELHA RETANGULAR DE FERRO FUNDIDO, EM ALVENARIA COM TIJOLOS CERÂMICOS MACIÇOS, DIMENSÕES INTERNAS: 0,20 X 1,00 X 0,4 M. AF_08/2021</v>
          </cell>
          <cell r="I1605" t="str">
            <v>UN</v>
          </cell>
          <cell r="J1605" t="str">
            <v>COEFICIENTE DE REPRESENTATIVIDADE</v>
          </cell>
          <cell r="K1605" t="str">
            <v>841,50</v>
          </cell>
          <cell r="L1605" t="str">
            <v>CAIXA REFERENCIAL</v>
          </cell>
        </row>
        <row r="1606">
          <cell r="G1606" t="str">
            <v>103007</v>
          </cell>
          <cell r="H1606" t="str">
            <v>CAIXA COM GRELHA RETANGULAR DE FERRO FUNDIDO, EM ALVENARIA COM TIJOLOS CERÂMICOS MACIÇOS, DIMENSÕES INTERNAS: 0,30 X 1,00 X 0,5 M. AF_08/2021</v>
          </cell>
          <cell r="I1606" t="str">
            <v>UN</v>
          </cell>
          <cell r="J1606" t="str">
            <v>COEFICIENTE DE REPRESENTATIVIDADE</v>
          </cell>
          <cell r="K1606" t="str">
            <v>1.113,02</v>
          </cell>
          <cell r="L1606" t="str">
            <v>CAIXA REFERENCIAL</v>
          </cell>
        </row>
        <row r="1607">
          <cell r="G1607" t="str">
            <v>97933</v>
          </cell>
          <cell r="H1607" t="str">
            <v>CAIXA COM GRELHA SIMPLES RETANGULAR, EM CONCRETO PRÉ-MOLDADO, DIMENSÕES INTERNAS: 0,6X1,0X1,0 M. AF_12/2020</v>
          </cell>
          <cell r="I1607" t="str">
            <v>UN</v>
          </cell>
          <cell r="J1607" t="str">
            <v>COEFICIENTE DE REPRESENTATIVIDADE</v>
          </cell>
          <cell r="K1607" t="str">
            <v>1.103,73</v>
          </cell>
          <cell r="L1607" t="str">
            <v>CAIXA REFERENCIAL</v>
          </cell>
        </row>
        <row r="1608">
          <cell r="G1608" t="str">
            <v>97934</v>
          </cell>
          <cell r="H1608" t="str">
            <v>CAIXA COM GRELHA DUPLA RETANGULAR, EM CONCRETO PRÉ-MOLDADO, DIMENSÕES INTERNAS: 0,5X2,2X1,0 M. AF_12/2020</v>
          </cell>
          <cell r="I1608" t="str">
            <v>UN</v>
          </cell>
          <cell r="J1608" t="str">
            <v>COEFICIENTE DE REPRESENTATIVIDADE</v>
          </cell>
          <cell r="K1608" t="str">
            <v>2.390,19</v>
          </cell>
          <cell r="L1608" t="str">
            <v>CAIXA REFERENCIAL</v>
          </cell>
        </row>
        <row r="1609">
          <cell r="G1609" t="str">
            <v>97935</v>
          </cell>
          <cell r="H1609" t="str">
            <v>CAIXA PARA BOCA DE LOBO SIMPLES RETANGULAR, EM CONCRETO PRÉ-MOLDADO, DIMENSÕES INTERNAS: 0,6X1,0X1,2 M. AF_12/2020</v>
          </cell>
          <cell r="I1609" t="str">
            <v>UN</v>
          </cell>
          <cell r="J1609" t="str">
            <v>COEFICIENTE DE REPRESENTATIVIDADE</v>
          </cell>
          <cell r="K1609" t="str">
            <v>900,93</v>
          </cell>
          <cell r="L1609" t="str">
            <v>CAIXA REFERENCIAL</v>
          </cell>
        </row>
        <row r="1610">
          <cell r="G1610" t="str">
            <v>97936</v>
          </cell>
          <cell r="H1610" t="str">
            <v>CAIXA PARA BOCA DE LOBO DUPLA RETANGULAR, EM CONCRETO PRÉ-MOLDADO, DIMENSÕES INTERNAS: 0,6X2,2X1,2 M. AF_12/2020</v>
          </cell>
          <cell r="I1610" t="str">
            <v>UN</v>
          </cell>
          <cell r="J1610" t="str">
            <v>COEFICIENTE DE REPRESENTATIVIDADE</v>
          </cell>
          <cell r="K1610" t="str">
            <v>2.013,92</v>
          </cell>
          <cell r="L1610" t="str">
            <v>CAIXA REFERENCIAL</v>
          </cell>
        </row>
        <row r="1611">
          <cell r="G1611" t="str">
            <v>97947</v>
          </cell>
          <cell r="H1611" t="str">
            <v>CAIXA COM GRELHA SIMPLES RETANGULAR, EM ALVENARIA COM TIJOLOS CERÂMICOS MACIÇOS, DIMENSÕES INTERNAS: 0,5X1X1 M. AF_12/2020</v>
          </cell>
          <cell r="I1611" t="str">
            <v>UN</v>
          </cell>
          <cell r="J1611" t="str">
            <v>COEFICIENTE DE REPRESENTATIVIDADE</v>
          </cell>
          <cell r="K1611" t="str">
            <v>1.832,09</v>
          </cell>
          <cell r="L1611" t="str">
            <v>CAIXA REFERENCIAL</v>
          </cell>
        </row>
        <row r="1612">
          <cell r="G1612" t="str">
            <v>97948</v>
          </cell>
          <cell r="H1612" t="str">
            <v>CAIXA COM GRELHA DUPLA RETANGULAR, EM ALVENARIA COM TIJOLOS CERÂMICOS MACIÇOS, DIMENSÕES INTERNAS: 0,5X2,2X1 M. AF_12/2020</v>
          </cell>
          <cell r="I1612" t="str">
            <v>UN</v>
          </cell>
          <cell r="J1612" t="str">
            <v>COEFICIENTE DE REPRESENTATIVIDADE</v>
          </cell>
          <cell r="K1612" t="str">
            <v>3.374,09</v>
          </cell>
          <cell r="L1612" t="str">
            <v>CAIXA REFERENCIAL</v>
          </cell>
        </row>
        <row r="1613">
          <cell r="G1613" t="str">
            <v>97949</v>
          </cell>
          <cell r="H1613" t="str">
            <v>CAIXA PARA BOCA DE LOBO SIMPLES RETANGULAR, EM ALVENARIA COM TIJOLOS CERÂMICOS MACIÇOS, DIMENSÕES INTERNAS: 0,6X1X1,2 M. AF_12/2020</v>
          </cell>
          <cell r="I1613" t="str">
            <v>UN</v>
          </cell>
          <cell r="J1613" t="str">
            <v>COEFICIENTE DE REPRESENTATIVIDADE</v>
          </cell>
          <cell r="K1613" t="str">
            <v>1.828,52</v>
          </cell>
          <cell r="L1613" t="str">
            <v>CAIXA REFERENCIAL</v>
          </cell>
        </row>
        <row r="1614">
          <cell r="G1614" t="str">
            <v>97950</v>
          </cell>
          <cell r="H1614" t="str">
            <v>CAIXA PARA BOCA DE LOBO DUPLA RETANGULAR, EM ALVENARIA COM TIJOLOS CERÂMICOS MACIÇOS, DIMENSÕES INTERNAS: 0,6X2,2X1,2 M. AF_12/2020</v>
          </cell>
          <cell r="I1614" t="str">
            <v>UN</v>
          </cell>
          <cell r="J1614" t="str">
            <v>COEFICIENTE DE REPRESENTATIVIDADE</v>
          </cell>
          <cell r="K1614" t="str">
            <v>3.211,80</v>
          </cell>
          <cell r="L1614" t="str">
            <v>CAIXA REFERENCIAL</v>
          </cell>
        </row>
        <row r="1615">
          <cell r="G1615" t="str">
            <v>97951</v>
          </cell>
          <cell r="H1615" t="str">
            <v>CAIXA PARA BOCA DE LOBO COMBINADA COM GRELHA RETANGULAR, EM ALVENARIA COM TIJOLOS CERÂMICOS MACIÇOS, DIMENSÕES INTERNAS: 1,3X1X1,2 M. AF_12/2020</v>
          </cell>
          <cell r="I1615" t="str">
            <v>UN</v>
          </cell>
          <cell r="J1615" t="str">
            <v>COEFICIENTE DE REPRESENTATIVIDADE</v>
          </cell>
          <cell r="K1615" t="str">
            <v>2.936,59</v>
          </cell>
          <cell r="L1615" t="str">
            <v>CAIXA REFERENCIAL</v>
          </cell>
        </row>
        <row r="1616">
          <cell r="G1616" t="str">
            <v>97952</v>
          </cell>
          <cell r="H1616" t="str">
            <v>CAIXA PARA BOCA DE LOBO DUPLA COMBINADA COM GRELHA RETANGULAR, EM ALVENARIA COM TIJOLOS CERÂMICOS MACIÇOS, DIMENSÕES INTERNAS: 1,3X2,2X1,2 M. AF_12/2020</v>
          </cell>
          <cell r="I1616" t="str">
            <v>UN</v>
          </cell>
          <cell r="J1616" t="str">
            <v>COEFICIENTE DE REPRESENTATIVIDADE</v>
          </cell>
          <cell r="K1616" t="str">
            <v>5.073,45</v>
          </cell>
          <cell r="L1616" t="str">
            <v>CAIXA REFERENCIAL</v>
          </cell>
        </row>
        <row r="1617">
          <cell r="G1617" t="str">
            <v>97953</v>
          </cell>
          <cell r="H1617" t="str">
            <v>CAIXA COM GRELHA SIMPLES RETANGULAR, EM ALVENARIA COM BLOCOS DE CONCRETO, DIMENSÕES INTERNAS: 0,5X1X1 M. AF_12/2020</v>
          </cell>
          <cell r="I1617" t="str">
            <v>UN</v>
          </cell>
          <cell r="J1617" t="str">
            <v>COEFICIENTE DE REPRESENTATIVIDADE</v>
          </cell>
          <cell r="K1617" t="str">
            <v>1.403,99</v>
          </cell>
          <cell r="L1617" t="str">
            <v>CAIXA REFERENCIAL</v>
          </cell>
        </row>
        <row r="1618">
          <cell r="G1618" t="str">
            <v>97955</v>
          </cell>
          <cell r="H1618" t="str">
            <v>CAIXA COM GRELHA DUPLA RETANGULAR, EM ALVENARIA COM BLOCOS DE CONCRETO, DIMENSÕES INTERNAS: 0,5X2,2X1 M. AF_12/2020</v>
          </cell>
          <cell r="I1618" t="str">
            <v>UN</v>
          </cell>
          <cell r="J1618" t="str">
            <v>COEFICIENTE DE REPRESENTATIVIDADE</v>
          </cell>
          <cell r="K1618" t="str">
            <v>2.976,58</v>
          </cell>
          <cell r="L1618" t="str">
            <v>CAIXA REFERENCIAL</v>
          </cell>
        </row>
        <row r="1619">
          <cell r="G1619" t="str">
            <v>97956</v>
          </cell>
          <cell r="H1619" t="str">
            <v>CAIXA PARA BOCA DE LOBO SIMPLES RETANGULAR, EM ALVENARIA COM BLOCOS DE CONCRETO, DIMENSÕES INTERNAS: 0,6X1X1,2 M. AF_12/2020</v>
          </cell>
          <cell r="I1619" t="str">
            <v>UN</v>
          </cell>
          <cell r="J1619" t="str">
            <v>COEFICIENTE DE REPRESENTATIVIDADE</v>
          </cell>
          <cell r="K1619" t="str">
            <v>1.464,27</v>
          </cell>
          <cell r="L1619" t="str">
            <v>CAIXA REFERENCIAL</v>
          </cell>
        </row>
        <row r="1620">
          <cell r="G1620" t="str">
            <v>97957</v>
          </cell>
          <cell r="H1620" t="str">
            <v>CAIXA PARA BOCA DE LOBO DUPLA RETANGULAR, EM ALVENARIA COM BLOCOS DE CONCRETO, DIMENSÕES INTERNAS: 0,6X2,2X1,2 M. AF_12/2020</v>
          </cell>
          <cell r="I1620" t="str">
            <v>UN</v>
          </cell>
          <cell r="J1620" t="str">
            <v>COEFICIENTE DE REPRESENTATIVIDADE</v>
          </cell>
          <cell r="K1620" t="str">
            <v>2.625,77</v>
          </cell>
          <cell r="L1620" t="str">
            <v>CAIXA REFERENCIAL</v>
          </cell>
        </row>
        <row r="1621">
          <cell r="G1621" t="str">
            <v>97961</v>
          </cell>
          <cell r="H1621" t="str">
            <v>CAIXA PARA BOCA DE LOBO COMBINADA COM GRELHA RETANGULAR, EM ALVENARIA COM BLOCOS DE CONCRETO, DIMENSÕES INTERNAS: 1,3X1X1,2 M. AF_12/2020</v>
          </cell>
          <cell r="I1621" t="str">
            <v>UN</v>
          </cell>
          <cell r="J1621" t="str">
            <v>COEFICIENTE DE REPRESENTATIVIDADE</v>
          </cell>
          <cell r="K1621" t="str">
            <v>2.409,02</v>
          </cell>
          <cell r="L1621" t="str">
            <v>CAIXA REFERENCIAL</v>
          </cell>
        </row>
        <row r="1622">
          <cell r="G1622" t="str">
            <v>97973</v>
          </cell>
          <cell r="H1622" t="str">
            <v>CAIXA PARA BOCA DE LOBO DUPLA COMBINADA COM GRELHA RETANGULAR, EM ALVENARIA COM BLOCOS DE CONCRETO, DIMENSÕES INTERNAS: 1,3X2,2X1,2 M. AF_12/2020</v>
          </cell>
          <cell r="I1622" t="str">
            <v>UN</v>
          </cell>
          <cell r="J1622" t="str">
            <v>COEFICIENTE DE REPRESENTATIVIDADE</v>
          </cell>
          <cell r="K1622" t="str">
            <v>4.477,05</v>
          </cell>
          <cell r="L1622" t="str">
            <v>CAIXA REFERENCIAL</v>
          </cell>
        </row>
        <row r="1623">
          <cell r="G1623" t="str">
            <v>97974</v>
          </cell>
          <cell r="H1623" t="str">
            <v>POÇO DE INSPEÇÃO CIRCULAR PARA ESGOTO, EM CONCRETO PRÉ-MOLDADO, DIÂMETRO INTERNO = 0,60 M, PROFUNDIDADE = 0,90 M, EXCLUINDO TAMPÃO. AF_12/2020_PA</v>
          </cell>
          <cell r="I1623" t="str">
            <v>UN</v>
          </cell>
          <cell r="J1623" t="str">
            <v>COEFICIENTE DE REPRESENTATIVIDADE</v>
          </cell>
          <cell r="K1623" t="str">
            <v>502,33</v>
          </cell>
          <cell r="L1623" t="str">
            <v>CAIXA REFERENCIAL</v>
          </cell>
        </row>
        <row r="1624">
          <cell r="G1624" t="str">
            <v>97975</v>
          </cell>
          <cell r="H1624" t="str">
            <v>POÇO DE INSPEÇÃO CIRCULAR PARA ESGOTO, EM CONCRETO PRÉ-MOLDADO, DIÂMETRO INTERNO = 0,60 M, PROFUNDIDADE = 1,40 M, EXCLUINDO TAMPÃO. AF_12/2020_PA</v>
          </cell>
          <cell r="I1624" t="str">
            <v>UN</v>
          </cell>
          <cell r="J1624" t="str">
            <v>COEFICIENTE DE REPRESENTATIVIDADE</v>
          </cell>
          <cell r="K1624" t="str">
            <v>653,80</v>
          </cell>
          <cell r="L1624" t="str">
            <v>CAIXA REFERENCIAL</v>
          </cell>
        </row>
        <row r="1625">
          <cell r="G1625" t="str">
            <v>97976</v>
          </cell>
          <cell r="H1625" t="str">
            <v>POÇO DE INSPEÇÃO CIRCULAR PARA ESGOTO, EM ALVENARIA COM TIJOLOS CERÂMICOS MACIÇOS, DIÂMETRO INTERNO = 0,60 M, PROFUNDIDADE = 0,95 M, EXCLUINDO TAMPÃO. AF_12/2020_PA</v>
          </cell>
          <cell r="I1625" t="str">
            <v>UN</v>
          </cell>
          <cell r="J1625" t="str">
            <v>COEFICIENTE DE REPRESENTATIVIDADE</v>
          </cell>
          <cell r="K1625" t="str">
            <v>1.149,64</v>
          </cell>
          <cell r="L1625" t="str">
            <v>CAIXA REFERENCIAL</v>
          </cell>
        </row>
        <row r="1626">
          <cell r="G1626" t="str">
            <v>97977</v>
          </cell>
          <cell r="H1626" t="str">
            <v>POÇO DE INSPEÇÃO CIRCULAR PARA ESGOTO, EM ALVENARIA COM TIJOLOS CERÂMICOS MACIÇOS, DIÂMETRO INTERNO = 0,60 M, PROFUNDIDADE = 1,45 M, EXCLUINDO TAMPÃO. AF_12/2020_PA</v>
          </cell>
          <cell r="I1626" t="str">
            <v>UN</v>
          </cell>
          <cell r="J1626" t="str">
            <v>COEFICIENTE DE REPRESENTATIVIDADE</v>
          </cell>
          <cell r="K1626" t="str">
            <v>1.649,68</v>
          </cell>
          <cell r="L1626" t="str">
            <v>CAIXA REFERENCIAL</v>
          </cell>
        </row>
        <row r="1627">
          <cell r="G1627" t="str">
            <v>97978</v>
          </cell>
          <cell r="H1627" t="str">
            <v>BASE PARA POÇO DE VISITA CIRCULAR PARA ESGOTO, EM CONCRETO PRÉ-MOLDADO, DIÂMETRO INTERNO = 0,80 M, PROFUNDIDADE = 1,35 M, EXCLUINDO TAMPÃO. AF_12/2020_PA</v>
          </cell>
          <cell r="I1627" t="str">
            <v>UN</v>
          </cell>
          <cell r="J1627" t="str">
            <v>COEFICIENTE DE REPRESENTATIVIDADE</v>
          </cell>
          <cell r="K1627" t="str">
            <v>987,30</v>
          </cell>
          <cell r="L1627" t="str">
            <v>CAIXA REFERENCIAL</v>
          </cell>
        </row>
        <row r="1628">
          <cell r="G1628" t="str">
            <v>97980</v>
          </cell>
          <cell r="H1628" t="str">
            <v>BASE PARA POÇO DE VISITA CIRCULAR PARA  ESGOTO, EM ALVENARIA COM TIJOLOS CERÂMICOS MACIÇOS, DIÂMETRO INTERNO = 0,80 M, PROFUNDIDADE = 1,40 M, EXCLUINDO TAMPÃO. AF_12/2020_PA</v>
          </cell>
          <cell r="I1628" t="str">
            <v>UN</v>
          </cell>
          <cell r="J1628" t="str">
            <v>COEFICIENTE DE REPRESENTATIVIDADE</v>
          </cell>
          <cell r="K1628" t="str">
            <v>2.114,62</v>
          </cell>
          <cell r="L1628" t="str">
            <v>CAIXA REFERENCIAL</v>
          </cell>
        </row>
        <row r="1629">
          <cell r="G1629" t="str">
            <v>97981</v>
          </cell>
          <cell r="H1629" t="str">
            <v>ACRÉSCIMO PARA POÇO DE VISITA CIRCULAR PARA ESGOTO, EM ALVENARIA COM TIJOLOS CERÂMICOS MACIÇOS, DIÂMETRO INTERNO = 0,8 M. AF_12/2020</v>
          </cell>
          <cell r="I1629" t="str">
            <v>M</v>
          </cell>
          <cell r="J1629" t="str">
            <v>COEFICIENTE DE REPRESENTATIVIDADE</v>
          </cell>
          <cell r="K1629" t="str">
            <v>1.243,40</v>
          </cell>
          <cell r="L1629" t="str">
            <v>CAIXA REFERENCIAL</v>
          </cell>
        </row>
        <row r="1630">
          <cell r="G1630" t="str">
            <v>97983</v>
          </cell>
          <cell r="H1630" t="str">
            <v>ACRÉSCIMO PARA POÇO DE VISITA CIRCULAR PARA ESGOTO, EM CONCRETO PRÉ-MOLDADO, DIÂMETRO INTERNO = 1 M. AF_12/2020</v>
          </cell>
          <cell r="I1630" t="str">
            <v>M</v>
          </cell>
          <cell r="J1630" t="str">
            <v>COEFICIENTE DE REPRESENTATIVIDADE</v>
          </cell>
          <cell r="K1630" t="str">
            <v>533,37</v>
          </cell>
          <cell r="L1630" t="str">
            <v>CAIXA REFERENCIAL</v>
          </cell>
        </row>
        <row r="1631">
          <cell r="G1631" t="str">
            <v>97985</v>
          </cell>
          <cell r="H1631" t="str">
            <v>ACRÉSCIMO PARA POÇO DE VISITA CIRCULAR PARA  ESGOTO, EM ALVENARIA COM TIJOLOS CERÂMICOS MACIÇOS, DIÂMETRO INTERNO = 1 M. AF_12/2020</v>
          </cell>
          <cell r="I1631" t="str">
            <v>M</v>
          </cell>
          <cell r="J1631" t="str">
            <v>COEFICIENTE DE REPRESENTATIVIDADE</v>
          </cell>
          <cell r="K1631" t="str">
            <v>1.504,16</v>
          </cell>
          <cell r="L1631" t="str">
            <v>CAIXA REFERENCIAL</v>
          </cell>
        </row>
        <row r="1632">
          <cell r="G1632" t="str">
            <v>97987</v>
          </cell>
          <cell r="H1632" t="str">
            <v>ACRÉSCIMO PARA POÇO DE VISITA CIRCULAR PARA ESGOTO, EM CONCRETO PRÉ-MOLDADO, DIÂMETRO INTERNO = 1,2 M. AF_12/2020</v>
          </cell>
          <cell r="I1632" t="str">
            <v>M</v>
          </cell>
          <cell r="J1632" t="str">
            <v>COEFICIENTE DE REPRESENTATIVIDADE</v>
          </cell>
          <cell r="K1632" t="str">
            <v>709,10</v>
          </cell>
          <cell r="L1632" t="str">
            <v>CAIXA REFERENCIAL</v>
          </cell>
        </row>
        <row r="1633">
          <cell r="G1633" t="str">
            <v>97988</v>
          </cell>
          <cell r="H1633" t="str">
            <v>BASE PARA POÇO DE VISITA CIRCULAR PARA  ESGOTO, EM ALVENARIA COM TIJOLOS CERÂMICOS MACIÇOS, DIÂMETRO INTERNO = 1,20 M, PROFUNDIDADE = 1,40 M, EXCLUINDO TAMPÃO. AF_12/2020_PA</v>
          </cell>
          <cell r="I1633" t="str">
            <v>UN</v>
          </cell>
          <cell r="J1633" t="str">
            <v>COEFICIENTE DE REPRESENTATIVIDADE</v>
          </cell>
          <cell r="K1633" t="str">
            <v>3.081,44</v>
          </cell>
          <cell r="L1633" t="str">
            <v>CAIXA REFERENCIAL</v>
          </cell>
        </row>
        <row r="1634">
          <cell r="G1634" t="str">
            <v>97989</v>
          </cell>
          <cell r="H1634" t="str">
            <v>ACRÉSCIMO PARA POÇO DE VISITA CIRCULAR PARA ESGOTO, EM ALVENARIA COM TIJOLOS CERÂMICOS MACIÇOS, DIÂMETRO INTERNO = 1,2 M. AF_12/2020</v>
          </cell>
          <cell r="I1634" t="str">
            <v>M</v>
          </cell>
          <cell r="J1634" t="str">
            <v>COEFICIENTE DE REPRESENTATIVIDADE</v>
          </cell>
          <cell r="K1634" t="str">
            <v>1.764,86</v>
          </cell>
          <cell r="L1634" t="str">
            <v>CAIXA REFERENCIAL</v>
          </cell>
        </row>
        <row r="1635">
          <cell r="G1635" t="str">
            <v>97991</v>
          </cell>
          <cell r="H1635" t="str">
            <v>ACRÉSCIMO PARA POÇO DE VISITA CIRCULAR PARA  ESGOTO, EM CONCRETO PRÉ-MOLDADO, DIÂMETRO INTERNO = 1,5 M. AF_12/2020</v>
          </cell>
          <cell r="I1635" t="str">
            <v>M</v>
          </cell>
          <cell r="J1635" t="str">
            <v>COEFICIENTE DE REPRESENTATIVIDADE</v>
          </cell>
          <cell r="K1635" t="str">
            <v>971,31</v>
          </cell>
          <cell r="L1635" t="str">
            <v>CAIXA REFERENCIAL</v>
          </cell>
        </row>
        <row r="1636">
          <cell r="G1636" t="str">
            <v>97992</v>
          </cell>
          <cell r="H1636" t="str">
            <v>BASE PARA POÇO DE VISITA CIRCULAR PARA ESGOTO, EM ALVENARIA COM TIJOLOS CERÂMICOS MACIÇOS, DIÂMETRO INTERNO = 1,50 M, PROFUNDIDADE = 1,40 M, EXCLUINDO TAMPÃO. AF_12/2020_PA</v>
          </cell>
          <cell r="I1636" t="str">
            <v>UN</v>
          </cell>
          <cell r="J1636" t="str">
            <v>COEFICIENTE DE REPRESENTATIVIDADE</v>
          </cell>
          <cell r="K1636" t="str">
            <v>3.929,77</v>
          </cell>
          <cell r="L1636" t="str">
            <v>CAIXA REFERENCIAL</v>
          </cell>
        </row>
        <row r="1637">
          <cell r="G1637" t="str">
            <v>97993</v>
          </cell>
          <cell r="H1637" t="str">
            <v>ACRÉSCIMO PARA POÇO DE VISITA CIRCULAR PARA  ESGOTO, EM ALVENARIA COM TIJOLOS CERÂMICOS MACIÇOS, DIÂMETRO INTERNO = 1,5 M. AF_12/2020</v>
          </cell>
          <cell r="I1637" t="str">
            <v>M</v>
          </cell>
          <cell r="J1637" t="str">
            <v>COEFICIENTE DE REPRESENTATIVIDADE</v>
          </cell>
          <cell r="K1637" t="str">
            <v>2.155,98</v>
          </cell>
          <cell r="L1637" t="str">
            <v>CAIXA REFERENCIAL</v>
          </cell>
        </row>
        <row r="1638">
          <cell r="G1638" t="str">
            <v>97994</v>
          </cell>
          <cell r="H1638" t="str">
            <v>BASE PARA POÇO DE VISITA RETANGULAR PARA  ESGOTO, EM ALVENARIA COM BLOCOS DE CONCRETO, DIMENSÕES INTERNAS = 1X1 M, PROFUNDIDADE = 1,40 M, EXCLUINDO TAMPÃO. AF_12/2020_PA</v>
          </cell>
          <cell r="I1638" t="str">
            <v>UN</v>
          </cell>
          <cell r="J1638" t="str">
            <v>COEFICIENTE DE REPRESENTATIVIDADE</v>
          </cell>
          <cell r="K1638" t="str">
            <v>2.629,20</v>
          </cell>
          <cell r="L1638" t="str">
            <v>CAIXA REFERENCIAL</v>
          </cell>
        </row>
        <row r="1639">
          <cell r="G1639" t="str">
            <v>97995</v>
          </cell>
          <cell r="H1639" t="str">
            <v>ACRÉSCIMO PARA POÇO DE VISITA RETANGULAR PARA ESGOTO, EM ALVENARIA COM BLOCOS DE CONCRETO, DIMENSÕES INTERNAS = 1X1 M. AF_12/2020</v>
          </cell>
          <cell r="I1639" t="str">
            <v>M</v>
          </cell>
          <cell r="J1639" t="str">
            <v>COEFICIENTE DE REPRESENTATIVIDADE</v>
          </cell>
          <cell r="K1639" t="str">
            <v>1.375,06</v>
          </cell>
          <cell r="L1639" t="str">
            <v>CAIXA REFERENCIAL</v>
          </cell>
        </row>
        <row r="1640">
          <cell r="G1640" t="str">
            <v>97996</v>
          </cell>
          <cell r="H1640" t="str">
            <v>BASE PARA POÇO DE VISITA RETANGULAR PARA ESGOTO, EM ALVENARIA COM BLOCOS DE CONCRETO, DIMENSÕES INTERNAS = 1X1,5 M, PROFUNDIDADE = 1,40 M, EXCLUINDO TAMPÃO. AF_12/2020_PA</v>
          </cell>
          <cell r="I1640" t="str">
            <v>UN</v>
          </cell>
          <cell r="J1640" t="str">
            <v>COEFICIENTE DE REPRESENTATIVIDADE</v>
          </cell>
          <cell r="K1640" t="str">
            <v>3.321,56</v>
          </cell>
          <cell r="L1640" t="str">
            <v>CAIXA REFERENCIAL</v>
          </cell>
        </row>
        <row r="1641">
          <cell r="G1641" t="str">
            <v>97997</v>
          </cell>
          <cell r="H1641" t="str">
            <v>ACRÉSCIMO PARA POÇO DE VISITA RETANGULAR PARA ESGOTO, EM ALVENARIA COM BLOCOS DE CONCRETO, DIMENSÕES INTERNAS = 1X1,5 M. AF_12/2020</v>
          </cell>
          <cell r="I1641" t="str">
            <v>M</v>
          </cell>
          <cell r="J1641" t="str">
            <v>COEFICIENTE DE REPRESENTATIVIDADE</v>
          </cell>
          <cell r="K1641" t="str">
            <v>1.644,73</v>
          </cell>
          <cell r="L1641" t="str">
            <v>CAIXA REFERENCIAL</v>
          </cell>
        </row>
        <row r="1642">
          <cell r="G1642" t="str">
            <v>97999</v>
          </cell>
          <cell r="H1642" t="str">
            <v>ACRÉSCIMO PARA POÇO DE VISITA RETANGULAR PARA ESGOTO, EM ALVENARIA COM BLOCOS DE CONCRETO, DIMENSÕES INTERNAS = 1X2 M. AF_12/2020</v>
          </cell>
          <cell r="I1642" t="str">
            <v>M</v>
          </cell>
          <cell r="J1642" t="str">
            <v>COEFICIENTE DE REPRESENTATIVIDADE</v>
          </cell>
          <cell r="K1642" t="str">
            <v>1.914,48</v>
          </cell>
          <cell r="L1642" t="str">
            <v>CAIXA REFERENCIAL</v>
          </cell>
        </row>
        <row r="1643">
          <cell r="G1643" t="str">
            <v>98001</v>
          </cell>
          <cell r="H1643" t="str">
            <v>ACRÉSCIMO PARA POÇO DE VISITA RETANGULAR PARA ESGOTO, EM ALVENARIA COM BLOCOS DE CONCRETO, DIMENSÕES INTERNAS = 1X2,5 M. AF_12/2020</v>
          </cell>
          <cell r="I1643" t="str">
            <v>M</v>
          </cell>
          <cell r="J1643" t="str">
            <v>COEFICIENTE DE REPRESENTATIVIDADE</v>
          </cell>
          <cell r="K1643" t="str">
            <v>2.184,16</v>
          </cell>
          <cell r="L1643" t="str">
            <v>CAIXA REFERENCIAL</v>
          </cell>
        </row>
        <row r="1644">
          <cell r="G1644" t="str">
            <v>98002</v>
          </cell>
          <cell r="H1644" t="str">
            <v>BASE PARA POÇO DE VISITA RETANGULAR PARA ESGOTO, EM ALVENARIA COM BLOCOS DE CONCRETO, DIMENSÕES INTERNAS = 1X3 M, PROFUNDIDADE = 1,40 M, EXCLUINDO TAMPÃO. AF_12/2020_PA</v>
          </cell>
          <cell r="I1644" t="str">
            <v>UN</v>
          </cell>
          <cell r="J1644" t="str">
            <v>COEFICIENTE DE REPRESENTATIVIDADE</v>
          </cell>
          <cell r="K1644" t="str">
            <v>5.433,87</v>
          </cell>
          <cell r="L1644" t="str">
            <v>CAIXA REFERENCIAL</v>
          </cell>
        </row>
        <row r="1645">
          <cell r="G1645" t="str">
            <v>98003</v>
          </cell>
          <cell r="H1645" t="str">
            <v>ACRÉSCIMO PARA POÇO DE VISITA RETANGULAR PARA ESGOTO, EM ALVENARIA COM BLOCOS DE CONCRETO, DIMENSÕES INTERNAS = 1X3 M. AF_12/2020</v>
          </cell>
          <cell r="I1645" t="str">
            <v>M</v>
          </cell>
          <cell r="J1645" t="str">
            <v>COEFICIENTE DE REPRESENTATIVIDADE</v>
          </cell>
          <cell r="K1645" t="str">
            <v>2.453,93</v>
          </cell>
          <cell r="L1645" t="str">
            <v>CAIXA REFERENCIAL</v>
          </cell>
        </row>
        <row r="1646">
          <cell r="G1646" t="str">
            <v>98005</v>
          </cell>
          <cell r="H1646" t="str">
            <v>ACRÉSCIMO PARA POÇO DE VISITA RETANGULAR PARA ESGOTO, EM ALVENARIA COM BLOCOS DE CONCRETO, DIMENSÕES INTERNAS = 1X3,5 M. AF_12/2020</v>
          </cell>
          <cell r="I1646" t="str">
            <v>M</v>
          </cell>
          <cell r="J1646" t="str">
            <v>COEFICIENTE DE REPRESENTATIVIDADE</v>
          </cell>
          <cell r="K1646" t="str">
            <v>2.723,67</v>
          </cell>
          <cell r="L1646" t="str">
            <v>CAIXA REFERENCIAL</v>
          </cell>
        </row>
        <row r="1647">
          <cell r="G1647" t="str">
            <v>98006</v>
          </cell>
          <cell r="H1647" t="str">
            <v>BASE PARA POÇO DE VISITA RETANGULAR PARA ESGOTO, EM ALVENARIA COM BLOCOS DE CONCRETO, DIMENSÕES INTERNAS = 1X4 M, PROFUNDIDADE = 1,40 M, EXCLUINDO TAMPÃO. AF_12/2020_PA</v>
          </cell>
          <cell r="I1647" t="str">
            <v>UN</v>
          </cell>
          <cell r="J1647" t="str">
            <v>COEFICIENTE DE REPRESENTATIVIDADE</v>
          </cell>
          <cell r="K1647" t="str">
            <v>6.827,46</v>
          </cell>
          <cell r="L1647" t="str">
            <v>CAIXA REFERENCIAL</v>
          </cell>
        </row>
        <row r="1648">
          <cell r="G1648" t="str">
            <v>98007</v>
          </cell>
          <cell r="H1648" t="str">
            <v>ACRÉSCIMO PARA POÇO DE VISITA RETANGULAR PARA ESGOTO, EM ALVENARIA COM BLOCOS DE CONCRETO, DIMENSÕES INTERNAS = 1X4 M. AF_12/2020</v>
          </cell>
          <cell r="I1648" t="str">
            <v>M</v>
          </cell>
          <cell r="J1648" t="str">
            <v>COEFICIENTE DE REPRESENTATIVIDADE</v>
          </cell>
          <cell r="K1648" t="str">
            <v>2.993,35</v>
          </cell>
          <cell r="L1648" t="str">
            <v>CAIXA REFERENCIAL</v>
          </cell>
        </row>
        <row r="1649">
          <cell r="G1649" t="str">
            <v>98008</v>
          </cell>
          <cell r="H1649" t="str">
            <v>BASE PARA POÇO DE VISITA RETANGULAR PARA ESGOTO, EM ALVENARIA COM BLOCOS DE CONCRETO, DIMENSÕES INTERNAS = 1,5X1,5 M, PROFUNDIDADE = 1,45 M, EXCLUINDO TAMPÃO . AF_12/2020_PA</v>
          </cell>
          <cell r="I1649" t="str">
            <v>UN</v>
          </cell>
          <cell r="J1649" t="str">
            <v>COEFICIENTE DE REPRESENTATIVIDADE</v>
          </cell>
          <cell r="K1649" t="str">
            <v>4.095,00</v>
          </cell>
          <cell r="L1649" t="str">
            <v>CAIXA REFERENCIAL</v>
          </cell>
        </row>
        <row r="1650">
          <cell r="G1650" t="str">
            <v>98009</v>
          </cell>
          <cell r="H1650" t="str">
            <v>ACRÉSCIMO PARA POÇO DE VISITA RETANGULAR PARA ESGOTO, EM ALVENARIA COM BLOCOS DE CONCRETO, DIMENSÕES INTERNAS = 1,5X1,5 M. AF_12/2020</v>
          </cell>
          <cell r="I1650" t="str">
            <v>M</v>
          </cell>
          <cell r="J1650" t="str">
            <v>COEFICIENTE DE REPRESENTATIVIDADE</v>
          </cell>
          <cell r="K1650" t="str">
            <v>1.914,48</v>
          </cell>
          <cell r="L1650" t="str">
            <v>CAIXA REFERENCIAL</v>
          </cell>
        </row>
        <row r="1651">
          <cell r="G1651" t="str">
            <v>98010</v>
          </cell>
          <cell r="H1651" t="str">
            <v>BASE PARA POÇO DE VISITA RETANGULAR PARA ESGOTO, EM ALVENARIA COM BLOCOS DE CONCRETO, DIMENSÕES INTERNAS = 1,5X2 M, PROFUNDIDADE = 1,40 M, EXCLUINDO TAMPÃO. AF_12/2020_PA</v>
          </cell>
          <cell r="I1651" t="str">
            <v>UN</v>
          </cell>
          <cell r="J1651" t="str">
            <v>COEFICIENTE DE REPRESENTATIVIDADE</v>
          </cell>
          <cell r="K1651" t="str">
            <v>4.992,77</v>
          </cell>
          <cell r="L1651" t="str">
            <v>CAIXA REFERENCIAL</v>
          </cell>
        </row>
        <row r="1652">
          <cell r="G1652" t="str">
            <v>98011</v>
          </cell>
          <cell r="H1652" t="str">
            <v>ACRÉSCIMO PARA POÇO DE VISITA RETANGULAR PARA ESGOTO, EM ALVENARIA COM BLOCOS DE CONCRETO, DIMENSÕES INTERNAS = 1,5X2 M. AF_12/2020</v>
          </cell>
          <cell r="I1652" t="str">
            <v>M</v>
          </cell>
          <cell r="J1652" t="str">
            <v>COEFICIENTE DE REPRESENTATIVIDADE</v>
          </cell>
          <cell r="K1652" t="str">
            <v>2.184,16</v>
          </cell>
          <cell r="L1652" t="str">
            <v>CAIXA REFERENCIAL</v>
          </cell>
        </row>
        <row r="1653">
          <cell r="G1653" t="str">
            <v>98012</v>
          </cell>
          <cell r="H1653" t="str">
            <v>BASE PARA POÇO DE VISITA RETANGULAR PARA ESGOTO, EM ALVENARIA COM BLOCOS DE CONCRETO, DIMENSÕES INTERNAS = 1,5X2,5 M, PROFUNDIDADE = 1,40 M, EXCLUINDO TAMPÃO. AF_12/2020_PA</v>
          </cell>
          <cell r="I1653" t="str">
            <v>UN</v>
          </cell>
          <cell r="J1653" t="str">
            <v>COEFICIENTE DE REPRESENTATIVIDADE</v>
          </cell>
          <cell r="K1653" t="str">
            <v>5.862,55</v>
          </cell>
          <cell r="L1653" t="str">
            <v>CAIXA REFERENCIAL</v>
          </cell>
        </row>
        <row r="1654">
          <cell r="G1654" t="str">
            <v>98013</v>
          </cell>
          <cell r="H1654" t="str">
            <v>ACRÉSCIMO PARA POÇO DE VISITA RETANGULAR PARA ESGOTO, EM ALVENARIA COM BLOCOS DE CONCRETO, DIMENSÕES INTERNAS = 1,5X2,5 M. AF_12/2020</v>
          </cell>
          <cell r="I1654" t="str">
            <v>M</v>
          </cell>
          <cell r="J1654" t="str">
            <v>COEFICIENTE DE REPRESENTATIVIDADE</v>
          </cell>
          <cell r="K1654" t="str">
            <v>2.453,93</v>
          </cell>
          <cell r="L1654" t="str">
            <v>CAIXA REFERENCIAL</v>
          </cell>
        </row>
        <row r="1655">
          <cell r="G1655" t="str">
            <v>98014</v>
          </cell>
          <cell r="H1655" t="str">
            <v>BASE PARA POÇO DE VISITA RETANGULAR PARA ESGOTO, EM ALVENARIA COM BLOCOS DE CONCRETO, DIMENSÕES INTERNAS = 1,5X3 M, PROFUNDIDADE = 1,40 M, EXCLUINDO TAMPÃO. AF_12/2020_PA</v>
          </cell>
          <cell r="I1655" t="str">
            <v>UN</v>
          </cell>
          <cell r="J1655" t="str">
            <v>COEFICIENTE DE REPRESENTATIVIDADE</v>
          </cell>
          <cell r="K1655" t="str">
            <v>6.732,24</v>
          </cell>
          <cell r="L1655" t="str">
            <v>CAIXA REFERENCIAL</v>
          </cell>
        </row>
        <row r="1656">
          <cell r="G1656" t="str">
            <v>98015</v>
          </cell>
          <cell r="H1656" t="str">
            <v>ACRÉSCIMO PARA POÇO DE VISITA RETANGULAR PARA ESGOTO, EM ALVENARIA COM BLOCOS DE CONCRETO, DIMENSÕES INTERNAS = 1,5X3 M. AF_12/2020</v>
          </cell>
          <cell r="I1656" t="str">
            <v>M</v>
          </cell>
          <cell r="J1656" t="str">
            <v>COEFICIENTE DE REPRESENTATIVIDADE</v>
          </cell>
          <cell r="K1656" t="str">
            <v>2.723,67</v>
          </cell>
          <cell r="L1656" t="str">
            <v>CAIXA REFERENCIAL</v>
          </cell>
        </row>
        <row r="1657">
          <cell r="G1657" t="str">
            <v>98016</v>
          </cell>
          <cell r="H1657" t="str">
            <v>BASE PARA POÇO DE VISITA RETANGULAR PARA ESGOTO, EM ALVENARIA COM BLOCOS DE CONCRETO, DIMENSÕES INTERNAS = 1,5X3,5 M, PROFUNDIDADE = 1,40 M, EXCLUINDO TAMPÃO. AF_12/2020_PA</v>
          </cell>
          <cell r="I1657" t="str">
            <v>UN</v>
          </cell>
          <cell r="J1657" t="str">
            <v>COEFICIENTE DE REPRESENTATIVIDADE</v>
          </cell>
          <cell r="K1657" t="str">
            <v>7.602,06</v>
          </cell>
          <cell r="L1657" t="str">
            <v>CAIXA REFERENCIAL</v>
          </cell>
        </row>
        <row r="1658">
          <cell r="G1658" t="str">
            <v>98017</v>
          </cell>
          <cell r="H1658" t="str">
            <v>ACRÉSCIMO PARA POÇO DE VISITA RETANGULAR PARA ESGOTO, EM ALVENARIA COM BLOCOS DE CONCRETO, DIMENSÕES INTERNAS = 1,5X3,5 M. AF_12/2020</v>
          </cell>
          <cell r="I1658" t="str">
            <v>M</v>
          </cell>
          <cell r="J1658" t="str">
            <v>COEFICIENTE DE REPRESENTATIVIDADE</v>
          </cell>
          <cell r="K1658" t="str">
            <v>2.993,35</v>
          </cell>
          <cell r="L1658" t="str">
            <v>CAIXA REFERENCIAL</v>
          </cell>
        </row>
        <row r="1659">
          <cell r="G1659" t="str">
            <v>98018</v>
          </cell>
          <cell r="H1659" t="str">
            <v>BASE PARA POÇO DE VISITA RETANGULAR PARA ESGOTO, EM ALVENARIA COM BLOCOS DE CONCRETO, DIMENSÕES INTERNAS = 1,5X4 M, PROFUNDIDADE = 1,40 M, EXCLUINDO TAMPÃO. AF_12/2020_PA</v>
          </cell>
          <cell r="I1659" t="str">
            <v>UN</v>
          </cell>
          <cell r="J1659" t="str">
            <v>COEFICIENTE DE REPRESENTATIVIDADE</v>
          </cell>
          <cell r="K1659" t="str">
            <v>8.471,80</v>
          </cell>
          <cell r="L1659" t="str">
            <v>CAIXA REFERENCIAL</v>
          </cell>
        </row>
        <row r="1660">
          <cell r="G1660" t="str">
            <v>98019</v>
          </cell>
          <cell r="H1660" t="str">
            <v>ACRÉSCIMO PARA POÇO DE VISITA RETANGULAR PARA ESGOTO, EM ALVENARIA COM BLOCOS DE CONCRETO, DIMENSÕES INTERNAS = 1,5X4 M. AF_12/2020</v>
          </cell>
          <cell r="I1660" t="str">
            <v>M</v>
          </cell>
          <cell r="J1660" t="str">
            <v>COEFICIENTE DE REPRESENTATIVIDADE</v>
          </cell>
          <cell r="K1660" t="str">
            <v>3.286,25</v>
          </cell>
          <cell r="L1660" t="str">
            <v>CAIXA REFERENCIAL</v>
          </cell>
        </row>
        <row r="1661">
          <cell r="G1661" t="str">
            <v>98020</v>
          </cell>
          <cell r="H1661" t="str">
            <v>BASE PARA POÇO DE VISITA RETANGULAR PARA ESGOTO, EM ALVENARIA COM BLOCOS DE CONCRETO, DIMENSÕES INTERNAS = 2X2 M, PROFUNDIDADE = 1,40 M, EXCLUINDO TAMPÃO. AF_12/2020_PA</v>
          </cell>
          <cell r="I1661" t="str">
            <v>UN</v>
          </cell>
          <cell r="J1661" t="str">
            <v>COEFICIENTE DE REPRESENTATIVIDADE</v>
          </cell>
          <cell r="K1661" t="str">
            <v>6.021,57</v>
          </cell>
          <cell r="L1661" t="str">
            <v>CAIXA REFERENCIAL</v>
          </cell>
        </row>
        <row r="1662">
          <cell r="G1662" t="str">
            <v>98021</v>
          </cell>
          <cell r="H1662" t="str">
            <v>ACRÉSCIMO PARA POÇO DE VISITA RETANGULAR PARA ESGOTO, EM ALVENARIA COM BLOCOS DE CONCRETO, DIMENSÕES INTERNAS = 2X2 M. AF_12/2020</v>
          </cell>
          <cell r="I1662" t="str">
            <v>M</v>
          </cell>
          <cell r="J1662" t="str">
            <v>COEFICIENTE DE REPRESENTATIVIDADE</v>
          </cell>
          <cell r="K1662" t="str">
            <v>2.477,13</v>
          </cell>
          <cell r="L1662" t="str">
            <v>CAIXA REFERENCIAL</v>
          </cell>
        </row>
        <row r="1663">
          <cell r="G1663" t="str">
            <v>98022</v>
          </cell>
          <cell r="H1663" t="str">
            <v>BASE PARA POÇO DE VISITA RETANGULAR PARA ESGOTO, EM ALVENARIA COM BLOCOS DE CONCRETO, DIMENSÕES INTERNAS = 2X2,5 M, PROFUNDIDADE = 1,40 M, EXCLUINDO TAMPÃO. AF_12/2020_PA</v>
          </cell>
          <cell r="I1663" t="str">
            <v>UN</v>
          </cell>
          <cell r="J1663" t="str">
            <v>COEFICIENTE DE REPRESENTATIVIDADE</v>
          </cell>
          <cell r="K1663" t="str">
            <v>7.051,56</v>
          </cell>
          <cell r="L1663" t="str">
            <v>CAIXA REFERENCIAL</v>
          </cell>
        </row>
        <row r="1664">
          <cell r="G1664" t="str">
            <v>98023</v>
          </cell>
          <cell r="H1664" t="str">
            <v>ACRÉSCIMO PARA POÇO DE VISITA RETANGULAR PARA ESGOTO, EM ALVENARIA COM BLOCOS DE CONCRETO, DIMENSÕES INTERNAS = 2X2,5 M. AF_12/2020</v>
          </cell>
          <cell r="I1664" t="str">
            <v>M</v>
          </cell>
          <cell r="J1664" t="str">
            <v>COEFICIENTE DE REPRESENTATIVIDADE</v>
          </cell>
          <cell r="K1664" t="str">
            <v>2.746,81</v>
          </cell>
          <cell r="L1664" t="str">
            <v>CAIXA REFERENCIAL</v>
          </cell>
        </row>
        <row r="1665">
          <cell r="G1665" t="str">
            <v>98024</v>
          </cell>
          <cell r="H1665" t="str">
            <v>BASE PARA POÇO DE VISITA RETANGULAR PARA ESGOTO, EM ALVENARIA COM BLOCOS DE CONCRETO, DIMENSÕES INTERNAS = 2X3 M, PROFUNDIDADE = 1,40 M, EXCLUINDO TAMPÃO. AF_12/2020_PA</v>
          </cell>
          <cell r="I1665" t="str">
            <v>UN</v>
          </cell>
          <cell r="J1665" t="str">
            <v>COEFICIENTE DE REPRESENTATIVIDADE</v>
          </cell>
          <cell r="K1665" t="str">
            <v>8.143,56</v>
          </cell>
          <cell r="L1665" t="str">
            <v>CAIXA REFERENCIAL</v>
          </cell>
        </row>
        <row r="1666">
          <cell r="G1666" t="str">
            <v>98025</v>
          </cell>
          <cell r="H1666" t="str">
            <v>ACRÉSCIMO PARA POÇO DE VISITA RETANGULAR PARA ESGOTO, EM ALVENARIA COM BLOCOS DE CONCRETO, DIMENSÕES INTERNAS = 2X3 M. AF_12/2020</v>
          </cell>
          <cell r="I1666" t="str">
            <v>M</v>
          </cell>
          <cell r="J1666" t="str">
            <v>COEFICIENTE DE REPRESENTATIVIDADE</v>
          </cell>
          <cell r="K1666" t="str">
            <v>3.016,57</v>
          </cell>
          <cell r="L1666" t="str">
            <v>CAIXA REFERENCIAL</v>
          </cell>
        </row>
        <row r="1667">
          <cell r="G1667" t="str">
            <v>98026</v>
          </cell>
          <cell r="H1667" t="str">
            <v>BASE PARA POÇO DE VISITA RETANGULAR PARA ESGOTO, EM ALVENARIA COM BLOCOS DE CONCRETO, DIMENSÕES INTERNAS = 2X3,5 M, PROFUNDIDADE = 1,40 M, EXCLUINDO TAMPÃO. AF_12/2020_PA</v>
          </cell>
          <cell r="I1667" t="str">
            <v>UN</v>
          </cell>
          <cell r="J1667" t="str">
            <v>COEFICIENTE DE REPRESENTATIVIDADE</v>
          </cell>
          <cell r="K1667" t="str">
            <v>9.181,35</v>
          </cell>
          <cell r="L1667" t="str">
            <v>CAIXA REFERENCIAL</v>
          </cell>
        </row>
        <row r="1668">
          <cell r="G1668" t="str">
            <v>98027</v>
          </cell>
          <cell r="H1668" t="str">
            <v>ACRÉSCIMO PARA POÇO DE VISITA RETANGULAR PARA ESGOTO, EM ALVENARIA COM BLOCOS DE CONCRETO, DIMENSÕES INTERNAS = 2X3,5 M. AF_12/2020</v>
          </cell>
          <cell r="I1668" t="str">
            <v>M</v>
          </cell>
          <cell r="J1668" t="str">
            <v>COEFICIENTE DE REPRESENTATIVIDADE</v>
          </cell>
          <cell r="K1668" t="str">
            <v>3.286,25</v>
          </cell>
          <cell r="L1668" t="str">
            <v>CAIXA REFERENCIAL</v>
          </cell>
        </row>
        <row r="1669">
          <cell r="G1669" t="str">
            <v>98028</v>
          </cell>
          <cell r="H1669" t="str">
            <v>BASE PARA POÇO DE VISITA RETANGULAR PARA ESGOTO, EM ALVENARIA COM BLOCOS DE CONCRETO, DIMENSÕES INTERNAS = 2X4 M, PROFUNDIDADE = 1,40 M, EXCLUINDO TAMPÃO. AF_12/2020_PA</v>
          </cell>
          <cell r="I1669" t="str">
            <v>UN</v>
          </cell>
          <cell r="J1669" t="str">
            <v>COEFICIENTE DE REPRESENTATIVIDADE</v>
          </cell>
          <cell r="K1669" t="str">
            <v>10.219,21</v>
          </cell>
          <cell r="L1669" t="str">
            <v>CAIXA REFERENCIAL</v>
          </cell>
        </row>
        <row r="1670">
          <cell r="G1670" t="str">
            <v>98029</v>
          </cell>
          <cell r="H1670" t="str">
            <v>ACRÉSCIMO PARA POÇO DE VISITA RETANGULAR PARA ESGOTO, EM ALVENARIA COM BLOCOS DE CONCRETO, DIMENSÕES INTERNAS = 2X4 M. AF_12/2020</v>
          </cell>
          <cell r="I1670" t="str">
            <v>M</v>
          </cell>
          <cell r="J1670" t="str">
            <v>COEFICIENTE DE REPRESENTATIVIDADE</v>
          </cell>
          <cell r="K1670" t="str">
            <v>3.560,75</v>
          </cell>
          <cell r="L1670" t="str">
            <v>CAIXA REFERENCIAL</v>
          </cell>
        </row>
        <row r="1671">
          <cell r="G1671" t="str">
            <v>98030</v>
          </cell>
          <cell r="H1671" t="str">
            <v>BASE PARA POÇO DE VISITA RETANGULAR PARA ESGOTO, EM ALVENARIA COM BLOCOS DE CONCRETO, DIMENSÕES INTERNAS = 2,5X2,5 M, PROFUNDIDADE = 1,40 M, EXCLUINDO TAMPÃO. AF_12/2020_PA</v>
          </cell>
          <cell r="I1671" t="str">
            <v>UN</v>
          </cell>
          <cell r="J1671" t="str">
            <v>COEFICIENTE DE REPRESENTATIVIDADE</v>
          </cell>
          <cell r="K1671" t="str">
            <v>8.313,45</v>
          </cell>
          <cell r="L1671" t="str">
            <v>CAIXA REFERENCIAL</v>
          </cell>
        </row>
        <row r="1672">
          <cell r="G1672" t="str">
            <v>98031</v>
          </cell>
          <cell r="H1672" t="str">
            <v>ACRÉSCIMO PARA POÇO DE VISITA RETANGULAR PARA ESGOTO, EM ALVENARIA COM BLOCOS DE CONCRETO, DIMENSÕES INTERNAS = 2,5X2,5 M. AF_12/2020</v>
          </cell>
          <cell r="I1672" t="str">
            <v>M</v>
          </cell>
          <cell r="J1672" t="str">
            <v>COEFICIENTE DE REPRESENTATIVIDADE</v>
          </cell>
          <cell r="K1672" t="str">
            <v>3.021,40</v>
          </cell>
          <cell r="L1672" t="str">
            <v>CAIXA REFERENCIAL</v>
          </cell>
        </row>
        <row r="1673">
          <cell r="G1673" t="str">
            <v>98032</v>
          </cell>
          <cell r="H1673" t="str">
            <v>BASE PARA POÇO DE VISITA RETANGULAR PARA ESGOTO, EM ALVENARIA COM BLOCOS DE CONCRETO, DIMENSÕES INTERNAS = 2,5X3 M, PROFUNDIDADE = 1,40 M, EXCLUINDO TAMPÃO. AF_12/2020_PA</v>
          </cell>
          <cell r="I1673" t="str">
            <v>UN</v>
          </cell>
          <cell r="J1673" t="str">
            <v>COEFICIENTE DE REPRESENTATIVIDADE</v>
          </cell>
          <cell r="K1673" t="str">
            <v>9.559,59</v>
          </cell>
          <cell r="L1673" t="str">
            <v>CAIXA REFERENCIAL</v>
          </cell>
        </row>
        <row r="1674">
          <cell r="G1674" t="str">
            <v>98033</v>
          </cell>
          <cell r="H1674" t="str">
            <v>ACRÉSCIMO PARA POÇO DE VISITA RETANGULAR PARA ESGOTO, EM ALVENARIA COM BLOCOS DE CONCRETO, DIMENSÕES INTERNAS = 2,5X3 M. AF_12/2020</v>
          </cell>
          <cell r="I1674" t="str">
            <v>M</v>
          </cell>
          <cell r="J1674" t="str">
            <v>COEFICIENTE DE REPRESENTATIVIDADE</v>
          </cell>
          <cell r="K1674" t="str">
            <v>3.291,08</v>
          </cell>
          <cell r="L1674" t="str">
            <v>CAIXA REFERENCIAL</v>
          </cell>
        </row>
        <row r="1675">
          <cell r="G1675" t="str">
            <v>98034</v>
          </cell>
          <cell r="H1675" t="str">
            <v>BASE PARA POÇO DE VISITA RETANGULAR PARA ESGOTO, EM ALVENARIA COM BLOCOS DE CONCRETO, DIMENSÕES INTERNAS = 2,5X3,5 M, PROFUNDIDADE = 1,40 M, EXCLUINDO TAMPÃO. AF_12/2020_PA</v>
          </cell>
          <cell r="I1675" t="str">
            <v>UN</v>
          </cell>
          <cell r="J1675" t="str">
            <v>COEFICIENTE DE REPRESENTATIVIDADE</v>
          </cell>
          <cell r="K1675" t="str">
            <v>10.805,76</v>
          </cell>
          <cell r="L1675" t="str">
            <v>CAIXA REFERENCIAL</v>
          </cell>
        </row>
        <row r="1676">
          <cell r="G1676" t="str">
            <v>98035</v>
          </cell>
          <cell r="H1676" t="str">
            <v>ACRÉSCIMO PARA POÇO DE VISITA RETANGULAR PARA ESGOTO, EM ALVENARIA COM BLOCOS DE CONCRETO, DIMENSÕES INTERNAS = 2,5X3,5 M. AF_12/2020</v>
          </cell>
          <cell r="I1676" t="str">
            <v>M</v>
          </cell>
          <cell r="J1676" t="str">
            <v>COEFICIENTE DE REPRESENTATIVIDADE</v>
          </cell>
          <cell r="K1676" t="str">
            <v>3.560,75</v>
          </cell>
          <cell r="L1676" t="str">
            <v>CAIXA REFERENCIAL</v>
          </cell>
        </row>
        <row r="1677">
          <cell r="G1677" t="str">
            <v>98036</v>
          </cell>
          <cell r="H1677" t="str">
            <v>BASE PARA POÇO DE VISITA RETANGULAR PARA ESGOTO, EM ALVENARIA COM BLOCOS DE CONCRETO, DIMENSÕES INTERNAS = 2,5X4 M, PROFUNDIDADE = 1,40 M, EXCLUINDO TAMPÃO. AF_12/2020_PA</v>
          </cell>
          <cell r="I1677" t="str">
            <v>UN</v>
          </cell>
          <cell r="J1677" t="str">
            <v>COEFICIENTE DE REPRESENTATIVIDADE</v>
          </cell>
          <cell r="K1677" t="str">
            <v>12.051,91</v>
          </cell>
          <cell r="L1677" t="str">
            <v>CAIXA REFERENCIAL</v>
          </cell>
        </row>
        <row r="1678">
          <cell r="G1678" t="str">
            <v>98037</v>
          </cell>
          <cell r="H1678" t="str">
            <v>ACRÉSCIMO PARA POÇO DE VISITA RETANGULAR PARA ESGOTO, EM ALVENARIA COM BLOCOS DE CONCRETO, DIMENSÕES INTERNAS = 2,5X4 M. AF_12/2020</v>
          </cell>
          <cell r="I1678" t="str">
            <v>M</v>
          </cell>
          <cell r="J1678" t="str">
            <v>COEFICIENTE DE REPRESENTATIVIDADE</v>
          </cell>
          <cell r="K1678" t="str">
            <v>3.835,27</v>
          </cell>
          <cell r="L1678" t="str">
            <v>CAIXA REFERENCIAL</v>
          </cell>
        </row>
        <row r="1679">
          <cell r="G1679" t="str">
            <v>98038</v>
          </cell>
          <cell r="H1679" t="str">
            <v>BASE PARA POÇO DE VISITA RETANGULAR PARA ESGOTO, EM ALVENARIA COM BLOCOS DE CONCRETO, DIMENSÕES INTERNAS = 3X3 M, PROFUNDIDADE = 1,40 M, EXCLUINDO TAMPÃO. AF_12/2020_PA</v>
          </cell>
          <cell r="I1679" t="str">
            <v>UN</v>
          </cell>
          <cell r="J1679" t="str">
            <v>COEFICIENTE DE REPRESENTATIVIDADE</v>
          </cell>
          <cell r="K1679" t="str">
            <v>11.029,91</v>
          </cell>
          <cell r="L1679" t="str">
            <v>CAIXA REFERENCIAL</v>
          </cell>
        </row>
        <row r="1680">
          <cell r="G1680" t="str">
            <v>98039</v>
          </cell>
          <cell r="H1680" t="str">
            <v>ACRÉSCIMO PARA POÇO DE VISITA RETANGULAR PARA ESGOTO, EM ALVENARIA COM BLOCOS DE CONCRETO, DIMENSÕES INTERNAS = 3X3 M. AF_12/2020</v>
          </cell>
          <cell r="I1680" t="str">
            <v>M</v>
          </cell>
          <cell r="J1680" t="str">
            <v>COEFICIENTE DE REPRESENTATIVIDADE</v>
          </cell>
          <cell r="K1680" t="str">
            <v>3.565,58</v>
          </cell>
          <cell r="L1680" t="str">
            <v>CAIXA REFERENCIAL</v>
          </cell>
        </row>
        <row r="1681">
          <cell r="G1681" t="str">
            <v>98040</v>
          </cell>
          <cell r="H1681" t="str">
            <v>BASE PARA POÇO DE VISITA RETANGULAR PARA ESGOTO, EM ALVENARIA COM BLOCOS DE CONCRETO, DIMENSÕES INTERNAS = 3X3,5 M, PROFUNDIDADE = 1,40 M, EXCLUINDO TAMPÃO. AF_12/2020_PA</v>
          </cell>
          <cell r="I1681" t="str">
            <v>UN</v>
          </cell>
          <cell r="J1681" t="str">
            <v>COEFICIENTE DE REPRESENTATIVIDADE</v>
          </cell>
          <cell r="K1681" t="str">
            <v>12.459,37</v>
          </cell>
          <cell r="L1681" t="str">
            <v>CAIXA REFERENCIAL</v>
          </cell>
        </row>
        <row r="1682">
          <cell r="G1682" t="str">
            <v>98041</v>
          </cell>
          <cell r="H1682" t="str">
            <v>ACRÉSCIMO PARA POÇO DE VISITA RETANGULAR PARA ESGOTO, EM ALVENARIA COM BLOCOS DE CONCRETO, DIMENSÕES INTERNAS = 3X3,5 M. AF_12/2020</v>
          </cell>
          <cell r="I1682" t="str">
            <v>M</v>
          </cell>
          <cell r="J1682" t="str">
            <v>COEFICIENTE DE REPRESENTATIVIDADE</v>
          </cell>
          <cell r="K1682" t="str">
            <v>3.835,27</v>
          </cell>
          <cell r="L1682" t="str">
            <v>CAIXA REFERENCIAL</v>
          </cell>
        </row>
        <row r="1683">
          <cell r="G1683" t="str">
            <v>98042</v>
          </cell>
          <cell r="H1683" t="str">
            <v>BASE PARA POÇO DE VISITA RETANGULAR PARA ESGOTO, EM ALVENARIA COM BLOCOS DE CONCRETO, DIMENSÕES INTERNAS = 3X4 M, PROFUNDIDADE = 1,40 M, EXCLUINDO TAMPÃO. AF_12/2020_PA</v>
          </cell>
          <cell r="I1683" t="str">
            <v>UN</v>
          </cell>
          <cell r="J1683" t="str">
            <v>COEFICIENTE DE REPRESENTATIVIDADE</v>
          </cell>
          <cell r="K1683" t="str">
            <v>13.888,91</v>
          </cell>
          <cell r="L1683" t="str">
            <v>CAIXA REFERENCIAL</v>
          </cell>
        </row>
        <row r="1684">
          <cell r="G1684" t="str">
            <v>98043</v>
          </cell>
          <cell r="H1684" t="str">
            <v>ACRÉSCIMO PARA POÇO DE VISITA RETANGULAR PARA ESGOTO, EM ALVENARIA COM BLOCOS DE CONCRETO, DIMENSÕES INTERNAS = 3X4 M. AF_12/2020</v>
          </cell>
          <cell r="I1684" t="str">
            <v>M</v>
          </cell>
          <cell r="J1684" t="str">
            <v>COEFICIENTE DE REPRESENTATIVIDADE</v>
          </cell>
          <cell r="K1684" t="str">
            <v>4.109,85</v>
          </cell>
          <cell r="L1684" t="str">
            <v>CAIXA REFERENCIAL</v>
          </cell>
        </row>
        <row r="1685">
          <cell r="G1685" t="str">
            <v>98044</v>
          </cell>
          <cell r="H1685" t="str">
            <v>BASE PARA POÇO DE VISITA RETANGULAR PARA ESGOTO, EM ALVENARIA COM BLOCOS DE CONCRETO, DIMENSÕES INTERNAS = 3,5X3,5 M, PROFUNDIDADE = 1,40 M, EXCLUINDO TAMPÃO. AF_12/2020_PA</v>
          </cell>
          <cell r="I1685" t="str">
            <v>UN</v>
          </cell>
          <cell r="J1685" t="str">
            <v>COEFICIENTE DE REPRESENTATIVIDADE</v>
          </cell>
          <cell r="K1685" t="str">
            <v>14.113,12</v>
          </cell>
          <cell r="L1685" t="str">
            <v>CAIXA REFERENCIAL</v>
          </cell>
        </row>
        <row r="1686">
          <cell r="G1686" t="str">
            <v>98045</v>
          </cell>
          <cell r="H1686" t="str">
            <v>ACRÉSCIMO PARA POÇO DE VISITA RETANGULAR PARA ESGOTO, EM ALVENARIA COM BLOCOS DE CONCRETO, DIMENSÕES INTERNAS = 3,5X3,5 M. AF_12/2020</v>
          </cell>
          <cell r="I1686" t="str">
            <v>M</v>
          </cell>
          <cell r="J1686" t="str">
            <v>COEFICIENTE DE REPRESENTATIVIDADE</v>
          </cell>
          <cell r="K1686" t="str">
            <v>4.109,85</v>
          </cell>
          <cell r="L1686" t="str">
            <v>CAIXA REFERENCIAL</v>
          </cell>
        </row>
        <row r="1687">
          <cell r="G1687" t="str">
            <v>98046</v>
          </cell>
          <cell r="H1687" t="str">
            <v>BASE PARA POÇO DE VISITA RETANGULAR PARA ESGOTO, EM ALVENARIA COM BLOCOS DE CONCRETO, DIMENSÕES INTERNAS = 3,5X4 M, PROFUNDIDADE = 1,40 M, EXCLUINDO TAMPÃO. AF_12/2020_PA</v>
          </cell>
          <cell r="I1687" t="str">
            <v>UN</v>
          </cell>
          <cell r="J1687" t="str">
            <v>COEFICIENTE DE REPRESENTATIVIDADE</v>
          </cell>
          <cell r="K1687" t="str">
            <v>15.725,79</v>
          </cell>
          <cell r="L1687" t="str">
            <v>CAIXA REFERENCIAL</v>
          </cell>
        </row>
        <row r="1688">
          <cell r="G1688" t="str">
            <v>98047</v>
          </cell>
          <cell r="H1688" t="str">
            <v>ACRÉSCIMO PARA POÇO DE VISITA RETANGULAR PARA ESGOTO, EM ALVENARIA COM BLOCOS DE CONCRETO, DIMENSÕES INTERNAS = 3,5X4 M. AF_12/2020</v>
          </cell>
          <cell r="I1688" t="str">
            <v>M</v>
          </cell>
          <cell r="J1688" t="str">
            <v>COEFICIENTE DE REPRESENTATIVIDADE</v>
          </cell>
          <cell r="K1688" t="str">
            <v>4.384,37</v>
          </cell>
          <cell r="L1688" t="str">
            <v>CAIXA REFERENCIAL</v>
          </cell>
        </row>
        <row r="1689">
          <cell r="G1689" t="str">
            <v>98048</v>
          </cell>
          <cell r="H1689" t="str">
            <v>BASE PARA POÇO DE VISITA RETANGULAR PARA ESGOTO, EM ALVENARIA COM BLOCOS DE CONCRETO, DIMENSÕES INTERNAS = 4X4 M, PROFUNDIDADE = 1,45 M, EXCLUINDO TAMPÃO. AF_12/2020_PA</v>
          </cell>
          <cell r="I1689" t="str">
            <v>UN</v>
          </cell>
          <cell r="J1689" t="str">
            <v>COEFICIENTE DE REPRESENTATIVIDADE</v>
          </cell>
          <cell r="K1689" t="str">
            <v>17.562,78</v>
          </cell>
          <cell r="L1689" t="str">
            <v>CAIXA REFERENCIAL</v>
          </cell>
        </row>
        <row r="1690">
          <cell r="G1690" t="str">
            <v>98049</v>
          </cell>
          <cell r="H1690" t="str">
            <v>ACRÉSCIMO PARA POÇO DE VISITA RETANGULAR PARA ESGOTO, EM ALVENARIA COM BLOCOS DE CONCRETO, DIMENSÕES INTERNAS = 4X4 M. AF_12/2020</v>
          </cell>
          <cell r="I1690" t="str">
            <v>M</v>
          </cell>
          <cell r="J1690" t="str">
            <v>COEFICIENTE DE REPRESENTATIVIDADE</v>
          </cell>
          <cell r="K1690" t="str">
            <v>4.611,63</v>
          </cell>
          <cell r="L1690" t="str">
            <v>CAIXA REFERENCIAL</v>
          </cell>
        </row>
        <row r="1691">
          <cell r="G1691" t="str">
            <v>98050</v>
          </cell>
          <cell r="H1691" t="str">
            <v>CHAMINÉ CIRCULAR PARA POÇO DE VISITA PARA ESGOTO, EM CONCRETO PRÉ-MOLDADO, DIÂMETRO INTERNO = 0,6 M. AF_12/2020</v>
          </cell>
          <cell r="I1691" t="str">
            <v>M</v>
          </cell>
          <cell r="J1691" t="str">
            <v>COEFICIENTE DE REPRESENTATIVIDADE</v>
          </cell>
          <cell r="K1691" t="str">
            <v>295,48</v>
          </cell>
          <cell r="L1691" t="str">
            <v>CAIXA REFERENCIAL</v>
          </cell>
        </row>
        <row r="1692">
          <cell r="G1692" t="str">
            <v>98051</v>
          </cell>
          <cell r="H1692" t="str">
            <v>CHAMINÉ CIRCULAR PARA POÇO DE VISITA PARA ESGOTO, EM ALVENARIA COM TIJOLOS CERÂMICOS MACIÇOS, DIÂMETRO INTERNO = 0,6 M. AF_12/2020</v>
          </cell>
          <cell r="I1692" t="str">
            <v>M</v>
          </cell>
          <cell r="J1692" t="str">
            <v>COEFICIENTE DE REPRESENTATIVIDADE</v>
          </cell>
          <cell r="K1692" t="str">
            <v>990,24</v>
          </cell>
          <cell r="L1692" t="str">
            <v>CAIXA REFERENCIAL</v>
          </cell>
        </row>
        <row r="1693">
          <cell r="G1693" t="str">
            <v>98405</v>
          </cell>
          <cell r="H1693" t="str">
            <v>BASE PARA POÇO DE VISITA CIRCULAR PARA  ESGOTO, EM ALVENARIA COM TIJOLOS CERÂMICOS MACIÇOS, DIÂMETRO INTERNO = 1,0 M, PROFUNDIDADE = 1,40 M, EXCLUINDO TAMPÃO. AF_12/2020_PA</v>
          </cell>
          <cell r="I1693" t="str">
            <v>UN</v>
          </cell>
          <cell r="J1693" t="str">
            <v>COEFICIENTE DE REPRESENTATIVIDADE</v>
          </cell>
          <cell r="K1693" t="str">
            <v>2.600,10</v>
          </cell>
          <cell r="L1693" t="str">
            <v>CAIXA REFERENCIAL</v>
          </cell>
        </row>
        <row r="1694">
          <cell r="G1694" t="str">
            <v>98406</v>
          </cell>
          <cell r="H1694" t="str">
            <v>BASE PARA POÇO DE VISITA RETANGULAR PARA ESGOTO, EM ALVENARIA COM BLOCOS DE CONCRETO, DIMENSÕES INTERNAS = 1X3,5 M, PROFUNDIDADE = 1,40 M, EXCLUINDO TAMPÃO. AF_12/2020_PA</v>
          </cell>
          <cell r="I1694" t="str">
            <v>UN</v>
          </cell>
          <cell r="J1694" t="str">
            <v>COEFICIENTE DE REPRESENTATIVIDADE</v>
          </cell>
          <cell r="K1694" t="str">
            <v>6.130,64</v>
          </cell>
          <cell r="L1694" t="str">
            <v>CAIXA REFERENCIAL</v>
          </cell>
        </row>
        <row r="1695">
          <cell r="G1695" t="str">
            <v>98407</v>
          </cell>
          <cell r="H1695" t="str">
            <v>BASE PARA POÇO DE VISITA RETANGULAR PARA ESGOTO, EM ALVENARIA COM BLOCOS DE CONCRETO, DIMENSÕES INTERNAS = 1X2 M, PROFUNDIDADE = 1,40 M, EXCLUINDO TAMPÃO. AF_12/2020_PA</v>
          </cell>
          <cell r="I1695" t="str">
            <v>UN</v>
          </cell>
          <cell r="J1695" t="str">
            <v>COEFICIENTE DE REPRESENTATIVIDADE</v>
          </cell>
          <cell r="K1695" t="str">
            <v>4.013,83</v>
          </cell>
          <cell r="L1695" t="str">
            <v>CAIXA REFERENCIAL</v>
          </cell>
        </row>
        <row r="1696">
          <cell r="G1696" t="str">
            <v>98408</v>
          </cell>
          <cell r="H1696" t="str">
            <v>BASE PARA POÇO DE VISITA RETANGULAR PARA ESGOTO, EM ALVENARIA COM BLOCOS DE CONCRETO, DIMENSÕES INTERNAS = 1X2,5 M, PROFUNDIDADE = 1,40 M, EXCLUINDO TAMPÃO. AF_12/2020_PA</v>
          </cell>
          <cell r="I1696" t="str">
            <v>UN</v>
          </cell>
          <cell r="J1696" t="str">
            <v>COEFICIENTE DE REPRESENTATIVIDADE</v>
          </cell>
          <cell r="K1696" t="str">
            <v>4.706,18</v>
          </cell>
          <cell r="L1696" t="str">
            <v>CAIXA REFERENCIAL</v>
          </cell>
        </row>
        <row r="1697">
          <cell r="G1697" t="str">
            <v>98409</v>
          </cell>
          <cell r="H1697" t="str">
            <v>ACRÉSCIMO PARA POÇO DE VISITA CIRCULAR PARA ESGOTO, EM CONCRETO PRÉ-MOLDADO, DIÂMETRO INTERNO = 0,8 M. AF_12/2020</v>
          </cell>
          <cell r="I1697" t="str">
            <v>M</v>
          </cell>
          <cell r="J1697" t="str">
            <v>COEFICIENTE DE REPRESENTATIVIDADE</v>
          </cell>
          <cell r="K1697" t="str">
            <v>404,46</v>
          </cell>
          <cell r="L1697" t="str">
            <v>CAIXA REFERENCIAL</v>
          </cell>
        </row>
        <row r="1698">
          <cell r="G1698" t="str">
            <v>98410</v>
          </cell>
          <cell r="H1698" t="str">
            <v>BASE PARA POÇO DE VISITA CIRCULAR PARA ESGOTO, EM CONCRETO PRÉ-MOLDADO, DIÂMETRO INTERNO = 1,0 M, PROFUNDIDADE = 1,35 M, EXCLUINDO TAMPÃO. AF_12/2020_PA</v>
          </cell>
          <cell r="I1698" t="str">
            <v>UN</v>
          </cell>
          <cell r="J1698" t="str">
            <v>COEFICIENTE DE REPRESENTATIVIDADE</v>
          </cell>
          <cell r="K1698" t="str">
            <v>1.257,82</v>
          </cell>
          <cell r="L1698" t="str">
            <v>CAIXA REFERENCIAL</v>
          </cell>
        </row>
        <row r="1699">
          <cell r="G1699" t="str">
            <v>99240</v>
          </cell>
          <cell r="H1699" t="str">
            <v>ACRÉSCIMO PARA POÇO DE VISITA CIRCULAR PARA DRENAGEM, EM CONCRETO PRÉ-MOLDADO, DIÂMETRO INTERNO = 1,2 M. AF_12/2020</v>
          </cell>
          <cell r="I1699" t="str">
            <v>M</v>
          </cell>
          <cell r="J1699" t="str">
            <v>COEFICIENTE DE REPRESENTATIVIDADE</v>
          </cell>
          <cell r="K1699" t="str">
            <v>705,71</v>
          </cell>
          <cell r="L1699" t="str">
            <v>CAIXA REFERENCIAL</v>
          </cell>
        </row>
        <row r="1700">
          <cell r="G1700" t="str">
            <v>99241</v>
          </cell>
          <cell r="H1700" t="str">
            <v>ACRÉSCIMO PARA POÇO DE VISITA RETANGULAR PARA DRENAGEM, EM ALVENARIA COM BLOCOS DE CONCRETO, DIMENSÕES INTERNAS = 1,5X1,5 M. AF_12/2020</v>
          </cell>
          <cell r="I1700" t="str">
            <v>M</v>
          </cell>
          <cell r="J1700" t="str">
            <v>COEFICIENTE DE REPRESENTATIVIDADE</v>
          </cell>
          <cell r="K1700" t="str">
            <v>1.843,21</v>
          </cell>
          <cell r="L1700" t="str">
            <v>CAIXA REFERENCIAL</v>
          </cell>
        </row>
        <row r="1701">
          <cell r="G1701" t="str">
            <v>99242</v>
          </cell>
          <cell r="H1701" t="str">
            <v>BASE PARA POÇO DE VISITA CIRCULAR PARA DRENAGEM, EM ALVENARIA COM TIJOLOS CERÂMICOS MACIÇOS, DIÂMETRO INTERNO = 1,2 M, PROFUNDIDADE = 1,40 M, EXCLUINDO TAMPÃO. AF_12/2020_PA</v>
          </cell>
          <cell r="I1701" t="str">
            <v>UN</v>
          </cell>
          <cell r="J1701" t="str">
            <v>COEFICIENTE DE REPRESENTATIVIDADE</v>
          </cell>
          <cell r="K1701" t="str">
            <v>2.984,52</v>
          </cell>
          <cell r="L1701" t="str">
            <v>CAIXA REFERENCIAL</v>
          </cell>
        </row>
        <row r="1702">
          <cell r="G1702" t="str">
            <v>99243</v>
          </cell>
          <cell r="H1702" t="str">
            <v>ACRÉSCIMO PARA POÇO DE VISITA CIRCULAR PARA DRENAGEM, EM ALVENARIA COM TIJOLOS CERÂMICOS MACIÇOS, DIÂMETRO INTERNO = 1,2 M. AF_12/2020</v>
          </cell>
          <cell r="I1702" t="str">
            <v>M</v>
          </cell>
          <cell r="J1702" t="str">
            <v>COEFICIENTE DE REPRESENTATIVIDADE</v>
          </cell>
          <cell r="K1702" t="str">
            <v>1.673,07</v>
          </cell>
          <cell r="L1702" t="str">
            <v>CAIXA REFERENCIAL</v>
          </cell>
        </row>
        <row r="1703">
          <cell r="G1703" t="str">
            <v>99244</v>
          </cell>
          <cell r="H1703" t="str">
            <v>BASE PARA POÇO DE VISITA RETANGULAR PARA DRENAGEM, EM ALVENARIA COM BLOCOS DE CONCRETO, DIMENSÕES INTERNAS = 1,5X2 M, PROFUNDIDADE = 1,40 M, EXCLUINDO TAMPÃO. AF_12/2020_PA</v>
          </cell>
          <cell r="I1703" t="str">
            <v>UN</v>
          </cell>
          <cell r="J1703" t="str">
            <v>COEFICIENTE DE REPRESENTATIVIDADE</v>
          </cell>
          <cell r="K1703" t="str">
            <v>4.876,33</v>
          </cell>
          <cell r="L1703" t="str">
            <v>CAIXA REFERENCIAL</v>
          </cell>
        </row>
        <row r="1704">
          <cell r="G1704" t="str">
            <v>99246</v>
          </cell>
          <cell r="H1704" t="str">
            <v>ACRÉSCIMO PARA POÇO DE VISITA CIRCULAR PARA DRENAGEM, EM CONCRETO PRÉ-MOLDADO, DIÂMETRO INTERNO = 1,5 M. AF_12/2020</v>
          </cell>
          <cell r="I1704" t="str">
            <v>M</v>
          </cell>
          <cell r="J1704" t="str">
            <v>COEFICIENTE DE REPRESENTATIVIDADE</v>
          </cell>
          <cell r="K1704" t="str">
            <v>966,67</v>
          </cell>
          <cell r="L1704" t="str">
            <v>CAIXA REFERENCIAL</v>
          </cell>
        </row>
        <row r="1705">
          <cell r="G1705" t="str">
            <v>99247</v>
          </cell>
          <cell r="H1705" t="str">
            <v>ACRÉSCIMO PARA POÇO DE VISITA RETANGULAR PARA DRENAGEM, EM ALVENARIA COM BLOCOS DE CONCRETO, DIMENSÕES INTERNAS = 1,5X2 M. AF_12/2020</v>
          </cell>
          <cell r="I1705" t="str">
            <v>M</v>
          </cell>
          <cell r="J1705" t="str">
            <v>COEFICIENTE DE REPRESENTATIVIDADE</v>
          </cell>
          <cell r="K1705" t="str">
            <v>2.102,42</v>
          </cell>
          <cell r="L1705" t="str">
            <v>CAIXA REFERENCIAL</v>
          </cell>
        </row>
        <row r="1706">
          <cell r="G1706" t="str">
            <v>99248</v>
          </cell>
          <cell r="H1706" t="str">
            <v>BASE PARA POÇO DE VISITA CIRCULAR PARA DRENAGEM, EM ALVENARIA COM TIJOLOS CERÂMICOS MACIÇOS, DIÂMETRO INTERNO = 1,50 M, PROFUNDIDADE = 1,40 M, EXCLUINDO TAMPÃO. AF_12/2020_PA</v>
          </cell>
          <cell r="I1706" t="str">
            <v>UN</v>
          </cell>
          <cell r="J1706" t="str">
            <v>COEFICIENTE DE REPRESENTATIVIDADE</v>
          </cell>
          <cell r="K1706" t="str">
            <v>3.812,81</v>
          </cell>
          <cell r="L1706" t="str">
            <v>CAIXA REFERENCIAL</v>
          </cell>
        </row>
        <row r="1707">
          <cell r="G1707" t="str">
            <v>99249</v>
          </cell>
          <cell r="H1707" t="str">
            <v>ACRÉSCIMO PARA POÇO DE VISITA CIRCULAR PARA DRENAGEM, EM ALVENARIA COM TIJOLOS CERÂMICOS MACIÇOS, DIÂMETRO INTERNO = 1,5 M. AF_12/2020</v>
          </cell>
          <cell r="I1707" t="str">
            <v>M</v>
          </cell>
          <cell r="J1707" t="str">
            <v>COEFICIENTE DE REPRESENTATIVIDADE</v>
          </cell>
          <cell r="K1707" t="str">
            <v>2.049,91</v>
          </cell>
          <cell r="L1707" t="str">
            <v>CAIXA REFERENCIAL</v>
          </cell>
        </row>
        <row r="1708">
          <cell r="G1708" t="str">
            <v>99252</v>
          </cell>
          <cell r="H1708" t="str">
            <v>BASE PARA POÇO DE VISITA RETANGULAR PARA DRENAGEM, EM ALVENARIA COM BLOCOS DE CONCRETO, DIMENSÕES INTERNAS = 1X1 M, PROFUNDIDADE = 1,40 M, EXCLUINDO TAMPÃO. AF_12/2020_PA</v>
          </cell>
          <cell r="I1708" t="str">
            <v>UN</v>
          </cell>
          <cell r="J1708" t="str">
            <v>COEFICIENTE DE REPRESENTATIVIDADE</v>
          </cell>
          <cell r="K1708" t="str">
            <v>2.568,50</v>
          </cell>
          <cell r="L1708" t="str">
            <v>CAIXA REFERENCIAL</v>
          </cell>
        </row>
        <row r="1709">
          <cell r="G1709" t="str">
            <v>99254</v>
          </cell>
          <cell r="H1709" t="str">
            <v>ACRÉSCIMO PARA POÇO DE VISITA RETANGULAR PARA DRENAGEM, EM ALVENARIA COM BLOCOS DE CONCRETO, DIMENSÕES INTERNAS = 1X1 M. AF_12/2020</v>
          </cell>
          <cell r="I1709" t="str">
            <v>M</v>
          </cell>
          <cell r="J1709" t="str">
            <v>COEFICIENTE DE REPRESENTATIVIDADE</v>
          </cell>
          <cell r="K1709" t="str">
            <v>1.324,75</v>
          </cell>
          <cell r="L1709" t="str">
            <v>CAIXA REFERENCIAL</v>
          </cell>
        </row>
        <row r="1710">
          <cell r="G1710" t="str">
            <v>99256</v>
          </cell>
          <cell r="H1710" t="str">
            <v>BASE PARA POÇO DE VISITA RETANGULAR PARA DRENAGEM, EM ALVENARIA COM BLOCOS DE CONCRETO, DIMENSÕES INTERNAS = 1,5X2,5 M, PROFUNDIDADE = 1,40 M, EXCLUINDO TAMPÃO. AF_12/2020_PA</v>
          </cell>
          <cell r="I1710" t="str">
            <v>UN</v>
          </cell>
          <cell r="J1710" t="str">
            <v>COEFICIENTE DE REPRESENTATIVIDADE</v>
          </cell>
          <cell r="K1710" t="str">
            <v>5.725,12</v>
          </cell>
          <cell r="L1710" t="str">
            <v>CAIXA REFERENCIAL</v>
          </cell>
        </row>
        <row r="1711">
          <cell r="G1711" t="str">
            <v>99259</v>
          </cell>
          <cell r="H1711" t="str">
            <v>BASE PARA POÇO DE VISITA RETANGULAR PARA DRENAGEM, EM ALVENARIA COM BLOCOS DE CONCRETO, DIMENSÕES INTERNAS = 1X1,5 M, PROFUNDIDADE = 1,40 M, EXCLUINDO TAMPÃO. AF_12/2020_PA</v>
          </cell>
          <cell r="I1711" t="str">
            <v>UN</v>
          </cell>
          <cell r="J1711" t="str">
            <v>COEFICIENTE DE REPRESENTATIVIDADE</v>
          </cell>
          <cell r="K1711" t="str">
            <v>3.244,10</v>
          </cell>
          <cell r="L1711" t="str">
            <v>CAIXA REFERENCIAL</v>
          </cell>
        </row>
        <row r="1712">
          <cell r="G1712" t="str">
            <v>99261</v>
          </cell>
          <cell r="H1712" t="str">
            <v>ACRÉSCIMO PARA POÇO DE VISITA RETANGULAR PARA DRENAGEM, EM ALVENARIA COM BLOCOS DE CONCRETO, DIMENSÕES INTERNAS = 1X1,5 M. AF_12/2020</v>
          </cell>
          <cell r="I1712" t="str">
            <v>M</v>
          </cell>
          <cell r="J1712" t="str">
            <v>COEFICIENTE DE REPRESENTATIVIDADE</v>
          </cell>
          <cell r="K1712" t="str">
            <v>1.583,95</v>
          </cell>
          <cell r="L1712" t="str">
            <v>CAIXA REFERENCIAL</v>
          </cell>
        </row>
        <row r="1713">
          <cell r="G1713" t="str">
            <v>99263</v>
          </cell>
          <cell r="H1713" t="str">
            <v>ACRÉSCIMO PARA POÇO DE VISITA RETANGULAR PARA DRENAGEM, EM ALVENARIA COM BLOCOS DE CONCRETO, DIMENSÕES INTERNAS = 1,5X2,5 M. AF_12/2020</v>
          </cell>
          <cell r="I1713" t="str">
            <v>M</v>
          </cell>
          <cell r="J1713" t="str">
            <v>COEFICIENTE DE REPRESENTATIVIDADE</v>
          </cell>
          <cell r="K1713" t="str">
            <v>2.361,69</v>
          </cell>
          <cell r="L1713" t="str">
            <v>CAIXA REFERENCIAL</v>
          </cell>
        </row>
        <row r="1714">
          <cell r="G1714" t="str">
            <v>99265</v>
          </cell>
          <cell r="H1714" t="str">
            <v>BASE PARA POÇO DE VISITA RETANGULAR PARA DRENAGEM, EM ALVENARIA COM BLOCOS DE CONCRETO, DIMENSÕES INTERNAS = 1X2 M, PROFUNDIDADE = 1,40 M, EXCLUINDO TAMPÃO. AF_12/2020_PA</v>
          </cell>
          <cell r="I1714" t="str">
            <v>UN</v>
          </cell>
          <cell r="J1714" t="str">
            <v>COEFICIENTE DE REPRESENTATIVIDADE</v>
          </cell>
          <cell r="K1714" t="str">
            <v>3.919,64</v>
          </cell>
          <cell r="L1714" t="str">
            <v>CAIXA REFERENCIAL</v>
          </cell>
        </row>
        <row r="1715">
          <cell r="G1715" t="str">
            <v>99266</v>
          </cell>
          <cell r="H1715" t="str">
            <v>ACRÉSCIMO PARA POÇO DE VISITA RETANGULAR PARA DRENAGEM, EM ALVENARIA COM BLOCOS DE CONCRETO, DIMENSÕES INTERNAS = 1X2 M. AF_12/2020</v>
          </cell>
          <cell r="I1715" t="str">
            <v>M</v>
          </cell>
          <cell r="J1715" t="str">
            <v>COEFICIENTE DE REPRESENTATIVIDADE</v>
          </cell>
          <cell r="K1715" t="str">
            <v>1.843,21</v>
          </cell>
          <cell r="L1715" t="str">
            <v>CAIXA REFERENCIAL</v>
          </cell>
        </row>
        <row r="1716">
          <cell r="G1716" t="str">
            <v>99267</v>
          </cell>
          <cell r="H1716" t="str">
            <v>BASE PARA POÇO DE VISITA RETANGULAR PARA DRENAGEM, EM ALVENARIA COM BLOCOS DE CONCRETO, DIMENSÕES INTERNAS = 1X2,5 M, PROFUNDIDADE = 1,40 M, EXCLUINDO TAMPÃO. AF_12/2020_PA</v>
          </cell>
          <cell r="I1716" t="str">
            <v>UN</v>
          </cell>
          <cell r="J1716" t="str">
            <v>COEFICIENTE DE REPRESENTATIVIDADE</v>
          </cell>
          <cell r="K1716" t="str">
            <v>4.595,23</v>
          </cell>
          <cell r="L1716" t="str">
            <v>CAIXA REFERENCIAL</v>
          </cell>
        </row>
        <row r="1717">
          <cell r="G1717" t="str">
            <v>99268</v>
          </cell>
          <cell r="H1717" t="str">
            <v>POÇO DE INSPEÇÃO CIRCULAR PARA DRENAGEM, EM CONCRETO PRÉ-MOLDADO, DIÂMETRO INTERNO = 0,60 M, PROFUNDIDADE = 0,90 M, EXCLUINDO TAMPÃO. AF_12/2020_PA</v>
          </cell>
          <cell r="I1717" t="str">
            <v>UN</v>
          </cell>
          <cell r="J1717" t="str">
            <v>COEFICIENTE DE REPRESENTATIVIDADE</v>
          </cell>
          <cell r="K1717" t="str">
            <v>497,99</v>
          </cell>
          <cell r="L1717" t="str">
            <v>CAIXA REFERENCIAL</v>
          </cell>
        </row>
        <row r="1718">
          <cell r="G1718" t="str">
            <v>99269</v>
          </cell>
          <cell r="H1718" t="str">
            <v>ACRÉSCIMO PARA POÇO DE VISITA RETANGULAR PARA DRENAGEM, EM ALVENARIA COM BLOCOS DE CONCRETO, DIMENSÕES INTERNAS = 1X2,5 M. AF_12/2020</v>
          </cell>
          <cell r="I1718" t="str">
            <v>M</v>
          </cell>
          <cell r="J1718" t="str">
            <v>COEFICIENTE DE REPRESENTATIVIDADE</v>
          </cell>
          <cell r="K1718" t="str">
            <v>2.102,42</v>
          </cell>
          <cell r="L1718" t="str">
            <v>CAIXA REFERENCIAL</v>
          </cell>
        </row>
        <row r="1719">
          <cell r="G1719" t="str">
            <v>99270</v>
          </cell>
          <cell r="H1719" t="str">
            <v>POÇO DE INSPEÇÃO CIRCULAR PARA DRENAGEM, EM CONCRETO PRÉ-MOLDADO, DIÂMETRO INTERNO = 0,60 M, PROFUNDIDADE = 1,40 M, EXCLUINDO TAMPÃO. AF_12/2020_PA</v>
          </cell>
          <cell r="I1719" t="str">
            <v>UN</v>
          </cell>
          <cell r="J1719" t="str">
            <v>COEFICIENTE DE REPRESENTATIVIDADE</v>
          </cell>
          <cell r="K1719" t="str">
            <v>648,73</v>
          </cell>
          <cell r="L1719" t="str">
            <v>CAIXA REFERENCIAL</v>
          </cell>
        </row>
        <row r="1720">
          <cell r="G1720" t="str">
            <v>99271</v>
          </cell>
          <cell r="H1720" t="str">
            <v>BASE PARA POÇO DE VISITA RETANGULAR PARA DRENAGEM, EM ALVENARIA COM BLOCOS DE CONCRETO, DIMENSÕES INTERNAS = 1,5X3 M, PROFUNDIDADE = 1,40 M, EXCLUINDO TAMPÃO. AF_12/2020_PA</v>
          </cell>
          <cell r="I1720" t="str">
            <v>UN</v>
          </cell>
          <cell r="J1720" t="str">
            <v>COEFICIENTE DE REPRESENTATIVIDADE</v>
          </cell>
          <cell r="K1720" t="str">
            <v>6.573,81</v>
          </cell>
          <cell r="L1720" t="str">
            <v>CAIXA REFERENCIAL</v>
          </cell>
        </row>
        <row r="1721">
          <cell r="G1721" t="str">
            <v>99272</v>
          </cell>
          <cell r="H1721" t="str">
            <v>POÇO DE INSPEÇÃO CIRCULAR PARA DRENAGEM, EM ALVENARIA COM TIJOLOS CERÂMICOS MACIÇOS, DIÂMETRO INTERNO = 0,60 M, PROFUNDIDADE = 0,95 M, EXCLUINDO TAMPÃO. AF_12/2020_PA</v>
          </cell>
          <cell r="I1721" t="str">
            <v>UN</v>
          </cell>
          <cell r="J1721" t="str">
            <v>COEFICIENTE DE REPRESENTATIVIDADE</v>
          </cell>
          <cell r="K1721" t="str">
            <v>1.106,01</v>
          </cell>
          <cell r="L1721" t="str">
            <v>CAIXA REFERENCIAL</v>
          </cell>
        </row>
        <row r="1722">
          <cell r="G1722" t="str">
            <v>99273</v>
          </cell>
          <cell r="H1722" t="str">
            <v>POÇO DE INSPEÇÃO CIRCULAR PARA DRENAGEM, EM ALVENARIA COM TIJOLOS CERÂMICOS MACIÇOS, DIÂMETRO INTERNO = 0,60 M, PROFUNDIDADE = 1,45 M, EXCLUINDO TAMPÃO. AF_12/2020_PA</v>
          </cell>
          <cell r="I1722" t="str">
            <v>UN</v>
          </cell>
          <cell r="J1722" t="str">
            <v>COEFICIENTE DE REPRESENTATIVIDADE</v>
          </cell>
          <cell r="K1722" t="str">
            <v>1.572,35</v>
          </cell>
          <cell r="L1722" t="str">
            <v>CAIXA REFERENCIAL</v>
          </cell>
        </row>
        <row r="1723">
          <cell r="G1723" t="str">
            <v>99274</v>
          </cell>
          <cell r="H1723" t="str">
            <v>BASE PARA POÇO DE VISITA RETANGULAR PARA DRENAGEM, EM ALVENARIA COM BLOCOS DE CONCRETO, DIMENSÕES INTERNAS = 1X3 M, PROFUNDIDADE = 1,40 M, EXCLUINDO TAMPÃO. AF_12/2020_PA</v>
          </cell>
          <cell r="I1723" t="str">
            <v>UN</v>
          </cell>
          <cell r="J1723" t="str">
            <v>COEFICIENTE DE REPRESENTATIVIDADE</v>
          </cell>
          <cell r="K1723" t="str">
            <v>5.306,18</v>
          </cell>
          <cell r="L1723" t="str">
            <v>CAIXA REFERENCIAL</v>
          </cell>
        </row>
        <row r="1724">
          <cell r="G1724" t="str">
            <v>99275</v>
          </cell>
          <cell r="H1724" t="str">
            <v>BASE PARA POÇO DE VISITA CIRCULAR PARA DRENAGEM, EM CONCRETO PRÉ-MOLDADO, DIÂMETRO INTERNO = 0,80 M, PROFUNDIDADE = 1,35 M, EXCLUINDO TAMPÃO. AF_12/2020_PA</v>
          </cell>
          <cell r="I1724" t="str">
            <v>UN</v>
          </cell>
          <cell r="J1724" t="str">
            <v>COEFICIENTE DE REPRESENTATIVIDADE</v>
          </cell>
          <cell r="K1724" t="str">
            <v>978,79</v>
          </cell>
          <cell r="L1724" t="str">
            <v>CAIXA REFERENCIAL</v>
          </cell>
        </row>
        <row r="1725">
          <cell r="G1725" t="str">
            <v>99276</v>
          </cell>
          <cell r="H1725" t="str">
            <v>ACRÉSCIMO PARA POÇO DE VISITA RETANGULAR PARA DRENAGEM, EM ALVENARIA COM BLOCOS DE CONCRETO, DIMENSÕES INTERNAS = 1,5X3 M. AF_12/2020</v>
          </cell>
          <cell r="I1725" t="str">
            <v>M</v>
          </cell>
          <cell r="J1725" t="str">
            <v>COEFICIENTE DE REPRESENTATIVIDADE</v>
          </cell>
          <cell r="K1725" t="str">
            <v>2.620,94</v>
          </cell>
          <cell r="L1725" t="str">
            <v>CAIXA REFERENCIAL</v>
          </cell>
        </row>
        <row r="1726">
          <cell r="G1726" t="str">
            <v>99277</v>
          </cell>
          <cell r="H1726" t="str">
            <v>ACRÉSCIMO PARA POÇO DE VISITA RETANGULAR PARA DRENAGEM, EM ALVENARIA COM BLOCOS DE CONCRETO, DIMENSÕES INTERNAS = 1X3 M. AF_12/2020</v>
          </cell>
          <cell r="I1726" t="str">
            <v>M</v>
          </cell>
          <cell r="J1726" t="str">
            <v>COEFICIENTE DE REPRESENTATIVIDADE</v>
          </cell>
          <cell r="K1726" t="str">
            <v>2.361,69</v>
          </cell>
          <cell r="L1726" t="str">
            <v>CAIXA REFERENCIAL</v>
          </cell>
        </row>
        <row r="1727">
          <cell r="G1727" t="str">
            <v>99278</v>
          </cell>
          <cell r="H1727" t="str">
            <v>ACRÉSCIMO PARA POÇO DE VISITA CIRCULAR PARA DRENAGEM, EM CONCRETO PRÉ-MOLDADO, DIÂMETRO INTERNO = 0,8 M. AF_12/2020</v>
          </cell>
          <cell r="I1727" t="str">
            <v>M</v>
          </cell>
          <cell r="J1727" t="str">
            <v>COEFICIENTE DE REPRESENTATIVIDADE</v>
          </cell>
          <cell r="K1727" t="str">
            <v>402,39</v>
          </cell>
          <cell r="L1727" t="str">
            <v>CAIXA REFERENCIAL</v>
          </cell>
        </row>
        <row r="1728">
          <cell r="G1728" t="str">
            <v>99279</v>
          </cell>
          <cell r="H1728" t="str">
            <v>BASE PARA POÇO DE VISITA RETANGULAR PARA DRENAGEM, EM ALVENARIA COM BLOCOS DE CONCRETO, DIMENSÕES INTERNAS = 1X3,5 M, PROFUNDIDADE = 1,40 M, EXCLUINDO TAMPÃO. AF_12/2020_PA</v>
          </cell>
          <cell r="I1728" t="str">
            <v>UN</v>
          </cell>
          <cell r="J1728" t="str">
            <v>COEFICIENTE DE REPRESENTATIVIDADE</v>
          </cell>
          <cell r="K1728" t="str">
            <v>5.986,19</v>
          </cell>
          <cell r="L1728" t="str">
            <v>CAIXA REFERENCIAL</v>
          </cell>
        </row>
        <row r="1729">
          <cell r="G1729" t="str">
            <v>99280</v>
          </cell>
          <cell r="H1729" t="str">
            <v>BASE PARA POÇO DE VISITA CIRCULAR PARA DRENAGEM, EM ALVENARIA COM TIJOLOS CERÂMICOS MACIÇOS, DIÂMETRO INTERNO = 0,80 M, PROFUNDIDADE = 1,40 M, EXCLUINDO TAMPÃO. AF_12/2020_PA</v>
          </cell>
          <cell r="I1729" t="str">
            <v>UN</v>
          </cell>
          <cell r="J1729" t="str">
            <v>COEFICIENTE DE REPRESENTATIVIDADE</v>
          </cell>
          <cell r="K1729" t="str">
            <v>2.038,19</v>
          </cell>
          <cell r="L1729" t="str">
            <v>CAIXA REFERENCIAL</v>
          </cell>
        </row>
        <row r="1730">
          <cell r="G1730" t="str">
            <v>99281</v>
          </cell>
          <cell r="H1730" t="str">
            <v>ACRÉSCIMO PARA POÇO DE VISITA RETANGULAR PARA DRENAGEM, EM ALVENARIA COM BLOCOS DE CONCRETO, DIMENSÕES INTERNAS = 1X3,5 M. AF_12/2020</v>
          </cell>
          <cell r="I1730" t="str">
            <v>M</v>
          </cell>
          <cell r="J1730" t="str">
            <v>COEFICIENTE DE REPRESENTATIVIDADE</v>
          </cell>
          <cell r="K1730" t="str">
            <v>2.620,94</v>
          </cell>
          <cell r="L1730" t="str">
            <v>CAIXA REFERENCIAL</v>
          </cell>
        </row>
        <row r="1731">
          <cell r="G1731" t="str">
            <v>99282</v>
          </cell>
          <cell r="H1731" t="str">
            <v>ACRÉSCIMO PARA POÇO DE VISITA RETANGULAR PARA DRENAGEM, EM ALVENARIA COM BLOCOS DE CONCRETO, DIMENSÕES INTERNAS = 2,5X2,5 M. AF_12/2020</v>
          </cell>
          <cell r="I1731" t="str">
            <v>M</v>
          </cell>
          <cell r="J1731" t="str">
            <v>COEFICIENTE DE REPRESENTATIVIDADE</v>
          </cell>
          <cell r="K1731" t="str">
            <v>2.904,39</v>
          </cell>
          <cell r="L1731" t="str">
            <v>CAIXA REFERENCIAL</v>
          </cell>
        </row>
        <row r="1732">
          <cell r="G1732" t="str">
            <v>99283</v>
          </cell>
          <cell r="H1732" t="str">
            <v>ACRÉSCIMO PARA POÇO DE VISITA CIRCULAR PARA DRENAGEM, EM ALVENARIA COM TIJOLOS CERÂMICOS MACIÇOS, DIÂMETRO INTERNO = 0,8 M. AF_12/2020</v>
          </cell>
          <cell r="I1732" t="str">
            <v>M</v>
          </cell>
          <cell r="J1732" t="str">
            <v>COEFICIENTE DE REPRESENTATIVIDADE</v>
          </cell>
          <cell r="K1732" t="str">
            <v>1.170,64</v>
          </cell>
          <cell r="L1732" t="str">
            <v>CAIXA REFERENCIAL</v>
          </cell>
        </row>
        <row r="1733">
          <cell r="G1733" t="str">
            <v>99284</v>
          </cell>
          <cell r="H1733" t="str">
            <v>BASE PARA POÇO DE VISITA RETANGULAR PARA DRENAGEM, EM ALVENARIA COM BLOCOS DE CONCRETO, DIMENSÕES INTERNAS = 1,5X3,5 M, PROFUNDIDADE = 1,40 M, EXCLUINDO TAMPÃO. AF_12/2020_PA</v>
          </cell>
          <cell r="I1733" t="str">
            <v>UN</v>
          </cell>
          <cell r="J1733" t="str">
            <v>COEFICIENTE DE REPRESENTATIVIDADE</v>
          </cell>
          <cell r="K1733" t="str">
            <v>7.422,61</v>
          </cell>
          <cell r="L1733" t="str">
            <v>CAIXA REFERENCIAL</v>
          </cell>
        </row>
        <row r="1734">
          <cell r="G1734" t="str">
            <v>99285</v>
          </cell>
          <cell r="H1734" t="str">
            <v>BASE PARA POÇO DE VISITA CIRCULAR PARA DRENAGEM, EM CONCRETO PRÉ-MOLDADO, DIÂMETRO INTERNO = 1,0 M, PROFUNDIDADE = 1,35 M, EXCLUINDO TAMPÃO. AF_05/2018_PA</v>
          </cell>
          <cell r="I1734" t="str">
            <v>UN</v>
          </cell>
          <cell r="J1734" t="str">
            <v>COEFICIENTE DE REPRESENTATIVIDADE</v>
          </cell>
          <cell r="K1734" t="str">
            <v>1.317,52</v>
          </cell>
          <cell r="L1734" t="str">
            <v>CAIXA REFERENCIAL</v>
          </cell>
        </row>
        <row r="1735">
          <cell r="G1735" t="str">
            <v>99286</v>
          </cell>
          <cell r="H1735" t="str">
            <v>BASE PARA POÇO DE VISITA RETANGULAR PARA DRENAGEM, EM ALVENARIA COM BLOCOS DE CONCRETO, DIMENSÕES INTERNAS = 1X4 M, PROFUNDIDADE = 1,40 M, EXCLUINDO TAMPÃO. AF_12/2020_PA</v>
          </cell>
          <cell r="I1735" t="str">
            <v>UN</v>
          </cell>
          <cell r="J1735" t="str">
            <v>COEFICIENTE DE REPRESENTATIVIDADE</v>
          </cell>
          <cell r="K1735" t="str">
            <v>6.666,27</v>
          </cell>
          <cell r="L1735" t="str">
            <v>CAIXA REFERENCIAL</v>
          </cell>
        </row>
        <row r="1736">
          <cell r="G1736" t="str">
            <v>99287</v>
          </cell>
          <cell r="H1736" t="str">
            <v>BASE PARA POÇO DE VISITA RETANGULAR PARA DRENAGEM, EM ALVENARIA COM BLOCOS DE CONCRETO, DIMENSÕES INTERNAS = 2,5X3 M, PROFUNDIDADE = 1,40 M, EXCLUINDO TAMPÃO. AF_12/2020_PA</v>
          </cell>
          <cell r="I1736" t="str">
            <v>UN</v>
          </cell>
          <cell r="J1736" t="str">
            <v>COEFICIENTE DE REPRESENTATIVIDADE</v>
          </cell>
          <cell r="K1736" t="str">
            <v>9.331,21</v>
          </cell>
          <cell r="L1736" t="str">
            <v>CAIXA REFERENCIAL</v>
          </cell>
        </row>
        <row r="1737">
          <cell r="G1737" t="str">
            <v>99288</v>
          </cell>
          <cell r="H1737" t="str">
            <v>ACRÉSCIMO PARA POÇO DE VISITA CIRCULAR PARA DRENAGEM, EM CONCRETO PRÉ-MOLDADO, DIÂMETRO INTERNO = 1 M. AF_12/2020</v>
          </cell>
          <cell r="I1737" t="str">
            <v>M</v>
          </cell>
          <cell r="J1737" t="str">
            <v>COEFICIENTE DE REPRESENTATIVIDADE</v>
          </cell>
          <cell r="K1737" t="str">
            <v>530,67</v>
          </cell>
          <cell r="L1737" t="str">
            <v>CAIXA REFERENCIAL</v>
          </cell>
        </row>
        <row r="1738">
          <cell r="G1738" t="str">
            <v>99289</v>
          </cell>
          <cell r="H1738" t="str">
            <v>ACRÉSCIMO PARA POÇO DE VISITA RETANGULAR PARA DRENAGEM, EM ALVENARIA COM BLOCOS DE CONCRETO, DIMENSÕES INTERNAS = 1X4 M. AF_12/2020</v>
          </cell>
          <cell r="I1738" t="str">
            <v>M</v>
          </cell>
          <cell r="J1738" t="str">
            <v>COEFICIENTE DE REPRESENTATIVIDADE</v>
          </cell>
          <cell r="K1738" t="str">
            <v>2.880,15</v>
          </cell>
          <cell r="L1738" t="str">
            <v>CAIXA REFERENCIAL</v>
          </cell>
        </row>
        <row r="1739">
          <cell r="G1739" t="str">
            <v>99290</v>
          </cell>
          <cell r="H1739" t="str">
            <v>BASE PARA POÇO DE VISITA RETANGULAR PARA DRENAGEM, EM ALVENARIA COM BLOCOS DE CONCRETO, DIMENSÕES INTERNAS = 1,5X1,5 M, PROFUNDIDADE = 1,40 M, EXCLUINDO TAMPÃO. AF_12/2020_PA</v>
          </cell>
          <cell r="I1739" t="str">
            <v>UN</v>
          </cell>
          <cell r="J1739" t="str">
            <v>COEFICIENTE DE REPRESENTATIVIDADE</v>
          </cell>
          <cell r="K1739" t="str">
            <v>3.999,56</v>
          </cell>
          <cell r="L1739" t="str">
            <v>CAIXA REFERENCIAL</v>
          </cell>
        </row>
        <row r="1740">
          <cell r="G1740" t="str">
            <v>99291</v>
          </cell>
          <cell r="H1740" t="str">
            <v>ACRÉSCIMO PARA POÇO DE VISITA RETANGULAR PARA DRENAGEM, EM ALVENARIA COM BLOCOS DE CONCRETO, DIMENSÕES INTERNAS = 1,5X3,5 M. AF_12/2020</v>
          </cell>
          <cell r="I1740" t="str">
            <v>M</v>
          </cell>
          <cell r="J1740" t="str">
            <v>COEFICIENTE DE REPRESENTATIVIDADE</v>
          </cell>
          <cell r="K1740" t="str">
            <v>2.880,15</v>
          </cell>
          <cell r="L1740" t="str">
            <v>CAIXA REFERENCIAL</v>
          </cell>
        </row>
        <row r="1741">
          <cell r="G1741" t="str">
            <v>99292</v>
          </cell>
          <cell r="H1741" t="str">
            <v>BASE PARA POÇO DE VISITA CIRCULAR PARA DRENAGEM, EM ALVENARIA COM TIJOLOS CERÂMICOS MACIÇOS, DIÂMETRO INTERNO = 1,0 M, PROFUNDIDADE = 1,40 M, EXCLUINDO TAMPÃO. AF_12/2020_PA</v>
          </cell>
          <cell r="I1741" t="str">
            <v>UN</v>
          </cell>
          <cell r="J1741" t="str">
            <v>COEFICIENTE DE REPRESENTATIVIDADE</v>
          </cell>
          <cell r="K1741" t="str">
            <v>2.512,95</v>
          </cell>
          <cell r="L1741" t="str">
            <v>CAIXA REFERENCIAL</v>
          </cell>
        </row>
        <row r="1742">
          <cell r="G1742" t="str">
            <v>99293</v>
          </cell>
          <cell r="H1742" t="str">
            <v>ACRÉSCIMO PARA POÇO DE VISITA CIRCULAR PARA DRENAGEM, EM ALVENARIA COM TIJOLOS CERÂMICOS MACIÇOS, DIÂMETRO INTERNO = 1 M. AF_12/2020</v>
          </cell>
          <cell r="I1742" t="str">
            <v>M</v>
          </cell>
          <cell r="J1742" t="str">
            <v>COEFICIENTE DE REPRESENTATIVIDADE</v>
          </cell>
          <cell r="K1742" t="str">
            <v>1.421,89</v>
          </cell>
          <cell r="L1742" t="str">
            <v>CAIXA REFERENCIAL</v>
          </cell>
        </row>
        <row r="1743">
          <cell r="G1743" t="str">
            <v>99294</v>
          </cell>
          <cell r="H1743" t="str">
            <v>BASE PARA POÇO DE VISITA RETANGULAR PARA DRENAGEM, EM ALVENARIA COM BLOCOS DE CONCRETO, DIMENSÕES INTERNAS = 1,5X4 M, PROFUNDIDADE = 1,40 M, EXCLUINDO TAMPÃO. AF_12/2020_PA</v>
          </cell>
          <cell r="I1743" t="str">
            <v>UN</v>
          </cell>
          <cell r="J1743" t="str">
            <v>COEFICIENTE DE REPRESENTATIVIDADE</v>
          </cell>
          <cell r="K1743" t="str">
            <v>8.271,36</v>
          </cell>
          <cell r="L1743" t="str">
            <v>CAIXA REFERENCIAL</v>
          </cell>
        </row>
        <row r="1744">
          <cell r="G1744" t="str">
            <v>99296</v>
          </cell>
          <cell r="H1744" t="str">
            <v>ACRÉSCIMO PARA POÇO DE VISITA RETANGULAR PARA DRENAGEM, EM ALVENARIA COM BLOCOS DE CONCRETO, DIMENSÕES INTERNAS = 2,5X3 M. AF_12/2020</v>
          </cell>
          <cell r="I1744" t="str">
            <v>M</v>
          </cell>
          <cell r="J1744" t="str">
            <v>COEFICIENTE DE REPRESENTATIVIDADE</v>
          </cell>
          <cell r="K1744" t="str">
            <v>3.163,60</v>
          </cell>
          <cell r="L1744" t="str">
            <v>CAIXA REFERENCIAL</v>
          </cell>
        </row>
        <row r="1745">
          <cell r="G1745" t="str">
            <v>99297</v>
          </cell>
          <cell r="H1745" t="str">
            <v>ACRÉSCIMO PARA POÇO DE VISITA RETANGULAR PARA DRENAGEM, EM ALVENARIA COM BLOCOS DE CONCRETO, DIMENSÕES INTERNAS = 1,5X4 M. AF_12/2020</v>
          </cell>
          <cell r="I1745" t="str">
            <v>M</v>
          </cell>
          <cell r="J1745" t="str">
            <v>COEFICIENTE DE REPRESENTATIVIDADE</v>
          </cell>
          <cell r="K1745" t="str">
            <v>3.159,43</v>
          </cell>
          <cell r="L1745" t="str">
            <v>CAIXA REFERENCIAL</v>
          </cell>
        </row>
        <row r="1746">
          <cell r="G1746" t="str">
            <v>99298</v>
          </cell>
          <cell r="H1746" t="str">
            <v>BASE PARA POÇO DE VISITA RETANGULAR PARA DRENAGEM, EM ALVENARIA COM BLOCOS DE CONCRETO, DIMENSÕES INTERNAS = 2,5X3,5 M, PROFUNDIDADE = 1,40 M, EXCLUINDO TAMPÃO. AF_12/2020_PA</v>
          </cell>
          <cell r="I1746" t="str">
            <v>UN</v>
          </cell>
          <cell r="J1746" t="str">
            <v>COEFICIENTE DE REPRESENTATIVIDADE</v>
          </cell>
          <cell r="K1746" t="str">
            <v>10.546,70</v>
          </cell>
          <cell r="L1746" t="str">
            <v>CAIXA REFERENCIAL</v>
          </cell>
        </row>
        <row r="1747">
          <cell r="G1747" t="str">
            <v>99299</v>
          </cell>
          <cell r="H1747" t="str">
            <v>ACRÉSCIMO PARA POÇO DE VISITA RETANGULAR PARA DRENAGEM, EM ALVENARIA COM BLOCOS DE CONCRETO, DIMENSÕES INTERNAS = 2,5X3,5 M. AF_12/2020</v>
          </cell>
          <cell r="I1747" t="str">
            <v>M</v>
          </cell>
          <cell r="J1747" t="str">
            <v>COEFICIENTE DE REPRESENTATIVIDADE</v>
          </cell>
          <cell r="K1747" t="str">
            <v>3.422,78</v>
          </cell>
          <cell r="L1747" t="str">
            <v>CAIXA REFERENCIAL</v>
          </cell>
        </row>
        <row r="1748">
          <cell r="G1748" t="str">
            <v>99300</v>
          </cell>
          <cell r="H1748" t="str">
            <v>BASE PARA POÇO DE VISITA RETANGULAR PARA DRENAGEM, EM ALVENARIA COM BLOCOS DE CONCRETO, DIMENSÕES INTERNAS = 2,5X4 M, PROFUNDIDADE = 1,40 M, EXCLUINDO TAMPÃO. AF_12/2020_PA</v>
          </cell>
          <cell r="I1748" t="str">
            <v>UN</v>
          </cell>
          <cell r="J1748" t="str">
            <v>COEFICIENTE DE REPRESENTATIVIDADE</v>
          </cell>
          <cell r="K1748" t="str">
            <v>11.762,16</v>
          </cell>
          <cell r="L1748" t="str">
            <v>CAIXA REFERENCIAL</v>
          </cell>
        </row>
        <row r="1749">
          <cell r="G1749" t="str">
            <v>99301</v>
          </cell>
          <cell r="H1749" t="str">
            <v>BASE PARA POÇO DE VISITA RETANGULAR PARA DRENAGEM, EM ALVENARIA COM BLOCOS DE CONCRETO, DIMENSÕES INTERNAS = 2X2 M, PROFUNDIDADE = 1,40 M, EXCLUINDO TAMPÃO. AF_12/2020_PA</v>
          </cell>
          <cell r="I1749" t="str">
            <v>UN</v>
          </cell>
          <cell r="J1749" t="str">
            <v>COEFICIENTE DE REPRESENTATIVIDADE</v>
          </cell>
          <cell r="K1749" t="str">
            <v>5.879,73</v>
          </cell>
          <cell r="L1749" t="str">
            <v>CAIXA REFERENCIAL</v>
          </cell>
        </row>
        <row r="1750">
          <cell r="G1750" t="str">
            <v>99302</v>
          </cell>
          <cell r="H1750" t="str">
            <v>ACRÉSCIMO PARA POÇO DE VISITA RETANGULAR PARA DRENAGEM, EM ALVENARIA COM BLOCOS DE CONCRETO, DIMENSÕES INTERNAS = 2,5X4 M. AF_12/2020</v>
          </cell>
          <cell r="I1750" t="str">
            <v>M</v>
          </cell>
          <cell r="J1750" t="str">
            <v>COEFICIENTE DE REPRESENTATIVIDADE</v>
          </cell>
          <cell r="K1750" t="str">
            <v>3.686,17</v>
          </cell>
          <cell r="L1750" t="str">
            <v>CAIXA REFERENCIAL</v>
          </cell>
        </row>
        <row r="1751">
          <cell r="G1751" t="str">
            <v>99303</v>
          </cell>
          <cell r="H1751" t="str">
            <v>BASE PARA POÇO DE VISITA RETANGULAR PARA DRENAGEM, EM ALVENARIA COM BLOCOS DE CONCRETO, DIMENSÕES INTERNAS = 3X3 M, PROFUNDIDADE = 1,40 M, EXCLUINDO TAMPÃO. AF_12/2020_PA</v>
          </cell>
          <cell r="I1751" t="str">
            <v>UN</v>
          </cell>
          <cell r="J1751" t="str">
            <v>COEFICIENTE DE REPRESENTATIVIDADE</v>
          </cell>
          <cell r="K1751" t="str">
            <v>10.764,98</v>
          </cell>
          <cell r="L1751" t="str">
            <v>CAIXA REFERENCIAL</v>
          </cell>
        </row>
        <row r="1752">
          <cell r="G1752" t="str">
            <v>99304</v>
          </cell>
          <cell r="H1752" t="str">
            <v>ACRÉSCIMO PARA POÇO DE VISITA RETANGULAR PARA DRENAGEM, EM ALVENARIA COM BLOCOS DE CONCRETO, DIMENSÕES INTERNAS = 3X3 M. AF_12/2020</v>
          </cell>
          <cell r="I1752" t="str">
            <v>M</v>
          </cell>
          <cell r="J1752" t="str">
            <v>COEFICIENTE DE REPRESENTATIVIDADE</v>
          </cell>
          <cell r="K1752" t="str">
            <v>3.426,95</v>
          </cell>
          <cell r="L1752" t="str">
            <v>CAIXA REFERENCIAL</v>
          </cell>
        </row>
        <row r="1753">
          <cell r="G1753" t="str">
            <v>99305</v>
          </cell>
          <cell r="H1753" t="str">
            <v>BASE PARA POÇO DE VISITA RETANGULAR PARA DRENAGEM, EM ALVENARIA COM BLOCOS DE CONCRETO, DIMENSÕES INTERNAS = 3X3,5 M, PROFUNDIDADE = 1,40 M, EXCLUINDO TAMPÃO. AF_12/2020_PA</v>
          </cell>
          <cell r="I1753" t="str">
            <v>UN</v>
          </cell>
          <cell r="J1753" t="str">
            <v>COEFICIENTE DE REPRESENTATIVIDADE</v>
          </cell>
          <cell r="K1753" t="str">
            <v>12.159,29</v>
          </cell>
          <cell r="L1753" t="str">
            <v>CAIXA REFERENCIAL</v>
          </cell>
        </row>
        <row r="1754">
          <cell r="G1754" t="str">
            <v>99306</v>
          </cell>
          <cell r="H1754" t="str">
            <v>ACRÉSCIMO PARA POÇO DE VISITA RETANGULAR PARA DRENAGEM, EM ALVENARIA COM BLOCOS DE CONCRETO, DIMENSÕES INTERNAS = 3X3,5 M. AF_12/2020</v>
          </cell>
          <cell r="I1754" t="str">
            <v>M</v>
          </cell>
          <cell r="J1754" t="str">
            <v>COEFICIENTE DE REPRESENTATIVIDADE</v>
          </cell>
          <cell r="K1754" t="str">
            <v>3.686,17</v>
          </cell>
          <cell r="L1754" t="str">
            <v>CAIXA REFERENCIAL</v>
          </cell>
        </row>
        <row r="1755">
          <cell r="G1755" t="str">
            <v>99307</v>
          </cell>
          <cell r="H1755" t="str">
            <v>ACRÉSCIMO PARA POÇO DE VISITA RETANGULAR PARA DRENAGEM, EM ALVENARIA COM BLOCOS DE CONCRETO, DIMENSÕES INTERNAS = 2X2 M. AF_12/2020</v>
          </cell>
          <cell r="I1755" t="str">
            <v>M</v>
          </cell>
          <cell r="J1755" t="str">
            <v>COEFICIENTE DE REPRESENTATIVIDADE</v>
          </cell>
          <cell r="K1755" t="str">
            <v>2.381,74</v>
          </cell>
          <cell r="L1755" t="str">
            <v>CAIXA REFERENCIAL</v>
          </cell>
        </row>
        <row r="1756">
          <cell r="G1756" t="str">
            <v>99308</v>
          </cell>
          <cell r="H1756" t="str">
            <v>BASE PARA POÇO DE VISITA RETANGULAR PARA DRENAGEM, EM ALVENARIA COM BLOCOS DE CONCRETO, DIMENSÕES INTERNAS = 3X4 M, PROFUNDIDADE = 1,40 M, EXCLUINDO TAMPÃO. AF_12/2020_PA</v>
          </cell>
          <cell r="I1756" t="str">
            <v>UN</v>
          </cell>
          <cell r="J1756" t="str">
            <v>COEFICIENTE DE REPRESENTATIVIDADE</v>
          </cell>
          <cell r="K1756" t="str">
            <v>13.553,66</v>
          </cell>
          <cell r="L1756" t="str">
            <v>CAIXA REFERENCIAL</v>
          </cell>
        </row>
        <row r="1757">
          <cell r="G1757" t="str">
            <v>99309</v>
          </cell>
          <cell r="H1757" t="str">
            <v>ACRÉSCIMO PARA POÇO DE VISITA RETANGULAR PARA DRENAGEM, EM ALVENARIA COM BLOCOS DE CONCRETO, DIMENSÕES INTERNAS = 3X4 M. AF_12/2020</v>
          </cell>
          <cell r="I1757" t="str">
            <v>M</v>
          </cell>
          <cell r="J1757" t="str">
            <v>COEFICIENTE DE REPRESENTATIVIDADE</v>
          </cell>
          <cell r="K1757" t="str">
            <v>3.949,60</v>
          </cell>
          <cell r="L1757" t="str">
            <v>CAIXA REFERENCIAL</v>
          </cell>
        </row>
        <row r="1758">
          <cell r="G1758" t="str">
            <v>99310</v>
          </cell>
          <cell r="H1758" t="str">
            <v>BASE PARA POÇO DE VISITA RETANGULAR PARA DRENAGEM, EM ALVENARIA COM BLOCOS DE CONCRETO, DIMENSÕES INTERNAS = 3,5X3,5 M, PROFUNDIDADE = 1,40 M, EXCLUINDO TAMPÃO. AF_12/2020_PA</v>
          </cell>
          <cell r="I1758" t="str">
            <v>UN</v>
          </cell>
          <cell r="J1758" t="str">
            <v>COEFICIENTE DE REPRESENTATIVIDADE</v>
          </cell>
          <cell r="K1758" t="str">
            <v>13.771,99</v>
          </cell>
          <cell r="L1758" t="str">
            <v>CAIXA REFERENCIAL</v>
          </cell>
        </row>
        <row r="1759">
          <cell r="G1759" t="str">
            <v>99311</v>
          </cell>
          <cell r="H1759" t="str">
            <v>ACRÉSCIMO PARA POÇO DE VISITA RETANGULAR PARA DRENAGEM, EM ALVENARIA COM BLOCOS DE CONCRETO, DIMENSÕES INTERNAS = 3,5X3,5 M. AF_12/2020</v>
          </cell>
          <cell r="I1759" t="str">
            <v>M</v>
          </cell>
          <cell r="J1759" t="str">
            <v>COEFICIENTE DE REPRESENTATIVIDADE</v>
          </cell>
          <cell r="K1759" t="str">
            <v>3.949,60</v>
          </cell>
          <cell r="L1759" t="str">
            <v>CAIXA REFERENCIAL</v>
          </cell>
        </row>
        <row r="1760">
          <cell r="G1760" t="str">
            <v>99312</v>
          </cell>
          <cell r="H1760" t="str">
            <v>BASE PARA POÇO DE VISITA RETANGULAR PARA DRENAGEM, EM ALVENARIA COM BLOCOS DE CONCRETO, DIMENSÕES INTERNAS = 2X2,5 M, PROFUNDIDADE = 1,40 M, EXCLUINDO TAMPÃO. AF_12/2020_PA</v>
          </cell>
          <cell r="I1760" t="str">
            <v>UN</v>
          </cell>
          <cell r="J1760" t="str">
            <v>COEFICIENTE DE REPRESENTATIVIDADE</v>
          </cell>
          <cell r="K1760" t="str">
            <v>6.884,98</v>
          </cell>
          <cell r="L1760" t="str">
            <v>CAIXA REFERENCIAL</v>
          </cell>
        </row>
        <row r="1761">
          <cell r="G1761" t="str">
            <v>99313</v>
          </cell>
          <cell r="H1761" t="str">
            <v>BASE PARA POÇO DE VISITA RETANGULAR PARA DRENAGEM, EM ALVENARIA COM BLOCOS DE CONCRETO, DIMENSÕES INTERNAS = 3,5X4 M, PROFUNDIDADE = 1,40 M, EXCLUINDO TAMPÃO. AF_12/2020_PA</v>
          </cell>
          <cell r="I1761" t="str">
            <v>UN</v>
          </cell>
          <cell r="J1761" t="str">
            <v>COEFICIENTE DE REPRESENTATIVIDADE</v>
          </cell>
          <cell r="K1761" t="str">
            <v>15.345,05</v>
          </cell>
          <cell r="L1761" t="str">
            <v>CAIXA REFERENCIAL</v>
          </cell>
        </row>
        <row r="1762">
          <cell r="G1762" t="str">
            <v>99314</v>
          </cell>
          <cell r="H1762" t="str">
            <v>ACRÉSCIMO PARA POÇO DE VISITA RETANGULAR PARA DRENAGEM, EM ALVENARIA COM BLOCOS DE CONCRETO, DIMENSÕES INTERNAS = 3,5X4 M. AF_12/2020</v>
          </cell>
          <cell r="I1762" t="str">
            <v>M</v>
          </cell>
          <cell r="J1762" t="str">
            <v>COEFICIENTE DE REPRESENTATIVIDADE</v>
          </cell>
          <cell r="K1762" t="str">
            <v>4.212,99</v>
          </cell>
          <cell r="L1762" t="str">
            <v>CAIXA REFERENCIAL</v>
          </cell>
        </row>
        <row r="1763">
          <cell r="G1763" t="str">
            <v>99315</v>
          </cell>
          <cell r="H1763" t="str">
            <v>BASE PARA POÇO DE VISITA RETANGULAR PARA DRENAGEM, EM ALVENARIA COM BLOCOS DE CONCRETO, DIMENSÕES INTERNAS = 4X4 M, PROFUNDIDADE = 1,40 M, EXCLUINDO TAMPÃO. AF_12/2020_PA</v>
          </cell>
          <cell r="I1763" t="str">
            <v>UN</v>
          </cell>
          <cell r="J1763" t="str">
            <v>COEFICIENTE DE REPRESENTATIVIDADE</v>
          </cell>
          <cell r="K1763" t="str">
            <v>17.136,54</v>
          </cell>
          <cell r="L1763" t="str">
            <v>CAIXA REFERENCIAL</v>
          </cell>
        </row>
        <row r="1764">
          <cell r="G1764" t="str">
            <v>99317</v>
          </cell>
          <cell r="H1764" t="str">
            <v>ACRÉSCIMO PARA POÇO DE VISITA RETANGULAR PARA DRENAGEM, EM ALVENARIA COM BLOCOS DE CONCRETO, DIMENSÕES INTERNAS = 2X2,5 M. AF_12/2020</v>
          </cell>
          <cell r="I1764" t="str">
            <v>M</v>
          </cell>
          <cell r="J1764" t="str">
            <v>COEFICIENTE DE REPRESENTATIVIDADE</v>
          </cell>
          <cell r="K1764" t="str">
            <v>2.640,95</v>
          </cell>
          <cell r="L1764" t="str">
            <v>CAIXA REFERENCIAL</v>
          </cell>
        </row>
        <row r="1765">
          <cell r="G1765" t="str">
            <v>99318</v>
          </cell>
          <cell r="H1765" t="str">
            <v>CHAMINÉ CIRCULAR PARA POÇO DE VISITA PARA DRENAGEM, EM CONCRETO PRÉ-MOLDADO, DIÂMETRO INTERNO = 0,6 M. AF_12/2020</v>
          </cell>
          <cell r="I1765" t="str">
            <v>M</v>
          </cell>
          <cell r="J1765" t="str">
            <v>COEFICIENTE DE REPRESENTATIVIDADE</v>
          </cell>
          <cell r="K1765" t="str">
            <v>294,55</v>
          </cell>
          <cell r="L1765" t="str">
            <v>CAIXA REFERENCIAL</v>
          </cell>
        </row>
        <row r="1766">
          <cell r="G1766" t="str">
            <v>99319</v>
          </cell>
          <cell r="H1766" t="str">
            <v>CHAMINÉ CIRCULAR PARA POÇO DE VISITA PARA DRENAGEM, EM ALVENARIA COM TIJOLOS CERÂMICOS MACIÇOS, DIÂMETRO INTERNO = 0,6 M. AF_12/2020</v>
          </cell>
          <cell r="I1766" t="str">
            <v>M</v>
          </cell>
          <cell r="J1766" t="str">
            <v>COEFICIENTE DE REPRESENTATIVIDADE</v>
          </cell>
          <cell r="K1766" t="str">
            <v>929,38</v>
          </cell>
          <cell r="L1766" t="str">
            <v>CAIXA REFERENCIAL</v>
          </cell>
        </row>
        <row r="1767">
          <cell r="G1767" t="str">
            <v>99320</v>
          </cell>
          <cell r="H1767" t="str">
            <v>BASE PARA POÇO DE VISITA RETANGULAR PARA DRENAGEM, EM ALVENARIA COM BLOCOS DE CONCRETO, DIMENSÕES INTERNAS = 2X3 M, PROFUNDIDADE = 1,40 M, EXCLUINDO TAMPÃO. AF_12/2020_PA</v>
          </cell>
          <cell r="I1767" t="str">
            <v>UN</v>
          </cell>
          <cell r="J1767" t="str">
            <v>COEFICIENTE DE REPRESENTATIVIDADE</v>
          </cell>
          <cell r="K1767" t="str">
            <v>7.952,24</v>
          </cell>
          <cell r="L1767" t="str">
            <v>CAIXA REFERENCIAL</v>
          </cell>
        </row>
        <row r="1768">
          <cell r="G1768" t="str">
            <v>99321</v>
          </cell>
          <cell r="H1768" t="str">
            <v>ACRÉSCIMO PARA POÇO DE VISITA RETANGULAR PARA DRENAGEM, EM ALVENARIA COM BLOCOS DE CONCRETO, DIMENSÕES INTERNAS = 2X3 M. AF_12/2020</v>
          </cell>
          <cell r="I1768" t="str">
            <v>M</v>
          </cell>
          <cell r="J1768" t="str">
            <v>COEFICIENTE DE REPRESENTATIVIDADE</v>
          </cell>
          <cell r="K1768" t="str">
            <v>2.900,22</v>
          </cell>
          <cell r="L1768" t="str">
            <v>CAIXA REFERENCIAL</v>
          </cell>
        </row>
        <row r="1769">
          <cell r="G1769" t="str">
            <v>99322</v>
          </cell>
          <cell r="H1769" t="str">
            <v>BASE PARA POÇO DE VISITA RETANGULAR PARA DRENAGEM, EM ALVENARIA COM BLOCOS DE CONCRETO, DIMENSÕES INTERNAS = 2X3,5 M, PROFUNDIDADE = 1,40 M, EXCLUINDO TAMPÃO. AF_12/2020_PA</v>
          </cell>
          <cell r="I1769" t="str">
            <v>UN</v>
          </cell>
          <cell r="J1769" t="str">
            <v>COEFICIENTE DE REPRESENTATIVIDADE</v>
          </cell>
          <cell r="K1769" t="str">
            <v>8.965,30</v>
          </cell>
          <cell r="L1769" t="str">
            <v>CAIXA REFERENCIAL</v>
          </cell>
        </row>
        <row r="1770">
          <cell r="G1770" t="str">
            <v>99323</v>
          </cell>
          <cell r="H1770" t="str">
            <v>ACRÉSCIMO PARA POÇO DE VISITA RETANGULAR PARA DRENAGEM, EM ALVENARIA COM BLOCOS DE CONCRETO, DIMENSÕES INTERNAS = 2X3,5 M. AF_12/2020</v>
          </cell>
          <cell r="I1770" t="str">
            <v>M</v>
          </cell>
          <cell r="J1770" t="str">
            <v>COEFICIENTE DE REPRESENTATIVIDADE</v>
          </cell>
          <cell r="K1770" t="str">
            <v>3.159,43</v>
          </cell>
          <cell r="L1770" t="str">
            <v>CAIXA REFERENCIAL</v>
          </cell>
        </row>
        <row r="1771">
          <cell r="G1771" t="str">
            <v>99324</v>
          </cell>
          <cell r="H1771" t="str">
            <v>BASE PARA POÇO DE VISITA RETANGULAR PARA DRENAGEM, EM ALVENARIA COM BLOCOS DE CONCRETO, DIMENSÕES INTERNAS = 2X4 M, PROFUNDIDADE = 1,40 M, EXCLUINDO TAMPÃO. AF_12/2020_PA</v>
          </cell>
          <cell r="I1771" t="str">
            <v>UN</v>
          </cell>
          <cell r="J1771" t="str">
            <v>COEFICIENTE DE REPRESENTATIVIDADE</v>
          </cell>
          <cell r="K1771" t="str">
            <v>9.978,41</v>
          </cell>
          <cell r="L1771" t="str">
            <v>CAIXA REFERENCIAL</v>
          </cell>
        </row>
        <row r="1772">
          <cell r="G1772" t="str">
            <v>99325</v>
          </cell>
          <cell r="H1772" t="str">
            <v>ACRÉSCIMO PARA POÇO DE VISITA RETANGULAR PARA DRENAGEM, EM ALVENARIA COM BLOCOS DE CONCRETO, DIMENSÕES INTERNAS = 2X4 M. AF_12/2020</v>
          </cell>
          <cell r="I1772" t="str">
            <v>M</v>
          </cell>
          <cell r="J1772" t="str">
            <v>COEFICIENTE DE REPRESENTATIVIDADE</v>
          </cell>
          <cell r="K1772" t="str">
            <v>3.422,78</v>
          </cell>
          <cell r="L1772" t="str">
            <v>CAIXA REFERENCIAL</v>
          </cell>
        </row>
        <row r="1773">
          <cell r="G1773" t="str">
            <v>99326</v>
          </cell>
          <cell r="H1773" t="str">
            <v>BASE PARA POÇO DE VISITA RETANGULAR PARA DRENAGEM, EM ALVENARIA COM BLOCOS DE CONCRETO, DIMENSÕES INTERNAS = 2,5X2,5 M, PROFUNDIDADE = 1,40 M, EXCLUINDO TAMPÃO. AF_12/2020_PA</v>
          </cell>
          <cell r="I1773" t="str">
            <v>UN</v>
          </cell>
          <cell r="J1773" t="str">
            <v>COEFICIENTE DE REPRESENTATIVIDADE</v>
          </cell>
          <cell r="K1773" t="str">
            <v>8.115,75</v>
          </cell>
          <cell r="L1773" t="str">
            <v>CAIXA REFERENCIAL</v>
          </cell>
        </row>
        <row r="1774">
          <cell r="G1774" t="str">
            <v>99327</v>
          </cell>
          <cell r="H1774" t="str">
            <v>ACRÉSCIMO PARA POÇO DE VISITA RETANGULAR PARA DRENAGEM, EM ALVENARIA COM BLOCOS DE CONCRETO, DIMENSÕES INTERNAS = 4X4 M. AF_12/2020</v>
          </cell>
          <cell r="I1774" t="str">
            <v>M</v>
          </cell>
          <cell r="J1774" t="str">
            <v>COEFICIENTE DE REPRESENTATIVIDADE</v>
          </cell>
          <cell r="K1774" t="str">
            <v>4.435,54</v>
          </cell>
          <cell r="L1774" t="str">
            <v>CAIXA REFERENCIAL</v>
          </cell>
        </row>
        <row r="1775">
          <cell r="G1775" t="str">
            <v>101800</v>
          </cell>
          <cell r="H1775" t="str">
            <v>CAIXA COM GRELHA RETANGULAR DE FERRO FUNDIDO, EM ALVENARIA COM TIJOLOS CERÂMICOS MACIÇOS, DIMENSÕES INTERNAS: 0,30 X 1,00 X 1,00. AF_12/2020</v>
          </cell>
          <cell r="I1775" t="str">
            <v>UN</v>
          </cell>
          <cell r="J1775" t="str">
            <v>COEFICIENTE DE REPRESENTATIVIDADE</v>
          </cell>
          <cell r="K1775" t="str">
            <v>1.540,67</v>
          </cell>
          <cell r="L1775" t="str">
            <v>CAIXA REFERENCIAL</v>
          </cell>
        </row>
        <row r="1776">
          <cell r="G1776" t="str">
            <v>101801</v>
          </cell>
          <cell r="H1776" t="str">
            <v>CAIXA COM GRELHA RETANGULAR DE FERRO FUNDIDO, EM ALVENARIA COM BLOCOS DE CONCRETO, DIMENSÕES INTERNAS: 0,30 X 1,00 X 1,00. AF_12/2020</v>
          </cell>
          <cell r="I1776" t="str">
            <v>UN</v>
          </cell>
          <cell r="J1776" t="str">
            <v>COEFICIENTE DE REPRESENTATIVIDADE</v>
          </cell>
          <cell r="K1776" t="str">
            <v>1.101,46</v>
          </cell>
          <cell r="L1776" t="str">
            <v>CAIXA REFERENCIAL</v>
          </cell>
        </row>
        <row r="1777">
          <cell r="G1777" t="str">
            <v>101806</v>
          </cell>
          <cell r="H1777" t="str">
            <v>CAIXA ENTERRADA DISTRIBUIDORA DE VAZÃO (SUMIDOUROS MÚLTIPLOS), RETANGULAR, EM ALVENARIA COM TIJOLOS MACIÇOS, DIMENSÕES INTERNAS: 0,60 X 0,60 X H=0,50 M. AF_12/2020</v>
          </cell>
          <cell r="I1777" t="str">
            <v>UN</v>
          </cell>
          <cell r="J1777" t="str">
            <v>COEFICIENTE DE REPRESENTATIVIDADE</v>
          </cell>
          <cell r="K1777" t="str">
            <v>573,23</v>
          </cell>
          <cell r="L1777" t="str">
            <v>CAIXA REFERENCIAL</v>
          </cell>
        </row>
        <row r="1778">
          <cell r="G1778" t="str">
            <v>101807</v>
          </cell>
          <cell r="H1778" t="str">
            <v>CAIXA ENTERRADA DISTRIBUIDORA DE VAZÃO (SUMIDOUROS MÚLTIPLOS), RETANGULAR, EM ALVENARIA COM BLOCOS DE CONCRETO, DIMENSÕES INTERNAS: 0,60 X 0,60 X H=0,50 M. AF_12/2020</v>
          </cell>
          <cell r="I1778" t="str">
            <v>UN</v>
          </cell>
          <cell r="J1778" t="str">
            <v>COEFICIENTE DE REPRESENTATIVIDADE</v>
          </cell>
          <cell r="K1778" t="str">
            <v>521,96</v>
          </cell>
          <cell r="L1778" t="str">
            <v>CAIXA REFERENCIAL</v>
          </cell>
        </row>
        <row r="1779">
          <cell r="G1779" t="str">
            <v>101808</v>
          </cell>
          <cell r="H1779" t="str">
            <v>CAIXA ENTERRADA DISTRIBUIDORA DE VAZÃO (SUMIDOUROS MÚLTIPLOS), RETANGULAR, EM CONCRETO PRÉ-MOLDADO, DIMENSÕES INTERNAS: 0,60 X 0,60 X H=0,50 M. AF_12/2020</v>
          </cell>
          <cell r="I1779" t="str">
            <v>UN</v>
          </cell>
          <cell r="J1779" t="str">
            <v>COEFICIENTE DE REPRESENTATIVIDADE</v>
          </cell>
          <cell r="K1779" t="str">
            <v>551,91</v>
          </cell>
          <cell r="L1779" t="str">
            <v>CAIXA REFERENCIAL</v>
          </cell>
        </row>
        <row r="1780">
          <cell r="G1780" t="str">
            <v>101809</v>
          </cell>
          <cell r="H1780" t="str">
            <v>BASE PARA POCO DE VISITA RETANGULAR PARA ESGOTO E DRENAGEM, EM CONCRETO ESTRUTURAL, DIMENSÕES INTERNAS DE 90X150 M, PROFUNDIDADE DE 1,25 M, EXCLUINDO TAMPÃO. AF_12/2020_PA</v>
          </cell>
          <cell r="I1780" t="str">
            <v>UN</v>
          </cell>
          <cell r="J1780" t="str">
            <v>COEFICIENTE DE REPRESENTATIVIDADE</v>
          </cell>
          <cell r="K1780" t="str">
            <v>2.925,98</v>
          </cell>
          <cell r="L1780" t="str">
            <v>CAIXA REFERENCIAL</v>
          </cell>
        </row>
        <row r="1781">
          <cell r="G1781" t="str">
            <v>102139</v>
          </cell>
          <cell r="H1781" t="str">
            <v>BASE PARA POÇO DE VISITA CIRCULAR PARA  ESGOTO, EM CONCRETO PRÉ-MOLDADO, DIÂMETRO INTERNO = 1,20 M, PROFUNDIDADE = 1,60 M, EXCLUINDO TAMPÃO. AF_12/2020_PA</v>
          </cell>
          <cell r="I1781" t="str">
            <v>UN</v>
          </cell>
          <cell r="J1781" t="str">
            <v>COEFICIENTE DE REPRESENTATIVIDADE</v>
          </cell>
          <cell r="K1781" t="str">
            <v>1.721,91</v>
          </cell>
          <cell r="L1781" t="str">
            <v>CAIXA REFERENCIAL</v>
          </cell>
        </row>
        <row r="1782">
          <cell r="G1782" t="str">
            <v>102141</v>
          </cell>
          <cell r="H1782" t="str">
            <v>BASE PARA POÇO DE VISITA CIRCULAR PARA  ESGOTO, EM CONCRETO PRÉ-MOLDADO, DIÂMETRO INTERNO = 1,50 M, PROFUNDIDADE = 1,35 M, EXCLUINDO TAMPÃO. AF_12/2020_PA</v>
          </cell>
          <cell r="I1782" t="str">
            <v>UN</v>
          </cell>
          <cell r="J1782" t="str">
            <v>COEFICIENTE DE REPRESENTATIVIDADE</v>
          </cell>
          <cell r="K1782" t="str">
            <v>2.646,94</v>
          </cell>
          <cell r="L1782" t="str">
            <v>CAIXA REFERENCIAL</v>
          </cell>
        </row>
        <row r="1783">
          <cell r="G1783" t="str">
            <v>102142</v>
          </cell>
          <cell r="H1783" t="str">
            <v>BASE PARA POÇO DE VISITA CIRCULAR PARA DRENAGEM, EM CONCRETO PRÉ-MOLDADO, DIÂMETRO INTERNO = 1,50 M, PROFUNDIDADE = 1,35 M, EXCLUINDO TAMPÃO. AF_12/2020_PA</v>
          </cell>
          <cell r="I1783" t="str">
            <v>UN</v>
          </cell>
          <cell r="J1783" t="str">
            <v>COEFICIENTE DE REPRESENTATIVIDADE</v>
          </cell>
          <cell r="K1783" t="str">
            <v>2.608,49</v>
          </cell>
          <cell r="L1783" t="str">
            <v>CAIXA REFERENCIAL</v>
          </cell>
        </row>
        <row r="1784">
          <cell r="G1784" t="str">
            <v>102457</v>
          </cell>
          <cell r="H1784" t="str">
            <v>BASE PARA POÇO DE VISITA CIRCULAR PARA DRENAGEM, EM CONCRETO PRÉ-MOLDADO, DIÂMETRO INTERNO = 1,20 M, PROFUNDIDADE = 1,60 M, EXCLUINDO TAMPÃO. AF_05/2021_PA</v>
          </cell>
          <cell r="I1784" t="str">
            <v>UN</v>
          </cell>
          <cell r="J1784" t="str">
            <v>COEFICIENTE DE REPRESENTATIVIDADE</v>
          </cell>
          <cell r="K1784" t="str">
            <v>1.655,99</v>
          </cell>
          <cell r="L1784" t="str">
            <v>CAIXA REFERENCIAL</v>
          </cell>
        </row>
        <row r="1785">
          <cell r="G1785" t="str">
            <v>94263</v>
          </cell>
          <cell r="H1785" t="str">
            <v>GUIA (MEIO-FIO) CONCRETO, MOLDADA  IN LOCO  EM TRECHO RETO COM EXTRUSORA, 13 CM BASE X 22 CM ALTURA. AF_06/2016</v>
          </cell>
          <cell r="I1785" t="str">
            <v>M</v>
          </cell>
          <cell r="J1785" t="str">
            <v>COEFICIENTE DE REPRESENTATIVIDADE</v>
          </cell>
          <cell r="K1785" t="str">
            <v>36,10</v>
          </cell>
          <cell r="L1785" t="str">
            <v>CAIXA REFERENCIAL</v>
          </cell>
        </row>
        <row r="1786">
          <cell r="G1786" t="str">
            <v>94264</v>
          </cell>
          <cell r="H1786" t="str">
            <v>GUIA (MEIO-FIO) CONCRETO, MOLDADA  IN LOCO  EM TRECHO CURVO COM EXTRUSORA, 13 CM BASE X 22 CM ALTURA. AF_06/2016</v>
          </cell>
          <cell r="I1786" t="str">
            <v>M</v>
          </cell>
          <cell r="J1786" t="str">
            <v>COEFICIENTE DE REPRESENTATIVIDADE</v>
          </cell>
          <cell r="K1786" t="str">
            <v>40,67</v>
          </cell>
          <cell r="L1786" t="str">
            <v>CAIXA REFERENCIAL</v>
          </cell>
        </row>
        <row r="1787">
          <cell r="G1787" t="str">
            <v>94265</v>
          </cell>
          <cell r="H1787" t="str">
            <v>GUIA (MEIO-FIO) CONCRETO, MOLDADA  IN LOCO  EM TRECHO RETO COM EXTRUSORA, 15 CM BASE X 30 CM ALTURA. AF_06/2016</v>
          </cell>
          <cell r="I1787" t="str">
            <v>M</v>
          </cell>
          <cell r="J1787" t="str">
            <v>COEFICIENTE DE REPRESENTATIVIDADE</v>
          </cell>
          <cell r="K1787" t="str">
            <v>45,86</v>
          </cell>
          <cell r="L1787" t="str">
            <v>CAIXA REFERENCIAL</v>
          </cell>
        </row>
        <row r="1788">
          <cell r="G1788" t="str">
            <v>94266</v>
          </cell>
          <cell r="H1788" t="str">
            <v>GUIA (MEIO-FIO) CONCRETO, MOLDADA  IN LOCO  EM TRECHO CURVO COM EXTRUSORA, 15 CM BASE X 30 CM ALTURA. AF_06/2016</v>
          </cell>
          <cell r="I1788" t="str">
            <v>M</v>
          </cell>
          <cell r="J1788" t="str">
            <v>COEFICIENTE DE REPRESENTATIVIDADE</v>
          </cell>
          <cell r="K1788" t="str">
            <v>51,11</v>
          </cell>
          <cell r="L1788" t="str">
            <v>CAIXA REFERENCIAL</v>
          </cell>
        </row>
        <row r="1789">
          <cell r="G1789" t="str">
            <v>94267</v>
          </cell>
          <cell r="H1789" t="str">
            <v>GUIA (MEIO-FIO) E SARJETA CONJUGADOS DE CONCRETO, MOLDADA  IN LOCO  EM TRECHO RETO COM EXTRUSORA, 45 CM BASE (15 CM BASE DA GUIA + 30 CM BASE DA SARJETA) X 22 CM ALTURA. AF_06/2016</v>
          </cell>
          <cell r="I1789" t="str">
            <v>M</v>
          </cell>
          <cell r="J1789" t="str">
            <v>COEFICIENTE DE REPRESENTATIVIDADE</v>
          </cell>
          <cell r="K1789" t="str">
            <v>53,49</v>
          </cell>
          <cell r="L1789" t="str">
            <v>CAIXA REFERENCIAL</v>
          </cell>
        </row>
        <row r="1790">
          <cell r="G1790" t="str">
            <v>94268</v>
          </cell>
          <cell r="H1790" t="str">
            <v>GUIA (MEIO-FIO) E SARJETA CONJUGADOS DE CONCRETO, MOLDADA  IN LOCO  EM TRECHO CURVO COM EXTRUSORA, 45 CM BASE (15 CM BASE DA GUIA + 30 CM BASE DA SARJETA) X 22 CM ALTURA. AF_06/2016</v>
          </cell>
          <cell r="I1790" t="str">
            <v>M</v>
          </cell>
          <cell r="J1790" t="str">
            <v>COEFICIENTE DE REPRESENTATIVIDADE</v>
          </cell>
          <cell r="K1790" t="str">
            <v>59,25</v>
          </cell>
          <cell r="L1790" t="str">
            <v>CAIXA REFERENCIAL</v>
          </cell>
        </row>
        <row r="1791">
          <cell r="G1791" t="str">
            <v>94269</v>
          </cell>
          <cell r="H1791" t="str">
            <v>GUIA (MEIO-FIO) E SARJETA CONJUGADOS DE CONCRETO, MOLDADA  IN LOCO  EM TRECHO RETO COM EXTRUSORA, 60 CM BASE (15 CM BASE DA GUIA + 45 CM BASE DA SARJETA) X 26 CM ALTURA. AF_06/2016</v>
          </cell>
          <cell r="I1791" t="str">
            <v>M</v>
          </cell>
          <cell r="J1791" t="str">
            <v>COEFICIENTE DE REPRESENTATIVIDADE</v>
          </cell>
          <cell r="K1791" t="str">
            <v>74,83</v>
          </cell>
          <cell r="L1791" t="str">
            <v>CAIXA REFERENCIAL</v>
          </cell>
        </row>
        <row r="1792">
          <cell r="G1792" t="str">
            <v>94270</v>
          </cell>
          <cell r="H1792" t="str">
            <v>GUIA (MEIO-FIO) E SARJETA CONJUGADOS DE CONCRETO, MOLDADA IN LOCO  EM TRECHO CURVO COM EXTRUSORA, 60 CM BASE (15 CM BASE DA GUIA + 45 CM BASE DA SARJETA) X 26 CM ALTURA. AF_06/2016</v>
          </cell>
          <cell r="I1792" t="str">
            <v>M</v>
          </cell>
          <cell r="J1792" t="str">
            <v>COEFICIENTE DE REPRESENTATIVIDADE</v>
          </cell>
          <cell r="K1792" t="str">
            <v>82,86</v>
          </cell>
          <cell r="L1792" t="str">
            <v>CAIXA REFERENCIAL</v>
          </cell>
        </row>
        <row r="1793">
          <cell r="G1793" t="str">
            <v>94271</v>
          </cell>
          <cell r="H1793" t="str">
            <v>GUIA (MEIO-FIO) E SARJETA CONJUGADOS DE CONCRETO, MOLDADA  IN LOCO  EM TRECHO RETO COM EXTRUSORA, 65 CM BASE (15 CM BASE DA GUIA + 50 CM BASE DA SARJETA) X 30 CM ALTURA. AF_06/2016</v>
          </cell>
          <cell r="I1793" t="str">
            <v>M</v>
          </cell>
          <cell r="J1793" t="str">
            <v>COEFICIENTE DE REPRESENTATIVIDADE</v>
          </cell>
          <cell r="K1793" t="str">
            <v>91,16</v>
          </cell>
          <cell r="L1793" t="str">
            <v>CAIXA REFERENCIAL</v>
          </cell>
        </row>
        <row r="1794">
          <cell r="G1794" t="str">
            <v>94272</v>
          </cell>
          <cell r="H1794" t="str">
            <v>GUIA (MEIO-FIO) E SARJETA CONJUGADOS DE CONCRETO, MOLDADA  IN LOCO  EM TRECHO CURVO COM EXTRUSORA, 65 CM BASE (15 CM BASE DA GUIA + 50 CM BASE DA SARJETA) X 26 CM ALTURA. AF_06/2016</v>
          </cell>
          <cell r="I1794" t="str">
            <v>M</v>
          </cell>
          <cell r="J1794" t="str">
            <v>COEFICIENTE DE REPRESENTATIVIDADE</v>
          </cell>
          <cell r="K1794" t="str">
            <v>101,88</v>
          </cell>
          <cell r="L1794" t="str">
            <v>CAIXA REFERENCIAL</v>
          </cell>
        </row>
        <row r="1795">
          <cell r="G1795" t="str">
            <v>94273</v>
          </cell>
          <cell r="H1795" t="str">
            <v>ASSENTAMENTO DE GUIA (MEIO-FIO) EM TRECHO RETO, CONFECCIONADA EM CONCRETO PRÉ-FABRICADO, DIMENSÕES 100X15X13X30 CM (COMPRIMENTO X BASE INFERIOR X BASE SUPERIOR X ALTURA), PARA VIAS URBANAS (USO VIÁRIO). AF_06/2016</v>
          </cell>
          <cell r="I1795" t="str">
            <v>M</v>
          </cell>
          <cell r="J1795" t="str">
            <v>COEFICIENTE DE REPRESENTATIVIDADE</v>
          </cell>
          <cell r="K1795" t="str">
            <v>54,75</v>
          </cell>
          <cell r="L1795" t="str">
            <v>CAIXA REFERENCIAL</v>
          </cell>
        </row>
        <row r="1796">
          <cell r="G1796" t="str">
            <v>94274</v>
          </cell>
          <cell r="H1796" t="str">
            <v>ASSENTAMENTO DE GUIA (MEIO-FIO) EM TRECHO CURVO, CONFECCIONADA EM CONCRETO PRÉ-FABRICADO, DIMENSÕES 100X15X13X30 CM (COMPRIMENTO X BASE INFERIOR X BASE SUPERIOR X ALTURA), PARA VIAS URBANAS (USO VIÁRIO). AF_06/2016</v>
          </cell>
          <cell r="I1796" t="str">
            <v>M</v>
          </cell>
          <cell r="J1796" t="str">
            <v>COEFICIENTE DE REPRESENTATIVIDADE</v>
          </cell>
          <cell r="K1796" t="str">
            <v>60,01</v>
          </cell>
          <cell r="L1796" t="str">
            <v>CAIXA REFERENCIAL</v>
          </cell>
        </row>
        <row r="1797">
          <cell r="G1797" t="str">
            <v>94275</v>
          </cell>
          <cell r="H1797" t="str">
            <v>ASSENTAMENTO DE GUIA (MEIO-FIO) EM TRECHO RETO, CONFECCIONADA EM CONCRETO PRÉ-FABRICADO, DIMENSÕES 100X15X13X20 CM (COMPRIMENTO X BASE INFERIOR X BASE SUPERIOR X ALTURA), PARA URBANIZAÇÃO INTERNA DE EMPREENDIMENTOS. AF_06/2016</v>
          </cell>
          <cell r="I1797" t="str">
            <v>M</v>
          </cell>
          <cell r="J1797" t="str">
            <v>COEFICIENTE DE REPRESENTATIVIDADE</v>
          </cell>
          <cell r="K1797" t="str">
            <v>49,34</v>
          </cell>
          <cell r="L1797" t="str">
            <v>CAIXA REFERENCIAL</v>
          </cell>
        </row>
        <row r="1798">
          <cell r="G1798" t="str">
            <v>94276</v>
          </cell>
          <cell r="H1798" t="str">
            <v>ASSENTAMENTO DE GUIA (MEIO-FIO) EM TRECHO CURVO, CONFECCIONADA EM CONCRETO PRÉ-FABRICADO, DIMENSÕES 100X15X13X20 CM (COMPRIMENTO X BASE INFERIOR X BASE SUPERIOR X ALTURA), PARA URBANIZAÇÃO INTERNA DE EMPREENDIMENTOS. AF_06/2016</v>
          </cell>
          <cell r="I1798" t="str">
            <v>M</v>
          </cell>
          <cell r="J1798" t="str">
            <v>COEFICIENTE DE REPRESENTATIVIDADE</v>
          </cell>
          <cell r="K1798" t="str">
            <v>54,59</v>
          </cell>
          <cell r="L1798" t="str">
            <v>CAIXA REFERENCIAL</v>
          </cell>
        </row>
        <row r="1799">
          <cell r="G1799" t="str">
            <v>94277</v>
          </cell>
          <cell r="H1799" t="str">
            <v>ASSENTAMENTO DE GUIA (MEIO-FIO) EM TRECHO RETO, CONFECCIONADA EM CONCRETO PRÉ-FABRICADO, DIMENSÕES 80X08X08X25 CM (COMPRIMENTO X BASE INFERIOR X BASE SUPERIOR X ALTURA), PARA URBANIZAÇÃO INTERNA DE EMPREENDIMENTOS. AF_06/2016</v>
          </cell>
          <cell r="I1799" t="str">
            <v>M</v>
          </cell>
          <cell r="J1799" t="str">
            <v>COEFICIENTE DE REPRESENTATIVIDADE</v>
          </cell>
          <cell r="K1799" t="str">
            <v>43,77</v>
          </cell>
          <cell r="L1799" t="str">
            <v>CAIXA REFERENCIAL</v>
          </cell>
        </row>
        <row r="1800">
          <cell r="G1800" t="str">
            <v>94278</v>
          </cell>
          <cell r="H1800" t="str">
            <v>ASSENTAMENTO DE GUIA (MEIO-FIO) EM TRECHO CURVO, CONFECCIONADA EM CONCRETO PRÉ-FABRICADO, DIMENSÕES 80X08X08X25 CM (COMPRIMENTO X BASE INFERIOR X BASE SUPERIOR X ALTURA), PARA URBANIZAÇÃO INTERNA DE EMPREENDIMENTOS. AF_06/2016</v>
          </cell>
          <cell r="I1800" t="str">
            <v>M</v>
          </cell>
          <cell r="J1800" t="str">
            <v>COEFICIENTE DE REPRESENTATIVIDADE</v>
          </cell>
          <cell r="K1800" t="str">
            <v>49,02</v>
          </cell>
          <cell r="L1800" t="str">
            <v>CAIXA REFERENCIAL</v>
          </cell>
        </row>
        <row r="1801">
          <cell r="G1801" t="str">
            <v>94279</v>
          </cell>
          <cell r="H1801" t="str">
            <v>ASSENTAMENTO DE GUIA (MEIO-FIO) EM TRECHO RETO, CONFECCIONADA EM CONCRETO PRÉ-FABRICADO, DIMENSÕES 39X6,5X6,5X19 CM (COMPRIMENTO X BASE INFERIOR X BASE SUPERIOR X ALTURA), PARA DELIMITAÇÃO DE JARDINS, PRAÇAS OU PASSEIOS. AF_05/2016</v>
          </cell>
          <cell r="I1801" t="str">
            <v>M</v>
          </cell>
          <cell r="J1801" t="str">
            <v>COEFICIENTE DE REPRESENTATIVIDADE</v>
          </cell>
          <cell r="K1801" t="str">
            <v>49,38</v>
          </cell>
          <cell r="L1801" t="str">
            <v>CAIXA REFERENCIAL</v>
          </cell>
        </row>
        <row r="1802">
          <cell r="G1802" t="str">
            <v>94280</v>
          </cell>
          <cell r="H1802" t="str">
            <v>ASSENTAMENTO DE GUIA (MEIO-FIO) EM TRECHO CURVO, CONFECCIONADA EM CONCRETO PRÉ-FABRICADO, DIMENSÕES 39X6,5X6,5X19 CM (COMPRIMENTO X BASE INFERIOR X BASE SUPERIOR X ALTURA), PARA DELIMITAÇÃO DE JARDINS, PRAÇAS OU PASSEIOS. AF_05/2016</v>
          </cell>
          <cell r="I1802" t="str">
            <v>M</v>
          </cell>
          <cell r="J1802" t="str">
            <v>COEFICIENTE DE REPRESENTATIVIDADE</v>
          </cell>
          <cell r="K1802" t="str">
            <v>54,63</v>
          </cell>
          <cell r="L1802" t="str">
            <v>CAIXA REFERENCIAL</v>
          </cell>
        </row>
        <row r="1803">
          <cell r="G1803" t="str">
            <v>94281</v>
          </cell>
          <cell r="H1803" t="str">
            <v>EXECUÇÃO DE SARJETA DE CONCRETO USINADO, MOLDADA  IN LOCO  EM TRECHO RETO, 30 CM BASE X 15 CM ALTURA. AF_06/2016</v>
          </cell>
          <cell r="I1803" t="str">
            <v>M</v>
          </cell>
          <cell r="J1803" t="str">
            <v>COEFICIENTE DE REPRESENTATIVIDADE</v>
          </cell>
          <cell r="K1803" t="str">
            <v>57,67</v>
          </cell>
          <cell r="L1803" t="str">
            <v>CAIXA REFERENCIAL</v>
          </cell>
        </row>
        <row r="1804">
          <cell r="G1804" t="str">
            <v>94282</v>
          </cell>
          <cell r="H1804" t="str">
            <v>EXECUÇÃO DE SARJETA DE CONCRETO USINADO, MOLDADA  IN LOCO  EM TRECHO CURVO, 30 CM BASE X 15 CM ALTURA. AF_06/2016</v>
          </cell>
          <cell r="I1804" t="str">
            <v>M</v>
          </cell>
          <cell r="J1804" t="str">
            <v>COEFICIENTE DE REPRESENTATIVIDADE</v>
          </cell>
          <cell r="K1804" t="str">
            <v>73,67</v>
          </cell>
          <cell r="L1804" t="str">
            <v>CAIXA REFERENCIAL</v>
          </cell>
        </row>
        <row r="1805">
          <cell r="G1805" t="str">
            <v>94283</v>
          </cell>
          <cell r="H1805" t="str">
            <v>EXECUÇÃO DE SARJETA DE CONCRETO USINADO, MOLDADA  IN LOCO  EM TRECHO RETO, 45 CM BASE X 15 CM ALTURA. AF_06/2016</v>
          </cell>
          <cell r="I1805" t="str">
            <v>M</v>
          </cell>
          <cell r="J1805" t="str">
            <v>COEFICIENTE DE REPRESENTATIVIDADE</v>
          </cell>
          <cell r="K1805" t="str">
            <v>72,15</v>
          </cell>
          <cell r="L1805" t="str">
            <v>CAIXA REFERENCIAL</v>
          </cell>
        </row>
        <row r="1806">
          <cell r="G1806" t="str">
            <v>94284</v>
          </cell>
          <cell r="H1806" t="str">
            <v>EXECUÇÃO DE SARJETA DE CONCRETO USINADO, MOLDADA  IN LOCO  EM TRECHO CURVO, 45 CM BASE X 15 CM ALTURA. AF_06/2016</v>
          </cell>
          <cell r="I1806" t="str">
            <v>M</v>
          </cell>
          <cell r="J1806" t="str">
            <v>COEFICIENTE DE REPRESENTATIVIDADE</v>
          </cell>
          <cell r="K1806" t="str">
            <v>88,15</v>
          </cell>
          <cell r="L1806" t="str">
            <v>CAIXA REFERENCIAL</v>
          </cell>
        </row>
        <row r="1807">
          <cell r="G1807" t="str">
            <v>94285</v>
          </cell>
          <cell r="H1807" t="str">
            <v>EXECUÇÃO DE SARJETA DE CONCRETO USINADO, MOLDADA  IN LOCO  EM TRECHO RETO, 60 CM BASE X 15 CM ALTURA. AF_06/2016</v>
          </cell>
          <cell r="I1807" t="str">
            <v>M</v>
          </cell>
          <cell r="J1807" t="str">
            <v>COEFICIENTE DE REPRESENTATIVIDADE</v>
          </cell>
          <cell r="K1807" t="str">
            <v>85,87</v>
          </cell>
          <cell r="L1807" t="str">
            <v>CAIXA REFERENCIAL</v>
          </cell>
        </row>
        <row r="1808">
          <cell r="G1808" t="str">
            <v>94286</v>
          </cell>
          <cell r="H1808" t="str">
            <v>EXECUÇÃO DE SARJETA DE CONCRETO USINADO, MOLDADA  IN LOCO  EM TRECHO CURVO, 60 CM BASE X 15 CM ALTURA. AF_06/2016</v>
          </cell>
          <cell r="I1808" t="str">
            <v>M</v>
          </cell>
          <cell r="J1808" t="str">
            <v>COEFICIENTE DE REPRESENTATIVIDADE</v>
          </cell>
          <cell r="K1808" t="str">
            <v>101,89</v>
          </cell>
          <cell r="L1808" t="str">
            <v>CAIXA REFERENCIAL</v>
          </cell>
        </row>
        <row r="1809">
          <cell r="G1809" t="str">
            <v>94287</v>
          </cell>
          <cell r="H1809" t="str">
            <v>EXECUÇÃO DE SARJETA DE CONCRETO USINADO, MOLDADA  IN LOCO  EM TRECHO RETO, 30 CM BASE X 10 CM ALTURA. AF_06/2016</v>
          </cell>
          <cell r="I1809" t="str">
            <v>M</v>
          </cell>
          <cell r="J1809" t="str">
            <v>COEFICIENTE DE REPRESENTATIVIDADE</v>
          </cell>
          <cell r="K1809" t="str">
            <v>45,90</v>
          </cell>
          <cell r="L1809" t="str">
            <v>CAIXA REFERENCIAL</v>
          </cell>
        </row>
        <row r="1810">
          <cell r="G1810" t="str">
            <v>94288</v>
          </cell>
          <cell r="H1810" t="str">
            <v>EXECUÇÃO DE SARJETA DE CONCRETO USINADO, MOLDADA  IN LOCO  EM TRECHO CURVO, 30 CM BASE X 10 CM ALTURA. AF_06/2016</v>
          </cell>
          <cell r="I1810" t="str">
            <v>M</v>
          </cell>
          <cell r="J1810" t="str">
            <v>COEFICIENTE DE REPRESENTATIVIDADE</v>
          </cell>
          <cell r="K1810" t="str">
            <v>59,89</v>
          </cell>
          <cell r="L1810" t="str">
            <v>CAIXA REFERENCIAL</v>
          </cell>
        </row>
        <row r="1811">
          <cell r="G1811" t="str">
            <v>94289</v>
          </cell>
          <cell r="H1811" t="str">
            <v>EXECUÇÃO DE SARJETA DE CONCRETO USINADO, MOLDADA  IN LOCO  EM TRECHO RETO, 45 CM BASE X 10 CM ALTURA. AF_06/2016</v>
          </cell>
          <cell r="I1811" t="str">
            <v>M</v>
          </cell>
          <cell r="J1811" t="str">
            <v>COEFICIENTE DE REPRESENTATIVIDADE</v>
          </cell>
          <cell r="K1811" t="str">
            <v>56,38</v>
          </cell>
          <cell r="L1811" t="str">
            <v>CAIXA REFERENCIAL</v>
          </cell>
        </row>
        <row r="1812">
          <cell r="G1812" t="str">
            <v>94290</v>
          </cell>
          <cell r="H1812" t="str">
            <v>EXECUÇÃO DE SARJETA DE CONCRETO USINADO, MOLDADA  IN LOCO  EM TRECHO CURVO, 45 CM BASE X 10 CM ALTURA. AF_06/2016</v>
          </cell>
          <cell r="I1812" t="str">
            <v>M</v>
          </cell>
          <cell r="J1812" t="str">
            <v>COEFICIENTE DE REPRESENTATIVIDADE</v>
          </cell>
          <cell r="K1812" t="str">
            <v>70,38</v>
          </cell>
          <cell r="L1812" t="str">
            <v>CAIXA REFERENCIAL</v>
          </cell>
        </row>
        <row r="1813">
          <cell r="G1813" t="str">
            <v>94291</v>
          </cell>
          <cell r="H1813" t="str">
            <v>EXECUÇÃO DE SARJETA DE CONCRETO USINADO, MOLDADA  IN LOCO  EM TRECHO RETO, 60 CM BASE X 10 CM ALTURA. AF_06/2016</v>
          </cell>
          <cell r="I1813" t="str">
            <v>M</v>
          </cell>
          <cell r="J1813" t="str">
            <v>COEFICIENTE DE REPRESENTATIVIDADE</v>
          </cell>
          <cell r="K1813" t="str">
            <v>66,18</v>
          </cell>
          <cell r="L1813" t="str">
            <v>CAIXA REFERENCIAL</v>
          </cell>
        </row>
        <row r="1814">
          <cell r="G1814" t="str">
            <v>94292</v>
          </cell>
          <cell r="H1814" t="str">
            <v>EXECUÇÃO DE SARJETA DE CONCRETO USINADO, MOLDADA  IN LOCO  EM TRECHO CURVO, 60 CM BASE X 10 CM ALTURA. AF_06/2016</v>
          </cell>
          <cell r="I1814" t="str">
            <v>M</v>
          </cell>
          <cell r="J1814" t="str">
            <v>COEFICIENTE DE REPRESENTATIVIDADE</v>
          </cell>
          <cell r="K1814" t="str">
            <v>80,17</v>
          </cell>
          <cell r="L1814" t="str">
            <v>CAIXA REFERENCIAL</v>
          </cell>
        </row>
        <row r="1815">
          <cell r="G1815" t="str">
            <v>94293</v>
          </cell>
          <cell r="H1815" t="str">
            <v>EXECUÇÃO DE SARJETÃO DE CONCRETO USINADO, MOLDADA  IN LOCO  EM TRECHO RETO, 100 CM BASE X 20 CM ALTURA. AF_06/2016</v>
          </cell>
          <cell r="I1815" t="str">
            <v>M</v>
          </cell>
          <cell r="J1815" t="str">
            <v>COEFICIENTE DE REPRESENTATIVIDADE</v>
          </cell>
          <cell r="K1815" t="str">
            <v>166,47</v>
          </cell>
          <cell r="L1815" t="str">
            <v>CAIXA REFERENCIAL</v>
          </cell>
        </row>
        <row r="1816">
          <cell r="G1816" t="str">
            <v>94294</v>
          </cell>
          <cell r="H1816" t="str">
            <v>EXECUÇÃO DE ESCORAS DE CONCRETO PARA CONTENÇÃO DE GUIAS PRÉ-FABRICADAS. AF_06/2016</v>
          </cell>
          <cell r="I1816" t="str">
            <v>M</v>
          </cell>
          <cell r="J1816" t="str">
            <v>COEFICIENTE DE REPRESENTATIVIDADE</v>
          </cell>
          <cell r="K1816" t="str">
            <v>8,46</v>
          </cell>
          <cell r="L1816" t="str">
            <v>CAIXA REFERENCIAL</v>
          </cell>
        </row>
        <row r="1817">
          <cell r="G1817" t="str">
            <v>104491</v>
          </cell>
          <cell r="H1817" t="str">
            <v>ADUELA/ GALERIA FECHADA PRE-MOLDADA DE CONCRETO ARMADO, SECAO QUADRANGULAR INTERNA DE 1,50 X 1,50 M (L X A), MISULA DE 20 X 20 CM, C = 1,00 M, ESPESSURA MIN = 15 CM, TB-45 E FCK DO CONCRETO = 30 MPA   FORNECIMENTO E ASSENTAMENTO. AF_01/2023</v>
          </cell>
          <cell r="I1817" t="str">
            <v>M</v>
          </cell>
          <cell r="J1817" t="str">
            <v>COEFICIENTE DE REPRESENTATIVIDADE</v>
          </cell>
          <cell r="K1817" t="str">
            <v>4.022,41</v>
          </cell>
          <cell r="L1817" t="str">
            <v>CAIXA REFERENCIAL</v>
          </cell>
        </row>
        <row r="1818">
          <cell r="G1818" t="str">
            <v>104492</v>
          </cell>
          <cell r="H1818" t="str">
            <v>ADUELA/ GALERIA FECHADA PRE-MOLDADA DE CONCRETO ARMADO, SECAO QUADRANGULAR INTERNA DE 2,00 X 2,00 M (L X A), MISULA DE 20 X 20 CM, C = 1,00 M, ESPESSURA MIN = 15 CM, TB-45 E FCK DO CONCRETO = 30 MPA   FORNECIMENTO E ASSENTAMENTO. AF_01/2023</v>
          </cell>
          <cell r="I1818" t="str">
            <v>M</v>
          </cell>
          <cell r="J1818" t="str">
            <v>COEFICIENTE DE REPRESENTATIVIDADE</v>
          </cell>
          <cell r="K1818" t="str">
            <v>5.029,19</v>
          </cell>
          <cell r="L1818" t="str">
            <v>CAIXA REFERENCIAL</v>
          </cell>
        </row>
        <row r="1819">
          <cell r="G1819" t="str">
            <v>104494</v>
          </cell>
          <cell r="H1819" t="str">
            <v>ADUELA/ GALERIA FECHADA PRE-MOLDADA DE CONCRETO ARMADO, SECAO QUADRANGULAR INTERNA DE 2,50 X 2,50 M (L X A), MISULA DE 20 X 20 CM, C = 1,00 M, ESPESSURA MIN = 15 CM, TB-45 E FCK DO CONCRETO = 30 MPA   FORNECIMENTO E ASSENTAMENTO. AF_01/2023</v>
          </cell>
          <cell r="I1819" t="str">
            <v>M</v>
          </cell>
          <cell r="J1819" t="str">
            <v>COEFICIENTE DE REPRESENTATIVIDADE</v>
          </cell>
          <cell r="K1819" t="str">
            <v>6.790,24</v>
          </cell>
          <cell r="L1819" t="str">
            <v>CAIXA REFERENCIAL</v>
          </cell>
        </row>
        <row r="1820">
          <cell r="G1820" t="str">
            <v>104497</v>
          </cell>
          <cell r="H1820" t="str">
            <v>ADUELA/ GALERIA FECHADA PRE-MOLDADA DE CONCRETO ARMADO, SECAO QUADRANGULAR INTERNA DE 3,00 X 3,00 M (L X A), MISULA DE 20 X 20 CM, C = 1,00 M, ESPESSURA MIN = 20 CM, TB-45 E FCK DO CONCRETO = 30 MPA   FORNECIMENTO E ASSENTAMENTO. AF_01/2023</v>
          </cell>
          <cell r="I1820" t="str">
            <v>M</v>
          </cell>
          <cell r="J1820" t="str">
            <v>COEFICIENTE DE REPRESENTATIVIDADE</v>
          </cell>
          <cell r="K1820" t="str">
            <v>8.131,59</v>
          </cell>
          <cell r="L1820" t="str">
            <v>CAIXA REFERENCIAL</v>
          </cell>
        </row>
        <row r="1821">
          <cell r="G1821" t="str">
            <v>104515</v>
          </cell>
          <cell r="H1821" t="str">
            <v>APLICAÇÃO DE MANTA GEOTÊXTIL NAS JUNTAS RÍGIDAS DE ADUELAS PRÉ-MOLDADAS DE CONCRETO ARMADO. AF_01/2023</v>
          </cell>
          <cell r="I1821" t="str">
            <v>M2</v>
          </cell>
          <cell r="J1821" t="str">
            <v>COEFICIENTE DE REPRESENTATIVIDADE</v>
          </cell>
          <cell r="K1821" t="str">
            <v>26,69</v>
          </cell>
          <cell r="L1821" t="str">
            <v>CAIXA REFERENCIAL</v>
          </cell>
        </row>
        <row r="1822">
          <cell r="G1822" t="str">
            <v>102727</v>
          </cell>
          <cell r="H1822" t="str">
            <v>FABRICAÇÃO, MONTAGEM E DESMONTAGEM DE FÔRMA PARA BOCA PARA BUEIRO, EM CHAPA DE MADEIRA COMPENSADA RESINADA, E = 17 MM, 2 UTILIZAÇÕES. AF_07/2021</v>
          </cell>
          <cell r="I1822" t="str">
            <v>M2</v>
          </cell>
          <cell r="J1822" t="str">
            <v>COEFICIENTE DE REPRESENTATIVIDADE</v>
          </cell>
          <cell r="K1822" t="str">
            <v>98,42</v>
          </cell>
          <cell r="L1822" t="str">
            <v>CAIXA REFERENCIAL</v>
          </cell>
        </row>
        <row r="1823">
          <cell r="G1823" t="str">
            <v>102728</v>
          </cell>
          <cell r="H1823" t="str">
            <v>ARMAÇÃO DE MURO ALA E MURO TESTA UTILIZANDO AÇO CA-50 DE 6,3 MM - MONTAGEM. AF_07/2021</v>
          </cell>
          <cell r="I1823" t="str">
            <v>KG</v>
          </cell>
          <cell r="J1823" t="str">
            <v>COEFICIENTE DE REPRESENTATIVIDADE</v>
          </cell>
          <cell r="K1823" t="str">
            <v>15,26</v>
          </cell>
          <cell r="L1823" t="str">
            <v>CAIXA REFERENCIAL</v>
          </cell>
        </row>
        <row r="1824">
          <cell r="G1824" t="str">
            <v>102729</v>
          </cell>
          <cell r="H1824" t="str">
            <v>ARMAÇÃO DE MURO ALA E MURO TESTA UTILIZANDO AÇO CA-50 DE 8 MM - MONTAGEM. AF_07/2021</v>
          </cell>
          <cell r="I1824" t="str">
            <v>KG</v>
          </cell>
          <cell r="J1824" t="str">
            <v>COEFICIENTE DE REPRESENTATIVIDADE</v>
          </cell>
          <cell r="K1824" t="str">
            <v>13,98</v>
          </cell>
          <cell r="L1824" t="str">
            <v>CAIXA REFERENCIAL</v>
          </cell>
        </row>
        <row r="1825">
          <cell r="G1825" t="str">
            <v>102730</v>
          </cell>
          <cell r="H1825" t="str">
            <v>ARMAÇÃO DE MURO ALA E MURO TESTA UTILIZANDO AÇO CA-50 DE 10 MM - MONTAGEM. AF_07/2021</v>
          </cell>
          <cell r="I1825" t="str">
            <v>KG</v>
          </cell>
          <cell r="J1825" t="str">
            <v>COEFICIENTE DE REPRESENTATIVIDADE</v>
          </cell>
          <cell r="K1825" t="str">
            <v>12,29</v>
          </cell>
          <cell r="L1825" t="str">
            <v>CAIXA REFERENCIAL</v>
          </cell>
        </row>
        <row r="1826">
          <cell r="G1826" t="str">
            <v>102731</v>
          </cell>
          <cell r="H1826" t="str">
            <v>ARMAÇÃO DE MURO ALA E MURO TESTA UTILIZANDO AÇO CA-50 DE 12,5 MM - MONTAGEM. AF_07/2021</v>
          </cell>
          <cell r="I1826" t="str">
            <v>KG</v>
          </cell>
          <cell r="J1826" t="str">
            <v>COEFICIENTE DE REPRESENTATIVIDADE</v>
          </cell>
          <cell r="K1826" t="str">
            <v>10,29</v>
          </cell>
          <cell r="L1826" t="str">
            <v>CAIXA REFERENCIAL</v>
          </cell>
        </row>
        <row r="1827">
          <cell r="G1827" t="str">
            <v>102732</v>
          </cell>
          <cell r="H1827" t="str">
            <v>ARMAÇÃO DE MURO ALA E MURO TESTA UTILIZANDO AÇO CA-50 DE 16 MM - MONTAGEM. AF_07/2021</v>
          </cell>
          <cell r="I1827" t="str">
            <v>KG</v>
          </cell>
          <cell r="J1827" t="str">
            <v>COEFICIENTE DE REPRESENTATIVIDADE</v>
          </cell>
          <cell r="K1827" t="str">
            <v>9,57</v>
          </cell>
          <cell r="L1827" t="str">
            <v>CAIXA REFERENCIAL</v>
          </cell>
        </row>
        <row r="1828">
          <cell r="G1828" t="str">
            <v>102733</v>
          </cell>
          <cell r="H1828" t="str">
            <v>ARMAÇÃO DE MURO ALA E MURO TESTA UTILIZANDO AÇO CA-50 DE 20 MM - MONTAGEM. AF_07/2021</v>
          </cell>
          <cell r="I1828" t="str">
            <v>KG</v>
          </cell>
          <cell r="J1828" t="str">
            <v>COEFICIENTE DE REPRESENTATIVIDADE</v>
          </cell>
          <cell r="K1828" t="str">
            <v>10,54</v>
          </cell>
          <cell r="L1828" t="str">
            <v>CAIXA REFERENCIAL</v>
          </cell>
        </row>
        <row r="1829">
          <cell r="G1829" t="str">
            <v>102734</v>
          </cell>
          <cell r="H1829" t="str">
            <v>ARMAÇÃO DE SOLEIRA UTILIZANDO AÇO CA-50 DE 6,3 MM - MONTAGEM. AF_07/2021</v>
          </cell>
          <cell r="I1829" t="str">
            <v>KG</v>
          </cell>
          <cell r="J1829" t="str">
            <v>COEFICIENTE DE REPRESENTATIVIDADE</v>
          </cell>
          <cell r="K1829" t="str">
            <v>14,14</v>
          </cell>
          <cell r="L1829" t="str">
            <v>CAIXA REFERENCIAL</v>
          </cell>
        </row>
        <row r="1830">
          <cell r="G1830" t="str">
            <v>102735</v>
          </cell>
          <cell r="H1830" t="str">
            <v>ARMAÇÃO DE SOLEIRA UTILIZANDO AÇO CA-50 DE 8 MM - MONTAGEM. AF_07/2021</v>
          </cell>
          <cell r="I1830" t="str">
            <v>KG</v>
          </cell>
          <cell r="J1830" t="str">
            <v>COEFICIENTE DE REPRESENTATIVIDADE</v>
          </cell>
          <cell r="K1830" t="str">
            <v>13,01</v>
          </cell>
          <cell r="L1830" t="str">
            <v>CAIXA REFERENCIAL</v>
          </cell>
        </row>
        <row r="1831">
          <cell r="G1831" t="str">
            <v>102736</v>
          </cell>
          <cell r="H1831" t="str">
            <v>CONCRETAGEM DE BOCA PARA BUEIRO, FCK = 20 MPA, COM USO DE BOMBA - LANÇAMENTO, ADENSAMENTO E ACABAMENTO. AF_07/2021</v>
          </cell>
          <cell r="I1831" t="str">
            <v>M3</v>
          </cell>
          <cell r="J1831" t="str">
            <v>COEFICIENTE DE REPRESENTATIVIDADE</v>
          </cell>
          <cell r="K1831" t="str">
            <v>544,71</v>
          </cell>
          <cell r="L1831" t="str">
            <v>CAIXA REFERENCIAL</v>
          </cell>
        </row>
        <row r="1832">
          <cell r="G1832" t="str">
            <v>102737</v>
          </cell>
          <cell r="H1832" t="str">
            <v>BOCA PARA BUEIRO SIMPLES TUBULAR D = 40 CM EM CONCRETO, ALAS COM ESCONSIDADE DE 0°, INCLUINDO FÔRMAS E MATERIAIS. AF_07/2021</v>
          </cell>
          <cell r="I1832" t="str">
            <v>UN</v>
          </cell>
          <cell r="J1832" t="str">
            <v>COEFICIENTE DE REPRESENTATIVIDADE</v>
          </cell>
          <cell r="K1832" t="str">
            <v>1.043,33</v>
          </cell>
          <cell r="L1832" t="str">
            <v>CAIXA REFERENCIAL</v>
          </cell>
        </row>
        <row r="1833">
          <cell r="G1833" t="str">
            <v>102738</v>
          </cell>
          <cell r="H1833" t="str">
            <v>BOCA PARA BUEIRO SIMPLES TUBULAR D = 60 CM EM CONCRETO, ALAS COM ESCONSIDADE DE 0°, INCLUINDO FÔRMAS E MATERIAIS. AF_07/2021</v>
          </cell>
          <cell r="I1833" t="str">
            <v>UN</v>
          </cell>
          <cell r="J1833" t="str">
            <v>COEFICIENTE DE REPRESENTATIVIDADE</v>
          </cell>
          <cell r="K1833" t="str">
            <v>2.132,24</v>
          </cell>
          <cell r="L1833" t="str">
            <v>CAIXA REFERENCIAL</v>
          </cell>
        </row>
        <row r="1834">
          <cell r="G1834" t="str">
            <v>102739</v>
          </cell>
          <cell r="H1834" t="str">
            <v>BOCA PARA BUEIRO SIMPLES TUBULAR D = 80 CM EM CONCRETO, ALAS COM ESCONSIDADE DE 0°, INCLUINDO FÔRMAS E MATERIAIS. AF_07/2021</v>
          </cell>
          <cell r="I1834" t="str">
            <v>UN</v>
          </cell>
          <cell r="J1834" t="str">
            <v>COEFICIENTE DE REPRESENTATIVIDADE</v>
          </cell>
          <cell r="K1834" t="str">
            <v>3.570,50</v>
          </cell>
          <cell r="L1834" t="str">
            <v>CAIXA REFERENCIAL</v>
          </cell>
        </row>
        <row r="1835">
          <cell r="G1835" t="str">
            <v>102740</v>
          </cell>
          <cell r="H1835" t="str">
            <v>BOCA PARA BUEIRO SIMPLES TUBULAR D = 100 CM EM CONCRETO, ALAS COM ESCONSIDADE DE 0°, INCLUINDO FÔRMAS E MATERIAIS. AF_07/2021</v>
          </cell>
          <cell r="I1835" t="str">
            <v>UN</v>
          </cell>
          <cell r="J1835" t="str">
            <v>COEFICIENTE DE REPRESENTATIVIDADE</v>
          </cell>
          <cell r="K1835" t="str">
            <v>5.348,74</v>
          </cell>
          <cell r="L1835" t="str">
            <v>CAIXA REFERENCIAL</v>
          </cell>
        </row>
        <row r="1836">
          <cell r="G1836" t="str">
            <v>102741</v>
          </cell>
          <cell r="H1836" t="str">
            <v>BOCA PARA BUEIRO SIMPLES TUBULAR D = 120 CM EM CONCRETO, ALAS COM ESCONSIDADE DE 0°, INCLUINDO FÔRMAS E MATERIAIS. AF_07/2021</v>
          </cell>
          <cell r="I1836" t="str">
            <v>UN</v>
          </cell>
          <cell r="J1836" t="str">
            <v>COEFICIENTE DE REPRESENTATIVIDADE</v>
          </cell>
          <cell r="K1836" t="str">
            <v>7.502,02</v>
          </cell>
          <cell r="L1836" t="str">
            <v>CAIXA REFERENCIAL</v>
          </cell>
        </row>
        <row r="1837">
          <cell r="G1837" t="str">
            <v>102742</v>
          </cell>
          <cell r="H1837" t="str">
            <v>BOCA PARA BUEIRO SIMPLES TUBULAR D = 150 CM EM CONCRETO, ALAS COM ESCONSIDADE DE 0°, INCLUINDO FÔRMAS E MATERIAIS. AF_07/2021</v>
          </cell>
          <cell r="I1837" t="str">
            <v>UN</v>
          </cell>
          <cell r="J1837" t="str">
            <v>COEFICIENTE DE REPRESENTATIVIDADE</v>
          </cell>
          <cell r="K1837" t="str">
            <v>12.977,91</v>
          </cell>
          <cell r="L1837" t="str">
            <v>CAIXA REFERENCIAL</v>
          </cell>
        </row>
        <row r="1838">
          <cell r="G1838" t="str">
            <v>102743</v>
          </cell>
          <cell r="H1838" t="str">
            <v>BOCA PARA BUEIRO DUPLO TUBULAR D = 80 CM EM CONCRETO, ALAS COM ESCONSIDADE DE 0°, INCLUINDO FÔRMAS E MATERIAIS. AF_07/2021</v>
          </cell>
          <cell r="I1838" t="str">
            <v>UN</v>
          </cell>
          <cell r="J1838" t="str">
            <v>COEFICIENTE DE REPRESENTATIVIDADE</v>
          </cell>
          <cell r="K1838" t="str">
            <v>4.316,12</v>
          </cell>
          <cell r="L1838" t="str">
            <v>CAIXA REFERENCIAL</v>
          </cell>
        </row>
        <row r="1839">
          <cell r="G1839" t="str">
            <v>102744</v>
          </cell>
          <cell r="H1839" t="str">
            <v>BOCA PARA BUEIRO DUPLO TUBULAR D = 100 CM EM CONCRETO, ALAS COM ESCONSIDADE DE 0°, INCLUINDO FÔRMAS E MATERIAIS. AF_07/2021</v>
          </cell>
          <cell r="I1839" t="str">
            <v>UN</v>
          </cell>
          <cell r="J1839" t="str">
            <v>COEFICIENTE DE REPRESENTATIVIDADE</v>
          </cell>
          <cell r="K1839" t="str">
            <v>6.462,85</v>
          </cell>
          <cell r="L1839" t="str">
            <v>CAIXA REFERENCIAL</v>
          </cell>
        </row>
        <row r="1840">
          <cell r="G1840" t="str">
            <v>102745</v>
          </cell>
          <cell r="H1840" t="str">
            <v>BOCA PARA BUEIRO DUPLO TUBULAR D = 120 CM EM CONCRETO, ALAS COM ESCONSIDADE DE 0°, INCLUINDO FÔRMAS E MATERIAIS. AF_07/2021</v>
          </cell>
          <cell r="I1840" t="str">
            <v>UN</v>
          </cell>
          <cell r="J1840" t="str">
            <v>COEFICIENTE DE REPRESENTATIVIDADE</v>
          </cell>
          <cell r="K1840" t="str">
            <v>9.077,92</v>
          </cell>
          <cell r="L1840" t="str">
            <v>CAIXA REFERENCIAL</v>
          </cell>
        </row>
        <row r="1841">
          <cell r="G1841" t="str">
            <v>102746</v>
          </cell>
          <cell r="H1841" t="str">
            <v>BOCA PARA BUEIRO DUPLO TUBULAR D = 150 CM EM CONCRETO, ALAS COM ESCONSIDADE DE 0°, INCLUINDO FÔRMAS E MATERIAIS. AF_07/2021</v>
          </cell>
          <cell r="I1841" t="str">
            <v>UN</v>
          </cell>
          <cell r="J1841" t="str">
            <v>COEFICIENTE DE REPRESENTATIVIDADE</v>
          </cell>
          <cell r="K1841" t="str">
            <v>15.722,12</v>
          </cell>
          <cell r="L1841" t="str">
            <v>CAIXA REFERENCIAL</v>
          </cell>
        </row>
        <row r="1842">
          <cell r="G1842" t="str">
            <v>102747</v>
          </cell>
          <cell r="H1842" t="str">
            <v>BOCA PARA BUEIRO TRIPLO TUBULAR D = 100 CM EM CONCRETO, ALAS COM ESCONSIDADE DE 0°, INCLUINDO FÔRMAS E MATERIAIS. AF_07/2021</v>
          </cell>
          <cell r="I1842" t="str">
            <v>UN</v>
          </cell>
          <cell r="J1842" t="str">
            <v>COEFICIENTE DE REPRESENTATIVIDADE</v>
          </cell>
          <cell r="K1842" t="str">
            <v>8.011,72</v>
          </cell>
          <cell r="L1842" t="str">
            <v>CAIXA REFERENCIAL</v>
          </cell>
        </row>
        <row r="1843">
          <cell r="G1843" t="str">
            <v>102748</v>
          </cell>
          <cell r="H1843" t="str">
            <v>BOCA PARA BUEIRO TRIPLO TUBULAR D = 120 CM EM CONCRETO, ALAS COM ESCONSIDADE DE 0°, INCLUINDO FÔRMAS E MATERIAIS. AF_07/2021</v>
          </cell>
          <cell r="I1843" t="str">
            <v>UN</v>
          </cell>
          <cell r="J1843" t="str">
            <v>COEFICIENTE DE REPRESENTATIVIDADE</v>
          </cell>
          <cell r="K1843" t="str">
            <v>11.205,59</v>
          </cell>
          <cell r="L1843" t="str">
            <v>CAIXA REFERENCIAL</v>
          </cell>
        </row>
        <row r="1844">
          <cell r="G1844" t="str">
            <v>102749</v>
          </cell>
          <cell r="H1844" t="str">
            <v>BOCA PARA BUEIRO TRIPLO TUBULAR D = 150 CM EM CONCRETO, ALAS COM ESCONSIDADE DE 0°, INCLUINDO FÔRMAS E MATERIAIS. AF_07/2021</v>
          </cell>
          <cell r="I1844" t="str">
            <v>UN</v>
          </cell>
          <cell r="J1844" t="str">
            <v>COEFICIENTE DE REPRESENTATIVIDADE</v>
          </cell>
          <cell r="K1844" t="str">
            <v>19.218,87</v>
          </cell>
          <cell r="L1844" t="str">
            <v>CAIXA REFERENCIAL</v>
          </cell>
        </row>
        <row r="1845">
          <cell r="G1845" t="str">
            <v>102750</v>
          </cell>
          <cell r="H1845" t="str">
            <v>BOCA PARA BUEIRO SIMPLES TUBULAR D = 60 CM EM CONCRETO, ALAS COM ESCONSIDADE DE 30°, INCLUINDO FÔRMAS E MATERIAIS. AF_07/2021</v>
          </cell>
          <cell r="I1845" t="str">
            <v>UN</v>
          </cell>
          <cell r="J1845" t="str">
            <v>COEFICIENTE DE REPRESENTATIVIDADE</v>
          </cell>
          <cell r="K1845" t="str">
            <v>2.598,51</v>
          </cell>
          <cell r="L1845" t="str">
            <v>CAIXA REFERENCIAL</v>
          </cell>
        </row>
        <row r="1846">
          <cell r="G1846" t="str">
            <v>102751</v>
          </cell>
          <cell r="H1846" t="str">
            <v>BOCA PARA BUEIRO SIMPLES TUBULAR D = 80 CM EM CONCRETO, ALAS COM ESCONSIDADE DE 30°, INCLUINDO FÔRMAS E MATERIAIS. AF_07/2021</v>
          </cell>
          <cell r="I1846" t="str">
            <v>UN</v>
          </cell>
          <cell r="J1846" t="str">
            <v>COEFICIENTE DE REPRESENTATIVIDADE</v>
          </cell>
          <cell r="K1846" t="str">
            <v>4.512,09</v>
          </cell>
          <cell r="L1846" t="str">
            <v>CAIXA REFERENCIAL</v>
          </cell>
        </row>
        <row r="1847">
          <cell r="G1847" t="str">
            <v>102752</v>
          </cell>
          <cell r="H1847" t="str">
            <v>BOCA PARA BUEIRO SIMPLES TUBULAR D = 100 CM EM CONCRETO, ALAS COM ESCONSIDADE DE 30°, INCLUINDO FÔRMAS E MATERIAIS. AF_07/2021</v>
          </cell>
          <cell r="I1847" t="str">
            <v>UN</v>
          </cell>
          <cell r="J1847" t="str">
            <v>COEFICIENTE DE REPRESENTATIVIDADE</v>
          </cell>
          <cell r="K1847" t="str">
            <v>7.184,96</v>
          </cell>
          <cell r="L1847" t="str">
            <v>CAIXA REFERENCIAL</v>
          </cell>
        </row>
        <row r="1848">
          <cell r="G1848" t="str">
            <v>102753</v>
          </cell>
          <cell r="H1848" t="str">
            <v>BOCA PARA BUEIRO SIMPLES TUBULAR D = 120 CM EM CONCRETO, ALAS COM ESCONSIDADE DE 30°, INCLUINDO FÔRMAS E MATERIAIS. AF_07/2021</v>
          </cell>
          <cell r="I1848" t="str">
            <v>UN</v>
          </cell>
          <cell r="J1848" t="str">
            <v>COEFICIENTE DE REPRESENTATIVIDADE</v>
          </cell>
          <cell r="K1848" t="str">
            <v>10.632,13</v>
          </cell>
          <cell r="L1848" t="str">
            <v>CAIXA REFERENCIAL</v>
          </cell>
        </row>
        <row r="1849">
          <cell r="G1849" t="str">
            <v>102754</v>
          </cell>
          <cell r="H1849" t="str">
            <v>BOCA PARA BUEIRO SIMPLES TUBULAR D = 150 CM EM CONCRETO, ALAS COM ESCONSIDADE DE 30°, INCLUINDO FÔRMAS E MATERIAIS. AF_07/2021</v>
          </cell>
          <cell r="I1849" t="str">
            <v>UN</v>
          </cell>
          <cell r="J1849" t="str">
            <v>COEFICIENTE DE REPRESENTATIVIDADE</v>
          </cell>
          <cell r="K1849" t="str">
            <v>20.183,84</v>
          </cell>
          <cell r="L1849" t="str">
            <v>CAIXA REFERENCIAL</v>
          </cell>
        </row>
        <row r="1850">
          <cell r="G1850" t="str">
            <v>102755</v>
          </cell>
          <cell r="H1850" t="str">
            <v>BOCA PARA BUEIRO DUPLO TUBULAR D = 100 CM EM CONCRETO, ALAS COM ESCONSIDADE DE 30°, INCLUINDO FÔRMAS E MATERIAIS. AF_07/2021</v>
          </cell>
          <cell r="I1850" t="str">
            <v>UN</v>
          </cell>
          <cell r="J1850" t="str">
            <v>COEFICIENTE DE REPRESENTATIVIDADE</v>
          </cell>
          <cell r="K1850" t="str">
            <v>10.020,09</v>
          </cell>
          <cell r="L1850" t="str">
            <v>CAIXA REFERENCIAL</v>
          </cell>
        </row>
        <row r="1851">
          <cell r="G1851" t="str">
            <v>102756</v>
          </cell>
          <cell r="H1851" t="str">
            <v>BOCA PARA BUEIRO DUPLO TUBULAR D = 120 CM EM CONCRETO, ALAS COM ESCONSIDADE DE 30°, INCLUINDO FÔRMAS E MATERIAIS. AF_07/2021</v>
          </cell>
          <cell r="I1851" t="str">
            <v>UN</v>
          </cell>
          <cell r="J1851" t="str">
            <v>COEFICIENTE DE REPRESENTATIVIDADE</v>
          </cell>
          <cell r="K1851" t="str">
            <v>14.875,89</v>
          </cell>
          <cell r="L1851" t="str">
            <v>CAIXA REFERENCIAL</v>
          </cell>
        </row>
        <row r="1852">
          <cell r="G1852" t="str">
            <v>102757</v>
          </cell>
          <cell r="H1852" t="str">
            <v>BOCA PARA BUEIRO DUPLO TUBULAR D = 150 CM EM CONCRETO, ALAS COM ESCONSIDADE DE 30°, INCLUINDO FÔRMAS E MATERIAIS. AF_07/2021</v>
          </cell>
          <cell r="I1852" t="str">
            <v>UN</v>
          </cell>
          <cell r="J1852" t="str">
            <v>COEFICIENTE DE REPRESENTATIVIDADE</v>
          </cell>
          <cell r="K1852" t="str">
            <v>27.635,03</v>
          </cell>
          <cell r="L1852" t="str">
            <v>CAIXA REFERENCIAL</v>
          </cell>
        </row>
        <row r="1853">
          <cell r="G1853" t="str">
            <v>102758</v>
          </cell>
          <cell r="H1853" t="str">
            <v>BOCA PARA BUEIRO TRIPLO TUBULAR D = 100 CM EM CONCRETO, ALAS COM ESCONSIDADE DE 30°, INCLUINDO FÔRMAS E MATERIAIS. AF_07/2021</v>
          </cell>
          <cell r="I1853" t="str">
            <v>UN</v>
          </cell>
          <cell r="J1853" t="str">
            <v>COEFICIENTE DE REPRESENTATIVIDADE</v>
          </cell>
          <cell r="K1853" t="str">
            <v>12.869,53</v>
          </cell>
          <cell r="L1853" t="str">
            <v>CAIXA REFERENCIAL</v>
          </cell>
        </row>
        <row r="1854">
          <cell r="G1854" t="str">
            <v>102759</v>
          </cell>
          <cell r="H1854" t="str">
            <v>BOCA PARA BUEIRO TRIPLO TUBULAR D = 120 CM EM CONCRETO, ALAS COM ESCONSIDADE DE 30°, INCLUINDO FÔRMAS E MATERIAIS. AF_07/2021</v>
          </cell>
          <cell r="I1854" t="str">
            <v>UN</v>
          </cell>
          <cell r="J1854" t="str">
            <v>COEFICIENTE DE REPRESENTATIVIDADE</v>
          </cell>
          <cell r="K1854" t="str">
            <v>19.141,46</v>
          </cell>
          <cell r="L1854" t="str">
            <v>CAIXA REFERENCIAL</v>
          </cell>
        </row>
        <row r="1855">
          <cell r="G1855" t="str">
            <v>102760</v>
          </cell>
          <cell r="H1855" t="str">
            <v>BOCA PARA BUEIRO TRIPLO TUBULAR D = 150 CM EM CONCRETO, ALAS COM ESCONSIDADE DE 30°, INCLUINDO FÔRMAS E MATERIAIS. AF_07/2021</v>
          </cell>
          <cell r="I1855" t="str">
            <v>UN</v>
          </cell>
          <cell r="J1855" t="str">
            <v>COEFICIENTE DE REPRESENTATIVIDADE</v>
          </cell>
          <cell r="K1855" t="str">
            <v>35.232,57</v>
          </cell>
          <cell r="L1855" t="str">
            <v>CAIXA REFERENCIAL</v>
          </cell>
        </row>
        <row r="1856">
          <cell r="G1856" t="str">
            <v>102761</v>
          </cell>
          <cell r="H1856" t="str">
            <v>BOCA PARA BUEIRO SIMPLES CELULAR 150 X 150 CM EM CONCRETO, ALAS COM ESCONSIDADE DE 30°, INCLUINDO FÔRMAS E MATERIAIS. AF_07/2021</v>
          </cell>
          <cell r="I1856" t="str">
            <v>UN</v>
          </cell>
          <cell r="J1856" t="str">
            <v>COEFICIENTE DE REPRESENTATIVIDADE</v>
          </cell>
          <cell r="K1856" t="str">
            <v>12.428,87</v>
          </cell>
          <cell r="L1856" t="str">
            <v>CAIXA REFERENCIAL</v>
          </cell>
        </row>
        <row r="1857">
          <cell r="G1857" t="str">
            <v>102762</v>
          </cell>
          <cell r="H1857" t="str">
            <v>BOCA PARA BUEIRO SIMPLES CELULAR 200 X 200 CM EM CONCRETO, ALAS COM ESCONSIDADE DE 30°, INCLUINDO FÔRMAS E MATERIAIS. AF_07/2021</v>
          </cell>
          <cell r="I1857" t="str">
            <v>UN</v>
          </cell>
          <cell r="J1857" t="str">
            <v>COEFICIENTE DE REPRESENTATIVIDADE</v>
          </cell>
          <cell r="K1857" t="str">
            <v>19.104,32</v>
          </cell>
          <cell r="L1857" t="str">
            <v>CAIXA REFERENCIAL</v>
          </cell>
        </row>
        <row r="1858">
          <cell r="G1858" t="str">
            <v>102763</v>
          </cell>
          <cell r="H1858" t="str">
            <v>BOCA PARA BUEIRO SIMPLES CELULAR 250 X 250 CM EM CONCRETO, ALAS COM ESCONSIDADE DE 30°, INCLUINDO FÔRMAS E MATERIAIS. AF_07/2021</v>
          </cell>
          <cell r="I1858" t="str">
            <v>UN</v>
          </cell>
          <cell r="J1858" t="str">
            <v>COEFICIENTE DE REPRESENTATIVIDADE</v>
          </cell>
          <cell r="K1858" t="str">
            <v>26.520,16</v>
          </cell>
          <cell r="L1858" t="str">
            <v>CAIXA REFERENCIAL</v>
          </cell>
        </row>
        <row r="1859">
          <cell r="G1859" t="str">
            <v>102764</v>
          </cell>
          <cell r="H1859" t="str">
            <v>BOCA PARA BUEIRO SIMPLES CELULAR 300 X 300 CM EM CONCRETO, ALAS COM ESCONSIDADE DE 30°, INCLUINDO FÔRMAS E MATERIAIS. AF_07/2021</v>
          </cell>
          <cell r="I1859" t="str">
            <v>UN</v>
          </cell>
          <cell r="J1859" t="str">
            <v>COEFICIENTE DE REPRESENTATIVIDADE</v>
          </cell>
          <cell r="K1859" t="str">
            <v>37.264,80</v>
          </cell>
          <cell r="L1859" t="str">
            <v>CAIXA REFERENCIAL</v>
          </cell>
        </row>
        <row r="1860">
          <cell r="G1860" t="str">
            <v>102765</v>
          </cell>
          <cell r="H1860" t="str">
            <v>BOCA PARA BUEIRO DUPLO CELULAR 150 X 150 CM EM CONCRETO, ALAS COM ESCONSIDADE DE 30°, INCLUINDO FÔRMAS E MATERIAIS. AF_07/2021</v>
          </cell>
          <cell r="I1860" t="str">
            <v>UN</v>
          </cell>
          <cell r="J1860" t="str">
            <v>COEFICIENTE DE REPRESENTATIVIDADE</v>
          </cell>
          <cell r="K1860" t="str">
            <v>15.433,17</v>
          </cell>
          <cell r="L1860" t="str">
            <v>CAIXA REFERENCIAL</v>
          </cell>
        </row>
        <row r="1861">
          <cell r="G1861" t="str">
            <v>102766</v>
          </cell>
          <cell r="H1861" t="str">
            <v>BOCA PARA BUEIRO DUPLO CELULAR 200 X 200 CM EM CONCRETO, ALAS COM ESCONSIDADE DE 30°, INCLUINDO FÔRMAS E MATERIAIS. AF_07/2021</v>
          </cell>
          <cell r="I1861" t="str">
            <v>UN</v>
          </cell>
          <cell r="J1861" t="str">
            <v>COEFICIENTE DE REPRESENTATIVIDADE</v>
          </cell>
          <cell r="K1861" t="str">
            <v>23.137,11</v>
          </cell>
          <cell r="L1861" t="str">
            <v>CAIXA REFERENCIAL</v>
          </cell>
        </row>
        <row r="1862">
          <cell r="G1862" t="str">
            <v>102767</v>
          </cell>
          <cell r="H1862" t="str">
            <v>BOCA PARA BUEIRO DUPLO CELULAR 250 X 250 CM EM CONCRETO, ALAS COM ESCONSIDADE DE 30°, INCLUINDO FÔRMAS E MATERIAIS. AF_07/2021</v>
          </cell>
          <cell r="I1862" t="str">
            <v>UN</v>
          </cell>
          <cell r="J1862" t="str">
            <v>COEFICIENTE DE REPRESENTATIVIDADE</v>
          </cell>
          <cell r="K1862" t="str">
            <v>32.336,69</v>
          </cell>
          <cell r="L1862" t="str">
            <v>CAIXA REFERENCIAL</v>
          </cell>
        </row>
        <row r="1863">
          <cell r="G1863" t="str">
            <v>102768</v>
          </cell>
          <cell r="H1863" t="str">
            <v>BOCA PARA BUEIRO DUPLO CELULAR 300 X 300 CM EM CONCRETO, ALAS COM ESCONSIDADE DE 30°, INCLUINDO FÔRMAS E MATERIAIS. AF_07/2021</v>
          </cell>
          <cell r="I1863" t="str">
            <v>UN</v>
          </cell>
          <cell r="J1863" t="str">
            <v>COEFICIENTE DE REPRESENTATIVIDADE</v>
          </cell>
          <cell r="K1863" t="str">
            <v>45.027,85</v>
          </cell>
          <cell r="L1863" t="str">
            <v>CAIXA REFERENCIAL</v>
          </cell>
        </row>
        <row r="1864">
          <cell r="G1864" t="str">
            <v>102769</v>
          </cell>
          <cell r="H1864" t="str">
            <v>BOCA PARA BUEIRO TRIPLO CELULAR 150 X 150 CM EM CONCRETO, ALAS COM ESCONSIDADE DE 30°, INCLUINDO FÔRMAS E MATERIAIS. AF_07/2021</v>
          </cell>
          <cell r="I1864" t="str">
            <v>UN</v>
          </cell>
          <cell r="J1864" t="str">
            <v>COEFICIENTE DE REPRESENTATIVIDADE</v>
          </cell>
          <cell r="K1864" t="str">
            <v>17.796,44</v>
          </cell>
          <cell r="L1864" t="str">
            <v>CAIXA REFERENCIAL</v>
          </cell>
        </row>
        <row r="1865">
          <cell r="G1865" t="str">
            <v>102770</v>
          </cell>
          <cell r="H1865" t="str">
            <v>BOCA PARA BUEIRO TRIPLO CELULAR 200 X 200 CM EM CONCRETO, ALAS COM ESCONSIDADE DE 30°, INCLUINDO FÔRMAS E MATERIAIS. AF_07/2021</v>
          </cell>
          <cell r="I1865" t="str">
            <v>UN</v>
          </cell>
          <cell r="J1865" t="str">
            <v>COEFICIENTE DE REPRESENTATIVIDADE</v>
          </cell>
          <cell r="K1865" t="str">
            <v>27.221,75</v>
          </cell>
          <cell r="L1865" t="str">
            <v>CAIXA REFERENCIAL</v>
          </cell>
        </row>
        <row r="1866">
          <cell r="G1866" t="str">
            <v>102771</v>
          </cell>
          <cell r="H1866" t="str">
            <v>BOCA PARA BUEIRO TRIPLO CELULAR 250 X 250 CM EM CONCRETO, ALAS COM ESCONSIDADE DE 30°, INCLUINDO FÔRMAS E MATERIAIS. AF_07/2021</v>
          </cell>
          <cell r="I1866" t="str">
            <v>UN</v>
          </cell>
          <cell r="J1866" t="str">
            <v>COEFICIENTE DE REPRESENTATIVIDADE</v>
          </cell>
          <cell r="K1866" t="str">
            <v>38.023,23</v>
          </cell>
          <cell r="L1866" t="str">
            <v>CAIXA REFERENCIAL</v>
          </cell>
        </row>
        <row r="1867">
          <cell r="G1867" t="str">
            <v>102772</v>
          </cell>
          <cell r="H1867" t="str">
            <v>BOCA PARA BUEIRO TRIPLO CELULAR 300 X 300 CM EM CONCRETO, ALAS COM ESCONSIDADE DE 30°, INCLUINDO FÔRMAS E MATERIAIS. AF_07/2021</v>
          </cell>
          <cell r="I1867" t="str">
            <v>UN</v>
          </cell>
          <cell r="J1867" t="str">
            <v>COEFICIENTE DE REPRESENTATIVIDADE</v>
          </cell>
          <cell r="K1867" t="str">
            <v>53.334,04</v>
          </cell>
          <cell r="L1867" t="str">
            <v>CAIXA REFERENCIAL</v>
          </cell>
        </row>
        <row r="1868">
          <cell r="G1868" t="str">
            <v>102773</v>
          </cell>
          <cell r="H1868" t="str">
            <v>BOCA PARA BUEIRO SIMPLES TUBULAR D = 40 CM EM GABIÃO, ALAS COM ESCONSIDADE DE 45°, INCLUINDO FÔRMAS E MATERIAIS. AF_07/2021</v>
          </cell>
          <cell r="I1868" t="str">
            <v>UN</v>
          </cell>
          <cell r="J1868" t="str">
            <v>COEFICIENTE DE REPRESENTATIVIDADE</v>
          </cell>
          <cell r="K1868" t="str">
            <v>7.739,76</v>
          </cell>
          <cell r="L1868" t="str">
            <v>CAIXA REFERENCIAL</v>
          </cell>
        </row>
        <row r="1869">
          <cell r="G1869" t="str">
            <v>102774</v>
          </cell>
          <cell r="H1869" t="str">
            <v>BOCA PARA BUEIRO SIMPLES TUBULAR D = 60 CM EM GABIÃO, ALAS COM ESCONSIDADE DE 45°, INCLUINDO FÔRMAS E MATERIAIS. AF_07/2021</v>
          </cell>
          <cell r="I1869" t="str">
            <v>UN</v>
          </cell>
          <cell r="J1869" t="str">
            <v>COEFICIENTE DE REPRESENTATIVIDADE</v>
          </cell>
          <cell r="K1869" t="str">
            <v>7.739,76</v>
          </cell>
          <cell r="L1869" t="str">
            <v>CAIXA REFERENCIAL</v>
          </cell>
        </row>
        <row r="1870">
          <cell r="G1870" t="str">
            <v>102775</v>
          </cell>
          <cell r="H1870" t="str">
            <v>BOCA PARA BUEIRO SIMPLES TUBULAR D = 80 CM EM GABIÃO, ALAS COM ESCONSIDADE DE 45°, INCLUINDO FÔRMAS E MATERIAIS. AF_07/2021</v>
          </cell>
          <cell r="I1870" t="str">
            <v>UN</v>
          </cell>
          <cell r="J1870" t="str">
            <v>COEFICIENTE DE REPRESENTATIVIDADE</v>
          </cell>
          <cell r="K1870" t="str">
            <v>11.544,18</v>
          </cell>
          <cell r="L1870" t="str">
            <v>CAIXA REFERENCIAL</v>
          </cell>
        </row>
        <row r="1871">
          <cell r="G1871" t="str">
            <v>102776</v>
          </cell>
          <cell r="H1871" t="str">
            <v>BOCA PARA BUEIRO SIMPLES TUBULAR D = 100 CM EM GABIÃO, ALAS COM ESCONSIDADE DE 45°, INCLUINDO FÔRMAS E MATERIAIS. AF_07/2021</v>
          </cell>
          <cell r="I1871" t="str">
            <v>UN</v>
          </cell>
          <cell r="J1871" t="str">
            <v>COEFICIENTE DE REPRESENTATIVIDADE</v>
          </cell>
          <cell r="K1871" t="str">
            <v>11.544,18</v>
          </cell>
          <cell r="L1871" t="str">
            <v>CAIXA REFERENCIAL</v>
          </cell>
        </row>
        <row r="1872">
          <cell r="G1872" t="str">
            <v>102777</v>
          </cell>
          <cell r="H1872" t="str">
            <v>BOCA PARA BUEIRO SIMPLES TUBULAR D = 120 CM EM GABIÃO, ALAS COM ESCONSIDADE DE 45°, INCLUINDO FÔRMAS E MATERIAIS. AF_07/2021</v>
          </cell>
          <cell r="I1872" t="str">
            <v>UN</v>
          </cell>
          <cell r="J1872" t="str">
            <v>COEFICIENTE DE REPRESENTATIVIDADE</v>
          </cell>
          <cell r="K1872" t="str">
            <v>17.467,21</v>
          </cell>
          <cell r="L1872" t="str">
            <v>CAIXA REFERENCIAL</v>
          </cell>
        </row>
        <row r="1873">
          <cell r="G1873" t="str">
            <v>102778</v>
          </cell>
          <cell r="H1873" t="str">
            <v>BOCA PARA BUEIRO SIMPLES TUBULAR D = 150 CM EM GABIÃO, ALAS COM ESCONSIDADE DE 45°, INCLUINDO FÔRMAS E MATERIAIS. AF_07/2021</v>
          </cell>
          <cell r="I1873" t="str">
            <v>UN</v>
          </cell>
          <cell r="J1873" t="str">
            <v>COEFICIENTE DE REPRESENTATIVIDADE</v>
          </cell>
          <cell r="K1873" t="str">
            <v>25.574,30</v>
          </cell>
          <cell r="L1873" t="str">
            <v>CAIXA REFERENCIAL</v>
          </cell>
        </row>
        <row r="1874">
          <cell r="G1874" t="str">
            <v>102779</v>
          </cell>
          <cell r="H1874" t="str">
            <v>BOCA PARA BUEIRO DUPLO TUBULAR D = 40 CM EM GABIÃO, ALAS COM ESCONSIDADE DE 45°, INCLUINDO FÔRMAS E MATERIAIS. AF_07/2021</v>
          </cell>
          <cell r="I1874" t="str">
            <v>UN</v>
          </cell>
          <cell r="J1874" t="str">
            <v>COEFICIENTE DE REPRESENTATIVIDADE</v>
          </cell>
          <cell r="K1874" t="str">
            <v>7.739,76</v>
          </cell>
          <cell r="L1874" t="str">
            <v>CAIXA REFERENCIAL</v>
          </cell>
        </row>
        <row r="1875">
          <cell r="G1875" t="str">
            <v>102780</v>
          </cell>
          <cell r="H1875" t="str">
            <v>BOCA PARA BUEIRO DUPLO TUBULAR D = 60 CM EM GABIÃO, ALAS COM ESCONSIDADE DE 45°, INCLUINDO FÔRMAS E MATERIAIS. AF_07/2021</v>
          </cell>
          <cell r="I1875" t="str">
            <v>UN</v>
          </cell>
          <cell r="J1875" t="str">
            <v>COEFICIENTE DE REPRESENTATIVIDADE</v>
          </cell>
          <cell r="K1875" t="str">
            <v>8.907,27</v>
          </cell>
          <cell r="L1875" t="str">
            <v>CAIXA REFERENCIAL</v>
          </cell>
        </row>
        <row r="1876">
          <cell r="G1876" t="str">
            <v>102781</v>
          </cell>
          <cell r="H1876" t="str">
            <v>BOCA PARA BUEIRO DUPLO TUBULAR D = 80 CM EM GABIÃO, ALAS COM ESCONSIDADE DE 45°, INCLUINDO FÔRMAS E MATERIAIS. AF_07/2021</v>
          </cell>
          <cell r="I1876" t="str">
            <v>UN</v>
          </cell>
          <cell r="J1876" t="str">
            <v>COEFICIENTE DE REPRESENTATIVIDADE</v>
          </cell>
          <cell r="K1876" t="str">
            <v>13.187,24</v>
          </cell>
          <cell r="L1876" t="str">
            <v>CAIXA REFERENCIAL</v>
          </cell>
        </row>
        <row r="1877">
          <cell r="G1877" t="str">
            <v>102782</v>
          </cell>
          <cell r="H1877" t="str">
            <v>BOCA PARA BUEIRO DUPLO TUBULAR D = 100 CM EM GABIÃO, ALAS COM ESCONSIDADE DE 45°, INCLUINDO FÔRMAS E MATERIAIS. AF_07/2021</v>
          </cell>
          <cell r="I1877" t="str">
            <v>UN</v>
          </cell>
          <cell r="J1877" t="str">
            <v>COEFICIENTE DE REPRESENTATIVIDADE</v>
          </cell>
          <cell r="K1877" t="str">
            <v>14.600,82</v>
          </cell>
          <cell r="L1877" t="str">
            <v>CAIXA REFERENCIAL</v>
          </cell>
        </row>
        <row r="1878">
          <cell r="G1878" t="str">
            <v>102783</v>
          </cell>
          <cell r="H1878" t="str">
            <v>BOCA PARA BUEIRO DUPLO TUBULAR D = 120 CM EM GABIÃO, ALAS COM ESCONSIDADE DE 45°, INCLUINDO FÔRMAS E MATERIAIS. AF_07/2021</v>
          </cell>
          <cell r="I1878" t="str">
            <v>UN</v>
          </cell>
          <cell r="J1878" t="str">
            <v>COEFICIENTE DE REPRESENTATIVIDADE</v>
          </cell>
          <cell r="K1878" t="str">
            <v>19.356,35</v>
          </cell>
          <cell r="L1878" t="str">
            <v>CAIXA REFERENCIAL</v>
          </cell>
        </row>
        <row r="1879">
          <cell r="G1879" t="str">
            <v>102784</v>
          </cell>
          <cell r="H1879" t="str">
            <v>BOCA PARA BUEIRO DUPLO TUBULAR D = 150 CM EM GABIÃO, ALAS COM ESCONSIDADE DE 45°, INCLUINDO FÔRMAS E MATERIAIS. AF_07/2021</v>
          </cell>
          <cell r="I1879" t="str">
            <v>UN</v>
          </cell>
          <cell r="J1879" t="str">
            <v>COEFICIENTE DE REPRESENTATIVIDADE</v>
          </cell>
          <cell r="K1879" t="str">
            <v>29.627,85</v>
          </cell>
          <cell r="L1879" t="str">
            <v>CAIXA REFERENCIAL</v>
          </cell>
        </row>
        <row r="1880">
          <cell r="G1880" t="str">
            <v>102785</v>
          </cell>
          <cell r="H1880" t="str">
            <v>BOCA PARA BUEIRO TRIPLO TUBULAR D = 40 CM EM GABIÃO, ALAS COM ESCONSIDADE DE 45°, INCLUINDO FÔRMAS E MATERIAIS. AF_07/2021</v>
          </cell>
          <cell r="I1880" t="str">
            <v>UN</v>
          </cell>
          <cell r="J1880" t="str">
            <v>COEFICIENTE DE REPRESENTATIVIDADE</v>
          </cell>
          <cell r="K1880" t="str">
            <v>8.907,27</v>
          </cell>
          <cell r="L1880" t="str">
            <v>CAIXA REFERENCIAL</v>
          </cell>
        </row>
        <row r="1881">
          <cell r="G1881" t="str">
            <v>102786</v>
          </cell>
          <cell r="H1881" t="str">
            <v>BOCA PARA BUEIRO TRIPLO TUBULAR D = 60 CM EM GABIÃO, ALAS COM ESCONSIDADE DE 45°, INCLUINDO FÔRMAS E MATERIAIS. AF_07/2021</v>
          </cell>
          <cell r="I1881" t="str">
            <v>UN</v>
          </cell>
          <cell r="J1881" t="str">
            <v>COEFICIENTE DE REPRESENTATIVIDADE</v>
          </cell>
          <cell r="K1881" t="str">
            <v>9.845,30</v>
          </cell>
          <cell r="L1881" t="str">
            <v>CAIXA REFERENCIAL</v>
          </cell>
        </row>
        <row r="1882">
          <cell r="G1882" t="str">
            <v>102787</v>
          </cell>
          <cell r="H1882" t="str">
            <v>BOCA PARA BUEIRO TRIPLO TUBULAR D = 80 CM EM GABIÃO, ALAS COM ESCONSIDADE DE 45°, INCLUINDO FÔRMAS E MATERIAIS. AF_07/2021</v>
          </cell>
          <cell r="I1882" t="str">
            <v>UN</v>
          </cell>
          <cell r="J1882" t="str">
            <v>COEFICIENTE DE REPRESENTATIVIDADE</v>
          </cell>
          <cell r="K1882" t="str">
            <v>14.600,82</v>
          </cell>
          <cell r="L1882" t="str">
            <v>CAIXA REFERENCIAL</v>
          </cell>
        </row>
        <row r="1883">
          <cell r="G1883" t="str">
            <v>102788</v>
          </cell>
          <cell r="H1883" t="str">
            <v>BOCA PARA BUEIRO TRIPLO TUBULAR D = 100 CM EM GABIÃO, ALAS COM ESCONSIDADE DE 45°, INCLUINDO FÔRMAS E MATERIAIS. AF_07/2021</v>
          </cell>
          <cell r="I1883" t="str">
            <v>UN</v>
          </cell>
          <cell r="J1883" t="str">
            <v>COEFICIENTE DE REPRESENTATIVIDADE</v>
          </cell>
          <cell r="K1883" t="str">
            <v>15.971,37</v>
          </cell>
          <cell r="L1883" t="str">
            <v>CAIXA REFERENCIAL</v>
          </cell>
        </row>
        <row r="1884">
          <cell r="G1884" t="str">
            <v>102789</v>
          </cell>
          <cell r="H1884" t="str">
            <v>BOCA PARA BUEIRO TRIPLO TUBULAR D = 120 CM EM GABIÃO, ALAS COM ESCONSIDADE DE 45°, INCLUINDO FÔRMAS E MATERIAIS. AF_07/2021</v>
          </cell>
          <cell r="I1884" t="str">
            <v>UN</v>
          </cell>
          <cell r="J1884" t="str">
            <v>COEFICIENTE DE REPRESENTATIVIDADE</v>
          </cell>
          <cell r="K1884" t="str">
            <v>20.987,32</v>
          </cell>
          <cell r="L1884" t="str">
            <v>CAIXA REFERENCIAL</v>
          </cell>
        </row>
        <row r="1885">
          <cell r="G1885" t="str">
            <v>102790</v>
          </cell>
          <cell r="H1885" t="str">
            <v>BOCA PARA BUEIRO TRIPLO TUBULAR D = 150 CM EM GABIÃO, ALAS COM ESCONSIDADE DE 45°, INCLUINDO FÔRMAS E MATERIAIS. AF_07/2021</v>
          </cell>
          <cell r="I1885" t="str">
            <v>UN</v>
          </cell>
          <cell r="J1885" t="str">
            <v>COEFICIENTE DE REPRESENTATIVIDADE</v>
          </cell>
          <cell r="K1885" t="str">
            <v>34.398,52</v>
          </cell>
          <cell r="L1885" t="str">
            <v>CAIXA REFERENCIAL</v>
          </cell>
        </row>
        <row r="1886">
          <cell r="G1886" t="str">
            <v>102791</v>
          </cell>
          <cell r="H1886" t="str">
            <v>BOCA PARA BUEIRO SIMPLES CELULAR 150 X 150 CM EM GABIÃO, ALAS COM ESCONSIDADE DE 45°, INCLUINDO FÔRMAS E MATERIAIS. AF_07/2021</v>
          </cell>
          <cell r="I1886" t="str">
            <v>UN</v>
          </cell>
          <cell r="J1886" t="str">
            <v>COEFICIENTE DE REPRESENTATIVIDADE</v>
          </cell>
          <cell r="K1886" t="str">
            <v>28.020,03</v>
          </cell>
          <cell r="L1886" t="str">
            <v>CAIXA REFERENCIAL</v>
          </cell>
        </row>
        <row r="1887">
          <cell r="G1887" t="str">
            <v>102792</v>
          </cell>
          <cell r="H1887" t="str">
            <v>BOCA PARA BUEIRO SIMPLES CELULAR 200 X 200 CM EM GABIÃO, ALAS COM ESCONSIDADE DE 45°, INCLUINDO FÔRMAS E MATERIAIS. AF_07/2021</v>
          </cell>
          <cell r="I1887" t="str">
            <v>UN</v>
          </cell>
          <cell r="J1887" t="str">
            <v>COEFICIENTE DE REPRESENTATIVIDADE</v>
          </cell>
          <cell r="K1887" t="str">
            <v>45.419,28</v>
          </cell>
          <cell r="L1887" t="str">
            <v>CAIXA REFERENCIAL</v>
          </cell>
        </row>
        <row r="1888">
          <cell r="G1888" t="str">
            <v>102793</v>
          </cell>
          <cell r="H1888" t="str">
            <v>BOCA PARA BUEIRO SIMPLES CELULAR 250 X 250 CM EM GABIÃO, ALAS COM ESCONSIDADE DE 45°, INCLUINDO FÔRMAS E MATERIAIS. AF_07/2021</v>
          </cell>
          <cell r="I1888" t="str">
            <v>UN</v>
          </cell>
          <cell r="J1888" t="str">
            <v>COEFICIENTE DE REPRESENTATIVIDADE</v>
          </cell>
          <cell r="K1888" t="str">
            <v>60.918,86</v>
          </cell>
          <cell r="L1888" t="str">
            <v>CAIXA REFERENCIAL</v>
          </cell>
        </row>
        <row r="1889">
          <cell r="G1889" t="str">
            <v>102794</v>
          </cell>
          <cell r="H1889" t="str">
            <v>BOCA PARA BUEIRO SIMPLES CELULAR 300 X 300 CM EM GABIÃO, ALAS COM ESCONSIDADE DE 45°, INCLUINDO FÔRMAS E MATERIAIS. AF_07/2021</v>
          </cell>
          <cell r="I1889" t="str">
            <v>UN</v>
          </cell>
          <cell r="J1889" t="str">
            <v>COEFICIENTE DE REPRESENTATIVIDADE</v>
          </cell>
          <cell r="K1889" t="str">
            <v>87.125,57</v>
          </cell>
          <cell r="L1889" t="str">
            <v>CAIXA REFERENCIAL</v>
          </cell>
        </row>
        <row r="1890">
          <cell r="G1890" t="str">
            <v>102795</v>
          </cell>
          <cell r="H1890" t="str">
            <v>BOCA PARA BUEIRO DUPLO CELULAR 150 X 150 CM EM GABIÃO, ALAS COM ESCONSIDADE DE 45°, INCLUINDO FÔRMAS E MATERIAIS. AF_07/2021</v>
          </cell>
          <cell r="I1890" t="str">
            <v>UN</v>
          </cell>
          <cell r="J1890" t="str">
            <v>COEFICIENTE DE REPRESENTATIVIDADE</v>
          </cell>
          <cell r="K1890" t="str">
            <v>29.908,70</v>
          </cell>
          <cell r="L1890" t="str">
            <v>CAIXA REFERENCIAL</v>
          </cell>
        </row>
        <row r="1891">
          <cell r="G1891" t="str">
            <v>102796</v>
          </cell>
          <cell r="H1891" t="str">
            <v>BOCA PARA BUEIRO DUPLO CELULAR 200 X 200 CM EM GABIÃO, ALAS COM ESCONSIDADE DE 45°, INCLUINDO FÔRMAS E MATERIAIS. AF_07/2021</v>
          </cell>
          <cell r="I1891" t="str">
            <v>UN</v>
          </cell>
          <cell r="J1891" t="str">
            <v>COEFICIENTE DE REPRESENTATIVIDADE</v>
          </cell>
          <cell r="K1891" t="str">
            <v>48.043,68</v>
          </cell>
          <cell r="L1891" t="str">
            <v>CAIXA REFERENCIAL</v>
          </cell>
        </row>
        <row r="1892">
          <cell r="G1892" t="str">
            <v>102797</v>
          </cell>
          <cell r="H1892" t="str">
            <v>BOCA PARA BUEIRO DUPLO CELULAR 250 X 250 CM EM GABIÃO, ALAS COM ESCONSIDADE DE 45°, INCLUINDO FÔRMAS E MATERIAIS. AF_07/2021</v>
          </cell>
          <cell r="I1892" t="str">
            <v>UN</v>
          </cell>
          <cell r="J1892" t="str">
            <v>COEFICIENTE DE REPRESENTATIVIDADE</v>
          </cell>
          <cell r="K1892" t="str">
            <v>68.024,60</v>
          </cell>
          <cell r="L1892" t="str">
            <v>CAIXA REFERENCIAL</v>
          </cell>
        </row>
        <row r="1893">
          <cell r="G1893" t="str">
            <v>102798</v>
          </cell>
          <cell r="H1893" t="str">
            <v>BOCA PARA BUEIRO DUPLO CELULAR 300 X 300 CM EM GABIÃO, ALAS COM ESCONSIDADE DE 45°, INCLUINDO FÔRMAS E MATERIAIS. AF_07/2021</v>
          </cell>
          <cell r="I1893" t="str">
            <v>UN</v>
          </cell>
          <cell r="J1893" t="str">
            <v>COEFICIENTE DE REPRESENTATIVIDADE</v>
          </cell>
          <cell r="K1893" t="str">
            <v>83.160,26</v>
          </cell>
          <cell r="L1893" t="str">
            <v>CAIXA REFERENCIAL</v>
          </cell>
        </row>
        <row r="1894">
          <cell r="G1894" t="str">
            <v>102799</v>
          </cell>
          <cell r="H1894" t="str">
            <v>BOCA PARA BUEIRO TRIPLO CELULAR 150 X 150 CM EM GABIÃO, ALAS COM ESCONSIDADE DE 45°, INCLUINDO FÔRMAS E MATERIAIS. AF_07/2021</v>
          </cell>
          <cell r="I1894" t="str">
            <v>UN</v>
          </cell>
          <cell r="J1894" t="str">
            <v>COEFICIENTE DE REPRESENTATIVIDADE</v>
          </cell>
          <cell r="K1894" t="str">
            <v>30.542,77</v>
          </cell>
          <cell r="L1894" t="str">
            <v>CAIXA REFERENCIAL</v>
          </cell>
        </row>
        <row r="1895">
          <cell r="G1895" t="str">
            <v>102800</v>
          </cell>
          <cell r="H1895" t="str">
            <v>BOCA PARA BUEIRO TRIPLO CELULAR 200 X 200 CM EM GABIÃO, ALAS COM ESCONSIDADE DE 45°, INCLUINDO FÔRMAS E MATERIAIS. AF_07/2021</v>
          </cell>
          <cell r="I1895" t="str">
            <v>UN</v>
          </cell>
          <cell r="J1895" t="str">
            <v>COEFICIENTE DE REPRESENTATIVIDADE</v>
          </cell>
          <cell r="K1895" t="str">
            <v>52.757,50</v>
          </cell>
          <cell r="L1895" t="str">
            <v>CAIXA REFERENCIAL</v>
          </cell>
        </row>
        <row r="1896">
          <cell r="G1896" t="str">
            <v>102801</v>
          </cell>
          <cell r="H1896" t="str">
            <v>BOCA PARA BUEIRO TRIPLO CELULAR 250 X 250 CM EM GABIÃO, ALAS COM ESCONSIDADE DE 45°, INCLUINDO FÔRMAS E MATERIAIS. AF_07/2021</v>
          </cell>
          <cell r="I1896" t="str">
            <v>UN</v>
          </cell>
          <cell r="J1896" t="str">
            <v>COEFICIENTE DE REPRESENTATIVIDADE</v>
          </cell>
          <cell r="K1896" t="str">
            <v>73.733,82</v>
          </cell>
          <cell r="L1896" t="str">
            <v>CAIXA REFERENCIAL</v>
          </cell>
        </row>
        <row r="1897">
          <cell r="G1897" t="str">
            <v>102802</v>
          </cell>
          <cell r="H1897" t="str">
            <v>BOCA PARA BUEIRO TRIPLO CELULAR 300 X 300 CM EM GABIÃO, ALAS COM ESCONSIDADE DE 45°, INCLUINDO FÔRMAS E MATERIAIS. AF_07/2021</v>
          </cell>
          <cell r="I1897" t="str">
            <v>UN</v>
          </cell>
          <cell r="J1897" t="str">
            <v>COEFICIENTE DE REPRESENTATIVIDADE</v>
          </cell>
          <cell r="K1897" t="str">
            <v>88.365,29</v>
          </cell>
          <cell r="L1897" t="str">
            <v>CAIXA REFERENCIAL</v>
          </cell>
        </row>
        <row r="1898">
          <cell r="G1898" t="str">
            <v>101570</v>
          </cell>
          <cell r="H1898" t="str">
            <v>ESCORAMENTO DE VALA, TIPO PONTALETEAMENTO, COM PROFUNDIDADE DE 0 A 1,5 M, LARGURA MENOR QUE 1,5 M. AF_08/2020</v>
          </cell>
          <cell r="I1898" t="str">
            <v>M2</v>
          </cell>
          <cell r="J1898" t="str">
            <v>COEFICIENTE DE REPRESENTATIVIDADE</v>
          </cell>
          <cell r="K1898" t="str">
            <v>27,47</v>
          </cell>
          <cell r="L1898" t="str">
            <v>CAIXA REFERENCIAL</v>
          </cell>
        </row>
        <row r="1899">
          <cell r="G1899" t="str">
            <v>101571</v>
          </cell>
          <cell r="H1899" t="str">
            <v>ESCORAMENTO DE VALA, TIPO PONTALETEAMENTO, COM PROFUNDIDADE DE 0 A 1,5 M, LARGURA MAIOR OU IGUAL A 1,5 M E MENOR QUE 2,5 M. AF_08/2020</v>
          </cell>
          <cell r="I1899" t="str">
            <v>M2</v>
          </cell>
          <cell r="J1899" t="str">
            <v>COEFICIENTE DE REPRESENTATIVIDADE</v>
          </cell>
          <cell r="K1899" t="str">
            <v>37,47</v>
          </cell>
          <cell r="L1899" t="str">
            <v>CAIXA REFERENCIAL</v>
          </cell>
        </row>
        <row r="1900">
          <cell r="G1900" t="str">
            <v>101572</v>
          </cell>
          <cell r="H1900" t="str">
            <v>ESCORAMENTO DE VALA, TIPO PONTALETEAMENTO, COM PROFUNDIDADE DE 1,5 A 3,0 M, LARGURA MENOR QUE 1,5 M. AF_08/2020</v>
          </cell>
          <cell r="I1900" t="str">
            <v>M2</v>
          </cell>
          <cell r="J1900" t="str">
            <v>COEFICIENTE DE REPRESENTATIVIDADE</v>
          </cell>
          <cell r="K1900" t="str">
            <v>21,51</v>
          </cell>
          <cell r="L1900" t="str">
            <v>CAIXA REFERENCIAL</v>
          </cell>
        </row>
        <row r="1901">
          <cell r="G1901" t="str">
            <v>101573</v>
          </cell>
          <cell r="H1901" t="str">
            <v>ESCORAMENTO DE VALA, TIPO PONTALETEAMENTO, COM PROFUNDIDADE DE 1,5 A 3,0 M, LARGURA MAIOR OU IGUAL A 1,5 M E MENOR QUE 2,5 M. AF_08/2020</v>
          </cell>
          <cell r="I1901" t="str">
            <v>M2</v>
          </cell>
          <cell r="J1901" t="str">
            <v>COEFICIENTE DE REPRESENTATIVIDADE</v>
          </cell>
          <cell r="K1901" t="str">
            <v>31,51</v>
          </cell>
          <cell r="L1901" t="str">
            <v>CAIXA REFERENCIAL</v>
          </cell>
        </row>
        <row r="1902">
          <cell r="G1902" t="str">
            <v>101574</v>
          </cell>
          <cell r="H1902" t="str">
            <v>ESCORAMENTO DE VALA, TIPO PONTALETEAMENTO, COM PROFUNDIDADE DE 3,0 A 4,5 M, LARGURA MENOR QUE 1,5 M. AF_08/2020</v>
          </cell>
          <cell r="I1902" t="str">
            <v>M2</v>
          </cell>
          <cell r="J1902" t="str">
            <v>COEFICIENTE DE REPRESENTATIVIDADE</v>
          </cell>
          <cell r="K1902" t="str">
            <v>16,35</v>
          </cell>
          <cell r="L1902" t="str">
            <v>CAIXA REFERENCIAL</v>
          </cell>
        </row>
        <row r="1903">
          <cell r="G1903" t="str">
            <v>101575</v>
          </cell>
          <cell r="H1903" t="str">
            <v>ESCORAMENTO DE VALA, TIPO PONTALETEAMENTO, COM PROFUNDIDADE DE 3,0 A 4,5 M, LARGURA MAIOR OU IGUAL A 1,5 M E MENOR QUE 2,5 M. AF_08/2020</v>
          </cell>
          <cell r="I1903" t="str">
            <v>M2</v>
          </cell>
          <cell r="J1903" t="str">
            <v>COEFICIENTE DE REPRESENTATIVIDADE</v>
          </cell>
          <cell r="K1903" t="str">
            <v>26,52</v>
          </cell>
          <cell r="L1903" t="str">
            <v>CAIXA REFERENCIAL</v>
          </cell>
        </row>
        <row r="1904">
          <cell r="G1904" t="str">
            <v>101576</v>
          </cell>
          <cell r="H1904" t="str">
            <v>ESCORAMENTO DE VALA, TIPO DESCONTÍNUO, COM PROFUNDIDADE DE 0 A 1,5 M, LARGURA MENOR QUE 1,5 M. AF_08/2020</v>
          </cell>
          <cell r="I1904" t="str">
            <v>M2</v>
          </cell>
          <cell r="J1904" t="str">
            <v>COEFICIENTE DE REPRESENTATIVIDADE</v>
          </cell>
          <cell r="K1904" t="str">
            <v>48,57</v>
          </cell>
          <cell r="L1904" t="str">
            <v>CAIXA REFERENCIAL</v>
          </cell>
        </row>
        <row r="1905">
          <cell r="G1905" t="str">
            <v>101577</v>
          </cell>
          <cell r="H1905" t="str">
            <v>ESCORAMENTO DE VALA, TIPO DESCONTÍNUO, COM PROFUNDIDADE DE 0 A 1,5 M, LARGURA MAIOR OU IGUAL A 1,5 M E MENOR QUE 2,5 M. AF_08/2020</v>
          </cell>
          <cell r="I1905" t="str">
            <v>M2</v>
          </cell>
          <cell r="J1905" t="str">
            <v>COEFICIENTE DE REPRESENTATIVIDADE</v>
          </cell>
          <cell r="K1905" t="str">
            <v>61,39</v>
          </cell>
          <cell r="L1905" t="str">
            <v>CAIXA REFERENCIAL</v>
          </cell>
        </row>
        <row r="1906">
          <cell r="G1906" t="str">
            <v>101578</v>
          </cell>
          <cell r="H1906" t="str">
            <v>ESCORAMENTO DE VALA, TIPO DESCONTÍNUO, COM PROFUNDIDADE DE 1,5 M A 3,0 M, LARGURA MENOR QUE 1,5 M. AF_08/2020</v>
          </cell>
          <cell r="I1906" t="str">
            <v>M2</v>
          </cell>
          <cell r="J1906" t="str">
            <v>COEFICIENTE DE REPRESENTATIVIDADE</v>
          </cell>
          <cell r="K1906" t="str">
            <v>39,97</v>
          </cell>
          <cell r="L1906" t="str">
            <v>CAIXA REFERENCIAL</v>
          </cell>
        </row>
        <row r="1907">
          <cell r="G1907" t="str">
            <v>101579</v>
          </cell>
          <cell r="H1907" t="str">
            <v>ESCORAMENTO DE VALA, TIPO DESCONTÍNUO, COM PROFUNDIDADE DE 1,5 A 3,0 M, LARGURA MAIOR OU IGUAL A 1,5 M E MENOR QUE 2,5 M. AF_08/2020</v>
          </cell>
          <cell r="I1907" t="str">
            <v>M2</v>
          </cell>
          <cell r="J1907" t="str">
            <v>COEFICIENTE DE REPRESENTATIVIDADE</v>
          </cell>
          <cell r="K1907" t="str">
            <v>52,80</v>
          </cell>
          <cell r="L1907" t="str">
            <v>CAIXA REFERENCIAL</v>
          </cell>
        </row>
        <row r="1908">
          <cell r="G1908" t="str">
            <v>101580</v>
          </cell>
          <cell r="H1908" t="str">
            <v>ESCORAMENTO DE VALA, TIPO DESCONTÍNUO, COM PROFUNDIDADE DE 3,0 A 4,5 M, LARGURA MENOR QUE 1,5 M. AF_08/2020</v>
          </cell>
          <cell r="I1908" t="str">
            <v>M2</v>
          </cell>
          <cell r="J1908" t="str">
            <v>COEFICIENTE DE REPRESENTATIVIDADE</v>
          </cell>
          <cell r="K1908" t="str">
            <v>35,06</v>
          </cell>
          <cell r="L1908" t="str">
            <v>CAIXA REFERENCIAL</v>
          </cell>
        </row>
        <row r="1909">
          <cell r="G1909" t="str">
            <v>101581</v>
          </cell>
          <cell r="H1909" t="str">
            <v>ESCORAMENTO DE VALA, TIPO DESCONTÍNUO, COM PROFUNDIDADE DE 3,0 A 4,5 M, LARGURA MAIOR OU IGUAL A 1,5 E MENOR QUE 2,5 M. AF_08/2020</v>
          </cell>
          <cell r="I1909" t="str">
            <v>M2</v>
          </cell>
          <cell r="J1909" t="str">
            <v>COEFICIENTE DE REPRESENTATIVIDADE</v>
          </cell>
          <cell r="K1909" t="str">
            <v>48,06</v>
          </cell>
          <cell r="L1909" t="str">
            <v>CAIXA REFERENCIAL</v>
          </cell>
        </row>
        <row r="1910">
          <cell r="G1910" t="str">
            <v>101582</v>
          </cell>
          <cell r="H1910" t="str">
            <v>ESCORAMENTO DE VALA, TIPO CONTÍNUO, COM PROFUNDIDADE DE 0 A 1,5 M, LARGURA MENOR QUE 1,5 M. AF_08/2020</v>
          </cell>
          <cell r="I1910" t="str">
            <v>M2</v>
          </cell>
          <cell r="J1910" t="str">
            <v>COEFICIENTE DE REPRESENTATIVIDADE</v>
          </cell>
          <cell r="K1910" t="str">
            <v>79,71</v>
          </cell>
          <cell r="L1910" t="str">
            <v>CAIXA REFERENCIAL</v>
          </cell>
        </row>
        <row r="1911">
          <cell r="G1911" t="str">
            <v>101583</v>
          </cell>
          <cell r="H1911" t="str">
            <v>ESCORAMENTO DE VALA, TIPO CONTÍNUO, COM PROFUNDIDADE DE 0 A 1,5 M, LARGURA MAIOR OU IGUAL A 1,5 M E MENOR QUE 2,5 M. AF_08/2020</v>
          </cell>
          <cell r="I1911" t="str">
            <v>M2</v>
          </cell>
          <cell r="J1911" t="str">
            <v>COEFICIENTE DE REPRESENTATIVIDADE</v>
          </cell>
          <cell r="K1911" t="str">
            <v>99,70</v>
          </cell>
          <cell r="L1911" t="str">
            <v>CAIXA REFERENCIAL</v>
          </cell>
        </row>
        <row r="1912">
          <cell r="G1912" t="str">
            <v>101584</v>
          </cell>
          <cell r="H1912" t="str">
            <v>ESCORAMENTO DE VALA, TIPO CONTÍNUO, COM PROFUNDIDADE DE 1,5 M A 3,0 M, LARGURA MENOR QUE 1,5 M. AF_08/2020</v>
          </cell>
          <cell r="I1912" t="str">
            <v>M2</v>
          </cell>
          <cell r="J1912" t="str">
            <v>COEFICIENTE DE REPRESENTATIVIDADE</v>
          </cell>
          <cell r="K1912" t="str">
            <v>65,27</v>
          </cell>
          <cell r="L1912" t="str">
            <v>CAIXA REFERENCIAL</v>
          </cell>
        </row>
        <row r="1913">
          <cell r="G1913" t="str">
            <v>101585</v>
          </cell>
          <cell r="H1913" t="str">
            <v>ESCORAMENTO DE VALA, TIPO CONTÍNUO, COM PROFUNDIDADE DE 1,5 A 3,0 M, LARGURA MAIOR OU IGUAL A 1,5 M E MENOR QUE 2,5 M. AF_08/2020</v>
          </cell>
          <cell r="I1913" t="str">
            <v>M2</v>
          </cell>
          <cell r="J1913" t="str">
            <v>COEFICIENTE DE REPRESENTATIVIDADE</v>
          </cell>
          <cell r="K1913" t="str">
            <v>85,27</v>
          </cell>
          <cell r="L1913" t="str">
            <v>CAIXA REFERENCIAL</v>
          </cell>
        </row>
        <row r="1914">
          <cell r="G1914" t="str">
            <v>101586</v>
          </cell>
          <cell r="H1914" t="str">
            <v>ESCORAMENTO DE VALA, TIPO CONTÍNUO, COM PROFUNDIDADE DE 3,0 A 4,5 M, LARGURA MENOR QUE 1,5 M. AF_08/2020</v>
          </cell>
          <cell r="I1914" t="str">
            <v>M2</v>
          </cell>
          <cell r="J1914" t="str">
            <v>COEFICIENTE DE REPRESENTATIVIDADE</v>
          </cell>
          <cell r="K1914" t="str">
            <v>55,90</v>
          </cell>
          <cell r="L1914" t="str">
            <v>CAIXA REFERENCIAL</v>
          </cell>
        </row>
        <row r="1915">
          <cell r="G1915" t="str">
            <v>101587</v>
          </cell>
          <cell r="H1915" t="str">
            <v>ESCORAMENTO DE VALA, TIPO CONTÍNUO, COM PROFUNDIDADE DE 3,0 A 4,5 M, LARGURA MAIOR OU IGUAL A 1,5 E MENOR QUE 2,5 M. AF_08/2020</v>
          </cell>
          <cell r="I1915" t="str">
            <v>M2</v>
          </cell>
          <cell r="J1915" t="str">
            <v>COEFICIENTE DE REPRESENTATIVIDADE</v>
          </cell>
          <cell r="K1915" t="str">
            <v>76,07</v>
          </cell>
          <cell r="L1915" t="str">
            <v>CAIXA REFERENCIAL</v>
          </cell>
        </row>
        <row r="1916">
          <cell r="G1916" t="str">
            <v>101588</v>
          </cell>
          <cell r="H1916" t="str">
            <v>ESCORAMENTO DE VALA, TIPO CONTÍNUO COM PERFIL METÁLICO "U", COM PROFUNDIDADE DE 0 A 1,5 M, LARGURA MENOR QUE 1,5 M. AF_08/2020</v>
          </cell>
          <cell r="I1916" t="str">
            <v>M2</v>
          </cell>
          <cell r="J1916" t="str">
            <v>COEFICIENTE DE REPRESENTATIVIDADE</v>
          </cell>
          <cell r="K1916" t="str">
            <v>103,98</v>
          </cell>
          <cell r="L1916" t="str">
            <v>CAIXA REFERENCIAL</v>
          </cell>
        </row>
        <row r="1917">
          <cell r="G1917" t="str">
            <v>101589</v>
          </cell>
          <cell r="H1917" t="str">
            <v>ESCORAMENTO DE VALA,TIPO CONTÍNUO COM PERFIL METÁLICO "U", COM PROFUNDIDADE DE 0 A 1,5 M, LARGURA MAIOR OU IGUAL A 1,5 E MENOR QUE 2,5 M. AF_08/2020</v>
          </cell>
          <cell r="I1917" t="str">
            <v>M2</v>
          </cell>
          <cell r="J1917" t="str">
            <v>COEFICIENTE DE REPRESENTATIVIDADE</v>
          </cell>
          <cell r="K1917" t="str">
            <v>151,54</v>
          </cell>
          <cell r="L1917" t="str">
            <v>CAIXA REFERENCIAL</v>
          </cell>
        </row>
        <row r="1918">
          <cell r="G1918" t="str">
            <v>101590</v>
          </cell>
          <cell r="H1918" t="str">
            <v>ESCORAMENTO DE VALA, TIPO CONTÍNUO COM PERFIL METÁLICO "U", COM PROFUNDIDADE DE 1,5 A 3,0 M, LARGURA MENOR QUE 1,5 M. AF_08/2020</v>
          </cell>
          <cell r="I1918" t="str">
            <v>M2</v>
          </cell>
          <cell r="J1918" t="str">
            <v>COEFICIENTE DE REPRESENTATIVIDADE</v>
          </cell>
          <cell r="K1918" t="str">
            <v>78,71</v>
          </cell>
          <cell r="L1918" t="str">
            <v>CAIXA REFERENCIAL</v>
          </cell>
        </row>
        <row r="1919">
          <cell r="G1919" t="str">
            <v>101591</v>
          </cell>
          <cell r="H1919" t="str">
            <v>ESCORAMENTO DE VALA, TIPO CONTÍNUO COM PERFIL METÁLICO "U", COM PROFUNDIDADE DE 1,5 A 3,0 M, LARGURA MAIOR OU IGUAL 1,5 M E MENOR QUE 2,5 M. AF_08/2020</v>
          </cell>
          <cell r="I1919" t="str">
            <v>M2</v>
          </cell>
          <cell r="J1919" t="str">
            <v>COEFICIENTE DE REPRESENTATIVIDADE</v>
          </cell>
          <cell r="K1919" t="str">
            <v>126,27</v>
          </cell>
          <cell r="L1919" t="str">
            <v>CAIXA REFERENCIAL</v>
          </cell>
        </row>
        <row r="1920">
          <cell r="G1920" t="str">
            <v>101592</v>
          </cell>
          <cell r="H1920" t="str">
            <v>ESCORAMENTO DE VALA, TIPO CONTÍNUO COM PERFIL METÁLICO "U", COM PROFUNDIDADE DE 3,0 A 4,5 M, LARGURA MENOR QUE 1,5 M. AF_08/2020</v>
          </cell>
          <cell r="I1920" t="str">
            <v>M2</v>
          </cell>
          <cell r="J1920" t="str">
            <v>COEFICIENTE DE REPRESENTATIVIDADE</v>
          </cell>
          <cell r="K1920" t="str">
            <v>55,33</v>
          </cell>
          <cell r="L1920" t="str">
            <v>CAIXA REFERENCIAL</v>
          </cell>
        </row>
        <row r="1921">
          <cell r="G1921" t="str">
            <v>101593</v>
          </cell>
          <cell r="H1921" t="str">
            <v>ESCORAMENTO DE VALA, TIPO CONTÍNUO COM PERFIL METÁLICO "U", COM PROFUNDIDADE DE 3,0 A 4,5 M, LARGURA MAIOR OU IGUAL A 1,5 M E MENOR QUE 2,5 M. AF_08/2020</v>
          </cell>
          <cell r="I1921" t="str">
            <v>M2</v>
          </cell>
          <cell r="J1921" t="str">
            <v>COEFICIENTE DE REPRESENTATIVIDADE</v>
          </cell>
          <cell r="K1921" t="str">
            <v>103,04</v>
          </cell>
          <cell r="L1921" t="str">
            <v>CAIXA REFERENCIAL</v>
          </cell>
        </row>
        <row r="1922">
          <cell r="G1922" t="str">
            <v>101600</v>
          </cell>
          <cell r="H1922" t="str">
            <v>ESCORAMENTO DE VALA, TIPO BLINDAGEM, COM PROFUNDIDADE DE 0 A 1,5 M, LARGURA MENOR QUE 1,5 M - EXECUÇÃO, NÃO INCLUI MATERIAL. AF_08/2020</v>
          </cell>
          <cell r="I1922" t="str">
            <v>M2</v>
          </cell>
          <cell r="J1922" t="str">
            <v>COLETADO</v>
          </cell>
          <cell r="K1922" t="str">
            <v>19,51</v>
          </cell>
          <cell r="L1922" t="str">
            <v>CAIXA REFERENCIAL</v>
          </cell>
        </row>
        <row r="1923">
          <cell r="G1923" t="str">
            <v>101601</v>
          </cell>
          <cell r="H1923" t="str">
            <v>ESCORAMENTO DE VALA, TIPO BLINDAGEM COM PROFUNDIDADE DE 0 A 1,5 M, LARGURA MAIOR OU IGUAL A 1,5 M E MENOR QUE 2,5 M - EXECUÇÃO, NÃO INCLUI MATERIAL. AF_08/2020</v>
          </cell>
          <cell r="I1923" t="str">
            <v>M2</v>
          </cell>
          <cell r="J1923" t="str">
            <v>COLETADO</v>
          </cell>
          <cell r="K1923" t="str">
            <v>28,87</v>
          </cell>
          <cell r="L1923" t="str">
            <v>CAIXA REFERENCIAL</v>
          </cell>
        </row>
        <row r="1924">
          <cell r="G1924" t="str">
            <v>101602</v>
          </cell>
          <cell r="H1924" t="str">
            <v>ESCORAMENTO DE VALA, TIPO BLINDAGEM, COM PROFUNDIDADE DE 1,5 A 3,0 M, LARGURA MENOR QUE 1,5 M - EXECUÇÃO, NÃO INCLUI MATERIAL. AF_08/2020</v>
          </cell>
          <cell r="I1924" t="str">
            <v>M2</v>
          </cell>
          <cell r="J1924" t="str">
            <v>COLETADO</v>
          </cell>
          <cell r="K1924" t="str">
            <v>14,46</v>
          </cell>
          <cell r="L1924" t="str">
            <v>CAIXA REFERENCIAL</v>
          </cell>
        </row>
        <row r="1925">
          <cell r="G1925" t="str">
            <v>101603</v>
          </cell>
          <cell r="H1925" t="str">
            <v>ESCORAMENTO DE VALA, TIPO BLINDAGEM, COM PROFUNDIDADE DE 1,5 A 3,0 M, LARGURA MAIOR OU IGUAL A 1,5 M E MENOR QUE 2,5 M - EXECUÇÃO, NÃO INCLUI MATERIAL. AF_08/2020</v>
          </cell>
          <cell r="I1925" t="str">
            <v>M2</v>
          </cell>
          <cell r="J1925" t="str">
            <v>COLETADO</v>
          </cell>
          <cell r="K1925" t="str">
            <v>23,83</v>
          </cell>
          <cell r="L1925" t="str">
            <v>CAIXA REFERENCIAL</v>
          </cell>
        </row>
        <row r="1926">
          <cell r="G1926" t="str">
            <v>101604</v>
          </cell>
          <cell r="H1926" t="str">
            <v>ESCORAMENTO DE VALA, TIPO BLINDAGEM, COM PROFUNDIDADE DE 3,0 A 4,5 M, LARGURA MENOR QUE 1,5 M - EXECUÇÃO, NÃO INCLUI MATERIAL. AF_08/2020</v>
          </cell>
          <cell r="I1926" t="str">
            <v>M2</v>
          </cell>
          <cell r="J1926" t="str">
            <v>COLETADO</v>
          </cell>
          <cell r="K1926" t="str">
            <v>9,46</v>
          </cell>
          <cell r="L1926" t="str">
            <v>CAIXA REFERENCIAL</v>
          </cell>
        </row>
        <row r="1927">
          <cell r="G1927" t="str">
            <v>101605</v>
          </cell>
          <cell r="H1927" t="str">
            <v>ESCORAMENTO DE VALA, TIPO BLINDAGEM, COM PROFUNDIDADE DE 3,0 A 4,5 M, LARGURA MAIOR OU IGUAL A 1,5 M E MENOR QUE 2,5 M - EXECUÇÃO, NÃO INCLUI MATERIAL. AF_08/2020</v>
          </cell>
          <cell r="I1927" t="str">
            <v>M2</v>
          </cell>
          <cell r="J1927" t="str">
            <v>COLETADO</v>
          </cell>
          <cell r="K1927" t="str">
            <v>18,82</v>
          </cell>
          <cell r="L1927" t="str">
            <v>CAIXA REFERENCIAL</v>
          </cell>
        </row>
        <row r="1928">
          <cell r="G1928" t="str">
            <v>90788</v>
          </cell>
          <cell r="H1928" t="str">
            <v>KIT DE PORTA-PRONTA DE MADEIRA EM ACABAMENTO MELAMÍNICO BRANCO, FOLHA LEVE OU MÉDIA, 60X210CM, EXCLUSIVE FECHADURA, FIXAÇÃO COM PREENCHIMENTO PARCIAL DE ESPUMA EXPANSIVA - FORNECIMENTO E INSTALAÇÃO. AF_12/2019</v>
          </cell>
          <cell r="I1928" t="str">
            <v>UN</v>
          </cell>
          <cell r="J1928" t="str">
            <v>COEFICIENTE DE REPRESENTATIVIDADE</v>
          </cell>
          <cell r="K1928" t="str">
            <v>907,47</v>
          </cell>
          <cell r="L1928" t="str">
            <v>CAIXA REFERENCIAL</v>
          </cell>
        </row>
        <row r="1929">
          <cell r="G1929" t="str">
            <v>90789</v>
          </cell>
          <cell r="H1929" t="str">
            <v>KIT DE PORTA-PRONTA DE MADEIRA EM ACABAMENTO MELAMÍNICO BRANCO, FOLHA LEVE OU MÉDIA, 70X210CM, EXCLUSIVE FECHADURA, FIXAÇÃO COM PREENCHIMENTO PARCIAL DE ESPUMA EXPANSIVA - FORNECIMENTO E INSTALAÇÃO. AF_12/2019</v>
          </cell>
          <cell r="I1929" t="str">
            <v>UN</v>
          </cell>
          <cell r="J1929" t="str">
            <v>COEFICIENTE DE REPRESENTATIVIDADE</v>
          </cell>
          <cell r="K1929" t="str">
            <v>909,63</v>
          </cell>
          <cell r="L1929" t="str">
            <v>CAIXA REFERENCIAL</v>
          </cell>
        </row>
        <row r="1930">
          <cell r="G1930" t="str">
            <v>90790</v>
          </cell>
          <cell r="H1930" t="str">
            <v>KIT DE PORTA-PRONTA DE MADEIRA EM ACABAMENTO MELAMÍNICO BRANCO, FOLHA LEVE OU MÉDIA, 80X210CM, EXCLUSIVE FECHADURA, FIXAÇÃO COM PREENCHIMENTO PARCIAL DE ESPUMA EXPANSIVA - FORNECIMENTO E INSTALAÇÃO. AF_12/2019</v>
          </cell>
          <cell r="I1930" t="str">
            <v>UN</v>
          </cell>
          <cell r="J1930" t="str">
            <v>COEFICIENTE DE REPRESENTATIVIDADE</v>
          </cell>
          <cell r="K1930" t="str">
            <v>938,43</v>
          </cell>
          <cell r="L1930" t="str">
            <v>CAIXA REFERENCIAL</v>
          </cell>
        </row>
        <row r="1931">
          <cell r="G1931" t="str">
            <v>90791</v>
          </cell>
          <cell r="H1931" t="str">
            <v>KIT DE PORTA-PRONTA DE MADEIRA EM ACABAMENTO MELAMÍNICO BRANCO, FOLHA PESADA OU SUPERPESADA, 80X210CM, FIXAÇÃO COM PREENCHIMENTO PARCIAL DE ESPUMA EXPANSIVA - FORNECIMENTO E INSTALAÇÃO. AF_12/2019</v>
          </cell>
          <cell r="I1931" t="str">
            <v>UN</v>
          </cell>
          <cell r="J1931" t="str">
            <v>COEFICIENTE DE REPRESENTATIVIDADE</v>
          </cell>
          <cell r="K1931" t="str">
            <v>1.100,61</v>
          </cell>
          <cell r="L1931" t="str">
            <v>CAIXA REFERENCIAL</v>
          </cell>
        </row>
        <row r="1932">
          <cell r="G1932" t="str">
            <v>90793</v>
          </cell>
          <cell r="H1932" t="str">
            <v>KIT DE PORTA-PRONTA DE MADEIRA EM ACABAMENTO MELAMÍNICO BRANCO, FOLHA PESADA OU SUPERPESADA, 90X210CM, FIXAÇÃO COM PREENCHIMENTO TOTAL DE ESPUMA EXPANSIVA - FORNECIMENTO E INSTALAÇÃO. AF_12/2019</v>
          </cell>
          <cell r="I1932" t="str">
            <v>UN</v>
          </cell>
          <cell r="J1932" t="str">
            <v>COEFICIENTE DE REPRESENTATIVIDADE</v>
          </cell>
          <cell r="K1932" t="str">
            <v>1.162,74</v>
          </cell>
          <cell r="L1932" t="str">
            <v>CAIXA REFERENCIAL</v>
          </cell>
        </row>
        <row r="1933">
          <cell r="G1933" t="str">
            <v>90794</v>
          </cell>
          <cell r="H1933" t="str">
            <v>KIT DE PORTA-PRONTA DE MADEIRA EM ACABAMENTO MELAMÍNICO BRANCO, FOLHA LEVE OU MÉDIA, E BATENTE METÁLICO, 60X210CM, FIXAÇÃO COM ARGAMASSA - FORNECIMENTO E INSTALAÇÃO. AF_12/2019</v>
          </cell>
          <cell r="I1933" t="str">
            <v>UN</v>
          </cell>
          <cell r="J1933" t="str">
            <v>COEFICIENTE DE REPRESENTATIVIDADE</v>
          </cell>
          <cell r="K1933" t="str">
            <v>788,83</v>
          </cell>
          <cell r="L1933" t="str">
            <v>CAIXA REFERENCIAL</v>
          </cell>
        </row>
        <row r="1934">
          <cell r="G1934" t="str">
            <v>90795</v>
          </cell>
          <cell r="H1934" t="str">
            <v>KIT DE PORTA-PRONTA DE MADEIRA EM ACABAMENTO MELAMÍNICO BRANCO, FOLHA LEVE OU MÉDIA, E BATENTE METÁLICO, 70X210CM, FIXAÇÃO COM ARGAMASSA - FORNECIMENTO E INSTALAÇÃO. AF_12/2019</v>
          </cell>
          <cell r="I1934" t="str">
            <v>UN</v>
          </cell>
          <cell r="J1934" t="str">
            <v>COEFICIENTE DE REPRESENTATIVIDADE</v>
          </cell>
          <cell r="K1934" t="str">
            <v>797,74</v>
          </cell>
          <cell r="L1934" t="str">
            <v>CAIXA REFERENCIAL</v>
          </cell>
        </row>
        <row r="1935">
          <cell r="G1935" t="str">
            <v>90796</v>
          </cell>
          <cell r="H1935" t="str">
            <v>KIT DE PORTA-PRONTA DE MADEIRA EM ACABAMENTO MELAMÍNICO BRANCO, FOLHA LEVE OU MÉDIA, E BATENTE METÁLICO, 80X210CM, FIXAÇÃO COM ARGAMASSA - FORNECIMENTO E INSTALAÇÃO. AF_12/2019</v>
          </cell>
          <cell r="I1935" t="str">
            <v>UN</v>
          </cell>
          <cell r="J1935" t="str">
            <v>COEFICIENTE DE REPRESENTATIVIDADE</v>
          </cell>
          <cell r="K1935" t="str">
            <v>806,66</v>
          </cell>
          <cell r="L1935" t="str">
            <v>CAIXA REFERENCIAL</v>
          </cell>
        </row>
        <row r="1936">
          <cell r="G1936" t="str">
            <v>90797</v>
          </cell>
          <cell r="H1936" t="str">
            <v>KIT DE PORTA-PRONTA DE MADEIRA EM ACABAMENTO MELAMÍNICO BRANCO, FOLHA LEVE OU MÉDIA, E BATENTE METÁLICO, 90X210CM, FIXAÇÃO COM ARGAMASSA - FORNECIMENTO E INSTALAÇÃO. AF_12/2019</v>
          </cell>
          <cell r="I1936" t="str">
            <v>UN</v>
          </cell>
          <cell r="J1936" t="str">
            <v>COEFICIENTE DE REPRESENTATIVIDADE</v>
          </cell>
          <cell r="K1936" t="str">
            <v>815,58</v>
          </cell>
          <cell r="L1936" t="str">
            <v>CAIXA REFERENCIAL</v>
          </cell>
        </row>
        <row r="1937">
          <cell r="G1937" t="str">
            <v>90798</v>
          </cell>
          <cell r="H1937" t="str">
            <v>KIT DE PORTA-PRONTA DE MADEIRA EM ACABAMENTO MELAMÍNICO BRANCO, FOLHA PESADA OU SUPERPESADA, E BATENTE METÁLICO, 80X210CM, FIXAÇÃO COM ARGAMASSA - FORNECIMENTO E INSTALAÇÃO. AF_12/2019</v>
          </cell>
          <cell r="I1937" t="str">
            <v>UN</v>
          </cell>
          <cell r="J1937" t="str">
            <v>COEFICIENTE DE REPRESENTATIVIDADE</v>
          </cell>
          <cell r="K1937" t="str">
            <v>1.178,45</v>
          </cell>
          <cell r="L1937" t="str">
            <v>CAIXA REFERENCIAL</v>
          </cell>
        </row>
        <row r="1938">
          <cell r="G1938" t="str">
            <v>90799</v>
          </cell>
          <cell r="H1938" t="str">
            <v>KIT DE PORTA-PRONTA DE MADEIRA EM ACABAMENTO MELAMÍNICO BRANCO, FOLHA PESADA OU SUPERPESADA, E BATENTE METÁLICO, 90X210CM, FIXAÇÃO COM ARGAMASSA - FORNECIMENTO E INSTALAÇÃO. AF_12/2019</v>
          </cell>
          <cell r="I1938" t="str">
            <v>UN</v>
          </cell>
          <cell r="J1938" t="str">
            <v>COEFICIENTE DE REPRESENTATIVIDADE</v>
          </cell>
          <cell r="K1938" t="str">
            <v>1.217,04</v>
          </cell>
          <cell r="L1938" t="str">
            <v>CAIXA REFERENCIAL</v>
          </cell>
        </row>
        <row r="1939">
          <cell r="G1939" t="str">
            <v>90801</v>
          </cell>
          <cell r="H1939" t="str">
            <v>BATENTE PARA PORTA DE MADEIRA, PADRÃO MÉDIO - FORNECIMENTO E MONTAGEM. AF_12/2019</v>
          </cell>
          <cell r="I1939" t="str">
            <v>UN</v>
          </cell>
          <cell r="J1939" t="str">
            <v>COEFICIENTE DE REPRESENTATIVIDADE</v>
          </cell>
          <cell r="K1939" t="str">
            <v>403,67</v>
          </cell>
          <cell r="L1939" t="str">
            <v>CAIXA REFERENCIAL</v>
          </cell>
        </row>
        <row r="1940">
          <cell r="G1940" t="str">
            <v>90806</v>
          </cell>
          <cell r="H1940" t="str">
            <v>BATENTE PARA PORTA DE MADEIRA, FIXAÇÃO COM ARGAMASSA, PADRÃO MÉDIO - FORNECIMENTO E INSTALAÇÃO. AF_12/2019</v>
          </cell>
          <cell r="I1940" t="str">
            <v>UN</v>
          </cell>
          <cell r="J1940" t="str">
            <v>COEFICIENTE DE REPRESENTATIVIDADE</v>
          </cell>
          <cell r="K1940" t="str">
            <v>508,61</v>
          </cell>
          <cell r="L1940" t="str">
            <v>CAIXA REFERENCIAL</v>
          </cell>
        </row>
        <row r="1941">
          <cell r="G1941" t="str">
            <v>90820</v>
          </cell>
          <cell r="H1941" t="str">
            <v>PORTA DE MADEIRA PARA PINTURA, SEMI-OCA (LEVE OU MÉDIA), 60X210CM, ESPESSURA DE 3,5CM, INCLUSO DOBRADIÇAS - FORNECIMENTO E INSTALAÇÃO. AF_12/2019</v>
          </cell>
          <cell r="I1941" t="str">
            <v>UN</v>
          </cell>
          <cell r="J1941" t="str">
            <v>COEFICIENTE DE REPRESENTATIVIDADE</v>
          </cell>
          <cell r="K1941" t="str">
            <v>391,96</v>
          </cell>
          <cell r="L1941" t="str">
            <v>CAIXA REFERENCIAL</v>
          </cell>
        </row>
        <row r="1942">
          <cell r="G1942" t="str">
            <v>90821</v>
          </cell>
          <cell r="H1942" t="str">
            <v>PORTA DE MADEIRA PARA PINTURA, SEMI-OCA (LEVE OU MÉDIA), 70X210CM, ESPESSURA DE 3,5CM, INCLUSO DOBRADIÇAS - FORNECIMENTO E INSTALAÇÃO. AF_12/2019</v>
          </cell>
          <cell r="I1942" t="str">
            <v>UN</v>
          </cell>
          <cell r="J1942" t="str">
            <v>COEFICIENTE DE REPRESENTATIVIDADE</v>
          </cell>
          <cell r="K1942" t="str">
            <v>399,92</v>
          </cell>
          <cell r="L1942" t="str">
            <v>CAIXA REFERENCIAL</v>
          </cell>
        </row>
        <row r="1943">
          <cell r="G1943" t="str">
            <v>90822</v>
          </cell>
          <cell r="H1943" t="str">
            <v>PORTA DE MADEIRA PARA PINTURA, SEMI-OCA (LEVE OU MÉDIA), 80X210CM, ESPESSURA DE 3,5CM, INCLUSO DOBRADIÇAS - FORNECIMENTO E INSTALAÇÃO. AF_12/2019</v>
          </cell>
          <cell r="I1943" t="str">
            <v>UN</v>
          </cell>
          <cell r="J1943" t="str">
            <v>COEFICIENTE DE REPRESENTATIVIDADE</v>
          </cell>
          <cell r="K1943" t="str">
            <v>426,60</v>
          </cell>
          <cell r="L1943" t="str">
            <v>CAIXA REFERENCIAL</v>
          </cell>
        </row>
        <row r="1944">
          <cell r="G1944" t="str">
            <v>90823</v>
          </cell>
          <cell r="H1944" t="str">
            <v>PORTA DE MADEIRA PARA PINTURA, SEMI-OCA (LEVE OU MÉDIA), 90X210CM, ESPESSURA DE 3,5CM, INCLUSO DOBRADIÇAS - FORNECIMENTO E INSTALAÇÃO. AF_12/2019</v>
          </cell>
          <cell r="I1944" t="str">
            <v>UN</v>
          </cell>
          <cell r="J1944" t="str">
            <v>COEFICIENTE DE REPRESENTATIVIDADE</v>
          </cell>
          <cell r="K1944" t="str">
            <v>514,91</v>
          </cell>
          <cell r="L1944" t="str">
            <v>CAIXA REFERENCIAL</v>
          </cell>
        </row>
        <row r="1945">
          <cell r="G1945" t="str">
            <v>90824</v>
          </cell>
          <cell r="H1945" t="str">
            <v>PORTA DE MADEIRA PARA PINTURA, SEMI-OCA (PESADA OU SUPERPESADA), 80X210CM, ESPESSURA DE 3,5CM, INCLUSO DOBRADIÇAS - FORNECIMENTO E INSTALAÇÃO. AF_12/2019</v>
          </cell>
          <cell r="I1945" t="str">
            <v>UN</v>
          </cell>
          <cell r="J1945" t="str">
            <v>COEFICIENTE DE REPRESENTATIVIDADE</v>
          </cell>
          <cell r="K1945" t="str">
            <v>719,59</v>
          </cell>
          <cell r="L1945" t="str">
            <v>CAIXA REFERENCIAL</v>
          </cell>
        </row>
        <row r="1946">
          <cell r="G1946" t="str">
            <v>90825</v>
          </cell>
          <cell r="H1946" t="str">
            <v>PORTA DE MADEIRA, MACIÇA (PESADA OU SUPERPESADA), 90X210CM, ESPESSURA DE 3,5CM, INCLUSO DOBRADIÇAS - FORNECIMENTO E INSTALAÇÃO. AF_12/2019</v>
          </cell>
          <cell r="I1946" t="str">
            <v>UN</v>
          </cell>
          <cell r="J1946" t="str">
            <v>COEFICIENTE DE REPRESENTATIVIDADE</v>
          </cell>
          <cell r="K1946" t="str">
            <v>797,04</v>
          </cell>
          <cell r="L1946" t="str">
            <v>CAIXA REFERENCIAL</v>
          </cell>
        </row>
        <row r="1947">
          <cell r="G1947" t="str">
            <v>90830</v>
          </cell>
          <cell r="H1947" t="str">
            <v>FECHADURA DE EMBUTIR COM CILINDRO, EXTERNA, COMPLETA, ACABAMENTO PADRÃO MÉDIO, INCLUSO EXECUÇÃO DE FURO - FORNECIMENTO E INSTALAÇÃO. AF_12/2019</v>
          </cell>
          <cell r="I1947" t="str">
            <v>UN</v>
          </cell>
          <cell r="J1947" t="str">
            <v>COEFICIENTE DE REPRESENTATIVIDADE</v>
          </cell>
          <cell r="K1947" t="str">
            <v>248,93</v>
          </cell>
          <cell r="L1947" t="str">
            <v>CAIXA REFERENCIAL</v>
          </cell>
        </row>
        <row r="1948">
          <cell r="G1948" t="str">
            <v>90831</v>
          </cell>
          <cell r="H1948" t="str">
            <v>FECHADURA DE EMBUTIR PARA PORTA DE BANHEIRO, COMPLETA, ACABAMENTO PADRÃO MÉDIO, INCLUSO EXECUÇÃO DE FURO - FORNECIMENTO E INSTALAÇÃO. AF_12/2019</v>
          </cell>
          <cell r="I1948" t="str">
            <v>UN</v>
          </cell>
          <cell r="J1948" t="str">
            <v>COEFICIENTE DE REPRESENTATIVIDADE</v>
          </cell>
          <cell r="K1948" t="str">
            <v>219,24</v>
          </cell>
          <cell r="L1948" t="str">
            <v>CAIXA REFERENCIAL</v>
          </cell>
        </row>
        <row r="1949">
          <cell r="G1949" t="str">
            <v>90841</v>
          </cell>
          <cell r="H1949" t="str">
            <v>KIT DE PORTA DE MADEIRA PARA PINTURA, SEMI-OCA (LEVE OU MÉDIA), PADRÃO MÉDIO, 60X210CM, ESPESSURA DE 3,5CM, ITENS INCLUSOS: DOBRADIÇAS, MONTAGEM E INSTALAÇÃO DO BATENTE, FECHADURA COM EXECUÇÃO DO FURO - FORNECIMENTO E INSTALAÇÃO. AF_12/2019</v>
          </cell>
          <cell r="I1949" t="str">
            <v>UN</v>
          </cell>
          <cell r="J1949" t="str">
            <v>COEFICIENTE DE REPRESENTATIVIDADE</v>
          </cell>
          <cell r="K1949" t="str">
            <v>1.263,52</v>
          </cell>
          <cell r="L1949" t="str">
            <v>CAIXA REFERENCIAL</v>
          </cell>
        </row>
        <row r="1950">
          <cell r="G1950" t="str">
            <v>90842</v>
          </cell>
          <cell r="H1950" t="str">
            <v>KIT DE PORTA DE MADEIRA PARA PINTURA, SEMI-OCA (LEVE OU MÉDIA), PADRÃO MÉDIO, 70X210CM, ESPESSURA DE 3,5CM, ITENS INCLUSOS: DOBRADIÇAS, MONTAGEM E INSTALAÇÃO DO BATENTE, FECHADURA COM EXECUÇÃO DO FURO - FORNECIMENTO E INSTALAÇÃO. AF_12/2019</v>
          </cell>
          <cell r="I1950" t="str">
            <v>UN</v>
          </cell>
          <cell r="J1950" t="str">
            <v>COEFICIENTE DE REPRESENTATIVIDADE</v>
          </cell>
          <cell r="K1950" t="str">
            <v>1.274,47</v>
          </cell>
          <cell r="L1950" t="str">
            <v>CAIXA REFERENCIAL</v>
          </cell>
        </row>
        <row r="1951">
          <cell r="G1951" t="str">
            <v>90843</v>
          </cell>
          <cell r="H1951" t="str">
            <v>KIT DE PORTA DE MADEIRA PARA PINTURA, SEMI-OCA (LEVE OU MÉDIA), PADRÃO MÉDIO, 80X210CM, ESPESSURA DE 3,5CM, ITENS INCLUSOS: DOBRADIÇAS, MONTAGEM E INSTALAÇÃO DO BATENTE, FECHADURA COM EXECUÇÃO DO FURO - FORNECIMENTO E INSTALAÇÃO. AF_12/2019</v>
          </cell>
          <cell r="I1951" t="str">
            <v>UN</v>
          </cell>
          <cell r="J1951" t="str">
            <v>COEFICIENTE DE REPRESENTATIVIDADE</v>
          </cell>
          <cell r="K1951" t="str">
            <v>1.333,84</v>
          </cell>
          <cell r="L1951" t="str">
            <v>CAIXA REFERENCIAL</v>
          </cell>
        </row>
        <row r="1952">
          <cell r="G1952" t="str">
            <v>90844</v>
          </cell>
          <cell r="H1952" t="str">
            <v>KIT DE PORTA DE MADEIRA PARA PINTURA, SEMI-OCA (LEVE OU MÉDIA), PADRÃO MÉDIO, 90X210CM, ESPESSURA DE 3,5CM, ITENS INCLUSOS: DOBRADIÇAS, MONTAGEM E INSTALAÇÃO DO BATENTE, FECHADURA COM EXECUÇÃO DO FURO - FORNECIMENTO E INSTALAÇÃO. AF_12/2019</v>
          </cell>
          <cell r="I1952" t="str">
            <v>UN</v>
          </cell>
          <cell r="J1952" t="str">
            <v>COEFICIENTE DE REPRESENTATIVIDADE</v>
          </cell>
          <cell r="K1952" t="str">
            <v>1.425,14</v>
          </cell>
          <cell r="L1952" t="str">
            <v>CAIXA REFERENCIAL</v>
          </cell>
        </row>
        <row r="1953">
          <cell r="G1953" t="str">
            <v>90845</v>
          </cell>
          <cell r="H1953" t="str">
            <v>KIT DE PORTA DE MADEIRA PARA PINTURA, SEMI-OCA (PESADA OU SUPERPESADA), PADRÃO MÉDIO, 80X210CM, ESPESSURA DE 3,5CM, ITENS INCLUSOS: DOBRADIÇAS, MONTAGEM E INSTALAÇÃO DO BATENTE, FECHADURA COM EXECUÇÃO DO FURO - FORNECIMENTO E INSTALAÇÃO. AF_12/2019</v>
          </cell>
          <cell r="I1953" t="str">
            <v>UN</v>
          </cell>
          <cell r="J1953" t="str">
            <v>COEFICIENTE DE REPRESENTATIVIDADE</v>
          </cell>
          <cell r="K1953" t="str">
            <v>1.626,83</v>
          </cell>
          <cell r="L1953" t="str">
            <v>CAIXA REFERENCIAL</v>
          </cell>
        </row>
        <row r="1954">
          <cell r="G1954" t="str">
            <v>90846</v>
          </cell>
          <cell r="H1954" t="str">
            <v>KIT DE PORTA DE MADEIRA PARA PINTURA, SEMI-OCA (PESADA OU SUPERPESADA), PADRÃO MÉDIO, 90X210CM, ESPESSURA DE 3,5CM, ITENS INCLUSOS: DOBRADIÇAS, MONTAGEM E INSTALAÇÃO DO BATENTE, FECHADURA COM EXECUÇÃO DO FURO - FORNECIMENTO E INSTALAÇÃO. AF_12/2019</v>
          </cell>
          <cell r="I1954" t="str">
            <v>UN</v>
          </cell>
          <cell r="J1954" t="str">
            <v>COEFICIENTE DE REPRESENTATIVIDADE</v>
          </cell>
          <cell r="K1954" t="str">
            <v>1.707,27</v>
          </cell>
          <cell r="L1954" t="str">
            <v>CAIXA REFERENCIAL</v>
          </cell>
        </row>
        <row r="1955">
          <cell r="G1955" t="str">
            <v>90847</v>
          </cell>
          <cell r="H1955" t="str">
            <v>KIT DE PORTA DE MADEIRA PARA PINTURA, SEMI-OCA (LEVE OU MÉDIA), PADRÃO MÉDIO, 60X210CM, ESPESSURA DE 3,5CM, ITENS INCLUSOS: DOBRADIÇAS, MONTAGEM E INSTALAÇÃO DO BATENTE, SEM FECHADURA - FORNECIMENTO E INSTALAÇÃO. AF_12/2019</v>
          </cell>
          <cell r="I1955" t="str">
            <v>UN</v>
          </cell>
          <cell r="J1955" t="str">
            <v>COEFICIENTE DE REPRESENTATIVIDADE</v>
          </cell>
          <cell r="K1955" t="str">
            <v>1.044,28</v>
          </cell>
          <cell r="L1955" t="str">
            <v>CAIXA REFERENCIAL</v>
          </cell>
        </row>
        <row r="1956">
          <cell r="G1956" t="str">
            <v>90848</v>
          </cell>
          <cell r="H1956" t="str">
            <v>KIT DE PORTA DE MADEIRA PARA PINTURA, SEMI-OCA (LEVE OU MÉDIA), PADRÃO MÉDIO, 70X210CM, ESPESSURA DE 3,5CM, ITENS INCLUSOS: DOBRADIÇAS, MONTAGEM E INSTALAÇÃO DO BATENTE, SEM FECHADURA - FORNECIMENTO E INSTALAÇÃO. AF_12/2019</v>
          </cell>
          <cell r="I1956" t="str">
            <v>UN</v>
          </cell>
          <cell r="J1956" t="str">
            <v>COEFICIENTE DE REPRESENTATIVIDADE</v>
          </cell>
          <cell r="K1956" t="str">
            <v>1.055,23</v>
          </cell>
          <cell r="L1956" t="str">
            <v>CAIXA REFERENCIAL</v>
          </cell>
        </row>
        <row r="1957">
          <cell r="G1957" t="str">
            <v>90849</v>
          </cell>
          <cell r="H1957" t="str">
            <v>KIT DE PORTA DE MADEIRA PARA PINTURA, SEMI-OCA (LEVE OU MÉDIA), PADRÃO MÉDIO, 80X210CM, ESPESSURA DE 3,5CM, ITENS INCLUSOS: DOBRADIÇAS, MONTAGEM E INSTALAÇÃO DO BATENTE, SEM FECHADURA - FORNECIMENTO E INSTALAÇÃO. AF_12/2019</v>
          </cell>
          <cell r="I1957" t="str">
            <v>UN</v>
          </cell>
          <cell r="J1957" t="str">
            <v>COEFICIENTE DE REPRESENTATIVIDADE</v>
          </cell>
          <cell r="K1957" t="str">
            <v>1.084,91</v>
          </cell>
          <cell r="L1957" t="str">
            <v>CAIXA REFERENCIAL</v>
          </cell>
        </row>
        <row r="1958">
          <cell r="G1958" t="str">
            <v>90850</v>
          </cell>
          <cell r="H1958" t="str">
            <v>KIT DE PORTA DE MADEIRA PARA PINTURA, SEMI-OCA (LEVE OU MÉDIA), PADRÃO MÉDIO, 90X210CM, ESPESSURA DE 3,5CM, ITENS INCLUSOS: DOBRADIÇAS, MONTAGEM E INSTALAÇÃO DO BATENTE, SEM FECHADURA - FORNECIMENTO E INSTALAÇÃO. AF_12/2019</v>
          </cell>
          <cell r="I1958" t="str">
            <v>UN</v>
          </cell>
          <cell r="J1958" t="str">
            <v>COEFICIENTE DE REPRESENTATIVIDADE</v>
          </cell>
          <cell r="K1958" t="str">
            <v>1.176,21</v>
          </cell>
          <cell r="L1958" t="str">
            <v>CAIXA REFERENCIAL</v>
          </cell>
        </row>
        <row r="1959">
          <cell r="G1959" t="str">
            <v>90851</v>
          </cell>
          <cell r="H1959" t="str">
            <v>KIT DE PORTA DE MADEIRA PARA PINTURA, SEMI-OCA (PESADA OU SUPERPESADA), PADRÃO MÉDIO, 80X210CM, ESPESSURA DE 3,5CM, ITENS INCLUSOS: DOBRADIÇAS, MONTAGEM E INSTALAÇÃO DO BATENTE, SEM FECHADURA - FORNECIMENTO E INSTALAÇÃO. AF_12/2019</v>
          </cell>
          <cell r="I1959" t="str">
            <v>UN</v>
          </cell>
          <cell r="J1959" t="str">
            <v>COEFICIENTE DE REPRESENTATIVIDADE</v>
          </cell>
          <cell r="K1959" t="str">
            <v>1.377,90</v>
          </cell>
          <cell r="L1959" t="str">
            <v>CAIXA REFERENCIAL</v>
          </cell>
        </row>
        <row r="1960">
          <cell r="G1960" t="str">
            <v>90852</v>
          </cell>
          <cell r="H1960" t="str">
            <v>KIT DE PORTA DE MADEIRA PARA PINTURA, SEMI-OCA (PESADA OU SUPERPESADA), PADRÃO MÉDIO, 90X210CM, ESPESSURA DE 3,5CM, ITENS INCLUSOS: DOBRADIÇAS, MONTAGEM E INSTALAÇÃO DO BATENTE, SEM FECHADURA - FORNECIMENTO E INSTALAÇÃO. AF_12/2019</v>
          </cell>
          <cell r="I1960" t="str">
            <v>UN</v>
          </cell>
          <cell r="J1960" t="str">
            <v>COEFICIENTE DE REPRESENTATIVIDADE</v>
          </cell>
          <cell r="K1960" t="str">
            <v>1.458,34</v>
          </cell>
          <cell r="L1960" t="str">
            <v>CAIXA REFERENCIAL</v>
          </cell>
        </row>
        <row r="1961">
          <cell r="G1961" t="str">
            <v>91009</v>
          </cell>
          <cell r="H1961" t="str">
            <v>PORTA DE MADEIRA PARA VERNIZ, SEMI-OCA (LEVE OU MÉDIA), 60X210CM, ESPESSURA DE 3,5CM, INCLUSO DOBRADIÇAS - FORNECIMENTO E INSTALAÇÃO. AF_12/2019</v>
          </cell>
          <cell r="I1961" t="str">
            <v>UN</v>
          </cell>
          <cell r="J1961" t="str">
            <v>COEFICIENTE DE REPRESENTATIVIDADE</v>
          </cell>
          <cell r="K1961" t="str">
            <v>404,29</v>
          </cell>
          <cell r="L1961" t="str">
            <v>CAIXA REFERENCIAL</v>
          </cell>
        </row>
        <row r="1962">
          <cell r="G1962" t="str">
            <v>91010</v>
          </cell>
          <cell r="H1962" t="str">
            <v>PORTA DE MADEIRA PARA VERNIZ, SEMI-OCA (LEVE OU MÉDIA), 70X210CM, ESPESSURA DE 3,5CM, INCLUSO DOBRADIÇAS - FORNECIMENTO E INSTALAÇÃO. AF_12/2019</v>
          </cell>
          <cell r="I1962" t="str">
            <v>UN</v>
          </cell>
          <cell r="J1962" t="str">
            <v>COEFICIENTE DE REPRESENTATIVIDADE</v>
          </cell>
          <cell r="K1962" t="str">
            <v>412,84</v>
          </cell>
          <cell r="L1962" t="str">
            <v>CAIXA REFERENCIAL</v>
          </cell>
        </row>
        <row r="1963">
          <cell r="G1963" t="str">
            <v>91011</v>
          </cell>
          <cell r="H1963" t="str">
            <v>PORTA DE MADEIRA PARA VERNIZ, SEMI-OCA (LEVE OU MÉDIA), 80X210CM, ESPESSURA DE 3,5CM, INCLUSO DOBRADIÇAS - FORNECIMENTO E INSTALAÇÃO. AF_12/2019</v>
          </cell>
          <cell r="I1963" t="str">
            <v>UN</v>
          </cell>
          <cell r="J1963" t="str">
            <v>COEFICIENTE DE REPRESENTATIVIDADE</v>
          </cell>
          <cell r="K1963" t="str">
            <v>476,67</v>
          </cell>
          <cell r="L1963" t="str">
            <v>CAIXA REFERENCIAL</v>
          </cell>
        </row>
        <row r="1964">
          <cell r="G1964" t="str">
            <v>91012</v>
          </cell>
          <cell r="H1964" t="str">
            <v>PORTA DE MADEIRA PARA VERNIZ, SEMI-OCA (LEVE OU MÉDIA), 90X210CM, ESPESSURA DE 3,5CM, INCLUSO DOBRADIÇAS - FORNECIMENTO E INSTALAÇÃO. AF_12/2019</v>
          </cell>
          <cell r="I1964" t="str">
            <v>UN</v>
          </cell>
          <cell r="J1964" t="str">
            <v>COEFICIENTE DE REPRESENTATIVIDADE</v>
          </cell>
          <cell r="K1964" t="str">
            <v>525,84</v>
          </cell>
          <cell r="L1964" t="str">
            <v>CAIXA REFERENCIAL</v>
          </cell>
        </row>
        <row r="1965">
          <cell r="G1965" t="str">
            <v>91013</v>
          </cell>
          <cell r="H1965" t="str">
            <v>KIT DE PORTA DE MADEIRA PARA VERNIZ, SEMI-OCA (LEVE OU MÉDIA), PADRÃO MÉDIO, 60X210CM, ESPESSURA DE 3,5CM, ITENS INCLUSOS: DOBRADIÇAS, MONTAGEM E INSTALAÇÃO DO BATENTE, SEM FECHADURA - FORNECIMENTO E INSTALAÇÃO. AF_12/2019</v>
          </cell>
          <cell r="I1965" t="str">
            <v>UN</v>
          </cell>
          <cell r="J1965" t="str">
            <v>COEFICIENTE DE REPRESENTATIVIDADE</v>
          </cell>
          <cell r="K1965" t="str">
            <v>1.056,61</v>
          </cell>
          <cell r="L1965" t="str">
            <v>CAIXA REFERENCIAL</v>
          </cell>
        </row>
        <row r="1966">
          <cell r="G1966" t="str">
            <v>91014</v>
          </cell>
          <cell r="H1966" t="str">
            <v>KIT DE PORTA DE MADEIRA PARA VERNIZ, SEMI-OCA (LEVE OU MÉDIA), PADRÃO MÉDIO, 70X210CM, ESPESSURA DE 3,5CM, ITENS INCLUSOS: DOBRADIÇAS, MONTAGEM E INSTALAÇÃO DO BATENTE, SEM FECHADURA - FORNECIMENTO E INSTALAÇÃO. AF_12/2019</v>
          </cell>
          <cell r="I1966" t="str">
            <v>UN</v>
          </cell>
          <cell r="J1966" t="str">
            <v>COEFICIENTE DE REPRESENTATIVIDADE</v>
          </cell>
          <cell r="K1966" t="str">
            <v>1.068,15</v>
          </cell>
          <cell r="L1966" t="str">
            <v>CAIXA REFERENCIAL</v>
          </cell>
        </row>
        <row r="1967">
          <cell r="G1967" t="str">
            <v>91015</v>
          </cell>
          <cell r="H1967" t="str">
            <v>KIT DE PORTA DE MADEIRA PARA VERNIZ, SEMI-OCA (LEVE OU MÉDIA), PADRÃO MÉDIO, 80X210CM, ESPESSURA DE 3,5CM, ITENS INCLUSOS: DOBRADIÇAS, MONTAGEM E INSTALAÇÃO DO BATENTE, SEM FECHADURA - FORNECIMENTO E INSTALAÇÃO. AF_12/2019</v>
          </cell>
          <cell r="I1967" t="str">
            <v>UN</v>
          </cell>
          <cell r="J1967" t="str">
            <v>COEFICIENTE DE REPRESENTATIVIDADE</v>
          </cell>
          <cell r="K1967" t="str">
            <v>1.134,98</v>
          </cell>
          <cell r="L1967" t="str">
            <v>CAIXA REFERENCIAL</v>
          </cell>
        </row>
        <row r="1968">
          <cell r="G1968" t="str">
            <v>91016</v>
          </cell>
          <cell r="H1968" t="str">
            <v>KIT DE PORTA DE MADEIRA PARA VERNIZ, SEMI-OCA (LEVE OU MÉDIA), PADRÃO MÉDIO, 90X210CM, ESPESSURA DE 3,5CM, ITENS INCLUSOS: DOBRADIÇAS, MONTAGEM E INSTALAÇÃO DO BATENTE, SEM FECHADURA - FORNECIMENTO E INSTALAÇÃO. AF_12/2019</v>
          </cell>
          <cell r="I1968" t="str">
            <v>UN</v>
          </cell>
          <cell r="J1968" t="str">
            <v>COEFICIENTE DE REPRESENTATIVIDADE</v>
          </cell>
          <cell r="K1968" t="str">
            <v>1.187,14</v>
          </cell>
          <cell r="L1968" t="str">
            <v>CAIXA REFERENCIAL</v>
          </cell>
        </row>
        <row r="1969">
          <cell r="G1969" t="str">
            <v>91287</v>
          </cell>
          <cell r="H1969" t="str">
            <v>BATENTE PARA PORTA DE MADEIRA, PADRÃO POPULAR - FORNECIMENTO E MONTAGEM. AF_12/2019</v>
          </cell>
          <cell r="I1969" t="str">
            <v>UN</v>
          </cell>
          <cell r="J1969" t="str">
            <v>COEFICIENTE DE REPRESENTATIVIDADE</v>
          </cell>
          <cell r="K1969" t="str">
            <v>297,57</v>
          </cell>
          <cell r="L1969" t="str">
            <v>CAIXA REFERENCIAL</v>
          </cell>
        </row>
        <row r="1970">
          <cell r="G1970" t="str">
            <v>91292</v>
          </cell>
          <cell r="H1970" t="str">
            <v>BATENTE PARA PORTA DE MADEIRA, FIXAÇÃO COM ARGAMASSA, PADRÃO POPULAR. FORNECIMENTO E INSTALAÇÃO. AF_12/2019</v>
          </cell>
          <cell r="I1970" t="str">
            <v>UN</v>
          </cell>
          <cell r="J1970" t="str">
            <v>COEFICIENTE DE REPRESENTATIVIDADE</v>
          </cell>
          <cell r="K1970" t="str">
            <v>402,51</v>
          </cell>
          <cell r="L1970" t="str">
            <v>CAIXA REFERENCIAL</v>
          </cell>
        </row>
        <row r="1971">
          <cell r="G1971" t="str">
            <v>91295</v>
          </cell>
          <cell r="H1971" t="str">
            <v>PORTA DE MADEIRA FRISADA, SEMI-OCA (LEVE OU MÉDIA), 60X210CM, ESPESSURA DE 3CM, INCLUSO DOBRADIÇAS - FORNECIMENTO E INSTALAÇÃO. AF_12/2019</v>
          </cell>
          <cell r="I1971" t="str">
            <v>UN</v>
          </cell>
          <cell r="J1971" t="str">
            <v>COEFICIENTE DE REPRESENTATIVIDADE</v>
          </cell>
          <cell r="K1971" t="str">
            <v>414,97</v>
          </cell>
          <cell r="L1971" t="str">
            <v>CAIXA REFERENCIAL</v>
          </cell>
        </row>
        <row r="1972">
          <cell r="G1972" t="str">
            <v>91296</v>
          </cell>
          <cell r="H1972" t="str">
            <v>PORTA DE MADEIRA FRISADA, SEMI-OCA (LEVE OU MÉDIA), 70X210CM, ESPESSURA DE 3CM, INCLUSO DOBRADIÇAS - FORNECIMENTO E INSTALAÇÃO. AF_12/2019</v>
          </cell>
          <cell r="I1972" t="str">
            <v>UN</v>
          </cell>
          <cell r="J1972" t="str">
            <v>COEFICIENTE DE REPRESENTATIVIDADE</v>
          </cell>
          <cell r="K1972" t="str">
            <v>442,67</v>
          </cell>
          <cell r="L1972" t="str">
            <v>CAIXA REFERENCIAL</v>
          </cell>
        </row>
        <row r="1973">
          <cell r="G1973" t="str">
            <v>91297</v>
          </cell>
          <cell r="H1973" t="str">
            <v>PORTA DE MADEIRA FRISADA, SEMI-OCA (LEVE OU MÉDIA), 80X210CM, ESPESSURA DE 3,5CM, INCLUSO DOBRADIÇAS - FORNECIMENTO E INSTALAÇÃO. AF_12/2019</v>
          </cell>
          <cell r="I1973" t="str">
            <v>UN</v>
          </cell>
          <cell r="J1973" t="str">
            <v>COEFICIENTE DE REPRESENTATIVIDADE</v>
          </cell>
          <cell r="K1973" t="str">
            <v>483,79</v>
          </cell>
          <cell r="L1973" t="str">
            <v>CAIXA REFERENCIAL</v>
          </cell>
        </row>
        <row r="1974">
          <cell r="G1974" t="str">
            <v>91298</v>
          </cell>
          <cell r="H1974" t="str">
            <v>PORTA DE MADEIRA TIPO VENEZIANA, 80X210CM, ESPESSURA DE 3CM, INCLUSO DOBRADIÇAS - FORNECIMENTO E INSTALAÇÃO. AF_12/2019</v>
          </cell>
          <cell r="I1974" t="str">
            <v>UN</v>
          </cell>
          <cell r="J1974" t="str">
            <v>COEFICIENTE DE REPRESENTATIVIDADE</v>
          </cell>
          <cell r="K1974" t="str">
            <v>942,52</v>
          </cell>
          <cell r="L1974" t="str">
            <v>CAIXA REFERENCIAL</v>
          </cell>
        </row>
        <row r="1975">
          <cell r="G1975" t="str">
            <v>91299</v>
          </cell>
          <cell r="H1975" t="str">
            <v>PORTA DE MADEIRA, TIPO MEXICANA, MACIÇA (PESADA OU SUPERPESADA), 80X210CM, ESPESSURA DE 3,5CM, INCLUSO DOBRADIÇAS - FORNECIMENTO E INSTALAÇÃO. AF_12/2019</v>
          </cell>
          <cell r="I1975" t="str">
            <v>UN</v>
          </cell>
          <cell r="J1975" t="str">
            <v>COEFICIENTE DE REPRESENTATIVIDADE</v>
          </cell>
          <cell r="K1975" t="str">
            <v>1.304,06</v>
          </cell>
          <cell r="L1975" t="str">
            <v>CAIXA REFERENCIAL</v>
          </cell>
        </row>
        <row r="1976">
          <cell r="G1976" t="str">
            <v>91304</v>
          </cell>
          <cell r="H1976" t="str">
            <v>FECHADURA DE EMBUTIR COM CILINDRO, EXTERNA, COMPLETA, ACABAMENTO PADRÃO POPULAR, INCLUSO EXECUÇÃO DE FURO - FORNECIMENTO E INSTALAÇÃO. AF_12/2019</v>
          </cell>
          <cell r="I1976" t="str">
            <v>UN</v>
          </cell>
          <cell r="J1976" t="str">
            <v>COEFICIENTE DE REPRESENTATIVIDADE</v>
          </cell>
          <cell r="K1976" t="str">
            <v>148,15</v>
          </cell>
          <cell r="L1976" t="str">
            <v>CAIXA REFERENCIAL</v>
          </cell>
        </row>
        <row r="1977">
          <cell r="G1977" t="str">
            <v>91305</v>
          </cell>
          <cell r="H1977" t="str">
            <v>FECHADURA DE EMBUTIR PARA PORTA DE BANHEIRO, COMPLETA, ACABAMENTO PADRÃO POPULAR, INCLUSO EXECUÇÃO DE FURO - FORNECIMENTO E INSTALAÇÃO. AF_12/2019</v>
          </cell>
          <cell r="I1977" t="str">
            <v>UN</v>
          </cell>
          <cell r="J1977" t="str">
            <v>COEFICIENTE DE REPRESENTATIVIDADE</v>
          </cell>
          <cell r="K1977" t="str">
            <v>149,90</v>
          </cell>
          <cell r="L1977" t="str">
            <v>CAIXA REFERENCIAL</v>
          </cell>
        </row>
        <row r="1978">
          <cell r="G1978" t="str">
            <v>91306</v>
          </cell>
          <cell r="H1978" t="str">
            <v>FECHADURA DE EMBUTIR PARA PORTAS INTERNAS, COMPLETA, ACABAMENTO PADRÃO MÉDIO, COM EXECUÇÃO DE FURO - FORNECIMENTO E INSTALAÇÃO. AF_12/2019</v>
          </cell>
          <cell r="I1978" t="str">
            <v>UN</v>
          </cell>
          <cell r="J1978" t="str">
            <v>COEFICIENTE DE REPRESENTATIVIDADE</v>
          </cell>
          <cell r="K1978" t="str">
            <v>219,24</v>
          </cell>
          <cell r="L1978" t="str">
            <v>CAIXA REFERENCIAL</v>
          </cell>
        </row>
        <row r="1979">
          <cell r="G1979" t="str">
            <v>91307</v>
          </cell>
          <cell r="H1979" t="str">
            <v>FECHADURA DE EMBUTIR PARA PORTAS INTERNAS, COMPLETA, ACABAMENTO PADRÃO POPULAR, COM EXECUÇÃO DE FURO - FORNECIMENTO E INSTALAÇÃO. AF_12/2019</v>
          </cell>
          <cell r="I1979" t="str">
            <v>UN</v>
          </cell>
          <cell r="J1979" t="str">
            <v>COEFICIENTE DE REPRESENTATIVIDADE</v>
          </cell>
          <cell r="K1979" t="str">
            <v>126,51</v>
          </cell>
          <cell r="L1979" t="str">
            <v>CAIXA REFERENCIAL</v>
          </cell>
        </row>
        <row r="1980">
          <cell r="G1980" t="str">
            <v>91312</v>
          </cell>
          <cell r="H1980" t="str">
            <v>KIT DE PORTA DE MADEIRA PARA PINTURA, SEMI-OCA (LEVE OU MÉDIA), PADRÃO POPULAR, 60X210CM, ESPESSURA DE 3,5CM, ITENS INCLUSOS: DOBRADIÇAS, MONTAGEM E INSTALAÇÃO DO BATENTE, FECHADURA COM EXECUÇÃO DO FURO - FORNECIMENTO E INSTALAÇÃO. AF_12/2019</v>
          </cell>
          <cell r="I1980" t="str">
            <v>UN</v>
          </cell>
          <cell r="J1980" t="str">
            <v>COEFICIENTE DE REPRESENTATIVIDADE</v>
          </cell>
          <cell r="K1980" t="str">
            <v>1.042,19</v>
          </cell>
          <cell r="L1980" t="str">
            <v>CAIXA REFERENCIAL</v>
          </cell>
        </row>
        <row r="1981">
          <cell r="G1981" t="str">
            <v>91313</v>
          </cell>
          <cell r="H1981" t="str">
            <v>KIT DE PORTA DE MADEIRA PARA PINTURA, SEMI-OCA (LEVE OU MÉDIA), PADRÃO POPULAR, 70X210CM, ESPESSURA DE 3,5CM, ITENS INCLUSOS: DOBRADIÇAS, MONTAGEM E INSTALAÇÃO DO BATENTE, FECHADURA COM EXECUÇÃO DO FURO - FORNECIMENTO E INSTALAÇÃO. AF_12/2019</v>
          </cell>
          <cell r="I1981" t="str">
            <v>UN</v>
          </cell>
          <cell r="J1981" t="str">
            <v>COEFICIENTE DE REPRESENTATIVIDADE</v>
          </cell>
          <cell r="K1981" t="str">
            <v>1.028,80</v>
          </cell>
          <cell r="L1981" t="str">
            <v>CAIXA REFERENCIAL</v>
          </cell>
        </row>
        <row r="1982">
          <cell r="G1982" t="str">
            <v>91314</v>
          </cell>
          <cell r="H1982" t="str">
            <v>KIT DE PORTA DE MADEIRA PARA PINTURA, SEMI-OCA (LEVE OU MÉDIA), PADRÃO POPULAR, 80X210CM, ESPESSURA DE 3,5CM, ITENS INCLUSOS: DOBRADIÇAS, MONTAGEM E INSTALAÇÃO DO BATENTE, FECHADURA COM EXECUÇÃO DO FURO - FORNECIMENTO E INSTALAÇÃO. AF_12/2019</v>
          </cell>
          <cell r="I1982" t="str">
            <v>UN</v>
          </cell>
          <cell r="J1982" t="str">
            <v>COEFICIENTE DE REPRESENTATIVIDADE</v>
          </cell>
          <cell r="K1982" t="str">
            <v>1.079,16</v>
          </cell>
          <cell r="L1982" t="str">
            <v>CAIXA REFERENCIAL</v>
          </cell>
        </row>
        <row r="1983">
          <cell r="G1983" t="str">
            <v>91315</v>
          </cell>
          <cell r="H1983" t="str">
            <v>KIT DE PORTA DE MADEIRA PARA PINTURA, SEMI-OCA (LEVE OU MÉDIA), PADRÃO POPULAR, 90X210CM, ESPESSURA DE 3,5CM, ITENS INCLUSOS: DOBRADIÇAS, MONTAGEM E INSTALAÇÃO DO BATENTE, FECHADURA COM EXECUÇÃO DO FURO - FORNECIMENTO E INSTALAÇÃO. AF_12/2019</v>
          </cell>
          <cell r="I1983" t="str">
            <v>UN</v>
          </cell>
          <cell r="J1983" t="str">
            <v>COEFICIENTE DE REPRESENTATIVIDADE</v>
          </cell>
          <cell r="K1983" t="str">
            <v>1.169,50</v>
          </cell>
          <cell r="L1983" t="str">
            <v>CAIXA REFERENCIAL</v>
          </cell>
        </row>
        <row r="1984">
          <cell r="G1984" t="str">
            <v>91316</v>
          </cell>
          <cell r="H1984" t="str">
            <v>KIT DE PORTA DE MADEIRA PARA PINTURA, SEMI-OCA (PESADA OU SUPERPESADA), PADRÃO POPULAR, 80X210CM, ESPESSURA DE 3,5CM, ITENS INCLUSOS: DOBRADIÇAS, MONTAGEM E INSTALAÇÃO DO BATENTE, FECHADURA COM EXECUÇÃO DO FURO - FORNECIMENTO E INSTALAÇÃO. AF_12/2019</v>
          </cell>
          <cell r="I1984" t="str">
            <v>UN</v>
          </cell>
          <cell r="J1984" t="str">
            <v>COEFICIENTE DE REPRESENTATIVIDADE</v>
          </cell>
          <cell r="K1984" t="str">
            <v>1.372,15</v>
          </cell>
          <cell r="L1984" t="str">
            <v>CAIXA REFERENCIAL</v>
          </cell>
        </row>
        <row r="1985">
          <cell r="G1985" t="str">
            <v>91317</v>
          </cell>
          <cell r="H1985" t="str">
            <v>KIT DE PORTA DE MADEIRA PARA PINTURA, SEMI-OCA (PESADA OU SUPERPESADA), PADRÃO POPULAR, 90X210CM, ESPESSURA DE 3,5CM, ITENS INCLUSOS: DOBRADIÇAS, MONTAGEM E INSTALAÇÃO DO BATENTE, FECHADURA COM EXECUÇÃO DO FURO - FORNECIMENTO E INSTALAÇÃO. AF_12/2019</v>
          </cell>
          <cell r="I1985" t="str">
            <v>UN</v>
          </cell>
          <cell r="J1985" t="str">
            <v>COEFICIENTE DE REPRESENTATIVIDADE</v>
          </cell>
          <cell r="K1985" t="str">
            <v>1.451,63</v>
          </cell>
          <cell r="L1985" t="str">
            <v>CAIXA REFERENCIAL</v>
          </cell>
        </row>
        <row r="1986">
          <cell r="G1986" t="str">
            <v>91318</v>
          </cell>
          <cell r="H1986" t="str">
            <v>KIT DE PORTA DE MADEIRA PARA PINTURA, SEMI-OCA (LEVE OU MÉDIA), PADRÃO POPULAR, 60X210CM, ESPESSURA DE 3,5CM, ITENS INCLUSOS: DOBRADIÇAS, MONTAGEM E INSTALAÇÃO DO BATENTE, SEM FECHADURA - FORNECIMENTO E INSTALAÇÃO. AF_12/2019</v>
          </cell>
          <cell r="I1986" t="str">
            <v>UN</v>
          </cell>
          <cell r="J1986" t="str">
            <v>COEFICIENTE DE REPRESENTATIVIDADE</v>
          </cell>
          <cell r="K1986" t="str">
            <v>892,29</v>
          </cell>
          <cell r="L1986" t="str">
            <v>CAIXA REFERENCIAL</v>
          </cell>
        </row>
        <row r="1987">
          <cell r="G1987" t="str">
            <v>91319</v>
          </cell>
          <cell r="H1987" t="str">
            <v>KIT DE PORTA DE MADEIRA PARA PINTURA, SEMI-OCA (LEVE OU MÉDIA), PADRÃO POPULAR, 70X210CM, ESPESSURA DE 3,5CM, ITENS INCLUSOS: DOBRADIÇAS, MONTAGEM E INSTALAÇÃO DO BATENTE, SEM FECHADURA - FORNECIMENTO E INSTALAÇÃO. AF_12/2019</v>
          </cell>
          <cell r="I1987" t="str">
            <v>UN</v>
          </cell>
          <cell r="J1987" t="str">
            <v>COEFICIENTE DE REPRESENTATIVIDADE</v>
          </cell>
          <cell r="K1987" t="str">
            <v>902,29</v>
          </cell>
          <cell r="L1987" t="str">
            <v>CAIXA REFERENCIAL</v>
          </cell>
        </row>
        <row r="1988">
          <cell r="G1988" t="str">
            <v>91320</v>
          </cell>
          <cell r="H1988" t="str">
            <v>KIT DE PORTA DE MADEIRA PARA PINTURA, SEMI-OCA (LEVE OU MÉDIA), PADRÃO POPULAR, 80X210CM, ESPESSURA DE 3,5CM, ITENS INCLUSOS: DOBRADIÇAS, MONTAGEM E INSTALAÇÃO DO BATENTE, SEM FECHADURA - FORNECIMENTO E INSTALAÇÃO. AF_12/2019</v>
          </cell>
          <cell r="I1988" t="str">
            <v>UN</v>
          </cell>
          <cell r="J1988" t="str">
            <v>COEFICIENTE DE REPRESENTATIVIDADE</v>
          </cell>
          <cell r="K1988" t="str">
            <v>931,01</v>
          </cell>
          <cell r="L1988" t="str">
            <v>CAIXA REFERENCIAL</v>
          </cell>
        </row>
        <row r="1989">
          <cell r="G1989" t="str">
            <v>91321</v>
          </cell>
          <cell r="H1989" t="str">
            <v>KIT DE PORTA DE MADEIRA PARA PINTURA, SEMI-OCA (LEVE OU MÉDIA), PADRÃO POPULAR, 90X210CM, ESPESSURA DE 3,5CM, ITENS INCLUSOS: DOBRADIÇAS, MONTAGEM E INSTALAÇÃO DO BATENTE, SEM FECHADURA - FORNECIMENTO E INSTALAÇÃO. AF_12/2019</v>
          </cell>
          <cell r="I1989" t="str">
            <v>UN</v>
          </cell>
          <cell r="J1989" t="str">
            <v>COEFICIENTE DE REPRESENTATIVIDADE</v>
          </cell>
          <cell r="K1989" t="str">
            <v>1.021,35</v>
          </cell>
          <cell r="L1989" t="str">
            <v>CAIXA REFERENCIAL</v>
          </cell>
        </row>
        <row r="1990">
          <cell r="G1990" t="str">
            <v>91322</v>
          </cell>
          <cell r="H1990" t="str">
            <v>KIT DE PORTA DE MADEIRA PARA PINTURA, SEMI-OCA (PESADA OU SUPERPESADA), PADRÃO POPULAR, 80X210CM, ESPESSURA DE 3,5CM, ITENS INCLUSOS: DOBRADIÇAS, MONTAGEM E INSTALAÇÃO DO BATENTE, SEM FECHADURA - FORNECIMENTO E INSTALAÇÃO. AF_12/2019</v>
          </cell>
          <cell r="I1990" t="str">
            <v>UN</v>
          </cell>
          <cell r="J1990" t="str">
            <v>COEFICIENTE DE REPRESENTATIVIDADE</v>
          </cell>
          <cell r="K1990" t="str">
            <v>1.224,00</v>
          </cell>
          <cell r="L1990" t="str">
            <v>CAIXA REFERENCIAL</v>
          </cell>
        </row>
        <row r="1991">
          <cell r="G1991" t="str">
            <v>91323</v>
          </cell>
          <cell r="H1991" t="str">
            <v>KIT DE PORTA DE MADEIRA PARA PINTURA, SEMI-OCA (PESADA OU SUPERPESADA), PADRÃO POPULAR, 90X210CM, ESPESSURA DE 3,5CM, ITENS INCLUSOS: DOBRADIÇAS, MONTAGEM E INSTALAÇÃO DO BATENTE, SEM FECHADURA - FORNECIMENTO E INSTALAÇÃO. AF_12/2019</v>
          </cell>
          <cell r="I1991" t="str">
            <v>UN</v>
          </cell>
          <cell r="J1991" t="str">
            <v>COEFICIENTE DE REPRESENTATIVIDADE</v>
          </cell>
          <cell r="K1991" t="str">
            <v>1.303,48</v>
          </cell>
          <cell r="L1991" t="str">
            <v>CAIXA REFERENCIAL</v>
          </cell>
        </row>
        <row r="1992">
          <cell r="G1992" t="str">
            <v>91324</v>
          </cell>
          <cell r="H1992" t="str">
            <v>KIT DE PORTA DE MADEIRA PARA VERNIZ, SEMI-OCA (LEVE OU MÉDIA), PADRÃO POPULAR, 60X210CM, ESPESSURA DE 3,5CM, ITENS INCLUSOS: DOBRADIÇAS, MONTAGEM E INSTALAÇÃO DO BATENTE, SEM FECHADURA - FORNECIMENTO E INSTALAÇÃO. AF_12/2019</v>
          </cell>
          <cell r="I1992" t="str">
            <v>UN</v>
          </cell>
          <cell r="J1992" t="str">
            <v>COEFICIENTE DE REPRESENTATIVIDADE</v>
          </cell>
          <cell r="K1992" t="str">
            <v>904,62</v>
          </cell>
          <cell r="L1992" t="str">
            <v>CAIXA REFERENCIAL</v>
          </cell>
        </row>
        <row r="1993">
          <cell r="G1993" t="str">
            <v>91325</v>
          </cell>
          <cell r="H1993" t="str">
            <v>KIT DE PORTA DE MADEIRA PARA VERNIZ, SEMI-OCA (LEVE OU MÉDIA), PADRÃO POPULAR, 70X210CM, ESPESSURA DE 3,5CM, ITENS INCLUSOS: DOBRADIÇAS, MONTAGEM E INSTALAÇÃO DO BATENTE, SEM FECHADURA - FORNECIMENTO E INSTALAÇÃO. AF_12/2019</v>
          </cell>
          <cell r="I1993" t="str">
            <v>UN</v>
          </cell>
          <cell r="J1993" t="str">
            <v>COEFICIENTE DE REPRESENTATIVIDADE</v>
          </cell>
          <cell r="K1993" t="str">
            <v>915,21</v>
          </cell>
          <cell r="L1993" t="str">
            <v>CAIXA REFERENCIAL</v>
          </cell>
        </row>
        <row r="1994">
          <cell r="G1994" t="str">
            <v>91326</v>
          </cell>
          <cell r="H1994" t="str">
            <v>KIT DE PORTA DE MADEIRA PARA VERNIZ, SEMI-OCA (LEVE OU MÉDIA), PADRÃO POPULAR, 80X210CM, ESPESSURA DE 3,5CM, ITENS INCLUSOS: DOBRADIÇAS, MONTAGEM E INSTALAÇÃO DO BATENTE, SEM FECHADURA - FORNECIMENTO E INSTALAÇÃO. AF_12/2019</v>
          </cell>
          <cell r="I1994" t="str">
            <v>UN</v>
          </cell>
          <cell r="J1994" t="str">
            <v>COEFICIENTE DE REPRESENTATIVIDADE</v>
          </cell>
          <cell r="K1994" t="str">
            <v>981,08</v>
          </cell>
          <cell r="L1994" t="str">
            <v>CAIXA REFERENCIAL</v>
          </cell>
        </row>
        <row r="1995">
          <cell r="G1995" t="str">
            <v>91327</v>
          </cell>
          <cell r="H1995" t="str">
            <v>KIT DE PORTA DE MADEIRA PARA VERNIZ, SEMI-OCA (LEVE OU MÉDIA), PADRÃO POPULAR, 90X210CM, ESPESSURA DE 3,5CM, ITENS INCLUSOS: DOBRADIÇAS, MONTAGEM E INSTALAÇÃO DO BATENTE, SEM FECHADURA - FORNECIMENTO E INSTALAÇÃO. AF_12/2019</v>
          </cell>
          <cell r="I1995" t="str">
            <v>UN</v>
          </cell>
          <cell r="J1995" t="str">
            <v>COEFICIENTE DE REPRESENTATIVIDADE</v>
          </cell>
          <cell r="K1995" t="str">
            <v>1.032,28</v>
          </cell>
          <cell r="L1995" t="str">
            <v>CAIXA REFERENCIAL</v>
          </cell>
        </row>
        <row r="1996">
          <cell r="G1996" t="str">
            <v>91328</v>
          </cell>
          <cell r="H1996" t="str">
            <v>KIT DE PORTA DE MADEIRA FRISADA, SEMI-OCA (LEVE OU MÉDIA), PADRÃO MÉDIO 60X210CM, ESPESSURA DE 3CM, ITENS INCLUSOS: DOBRADIÇAS, MONTAGEM E INSTALAÇÃO DO BATENTE, SEM FECHADURA - FORNECIMENTO E INSTALAÇÃO. AF_12/2019</v>
          </cell>
          <cell r="I1996" t="str">
            <v>UN</v>
          </cell>
          <cell r="J1996" t="str">
            <v>COEFICIENTE DE REPRESENTATIVIDADE</v>
          </cell>
          <cell r="K1996" t="str">
            <v>1.067,29</v>
          </cell>
          <cell r="L1996" t="str">
            <v>CAIXA REFERENCIAL</v>
          </cell>
        </row>
        <row r="1997">
          <cell r="G1997" t="str">
            <v>91329</v>
          </cell>
          <cell r="H1997" t="str">
            <v>KIT DE PORTA DE MADEIRA FRISADA, SEMI-OCA (LEVE OU MÉDIA), PADRÃO POPULAR, 60X210CM, ESPESSURA DE 3CM, ITENS INCLUSOS: DOBRADIÇAS, MONTAGEM E INSTALAÇÃO DO BATENTE, SEM FECHADURA - FORNECIMENTO E INSTALAÇÃO. AF_12/2019</v>
          </cell>
          <cell r="I1997" t="str">
            <v>UN</v>
          </cell>
          <cell r="J1997" t="str">
            <v>COEFICIENTE DE REPRESENTATIVIDADE</v>
          </cell>
          <cell r="K1997" t="str">
            <v>915,30</v>
          </cell>
          <cell r="L1997" t="str">
            <v>CAIXA REFERENCIAL</v>
          </cell>
        </row>
        <row r="1998">
          <cell r="G1998" t="str">
            <v>91330</v>
          </cell>
          <cell r="H1998" t="str">
            <v>KIT DE PORTA DE MADEIRA FRISADA, SEMI-OCA (LEVE OU MÉDIA), PADRÃO MÉDIO, 70X210CM, ESPESSURA DE 3CM, ITENS INCLUSOS: DOBRADIÇAS, MONTAGEM E INSTALAÇÃO DO BATENTE, SEM FECHADURA - FORNECIMENTO E INSTALAÇÃO. AF_12/2019</v>
          </cell>
          <cell r="I1998" t="str">
            <v>UN</v>
          </cell>
          <cell r="J1998" t="str">
            <v>COEFICIENTE DE REPRESENTATIVIDADE</v>
          </cell>
          <cell r="K1998" t="str">
            <v>1.097,98</v>
          </cell>
          <cell r="L1998" t="str">
            <v>CAIXA REFERENCIAL</v>
          </cell>
        </row>
        <row r="1999">
          <cell r="G1999" t="str">
            <v>91331</v>
          </cell>
          <cell r="H1999" t="str">
            <v>KIT DE PORTA DE MADEIRA FRISADA, SEMI-OCA (LEVE OU MÉDIA), PADRÃO POPULAR, 70X210CM, ESPESSURA DE 3CM, ITENS INCLUSOS: DOBRADIÇAS, MONTAGEM E INSTALAÇÃO DO BATENTE, SEM FECHADURA - FORNECIMENTO E INSTALAÇÃO. AF_12/2019</v>
          </cell>
          <cell r="I1999" t="str">
            <v>UN</v>
          </cell>
          <cell r="J1999" t="str">
            <v>COEFICIENTE DE REPRESENTATIVIDADE</v>
          </cell>
          <cell r="K1999" t="str">
            <v>945,04</v>
          </cell>
          <cell r="L1999" t="str">
            <v>CAIXA REFERENCIAL</v>
          </cell>
        </row>
        <row r="2000">
          <cell r="G2000" t="str">
            <v>91332</v>
          </cell>
          <cell r="H2000" t="str">
            <v>KIT DE PORTA DE MADEIRA FRISADA, SEMI-OCA (LEVE OU MÉDIA), PADRÃO MÉDIO, 80X210CM, ESPESSURA DE 3,5CM, ITENS INCLUSOS: DOBRADIÇAS, MONTAGEM E INSTALAÇÃO DO BATENTE, SEM FECHADURA - FORNECIMENTO E INSTALAÇÃO. AF_12/2019</v>
          </cell>
          <cell r="I2000" t="str">
            <v>UN</v>
          </cell>
          <cell r="J2000" t="str">
            <v>COEFICIENTE DE REPRESENTATIVIDADE</v>
          </cell>
          <cell r="K2000" t="str">
            <v>1.142,10</v>
          </cell>
          <cell r="L2000" t="str">
            <v>CAIXA REFERENCIAL</v>
          </cell>
        </row>
        <row r="2001">
          <cell r="G2001" t="str">
            <v>91333</v>
          </cell>
          <cell r="H2001" t="str">
            <v>KIT DE PORTA DE MADEIRA FRISADA, SEMI-OCA (LEVE OU MÉDIA), PADRÃO POPULAR, 80X210CM, ESPESSURA DE 3,5CM, ITENS INCLUSOS: DOBRADIÇAS, MONTAGEM E INSTALAÇÃO DO BATENTE, SEM FECHADURA - FORNECIMENTO E INSTALAÇÃO. AF_12/2019</v>
          </cell>
          <cell r="I2001" t="str">
            <v>UN</v>
          </cell>
          <cell r="J2001" t="str">
            <v>COEFICIENTE DE REPRESENTATIVIDADE</v>
          </cell>
          <cell r="K2001" t="str">
            <v>988,20</v>
          </cell>
          <cell r="L2001" t="str">
            <v>CAIXA REFERENCIAL</v>
          </cell>
        </row>
        <row r="2002">
          <cell r="G2002" t="str">
            <v>91334</v>
          </cell>
          <cell r="H2002" t="str">
            <v>KIT DE PORTA DE MADEIRA TIPO VENEZIANA, PADRÃO MÉDIO, 80X210CM, ESPESSURA DE 3CM, ITENS INCLUSOS: DOBRADIÇAS, MONTAGEM E INSTALAÇÃO DO BATENTE, SEM FECHADURA - FORNECIMENTO E INSTALAÇÃO. AF_12/2019</v>
          </cell>
          <cell r="I2002" t="str">
            <v>UN</v>
          </cell>
          <cell r="J2002" t="str">
            <v>COEFICIENTE DE REPRESENTATIVIDADE</v>
          </cell>
          <cell r="K2002" t="str">
            <v>1.600,83</v>
          </cell>
          <cell r="L2002" t="str">
            <v>CAIXA REFERENCIAL</v>
          </cell>
        </row>
        <row r="2003">
          <cell r="G2003" t="str">
            <v>91335</v>
          </cell>
          <cell r="H2003" t="str">
            <v>KIT DE PORTA DE MADEIRA TIPO VENEZIANA, PADRÃO POPULAR, 80X210CM, ESPESSURA DE 3CM, ITENS INCLUSOS: DOBRADIÇAS, MONTAGEM E INSTALAÇÃO DO BATENTE, SEM FECHADURA - FORNECIMENTO E INSTALAÇÃO. AF_12/2019</v>
          </cell>
          <cell r="I2003" t="str">
            <v>UN</v>
          </cell>
          <cell r="J2003" t="str">
            <v>COEFICIENTE DE REPRESENTATIVIDADE</v>
          </cell>
          <cell r="K2003" t="str">
            <v>1.446,93</v>
          </cell>
          <cell r="L2003" t="str">
            <v>CAIXA REFERENCIAL</v>
          </cell>
        </row>
        <row r="2004">
          <cell r="G2004" t="str">
            <v>91336</v>
          </cell>
          <cell r="H2004" t="str">
            <v>KIT DE PORTA DE MADEIRA TIPO MEXICANA, MACIÇA (PESADA OU SUPERPESADA), PADRÃO MÉDIO, 80X210CM, ESPESSURA DE 3CM, ITENS INCLUSOS: DOBRADIÇAS, MONTAGEM E INSTALAÇÃO DO BATENTE, SEM FECHADURA - FORNECIMENTO E INSTALAÇÃO. AF_12/2019</v>
          </cell>
          <cell r="I2004" t="str">
            <v>UN</v>
          </cell>
          <cell r="J2004" t="str">
            <v>COEFICIENTE DE REPRESENTATIVIDADE</v>
          </cell>
          <cell r="K2004" t="str">
            <v>1.962,37</v>
          </cell>
          <cell r="L2004" t="str">
            <v>CAIXA REFERENCIAL</v>
          </cell>
        </row>
        <row r="2005">
          <cell r="G2005" t="str">
            <v>91337</v>
          </cell>
          <cell r="H2005" t="str">
            <v>KIT DE PORTA DE MADEIRA TIPO MEXICANA, MACIÇA (PESADA OU SUPERPESADA), PADRÃO POPULAR, 80X210CM, ESPESSURA DE 3CM, ITENS INCLUSOS: DOBRADIÇAS, MONTAGEM E INSTALAÇÃO DO BATENTE, SEM FECHADURA - FORNECIMENTO E INSTALAÇÃO. AF_12/2019</v>
          </cell>
          <cell r="I2005" t="str">
            <v>UN</v>
          </cell>
          <cell r="J2005" t="str">
            <v>COEFICIENTE DE REPRESENTATIVIDADE</v>
          </cell>
          <cell r="K2005" t="str">
            <v>1.808,47</v>
          </cell>
          <cell r="L2005" t="str">
            <v>CAIXA REFERENCIAL</v>
          </cell>
        </row>
        <row r="2006">
          <cell r="G2006" t="str">
            <v>100659</v>
          </cell>
          <cell r="H2006" t="str">
            <v>ALIZAR DE 5X1,5CM PARA PORTA FIXADO COM PREGOS, PADRÃO MÉDIO - FORNECIMENTO E INSTALAÇÃO. AF_12/2019</v>
          </cell>
          <cell r="I2006" t="str">
            <v>M</v>
          </cell>
          <cell r="J2006" t="str">
            <v>COEFICIENTE DE REPRESENTATIVIDADE</v>
          </cell>
          <cell r="K2006" t="str">
            <v>14,97</v>
          </cell>
          <cell r="L2006" t="str">
            <v>CAIXA REFERENCIAL</v>
          </cell>
        </row>
        <row r="2007">
          <cell r="G2007" t="str">
            <v>100660</v>
          </cell>
          <cell r="H2007" t="str">
            <v>ALIZAR DE 5X1,5CM PARA PORTA FIXADO COM PREGOS, PADRÃO POPULAR - FORNECIMENTO E INSTALAÇÃO. AF_12/2019</v>
          </cell>
          <cell r="I2007" t="str">
            <v>M</v>
          </cell>
          <cell r="J2007" t="str">
            <v>COEFICIENTE DE REPRESENTATIVIDADE</v>
          </cell>
          <cell r="K2007" t="str">
            <v>10,19</v>
          </cell>
          <cell r="L2007" t="str">
            <v>CAIXA REFERENCIAL</v>
          </cell>
        </row>
        <row r="2008">
          <cell r="G2008" t="str">
            <v>100675</v>
          </cell>
          <cell r="H2008" t="str">
            <v>KIT DE PORTA-PRONTA DE MADEIRA EM ACABAMENTO MELAMÍNICO BRANCO, FOLHA LEVE OU MÉDIA, 90X210, EXCLUSIVE FECHADURA, FIXAÇÃO COM PREENCHIMENTO TOTAL DE ESPUMA EXPANSIVA - FORNECIMENTO E INSTALAÇÃO. AF_12/2019</v>
          </cell>
          <cell r="I2008" t="str">
            <v>UN</v>
          </cell>
          <cell r="J2008" t="str">
            <v>COEFICIENTE DE REPRESENTATIVIDADE</v>
          </cell>
          <cell r="K2008" t="str">
            <v>1.035,01</v>
          </cell>
          <cell r="L2008" t="str">
            <v>CAIXA REFERENCIAL</v>
          </cell>
        </row>
        <row r="2009">
          <cell r="G2009" t="str">
            <v>100676</v>
          </cell>
          <cell r="H2009" t="str">
            <v>BATENTE PARA PORTA COM BANDEIRA, FIXAÇÃO COM PARAFUSO E BUCHA. AF_12/2019</v>
          </cell>
          <cell r="I2009" t="str">
            <v>UN</v>
          </cell>
          <cell r="J2009" t="str">
            <v>COEFICIENTE DE REPRESENTATIVIDADE</v>
          </cell>
          <cell r="K2009" t="str">
            <v>245,84</v>
          </cell>
          <cell r="L2009" t="str">
            <v>CAIXA REFERENCIAL</v>
          </cell>
        </row>
        <row r="2010">
          <cell r="G2010" t="str">
            <v>100678</v>
          </cell>
          <cell r="H2010" t="str">
            <v>KIT DE PORTA DE MADEIRA PARA VERNIZ, SEMI-OCA (LEVE OU MÉDIA), PADRÃO MÉDIO, 60X210CM, ESPESSURA DE 3,5CM, ITENS INCLUSOS: DOBRADIÇAS, MONTAGEM E INSTALAÇÃO DE BATENTE, FECHADURA COM EXECUÇÃO DO FURO - FORNECIMENTO E INSTALAÇÃO. AF_12/2019</v>
          </cell>
          <cell r="I2010" t="str">
            <v>UN</v>
          </cell>
          <cell r="J2010" t="str">
            <v>COEFICIENTE DE REPRESENTATIVIDADE</v>
          </cell>
          <cell r="K2010" t="str">
            <v>1.275,85</v>
          </cell>
          <cell r="L2010" t="str">
            <v>CAIXA REFERENCIAL</v>
          </cell>
        </row>
        <row r="2011">
          <cell r="G2011" t="str">
            <v>100679</v>
          </cell>
          <cell r="H2011" t="str">
            <v>KIT DE PORTA DE MADEIRA PARA VERNIZ, SEMI-OCA (LEVE OU MÉDIA), PADRÃO POPULAR, 60X210CM, ESPESSURA DE 3,5CM, ITENS INCLUSOS: DOBRADIÇAS, MONTAGEM E INSTALAÇÃO DE BATENTE, FECHADURA COM EXECUÇÃO DO FURO - FORNECIMENTO E INSTALAÇÃO. AF_12/2019</v>
          </cell>
          <cell r="I2011" t="str">
            <v>UN</v>
          </cell>
          <cell r="J2011" t="str">
            <v>COEFICIENTE DE REPRESENTATIVIDADE</v>
          </cell>
          <cell r="K2011" t="str">
            <v>1.054,52</v>
          </cell>
          <cell r="L2011" t="str">
            <v>CAIXA REFERENCIAL</v>
          </cell>
        </row>
        <row r="2012">
          <cell r="G2012" t="str">
            <v>100680</v>
          </cell>
          <cell r="H2012" t="str">
            <v>KIT DE PORTA DE MADEIRA PARA VERNIZ, SEMI-OCA (LEVE OU MÉDIA), PADRÃO MÉDIO, 70X210CM, ESPESSURA DE 3,5CM, ITENS INCLUSOS: DOBRADIÇAS, MONTAGEM E INSTALAÇÃO DE BATENTE, FECHADURA COM EXECUÇÃO DO FURO - FORNECIMENTO E INSTALAÇÃO. AF_12/2019</v>
          </cell>
          <cell r="I2012" t="str">
            <v>UN</v>
          </cell>
          <cell r="J2012" t="str">
            <v>COEFICIENTE DE REPRESENTATIVIDADE</v>
          </cell>
          <cell r="K2012" t="str">
            <v>1.287,39</v>
          </cell>
          <cell r="L2012" t="str">
            <v>CAIXA REFERENCIAL</v>
          </cell>
        </row>
        <row r="2013">
          <cell r="G2013" t="str">
            <v>100681</v>
          </cell>
          <cell r="H2013" t="str">
            <v>KIT DE PORTA DE MADEIRA FRISADA, SEMI-OCA (LEVE OU MÉDIA), PADRÃO MÉDIO, 70X210CM, ESPESSURA DE 3CM, ITENS INCLUSOS: DOBRADIÇAS, MONTAGEM E INSTALAÇÃO DE BATENTE, FECHADURA COM EXECUÇÃO DO FURO - FORNECIMENTO E INSTALAÇÃO. AF_12/2019</v>
          </cell>
          <cell r="I2013" t="str">
            <v>UN</v>
          </cell>
          <cell r="J2013" t="str">
            <v>COEFICIENTE DE REPRESENTATIVIDADE</v>
          </cell>
          <cell r="K2013" t="str">
            <v>1.317,22</v>
          </cell>
          <cell r="L2013" t="str">
            <v>CAIXA REFERENCIAL</v>
          </cell>
        </row>
        <row r="2014">
          <cell r="G2014" t="str">
            <v>100682</v>
          </cell>
          <cell r="H2014" t="str">
            <v>KIT DE PORTA DE MADEIRA FRISADA, SEMI-OCA (LEVE OU MÉDIA), PADRÃO POPULAR, 70X210CM, ESPESSURA DE 3CM, ITENS INCLUSOS: DOBRADIÇAS, MONTAGEM E INSTALAÇÃO DE BATENTE, FECHADURA COM EXECUÇÃO DO FURO - FORNECIMENTO E INSTALAÇÃO. AF_12/2019</v>
          </cell>
          <cell r="I2014" t="str">
            <v>UN</v>
          </cell>
          <cell r="J2014" t="str">
            <v>COEFICIENTE DE REPRESENTATIVIDADE</v>
          </cell>
          <cell r="K2014" t="str">
            <v>1.071,55</v>
          </cell>
          <cell r="L2014" t="str">
            <v>CAIXA REFERENCIAL</v>
          </cell>
        </row>
        <row r="2015">
          <cell r="G2015" t="str">
            <v>100683</v>
          </cell>
          <cell r="H2015" t="str">
            <v>KIT DE PORTA DE MADEIRA PARA VERNIZ, SEMI-OCA (LEVE OU MÉDIA), PADRÃO MÉDIO, 80X210CM, ESPESSURA DE 3,5CM, ITENS INCLUSOS: DOBRADIÇAS, MONTAGEM E INSTALAÇÃO DE BATENTE, FECHADURA COM EXECUÇÃO DO FURO - FORNECIMENTO E INSTALAÇÃO. AF_12/2019</v>
          </cell>
          <cell r="I2015" t="str">
            <v>UN</v>
          </cell>
          <cell r="J2015" t="str">
            <v>COEFICIENTE DE REPRESENTATIVIDADE</v>
          </cell>
          <cell r="K2015" t="str">
            <v>1.383,91</v>
          </cell>
          <cell r="L2015" t="str">
            <v>CAIXA REFERENCIAL</v>
          </cell>
        </row>
        <row r="2016">
          <cell r="G2016" t="str">
            <v>100684</v>
          </cell>
          <cell r="H2016" t="str">
            <v>KIT DE PORTA DE MADEIRA PARA VERNIZ, SEMI-OCA (LEVE OU MÉDIA), PADRÃO POPULAR, 80X210CM, ESPESSURA DE 3,5CM, ITENS INCLUSOS: DOBRADIÇAS, MONTAGEM E INSTALAÇÃO DE BATENTE, FECHADURA COM EXECUÇÃO DO FURO - FORNECIMENTO E INSTALAÇÃO. AF_12/2019</v>
          </cell>
          <cell r="I2016" t="str">
            <v>UN</v>
          </cell>
          <cell r="J2016" t="str">
            <v>COEFICIENTE DE REPRESENTATIVIDADE</v>
          </cell>
          <cell r="K2016" t="str">
            <v>1.129,23</v>
          </cell>
          <cell r="L2016" t="str">
            <v>CAIXA REFERENCIAL</v>
          </cell>
        </row>
        <row r="2017">
          <cell r="G2017" t="str">
            <v>100685</v>
          </cell>
          <cell r="H2017" t="str">
            <v>KIT DE PORTA DE MADEIRA PARA VERNIZ, SEMI-OCA (LEVE OU MÉDIA), PADRÃO MÉDIO, 90X210CM, ESPESSURA DE 3,5CM, ITENS INCLUSOS: DOBRADIÇAS, MONTAGEM E INSTALAÇÃO DE BATENTE, FECHADURA COM EXECUÇÃO DO FURO - FORNECIMENTO E INSTALAÇÃO. AF_12/2019</v>
          </cell>
          <cell r="I2017" t="str">
            <v>UN</v>
          </cell>
          <cell r="J2017" t="str">
            <v>COEFICIENTE DE REPRESENTATIVIDADE</v>
          </cell>
          <cell r="K2017" t="str">
            <v>1.436,07</v>
          </cell>
          <cell r="L2017" t="str">
            <v>CAIXA REFERENCIAL</v>
          </cell>
        </row>
        <row r="2018">
          <cell r="G2018" t="str">
            <v>100686</v>
          </cell>
          <cell r="H2018" t="str">
            <v>KIT DE PORTA DE MADEIRA PARA VERNIZ, SEMI-OCA (LEVE OU MÉDIA), PADRÃO POPULAR, 90X210CM, ESPESSURA DE 3CM, ITENS INCLUSOS: DOBRADIÇAS, MONTAGEM E INSTALAÇÃO DE BATENTE, FECHADURA COM EXECUÇÃO DO FURO - FORNECIMENTO E INSTALAÇÃO. AF_12/2019</v>
          </cell>
          <cell r="I2018" t="str">
            <v>UN</v>
          </cell>
          <cell r="J2018" t="str">
            <v>COEFICIENTE DE REPRESENTATIVIDADE</v>
          </cell>
          <cell r="K2018" t="str">
            <v>1.180,43</v>
          </cell>
          <cell r="L2018" t="str">
            <v>CAIXA REFERENCIAL</v>
          </cell>
        </row>
        <row r="2019">
          <cell r="G2019" t="str">
            <v>100687</v>
          </cell>
          <cell r="H2019" t="str">
            <v>KIT DE PORTA DE MADEIRA FRISADA, SEMI-OCA (LEVE OU MÉDIA), PADRÃO MÉDIO, 60X210CM, ESPESSURA DE 3,5CM, ITENS INCLUSOS: DOBRADIÇAS, MONTAGEM E INSTALAÇÃO DE BATENTE, FECHADURA COM EXECUÇÃO DO FURO - FORNECIMENTO E INSTALAÇÃO. AF_12/2019</v>
          </cell>
          <cell r="I2019" t="str">
            <v>UN</v>
          </cell>
          <cell r="J2019" t="str">
            <v>COEFICIENTE DE REPRESENTATIVIDADE</v>
          </cell>
          <cell r="K2019" t="str">
            <v>1.286,53</v>
          </cell>
          <cell r="L2019" t="str">
            <v>CAIXA REFERENCIAL</v>
          </cell>
        </row>
        <row r="2020">
          <cell r="G2020" t="str">
            <v>100688</v>
          </cell>
          <cell r="H2020" t="str">
            <v>KIT DE PORTA DE MADEIRA FRISADA, SEMI-OCA (LEVE OU MÉDIA), PADRÃO POPULAR, 60X210CM, ESPESSURA DE 3CM, ITENS INCLUSOS: DOBRADIÇAS, MONTAGEM E INSTALAÇÃO DE BATENTE, FECHADURA COM EXECUÇÃO DO FURO - FORNECIMENTO E INSTALAÇÃO. AF_12/2019</v>
          </cell>
          <cell r="I2020" t="str">
            <v>UN</v>
          </cell>
          <cell r="J2020" t="str">
            <v>COEFICIENTE DE REPRESENTATIVIDADE</v>
          </cell>
          <cell r="K2020" t="str">
            <v>1.065,20</v>
          </cell>
          <cell r="L2020" t="str">
            <v>CAIXA REFERENCIAL</v>
          </cell>
        </row>
        <row r="2021">
          <cell r="G2021" t="str">
            <v>100689</v>
          </cell>
          <cell r="H2021" t="str">
            <v>KIT DE PORTA DE MADEIRA FRISADA, SEMI-OCA (LEVE OU MÉDIA), PADRÃO MÉDIO, 80X210CM, ESPESSURA DE 3,5CM, ITENS INCLUSOS: DOBRADIÇAS, MONTAGEM E INSTALAÇÃO DE BATENTE, FECHADURA COM EXECUÇÃO DO FURO - FORNECIMENTO E INSTALAÇÃO. AF_12/2019</v>
          </cell>
          <cell r="I2021" t="str">
            <v>UN</v>
          </cell>
          <cell r="J2021" t="str">
            <v>COEFICIENTE DE REPRESENTATIVIDADE</v>
          </cell>
          <cell r="K2021" t="str">
            <v>1.391,03</v>
          </cell>
          <cell r="L2021" t="str">
            <v>CAIXA REFERENCIAL</v>
          </cell>
        </row>
        <row r="2022">
          <cell r="G2022" t="str">
            <v>100690</v>
          </cell>
          <cell r="H2022" t="str">
            <v>KIT DE PORTA DE MADEIRA FRISADA, SEMI-OCA (LEVE OU MÉDIA), PADRÃO POPULAR, 80X210CM, ESPESSURA DE 3,5CM, ITENS INCLUSOS: DOBRADIÇAS, MONTAGEM E INSTALAÇÃO DE BATENTE, FECHADURA COM EXECUÇÃO DO FURO - FORNECIMENTO E INSTALAÇÃO. AF_12/2019</v>
          </cell>
          <cell r="I2022" t="str">
            <v>UN</v>
          </cell>
          <cell r="J2022" t="str">
            <v>COEFICIENTE DE REPRESENTATIVIDADE</v>
          </cell>
          <cell r="K2022" t="str">
            <v>1.136,35</v>
          </cell>
          <cell r="L2022" t="str">
            <v>CAIXA REFERENCIAL</v>
          </cell>
        </row>
        <row r="2023">
          <cell r="G2023" t="str">
            <v>100691</v>
          </cell>
          <cell r="H2023" t="str">
            <v>KIT DE PORTA DE MADEIRA TIPO VENEZIANA, 80X210CM (ESPESSURA DE 3CM), PADRÃO MÉDIO, ITENS INCLUSOS: DOBRADIÇAS, MONTAGEM E INSTALAÇÃO DE BATENTE, FECHADURA COM EXECUÇÃO DO FURO - FORNECIMENTO E INSTALAÇÃO. AF_12/2019</v>
          </cell>
          <cell r="I2023" t="str">
            <v>UN</v>
          </cell>
          <cell r="J2023" t="str">
            <v>COEFICIENTE DE REPRESENTATIVIDADE</v>
          </cell>
          <cell r="K2023" t="str">
            <v>1.849,76</v>
          </cell>
          <cell r="L2023" t="str">
            <v>CAIXA REFERENCIAL</v>
          </cell>
        </row>
        <row r="2024">
          <cell r="G2024" t="str">
            <v>100692</v>
          </cell>
          <cell r="H2024" t="str">
            <v>KIT DE PORTA DE MADEIRA TIPO VENEZIANA, 80X210CM (ESPESSURA DE 3CM), PADRÃO POPULAR, ITENS INCLUSOS: DOBRADIÇAS, MONTAGEM E INSTALAÇÃO DE BATENTE, FECHADURA COM EXECUÇÃO DO FURO - FORNECIMENTO E INSTALAÇÃO. AF_12/2019</v>
          </cell>
          <cell r="I2024" t="str">
            <v>UN</v>
          </cell>
          <cell r="J2024" t="str">
            <v>COEFICIENTE DE REPRESENTATIVIDADE</v>
          </cell>
          <cell r="K2024" t="str">
            <v>1.595,08</v>
          </cell>
          <cell r="L2024" t="str">
            <v>CAIXA REFERENCIAL</v>
          </cell>
        </row>
        <row r="2025">
          <cell r="G2025" t="str">
            <v>100693</v>
          </cell>
          <cell r="H2025" t="str">
            <v>KIT DE PORTA DE MADEIRA TIPO MEXICANA, MACIÇA (PESADA OU SUPERPESADA), PADRÃO MÉDIO, 80X210CM, ESPESSURA DE 3,5CM, ITENS INCLUSOS: DOBRADIÇAS, MONTAGEM E INSTALAÇÃO DE BATENTE, FECHADURA COM EXECUÇÃO DO FURO - FORNECIMENTO E INSTALAÇÃO. AF_12/2019</v>
          </cell>
          <cell r="I2025" t="str">
            <v>UN</v>
          </cell>
          <cell r="J2025" t="str">
            <v>COEFICIENTE DE REPRESENTATIVIDADE</v>
          </cell>
          <cell r="K2025" t="str">
            <v>2.211,30</v>
          </cell>
          <cell r="L2025" t="str">
            <v>CAIXA REFERENCIAL</v>
          </cell>
        </row>
        <row r="2026">
          <cell r="G2026" t="str">
            <v>100694</v>
          </cell>
          <cell r="H2026" t="str">
            <v>KIT DE PORTA DE MADEIRA TIPO MEXICANA, MACIÇA (PESADA OU SUPERPESADA), PADRÃO POPULAR, 80X210CM, ESPESSURA DE 3,5CM, ITENS INCLUSOS: DOBRADIÇAS, MONTAGEM E INSTALAÇÃO DE BATENTE, FECHADURA COM EXECUÇÃO DO FURO - FORNECIMENTO E INSTALAÇÃO. AF_12/2019</v>
          </cell>
          <cell r="I2026" t="str">
            <v>UN</v>
          </cell>
          <cell r="J2026" t="str">
            <v>COEFICIENTE DE REPRESENTATIVIDADE</v>
          </cell>
          <cell r="K2026" t="str">
            <v>1.956,62</v>
          </cell>
          <cell r="L2026" t="str">
            <v>CAIXA REFERENCIAL</v>
          </cell>
        </row>
        <row r="2027">
          <cell r="G2027" t="str">
            <v>100695</v>
          </cell>
          <cell r="H2027" t="str">
            <v>RECOLOCAÇÃO DE FOLHAS DE PORTA DE MADEIRA LEVE OU MÉDIA DE 60CM DE LARGURA, CONSIDERANDO REAPROVEITAMENTO DO MATERIAL. AF_12/2019</v>
          </cell>
          <cell r="I2027" t="str">
            <v>UN</v>
          </cell>
          <cell r="J2027" t="str">
            <v>COEFICIENTE DE REPRESENTATIVIDADE</v>
          </cell>
          <cell r="K2027" t="str">
            <v>73,50</v>
          </cell>
          <cell r="L2027" t="str">
            <v>CAIXA REFERENCIAL</v>
          </cell>
        </row>
        <row r="2028">
          <cell r="G2028" t="str">
            <v>100696</v>
          </cell>
          <cell r="H2028" t="str">
            <v>RECOLOCAÇÃO DE FOLHAS DE PORTA DE MADEIRA LEVE OU MÉDIA DE 70CM DE LARGURA, CONSIDERANDO REAPROVEITAMENTO DO MATERIAL. AF_12/2019</v>
          </cell>
          <cell r="I2028" t="str">
            <v>UN</v>
          </cell>
          <cell r="J2028" t="str">
            <v>COEFICIENTE DE REPRESENTATIVIDADE</v>
          </cell>
          <cell r="K2028" t="str">
            <v>81,77</v>
          </cell>
          <cell r="L2028" t="str">
            <v>CAIXA REFERENCIAL</v>
          </cell>
        </row>
        <row r="2029">
          <cell r="G2029" t="str">
            <v>100697</v>
          </cell>
          <cell r="H2029" t="str">
            <v>RECOLOCAÇÃO DE FOLHAS DE PORTA DE MADEIRA LEVE OU MÉDIA DE 80CM DE LARGURA, CONSIDERANDO REAPROVEITAMENTO DO MATERIAL. AF_12/2019</v>
          </cell>
          <cell r="I2029" t="str">
            <v>UN</v>
          </cell>
          <cell r="J2029" t="str">
            <v>COEFICIENTE DE REPRESENTATIVIDADE</v>
          </cell>
          <cell r="K2029" t="str">
            <v>90,11</v>
          </cell>
          <cell r="L2029" t="str">
            <v>CAIXA REFERENCIAL</v>
          </cell>
        </row>
        <row r="2030">
          <cell r="G2030" t="str">
            <v>100698</v>
          </cell>
          <cell r="H2030" t="str">
            <v>RECOLOCAÇÃO DE FOLHAS DE PORTA DE MADEIRA LEVE OU MÉDIA DE 90CM DE LARGURA, CONSIDERANDO REAPROVEITAMENTO DO MATERIAL. AF_12/2019</v>
          </cell>
          <cell r="I2030" t="str">
            <v>UN</v>
          </cell>
          <cell r="J2030" t="str">
            <v>COEFICIENTE DE REPRESENTATIVIDADE</v>
          </cell>
          <cell r="K2030" t="str">
            <v>98,43</v>
          </cell>
          <cell r="L2030" t="str">
            <v>CAIXA REFERENCIAL</v>
          </cell>
        </row>
        <row r="2031">
          <cell r="G2031" t="str">
            <v>100699</v>
          </cell>
          <cell r="H2031" t="str">
            <v>RECOLOCAÇÃO DE FOLHAS DE PORTA DE MADEIRA PESADA OU SUPERPESADA DE 80CM DE LARGURA, CONSIDERANDO REAPROVEITAMENTO DO MATERIAL. AF_12/2019</v>
          </cell>
          <cell r="I2031" t="str">
            <v>UN</v>
          </cell>
          <cell r="J2031" t="str">
            <v>COEFICIENTE DE REPRESENTATIVIDADE</v>
          </cell>
          <cell r="K2031" t="str">
            <v>117,10</v>
          </cell>
          <cell r="L2031" t="str">
            <v>CAIXA REFERENCIAL</v>
          </cell>
        </row>
        <row r="2032">
          <cell r="G2032" t="str">
            <v>100700</v>
          </cell>
          <cell r="H2032" t="str">
            <v>PORTA DE MADEIRA COMPENSADA LISA PARA PINTURA, 120X210X3,5CM, 2 FOLHAS, INCLUSO ADUELA 2A, ALIZAR 2A E DOBRADIÇAS. AF_12/2019</v>
          </cell>
          <cell r="I2032" t="str">
            <v>UN</v>
          </cell>
          <cell r="J2032" t="str">
            <v>COEFICIENTE DE REPRESENTATIVIDADE</v>
          </cell>
          <cell r="K2032" t="str">
            <v>1.003,44</v>
          </cell>
          <cell r="L2032" t="str">
            <v>CAIXA REFERENCIAL</v>
          </cell>
        </row>
        <row r="2033">
          <cell r="G2033" t="str">
            <v>100712</v>
          </cell>
          <cell r="H2033" t="str">
            <v>KIT DE PORTA DE MADEIRA PARA VERNIZ, SEMI-OCA (LEVE OU MÉDIA), PADRÃO POPULAR, 70X210CM, ESPESSURA DE 3,5CM, ITENS INCLUSOS: DOBRADIÇAS, MONTAGEM E INSTALAÇÃO DE BATENTE, FECHADURA COM EXECUÇÃO DO FURO - FORNECIMENTO E INSTALAÇÃO. AF_12/2019</v>
          </cell>
          <cell r="I2033" t="str">
            <v>UN</v>
          </cell>
          <cell r="J2033" t="str">
            <v>COEFICIENTE DE REPRESENTATIVIDADE</v>
          </cell>
          <cell r="K2033" t="str">
            <v>1.041,72</v>
          </cell>
          <cell r="L2033" t="str">
            <v>CAIXA REFERENCIAL</v>
          </cell>
        </row>
        <row r="2034">
          <cell r="G2034" t="str">
            <v>100665</v>
          </cell>
          <cell r="H2034" t="str">
            <v>JANELA DE MADEIRA - CEDRINHO/ANGELIM OU EQUIVALENTE DA REGIÃO - DE ABRIR COM 4 FOLHAS (2 VENEZIANAS E 2 GUILHOTINAS PARA VIDRO), COM BATENTE, ALIZAR E FERRAGENS. EXCLUSIVE VIDROS, ACABAMENTO E CONTRAMARCO. FORNECIMENTO E INSTALAÇÃO. AF_12/2019</v>
          </cell>
          <cell r="I2034" t="str">
            <v>M2</v>
          </cell>
          <cell r="J2034" t="str">
            <v>COEFICIENTE DE REPRESENTATIVIDADE</v>
          </cell>
          <cell r="K2034" t="str">
            <v>1.210,86</v>
          </cell>
          <cell r="L2034" t="str">
            <v>CAIXA REFERENCIAL</v>
          </cell>
        </row>
        <row r="2035">
          <cell r="G2035" t="str">
            <v>100666</v>
          </cell>
          <cell r="H2035" t="str">
            <v>JANELA DE MADEIRA (PINUS/EUCALIPTO OU EQUIV.) DE ABRIR COM 4 FOLHAS (2 VENEZIANAS E 2 GUILHOTINAS PARA VIDRO), COM BATENTE, ALIZAR E FERRAGENS. EXCLUSIVE VIDROS, ACABAMENTO E CONTRAMARCO. FORNECIMENTO E INSTALAÇÃO. AF_12/2019</v>
          </cell>
          <cell r="I2035" t="str">
            <v>M2</v>
          </cell>
          <cell r="J2035" t="str">
            <v>COEFICIENTE DE REPRESENTATIVIDADE</v>
          </cell>
          <cell r="K2035" t="str">
            <v>955,63</v>
          </cell>
          <cell r="L2035" t="str">
            <v>CAIXA REFERENCIAL</v>
          </cell>
        </row>
        <row r="2036">
          <cell r="G2036" t="str">
            <v>100667</v>
          </cell>
          <cell r="H2036" t="str">
            <v>JANELA DE MADEIRA (IMBUIA/CEDRO OU EQUIV.) DE ABRIR COM 4 FOLHAS (2 VENEZIANAS E 2 GUILHOTINAS PARA VIDRO), COM BATENTE, ALIZAR E FERRAGENS. EXCLUSIVE VIDROS, ACABAMENTO E CONTRAMARCO. FORNECIMENTO E INSTALAÇÃO. AF_12/2019</v>
          </cell>
          <cell r="I2036" t="str">
            <v>M2</v>
          </cell>
          <cell r="J2036" t="str">
            <v>COEFICIENTE DE REPRESENTATIVIDADE</v>
          </cell>
          <cell r="K2036" t="str">
            <v>1.571,68</v>
          </cell>
          <cell r="L2036" t="str">
            <v>CAIXA REFERENCIAL</v>
          </cell>
        </row>
        <row r="2037">
          <cell r="G2037" t="str">
            <v>100668</v>
          </cell>
          <cell r="H2037" t="str">
            <v>JANELA DE MADEIRA (CEDRINHO/ANGELIM OU EQUIV.) TIPO MAXIM-AR, PARA VIDRO, COM BATENTE, ALIZAR E FERRAGENS. EXCLUSIVE VIDRO, ACABAMENTO E CONTRAMARCO. FORNECIMENTO E INSTALAÇÃO. AF_12/2019</v>
          </cell>
          <cell r="I2037" t="str">
            <v>M2</v>
          </cell>
          <cell r="J2037" t="str">
            <v>COEFICIENTE DE REPRESENTATIVIDADE</v>
          </cell>
          <cell r="K2037" t="str">
            <v>1.871,79</v>
          </cell>
          <cell r="L2037" t="str">
            <v>CAIXA REFERENCIAL</v>
          </cell>
        </row>
        <row r="2038">
          <cell r="G2038" t="str">
            <v>100669</v>
          </cell>
          <cell r="H2038" t="str">
            <v>JANELA DE MADEIRA (PINUS/EUCALIPTO OU EQUIV.) TIPO BASCULANTE COM 2 FOLHAS PARA VIDRO, COM BATENTE, ALIZAR E FERRAGENS. EXCLUSIVE VIDROS, ACABAMENTO E CONTRAMARCO. FORNECIMENTO E INSTALAÇÃO. AF_12/2019</v>
          </cell>
          <cell r="I2038" t="str">
            <v>M2</v>
          </cell>
          <cell r="J2038" t="str">
            <v>COEFICIENTE DE REPRESENTATIVIDADE</v>
          </cell>
          <cell r="K2038" t="str">
            <v>1.135,01</v>
          </cell>
          <cell r="L2038" t="str">
            <v>CAIXA REFERENCIAL</v>
          </cell>
        </row>
        <row r="2039">
          <cell r="G2039" t="str">
            <v>100670</v>
          </cell>
          <cell r="H2039" t="str">
            <v>JANELA DE MADEIRA (CEDRINHO/ANGELIM OU EQUIV.) DE CORRER COM 6 FOLHAS (2 VENEZ. FIXAS, 2 VENEZ. DE CORRER E 2 DE CORRER PARA VIDRO), COM BATENTE, ALIZAR E FERRAGENS. EXCLUSIVE VIDROS, ACABAMENTO E CONTRAMARCO. FORNECIMENTO E INSTALAÇÃO. AF_12/2019</v>
          </cell>
          <cell r="I2039" t="str">
            <v>M2</v>
          </cell>
          <cell r="J2039" t="str">
            <v>COEFICIENTE DE REPRESENTATIVIDADE</v>
          </cell>
          <cell r="K2039" t="str">
            <v>1.521,14</v>
          </cell>
          <cell r="L2039" t="str">
            <v>CAIXA REFERENCIAL</v>
          </cell>
        </row>
        <row r="2040">
          <cell r="G2040" t="str">
            <v>100671</v>
          </cell>
          <cell r="H2040" t="str">
            <v>JANELA DE MADEIRA (IMBUIA/CEDRO OU EQUIV) DE CORRER COM 6 FOLHAS (2 VENEZIANAS FIXAS, 2 VENEZIANAS DE CORRER E 2 DE CORRER PARA VIDRO), COM BATENTE, ALIZAR E FERRAGENS. EXCLUSIVE VIDROS, ACABAMENTO E CONTRAMARCO. FORNECIMENTO E INSTALAÇÃO. AF_12/2019</v>
          </cell>
          <cell r="I2040" t="str">
            <v>M2</v>
          </cell>
          <cell r="J2040" t="str">
            <v>COEFICIENTE DE REPRESENTATIVIDADE</v>
          </cell>
          <cell r="K2040" t="str">
            <v>1.888,04</v>
          </cell>
          <cell r="L2040" t="str">
            <v>CAIXA REFERENCIAL</v>
          </cell>
        </row>
        <row r="2041">
          <cell r="G2041" t="str">
            <v>100672</v>
          </cell>
          <cell r="H2041" t="str">
            <v>JANELA DE MADEIRA (PINUS/EUCALIPTO OU EQUIV.) DE CORRER COM 6 FOLHAS (2 VENEZ. FIXAS, 2 VENEZ. DE CORRER E 2 DE CORRER PARA VIDRO), COM BATENTE, ALIZAR E FERRAGENS. EXCLUSIVE VIDROS, ACABAMENTO E CONTRAMARCO. FORNECIMENTO EINSTALAÇÃO. AF_12/2019</v>
          </cell>
          <cell r="I2041" t="str">
            <v>M2</v>
          </cell>
          <cell r="J2041" t="str">
            <v>COEFICIENTE DE REPRESENTATIVIDADE</v>
          </cell>
          <cell r="K2041" t="str">
            <v>1.218,86</v>
          </cell>
          <cell r="L2041" t="str">
            <v>CAIXA REFERENCIAL</v>
          </cell>
        </row>
        <row r="2042">
          <cell r="G2042" t="str">
            <v>100701</v>
          </cell>
          <cell r="H2042" t="str">
            <v>PORTA DE FERRO, DE ABRIR, TIPO GRADE COM CHAPA, COM GUARNIÇÕES. AF_12/2019</v>
          </cell>
          <cell r="I2042" t="str">
            <v>M2</v>
          </cell>
          <cell r="J2042" t="str">
            <v>COEFICIENTE DE REPRESENTATIVIDADE</v>
          </cell>
          <cell r="K2042" t="str">
            <v>667,11</v>
          </cell>
          <cell r="L2042" t="str">
            <v>CAIXA REFERENCIAL</v>
          </cell>
        </row>
        <row r="2043">
          <cell r="G2043" t="str">
            <v>94559</v>
          </cell>
          <cell r="H2043" t="str">
            <v>JANELA DE AÇO TIPO BASCULANTE PARA VIDROS, COM BATENTE, FERRAGENS E PINTURA ANTICORROSIVA. EXCLUSIVE VIDROS, ACABAMENTO, ALIZAR E CONTRAMARCO. FORNECIMENTO E INSTALAÇÃO. AF_12/2019</v>
          </cell>
          <cell r="I2043" t="str">
            <v>M2</v>
          </cell>
          <cell r="J2043" t="str">
            <v>COEFICIENTE DE REPRESENTATIVIDADE</v>
          </cell>
          <cell r="K2043" t="str">
            <v>696,22</v>
          </cell>
          <cell r="L2043" t="str">
            <v>CAIXA REFERENCIAL</v>
          </cell>
        </row>
        <row r="2044">
          <cell r="G2044" t="str">
            <v>94562</v>
          </cell>
          <cell r="H2044" t="str">
            <v>JANELA DE AÇO DE CORRER COM 4 FOLHAS PARA VIDRO, COM BATENTE, FERRAGENS E PINTURA ANTICORROSIVA. EXCLUSIVE VIDROS, ALIZAR E CONTRAMARCO. FORNECIMENTO E INSTALAÇÃO. AF_12/2019</v>
          </cell>
          <cell r="I2044" t="str">
            <v>M2</v>
          </cell>
          <cell r="J2044" t="str">
            <v>COEFICIENTE DE REPRESENTATIVIDADE</v>
          </cell>
          <cell r="K2044" t="str">
            <v>625,69</v>
          </cell>
          <cell r="L2044" t="str">
            <v>CAIXA REFERENCIAL</v>
          </cell>
        </row>
        <row r="2045">
          <cell r="G2045" t="str">
            <v>94587</v>
          </cell>
          <cell r="H2045" t="str">
            <v>CONTRAMARCO DE AÇO, FIXAÇÃO COM ARGAMASSA - FORNECIMENTO E INSTALAÇÃO. AF_12/2019</v>
          </cell>
          <cell r="I2045" t="str">
            <v>M</v>
          </cell>
          <cell r="J2045" t="str">
            <v>COEFICIENTE DE REPRESENTATIVIDADE</v>
          </cell>
          <cell r="K2045" t="str">
            <v>67,76</v>
          </cell>
          <cell r="L2045" t="str">
            <v>CAIXA REFERENCIAL</v>
          </cell>
        </row>
        <row r="2046">
          <cell r="G2046" t="str">
            <v>94588</v>
          </cell>
          <cell r="H2046" t="str">
            <v>CONTRAMARCO DE AÇO, FIXAÇÃO COM PARAFUSO - FORNECIMENTO E INSTALAÇÃO. AF_12/2019</v>
          </cell>
          <cell r="I2046" t="str">
            <v>M</v>
          </cell>
          <cell r="J2046" t="str">
            <v>COEFICIENTE DE REPRESENTATIVIDADE</v>
          </cell>
          <cell r="K2046" t="str">
            <v>57,39</v>
          </cell>
          <cell r="L2046" t="str">
            <v>CAIXA REFERENCIAL</v>
          </cell>
        </row>
        <row r="2047">
          <cell r="G2047" t="str">
            <v>99837</v>
          </cell>
          <cell r="H2047" t="str">
            <v>GUARDA-CORPO DE AÇO GALVANIZADO DE 1,10M, MONTANTES TUBULARES DE 1.1/4 ESPAÇADOS DE 1,20M, TRAVESSA SUPERIOR DE 1.1/2, GRADIL FORMADO POR TUBOS HORIZONTAIS DE 1 E VERTICAIS DE 3/4, FIXADO COM CHUMBADOR MECÂNICO. AF_04/2019_PS</v>
          </cell>
          <cell r="I2047" t="str">
            <v>M</v>
          </cell>
          <cell r="J2047" t="str">
            <v>COEFICIENTE DE REPRESENTATIVIDADE</v>
          </cell>
          <cell r="K2047" t="str">
            <v>624,08</v>
          </cell>
          <cell r="L2047" t="str">
            <v>CAIXA REFERENCIAL</v>
          </cell>
        </row>
        <row r="2048">
          <cell r="G2048" t="str">
            <v>99839</v>
          </cell>
          <cell r="H2048" t="str">
            <v>GUARDA-CORPO DE AÇO GALVANIZADO DE 1,10M DE ALTURA, MONTANTES TUBULARES DE 1.1/2  ESPAÇADOS DE 1,20M, TRAVESSA SUPERIOR DE 2 , GRADIL FORMADO POR BARRAS CHATAS EM FERRO DE 32X4,8MM, FIXADO COM CHUMBADOR MECÂNICO. AF_04/2019_PS</v>
          </cell>
          <cell r="I2048" t="str">
            <v>M</v>
          </cell>
          <cell r="J2048" t="str">
            <v>COEFICIENTE DE REPRESENTATIVIDADE</v>
          </cell>
          <cell r="K2048" t="str">
            <v>529,51</v>
          </cell>
          <cell r="L2048" t="str">
            <v>CAIXA REFERENCIAL</v>
          </cell>
        </row>
        <row r="2049">
          <cell r="G2049" t="str">
            <v>99841</v>
          </cell>
          <cell r="H2049" t="str">
            <v>GUARDA-CORPO PANORÂMICO COM PERFIS DE ALUMÍNIO E VIDRO LAMINADO 8 MM, FIXADO COM CHUMBADOR MECÂNICO. AF_04/2019_PS</v>
          </cell>
          <cell r="I2049" t="str">
            <v>M</v>
          </cell>
          <cell r="J2049" t="str">
            <v>COEFICIENTE DE REPRESENTATIVIDADE</v>
          </cell>
          <cell r="K2049" t="str">
            <v>1.164,31</v>
          </cell>
          <cell r="L2049" t="str">
            <v>CAIXA REFERENCIAL</v>
          </cell>
        </row>
        <row r="2050">
          <cell r="G2050" t="str">
            <v>99855</v>
          </cell>
          <cell r="H2050" t="str">
            <v>CORRIMÃO SIMPLES, DIÂMETRO EXTERNO = 1 1/2, EM AÇO GALVANIZADO. AF_04/2019_PS</v>
          </cell>
          <cell r="I2050" t="str">
            <v>M</v>
          </cell>
          <cell r="J2050" t="str">
            <v>COEFICIENTE DE REPRESENTATIVIDADE</v>
          </cell>
          <cell r="K2050" t="str">
            <v>114,15</v>
          </cell>
          <cell r="L2050" t="str">
            <v>CAIXA REFERENCIAL</v>
          </cell>
        </row>
        <row r="2051">
          <cell r="G2051" t="str">
            <v>99857</v>
          </cell>
          <cell r="H2051" t="str">
            <v>CORRIMÃO SIMPLES, DIÂMETRO EXTERNO = 1 1/2, EM ALUMÍNIO. AF_04/2019_PS</v>
          </cell>
          <cell r="I2051" t="str">
            <v>M</v>
          </cell>
          <cell r="J2051" t="str">
            <v>COEFICIENTE DE REPRESENTATIVIDADE</v>
          </cell>
          <cell r="K2051" t="str">
            <v>101,01</v>
          </cell>
          <cell r="L2051" t="str">
            <v>CAIXA REFERENCIAL</v>
          </cell>
        </row>
        <row r="2052">
          <cell r="G2052" t="str">
            <v>99861</v>
          </cell>
          <cell r="H2052" t="str">
            <v>GRADIL EM FERRO FIXADO EM VÃOS DE JANELAS, FORMADO POR BARRAS CHATAS DE 25X4,8 MM. AF_04/2019</v>
          </cell>
          <cell r="I2052" t="str">
            <v>M2</v>
          </cell>
          <cell r="J2052" t="str">
            <v>COEFICIENTE DE REPRESENTATIVIDADE</v>
          </cell>
          <cell r="K2052" t="str">
            <v>671,76</v>
          </cell>
          <cell r="L2052" t="str">
            <v>CAIXA REFERENCIAL</v>
          </cell>
        </row>
        <row r="2053">
          <cell r="G2053" t="str">
            <v>99862</v>
          </cell>
          <cell r="H2053" t="str">
            <v>GRADIL EM ALUMÍNIO FIXADO EM VÃOS DE JANELAS, FORMADO POR TUBOS DE 3/4". AF_04/2019</v>
          </cell>
          <cell r="I2053" t="str">
            <v>M2</v>
          </cell>
          <cell r="J2053" t="str">
            <v>COEFICIENTE DE REPRESENTATIVIDADE</v>
          </cell>
          <cell r="K2053" t="str">
            <v>658,81</v>
          </cell>
          <cell r="L2053" t="str">
            <v>CAIXA REFERENCIAL</v>
          </cell>
        </row>
        <row r="2054">
          <cell r="G2054" t="str">
            <v>90838</v>
          </cell>
          <cell r="H2054" t="str">
            <v>PORTA CORTA-FOGO 90X210X4CM - FORNECIMENTO E INSTALAÇÃO. AF_12/2019</v>
          </cell>
          <cell r="I2054" t="str">
            <v>UN</v>
          </cell>
          <cell r="J2054" t="str">
            <v>COEFICIENTE DE REPRESENTATIVIDADE</v>
          </cell>
          <cell r="K2054" t="str">
            <v>1.691,76</v>
          </cell>
          <cell r="L2054" t="str">
            <v>CAIXA REFERENCIAL</v>
          </cell>
        </row>
        <row r="2055">
          <cell r="G2055" t="str">
            <v>91338</v>
          </cell>
          <cell r="H2055" t="str">
            <v>PORTA DE ALUMÍNIO DE ABRIR COM LAMBRI, COM GUARNIÇÃO, FIXAÇÃO COM PARAFUSOS - FORNECIMENTO E INSTALAÇÃO. AF_12/2019</v>
          </cell>
          <cell r="I2055" t="str">
            <v>M2</v>
          </cell>
          <cell r="J2055" t="str">
            <v>COEFICIENTE DE REPRESENTATIVIDADE</v>
          </cell>
          <cell r="K2055" t="str">
            <v>863,13</v>
          </cell>
          <cell r="L2055" t="str">
            <v>CAIXA REFERENCIAL</v>
          </cell>
        </row>
        <row r="2056">
          <cell r="G2056" t="str">
            <v>91341</v>
          </cell>
          <cell r="H2056" t="str">
            <v>PORTA EM ALUMÍNIO DE ABRIR TIPO VENEZIANA COM GUARNIÇÃO, FIXAÇÃO COM PARAFUSOS - FORNECIMENTO E INSTALAÇÃO. AF_12/2019</v>
          </cell>
          <cell r="I2056" t="str">
            <v>M2</v>
          </cell>
          <cell r="J2056" t="str">
            <v>COEFICIENTE DE REPRESENTATIVIDADE</v>
          </cell>
          <cell r="K2056" t="str">
            <v>673,15</v>
          </cell>
          <cell r="L2056" t="str">
            <v>CAIXA REFERENCIAL</v>
          </cell>
        </row>
        <row r="2057">
          <cell r="G2057" t="str">
            <v>94805</v>
          </cell>
          <cell r="H2057" t="str">
            <v>PORTA DE ALUMÍNIO DE ABRIR PARA VIDRO SEM GUARNIÇÃO, 87X210CM, FIXAÇÃO COM PARAFUSOS, INCLUSIVE VIDROS - FORNECIMENTO E INSTALAÇÃO. AF_12/2019</v>
          </cell>
          <cell r="I2057" t="str">
            <v>UN</v>
          </cell>
          <cell r="J2057" t="str">
            <v>COEFICIENTE DE REPRESENTATIVIDADE</v>
          </cell>
          <cell r="K2057" t="str">
            <v>855,15</v>
          </cell>
          <cell r="L2057" t="str">
            <v>CAIXA REFERENCIAL</v>
          </cell>
        </row>
        <row r="2058">
          <cell r="G2058" t="str">
            <v>94806</v>
          </cell>
          <cell r="H2058" t="str">
            <v>PORTA EM AÇO DE ABRIR PARA VIDRO SEM GUARNIÇÃO, 87X210CM, FIXAÇÃO COM PARAFUSOS, EXCLUSIVE VIDROS - FORNECIMENTO E INSTALAÇÃO. AF_12/2019</v>
          </cell>
          <cell r="I2058" t="str">
            <v>UN</v>
          </cell>
          <cell r="J2058" t="str">
            <v>COEFICIENTE DE REPRESENTATIVIDADE</v>
          </cell>
          <cell r="K2058" t="str">
            <v>781,35</v>
          </cell>
          <cell r="L2058" t="str">
            <v>CAIXA REFERENCIAL</v>
          </cell>
        </row>
        <row r="2059">
          <cell r="G2059" t="str">
            <v>94807</v>
          </cell>
          <cell r="H2059" t="str">
            <v>PORTA EM AÇO DE ABRIR TIPO VENEZIANA SEM GUARNIÇÃO, 87X210CM, FIXAÇÃO COM PARAFUSOS - FORNECIMENTO E INSTALAÇÃO. AF_12/2019</v>
          </cell>
          <cell r="I2059" t="str">
            <v>UN</v>
          </cell>
          <cell r="J2059" t="str">
            <v>COEFICIENTE DE REPRESENTATIVIDADE</v>
          </cell>
          <cell r="K2059" t="str">
            <v>712,69</v>
          </cell>
          <cell r="L2059" t="str">
            <v>CAIXA REFERENCIAL</v>
          </cell>
        </row>
        <row r="2060">
          <cell r="G2060" t="str">
            <v>100702</v>
          </cell>
          <cell r="H2060" t="str">
            <v>PORTA DE CORRER DE ALUMÍNIO, COM DUAS FOLHAS PARA VIDRO, INCLUSO VIDRO LISO INCOLOR, FECHADURA E PUXADOR, SEM ALIZAR. AF_12/2019</v>
          </cell>
          <cell r="I2060" t="str">
            <v>M2</v>
          </cell>
          <cell r="J2060" t="str">
            <v>COEFICIENTE DE REPRESENTATIVIDADE</v>
          </cell>
          <cell r="K2060" t="str">
            <v>477,46</v>
          </cell>
          <cell r="L2060" t="str">
            <v>CAIXA REFERENCIAL</v>
          </cell>
        </row>
        <row r="2061">
          <cell r="G2061" t="str">
            <v>102188</v>
          </cell>
          <cell r="H2061" t="str">
            <v>MOLA HIDRAULICA DE PISO PARA PORTA DE VIDRO TEMPERADO. AF_01/2021</v>
          </cell>
          <cell r="I2061" t="str">
            <v>UN</v>
          </cell>
          <cell r="J2061" t="str">
            <v>COEFICIENTE DE REPRESENTATIVIDADE</v>
          </cell>
          <cell r="K2061" t="str">
            <v>1.377,32</v>
          </cell>
          <cell r="L2061" t="str">
            <v>CAIXA REFERENCIAL</v>
          </cell>
        </row>
        <row r="2062">
          <cell r="G2062" t="str">
            <v>102189</v>
          </cell>
          <cell r="H2062" t="str">
            <v>JOGO DE FERRAGENS CROMADAS PARA PORTA DE VIDRO TEMPERADO, UMA FOLHA COMPOSTO DE DOBRADICAS SUPERIOR E INFERIOR, TRINCO, FECHADURA, CONTRA FECHADURA COM CAPUCHINHO SEM MOLA E PUXADOR. AF_01/2021</v>
          </cell>
          <cell r="I2062" t="str">
            <v>UN</v>
          </cell>
          <cell r="J2062" t="str">
            <v>COEFICIENTE DE REPRESENTATIVIDADE</v>
          </cell>
          <cell r="K2062" t="str">
            <v>346,39</v>
          </cell>
          <cell r="L2062" t="str">
            <v>CAIXA REFERENCIAL</v>
          </cell>
        </row>
        <row r="2063">
          <cell r="G2063" t="str">
            <v>100703</v>
          </cell>
          <cell r="H2063" t="str">
            <v>PUXADOR CENTRAL PARA ESQUADRIA DE MADEIRA. AF_12/2019</v>
          </cell>
          <cell r="I2063" t="str">
            <v>UN</v>
          </cell>
          <cell r="J2063" t="str">
            <v>COEFICIENTE DE REPRESENTATIVIDADE</v>
          </cell>
          <cell r="K2063" t="str">
            <v>34,58</v>
          </cell>
          <cell r="L2063" t="str">
            <v>CAIXA REFERENCIAL</v>
          </cell>
        </row>
        <row r="2064">
          <cell r="G2064" t="str">
            <v>100704</v>
          </cell>
          <cell r="H2064" t="str">
            <v>PORTA CADEADO ZINCADO OXIDADO PRETO COM CADEADO DE AÇO INOX, LARGURA DE *50* MM. AF_12/2019</v>
          </cell>
          <cell r="I2064" t="str">
            <v>UN</v>
          </cell>
          <cell r="J2064" t="str">
            <v>COEFICIENTE DE REPRESENTATIVIDADE</v>
          </cell>
          <cell r="K2064" t="str">
            <v>71,55</v>
          </cell>
          <cell r="L2064" t="str">
            <v>CAIXA REFERENCIAL</v>
          </cell>
        </row>
        <row r="2065">
          <cell r="G2065" t="str">
            <v>100705</v>
          </cell>
          <cell r="H2065" t="str">
            <v>TARJETA TIPO LIVRE/OCUPADO PARA PORTA DE BANHEIRO. AF_12/2019</v>
          </cell>
          <cell r="I2065" t="str">
            <v>UN</v>
          </cell>
          <cell r="J2065" t="str">
            <v>COEFICIENTE DE REPRESENTATIVIDADE</v>
          </cell>
          <cell r="K2065" t="str">
            <v>85,51</v>
          </cell>
          <cell r="L2065" t="str">
            <v>CAIXA REFERENCIAL</v>
          </cell>
        </row>
        <row r="2066">
          <cell r="G2066" t="str">
            <v>100706</v>
          </cell>
          <cell r="H2066" t="str">
            <v>CREMONA EM LATÃO CROMADO OU POLIDO, COMPLETA. AF_12/2019</v>
          </cell>
          <cell r="I2066" t="str">
            <v>UN</v>
          </cell>
          <cell r="J2066" t="str">
            <v>COEFICIENTE DE REPRESENTATIVIDADE</v>
          </cell>
          <cell r="K2066" t="str">
            <v>80,06</v>
          </cell>
          <cell r="L2066" t="str">
            <v>CAIXA REFERENCIAL</v>
          </cell>
        </row>
        <row r="2067">
          <cell r="G2067" t="str">
            <v>100707</v>
          </cell>
          <cell r="H2067" t="str">
            <v>FECHO DE EMBUTIR TIPO UNHA 22CM. AF_12/2019</v>
          </cell>
          <cell r="I2067" t="str">
            <v>UN</v>
          </cell>
          <cell r="J2067" t="str">
            <v>COEFICIENTE DE REPRESENTATIVIDADE</v>
          </cell>
          <cell r="K2067" t="str">
            <v>151,42</v>
          </cell>
          <cell r="L2067" t="str">
            <v>CAIXA REFERENCIAL</v>
          </cell>
        </row>
        <row r="2068">
          <cell r="G2068" t="str">
            <v>100708</v>
          </cell>
          <cell r="H2068" t="str">
            <v>FECHO DE EMBUTIR TIPO UNHA 40CM. AF_12/2019</v>
          </cell>
          <cell r="I2068" t="str">
            <v>UN</v>
          </cell>
          <cell r="J2068" t="str">
            <v>COEFICIENTE DE REPRESENTATIVIDADE</v>
          </cell>
          <cell r="K2068" t="str">
            <v>187,96</v>
          </cell>
          <cell r="L2068" t="str">
            <v>CAIXA REFERENCIAL</v>
          </cell>
        </row>
        <row r="2069">
          <cell r="G2069" t="str">
            <v>100709</v>
          </cell>
          <cell r="H2069" t="str">
            <v>DOBRADIÇA EM AÇO/FERRO, 3" X 21/2", E=1,9 A 2MM, SEN ANEL, CROMADO OU ZINCADO, TAMPA BOLA, COM PARAFUSOS. AF_12/2019</v>
          </cell>
          <cell r="I2069" t="str">
            <v>UN</v>
          </cell>
          <cell r="J2069" t="str">
            <v>COEFICIENTE DE REPRESENTATIVIDADE</v>
          </cell>
          <cell r="K2069" t="str">
            <v>61,75</v>
          </cell>
          <cell r="L2069" t="str">
            <v>CAIXA REFERENCIAL</v>
          </cell>
        </row>
        <row r="2070">
          <cell r="G2070" t="str">
            <v>100710</v>
          </cell>
          <cell r="H2070" t="str">
            <v>DOBRADIÇA TIPO VAI E VEM EM LATÃO POLIDO 3". AF_12/2019</v>
          </cell>
          <cell r="I2070" t="str">
            <v>UN</v>
          </cell>
          <cell r="J2070" t="str">
            <v>COEFICIENTE DE REPRESENTATIVIDADE</v>
          </cell>
          <cell r="K2070" t="str">
            <v>163,51</v>
          </cell>
          <cell r="L2070" t="str">
            <v>CAIXA REFERENCIAL</v>
          </cell>
        </row>
        <row r="2071">
          <cell r="G2071" t="str">
            <v>102151</v>
          </cell>
          <cell r="H2071" t="str">
            <v>INSTALAÇÃO DE VIDRO LISO INCOLOR, E = 3 MM, EM ESQUADRIA DE MADEIRA, FIXADO COM BAGUETE. AF_01/2021</v>
          </cell>
          <cell r="I2071" t="str">
            <v>M2</v>
          </cell>
          <cell r="J2071" t="str">
            <v>COEFICIENTE DE REPRESENTATIVIDADE</v>
          </cell>
          <cell r="K2071" t="str">
            <v>188,02</v>
          </cell>
          <cell r="L2071" t="str">
            <v>CAIXA REFERENCIAL</v>
          </cell>
        </row>
        <row r="2072">
          <cell r="G2072" t="str">
            <v>102152</v>
          </cell>
          <cell r="H2072" t="str">
            <v>INSTALAÇÃO DE VIDRO LISO, E = 4 MM, EM ESQUADRIA DE MADEIRA, FIXADO COM BAGUETE. AF_01/2021</v>
          </cell>
          <cell r="I2072" t="str">
            <v>M2</v>
          </cell>
          <cell r="J2072" t="str">
            <v>COEFICIENTE DE REPRESENTATIVIDADE</v>
          </cell>
          <cell r="K2072" t="str">
            <v>208,02</v>
          </cell>
          <cell r="L2072" t="str">
            <v>CAIXA REFERENCIAL</v>
          </cell>
        </row>
        <row r="2073">
          <cell r="G2073" t="str">
            <v>102153</v>
          </cell>
          <cell r="H2073" t="str">
            <v>INSTALAÇÃO DE VIDRO LISO FUME, E = 4 MM, EM ESQUADRIA DE MADEIRA, FIXADO COM BAGUETE. AF_01/2021</v>
          </cell>
          <cell r="I2073" t="str">
            <v>M2</v>
          </cell>
          <cell r="J2073" t="str">
            <v>COEFICIENTE DE REPRESENTATIVIDADE</v>
          </cell>
          <cell r="K2073" t="str">
            <v>261,35</v>
          </cell>
          <cell r="L2073" t="str">
            <v>CAIXA REFERENCIAL</v>
          </cell>
        </row>
        <row r="2074">
          <cell r="G2074" t="str">
            <v>102154</v>
          </cell>
          <cell r="H2074" t="str">
            <v>INSTALAÇÃO DE VIDRO LISO INCOLOR, E = 5 MM, EM ESQUADRIA DE MADEIRA, FIXADO COM BAGUETE. AF_01/2021</v>
          </cell>
          <cell r="I2074" t="str">
            <v>M2</v>
          </cell>
          <cell r="J2074" t="str">
            <v>COEFICIENTE DE REPRESENTATIVIDADE</v>
          </cell>
          <cell r="K2074" t="str">
            <v>225,26</v>
          </cell>
          <cell r="L2074" t="str">
            <v>CAIXA REFERENCIAL</v>
          </cell>
        </row>
        <row r="2075">
          <cell r="G2075" t="str">
            <v>102155</v>
          </cell>
          <cell r="H2075" t="str">
            <v>INSTALAÇÃO DE VIDRO LISO FUME, E = 5 MM, EM ESQUADRIA DE MADEIRA, FIXADO COM BAGUETE. AF_01/2021</v>
          </cell>
          <cell r="I2075" t="str">
            <v>M2</v>
          </cell>
          <cell r="J2075" t="str">
            <v>COEFICIENTE DE REPRESENTATIVIDADE</v>
          </cell>
          <cell r="K2075" t="str">
            <v>268,89</v>
          </cell>
          <cell r="L2075" t="str">
            <v>CAIXA REFERENCIAL</v>
          </cell>
        </row>
        <row r="2076">
          <cell r="G2076" t="str">
            <v>102156</v>
          </cell>
          <cell r="H2076" t="str">
            <v>INSTALAÇÃO DE VIDRO LISO INCOLOR, E = 6 MM, EM ESQUADRIA DE MADEIRA, FIXADO COM BAGUETE. AF_01/2021</v>
          </cell>
          <cell r="I2076" t="str">
            <v>M2</v>
          </cell>
          <cell r="J2076" t="str">
            <v>COEFICIENTE DE REPRESENTATIVIDADE</v>
          </cell>
          <cell r="K2076" t="str">
            <v>256,24</v>
          </cell>
          <cell r="L2076" t="str">
            <v>CAIXA REFERENCIAL</v>
          </cell>
        </row>
        <row r="2077">
          <cell r="G2077" t="str">
            <v>102157</v>
          </cell>
          <cell r="H2077" t="str">
            <v>INSTALAÇÃO DE VIDRO LISO FUME, E = 6 MM, EM ESQUADRIA DE MADEIRA, FIXADO COM BAGUETE. AF_01/2021</v>
          </cell>
          <cell r="I2077" t="str">
            <v>M2</v>
          </cell>
          <cell r="J2077" t="str">
            <v>COEFICIENTE DE REPRESENTATIVIDADE</v>
          </cell>
          <cell r="K2077" t="str">
            <v>349,58</v>
          </cell>
          <cell r="L2077" t="str">
            <v>CAIXA REFERENCIAL</v>
          </cell>
        </row>
        <row r="2078">
          <cell r="G2078" t="str">
            <v>102158</v>
          </cell>
          <cell r="H2078" t="str">
            <v>INSTALAÇÃO DE VIDRO LISO INCOLOR, E = 8 MM, EM ESQUADRIA DE MADEIRA, FIXADO COM BAGUETE. AF_01/2021</v>
          </cell>
          <cell r="I2078" t="str">
            <v>M2</v>
          </cell>
          <cell r="J2078" t="str">
            <v>COEFICIENTE DE REPRESENTATIVIDADE</v>
          </cell>
          <cell r="K2078" t="str">
            <v>352,63</v>
          </cell>
          <cell r="L2078" t="str">
            <v>CAIXA REFERENCIAL</v>
          </cell>
        </row>
        <row r="2079">
          <cell r="G2079" t="str">
            <v>102159</v>
          </cell>
          <cell r="H2079" t="str">
            <v>INSTALAÇÃO DE VIDRO LISO INCOLOR, E = 10 MM, EM ESQUADRIA DE MADEIRA, FIXADO COM BAGUETE. AF_01/2021</v>
          </cell>
          <cell r="I2079" t="str">
            <v>M2</v>
          </cell>
          <cell r="J2079" t="str">
            <v>COEFICIENTE DE REPRESENTATIVIDADE</v>
          </cell>
          <cell r="K2079" t="str">
            <v>419,24</v>
          </cell>
          <cell r="L2079" t="str">
            <v>CAIXA REFERENCIAL</v>
          </cell>
        </row>
        <row r="2080">
          <cell r="G2080" t="str">
            <v>102160</v>
          </cell>
          <cell r="H2080" t="str">
            <v>INSTALAÇÃO DE VIDRO IMPRESSO, E = 4 MM, EM ESQUADRIA DE MADEIRA, FIXADO COM BAGUETE. AF_01/2021</v>
          </cell>
          <cell r="I2080" t="str">
            <v>M2</v>
          </cell>
          <cell r="J2080" t="str">
            <v>COEFICIENTE DE REPRESENTATIVIDADE</v>
          </cell>
          <cell r="K2080" t="str">
            <v>181,35</v>
          </cell>
          <cell r="L2080" t="str">
            <v>CAIXA REFERENCIAL</v>
          </cell>
        </row>
        <row r="2081">
          <cell r="G2081" t="str">
            <v>102161</v>
          </cell>
          <cell r="H2081" t="str">
            <v>INSTALAÇÃO DE VIDRO LISO INCOLOR, E = 3 MM, EM ESQUADRIA DE ALUMÍNIO OU PVC, FIXADO COM BAGUETE. AF_01/2021_PS</v>
          </cell>
          <cell r="I2081" t="str">
            <v>M2</v>
          </cell>
          <cell r="J2081" t="str">
            <v>COEFICIENTE DE REPRESENTATIVIDADE</v>
          </cell>
          <cell r="K2081" t="str">
            <v>292,96</v>
          </cell>
          <cell r="L2081" t="str">
            <v>CAIXA REFERENCIAL</v>
          </cell>
        </row>
        <row r="2082">
          <cell r="G2082" t="str">
            <v>102162</v>
          </cell>
          <cell r="H2082" t="str">
            <v>INSTALAÇÃO DE VIDRO LISO INCOLOR, E = 4 MM, EM ESQUADRIA DE ALUMÍNIO OU PVC, FIXADO COM BAGUETE. AF_01/2021_PS</v>
          </cell>
          <cell r="I2082" t="str">
            <v>M2</v>
          </cell>
          <cell r="J2082" t="str">
            <v>COEFICIENTE DE REPRESENTATIVIDADE</v>
          </cell>
          <cell r="K2082" t="str">
            <v>312,96</v>
          </cell>
          <cell r="L2082" t="str">
            <v>CAIXA REFERENCIAL</v>
          </cell>
        </row>
        <row r="2083">
          <cell r="G2083" t="str">
            <v>102163</v>
          </cell>
          <cell r="H2083" t="str">
            <v>INSTALAÇÃO DE VIDRO LISO FUME, E = 4 MM, EM ESQUADRIA DE ALUMÍNIO OU PVC, FIXADO COM BAGUETE. AF_01/2021_PS</v>
          </cell>
          <cell r="I2083" t="str">
            <v>M2</v>
          </cell>
          <cell r="J2083" t="str">
            <v>COEFICIENTE DE REPRESENTATIVIDADE</v>
          </cell>
          <cell r="K2083" t="str">
            <v>366,29</v>
          </cell>
          <cell r="L2083" t="str">
            <v>CAIXA REFERENCIAL</v>
          </cell>
        </row>
        <row r="2084">
          <cell r="G2084" t="str">
            <v>102164</v>
          </cell>
          <cell r="H2084" t="str">
            <v>INSTALAÇÃO DE VIDRO LISO INCOLOR, E = 5 MM, EM ESQUADRIA DE ALUMÍNIO OU PVC, FIXADO COM BAGUETE. AF_01/2021_PS</v>
          </cell>
          <cell r="I2084" t="str">
            <v>M2</v>
          </cell>
          <cell r="J2084" t="str">
            <v>COEFICIENTE DE REPRESENTATIVIDADE</v>
          </cell>
          <cell r="K2084" t="str">
            <v>310,87</v>
          </cell>
          <cell r="L2084" t="str">
            <v>CAIXA REFERENCIAL</v>
          </cell>
        </row>
        <row r="2085">
          <cell r="G2085" t="str">
            <v>102165</v>
          </cell>
          <cell r="H2085" t="str">
            <v>INSTALAÇÃO DE VIDRO LISO FUME, E = 5 MM, EM ESQUADRIA DE ALUMÍNIO OU PVC, FIXADO COM BAGUETE. AF_01/2021_PS</v>
          </cell>
          <cell r="I2085" t="str">
            <v>M2</v>
          </cell>
          <cell r="J2085" t="str">
            <v>COEFICIENTE DE REPRESENTATIVIDADE</v>
          </cell>
          <cell r="K2085" t="str">
            <v>354,50</v>
          </cell>
          <cell r="L2085" t="str">
            <v>CAIXA REFERENCIAL</v>
          </cell>
        </row>
        <row r="2086">
          <cell r="G2086" t="str">
            <v>102166</v>
          </cell>
          <cell r="H2086" t="str">
            <v>INSTALAÇÃO DE VIDRO LISO INCOLOR, E = 6 MM, EM ESQUADRIA DE ALUMÍNIO OU PVC, FIXADO COM BAGUETE. AF_01/2021_PS</v>
          </cell>
          <cell r="I2086" t="str">
            <v>M2</v>
          </cell>
          <cell r="J2086" t="str">
            <v>COEFICIENTE DE REPRESENTATIVIDADE</v>
          </cell>
          <cell r="K2086" t="str">
            <v>322,54</v>
          </cell>
          <cell r="L2086" t="str">
            <v>CAIXA REFERENCIAL</v>
          </cell>
        </row>
        <row r="2087">
          <cell r="G2087" t="str">
            <v>102167</v>
          </cell>
          <cell r="H2087" t="str">
            <v>INSTALAÇÃO DE VIDRO LISO FUME, E = 6 MM, EM ESQUADRIA DE ALUMÍNIO OU PVC, FIXADO COM BAGUETE. AF_01/2021_PS</v>
          </cell>
          <cell r="I2087" t="str">
            <v>M2</v>
          </cell>
          <cell r="J2087" t="str">
            <v>COEFICIENTE DE REPRESENTATIVIDADE</v>
          </cell>
          <cell r="K2087" t="str">
            <v>415,88</v>
          </cell>
          <cell r="L2087" t="str">
            <v>CAIXA REFERENCIAL</v>
          </cell>
        </row>
        <row r="2088">
          <cell r="G2088" t="str">
            <v>102168</v>
          </cell>
          <cell r="H2088" t="str">
            <v>INSTALAÇÃO DE VIDRO LISO INCOLOR, E = 8 MM, EM ESQUADRIA DE ALUMÍNIO OU PVC, FIXADO COM BAGUETE. AF_01/2021_PS</v>
          </cell>
          <cell r="I2088" t="str">
            <v>M2</v>
          </cell>
          <cell r="J2088" t="str">
            <v>COEFICIENTE DE REPRESENTATIVIDADE</v>
          </cell>
          <cell r="K2088" t="str">
            <v>401,75</v>
          </cell>
          <cell r="L2088" t="str">
            <v>CAIXA REFERENCIAL</v>
          </cell>
        </row>
        <row r="2089">
          <cell r="G2089" t="str">
            <v>102169</v>
          </cell>
          <cell r="H2089" t="str">
            <v>INSTALAÇÃO DE VIDRO LISO INCOLOR, E = 10 MM, EM ESQUADRIA DE ALUMÍNIO OU PVC, FIXADO COM BAGUETE. AF_01/2021_PS</v>
          </cell>
          <cell r="I2089" t="str">
            <v>M2</v>
          </cell>
          <cell r="J2089" t="str">
            <v>COEFICIENTE DE REPRESENTATIVIDADE</v>
          </cell>
          <cell r="K2089" t="str">
            <v>462,01</v>
          </cell>
          <cell r="L2089" t="str">
            <v>CAIXA REFERENCIAL</v>
          </cell>
        </row>
        <row r="2090">
          <cell r="G2090" t="str">
            <v>102170</v>
          </cell>
          <cell r="H2090" t="str">
            <v>INSTALAÇÃO DE VIDRO IMPRESSO, E = 4 MM, EM ESQUADRIA DE ALUMÍNIO OU PVC, FIXADO COM BAGUETE. AF_01/2021_PS</v>
          </cell>
          <cell r="I2090" t="str">
            <v>M2</v>
          </cell>
          <cell r="J2090" t="str">
            <v>COEFICIENTE DE REPRESENTATIVIDADE</v>
          </cell>
          <cell r="K2090" t="str">
            <v>286,29</v>
          </cell>
          <cell r="L2090" t="str">
            <v>CAIXA REFERENCIAL</v>
          </cell>
        </row>
        <row r="2091">
          <cell r="G2091" t="str">
            <v>102171</v>
          </cell>
          <cell r="H2091" t="str">
            <v>INSTALAÇÃO DE VIDRO ARAMADO, E = 6 MM, EM ESQUADRIA DE ALUMÍNIO OU PVC, FIXADO COM BAGUETE. AF_01/2021_PS</v>
          </cell>
          <cell r="I2091" t="str">
            <v>M2</v>
          </cell>
          <cell r="J2091" t="str">
            <v>COEFICIENTE DE REPRESENTATIVIDADE</v>
          </cell>
          <cell r="K2091" t="str">
            <v>524,21</v>
          </cell>
          <cell r="L2091" t="str">
            <v>CAIXA REFERENCIAL</v>
          </cell>
        </row>
        <row r="2092">
          <cell r="G2092" t="str">
            <v>102172</v>
          </cell>
          <cell r="H2092" t="str">
            <v>INSTALAÇÃO DE VIDRO ARAMADO, E = 7 MM, EM ESQUADRIA DE ALUMÍNIO OU PVC, FIXADO COM BAGUETE. AF_01/2021_PS</v>
          </cell>
          <cell r="I2092" t="str">
            <v>M2</v>
          </cell>
          <cell r="J2092" t="str">
            <v>COEFICIENTE DE REPRESENTATIVIDADE</v>
          </cell>
          <cell r="K2092" t="str">
            <v>509,21</v>
          </cell>
          <cell r="L2092" t="str">
            <v>CAIXA REFERENCIAL</v>
          </cell>
        </row>
        <row r="2093">
          <cell r="G2093" t="str">
            <v>102176</v>
          </cell>
          <cell r="H2093" t="str">
            <v>INSTALAÇÃO DE VIDRO LAMINADO, E = 8 MM (4+4), ENCAIXADO EM PERFIL U. AF_01/2021_PS</v>
          </cell>
          <cell r="I2093" t="str">
            <v>M2</v>
          </cell>
          <cell r="J2093" t="str">
            <v>COEFICIENTE DE REPRESENTATIVIDADE</v>
          </cell>
          <cell r="K2093" t="str">
            <v>945,62</v>
          </cell>
          <cell r="L2093" t="str">
            <v>CAIXA REFERENCIAL</v>
          </cell>
        </row>
        <row r="2094">
          <cell r="G2094" t="str">
            <v>102177</v>
          </cell>
          <cell r="H2094" t="str">
            <v>INSTALAÇÃO DE VIDRO LAMINADO, E = 12 MM (4+4+4), ENCAIXADO EM PERFIL U. AF_01/2021_PS</v>
          </cell>
          <cell r="I2094" t="str">
            <v>M2</v>
          </cell>
          <cell r="J2094" t="str">
            <v>COEFICIENTE DE REPRESENTATIVIDADE</v>
          </cell>
          <cell r="K2094" t="str">
            <v>1.893,21</v>
          </cell>
          <cell r="L2094" t="str">
            <v>CAIXA REFERENCIAL</v>
          </cell>
        </row>
        <row r="2095">
          <cell r="G2095" t="str">
            <v>102178</v>
          </cell>
          <cell r="H2095" t="str">
            <v>INSTALAÇÃO DE VIDRO LAMINADO, E = 15 MM (5+5+5), ENCAIXADO EM PERFIL U. AF_01/2021_PS</v>
          </cell>
          <cell r="I2095" t="str">
            <v>M2</v>
          </cell>
          <cell r="J2095" t="str">
            <v>COEFICIENTE DE REPRESENTATIVIDADE</v>
          </cell>
          <cell r="K2095" t="str">
            <v>2.171,19</v>
          </cell>
          <cell r="L2095" t="str">
            <v>CAIXA REFERENCIAL</v>
          </cell>
        </row>
        <row r="2096">
          <cell r="G2096" t="str">
            <v>102179</v>
          </cell>
          <cell r="H2096" t="str">
            <v>INSTALAÇÃO DE VIDRO TEMPERADO, E = 6 MM, ENCAIXADO EM PERFIL U. AF_01/2021_PS</v>
          </cell>
          <cell r="I2096" t="str">
            <v>M2</v>
          </cell>
          <cell r="J2096" t="str">
            <v>COEFICIENTE DE REPRESENTATIVIDADE</v>
          </cell>
          <cell r="K2096" t="str">
            <v>399,33</v>
          </cell>
          <cell r="L2096" t="str">
            <v>CAIXA REFERENCIAL</v>
          </cell>
        </row>
        <row r="2097">
          <cell r="G2097" t="str">
            <v>102180</v>
          </cell>
          <cell r="H2097" t="str">
            <v>INSTALAÇÃO DE VIDRO TEMPERADO, E = 8 MM, ENCAIXADO EM PERFIL U. AF_01/2021_PS</v>
          </cell>
          <cell r="I2097" t="str">
            <v>M2</v>
          </cell>
          <cell r="J2097" t="str">
            <v>COEFICIENTE DE REPRESENTATIVIDADE</v>
          </cell>
          <cell r="K2097" t="str">
            <v>467,36</v>
          </cell>
          <cell r="L2097" t="str">
            <v>CAIXA REFERENCIAL</v>
          </cell>
        </row>
        <row r="2098">
          <cell r="G2098" t="str">
            <v>102181</v>
          </cell>
          <cell r="H2098" t="str">
            <v>INSTALAÇÃO DE VIDRO TEMPERADO, E = 10 MM, ENCAIXADO EM PERFIL U. AF_01/2021_PS</v>
          </cell>
          <cell r="I2098" t="str">
            <v>M2</v>
          </cell>
          <cell r="J2098" t="str">
            <v>COEFICIENTE DE REPRESENTATIVIDADE</v>
          </cell>
          <cell r="K2098" t="str">
            <v>558,05</v>
          </cell>
          <cell r="L2098" t="str">
            <v>CAIXA REFERENCIAL</v>
          </cell>
        </row>
        <row r="2099">
          <cell r="G2099" t="str">
            <v>102182</v>
          </cell>
          <cell r="H2099" t="str">
            <v>PORTA PIVOTANTE DE VIDRO TEMPERADO, 90X210 CM, ESPESSURA 10 MM, INCLUSIVE ACESSÓRIOS. AF_01/2021</v>
          </cell>
          <cell r="I2099" t="str">
            <v>UN</v>
          </cell>
          <cell r="J2099" t="str">
            <v>COEFICIENTE DE REPRESENTATIVIDADE</v>
          </cell>
          <cell r="K2099" t="str">
            <v>1.238,62</v>
          </cell>
          <cell r="L2099" t="str">
            <v>CAIXA REFERENCIAL</v>
          </cell>
        </row>
        <row r="2100">
          <cell r="G2100" t="str">
            <v>102183</v>
          </cell>
          <cell r="H2100" t="str">
            <v>PORTA PIVOTANTE DE VIDRO TEMPERADO, 2 FOLHAS DE 90X210 CM, ESPESSURA DE 10MM, INCLUSIVE ACESSÓRIOS. AF_01/2021</v>
          </cell>
          <cell r="I2100" t="str">
            <v>UN</v>
          </cell>
          <cell r="J2100" t="str">
            <v>COEFICIENTE DE REPRESENTATIVIDADE</v>
          </cell>
          <cell r="K2100" t="str">
            <v>2.491,30</v>
          </cell>
          <cell r="L2100" t="str">
            <v>CAIXA REFERENCIAL</v>
          </cell>
        </row>
        <row r="2101">
          <cell r="G2101" t="str">
            <v>102184</v>
          </cell>
          <cell r="H2101" t="str">
            <v>PORTA DE ABRIR COM MOLA HIDRÁULICA, EM VIDRO TEMPERADO, 90X210 CM, ESPESSURA 10 MM, INCLUSIVE ACESSÓRIOS. AF_01/2021</v>
          </cell>
          <cell r="I2101" t="str">
            <v>UN</v>
          </cell>
          <cell r="J2101" t="str">
            <v>COEFICIENTE DE REPRESENTATIVIDADE</v>
          </cell>
          <cell r="K2101" t="str">
            <v>2.589,80</v>
          </cell>
          <cell r="L2101" t="str">
            <v>CAIXA REFERENCIAL</v>
          </cell>
        </row>
        <row r="2102">
          <cell r="G2102" t="str">
            <v>102185</v>
          </cell>
          <cell r="H2102" t="str">
            <v>PORTA DE ABRIR COM MOLA HIDRÁULICA, EM VIDRO TEMPERADO, 2 FOLHAS DE 90X210 CM, ESPESSURA DD 10MM, INCLUSIVE ACESSÓRIOS. AF_01/2021</v>
          </cell>
          <cell r="I2102" t="str">
            <v>UN</v>
          </cell>
          <cell r="J2102" t="str">
            <v>COEFICIENTE DE REPRESENTATIVIDADE</v>
          </cell>
          <cell r="K2102" t="str">
            <v>5.193,28</v>
          </cell>
          <cell r="L2102" t="str">
            <v>CAIXA REFERENCIAL</v>
          </cell>
        </row>
        <row r="2103">
          <cell r="G2103" t="str">
            <v>102190</v>
          </cell>
          <cell r="H2103" t="str">
            <v>REMOÇÃO DE VIDRO LISO COMUM DE ESQUADRIA COM BAGUETE DE MADEIRA. AF_01/2021</v>
          </cell>
          <cell r="I2103" t="str">
            <v>M2</v>
          </cell>
          <cell r="J2103" t="str">
            <v>COEFICIENTE DE REPRESENTATIVIDADE</v>
          </cell>
          <cell r="K2103" t="str">
            <v>21,60</v>
          </cell>
          <cell r="L2103" t="str">
            <v>CAIXA REFERENCIAL</v>
          </cell>
        </row>
        <row r="2104">
          <cell r="G2104" t="str">
            <v>102191</v>
          </cell>
          <cell r="H2104" t="str">
            <v>REMOÇÃO DE VIDRO LISO COMUM DE ESQUADRIA COM BAGUETE DE ALUMÍNIO OU PVC. AF_01/2021</v>
          </cell>
          <cell r="I2104" t="str">
            <v>M2</v>
          </cell>
          <cell r="J2104" t="str">
            <v>COEFICIENTE DE REPRESENTATIVIDADE</v>
          </cell>
          <cell r="K2104" t="str">
            <v>26,24</v>
          </cell>
          <cell r="L2104" t="str">
            <v>CAIXA REFERENCIAL</v>
          </cell>
        </row>
        <row r="2105">
          <cell r="G2105" t="str">
            <v>102192</v>
          </cell>
          <cell r="H2105" t="str">
            <v>REMOÇÃO DE VIDRO TEMPERADO FIXADO EM PERFIL U. AF_01/2021</v>
          </cell>
          <cell r="I2105" t="str">
            <v>M2</v>
          </cell>
          <cell r="J2105" t="str">
            <v>COEFICIENTE DE REPRESENTATIVIDADE</v>
          </cell>
          <cell r="K2105" t="str">
            <v>18,74</v>
          </cell>
          <cell r="L2105" t="str">
            <v>CAIXA REFERENCIAL</v>
          </cell>
        </row>
        <row r="2106">
          <cell r="G2106" t="str">
            <v>94569</v>
          </cell>
          <cell r="H2106" t="str">
            <v>JANELA DE ALUMÍNIO TIPO MAXIM-AR, COM VIDROS, BATENTE E FERRAGENS. EXCLUSIVE ALIZAR, ACABAMENTO E CONTRAMARCO. FORNECIMENTO E INSTALAÇÃO. AF_12/2019</v>
          </cell>
          <cell r="I2106" t="str">
            <v>M2</v>
          </cell>
          <cell r="J2106" t="str">
            <v>COEFICIENTE DE REPRESENTATIVIDADE</v>
          </cell>
          <cell r="K2106" t="str">
            <v>701,18</v>
          </cell>
          <cell r="L2106" t="str">
            <v>CAIXA REFERENCIAL</v>
          </cell>
        </row>
        <row r="2107">
          <cell r="G2107" t="str">
            <v>94570</v>
          </cell>
          <cell r="H2107" t="str">
            <v>JANELA DE ALUMÍNIO DE CORRER COM 2 FOLHAS PARA VIDROS, COM VIDROS, BATENTE, ACABAMENTO COM ACETATO OU BRILHANTE E FERRAGENS. EXCLUSIVE ALIZAR E CONTRAMARCO. FORNECIMENTO E INSTALAÇÃO. AF_12/2019</v>
          </cell>
          <cell r="I2107" t="str">
            <v>M2</v>
          </cell>
          <cell r="J2107" t="str">
            <v>COEFICIENTE DE REPRESENTATIVIDADE</v>
          </cell>
          <cell r="K2107" t="str">
            <v>360,24</v>
          </cell>
          <cell r="L2107" t="str">
            <v>CAIXA REFERENCIAL</v>
          </cell>
        </row>
        <row r="2108">
          <cell r="G2108" t="str">
            <v>94572</v>
          </cell>
          <cell r="H2108" t="str">
            <v>JANELA DE ALUMÍNIO DE CORRER COM 3 FOLHAS (2 VENEZIANAS E 1 PARA VIDRO), COM VIDROS, BATENTE E FERRAGENS. EXCLUSIVE ACABAMENTO, ALIZAR E CONTRAMARCO. FORNECIMENTO E INSTALAÇÃO. AF_12/2019</v>
          </cell>
          <cell r="I2108" t="str">
            <v>M2</v>
          </cell>
          <cell r="J2108" t="str">
            <v>COEFICIENTE DE REPRESENTATIVIDADE</v>
          </cell>
          <cell r="K2108" t="str">
            <v>513,06</v>
          </cell>
          <cell r="L2108" t="str">
            <v>CAIXA REFERENCIAL</v>
          </cell>
        </row>
        <row r="2109">
          <cell r="G2109" t="str">
            <v>94573</v>
          </cell>
          <cell r="H2109" t="str">
            <v>JANELA DE ALUMÍNIO DE CORRER COM 4 FOLHAS PARA VIDROS, COM VIDROS, BATENTE, ACABAMENTO COM ACETATO OU BRILHANTE E FERRAGENS. EXCLUSIVE ALIZAR E CONTRAMARCO. FORNECIMENTO E INSTALAÇÃO. AF_12/2019</v>
          </cell>
          <cell r="I2109" t="str">
            <v>M2</v>
          </cell>
          <cell r="J2109" t="str">
            <v>COEFICIENTE DE REPRESENTATIVIDADE</v>
          </cell>
          <cell r="K2109" t="str">
            <v>420,28</v>
          </cell>
          <cell r="L2109" t="str">
            <v>CAIXA REFERENCIAL</v>
          </cell>
        </row>
        <row r="2110">
          <cell r="G2110" t="str">
            <v>94580</v>
          </cell>
          <cell r="H2110" t="str">
            <v>JANELA DE ALUMÍNIO DE CORRER COM 6 FOLHAS (2 VENEZIANAS FIXAS, 2 VENEZIANAS DE CORRER E 2 PARA VIDRO), COM VIDROS, BATENTE, ACABAMENTO COM ACETATO OU BRILHANTE E FERRAGENS. EXCLUSIVE ALIZAR E CONTRAMARCO. FORNECIMENTO E INSTALAÇÃO. AF_12/2019</v>
          </cell>
          <cell r="I2110" t="str">
            <v>M2</v>
          </cell>
          <cell r="J2110" t="str">
            <v>COEFICIENTE DE REPRESENTATIVIDADE</v>
          </cell>
          <cell r="K2110" t="str">
            <v>574,30</v>
          </cell>
          <cell r="L2110" t="str">
            <v>CAIXA REFERENCIAL</v>
          </cell>
        </row>
        <row r="2111">
          <cell r="G2111" t="str">
            <v>94589</v>
          </cell>
          <cell r="H2111" t="str">
            <v>CONTRAMARCO DE ALUMÍNIO, FIXAÇÃO COM ARGAMASSA - FORNECIMENTO E INSTALAÇÃO. AF_12/2019</v>
          </cell>
          <cell r="I2111" t="str">
            <v>M</v>
          </cell>
          <cell r="J2111" t="str">
            <v>COEFICIENTE DE REPRESENTATIVIDADE</v>
          </cell>
          <cell r="K2111" t="str">
            <v>24,34</v>
          </cell>
          <cell r="L2111" t="str">
            <v>CAIXA REFERENCIAL</v>
          </cell>
        </row>
        <row r="2112">
          <cell r="G2112" t="str">
            <v>94590</v>
          </cell>
          <cell r="H2112" t="str">
            <v>CONTRAMARCO DE ALUMÍNIO, FIXAÇÃO COM PARAFUSO - FORNECIMENTO E INSTALAÇÃO. AF_12/2019</v>
          </cell>
          <cell r="I2112" t="str">
            <v>M</v>
          </cell>
          <cell r="J2112" t="str">
            <v>COEFICIENTE DE REPRESENTATIVIDADE</v>
          </cell>
          <cell r="K2112" t="str">
            <v>19,27</v>
          </cell>
          <cell r="L2112" t="str">
            <v>CAIXA REFERENCIAL</v>
          </cell>
        </row>
        <row r="2113">
          <cell r="G2113" t="str">
            <v>100674</v>
          </cell>
          <cell r="H2113" t="str">
            <v>JANELA FIXA DE ALUMÍNIO PARA VIDRO, COM VIDRO, BATENTE E FERRAGENS. EXCLUSIVE ACABAMENTO, ALIZAR E CONTRAMARCO. FORNECIMENTO E INSTALAÇÃO. AF_12/2019</v>
          </cell>
          <cell r="I2113" t="str">
            <v>M2</v>
          </cell>
          <cell r="J2113" t="str">
            <v>COEFICIENTE DE REPRESENTATIVIDADE</v>
          </cell>
          <cell r="K2113" t="str">
            <v>747,86</v>
          </cell>
          <cell r="L2113" t="str">
            <v>CAIXA REFERENCIAL</v>
          </cell>
        </row>
        <row r="2114">
          <cell r="G2114" t="str">
            <v>101096</v>
          </cell>
          <cell r="H2114" t="str">
            <v>TUBULÃO A CÉU ABERTO, DIÂMETRO DO FUSTE DE 70CM, ESCAVAÇÃO MANUAL, SEM ALARGAMENTO DE BASE, CONCRETO FEITO EM OBRA E LANÇADO COM JERICA. AF_05/2020_PA</v>
          </cell>
          <cell r="I2114" t="str">
            <v>M3</v>
          </cell>
          <cell r="J2114" t="str">
            <v>COEFICIENTE DE REPRESENTATIVIDADE</v>
          </cell>
          <cell r="K2114" t="str">
            <v>1.236,72</v>
          </cell>
          <cell r="L2114" t="str">
            <v>CAIXA REFERENCIAL</v>
          </cell>
        </row>
        <row r="2115">
          <cell r="G2115" t="str">
            <v>101097</v>
          </cell>
          <cell r="H2115" t="str">
            <v>TUBULÃO A CÉU ABERTO, DIÂMETRO DO FUSTE DE 80CM, ESCAVAÇÃO MANUAL, SEM ALARGAMENTO DE BASE, CONCRETO FEITO EM OBRA E LANÇADO COM JERICA. AF_05/2020_PA</v>
          </cell>
          <cell r="I2115" t="str">
            <v>M3</v>
          </cell>
          <cell r="J2115" t="str">
            <v>COEFICIENTE DE REPRESENTATIVIDADE</v>
          </cell>
          <cell r="K2115" t="str">
            <v>1.162,26</v>
          </cell>
          <cell r="L2115" t="str">
            <v>CAIXA REFERENCIAL</v>
          </cell>
        </row>
        <row r="2116">
          <cell r="G2116" t="str">
            <v>101098</v>
          </cell>
          <cell r="H2116" t="str">
            <v>TUBULÃO A CÉU ABERTO, DIÂMETRO DO FUSTE DE 100CM, ESCAVAÇÃO MANUAL, SEM ALARGAMENTO DE BASE, CONCRETO FEITO EM OBRA E LANÇADO COM JERICA. AF_05/2020_PA</v>
          </cell>
          <cell r="I2116" t="str">
            <v>M3</v>
          </cell>
          <cell r="J2116" t="str">
            <v>COEFICIENTE DE REPRESENTATIVIDADE</v>
          </cell>
          <cell r="K2116" t="str">
            <v>1.066,28</v>
          </cell>
          <cell r="L2116" t="str">
            <v>CAIXA REFERENCIAL</v>
          </cell>
        </row>
        <row r="2117">
          <cell r="G2117" t="str">
            <v>101099</v>
          </cell>
          <cell r="H2117" t="str">
            <v>TUBULÃO A CÉU ABERTO, DIÂMETRO DO FUSTE DE 120CM, ESCAVAÇÃO MANUAL, SEM ALARGAMENTO DE BASE, CONCRETO FEITO EM OBRA E LANÇADO COM JERICA. AF_05/2020_PA</v>
          </cell>
          <cell r="I2117" t="str">
            <v>M3</v>
          </cell>
          <cell r="J2117" t="str">
            <v>COEFICIENTE DE REPRESENTATIVIDADE</v>
          </cell>
          <cell r="K2117" t="str">
            <v>970,18</v>
          </cell>
          <cell r="L2117" t="str">
            <v>CAIXA REFERENCIAL</v>
          </cell>
        </row>
        <row r="2118">
          <cell r="G2118" t="str">
            <v>101100</v>
          </cell>
          <cell r="H2118" t="str">
            <v>TUBULÃO A CÉU ABERTO, DIÂMETRO DO FUSTE DE 70CM, ESCAVAÇÃO MECÂNICA, SEM ALARGAMENTO DE BASE, CONCRETO FEITO EM OBRA E LANÇADO COM JERICA. AF_05/2020_PA</v>
          </cell>
          <cell r="I2118" t="str">
            <v>M3</v>
          </cell>
          <cell r="J2118" t="str">
            <v>COEFICIENTE DE REPRESENTATIVIDADE</v>
          </cell>
          <cell r="K2118" t="str">
            <v>849,41</v>
          </cell>
          <cell r="L2118" t="str">
            <v>CAIXA REFERENCIAL</v>
          </cell>
        </row>
        <row r="2119">
          <cell r="G2119" t="str">
            <v>101101</v>
          </cell>
          <cell r="H2119" t="str">
            <v>TUBULÃO A CÉU ABERTO, DIÂMETRO DO FUSTE DE 80CM, ESCAVAÇÃO MECÂNICA, SEM ALARGAMENTO DE BASE, CONCRETO FEITO EM OBRA E LANÇADO COM JERICA (EXCLUSIVE MOBILIZAÇÃO E DESMOBILIZAÇÃO). AF_05/2020_PA</v>
          </cell>
          <cell r="I2119" t="str">
            <v>M3</v>
          </cell>
          <cell r="J2119" t="str">
            <v>COEFICIENTE DE REPRESENTATIVIDADE</v>
          </cell>
          <cell r="K2119" t="str">
            <v>827,08</v>
          </cell>
          <cell r="L2119" t="str">
            <v>CAIXA REFERENCIAL</v>
          </cell>
        </row>
        <row r="2120">
          <cell r="G2120" t="str">
            <v>101102</v>
          </cell>
          <cell r="H2120" t="str">
            <v>TUBULÃO A CÉU ABERTO, DIÂMETRO DO FUSTE DE 100CM, ESCAVAÇÃO MECÂNICA, SEM ALARGAMENTO DE BASE, CONCRETO FEITO EM OBRA E LANÇADO COM JERICA (EXCLUSIVE MOBILIZAÇÃO E DESMOBILIZAÇÃO). AF_05/2020_PA</v>
          </cell>
          <cell r="I2120" t="str">
            <v>M3</v>
          </cell>
          <cell r="J2120" t="str">
            <v>COEFICIENTE DE REPRESENTATIVIDADE</v>
          </cell>
          <cell r="K2120" t="str">
            <v>802,95</v>
          </cell>
          <cell r="L2120" t="str">
            <v>CAIXA REFERENCIAL</v>
          </cell>
        </row>
        <row r="2121">
          <cell r="G2121" t="str">
            <v>101103</v>
          </cell>
          <cell r="H2121" t="str">
            <v>TUBULÃO A CÉU ABERTO, DIÂMETRO DO FUSTE DE 120CM, ESCAVAÇÃO MECÂNICA, SEM ALARGAMENTO DE BASE, CONCRETO FEITO EM OBRA E LANÇADO COM JERICA (EXCLUSIVE MOBILIZAÇÃO E DESMOBILIZAÇÃO). AF_05/2020_PA</v>
          </cell>
          <cell r="I2121" t="str">
            <v>M3</v>
          </cell>
          <cell r="J2121" t="str">
            <v>COEFICIENTE DE REPRESENTATIVIDADE</v>
          </cell>
          <cell r="K2121" t="str">
            <v>753,54</v>
          </cell>
          <cell r="L2121" t="str">
            <v>CAIXA REFERENCIAL</v>
          </cell>
        </row>
        <row r="2122">
          <cell r="G2122" t="str">
            <v>101104</v>
          </cell>
          <cell r="H2122" t="str">
            <v>TUBULÃO A CÉU ABERTO, DIÂMETRO DO FUSTE DE 70CM, ESCAVAÇÃO MANUAL, SEM ALARGAMENTO DE BASE, CONCRETO USINADO E LANÇADO COM BOMBA OU DIRETAMENTE DO CAMINHÃO (EXCLUSIVE BOMBEAMENTO). AF_05/2020_PA</v>
          </cell>
          <cell r="I2122" t="str">
            <v>M3</v>
          </cell>
          <cell r="J2122" t="str">
            <v>COEFICIENTE DE REPRESENTATIVIDADE</v>
          </cell>
          <cell r="K2122" t="str">
            <v>1.244,05</v>
          </cell>
          <cell r="L2122" t="str">
            <v>CAIXA REFERENCIAL</v>
          </cell>
        </row>
        <row r="2123">
          <cell r="G2123" t="str">
            <v>101105</v>
          </cell>
          <cell r="H2123" t="str">
            <v>TUBULÃO A CÉU ABERTO, DIÂMETRO DO FUSTE DE 80CM, ESCAVAÇÃO MANUAL, SEM ALARGAMENTO DE BASE, CONCRETO USINADO E LANÇADO COM BOMBA OU DIRETAMENTE DO CAMINHÃO (EXCLUSIVE BOMBEAMENTO). AF_05/2020_PA</v>
          </cell>
          <cell r="I2123" t="str">
            <v>M3</v>
          </cell>
          <cell r="J2123" t="str">
            <v>COEFICIENTE DE REPRESENTATIVIDADE</v>
          </cell>
          <cell r="K2123" t="str">
            <v>1.169,76</v>
          </cell>
          <cell r="L2123" t="str">
            <v>CAIXA REFERENCIAL</v>
          </cell>
        </row>
        <row r="2124">
          <cell r="G2124" t="str">
            <v>101106</v>
          </cell>
          <cell r="H2124" t="str">
            <v>TUBULÃO A CÉU ABERTO, DIÂMETRO DO FUSTE DE 100CM, ESCAVAÇÃO MANUAL, SEM ALARGAMENTO DE BASE, CONCRETO USINADO E LANÇADO COM BOMBA OU DIRETAMENTE DO CAMINHÃO (EXCLUSIVE BOMBEAMENTO). AF_05/2020_PA</v>
          </cell>
          <cell r="I2124" t="str">
            <v>M3</v>
          </cell>
          <cell r="J2124" t="str">
            <v>COEFICIENTE DE REPRESENTATIVIDADE</v>
          </cell>
          <cell r="K2124" t="str">
            <v>1.074,58</v>
          </cell>
          <cell r="L2124" t="str">
            <v>CAIXA REFERENCIAL</v>
          </cell>
        </row>
        <row r="2125">
          <cell r="G2125" t="str">
            <v>101107</v>
          </cell>
          <cell r="H2125" t="str">
            <v>TUBULÃO A CÉU ABERTO, DIÂMETRO DO FUSTE DE 120CM, ESCAVAÇÃO MANUAL, SEM ALARGAMENTO DE BASE, CONCRETO USINADO E LANÇADO COM BOMBA OU DIRETAMENTE DO CAMINHÃO (EXCLUSIVE BOMBEAMENTO). AF_05/2020_PA</v>
          </cell>
          <cell r="I2125" t="str">
            <v>M3</v>
          </cell>
          <cell r="J2125" t="str">
            <v>COEFICIENTE DE REPRESENTATIVIDADE</v>
          </cell>
          <cell r="K2125" t="str">
            <v>978,76</v>
          </cell>
          <cell r="L2125" t="str">
            <v>CAIXA REFERENCIAL</v>
          </cell>
        </row>
        <row r="2126">
          <cell r="G2126" t="str">
            <v>101108</v>
          </cell>
          <cell r="H2126" t="str">
            <v>TUBULÃO A CÉU ABERTO, DIÂMETRO DO FUSTE DE 70CM, ESCAVAÇÃO MECÂNICA, SEM ALARGAMENTO DE BASE, CONCRETO USINADO E LANÇADO COM BOMBA OU DIRETAMENTE DO CAMINHÃO (EXCLUSIVE BOMBEAMENTO, MOBILIZAÇÃO E DESMOBILIZAÇÃO). AF_05/2020_PA</v>
          </cell>
          <cell r="I2126" t="str">
            <v>M3</v>
          </cell>
          <cell r="J2126" t="str">
            <v>COEFICIENTE DE REPRESENTATIVIDADE</v>
          </cell>
          <cell r="K2126" t="str">
            <v>850,32</v>
          </cell>
          <cell r="L2126" t="str">
            <v>CAIXA REFERENCIAL</v>
          </cell>
        </row>
        <row r="2127">
          <cell r="G2127" t="str">
            <v>101109</v>
          </cell>
          <cell r="H2127" t="str">
            <v>TUBULÃO A CÉU ABERTO, DIÂMETRO DO FUSTE DE 80CM, ESCAVAÇÃO MECÂNICA, SEM ALARGAMENTO DE BASE, CONCRETO USINADO E LANÇADO COM BOMBA OU DIRETAMENTE DO CAMINHÃO (EXCLUSIVE BOMBEAMENTO, MOBILIZAÇÃO E DESMOBILIZAÇÃO). AF_05/2020_PA</v>
          </cell>
          <cell r="I2127" t="str">
            <v>M3</v>
          </cell>
          <cell r="J2127" t="str">
            <v>COEFICIENTE DE REPRESENTATIVIDADE</v>
          </cell>
          <cell r="K2127" t="str">
            <v>828,52</v>
          </cell>
          <cell r="L2127" t="str">
            <v>CAIXA REFERENCIAL</v>
          </cell>
        </row>
        <row r="2128">
          <cell r="G2128" t="str">
            <v>101110</v>
          </cell>
          <cell r="H2128" t="str">
            <v>TUBULÃO A CÉU ABERTO, DIÂMETRO DO FUSTE DE 100CM, ESCAVAÇÃO MECÂNICA, SEM ALARGAMENTO DE BASE, CONCRETO USINADO E LANÇADO COM BOMBA OU DIRETAMENTE DO CAMINHÃO (EXCLUSIVE BOMBEAMENTO, MOBILIZAÇÃO E DESMOBILIZAÇÃO). AF_05/2020_PA</v>
          </cell>
          <cell r="I2128" t="str">
            <v>M3</v>
          </cell>
          <cell r="J2128" t="str">
            <v>COEFICIENTE DE REPRESENTATIVIDADE</v>
          </cell>
          <cell r="K2128" t="str">
            <v>805,91</v>
          </cell>
          <cell r="L2128" t="str">
            <v>CAIXA REFERENCIAL</v>
          </cell>
        </row>
        <row r="2129">
          <cell r="G2129" t="str">
            <v>101111</v>
          </cell>
          <cell r="H2129" t="str">
            <v>TUBULÃO A CÉU ABERTO, DIÂMETRO DO FUSTE DE 120CM, ESCAVAÇÃO MECÂNICA, SEM ALARGAMENTO DE BASE, CONCRETO USINADO E LANÇADO COM BOMBA OU DIRETAMENTE DO CAMINHÃO (EXCLUSIVE BOMBEAMENTO, MOBILIZAÇÃO E DESMOBILIZAÇÃO). AF_05/2020_PA</v>
          </cell>
          <cell r="I2129" t="str">
            <v>M3</v>
          </cell>
          <cell r="J2129" t="str">
            <v>COEFICIENTE DE REPRESENTATIVIDADE</v>
          </cell>
          <cell r="K2129" t="str">
            <v>757,49</v>
          </cell>
          <cell r="L2129" t="str">
            <v>CAIXA REFERENCIAL</v>
          </cell>
        </row>
        <row r="2130">
          <cell r="G2130" t="str">
            <v>101112</v>
          </cell>
          <cell r="H2130" t="str">
            <v>ALARGAMENTO DE BASE DE TUBULÃO A CÉU ABERTO, ESCAVAÇÃO MANUAL, CONCRETO FEITO EM OBRA E LANÇADO COM JERICA. AF_05/2020</v>
          </cell>
          <cell r="I2130" t="str">
            <v>M3</v>
          </cell>
          <cell r="J2130" t="str">
            <v>COEFICIENTE DE REPRESENTATIVIDADE</v>
          </cell>
          <cell r="K2130" t="str">
            <v>849,54</v>
          </cell>
          <cell r="L2130" t="str">
            <v>CAIXA REFERENCIAL</v>
          </cell>
        </row>
        <row r="2131">
          <cell r="G2131" t="str">
            <v>101113</v>
          </cell>
          <cell r="H2131" t="str">
            <v>ALARGAMENTO DE BASE DE TUBULÃO A CÉU ABERTO, ESCAVAÇÃO MANUAL, CONCRETO USINADO E LANÇADO COM BOMBA OU DIRETAMENTE DO CAMINHÃO (EXCLUSIVE BOMBEAMENTO). AF_05/2020</v>
          </cell>
          <cell r="I2131" t="str">
            <v>M3</v>
          </cell>
          <cell r="J2131" t="str">
            <v>COEFICIENTE DE REPRESENTATIVIDADE</v>
          </cell>
          <cell r="K2131" t="str">
            <v>862,57</v>
          </cell>
          <cell r="L2131" t="str">
            <v>CAIXA REFERENCIAL</v>
          </cell>
        </row>
        <row r="2132">
          <cell r="G2132" t="str">
            <v>95601</v>
          </cell>
          <cell r="H2132" t="str">
            <v>ARRASAMENTO MECANICO DE ESTACA DE CONCRETO ARMADO, DIAMETROS DE ATÉ 40 CM. AF_05/2021</v>
          </cell>
          <cell r="I2132" t="str">
            <v>UN</v>
          </cell>
          <cell r="J2132" t="str">
            <v>COEFICIENTE DE REPRESENTATIVIDADE</v>
          </cell>
          <cell r="K2132" t="str">
            <v>20,26</v>
          </cell>
          <cell r="L2132" t="str">
            <v>CAIXA REFERENCIAL</v>
          </cell>
        </row>
        <row r="2133">
          <cell r="G2133" t="str">
            <v>95602</v>
          </cell>
          <cell r="H2133" t="str">
            <v>ARRASAMENTO MECANICO DE ESTACA DE CONCRETO ARMADO, DIAMETROS DE 41 CM A 60 CM. AF_05/2021</v>
          </cell>
          <cell r="I2133" t="str">
            <v>UN</v>
          </cell>
          <cell r="J2133" t="str">
            <v>COEFICIENTE DE REPRESENTATIVIDADE</v>
          </cell>
          <cell r="K2133" t="str">
            <v>32,43</v>
          </cell>
          <cell r="L2133" t="str">
            <v>CAIXA REFERENCIAL</v>
          </cell>
        </row>
        <row r="2134">
          <cell r="G2134" t="str">
            <v>95603</v>
          </cell>
          <cell r="H2134" t="str">
            <v>ARRASAMENTO MECANICO DE ESTACA DE CONCRETO ARMADO, DIAMETROS DE 61 CM A 80 CM. AF_05/2021</v>
          </cell>
          <cell r="I2134" t="str">
            <v>UN</v>
          </cell>
          <cell r="J2134" t="str">
            <v>COEFICIENTE DE REPRESENTATIVIDADE</v>
          </cell>
          <cell r="K2134" t="str">
            <v>55,33</v>
          </cell>
          <cell r="L2134" t="str">
            <v>CAIXA REFERENCIAL</v>
          </cell>
        </row>
        <row r="2135">
          <cell r="G2135" t="str">
            <v>95604</v>
          </cell>
          <cell r="H2135" t="str">
            <v>ARRASAMENTO MECANICO DE ESTACA DE CONCRETO ARMADO, DIAMETROS DE 81 CM A 100 CM. AF_05/2021</v>
          </cell>
          <cell r="I2135" t="str">
            <v>UN</v>
          </cell>
          <cell r="J2135" t="str">
            <v>COEFICIENTE DE REPRESENTATIVIDADE</v>
          </cell>
          <cell r="K2135" t="str">
            <v>85,87</v>
          </cell>
          <cell r="L2135" t="str">
            <v>CAIXA REFERENCIAL</v>
          </cell>
        </row>
        <row r="2136">
          <cell r="G2136" t="str">
            <v>95605</v>
          </cell>
          <cell r="H2136" t="str">
            <v>ARRASAMENTO MECANICO DE ESTACA DE CONCRETO ARMADO, DIAMETROS DE 101 CM A 150 CM. AF_05/2021</v>
          </cell>
          <cell r="I2136" t="str">
            <v>UN</v>
          </cell>
          <cell r="J2136" t="str">
            <v>COEFICIENTE DE REPRESENTATIVIDADE</v>
          </cell>
          <cell r="K2136" t="str">
            <v>157,68</v>
          </cell>
          <cell r="L2136" t="str">
            <v>CAIXA REFERENCIAL</v>
          </cell>
        </row>
        <row r="2137">
          <cell r="G2137" t="str">
            <v>95607</v>
          </cell>
          <cell r="H2137" t="str">
            <v>ARRASAMENTO DE ESTACA METÁLICA, PERFIL LAMINADO TIPO  I  FAMÍLIA 250. AF_05/2021</v>
          </cell>
          <cell r="I2137" t="str">
            <v>UN</v>
          </cell>
          <cell r="J2137" t="str">
            <v>COEFICIENTE DE REPRESENTATIVIDADE</v>
          </cell>
          <cell r="K2137" t="str">
            <v>23,68</v>
          </cell>
          <cell r="L2137" t="str">
            <v>CAIXA REFERENCIAL</v>
          </cell>
        </row>
        <row r="2138">
          <cell r="G2138" t="str">
            <v>95608</v>
          </cell>
          <cell r="H2138" t="str">
            <v>ARRASAMENTO MECÂNICO DE ESTACA METÁLICA, PERFIL LAMINADO TIPO  H - FAMÍLIA 250. AF_05/2021</v>
          </cell>
          <cell r="I2138" t="str">
            <v>UN</v>
          </cell>
          <cell r="J2138" t="str">
            <v>COEFICIENTE DE REPRESENTATIVIDADE</v>
          </cell>
          <cell r="K2138" t="str">
            <v>34,35</v>
          </cell>
          <cell r="L2138" t="str">
            <v>CAIXA REFERENCIAL</v>
          </cell>
        </row>
        <row r="2139">
          <cell r="G2139" t="str">
            <v>95609</v>
          </cell>
          <cell r="H2139" t="str">
            <v>ARRASAMENTO MECÂNICO DE ESTACA METÁLICA, PERFIL LAMINADO TIPO  H - FAMÍLIA 310. AF_05/2021</v>
          </cell>
          <cell r="I2139" t="str">
            <v>UN</v>
          </cell>
          <cell r="J2139" t="str">
            <v>COEFICIENTE DE REPRESENTATIVIDADE</v>
          </cell>
          <cell r="K2139" t="str">
            <v>43,56</v>
          </cell>
          <cell r="L2139" t="str">
            <v>CAIXA REFERENCIAL</v>
          </cell>
        </row>
        <row r="2140">
          <cell r="G2140" t="str">
            <v>100651</v>
          </cell>
          <cell r="H2140" t="str">
            <v>ESTACA HÉLICE CONTÍNUA, DIÂMETRO DE 30 CM, INCLUSO CONCRETO FCK=30MPA E ARMADURA MÍNIMA (EXCLUSIVE BOMBEAMENTO, MOBILIZAÇÃO E DESMOBILIZAÇÃO). AF_12/2019_PA</v>
          </cell>
          <cell r="I2140" t="str">
            <v>M</v>
          </cell>
          <cell r="J2140" t="str">
            <v>COEFICIENTE DE REPRESENTATIVIDADE</v>
          </cell>
          <cell r="K2140" t="str">
            <v>128,69</v>
          </cell>
          <cell r="L2140" t="str">
            <v>CAIXA REFERENCIAL</v>
          </cell>
        </row>
        <row r="2141">
          <cell r="G2141" t="str">
            <v>100652</v>
          </cell>
          <cell r="H2141" t="str">
            <v>ESTACA HÉLICE CONTÍNUA , DIÂMETRO DE 50 CM, INCLUSO CONCRETO FCK=30MPA E ARMADURA MÍNIMA (EXCLUSIVE BOMBEAMENTO, MOBILIZAÇÃO E DESMOBILIZAÇÃO). AF_12/2019_PA</v>
          </cell>
          <cell r="I2141" t="str">
            <v>M</v>
          </cell>
          <cell r="J2141" t="str">
            <v>COEFICIENTE DE REPRESENTATIVIDADE</v>
          </cell>
          <cell r="K2141" t="str">
            <v>238,40</v>
          </cell>
          <cell r="L2141" t="str">
            <v>CAIXA REFERENCIAL</v>
          </cell>
        </row>
        <row r="2142">
          <cell r="G2142" t="str">
            <v>100653</v>
          </cell>
          <cell r="H2142" t="str">
            <v>ESTACA HÉLICE CONTÍNUA, DIÂMETRO DE 70 CM, INCLUSO CONCRETO FCK=30MPA E ARMADURA MÍNIMA (EXCLUSIVE BOMBEAMENTO, MOBILIZAÇÃO E DESMOBILIZAÇÃO). AF_12/2019_PA</v>
          </cell>
          <cell r="I2142" t="str">
            <v>M</v>
          </cell>
          <cell r="J2142" t="str">
            <v>COEFICIENTE DE REPRESENTATIVIDADE</v>
          </cell>
          <cell r="K2142" t="str">
            <v>390,37</v>
          </cell>
          <cell r="L2142" t="str">
            <v>CAIXA REFERENCIAL</v>
          </cell>
        </row>
        <row r="2143">
          <cell r="G2143" t="str">
            <v>100654</v>
          </cell>
          <cell r="H2143" t="str">
            <v>ESTACA HÉLICE CONTÍNUA, DIÂMETRO DE 80 CM, INCLUSO CONCRETO FCK=30MPA E ARMADURA MÍNIMA (EXCLUSIVE BOMBEAMENTO, MOBILIZAÇÃO E DESMOBILIZAÇÃO). AF_12/2019_PA</v>
          </cell>
          <cell r="I2143" t="str">
            <v>M</v>
          </cell>
          <cell r="J2143" t="str">
            <v>COEFICIENTE DE REPRESENTATIVIDADE</v>
          </cell>
          <cell r="K2143" t="str">
            <v>524,71</v>
          </cell>
          <cell r="L2143" t="str">
            <v>CAIXA REFERENCIAL</v>
          </cell>
        </row>
        <row r="2144">
          <cell r="G2144" t="str">
            <v>100655</v>
          </cell>
          <cell r="H2144" t="str">
            <v>ESTACA HÉLICE CONTÍNUA, DIÂMETRO DE 90 CM, INCLUSO CONCRETO FCK=30MPA E ARMADURA MÍNIMA (EXCLUSIVE BOMBEAMENTO, MOBILIZAÇÃO E DESMOBILIZAÇÃO). AF_12/2019_PA</v>
          </cell>
          <cell r="I2144" t="str">
            <v>M</v>
          </cell>
          <cell r="J2144" t="str">
            <v>COEFICIENTE DE REPRESENTATIVIDADE</v>
          </cell>
          <cell r="K2144" t="str">
            <v>604,56</v>
          </cell>
          <cell r="L2144" t="str">
            <v>CAIXA REFERENCIAL</v>
          </cell>
        </row>
        <row r="2145">
          <cell r="G2145" t="str">
            <v>100656</v>
          </cell>
          <cell r="H2145" t="str">
            <v>ESTACA PRÉ-MOLDADA DE CONCRETO, SEÇÃO QUADRADA, CAPACIDADE DE 25 TONELADAS, INCLUSO EMENDA (EXCLUSIVE MOBILIZAÇÃO E DESMOBILIZAÇÃO). AF_12/2019</v>
          </cell>
          <cell r="I2145" t="str">
            <v>M</v>
          </cell>
          <cell r="J2145" t="str">
            <v>COEFICIENTE DE REPRESENTATIVIDADE</v>
          </cell>
          <cell r="K2145" t="str">
            <v>120,54</v>
          </cell>
          <cell r="L2145" t="str">
            <v>CAIXA REFERENCIAL</v>
          </cell>
        </row>
        <row r="2146">
          <cell r="G2146" t="str">
            <v>100657</v>
          </cell>
          <cell r="H2146" t="str">
            <v>ESTACA PRÉ-MOLDADA DE CONCRETO SEÇÃO QUADRADA, CAPACIDADE DE 50 TONELADAS, INCLUSO EMENDA (EXCLUSIVE MOBILIZAÇÃO E DESMOBILIZAÇÃO). AF_12/2019</v>
          </cell>
          <cell r="I2146" t="str">
            <v>M</v>
          </cell>
          <cell r="J2146" t="str">
            <v>COEFICIENTE DE REPRESENTATIVIDADE</v>
          </cell>
          <cell r="K2146" t="str">
            <v>155,26</v>
          </cell>
          <cell r="L2146" t="str">
            <v>CAIXA REFERENCIAL</v>
          </cell>
        </row>
        <row r="2147">
          <cell r="G2147" t="str">
            <v>100658</v>
          </cell>
          <cell r="H2147" t="str">
            <v>ESTACA PRÉ-MOLDADA DE CONCRETO CENTRIFUGADO, SEÇÃO CIRCULAR, CAPACIDADE DE 100 TONELADAS, INCLUSO EMENDA (EXCLUSIVE MOBILIZAÇÃO E DESMOBILIZAÇÃO). AF_12/2019</v>
          </cell>
          <cell r="I2147" t="str">
            <v>M</v>
          </cell>
          <cell r="J2147" t="str">
            <v>COEFICIENTE DE REPRESENTATIVIDADE</v>
          </cell>
          <cell r="K2147" t="str">
            <v>356,62</v>
          </cell>
          <cell r="L2147" t="str">
            <v>CAIXA REFERENCIAL</v>
          </cell>
        </row>
        <row r="2148">
          <cell r="G2148" t="str">
            <v>100889</v>
          </cell>
          <cell r="H2148" t="str">
            <v>ESTACA METÁLICA PARA FUNDAÇÃO, UTILIZANDO PERFIL LAMINADO HP250X62 (EXCLUSIVE MOBILIZAÇÃO E DESMOBILIZAÇÃO). AF_01/2020</v>
          </cell>
          <cell r="I2148" t="str">
            <v>KG</v>
          </cell>
          <cell r="J2148" t="str">
            <v>COEFICIENTE DE REPRESENTATIVIDADE</v>
          </cell>
          <cell r="K2148" t="str">
            <v>13,09</v>
          </cell>
          <cell r="L2148" t="str">
            <v>CAIXA REFERENCIAL</v>
          </cell>
        </row>
        <row r="2149">
          <cell r="G2149" t="str">
            <v>100890</v>
          </cell>
          <cell r="H2149" t="str">
            <v>ESTACA METÁLICA PARA FUNDAÇÃO, UTILIZANDO PERFIL LAMINADO HP310X79 (EXCLUSIVE MOBILIZAÇÃO E DESMOBILIZAÇÃO). AF_01/2020</v>
          </cell>
          <cell r="I2149" t="str">
            <v>KG</v>
          </cell>
          <cell r="J2149" t="str">
            <v>COEFICIENTE DE REPRESENTATIVIDADE</v>
          </cell>
          <cell r="K2149" t="str">
            <v>12,89</v>
          </cell>
          <cell r="L2149" t="str">
            <v>CAIXA REFERENCIAL</v>
          </cell>
        </row>
        <row r="2150">
          <cell r="G2150" t="str">
            <v>100892</v>
          </cell>
          <cell r="H2150" t="str">
            <v>ESTACA METÁLICA PARA CONTENÇÃO, UTILIZANDO PERFIL LAMINADO W250X32,7 (EXCLUSIVE MOBILIZAÇÃO E DESMOBILIZAÇÃO). AF_01/2020</v>
          </cell>
          <cell r="I2150" t="str">
            <v>KG</v>
          </cell>
          <cell r="J2150" t="str">
            <v>COEFICIENTE DE REPRESENTATIVIDADE</v>
          </cell>
          <cell r="K2150" t="str">
            <v>12,62</v>
          </cell>
          <cell r="L2150" t="str">
            <v>CAIXA REFERENCIAL</v>
          </cell>
        </row>
        <row r="2151">
          <cell r="G2151" t="str">
            <v>100893</v>
          </cell>
          <cell r="H2151" t="str">
            <v>ESTACA METÁLICA PARA CONTENÇÃO, UTILIZANDO PERFIL LAMINADO W250X38,5 (EXCLUSIVE MOBILIZAÇÃO E DESMOBILIZAÇÃO). AF_01/2020</v>
          </cell>
          <cell r="I2151" t="str">
            <v>KG</v>
          </cell>
          <cell r="J2151" t="str">
            <v>COEFICIENTE DE REPRESENTATIVIDADE</v>
          </cell>
          <cell r="K2151" t="str">
            <v>12,41</v>
          </cell>
          <cell r="L2151" t="str">
            <v>CAIXA REFERENCIAL</v>
          </cell>
        </row>
        <row r="2152">
          <cell r="G2152" t="str">
            <v>100894</v>
          </cell>
          <cell r="H2152" t="str">
            <v>ESTACA METÁLICA PARA CONTENÇÃO, UTILIZANDO PERFIL LAMINADO W250X44,8 (EXCLUSIVE MOBILIZAÇÃO E DESMOBILIZAÇÃO). AF_01/2020</v>
          </cell>
          <cell r="I2152" t="str">
            <v>KG</v>
          </cell>
          <cell r="J2152" t="str">
            <v>COEFICIENTE DE REPRESENTATIVIDADE</v>
          </cell>
          <cell r="K2152" t="str">
            <v>12,27</v>
          </cell>
          <cell r="L2152" t="str">
            <v>CAIXA REFERENCIAL</v>
          </cell>
        </row>
        <row r="2153">
          <cell r="G2153" t="str">
            <v>100896</v>
          </cell>
          <cell r="H2153" t="str">
            <v>ESTACA ESCAVADA MECANICAMENTE, SEM FLUIDO ESTABILIZANTE, COM 25CM DE DIÂMETRO, CONCRETO LANÇADO POR CAMINHÃO BETONEIRA (EXCLUSIVE MOBILIZAÇÃO E DESMOBILIZAÇÃO). AF_01/2020_PA</v>
          </cell>
          <cell r="I2153" t="str">
            <v>M</v>
          </cell>
          <cell r="J2153" t="str">
            <v>COEFICIENTE DE REPRESENTATIVIDADE</v>
          </cell>
          <cell r="K2153" t="str">
            <v>58,71</v>
          </cell>
          <cell r="L2153" t="str">
            <v>CAIXA REFERENCIAL</v>
          </cell>
        </row>
        <row r="2154">
          <cell r="G2154" t="str">
            <v>100897</v>
          </cell>
          <cell r="H2154" t="str">
            <v>ESTACA ESCAVADA MECANICAMENTE, SEM FLUIDO ESTABILIZANTE, COM 40CM DE DIÂMETRO, CONCRETO LANÇADO POR CAMINHÃO BETONEIRA (EXCLUSIVE MOBILIZAÇÃO E DESMOBILIZAÇÃO). AF_01/2020_PA</v>
          </cell>
          <cell r="I2154" t="str">
            <v>M</v>
          </cell>
          <cell r="J2154" t="str">
            <v>COEFICIENTE DE REPRESENTATIVIDADE</v>
          </cell>
          <cell r="K2154" t="str">
            <v>110,04</v>
          </cell>
          <cell r="L2154" t="str">
            <v>CAIXA REFERENCIAL</v>
          </cell>
        </row>
        <row r="2155">
          <cell r="G2155" t="str">
            <v>100898</v>
          </cell>
          <cell r="H2155" t="str">
            <v>ESTACA ESCAVADA MECANICAMENTE, SEM FLUIDO ESTABILIZANTE, COM 60CM DE DIÂMETRO, CONCRETO LANÇADO POR CAMINHÃO BETONEIRA (EXCLUSIVE MOBILIZAÇÃO E DESMOBILIZAÇÃO). AF_01/2020_PA</v>
          </cell>
          <cell r="I2155" t="str">
            <v>M</v>
          </cell>
          <cell r="J2155" t="str">
            <v>COEFICIENTE DE REPRESENTATIVIDADE</v>
          </cell>
          <cell r="K2155" t="str">
            <v>206,23</v>
          </cell>
          <cell r="L2155" t="str">
            <v>CAIXA REFERENCIAL</v>
          </cell>
        </row>
        <row r="2156">
          <cell r="G2156" t="str">
            <v>100899</v>
          </cell>
          <cell r="H2156" t="str">
            <v>ESTACA ESCAVADA MECANICAMENTE, SEM FLUIDO ESTABILIZANTE, COM 25CM DE DIÂMETRO, CONCRETO LANÇADO MANUALMENTE (EXCLUSIVE MOBILIZAÇÃO E DESMOBILIZAÇÃO). AF_01/2020_PA</v>
          </cell>
          <cell r="I2156" t="str">
            <v>M</v>
          </cell>
          <cell r="J2156" t="str">
            <v>COEFICIENTE DE REPRESENTATIVIDADE</v>
          </cell>
          <cell r="K2156" t="str">
            <v>90,14</v>
          </cell>
          <cell r="L2156" t="str">
            <v>CAIXA REFERENCIAL</v>
          </cell>
        </row>
        <row r="2157">
          <cell r="G2157" t="str">
            <v>100900</v>
          </cell>
          <cell r="H2157" t="str">
            <v>ESTACA ESCAVADA MECANICAMENTE, SEM FLUIDO ESTABILIZANTE, COM 60CM DE DIÂMETRO, CONCRETO LANÇADO POR BOMBA LANÇA (EXCLUSIVE BOMBEAMENTO, MOBILIZAÇÃO E DESMOBILIZAÇÃO). AF_01/2020_PA</v>
          </cell>
          <cell r="I2157" t="str">
            <v>M</v>
          </cell>
          <cell r="J2157" t="str">
            <v>COEFICIENTE DE REPRESENTATIVIDADE</v>
          </cell>
          <cell r="K2157" t="str">
            <v>237,04</v>
          </cell>
          <cell r="L2157" t="str">
            <v>CAIXA REFERENCIAL</v>
          </cell>
        </row>
        <row r="2158">
          <cell r="G2158" t="str">
            <v>101173</v>
          </cell>
          <cell r="H2158" t="str">
            <v>ESTACA BROCA DE CONCRETO, DIÂMETRO DE 20CM, ESCAVAÇÃO MANUAL COM TRADO CONCHA, COM ARMADURA DE ARRANQUE. AF_05/2020</v>
          </cell>
          <cell r="I2158" t="str">
            <v>M</v>
          </cell>
          <cell r="J2158" t="str">
            <v>COEFICIENTE DE REPRESENTATIVIDADE</v>
          </cell>
          <cell r="K2158" t="str">
            <v>62,46</v>
          </cell>
          <cell r="L2158" t="str">
            <v>CAIXA REFERENCIAL</v>
          </cell>
        </row>
        <row r="2159">
          <cell r="G2159" t="str">
            <v>101174</v>
          </cell>
          <cell r="H2159" t="str">
            <v>ESTACA BROCA DE CONCRETO, DIÂMETRO DE 25CM, ESCAVAÇÃO MANUAL COM TRADO CONCHA, COM ARMADURA DE ARRANQUE. AF_05/2020</v>
          </cell>
          <cell r="I2159" t="str">
            <v>M</v>
          </cell>
          <cell r="J2159" t="str">
            <v>COEFICIENTE DE REPRESENTATIVIDADE</v>
          </cell>
          <cell r="K2159" t="str">
            <v>88,59</v>
          </cell>
          <cell r="L2159" t="str">
            <v>CAIXA REFERENCIAL</v>
          </cell>
        </row>
        <row r="2160">
          <cell r="G2160" t="str">
            <v>101175</v>
          </cell>
          <cell r="H2160" t="str">
            <v>ESTACA BROCA DE CONCRETO, DIÂMETRO DE 30CM, ESCAVAÇÃO MANUAL COM TRADO CONCHA, COM ARMADURA DE ARRANQUE. AF_05/2020</v>
          </cell>
          <cell r="I2160" t="str">
            <v>M</v>
          </cell>
          <cell r="J2160" t="str">
            <v>COEFICIENTE DE REPRESENTATIVIDADE</v>
          </cell>
          <cell r="K2160" t="str">
            <v>120,79</v>
          </cell>
          <cell r="L2160" t="str">
            <v>CAIXA REFERENCIAL</v>
          </cell>
        </row>
        <row r="2161">
          <cell r="G2161" t="str">
            <v>101176</v>
          </cell>
          <cell r="H2161" t="str">
            <v>ESTACA BROCA DE CONCRETO, DIÂMETRO DE 30CM, ESCAVAÇÃO MANUAL COM TRADO CONCHA, INTEIRAMENTE ARMADA. AF_05/2020_PA</v>
          </cell>
          <cell r="I2161" t="str">
            <v>M</v>
          </cell>
          <cell r="J2161" t="str">
            <v>COEFICIENTE DE REPRESENTATIVIDADE</v>
          </cell>
          <cell r="K2161" t="str">
            <v>149,57</v>
          </cell>
          <cell r="L2161" t="str">
            <v>CAIXA REFERENCIAL</v>
          </cell>
        </row>
        <row r="2162">
          <cell r="G2162" t="str">
            <v>102521</v>
          </cell>
          <cell r="H2162" t="str">
            <v>ARRASAMENTO MECÂNICO DE ESTACA BARRETE DE CONCRETO ARMADO, SEÇÃO DE 0,40 X 2,50 M. AF_05/2021</v>
          </cell>
          <cell r="I2162" t="str">
            <v>UN</v>
          </cell>
          <cell r="J2162" t="str">
            <v>COEFICIENTE DE REPRESENTATIVIDADE</v>
          </cell>
          <cell r="K2162" t="str">
            <v>130,08</v>
          </cell>
          <cell r="L2162" t="str">
            <v>CAIXA REFERENCIAL</v>
          </cell>
        </row>
        <row r="2163">
          <cell r="G2163" t="str">
            <v>102522</v>
          </cell>
          <cell r="H2163" t="str">
            <v>ARRASAMENTO MECÂNICO DE ESTACA BARRETE DE CONCRETO ARMADO, SEÇÃO DE 0,60 X 2,50 M. AF_05/2021</v>
          </cell>
          <cell r="I2163" t="str">
            <v>UN</v>
          </cell>
          <cell r="J2163" t="str">
            <v>COEFICIENTE DE REPRESENTATIVIDADE</v>
          </cell>
          <cell r="K2163" t="str">
            <v>190,82</v>
          </cell>
          <cell r="L2163" t="str">
            <v>CAIXA REFERENCIAL</v>
          </cell>
        </row>
        <row r="2164">
          <cell r="G2164" t="str">
            <v>102523</v>
          </cell>
          <cell r="H2164" t="str">
            <v>ARRASAMENTO MECÂNICO DE ESTACA BARRETE DE CONCRETO ARMADO, SEÇÃO DE 0,80 X 2,50 M. AF_05/2021</v>
          </cell>
          <cell r="I2164" t="str">
            <v>UN</v>
          </cell>
          <cell r="J2164" t="str">
            <v>COEFICIENTE DE REPRESENTATIVIDADE</v>
          </cell>
          <cell r="K2164" t="str">
            <v>251,58</v>
          </cell>
          <cell r="L2164" t="str">
            <v>CAIXA REFERENCIAL</v>
          </cell>
        </row>
        <row r="2165">
          <cell r="G2165" t="str">
            <v>95240</v>
          </cell>
          <cell r="H2165" t="str">
            <v>LASTRO DE CONCRETO MAGRO, APLICADO EM PISOS, LAJES SOBRE SOLO OU RADIERS, ESPESSURA DE 3 CM. AF_07/2016</v>
          </cell>
          <cell r="I2165" t="str">
            <v>M2</v>
          </cell>
          <cell r="J2165" t="str">
            <v>COEFICIENTE DE REPRESENTATIVIDADE</v>
          </cell>
          <cell r="K2165" t="str">
            <v>17,27</v>
          </cell>
          <cell r="L2165" t="str">
            <v>CAIXA REFERENCIAL</v>
          </cell>
        </row>
        <row r="2166">
          <cell r="G2166" t="str">
            <v>95241</v>
          </cell>
          <cell r="H2166" t="str">
            <v>LASTRO DE CONCRETO MAGRO, APLICADO EM PISOS, LAJES SOBRE SOLO OU RADIERS, ESPESSURA DE 5 CM. AF_07/2016</v>
          </cell>
          <cell r="I2166" t="str">
            <v>M2</v>
          </cell>
          <cell r="J2166" t="str">
            <v>COEFICIENTE DE REPRESENTATIVIDADE</v>
          </cell>
          <cell r="K2166" t="str">
            <v>28,79</v>
          </cell>
          <cell r="L2166" t="str">
            <v>CAIXA REFERENCIAL</v>
          </cell>
        </row>
        <row r="2167">
          <cell r="G2167" t="str">
            <v>96616</v>
          </cell>
          <cell r="H2167" t="str">
            <v>LASTRO DE CONCRETO MAGRO, APLICADO EM BLOCOS DE COROAMENTO OU SAPATAS. AF_08/2017</v>
          </cell>
          <cell r="I2167" t="str">
            <v>M3</v>
          </cell>
          <cell r="J2167" t="str">
            <v>COEFICIENTE DE REPRESENTATIVIDADE</v>
          </cell>
          <cell r="K2167" t="str">
            <v>606,62</v>
          </cell>
          <cell r="L2167" t="str">
            <v>CAIXA REFERENCIAL</v>
          </cell>
        </row>
        <row r="2168">
          <cell r="G2168" t="str">
            <v>96617</v>
          </cell>
          <cell r="H2168" t="str">
            <v>LASTRO DE CONCRETO MAGRO, APLICADO EM BLOCOS DE COROAMENTO OU SAPATAS, ESPESSURA DE 3 CM. AF_08/2017</v>
          </cell>
          <cell r="I2168" t="str">
            <v>M2</v>
          </cell>
          <cell r="J2168" t="str">
            <v>COEFICIENTE DE REPRESENTATIVIDADE</v>
          </cell>
          <cell r="K2168" t="str">
            <v>18,18</v>
          </cell>
          <cell r="L2168" t="str">
            <v>CAIXA REFERENCIAL</v>
          </cell>
        </row>
        <row r="2169">
          <cell r="G2169" t="str">
            <v>96619</v>
          </cell>
          <cell r="H2169" t="str">
            <v>LASTRO DE CONCRETO MAGRO, APLICADO EM BLOCOS DE COROAMENTO OU SAPATAS, ESPESSURA DE 5 CM. AF_08/2017</v>
          </cell>
          <cell r="I2169" t="str">
            <v>M2</v>
          </cell>
          <cell r="J2169" t="str">
            <v>COEFICIENTE DE REPRESENTATIVIDADE</v>
          </cell>
          <cell r="K2169" t="str">
            <v>30,32</v>
          </cell>
          <cell r="L2169" t="str">
            <v>CAIXA REFERENCIAL</v>
          </cell>
        </row>
        <row r="2170">
          <cell r="G2170" t="str">
            <v>96620</v>
          </cell>
          <cell r="H2170" t="str">
            <v>LASTRO DE CONCRETO MAGRO, APLICADO EM PISOS, LAJES SOBRE SOLO OU RADIERS. AF_08/2017</v>
          </cell>
          <cell r="I2170" t="str">
            <v>M3</v>
          </cell>
          <cell r="J2170" t="str">
            <v>COEFICIENTE DE REPRESENTATIVIDADE</v>
          </cell>
          <cell r="K2170" t="str">
            <v>576,24</v>
          </cell>
          <cell r="L2170" t="str">
            <v>CAIXA REFERENCIAL</v>
          </cell>
        </row>
        <row r="2171">
          <cell r="G2171" t="str">
            <v>96621</v>
          </cell>
          <cell r="H2171" t="str">
            <v>LASTRO COM MATERIAL GRANULAR, APLICAÇÃO EM BLOCOS DE COROAMENTO, ESPESSURA DE *5 CM*. AF_08/2017</v>
          </cell>
          <cell r="I2171" t="str">
            <v>M3</v>
          </cell>
          <cell r="J2171" t="str">
            <v>COEFICIENTE DE REPRESENTATIVIDADE</v>
          </cell>
          <cell r="K2171" t="str">
            <v>218,16</v>
          </cell>
          <cell r="L2171" t="str">
            <v>CAIXA REFERENCIAL</v>
          </cell>
        </row>
        <row r="2172">
          <cell r="G2172" t="str">
            <v>96622</v>
          </cell>
          <cell r="H2172" t="str">
            <v>LASTRO COM MATERIAL GRANULAR, APLICADO EM PISOS OU LAJES SOBRE SOLO, ESPESSURA DE *5 CM*. AF_08/2017</v>
          </cell>
          <cell r="I2172" t="str">
            <v>M3</v>
          </cell>
          <cell r="J2172" t="str">
            <v>COEFICIENTE DE REPRESENTATIVIDADE</v>
          </cell>
          <cell r="K2172" t="str">
            <v>128,79</v>
          </cell>
          <cell r="L2172" t="str">
            <v>CAIXA REFERENCIAL</v>
          </cell>
        </row>
        <row r="2173">
          <cell r="G2173" t="str">
            <v>96623</v>
          </cell>
          <cell r="H2173" t="str">
            <v>LASTRO COM MATERIAL GRANULAR, APLICADO EM BLOCOS DE COROAMENTO, ESPESSURA DE *10 CM*. AF_08/2017</v>
          </cell>
          <cell r="I2173" t="str">
            <v>M3</v>
          </cell>
          <cell r="J2173" t="str">
            <v>COEFICIENTE DE REPRESENTATIVIDADE</v>
          </cell>
          <cell r="K2173" t="str">
            <v>197,37</v>
          </cell>
          <cell r="L2173" t="str">
            <v>CAIXA REFERENCIAL</v>
          </cell>
        </row>
        <row r="2174">
          <cell r="G2174" t="str">
            <v>96624</v>
          </cell>
          <cell r="H2174" t="str">
            <v>LASTRO COM MATERIAL GRANULAR (PEDRA BRITADA N.2), APLICADO EM PISOS OU LAJES SOBRE SOLO, ESPESSURA DE *10 CM*. AF_08/2017</v>
          </cell>
          <cell r="I2174" t="str">
            <v>M3</v>
          </cell>
          <cell r="J2174" t="str">
            <v>COEFICIENTE DE REPRESENTATIVIDADE</v>
          </cell>
          <cell r="K2174" t="str">
            <v>121,47</v>
          </cell>
          <cell r="L2174" t="str">
            <v>CAIXA REFERENCIAL</v>
          </cell>
        </row>
        <row r="2175">
          <cell r="G2175" t="str">
            <v>97082</v>
          </cell>
          <cell r="H2175" t="str">
            <v>ESCAVAÇÃO MANUAL DE VIGA DE BORDA PARA RADIER. AF_09/2021</v>
          </cell>
          <cell r="I2175" t="str">
            <v>M3</v>
          </cell>
          <cell r="J2175" t="str">
            <v>COLETADO</v>
          </cell>
          <cell r="K2175" t="str">
            <v>79,33</v>
          </cell>
          <cell r="L2175" t="str">
            <v>CAIXA REFERENCIAL</v>
          </cell>
        </row>
        <row r="2176">
          <cell r="G2176" t="str">
            <v>97083</v>
          </cell>
          <cell r="H2176" t="str">
            <v>COMPACTAÇÃO MECÂNICA DE SOLO PARA EXECUÇÃO DE RADIER, PISO DE CONCRETO OU LAJE SOBRE SOLO, COM COMPACTADOR DE SOLOS A PERCUSSÃO. AF_09/2021</v>
          </cell>
          <cell r="I2176" t="str">
            <v>M2</v>
          </cell>
          <cell r="J2176" t="str">
            <v>COEFICIENTE DE REPRESENTATIVIDADE</v>
          </cell>
          <cell r="K2176" t="str">
            <v>4,04</v>
          </cell>
          <cell r="L2176" t="str">
            <v>CAIXA REFERENCIAL</v>
          </cell>
        </row>
        <row r="2177">
          <cell r="G2177" t="str">
            <v>97084</v>
          </cell>
          <cell r="H2177" t="str">
            <v>COMPACTAÇÃO MECÂNICA DE SOLO PARA EXECUÇÃO DE RADIER, PISO DE CONCRETO OU LAJE SOBRE SOLO, COM COMPACTADOR DE SOLOS TIPO PLACA VIBRATÓRIA. AF_09/2021</v>
          </cell>
          <cell r="I2177" t="str">
            <v>M2</v>
          </cell>
          <cell r="J2177" t="str">
            <v>COEFICIENTE DE REPRESENTATIVIDADE</v>
          </cell>
          <cell r="K2177" t="str">
            <v>0,83</v>
          </cell>
          <cell r="L2177" t="str">
            <v>CAIXA REFERENCIAL</v>
          </cell>
        </row>
        <row r="2178">
          <cell r="G2178" t="str">
            <v>97086</v>
          </cell>
          <cell r="H2178" t="str">
            <v>FABRICAÇÃO, MONTAGEM E DESMONTAGEM DE FORMA PARA RADIER, PISO DE CONCRETO OU LAJE SOBRE SOLO, EM MADEIRA SERRADA, 4 UTILIZAÇÕES. AF_09/2021</v>
          </cell>
          <cell r="I2178" t="str">
            <v>M2</v>
          </cell>
          <cell r="J2178" t="str">
            <v>COEFICIENTE DE REPRESENTATIVIDADE</v>
          </cell>
          <cell r="K2178" t="str">
            <v>149,30</v>
          </cell>
          <cell r="L2178" t="str">
            <v>CAIXA REFERENCIAL</v>
          </cell>
        </row>
        <row r="2179">
          <cell r="G2179" t="str">
            <v>97087</v>
          </cell>
          <cell r="H2179" t="str">
            <v>CAMADA SEPARADORA PARA EXECUÇÃO DE RADIER, PISO DE CONCRETO OU LAJE SOBRE SOLO, EM LONA PLÁSTICA. AF_09/2021</v>
          </cell>
          <cell r="I2179" t="str">
            <v>M2</v>
          </cell>
          <cell r="J2179" t="str">
            <v>COEFICIENTE DE REPRESENTATIVIDADE</v>
          </cell>
          <cell r="K2179" t="str">
            <v>1,93</v>
          </cell>
          <cell r="L2179" t="str">
            <v>CAIXA REFERENCIAL</v>
          </cell>
        </row>
        <row r="2180">
          <cell r="G2180" t="str">
            <v>97088</v>
          </cell>
          <cell r="H2180" t="str">
            <v>ARMAÇÃO PARA EXECUÇÃO DE RADIER, PISO DE CONCRETO OU LAJE SOBRE SOLO, COM USO DE TELA Q-92. AF_09/2021</v>
          </cell>
          <cell r="I2180" t="str">
            <v>KG</v>
          </cell>
          <cell r="J2180" t="str">
            <v>COEFICIENTE DE REPRESENTATIVIDADE</v>
          </cell>
          <cell r="K2180" t="str">
            <v>15,29</v>
          </cell>
          <cell r="L2180" t="str">
            <v>CAIXA REFERENCIAL</v>
          </cell>
        </row>
        <row r="2181">
          <cell r="G2181" t="str">
            <v>97089</v>
          </cell>
          <cell r="H2181" t="str">
            <v>ARMAÇÃO PARA EXECUÇÃO DE RADIER, PISO DE CONCRETO OU LAJE SOBRE SOLO, COM USO DE TELA Q-113. AF_09/2021</v>
          </cell>
          <cell r="I2181" t="str">
            <v>KG</v>
          </cell>
          <cell r="J2181" t="str">
            <v>COEFICIENTE DE REPRESENTATIVIDADE</v>
          </cell>
          <cell r="K2181" t="str">
            <v>13,95</v>
          </cell>
          <cell r="L2181" t="str">
            <v>CAIXA REFERENCIAL</v>
          </cell>
        </row>
        <row r="2182">
          <cell r="G2182" t="str">
            <v>97090</v>
          </cell>
          <cell r="H2182" t="str">
            <v>ARMAÇÃO PARA EXECUÇÃO DE RADIER, PISO DE CONCRETO OU LAJE SOBRE SOLO, COM USO DE TELA Q-138. AF_09/2021</v>
          </cell>
          <cell r="I2182" t="str">
            <v>KG</v>
          </cell>
          <cell r="J2182" t="str">
            <v>COEFICIENTE DE REPRESENTATIVIDADE</v>
          </cell>
          <cell r="K2182" t="str">
            <v>13,62</v>
          </cell>
          <cell r="L2182" t="str">
            <v>CAIXA REFERENCIAL</v>
          </cell>
        </row>
        <row r="2183">
          <cell r="G2183" t="str">
            <v>97091</v>
          </cell>
          <cell r="H2183" t="str">
            <v>ARMAÇÃO PARA EXECUÇÃO DE RADIER, PISO DE CONCRETO OU LAJE SOBRE SOLO, COM USO DE TELA Q-159. AF_09/2021</v>
          </cell>
          <cell r="I2183" t="str">
            <v>KG</v>
          </cell>
          <cell r="J2183" t="str">
            <v>COEFICIENTE DE REPRESENTATIVIDADE</v>
          </cell>
          <cell r="K2183" t="str">
            <v>13,18</v>
          </cell>
          <cell r="L2183" t="str">
            <v>CAIXA REFERENCIAL</v>
          </cell>
        </row>
        <row r="2184">
          <cell r="G2184" t="str">
            <v>97092</v>
          </cell>
          <cell r="H2184" t="str">
            <v>ARMAÇÃO PARA EXECUÇÃO DE RADIER, PISO DE CONCRETO OU LAJE SOBRE SOLO, COM USO DE TELA Q-196. AF_09/2021</v>
          </cell>
          <cell r="I2184" t="str">
            <v>KG</v>
          </cell>
          <cell r="J2184" t="str">
            <v>COEFICIENTE DE REPRESENTATIVIDADE</v>
          </cell>
          <cell r="K2184" t="str">
            <v>12,70</v>
          </cell>
          <cell r="L2184" t="str">
            <v>CAIXA REFERENCIAL</v>
          </cell>
        </row>
        <row r="2185">
          <cell r="G2185" t="str">
            <v>97093</v>
          </cell>
          <cell r="H2185" t="str">
            <v>ARMAÇÃO PARA EXECUÇÃO DE RADIER, PISO DE CONCRETO OU LAJE SOBRE SOLO, COM USO DE TELA Q-283. AF_09/2021</v>
          </cell>
          <cell r="I2185" t="str">
            <v>KG</v>
          </cell>
          <cell r="J2185" t="str">
            <v>COEFICIENTE DE REPRESENTATIVIDADE</v>
          </cell>
          <cell r="K2185" t="str">
            <v>11,86</v>
          </cell>
          <cell r="L2185" t="str">
            <v>CAIXA REFERENCIAL</v>
          </cell>
        </row>
        <row r="2186">
          <cell r="G2186" t="str">
            <v>97096</v>
          </cell>
          <cell r="H2186" t="str">
            <v>CONCRETAGEM DE RADIER, PISO DE CONCRETO OU LAJE SOBRE SOLO, FCK 30 MPA - LANÇAMENTO, ADENSAMENTO E ACABAMENTO. AF_09/2021</v>
          </cell>
          <cell r="I2186" t="str">
            <v>M3</v>
          </cell>
          <cell r="J2186" t="str">
            <v>COEFICIENTE DE REPRESENTATIVIDADE</v>
          </cell>
          <cell r="K2186" t="str">
            <v>524,31</v>
          </cell>
          <cell r="L2186" t="str">
            <v>CAIXA REFERENCIAL</v>
          </cell>
        </row>
        <row r="2187">
          <cell r="G2187" t="str">
            <v>97097</v>
          </cell>
          <cell r="H2187" t="str">
            <v>ACABAMENTO POLIDO PARA PISO DE CONCRETO ARMADO OU LAJE SOBRE SOLO DE ALTA RESISTÊNCIA. AF_09/2021</v>
          </cell>
          <cell r="I2187" t="str">
            <v>M2</v>
          </cell>
          <cell r="J2187" t="str">
            <v>COEFICIENTE DE REPRESENTATIVIDADE</v>
          </cell>
          <cell r="K2187" t="str">
            <v>37,85</v>
          </cell>
          <cell r="L2187" t="str">
            <v>CAIXA REFERENCIAL</v>
          </cell>
        </row>
        <row r="2188">
          <cell r="G2188" t="str">
            <v>97101</v>
          </cell>
          <cell r="H2188" t="str">
            <v>EXECUÇÃO DE RADIER, ESPESSURA DE 10 CM, FCK = 30 MPA, COM USO DE FORMAS EM MADEIRA SERRADA. AF_09/2021</v>
          </cell>
          <cell r="I2188" t="str">
            <v>M2</v>
          </cell>
          <cell r="J2188" t="str">
            <v>COEFICIENTE DE REPRESENTATIVIDADE</v>
          </cell>
          <cell r="K2188" t="str">
            <v>154,28</v>
          </cell>
          <cell r="L2188" t="str">
            <v>CAIXA REFERENCIAL</v>
          </cell>
        </row>
        <row r="2189">
          <cell r="G2189" t="str">
            <v>97102</v>
          </cell>
          <cell r="H2189" t="str">
            <v>EXECUÇÃO DE RADIER, ESPESSURA DE 15 CM, FCK = 30 MPA, COM USO DE FORMAS EM MADEIRA SERRADA. AF_09/2021</v>
          </cell>
          <cell r="I2189" t="str">
            <v>M2</v>
          </cell>
          <cell r="J2189" t="str">
            <v>COEFICIENTE DE REPRESENTATIVIDADE</v>
          </cell>
          <cell r="K2189" t="str">
            <v>193,18</v>
          </cell>
          <cell r="L2189" t="str">
            <v>CAIXA REFERENCIAL</v>
          </cell>
        </row>
        <row r="2190">
          <cell r="G2190" t="str">
            <v>97103</v>
          </cell>
          <cell r="H2190" t="str">
            <v>EXECUÇÃO DE RADIER, ESPESSURA DE 20 CM, FCK = 30 MPA, COM USO DE FORMAS EM MADEIRA SERRADA. AF_09/2021</v>
          </cell>
          <cell r="I2190" t="str">
            <v>M2</v>
          </cell>
          <cell r="J2190" t="str">
            <v>COEFICIENTE DE REPRESENTATIVIDADE</v>
          </cell>
          <cell r="K2190" t="str">
            <v>228,88</v>
          </cell>
          <cell r="L2190" t="str">
            <v>CAIXA REFERENCIAL</v>
          </cell>
        </row>
        <row r="2191">
          <cell r="G2191" t="str">
            <v>100322</v>
          </cell>
          <cell r="H2191" t="str">
            <v>LASTRO COM MATERIAL GRANULAR (PEDRA BRITADA N.3), APLICADO EM PISOS OU LAJES SOBRE SOLO, ESPESSURA DE *10 CM*. AF_07/2019</v>
          </cell>
          <cell r="I2191" t="str">
            <v>M3</v>
          </cell>
          <cell r="J2191" t="str">
            <v>COEFICIENTE DE REPRESENTATIVIDADE</v>
          </cell>
          <cell r="K2191" t="str">
            <v>116,69</v>
          </cell>
          <cell r="L2191" t="str">
            <v>CAIXA REFERENCIAL</v>
          </cell>
        </row>
        <row r="2192">
          <cell r="G2192" t="str">
            <v>100323</v>
          </cell>
          <cell r="H2192" t="str">
            <v>LASTRO COM MATERIAL GRANULAR (AREIA MÉDIA), APLICADO EM PISOS OU LAJES SOBRE SOLO, ESPESSURA DE *10 CM*. AF_07/2019</v>
          </cell>
          <cell r="I2192" t="str">
            <v>M3</v>
          </cell>
          <cell r="J2192" t="str">
            <v>COEFICIENTE DE REPRESENTATIVIDADE</v>
          </cell>
          <cell r="K2192" t="str">
            <v>115,82</v>
          </cell>
          <cell r="L2192" t="str">
            <v>CAIXA REFERENCIAL</v>
          </cell>
        </row>
        <row r="2193">
          <cell r="G2193" t="str">
            <v>100324</v>
          </cell>
          <cell r="H2193" t="str">
            <v>LASTRO COM MATERIAL GRANULAR (PEDRA BRITADA N.1 E PEDRA BRITADA N.2), APLICADO EM PISOS OU LAJES SOBRE SOLO, ESPESSURA DE *10 CM*. AF_07/2019</v>
          </cell>
          <cell r="I2193" t="str">
            <v>M3</v>
          </cell>
          <cell r="J2193" t="str">
            <v>COEFICIENTE DE REPRESENTATIVIDADE</v>
          </cell>
          <cell r="K2193" t="str">
            <v>121,26</v>
          </cell>
          <cell r="L2193" t="str">
            <v>CAIXA REFERENCIAL</v>
          </cell>
        </row>
        <row r="2194">
          <cell r="G2194" t="str">
            <v>103072</v>
          </cell>
          <cell r="H2194" t="str">
            <v>EXECUÇÃO DE RADIER, ESPESSURA DE 25 CM, FCK = 30 MPA, COM USO DE FORMAS EM MADEIRA SERRADA. AF_09/2021</v>
          </cell>
          <cell r="I2194" t="str">
            <v>M2</v>
          </cell>
          <cell r="J2194" t="str">
            <v>COEFICIENTE DE REPRESENTATIVIDADE</v>
          </cell>
          <cell r="K2194" t="str">
            <v>270,65</v>
          </cell>
          <cell r="L2194" t="str">
            <v>CAIXA REFERENCIAL</v>
          </cell>
        </row>
        <row r="2195">
          <cell r="G2195" t="str">
            <v>103073</v>
          </cell>
          <cell r="H2195" t="str">
            <v>EXECUÇÃO DE RADIER, ESPESSURA DE 30 CM, FCK = 30 MPA, COM USO DE FORMAS EM MADEIRA SERRADA. AF_09/2021</v>
          </cell>
          <cell r="I2195" t="str">
            <v>M2</v>
          </cell>
          <cell r="J2195" t="str">
            <v>COEFICIENTE DE REPRESENTATIVIDADE</v>
          </cell>
          <cell r="K2195" t="str">
            <v>327,12</v>
          </cell>
          <cell r="L2195" t="str">
            <v>CAIXA REFERENCIAL</v>
          </cell>
        </row>
        <row r="2196">
          <cell r="G2196" t="str">
            <v>103074</v>
          </cell>
          <cell r="H2196" t="str">
            <v>EXECUÇÃO DE PISO DE CONCRETO, SEM ACABAMENTO SUPERFICIAL, ESPESSURA DE 15 CM, FCK = 30 MPA, COM USO DE FORMAS EM MADEIRA SERRADA. AF_09/2021</v>
          </cell>
          <cell r="I2196" t="str">
            <v>M2</v>
          </cell>
          <cell r="J2196" t="str">
            <v>COEFICIENTE DE REPRESENTATIVIDADE</v>
          </cell>
          <cell r="K2196" t="str">
            <v>151,17</v>
          </cell>
          <cell r="L2196" t="str">
            <v>CAIXA REFERENCIAL</v>
          </cell>
        </row>
        <row r="2197">
          <cell r="G2197" t="str">
            <v>103075</v>
          </cell>
          <cell r="H2197" t="str">
            <v>EXECUÇÃO DE PISO DE CONCRETO, COM ACABAMENTO SUPERFICIAL, ESPESSURA DE 15 CM, FCK = 30 MPA, COM USO DE FORMAS EM MADEIRA SERRADA. AF_09/2021</v>
          </cell>
          <cell r="I2197" t="str">
            <v>M2</v>
          </cell>
          <cell r="J2197" t="str">
            <v>COEFICIENTE DE REPRESENTATIVIDADE</v>
          </cell>
          <cell r="K2197" t="str">
            <v>189,02</v>
          </cell>
          <cell r="L2197" t="str">
            <v>CAIXA REFERENCIAL</v>
          </cell>
        </row>
        <row r="2198">
          <cell r="G2198" t="str">
            <v>103076</v>
          </cell>
          <cell r="H2198" t="str">
            <v>EXECUÇÃO DE LAJE SOBRE SOLO, ESPESSURA DE 10 CM, FCK = 30 MPA, COM USO DE FORMAS EM MADEIRA SERRADA. AF_09/2021</v>
          </cell>
          <cell r="I2198" t="str">
            <v>M2</v>
          </cell>
          <cell r="J2198" t="str">
            <v>COEFICIENTE DE REPRESENTATIVIDADE</v>
          </cell>
          <cell r="K2198" t="str">
            <v>132,70</v>
          </cell>
          <cell r="L2198" t="str">
            <v>CAIXA REFERENCIAL</v>
          </cell>
        </row>
        <row r="2199">
          <cell r="G2199" t="str">
            <v>103077</v>
          </cell>
          <cell r="H2199" t="str">
            <v>EXECUÇÃO DE LAJE SOBRE SOLO, ESPESSURA DE 15 CM, FCK = 30 MPA, COM USO DE FORMAS EM MADEIRA SERRADA. AF_09/2021</v>
          </cell>
          <cell r="I2199" t="str">
            <v>M2</v>
          </cell>
          <cell r="J2199" t="str">
            <v>COEFICIENTE DE REPRESENTATIVIDADE</v>
          </cell>
          <cell r="K2199" t="str">
            <v>171,60</v>
          </cell>
          <cell r="L2199" t="str">
            <v>CAIXA REFERENCIAL</v>
          </cell>
        </row>
        <row r="2200">
          <cell r="G2200" t="str">
            <v>103078</v>
          </cell>
          <cell r="H2200" t="str">
            <v>EXECUÇÃO DE LAJE SOBRE SOLO, ESPESSURA DE 20 CM, FCK = 30 MPA, COM USO DE FORMAS EM MADEIRA SERRADA. AF_09/2021</v>
          </cell>
          <cell r="I2200" t="str">
            <v>M2</v>
          </cell>
          <cell r="J2200" t="str">
            <v>COEFICIENTE DE REPRESENTATIVIDADE</v>
          </cell>
          <cell r="K2200" t="str">
            <v>207,30</v>
          </cell>
          <cell r="L2200" t="str">
            <v>CAIXA REFERENCIAL</v>
          </cell>
        </row>
        <row r="2201">
          <cell r="G2201" t="str">
            <v>103079</v>
          </cell>
          <cell r="H2201" t="str">
            <v>EXECUÇÃO DE LAJE SOBRE SOLO, ESPESSURA DE 25 CM, FCK = 30 MPA, COM USO DE FORMAS EM MADEIRA SERRADA. AF_09/2021</v>
          </cell>
          <cell r="I2201" t="str">
            <v>M2</v>
          </cell>
          <cell r="J2201" t="str">
            <v>COEFICIENTE DE REPRESENTATIVIDADE</v>
          </cell>
          <cell r="K2201" t="str">
            <v>249,07</v>
          </cell>
          <cell r="L2201" t="str">
            <v>CAIXA REFERENCIAL</v>
          </cell>
        </row>
        <row r="2202">
          <cell r="G2202" t="str">
            <v>103080</v>
          </cell>
          <cell r="H2202" t="str">
            <v>EXECUÇÃO DE LAJE SOBRE SOLO, ESPESSURA DE 30 CM, FCK = 30 MPA, COM USO DE FORMAS EM MADEIRA SERRADA. AF_09/2021</v>
          </cell>
          <cell r="I2202" t="str">
            <v>M2</v>
          </cell>
          <cell r="J2202" t="str">
            <v>COEFICIENTE DE REPRESENTATIVIDADE</v>
          </cell>
          <cell r="K2202" t="str">
            <v>305,54</v>
          </cell>
          <cell r="L2202" t="str">
            <v>CAIXA REFERENCIAL</v>
          </cell>
        </row>
        <row r="2203">
          <cell r="G2203" t="str">
            <v>92263</v>
          </cell>
          <cell r="H2203" t="str">
            <v>FABRICAÇÃO DE FÔRMA PARA PILARES E ESTRUTURAS SIMILARES, EM CHAPA DE MADEIRA COMPENSADA RESINADA, E = 17 MM. AF_09/2020</v>
          </cell>
          <cell r="I2203" t="str">
            <v>M2</v>
          </cell>
          <cell r="J2203" t="str">
            <v>COEFICIENTE DE REPRESENTATIVIDADE</v>
          </cell>
          <cell r="K2203" t="str">
            <v>155,69</v>
          </cell>
          <cell r="L2203" t="str">
            <v>CAIXA REFERENCIAL</v>
          </cell>
        </row>
        <row r="2204">
          <cell r="G2204" t="str">
            <v>92264</v>
          </cell>
          <cell r="H2204" t="str">
            <v>FABRICAÇÃO DE FÔRMA PARA PILARES E ESTRUTURAS SIMILARES, EM CHAPA DE MADEIRA COMPENSADA PLASTIFICADA, E = 18 MM. AF_09/2020</v>
          </cell>
          <cell r="I2204" t="str">
            <v>M2</v>
          </cell>
          <cell r="J2204" t="str">
            <v>COEFICIENTE DE REPRESENTATIVIDADE</v>
          </cell>
          <cell r="K2204" t="str">
            <v>195,19</v>
          </cell>
          <cell r="L2204" t="str">
            <v>CAIXA REFERENCIAL</v>
          </cell>
        </row>
        <row r="2205">
          <cell r="G2205" t="str">
            <v>92265</v>
          </cell>
          <cell r="H2205" t="str">
            <v>FABRICAÇÃO DE FÔRMA PARA VIGAS, EM CHAPA DE MADEIRA COMPENSADA RESINADA, E = 17 MM. AF_09/2020</v>
          </cell>
          <cell r="I2205" t="str">
            <v>M2</v>
          </cell>
          <cell r="J2205" t="str">
            <v>COEFICIENTE DE REPRESENTATIVIDADE</v>
          </cell>
          <cell r="K2205" t="str">
            <v>113,85</v>
          </cell>
          <cell r="L2205" t="str">
            <v>CAIXA REFERENCIAL</v>
          </cell>
        </row>
        <row r="2206">
          <cell r="G2206" t="str">
            <v>92266</v>
          </cell>
          <cell r="H2206" t="str">
            <v>FABRICAÇÃO DE FÔRMA PARA VIGAS, EM CHAPA DE MADEIRA COMPENSADA PLASTIFICADA, E = 18 MM. AF_09/2020</v>
          </cell>
          <cell r="I2206" t="str">
            <v>M2</v>
          </cell>
          <cell r="J2206" t="str">
            <v>COEFICIENTE DE REPRESENTATIVIDADE</v>
          </cell>
          <cell r="K2206" t="str">
            <v>147,74</v>
          </cell>
          <cell r="L2206" t="str">
            <v>CAIXA REFERENCIAL</v>
          </cell>
        </row>
        <row r="2207">
          <cell r="G2207" t="str">
            <v>92267</v>
          </cell>
          <cell r="H2207" t="str">
            <v>FABRICAÇÃO DE FÔRMA PARA LAJES, EM CHAPA DE MADEIRA COMPENSADA RESINADA, E = 17 MM. AF_09/2020</v>
          </cell>
          <cell r="I2207" t="str">
            <v>M2</v>
          </cell>
          <cell r="J2207" t="str">
            <v>COEFICIENTE DE REPRESENTATIVIDADE</v>
          </cell>
          <cell r="K2207" t="str">
            <v>45,89</v>
          </cell>
          <cell r="L2207" t="str">
            <v>CAIXA REFERENCIAL</v>
          </cell>
        </row>
        <row r="2208">
          <cell r="G2208" t="str">
            <v>92268</v>
          </cell>
          <cell r="H2208" t="str">
            <v>FABRICAÇÃO DE FÔRMA PARA LAJES, EM CHAPA DE MADEIRA COMPENSADA PLASTIFICADA, E = 18 MM. AF_09/2020</v>
          </cell>
          <cell r="I2208" t="str">
            <v>M2</v>
          </cell>
          <cell r="J2208" t="str">
            <v>COEFICIENTE DE REPRESENTATIVIDADE</v>
          </cell>
          <cell r="K2208" t="str">
            <v>76,94</v>
          </cell>
          <cell r="L2208" t="str">
            <v>CAIXA REFERENCIAL</v>
          </cell>
        </row>
        <row r="2209">
          <cell r="G2209" t="str">
            <v>92269</v>
          </cell>
          <cell r="H2209" t="str">
            <v>FABRICAÇÃO DE FÔRMA PARA PILARES E ESTRUTURAS SIMILARES, EM MADEIRA SERRADA, E=25 MM. AF_09/2020</v>
          </cell>
          <cell r="I2209" t="str">
            <v>M2</v>
          </cell>
          <cell r="J2209" t="str">
            <v>COEFICIENTE DE REPRESENTATIVIDADE</v>
          </cell>
          <cell r="K2209" t="str">
            <v>126,05</v>
          </cell>
          <cell r="L2209" t="str">
            <v>CAIXA REFERENCIAL</v>
          </cell>
        </row>
        <row r="2210">
          <cell r="G2210" t="str">
            <v>92270</v>
          </cell>
          <cell r="H2210" t="str">
            <v>FABRICAÇÃO DE FÔRMA PARA VIGAS, COM MADEIRA SERRADA, E = 25 MM. AF_09/2020</v>
          </cell>
          <cell r="I2210" t="str">
            <v>M2</v>
          </cell>
          <cell r="J2210" t="str">
            <v>COEFICIENTE DE REPRESENTATIVIDADE</v>
          </cell>
          <cell r="K2210" t="str">
            <v>196,81</v>
          </cell>
          <cell r="L2210" t="str">
            <v>CAIXA REFERENCIAL</v>
          </cell>
        </row>
        <row r="2211">
          <cell r="G2211" t="str">
            <v>92271</v>
          </cell>
          <cell r="H2211" t="str">
            <v>FABRICAÇÃO DE FÔRMA PARA LAJES, EM MADEIRA SERRADA, E=25 MM. AF_09/2020</v>
          </cell>
          <cell r="I2211" t="str">
            <v>M2</v>
          </cell>
          <cell r="J2211" t="str">
            <v>COEFICIENTE DE REPRESENTATIVIDADE</v>
          </cell>
          <cell r="K2211" t="str">
            <v>126,52</v>
          </cell>
          <cell r="L2211" t="str">
            <v>CAIXA REFERENCIAL</v>
          </cell>
        </row>
        <row r="2212">
          <cell r="G2212" t="str">
            <v>92272</v>
          </cell>
          <cell r="H2212" t="str">
            <v>FABRICAÇÃO DE ESCORAS DE VIGA DO TIPO GARFO, EM MADEIRA. AF_09/2020</v>
          </cell>
          <cell r="I2212" t="str">
            <v>M</v>
          </cell>
          <cell r="J2212" t="str">
            <v>COEFICIENTE DE REPRESENTATIVIDADE</v>
          </cell>
          <cell r="K2212" t="str">
            <v>34,69</v>
          </cell>
          <cell r="L2212" t="str">
            <v>CAIXA REFERENCIAL</v>
          </cell>
        </row>
        <row r="2213">
          <cell r="G2213" t="str">
            <v>92273</v>
          </cell>
          <cell r="H2213" t="str">
            <v>FABRICAÇÃO DE ESCORAS DO TIPO PONTALETE, EM MADEIRA, PARA PÉ-DIREITO SIMPLES. AF_09/2020</v>
          </cell>
          <cell r="I2213" t="str">
            <v>M</v>
          </cell>
          <cell r="J2213" t="str">
            <v>COEFICIENTE DE REPRESENTATIVIDADE</v>
          </cell>
          <cell r="K2213" t="str">
            <v>14,84</v>
          </cell>
          <cell r="L2213" t="str">
            <v>CAIXA REFERENCIAL</v>
          </cell>
        </row>
        <row r="2214">
          <cell r="G2214" t="str">
            <v>92409</v>
          </cell>
          <cell r="H2214" t="str">
            <v>MONTAGEM E DESMONTAGEM DE FÔRMA DE PILARES RETANGULARES E ESTRUTURAS SIMILARES, PÉ-DIREITO SIMPLES, EM MADEIRA SERRADA, 1 UTILIZAÇÃO. AF_09/2020</v>
          </cell>
          <cell r="I2214" t="str">
            <v>M2</v>
          </cell>
          <cell r="J2214" t="str">
            <v>COEFICIENTE DE REPRESENTATIVIDADE</v>
          </cell>
          <cell r="K2214" t="str">
            <v>238,88</v>
          </cell>
          <cell r="L2214" t="str">
            <v>CAIXA REFERENCIAL</v>
          </cell>
        </row>
        <row r="2215">
          <cell r="G2215" t="str">
            <v>92411</v>
          </cell>
          <cell r="H2215" t="str">
            <v>MONTAGEM E DESMONTAGEM DE FÔRMA DE PILARES RETANGULARES E ESTRUTURAS SIMILARES, PÉ-DIREITO SIMPLES, EM MADEIRA SERRADA, 2 UTILIZAÇÕES. AF_09/2020</v>
          </cell>
          <cell r="I2215" t="str">
            <v>M2</v>
          </cell>
          <cell r="J2215" t="str">
            <v>COEFICIENTE DE REPRESENTATIVIDADE</v>
          </cell>
          <cell r="K2215" t="str">
            <v>164,21</v>
          </cell>
          <cell r="L2215" t="str">
            <v>CAIXA REFERENCIAL</v>
          </cell>
        </row>
        <row r="2216">
          <cell r="G2216" t="str">
            <v>92413</v>
          </cell>
          <cell r="H2216" t="str">
            <v>MONTAGEM E DESMONTAGEM DE FÔRMA DE PILARES RETANGULARES E ESTRUTURAS SIMILARES, PÉ-DIREITO SIMPLES, EM MADEIRA SERRADA, 4 UTILIZAÇÕES. AF_09/2020</v>
          </cell>
          <cell r="I2216" t="str">
            <v>M2</v>
          </cell>
          <cell r="J2216" t="str">
            <v>COEFICIENTE DE REPRESENTATIVIDADE</v>
          </cell>
          <cell r="K2216" t="str">
            <v>109,70</v>
          </cell>
          <cell r="L2216" t="str">
            <v>CAIXA REFERENCIAL</v>
          </cell>
        </row>
        <row r="2217">
          <cell r="G2217" t="str">
            <v>92415</v>
          </cell>
          <cell r="H2217" t="str">
            <v>MONTAGEM E DESMONTAGEM DE FÔRMA DE PILARES RETANGULARES E ESTRUTURAS SIMILARES, PÉ-DIREITO SIMPLES, EM CHAPA DE MADEIRA COMPENSADA RESINADA, 2 UTILIZAÇÕES. AF_09/2020</v>
          </cell>
          <cell r="I2217" t="str">
            <v>M2</v>
          </cell>
          <cell r="J2217" t="str">
            <v>COEFICIENTE DE REPRESENTATIVIDADE</v>
          </cell>
          <cell r="K2217" t="str">
            <v>142,40</v>
          </cell>
          <cell r="L2217" t="str">
            <v>CAIXA REFERENCIAL</v>
          </cell>
        </row>
        <row r="2218">
          <cell r="G2218" t="str">
            <v>92417</v>
          </cell>
          <cell r="H2218" t="str">
            <v>MONTAGEM E DESMONTAGEM DE FÔRMA DE PILARES RETANGULARES E ESTRUTURAS SIMILARES, PÉ-DIREITO DUPLO, EM CHAPA DE MADEIRA COMPENSADA RESINADA, 2 UTILIZAÇÕES. AF_09/2020</v>
          </cell>
          <cell r="I2218" t="str">
            <v>M2</v>
          </cell>
          <cell r="J2218" t="str">
            <v>COEFICIENTE DE REPRESENTATIVIDADE</v>
          </cell>
          <cell r="K2218" t="str">
            <v>168,82</v>
          </cell>
          <cell r="L2218" t="str">
            <v>CAIXA REFERENCIAL</v>
          </cell>
        </row>
        <row r="2219">
          <cell r="G2219" t="str">
            <v>92419</v>
          </cell>
          <cell r="H2219" t="str">
            <v>MONTAGEM E DESMONTAGEM DE FÔRMA DE PILARES RETANGULARES E ESTRUTURAS SIMILARES, PÉ-DIREITO SIMPLES, EM CHAPA DE MADEIRA COMPENSADA RESINADA, 4 UTILIZAÇÕES. AF_09/2020</v>
          </cell>
          <cell r="I2219" t="str">
            <v>M2</v>
          </cell>
          <cell r="J2219" t="str">
            <v>COEFICIENTE DE REPRESENTATIVIDADE</v>
          </cell>
          <cell r="K2219" t="str">
            <v>92,22</v>
          </cell>
          <cell r="L2219" t="str">
            <v>CAIXA REFERENCIAL</v>
          </cell>
        </row>
        <row r="2220">
          <cell r="G2220" t="str">
            <v>92421</v>
          </cell>
          <cell r="H2220" t="str">
            <v>MONTAGEM E DESMONTAGEM DE FÔRMA DE PILARES RETANGULARES E ESTRUTURAS SIMILARES, PÉ-DIREITO DUPLO, EM CHAPA DE MADEIRA COMPENSADA RESINADA, 4 UTILIZAÇÕES. AF_09/2020</v>
          </cell>
          <cell r="I2220" t="str">
            <v>M2</v>
          </cell>
          <cell r="J2220" t="str">
            <v>COEFICIENTE DE REPRESENTATIVIDADE</v>
          </cell>
          <cell r="K2220" t="str">
            <v>112,47</v>
          </cell>
          <cell r="L2220" t="str">
            <v>CAIXA REFERENCIAL</v>
          </cell>
        </row>
        <row r="2221">
          <cell r="G2221" t="str">
            <v>92423</v>
          </cell>
          <cell r="H2221" t="str">
            <v>MONTAGEM E DESMONTAGEM DE FÔRMA DE PILARES RETANGULARES E ESTRUTURAS SIMILARES, PÉ-DIREITO SIMPLES, EM CHAPA DE MADEIRA COMPENSADA RESINADA, 6 UTILIZAÇÕES. AF_09/2020</v>
          </cell>
          <cell r="I2221" t="str">
            <v>M2</v>
          </cell>
          <cell r="J2221" t="str">
            <v>COEFICIENTE DE REPRESENTATIVIDADE</v>
          </cell>
          <cell r="K2221" t="str">
            <v>76,40</v>
          </cell>
          <cell r="L2221" t="str">
            <v>CAIXA REFERENCIAL</v>
          </cell>
        </row>
        <row r="2222">
          <cell r="G2222" t="str">
            <v>92425</v>
          </cell>
          <cell r="H2222" t="str">
            <v>MONTAGEM E DESMONTAGEM DE FÔRMA DE PILARES RETANGULARES E ESTRUTURAS SIMILARES, PÉ-DIREITO DUPLO, EM CHAPA DE MADEIRA COMPENSADA RESINADA, 6 UTILIZAÇÕES. AF_09/2020</v>
          </cell>
          <cell r="I2222" t="str">
            <v>M2</v>
          </cell>
          <cell r="J2222" t="str">
            <v>COEFICIENTE DE REPRESENTATIVIDADE</v>
          </cell>
          <cell r="K2222" t="str">
            <v>94,01</v>
          </cell>
          <cell r="L2222" t="str">
            <v>CAIXA REFERENCIAL</v>
          </cell>
        </row>
        <row r="2223">
          <cell r="G2223" t="str">
            <v>92427</v>
          </cell>
          <cell r="H2223" t="str">
            <v>MONTAGEM E DESMONTAGEM DE FÔRMA DE PILARES RETANGULARES E ESTRUTURAS SIMILARES, PÉ-DIREITO SIMPLES, EM CHAPA DE MADEIRA COMPENSADA RESINADA, 8 UTILIZAÇÕES. AF_09/2020</v>
          </cell>
          <cell r="I2223" t="str">
            <v>M2</v>
          </cell>
          <cell r="J2223" t="str">
            <v>COEFICIENTE DE REPRESENTATIVIDADE</v>
          </cell>
          <cell r="K2223" t="str">
            <v>68,40</v>
          </cell>
          <cell r="L2223" t="str">
            <v>CAIXA REFERENCIAL</v>
          </cell>
        </row>
        <row r="2224">
          <cell r="G2224" t="str">
            <v>92429</v>
          </cell>
          <cell r="H2224" t="str">
            <v>MONTAGEM E DESMONTAGEM DE FÔRMA DE PILARES RETANGULARES E ESTRUTURAS SIMILARES, PÉ-DIREITO DUPLO, EM CHAPA DE MADEIRA COMPENSADA RESINADA, 8 UTILIZAÇÕES. AF_09/2020</v>
          </cell>
          <cell r="I2224" t="str">
            <v>M2</v>
          </cell>
          <cell r="J2224" t="str">
            <v>COEFICIENTE DE REPRESENTATIVIDADE</v>
          </cell>
          <cell r="K2224" t="str">
            <v>84,73</v>
          </cell>
          <cell r="L2224" t="str">
            <v>CAIXA REFERENCIAL</v>
          </cell>
        </row>
        <row r="2225">
          <cell r="G2225" t="str">
            <v>92431</v>
          </cell>
          <cell r="H2225" t="str">
            <v>MONTAGEM E DESMONTAGEM DE FÔRMA DE PILARES RETANGULARES E ESTRUTURAS SIMILARES, PÉ-DIREITO SIMPLES, EM CHAPA DE MADEIRA COMPENSADA PLASTIFICADA, 10 UTILIZAÇÕES. AF_09/2020</v>
          </cell>
          <cell r="I2225" t="str">
            <v>M2</v>
          </cell>
          <cell r="J2225" t="str">
            <v>COEFICIENTE DE REPRESENTATIVIDADE</v>
          </cell>
          <cell r="K2225" t="str">
            <v>64,27</v>
          </cell>
          <cell r="L2225" t="str">
            <v>CAIXA REFERENCIAL</v>
          </cell>
        </row>
        <row r="2226">
          <cell r="G2226" t="str">
            <v>92433</v>
          </cell>
          <cell r="H2226" t="str">
            <v>MONTAGEM E DESMONTAGEM DE FÔRMA DE PILARES RETANGULARES E ESTRUTURAS SIMILARES, PÉ-DIREITO DUPLO, EM CHAPA DE MADEIRA COMPENSADA PLASTIFICADA, 10 UTILIZAÇÕES. AF_09/2020</v>
          </cell>
          <cell r="I2226" t="str">
            <v>M2</v>
          </cell>
          <cell r="J2226" t="str">
            <v>COEFICIENTE DE REPRESENTATIVIDADE</v>
          </cell>
          <cell r="K2226" t="str">
            <v>79,77</v>
          </cell>
          <cell r="L2226" t="str">
            <v>CAIXA REFERENCIAL</v>
          </cell>
        </row>
        <row r="2227">
          <cell r="G2227" t="str">
            <v>92435</v>
          </cell>
          <cell r="H2227" t="str">
            <v>MONTAGEM E DESMONTAGEM DE FÔRMA DE PILARES RETANGULARES E ESTRUTURAS SIMILARES, PÉ-DIREITO SIMPLES, EM CHAPA DE MADEIRA COMPENSADA PLASTIFICADA, 12 UTILIZAÇÕES. AF_09/2020</v>
          </cell>
          <cell r="I2227" t="str">
            <v>M2</v>
          </cell>
          <cell r="J2227" t="str">
            <v>COEFICIENTE DE REPRESENTATIVIDADE</v>
          </cell>
          <cell r="K2227" t="str">
            <v>61,29</v>
          </cell>
          <cell r="L2227" t="str">
            <v>CAIXA REFERENCIAL</v>
          </cell>
        </row>
        <row r="2228">
          <cell r="G2228" t="str">
            <v>92437</v>
          </cell>
          <cell r="H2228" t="str">
            <v>MONTAGEM E DESMONTAGEM DE FÔRMA DE PILARES RETANGULARES E ESTRUTURAS SIMILARES, PÉ-DIREITO DUPLO, EM CHAPA DE MADEIRA COMPENSADA PLASTIFICADA, 12 UTILIZAÇÕES. AF_09/2020</v>
          </cell>
          <cell r="I2228" t="str">
            <v>M2</v>
          </cell>
          <cell r="J2228" t="str">
            <v>COEFICIENTE DE REPRESENTATIVIDADE</v>
          </cell>
          <cell r="K2228" t="str">
            <v>76,26</v>
          </cell>
          <cell r="L2228" t="str">
            <v>CAIXA REFERENCIAL</v>
          </cell>
        </row>
        <row r="2229">
          <cell r="G2229" t="str">
            <v>92439</v>
          </cell>
          <cell r="H2229" t="str">
            <v>MONTAGEM E DESMONTAGEM DE FÔRMA DE PILARES RETANGULARES E ESTRUTURAS SIMILARES, PÉ-DIREITO SIMPLES, EM CHAPA DE MADEIRA COMPENSADA PLASTIFICADA, 14 UTILIZAÇÕES. AF_09/2020</v>
          </cell>
          <cell r="I2229" t="str">
            <v>M2</v>
          </cell>
          <cell r="J2229" t="str">
            <v>COEFICIENTE DE REPRESENTATIVIDADE</v>
          </cell>
          <cell r="K2229" t="str">
            <v>59,15</v>
          </cell>
          <cell r="L2229" t="str">
            <v>CAIXA REFERENCIAL</v>
          </cell>
        </row>
        <row r="2230">
          <cell r="G2230" t="str">
            <v>92441</v>
          </cell>
          <cell r="H2230" t="str">
            <v>MONTAGEM E DESMONTAGEM DE FÔRMA DE PILARES RETANGULARES E ESTRUTURAS SIMILARES, PÉ-DIREITO DUPLO, EM CHAPA DE MADEIRA COMPENSADA PLASTIFICADA, 14 UTILIZAÇÕES. AF_09/2020</v>
          </cell>
          <cell r="I2230" t="str">
            <v>M2</v>
          </cell>
          <cell r="J2230" t="str">
            <v>COEFICIENTE DE REPRESENTATIVIDADE</v>
          </cell>
          <cell r="K2230" t="str">
            <v>73,76</v>
          </cell>
          <cell r="L2230" t="str">
            <v>CAIXA REFERENCIAL</v>
          </cell>
        </row>
        <row r="2231">
          <cell r="G2231" t="str">
            <v>92443</v>
          </cell>
          <cell r="H2231" t="str">
            <v>MONTAGEM E DESMONTAGEM DE FÔRMA DE PILARES RETANGULARES E ESTRUTURAS SIMILARES, PÉ-DIREITO SIMPLES, EM CHAPA DE MADEIRA COMPENSADA PLASTIFICADA, 18 UTILIZAÇÕES. AF_09/2020</v>
          </cell>
          <cell r="I2231" t="str">
            <v>M2</v>
          </cell>
          <cell r="J2231" t="str">
            <v>COEFICIENTE DE REPRESENTATIVIDADE</v>
          </cell>
          <cell r="K2231" t="str">
            <v>54,64</v>
          </cell>
          <cell r="L2231" t="str">
            <v>CAIXA REFERENCIAL</v>
          </cell>
        </row>
        <row r="2232">
          <cell r="G2232" t="str">
            <v>92445</v>
          </cell>
          <cell r="H2232" t="str">
            <v>MONTAGEM E DESMONTAGEM DE FÔRMA DE PILARES RETANGULARES E ESTRUTURAS SIMILARES, PÉ-DIREITO DUPLO, EM CHAPA DE MADEIRA COMPENSADA PLASTIFICADA, 18 UTILIZAÇÕES. AF_09/2020</v>
          </cell>
          <cell r="I2232" t="str">
            <v>M2</v>
          </cell>
          <cell r="J2232" t="str">
            <v>COEFICIENTE DE REPRESENTATIVIDADE</v>
          </cell>
          <cell r="K2232" t="str">
            <v>68,73</v>
          </cell>
          <cell r="L2232" t="str">
            <v>CAIXA REFERENCIAL</v>
          </cell>
        </row>
        <row r="2233">
          <cell r="G2233" t="str">
            <v>92446</v>
          </cell>
          <cell r="H2233" t="str">
            <v>MONTAGEM E DESMONTAGEM DE FÔRMA DE VIGA, ESCORAMENTO COM PONTALETE DE MADEIRA, PÉ-DIREITO SIMPLES, EM MADEIRA SERRADA, 1 UTILIZAÇÃO. AF_09/2020</v>
          </cell>
          <cell r="I2233" t="str">
            <v>M2</v>
          </cell>
          <cell r="J2233" t="str">
            <v>COEFICIENTE DE REPRESENTATIVIDADE</v>
          </cell>
          <cell r="K2233" t="str">
            <v>337,43</v>
          </cell>
          <cell r="L2233" t="str">
            <v>CAIXA REFERENCIAL</v>
          </cell>
        </row>
        <row r="2234">
          <cell r="G2234" t="str">
            <v>92447</v>
          </cell>
          <cell r="H2234" t="str">
            <v>MONTAGEM E DESMONTAGEM DE FÔRMA DE VIGA, ESCORAMENTO COM PONTALETE DE MADEIRA, PÉ-DIREITO SIMPLES, EM MADEIRA SERRADA, 2 UTILIZAÇÕES. AF_09/2020</v>
          </cell>
          <cell r="I2234" t="str">
            <v>M2</v>
          </cell>
          <cell r="J2234" t="str">
            <v>COEFICIENTE DE REPRESENTATIVIDADE</v>
          </cell>
          <cell r="K2234" t="str">
            <v>233,15</v>
          </cell>
          <cell r="L2234" t="str">
            <v>CAIXA REFERENCIAL</v>
          </cell>
        </row>
        <row r="2235">
          <cell r="G2235" t="str">
            <v>92448</v>
          </cell>
          <cell r="H2235" t="str">
            <v>MONTAGEM E DESMONTAGEM DE FÔRMA DE VIGA, ESCORAMENTO COM PONTALETE DE MADEIRA, PÉ-DIREITO SIMPLES, EM MADEIRA SERRADA, 4 UTILIZAÇÕES. AF_09/2020</v>
          </cell>
          <cell r="I2235" t="str">
            <v>M2</v>
          </cell>
          <cell r="J2235" t="str">
            <v>COEFICIENTE DE REPRESENTATIVIDADE</v>
          </cell>
          <cell r="K2235" t="str">
            <v>180,10</v>
          </cell>
          <cell r="L2235" t="str">
            <v>CAIXA REFERENCIAL</v>
          </cell>
        </row>
        <row r="2236">
          <cell r="G2236" t="str">
            <v>92449</v>
          </cell>
          <cell r="H2236" t="str">
            <v>MONTAGEM E DESMONTAGEM DE FÔRMA DE VIGA, ESCORAMENTO COM GARFO DE MADEIRA, PÉ-DIREITO DUPLO, EM CHAPA DE MADEIRA RESINADA, 2 UTILIZAÇÕES. AF_09/2020</v>
          </cell>
          <cell r="I2236" t="str">
            <v>M2</v>
          </cell>
          <cell r="J2236" t="str">
            <v>COEFICIENTE DE REPRESENTATIVIDADE</v>
          </cell>
          <cell r="K2236" t="str">
            <v>273,34</v>
          </cell>
          <cell r="L2236" t="str">
            <v>CAIXA REFERENCIAL</v>
          </cell>
        </row>
        <row r="2237">
          <cell r="G2237" t="str">
            <v>92450</v>
          </cell>
          <cell r="H2237" t="str">
            <v>MONTAGEM E DESMONTAGEM DE FÔRMA DE VIGA, ESCORAMENTO METÁLICO, PÉ-DIREITO DUPLO, EM CHAPA DE MADEIRA RESINADA, 2 UTILIZAÇÕES. AF_09/2020</v>
          </cell>
          <cell r="I2237" t="str">
            <v>M2</v>
          </cell>
          <cell r="J2237" t="str">
            <v>COEFICIENTE DE REPRESENTATIVIDADE</v>
          </cell>
          <cell r="K2237" t="str">
            <v>338,33</v>
          </cell>
          <cell r="L2237" t="str">
            <v>CAIXA REFERENCIAL</v>
          </cell>
        </row>
        <row r="2238">
          <cell r="G2238" t="str">
            <v>92451</v>
          </cell>
          <cell r="H2238" t="str">
            <v>MONTAGEM E DESMONTAGEM DE FÔRMA DE VIGA, ESCORAMENTO COM GARFO DE MADEIRA, PÉ-DIREITO SIMPLES, EM CHAPA DE MADEIRA RESINADA, 2 UTILIZAÇÕES. AF_09/2020</v>
          </cell>
          <cell r="I2238" t="str">
            <v>M2</v>
          </cell>
          <cell r="J2238" t="str">
            <v>COEFICIENTE DE REPRESENTATIVIDADE</v>
          </cell>
          <cell r="K2238" t="str">
            <v>185,81</v>
          </cell>
          <cell r="L2238" t="str">
            <v>CAIXA REFERENCIAL</v>
          </cell>
        </row>
        <row r="2239">
          <cell r="G2239" t="str">
            <v>92452</v>
          </cell>
          <cell r="H2239" t="str">
            <v>MONTAGEM E DESMONTAGEM DE FÔRMA DE VIGA, ESCORAMENTO METÁLICO, PÉ-DIREITO SIMPLES, EM CHAPA DE MADEIRA RESINADA, 2 UTILIZAÇÕES. AF_09/2020</v>
          </cell>
          <cell r="I2239" t="str">
            <v>M2</v>
          </cell>
          <cell r="J2239" t="str">
            <v>COEFICIENTE DE REPRESENTATIVIDADE</v>
          </cell>
          <cell r="K2239" t="str">
            <v>191,28</v>
          </cell>
          <cell r="L2239" t="str">
            <v>CAIXA REFERENCIAL</v>
          </cell>
        </row>
        <row r="2240">
          <cell r="G2240" t="str">
            <v>92453</v>
          </cell>
          <cell r="H2240" t="str">
            <v>MONTAGEM E DESMONTAGEM DE FÔRMA DE VIGA, ESCORAMENTO COM GARFO DE MADEIRA, PÉ-DIREITO DUPLO, EM CHAPA DE MADEIRA RESINADA, 4 UTILIZAÇÕES. AF_09/2020</v>
          </cell>
          <cell r="I2240" t="str">
            <v>M2</v>
          </cell>
          <cell r="J2240" t="str">
            <v>COEFICIENTE DE REPRESENTATIVIDADE</v>
          </cell>
          <cell r="K2240" t="str">
            <v>234,39</v>
          </cell>
          <cell r="L2240" t="str">
            <v>CAIXA REFERENCIAL</v>
          </cell>
        </row>
        <row r="2241">
          <cell r="G2241" t="str">
            <v>92454</v>
          </cell>
          <cell r="H2241" t="str">
            <v>MONTAGEM E DESMONTAGEM DE FÔRMA DE VIGA, ESCORAMENTO METÁLICO, PÉ-DIREITO DUPLO, EM CHAPA DE MADEIRA RESINADA, 4 UTILIZAÇÕES. AF_09/2020</v>
          </cell>
          <cell r="I2241" t="str">
            <v>M2</v>
          </cell>
          <cell r="J2241" t="str">
            <v>COEFICIENTE DE REPRESENTATIVIDADE</v>
          </cell>
          <cell r="K2241" t="str">
            <v>308,32</v>
          </cell>
          <cell r="L2241" t="str">
            <v>CAIXA REFERENCIAL</v>
          </cell>
        </row>
        <row r="2242">
          <cell r="G2242" t="str">
            <v>92455</v>
          </cell>
          <cell r="H2242" t="str">
            <v>MONTAGEM E DESMONTAGEM DE FÔRMA DE VIGA, ESCORAMENTO COM GARFO DE MADEIRA, PÉ-DIREITO SIMPLES, EM CHAPA DE MADEIRA RESINADA, 4 UTILIZAÇÕES. AF_09/2020</v>
          </cell>
          <cell r="I2242" t="str">
            <v>M2</v>
          </cell>
          <cell r="J2242" t="str">
            <v>COEFICIENTE DE REPRESENTATIVIDADE</v>
          </cell>
          <cell r="K2242" t="str">
            <v>152,89</v>
          </cell>
          <cell r="L2242" t="str">
            <v>CAIXA REFERENCIAL</v>
          </cell>
        </row>
        <row r="2243">
          <cell r="G2243" t="str">
            <v>92456</v>
          </cell>
          <cell r="H2243" t="str">
            <v>MONTAGEM E DESMONTAGEM DE FÔRMA DE VIGA, ESCORAMENTO METÁLICO, PÉ-DIREITO SIMPLES, EM CHAPA DE MADEIRA RESINADA, 4 UTILIZAÇÕES. AF_09/2020</v>
          </cell>
          <cell r="I2243" t="str">
            <v>M2</v>
          </cell>
          <cell r="J2243" t="str">
            <v>COEFICIENTE DE REPRESENTATIVIDADE</v>
          </cell>
          <cell r="K2243" t="str">
            <v>161,29</v>
          </cell>
          <cell r="L2243" t="str">
            <v>CAIXA REFERENCIAL</v>
          </cell>
        </row>
        <row r="2244">
          <cell r="G2244" t="str">
            <v>92457</v>
          </cell>
          <cell r="H2244" t="str">
            <v>MONTAGEM E DESMONTAGEM DE FÔRMA DE VIGA, ESCORAMENTO COM GARFO DE MADEIRA, PÉ-DIREITO DUPLO, EM CHAPA DE MADEIRA RESINADA, 6 UTILIZAÇÕES. AF_09/2020</v>
          </cell>
          <cell r="I2244" t="str">
            <v>M2</v>
          </cell>
          <cell r="J2244" t="str">
            <v>COEFICIENTE DE REPRESENTATIVIDADE</v>
          </cell>
          <cell r="K2244" t="str">
            <v>204,50</v>
          </cell>
          <cell r="L2244" t="str">
            <v>CAIXA REFERENCIAL</v>
          </cell>
        </row>
        <row r="2245">
          <cell r="G2245" t="str">
            <v>92458</v>
          </cell>
          <cell r="H2245" t="str">
            <v>MONTAGEM E DESMONTAGEM DE FÔRMA DE VIGA, ESCORAMENTO METÁLICO, PÉ-DIREITO DUPLO, EM CHAPA DE MADEIRA RESINADA, 6 UTILIZAÇÕES. AF_12/2015</v>
          </cell>
          <cell r="I2245" t="str">
            <v>M2</v>
          </cell>
          <cell r="J2245" t="str">
            <v>COEFICIENTE DE REPRESENTATIVIDADE</v>
          </cell>
          <cell r="K2245" t="str">
            <v>288,98</v>
          </cell>
          <cell r="L2245" t="str">
            <v>CAIXA REFERENCIAL</v>
          </cell>
        </row>
        <row r="2246">
          <cell r="G2246" t="str">
            <v>92459</v>
          </cell>
          <cell r="H2246" t="str">
            <v>MONTAGEM E DESMONTAGEM DE FÔRMA DE VIGA, ESCORAMENTO COM GARFO DE MADEIRA, PÉ-DIREITO SIMPLES, EM CHAPA DE MADEIRA RESINADA, 6 UTILIZAÇÕES. AF_09/2020</v>
          </cell>
          <cell r="I2246" t="str">
            <v>M2</v>
          </cell>
          <cell r="J2246" t="str">
            <v>COEFICIENTE DE REPRESENTATIVIDADE</v>
          </cell>
          <cell r="K2246" t="str">
            <v>130,56</v>
          </cell>
          <cell r="L2246" t="str">
            <v>CAIXA REFERENCIAL</v>
          </cell>
        </row>
        <row r="2247">
          <cell r="G2247" t="str">
            <v>92460</v>
          </cell>
          <cell r="H2247" t="str">
            <v>MONTAGEM E DESMONTAGEM DE FÔRMA DE VIGA, ESCORAMENTO METÁLICO, PÉ-DIREITO SIMPLES, EM CHAPA DE MADEIRA RESINADA, 6 UTILIZAÇÕES. AF_09/2020</v>
          </cell>
          <cell r="I2247" t="str">
            <v>M2</v>
          </cell>
          <cell r="J2247" t="str">
            <v>COEFICIENTE DE REPRESENTATIVIDADE</v>
          </cell>
          <cell r="K2247" t="str">
            <v>136,39</v>
          </cell>
          <cell r="L2247" t="str">
            <v>CAIXA REFERENCIAL</v>
          </cell>
        </row>
        <row r="2248">
          <cell r="G2248" t="str">
            <v>92461</v>
          </cell>
          <cell r="H2248" t="str">
            <v>MONTAGEM E DESMONTAGEM DE FÔRMA DE VIGA, ESCORAMENTO COM GARFO DE MADEIRA, PÉ-DIREITO DUPLO, EM CHAPA DE MADEIRA RESINADA, 8 UTILIZAÇÕES. AF_09/2020</v>
          </cell>
          <cell r="I2248" t="str">
            <v>M2</v>
          </cell>
          <cell r="J2248" t="str">
            <v>COEFICIENTE DE REPRESENTATIVIDADE</v>
          </cell>
          <cell r="K2248" t="str">
            <v>188,89</v>
          </cell>
          <cell r="L2248" t="str">
            <v>CAIXA REFERENCIAL</v>
          </cell>
        </row>
        <row r="2249">
          <cell r="G2249" t="str">
            <v>92462</v>
          </cell>
          <cell r="H2249" t="str">
            <v>MONTAGEM E DESMONTAGEM DE FÔRMA DE VIGA, ESCORAMENTO METÁLICO, PÉ-DIREITO DUPLO, EM CHAPA DE MADEIRA RESINADA, 8 UTILIZAÇÕES. AF_09/2020</v>
          </cell>
          <cell r="I2249" t="str">
            <v>M2</v>
          </cell>
          <cell r="J2249" t="str">
            <v>COEFICIENTE DE REPRESENTATIVIDADE</v>
          </cell>
          <cell r="K2249" t="str">
            <v>276,48</v>
          </cell>
          <cell r="L2249" t="str">
            <v>CAIXA REFERENCIAL</v>
          </cell>
        </row>
        <row r="2250">
          <cell r="G2250" t="str">
            <v>92463</v>
          </cell>
          <cell r="H2250" t="str">
            <v>MONTAGEM E DESMONTAGEM DE FÔRMA DE VIGA, ESCORAMENTO COM GARFO DE MADEIRA, PÉ-DIREITO SIMPLES, EM CHAPA DE MADEIRA RESINADA, 8 UTILIZAÇÕES. AF_09/2020</v>
          </cell>
          <cell r="I2250" t="str">
            <v>M2</v>
          </cell>
          <cell r="J2250" t="str">
            <v>COEFICIENTE DE REPRESENTATIVIDADE</v>
          </cell>
          <cell r="K2250" t="str">
            <v>118,57</v>
          </cell>
          <cell r="L2250" t="str">
            <v>CAIXA REFERENCIAL</v>
          </cell>
        </row>
        <row r="2251">
          <cell r="G2251" t="str">
            <v>92464</v>
          </cell>
          <cell r="H2251" t="str">
            <v>MONTAGEM E DESMONTAGEM DE FÔRMA DE VIGA, ESCORAMENTO METÁLICO, PÉ-DIREITO SIMPLES, EM CHAPA DE MADEIRA RESINADA, 8 UTILIZAÇÕES. AF_09/2020</v>
          </cell>
          <cell r="I2251" t="str">
            <v>M2</v>
          </cell>
          <cell r="J2251" t="str">
            <v>COEFICIENTE DE REPRESENTATIVIDADE</v>
          </cell>
          <cell r="K2251" t="str">
            <v>130,67</v>
          </cell>
          <cell r="L2251" t="str">
            <v>CAIXA REFERENCIAL</v>
          </cell>
        </row>
        <row r="2252">
          <cell r="G2252" t="str">
            <v>92465</v>
          </cell>
          <cell r="H2252" t="str">
            <v>MONTAGEM E DESMONTAGEM DE FÔRMA DE VIGA, ESCORAMENTO COM GARFO DE MADEIRA, PÉ-DIREITO DUPLO, EM CHAPA DE MADEIRA PLASTIFICADA, 10 UTILIZAÇÕES. AF_09/2020</v>
          </cell>
          <cell r="I2252" t="str">
            <v>M2</v>
          </cell>
          <cell r="J2252" t="str">
            <v>COEFICIENTE DE REPRESENTATIVIDADE</v>
          </cell>
          <cell r="K2252" t="str">
            <v>151,93</v>
          </cell>
          <cell r="L2252" t="str">
            <v>CAIXA REFERENCIAL</v>
          </cell>
        </row>
        <row r="2253">
          <cell r="G2253" t="str">
            <v>92466</v>
          </cell>
          <cell r="H2253" t="str">
            <v>MONTAGEM E DESMONTAGEM DE FÔRMA DE VIGA, ESCORAMENTO METÁLICO, PÉ-DIREITO DUPLO, EM CHAPA DE MADEIRA PLASTIFICADA, 10 UTILIZAÇÕES. AF_09/2020</v>
          </cell>
          <cell r="I2253" t="str">
            <v>M2</v>
          </cell>
          <cell r="J2253" t="str">
            <v>COEFICIENTE DE REPRESENTATIVIDADE</v>
          </cell>
          <cell r="K2253" t="str">
            <v>268,85</v>
          </cell>
          <cell r="L2253" t="str">
            <v>CAIXA REFERENCIAL</v>
          </cell>
        </row>
        <row r="2254">
          <cell r="G2254" t="str">
            <v>92467</v>
          </cell>
          <cell r="H2254" t="str">
            <v>MONTAGEM E DESMONTAGEM DE FÔRMA DE VIGA, ESCORAMENTO COM GARFO DE MADEIRA, PÉ-DIREITO SIMPLES, EM CHAPA DE MADEIRA PLASTIFICADA, 10 UTILIZAÇÕES. AF_09/2020</v>
          </cell>
          <cell r="I2254" t="str">
            <v>M2</v>
          </cell>
          <cell r="J2254" t="str">
            <v>COEFICIENTE DE REPRESENTATIVIDADE</v>
          </cell>
          <cell r="K2254" t="str">
            <v>98,21</v>
          </cell>
          <cell r="L2254" t="str">
            <v>CAIXA REFERENCIAL</v>
          </cell>
        </row>
        <row r="2255">
          <cell r="G2255" t="str">
            <v>92468</v>
          </cell>
          <cell r="H2255" t="str">
            <v>MONTAGEM E DESMONTAGEM DE FÔRMA DE VIGA, ESCORAMENTO METÁLICO, PÉ-DIREITO SIMPLES, EM CHAPA DE MADEIRA PLASTIFICADA, 10 UTILIZAÇÕES. AF_09/2020</v>
          </cell>
          <cell r="I2255" t="str">
            <v>M2</v>
          </cell>
          <cell r="J2255" t="str">
            <v>COEFICIENTE DE REPRESENTATIVIDADE</v>
          </cell>
          <cell r="K2255" t="str">
            <v>123,64</v>
          </cell>
          <cell r="L2255" t="str">
            <v>CAIXA REFERENCIAL</v>
          </cell>
        </row>
        <row r="2256">
          <cell r="G2256" t="str">
            <v>92469</v>
          </cell>
          <cell r="H2256" t="str">
            <v>MONTAGEM E DESMONTAGEM DE FÔRMA DE VIGA, ESCORAMENTO COM GARFO DE MADEIRA, PÉ-DIREITO DUPLO, EM CHAPA DE MADEIRA PLASTIFICADA, 12 UTILIZAÇÕES. AF_09/2020</v>
          </cell>
          <cell r="I2256" t="str">
            <v>M2</v>
          </cell>
          <cell r="J2256" t="str">
            <v>COEFICIENTE DE REPRESENTATIVIDADE</v>
          </cell>
          <cell r="K2256" t="str">
            <v>138,65</v>
          </cell>
          <cell r="L2256" t="str">
            <v>CAIXA REFERENCIAL</v>
          </cell>
        </row>
        <row r="2257">
          <cell r="G2257" t="str">
            <v>92470</v>
          </cell>
          <cell r="H2257" t="str">
            <v>MONTAGEM E DESMONTAGEM DE FÔRMA DE VIGA, ESCORAMENTO METÁLICO, PÉ-DIREITO DUPLO, EM CHAPA DE MADEIRA PLASTIFICADA, 12 UTILIZAÇÕES. AF_09/2020</v>
          </cell>
          <cell r="I2257" t="str">
            <v>M2</v>
          </cell>
          <cell r="J2257" t="str">
            <v>COEFICIENTE DE REPRESENTATIVIDADE</v>
          </cell>
          <cell r="K2257" t="str">
            <v>261,62</v>
          </cell>
          <cell r="L2257" t="str">
            <v>CAIXA REFERENCIAL</v>
          </cell>
        </row>
        <row r="2258">
          <cell r="G2258" t="str">
            <v>92471</v>
          </cell>
          <cell r="H2258" t="str">
            <v>MONTAGEM E DESMONTAGEM DE FÔRMA DE VIGA, ESCORAMENTO COM GARFO DE MADEIRA, PÉ-DIREITO SIMPLES, EM CHAPA DE MADEIRA PLASTIFICADA, 12 UTILIZAÇÕES. AF_09/2020</v>
          </cell>
          <cell r="I2258" t="str">
            <v>M2</v>
          </cell>
          <cell r="J2258" t="str">
            <v>COEFICIENTE DE REPRESENTATIVIDADE</v>
          </cell>
          <cell r="K2258" t="str">
            <v>89,75</v>
          </cell>
          <cell r="L2258" t="str">
            <v>CAIXA REFERENCIAL</v>
          </cell>
        </row>
        <row r="2259">
          <cell r="G2259" t="str">
            <v>92472</v>
          </cell>
          <cell r="H2259" t="str">
            <v>MONTAGEM E DESMONTAGEM DE FÔRMA DE VIGA, ESCORAMENTO METÁLICO, PÉ-DIREITO SIMPLES, EM CHAPA DE MADEIRA PLASTIFICADA, 12 UTILIZAÇÕES. AF_09/2020</v>
          </cell>
          <cell r="I2259" t="str">
            <v>M2</v>
          </cell>
          <cell r="J2259" t="str">
            <v>COEFICIENTE DE REPRESENTATIVIDADE</v>
          </cell>
          <cell r="K2259" t="str">
            <v>117,40</v>
          </cell>
          <cell r="L2259" t="str">
            <v>CAIXA REFERENCIAL</v>
          </cell>
        </row>
        <row r="2260">
          <cell r="G2260" t="str">
            <v>92473</v>
          </cell>
          <cell r="H2260" t="str">
            <v>MONTAGEM E DESMONTAGEM DE FÔRMA DE VIGA, ESCORAMENTO COM GARFO DE MADEIRA, PÉ-DIREITO DUPLO, EM CHAPA DE MADEIRA PLASTIFICADA, 14 UTILIZAÇÕES. AF_09/2020</v>
          </cell>
          <cell r="I2260" t="str">
            <v>M2</v>
          </cell>
          <cell r="J2260" t="str">
            <v>COEFICIENTE DE REPRESENTATIVIDADE</v>
          </cell>
          <cell r="K2260" t="str">
            <v>127,85</v>
          </cell>
          <cell r="L2260" t="str">
            <v>CAIXA REFERENCIAL</v>
          </cell>
        </row>
        <row r="2261">
          <cell r="G2261" t="str">
            <v>92474</v>
          </cell>
          <cell r="H2261" t="str">
            <v>MONTAGEM E DESMONTAGEM DE FÔRMA DE VIGA, ESCORAMENTO METÁLICO, PÉ-DIREITO DUPLO, EM CHAPA DE MADEIRA PLASTIFICADA, 14 UTILIZAÇÕES. AF_09/2020</v>
          </cell>
          <cell r="I2261" t="str">
            <v>M2</v>
          </cell>
          <cell r="J2261" t="str">
            <v>COEFICIENTE DE REPRESENTATIVIDADE</v>
          </cell>
          <cell r="K2261" t="str">
            <v>255,35</v>
          </cell>
          <cell r="L2261" t="str">
            <v>CAIXA REFERENCIAL</v>
          </cell>
        </row>
        <row r="2262">
          <cell r="G2262" t="str">
            <v>92475</v>
          </cell>
          <cell r="H2262" t="str">
            <v>MONTAGEM E DESMONTAGEM DE FÔRMA DE VIGA, ESCORAMENTO COM GARFO DE MADEIRA, PÉ-DIREITO SIMPLES, EM CHAPA DE MADEIRA PLASTIFICADA, 14 UTILIZAÇÕES. AF_09/2020</v>
          </cell>
          <cell r="I2262" t="str">
            <v>M2</v>
          </cell>
          <cell r="J2262" t="str">
            <v>COEFICIENTE DE REPRESENTATIVIDADE</v>
          </cell>
          <cell r="K2262" t="str">
            <v>82,83</v>
          </cell>
          <cell r="L2262" t="str">
            <v>CAIXA REFERENCIAL</v>
          </cell>
        </row>
        <row r="2263">
          <cell r="G2263" t="str">
            <v>92476</v>
          </cell>
          <cell r="H2263" t="str">
            <v>MONTAGEM E DESMONTAGEM DE FÔRMA DE VIGA, ESCORAMENTO METÁLICO, PÉ-DIREITO SIMPLES, EM CHAPA DE MADEIRA PLASTIFICADA, 14 UTILIZAÇÕES. AF_09/2020</v>
          </cell>
          <cell r="I2263" t="str">
            <v>M2</v>
          </cell>
          <cell r="J2263" t="str">
            <v>COEFICIENTE DE REPRESENTATIVIDADE</v>
          </cell>
          <cell r="K2263" t="str">
            <v>112,07</v>
          </cell>
          <cell r="L2263" t="str">
            <v>CAIXA REFERENCIAL</v>
          </cell>
        </row>
        <row r="2264">
          <cell r="G2264" t="str">
            <v>92477</v>
          </cell>
          <cell r="H2264" t="str">
            <v>MONTAGEM E DESMONTAGEM DE FÔRMA DE VIGA, ESCORAMENTO COM GARFO DE MADEIRA, PÉ-DIREITO DUPLO, EM CHAPA DE MADEIRA PLASTIFICADA, 18 UTILIZAÇÕES. AF_09/2020</v>
          </cell>
          <cell r="I2264" t="str">
            <v>M2</v>
          </cell>
          <cell r="J2264" t="str">
            <v>COEFICIENTE DE REPRESENTATIVIDADE</v>
          </cell>
          <cell r="K2264" t="str">
            <v>104,94</v>
          </cell>
          <cell r="L2264" t="str">
            <v>CAIXA REFERENCIAL</v>
          </cell>
        </row>
        <row r="2265">
          <cell r="G2265" t="str">
            <v>92478</v>
          </cell>
          <cell r="H2265" t="str">
            <v>MONTAGEM E DESMONTAGEM DE FÔRMA DE VIGA, ESCORAMENTO METÁLICO, PÉ-DIREITO DUPLO, EM CHAPA DE MADEIRA PLASTIFICADA, 18 UTILIZAÇÕES. AF_09/2020</v>
          </cell>
          <cell r="I2265" t="str">
            <v>M2</v>
          </cell>
          <cell r="J2265" t="str">
            <v>COEFICIENTE DE REPRESENTATIVIDADE</v>
          </cell>
          <cell r="K2265" t="str">
            <v>243,09</v>
          </cell>
          <cell r="L2265" t="str">
            <v>CAIXA REFERENCIAL</v>
          </cell>
        </row>
        <row r="2266">
          <cell r="G2266" t="str">
            <v>92479</v>
          </cell>
          <cell r="H2266" t="str">
            <v>MONTAGEM E DESMONTAGEM DE FÔRMA DE VIGA, ESCORAMENTO COM GARFO DE MADEIRA, PÉ-DIREITO SIMPLES, EM CHAPA DE MADEIRA PLASTIFICADA, 18 UTILIZAÇÕES. AF_09/2020</v>
          </cell>
          <cell r="I2266" t="str">
            <v>M2</v>
          </cell>
          <cell r="J2266" t="str">
            <v>COEFICIENTE DE REPRESENTATIVIDADE</v>
          </cell>
          <cell r="K2266" t="str">
            <v>68,17</v>
          </cell>
          <cell r="L2266" t="str">
            <v>CAIXA REFERENCIAL</v>
          </cell>
        </row>
        <row r="2267">
          <cell r="G2267" t="str">
            <v>92480</v>
          </cell>
          <cell r="H2267" t="str">
            <v>MONTAGEM E DESMONTAGEM DE FÔRMA DE VIGA, ESCORAMENTO METÁLICO, PÉ-DIREITO SIMPLES, EM CHAPA DE MADEIRA PLASTIFICADA, 18 UTILIZAÇÕES. AF_09/2020</v>
          </cell>
          <cell r="I2267" t="str">
            <v>M2</v>
          </cell>
          <cell r="J2267" t="str">
            <v>COEFICIENTE DE REPRESENTATIVIDADE</v>
          </cell>
          <cell r="K2267" t="str">
            <v>101,53</v>
          </cell>
          <cell r="L2267" t="str">
            <v>CAIXA REFERENCIAL</v>
          </cell>
        </row>
        <row r="2268">
          <cell r="G2268" t="str">
            <v>92482</v>
          </cell>
          <cell r="H2268" t="str">
            <v>MONTAGEM E DESMONTAGEM DE FÔRMA DE LAJE MACIÇA, PÉ-DIREITO SIMPLES, EM MADEIRA SERRADA, 1 UTILIZAÇÃO. AF_09/2020</v>
          </cell>
          <cell r="I2268" t="str">
            <v>M2</v>
          </cell>
          <cell r="J2268" t="str">
            <v>COEFICIENTE DE REPRESENTATIVIDADE</v>
          </cell>
          <cell r="K2268" t="str">
            <v>380,61</v>
          </cell>
          <cell r="L2268" t="str">
            <v>CAIXA REFERENCIAL</v>
          </cell>
        </row>
        <row r="2269">
          <cell r="G2269" t="str">
            <v>92484</v>
          </cell>
          <cell r="H2269" t="str">
            <v>MONTAGEM E DESMONTAGEM DE FÔRMA DE LAJE MACIÇA, PÉ-DIREITO SIMPLES, EM MADEIRA SERRADA, 2 UTILIZAÇÕES. AF_09/2020</v>
          </cell>
          <cell r="I2269" t="str">
            <v>M2</v>
          </cell>
          <cell r="J2269" t="str">
            <v>COEFICIENTE DE REPRESENTATIVIDADE</v>
          </cell>
          <cell r="K2269" t="str">
            <v>261,37</v>
          </cell>
          <cell r="L2269" t="str">
            <v>CAIXA REFERENCIAL</v>
          </cell>
        </row>
        <row r="2270">
          <cell r="G2270" t="str">
            <v>92486</v>
          </cell>
          <cell r="H2270" t="str">
            <v>MONTAGEM E DESMONTAGEM DE FÔRMA DE LAJE MACIÇA, PÉ-DIREITO SIMPLES, EM MADEIRA SERRADA, 4 UTILIZAÇÕES. AF_09/2020</v>
          </cell>
          <cell r="I2270" t="str">
            <v>M2</v>
          </cell>
          <cell r="J2270" t="str">
            <v>COEFICIENTE DE REPRESENTATIVIDADE</v>
          </cell>
          <cell r="K2270" t="str">
            <v>185,52</v>
          </cell>
          <cell r="L2270" t="str">
            <v>CAIXA REFERENCIAL</v>
          </cell>
        </row>
        <row r="2271">
          <cell r="G2271" t="str">
            <v>92488</v>
          </cell>
          <cell r="H2271" t="str">
            <v>MONTAGEM E DESMONTAGEM DE FÔRMA DE LAJE NERVURADA COM CUBETA E ASSOALHO, PÉ-DIREITO DUPLO, EM CHAPA DE MADEIRA COMPENSADA RESINADA, 8 UTILIZAÇÕES. AF_09/2020</v>
          </cell>
          <cell r="I2271" t="str">
            <v>M2</v>
          </cell>
          <cell r="J2271" t="str">
            <v>COEFICIENTE DE REPRESENTATIVIDADE</v>
          </cell>
          <cell r="K2271" t="str">
            <v>125,24</v>
          </cell>
          <cell r="L2271" t="str">
            <v>CAIXA REFERENCIAL</v>
          </cell>
        </row>
        <row r="2272">
          <cell r="G2272" t="str">
            <v>92490</v>
          </cell>
          <cell r="H2272" t="str">
            <v>MONTAGEM E DESMONTAGEM DE FÔRMA DE LAJE NERVURADA COM CUBETA E ASSOALHO, PÉ-DIREITO SIMPLES, EM CHAPA DE MADEIRA COMPENSADA RESINADA, 8 UTILIZAÇÕES. AF_09/2020</v>
          </cell>
          <cell r="I2272" t="str">
            <v>M2</v>
          </cell>
          <cell r="J2272" t="str">
            <v>COEFICIENTE DE REPRESENTATIVIDADE</v>
          </cell>
          <cell r="K2272" t="str">
            <v>84,08</v>
          </cell>
          <cell r="L2272" t="str">
            <v>CAIXA REFERENCIAL</v>
          </cell>
        </row>
        <row r="2273">
          <cell r="G2273" t="str">
            <v>92492</v>
          </cell>
          <cell r="H2273" t="str">
            <v>MONTAGEM E DESMONTAGEM DE FÔRMA DE LAJE NERVURADA COM CUBETA E ASSOALHO, PÉ-DIREITO DUPLO, EM CHAPA DE MADEIRA COMPENSADA RESINADA, 10 UTILIZAÇÕES. AF_09/2020</v>
          </cell>
          <cell r="I2273" t="str">
            <v>M2</v>
          </cell>
          <cell r="J2273" t="str">
            <v>COEFICIENTE DE REPRESENTATIVIDADE</v>
          </cell>
          <cell r="K2273" t="str">
            <v>119,32</v>
          </cell>
          <cell r="L2273" t="str">
            <v>CAIXA REFERENCIAL</v>
          </cell>
        </row>
        <row r="2274">
          <cell r="G2274" t="str">
            <v>92494</v>
          </cell>
          <cell r="H2274" t="str">
            <v>MONTAGEM E DESMONTAGEM DE FÔRMA DE LAJE NERVURADA COM CUBETA E ASSOALHO, PÉ-DIREITO SIMPLES, EM CHAPA DE MADEIRA COMPENSADA RESINADA, 10 UTILIZAÇÕES. AF_09/2020</v>
          </cell>
          <cell r="I2274" t="str">
            <v>M2</v>
          </cell>
          <cell r="J2274" t="str">
            <v>COEFICIENTE DE REPRESENTATIVIDADE</v>
          </cell>
          <cell r="K2274" t="str">
            <v>79,42</v>
          </cell>
          <cell r="L2274" t="str">
            <v>CAIXA REFERENCIAL</v>
          </cell>
        </row>
        <row r="2275">
          <cell r="G2275" t="str">
            <v>92496</v>
          </cell>
          <cell r="H2275" t="str">
            <v>MONTAGEM E DESMONTAGEM DE FÔRMA DE LAJE NERVURADA COM CUBETA E ASSOALHO, PÉ-DIREITO DUPLO, EM CHAPA DE MADEIRA COMPENSADA RESINADA, 12 UTILIZAÇÕES. AF_09/2020</v>
          </cell>
          <cell r="I2275" t="str">
            <v>M2</v>
          </cell>
          <cell r="J2275" t="str">
            <v>COEFICIENTE DE REPRESENTATIVIDADE</v>
          </cell>
          <cell r="K2275" t="str">
            <v>114,31</v>
          </cell>
          <cell r="L2275" t="str">
            <v>CAIXA REFERENCIAL</v>
          </cell>
        </row>
        <row r="2276">
          <cell r="G2276" t="str">
            <v>92498</v>
          </cell>
          <cell r="H2276" t="str">
            <v>MONTAGEM E DESMONTAGEM DE FÔRMA DE LAJE NERVURADA COM CUBETA E ASSOALHO, PÉ-DIREITO SIMPLES, EM CHAPA DE MADEIRA COMPENSADA RESINADA, 12 UTILIZAÇÕES. AF_09/2020</v>
          </cell>
          <cell r="I2276" t="str">
            <v>M2</v>
          </cell>
          <cell r="J2276" t="str">
            <v>COEFICIENTE DE REPRESENTATIVIDADE</v>
          </cell>
          <cell r="K2276" t="str">
            <v>75,48</v>
          </cell>
          <cell r="L2276" t="str">
            <v>CAIXA REFERENCIAL</v>
          </cell>
        </row>
        <row r="2277">
          <cell r="G2277" t="str">
            <v>92500</v>
          </cell>
          <cell r="H2277" t="str">
            <v>MONTAGEM E DESMONTAGEM DE FÔRMA DE LAJE NERVURADA COM CUBETA E ASSOALHO, PÉ-DIREITO DUPLO, EM CHAPA DE MADEIRA COMPENSADA RESINADA, 14 UTILIZAÇÕES. AF_09/2020</v>
          </cell>
          <cell r="I2277" t="str">
            <v>M2</v>
          </cell>
          <cell r="J2277" t="str">
            <v>COEFICIENTE DE REPRESENTATIVIDADE</v>
          </cell>
          <cell r="K2277" t="str">
            <v>110,15</v>
          </cell>
          <cell r="L2277" t="str">
            <v>CAIXA REFERENCIAL</v>
          </cell>
        </row>
        <row r="2278">
          <cell r="G2278" t="str">
            <v>92502</v>
          </cell>
          <cell r="H2278" t="str">
            <v>MONTAGEM E DESMONTAGEM DE FÔRMA DE LAJE NERVURADA COM CUBETA E ASSOALHO, PÉ-DIREITO SIMPLES, EM CHAPA DE MADEIRA COMPENSADA RESINADA, 14 UTILIZAÇÕES. AF_09/2020</v>
          </cell>
          <cell r="I2278" t="str">
            <v>M2</v>
          </cell>
          <cell r="J2278" t="str">
            <v>COEFICIENTE DE REPRESENTATIVIDADE</v>
          </cell>
          <cell r="K2278" t="str">
            <v>72,37</v>
          </cell>
          <cell r="L2278" t="str">
            <v>CAIXA REFERENCIAL</v>
          </cell>
        </row>
        <row r="2279">
          <cell r="G2279" t="str">
            <v>92504</v>
          </cell>
          <cell r="H2279" t="str">
            <v>MONTAGEM E DESMONTAGEM DE FÔRMA DE LAJE NERVURADA COM CUBETA E ASSOALHO, PÉ-DIREITO DUPLO, EM CHAPA DE MADEIRA COMPENSADA RESINADA, 18 UTILIZAÇÕES. AF_09/2020</v>
          </cell>
          <cell r="I2279" t="str">
            <v>M2</v>
          </cell>
          <cell r="J2279" t="str">
            <v>COEFICIENTE DE REPRESENTATIVIDADE</v>
          </cell>
          <cell r="K2279" t="str">
            <v>102,64</v>
          </cell>
          <cell r="L2279" t="str">
            <v>CAIXA REFERENCIAL</v>
          </cell>
        </row>
        <row r="2280">
          <cell r="G2280" t="str">
            <v>92506</v>
          </cell>
          <cell r="H2280" t="str">
            <v>MONTAGEM E DESMONTAGEM DE FÔRMA DE LAJE NERVURADA COM CUBETA E ASSOALHO, PÉ-DIREITO SIMPLES, EM CHAPA DE MADEIRA COMPENSADA RESINADA, 18 UTILIZAÇÕES. AF_09/2020</v>
          </cell>
          <cell r="I2280" t="str">
            <v>M2</v>
          </cell>
          <cell r="J2280" t="str">
            <v>COEFICIENTE DE REPRESENTATIVIDADE</v>
          </cell>
          <cell r="K2280" t="str">
            <v>66,67</v>
          </cell>
          <cell r="L2280" t="str">
            <v>CAIXA REFERENCIAL</v>
          </cell>
        </row>
        <row r="2281">
          <cell r="G2281" t="str">
            <v>92508</v>
          </cell>
          <cell r="H2281" t="str">
            <v>MONTAGEM E DESMONTAGEM DE FÔRMA DE LAJE MACIÇA, PÉ-DIREITO DUPLO, EM CHAPA DE MADEIRA COMPENSADA RESINADA, 2 UTILIZAÇÕES. AF_09/2020</v>
          </cell>
          <cell r="I2281" t="str">
            <v>M2</v>
          </cell>
          <cell r="J2281" t="str">
            <v>COEFICIENTE DE REPRESENTATIVIDADE</v>
          </cell>
          <cell r="K2281" t="str">
            <v>116,63</v>
          </cell>
          <cell r="L2281" t="str">
            <v>CAIXA REFERENCIAL</v>
          </cell>
        </row>
        <row r="2282">
          <cell r="G2282" t="str">
            <v>92510</v>
          </cell>
          <cell r="H2282" t="str">
            <v>MONTAGEM E DESMONTAGEM DE FÔRMA DE LAJE MACIÇA, PÉ-DIREITO SIMPLES, EM CHAPA DE MADEIRA COMPENSADA RESINADA, 2 UTILIZAÇÕES. AF_09/2020</v>
          </cell>
          <cell r="I2282" t="str">
            <v>M2</v>
          </cell>
          <cell r="J2282" t="str">
            <v>COEFICIENTE DE REPRESENTATIVIDADE</v>
          </cell>
          <cell r="K2282" t="str">
            <v>73,30</v>
          </cell>
          <cell r="L2282" t="str">
            <v>CAIXA REFERENCIAL</v>
          </cell>
        </row>
        <row r="2283">
          <cell r="G2283" t="str">
            <v>92512</v>
          </cell>
          <cell r="H2283" t="str">
            <v>MONTAGEM E DESMONTAGEM DE FÔRMA DE LAJE MACIÇA, PÉ-DIREITO DUPLO, EM CHAPA DE MADEIRA COMPENSADA RESINADA, 4 UTILIZAÇÕES. AF_09/2020</v>
          </cell>
          <cell r="I2283" t="str">
            <v>M2</v>
          </cell>
          <cell r="J2283" t="str">
            <v>COEFICIENTE DE REPRESENTATIVIDADE</v>
          </cell>
          <cell r="K2283" t="str">
            <v>102,55</v>
          </cell>
          <cell r="L2283" t="str">
            <v>CAIXA REFERENCIAL</v>
          </cell>
        </row>
        <row r="2284">
          <cell r="G2284" t="str">
            <v>92514</v>
          </cell>
          <cell r="H2284" t="str">
            <v>MONTAGEM E DESMONTAGEM DE FÔRMA DE LAJE MACIÇA, PÉ-DIREITO SIMPLES, EM CHAPA DE MADEIRA COMPENSADA RESINADA, 4 UTILIZAÇÕES. AF_09/2020</v>
          </cell>
          <cell r="I2284" t="str">
            <v>M2</v>
          </cell>
          <cell r="J2284" t="str">
            <v>COEFICIENTE DE REPRESENTATIVIDADE</v>
          </cell>
          <cell r="K2284" t="str">
            <v>60,56</v>
          </cell>
          <cell r="L2284" t="str">
            <v>CAIXA REFERENCIAL</v>
          </cell>
        </row>
        <row r="2285">
          <cell r="G2285" t="str">
            <v>92515</v>
          </cell>
          <cell r="H2285" t="str">
            <v>MONTAGEM E DESMONTAGEM DE FÔRMA DE LAJE MACIÇA, PÉ-DIREITO DUPLO, EM CHAPA DE MADEIRA COMPENSADA RESINADA, 6 UTILIZAÇÕES. AF_09/2020</v>
          </cell>
          <cell r="I2285" t="str">
            <v>M2</v>
          </cell>
          <cell r="J2285" t="str">
            <v>COEFICIENTE DE REPRESENTATIVIDADE</v>
          </cell>
          <cell r="K2285" t="str">
            <v>95,14</v>
          </cell>
          <cell r="L2285" t="str">
            <v>CAIXA REFERENCIAL</v>
          </cell>
        </row>
        <row r="2286">
          <cell r="G2286" t="str">
            <v>92518</v>
          </cell>
          <cell r="H2286" t="str">
            <v>MONTAGEM E DESMONTAGEM DE FÔRMA DE LAJE MACIÇA, PÉ-DIREITO SIMPLES, EM CHAPA DE MADEIRA COMPENSADA RESINADA, 6 UTILIZAÇÕES. AF_09/2020</v>
          </cell>
          <cell r="I2286" t="str">
            <v>M2</v>
          </cell>
          <cell r="J2286" t="str">
            <v>COEFICIENTE DE REPRESENTATIVIDADE</v>
          </cell>
          <cell r="K2286" t="str">
            <v>54,45</v>
          </cell>
          <cell r="L2286" t="str">
            <v>CAIXA REFERENCIAL</v>
          </cell>
        </row>
        <row r="2287">
          <cell r="G2287" t="str">
            <v>92520</v>
          </cell>
          <cell r="H2287" t="str">
            <v>MONTAGEM E DESMONTAGEM DE FÔRMA DE LAJE MACIÇA, PÉ-DIREITO DUPLO, EM CHAPA DE MADEIRA COMPENSADA RESINADA, 8 UTILIZAÇÕES. AF_09/2020</v>
          </cell>
          <cell r="I2287" t="str">
            <v>M2</v>
          </cell>
          <cell r="J2287" t="str">
            <v>COEFICIENTE DE REPRESENTATIVIDADE</v>
          </cell>
          <cell r="K2287" t="str">
            <v>90,04</v>
          </cell>
          <cell r="L2287" t="str">
            <v>CAIXA REFERENCIAL</v>
          </cell>
        </row>
        <row r="2288">
          <cell r="G2288" t="str">
            <v>92522</v>
          </cell>
          <cell r="H2288" t="str">
            <v>MONTAGEM E DESMONTAGEM DE FÔRMA DE LAJE MACIÇA, PÉ-DIREITO SIMPLES, EM CHAPA DE MADEIRA COMPENSADA RESINADA, 8 UTILIZAÇÕES. AF_09/2020</v>
          </cell>
          <cell r="I2288" t="str">
            <v>M2</v>
          </cell>
          <cell r="J2288" t="str">
            <v>COEFICIENTE DE REPRESENTATIVIDADE</v>
          </cell>
          <cell r="K2288" t="str">
            <v>50,52</v>
          </cell>
          <cell r="L2288" t="str">
            <v>CAIXA REFERENCIAL</v>
          </cell>
        </row>
        <row r="2289">
          <cell r="G2289" t="str">
            <v>92524</v>
          </cell>
          <cell r="H2289" t="str">
            <v>MONTAGEM E DESMONTAGEM DE FÔRMA DE LAJE MACIÇA, PÉ-DIREITO DUPLO, EM CHAPA DE MADEIRA COMPENSADA PLASTIFICADA, 10 UTILIZAÇÕES. AF_09/2020</v>
          </cell>
          <cell r="I2289" t="str">
            <v>M2</v>
          </cell>
          <cell r="J2289" t="str">
            <v>COEFICIENTE DE REPRESENTATIVIDADE</v>
          </cell>
          <cell r="K2289" t="str">
            <v>88,95</v>
          </cell>
          <cell r="L2289" t="str">
            <v>CAIXA REFERENCIAL</v>
          </cell>
        </row>
        <row r="2290">
          <cell r="G2290" t="str">
            <v>92526</v>
          </cell>
          <cell r="H2290" t="str">
            <v>MONTAGEM E DESMONTAGEM DE FÔRMA DE LAJE MACIÇA, PÉ-DIREITO SIMPLES, EM CHAPA DE MADEIRA COMPENSADA PLASTIFICADA, 10 UTILIZAÇÕES. AF_09/2020</v>
          </cell>
          <cell r="I2290" t="str">
            <v>M2</v>
          </cell>
          <cell r="J2290" t="str">
            <v>COEFICIENTE DE REPRESENTATIVIDADE</v>
          </cell>
          <cell r="K2290" t="str">
            <v>50,52</v>
          </cell>
          <cell r="L2290" t="str">
            <v>CAIXA REFERENCIAL</v>
          </cell>
        </row>
        <row r="2291">
          <cell r="G2291" t="str">
            <v>92528</v>
          </cell>
          <cell r="H2291" t="str">
            <v>MONTAGEM E DESMONTAGEM DE FÔRMA DE LAJE MACIÇA, PÉ-DIREITO DUPLO, EM CHAPA DE MADEIRA COMPENSADA PLASTIFICADA, 12 UTILIZAÇÕES. AF_09/2020</v>
          </cell>
          <cell r="I2291" t="str">
            <v>M2</v>
          </cell>
          <cell r="J2291" t="str">
            <v>COEFICIENTE DE REPRESENTATIVIDADE</v>
          </cell>
          <cell r="K2291" t="str">
            <v>85,48</v>
          </cell>
          <cell r="L2291" t="str">
            <v>CAIXA REFERENCIAL</v>
          </cell>
        </row>
        <row r="2292">
          <cell r="G2292" t="str">
            <v>92530</v>
          </cell>
          <cell r="H2292" t="str">
            <v>MONTAGEM E DESMONTAGEM DE FÔRMA DE LAJE MACIÇA, PÉ-DIREITO SIMPLES, EM CHAPA DE MADEIRA COMPENSADA PLASTIFICADA, 12 UTILIZAÇÕES. AF_09/2020</v>
          </cell>
          <cell r="I2292" t="str">
            <v>M2</v>
          </cell>
          <cell r="J2292" t="str">
            <v>COEFICIENTE DE REPRESENTATIVIDADE</v>
          </cell>
          <cell r="K2292" t="str">
            <v>48,06</v>
          </cell>
          <cell r="L2292" t="str">
            <v>CAIXA REFERENCIAL</v>
          </cell>
        </row>
        <row r="2293">
          <cell r="G2293" t="str">
            <v>92532</v>
          </cell>
          <cell r="H2293" t="str">
            <v>MONTAGEM E DESMONTAGEM DE FÔRMA DE LAJE MACIÇA, PÉ-DIREITO DUPLO, EM CHAPA DE MADEIRA COMPENSADA PLASTIFICADA, 14 UTILIZAÇÕES. AF_09/2020</v>
          </cell>
          <cell r="I2293" t="str">
            <v>M2</v>
          </cell>
          <cell r="J2293" t="str">
            <v>COEFICIENTE DE REPRESENTATIVIDADE</v>
          </cell>
          <cell r="K2293" t="str">
            <v>82,46</v>
          </cell>
          <cell r="L2293" t="str">
            <v>CAIXA REFERENCIAL</v>
          </cell>
        </row>
        <row r="2294">
          <cell r="G2294" t="str">
            <v>92534</v>
          </cell>
          <cell r="H2294" t="str">
            <v>MONTAGEM E DESMONTAGEM DE FÔRMA DE LAJE MACIÇA, PÉ-DIREITO SIMPLES, EM CHAPA DE MADEIRA COMPENSADA PLASTIFICADA, 14 UTILIZAÇÕES. AF_09/2020</v>
          </cell>
          <cell r="I2294" t="str">
            <v>M2</v>
          </cell>
          <cell r="J2294" t="str">
            <v>COEFICIENTE DE REPRESENTATIVIDADE</v>
          </cell>
          <cell r="K2294" t="str">
            <v>45,97</v>
          </cell>
          <cell r="L2294" t="str">
            <v>CAIXA REFERENCIAL</v>
          </cell>
        </row>
        <row r="2295">
          <cell r="G2295" t="str">
            <v>92536</v>
          </cell>
          <cell r="H2295" t="str">
            <v>MONTAGEM E DESMONTAGEM DE FÔRMA DE LAJE MACIÇA, PÉ-DIREITO DUPLO, EM CHAPA DE MADEIRA COMPENSADA PLASTIFICADA, 18 UTILIZAÇÕES. AF_09/2020</v>
          </cell>
          <cell r="I2295" t="str">
            <v>M2</v>
          </cell>
          <cell r="J2295" t="str">
            <v>COEFICIENTE DE REPRESENTATIVIDADE</v>
          </cell>
          <cell r="K2295" t="str">
            <v>76,68</v>
          </cell>
          <cell r="L2295" t="str">
            <v>CAIXA REFERENCIAL</v>
          </cell>
        </row>
        <row r="2296">
          <cell r="G2296" t="str">
            <v>92538</v>
          </cell>
          <cell r="H2296" t="str">
            <v>MONTAGEM E DESMONTAGEM DE FÔRMA DE LAJE MACIÇA, PÉ-DIREITO SIMPLES, EM CHAPA DE MADEIRA COMPENSADA PLASTIFICADA, 18 UTILIZAÇÕES. AF_09/2020</v>
          </cell>
          <cell r="I2296" t="str">
            <v>M2</v>
          </cell>
          <cell r="J2296" t="str">
            <v>COEFICIENTE DE REPRESENTATIVIDADE</v>
          </cell>
          <cell r="K2296" t="str">
            <v>41,81</v>
          </cell>
          <cell r="L2296" t="str">
            <v>CAIXA REFERENCIAL</v>
          </cell>
        </row>
        <row r="2297">
          <cell r="G2297" t="str">
            <v>96252</v>
          </cell>
          <cell r="H2297" t="str">
            <v>FABRICAÇÃO DE FÔRMA PARA PILARES CIRCULARES, EM CHAPA DE MADEIRA COMPENSADA RESINADA. AF_06/2017</v>
          </cell>
          <cell r="I2297" t="str">
            <v>M2</v>
          </cell>
          <cell r="J2297" t="str">
            <v>COEFICIENTE DE REPRESENTATIVIDADE</v>
          </cell>
          <cell r="K2297" t="str">
            <v>249,99</v>
          </cell>
          <cell r="L2297" t="str">
            <v>CAIXA REFERENCIAL</v>
          </cell>
        </row>
        <row r="2298">
          <cell r="G2298" t="str">
            <v>96257</v>
          </cell>
          <cell r="H2298" t="str">
            <v>MONTAGEM E DESMONTAGEM DE FÔRMA DE PILARES CIRCULARES, COM ÁREA MÉDIA DAS SEÇÕES MENOR OU IGUAL A 0,28 M², PÉ-DIREITO SIMPLES, EM MADEIRA, 2 UTILIZAÇÕES. AF_06/2017</v>
          </cell>
          <cell r="I2298" t="str">
            <v>M2</v>
          </cell>
          <cell r="J2298" t="str">
            <v>COEFICIENTE DE REPRESENTATIVIDADE</v>
          </cell>
          <cell r="K2298" t="str">
            <v>215,74</v>
          </cell>
          <cell r="L2298" t="str">
            <v>CAIXA REFERENCIAL</v>
          </cell>
        </row>
        <row r="2299">
          <cell r="G2299" t="str">
            <v>96258</v>
          </cell>
          <cell r="H2299" t="str">
            <v>MONTAGEM E DESMONTAGEM DE FÔRMA DE PILARES CIRCULARES, COM ÁREA MÉDIA DAS SEÇÕES MAIOR QUE 0,28 M², PÉ-DIREITO SIMPLES, EM MADEIRA, 2 UTILIZAÇÕES. AF_06/2017</v>
          </cell>
          <cell r="I2299" t="str">
            <v>M2</v>
          </cell>
          <cell r="J2299" t="str">
            <v>COEFICIENTE DE REPRESENTATIVIDADE</v>
          </cell>
          <cell r="K2299" t="str">
            <v>201,12</v>
          </cell>
          <cell r="L2299" t="str">
            <v>CAIXA REFERENCIAL</v>
          </cell>
        </row>
        <row r="2300">
          <cell r="G2300" t="str">
            <v>96259</v>
          </cell>
          <cell r="H2300" t="str">
            <v>MONTAGEM E DESMONTAGEM DE FÔRMA DE PILARES CIRCULARES, COM ÁREA MÉDIA DAS SEÇÕES MENOR OU IGUAL A 0,28 M², PÉ-DIREITO DUPLO, EM MADEIRA, 2 UTILIZAÇÕES. AF_06/2017</v>
          </cell>
          <cell r="I2300" t="str">
            <v>M2</v>
          </cell>
          <cell r="J2300" t="str">
            <v>COEFICIENTE DE REPRESENTATIVIDADE</v>
          </cell>
          <cell r="K2300" t="str">
            <v>242,90</v>
          </cell>
          <cell r="L2300" t="str">
            <v>CAIXA REFERENCIAL</v>
          </cell>
        </row>
        <row r="2301">
          <cell r="G2301" t="str">
            <v>96529</v>
          </cell>
          <cell r="H2301" t="str">
            <v>FABRICAÇÃO, MONTAGEM E DESMONTAGEM DE FÔRMA PARA SAPATA, EM MADEIRA SERRADA, E=25 MM, 1 UTILIZAÇÃO. AF_06/2017</v>
          </cell>
          <cell r="I2301" t="str">
            <v>M2</v>
          </cell>
          <cell r="J2301" t="str">
            <v>COEFICIENTE DE REPRESENTATIVIDADE</v>
          </cell>
          <cell r="K2301" t="str">
            <v>393,21</v>
          </cell>
          <cell r="L2301" t="str">
            <v>CAIXA REFERENCIAL</v>
          </cell>
        </row>
        <row r="2302">
          <cell r="G2302" t="str">
            <v>96530</v>
          </cell>
          <cell r="H2302" t="str">
            <v>FABRICAÇÃO, MONTAGEM E DESMONTAGEM DE FÔRMA PARA VIGA BALDRAME, EM MADEIRA SERRADA, E=25 MM, 1 UTILIZAÇÃO. AF_06/2017</v>
          </cell>
          <cell r="I2302" t="str">
            <v>M2</v>
          </cell>
          <cell r="J2302" t="str">
            <v>COEFICIENTE DE REPRESENTATIVIDADE</v>
          </cell>
          <cell r="K2302" t="str">
            <v>214,60</v>
          </cell>
          <cell r="L2302" t="str">
            <v>CAIXA REFERENCIAL</v>
          </cell>
        </row>
        <row r="2303">
          <cell r="G2303" t="str">
            <v>96531</v>
          </cell>
          <cell r="H2303" t="str">
            <v>FABRICAÇÃO, MONTAGEM E DESMONTAGEM DE FÔRMA PARA BLOCO DE COROAMENTO, EM MADEIRA SERRADA, E=25 MM, 2 UTILIZAÇÕES. AF_06/2017</v>
          </cell>
          <cell r="I2303" t="str">
            <v>M2</v>
          </cell>
          <cell r="J2303" t="str">
            <v>COEFICIENTE DE REPRESENTATIVIDADE</v>
          </cell>
          <cell r="K2303" t="str">
            <v>149,50</v>
          </cell>
          <cell r="L2303" t="str">
            <v>CAIXA REFERENCIAL</v>
          </cell>
        </row>
        <row r="2304">
          <cell r="G2304" t="str">
            <v>96532</v>
          </cell>
          <cell r="H2304" t="str">
            <v>FABRICAÇÃO, MONTAGEM E DESMONTAGEM DE FÔRMA PARA SAPATA, EM MADEIRA SERRADA, E=25 MM, 2 UTILIZAÇÕES. AF_06/2017</v>
          </cell>
          <cell r="I2304" t="str">
            <v>M2</v>
          </cell>
          <cell r="J2304" t="str">
            <v>COEFICIENTE DE REPRESENTATIVIDADE</v>
          </cell>
          <cell r="K2304" t="str">
            <v>249,85</v>
          </cell>
          <cell r="L2304" t="str">
            <v>CAIXA REFERENCIAL</v>
          </cell>
        </row>
        <row r="2305">
          <cell r="G2305" t="str">
            <v>96533</v>
          </cell>
          <cell r="H2305" t="str">
            <v>FABRICAÇÃO, MONTAGEM E DESMONTAGEM DE FÔRMA PARA VIGA BALDRAME, EM MADEIRA SERRADA, E=25 MM, 2 UTILIZAÇÕES. AF_06/2017</v>
          </cell>
          <cell r="I2305" t="str">
            <v>M2</v>
          </cell>
          <cell r="J2305" t="str">
            <v>COEFICIENTE DE REPRESENTATIVIDADE</v>
          </cell>
          <cell r="K2305" t="str">
            <v>132,46</v>
          </cell>
          <cell r="L2305" t="str">
            <v>CAIXA REFERENCIAL</v>
          </cell>
        </row>
        <row r="2306">
          <cell r="G2306" t="str">
            <v>96534</v>
          </cell>
          <cell r="H2306" t="str">
            <v>FABRICAÇÃO, MONTAGEM E DESMONTAGEM DE FÔRMA PARA BLOCO DE COROAMENTO, EM MADEIRA SERRADA, E=25 MM, 4 UTILIZAÇÕES. AF_06/2017</v>
          </cell>
          <cell r="I2306" t="str">
            <v>M2</v>
          </cell>
          <cell r="J2306" t="str">
            <v>COEFICIENTE DE REPRESENTATIVIDADE</v>
          </cell>
          <cell r="K2306" t="str">
            <v>104,07</v>
          </cell>
          <cell r="L2306" t="str">
            <v>CAIXA REFERENCIAL</v>
          </cell>
        </row>
        <row r="2307">
          <cell r="G2307" t="str">
            <v>96535</v>
          </cell>
          <cell r="H2307" t="str">
            <v>FABRICAÇÃO, MONTAGEM E DESMONTAGEM DE FÔRMA PARA SAPATA, EM MADEIRA SERRADA, E=25 MM, 4 UTILIZAÇÕES. AF_06/2017</v>
          </cell>
          <cell r="I2307" t="str">
            <v>M2</v>
          </cell>
          <cell r="J2307" t="str">
            <v>COEFICIENTE DE REPRESENTATIVIDADE</v>
          </cell>
          <cell r="K2307" t="str">
            <v>175,18</v>
          </cell>
          <cell r="L2307" t="str">
            <v>CAIXA REFERENCIAL</v>
          </cell>
        </row>
        <row r="2308">
          <cell r="G2308" t="str">
            <v>96536</v>
          </cell>
          <cell r="H2308" t="str">
            <v>FABRICAÇÃO, MONTAGEM E DESMONTAGEM DE FÔRMA PARA VIGA BALDRAME, EM MADEIRA SERRADA, E=25 MM, 4 UTILIZAÇÕES. AF_06/2017</v>
          </cell>
          <cell r="I2308" t="str">
            <v>M2</v>
          </cell>
          <cell r="J2308" t="str">
            <v>COEFICIENTE DE REPRESENTATIVIDADE</v>
          </cell>
          <cell r="K2308" t="str">
            <v>89,70</v>
          </cell>
          <cell r="L2308" t="str">
            <v>CAIXA REFERENCIAL</v>
          </cell>
        </row>
        <row r="2309">
          <cell r="G2309" t="str">
            <v>96537</v>
          </cell>
          <cell r="H2309" t="str">
            <v>FABRICAÇÃO, MONTAGEM E DESMONTAGEM DE FÔRMA PARA BLOCO DE COROAMENTO, EM CHAPA DE MADEIRA COMPENSADA RESINADA, E=17 MM, 2 UTILIZAÇÕES. AF_06/2017</v>
          </cell>
          <cell r="I2309" t="str">
            <v>M2</v>
          </cell>
          <cell r="J2309" t="str">
            <v>COEFICIENTE DE REPRESENTATIVIDADE</v>
          </cell>
          <cell r="K2309" t="str">
            <v>207,83</v>
          </cell>
          <cell r="L2309" t="str">
            <v>CAIXA REFERENCIAL</v>
          </cell>
        </row>
        <row r="2310">
          <cell r="G2310" t="str">
            <v>96538</v>
          </cell>
          <cell r="H2310" t="str">
            <v>FABRICAÇÃO, MONTAGEM E DESMONTAGEM DE FÔRMA PARA SAPATA, EM CHAPA DE MADEIRA COMPENSADA RESINADA, E=17 MM, 2 UTILIZAÇÕES. AF_06/2017</v>
          </cell>
          <cell r="I2310" t="str">
            <v>M2</v>
          </cell>
          <cell r="J2310" t="str">
            <v>COEFICIENTE DE REPRESENTATIVIDADE</v>
          </cell>
          <cell r="K2310" t="str">
            <v>292,69</v>
          </cell>
          <cell r="L2310" t="str">
            <v>CAIXA REFERENCIAL</v>
          </cell>
        </row>
        <row r="2311">
          <cell r="G2311" t="str">
            <v>96539</v>
          </cell>
          <cell r="H2311" t="str">
            <v>FABRICAÇÃO, MONTAGEM E DESMONTAGEM DE FÔRMA PARA VIGA BALDRAME, EM CHAPA DE MADEIRA COMPENSADA RESINADA, E=17 MM, 2 UTILIZAÇÕES. AF_06/2017</v>
          </cell>
          <cell r="I2311" t="str">
            <v>M2</v>
          </cell>
          <cell r="J2311" t="str">
            <v>COEFICIENTE DE REPRESENTATIVIDADE</v>
          </cell>
          <cell r="K2311" t="str">
            <v>131,10</v>
          </cell>
          <cell r="L2311" t="str">
            <v>CAIXA REFERENCIAL</v>
          </cell>
        </row>
        <row r="2312">
          <cell r="G2312" t="str">
            <v>96540</v>
          </cell>
          <cell r="H2312" t="str">
            <v>FABRICAÇÃO, MONTAGEM E DESMONTAGEM DE FÔRMA PARA BLOCO DE COROAMENTO, EM CHAPA DE MADEIRA COMPENSADA RESINADA, E=17 MM, 4 UTILIZAÇÕES. AF_06/2017</v>
          </cell>
          <cell r="I2312" t="str">
            <v>M2</v>
          </cell>
          <cell r="J2312" t="str">
            <v>COEFICIENTE DE REPRESENTATIVIDADE</v>
          </cell>
          <cell r="K2312" t="str">
            <v>147,08</v>
          </cell>
          <cell r="L2312" t="str">
            <v>CAIXA REFERENCIAL</v>
          </cell>
        </row>
        <row r="2313">
          <cell r="G2313" t="str">
            <v>96541</v>
          </cell>
          <cell r="H2313" t="str">
            <v>FABRICAÇÃO, MONTAGEM E DESMONTAGEM DE FÔRMA PARA SAPATA, EM CHAPA DE MADEIRA COMPENSADA RESINADA, E=17 MM, 4 UTILIZAÇÕES. AF_06/2017</v>
          </cell>
          <cell r="I2313" t="str">
            <v>M2</v>
          </cell>
          <cell r="J2313" t="str">
            <v>COEFICIENTE DE REPRESENTATIVIDADE</v>
          </cell>
          <cell r="K2313" t="str">
            <v>211,04</v>
          </cell>
          <cell r="L2313" t="str">
            <v>CAIXA REFERENCIAL</v>
          </cell>
        </row>
        <row r="2314">
          <cell r="G2314" t="str">
            <v>96542</v>
          </cell>
          <cell r="H2314" t="str">
            <v>FABRICAÇÃO, MONTAGEM E DESMONTAGEM DE FÔRMA PARA VIGA BALDRAME, EM CHAPA DE MADEIRA COMPENSADA RESINADA, E=17 MM, 4 UTILIZAÇÕES. AF_06/2017</v>
          </cell>
          <cell r="I2314" t="str">
            <v>M2</v>
          </cell>
          <cell r="J2314" t="str">
            <v>COEFICIENTE DE REPRESENTATIVIDADE</v>
          </cell>
          <cell r="K2314" t="str">
            <v>100,96</v>
          </cell>
          <cell r="L2314" t="str">
            <v>CAIXA REFERENCIAL</v>
          </cell>
        </row>
        <row r="2315">
          <cell r="G2315" t="str">
            <v>96543</v>
          </cell>
          <cell r="H2315" t="str">
            <v>ARMAÇÃO DE BLOCO, VIGA BALDRAME E SAPATA UTILIZANDO AÇO CA-60 DE 5 MM - MONTAGEM. AF_06/2017</v>
          </cell>
          <cell r="I2315" t="str">
            <v>KG</v>
          </cell>
          <cell r="J2315" t="str">
            <v>COEFICIENTE DE REPRESENTATIVIDADE</v>
          </cell>
          <cell r="K2315" t="str">
            <v>19,05</v>
          </cell>
          <cell r="L2315" t="str">
            <v>CAIXA REFERENCIAL</v>
          </cell>
        </row>
        <row r="2316">
          <cell r="G2316" t="str">
            <v>97747</v>
          </cell>
          <cell r="H2316" t="str">
            <v>MONTAGEM E DESMONTAGEM DE FÔRMA DE PILARES CIRCULARES, COM ÁREA MÉDIA DAS SEÇÕES MAIOR QUE 0,28 M², PÉ-DIREITO DUPLO, EM MADEIRA, 2 UTILIZAÇÕES.  AF_06/2017</v>
          </cell>
          <cell r="I2316" t="str">
            <v>M2</v>
          </cell>
          <cell r="J2316" t="str">
            <v>COEFICIENTE DE REPRESENTATIVIDADE</v>
          </cell>
          <cell r="K2316" t="str">
            <v>224,64</v>
          </cell>
          <cell r="L2316" t="str">
            <v>CAIXA REFERENCIAL</v>
          </cell>
        </row>
        <row r="2317">
          <cell r="G2317" t="str">
            <v>101791</v>
          </cell>
          <cell r="H2317" t="str">
            <v>FABRICAÇÃO DE ESCORAS DO TIPO PONTALETE, EM MADEIRA, PARA PÉ-DIREITO DUPLO. AF_09/2020</v>
          </cell>
          <cell r="I2317" t="str">
            <v>M</v>
          </cell>
          <cell r="J2317" t="str">
            <v>COEFICIENTE DE REPRESENTATIVIDADE</v>
          </cell>
          <cell r="K2317" t="str">
            <v>24,46</v>
          </cell>
          <cell r="L2317" t="str">
            <v>CAIXA REFERENCIAL</v>
          </cell>
        </row>
        <row r="2318">
          <cell r="G2318" t="str">
            <v>101792</v>
          </cell>
          <cell r="H2318" t="str">
            <v>ESCORAMENTO DE FÔRMAS DE LAJE EM MADEIRA NÃO APARELHADA, PÉ-DIREITO SIMPLES, INCLUSO TRAVAMENTO, 4 UTILIZAÇÕES. AF_09/2020</v>
          </cell>
          <cell r="I2318" t="str">
            <v>M3</v>
          </cell>
          <cell r="J2318" t="str">
            <v>COEFICIENTE DE REPRESENTATIVIDADE</v>
          </cell>
          <cell r="K2318" t="str">
            <v>17,87</v>
          </cell>
          <cell r="L2318" t="str">
            <v>CAIXA REFERENCIAL</v>
          </cell>
        </row>
        <row r="2319">
          <cell r="G2319" t="str">
            <v>101793</v>
          </cell>
          <cell r="H2319" t="str">
            <v>ESCORAMENTO DE FÔRMAS DE LAJE EM MADEIRA NÃO APARELHADA, PÉ-DIREITO DUPLO, INCLUSO TRAVAMENTO, 4 UTILIZAÇÕES. AF_09/2020</v>
          </cell>
          <cell r="I2319" t="str">
            <v>M3</v>
          </cell>
          <cell r="J2319" t="str">
            <v>COEFICIENTE DE REPRESENTATIVIDADE</v>
          </cell>
          <cell r="K2319" t="str">
            <v>26,60</v>
          </cell>
          <cell r="L2319" t="str">
            <v>CAIXA REFERENCIAL</v>
          </cell>
        </row>
        <row r="2320">
          <cell r="G2320" t="str">
            <v>101969</v>
          </cell>
          <cell r="H2320" t="str">
            <v>FABRICAÇÃO DE FÔRMA PARA ESCADAS, COM 2 LANCES EM "U" E LAJE PLANA, EM CHAPA DE MADEIRA COMPENSADA PLASTIFICADA, E=18 MM. AF_11/2020</v>
          </cell>
          <cell r="I2320" t="str">
            <v>M2</v>
          </cell>
          <cell r="J2320" t="str">
            <v>COEFICIENTE DE REPRESENTATIVIDADE</v>
          </cell>
          <cell r="K2320" t="str">
            <v>174,96</v>
          </cell>
          <cell r="L2320" t="str">
            <v>CAIXA REFERENCIAL</v>
          </cell>
        </row>
        <row r="2321">
          <cell r="G2321" t="str">
            <v>101971</v>
          </cell>
          <cell r="H2321" t="str">
            <v>FABRICAÇÃO DE FÔRMA PARA ESCADAS, COM 2 LANCES EM "U" E LAJE PLANA, EM CHAPA DE MADEIRA COMPENSADA RESINADA, E= 17 MM. AF_11/2020</v>
          </cell>
          <cell r="I2321" t="str">
            <v>M2</v>
          </cell>
          <cell r="J2321" t="str">
            <v>COEFICIENTE DE REPRESENTATIVIDADE</v>
          </cell>
          <cell r="K2321" t="str">
            <v>139,54</v>
          </cell>
          <cell r="L2321" t="str">
            <v>CAIXA REFERENCIAL</v>
          </cell>
        </row>
        <row r="2322">
          <cell r="G2322" t="str">
            <v>101973</v>
          </cell>
          <cell r="H2322" t="str">
            <v>FABRICAÇÃO DE FÔRMA PARA ESCADAS, COM 2 LANCES EM "U" E LAJE PLANA, EM MADEIRA SERRADA, E=25 MM. AF_11/2020</v>
          </cell>
          <cell r="I2322" t="str">
            <v>M2</v>
          </cell>
          <cell r="J2322" t="str">
            <v>COEFICIENTE DE REPRESENTATIVIDADE</v>
          </cell>
          <cell r="K2322" t="str">
            <v>239,54</v>
          </cell>
          <cell r="L2322" t="str">
            <v>CAIXA REFERENCIAL</v>
          </cell>
        </row>
        <row r="2323">
          <cell r="G2323" t="str">
            <v>101974</v>
          </cell>
          <cell r="H2323" t="str">
            <v>MONTAGEM E DESMONTAGEM DE FÔRMA PARA ESCADAS, COM 2 LANCES EM "U" E LAJE PLANA, EM MADEIRA SERRADA, 1 UTILIZAÇÃO. AF_11/2020</v>
          </cell>
          <cell r="I2323" t="str">
            <v>M2</v>
          </cell>
          <cell r="J2323" t="str">
            <v>COEFICIENTE DE REPRESENTATIVIDADE</v>
          </cell>
          <cell r="K2323" t="str">
            <v>544,03</v>
          </cell>
          <cell r="L2323" t="str">
            <v>CAIXA REFERENCIAL</v>
          </cell>
        </row>
        <row r="2324">
          <cell r="G2324" t="str">
            <v>101975</v>
          </cell>
          <cell r="H2324" t="str">
            <v>MONTAGEM E DESMONTAGEM DE FÔRMA PARA ESCADAS, COM 2 LANCES EM "U"  E LAJE PLANA, EM MADEIRA SERRADA, 2 UTILIZAÇÕES. AF_11/2020</v>
          </cell>
          <cell r="I2324" t="str">
            <v>M2</v>
          </cell>
          <cell r="J2324" t="str">
            <v>COEFICIENTE DE REPRESENTATIVIDADE</v>
          </cell>
          <cell r="K2324" t="str">
            <v>461,30</v>
          </cell>
          <cell r="L2324" t="str">
            <v>CAIXA REFERENCIAL</v>
          </cell>
        </row>
        <row r="2325">
          <cell r="G2325" t="str">
            <v>101977</v>
          </cell>
          <cell r="H2325" t="str">
            <v>MONTAGEM E DESMONTAGEM DE FÔRMA PARA ESCADAS, COM 2 LANCES EM "U" E LAJE PLANA, EM CHAPA DE MADEIRA COMPENSADA RESINADA, 2 UTILIZAÇÕES. AF_11/2020</v>
          </cell>
          <cell r="I2325" t="str">
            <v>M2</v>
          </cell>
          <cell r="J2325" t="str">
            <v>COEFICIENTE DE REPRESENTATIVIDADE</v>
          </cell>
          <cell r="K2325" t="str">
            <v>323,48</v>
          </cell>
          <cell r="L2325" t="str">
            <v>CAIXA REFERENCIAL</v>
          </cell>
        </row>
        <row r="2326">
          <cell r="G2326" t="str">
            <v>101980</v>
          </cell>
          <cell r="H2326" t="str">
            <v>MONTAGEM E DESMONTAGEM DE FÔRMA PARA ESCADAS, COM 2 LANCES EM "U" E LAJE PLANA, EM CHAPA DE MADEIRA COMPENSADA RESINADA, 4 UTILIZAÇÕES. AF_11/2020</v>
          </cell>
          <cell r="I2326" t="str">
            <v>M2</v>
          </cell>
          <cell r="J2326" t="str">
            <v>COEFICIENTE DE REPRESENTATIVIDADE</v>
          </cell>
          <cell r="K2326" t="str">
            <v>298,17</v>
          </cell>
          <cell r="L2326" t="str">
            <v>CAIXA REFERENCIAL</v>
          </cell>
        </row>
        <row r="2327">
          <cell r="G2327" t="str">
            <v>101981</v>
          </cell>
          <cell r="H2327" t="str">
            <v>MONTAGEM E DESMONTAGEM DE FÔRMA PARA ESCADAS, COM 2 LANCES EM "U" E LAJE PLANA, EM CHAPA DE MADEIRA COMPENSADA PLASTIFICADA, 6 UTILIZAÇÕES. AF_11/2020</v>
          </cell>
          <cell r="I2327" t="str">
            <v>M2</v>
          </cell>
          <cell r="J2327" t="str">
            <v>COEFICIENTE DE REPRESENTATIVIDADE</v>
          </cell>
          <cell r="K2327" t="str">
            <v>257,92</v>
          </cell>
          <cell r="L2327" t="str">
            <v>CAIXA REFERENCIAL</v>
          </cell>
        </row>
        <row r="2328">
          <cell r="G2328" t="str">
            <v>101982</v>
          </cell>
          <cell r="H2328" t="str">
            <v>MONTAGEM E DESMONTAGEM DE FÔRMA PARA ESCADAS, COM 2 LANCES EM "U" E LAJE PLANA, EM CHAPA DE MADEIRA COMPENSADA PLASTIFICADA, 8 UTILIZAÇÕES. AF_11/2020</v>
          </cell>
          <cell r="I2328" t="str">
            <v>M2</v>
          </cell>
          <cell r="J2328" t="str">
            <v>COEFICIENTE DE REPRESENTATIVIDADE</v>
          </cell>
          <cell r="K2328" t="str">
            <v>232,38</v>
          </cell>
          <cell r="L2328" t="str">
            <v>CAIXA REFERENCIAL</v>
          </cell>
        </row>
        <row r="2329">
          <cell r="G2329" t="str">
            <v>101983</v>
          </cell>
          <cell r="H2329" t="str">
            <v>MONTAGEM E DESMONTAGEM DE FÔRMA PARA ESCADAS, COM 2 LANCES EM "U" E LAJE PLANA, EM CHAPA DE MADEIRA COMPENSADA PLASTIFICADA, 10 UTILIZAÇÕES. AF_11/2020</v>
          </cell>
          <cell r="I2329" t="str">
            <v>M2</v>
          </cell>
          <cell r="J2329" t="str">
            <v>COEFICIENTE DE REPRESENTATIVIDADE</v>
          </cell>
          <cell r="K2329" t="str">
            <v>216,35</v>
          </cell>
          <cell r="L2329" t="str">
            <v>CAIXA REFERENCIAL</v>
          </cell>
        </row>
        <row r="2330">
          <cell r="G2330" t="str">
            <v>101985</v>
          </cell>
          <cell r="H2330" t="str">
            <v>FABRICAÇÃO DE FÔRMA PARA ESCADAS, COM 2 LANCES EM "U" E LAJE CASCATA, EM CHAPA DE MADEIRA COMPENSADA PLASTIFICADA, E=18 MM. AF_11/2020</v>
          </cell>
          <cell r="I2330" t="str">
            <v>M2</v>
          </cell>
          <cell r="J2330" t="str">
            <v>COEFICIENTE DE REPRESENTATIVIDADE</v>
          </cell>
          <cell r="K2330" t="str">
            <v>182,09</v>
          </cell>
          <cell r="L2330" t="str">
            <v>CAIXA REFERENCIAL</v>
          </cell>
        </row>
        <row r="2331">
          <cell r="G2331" t="str">
            <v>101986</v>
          </cell>
          <cell r="H2331" t="str">
            <v>FABRICAÇÃO DE FÔRMA PARA ESCADAS, COM 2 LANCES EM "U" E LAJE CASCATA, EM CHAPA DE MADEIRA COMPENSADA RESINADA, E= 17 MM. AF_11/2020</v>
          </cell>
          <cell r="I2331" t="str">
            <v>M2</v>
          </cell>
          <cell r="J2331" t="str">
            <v>COEFICIENTE DE REPRESENTATIVIDADE</v>
          </cell>
          <cell r="K2331" t="str">
            <v>137,05</v>
          </cell>
          <cell r="L2331" t="str">
            <v>CAIXA REFERENCIAL</v>
          </cell>
        </row>
        <row r="2332">
          <cell r="G2332" t="str">
            <v>101987</v>
          </cell>
          <cell r="H2332" t="str">
            <v>FABRICAÇÃO DE FÔRMA PARA ESCADAS, COM 2 LANCES EM "U" E LAJE CASCATA, EM MADEIRA SERRADA, E=25 MM. AF_11/2020</v>
          </cell>
          <cell r="I2332" t="str">
            <v>M2</v>
          </cell>
          <cell r="J2332" t="str">
            <v>COEFICIENTE DE REPRESENTATIVIDADE</v>
          </cell>
          <cell r="K2332" t="str">
            <v>283,97</v>
          </cell>
          <cell r="L2332" t="str">
            <v>CAIXA REFERENCIAL</v>
          </cell>
        </row>
        <row r="2333">
          <cell r="G2333" t="str">
            <v>101988</v>
          </cell>
          <cell r="H2333" t="str">
            <v>FABRICAÇÃO DE FÔRMA PARA ESCADAS, COM 2 LANCES EM "L" E LAJE PLANA, EM CHAPA DE MADEIRA COMPENSADA PLASTIFICADA, E=18 MM. AF_11/2020</v>
          </cell>
          <cell r="I2333" t="str">
            <v>M2</v>
          </cell>
          <cell r="J2333" t="str">
            <v>COEFICIENTE DE REPRESENTATIVIDADE</v>
          </cell>
          <cell r="K2333" t="str">
            <v>183,28</v>
          </cell>
          <cell r="L2333" t="str">
            <v>CAIXA REFERENCIAL</v>
          </cell>
        </row>
        <row r="2334">
          <cell r="G2334" t="str">
            <v>101989</v>
          </cell>
          <cell r="H2334" t="str">
            <v>FABRICAÇÃO DE FÔRMA PARA ESCADAS, COM 2 LANCES EM "L" E LAJE PLANA, EM CHAPA DE MADEIRA COMPENSADA RESINADA, E= 17 MM. AF_11/2020</v>
          </cell>
          <cell r="I2334" t="str">
            <v>M2</v>
          </cell>
          <cell r="J2334" t="str">
            <v>COEFICIENTE DE REPRESENTATIVIDADE</v>
          </cell>
          <cell r="K2334" t="str">
            <v>148,30</v>
          </cell>
          <cell r="L2334" t="str">
            <v>CAIXA REFERENCIAL</v>
          </cell>
        </row>
        <row r="2335">
          <cell r="G2335" t="str">
            <v>101990</v>
          </cell>
          <cell r="H2335" t="str">
            <v>FABRICAÇÃO DE FÔRMA PARA ESCADAS, COM 2 LANCES EM "L" E LAJE PLANA, EM MADEIRA SERRADA, E=25 MM. AF_11/2020</v>
          </cell>
          <cell r="I2335" t="str">
            <v>M2</v>
          </cell>
          <cell r="J2335" t="str">
            <v>COEFICIENTE DE REPRESENTATIVIDADE</v>
          </cell>
          <cell r="K2335" t="str">
            <v>257,91</v>
          </cell>
          <cell r="L2335" t="str">
            <v>CAIXA REFERENCIAL</v>
          </cell>
        </row>
        <row r="2336">
          <cell r="G2336" t="str">
            <v>101991</v>
          </cell>
          <cell r="H2336" t="str">
            <v>FABRICAÇÃO DE FÔRMA PARA ESCADAS, COM 2 LANCES EM "L" E LAJE CASCATA, EM CHAPA DE MADEIRA COMPENSADA PLASTIFICADA, E=18 MM. AF_11/2020</v>
          </cell>
          <cell r="I2336" t="str">
            <v>M2</v>
          </cell>
          <cell r="J2336" t="str">
            <v>COEFICIENTE DE REPRESENTATIVIDADE</v>
          </cell>
          <cell r="K2336" t="str">
            <v>183,99</v>
          </cell>
          <cell r="L2336" t="str">
            <v>CAIXA REFERENCIAL</v>
          </cell>
        </row>
        <row r="2337">
          <cell r="G2337" t="str">
            <v>101992</v>
          </cell>
          <cell r="H2337" t="str">
            <v>FABRICAÇÃO DE FÔRMA PARA ESCADAS, COM 2 LANCES EM "L" E LAJE CASCATA, EM CHAPA DE MADEIRA COMPENSADA RESINADA, E= 17 MM. AF_11/2020</v>
          </cell>
          <cell r="I2337" t="str">
            <v>M2</v>
          </cell>
          <cell r="J2337" t="str">
            <v>COEFICIENTE DE REPRESENTATIVIDADE</v>
          </cell>
          <cell r="K2337" t="str">
            <v>140,93</v>
          </cell>
          <cell r="L2337" t="str">
            <v>CAIXA REFERENCIAL</v>
          </cell>
        </row>
        <row r="2338">
          <cell r="G2338" t="str">
            <v>101993</v>
          </cell>
          <cell r="H2338" t="str">
            <v>FABRICAÇÃO DE FÔRMA PARA ESCADAS, COM 2 LANCES EM "L" E LAJE CASCATA, EM MADEIRA SERRADA, E=25 MM. AF_11/2020</v>
          </cell>
          <cell r="I2338" t="str">
            <v>M2</v>
          </cell>
          <cell r="J2338" t="str">
            <v>COEFICIENTE DE REPRESENTATIVIDADE</v>
          </cell>
          <cell r="K2338" t="str">
            <v>333,85</v>
          </cell>
          <cell r="L2338" t="str">
            <v>CAIXA REFERENCIAL</v>
          </cell>
        </row>
        <row r="2339">
          <cell r="G2339" t="str">
            <v>101994</v>
          </cell>
          <cell r="H2339" t="str">
            <v>FABRICAÇÃO DE FÔRMA PARA ESCADAS, COM 1 LANCE E LAJE PLANA, EM CHAPA DE MADEIRA COMPENSADA PLASTIFICADA, E=18 MM. AF_11/2020</v>
          </cell>
          <cell r="I2339" t="str">
            <v>M2</v>
          </cell>
          <cell r="J2339" t="str">
            <v>COEFICIENTE DE REPRESENTATIVIDADE</v>
          </cell>
          <cell r="K2339" t="str">
            <v>192,89</v>
          </cell>
          <cell r="L2339" t="str">
            <v>CAIXA REFERENCIAL</v>
          </cell>
        </row>
        <row r="2340">
          <cell r="G2340" t="str">
            <v>101995</v>
          </cell>
          <cell r="H2340" t="str">
            <v>FABRICAÇÃO DE FÔRMA PARA ESCADAS, COM 1 LANCE E LAJE PLANA, EM CHAPA DE MADEIRA COMPENSADA RESINADA, E= 17 MM. AF_11/2020</v>
          </cell>
          <cell r="I2340" t="str">
            <v>M2</v>
          </cell>
          <cell r="J2340" t="str">
            <v>COEFICIENTE DE REPRESENTATIVIDADE</v>
          </cell>
          <cell r="K2340" t="str">
            <v>153,62</v>
          </cell>
          <cell r="L2340" t="str">
            <v>CAIXA REFERENCIAL</v>
          </cell>
        </row>
        <row r="2341">
          <cell r="G2341" t="str">
            <v>101996</v>
          </cell>
          <cell r="H2341" t="str">
            <v>FABRICAÇÃO DE FÔRMA PARA ESCADAS, COM 1 LANCE E LAJE PLANA, EM MADEIRA SERRADA, E=25 MM. AF_11/2020</v>
          </cell>
          <cell r="I2341" t="str">
            <v>M2</v>
          </cell>
          <cell r="J2341" t="str">
            <v>COEFICIENTE DE REPRESENTATIVIDADE</v>
          </cell>
          <cell r="K2341" t="str">
            <v>277,41</v>
          </cell>
          <cell r="L2341" t="str">
            <v>CAIXA REFERENCIAL</v>
          </cell>
        </row>
        <row r="2342">
          <cell r="G2342" t="str">
            <v>101997</v>
          </cell>
          <cell r="H2342" t="str">
            <v>FABRICAÇÃO DE FÔRMA PARA ESCADAS, COM 1 LANCE E LAJE CASCATA, EM CHAPA DE MADEIRA COMPENSADA PLASTIFICADA, E=18 MM. AF_11/2020</v>
          </cell>
          <cell r="I2342" t="str">
            <v>M2</v>
          </cell>
          <cell r="J2342" t="str">
            <v>COEFICIENTE DE REPRESENTATIVIDADE</v>
          </cell>
          <cell r="K2342" t="str">
            <v>183,40</v>
          </cell>
          <cell r="L2342" t="str">
            <v>CAIXA REFERENCIAL</v>
          </cell>
        </row>
        <row r="2343">
          <cell r="G2343" t="str">
            <v>101998</v>
          </cell>
          <cell r="H2343" t="str">
            <v>FABRICAÇÃO DE FÔRMA PARA ESCADAS, COM 1 LANCE E LAJE CASCATA, EM CHAPA DE MADEIRA COMPENSADA RESINADA, E= 17 MM. AF_11/2020</v>
          </cell>
          <cell r="I2343" t="str">
            <v>M2</v>
          </cell>
          <cell r="J2343" t="str">
            <v>COEFICIENTE DE REPRESENTATIVIDADE</v>
          </cell>
          <cell r="K2343" t="str">
            <v>139,37</v>
          </cell>
          <cell r="L2343" t="str">
            <v>CAIXA REFERENCIAL</v>
          </cell>
        </row>
        <row r="2344">
          <cell r="G2344" t="str">
            <v>101999</v>
          </cell>
          <cell r="H2344" t="str">
            <v>FABRICAÇÃO DE FÔRMA PARA ESCADAS, COM 1 LANCE E LAJE CASCATA, EM MADEIRA SERRADA, E=25 MM. AF_11/2020</v>
          </cell>
          <cell r="I2344" t="str">
            <v>M2</v>
          </cell>
          <cell r="J2344" t="str">
            <v>COEFICIENTE DE REPRESENTATIVIDADE</v>
          </cell>
          <cell r="K2344" t="str">
            <v>357,96</v>
          </cell>
          <cell r="L2344" t="str">
            <v>CAIXA REFERENCIAL</v>
          </cell>
        </row>
        <row r="2345">
          <cell r="G2345" t="str">
            <v>102000</v>
          </cell>
          <cell r="H2345" t="str">
            <v>MONTAGEM E DESMONTAGEM DE FÔRMA PARA ESCADAS, COM 2 LANCES EM "U" E LAJE CASCATA, EM MADEIRA SERRADA, 1 UTILIZAÇÃO. AF_11/2020</v>
          </cell>
          <cell r="I2345" t="str">
            <v>M2</v>
          </cell>
          <cell r="J2345" t="str">
            <v>COEFICIENTE DE REPRESENTATIVIDADE</v>
          </cell>
          <cell r="K2345" t="str">
            <v>563,45</v>
          </cell>
          <cell r="L2345" t="str">
            <v>CAIXA REFERENCIAL</v>
          </cell>
        </row>
        <row r="2346">
          <cell r="G2346" t="str">
            <v>102001</v>
          </cell>
          <cell r="H2346" t="str">
            <v>MONTAGEM E DESMONTAGEM DE FÔRMA PARA ESCADAS, COM 2 LANCES EM "U" E LAJE CASCATA, EM MADEIRA SERRADA, 2 UTILIZAÇÕES. AF_11/2020</v>
          </cell>
          <cell r="I2346" t="str">
            <v>M2</v>
          </cell>
          <cell r="J2346" t="str">
            <v>COEFICIENTE DE REPRESENTATIVIDADE</v>
          </cell>
          <cell r="K2346" t="str">
            <v>484,35</v>
          </cell>
          <cell r="L2346" t="str">
            <v>CAIXA REFERENCIAL</v>
          </cell>
        </row>
        <row r="2347">
          <cell r="G2347" t="str">
            <v>102002</v>
          </cell>
          <cell r="H2347" t="str">
            <v>MONTAGEM E DESMONTAGEM DE FÔRMA PARA ESCADAS, COM 2 LANCES EM "U" E LAJE CASCATA, EM CHAPA DE MADEIRA COMPENSADA RESINADA, 2 UTILIZAÇÕES. AF_11/2020</v>
          </cell>
          <cell r="I2347" t="str">
            <v>M2</v>
          </cell>
          <cell r="J2347" t="str">
            <v>COEFICIENTE DE REPRESENTATIVIDADE</v>
          </cell>
          <cell r="K2347" t="str">
            <v>313,15</v>
          </cell>
          <cell r="L2347" t="str">
            <v>CAIXA REFERENCIAL</v>
          </cell>
        </row>
        <row r="2348">
          <cell r="G2348" t="str">
            <v>102003</v>
          </cell>
          <cell r="H2348" t="str">
            <v>MONTAGEM E DESMONTAGEM DE FÔRMA PARA ESCADAS, COM 2 LANCES EM "U" E LAJE CASCATA, EM CHAPA DE MADEIRA COMPENSADA RESINADA, 4 UTILIZAÇÕES. AF_11/2020</v>
          </cell>
          <cell r="I2348" t="str">
            <v>M2</v>
          </cell>
          <cell r="J2348" t="str">
            <v>COEFICIENTE DE REPRESENTATIVIDADE</v>
          </cell>
          <cell r="K2348" t="str">
            <v>285,88</v>
          </cell>
          <cell r="L2348" t="str">
            <v>CAIXA REFERENCIAL</v>
          </cell>
        </row>
        <row r="2349">
          <cell r="G2349" t="str">
            <v>102004</v>
          </cell>
          <cell r="H2349" t="str">
            <v>MONTAGEM E DESMONTAGEM DE FÔRMA PARA ESCADAS, COM 2 LANCES EM "U" E LAJE CASCATA, EM CHAPA DE MADEIRA COMPENSADA PLASTIFICADA, 6 UTILIZAÇÕES. AF_11/2020</v>
          </cell>
          <cell r="I2349" t="str">
            <v>M2</v>
          </cell>
          <cell r="J2349" t="str">
            <v>COEFICIENTE DE REPRESENTATIVIDADE</v>
          </cell>
          <cell r="K2349" t="str">
            <v>250,03</v>
          </cell>
          <cell r="L2349" t="str">
            <v>CAIXA REFERENCIAL</v>
          </cell>
        </row>
        <row r="2350">
          <cell r="G2350" t="str">
            <v>102005</v>
          </cell>
          <cell r="H2350" t="str">
            <v>MONTAGEM E DESMONTAGEM DE FÔRMA PARA ESCADAS, COM 2 LANCES EM "U" E LAJE CASCATA, EM CHAPA DE MADEIRA COMPENSADA PLASTIFICADA, 8 UTILIZAÇÕES. AF_11/2020</v>
          </cell>
          <cell r="I2350" t="str">
            <v>M2</v>
          </cell>
          <cell r="J2350" t="str">
            <v>COEFICIENTE DE REPRESENTATIVIDADE</v>
          </cell>
          <cell r="K2350" t="str">
            <v>223,70</v>
          </cell>
          <cell r="L2350" t="str">
            <v>CAIXA REFERENCIAL</v>
          </cell>
        </row>
        <row r="2351">
          <cell r="G2351" t="str">
            <v>102006</v>
          </cell>
          <cell r="H2351" t="str">
            <v>MONTAGEM E DESMONTAGEM DE FÔRMA PARA ESCADAS, COM 2 LANCES EM "U" E LAJE CASCATA, EM CHAPA DE MADEIRA COMPENSADA PLASTIFICADA, 10 UTILIZAÇÕES. AF_11/2020</v>
          </cell>
          <cell r="I2351" t="str">
            <v>M2</v>
          </cell>
          <cell r="J2351" t="str">
            <v>COEFICIENTE DE REPRESENTATIVIDADE</v>
          </cell>
          <cell r="K2351" t="str">
            <v>207,17</v>
          </cell>
          <cell r="L2351" t="str">
            <v>CAIXA REFERENCIAL</v>
          </cell>
        </row>
        <row r="2352">
          <cell r="G2352" t="str">
            <v>102007</v>
          </cell>
          <cell r="H2352" t="str">
            <v>MONTAGEM E DESMONTAGEM DE FÔRMA PARA ESCADAS, COM 2 LANCES EM "L" E LAJE PLANA, EM MADEIRA SERRADA, 1 UTILIZAÇÃO. AF_11/2020</v>
          </cell>
          <cell r="I2352" t="str">
            <v>M2</v>
          </cell>
          <cell r="J2352" t="str">
            <v>COEFICIENTE DE REPRESENTATIVIDADE</v>
          </cell>
          <cell r="K2352" t="str">
            <v>539,81</v>
          </cell>
          <cell r="L2352" t="str">
            <v>CAIXA REFERENCIAL</v>
          </cell>
        </row>
        <row r="2353">
          <cell r="G2353" t="str">
            <v>102008</v>
          </cell>
          <cell r="H2353" t="str">
            <v>MONTAGEM E DESMONTAGEM DE FÔRMA PARA ESCADAS, COM 2 LANCES EM "L" E LAJE PLANA, EM MADEIRA SERRADA, 2 UTILIZAÇÕES. AF_11/2020</v>
          </cell>
          <cell r="I2353" t="str">
            <v>M2</v>
          </cell>
          <cell r="J2353" t="str">
            <v>COEFICIENTE DE REPRESENTATIVIDADE</v>
          </cell>
          <cell r="K2353" t="str">
            <v>449,62</v>
          </cell>
          <cell r="L2353" t="str">
            <v>CAIXA REFERENCIAL</v>
          </cell>
        </row>
        <row r="2354">
          <cell r="G2354" t="str">
            <v>102009</v>
          </cell>
          <cell r="H2354" t="str">
            <v>MONTAGEM E DESMONTAGEM DE FÔRMA PARA ESCADAS, COM 2 LANCES EM "L" E LAJE PLANA, EM CHAPA DE MADEIRA COMPENSADA RESINADA, 2 UTILIZAÇÕES. AF_11/2020</v>
          </cell>
          <cell r="I2354" t="str">
            <v>M2</v>
          </cell>
          <cell r="J2354" t="str">
            <v>COEFICIENTE DE REPRESENTATIVIDADE</v>
          </cell>
          <cell r="K2354" t="str">
            <v>325,27</v>
          </cell>
          <cell r="L2354" t="str">
            <v>CAIXA REFERENCIAL</v>
          </cell>
        </row>
        <row r="2355">
          <cell r="G2355" t="str">
            <v>102010</v>
          </cell>
          <cell r="H2355" t="str">
            <v>MONTAGEM E DESMONTAGEM DE FÔRMA PARA ESCADAS, COM 2 LANCES EM "L" E LAJE PLANA, EM CHAPA DE MADEIRA COMPENSADA RESINADA, 4 UTILIZAÇÕES. AF_11/2020</v>
          </cell>
          <cell r="I2355" t="str">
            <v>M2</v>
          </cell>
          <cell r="J2355" t="str">
            <v>COEFICIENTE DE REPRESENTATIVIDADE</v>
          </cell>
          <cell r="K2355" t="str">
            <v>296,95</v>
          </cell>
          <cell r="L2355" t="str">
            <v>CAIXA REFERENCIAL</v>
          </cell>
        </row>
        <row r="2356">
          <cell r="G2356" t="str">
            <v>102011</v>
          </cell>
          <cell r="H2356" t="str">
            <v>MONTAGEM E DESMONTAGEM DE FÔRMA PARA ESCADAS, COM 2 LANCES EM "L" E LAJE PLANA, EM CHAPA DE MADEIRA COMPENSADA PLASTIFICADA, 6 UTILIZAÇÕES. AF_11/2020</v>
          </cell>
          <cell r="I2356" t="str">
            <v>M2</v>
          </cell>
          <cell r="J2356" t="str">
            <v>COEFICIENTE DE REPRESENTATIVIDADE</v>
          </cell>
          <cell r="K2356" t="str">
            <v>254,26</v>
          </cell>
          <cell r="L2356" t="str">
            <v>CAIXA REFERENCIAL</v>
          </cell>
        </row>
        <row r="2357">
          <cell r="G2357" t="str">
            <v>102012</v>
          </cell>
          <cell r="H2357" t="str">
            <v>MONTAGEM E DESMONTAGEM DE FÔRMA PARA ESCADAS, COM 2 LANCES EM "L" E LAJE PLANA, EM CHAPA DE MADEIRA COMPENSADA PLASTIFICADA, 8 UTILIZAÇÕES. AF_11/2020</v>
          </cell>
          <cell r="I2357" t="str">
            <v>M2</v>
          </cell>
          <cell r="J2357" t="str">
            <v>COEFICIENTE DE REPRESENTATIVIDADE</v>
          </cell>
          <cell r="K2357" t="str">
            <v>227,80</v>
          </cell>
          <cell r="L2357" t="str">
            <v>CAIXA REFERENCIAL</v>
          </cell>
        </row>
        <row r="2358">
          <cell r="G2358" t="str">
            <v>102013</v>
          </cell>
          <cell r="H2358" t="str">
            <v>MONTAGEM E DESMONTAGEM DE FÔRMA PARA ESCADAS, COM 2 LANCES EM "L" E LAJE PLANA, EM CHAPA DE MADEIRA COMPENSADA PLASTIFICADA, 10 UTILIZAÇÕES. AF_11/2020</v>
          </cell>
          <cell r="I2358" t="str">
            <v>M2</v>
          </cell>
          <cell r="J2358" t="str">
            <v>COEFICIENTE DE REPRESENTATIVIDADE</v>
          </cell>
          <cell r="K2358" t="str">
            <v>213,02</v>
          </cell>
          <cell r="L2358" t="str">
            <v>CAIXA REFERENCIAL</v>
          </cell>
        </row>
        <row r="2359">
          <cell r="G2359" t="str">
            <v>102014</v>
          </cell>
          <cell r="H2359" t="str">
            <v>MONTAGEM E DESMONTAGEM DE FÔRMA PARA ESCADAS, COM 2 LANCES EM "L" E LAJE CASCATA, EM MADEIRA SERRADA, 1 UTILIZAÇÃO. AF_11/2020</v>
          </cell>
          <cell r="I2359" t="str">
            <v>M2</v>
          </cell>
          <cell r="J2359" t="str">
            <v>COEFICIENTE DE REPRESENTATIVIDADE</v>
          </cell>
          <cell r="K2359" t="str">
            <v>613,45</v>
          </cell>
          <cell r="L2359" t="str">
            <v>CAIXA REFERENCIAL</v>
          </cell>
        </row>
        <row r="2360">
          <cell r="G2360" t="str">
            <v>102015</v>
          </cell>
          <cell r="H2360" t="str">
            <v>MONTAGEM E DESMONTAGEM DE FÔRMA PARA ESCADAS, COM 2 LANCES EM "L" E LAJE CASCATA, EM MADEIRA SERRADA, 2 UTILIZAÇÕES. AF_11/2020</v>
          </cell>
          <cell r="I2360" t="str">
            <v>M2</v>
          </cell>
          <cell r="J2360" t="str">
            <v>COEFICIENTE DE REPRESENTATIVIDADE</v>
          </cell>
          <cell r="K2360" t="str">
            <v>512,89</v>
          </cell>
          <cell r="L2360" t="str">
            <v>CAIXA REFERENCIAL</v>
          </cell>
        </row>
        <row r="2361">
          <cell r="G2361" t="str">
            <v>102016</v>
          </cell>
          <cell r="H2361" t="str">
            <v>MONTAGEM E DESMONTAGEM DE FÔRMA PARA ESCADAS, COM 2 LANCES EM "L" E LAJE CASCATA, EM CHAPA DE MADEIRA COMPENSADA RESINADA, 2 UTILIZAÇÕES. AF_11/2020</v>
          </cell>
          <cell r="I2361" t="str">
            <v>M2</v>
          </cell>
          <cell r="J2361" t="str">
            <v>COEFICIENTE DE REPRESENTATIVIDADE</v>
          </cell>
          <cell r="K2361" t="str">
            <v>312,19</v>
          </cell>
          <cell r="L2361" t="str">
            <v>CAIXA REFERENCIAL</v>
          </cell>
        </row>
        <row r="2362">
          <cell r="G2362" t="str">
            <v>102017</v>
          </cell>
          <cell r="H2362" t="str">
            <v>MONTAGEM E DESMONTAGEM DE FÔRMA PARA ESCADAS, COM 2 LANCES EM "L" E LAJE CASCATA, EM CHAPA DE MADEIRA COMPENSADA RESINADA, 4 UTILIZAÇÕES. AF_11/2020</v>
          </cell>
          <cell r="I2362" t="str">
            <v>M2</v>
          </cell>
          <cell r="J2362" t="str">
            <v>COEFICIENTE DE REPRESENTATIVIDADE</v>
          </cell>
          <cell r="K2362" t="str">
            <v>282,75</v>
          </cell>
          <cell r="L2362" t="str">
            <v>CAIXA REFERENCIAL</v>
          </cell>
        </row>
        <row r="2363">
          <cell r="G2363" t="str">
            <v>102036</v>
          </cell>
          <cell r="H2363" t="str">
            <v>MONTAGEM E DESMONTAGEM DE FÔRMA PARA ESCADAS, COM 2 LANCES EM "L" E LAJE CASCATA, EM CHAPA DE MADEIRA COMPENSADA PLASTIFICADA, 6 UTILIZAÇÕES. AF_11/2020</v>
          </cell>
          <cell r="I2363" t="str">
            <v>M2</v>
          </cell>
          <cell r="J2363" t="str">
            <v>COEFICIENTE DE REPRESENTATIVIDADE</v>
          </cell>
          <cell r="K2363" t="str">
            <v>244,90</v>
          </cell>
          <cell r="L2363" t="str">
            <v>CAIXA REFERENCIAL</v>
          </cell>
        </row>
        <row r="2364">
          <cell r="G2364" t="str">
            <v>102037</v>
          </cell>
          <cell r="H2364" t="str">
            <v>MONTAGEM E DESMONTAGEM DE FÔRMA PARA ESCADAS, COM 2 LANCES EM "L" E LAJE CASCATA, EM CHAPA DE MADEIRA COMPENSADA PLASTIFICADA, 8 UTILIZAÇÕES. AF_11/2020</v>
          </cell>
          <cell r="I2364" t="str">
            <v>M2</v>
          </cell>
          <cell r="J2364" t="str">
            <v>COEFICIENTE DE REPRESENTATIVIDADE</v>
          </cell>
          <cell r="K2364" t="str">
            <v>218,36</v>
          </cell>
          <cell r="L2364" t="str">
            <v>CAIXA REFERENCIAL</v>
          </cell>
        </row>
        <row r="2365">
          <cell r="G2365" t="str">
            <v>102038</v>
          </cell>
          <cell r="H2365" t="str">
            <v>MONTAGEM E DESMONTAGEM DE FÔRMA PARA ESCADAS, COM 2 LANCES EM "L" E LAJE CASCATA, EM CHAPA DE MADEIRA COMPENSADA PLASTIFICADA, 10 UTILIZAÇÕES. AF_11/2020</v>
          </cell>
          <cell r="I2365" t="str">
            <v>M2</v>
          </cell>
          <cell r="J2365" t="str">
            <v>COEFICIENTE DE REPRESENTATIVIDADE</v>
          </cell>
          <cell r="K2365" t="str">
            <v>203,54</v>
          </cell>
          <cell r="L2365" t="str">
            <v>CAIXA REFERENCIAL</v>
          </cell>
        </row>
        <row r="2366">
          <cell r="G2366" t="str">
            <v>102039</v>
          </cell>
          <cell r="H2366" t="str">
            <v>MONTAGEM E DESMONTAGEM DE FÔRMA PARA ESCADAS, COM 1 LANCE E LAJE PLANA, EM MADEIRA SERRADA, 1 UTILIZAÇÃO. AF_11/2020</v>
          </cell>
          <cell r="I2366" t="str">
            <v>M2</v>
          </cell>
          <cell r="J2366" t="str">
            <v>COEFICIENTE DE REPRESENTATIVIDADE</v>
          </cell>
          <cell r="K2366" t="str">
            <v>565,78</v>
          </cell>
          <cell r="L2366" t="str">
            <v>CAIXA REFERENCIAL</v>
          </cell>
        </row>
        <row r="2367">
          <cell r="G2367" t="str">
            <v>102040</v>
          </cell>
          <cell r="H2367" t="str">
            <v>MONTAGEM E DESMONTAGEM DE FÔRMA PARA ESCADAS, COM 1 LANCE E LAJE PLANA, EM MADEIRA SERRADA, 2 UTILIZAÇÕES. AF_11/2020</v>
          </cell>
          <cell r="I2367" t="str">
            <v>M2</v>
          </cell>
          <cell r="J2367" t="str">
            <v>COEFICIENTE DE REPRESENTATIVIDADE</v>
          </cell>
          <cell r="K2367" t="str">
            <v>469,87</v>
          </cell>
          <cell r="L2367" t="str">
            <v>CAIXA REFERENCIAL</v>
          </cell>
        </row>
        <row r="2368">
          <cell r="G2368" t="str">
            <v>102041</v>
          </cell>
          <cell r="H2368" t="str">
            <v>MONTAGEM E DESMONTAGEM DE FÔRMA PARA ESCADAS, COM 1 LANCE E LAJE PLANA, EM CHAPA DE MADEIRA COMPENSADA RESINADA, 2 UTILIZAÇÕES. AF_11/2020</v>
          </cell>
          <cell r="I2368" t="str">
            <v>M2</v>
          </cell>
          <cell r="J2368" t="str">
            <v>COEFICIENTE DE REPRESENTATIVIDADE</v>
          </cell>
          <cell r="K2368" t="str">
            <v>323,90</v>
          </cell>
          <cell r="L2368" t="str">
            <v>CAIXA REFERENCIAL</v>
          </cell>
        </row>
        <row r="2369">
          <cell r="G2369" t="str">
            <v>102042</v>
          </cell>
          <cell r="H2369" t="str">
            <v>MONTAGEM E DESMONTAGEM DE FÔRMA PARA ESCADAS, COM 1 LANCE E LAJE PLANA, EM CHAPA DE MADEIRA COMPENSADA RESINADA, 4 UTILIZAÇÕES. AF_11/2020</v>
          </cell>
          <cell r="I2369" t="str">
            <v>M2</v>
          </cell>
          <cell r="J2369" t="str">
            <v>COEFICIENTE DE REPRESENTATIVIDADE</v>
          </cell>
          <cell r="K2369" t="str">
            <v>292,55</v>
          </cell>
          <cell r="L2369" t="str">
            <v>CAIXA REFERENCIAL</v>
          </cell>
        </row>
        <row r="2370">
          <cell r="G2370" t="str">
            <v>102043</v>
          </cell>
          <cell r="H2370" t="str">
            <v>MONTAGEM E DESMONTAGEM DE FÔRMA PARA ESCADAS, COM 1 LANCE E LAJE PLANA, EM CHAPA DE MADEIRA COMPENSADA PLASTIFICADA, 6 UTILIZAÇÕES. AF_11/2020</v>
          </cell>
          <cell r="I2370" t="str">
            <v>M2</v>
          </cell>
          <cell r="J2370" t="str">
            <v>COEFICIENTE DE REPRESENTATIVIDADE</v>
          </cell>
          <cell r="K2370" t="str">
            <v>251,17</v>
          </cell>
          <cell r="L2370" t="str">
            <v>CAIXA REFERENCIAL</v>
          </cell>
        </row>
        <row r="2371">
          <cell r="G2371" t="str">
            <v>102044</v>
          </cell>
          <cell r="H2371" t="str">
            <v>MONTAGEM E DESMONTAGEM DE FÔRMA PARA ESCADAS, COM 1 LANCE E LAJE PLANA, EM CHAPA DE MADEIRA COMPENSADA PLASTIFICADA, 8 UTILIZAÇÕES. AF_11/2020</v>
          </cell>
          <cell r="I2371" t="str">
            <v>M2</v>
          </cell>
          <cell r="J2371" t="str">
            <v>COEFICIENTE DE REPRESENTATIVIDADE</v>
          </cell>
          <cell r="K2371" t="str">
            <v>225,58</v>
          </cell>
          <cell r="L2371" t="str">
            <v>CAIXA REFERENCIAL</v>
          </cell>
        </row>
        <row r="2372">
          <cell r="G2372" t="str">
            <v>102045</v>
          </cell>
          <cell r="H2372" t="str">
            <v>MONTAGEM E DESMONTAGEM DE FÔRMA PARA ESCADAS, COM 1 LANCE E LAJE PLANA, EM CHAPA DE MADEIRA COMPENSADA PLASTIFICADA, 10 UTILIZAÇÕES. AF_11/2020</v>
          </cell>
          <cell r="I2372" t="str">
            <v>M2</v>
          </cell>
          <cell r="J2372" t="str">
            <v>COEFICIENTE DE REPRESENTATIVIDADE</v>
          </cell>
          <cell r="K2372" t="str">
            <v>210,23</v>
          </cell>
          <cell r="L2372" t="str">
            <v>CAIXA REFERENCIAL</v>
          </cell>
        </row>
        <row r="2373">
          <cell r="G2373" t="str">
            <v>102046</v>
          </cell>
          <cell r="H2373" t="str">
            <v>MONTAGEM E DESMONTAGEM DE FÔRMA PARA ESCADAS, COM 1 LANCE E LAJE CASCATA, EM MADEIRA SERRADA, 1 UTILIZAÇÃO. AF_11/2020</v>
          </cell>
          <cell r="I2373" t="str">
            <v>M2</v>
          </cell>
          <cell r="J2373" t="str">
            <v>COEFICIENTE DE REPRESENTATIVIDADE</v>
          </cell>
          <cell r="K2373" t="str">
            <v>627,30</v>
          </cell>
          <cell r="L2373" t="str">
            <v>CAIXA REFERENCIAL</v>
          </cell>
        </row>
        <row r="2374">
          <cell r="G2374" t="str">
            <v>102047</v>
          </cell>
          <cell r="H2374" t="str">
            <v>MONTAGEM E DESMONTAGEM DE FÔRMA PARA ESCADAS, COM 1 LANCE E LAJE CASCATA, EM MADEIRA SERRADA, 2 UTILIZAÇÕES. AF_11/2020</v>
          </cell>
          <cell r="I2374" t="str">
            <v>M2</v>
          </cell>
          <cell r="J2374" t="str">
            <v>COEFICIENTE DE REPRESENTATIVIDADE</v>
          </cell>
          <cell r="K2374" t="str">
            <v>533,83</v>
          </cell>
          <cell r="L2374" t="str">
            <v>CAIXA REFERENCIAL</v>
          </cell>
        </row>
        <row r="2375">
          <cell r="G2375" t="str">
            <v>102048</v>
          </cell>
          <cell r="H2375" t="str">
            <v>MONTAGEM E DESMONTAGEM DE FÔRMA PARA ESCADAS, COM 1 LANCE E LAJE CASCATA, EM CHAPA DE MADEIRA COMPENSADA RESINADA, 2 UTILIZAÇÕES. AF_11/2020</v>
          </cell>
          <cell r="I2375" t="str">
            <v>M2</v>
          </cell>
          <cell r="J2375" t="str">
            <v>COEFICIENTE DE REPRESENTATIVIDADE</v>
          </cell>
          <cell r="K2375" t="str">
            <v>303,36</v>
          </cell>
          <cell r="L2375" t="str">
            <v>CAIXA REFERENCIAL</v>
          </cell>
        </row>
        <row r="2376">
          <cell r="G2376" t="str">
            <v>102049</v>
          </cell>
          <cell r="H2376" t="str">
            <v>MONTAGEM E DESMONTAGEM DE FÔRMA PARA ESCADAS, COM 1 LANCE E LAJE CASCATA, EM CHAPA DE MADEIRA COMPENSADA RESINADA, 4 UTILIZAÇÕES. AF_11/2020</v>
          </cell>
          <cell r="I2376" t="str">
            <v>M2</v>
          </cell>
          <cell r="J2376" t="str">
            <v>COEFICIENTE DE REPRESENTATIVIDADE</v>
          </cell>
          <cell r="K2376" t="str">
            <v>269,85</v>
          </cell>
          <cell r="L2376" t="str">
            <v>CAIXA REFERENCIAL</v>
          </cell>
        </row>
        <row r="2377">
          <cell r="G2377" t="str">
            <v>102050</v>
          </cell>
          <cell r="H2377" t="str">
            <v>MONTAGEM E DESMONTAGEM DE FÔRMA PARA ESCADAS, COM 1 LANCE E LAJE CASCATA, EM CHAPA DE MADEIRA COMPENSADA PLASTIFICADA, 6 UTILIZAÇÕES. AF_11/2020</v>
          </cell>
          <cell r="I2377" t="str">
            <v>M2</v>
          </cell>
          <cell r="J2377" t="str">
            <v>COEFICIENTE DE REPRESENTATIVIDADE</v>
          </cell>
          <cell r="K2377" t="str">
            <v>234,05</v>
          </cell>
          <cell r="L2377" t="str">
            <v>CAIXA REFERENCIAL</v>
          </cell>
        </row>
        <row r="2378">
          <cell r="G2378" t="str">
            <v>102051</v>
          </cell>
          <cell r="H2378" t="str">
            <v>MONTAGEM E DESMONTAGEM DE FÔRMA PARA ESCADAS, COM 1 LANCE E LAJE CASCATA, EM CHAPA DE MADEIRA COMPENSADA PLASTIFICADA, 8 UTILIZAÇÕES. AF_11/2020</v>
          </cell>
          <cell r="I2378" t="str">
            <v>M2</v>
          </cell>
          <cell r="J2378" t="str">
            <v>COEFICIENTE DE REPRESENTATIVIDADE</v>
          </cell>
          <cell r="K2378" t="str">
            <v>207,57</v>
          </cell>
          <cell r="L2378" t="str">
            <v>CAIXA REFERENCIAL</v>
          </cell>
        </row>
        <row r="2379">
          <cell r="G2379" t="str">
            <v>102052</v>
          </cell>
          <cell r="H2379" t="str">
            <v>MONTAGEM E DESMONTAGEM DE FÔRMA PARA ESCADAS, COM 1 LANCE E LAJE CASCATA, EM CHAPA DE MADEIRA COMPENSADA PLASTIFICADA, 10 UTILIZAÇÕES. AF_11/2020</v>
          </cell>
          <cell r="I2379" t="str">
            <v>M2</v>
          </cell>
          <cell r="J2379" t="str">
            <v>COEFICIENTE DE REPRESENTATIVIDADE</v>
          </cell>
          <cell r="K2379" t="str">
            <v>192,79</v>
          </cell>
          <cell r="L2379" t="str">
            <v>CAIXA REFERENCIAL</v>
          </cell>
        </row>
        <row r="2380">
          <cell r="G2380" t="str">
            <v>102059</v>
          </cell>
          <cell r="H2380" t="str">
            <v>MONTAGEM E DESMONTAGEM DE FÔRMA PARA ESCADA DUPLA COM 2 LANCES EM "X" E LAJE PLANA, EM MADEIRA SERRADA, 1 UTILIZAÇÃO. AF_11/2020</v>
          </cell>
          <cell r="I2380" t="str">
            <v>M2</v>
          </cell>
          <cell r="J2380" t="str">
            <v>COEFICIENTE DE REPRESENTATIVIDADE</v>
          </cell>
          <cell r="K2380" t="str">
            <v>524,50</v>
          </cell>
          <cell r="L2380" t="str">
            <v>CAIXA REFERENCIAL</v>
          </cell>
        </row>
        <row r="2381">
          <cell r="G2381" t="str">
            <v>102060</v>
          </cell>
          <cell r="H2381" t="str">
            <v>MONTAGEM E DESMONTAGEM DE FÔRMA PARA ESCADA DUPLA COM 2 LANCES EM "X" E LAJE PLANA, EM MADEIRA SERRADA, 2 UTILIZAÇÕES. AF_11/2020</v>
          </cell>
          <cell r="I2381" t="str">
            <v>M2</v>
          </cell>
          <cell r="J2381" t="str">
            <v>COEFICIENTE DE REPRESENTATIVIDADE</v>
          </cell>
          <cell r="K2381" t="str">
            <v>439,40</v>
          </cell>
          <cell r="L2381" t="str">
            <v>CAIXA REFERENCIAL</v>
          </cell>
        </row>
        <row r="2382">
          <cell r="G2382" t="str">
            <v>102061</v>
          </cell>
          <cell r="H2382" t="str">
            <v>MONTAGEM E DESMONTAGEM DE FÔRMA PARA ESCADA DUPLA COM 2 LANCES EM "X" E LAJE PLANA, EM CHAPA DE MADEIRA COMPENSADA RESINADA, 2 UTILIZAÇÕES. AF_11/2020</v>
          </cell>
          <cell r="I2382" t="str">
            <v>M2</v>
          </cell>
          <cell r="J2382" t="str">
            <v>COEFICIENTE DE REPRESENTATIVIDADE</v>
          </cell>
          <cell r="K2382" t="str">
            <v>299,32</v>
          </cell>
          <cell r="L2382" t="str">
            <v>CAIXA REFERENCIAL</v>
          </cell>
        </row>
        <row r="2383">
          <cell r="G2383" t="str">
            <v>102062</v>
          </cell>
          <cell r="H2383" t="str">
            <v>MONTAGEM E DESMONTAGEM DE FÔRMA PARA ESCADA DUPLA COM 2 LANCES EM "X" E LAJE PLANA, EM CHAPA DE MADEIRA COMPENSADA RESINADA, 4 UTILIZAÇÕES. AF_11/2020</v>
          </cell>
          <cell r="I2383" t="str">
            <v>M2</v>
          </cell>
          <cell r="J2383" t="str">
            <v>COEFICIENTE DE REPRESENTATIVIDADE</v>
          </cell>
          <cell r="K2383" t="str">
            <v>277,14</v>
          </cell>
          <cell r="L2383" t="str">
            <v>CAIXA REFERENCIAL</v>
          </cell>
        </row>
        <row r="2384">
          <cell r="G2384" t="str">
            <v>102063</v>
          </cell>
          <cell r="H2384" t="str">
            <v>MONTAGEM E DESMONTAGEM DE FÔRMA PARA ESCADA DUPLA COM 2 LANCES EM "X" E LAJE PLANA, EM CHAPA DE MADEIRA COMPENSADA PLASTIFICADA, 6 UTILIZAÇÕES. AF_11/2020</v>
          </cell>
          <cell r="I2384" t="str">
            <v>M2</v>
          </cell>
          <cell r="J2384" t="str">
            <v>COEFICIENTE DE REPRESENTATIVIDADE</v>
          </cell>
          <cell r="K2384" t="str">
            <v>237,29</v>
          </cell>
          <cell r="L2384" t="str">
            <v>CAIXA REFERENCIAL</v>
          </cell>
        </row>
        <row r="2385">
          <cell r="G2385" t="str">
            <v>102064</v>
          </cell>
          <cell r="H2385" t="str">
            <v>MONTAGEM E DESMONTAGEM DE FÔRMA PARA ESCADA DUPLA COM 2 LANCES EM "X" E LAJE PLANA, EM CHAPA DE MADEIRA COMPENSADA PLASTIFICADA, 8 UTILIZAÇÕES. AF_11/2020</v>
          </cell>
          <cell r="I2385" t="str">
            <v>M2</v>
          </cell>
          <cell r="J2385" t="str">
            <v>COEFICIENTE DE REPRESENTATIVIDADE</v>
          </cell>
          <cell r="K2385" t="str">
            <v>211,59</v>
          </cell>
          <cell r="L2385" t="str">
            <v>CAIXA REFERENCIAL</v>
          </cell>
        </row>
        <row r="2386">
          <cell r="G2386" t="str">
            <v>102065</v>
          </cell>
          <cell r="H2386" t="str">
            <v>MONTAGEM E DESMONTAGEM DE FÔRMA PARA ESCADA DUPLA COM 2 LANCES EM "X" E LAJE PLANA, EM CHAPA DE MADEIRA COMPENSADA PLASTIFICADA, 10 UTILIZAÇÕES. AF_11/2020</v>
          </cell>
          <cell r="I2386" t="str">
            <v>M2</v>
          </cell>
          <cell r="J2386" t="str">
            <v>COEFICIENTE DE REPRESENTATIVIDADE</v>
          </cell>
          <cell r="K2386" t="str">
            <v>197,30</v>
          </cell>
          <cell r="L2386" t="str">
            <v>CAIXA REFERENCIAL</v>
          </cell>
        </row>
        <row r="2387">
          <cell r="G2387" t="str">
            <v>102066</v>
          </cell>
          <cell r="H2387" t="str">
            <v>MONTAGEM E DESMONTAGEM DE FÔRMA PARA ESCADA DUPLA COM 2 LANCES EM "X" E LAJE CASCATA, EM MADEIRA SERRADA, 1 UTILIZAÇÃO. AF_11/2020</v>
          </cell>
          <cell r="I2387" t="str">
            <v>M2</v>
          </cell>
          <cell r="J2387" t="str">
            <v>COEFICIENTE DE REPRESENTATIVIDADE</v>
          </cell>
          <cell r="K2387" t="str">
            <v>554,86</v>
          </cell>
          <cell r="L2387" t="str">
            <v>CAIXA REFERENCIAL</v>
          </cell>
        </row>
        <row r="2388">
          <cell r="G2388" t="str">
            <v>102067</v>
          </cell>
          <cell r="H2388" t="str">
            <v>MONTAGEM E DESMONTAGEM DE FÔRMA PARA ESCADA DUPLA COM 2 LANCES EM "X" E LAJE CASCATA, EM MADEIRA SERRADA, 2 UTILIZAÇÕES. AF_11/2020</v>
          </cell>
          <cell r="I2388" t="str">
            <v>M2</v>
          </cell>
          <cell r="J2388" t="str">
            <v>COEFICIENTE DE REPRESENTATIVIDADE</v>
          </cell>
          <cell r="K2388" t="str">
            <v>474,43</v>
          </cell>
          <cell r="L2388" t="str">
            <v>CAIXA REFERENCIAL</v>
          </cell>
        </row>
        <row r="2389">
          <cell r="G2389" t="str">
            <v>102068</v>
          </cell>
          <cell r="H2389" t="str">
            <v>MONTAGEM E DESMONTAGEM DE FÔRMA PARA ESCADA DUPLA COM 2 LANCES EM "X" E LAJE CASCATA, EM CHAPA DE MADEIRA COMPENSADA RESINADA, 2 UTILIZAÇÕES. AF_11/2020</v>
          </cell>
          <cell r="I2389" t="str">
            <v>M2</v>
          </cell>
          <cell r="J2389" t="str">
            <v>COEFICIENTE DE REPRESENTATIVIDADE</v>
          </cell>
          <cell r="K2389" t="str">
            <v>277,77</v>
          </cell>
          <cell r="L2389" t="str">
            <v>CAIXA REFERENCIAL</v>
          </cell>
        </row>
        <row r="2390">
          <cell r="G2390" t="str">
            <v>102069</v>
          </cell>
          <cell r="H2390" t="str">
            <v>MONTAGEM E DESMONTAGEM DE FÔRMA PARA ESCADA DUPLA COM 2 LANCES EM "X" E LAJE CASCATA, EM CHAPA DE MADEIRA COMPENSADA RESINADA, 4 UTILIZAÇÕES. AF_11/2020</v>
          </cell>
          <cell r="I2390" t="str">
            <v>M2</v>
          </cell>
          <cell r="J2390" t="str">
            <v>COEFICIENTE DE REPRESENTATIVIDADE</v>
          </cell>
          <cell r="K2390" t="str">
            <v>254,49</v>
          </cell>
          <cell r="L2390" t="str">
            <v>CAIXA REFERENCIAL</v>
          </cell>
        </row>
        <row r="2391">
          <cell r="G2391" t="str">
            <v>102070</v>
          </cell>
          <cell r="H2391" t="str">
            <v>MONTAGEM E DESMONTAGEM DE FÔRMA PARA ESCADA DUPLA COM 2 LANCES EM "X" E LAJE CASCATA, EM CHAPA DE MADEIRA COMPENSADA PLASTIFICADA, 6 UTILIZAÇÕES. AF_11/2020</v>
          </cell>
          <cell r="I2391" t="str">
            <v>M2</v>
          </cell>
          <cell r="J2391" t="str">
            <v>COEFICIENTE DE REPRESENTATIVIDADE</v>
          </cell>
          <cell r="K2391" t="str">
            <v>220,99</v>
          </cell>
          <cell r="L2391" t="str">
            <v>CAIXA REFERENCIAL</v>
          </cell>
        </row>
        <row r="2392">
          <cell r="G2392" t="str">
            <v>102071</v>
          </cell>
          <cell r="H2392" t="str">
            <v>MONTAGEM E DESMONTAGEM DE FÔRMA PARA ESCADA DUPLA COM 2 LANCES EM "X" E LAJE CASCATA, EM CHAPA DE MADEIRA COMPENSADA PLASTIFICADA, 8 UTILIZAÇÕES. AF_11/2020</v>
          </cell>
          <cell r="I2392" t="str">
            <v>M2</v>
          </cell>
          <cell r="J2392" t="str">
            <v>COEFICIENTE DE REPRESENTATIVIDADE</v>
          </cell>
          <cell r="K2392" t="str">
            <v>196,59</v>
          </cell>
          <cell r="L2392" t="str">
            <v>CAIXA REFERENCIAL</v>
          </cell>
        </row>
        <row r="2393">
          <cell r="G2393" t="str">
            <v>102072</v>
          </cell>
          <cell r="H2393" t="str">
            <v>MONTAGEM E DESMONTAGEM DE FÔRMA PARA ESCADA DUPLA COM 2 LANCES EM "X" E LAJE CASCATA, EM CHAPA DE MADEIRA COMPENSADA PLASTIFICADA, 10 UTILIZAÇÕES. AF_11/2020</v>
          </cell>
          <cell r="I2393" t="str">
            <v>M2</v>
          </cell>
          <cell r="J2393" t="str">
            <v>COEFICIENTE DE REPRESENTATIVIDADE</v>
          </cell>
          <cell r="K2393" t="str">
            <v>187,27</v>
          </cell>
          <cell r="L2393" t="str">
            <v>CAIXA REFERENCIAL</v>
          </cell>
        </row>
        <row r="2394">
          <cell r="G2394" t="str">
            <v>102073</v>
          </cell>
          <cell r="H2394" t="str">
            <v>ESCADA EM CONCRETO ARMADO MOLDADO IN LOCO, FCK 25 MPA, COM 1 LANCE E LAJE PLANA, FÔRMA EM CHAPA DE MADEIRA COMPENSADA RESINADA. AF_11/2020_PA</v>
          </cell>
          <cell r="I2394" t="str">
            <v>M3</v>
          </cell>
          <cell r="J2394" t="str">
            <v>COEFICIENTE DE REPRESENTATIVIDADE</v>
          </cell>
          <cell r="K2394" t="str">
            <v>3.713,75</v>
          </cell>
          <cell r="L2394" t="str">
            <v>CAIXA REFERENCIAL</v>
          </cell>
        </row>
        <row r="2395">
          <cell r="G2395" t="str">
            <v>102074</v>
          </cell>
          <cell r="H2395" t="str">
            <v>ESCADA EM CONCRETO ARMADO MOLDADO IN LOCO, FCK 25 MPA, COM 2 LANCES EM  U  E LAJE PLANA, FÔRMA EM CHAPA DE MADEIRA COMPENSADA RESINADA. AF_11/2020_PA</v>
          </cell>
          <cell r="I2395" t="str">
            <v>M3</v>
          </cell>
          <cell r="J2395" t="str">
            <v>COEFICIENTE DE REPRESENTATIVIDADE</v>
          </cell>
          <cell r="K2395" t="str">
            <v>4.461,86</v>
          </cell>
          <cell r="L2395" t="str">
            <v>CAIXA REFERENCIAL</v>
          </cell>
        </row>
        <row r="2396">
          <cell r="G2396" t="str">
            <v>102075</v>
          </cell>
          <cell r="H2396" t="str">
            <v>ESCADA EM CONCRETO ARMADO MOLDADO IN LOCO, FCK 25 MPA, COM 2 LANCES EM  L  E LAJE PLANA, FÔRMA EM CHAPA DE MADEIRA COMPENSADA RESINADA. AF_11/2020_PA</v>
          </cell>
          <cell r="I2396" t="str">
            <v>M3</v>
          </cell>
          <cell r="J2396" t="str">
            <v>COEFICIENTE DE REPRESENTATIVIDADE</v>
          </cell>
          <cell r="K2396" t="str">
            <v>4.634,41</v>
          </cell>
          <cell r="L2396" t="str">
            <v>CAIXA REFERENCIAL</v>
          </cell>
        </row>
        <row r="2397">
          <cell r="G2397" t="str">
            <v>102076</v>
          </cell>
          <cell r="H2397" t="str">
            <v>ESCADA EM CONCRETO ARMADO MOLDADO IN LOCO, FCK 25 MPA, COM 2 LANCES EM  X  E LAJE PLANA, FÔRMA EM CHAPA DE MADEIRA COMPENSADA RESINADA. AF_11/2020_PA</v>
          </cell>
          <cell r="I2397" t="str">
            <v>M3</v>
          </cell>
          <cell r="J2397" t="str">
            <v>COEFICIENTE DE REPRESENTATIVIDADE</v>
          </cell>
          <cell r="K2397" t="str">
            <v>4.742,19</v>
          </cell>
          <cell r="L2397" t="str">
            <v>CAIXA REFERENCIAL</v>
          </cell>
        </row>
        <row r="2398">
          <cell r="G2398" t="str">
            <v>102077</v>
          </cell>
          <cell r="H2398" t="str">
            <v>ESCADA EM CONCRETO ARMADO MOLDADO IN LOCO, FCK 25 MPA, COM 1 LANCE E LAJE CASCATA, FÔRMA EM CHAPA DE MADEIRA COMPENSADA RESINADA. AF_11/2020_PA</v>
          </cell>
          <cell r="I2398" t="str">
            <v>M3</v>
          </cell>
          <cell r="J2398" t="str">
            <v>COEFICIENTE DE REPRESENTATIVIDADE</v>
          </cell>
          <cell r="K2398" t="str">
            <v>5.171,80</v>
          </cell>
          <cell r="L2398" t="str">
            <v>CAIXA REFERENCIAL</v>
          </cell>
        </row>
        <row r="2399">
          <cell r="G2399" t="str">
            <v>102078</v>
          </cell>
          <cell r="H2399" t="str">
            <v>ESCADA EM CONCRETO ARMADO MOLDADO IN LOCO, FCK 25 MPA, COM 2 LANCES EM  U  E LAJE CASCATA, FÔRMA EM CHAPA DE MADEIRA COMPENSADA RESINADA. AF_11/2020_PA</v>
          </cell>
          <cell r="I2399" t="str">
            <v>M3</v>
          </cell>
          <cell r="J2399" t="str">
            <v>COEFICIENTE DE REPRESENTATIVIDADE</v>
          </cell>
          <cell r="K2399" t="str">
            <v>5.298,10</v>
          </cell>
          <cell r="L2399" t="str">
            <v>CAIXA REFERENCIAL</v>
          </cell>
        </row>
        <row r="2400">
          <cell r="G2400" t="str">
            <v>102079</v>
          </cell>
          <cell r="H2400" t="str">
            <v>ESCADA EM CONCRETO ARMADO MOLDADO IN LOCO, FCK 25 MPA, COM 2 LANCES EM  L  E LAJE CASCATA, FÔRMA EM CHAPA DE MADEIRA COMPENSADA RESINADA. AF_11/2020_PA</v>
          </cell>
          <cell r="I2400" t="str">
            <v>M3</v>
          </cell>
          <cell r="J2400" t="str">
            <v>COEFICIENTE DE REPRESENTATIVIDADE</v>
          </cell>
          <cell r="K2400" t="str">
            <v>5.082,00</v>
          </cell>
          <cell r="L2400" t="str">
            <v>CAIXA REFERENCIAL</v>
          </cell>
        </row>
        <row r="2401">
          <cell r="G2401" t="str">
            <v>102080</v>
          </cell>
          <cell r="H2401" t="str">
            <v>ESCADA EM CONCRETO ARMADO MOLDADO IN LOCO, FCK 25 MPA, COM 2 LANCES EM  X  E LAJE CASCATA, FÔRMA EM CHAPA DE MADEIRA COMPENSADA RESINADA. AF_11/2020_PA</v>
          </cell>
          <cell r="I2401" t="str">
            <v>M3</v>
          </cell>
          <cell r="J2401" t="str">
            <v>COEFICIENTE DE REPRESENTATIVIDADE</v>
          </cell>
          <cell r="K2401" t="str">
            <v>4.423,88</v>
          </cell>
          <cell r="L2401" t="str">
            <v>CAIXA REFERENCIAL</v>
          </cell>
        </row>
        <row r="2402">
          <cell r="G2402" t="str">
            <v>102086</v>
          </cell>
          <cell r="H2402" t="str">
            <v>FABRICAÇÃO DE FÔRMA PARA ESCADA DUPLA COM 2 LANCES EM "X" E LAJE PLANA, EM CHAPA DE MADEIRA COMPENSADA PLASTIFICADA, E=18 MM. AF_11/2020</v>
          </cell>
          <cell r="I2402" t="str">
            <v>M2</v>
          </cell>
          <cell r="J2402" t="str">
            <v>COEFICIENTE DE REPRESENTATIVIDADE</v>
          </cell>
          <cell r="K2402" t="str">
            <v>185,53</v>
          </cell>
          <cell r="L2402" t="str">
            <v>CAIXA REFERENCIAL</v>
          </cell>
        </row>
        <row r="2403">
          <cell r="G2403" t="str">
            <v>102087</v>
          </cell>
          <cell r="H2403" t="str">
            <v>FABRICAÇÃO DE FÔRMA PARA ESCADA DUPLA COM 2 LANCES EM "X" E LAJE PLANA, EM CHAPA DE MADEIRA COMPENSADA RESINADA, E= 17 MM. AF_11/2020</v>
          </cell>
          <cell r="I2403" t="str">
            <v>M2</v>
          </cell>
          <cell r="J2403" t="str">
            <v>COEFICIENTE DE REPRESENTATIVIDADE</v>
          </cell>
          <cell r="K2403" t="str">
            <v>148,80</v>
          </cell>
          <cell r="L2403" t="str">
            <v>CAIXA REFERENCIAL</v>
          </cell>
        </row>
        <row r="2404">
          <cell r="G2404" t="str">
            <v>102088</v>
          </cell>
          <cell r="H2404" t="str">
            <v>FABRICAÇÃO DE FÔRMA PARA ESCADA DUPLA COM 2 LANCES EM X E LAJE PLANA, EM MADEIRA SERRADA, E=25 MM. AF_11/2020</v>
          </cell>
          <cell r="I2404" t="str">
            <v>M2</v>
          </cell>
          <cell r="J2404" t="str">
            <v>COEFICIENTE DE REPRESENTATIVIDADE</v>
          </cell>
          <cell r="K2404" t="str">
            <v>258,04</v>
          </cell>
          <cell r="L2404" t="str">
            <v>CAIXA REFERENCIAL</v>
          </cell>
        </row>
        <row r="2405">
          <cell r="G2405" t="str">
            <v>102089</v>
          </cell>
          <cell r="H2405" t="str">
            <v>FABRICAÇÃO DE FÔRMA PARA ESCADA DUPLA COM 2 LANCES EM "X" E LAJE CASCATA, EM CHAPA DE MADEIRA COMPENSADA PLASTIFICADA, E=18 MM. AF_11/2020</v>
          </cell>
          <cell r="I2405" t="str">
            <v>M2</v>
          </cell>
          <cell r="J2405" t="str">
            <v>COEFICIENTE DE REPRESENTATIVIDADE</v>
          </cell>
          <cell r="K2405" t="str">
            <v>173,80</v>
          </cell>
          <cell r="L2405" t="str">
            <v>CAIXA REFERENCIAL</v>
          </cell>
        </row>
        <row r="2406">
          <cell r="G2406" t="str">
            <v>102090</v>
          </cell>
          <cell r="H2406" t="str">
            <v>FABRICAÇÃO DE FÔRMA PARA ESCADA DUPLA COM 2 LANCES EM "X" E LAJE CASCATA, EM CHAPA DE MADEIRA COMPENSADA RESINADA, E= 17 MM. AF_11/2020</v>
          </cell>
          <cell r="I2406" t="str">
            <v>M2</v>
          </cell>
          <cell r="J2406" t="str">
            <v>COEFICIENTE DE REPRESENTATIVIDADE</v>
          </cell>
          <cell r="K2406" t="str">
            <v>132,14</v>
          </cell>
          <cell r="L2406" t="str">
            <v>CAIXA REFERENCIAL</v>
          </cell>
        </row>
        <row r="2407">
          <cell r="G2407" t="str">
            <v>102091</v>
          </cell>
          <cell r="H2407" t="str">
            <v>FABRICAÇÃO DE FÔRMA PARA ESCADA DUPLA COM 2 LANCES EM X E LAJE CASCATA, EM MADEIRA SERRADA, E=25 MM. AF_11/2020</v>
          </cell>
          <cell r="I2407" t="str">
            <v>M2</v>
          </cell>
          <cell r="J2407" t="str">
            <v>COEFICIENTE DE REPRESENTATIVIDADE</v>
          </cell>
          <cell r="K2407" t="str">
            <v>302,40</v>
          </cell>
          <cell r="L2407" t="str">
            <v>CAIXA REFERENCIAL</v>
          </cell>
        </row>
        <row r="2408">
          <cell r="G2408" t="str">
            <v>103760</v>
          </cell>
          <cell r="H2408" t="str">
            <v>MONTAGEM E DESMONTAGEM DE FÔRMA DE LAJE MACIÇA, PÉ-DIREITO SIMPLES, EM CHAPA DE MADEIRA COMPENSADA RESINADA E CIMBRAMENTO DE MADEIRA, 2 UTILIZAÇÕES. AF_03/2022</v>
          </cell>
          <cell r="I2408" t="str">
            <v>M2</v>
          </cell>
          <cell r="J2408" t="str">
            <v>COEFICIENTE DE REPRESENTATIVIDADE</v>
          </cell>
          <cell r="K2408" t="str">
            <v>123,07</v>
          </cell>
          <cell r="L2408" t="str">
            <v>CAIXA REFERENCIAL</v>
          </cell>
        </row>
        <row r="2409">
          <cell r="G2409" t="str">
            <v>103761</v>
          </cell>
          <cell r="H2409" t="str">
            <v>MONTAGEM E DESMONTAGEM DE FÔRMA DE LAJE MACIÇA, PÉ-DIREITO SIMPLES, EM CHAPA DE MADEIRA COMPENSADA RESINADA E CIMBRAMENTO DE MADEIRA, 4 UTILIZAÇÕES. AF_03/2022</v>
          </cell>
          <cell r="I2409" t="str">
            <v>M2</v>
          </cell>
          <cell r="J2409" t="str">
            <v>COEFICIENTE DE REPRESENTATIVIDADE</v>
          </cell>
          <cell r="K2409" t="str">
            <v>83,32</v>
          </cell>
          <cell r="L2409" t="str">
            <v>CAIXA REFERENCIAL</v>
          </cell>
        </row>
        <row r="2410">
          <cell r="G2410" t="str">
            <v>103762</v>
          </cell>
          <cell r="H2410" t="str">
            <v>MONTAGEM E DESMONTAGEM DE FÔRMA DE LAJE MACIÇA, PÉ-DIREITO SIMPLES, EM CHAPA DE MADEIRA COMPENSADA RESINADA E CIMBRAMENTO DE MADEIRA, 6 UTILIZAÇÕES. AF_03/2022</v>
          </cell>
          <cell r="I2410" t="str">
            <v>M2</v>
          </cell>
          <cell r="J2410" t="str">
            <v>COEFICIENTE DE REPRESENTATIVIDADE</v>
          </cell>
          <cell r="K2410" t="str">
            <v>71,63</v>
          </cell>
          <cell r="L2410" t="str">
            <v>CAIXA REFERENCIAL</v>
          </cell>
        </row>
        <row r="2411">
          <cell r="G2411" t="str">
            <v>103763</v>
          </cell>
          <cell r="H2411" t="str">
            <v>MONTAGEM E DESMONTAGEM DE FÔRMA DE LAJE MACIÇA, PÉ-DIREITO SIMPLES, EM CHAPA DE MADEIRA COMPENSADA RESINADA E CIMBRAMENTO DE MADEIRA, 8 UTILIZAÇÕES. AF_03/2022</v>
          </cell>
          <cell r="I2411" t="str">
            <v>M2</v>
          </cell>
          <cell r="J2411" t="str">
            <v>COEFICIENTE DE REPRESENTATIVIDADE</v>
          </cell>
          <cell r="K2411" t="str">
            <v>63,20</v>
          </cell>
          <cell r="L2411" t="str">
            <v>CAIXA REFERENCIAL</v>
          </cell>
        </row>
        <row r="2412">
          <cell r="G2412" t="str">
            <v>89996</v>
          </cell>
          <cell r="H2412" t="str">
            <v>ARMAÇÃO VERTICAL DE ALVENARIA ESTRUTURAL; DIÂMETRO DE 10,0 MM. AF_09/2021</v>
          </cell>
          <cell r="I2412" t="str">
            <v>KG</v>
          </cell>
          <cell r="J2412" t="str">
            <v>COEFICIENTE DE REPRESENTATIVIDADE</v>
          </cell>
          <cell r="K2412" t="str">
            <v>11,06</v>
          </cell>
          <cell r="L2412" t="str">
            <v>CAIXA REFERENCIAL</v>
          </cell>
        </row>
        <row r="2413">
          <cell r="G2413" t="str">
            <v>89997</v>
          </cell>
          <cell r="H2413" t="str">
            <v>ARMAÇÃO VERTICAL DE ALVENARIA ESTRUTURAL; DIÂMETRO DE 12,5 MM. AF_09/2021</v>
          </cell>
          <cell r="I2413" t="str">
            <v>KG</v>
          </cell>
          <cell r="J2413" t="str">
            <v>COEFICIENTE DE REPRESENTATIVIDADE</v>
          </cell>
          <cell r="K2413" t="str">
            <v>8,90</v>
          </cell>
          <cell r="L2413" t="str">
            <v>CAIXA REFERENCIAL</v>
          </cell>
        </row>
        <row r="2414">
          <cell r="G2414" t="str">
            <v>89998</v>
          </cell>
          <cell r="H2414" t="str">
            <v>ARMAÇÃO DE CINTA DE ALVENARIA ESTRUTURAL; DIÂMETRO DE 10,0 MM. AF_09/2021</v>
          </cell>
          <cell r="I2414" t="str">
            <v>KG</v>
          </cell>
          <cell r="J2414" t="str">
            <v>COEFICIENTE DE REPRESENTATIVIDADE</v>
          </cell>
          <cell r="K2414" t="str">
            <v>10,43</v>
          </cell>
          <cell r="L2414" t="str">
            <v>CAIXA REFERENCIAL</v>
          </cell>
        </row>
        <row r="2415">
          <cell r="G2415" t="str">
            <v>89999</v>
          </cell>
          <cell r="H2415" t="str">
            <v>ARMAÇÃO DE VERGA E CONTRAVERGA DE ALVENARIA ESTRUTURAL; DIÂMETRO DE 8,0 MM. AF_09/2021</v>
          </cell>
          <cell r="I2415" t="str">
            <v>KG</v>
          </cell>
          <cell r="J2415" t="str">
            <v>COEFICIENTE DE REPRESENTATIVIDADE</v>
          </cell>
          <cell r="K2415" t="str">
            <v>17,40</v>
          </cell>
          <cell r="L2415" t="str">
            <v>CAIXA REFERENCIAL</v>
          </cell>
        </row>
        <row r="2416">
          <cell r="G2416" t="str">
            <v>90000</v>
          </cell>
          <cell r="H2416" t="str">
            <v>ARMAÇÃO DE VERGA E CONTRAVERGA DE ALVENARIA ESTRUTURAL; DIÂMETRO DE 10,0 MM. AF_09/2021</v>
          </cell>
          <cell r="I2416" t="str">
            <v>KG</v>
          </cell>
          <cell r="J2416" t="str">
            <v>COEFICIENTE DE REPRESENTATIVIDADE</v>
          </cell>
          <cell r="K2416" t="str">
            <v>13,71</v>
          </cell>
          <cell r="L2416" t="str">
            <v>CAIXA REFERENCIAL</v>
          </cell>
        </row>
        <row r="2417">
          <cell r="G2417" t="str">
            <v>91593</v>
          </cell>
          <cell r="H2417" t="str">
            <v>ARMAÇÃO DO SISTEMA DE PAREDES DE CONCRETO, EXECUTADA EM PAREDES DE EDIFICAÇÕES DE MÚLTIPLOS PAVIMENTOS, TELA Q-138. AF_06/2019</v>
          </cell>
          <cell r="I2417" t="str">
            <v>KG</v>
          </cell>
          <cell r="J2417" t="str">
            <v>COEFICIENTE DE REPRESENTATIVIDADE</v>
          </cell>
          <cell r="K2417" t="str">
            <v>9,63</v>
          </cell>
          <cell r="L2417" t="str">
            <v>CAIXA REFERENCIAL</v>
          </cell>
        </row>
        <row r="2418">
          <cell r="G2418" t="str">
            <v>91594</v>
          </cell>
          <cell r="H2418" t="str">
            <v>ARMAÇÃO DO SISTEMA DE PAREDES DE CONCRETO, EXECUTADA EM PAREDES DE EDIFICAÇÕES TÉRREAS OU DE MÚLTIPLOS PAVIMENTOS, TELA Q-92. AF_06/2019</v>
          </cell>
          <cell r="I2418" t="str">
            <v>KG</v>
          </cell>
          <cell r="J2418" t="str">
            <v>COEFICIENTE DE REPRESENTATIVIDADE</v>
          </cell>
          <cell r="K2418" t="str">
            <v>10,14</v>
          </cell>
          <cell r="L2418" t="str">
            <v>CAIXA REFERENCIAL</v>
          </cell>
        </row>
        <row r="2419">
          <cell r="G2419" t="str">
            <v>91595</v>
          </cell>
          <cell r="H2419" t="str">
            <v>ARMAÇÃO DO SISTEMA DE PAREDES DE CONCRETO, EXECUTADA EM PAREDES DE EDIFICAÇÕES TÉRREAS, TELA Q-61. AF_06/2019</v>
          </cell>
          <cell r="I2419" t="str">
            <v>KG</v>
          </cell>
          <cell r="J2419" t="str">
            <v>COEFICIENTE DE REPRESENTATIVIDADE</v>
          </cell>
          <cell r="K2419" t="str">
            <v>11,02</v>
          </cell>
          <cell r="L2419" t="str">
            <v>CAIXA REFERENCIAL</v>
          </cell>
        </row>
        <row r="2420">
          <cell r="G2420" t="str">
            <v>91596</v>
          </cell>
          <cell r="H2420" t="str">
            <v>ARMAÇÃO DO SISTEMA DE PAREDES DE CONCRETO, EXECUTADA COMO ARMADURA POSITIVA DE LAJES, TELA Q-138. AF_06/2019</v>
          </cell>
          <cell r="I2420" t="str">
            <v>KG</v>
          </cell>
          <cell r="J2420" t="str">
            <v>COEFICIENTE DE REPRESENTATIVIDADE</v>
          </cell>
          <cell r="K2420" t="str">
            <v>10,01</v>
          </cell>
          <cell r="L2420" t="str">
            <v>CAIXA REFERENCIAL</v>
          </cell>
        </row>
        <row r="2421">
          <cell r="G2421" t="str">
            <v>91597</v>
          </cell>
          <cell r="H2421" t="str">
            <v>ARMAÇÃO DO SISTEMA DE PAREDES DE CONCRETO, EXECUTADA COMO ARMADURA NEGATIVA DE LAJES, TELA T-196. AF_06/2019</v>
          </cell>
          <cell r="I2421" t="str">
            <v>KG</v>
          </cell>
          <cell r="J2421" t="str">
            <v>COEFICIENTE DE REPRESENTATIVIDADE</v>
          </cell>
          <cell r="K2421" t="str">
            <v>7,26</v>
          </cell>
          <cell r="L2421" t="str">
            <v>CAIXA REFERENCIAL</v>
          </cell>
        </row>
        <row r="2422">
          <cell r="G2422" t="str">
            <v>91598</v>
          </cell>
          <cell r="H2422" t="str">
            <v>ARMAÇÃO DO SISTEMA DE PAREDES DE CONCRETO, EXECUTADA COMO ARMADURA POSITIVA DE LAJES, TELA Q-113. AF_06/2019</v>
          </cell>
          <cell r="I2422" t="str">
            <v>KG</v>
          </cell>
          <cell r="J2422" t="str">
            <v>COEFICIENTE DE REPRESENTATIVIDADE</v>
          </cell>
          <cell r="K2422" t="str">
            <v>9,94</v>
          </cell>
          <cell r="L2422" t="str">
            <v>CAIXA REFERENCIAL</v>
          </cell>
        </row>
        <row r="2423">
          <cell r="G2423" t="str">
            <v>91599</v>
          </cell>
          <cell r="H2423" t="str">
            <v>ARMAÇÃO DO SISTEMA DE PAREDES DE CONCRETO, EXECUTADA COMO ARMADURA NEGATIVA DE LAJES, TELA L-159. AF_06/2019</v>
          </cell>
          <cell r="I2423" t="str">
            <v>KG</v>
          </cell>
          <cell r="J2423" t="str">
            <v>COEFICIENTE DE REPRESENTATIVIDADE</v>
          </cell>
          <cell r="K2423" t="str">
            <v>7,68</v>
          </cell>
          <cell r="L2423" t="str">
            <v>CAIXA REFERENCIAL</v>
          </cell>
        </row>
        <row r="2424">
          <cell r="G2424" t="str">
            <v>91600</v>
          </cell>
          <cell r="H2424" t="str">
            <v>ARMAÇÃO DO SISTEMA DE PAREDES DE CONCRETO, EXECUTADA EM PLATIBANDAS, TELA Q-92. AF_06/2019</v>
          </cell>
          <cell r="I2424" t="str">
            <v>KG</v>
          </cell>
          <cell r="J2424" t="str">
            <v>COEFICIENTE DE REPRESENTATIVIDADE</v>
          </cell>
          <cell r="K2424" t="str">
            <v>13,05</v>
          </cell>
          <cell r="L2424" t="str">
            <v>CAIXA REFERENCIAL</v>
          </cell>
        </row>
        <row r="2425">
          <cell r="G2425" t="str">
            <v>91601</v>
          </cell>
          <cell r="H2425" t="str">
            <v>ARMAÇÃO DO SISTEMA DE PAREDES DE CONCRETO, EXECUTADA COMO REFORÇO, VERGALHÃO DE 6,3 MM DE DIÂMETRO. AF_06/2019</v>
          </cell>
          <cell r="I2425" t="str">
            <v>KG</v>
          </cell>
          <cell r="J2425" t="str">
            <v>COEFICIENTE DE REPRESENTATIVIDADE</v>
          </cell>
          <cell r="K2425" t="str">
            <v>12,72</v>
          </cell>
          <cell r="L2425" t="str">
            <v>CAIXA REFERENCIAL</v>
          </cell>
        </row>
        <row r="2426">
          <cell r="G2426" t="str">
            <v>91602</v>
          </cell>
          <cell r="H2426" t="str">
            <v>ARMAÇÃO DO SISTEMA DE PAREDES DE CONCRETO, EXECUTADA COMO REFORÇO, VERGALHÃO DE 8,0 MM DE DIÂMETRO. AF_06/2019</v>
          </cell>
          <cell r="I2426" t="str">
            <v>KG</v>
          </cell>
          <cell r="J2426" t="str">
            <v>COEFICIENTE DE REPRESENTATIVIDADE</v>
          </cell>
          <cell r="K2426" t="str">
            <v>11,53</v>
          </cell>
          <cell r="L2426" t="str">
            <v>CAIXA REFERENCIAL</v>
          </cell>
        </row>
        <row r="2427">
          <cell r="G2427" t="str">
            <v>91603</v>
          </cell>
          <cell r="H2427" t="str">
            <v>ARMAÇÃO DO SISTEMA DE PAREDES DE CONCRETO, EXECUTADA COMO REFORÇO, VERGALHÃO DE 10,0 MM DE DIÂMETRO. AF_06/2019</v>
          </cell>
          <cell r="I2427" t="str">
            <v>KG</v>
          </cell>
          <cell r="J2427" t="str">
            <v>COEFICIENTE DE REPRESENTATIVIDADE</v>
          </cell>
          <cell r="K2427" t="str">
            <v>10,90</v>
          </cell>
          <cell r="L2427" t="str">
            <v>CAIXA REFERENCIAL</v>
          </cell>
        </row>
        <row r="2428">
          <cell r="G2428" t="str">
            <v>92759</v>
          </cell>
          <cell r="H2428" t="str">
            <v>ARMAÇÃO DE PILAR OU VIGA DE ESTRUTURA CONVENCIONAL DE CONCRETO ARMADO UTILIZANDO AÇO CA-60 DE 5,0 MM - MONTAGEM. AF_06/2022</v>
          </cell>
          <cell r="I2428" t="str">
            <v>KG</v>
          </cell>
          <cell r="J2428" t="str">
            <v>COEFICIENTE DE REPRESENTATIVIDADE</v>
          </cell>
          <cell r="K2428" t="str">
            <v>14,86</v>
          </cell>
          <cell r="L2428" t="str">
            <v>CAIXA REFERENCIAL</v>
          </cell>
        </row>
        <row r="2429">
          <cell r="G2429" t="str">
            <v>92760</v>
          </cell>
          <cell r="H2429" t="str">
            <v>ARMAÇÃO DE PILAR OU VIGA DE ESTRUTURA CONVENCIONAL DE CONCRETO ARMADO UTILIZANDO AÇO CA-50 DE 6,3 MM - MONTAGEM. AF_06/2022</v>
          </cell>
          <cell r="I2429" t="str">
            <v>KG</v>
          </cell>
          <cell r="J2429" t="str">
            <v>COEFICIENTE DE REPRESENTATIVIDADE</v>
          </cell>
          <cell r="K2429" t="str">
            <v>13,76</v>
          </cell>
          <cell r="L2429" t="str">
            <v>CAIXA REFERENCIAL</v>
          </cell>
        </row>
        <row r="2430">
          <cell r="G2430" t="str">
            <v>92761</v>
          </cell>
          <cell r="H2430" t="str">
            <v>ARMAÇÃO DE PILAR OU VIGA DE ESTRUTURA CONVENCIONAL DE CONCRETO ARMADO UTILIZANDO AÇO CA-50 DE 8,0 MM - MONTAGEM. AF_06/2022</v>
          </cell>
          <cell r="I2430" t="str">
            <v>KG</v>
          </cell>
          <cell r="J2430" t="str">
            <v>COEFICIENTE DE REPRESENTATIVIDADE</v>
          </cell>
          <cell r="K2430" t="str">
            <v>12,76</v>
          </cell>
          <cell r="L2430" t="str">
            <v>CAIXA REFERENCIAL</v>
          </cell>
        </row>
        <row r="2431">
          <cell r="G2431" t="str">
            <v>92762</v>
          </cell>
          <cell r="H2431" t="str">
            <v>ARMAÇÃO DE PILAR OU VIGA DE ESTRUTURA CONVENCIONAL DE CONCRETO ARMADO UTILIZANDO AÇO CA-50 DE 10,0 MM - MONTAGEM. AF_06/2022</v>
          </cell>
          <cell r="I2431" t="str">
            <v>KG</v>
          </cell>
          <cell r="J2431" t="str">
            <v>COEFICIENTE DE REPRESENTATIVIDADE</v>
          </cell>
          <cell r="K2431" t="str">
            <v>11,28</v>
          </cell>
          <cell r="L2431" t="str">
            <v>CAIXA REFERENCIAL</v>
          </cell>
        </row>
        <row r="2432">
          <cell r="G2432" t="str">
            <v>92763</v>
          </cell>
          <cell r="H2432" t="str">
            <v>ARMAÇÃO DE PILAR OU VIGA DE ESTRUTURA CONVENCIONAL DE CONCRETO ARMADO UTILIZANDO AÇO CA-50 DE 12,5 MM - MONTAGEM. AF_06/2022</v>
          </cell>
          <cell r="I2432" t="str">
            <v>KG</v>
          </cell>
          <cell r="J2432" t="str">
            <v>COEFICIENTE DE REPRESENTATIVIDADE</v>
          </cell>
          <cell r="K2432" t="str">
            <v>9,44</v>
          </cell>
          <cell r="L2432" t="str">
            <v>CAIXA REFERENCIAL</v>
          </cell>
        </row>
        <row r="2433">
          <cell r="G2433" t="str">
            <v>92764</v>
          </cell>
          <cell r="H2433" t="str">
            <v>ARMAÇÃO DE PILAR OU VIGA DE ESTRUTURA CONVENCIONAL DE CONCRETO ARMADO UTILIZANDO AÇO CA-50 DE 16,0 MM - MONTAGEM. AF_06/2022</v>
          </cell>
          <cell r="I2433" t="str">
            <v>KG</v>
          </cell>
          <cell r="J2433" t="str">
            <v>COEFICIENTE DE REPRESENTATIVIDADE</v>
          </cell>
          <cell r="K2433" t="str">
            <v>9,08</v>
          </cell>
          <cell r="L2433" t="str">
            <v>CAIXA REFERENCIAL</v>
          </cell>
        </row>
        <row r="2434">
          <cell r="G2434" t="str">
            <v>92765</v>
          </cell>
          <cell r="H2434" t="str">
            <v>ARMAÇÃO DE PILAR OU VIGA DE ESTRUTURA CONVENCIONAL DE CONCRETO ARMADO UTILIZANDO AÇO CA-50 DE 20,0 MM - MONTAGEM. AF_06/2022</v>
          </cell>
          <cell r="I2434" t="str">
            <v>KG</v>
          </cell>
          <cell r="J2434" t="str">
            <v>COEFICIENTE DE REPRESENTATIVIDADE</v>
          </cell>
          <cell r="K2434" t="str">
            <v>10,29</v>
          </cell>
          <cell r="L2434" t="str">
            <v>CAIXA REFERENCIAL</v>
          </cell>
        </row>
        <row r="2435">
          <cell r="G2435" t="str">
            <v>92766</v>
          </cell>
          <cell r="H2435" t="str">
            <v>ARMAÇÃO DE PILAR OU VIGA DE ESTRUTURA CONVENCIONAL DE CONCRETO ARMADO UTILIZANDO AÇO CA-50 DE 25,0 MM - MONTAGEM. AF_06/2022</v>
          </cell>
          <cell r="I2435" t="str">
            <v>KG</v>
          </cell>
          <cell r="J2435" t="str">
            <v>COEFICIENTE DE REPRESENTATIVIDADE</v>
          </cell>
          <cell r="K2435" t="str">
            <v>10,16</v>
          </cell>
          <cell r="L2435" t="str">
            <v>CAIXA REFERENCIAL</v>
          </cell>
        </row>
        <row r="2436">
          <cell r="G2436" t="str">
            <v>92767</v>
          </cell>
          <cell r="H2436" t="str">
            <v>ARMAÇÃO DE LAJE DE ESTRUTURA CONVENCIONAL DE CONCRETO ARMADO UTILIZANDO AÇO CA-60 DE 4,2 MM - MONTAGEM. AF_06/2022</v>
          </cell>
          <cell r="I2436" t="str">
            <v>KG</v>
          </cell>
          <cell r="J2436" t="str">
            <v>COEFICIENTE DE REPRESENTATIVIDADE</v>
          </cell>
          <cell r="K2436" t="str">
            <v>16,42</v>
          </cell>
          <cell r="L2436" t="str">
            <v>CAIXA REFERENCIAL</v>
          </cell>
        </row>
        <row r="2437">
          <cell r="G2437" t="str">
            <v>92768</v>
          </cell>
          <cell r="H2437" t="str">
            <v>ARMAÇÃO DE LAJE DE ESTRUTURA CONVENCIONAL DE CONCRETO ARMADO UTILIZANDO AÇO CA-60 DE 5,0 MM - MONTAGEM. AF_06/2022</v>
          </cell>
          <cell r="I2437" t="str">
            <v>KG</v>
          </cell>
          <cell r="J2437" t="str">
            <v>COEFICIENTE DE REPRESENTATIVIDADE</v>
          </cell>
          <cell r="K2437" t="str">
            <v>14,23</v>
          </cell>
          <cell r="L2437" t="str">
            <v>CAIXA REFERENCIAL</v>
          </cell>
        </row>
        <row r="2438">
          <cell r="G2438" t="str">
            <v>92769</v>
          </cell>
          <cell r="H2438" t="str">
            <v>ARMAÇÃO DE LAJE DE ESTRUTURA CONVENCIONAL DE CONCRETO ARMADO UTILIZANDO AÇO CA-50 DE 6,3 MM - MONTAGEM. AF_06/2022</v>
          </cell>
          <cell r="I2438" t="str">
            <v>KG</v>
          </cell>
          <cell r="J2438" t="str">
            <v>COEFICIENTE DE REPRESENTATIVIDADE</v>
          </cell>
          <cell r="K2438" t="str">
            <v>13,15</v>
          </cell>
          <cell r="L2438" t="str">
            <v>CAIXA REFERENCIAL</v>
          </cell>
        </row>
        <row r="2439">
          <cell r="G2439" t="str">
            <v>92770</v>
          </cell>
          <cell r="H2439" t="str">
            <v>ARMAÇÃO DE LAJE DE ESTRUTURA CONVENCIONAL DE CONCRETO ARMADO UTILIZANDO AÇO CA-50 DE 8,0 MM - MONTAGEM. AF_06/2022</v>
          </cell>
          <cell r="I2439" t="str">
            <v>KG</v>
          </cell>
          <cell r="J2439" t="str">
            <v>COEFICIENTE DE REPRESENTATIVIDADE</v>
          </cell>
          <cell r="K2439" t="str">
            <v>12,18</v>
          </cell>
          <cell r="L2439" t="str">
            <v>CAIXA REFERENCIAL</v>
          </cell>
        </row>
        <row r="2440">
          <cell r="G2440" t="str">
            <v>92771</v>
          </cell>
          <cell r="H2440" t="str">
            <v>ARMAÇÃO DE LAJE DE ESTRUTURA CONVENCIONAL DE CONCRETO ARMADO UTILIZANDO AÇO CA-50 DE 10,0 MM - MONTAGEM. AF_06/2022</v>
          </cell>
          <cell r="I2440" t="str">
            <v>KG</v>
          </cell>
          <cell r="J2440" t="str">
            <v>COEFICIENTE DE REPRESENTATIVIDADE</v>
          </cell>
          <cell r="K2440" t="str">
            <v>10,76</v>
          </cell>
          <cell r="L2440" t="str">
            <v>CAIXA REFERENCIAL</v>
          </cell>
        </row>
        <row r="2441">
          <cell r="G2441" t="str">
            <v>92772</v>
          </cell>
          <cell r="H2441" t="str">
            <v>ARMAÇÃO DE LAJE DE ESTRUTURA CONVENCIONAL DE CONCRETO ARMADO UTILIZANDO AÇO CA-50 DE 12,5 MM - MONTAGEM. AF_06/2022</v>
          </cell>
          <cell r="I2441" t="str">
            <v>KG</v>
          </cell>
          <cell r="J2441" t="str">
            <v>COEFICIENTE DE REPRESENTATIVIDADE</v>
          </cell>
          <cell r="K2441" t="str">
            <v>8,99</v>
          </cell>
          <cell r="L2441" t="str">
            <v>CAIXA REFERENCIAL</v>
          </cell>
        </row>
        <row r="2442">
          <cell r="G2442" t="str">
            <v>92773</v>
          </cell>
          <cell r="H2442" t="str">
            <v>ARMAÇÃO DE LAJE DE ESTRUTURA CONVENCIONAL DE CONCRETO ARMADO UTILIZANDO AÇO CA-50 DE 16,0 MM - MONTAGEM. AF_06/2022</v>
          </cell>
          <cell r="I2442" t="str">
            <v>KG</v>
          </cell>
          <cell r="J2442" t="str">
            <v>COEFICIENTE DE REPRESENTATIVIDADE</v>
          </cell>
          <cell r="K2442" t="str">
            <v>8,78</v>
          </cell>
          <cell r="L2442" t="str">
            <v>CAIXA REFERENCIAL</v>
          </cell>
        </row>
        <row r="2443">
          <cell r="G2443" t="str">
            <v>92774</v>
          </cell>
          <cell r="H2443" t="str">
            <v>ARMAÇÃO DE LAJE DE ESTRUTURA CONVENCIONAL DE CONCRETO ARMADO UTILIZANDO AÇO CA-50 DE 20,0 MM - MONTAGEM. AF_06/2022</v>
          </cell>
          <cell r="I2443" t="str">
            <v>KG</v>
          </cell>
          <cell r="J2443" t="str">
            <v>COEFICIENTE DE REPRESENTATIVIDADE</v>
          </cell>
          <cell r="K2443" t="str">
            <v>10,12</v>
          </cell>
          <cell r="L2443" t="str">
            <v>CAIXA REFERENCIAL</v>
          </cell>
        </row>
        <row r="2444">
          <cell r="G2444" t="str">
            <v>92798</v>
          </cell>
          <cell r="H2444" t="str">
            <v>CORTE E DOBRA DE AÇO CA-50, DIÂMETRO DE 25,0 MM. AF_06/2022</v>
          </cell>
          <cell r="I2444" t="str">
            <v>KG</v>
          </cell>
          <cell r="J2444" t="str">
            <v>COEFICIENTE DE REPRESENTATIVIDADE</v>
          </cell>
          <cell r="K2444" t="str">
            <v>9,16</v>
          </cell>
          <cell r="L2444" t="str">
            <v>CAIXA REFERENCIAL</v>
          </cell>
        </row>
        <row r="2445">
          <cell r="G2445" t="str">
            <v>92799</v>
          </cell>
          <cell r="H2445" t="str">
            <v>CORTE E DOBRA DE AÇO CA-60, DIÂMETRO DE 4,2 MM. AF_06/2022</v>
          </cell>
          <cell r="I2445" t="str">
            <v>KG</v>
          </cell>
          <cell r="J2445" t="str">
            <v>COEFICIENTE DE REPRESENTATIVIDADE</v>
          </cell>
          <cell r="K2445" t="str">
            <v>11,46</v>
          </cell>
          <cell r="L2445" t="str">
            <v>CAIXA REFERENCIAL</v>
          </cell>
        </row>
        <row r="2446">
          <cell r="G2446" t="str">
            <v>92800</v>
          </cell>
          <cell r="H2446" t="str">
            <v>CORTE E DOBRA DE AÇO CA-60, DIÂMETRO DE 5,0 MM. AF_06/2022</v>
          </cell>
          <cell r="I2446" t="str">
            <v>KG</v>
          </cell>
          <cell r="J2446" t="str">
            <v>COEFICIENTE DE REPRESENTATIVIDADE</v>
          </cell>
          <cell r="K2446" t="str">
            <v>10,20</v>
          </cell>
          <cell r="L2446" t="str">
            <v>CAIXA REFERENCIAL</v>
          </cell>
        </row>
        <row r="2447">
          <cell r="G2447" t="str">
            <v>92801</v>
          </cell>
          <cell r="H2447" t="str">
            <v>CORTE E DOBRA DE AÇO CA-50, DIÂMETRO DE 6,3 MM. AF_06/2022</v>
          </cell>
          <cell r="I2447" t="str">
            <v>KG</v>
          </cell>
          <cell r="J2447" t="str">
            <v>COEFICIENTE DE REPRESENTATIVIDADE</v>
          </cell>
          <cell r="K2447" t="str">
            <v>10,15</v>
          </cell>
          <cell r="L2447" t="str">
            <v>CAIXA REFERENCIAL</v>
          </cell>
        </row>
        <row r="2448">
          <cell r="G2448" t="str">
            <v>92802</v>
          </cell>
          <cell r="H2448" t="str">
            <v>CORTE E DOBRA DE AÇO CA-50, DIÂMETRO DE 8,0 MM. AF_06/2022</v>
          </cell>
          <cell r="I2448" t="str">
            <v>KG</v>
          </cell>
          <cell r="J2448" t="str">
            <v>COEFICIENTE DE REPRESENTATIVIDADE</v>
          </cell>
          <cell r="K2448" t="str">
            <v>10,02</v>
          </cell>
          <cell r="L2448" t="str">
            <v>CAIXA REFERENCIAL</v>
          </cell>
        </row>
        <row r="2449">
          <cell r="G2449" t="str">
            <v>92803</v>
          </cell>
          <cell r="H2449" t="str">
            <v>CORTE E DOBRA DE AÇO CA-50, DIÂMETRO DE 10,0 MM. AF_06/2022</v>
          </cell>
          <cell r="I2449" t="str">
            <v>KG</v>
          </cell>
          <cell r="J2449" t="str">
            <v>COEFICIENTE DE REPRESENTATIVIDADE</v>
          </cell>
          <cell r="K2449" t="str">
            <v>9,20</v>
          </cell>
          <cell r="L2449" t="str">
            <v>CAIXA REFERENCIAL</v>
          </cell>
        </row>
        <row r="2450">
          <cell r="G2450" t="str">
            <v>92804</v>
          </cell>
          <cell r="H2450" t="str">
            <v>CORTE E DOBRA DE AÇO CA-50, DIÂMETRO DE 12,5 MM. AF_06/2022</v>
          </cell>
          <cell r="I2450" t="str">
            <v>KG</v>
          </cell>
          <cell r="J2450" t="str">
            <v>COEFICIENTE DE REPRESENTATIVIDADE</v>
          </cell>
          <cell r="K2450" t="str">
            <v>7,88</v>
          </cell>
          <cell r="L2450" t="str">
            <v>CAIXA REFERENCIAL</v>
          </cell>
        </row>
        <row r="2451">
          <cell r="G2451" t="str">
            <v>92805</v>
          </cell>
          <cell r="H2451" t="str">
            <v>CORTE E DOBRA DE AÇO CA-50, DIÂMETRO DE 16,0 MM. AF_06/2022</v>
          </cell>
          <cell r="I2451" t="str">
            <v>KG</v>
          </cell>
          <cell r="J2451" t="str">
            <v>COEFICIENTE DE REPRESENTATIVIDADE</v>
          </cell>
          <cell r="K2451" t="str">
            <v>7,78</v>
          </cell>
          <cell r="L2451" t="str">
            <v>CAIXA REFERENCIAL</v>
          </cell>
        </row>
        <row r="2452">
          <cell r="G2452" t="str">
            <v>92806</v>
          </cell>
          <cell r="H2452" t="str">
            <v>CORTE E DOBRA DE AÇO CA-50, DIÂMETRO DE 20,0 MM. AF_06/2022</v>
          </cell>
          <cell r="I2452" t="str">
            <v>KG</v>
          </cell>
          <cell r="J2452" t="str">
            <v>COEFICIENTE DE REPRESENTATIVIDADE</v>
          </cell>
          <cell r="K2452" t="str">
            <v>9,17</v>
          </cell>
          <cell r="L2452" t="str">
            <v>CAIXA REFERENCIAL</v>
          </cell>
        </row>
        <row r="2453">
          <cell r="G2453" t="str">
            <v>92875</v>
          </cell>
          <cell r="H2453" t="str">
            <v>CORTE E DOBRA DE AÇO CA-25, DIÂMETRO DE 6,3 MM. AF_06/2022</v>
          </cell>
          <cell r="I2453" t="str">
            <v>KG</v>
          </cell>
          <cell r="J2453" t="str">
            <v>COEFICIENTE DE REPRESENTATIVIDADE</v>
          </cell>
          <cell r="K2453" t="str">
            <v>9,71</v>
          </cell>
          <cell r="L2453" t="str">
            <v>CAIXA REFERENCIAL</v>
          </cell>
        </row>
        <row r="2454">
          <cell r="G2454" t="str">
            <v>92876</v>
          </cell>
          <cell r="H2454" t="str">
            <v>CORTE E DOBRA DE AÇO CA-25, DIÂMETRO DE 8,0 MM. AF_06/2022</v>
          </cell>
          <cell r="I2454" t="str">
            <v>KG</v>
          </cell>
          <cell r="J2454" t="str">
            <v>COEFICIENTE DE REPRESENTATIVIDADE</v>
          </cell>
          <cell r="K2454" t="str">
            <v>9,32</v>
          </cell>
          <cell r="L2454" t="str">
            <v>CAIXA REFERENCIAL</v>
          </cell>
        </row>
        <row r="2455">
          <cell r="G2455" t="str">
            <v>92877</v>
          </cell>
          <cell r="H2455" t="str">
            <v>CORTE E DOBRA DE AÇO CA-25, DIÂMETRO DE 10,0 MM. AF_06/2022</v>
          </cell>
          <cell r="I2455" t="str">
            <v>KG</v>
          </cell>
          <cell r="J2455" t="str">
            <v>COEFICIENTE DE REPRESENTATIVIDADE</v>
          </cell>
          <cell r="K2455" t="str">
            <v>9,99</v>
          </cell>
          <cell r="L2455" t="str">
            <v>CAIXA REFERENCIAL</v>
          </cell>
        </row>
        <row r="2456">
          <cell r="G2456" t="str">
            <v>92878</v>
          </cell>
          <cell r="H2456" t="str">
            <v>CORTE E DOBRA DE AÇO CA-25, DIÂMETRO DE 12,5 MM. AF_06/2022</v>
          </cell>
          <cell r="I2456" t="str">
            <v>KG</v>
          </cell>
          <cell r="J2456" t="str">
            <v>COEFICIENTE DE REPRESENTATIVIDADE</v>
          </cell>
          <cell r="K2456" t="str">
            <v>9,80</v>
          </cell>
          <cell r="L2456" t="str">
            <v>CAIXA REFERENCIAL</v>
          </cell>
        </row>
        <row r="2457">
          <cell r="G2457" t="str">
            <v>92879</v>
          </cell>
          <cell r="H2457" t="str">
            <v>CORTE E DOBRA DE AÇO CA-25, DIÂMETRO DE 16,0 MM. AF_06/2022</v>
          </cell>
          <cell r="I2457" t="str">
            <v>KG</v>
          </cell>
          <cell r="J2457" t="str">
            <v>COEFICIENTE DE REPRESENTATIVIDADE</v>
          </cell>
          <cell r="K2457" t="str">
            <v>9,67</v>
          </cell>
          <cell r="L2457" t="str">
            <v>CAIXA REFERENCIAL</v>
          </cell>
        </row>
        <row r="2458">
          <cell r="G2458" t="str">
            <v>92880</v>
          </cell>
          <cell r="H2458" t="str">
            <v>CORTE E DOBRA DE AÇO CA-25, DIÂMETRO DE 20,0 MM. AF_06/2022</v>
          </cell>
          <cell r="I2458" t="str">
            <v>KG</v>
          </cell>
          <cell r="J2458" t="str">
            <v>COEFICIENTE DE REPRESENTATIVIDADE</v>
          </cell>
          <cell r="K2458" t="str">
            <v>9,88</v>
          </cell>
          <cell r="L2458" t="str">
            <v>CAIXA REFERENCIAL</v>
          </cell>
        </row>
        <row r="2459">
          <cell r="G2459" t="str">
            <v>92881</v>
          </cell>
          <cell r="H2459" t="str">
            <v>CORTE E DOBRA DE AÇO CA-25, DIÂMETRO DE 25,0 MM. AF_06/2022</v>
          </cell>
          <cell r="I2459" t="str">
            <v>KG</v>
          </cell>
          <cell r="J2459" t="str">
            <v>COEFICIENTE DE REPRESENTATIVIDADE</v>
          </cell>
          <cell r="K2459" t="str">
            <v>9,85</v>
          </cell>
          <cell r="L2459" t="str">
            <v>CAIXA REFERENCIAL</v>
          </cell>
        </row>
        <row r="2460">
          <cell r="G2460" t="str">
            <v>92882</v>
          </cell>
          <cell r="H2460" t="str">
            <v>ARMAÇÃO UTILIZANDO AÇO CA-25 DE 6,3 MM - MONTAGEM. AF_06/2022</v>
          </cell>
          <cell r="I2460" t="str">
            <v>KG</v>
          </cell>
          <cell r="J2460" t="str">
            <v>COEFICIENTE DE REPRESENTATIVIDADE</v>
          </cell>
          <cell r="K2460" t="str">
            <v>13,89</v>
          </cell>
          <cell r="L2460" t="str">
            <v>CAIXA REFERENCIAL</v>
          </cell>
        </row>
        <row r="2461">
          <cell r="G2461" t="str">
            <v>92883</v>
          </cell>
          <cell r="H2461" t="str">
            <v>ARMAÇÃO UTILIZANDO AÇO CA-25 DE 8,0 MM - MONTAGEM. AF_06/2022</v>
          </cell>
          <cell r="I2461" t="str">
            <v>KG</v>
          </cell>
          <cell r="J2461" t="str">
            <v>COEFICIENTE DE REPRESENTATIVIDADE</v>
          </cell>
          <cell r="K2461" t="str">
            <v>12,58</v>
          </cell>
          <cell r="L2461" t="str">
            <v>CAIXA REFERENCIAL</v>
          </cell>
        </row>
        <row r="2462">
          <cell r="G2462" t="str">
            <v>92884</v>
          </cell>
          <cell r="H2462" t="str">
            <v>ARMAÇÃO UTILIZANDO AÇO CA-25 DE 10,0 MM - MONTAGEM. AF_06/2022</v>
          </cell>
          <cell r="I2462" t="str">
            <v>KG</v>
          </cell>
          <cell r="J2462" t="str">
            <v>COEFICIENTE DE REPRESENTATIVIDADE</v>
          </cell>
          <cell r="K2462" t="str">
            <v>12,56</v>
          </cell>
          <cell r="L2462" t="str">
            <v>CAIXA REFERENCIAL</v>
          </cell>
        </row>
        <row r="2463">
          <cell r="G2463" t="str">
            <v>92885</v>
          </cell>
          <cell r="H2463" t="str">
            <v>ARMAÇÃO UTILIZANDO AÇO CA-25 DE 12,5 MM - MONTAGEM. AF_06/2022</v>
          </cell>
          <cell r="I2463" t="str">
            <v>KG</v>
          </cell>
          <cell r="J2463" t="str">
            <v>COEFICIENTE DE REPRESENTATIVIDADE</v>
          </cell>
          <cell r="K2463" t="str">
            <v>11,83</v>
          </cell>
          <cell r="L2463" t="str">
            <v>CAIXA REFERENCIAL</v>
          </cell>
        </row>
        <row r="2464">
          <cell r="G2464" t="str">
            <v>92886</v>
          </cell>
          <cell r="H2464" t="str">
            <v>ARMAÇÃO UTILIZANDO AÇO CA-25 DE 16,0 MM - MONTAGEM. AF_06/2022</v>
          </cell>
          <cell r="I2464" t="str">
            <v>KG</v>
          </cell>
          <cell r="J2464" t="str">
            <v>COEFICIENTE DE REPRESENTATIVIDADE</v>
          </cell>
          <cell r="K2464" t="str">
            <v>11,21</v>
          </cell>
          <cell r="L2464" t="str">
            <v>CAIXA REFERENCIAL</v>
          </cell>
        </row>
        <row r="2465">
          <cell r="G2465" t="str">
            <v>92887</v>
          </cell>
          <cell r="H2465" t="str">
            <v>ARMAÇÃO UTILIZANDO AÇO CA-25 DE 20,0 MM - MONTAGEM. AF_06/2022</v>
          </cell>
          <cell r="I2465" t="str">
            <v>KG</v>
          </cell>
          <cell r="J2465" t="str">
            <v>COEFICIENTE DE REPRESENTATIVIDADE</v>
          </cell>
          <cell r="K2465" t="str">
            <v>11,08</v>
          </cell>
          <cell r="L2465" t="str">
            <v>CAIXA REFERENCIAL</v>
          </cell>
        </row>
        <row r="2466">
          <cell r="G2466" t="str">
            <v>92888</v>
          </cell>
          <cell r="H2466" t="str">
            <v>ARMAÇÃO UTILIZANDO AÇO CA-25 DE 25,0 MM - MONTAGEM. AF_06/2022</v>
          </cell>
          <cell r="I2466" t="str">
            <v>KG</v>
          </cell>
          <cell r="J2466" t="str">
            <v>COEFICIENTE DE REPRESENTATIVIDADE</v>
          </cell>
          <cell r="K2466" t="str">
            <v>10,77</v>
          </cell>
          <cell r="L2466" t="str">
            <v>CAIXA REFERENCIAL</v>
          </cell>
        </row>
        <row r="2467">
          <cell r="G2467" t="str">
            <v>92915</v>
          </cell>
          <cell r="H2467" t="str">
            <v>ARMAÇÃO DE ESTRUTURAS DIVERSAS DE CONCRETO ARMADO, EXCETO VIGAS, PILARES, LAJES E FUNDAÇÕES, UTILIZANDO AÇO CA-60 DE 5,0 MM - MONTAGEM. AF_06/2022</v>
          </cell>
          <cell r="I2467" t="str">
            <v>KG</v>
          </cell>
          <cell r="J2467" t="str">
            <v>COEFICIENTE DE REPRESENTATIVIDADE</v>
          </cell>
          <cell r="K2467" t="str">
            <v>17,98</v>
          </cell>
          <cell r="L2467" t="str">
            <v>CAIXA REFERENCIAL</v>
          </cell>
        </row>
        <row r="2468">
          <cell r="G2468" t="str">
            <v>92916</v>
          </cell>
          <cell r="H2468" t="str">
            <v>ARMAÇÃO DE ESTRUTURAS DIVERSAS DE CONCRETO ARMADO, EXCETO VIGAS, PILARES, LAJES E FUNDAÇÕES, UTILIZANDO AÇO CA-50 DE 6,3 MM - MONTAGEM. AF_06/2022</v>
          </cell>
          <cell r="I2468" t="str">
            <v>KG</v>
          </cell>
          <cell r="J2468" t="str">
            <v>COEFICIENTE DE REPRESENTATIVIDADE</v>
          </cell>
          <cell r="K2468" t="str">
            <v>16,05</v>
          </cell>
          <cell r="L2468" t="str">
            <v>CAIXA REFERENCIAL</v>
          </cell>
        </row>
        <row r="2469">
          <cell r="G2469" t="str">
            <v>92917</v>
          </cell>
          <cell r="H2469" t="str">
            <v>ARMAÇÃO DE ESTRUTURAS DIVERSAS DE CONCRETO ARMADO, EXCETO VIGAS, PILARES, LAJES E FUNDAÇÕES, UTILIZANDO AÇO CA-50 DE 8,0 MM - MONTAGEM. AF_06/2022</v>
          </cell>
          <cell r="I2469" t="str">
            <v>KG</v>
          </cell>
          <cell r="J2469" t="str">
            <v>COEFICIENTE DE REPRESENTATIVIDADE</v>
          </cell>
          <cell r="K2469" t="str">
            <v>14,39</v>
          </cell>
          <cell r="L2469" t="str">
            <v>CAIXA REFERENCIAL</v>
          </cell>
        </row>
        <row r="2470">
          <cell r="G2470" t="str">
            <v>92919</v>
          </cell>
          <cell r="H2470" t="str">
            <v>ARMAÇÃO DE ESTRUTURAS DIVERSAS DE CONCRETO ARMADO, EXCETO VIGAS, PILARES, LAJES E FUNDAÇÕES, UTILIZANDO AÇO CA-50 DE 10,0 MM - MONTAGEM. AF_06/2022</v>
          </cell>
          <cell r="I2470" t="str">
            <v>KG</v>
          </cell>
          <cell r="J2470" t="str">
            <v>COEFICIENTE DE REPRESENTATIVIDADE</v>
          </cell>
          <cell r="K2470" t="str">
            <v>12,42</v>
          </cell>
          <cell r="L2470" t="str">
            <v>CAIXA REFERENCIAL</v>
          </cell>
        </row>
        <row r="2471">
          <cell r="G2471" t="str">
            <v>92921</v>
          </cell>
          <cell r="H2471" t="str">
            <v>ARMAÇÃO DE ESTRUTURAS DIVERSAS DE CONCRETO ARMADO, EXCETO VIGAS, PILARES, LAJES E FUNDAÇÕES, UTILIZANDO AÇO CA-50 DE 12,5 MM - MONTAGEM. AF_06/2022</v>
          </cell>
          <cell r="I2471" t="str">
            <v>KG</v>
          </cell>
          <cell r="J2471" t="str">
            <v>COEFICIENTE DE REPRESENTATIVIDADE</v>
          </cell>
          <cell r="K2471" t="str">
            <v>10,19</v>
          </cell>
          <cell r="L2471" t="str">
            <v>CAIXA REFERENCIAL</v>
          </cell>
        </row>
        <row r="2472">
          <cell r="G2472" t="str">
            <v>92922</v>
          </cell>
          <cell r="H2472" t="str">
            <v>ARMAÇÃO DE ESTRUTURAS DIVERSAS DE CONCRETO ARMADO, EXCETO VIGAS, PILARES, LAJES E FUNDAÇÕES, UTILIZANDO AÇO CA-50 DE 16,0 MM - MONTAGEM. AF_06/2022</v>
          </cell>
          <cell r="I2472" t="str">
            <v>KG</v>
          </cell>
          <cell r="J2472" t="str">
            <v>COEFICIENTE DE REPRESENTATIVIDADE</v>
          </cell>
          <cell r="K2472" t="str">
            <v>9,64</v>
          </cell>
          <cell r="L2472" t="str">
            <v>CAIXA REFERENCIAL</v>
          </cell>
        </row>
        <row r="2473">
          <cell r="G2473" t="str">
            <v>92923</v>
          </cell>
          <cell r="H2473" t="str">
            <v>ARMAÇÃO DE ESTRUTURAS DIVERSAS DE CONCRETO ARMADO, EXCETO VIGAS, PILARES, LAJES E FUNDAÇÕES, UTILIZANDO AÇO CA-50 DE 20,0 MM - MONTAGEM. AF_06/2022</v>
          </cell>
          <cell r="I2473" t="str">
            <v>KG</v>
          </cell>
          <cell r="J2473" t="str">
            <v>COEFICIENTE DE REPRESENTATIVIDADE</v>
          </cell>
          <cell r="K2473" t="str">
            <v>10,74</v>
          </cell>
          <cell r="L2473" t="str">
            <v>CAIXA REFERENCIAL</v>
          </cell>
        </row>
        <row r="2474">
          <cell r="G2474" t="str">
            <v>92924</v>
          </cell>
          <cell r="H2474" t="str">
            <v>ARMAÇÃO DE ESTRUTURAS DIVERSAS DE CONCRETO ARMADO, EXCETO VIGAS, PILARES, LAJES E FUNDAÇÕES, UTILIZANDO AÇO CA-50 DE 25,0 MM - MONTAGEM. AF_06/2022</v>
          </cell>
          <cell r="I2474" t="str">
            <v>KG</v>
          </cell>
          <cell r="J2474" t="str">
            <v>COEFICIENTE DE REPRESENTATIVIDADE</v>
          </cell>
          <cell r="K2474" t="str">
            <v>10,51</v>
          </cell>
          <cell r="L2474" t="str">
            <v>CAIXA REFERENCIAL</v>
          </cell>
        </row>
        <row r="2475">
          <cell r="G2475" t="str">
            <v>95448</v>
          </cell>
          <cell r="H2475" t="str">
            <v>CORTE E DOBRA DE AÇO CA-50, DIÂMERO DE 32 MM. AF_06/2022</v>
          </cell>
          <cell r="I2475" t="str">
            <v>KG</v>
          </cell>
          <cell r="J2475" t="str">
            <v>COEFICIENTE DE REPRESENTATIVIDADE</v>
          </cell>
          <cell r="K2475" t="str">
            <v>10,04</v>
          </cell>
          <cell r="L2475" t="str">
            <v>CAIXA REFERENCIAL</v>
          </cell>
        </row>
        <row r="2476">
          <cell r="G2476" t="str">
            <v>95576</v>
          </cell>
          <cell r="H2476" t="str">
            <v>MONTAGEM DE ARMADURA DE ESTACAS, DIÂMETRO = 8,0 MM. AF_09/2021_PS</v>
          </cell>
          <cell r="I2476" t="str">
            <v>KG</v>
          </cell>
          <cell r="J2476" t="str">
            <v>COEFICIENTE DE REPRESENTATIVIDADE</v>
          </cell>
          <cell r="K2476" t="str">
            <v>13,02</v>
          </cell>
          <cell r="L2476" t="str">
            <v>CAIXA REFERENCIAL</v>
          </cell>
        </row>
        <row r="2477">
          <cell r="G2477" t="str">
            <v>95577</v>
          </cell>
          <cell r="H2477" t="str">
            <v>MONTAGEM DE ARMADURA DE ESTACAS, DIÂMETRO = 10,0 MM. AF_09/2021_PS</v>
          </cell>
          <cell r="I2477" t="str">
            <v>KG</v>
          </cell>
          <cell r="J2477" t="str">
            <v>COEFICIENTE DE REPRESENTATIVIDADE</v>
          </cell>
          <cell r="K2477" t="str">
            <v>10,89</v>
          </cell>
          <cell r="L2477" t="str">
            <v>CAIXA REFERENCIAL</v>
          </cell>
        </row>
        <row r="2478">
          <cell r="G2478" t="str">
            <v>95578</v>
          </cell>
          <cell r="H2478" t="str">
            <v>MONTAGEM DE ARMADURA DE ESTACAS, DIÂMETRO = 12,5 MM. AF_09/2021_PS</v>
          </cell>
          <cell r="I2478" t="str">
            <v>KG</v>
          </cell>
          <cell r="J2478" t="str">
            <v>COEFICIENTE DE REPRESENTATIVIDADE</v>
          </cell>
          <cell r="K2478" t="str">
            <v>9,02</v>
          </cell>
          <cell r="L2478" t="str">
            <v>CAIXA REFERENCIAL</v>
          </cell>
        </row>
        <row r="2479">
          <cell r="G2479" t="str">
            <v>95579</v>
          </cell>
          <cell r="H2479" t="str">
            <v>MONTAGEM DE ARMADURA DE ESTACAS, DIÂMETRO = 16,0 MM. AF_09/2021_PS</v>
          </cell>
          <cell r="I2479" t="str">
            <v>KG</v>
          </cell>
          <cell r="J2479" t="str">
            <v>COEFICIENTE DE REPRESENTATIVIDADE</v>
          </cell>
          <cell r="K2479" t="str">
            <v>8,66</v>
          </cell>
          <cell r="L2479" t="str">
            <v>CAIXA REFERENCIAL</v>
          </cell>
        </row>
        <row r="2480">
          <cell r="G2480" t="str">
            <v>95580</v>
          </cell>
          <cell r="H2480" t="str">
            <v>MONTAGEM DE ARMADURA DE ESTACAS, DIÂMETRO = 20,0 MM. AF_09/2021_PS</v>
          </cell>
          <cell r="I2480" t="str">
            <v>KG</v>
          </cell>
          <cell r="J2480" t="str">
            <v>COEFICIENTE DE REPRESENTATIVIDADE</v>
          </cell>
          <cell r="K2480" t="str">
            <v>9,95</v>
          </cell>
          <cell r="L2480" t="str">
            <v>CAIXA REFERENCIAL</v>
          </cell>
        </row>
        <row r="2481">
          <cell r="G2481" t="str">
            <v>95581</v>
          </cell>
          <cell r="H2481" t="str">
            <v>MONTAGEM DE ARMADURA DE ESTACAS, DIÂMETRO = 25,0 MM. AF_09/2021_PS</v>
          </cell>
          <cell r="I2481" t="str">
            <v>KG</v>
          </cell>
          <cell r="J2481" t="str">
            <v>COEFICIENTE DE REPRESENTATIVIDADE</v>
          </cell>
          <cell r="K2481" t="str">
            <v>9,91</v>
          </cell>
          <cell r="L2481" t="str">
            <v>CAIXA REFERENCIAL</v>
          </cell>
        </row>
        <row r="2482">
          <cell r="G2482" t="str">
            <v>95582</v>
          </cell>
          <cell r="H2482" t="str">
            <v>MONTAGEM DE ARMADURA DE ESTACAS, DIÂMETRO = 32,0 MM. AF_09/2021_PS</v>
          </cell>
          <cell r="I2482" t="str">
            <v>KG</v>
          </cell>
          <cell r="J2482" t="str">
            <v>COEFICIENTE DE REPRESENTATIVIDADE</v>
          </cell>
          <cell r="K2482" t="str">
            <v>10,77</v>
          </cell>
          <cell r="L2482" t="str">
            <v>CAIXA REFERENCIAL</v>
          </cell>
        </row>
        <row r="2483">
          <cell r="G2483" t="str">
            <v>95583</v>
          </cell>
          <cell r="H2483" t="str">
            <v>MONTAGEM DE ARMADURA TRANSVERSAL DE ESTACAS DE SEÇÃO CIRCULAR, DIÂMETRO = 5,0 MM. AF_09/2021_PS</v>
          </cell>
          <cell r="I2483" t="str">
            <v>KG</v>
          </cell>
          <cell r="J2483" t="str">
            <v>COEFICIENTE DE REPRESENTATIVIDADE</v>
          </cell>
          <cell r="K2483" t="str">
            <v>17,01</v>
          </cell>
          <cell r="L2483" t="str">
            <v>CAIXA REFERENCIAL</v>
          </cell>
        </row>
        <row r="2484">
          <cell r="G2484" t="str">
            <v>95584</v>
          </cell>
          <cell r="H2484" t="str">
            <v>MONTAGEM DE ARMADURA TRANSVERSAL DE ESTACAS DE SEÇÃO CIRCULAR, DIÂMETRO = 6,30 MM. AF_09/2021_PS</v>
          </cell>
          <cell r="I2484" t="str">
            <v>KG</v>
          </cell>
          <cell r="J2484" t="str">
            <v>COEFICIENTE DE REPRESENTATIVIDADE</v>
          </cell>
          <cell r="K2484" t="str">
            <v>14,65</v>
          </cell>
          <cell r="L2484" t="str">
            <v>CAIXA REFERENCIAL</v>
          </cell>
        </row>
        <row r="2485">
          <cell r="G2485" t="str">
            <v>95592</v>
          </cell>
          <cell r="H2485" t="str">
            <v>MONTAGEM DE ARMADURA TRANVERSAL DE ESTACAS DE SEÇÃO RETANGULAR, DIÂMETRO = 5,0 MM. AF_09/2021_PS</v>
          </cell>
          <cell r="I2485" t="str">
            <v>KG</v>
          </cell>
          <cell r="J2485" t="str">
            <v>COEFICIENTE DE REPRESENTATIVIDADE</v>
          </cell>
          <cell r="K2485" t="str">
            <v>17,01</v>
          </cell>
          <cell r="L2485" t="str">
            <v>CAIXA REFERENCIAL</v>
          </cell>
        </row>
        <row r="2486">
          <cell r="G2486" t="str">
            <v>95593</v>
          </cell>
          <cell r="H2486" t="str">
            <v>MONTAGEM DE ARMADURA TRANSVERSAL DE ESTACAS DE SEÇÃO RETANGULAR, DIÂMETRO = 6,30 MM. AF_09/2021_PS</v>
          </cell>
          <cell r="I2486" t="str">
            <v>KG</v>
          </cell>
          <cell r="J2486" t="str">
            <v>COEFICIENTE DE REPRESENTATIVIDADE</v>
          </cell>
          <cell r="K2486" t="str">
            <v>14,65</v>
          </cell>
          <cell r="L2486" t="str">
            <v>CAIXA REFERENCIAL</v>
          </cell>
        </row>
        <row r="2487">
          <cell r="G2487" t="str">
            <v>95943</v>
          </cell>
          <cell r="H2487" t="str">
            <v>ARMAÇÃO DE ESCADA, DE UMA ESTRUTURA CONVENCIONAL DE CONCRETO ARMADO UTILIZANDO AÇO CA-60 DE 5,0 MM - MONTAGEM. AF_11/2020</v>
          </cell>
          <cell r="I2487" t="str">
            <v>KG</v>
          </cell>
          <cell r="J2487" t="str">
            <v>COEFICIENTE DE REPRESENTATIVIDADE</v>
          </cell>
          <cell r="K2487" t="str">
            <v>24,10</v>
          </cell>
          <cell r="L2487" t="str">
            <v>CAIXA REFERENCIAL</v>
          </cell>
        </row>
        <row r="2488">
          <cell r="G2488" t="str">
            <v>95944</v>
          </cell>
          <cell r="H2488" t="str">
            <v>ARMAÇÃO DE ESCADA, DE UMA ESTRUTURA CONVENCIONAL DE CONCRETO ARMADO UTILIZANDO AÇO CA-50 DE 6,3 MM - MONTAGEM. AF_11/2020</v>
          </cell>
          <cell r="I2488" t="str">
            <v>KG</v>
          </cell>
          <cell r="J2488" t="str">
            <v>COEFICIENTE DE REPRESENTATIVIDADE</v>
          </cell>
          <cell r="K2488" t="str">
            <v>21,53</v>
          </cell>
          <cell r="L2488" t="str">
            <v>CAIXA REFERENCIAL</v>
          </cell>
        </row>
        <row r="2489">
          <cell r="G2489" t="str">
            <v>95945</v>
          </cell>
          <cell r="H2489" t="str">
            <v>ARMAÇÃO DE ESCADA, DE UMA ESTRUTURA CONVENCIONAL DE CONCRETO ARMADO UTILIZANDO AÇO CA-50 DE 8,0 MM - MONTAGEM. AF_11/2020</v>
          </cell>
          <cell r="I2489" t="str">
            <v>KG</v>
          </cell>
          <cell r="J2489" t="str">
            <v>COEFICIENTE DE REPRESENTATIVIDADE</v>
          </cell>
          <cell r="K2489" t="str">
            <v>16,99</v>
          </cell>
          <cell r="L2489" t="str">
            <v>CAIXA REFERENCIAL</v>
          </cell>
        </row>
        <row r="2490">
          <cell r="G2490" t="str">
            <v>95946</v>
          </cell>
          <cell r="H2490" t="str">
            <v>ARMAÇÃO DE ESCADA, DE UMA ESTRUTURA CONVENCIONAL DE CONCRETO ARMADO UTILIZANDO AÇO CA-50 DE 10,0 MM - MONTAGEM. AF_11/2020</v>
          </cell>
          <cell r="I2490" t="str">
            <v>KG</v>
          </cell>
          <cell r="J2490" t="str">
            <v>COEFICIENTE DE REPRESENTATIVIDADE</v>
          </cell>
          <cell r="K2490" t="str">
            <v>13,22</v>
          </cell>
          <cell r="L2490" t="str">
            <v>CAIXA REFERENCIAL</v>
          </cell>
        </row>
        <row r="2491">
          <cell r="G2491" t="str">
            <v>95947</v>
          </cell>
          <cell r="H2491" t="str">
            <v>ARMAÇÃO DE ESCADA, DE UMA ESTRUTURA CONVENCIONAL DE CONCRETO ARMADO UTILIZANDO AÇO CA-50 DE 12,5 MM - MONTAGEM. AF_11/2020</v>
          </cell>
          <cell r="I2491" t="str">
            <v>KG</v>
          </cell>
          <cell r="J2491" t="str">
            <v>COEFICIENTE DE REPRESENTATIVIDADE</v>
          </cell>
          <cell r="K2491" t="str">
            <v>10,02</v>
          </cell>
          <cell r="L2491" t="str">
            <v>CAIXA REFERENCIAL</v>
          </cell>
        </row>
        <row r="2492">
          <cell r="G2492" t="str">
            <v>95948</v>
          </cell>
          <cell r="H2492" t="str">
            <v>ARMAÇÃO DE ESCADA, DE UMA ESTRUTURA CONVENCIONAL DE CONCRETO ARMADO UTILIZANDO AÇO CA-50 DE 16,0 MM - MONTAGEM. AF_11/2020</v>
          </cell>
          <cell r="I2492" t="str">
            <v>KG</v>
          </cell>
          <cell r="J2492" t="str">
            <v>COEFICIENTE DE REPRESENTATIVIDADE</v>
          </cell>
          <cell r="K2492" t="str">
            <v>8,62</v>
          </cell>
          <cell r="L2492" t="str">
            <v>CAIXA REFERENCIAL</v>
          </cell>
        </row>
        <row r="2493">
          <cell r="G2493" t="str">
            <v>96544</v>
          </cell>
          <cell r="H2493" t="str">
            <v>ARMAÇÃO DE BLOCO, VIGA BALDRAME OU SAPATA UTILIZANDO AÇO CA-50 DE 6,3 MM - MONTAGEM. AF_06/2017</v>
          </cell>
          <cell r="I2493" t="str">
            <v>KG</v>
          </cell>
          <cell r="J2493" t="str">
            <v>COEFICIENTE DE REPRESENTATIVIDADE</v>
          </cell>
          <cell r="K2493" t="str">
            <v>17,06</v>
          </cell>
          <cell r="L2493" t="str">
            <v>CAIXA REFERENCIAL</v>
          </cell>
        </row>
        <row r="2494">
          <cell r="G2494" t="str">
            <v>96545</v>
          </cell>
          <cell r="H2494" t="str">
            <v>ARMAÇÃO DE BLOCO, VIGA BALDRAME OU SAPATA UTILIZANDO AÇO CA-50 DE 8 MM - MONTAGEM. AF_06/2017</v>
          </cell>
          <cell r="I2494" t="str">
            <v>KG</v>
          </cell>
          <cell r="J2494" t="str">
            <v>COEFICIENTE DE REPRESENTATIVIDADE</v>
          </cell>
          <cell r="K2494" t="str">
            <v>15,39</v>
          </cell>
          <cell r="L2494" t="str">
            <v>CAIXA REFERENCIAL</v>
          </cell>
        </row>
        <row r="2495">
          <cell r="G2495" t="str">
            <v>96546</v>
          </cell>
          <cell r="H2495" t="str">
            <v>ARMAÇÃO DE BLOCO, VIGA BALDRAME OU SAPATA UTILIZANDO AÇO CA-50 DE 10 MM - MONTAGEM. AF_06/2017</v>
          </cell>
          <cell r="I2495" t="str">
            <v>KG</v>
          </cell>
          <cell r="J2495" t="str">
            <v>COEFICIENTE DE REPRESENTATIVIDADE</v>
          </cell>
          <cell r="K2495" t="str">
            <v>13,46</v>
          </cell>
          <cell r="L2495" t="str">
            <v>CAIXA REFERENCIAL</v>
          </cell>
        </row>
        <row r="2496">
          <cell r="G2496" t="str">
            <v>96547</v>
          </cell>
          <cell r="H2496" t="str">
            <v>ARMAÇÃO DE BLOCO, VIGA BALDRAME OU SAPATA UTILIZANDO AÇO CA-50 DE 12,5 MM - MONTAGEM. AF_06/2017</v>
          </cell>
          <cell r="I2496" t="str">
            <v>KG</v>
          </cell>
          <cell r="J2496" t="str">
            <v>COEFICIENTE DE REPRESENTATIVIDADE</v>
          </cell>
          <cell r="K2496" t="str">
            <v>11,24</v>
          </cell>
          <cell r="L2496" t="str">
            <v>CAIXA REFERENCIAL</v>
          </cell>
        </row>
        <row r="2497">
          <cell r="G2497" t="str">
            <v>96548</v>
          </cell>
          <cell r="H2497" t="str">
            <v>ARMAÇÃO DE BLOCO, VIGA BALDRAME OU SAPATA UTILIZANDO AÇO CA-50 DE 16 MM - MONTAGEM. AF_06/2017</v>
          </cell>
          <cell r="I2497" t="str">
            <v>KG</v>
          </cell>
          <cell r="J2497" t="str">
            <v>COEFICIENTE DE REPRESENTATIVIDADE</v>
          </cell>
          <cell r="K2497" t="str">
            <v>10,37</v>
          </cell>
          <cell r="L2497" t="str">
            <v>CAIXA REFERENCIAL</v>
          </cell>
        </row>
        <row r="2498">
          <cell r="G2498" t="str">
            <v>96549</v>
          </cell>
          <cell r="H2498" t="str">
            <v>ARMAÇÃO DE BLOCO, VIGA BALDRAME OU SAPATA UTILIZANDO AÇO CA-50 DE 20 MM - MONTAGEM. AF_06/2017</v>
          </cell>
          <cell r="I2498" t="str">
            <v>KG</v>
          </cell>
          <cell r="J2498" t="str">
            <v>COEFICIENTE DE REPRESENTATIVIDADE</v>
          </cell>
          <cell r="K2498" t="str">
            <v>11,23</v>
          </cell>
          <cell r="L2498" t="str">
            <v>CAIXA REFERENCIAL</v>
          </cell>
        </row>
        <row r="2499">
          <cell r="G2499" t="str">
            <v>96550</v>
          </cell>
          <cell r="H2499" t="str">
            <v>ARMAÇÃO DE BLOCO, VIGA BALDRAME OU SAPATA UTILIZANDO AÇO CA-50 DE 25 MM - MONTAGEM. AF_06/2017</v>
          </cell>
          <cell r="I2499" t="str">
            <v>KG</v>
          </cell>
          <cell r="J2499" t="str">
            <v>COEFICIENTE DE REPRESENTATIVIDADE</v>
          </cell>
          <cell r="K2499" t="str">
            <v>10,79</v>
          </cell>
          <cell r="L2499" t="str">
            <v>CAIXA REFERENCIAL</v>
          </cell>
        </row>
        <row r="2500">
          <cell r="G2500" t="str">
            <v>100064</v>
          </cell>
          <cell r="H2500" t="str">
            <v>ARMAÇÃO DO SISTEMA DE PAREDES DE CONCRETO, EXECUTADA COMO ARMADURA POSITIVA DE LAJES, TELA Q-159. AF_06/2019</v>
          </cell>
          <cell r="I2500" t="str">
            <v>KG</v>
          </cell>
          <cell r="J2500" t="str">
            <v>COEFICIENTE DE REPRESENTATIVIDADE</v>
          </cell>
          <cell r="K2500" t="str">
            <v>9,93</v>
          </cell>
          <cell r="L2500" t="str">
            <v>CAIXA REFERENCIAL</v>
          </cell>
        </row>
        <row r="2501">
          <cell r="G2501" t="str">
            <v>100066</v>
          </cell>
          <cell r="H2501" t="str">
            <v>ARMAÇÃO DO SISTEMA DE PAREDES DE CONCRETO, EXECUTADA COMO ARMADURA POSITIVA DE LAJES, TELA Q-196. AF_06/2019</v>
          </cell>
          <cell r="I2501" t="str">
            <v>KG</v>
          </cell>
          <cell r="J2501" t="str">
            <v>COEFICIENTE DE REPRESENTATIVIDADE</v>
          </cell>
          <cell r="K2501" t="str">
            <v>9,77</v>
          </cell>
          <cell r="L2501" t="str">
            <v>CAIXA REFERENCIAL</v>
          </cell>
        </row>
        <row r="2502">
          <cell r="G2502" t="str">
            <v>100067</v>
          </cell>
          <cell r="H2502" t="str">
            <v>ARMAÇÃO DO SISTEMA DE PAREDES DE CONCRETO, EXECUTADA COMO REFORÇO, VERGALHÃO DE 5,0 MM DE DIÂMETRO. AF_06/2019</v>
          </cell>
          <cell r="I2502" t="str">
            <v>KG</v>
          </cell>
          <cell r="J2502" t="str">
            <v>COEFICIENTE DE REPRESENTATIVIDADE</v>
          </cell>
          <cell r="K2502" t="str">
            <v>12,53</v>
          </cell>
          <cell r="L2502" t="str">
            <v>CAIXA REFERENCIAL</v>
          </cell>
        </row>
        <row r="2503">
          <cell r="G2503" t="str">
            <v>100068</v>
          </cell>
          <cell r="H2503" t="str">
            <v>ARMAÇÃO DO SISTEMA DE PAREDES DE CONCRETO, EXECUTADA COMO REFORÇO, VERGALHÃO DE 12,5 MM DE DIÂMETRO. AF_06/2019</v>
          </cell>
          <cell r="I2503" t="str">
            <v>KG</v>
          </cell>
          <cell r="J2503" t="str">
            <v>COEFICIENTE DE REPRESENTATIVIDADE</v>
          </cell>
          <cell r="K2503" t="str">
            <v>9,31</v>
          </cell>
          <cell r="L2503" t="str">
            <v>CAIXA REFERENCIAL</v>
          </cell>
        </row>
        <row r="2504">
          <cell r="G2504" t="str">
            <v>102920</v>
          </cell>
          <cell r="H2504" t="str">
            <v>ARMAÇÃO DE CINTA DE ALVENARIA ESTRUTURAL; DIÂMETRO DE 12,5 MM. AF_09/2021</v>
          </cell>
          <cell r="I2504" t="str">
            <v>KG</v>
          </cell>
          <cell r="J2504" t="str">
            <v>COEFICIENTE DE REPRESENTATIVIDADE</v>
          </cell>
          <cell r="K2504" t="str">
            <v>8,49</v>
          </cell>
          <cell r="L2504" t="str">
            <v>CAIXA REFERENCIAL</v>
          </cell>
        </row>
        <row r="2505">
          <cell r="G2505" t="str">
            <v>102921</v>
          </cell>
          <cell r="H2505" t="str">
            <v>ARMAÇÃO VERTICAL DE ALVENARIA ESTRUTURAL; DIÂMETRO DE 16,0 MM. AF_09/2021</v>
          </cell>
          <cell r="I2505" t="str">
            <v>KG</v>
          </cell>
          <cell r="J2505" t="str">
            <v>COEFICIENTE DE REPRESENTATIVIDADE</v>
          </cell>
          <cell r="K2505" t="str">
            <v>8,13</v>
          </cell>
          <cell r="L2505" t="str">
            <v>CAIXA REFERENCIAL</v>
          </cell>
        </row>
        <row r="2506">
          <cell r="G2506" t="str">
            <v>102922</v>
          </cell>
          <cell r="H2506" t="str">
            <v>ARMAÇÃO DE VERGA E CONTRAVERGA DE ALVENARIA ESTRUTURAL; DIÂMETRO DE 16,0 MM. AF_09/2021</v>
          </cell>
          <cell r="I2506" t="str">
            <v>KG</v>
          </cell>
          <cell r="J2506" t="str">
            <v>COEFICIENTE DE REPRESENTATIVIDADE</v>
          </cell>
          <cell r="K2506" t="str">
            <v>9,17</v>
          </cell>
          <cell r="L2506" t="str">
            <v>CAIXA REFERENCIAL</v>
          </cell>
        </row>
        <row r="2507">
          <cell r="G2507" t="str">
            <v>102923</v>
          </cell>
          <cell r="H2507" t="str">
            <v>ARMAÇÃO DE CINTA DE ALVENARIA ESTRUTURAL; DIÂMETRO DE 16,0 MM. AF_09/2021</v>
          </cell>
          <cell r="I2507" t="str">
            <v>KG</v>
          </cell>
          <cell r="J2507" t="str">
            <v>COEFICIENTE DE REPRESENTATIVIDADE</v>
          </cell>
          <cell r="K2507" t="str">
            <v>7,89</v>
          </cell>
          <cell r="L2507" t="str">
            <v>CAIXA REFERENCIAL</v>
          </cell>
        </row>
        <row r="2508">
          <cell r="G2508" t="str">
            <v>103088</v>
          </cell>
          <cell r="H2508" t="str">
            <v>ARMAÇÃO DE VERGA E CONTRAVERGA DE ALVENARIA ESTRUTURAL; DIÂMETRO DE 12,5 MM. AF_09/2021</v>
          </cell>
          <cell r="I2508" t="str">
            <v>KG</v>
          </cell>
          <cell r="J2508" t="str">
            <v>COEFICIENTE DE REPRESENTATIVIDADE</v>
          </cell>
          <cell r="K2508" t="str">
            <v>10,59</v>
          </cell>
          <cell r="L2508" t="str">
            <v>CAIXA REFERENCIAL</v>
          </cell>
        </row>
        <row r="2509">
          <cell r="G2509" t="str">
            <v>104104</v>
          </cell>
          <cell r="H2509" t="str">
            <v>ARMAÇÃO DE ESTRUTURAS DIVERSAS DE CONCRETO ARMADO, EXCETO VIGAS, PILARES, LAJES E FUNDAÇÕES, UTILIZANDO AÇO CA-50 DE 32,0 MM - MONTAGEM. AF_06/2022</v>
          </cell>
          <cell r="I2509" t="str">
            <v>KG</v>
          </cell>
          <cell r="J2509" t="str">
            <v>COEFICIENTE DE REPRESENTATIVIDADE</v>
          </cell>
          <cell r="K2509" t="str">
            <v>10,93</v>
          </cell>
          <cell r="L2509" t="str">
            <v>CAIXA REFERENCIAL</v>
          </cell>
        </row>
        <row r="2510">
          <cell r="G2510" t="str">
            <v>104105</v>
          </cell>
          <cell r="H2510" t="str">
            <v>ARMAÇÃO DE PILAR OU VIGA DE ESTRUTURA CONVENCIONAL DE CONCRETO ARMADO UTILIZANDO AÇO CA-50 DE 32,0 MM. AF_06/2022</v>
          </cell>
          <cell r="I2510" t="str">
            <v>KG</v>
          </cell>
          <cell r="J2510" t="str">
            <v>COEFICIENTE DE REPRESENTATIVIDADE</v>
          </cell>
          <cell r="K2510" t="str">
            <v>10,93</v>
          </cell>
          <cell r="L2510" t="str">
            <v>CAIXA REFERENCIAL</v>
          </cell>
        </row>
        <row r="2511">
          <cell r="G2511" t="str">
            <v>104106</v>
          </cell>
          <cell r="H2511" t="str">
            <v>ARMAÇÃO DE PILAR OU VIGA DE ESTRUTURA DE CONCRETO ARMADO EMBUTIDA EM ALVENARIA DE VEDAÇÃO UTILIZANDO AÇO CA-50 DE 16,0 MM - MONTAGEM. AF_06/2022</v>
          </cell>
          <cell r="I2511" t="str">
            <v>KG</v>
          </cell>
          <cell r="J2511" t="str">
            <v>COEFICIENTE DE REPRESENTATIVIDADE</v>
          </cell>
          <cell r="K2511" t="str">
            <v>10,41</v>
          </cell>
          <cell r="L2511" t="str">
            <v>CAIXA REFERENCIAL</v>
          </cell>
        </row>
        <row r="2512">
          <cell r="G2512" t="str">
            <v>104107</v>
          </cell>
          <cell r="H2512" t="str">
            <v>ARMAÇÃO DE PILAR OU VIGA DE ESTRUTURA DE CONCRETO ARMADO EMBUTIDA EM ALVENARIA DE VEDAÇÃO UTILIZANDO AÇO CA-50 DE 12,5 MM - MONTAGEM. AF_06/2022</v>
          </cell>
          <cell r="I2512" t="str">
            <v>KG</v>
          </cell>
          <cell r="J2512" t="str">
            <v>COEFICIENTE DE REPRESENTATIVIDADE</v>
          </cell>
          <cell r="K2512" t="str">
            <v>11,19</v>
          </cell>
          <cell r="L2512" t="str">
            <v>CAIXA REFERENCIAL</v>
          </cell>
        </row>
        <row r="2513">
          <cell r="G2513" t="str">
            <v>104108</v>
          </cell>
          <cell r="H2513" t="str">
            <v>ARMAÇÃO DE PILAR OU VIGA DE ESTRUTURA DE CONCRETO ARMADO EMBUTIDA EM ALVENARIA DE VEDAÇÃO UTILIZANDO AÇO CA-50 DE 10,0 MM - MONTAGEM. AF_06/2022</v>
          </cell>
          <cell r="I2513" t="str">
            <v>KG</v>
          </cell>
          <cell r="J2513" t="str">
            <v>COEFICIENTE DE REPRESENTATIVIDADE</v>
          </cell>
          <cell r="K2513" t="str">
            <v>13,31</v>
          </cell>
          <cell r="L2513" t="str">
            <v>CAIXA REFERENCIAL</v>
          </cell>
        </row>
        <row r="2514">
          <cell r="G2514" t="str">
            <v>104109</v>
          </cell>
          <cell r="H2514" t="str">
            <v>ARMAÇÃO DE PILAR OU VIGA DE ESTRUTURA DE CONCRETO ARMADO EMBUTIDA EM ALVENARIA DE VEDAÇÃO UTILIZANDO AÇO CA-50 DE 8,0 MM - MONTAGEM. AF_06/2022</v>
          </cell>
          <cell r="I2514" t="str">
            <v>KG</v>
          </cell>
          <cell r="J2514" t="str">
            <v>COEFICIENTE DE REPRESENTATIVIDADE</v>
          </cell>
          <cell r="K2514" t="str">
            <v>16,59</v>
          </cell>
          <cell r="L2514" t="str">
            <v>CAIXA REFERENCIAL</v>
          </cell>
        </row>
        <row r="2515">
          <cell r="G2515" t="str">
            <v>104110</v>
          </cell>
          <cell r="H2515" t="str">
            <v>ARMAÇÃO DE PILAR OU VIGA DE ESTRUTURA DE CONCRETO ARMADO EMBUTIDA EM ALVENARIA DE VEDAÇÃO UTILIZANDO AÇO CA-50 DE 6,3 MM - MONTAGEM. AF_06/2022</v>
          </cell>
          <cell r="I2515" t="str">
            <v>KG</v>
          </cell>
          <cell r="J2515" t="str">
            <v>COEFICIENTE DE REPRESENTATIVIDADE</v>
          </cell>
          <cell r="K2515" t="str">
            <v>19,14</v>
          </cell>
          <cell r="L2515" t="str">
            <v>CAIXA REFERENCIAL</v>
          </cell>
        </row>
        <row r="2516">
          <cell r="G2516" t="str">
            <v>104111</v>
          </cell>
          <cell r="H2516" t="str">
            <v>ARMAÇÃO DE PILAR OU VIGA DE ESTRUTURA DE CONCRETO ARMADO EMBUTIDA EM ALVENARIA DE VEDAÇÃO UTILIZANDO AÇO CA-60 DE 5,0 MM - MONTAGEM. AF_06/2022</v>
          </cell>
          <cell r="I2516" t="str">
            <v>KG</v>
          </cell>
          <cell r="J2516" t="str">
            <v>COEFICIENTE DE REPRESENTATIVIDADE</v>
          </cell>
          <cell r="K2516" t="str">
            <v>22,14</v>
          </cell>
          <cell r="L2516" t="str">
            <v>CAIXA REFERENCIAL</v>
          </cell>
        </row>
        <row r="2517">
          <cell r="G2517" t="str">
            <v>89993</v>
          </cell>
          <cell r="H2517" t="str">
            <v>GRAUTEAMENTO VERTICAL EM ALVENARIA ESTRUTURAL. AF_09/2021</v>
          </cell>
          <cell r="I2517" t="str">
            <v>M3</v>
          </cell>
          <cell r="J2517" t="str">
            <v>COEFICIENTE DE REPRESENTATIVIDADE</v>
          </cell>
          <cell r="K2517" t="str">
            <v>980,79</v>
          </cell>
          <cell r="L2517" t="str">
            <v>CAIXA REFERENCIAL</v>
          </cell>
        </row>
        <row r="2518">
          <cell r="G2518" t="str">
            <v>89994</v>
          </cell>
          <cell r="H2518" t="str">
            <v>GRAUTEAMENTO DE CINTA INTERMEDIÁRIA OU DE CONTRAVERGA EM ALVENARIA ESTRUTURAL. AF_09/2021</v>
          </cell>
          <cell r="I2518" t="str">
            <v>M3</v>
          </cell>
          <cell r="J2518" t="str">
            <v>COEFICIENTE DE REPRESENTATIVIDADE</v>
          </cell>
          <cell r="K2518" t="str">
            <v>808,39</v>
          </cell>
          <cell r="L2518" t="str">
            <v>CAIXA REFERENCIAL</v>
          </cell>
        </row>
        <row r="2519">
          <cell r="G2519" t="str">
            <v>89995</v>
          </cell>
          <cell r="H2519" t="str">
            <v>GRAUTEAMENTO DE CINTA SUPERIOR OU DE VERGA EM ALVENARIA ESTRUTURAL. AF_09/2021</v>
          </cell>
          <cell r="I2519" t="str">
            <v>M3</v>
          </cell>
          <cell r="J2519" t="str">
            <v>COEFICIENTE DE REPRESENTATIVIDADE</v>
          </cell>
          <cell r="K2519" t="str">
            <v>936,69</v>
          </cell>
          <cell r="L2519" t="str">
            <v>CAIXA REFERENCIAL</v>
          </cell>
        </row>
        <row r="2520">
          <cell r="G2520" t="str">
            <v>90278</v>
          </cell>
          <cell r="H2520" t="str">
            <v>GRAUTE FGK=15 MPA; TRAÇO 1:0,04:2,2:2,5 (EM MASSA SECA DE CIMENTO/CAL/AREIA GROSSA/BRITA 0) - PREPARO MECÂNICO COM BETONEIRA 400 L. AF_09/2021</v>
          </cell>
          <cell r="I2520" t="str">
            <v>M3</v>
          </cell>
          <cell r="J2520" t="str">
            <v>COEFICIENTE DE REPRESENTATIVIDADE</v>
          </cell>
          <cell r="K2520" t="str">
            <v>423,71</v>
          </cell>
          <cell r="L2520" t="str">
            <v>CAIXA REFERENCIAL</v>
          </cell>
        </row>
        <row r="2521">
          <cell r="G2521" t="str">
            <v>90279</v>
          </cell>
          <cell r="H2521" t="str">
            <v>GRAUTE FGK=20 MPA; TRAÇO 1:0,04:1,8:2,1 (EM MASSA SECA DE CIMENTO/ CAL/ AREIA GROSSA/ BRITA 0) - PREPARO MECÂNICO COM BETONEIRA 400 L. AF_09/2021</v>
          </cell>
          <cell r="I2521" t="str">
            <v>M3</v>
          </cell>
          <cell r="J2521" t="str">
            <v>COEFICIENTE DE REPRESENTATIVIDADE</v>
          </cell>
          <cell r="K2521" t="str">
            <v>470,69</v>
          </cell>
          <cell r="L2521" t="str">
            <v>CAIXA REFERENCIAL</v>
          </cell>
        </row>
        <row r="2522">
          <cell r="G2522" t="str">
            <v>90280</v>
          </cell>
          <cell r="H2522" t="str">
            <v>GRAUTE FGK=25 MPA; TRAÇO 1:0,02:1,3:1,6 (EM MASSA SECA DE CIMENTO/ CAL/ AREIA GROSSA/ BRITA 0) - PREPARO MECÂNICO COM BETONEIRA 400 L. AF_09/2021</v>
          </cell>
          <cell r="I2522" t="str">
            <v>M3</v>
          </cell>
          <cell r="J2522" t="str">
            <v>COEFICIENTE DE REPRESENTATIVIDADE</v>
          </cell>
          <cell r="K2522" t="str">
            <v>520,36</v>
          </cell>
          <cell r="L2522" t="str">
            <v>CAIXA REFERENCIAL</v>
          </cell>
        </row>
        <row r="2523">
          <cell r="G2523" t="str">
            <v>90281</v>
          </cell>
          <cell r="H2523" t="str">
            <v>GRAUTE FGK=30 MPA; TRAÇO 1:0,02:0,9:1,2 (EM MASSA SECA DE CIMENTO/ CAL/ AREIA GROSSA/ BRITA 0) - PREPARO MECÂNICO COM BETONEIRA 400 L. AF_09/2021</v>
          </cell>
          <cell r="I2523" t="str">
            <v>M3</v>
          </cell>
          <cell r="J2523" t="str">
            <v>COEFICIENTE DE REPRESENTATIVIDADE</v>
          </cell>
          <cell r="K2523" t="str">
            <v>602,19</v>
          </cell>
          <cell r="L2523" t="str">
            <v>CAIXA REFERENCIAL</v>
          </cell>
        </row>
        <row r="2524">
          <cell r="G2524" t="str">
            <v>90282</v>
          </cell>
          <cell r="H2524" t="str">
            <v>GRAUTE FGK=15 MPA; TRAÇO 1:2,2:2,5:0,3 (EM MASSA SECA DE CIMENTO/ AREIA GROSSA/ BRITA 0/ ADITIVO) - PREPARO MECÂNICO COM BETONEIRA 400 L. AF_09/2021</v>
          </cell>
          <cell r="I2524" t="str">
            <v>M3</v>
          </cell>
          <cell r="J2524" t="str">
            <v>COEFICIENTE DE REPRESENTATIVIDADE</v>
          </cell>
          <cell r="K2524" t="str">
            <v>413,94</v>
          </cell>
          <cell r="L2524" t="str">
            <v>CAIXA REFERENCIAL</v>
          </cell>
        </row>
        <row r="2525">
          <cell r="G2525" t="str">
            <v>90283</v>
          </cell>
          <cell r="H2525" t="str">
            <v>GRAUTE FGK=20 MPA; TRAÇO 1:1,8:2,1:0,4 (EM MASSA SECA DE CIMENTO/ AREIA GROSSA/ BRITA 0/ ADITIVO) - PREPARO MECÂNICO COM BETONEIRA 400 L. AF_09/2021</v>
          </cell>
          <cell r="I2525" t="str">
            <v>M3</v>
          </cell>
          <cell r="J2525" t="str">
            <v>COEFICIENTE DE REPRESENTATIVIDADE</v>
          </cell>
          <cell r="K2525" t="str">
            <v>461,07</v>
          </cell>
          <cell r="L2525" t="str">
            <v>CAIXA REFERENCIAL</v>
          </cell>
        </row>
        <row r="2526">
          <cell r="G2526" t="str">
            <v>90284</v>
          </cell>
          <cell r="H2526" t="str">
            <v>GRAUTE FGK=25 MPA; TRAÇO 1:1,3:1,6:0,4 (EM MASSA SECA DE CIMENTO/ AREIA GROSSA/ BRITA 0/ ADITIVO) - PREPARO MECÂNICO COM BETONEIRA 400 L. AF_09/2021</v>
          </cell>
          <cell r="I2526" t="str">
            <v>M3</v>
          </cell>
          <cell r="J2526" t="str">
            <v>COEFICIENTE DE REPRESENTATIVIDADE</v>
          </cell>
          <cell r="K2526" t="str">
            <v>514,51</v>
          </cell>
          <cell r="L2526" t="str">
            <v>CAIXA REFERENCIAL</v>
          </cell>
        </row>
        <row r="2527">
          <cell r="G2527" t="str">
            <v>90285</v>
          </cell>
          <cell r="H2527" t="str">
            <v>GRAUTE FGK=30 MPA; TRAÇO 1:0,9:1,2:0,6 (EM MASSA SECA DE CIMENTO/ AREIA GROSSA/ BRITA 0/ ADITIVO) - PREPARO MECÂNICO COM BETONEIRA 400 L. AF_09/2021</v>
          </cell>
          <cell r="I2527" t="str">
            <v>M3</v>
          </cell>
          <cell r="J2527" t="str">
            <v>COEFICIENTE DE REPRESENTATIVIDADE</v>
          </cell>
          <cell r="K2527" t="str">
            <v>602,78</v>
          </cell>
          <cell r="L2527" t="str">
            <v>CAIXA REFERENCIAL</v>
          </cell>
        </row>
        <row r="2528">
          <cell r="G2528" t="str">
            <v>94962</v>
          </cell>
          <cell r="H2528" t="str">
            <v>CONCRETO MAGRO PARA LASTRO, TRAÇO 1:4,5:4,5 (EM MASSA SECA DE CIMENTO/ AREIA MÉDIA/ BRITA 1) - PREPARO MECÂNICO COM BETONEIRA 400 L. AF_05/2021</v>
          </cell>
          <cell r="I2528" t="str">
            <v>M3</v>
          </cell>
          <cell r="J2528" t="str">
            <v>COEFICIENTE DE REPRESENTATIVIDADE</v>
          </cell>
          <cell r="K2528" t="str">
            <v>327,82</v>
          </cell>
          <cell r="L2528" t="str">
            <v>CAIXA REFERENCIAL</v>
          </cell>
        </row>
        <row r="2529">
          <cell r="G2529" t="str">
            <v>94963</v>
          </cell>
          <cell r="H2529" t="str">
            <v>CONCRETO FCK = 15MPA, TRAÇO 1:3,4:3,5 (EM MASSA SECA DE CIMENTO/ AREIA MÉDIA/ BRITA 1) - PREPARO MECÂNICO COM BETONEIRA 400 L. AF_05/2021</v>
          </cell>
          <cell r="I2529" t="str">
            <v>M3</v>
          </cell>
          <cell r="J2529" t="str">
            <v>COEFICIENTE DE REPRESENTATIVIDADE</v>
          </cell>
          <cell r="K2529" t="str">
            <v>362,29</v>
          </cell>
          <cell r="L2529" t="str">
            <v>CAIXA REFERENCIAL</v>
          </cell>
        </row>
        <row r="2530">
          <cell r="G2530" t="str">
            <v>94964</v>
          </cell>
          <cell r="H2530" t="str">
            <v>CONCRETO FCK = 20MPA, TRAÇO 1:2,7:3 (EM MASSA SECA DE CIMENTO/ AREIA MÉDIA/ BRITA 1) - PREPARO MECÂNICO COM BETONEIRA 400 L. AF_05/2021</v>
          </cell>
          <cell r="I2530" t="str">
            <v>M3</v>
          </cell>
          <cell r="J2530" t="str">
            <v>COEFICIENTE DE REPRESENTATIVIDADE</v>
          </cell>
          <cell r="K2530" t="str">
            <v>399,14</v>
          </cell>
          <cell r="L2530" t="str">
            <v>CAIXA REFERENCIAL</v>
          </cell>
        </row>
        <row r="2531">
          <cell r="G2531" t="str">
            <v>94965</v>
          </cell>
          <cell r="H2531" t="str">
            <v>CONCRETO FCK = 25MPA, TRAÇO 1:2,3:2,7 (EM MASSA SECA DE CIMENTO/ AREIA MÉDIA/ BRITA 1) - PREPARO MECÂNICO COM BETONEIRA 400 L. AF_05/2021</v>
          </cell>
          <cell r="I2531" t="str">
            <v>M3</v>
          </cell>
          <cell r="J2531" t="str">
            <v>COEFICIENTE DE REPRESENTATIVIDADE</v>
          </cell>
          <cell r="K2531" t="str">
            <v>411,13</v>
          </cell>
          <cell r="L2531" t="str">
            <v>CAIXA REFERENCIAL</v>
          </cell>
        </row>
        <row r="2532">
          <cell r="G2532" t="str">
            <v>94966</v>
          </cell>
          <cell r="H2532" t="str">
            <v>CONCRETO FCK = 30MPA, TRAÇO 1:2,1:2,5 (EM MASSA SECA DE CIMENTO/ AREIA MÉDIA/ BRITA 1) - PREPARO MECÂNICO COM BETONEIRA 400 L. AF_05/2021</v>
          </cell>
          <cell r="I2532" t="str">
            <v>M3</v>
          </cell>
          <cell r="J2532" t="str">
            <v>COEFICIENTE DE REPRESENTATIVIDADE</v>
          </cell>
          <cell r="K2532" t="str">
            <v>424,74</v>
          </cell>
          <cell r="L2532" t="str">
            <v>CAIXA REFERENCIAL</v>
          </cell>
        </row>
        <row r="2533">
          <cell r="G2533" t="str">
            <v>94967</v>
          </cell>
          <cell r="H2533" t="str">
            <v>CONCRETO FCK = 40MPA, TRAÇO 1:1,6:1,9 (EM MASSA SECA DE CIMENTO/ AREIA MÉDIA/ BRITA 1) - PREPARO MECÂNICO COM BETONEIRA 400 L. AF_05/2021</v>
          </cell>
          <cell r="I2533" t="str">
            <v>M3</v>
          </cell>
          <cell r="J2533" t="str">
            <v>COEFICIENTE DE REPRESENTATIVIDADE</v>
          </cell>
          <cell r="K2533" t="str">
            <v>485,97</v>
          </cell>
          <cell r="L2533" t="str">
            <v>CAIXA REFERENCIAL</v>
          </cell>
        </row>
        <row r="2534">
          <cell r="G2534" t="str">
            <v>94968</v>
          </cell>
          <cell r="H2534" t="str">
            <v>CONCRETO MAGRO PARA LASTRO, TRAÇO 1:4,5:4,5 (EM MASSA SECA DE CIMENTO/ AREIA MÉDIA/ BRITA 1) - PREPARO MECÂNICO COM BETONEIRA 600 L. AF_05/2021</v>
          </cell>
          <cell r="I2534" t="str">
            <v>M3</v>
          </cell>
          <cell r="J2534" t="str">
            <v>COEFICIENTE DE REPRESENTATIVIDADE</v>
          </cell>
          <cell r="K2534" t="str">
            <v>321,34</v>
          </cell>
          <cell r="L2534" t="str">
            <v>CAIXA REFERENCIAL</v>
          </cell>
        </row>
        <row r="2535">
          <cell r="G2535" t="str">
            <v>94969</v>
          </cell>
          <cell r="H2535" t="str">
            <v>CONCRETO FCK = 15MPA, TRAÇO 1:3,4:3,5 (EM MASSA SECA DE CIMENTO/ AREIA MÉDIA/ BRITA 1) - PREPARO MECÂNICO COM BETONEIRA 600 L. AF_05/2021</v>
          </cell>
          <cell r="I2535" t="str">
            <v>M3</v>
          </cell>
          <cell r="J2535" t="str">
            <v>COEFICIENTE DE REPRESENTATIVIDADE</v>
          </cell>
          <cell r="K2535" t="str">
            <v>352,33</v>
          </cell>
          <cell r="L2535" t="str">
            <v>CAIXA REFERENCIAL</v>
          </cell>
        </row>
        <row r="2536">
          <cell r="G2536" t="str">
            <v>94970</v>
          </cell>
          <cell r="H2536" t="str">
            <v>CONCRETO FCK = 20MPA, TRAÇO 1:2,7:3 (EM MASSA SECA DE CIMENTO/ AREIA MÉDIA/ BRITA 1) - PREPARO MECÂNICO COM BETONEIRA 600 L. AF_05/2021</v>
          </cell>
          <cell r="I2536" t="str">
            <v>M3</v>
          </cell>
          <cell r="J2536" t="str">
            <v>COEFICIENTE DE REPRESENTATIVIDADE</v>
          </cell>
          <cell r="K2536" t="str">
            <v>380,47</v>
          </cell>
          <cell r="L2536" t="str">
            <v>CAIXA REFERENCIAL</v>
          </cell>
        </row>
        <row r="2537">
          <cell r="G2537" t="str">
            <v>94971</v>
          </cell>
          <cell r="H2537" t="str">
            <v>CONCRETO FCK = 25MPA, TRAÇO 1:2,3:2,7 (EM MASSA SECA DE CIMENTO/ AREIA MÉDIA/ BRITA 1) - PREPARO MECÂNICO COM BETONEIRA 600 L. AF_05/2021</v>
          </cell>
          <cell r="I2537" t="str">
            <v>M3</v>
          </cell>
          <cell r="J2537" t="str">
            <v>COEFICIENTE DE REPRESENTATIVIDADE</v>
          </cell>
          <cell r="K2537" t="str">
            <v>400,47</v>
          </cell>
          <cell r="L2537" t="str">
            <v>CAIXA REFERENCIAL</v>
          </cell>
        </row>
        <row r="2538">
          <cell r="G2538" t="str">
            <v>94972</v>
          </cell>
          <cell r="H2538" t="str">
            <v>CONCRETO FCK = 30MPA, TRAÇO 1:2,1:2,5 (EM MASSA SECA DE CIMENTO/ AREIA MÉDIA/ BRITA 1) - PREPARO MECÂNICO COM BETONEIRA 600 L. AF_05/2021</v>
          </cell>
          <cell r="I2538" t="str">
            <v>M3</v>
          </cell>
          <cell r="J2538" t="str">
            <v>COEFICIENTE DE REPRESENTATIVIDADE</v>
          </cell>
          <cell r="K2538" t="str">
            <v>414,13</v>
          </cell>
          <cell r="L2538" t="str">
            <v>CAIXA REFERENCIAL</v>
          </cell>
        </row>
        <row r="2539">
          <cell r="G2539" t="str">
            <v>94973</v>
          </cell>
          <cell r="H2539" t="str">
            <v>CONCRETO FCK = 40MPA, TRAÇO 1:1,6:1,9 (EM MASSA SECA DE CIMENTO/ AREIA MÉDIA/ BRITA 1) - PREPARO MECÂNICO COM BETONEIRA 600 L. AF_05/2021</v>
          </cell>
          <cell r="I2539" t="str">
            <v>M3</v>
          </cell>
          <cell r="J2539" t="str">
            <v>COEFICIENTE DE REPRESENTATIVIDADE</v>
          </cell>
          <cell r="K2539" t="str">
            <v>472,52</v>
          </cell>
          <cell r="L2539" t="str">
            <v>CAIXA REFERENCIAL</v>
          </cell>
        </row>
        <row r="2540">
          <cell r="G2540" t="str">
            <v>94974</v>
          </cell>
          <cell r="H2540" t="str">
            <v>CONCRETO MAGRO PARA LASTRO, TRAÇO 1:4,5:4,5 (EM MASSA SECA DE CIMENTO/ AREIA MÉDIA/ BRITA 1) - PREPARO MANUAL. AF_05/2021</v>
          </cell>
          <cell r="I2540" t="str">
            <v>M3</v>
          </cell>
          <cell r="J2540" t="str">
            <v>COEFICIENTE DE REPRESENTATIVIDADE</v>
          </cell>
          <cell r="K2540" t="str">
            <v>400,13</v>
          </cell>
          <cell r="L2540" t="str">
            <v>CAIXA REFERENCIAL</v>
          </cell>
        </row>
        <row r="2541">
          <cell r="G2541" t="str">
            <v>94975</v>
          </cell>
          <cell r="H2541" t="str">
            <v>CONCRETO FCK = 15MPA, TRAÇO 1:3,4:3,5 (EM MASSA SECA DE CIMENTO/ AREIA MÉDIA/ BRITA 1) - PREPARO MANUAL. AF_05/2021</v>
          </cell>
          <cell r="I2541" t="str">
            <v>M3</v>
          </cell>
          <cell r="J2541" t="str">
            <v>COEFICIENTE DE REPRESENTATIVIDADE</v>
          </cell>
          <cell r="K2541" t="str">
            <v>430,50</v>
          </cell>
          <cell r="L2541" t="str">
            <v>CAIXA REFERENCIAL</v>
          </cell>
        </row>
        <row r="2542">
          <cell r="G2542" t="str">
            <v>96555</v>
          </cell>
          <cell r="H2542" t="str">
            <v>CONCRETAGEM DE BLOCOS DE COROAMENTO E VIGAS BALDRAME, FCK 30 MPA, COM USO DE JERICA  LANÇAMENTO, ADENSAMENTO E ACABAMENTO. AF_06/2017</v>
          </cell>
          <cell r="I2542" t="str">
            <v>M3</v>
          </cell>
          <cell r="J2542" t="str">
            <v>COEFICIENTE DE REPRESENTATIVIDADE</v>
          </cell>
          <cell r="K2542" t="str">
            <v>619,73</v>
          </cell>
          <cell r="L2542" t="str">
            <v>CAIXA REFERENCIAL</v>
          </cell>
        </row>
        <row r="2543">
          <cell r="G2543" t="str">
            <v>96556</v>
          </cell>
          <cell r="H2543" t="str">
            <v>CONCRETAGEM DE SAPATAS, FCK 30 MPA, COM USO DE JERICA  LANÇAMENTO, ADENSAMENTO E ACABAMENTO. AF_06/2017</v>
          </cell>
          <cell r="I2543" t="str">
            <v>M3</v>
          </cell>
          <cell r="J2543" t="str">
            <v>COEFICIENTE DE REPRESENTATIVIDADE</v>
          </cell>
          <cell r="K2543" t="str">
            <v>723,14</v>
          </cell>
          <cell r="L2543" t="str">
            <v>CAIXA REFERENCIAL</v>
          </cell>
        </row>
        <row r="2544">
          <cell r="G2544" t="str">
            <v>96557</v>
          </cell>
          <cell r="H2544" t="str">
            <v>CONCRETAGEM DE BLOCOS DE COROAMENTO E VIGAS BALDRAMES, FCK 30 MPA, COM USO DE BOMBA  LANÇAMENTO, ADENSAMENTO E ACABAMENTO. AF_06/2017</v>
          </cell>
          <cell r="I2544" t="str">
            <v>M3</v>
          </cell>
          <cell r="J2544" t="str">
            <v>COEFICIENTE DE REPRESENTATIVIDADE</v>
          </cell>
          <cell r="K2544" t="str">
            <v>568,94</v>
          </cell>
          <cell r="L2544" t="str">
            <v>CAIXA REFERENCIAL</v>
          </cell>
        </row>
        <row r="2545">
          <cell r="G2545" t="str">
            <v>96558</v>
          </cell>
          <cell r="H2545" t="str">
            <v>CONCRETAGEM DE SAPATAS, FCK 30 MPA, COM USO DE BOMBA  LANÇAMENTO, ADENSAMENTO E ACABAMENTO. AF_11/2016</v>
          </cell>
          <cell r="I2545" t="str">
            <v>M3</v>
          </cell>
          <cell r="J2545" t="str">
            <v>COEFICIENTE DE REPRESENTATIVIDADE</v>
          </cell>
          <cell r="K2545" t="str">
            <v>578,48</v>
          </cell>
          <cell r="L2545" t="str">
            <v>CAIXA REFERENCIAL</v>
          </cell>
        </row>
        <row r="2546">
          <cell r="G2546" t="str">
            <v>99235</v>
          </cell>
          <cell r="H2546" t="str">
            <v>CONCRETAGEM DE EDIFICAÇÕES (PAREDES E LAJES) FEITAS COM SISTEMA DE FÔRMAS MANUSEÁVEIS, COM CONCRETO USINADO AUTOADENSÁVEL FCK 25 MPA - LANÇAMENTO E ACABAMENTO. AF_10/2021</v>
          </cell>
          <cell r="I2546" t="str">
            <v>M3</v>
          </cell>
          <cell r="J2546" t="str">
            <v>COEFICIENTE DE REPRESENTATIVIDADE</v>
          </cell>
          <cell r="K2546" t="str">
            <v>549,73</v>
          </cell>
          <cell r="L2546" t="str">
            <v>CAIXA REFERENCIAL</v>
          </cell>
        </row>
        <row r="2547">
          <cell r="G2547" t="str">
            <v>99431</v>
          </cell>
          <cell r="H2547" t="str">
            <v>CONCRETAGEM DE LAJES EM EDIFICAÇÕES UNIFAMILIARES FEITAS COM SISTEMA DE FÔRMAS MANUSEÁVEIS, COM CONCRETO USINADO BOMBEÁVEL FCK 25 MPA - LANÇAMENTO, ADENSAMENTO E ACABAMENTO (EXCLUSIVE BOMBA LANÇA). AF_10/2021</v>
          </cell>
          <cell r="I2547" t="str">
            <v>M3</v>
          </cell>
          <cell r="J2547" t="str">
            <v>COEFICIENTE DE REPRESENTATIVIDADE</v>
          </cell>
          <cell r="K2547" t="str">
            <v>573,07</v>
          </cell>
          <cell r="L2547" t="str">
            <v>CAIXA REFERENCIAL</v>
          </cell>
        </row>
        <row r="2548">
          <cell r="G2548" t="str">
            <v>99432</v>
          </cell>
          <cell r="H2548" t="str">
            <v>CONCRETAGEM DE PAREDES EM EDIFICAÇÕES UNIFAMILIARES FEITAS COM SISTEMA DE FÔRMAS MANUSEÁVEIS, COM CONCRETO USINADO BOMBEÁVEL FCK 25 MPA - LANÇAMENTO, ADENSAMENTO E ACABAMENTO (EXCLUSIVE BOMBA LANÇA). AF_10/2021</v>
          </cell>
          <cell r="I2548" t="str">
            <v>M3</v>
          </cell>
          <cell r="J2548" t="str">
            <v>COEFICIENTE DE REPRESENTATIVIDADE</v>
          </cell>
          <cell r="K2548" t="str">
            <v>556,00</v>
          </cell>
          <cell r="L2548" t="str">
            <v>CAIXA REFERENCIAL</v>
          </cell>
        </row>
        <row r="2549">
          <cell r="G2549" t="str">
            <v>99433</v>
          </cell>
          <cell r="H2549" t="str">
            <v>CONCRETAGEM DE PLATIBANDA EM EDIFICAÇÕES UNIFAMILIARES FEITAS COM SISTEMA DE FÔRMAS MANUSEÁVEIS, COM CONCRETO USINADO BOMBEÁVEL FCK 25 MPA, - LANÇAMENTO, ADENSAMENTO E ACABAMENTO (EXCLUSIVE BOMBA LANÇA). AF_10/2021</v>
          </cell>
          <cell r="I2549" t="str">
            <v>M3</v>
          </cell>
          <cell r="J2549" t="str">
            <v>COEFICIENTE DE REPRESENTATIVIDADE</v>
          </cell>
          <cell r="K2549" t="str">
            <v>607,88</v>
          </cell>
          <cell r="L2549" t="str">
            <v>CAIXA REFERENCIAL</v>
          </cell>
        </row>
        <row r="2550">
          <cell r="G2550" t="str">
            <v>99434</v>
          </cell>
          <cell r="H2550" t="str">
            <v>CONCRETAGEM DE LAJES EM EDIFICAÇÕES MULTIFAMILIARES FEITAS COM SISTEMA DE FÔRMAS MANUSEÁVEIS, COM CONCRETO USINADO BOMBEÁVEL FCK 25 MPA - LANÇAMENTO, ADENSAMENTO E ACABAMENTO (EXCLUSIVE BOMBA LANÇA). AF_10/2021</v>
          </cell>
          <cell r="I2550" t="str">
            <v>M3</v>
          </cell>
          <cell r="J2550" t="str">
            <v>COEFICIENTE DE REPRESENTATIVIDADE</v>
          </cell>
          <cell r="K2550" t="str">
            <v>578,15</v>
          </cell>
          <cell r="L2550" t="str">
            <v>CAIXA REFERENCIAL</v>
          </cell>
        </row>
        <row r="2551">
          <cell r="G2551" t="str">
            <v>99435</v>
          </cell>
          <cell r="H2551" t="str">
            <v>CONCRETAGEM DE PAREDES EM EDIFICAÇÕES MULTIFAMILIARES FEITAS COM SISTEMA DE FÔRMAS MANUSEÁVEIS, COM CONCRETO USINADO BOMBEÁVEL FCK 25 MPA - LANÇAMENTO, ADENSAMENTO E ACABAMENTO (EXCLUSIVE BOMBA LANÇA). AF_10/2021</v>
          </cell>
          <cell r="I2551" t="str">
            <v>M3</v>
          </cell>
          <cell r="J2551" t="str">
            <v>COEFICIENTE DE REPRESENTATIVIDADE</v>
          </cell>
          <cell r="K2551" t="str">
            <v>559,49</v>
          </cell>
          <cell r="L2551" t="str">
            <v>CAIXA REFERENCIAL</v>
          </cell>
        </row>
        <row r="2552">
          <cell r="G2552" t="str">
            <v>99436</v>
          </cell>
          <cell r="H2552" t="str">
            <v>CONCRETAGEM DE PLATIBANDA EM EDIFICAÇÕES MULTIFAMILIARES FEITAS COM SISTEMA DE FÔRMAS MANUSEÁVEIS, COM CONCRETO USINADO BOMBEÁVEL FCK 25 MPA - LANÇAMENTO, ADENSAMENTO E ACABAMENTO (EXCLUSIVE BOMBA LANÇA). AF_10/2021</v>
          </cell>
          <cell r="I2552" t="str">
            <v>M3</v>
          </cell>
          <cell r="J2552" t="str">
            <v>COEFICIENTE DE REPRESENTATIVIDADE</v>
          </cell>
          <cell r="K2552" t="str">
            <v>634,35</v>
          </cell>
          <cell r="L2552" t="str">
            <v>CAIXA REFERENCIAL</v>
          </cell>
        </row>
        <row r="2553">
          <cell r="G2553" t="str">
            <v>99437</v>
          </cell>
          <cell r="H2553" t="str">
            <v>CONCRETAGEM DE PLATIBANDA EM EDIFICAÇÕES UNIFAMILIARES FEITAS COM SISTEMA DE FÔRMAS MANUSEÁVEIS, COM CONCRETO USINADO AUTOADENSÁVEL FCK 25 MPA - LANÇAMENTO E ACABAMENTO. AF_10/2021</v>
          </cell>
          <cell r="I2553" t="str">
            <v>M3</v>
          </cell>
          <cell r="J2553" t="str">
            <v>COEFICIENTE DE REPRESENTATIVIDADE</v>
          </cell>
          <cell r="K2553" t="str">
            <v>584,30</v>
          </cell>
          <cell r="L2553" t="str">
            <v>CAIXA REFERENCIAL</v>
          </cell>
        </row>
        <row r="2554">
          <cell r="G2554" t="str">
            <v>99438</v>
          </cell>
          <cell r="H2554" t="str">
            <v>CONCRETAGEM DE PLATIBANDA EM EDIFICAÇÕES MULTIFAMILIARES FEITAS COM SISTEMA DE FÔRMAS MANUSEÁVEIS, COM CONCRETO USINADO AUTOADENSÁVEL FCK 25 MPA - LANÇAMENTO E ACABAMENTO. AF_10/2021</v>
          </cell>
          <cell r="I2554" t="str">
            <v>M3</v>
          </cell>
          <cell r="J2554" t="str">
            <v>COEFICIENTE DE REPRESENTATIVIDADE</v>
          </cell>
          <cell r="K2554" t="str">
            <v>591,60</v>
          </cell>
          <cell r="L2554" t="str">
            <v>CAIXA REFERENCIAL</v>
          </cell>
        </row>
        <row r="2555">
          <cell r="G2555" t="str">
            <v>99439</v>
          </cell>
          <cell r="H2555" t="str">
            <v>CONCRETAGEM DE EDIFICAÇÕES (PAREDES E LAJES) FEITAS COM SISTEMA DE FÔRMAS MANUSEÁVEIS, COM CONCRETO USINADO BOMBEÁVEL FCK 25 MPA - LANÇAMENTO, ADENSAMENTO E ACABAMENTO (EXCLUSIVE BOMBA LANÇA). AF_10/2021</v>
          </cell>
          <cell r="I2555" t="str">
            <v>M3</v>
          </cell>
          <cell r="J2555" t="str">
            <v>COEFICIENTE DE REPRESENTATIVIDADE</v>
          </cell>
          <cell r="K2555" t="str">
            <v>564,81</v>
          </cell>
          <cell r="L2555" t="str">
            <v>CAIXA REFERENCIAL</v>
          </cell>
        </row>
        <row r="2556">
          <cell r="G2556" t="str">
            <v>102473</v>
          </cell>
          <cell r="H2556" t="str">
            <v>CONCRETO MAGRO PARA LASTRO, TRAÇO 1:4,5:4,5 (EM MASSA SECA DE CIMENTO/ AREIA MÉDIA/ SEIXO ROLADO) - PREPARO MECÂNICO COM BETONEIRA 400 L. AF_05/2021</v>
          </cell>
          <cell r="I2556" t="str">
            <v>M3</v>
          </cell>
          <cell r="J2556" t="str">
            <v>COEFICIENTE DE REPRESENTATIVIDADE</v>
          </cell>
          <cell r="K2556" t="str">
            <v>429,91</v>
          </cell>
          <cell r="L2556" t="str">
            <v>CAIXA REFERENCIAL</v>
          </cell>
        </row>
        <row r="2557">
          <cell r="G2557" t="str">
            <v>102474</v>
          </cell>
          <cell r="H2557" t="str">
            <v>CONCRETO FCK = 15MPA, TRAÇO 1:3,4:3,4 (EM MASSA SECA DE CIMENTO/ AREIA MÉDIA/ SEIXO ROLADO) - PREPARO MECÂNICO COM BETONEIRA 400 L. AF_05/2021</v>
          </cell>
          <cell r="I2557" t="str">
            <v>M3</v>
          </cell>
          <cell r="J2557" t="str">
            <v>COEFICIENTE DE REPRESENTATIVIDADE</v>
          </cell>
          <cell r="K2557" t="str">
            <v>462,36</v>
          </cell>
          <cell r="L2557" t="str">
            <v>CAIXA REFERENCIAL</v>
          </cell>
        </row>
        <row r="2558">
          <cell r="G2558" t="str">
            <v>102475</v>
          </cell>
          <cell r="H2558" t="str">
            <v>CONCRETO FCK = 20MPA, TRAÇO 1:2,6:2,9 (EM MASSA SECA DE CIMENTO/ AREIA MÉDIA/ SEIXO ROLADO) - PREPARO MECÂNICO COM BETONEIRA 400 L. AF_05/2021</v>
          </cell>
          <cell r="I2558" t="str">
            <v>M3</v>
          </cell>
          <cell r="J2558" t="str">
            <v>COEFICIENTE DE REPRESENTATIVIDADE</v>
          </cell>
          <cell r="K2558" t="str">
            <v>503,91</v>
          </cell>
          <cell r="L2558" t="str">
            <v>CAIXA REFERENCIAL</v>
          </cell>
        </row>
        <row r="2559">
          <cell r="G2559" t="str">
            <v>102476</v>
          </cell>
          <cell r="H2559" t="str">
            <v>CONCRETO FCK = 25MPA, TRAÇO 1:2,2:2,5 (EM MASSA SECA DE CIMENTO/ AREIA MÉDIA/ SEIXO ROLADO) - PREPARO MECÂNICO COM BETONEIRA 400 L. AF_05/2021</v>
          </cell>
          <cell r="I2559" t="str">
            <v>M3</v>
          </cell>
          <cell r="J2559" t="str">
            <v>COEFICIENTE DE REPRESENTATIVIDADE</v>
          </cell>
          <cell r="K2559" t="str">
            <v>513,45</v>
          </cell>
          <cell r="L2559" t="str">
            <v>CAIXA REFERENCIAL</v>
          </cell>
        </row>
        <row r="2560">
          <cell r="G2560" t="str">
            <v>102477</v>
          </cell>
          <cell r="H2560" t="str">
            <v>CONCRETO FCK = 30MPA, TRAÇO 1:1,9:2,3 (EM MASSA SECA DE CIMENTO/ AREIA MÉDIA/ SEIXO ROLADO) - PREPARO MECÂNICO COM BETONEIRA 400 L. AF_05/2021</v>
          </cell>
          <cell r="I2560" t="str">
            <v>M3</v>
          </cell>
          <cell r="J2560" t="str">
            <v>COEFICIENTE DE REPRESENTATIVIDADE</v>
          </cell>
          <cell r="K2560" t="str">
            <v>546,43</v>
          </cell>
          <cell r="L2560" t="str">
            <v>CAIXA REFERENCIAL</v>
          </cell>
        </row>
        <row r="2561">
          <cell r="G2561" t="str">
            <v>102478</v>
          </cell>
          <cell r="H2561" t="str">
            <v>CONCRETO FCK = 40MPA, TRAÇO 1:1,4:1,8 (EM MASSA SECA DE CIMENTO/ AREIA MÉDIA/ SEIXO ROLADO) - PREPARO MECÂNICO COM BETONEIRA 400 L. AF_05/2021</v>
          </cell>
          <cell r="I2561" t="str">
            <v>M3</v>
          </cell>
          <cell r="J2561" t="str">
            <v>COEFICIENTE DE REPRESENTATIVIDADE</v>
          </cell>
          <cell r="K2561" t="str">
            <v>586,59</v>
          </cell>
          <cell r="L2561" t="str">
            <v>CAIXA REFERENCIAL</v>
          </cell>
        </row>
        <row r="2562">
          <cell r="G2562" t="str">
            <v>102479</v>
          </cell>
          <cell r="H2562" t="str">
            <v>CONCRETO MAGRO PARA LASTRO, TRAÇO 1:4,5:4,5 (EM MASSA SECA DE CIMENTO/ AREIA MÉDIA/ SEIXO ROLADO) - PREPARO MECÂNICO COM BETONEIRA 600 L. AF_05/2021</v>
          </cell>
          <cell r="I2562" t="str">
            <v>M3</v>
          </cell>
          <cell r="J2562" t="str">
            <v>COEFICIENTE DE REPRESENTATIVIDADE</v>
          </cell>
          <cell r="K2562" t="str">
            <v>423,61</v>
          </cell>
          <cell r="L2562" t="str">
            <v>CAIXA REFERENCIAL</v>
          </cell>
        </row>
        <row r="2563">
          <cell r="G2563" t="str">
            <v>102480</v>
          </cell>
          <cell r="H2563" t="str">
            <v>CONCRETO FCK = 15MPA, TRAÇO 1:3,4:3,4 (EM MASSA SECA DE CIMENTO/ AREIA MÉDIA/ SEIXO ROLADO) - PREPARO MECÂNICO COM BETONEIRA 600 L. AF_05/2021</v>
          </cell>
          <cell r="I2563" t="str">
            <v>M3</v>
          </cell>
          <cell r="J2563" t="str">
            <v>COEFICIENTE DE REPRESENTATIVIDADE</v>
          </cell>
          <cell r="K2563" t="str">
            <v>452,72</v>
          </cell>
          <cell r="L2563" t="str">
            <v>CAIXA REFERENCIAL</v>
          </cell>
        </row>
        <row r="2564">
          <cell r="G2564" t="str">
            <v>102481</v>
          </cell>
          <cell r="H2564" t="str">
            <v>CONCRETO FCK = 20MPA, TRAÇO 1:2,6:2,9 (EM MASSA SECA DE CIMENTO/ AREIA MÉDIA/ SEIXO ROLADO) - PREPARO MECÂNICO COM BETONEIRA 600 L. AF_05/2021</v>
          </cell>
          <cell r="I2564" t="str">
            <v>M3</v>
          </cell>
          <cell r="J2564" t="str">
            <v>COEFICIENTE DE REPRESENTATIVIDADE</v>
          </cell>
          <cell r="K2564" t="str">
            <v>485,29</v>
          </cell>
          <cell r="L2564" t="str">
            <v>CAIXA REFERENCIAL</v>
          </cell>
        </row>
        <row r="2565">
          <cell r="G2565" t="str">
            <v>102482</v>
          </cell>
          <cell r="H2565" t="str">
            <v>CONCRETO FCK = 25MPA, TRAÇO 1:2,2:2,5 (EM MASSA SECA DE CIMENTO/ AREIA MÉDIA/ SEIXO ROLADO) - PREPARO MECÂNICO COM BETONEIRA 600 L. AF_05/2021</v>
          </cell>
          <cell r="I2565" t="str">
            <v>M3</v>
          </cell>
          <cell r="J2565" t="str">
            <v>COEFICIENTE DE REPRESENTATIVIDADE</v>
          </cell>
          <cell r="K2565" t="str">
            <v>507,22</v>
          </cell>
          <cell r="L2565" t="str">
            <v>CAIXA REFERENCIAL</v>
          </cell>
        </row>
        <row r="2566">
          <cell r="G2566" t="str">
            <v>102483</v>
          </cell>
          <cell r="H2566" t="str">
            <v>CONCRETO FCK = 30MPA, TRAÇO 1:1,9:2,3 (EM MASSA SECA DE CIMENTO/ AREIA MÉDIA/ SEIXO ROLADO) - PREPARO MECÂNICO COM BETONEIRA 600 L. AF_05/2021</v>
          </cell>
          <cell r="I2566" t="str">
            <v>M3</v>
          </cell>
          <cell r="J2566" t="str">
            <v>COEFICIENTE DE REPRESENTATIVIDADE</v>
          </cell>
          <cell r="K2566" t="str">
            <v>533,94</v>
          </cell>
          <cell r="L2566" t="str">
            <v>CAIXA REFERENCIAL</v>
          </cell>
        </row>
        <row r="2567">
          <cell r="G2567" t="str">
            <v>102484</v>
          </cell>
          <cell r="H2567" t="str">
            <v>CONCRETO FCK = 40MPA, TRAÇO 1:1,4:1,8 (EM MASSA SECA DE CIMENTO/ AREIA MÉDIA/ SEIXO ROLADO) - PREPARO MECÂNICO COM BETONEIRA 600 L. AF_05/2021</v>
          </cell>
          <cell r="I2567" t="str">
            <v>M3</v>
          </cell>
          <cell r="J2567" t="str">
            <v>COEFICIENTE DE REPRESENTATIVIDADE</v>
          </cell>
          <cell r="K2567" t="str">
            <v>582,97</v>
          </cell>
          <cell r="L2567" t="str">
            <v>CAIXA REFERENCIAL</v>
          </cell>
        </row>
        <row r="2568">
          <cell r="G2568" t="str">
            <v>102485</v>
          </cell>
          <cell r="H2568" t="str">
            <v>CONCRETO MAGRO PARA LASTRO, TRAÇO 1:4,5:4,5 (EM MASSA SECA DE CIMENTO/ AREIA MÉDIA/ SEIXO ROLADO) - PREPARO MANUAL. AF_05/2021</v>
          </cell>
          <cell r="I2568" t="str">
            <v>M3</v>
          </cell>
          <cell r="J2568" t="str">
            <v>COEFICIENTE DE REPRESENTATIVIDADE</v>
          </cell>
          <cell r="K2568" t="str">
            <v>503,65</v>
          </cell>
          <cell r="L2568" t="str">
            <v>CAIXA REFERENCIAL</v>
          </cell>
        </row>
        <row r="2569">
          <cell r="G2569" t="str">
            <v>102486</v>
          </cell>
          <cell r="H2569" t="str">
            <v>CONCRETO FCK = 15MPA, TRAÇO 1:3,4:3,4 (EM MASSA SECA DE CIMENTO/ AREIA MÉDIA/ SEIXO ROLADO) - PREPARO MANUAL. AF_05/2021</v>
          </cell>
          <cell r="I2569" t="str">
            <v>M3</v>
          </cell>
          <cell r="J2569" t="str">
            <v>COEFICIENTE DE REPRESENTATIVIDADE</v>
          </cell>
          <cell r="K2569" t="str">
            <v>530,77</v>
          </cell>
          <cell r="L2569" t="str">
            <v>CAIXA REFERENCIAL</v>
          </cell>
        </row>
        <row r="2570">
          <cell r="G2570" t="str">
            <v>102487</v>
          </cell>
          <cell r="H2570" t="str">
            <v>CONCRETO CICLÓPICO FCK = 15MPA, 30% PEDRA DE MÃO EM VOLUME REAL, INCLUSIVE LANÇAMENTO. AF_05/2021</v>
          </cell>
          <cell r="I2570" t="str">
            <v>M3</v>
          </cell>
          <cell r="J2570" t="str">
            <v>COEFICIENTE DE REPRESENTATIVIDADE</v>
          </cell>
          <cell r="K2570" t="str">
            <v>551,67</v>
          </cell>
          <cell r="L2570" t="str">
            <v>CAIXA REFERENCIAL</v>
          </cell>
        </row>
        <row r="2571">
          <cell r="G2571" t="str">
            <v>103183</v>
          </cell>
          <cell r="H2571" t="str">
            <v>CONCRETAGEM DE ESCADAS EM EDIFICAÇÕES MULTIFAMILIARES FEITAS COM SISTEMA DE FÔRMAS MANUSEÁVEIS - CONCRETO USINADO BOMBEÁVEL, FCK 25 MPA - LANÇAMENTO, ADENSAMENTO E ACABAMENTO (EXCLUSIVE BOMBA LANÇA). AF_10/2021</v>
          </cell>
          <cell r="I2571" t="str">
            <v>M3</v>
          </cell>
          <cell r="J2571" t="str">
            <v>COEFICIENTE DE REPRESENTATIVIDADE</v>
          </cell>
          <cell r="K2571" t="str">
            <v>614,84</v>
          </cell>
          <cell r="L2571" t="str">
            <v>CAIXA REFERENCIAL</v>
          </cell>
        </row>
        <row r="2572">
          <cell r="G2572" t="str">
            <v>103184</v>
          </cell>
          <cell r="H2572" t="str">
            <v>CONCRETAGEM DE ESCADAS EM EDIFICAÇÕES MULTIFAMILIARES FEITAS COM SISTEMA DE FÔRMAS MANUSEÁVEIS - CONCRETO USINADO AUTOADENSÁVEL, FCK 25 MPA - LANÇAMENTO, ADENSAMENTO E ACABAMENTO. AF_10/2021</v>
          </cell>
          <cell r="I2572" t="str">
            <v>M3</v>
          </cell>
          <cell r="J2572" t="str">
            <v>COEFICIENTE DE REPRESENTATIVIDADE</v>
          </cell>
          <cell r="K2572" t="str">
            <v>564,49</v>
          </cell>
          <cell r="L2572" t="str">
            <v>CAIXA REFERENCIAL</v>
          </cell>
        </row>
        <row r="2573">
          <cell r="G2573" t="str">
            <v>103669</v>
          </cell>
          <cell r="H2573" t="str">
            <v>CONCRETAGEM DE PILARES, FCK = 25 MPA,  COM USO DE BALDES - LANÇAMENTO, ADENSAMENTO E ACABAMENTO. AF_02/2022</v>
          </cell>
          <cell r="I2573" t="str">
            <v>M3</v>
          </cell>
          <cell r="J2573" t="str">
            <v>COEFICIENTE DE REPRESENTATIVIDADE</v>
          </cell>
          <cell r="K2573" t="str">
            <v>894,11</v>
          </cell>
          <cell r="L2573" t="str">
            <v>CAIXA REFERENCIAL</v>
          </cell>
        </row>
        <row r="2574">
          <cell r="G2574" t="str">
            <v>103670</v>
          </cell>
          <cell r="H2574" t="str">
            <v>LANÇAMENTO COM USO DE BALDES, ADENSAMENTO E ACABAMENTO DE CONCRETO EM ESTRUTURAS. AF_02/2022</v>
          </cell>
          <cell r="I2574" t="str">
            <v>M3</v>
          </cell>
          <cell r="J2574" t="str">
            <v>COEFICIENTE DE REPRESENTATIVIDADE</v>
          </cell>
          <cell r="K2574" t="str">
            <v>358,56</v>
          </cell>
          <cell r="L2574" t="str">
            <v>CAIXA REFERENCIAL</v>
          </cell>
        </row>
        <row r="2575">
          <cell r="G2575" t="str">
            <v>103671</v>
          </cell>
          <cell r="H2575" t="str">
            <v>CONCRETAGEM DE PILARES, FCK = 25 MPA, COM USO DE GRUA - LANÇAMENTO, ADENSAMENTO E ACABAMENTO. AF_02/2022</v>
          </cell>
          <cell r="I2575" t="str">
            <v>M3</v>
          </cell>
          <cell r="J2575" t="str">
            <v>COEFICIENTE DE REPRESENTATIVIDADE</v>
          </cell>
          <cell r="K2575" t="str">
            <v>593,68</v>
          </cell>
          <cell r="L2575" t="str">
            <v>CAIXA REFERENCIAL</v>
          </cell>
        </row>
        <row r="2576">
          <cell r="G2576" t="str">
            <v>103672</v>
          </cell>
          <cell r="H2576" t="str">
            <v>CONCRETAGEM DE PILARES, FCK = 25 MPA, COM USO DE BOMBA - LANÇAMENTO, ADENSAMENTO E ACABAMENTO. AF_02/2022_PS</v>
          </cell>
          <cell r="I2576" t="str">
            <v>M3</v>
          </cell>
          <cell r="J2576" t="str">
            <v>COEFICIENTE DE REPRESENTATIVIDADE</v>
          </cell>
          <cell r="K2576" t="str">
            <v>555,76</v>
          </cell>
          <cell r="L2576" t="str">
            <v>CAIXA REFERENCIAL</v>
          </cell>
        </row>
        <row r="2577">
          <cell r="G2577" t="str">
            <v>103673</v>
          </cell>
          <cell r="H2577" t="str">
            <v>LANÇAMENTO COM USO DE BOMBA, ADENSAMENTO E ACABAMENTO DE CONCRETO EM ESTRUTURAS. AF_02/2022</v>
          </cell>
          <cell r="I2577" t="str">
            <v>M3</v>
          </cell>
          <cell r="J2577" t="str">
            <v>COEFICIENTE DE REPRESENTATIVIDADE</v>
          </cell>
          <cell r="K2577" t="str">
            <v>51,03</v>
          </cell>
          <cell r="L2577" t="str">
            <v>CAIXA REFERENCIAL</v>
          </cell>
        </row>
        <row r="2578">
          <cell r="G2578" t="str">
            <v>103674</v>
          </cell>
          <cell r="H2578" t="str">
            <v>CONCRETAGEM DE VIGAS E LAJES, FCK=25 MPA, PARA LAJES PREMOLDADAS COM USO DE BOMBA - LANÇAMENTO, ADENSAMENTO E ACABAMENTO. AF_02/2022_PS</v>
          </cell>
          <cell r="I2578" t="str">
            <v>M3</v>
          </cell>
          <cell r="J2578" t="str">
            <v>COEFICIENTE DE REPRESENTATIVIDADE</v>
          </cell>
          <cell r="K2578" t="str">
            <v>578,94</v>
          </cell>
          <cell r="L2578" t="str">
            <v>CAIXA REFERENCIAL</v>
          </cell>
        </row>
        <row r="2579">
          <cell r="G2579" t="str">
            <v>103675</v>
          </cell>
          <cell r="H2579" t="str">
            <v>CONCRETAGEM DE VIGAS E LAJES, FCK=25 MPA, PARA LAJES MACIÇAS OU NERVURADAS COM USO DE BOMBA - LANÇAMENTO, ADENSAMENTO E ACABAMENTO. AF_02/2022_PS</v>
          </cell>
          <cell r="I2579" t="str">
            <v>M3</v>
          </cell>
          <cell r="J2579" t="str">
            <v>COEFICIENTE DE REPRESENTATIVIDADE</v>
          </cell>
          <cell r="K2579" t="str">
            <v>555,30</v>
          </cell>
          <cell r="L2579" t="str">
            <v>CAIXA REFERENCIAL</v>
          </cell>
        </row>
        <row r="2580">
          <cell r="G2580" t="str">
            <v>103676</v>
          </cell>
          <cell r="H2580" t="str">
            <v>CONCRETAGEM DE VIGAS E LAJES, FCK=25 MPA, PARA LAJES PREMOLDADAS COM JERICAS EM ELEVADOR DE CABO EM EDIFICAÇÃO DE MULTIPAVIMENTOS ATÉ 16 ANDARES - LANÇAMENTO, ADENSAMENTO E ACABAMENTO. AF_02/2022</v>
          </cell>
          <cell r="I2580" t="str">
            <v>M3</v>
          </cell>
          <cell r="J2580" t="str">
            <v>COEFICIENTE DE REPRESENTATIVIDADE</v>
          </cell>
          <cell r="K2580" t="str">
            <v>965,91</v>
          </cell>
          <cell r="L2580" t="str">
            <v>CAIXA REFERENCIAL</v>
          </cell>
        </row>
        <row r="2581">
          <cell r="G2581" t="str">
            <v>103677</v>
          </cell>
          <cell r="H2581" t="str">
            <v>CONCRETAGEM DE VIGAS E LAJES, FCK=25 MPA, PARA LAJES MACIÇAS OU NERVURADAS COM JERICAS EM ELEVADOR DE CABO EM EDIFICAÇÃO DE MULTIPAVIMENTOS ATÉ 16 ANDARES  - LANÇAMENTO, ADENSAMENTO E ACABAMENTO. AF_02/2022</v>
          </cell>
          <cell r="I2581" t="str">
            <v>M3</v>
          </cell>
          <cell r="J2581" t="str">
            <v>COEFICIENTE DE REPRESENTATIVIDADE</v>
          </cell>
          <cell r="K2581" t="str">
            <v>758,65</v>
          </cell>
          <cell r="L2581" t="str">
            <v>CAIXA REFERENCIAL</v>
          </cell>
        </row>
        <row r="2582">
          <cell r="G2582" t="str">
            <v>103678</v>
          </cell>
          <cell r="H2582" t="str">
            <v>CONCRETAGEM DE VIGAS E LAJES, FCK=25 MPA, PARA LAJES PREMOLDADAS COM JERICAS EM CREMALHEIRA EM EDIFICAÇÃO DE MULTIPAVIMENTOS ATÉ 16 ANDARES  - LANÇAMENTO, ADENSAMENTO E ACABAMENTO. AF_02/2022</v>
          </cell>
          <cell r="I2582" t="str">
            <v>M3</v>
          </cell>
          <cell r="J2582" t="str">
            <v>COEFICIENTE DE REPRESENTATIVIDADE</v>
          </cell>
          <cell r="K2582" t="str">
            <v>850,67</v>
          </cell>
          <cell r="L2582" t="str">
            <v>CAIXA REFERENCIAL</v>
          </cell>
        </row>
        <row r="2583">
          <cell r="G2583" t="str">
            <v>103679</v>
          </cell>
          <cell r="H2583" t="str">
            <v>CONCRETAGEM DE VIGAS E LAJES, FCK=25 MPA, PARA LAJES MACIÇAS OU NERVURADAS COM JERICAS EM CREMALHEIRA EM EDIFICAÇÃO DE MULTIPAVIMENTOS ATÉ 16 ANDARES - LANÇAMENTO, ADENSAMENTO E ACABAMENTO. AF_02/2022</v>
          </cell>
          <cell r="I2583" t="str">
            <v>M3</v>
          </cell>
          <cell r="J2583" t="str">
            <v>COEFICIENTE DE REPRESENTATIVIDADE</v>
          </cell>
          <cell r="K2583" t="str">
            <v>707,58</v>
          </cell>
          <cell r="L2583" t="str">
            <v>CAIXA REFERENCIAL</v>
          </cell>
        </row>
        <row r="2584">
          <cell r="G2584" t="str">
            <v>103680</v>
          </cell>
          <cell r="H2584" t="str">
            <v>CONCRETAGEM DE VIGAS E LAJES, FCK=25 MPA, PARA LAJES PREMOLDADAS COM GRUA DE CAÇAMBA DE 350 L EM EDIFICAÇÃO DE MULTIPAVIMENTOS ATÉ 16 ANDARES - LANÇAMENTO, ADENSAMENTO E ACABAMENTO. AF_02/2022</v>
          </cell>
          <cell r="I2584" t="str">
            <v>M3</v>
          </cell>
          <cell r="J2584" t="str">
            <v>COEFICIENTE DE REPRESENTATIVIDADE</v>
          </cell>
          <cell r="K2584" t="str">
            <v>759,15</v>
          </cell>
          <cell r="L2584" t="str">
            <v>CAIXA REFERENCIAL</v>
          </cell>
        </row>
        <row r="2585">
          <cell r="G2585" t="str">
            <v>103681</v>
          </cell>
          <cell r="H2585" t="str">
            <v>CONCRETAGEM DE VIGAS E LAJES, FCK=25 MPA, PARA LAJES MACIÇAS OU NERVURADAS COM GRUA DE CAÇAMBA DE 500 L EM EDIFICAÇÃO DE MULTIPAVIMENTOS ATÉ 16 ANDARES - LANÇAMENTO, ADENSAMENTO E ACABAMENTO. AF_02/2022</v>
          </cell>
          <cell r="I2585" t="str">
            <v>M3</v>
          </cell>
          <cell r="J2585" t="str">
            <v>COEFICIENTE DE REPRESENTATIVIDADE</v>
          </cell>
          <cell r="K2585" t="str">
            <v>623,64</v>
          </cell>
          <cell r="L2585" t="str">
            <v>CAIXA REFERENCIAL</v>
          </cell>
        </row>
        <row r="2586">
          <cell r="G2586" t="str">
            <v>103682</v>
          </cell>
          <cell r="H2586" t="str">
            <v>CONCRETAGEM DE VIGAS E LAJES, FCK=25 MPA, PARA QUALQUER TIPO DE LAJE COM BALDES EM EDIFICAÇÃO TÉRREA - LANÇAMENTO, ADENSAMENTO E ACABAMENTO. AF_02/2022</v>
          </cell>
          <cell r="I2586" t="str">
            <v>M3</v>
          </cell>
          <cell r="J2586" t="str">
            <v>COEFICIENTE DE REPRESENTATIVIDADE</v>
          </cell>
          <cell r="K2586" t="str">
            <v>917,11</v>
          </cell>
          <cell r="L2586" t="str">
            <v>CAIXA REFERENCIAL</v>
          </cell>
        </row>
        <row r="2587">
          <cell r="G2587" t="str">
            <v>103683</v>
          </cell>
          <cell r="H2587" t="str">
            <v>CONCRETAGEM DE VIGAS E LAJES, FCK=25 MPA, PARA QUALQUER TIPO DE LAJE COM BALDES EM EDIFICAÇÃO DE MULTIPAVIMENTOS ATÉ 04 ANDARES - LANÇAMENTO, ADENSAMENTO E ACABAMENTO. AF_02/2022</v>
          </cell>
          <cell r="I2587" t="str">
            <v>M3</v>
          </cell>
          <cell r="J2587" t="str">
            <v>COEFICIENTE DE REPRESENTATIVIDADE</v>
          </cell>
          <cell r="K2587" t="str">
            <v>1.266,38</v>
          </cell>
          <cell r="L2587" t="str">
            <v>CAIXA REFERENCIAL</v>
          </cell>
        </row>
        <row r="2588">
          <cell r="G2588" t="str">
            <v>103684</v>
          </cell>
          <cell r="H2588" t="str">
            <v>CONCRETAGEM DE RESERVATÓRIOS, FCK=25 MPA, COM USO DE BOMBA - LANÇAMENTO, ADENSAMENTO E ACABAMENTO. AF_02/2022_PS</v>
          </cell>
          <cell r="I2588" t="str">
            <v>M3</v>
          </cell>
          <cell r="J2588" t="str">
            <v>COEFICIENTE DE REPRESENTATIVIDADE</v>
          </cell>
          <cell r="K2588" t="str">
            <v>575,94</v>
          </cell>
          <cell r="L2588" t="str">
            <v>CAIXA REFERENCIAL</v>
          </cell>
        </row>
        <row r="2589">
          <cell r="G2589" t="str">
            <v>103685</v>
          </cell>
          <cell r="H2589" t="str">
            <v>CONCRETAGEM DE MURETAS, FCK=25 MPA, COM USO DE BOMBA - LANÇAMENTO, ADENSAMENTO E ACABAMENTO. AF_02/2022_PS</v>
          </cell>
          <cell r="I2589" t="str">
            <v>M3</v>
          </cell>
          <cell r="J2589" t="str">
            <v>COEFICIENTE DE REPRESENTATIVIDADE</v>
          </cell>
          <cell r="K2589" t="str">
            <v>560,76</v>
          </cell>
          <cell r="L2589" t="str">
            <v>CAIXA REFERENCIAL</v>
          </cell>
        </row>
        <row r="2590">
          <cell r="G2590" t="str">
            <v>103686</v>
          </cell>
          <cell r="H2590" t="str">
            <v>CONCRETAGEM DE ESCADAS, FCK=25 MPA, COM USO DE BOMBA - LANÇAMENTO, ADENSAMENTO E ACABAMENTO. AF_02/2022_PS</v>
          </cell>
          <cell r="I2590" t="str">
            <v>M3</v>
          </cell>
          <cell r="J2590" t="str">
            <v>COEFICIENTE DE REPRESENTATIVIDADE</v>
          </cell>
          <cell r="K2590" t="str">
            <v>629,64</v>
          </cell>
          <cell r="L2590" t="str">
            <v>CAIXA REFERENCIAL</v>
          </cell>
        </row>
        <row r="2591">
          <cell r="G2591" t="str">
            <v>103687</v>
          </cell>
          <cell r="H2591" t="str">
            <v>CONCRETAGEM DE PILARES, FCK=25 MPA, COM USO DE JERICAS EM ELEVADOR DE CABO - LANÇAMENTO, ADENSAMENTO E ACABAMENTO. AF_02/2022</v>
          </cell>
          <cell r="I2591" t="str">
            <v>M3</v>
          </cell>
          <cell r="J2591" t="str">
            <v>COEFICIENTE DE REPRESENTATIVIDADE</v>
          </cell>
          <cell r="K2591" t="str">
            <v>1.045,12</v>
          </cell>
          <cell r="L2591" t="str">
            <v>CAIXA REFERENCIAL</v>
          </cell>
        </row>
        <row r="2592">
          <cell r="G2592" t="str">
            <v>103688</v>
          </cell>
          <cell r="H2592" t="str">
            <v>CONCRETAGEM DE PILARES, FCK=25 MPA, COM USO DE JERICAS EM CREMALHEIRA - LANÇAMENTO, ADENSAMENTO E ACABAMENTO. AF_02/2022</v>
          </cell>
          <cell r="I2592" t="str">
            <v>M3</v>
          </cell>
          <cell r="J2592" t="str">
            <v>COEFICIENTE DE REPRESENTATIVIDADE</v>
          </cell>
          <cell r="K2592" t="str">
            <v>750,18</v>
          </cell>
          <cell r="L2592" t="str">
            <v>CAIXA REFERENCIAL</v>
          </cell>
        </row>
        <row r="2593">
          <cell r="G2593" t="str">
            <v>101963</v>
          </cell>
          <cell r="H2593" t="str">
            <v>LAJE PRÉ-MOLDADA UNIDIRECIONAL, BIAPOIADA, PARA PISO, ENCHIMENTO EM CERÂMICA, VIGOTA CONVENCIONAL, ALTURA TOTAL DA LAJE (ENCHIMENTO+CAPA) = (8+4). AF_11/2020_PA</v>
          </cell>
          <cell r="I2593" t="str">
            <v>M2</v>
          </cell>
          <cell r="J2593" t="str">
            <v>COEFICIENTE DE REPRESENTATIVIDADE</v>
          </cell>
          <cell r="K2593" t="str">
            <v>184,85</v>
          </cell>
          <cell r="L2593" t="str">
            <v>CAIXA REFERENCIAL</v>
          </cell>
        </row>
        <row r="2594">
          <cell r="G2594" t="str">
            <v>101964</v>
          </cell>
          <cell r="H2594" t="str">
            <v>LAJE PRÉ-MOLDADA UNIDIRECIONAL, BIAPOIADA, PARA FORRO, ENCHIMENTO EM CERÂMICA, VIGOTA CONVENCIONAL, ALTURA TOTAL DA LAJE (ENCHIMENTO+CAPA) = (8+3). AF_11/2020_PA</v>
          </cell>
          <cell r="I2594" t="str">
            <v>M2</v>
          </cell>
          <cell r="J2594" t="str">
            <v>COEFICIENTE DE REPRESENTATIVIDADE</v>
          </cell>
          <cell r="K2594" t="str">
            <v>173,54</v>
          </cell>
          <cell r="L2594" t="str">
            <v>CAIXA REFERENCIAL</v>
          </cell>
        </row>
        <row r="2595">
          <cell r="G2595" t="str">
            <v>101165</v>
          </cell>
          <cell r="H2595" t="str">
            <v>ALVENARIA DE EMBASAMENTO COM BLOCO ESTRUTURAL DE CONCRETO, DE 14X19X29CM E ARGAMASSA DE ASSENTAMENTO COM PREPARO EM BETONEIRA. AF_05/2020</v>
          </cell>
          <cell r="I2595" t="str">
            <v>M3</v>
          </cell>
          <cell r="J2595" t="str">
            <v>COEFICIENTE DE REPRESENTATIVIDADE</v>
          </cell>
          <cell r="K2595" t="str">
            <v>992,74</v>
          </cell>
          <cell r="L2595" t="str">
            <v>CAIXA REFERENCIAL</v>
          </cell>
        </row>
        <row r="2596">
          <cell r="G2596" t="str">
            <v>101166</v>
          </cell>
          <cell r="H2596" t="str">
            <v>ALVENARIA DE EMBASAMENTO COM BLOCO ESTRUTURAL DE CERÂMICA, DE 14X19X29CM E ARGAMASSA DE ASSENTAMENTO COM PREPARO EM BETONEIRA. AF_05/2020</v>
          </cell>
          <cell r="I2596" t="str">
            <v>M3</v>
          </cell>
          <cell r="J2596" t="str">
            <v>COEFICIENTE DE REPRESENTATIVIDADE</v>
          </cell>
          <cell r="K2596" t="str">
            <v>687,94</v>
          </cell>
          <cell r="L2596" t="str">
            <v>CAIXA REFERENCIAL</v>
          </cell>
        </row>
        <row r="2597">
          <cell r="G2597" t="str">
            <v>98575</v>
          </cell>
          <cell r="H2597" t="str">
            <v>TRATAMENTO DE JUNTA DE DILATAÇÃO, COM TARUGO DE POLIETILENO E SELANTE PU, INCLUSO PREENCHIMENTO COM ESPUMA EXPANSIVA PU. AF_09/2023</v>
          </cell>
          <cell r="I2597" t="str">
            <v>M</v>
          </cell>
          <cell r="J2597" t="str">
            <v>COEFICIENTE DE REPRESENTATIVIDADE</v>
          </cell>
          <cell r="K2597" t="str">
            <v>75,59</v>
          </cell>
          <cell r="L2597" t="str">
            <v>CAIXA REFERENCIAL</v>
          </cell>
        </row>
        <row r="2598">
          <cell r="G2598" t="str">
            <v>98576</v>
          </cell>
          <cell r="H2598" t="str">
            <v>TRATAMENTO DE JUNTA DE DILATAÇÃO COM MANTA ASFÁLTICA ADERIDA COM MAÇARICO. AF_09/2023</v>
          </cell>
          <cell r="I2598" t="str">
            <v>M</v>
          </cell>
          <cell r="J2598" t="str">
            <v>COEFICIENTE DE REPRESENTATIVIDADE</v>
          </cell>
          <cell r="K2598" t="str">
            <v>24,32</v>
          </cell>
          <cell r="L2598" t="str">
            <v>CAIXA REFERENCIAL</v>
          </cell>
        </row>
        <row r="2599">
          <cell r="G2599" t="str">
            <v>98577</v>
          </cell>
          <cell r="H2599" t="str">
            <v>TRATAMENTO DE JUNTA SERRADA, COM TARUGO DE POLIETILENO E SELANTE À BASE DE SILICONE. AF_09/2023</v>
          </cell>
          <cell r="I2599" t="str">
            <v>M</v>
          </cell>
          <cell r="J2599" t="str">
            <v>COEFICIENTE DE REPRESENTATIVIDADE</v>
          </cell>
          <cell r="K2599" t="str">
            <v>52,59</v>
          </cell>
          <cell r="L2599" t="str">
            <v>CAIXA REFERENCIAL</v>
          </cell>
        </row>
        <row r="2600">
          <cell r="G2600" t="str">
            <v>93182</v>
          </cell>
          <cell r="H2600" t="str">
            <v>VERGA PRÉ-MOLDADA PARA JANELAS COM ATÉ 1,5 M DE VÃO. AF_03/2016</v>
          </cell>
          <cell r="I2600" t="str">
            <v>M</v>
          </cell>
          <cell r="J2600" t="str">
            <v>COEFICIENTE DE REPRESENTATIVIDADE</v>
          </cell>
          <cell r="K2600" t="str">
            <v>52,92</v>
          </cell>
          <cell r="L2600" t="str">
            <v>CAIXA REFERENCIAL</v>
          </cell>
        </row>
        <row r="2601">
          <cell r="G2601" t="str">
            <v>93183</v>
          </cell>
          <cell r="H2601" t="str">
            <v>VERGA PRÉ-MOLDADA PARA JANELAS COM MAIS DE 1,5 M DE VÃO. AF_03/2016</v>
          </cell>
          <cell r="I2601" t="str">
            <v>M</v>
          </cell>
          <cell r="J2601" t="str">
            <v>COEFICIENTE DE REPRESENTATIVIDADE</v>
          </cell>
          <cell r="K2601" t="str">
            <v>66,67</v>
          </cell>
          <cell r="L2601" t="str">
            <v>CAIXA REFERENCIAL</v>
          </cell>
        </row>
        <row r="2602">
          <cell r="G2602" t="str">
            <v>93184</v>
          </cell>
          <cell r="H2602" t="str">
            <v>VERGA PRÉ-MOLDADA PARA PORTAS COM ATÉ 1,5 M DE VÃO. AF_03/2016</v>
          </cell>
          <cell r="I2602" t="str">
            <v>M</v>
          </cell>
          <cell r="J2602" t="str">
            <v>COEFICIENTE DE REPRESENTATIVIDADE</v>
          </cell>
          <cell r="K2602" t="str">
            <v>39,82</v>
          </cell>
          <cell r="L2602" t="str">
            <v>CAIXA REFERENCIAL</v>
          </cell>
        </row>
        <row r="2603">
          <cell r="G2603" t="str">
            <v>93185</v>
          </cell>
          <cell r="H2603" t="str">
            <v>VERGA PRÉ-MOLDADA PARA PORTAS COM MAIS DE 1,5 M DE VÃO. AF_03/2016</v>
          </cell>
          <cell r="I2603" t="str">
            <v>M</v>
          </cell>
          <cell r="J2603" t="str">
            <v>COEFICIENTE DE REPRESENTATIVIDADE</v>
          </cell>
          <cell r="K2603" t="str">
            <v>65,55</v>
          </cell>
          <cell r="L2603" t="str">
            <v>CAIXA REFERENCIAL</v>
          </cell>
        </row>
        <row r="2604">
          <cell r="G2604" t="str">
            <v>93186</v>
          </cell>
          <cell r="H2604" t="str">
            <v>VERGA MOLDADA IN LOCO EM CONCRETO PARA JANELAS COM ATÉ 1,5 M DE VÃO. AF_03/2016</v>
          </cell>
          <cell r="I2604" t="str">
            <v>M</v>
          </cell>
          <cell r="J2604" t="str">
            <v>COEFICIENTE DE REPRESENTATIVIDADE</v>
          </cell>
          <cell r="K2604" t="str">
            <v>101,78</v>
          </cell>
          <cell r="L2604" t="str">
            <v>CAIXA REFERENCIAL</v>
          </cell>
        </row>
        <row r="2605">
          <cell r="G2605" t="str">
            <v>93187</v>
          </cell>
          <cell r="H2605" t="str">
            <v>VERGA MOLDADA IN LOCO EM CONCRETO PARA JANELAS COM MAIS DE 1,5 M DE VÃO. AF_03/2016</v>
          </cell>
          <cell r="I2605" t="str">
            <v>M</v>
          </cell>
          <cell r="J2605" t="str">
            <v>COEFICIENTE DE REPRESENTATIVIDADE</v>
          </cell>
          <cell r="K2605" t="str">
            <v>115,13</v>
          </cell>
          <cell r="L2605" t="str">
            <v>CAIXA REFERENCIAL</v>
          </cell>
        </row>
        <row r="2606">
          <cell r="G2606" t="str">
            <v>93188</v>
          </cell>
          <cell r="H2606" t="str">
            <v>VERGA MOLDADA IN LOCO EM CONCRETO PARA PORTAS COM ATÉ 1,5 M DE VÃO. AF_03/2016</v>
          </cell>
          <cell r="I2606" t="str">
            <v>M</v>
          </cell>
          <cell r="J2606" t="str">
            <v>COEFICIENTE DE REPRESENTATIVIDADE</v>
          </cell>
          <cell r="K2606" t="str">
            <v>94,89</v>
          </cell>
          <cell r="L2606" t="str">
            <v>CAIXA REFERENCIAL</v>
          </cell>
        </row>
        <row r="2607">
          <cell r="G2607" t="str">
            <v>93189</v>
          </cell>
          <cell r="H2607" t="str">
            <v>VERGA MOLDADA IN LOCO EM CONCRETO PARA PORTAS COM MAIS DE 1,5 M DE VÃO. AF_03/2016</v>
          </cell>
          <cell r="I2607" t="str">
            <v>M</v>
          </cell>
          <cell r="J2607" t="str">
            <v>COEFICIENTE DE REPRESENTATIVIDADE</v>
          </cell>
          <cell r="K2607" t="str">
            <v>115,89</v>
          </cell>
          <cell r="L2607" t="str">
            <v>CAIXA REFERENCIAL</v>
          </cell>
        </row>
        <row r="2608">
          <cell r="G2608" t="str">
            <v>93190</v>
          </cell>
          <cell r="H2608" t="str">
            <v>VERGA MOLDADA IN LOCO COM UTILIZAÇÃO DE BLOCOS CANALETA PARA JANELAS COM ATÉ 1,5 M DE VÃO. AF_03/2016</v>
          </cell>
          <cell r="I2608" t="str">
            <v>M</v>
          </cell>
          <cell r="J2608" t="str">
            <v>COEFICIENTE DE REPRESENTATIVIDADE</v>
          </cell>
          <cell r="K2608" t="str">
            <v>47,76</v>
          </cell>
          <cell r="L2608" t="str">
            <v>CAIXA REFERENCIAL</v>
          </cell>
        </row>
        <row r="2609">
          <cell r="G2609" t="str">
            <v>93191</v>
          </cell>
          <cell r="H2609" t="str">
            <v>VERGA MOLDADA IN LOCO COM UTILIZAÇÃO DE BLOCOS CANALETA PARA JANELAS COM MAIS DE 1,5 M DE VÃO. AF_03/2016</v>
          </cell>
          <cell r="I2609" t="str">
            <v>M</v>
          </cell>
          <cell r="J2609" t="str">
            <v>COEFICIENTE DE REPRESENTATIVIDADE</v>
          </cell>
          <cell r="K2609" t="str">
            <v>49,13</v>
          </cell>
          <cell r="L2609" t="str">
            <v>CAIXA REFERENCIAL</v>
          </cell>
        </row>
        <row r="2610">
          <cell r="G2610" t="str">
            <v>93192</v>
          </cell>
          <cell r="H2610" t="str">
            <v>VERGA MOLDADA IN LOCO COM UTILIZAÇÃO DE BLOCOS CANALETA PARA PORTAS COM ATÉ 1,5 M DE VÃO. AF_03/2016</v>
          </cell>
          <cell r="I2610" t="str">
            <v>M</v>
          </cell>
          <cell r="J2610" t="str">
            <v>COEFICIENTE DE REPRESENTATIVIDADE</v>
          </cell>
          <cell r="K2610" t="str">
            <v>52,87</v>
          </cell>
          <cell r="L2610" t="str">
            <v>CAIXA REFERENCIAL</v>
          </cell>
        </row>
        <row r="2611">
          <cell r="G2611" t="str">
            <v>93193</v>
          </cell>
          <cell r="H2611" t="str">
            <v>VERGA MOLDADA IN LOCO COM UTILIZAÇÃO DE BLOCOS CANALETA PARA PORTAS COM MAIS DE 1,5 M DE VÃO. AF_03/2016</v>
          </cell>
          <cell r="I2611" t="str">
            <v>M</v>
          </cell>
          <cell r="J2611" t="str">
            <v>COEFICIENTE DE REPRESENTATIVIDADE</v>
          </cell>
          <cell r="K2611" t="str">
            <v>50,04</v>
          </cell>
          <cell r="L2611" t="str">
            <v>CAIXA REFERENCIAL</v>
          </cell>
        </row>
        <row r="2612">
          <cell r="G2612" t="str">
            <v>93194</v>
          </cell>
          <cell r="H2612" t="str">
            <v>CONTRAVERGA PRÉ-MOLDADA PARA VÃOS DE ATÉ 1,5 M DE COMPRIMENTO. AF_03/2016</v>
          </cell>
          <cell r="I2612" t="str">
            <v>M</v>
          </cell>
          <cell r="J2612" t="str">
            <v>COEFICIENTE DE REPRESENTATIVIDADE</v>
          </cell>
          <cell r="K2612" t="str">
            <v>51,74</v>
          </cell>
          <cell r="L2612" t="str">
            <v>CAIXA REFERENCIAL</v>
          </cell>
        </row>
        <row r="2613">
          <cell r="G2613" t="str">
            <v>93195</v>
          </cell>
          <cell r="H2613" t="str">
            <v>CONTRAVERGA PRÉ-MOLDADA PARA VÃOS DE MAIS DE 1,5 M DE COMPRIMENTO. AF_03/2016</v>
          </cell>
          <cell r="I2613" t="str">
            <v>M</v>
          </cell>
          <cell r="J2613" t="str">
            <v>COEFICIENTE DE REPRESENTATIVIDADE</v>
          </cell>
          <cell r="K2613" t="str">
            <v>62,95</v>
          </cell>
          <cell r="L2613" t="str">
            <v>CAIXA REFERENCIAL</v>
          </cell>
        </row>
        <row r="2614">
          <cell r="G2614" t="str">
            <v>93196</v>
          </cell>
          <cell r="H2614" t="str">
            <v>CONTRAVERGA MOLDADA IN LOCO EM CONCRETO PARA VÃOS DE ATÉ 1,5 M DE COMPRIMENTO. AF_03/2016</v>
          </cell>
          <cell r="I2614" t="str">
            <v>M</v>
          </cell>
          <cell r="J2614" t="str">
            <v>COEFICIENTE DE REPRESENTATIVIDADE</v>
          </cell>
          <cell r="K2614" t="str">
            <v>99,11</v>
          </cell>
          <cell r="L2614" t="str">
            <v>CAIXA REFERENCIAL</v>
          </cell>
        </row>
        <row r="2615">
          <cell r="G2615" t="str">
            <v>93197</v>
          </cell>
          <cell r="H2615" t="str">
            <v>CONTRAVERGA MOLDADA IN LOCO EM CONCRETO PARA VÃOS DE MAIS DE 1,5 M DE COMPRIMENTO. AF_03/2016</v>
          </cell>
          <cell r="I2615" t="str">
            <v>M</v>
          </cell>
          <cell r="J2615" t="str">
            <v>COEFICIENTE DE REPRESENTATIVIDADE</v>
          </cell>
          <cell r="K2615" t="str">
            <v>110,52</v>
          </cell>
          <cell r="L2615" t="str">
            <v>CAIXA REFERENCIAL</v>
          </cell>
        </row>
        <row r="2616">
          <cell r="G2616" t="str">
            <v>93198</v>
          </cell>
          <cell r="H2616" t="str">
            <v>CONTRAVERGA MOLDADA IN LOCO COM UTILIZAÇÃO DE BLOCOS CANALETA PARA VÃOS DE ATÉ 1,5 M DE COMPRIMENTO. AF_03/2016</v>
          </cell>
          <cell r="I2616" t="str">
            <v>M</v>
          </cell>
          <cell r="J2616" t="str">
            <v>COEFICIENTE DE REPRESENTATIVIDADE</v>
          </cell>
          <cell r="K2616" t="str">
            <v>41,16</v>
          </cell>
          <cell r="L2616" t="str">
            <v>CAIXA REFERENCIAL</v>
          </cell>
        </row>
        <row r="2617">
          <cell r="G2617" t="str">
            <v>93199</v>
          </cell>
          <cell r="H2617" t="str">
            <v>CONTRAVERGA MOLDADA IN LOCO COM UTILIZAÇÃO DE BLOCOS CANALETA PARA VÃOS DE MAIS DE 1,5 M DE COMPRIMENTO. AF_03/2016</v>
          </cell>
          <cell r="I2617" t="str">
            <v>M</v>
          </cell>
          <cell r="J2617" t="str">
            <v>COEFICIENTE DE REPRESENTATIVIDADE</v>
          </cell>
          <cell r="K2617" t="str">
            <v>40,43</v>
          </cell>
          <cell r="L2617" t="str">
            <v>CAIXA REFERENCIAL</v>
          </cell>
        </row>
        <row r="2618">
          <cell r="G2618" t="str">
            <v>93200</v>
          </cell>
          <cell r="H2618" t="str">
            <v>FIXAÇÃO (ENCUNHAMENTO) DE ALVENARIA DE VEDAÇÃO COM ARGAMASSA APLICADA COM BISNAGA. AF_03/2016</v>
          </cell>
          <cell r="I2618" t="str">
            <v>M</v>
          </cell>
          <cell r="J2618" t="str">
            <v>COEFICIENTE DE REPRESENTATIVIDADE</v>
          </cell>
          <cell r="K2618" t="str">
            <v>3,19</v>
          </cell>
          <cell r="L2618" t="str">
            <v>CAIXA REFERENCIAL</v>
          </cell>
        </row>
        <row r="2619">
          <cell r="G2619" t="str">
            <v>93201</v>
          </cell>
          <cell r="H2619" t="str">
            <v>FIXAÇÃO (ENCUNHAMENTO) DE ALVENARIA DE VEDAÇÃO COM ARGAMASSA APLICADA COM COLHER. AF_03/2016</v>
          </cell>
          <cell r="I2619" t="str">
            <v>M</v>
          </cell>
          <cell r="J2619" t="str">
            <v>COEFICIENTE DE REPRESENTATIVIDADE</v>
          </cell>
          <cell r="K2619" t="str">
            <v>7,16</v>
          </cell>
          <cell r="L2619" t="str">
            <v>CAIXA REFERENCIAL</v>
          </cell>
        </row>
        <row r="2620">
          <cell r="G2620" t="str">
            <v>93202</v>
          </cell>
          <cell r="H2620" t="str">
            <v>FIXAÇÃO (ENCUNHAMENTO) DE ALVENARIA DE VEDAÇÃO COM TIJOLO MACIÇO. AF_03/2016</v>
          </cell>
          <cell r="I2620" t="str">
            <v>M</v>
          </cell>
          <cell r="J2620" t="str">
            <v>COEFICIENTE DE REPRESENTATIVIDADE</v>
          </cell>
          <cell r="K2620" t="str">
            <v>28,87</v>
          </cell>
          <cell r="L2620" t="str">
            <v>CAIXA REFERENCIAL</v>
          </cell>
        </row>
        <row r="2621">
          <cell r="G2621" t="str">
            <v>93203</v>
          </cell>
          <cell r="H2621" t="str">
            <v>FIXAÇÃO (ENCUNHAMENTO) DE ALVENARIA DE VEDAÇÃO COM ESPUMA DE POLIURETANO EXPANSIVA. AF_03/2016</v>
          </cell>
          <cell r="I2621" t="str">
            <v>M</v>
          </cell>
          <cell r="J2621" t="str">
            <v>COLETADO</v>
          </cell>
          <cell r="K2621" t="str">
            <v>16,34</v>
          </cell>
          <cell r="L2621" t="str">
            <v>CAIXA REFERENCIAL</v>
          </cell>
        </row>
        <row r="2622">
          <cell r="G2622" t="str">
            <v>93204</v>
          </cell>
          <cell r="H2622" t="str">
            <v>CINTA DE AMARRAÇÃO DE ALVENARIA MOLDADA IN LOCO EM CONCRETO. AF_03/2016</v>
          </cell>
          <cell r="I2622" t="str">
            <v>M</v>
          </cell>
          <cell r="J2622" t="str">
            <v>COEFICIENTE DE REPRESENTATIVIDADE</v>
          </cell>
          <cell r="K2622" t="str">
            <v>70,80</v>
          </cell>
          <cell r="L2622" t="str">
            <v>CAIXA REFERENCIAL</v>
          </cell>
        </row>
        <row r="2623">
          <cell r="G2623" t="str">
            <v>93205</v>
          </cell>
          <cell r="H2623" t="str">
            <v>CINTA DE AMARRAÇÃO DE ALVENARIA MOLDADA IN LOCO COM UTILIZAÇÃO DE BLOCOS CANALETA. AF_03/2016</v>
          </cell>
          <cell r="I2623" t="str">
            <v>M</v>
          </cell>
          <cell r="J2623" t="str">
            <v>COEFICIENTE DE REPRESENTATIVIDADE</v>
          </cell>
          <cell r="K2623" t="str">
            <v>39,20</v>
          </cell>
          <cell r="L2623" t="str">
            <v>CAIXA REFERENCIAL</v>
          </cell>
        </row>
        <row r="2624">
          <cell r="G2624" t="str">
            <v>97733</v>
          </cell>
          <cell r="H2624" t="str">
            <v>PEÇA RETANGULAR PRÉ-MOLDADA, VOLUME DE CONCRETO DE ATÉ 10 LITROS, TAXA DE AÇO APROXIMADA DE 30KG/M³. AF_01/2018</v>
          </cell>
          <cell r="I2624" t="str">
            <v>M3</v>
          </cell>
          <cell r="J2624" t="str">
            <v>COEFICIENTE DE REPRESENTATIVIDADE</v>
          </cell>
          <cell r="K2624" t="str">
            <v>3.628,76</v>
          </cell>
          <cell r="L2624" t="str">
            <v>CAIXA REFERENCIAL</v>
          </cell>
        </row>
        <row r="2625">
          <cell r="G2625" t="str">
            <v>97734</v>
          </cell>
          <cell r="H2625" t="str">
            <v>PEÇA RETANGULAR PRÉ-MOLDADA, VOLUME DE CONCRETO DE 10 A 30 LITROS, TAXA DE AÇO APROXIMADA DE 30KG/M³. AF_01/2018</v>
          </cell>
          <cell r="I2625" t="str">
            <v>M3</v>
          </cell>
          <cell r="J2625" t="str">
            <v>COEFICIENTE DE REPRESENTATIVIDADE</v>
          </cell>
          <cell r="K2625" t="str">
            <v>3.181,29</v>
          </cell>
          <cell r="L2625" t="str">
            <v>CAIXA REFERENCIAL</v>
          </cell>
        </row>
        <row r="2626">
          <cell r="G2626" t="str">
            <v>97735</v>
          </cell>
          <cell r="H2626" t="str">
            <v>PEÇA RETANGULAR PRÉ-MOLDADA, VOLUME DE CONCRETO DE 30 A 100 LITROS, TAXA DE AÇO APROXIMADA DE 30KG/M³. AF_01/2018</v>
          </cell>
          <cell r="I2626" t="str">
            <v>M3</v>
          </cell>
          <cell r="J2626" t="str">
            <v>COEFICIENTE DE REPRESENTATIVIDADE</v>
          </cell>
          <cell r="K2626" t="str">
            <v>2.567,23</v>
          </cell>
          <cell r="L2626" t="str">
            <v>CAIXA REFERENCIAL</v>
          </cell>
        </row>
        <row r="2627">
          <cell r="G2627" t="str">
            <v>97736</v>
          </cell>
          <cell r="H2627" t="str">
            <v>PEÇA RETANGULAR PRÉ-MOLDADA, VOLUME DE CONCRETO ACIMA DE 100 LITROS, TAXA DE AÇO APROXIMADA DE 30KG/M³. AF_01/2018</v>
          </cell>
          <cell r="I2627" t="str">
            <v>M3</v>
          </cell>
          <cell r="J2627" t="str">
            <v>COEFICIENTE DE REPRESENTATIVIDADE</v>
          </cell>
          <cell r="K2627" t="str">
            <v>1.493,00</v>
          </cell>
          <cell r="L2627" t="str">
            <v>CAIXA REFERENCIAL</v>
          </cell>
        </row>
        <row r="2628">
          <cell r="G2628" t="str">
            <v>97737</v>
          </cell>
          <cell r="H2628" t="str">
            <v>PEÇA RETANGULAR PRÉ-MOLDADA, VOLUME DE CONCRETO DE 30 A 70 LITROS , TAXA DE AÇO APROXIMADA DE 70KG/M³. AF_01/2018</v>
          </cell>
          <cell r="I2628" t="str">
            <v>M3</v>
          </cell>
          <cell r="J2628" t="str">
            <v>COEFICIENTE DE REPRESENTATIVIDADE</v>
          </cell>
          <cell r="K2628" t="str">
            <v>3.363,52</v>
          </cell>
          <cell r="L2628" t="str">
            <v>CAIXA REFERENCIAL</v>
          </cell>
        </row>
        <row r="2629">
          <cell r="G2629" t="str">
            <v>97738</v>
          </cell>
          <cell r="H2629" t="str">
            <v>PEÇA CIRCULAR PRÉ-MOLDADA, VOLUME DE CONCRETO DE 10 A 30 LITROS, TAXA DE FIBRA DE POLIPROPILENO APROXIMADA DE 6 KG/M³. AF_01/2018_PS</v>
          </cell>
          <cell r="I2629" t="str">
            <v>M3</v>
          </cell>
          <cell r="J2629" t="str">
            <v>COEFICIENTE DE REPRESENTATIVIDADE</v>
          </cell>
          <cell r="K2629" t="str">
            <v>5.104,00</v>
          </cell>
          <cell r="L2629" t="str">
            <v>CAIXA REFERENCIAL</v>
          </cell>
        </row>
        <row r="2630">
          <cell r="G2630" t="str">
            <v>97739</v>
          </cell>
          <cell r="H2630" t="str">
            <v>PEÇA CIRCULAR PRÉ-MOLDADA, VOLUME DE CONCRETO DE 30 A 100 LITROS, TAXA DE AÇO APROXIMADA DE 30KG/M³. AF_01/2018</v>
          </cell>
          <cell r="I2630" t="str">
            <v>M3</v>
          </cell>
          <cell r="J2630" t="str">
            <v>COEFICIENTE DE REPRESENTATIVIDADE</v>
          </cell>
          <cell r="K2630" t="str">
            <v>2.968,74</v>
          </cell>
          <cell r="L2630" t="str">
            <v>CAIXA REFERENCIAL</v>
          </cell>
        </row>
        <row r="2631">
          <cell r="G2631" t="str">
            <v>97740</v>
          </cell>
          <cell r="H2631" t="str">
            <v>PEÇA CIRCULAR PRÉ-MOLDADA, VOLUME DE CONCRETO ACIMA DE 100 LITROS, TAXA DE AÇO APROXIMADA DE 30KG/M³. AF_01/2018</v>
          </cell>
          <cell r="I2631" t="str">
            <v>M3</v>
          </cell>
          <cell r="J2631" t="str">
            <v>COEFICIENTE DE REPRESENTATIVIDADE</v>
          </cell>
          <cell r="K2631" t="str">
            <v>2.044,27</v>
          </cell>
          <cell r="L2631" t="str">
            <v>CAIXA REFERENCIAL</v>
          </cell>
        </row>
        <row r="2632">
          <cell r="G2632" t="str">
            <v>98615</v>
          </cell>
          <cell r="H2632" t="str">
            <v>CONTENÇÃO EM CORTINA COM ESTACAS ESPAÇADAS COM 30 CM DE DIÂMETRO E PROFUNDIDADE MENOR OU IGUAL A 10 M. AF_06/2018</v>
          </cell>
          <cell r="I2632" t="str">
            <v>M2</v>
          </cell>
          <cell r="J2632" t="str">
            <v>COEFICIENTE DE REPRESENTATIVIDADE</v>
          </cell>
          <cell r="K2632" t="str">
            <v>142,73</v>
          </cell>
          <cell r="L2632" t="str">
            <v>CAIXA REFERENCIAL</v>
          </cell>
        </row>
        <row r="2633">
          <cell r="G2633" t="str">
            <v>98616</v>
          </cell>
          <cell r="H2633" t="str">
            <v>CONTENÇÃO EM CORTINA COM ESTACAS ESPAÇADAS COM 30 CM DE DIÂMETRO E PROFUNDIDADE MAIOR QUE 10 M E MENOR OU IGUAL A 15 M. AF_06/2018</v>
          </cell>
          <cell r="I2633" t="str">
            <v>M2</v>
          </cell>
          <cell r="J2633" t="str">
            <v>COEFICIENTE DE REPRESENTATIVIDADE</v>
          </cell>
          <cell r="K2633" t="str">
            <v>108,04</v>
          </cell>
          <cell r="L2633" t="str">
            <v>CAIXA REFERENCIAL</v>
          </cell>
        </row>
        <row r="2634">
          <cell r="G2634" t="str">
            <v>98617</v>
          </cell>
          <cell r="H2634" t="str">
            <v>CONTENÇÃO EM CORTINA COM ESTACAS ESPAÇADAS COM 30 CM DE DIÂMETRO E PROFUNDIDADE MAIOR QUE 15 M. AF_06/2018</v>
          </cell>
          <cell r="I2634" t="str">
            <v>M2</v>
          </cell>
          <cell r="J2634" t="str">
            <v>COEFICIENTE DE REPRESENTATIVIDADE</v>
          </cell>
          <cell r="K2634" t="str">
            <v>98,37</v>
          </cell>
          <cell r="L2634" t="str">
            <v>CAIXA REFERENCIAL</v>
          </cell>
        </row>
        <row r="2635">
          <cell r="G2635" t="str">
            <v>98618</v>
          </cell>
          <cell r="H2635" t="str">
            <v>CONTENÇÃO EM CORTINA COM ESTACAS ESPAÇADAS COM 40 CM DE DIÂMETRO E PROFUNDIDADE MENOR OU IGUAL A 10 M. AF_06/2018</v>
          </cell>
          <cell r="I2635" t="str">
            <v>M2</v>
          </cell>
          <cell r="J2635" t="str">
            <v>COEFICIENTE DE REPRESENTATIVIDADE</v>
          </cell>
          <cell r="K2635" t="str">
            <v>135,83</v>
          </cell>
          <cell r="L2635" t="str">
            <v>CAIXA REFERENCIAL</v>
          </cell>
        </row>
        <row r="2636">
          <cell r="G2636" t="str">
            <v>98619</v>
          </cell>
          <cell r="H2636" t="str">
            <v>CONTENÇÃO EM CORTINA COM ESTACAS ESPAÇADAS COM 40 CM DE DIÂMETRO E PROFUNDIDADE MAIOR QUE 10 M E MENOR OU IGUAL A 15 M. AF_06/2018</v>
          </cell>
          <cell r="I2636" t="str">
            <v>M2</v>
          </cell>
          <cell r="J2636" t="str">
            <v>COEFICIENTE DE REPRESENTATIVIDADE</v>
          </cell>
          <cell r="K2636" t="str">
            <v>121,20</v>
          </cell>
          <cell r="L2636" t="str">
            <v>CAIXA REFERENCIAL</v>
          </cell>
        </row>
        <row r="2637">
          <cell r="G2637" t="str">
            <v>98620</v>
          </cell>
          <cell r="H2637" t="str">
            <v>CONTENÇÃO EM CORTINA COM ESTACAS ESPAÇADAS COM 40 CM DE DIÂMETRO E PROFUNDIDADE MAIOR QUE 15 M. AF_06/2018</v>
          </cell>
          <cell r="I2637" t="str">
            <v>M2</v>
          </cell>
          <cell r="J2637" t="str">
            <v>COEFICIENTE DE REPRESENTATIVIDADE</v>
          </cell>
          <cell r="K2637" t="str">
            <v>113,82</v>
          </cell>
          <cell r="L2637" t="str">
            <v>CAIXA REFERENCIAL</v>
          </cell>
        </row>
        <row r="2638">
          <cell r="G2638" t="str">
            <v>98621</v>
          </cell>
          <cell r="H2638" t="str">
            <v>CONTENÇÃO EM CORTINA COM ESTACAS ESPAÇADAS COM 50 CM DE DIÂMETRO E PROFUNDIDADE MENOR OU IGUAL A 10 M. AF_06/2018</v>
          </cell>
          <cell r="I2638" t="str">
            <v>M2</v>
          </cell>
          <cell r="J2638" t="str">
            <v>COEFICIENTE DE REPRESENTATIVIDADE</v>
          </cell>
          <cell r="K2638" t="str">
            <v>150,77</v>
          </cell>
          <cell r="L2638" t="str">
            <v>CAIXA REFERENCIAL</v>
          </cell>
        </row>
        <row r="2639">
          <cell r="G2639" t="str">
            <v>98622</v>
          </cell>
          <cell r="H2639" t="str">
            <v>CONTENÇÃO EM CORTINA COM ESTACAS ESPAÇADAS COM 50 CM DE DIÂMETRO E PROFUNDIDADE MAIOR QUE 10 M E MENOR OU IGUAL A 15 M. AF_06/2018</v>
          </cell>
          <cell r="I2639" t="str">
            <v>M2</v>
          </cell>
          <cell r="J2639" t="str">
            <v>COEFICIENTE DE REPRESENTATIVIDADE</v>
          </cell>
          <cell r="K2639" t="str">
            <v>139,03</v>
          </cell>
          <cell r="L2639" t="str">
            <v>CAIXA REFERENCIAL</v>
          </cell>
        </row>
        <row r="2640">
          <cell r="G2640" t="str">
            <v>98623</v>
          </cell>
          <cell r="H2640" t="str">
            <v>CONTENÇÃO EM CORTINA COM ESTACAS ESPAÇADAS COM 50 CM DE DIÂMETRO E PROFUNDIDADE MAIOR QUE 15 M. AF_06/2018</v>
          </cell>
          <cell r="I2640" t="str">
            <v>M2</v>
          </cell>
          <cell r="J2640" t="str">
            <v>COEFICIENTE DE REPRESENTATIVIDADE</v>
          </cell>
          <cell r="K2640" t="str">
            <v>133,06</v>
          </cell>
          <cell r="L2640" t="str">
            <v>CAIXA REFERENCIAL</v>
          </cell>
        </row>
        <row r="2641">
          <cell r="G2641" t="str">
            <v>98624</v>
          </cell>
          <cell r="H2641" t="str">
            <v>CONTENÇÃO EM CORTINA COM ESTACAS ESPAÇADAS COM 60 CM DE DIÂMETRO E PROFUNDIDADE MENOR OU IGUAL A 10 M. AF_06/2018</v>
          </cell>
          <cell r="I2641" t="str">
            <v>M2</v>
          </cell>
          <cell r="J2641" t="str">
            <v>COEFICIENTE DE REPRESENTATIVIDADE</v>
          </cell>
          <cell r="K2641" t="str">
            <v>167,80</v>
          </cell>
          <cell r="L2641" t="str">
            <v>CAIXA REFERENCIAL</v>
          </cell>
        </row>
        <row r="2642">
          <cell r="G2642" t="str">
            <v>98625</v>
          </cell>
          <cell r="H2642" t="str">
            <v>CONTENÇÃO EM CORTINA COM ESTACAS ESPAÇADAS COM 60 CM DE DIÂMETRO E PROFUNDIDADE MAIOR QUE 10 M E MENOR OU IGUAL A 15 M. AF_06/2018</v>
          </cell>
          <cell r="I2642" t="str">
            <v>M2</v>
          </cell>
          <cell r="J2642" t="str">
            <v>COEFICIENTE DE REPRESENTATIVIDADE</v>
          </cell>
          <cell r="K2642" t="str">
            <v>157,90</v>
          </cell>
          <cell r="L2642" t="str">
            <v>CAIXA REFERENCIAL</v>
          </cell>
        </row>
        <row r="2643">
          <cell r="G2643" t="str">
            <v>98626</v>
          </cell>
          <cell r="H2643" t="str">
            <v>CONTENÇÃO EM CORTINA COM ESTACAS ESPAÇADAS COM 60 CM DE DIÂMETRO E PROFUNDIDADE MAIOR QUE 15 M. AF_06/2018</v>
          </cell>
          <cell r="I2643" t="str">
            <v>M2</v>
          </cell>
          <cell r="J2643" t="str">
            <v>COEFICIENTE DE REPRESENTATIVIDADE</v>
          </cell>
          <cell r="K2643" t="str">
            <v>152,83</v>
          </cell>
          <cell r="L2643" t="str">
            <v>CAIXA REFERENCIAL</v>
          </cell>
        </row>
        <row r="2644">
          <cell r="G2644" t="str">
            <v>98655</v>
          </cell>
          <cell r="H2644" t="str">
            <v>EXECUÇÃO DE MURETA GUIA PARA CONTENÇÃO/ FUNDAÇÃO COM 30 CM DE ESPESSURA. AF_06/2018</v>
          </cell>
          <cell r="I2644" t="str">
            <v>M</v>
          </cell>
          <cell r="J2644" t="str">
            <v>COEFICIENTE DE REPRESENTATIVIDADE</v>
          </cell>
          <cell r="K2644" t="str">
            <v>627,51</v>
          </cell>
          <cell r="L2644" t="str">
            <v>CAIXA REFERENCIAL</v>
          </cell>
        </row>
        <row r="2645">
          <cell r="G2645" t="str">
            <v>98656</v>
          </cell>
          <cell r="H2645" t="str">
            <v>EXECUÇÃO DE MURETA GUIA PARA CONTENÇÃO/ FUNDAÇÃO COM 40 CM DE ESPESSURA. AF_06/2018</v>
          </cell>
          <cell r="I2645" t="str">
            <v>M</v>
          </cell>
          <cell r="J2645" t="str">
            <v>COEFICIENTE DE REPRESENTATIVIDADE</v>
          </cell>
          <cell r="K2645" t="str">
            <v>637,60</v>
          </cell>
          <cell r="L2645" t="str">
            <v>CAIXA REFERENCIAL</v>
          </cell>
        </row>
        <row r="2646">
          <cell r="G2646" t="str">
            <v>98657</v>
          </cell>
          <cell r="H2646" t="str">
            <v>EXECUÇÃO DE MURETA GUIA PARA CONTENÇÃO/ FUNDAÇÃO COM 50 CM DE ESPESSURA. AF_06/2018</v>
          </cell>
          <cell r="I2646" t="str">
            <v>M</v>
          </cell>
          <cell r="J2646" t="str">
            <v>COEFICIENTE DE REPRESENTATIVIDADE</v>
          </cell>
          <cell r="K2646" t="str">
            <v>647,70</v>
          </cell>
          <cell r="L2646" t="str">
            <v>CAIXA REFERENCIAL</v>
          </cell>
        </row>
        <row r="2647">
          <cell r="G2647" t="str">
            <v>98658</v>
          </cell>
          <cell r="H2647" t="str">
            <v>EXECUÇÃO DE MURETA GUIA PARA CONTENÇÃO/ FUNDAÇÃO COM 60 CM DE ESPESSURA. AF_06/2018</v>
          </cell>
          <cell r="I2647" t="str">
            <v>M</v>
          </cell>
          <cell r="J2647" t="str">
            <v>COEFICIENTE DE REPRESENTATIVIDADE</v>
          </cell>
          <cell r="K2647" t="str">
            <v>657,81</v>
          </cell>
          <cell r="L2647" t="str">
            <v>CAIXA REFERENCIAL</v>
          </cell>
        </row>
        <row r="2648">
          <cell r="G2648" t="str">
            <v>98659</v>
          </cell>
          <cell r="H2648" t="str">
            <v>EXECUÇÃO DE MURETA GUIA PARA CONTENÇÃO/ FUNDAÇÃO COM 80 CM DE ESPESSURA. AF_06/2018</v>
          </cell>
          <cell r="I2648" t="str">
            <v>M</v>
          </cell>
          <cell r="J2648" t="str">
            <v>COEFICIENTE DE REPRESENTATIVIDADE</v>
          </cell>
          <cell r="K2648" t="str">
            <v>678,01</v>
          </cell>
          <cell r="L2648" t="str">
            <v>CAIXA REFERENCIAL</v>
          </cell>
        </row>
        <row r="2649">
          <cell r="G2649" t="str">
            <v>98746</v>
          </cell>
          <cell r="H2649" t="str">
            <v>SOLDA DE TOPO EM CHAPA/PERFIL/TUBO DE AÇO CHANFRADO, ESPESSURA=1/4''. AF_06/2018</v>
          </cell>
          <cell r="I2649" t="str">
            <v>M</v>
          </cell>
          <cell r="J2649" t="str">
            <v>COEFICIENTE DE REPRESENTATIVIDADE</v>
          </cell>
          <cell r="K2649" t="str">
            <v>85,74</v>
          </cell>
          <cell r="L2649" t="str">
            <v>CAIXA REFERENCIAL</v>
          </cell>
        </row>
        <row r="2650">
          <cell r="G2650" t="str">
            <v>98749</v>
          </cell>
          <cell r="H2650" t="str">
            <v>SOLDA DE TOPO EM CHAPA/PERFIL/TUBO DE AÇO CHANFRADO, ESPESSURA=5/16''. AF_06/2018</v>
          </cell>
          <cell r="I2650" t="str">
            <v>M</v>
          </cell>
          <cell r="J2650" t="str">
            <v>COEFICIENTE DE REPRESENTATIVIDADE</v>
          </cell>
          <cell r="K2650" t="str">
            <v>102,91</v>
          </cell>
          <cell r="L2650" t="str">
            <v>CAIXA REFERENCIAL</v>
          </cell>
        </row>
        <row r="2651">
          <cell r="G2651" t="str">
            <v>98750</v>
          </cell>
          <cell r="H2651" t="str">
            <v>SOLDA DE TOPO EM CHAPA/PERFIL/TUBO DE AÇO CHANFRADO, ESPESSURA=3/8''. AF_06/2018</v>
          </cell>
          <cell r="I2651" t="str">
            <v>M</v>
          </cell>
          <cell r="J2651" t="str">
            <v>COEFICIENTE DE REPRESENTATIVIDADE</v>
          </cell>
          <cell r="K2651" t="str">
            <v>123,70</v>
          </cell>
          <cell r="L2651" t="str">
            <v>CAIXA REFERENCIAL</v>
          </cell>
        </row>
        <row r="2652">
          <cell r="G2652" t="str">
            <v>98751</v>
          </cell>
          <cell r="H2652" t="str">
            <v>SOLDA DE TOPO EM CHAPA/PERFIL/TUBO DE AÇO CHANFRADO, ESPESSURA=1/2''. AF_06/2018</v>
          </cell>
          <cell r="I2652" t="str">
            <v>M</v>
          </cell>
          <cell r="J2652" t="str">
            <v>COEFICIENTE DE REPRESENTATIVIDADE</v>
          </cell>
          <cell r="K2652" t="str">
            <v>178,01</v>
          </cell>
          <cell r="L2652" t="str">
            <v>CAIXA REFERENCIAL</v>
          </cell>
        </row>
        <row r="2653">
          <cell r="G2653" t="str">
            <v>98752</v>
          </cell>
          <cell r="H2653" t="str">
            <v>SOLDA DE TOPO EM CHAPA/PERFIL/TUBO DE AÇO CHANFRADO, ESPESSURA=5/8''. AF_06/2018</v>
          </cell>
          <cell r="I2653" t="str">
            <v>M</v>
          </cell>
          <cell r="J2653" t="str">
            <v>COEFICIENTE DE REPRESENTATIVIDADE</v>
          </cell>
          <cell r="K2653" t="str">
            <v>243,46</v>
          </cell>
          <cell r="L2653" t="str">
            <v>CAIXA REFERENCIAL</v>
          </cell>
        </row>
        <row r="2654">
          <cell r="G2654" t="str">
            <v>98753</v>
          </cell>
          <cell r="H2654" t="str">
            <v>SOLDA DE TOPO EM CHAPA/PERFIL/TUBO DE AÇO CHANFRADO, ESPESSURA=3/4''. AF_06/2018</v>
          </cell>
          <cell r="I2654" t="str">
            <v>M</v>
          </cell>
          <cell r="J2654" t="str">
            <v>COEFICIENTE DE REPRESENTATIVIDADE</v>
          </cell>
          <cell r="K2654" t="str">
            <v>324,89</v>
          </cell>
          <cell r="L2654" t="str">
            <v>CAIXA REFERENCIAL</v>
          </cell>
        </row>
        <row r="2655">
          <cell r="G2655" t="str">
            <v>100763</v>
          </cell>
          <cell r="H2655" t="str">
            <v>VIGA METÁLICA EM PERFIL LAMINADO OU SOLDADO EM AÇO ESTRUTURAL, COM CONEXÕES PARAFUSADAS, INCLUSOS MÃO DE OBRA, TRANSPORTE E IÇAMENTO UTILIZANDO GUINDASTE - FORNECIMENTO E INSTALAÇÃO. AF_01/2020_PSA</v>
          </cell>
          <cell r="I2655" t="str">
            <v>KG</v>
          </cell>
          <cell r="J2655" t="str">
            <v>COEFICIENTE DE REPRESENTATIVIDADE</v>
          </cell>
          <cell r="K2655" t="str">
            <v>15,81</v>
          </cell>
          <cell r="L2655" t="str">
            <v>CAIXA REFERENCIAL</v>
          </cell>
        </row>
        <row r="2656">
          <cell r="G2656" t="str">
            <v>100764</v>
          </cell>
          <cell r="H2656" t="str">
            <v>VIGA METÁLICA EM PERFIL LAMINADO OU SOLDADO EM AÇO ESTRUTURAL, COM CONEXÕES SOLDADAS, INCLUSOS MÃO DE OBRA, TRANSPORTE E IÇAMENTO UTILIZANDO GUINDASTE - FORNECIMENTO E INSTALAÇÃO. AF_01/2020_PA</v>
          </cell>
          <cell r="I2656" t="str">
            <v>KG</v>
          </cell>
          <cell r="J2656" t="str">
            <v>COEFICIENTE DE REPRESENTATIVIDADE</v>
          </cell>
          <cell r="K2656" t="str">
            <v>15,68</v>
          </cell>
          <cell r="L2656" t="str">
            <v>CAIXA REFERENCIAL</v>
          </cell>
        </row>
        <row r="2657">
          <cell r="G2657" t="str">
            <v>100765</v>
          </cell>
          <cell r="H2657" t="str">
            <v>PILAR METÁLICO PERFIL LAMINADO/SOLDADO EM AÇO ESTRUTURAL, COM CONEXÕES PARAFUSADAS, INCLUSOS MÃO DE OBRA, TRANSPORTE E IÇAMENTO UTILIZANDO GUINDASTE - FORNECIMENTO E INSTALAÇÃO. AF_01/2020_PSA</v>
          </cell>
          <cell r="I2657" t="str">
            <v>KG</v>
          </cell>
          <cell r="J2657" t="str">
            <v>COEFICIENTE DE REPRESENTATIVIDADE</v>
          </cell>
          <cell r="K2657" t="str">
            <v>14,90</v>
          </cell>
          <cell r="L2657" t="str">
            <v>CAIXA REFERENCIAL</v>
          </cell>
        </row>
        <row r="2658">
          <cell r="G2658" t="str">
            <v>100766</v>
          </cell>
          <cell r="H2658" t="str">
            <v>PILAR METÁLICO PERFIL LAMINADO OU SOLDADO EM AÇO ESTRUTURAL, COM CONEXÕES SOLDADAS, INCLUSOS MÃO DE OBRA, TRANSPORTE E IÇAMENTO UTILIZANDO GUINDASTE - FORNECIMENTO E INSTALAÇÃO. AF_01/2020_PA</v>
          </cell>
          <cell r="I2658" t="str">
            <v>KG</v>
          </cell>
          <cell r="J2658" t="str">
            <v>COEFICIENTE DE REPRESENTATIVIDADE</v>
          </cell>
          <cell r="K2658" t="str">
            <v>15,29</v>
          </cell>
          <cell r="L2658" t="str">
            <v>CAIXA REFERENCIAL</v>
          </cell>
        </row>
        <row r="2659">
          <cell r="G2659" t="str">
            <v>100767</v>
          </cell>
          <cell r="H2659" t="str">
            <v>CONTRAVENTAMENTO COM CANTONEIRAS DE AÇO, ABAS IGUAIS, COM CONEXÕES PARAFUSADAS, INCLUSOS MÃO DE OBRA, TRANSPORTE E IÇAMENTO UTILIZANDO TALHA MANUAL, PARA EDIFÍCIOS DE ATÉ 2 PAVIMENTOS - FORNECIMENTO E INSTALAÇÃO. AF_01/2020_PSA</v>
          </cell>
          <cell r="I2659" t="str">
            <v>KG</v>
          </cell>
          <cell r="J2659" t="str">
            <v>COEFICIENTE DE REPRESENTATIVIDADE</v>
          </cell>
          <cell r="K2659" t="str">
            <v>16,58</v>
          </cell>
          <cell r="L2659" t="str">
            <v>CAIXA REFERENCIAL</v>
          </cell>
        </row>
        <row r="2660">
          <cell r="G2660" t="str">
            <v>100768</v>
          </cell>
          <cell r="H2660" t="str">
            <v>CONTRAVENTAMENTO COM CANTONEIRAS DE AÇO, ABAS IGUAIS, COM CONEXÕES SOLDADAS, INCLUSOS MÃO DE OBRA, TRANSPORTE E IÇAMENTO UTILIZANDO TALHA MANUAL, PARA EDIFÍCIOS DE ATÉ 2 PAVIMENTOS - FORNECIMENTO E INSTALAÇÃO. AF_01/2020_PA</v>
          </cell>
          <cell r="I2660" t="str">
            <v>KG</v>
          </cell>
          <cell r="J2660" t="str">
            <v>COEFICIENTE DE REPRESENTATIVIDADE</v>
          </cell>
          <cell r="K2660" t="str">
            <v>16,13</v>
          </cell>
          <cell r="L2660" t="str">
            <v>CAIXA REFERENCIAL</v>
          </cell>
        </row>
        <row r="2661">
          <cell r="G2661" t="str">
            <v>100769</v>
          </cell>
          <cell r="H2661" t="str">
            <v>CONTRAVENTAMENTO COM CANTONEIRAS DE AÇO, ABAS IGUAIS, COM CONEXÕES PARAFUSADAS, INCLUSOS MÃO DE OBRA, TRANSPORTE E IÇAMENTO UTILIZANDO GUINDASTE, PARA EDIFÍCIOS DE 3 A 5 PAVIMENTOS - FORNECIMENTO E INSTALAÇÃO. AF_01/2020_PSA</v>
          </cell>
          <cell r="I2661" t="str">
            <v>KG</v>
          </cell>
          <cell r="J2661" t="str">
            <v>COEFICIENTE DE REPRESENTATIVIDADE</v>
          </cell>
          <cell r="K2661" t="str">
            <v>22,09</v>
          </cell>
          <cell r="L2661" t="str">
            <v>CAIXA REFERENCIAL</v>
          </cell>
        </row>
        <row r="2662">
          <cell r="G2662" t="str">
            <v>100770</v>
          </cell>
          <cell r="H2662" t="str">
            <v>CONTRAVENTAMENTO COM CANTONEIRAS DE AÇO, ABAS IGUAIS, COM CONEXÕES SOLDADAS, INCLUSOS MÃO DE OBRA, TRANSPORTE E IÇAMENTO UTILIZANDO GUINDASTE, PARA EDIFÍCIOS DE 3 A 5 PAVIMENTOS - FORNECIMENTO E INSTALAÇÃO. AF_01/2020_PA</v>
          </cell>
          <cell r="I2662" t="str">
            <v>KG</v>
          </cell>
          <cell r="J2662" t="str">
            <v>COEFICIENTE DE REPRESENTATIVIDADE</v>
          </cell>
          <cell r="K2662" t="str">
            <v>21,29</v>
          </cell>
          <cell r="L2662" t="str">
            <v>CAIXA REFERENCIAL</v>
          </cell>
        </row>
        <row r="2663">
          <cell r="G2663" t="str">
            <v>100771</v>
          </cell>
          <cell r="H2663" t="str">
            <v>CONTRAVENTAMENTO COM CANTONEIRAS DE AÇO, ABAS IGUAIS, COM CONEXÕES PARAFUSADAS, INCLUSOS MÃO DE OBRA, TRANSPORTE E IÇAMENTO UTILIZANDO GRUA, PARA EDIFÍCIOS DE 6 A 10 PAVIMENTOS - FORNECIMENTO E INSTALAÇÃO. AF_01/2020_PSA</v>
          </cell>
          <cell r="I2663" t="str">
            <v>KG</v>
          </cell>
          <cell r="J2663" t="str">
            <v>COEFICIENTE DE REPRESENTATIVIDADE</v>
          </cell>
          <cell r="K2663" t="str">
            <v>16,57</v>
          </cell>
          <cell r="L2663" t="str">
            <v>CAIXA REFERENCIAL</v>
          </cell>
        </row>
        <row r="2664">
          <cell r="G2664" t="str">
            <v>100772</v>
          </cell>
          <cell r="H2664" t="str">
            <v>CONTRAVENTAMENTO COM CANTONEIRAS DE AÇO, ABAS IGUAIS, COM CONEXÕES SOLDADAS, INCLUSOS MÃO DE OBRA, TRANSPORTE E IÇAMENTO UTILIZANDO GRUA, PARA EDIFÍCIOS DE 6 A 10 PAVIMENTOS - FORNECIMENTO E INSTALAÇÃO. AF_01/2020_PA</v>
          </cell>
          <cell r="I2664" t="str">
            <v>KG</v>
          </cell>
          <cell r="J2664" t="str">
            <v>COEFICIENTE DE REPRESENTATIVIDADE</v>
          </cell>
          <cell r="K2664" t="str">
            <v>15,87</v>
          </cell>
          <cell r="L2664" t="str">
            <v>CAIXA REFERENCIAL</v>
          </cell>
        </row>
        <row r="2665">
          <cell r="G2665" t="str">
            <v>100773</v>
          </cell>
          <cell r="H2665" t="str">
            <v>ESTRUTURA TRELIÇADA DE COBERTURA, TIPO ARCO, COM LIGAÇÕES SOLDADAS, INCLUSOS PERFIS METÁLICOS, CHAPAS METÁLICAS, MÃO DE OBRA E TRANSPORTE COM GUINDASTE - FORNECIMENTO E INSTALAÇÃO. AF_01/2020_PSA</v>
          </cell>
          <cell r="I2665" t="str">
            <v>KG</v>
          </cell>
          <cell r="J2665" t="str">
            <v>COEFICIENTE DE REPRESENTATIVIDADE</v>
          </cell>
          <cell r="K2665" t="str">
            <v>19,71</v>
          </cell>
          <cell r="L2665" t="str">
            <v>CAIXA REFERENCIAL</v>
          </cell>
        </row>
        <row r="2666">
          <cell r="G2666" t="str">
            <v>100774</v>
          </cell>
          <cell r="H2666" t="str">
            <v>ESTRUTURA TRELIÇADA DE COBERTURA, TIPO SHED, COM LIGAÇÕES SOLDADAS, INCLUSOS PERFIS METÁLICOS, CHAPAS METÁLICAS, MÃO DE OBRA E TRANSPORTE COM GUINDASTE - FORNECIMENTO E INSTALAÇÃO. AF_01/2020_PSA</v>
          </cell>
          <cell r="I2666" t="str">
            <v>KG</v>
          </cell>
          <cell r="J2666" t="str">
            <v>COEFICIENTE DE REPRESENTATIVIDADE</v>
          </cell>
          <cell r="K2666" t="str">
            <v>11,54</v>
          </cell>
          <cell r="L2666" t="str">
            <v>CAIXA REFERENCIAL</v>
          </cell>
        </row>
        <row r="2667">
          <cell r="G2667" t="str">
            <v>100775</v>
          </cell>
          <cell r="H2667" t="str">
            <v>ESTRUTURA TRELIÇADA DE COBERTURA, TIPO FINK, COM LIGAÇÕES SOLDADAS, INCLUSOS PERFIS METÁLICOS, CHAPAS METÁLICAS, MÃO DE OBRA E TRANSPORTE COM GUINDASTE - FORNECIMENTO E INSTALAÇÃO. AF_01/2020_PSA</v>
          </cell>
          <cell r="I2667" t="str">
            <v>KG</v>
          </cell>
          <cell r="J2667" t="str">
            <v>COEFICIENTE DE REPRESENTATIVIDADE</v>
          </cell>
          <cell r="K2667" t="str">
            <v>13,71</v>
          </cell>
          <cell r="L2667" t="str">
            <v>CAIXA REFERENCIAL</v>
          </cell>
        </row>
        <row r="2668">
          <cell r="G2668" t="str">
            <v>100776</v>
          </cell>
          <cell r="H2668" t="str">
            <v>ESTRUTURA TRELIÇADA DE COBERTURA, TIPO ARCO, COM LIGAÇÕES PARAFUSADAS, INCLUSOS PERFIS METÁLICOS, CHAPAS METÁLICAS, MÃO DE OBRA E TRANSPORTE COM GUINDASTE - FORNECIMENTO E INSTALAÇÃO. AF_01/2020_PSA</v>
          </cell>
          <cell r="I2668" t="str">
            <v>KG</v>
          </cell>
          <cell r="J2668" t="str">
            <v>COEFICIENTE DE REPRESENTATIVIDADE</v>
          </cell>
          <cell r="K2668" t="str">
            <v>19,82</v>
          </cell>
          <cell r="L2668" t="str">
            <v>CAIXA REFERENCIAL</v>
          </cell>
        </row>
        <row r="2669">
          <cell r="G2669" t="str">
            <v>100777</v>
          </cell>
          <cell r="H2669" t="str">
            <v>ESTRUTURA TRELIÇADA DE COBERTURA, TIPO SHED, COM LIGAÇÕES PARAFUSADAS, INCLUSOS PERFIS METÁLICOS, CHAPAS METÁLICAS, MÃO DE OBRA E TRANSPORTE COM GUINDASTE - FORNECIMENTO E INSTALAÇÃO. AF_01/2020_PSA</v>
          </cell>
          <cell r="I2669" t="str">
            <v>KG</v>
          </cell>
          <cell r="J2669" t="str">
            <v>COEFICIENTE DE REPRESENTATIVIDADE</v>
          </cell>
          <cell r="K2669" t="str">
            <v>13,96</v>
          </cell>
          <cell r="L2669" t="str">
            <v>CAIXA REFERENCIAL</v>
          </cell>
        </row>
        <row r="2670">
          <cell r="G2670" t="str">
            <v>100778</v>
          </cell>
          <cell r="H2670" t="str">
            <v>ESTRUTURA TRELIÇADA DE COBERTURA, TIPO FINK, COM LIGAÇÕES PARAFUSADAS, INCLUSOS PERFIS METÁLICOS, CHAPAS METÁLICAS, MÃO DE OBRA E TRANSPORTE COM GUINDASTE - FORNECIMENTO E INSTALAÇÃO. AF_01/2020_PSA</v>
          </cell>
          <cell r="I2670" t="str">
            <v>KG</v>
          </cell>
          <cell r="J2670" t="str">
            <v>COEFICIENTE DE REPRESENTATIVIDADE</v>
          </cell>
          <cell r="K2670" t="str">
            <v>10,17</v>
          </cell>
          <cell r="L2670" t="str">
            <v>CAIXA REFERENCIAL</v>
          </cell>
        </row>
        <row r="2671">
          <cell r="G2671" t="str">
            <v>103795</v>
          </cell>
          <cell r="H2671" t="str">
            <v>FABRICAÇÃO, MONTAGEM E DESMONTAGEM DE FÔRMA PARA ESCADA HIDRÁULICA, EM CHAPA DE MADEIRA COMPENSADA RESINADA, E = 17 MM, 3 UTILIZAÇÕES. AF_08/2022</v>
          </cell>
          <cell r="I2671" t="str">
            <v>M2</v>
          </cell>
          <cell r="J2671" t="str">
            <v>COEFICIENTE DE REPRESENTATIVIDADE</v>
          </cell>
          <cell r="K2671" t="str">
            <v>85,59</v>
          </cell>
          <cell r="L2671" t="str">
            <v>CAIXA REFERENCIAL</v>
          </cell>
        </row>
        <row r="2672">
          <cell r="G2672" t="str">
            <v>103796</v>
          </cell>
          <cell r="H2672" t="str">
            <v>FABRICAÇÃO, MONTAGEM E DESMONTAGEM DE FÔRMA PARA BACIA DE DISSIPAÇÃO, EM MADEIRA SERRADA, E = 25 MM, 2 UTILIZAÇÕES. AF_08/2022</v>
          </cell>
          <cell r="I2672" t="str">
            <v>M2</v>
          </cell>
          <cell r="J2672" t="str">
            <v>COEFICIENTE DE REPRESENTATIVIDADE</v>
          </cell>
          <cell r="K2672" t="str">
            <v>56,53</v>
          </cell>
          <cell r="L2672" t="str">
            <v>CAIXA REFERENCIAL</v>
          </cell>
        </row>
        <row r="2673">
          <cell r="G2673" t="str">
            <v>103797</v>
          </cell>
          <cell r="H2673" t="str">
            <v>ARMAÇÃO DE DESCIDA DÁGUA UTILIZANDO AÇO CA-60 DE 5 MM - MONTAGEM. AF_08/2022</v>
          </cell>
          <cell r="I2673" t="str">
            <v>KG</v>
          </cell>
          <cell r="J2673" t="str">
            <v>COEFICIENTE DE REPRESENTATIVIDADE</v>
          </cell>
          <cell r="K2673" t="str">
            <v>17,36</v>
          </cell>
          <cell r="L2673" t="str">
            <v>CAIXA REFERENCIAL</v>
          </cell>
        </row>
        <row r="2674">
          <cell r="G2674" t="str">
            <v>103798</v>
          </cell>
          <cell r="H2674" t="str">
            <v>CONCRETAGEM DE DISSIPADOR DE ENERGIA, CONCRETO USINADO, FCK = 20 MPA, COM USO DE BOMBA - LANÇAMENTO, ADENSAMENTO E ACABAMENTO. AF_08/2022</v>
          </cell>
          <cell r="I2674" t="str">
            <v>M3</v>
          </cell>
          <cell r="J2674" t="str">
            <v>COEFICIENTE DE REPRESENTATIVIDADE</v>
          </cell>
          <cell r="K2674" t="str">
            <v>566,52</v>
          </cell>
          <cell r="L2674" t="str">
            <v>CAIXA REFERENCIAL</v>
          </cell>
        </row>
        <row r="2675">
          <cell r="G2675" t="str">
            <v>103799</v>
          </cell>
          <cell r="H2675" t="str">
            <v>PEDRA DE MÃO FIXADA COM CONCRETO PARA BACIA DE DISSIPAÇÃO, 40% DE CONCRETO EM VOLUME, FCK = 20 MPA, COM USO DE JERICA E PREPARO EM BETONEIRA DE 600 L - AREIA, BRITA E PEDRA DE MÃO COMERCIAIS - LANÇAMENTO, ADENSAMENTO E ACABAMENTO. AF_08/2022</v>
          </cell>
          <cell r="I2675" t="str">
            <v>M3</v>
          </cell>
          <cell r="J2675" t="str">
            <v>COEFICIENTE DE REPRESENTATIVIDADE</v>
          </cell>
          <cell r="K2675" t="str">
            <v>382,41</v>
          </cell>
          <cell r="L2675" t="str">
            <v>CAIXA REFERENCIAL</v>
          </cell>
        </row>
        <row r="2676">
          <cell r="G2676" t="str">
            <v>103800</v>
          </cell>
          <cell r="H2676" t="str">
            <v>PEDRA ARGAMASSADA COM CIMENTO E AREIA 1:3, 40% DE ARGAMASSA EM VOLUME - AREIA E PEDRA DE MÃO COMERCIAIS - FORNECIMENTO E ASSENTAMENTO. AF_08/2022</v>
          </cell>
          <cell r="I2676" t="str">
            <v>M3</v>
          </cell>
          <cell r="J2676" t="str">
            <v>COEFICIENTE DE REPRESENTATIVIDADE</v>
          </cell>
          <cell r="K2676" t="str">
            <v>476,38</v>
          </cell>
          <cell r="L2676" t="str">
            <v>CAIXA REFERENCIAL</v>
          </cell>
        </row>
        <row r="2677">
          <cell r="G2677" t="str">
            <v>103801</v>
          </cell>
          <cell r="H2677" t="str">
            <v>CONCRETAGEM DE DISSIPADOR DE ENERGIA, FCK = 20 MPA, COM USO DE JERICAS E PREPARO EM BETONEIRA DE 600 L - AREIA E BRITA COMERCIAIS - LANÇAMENTO, ADENSAMENTO E ACABAMENTO. AF_08/2022</v>
          </cell>
          <cell r="I2677" t="str">
            <v>M3</v>
          </cell>
          <cell r="J2677" t="str">
            <v>COEFICIENTE DE REPRESENTATIVIDADE</v>
          </cell>
          <cell r="K2677" t="str">
            <v>579,68</v>
          </cell>
          <cell r="L2677" t="str">
            <v>CAIXA REFERENCIAL</v>
          </cell>
        </row>
        <row r="2678">
          <cell r="G2678" t="str">
            <v>103925</v>
          </cell>
          <cell r="H2678" t="str">
            <v>ESCADA HIDRÁULICA, LARGURA ATÉ 1M, TIPO DESCIDA DÁGUA DE CORTE OU ATERRO EM DEGRAUS (DCD 02, 04 E DAD 02), EM CONCRETO USINADO, FCK = 20 MPA, LANÇADO COM BOMBA, INCLUINDO ARMAÇÃO, MATERIAIS E FÔRMAS (3 UTILIZAÇÕES). AF_08/2022</v>
          </cell>
          <cell r="I2678" t="str">
            <v>M3</v>
          </cell>
          <cell r="J2678" t="str">
            <v>COEFICIENTE DE REPRESENTATIVIDADE</v>
          </cell>
          <cell r="K2678" t="str">
            <v>1.641,38</v>
          </cell>
          <cell r="L2678" t="str">
            <v>CAIXA REFERENCIAL</v>
          </cell>
        </row>
        <row r="2679">
          <cell r="G2679" t="str">
            <v>103926</v>
          </cell>
          <cell r="H2679" t="str">
            <v>ESCADA HIDRÁULICA, LARGURA DE 1 A 4,1 M, TIPO DESCIDA DÁGUA DE ATERRO EM DEGRAUS (DAD 04, 06, 08, 10, 12, 14, 16, 18), EM CONCRETO USINADO, FCK = 20 MPA, LANÇADO COM BOMBA, INCLUINDO ARMAÇÃO, MATERIAIS E FÔRMAS (3 UTILIZAÇÕES). AF_08/2022</v>
          </cell>
          <cell r="I2679" t="str">
            <v>M3</v>
          </cell>
          <cell r="J2679" t="str">
            <v>COEFICIENTE DE REPRESENTATIVIDADE</v>
          </cell>
          <cell r="K2679" t="str">
            <v>1.307,36</v>
          </cell>
          <cell r="L2679" t="str">
            <v>CAIXA REFERENCIAL</v>
          </cell>
        </row>
        <row r="2680">
          <cell r="G2680" t="str">
            <v>103928</v>
          </cell>
          <cell r="H2680" t="str">
            <v>BACIA DE DISSIPAÇÃO, TIPO BACIA EM PEDRA DE MÃO ARGAMASSADA (DES 01, 02, 03, 04), LANÇADO MANUALMENTE, INCLUINDO MATERIAIS E FÔRMAS (2 UTILIZAÇÕES). AF_08/2022</v>
          </cell>
          <cell r="I2680" t="str">
            <v>M3</v>
          </cell>
          <cell r="J2680" t="str">
            <v>COEFICIENTE DE REPRESENTATIVIDADE</v>
          </cell>
          <cell r="K2680" t="str">
            <v>476,38</v>
          </cell>
          <cell r="L2680" t="str">
            <v>CAIXA REFERENCIAL</v>
          </cell>
        </row>
        <row r="2681">
          <cell r="G2681" t="str">
            <v>103929</v>
          </cell>
          <cell r="H2681" t="str">
            <v>BACIA DE DISSIPAÇÃO, TIPO BACIA COM DENTES DE CONCRETO (01), COM PREPARO MANUAL, FCK = 20 MPA, LANÇADO MANUALMENTE, INCLUINDO MATERIAIS E FÔRMAS (2 UTILIZAÇÕES). AF_08/2022</v>
          </cell>
          <cell r="I2681" t="str">
            <v>M3</v>
          </cell>
          <cell r="J2681" t="str">
            <v>COEFICIENTE DE REPRESENTATIVIDADE</v>
          </cell>
          <cell r="K2681" t="str">
            <v>1.145,04</v>
          </cell>
          <cell r="L2681" t="str">
            <v>CAIXA REFERENCIAL</v>
          </cell>
        </row>
        <row r="2682">
          <cell r="G2682" t="str">
            <v>103930</v>
          </cell>
          <cell r="H2682" t="str">
            <v>BACIA DE DISSIPAÇÃO, LARGURA ATÉ 1 M, TIPO BACIA EM PEDRA DE MÃO FIXADA COM CONCRETO (DEB 01, 02), COM PREPARO MANUAL, FCK = 20 MPA, LANÇADO MANUALMENTE, INCLUINDO MATERIAIS E FÔRMAS (2 UTILIZAÇÕES). AF_08/2022</v>
          </cell>
          <cell r="I2682" t="str">
            <v>M3</v>
          </cell>
          <cell r="J2682" t="str">
            <v>COEFICIENTE DE REPRESENTATIVIDADE</v>
          </cell>
          <cell r="K2682" t="str">
            <v>706,50</v>
          </cell>
          <cell r="L2682" t="str">
            <v>CAIXA REFERENCIAL</v>
          </cell>
        </row>
        <row r="2683">
          <cell r="G2683" t="str">
            <v>103931</v>
          </cell>
          <cell r="H2683" t="str">
            <v>BACIA DE DISSIPAÇÃO, LARGURA DE 1 A 4 M, TIPO BACIA EM PEDRA DE MÃO FIXADA COM CONCRETO (DEB 03, 04, 05, 06), COM PREPARO MANUAL, FCK = 20 MPA, LANÇADO MANUALMENTE, INCLUINDO MATERIAIS E FÔRMAS (2 UTILIZAÇÕES). AF_08/2022</v>
          </cell>
          <cell r="I2683" t="str">
            <v>M3</v>
          </cell>
          <cell r="J2683" t="str">
            <v>COEFICIENTE DE REPRESENTATIVIDADE</v>
          </cell>
          <cell r="K2683" t="str">
            <v>516,10</v>
          </cell>
          <cell r="L2683" t="str">
            <v>CAIXA REFERENCIAL</v>
          </cell>
        </row>
        <row r="2684">
          <cell r="G2684" t="str">
            <v>103932</v>
          </cell>
          <cell r="H2684" t="str">
            <v>BACIA DE DISSIPAÇÃO, LARGURA DE 4 A 9,2 M, TIPO BACIA EM PEDRA DE MÃO FIXADA COM CONCRETO (DEB 07, 08, 09, 10, 11, 12, 13), COM PREPARO MANUAL, FCK = 20 MPA, LANÇADO MANUALMENTE, INCLUINDO MATERIAIS E FÔRMAS (2 UTILIZAÇÕES). AF_08/2022</v>
          </cell>
          <cell r="I2684" t="str">
            <v>M3</v>
          </cell>
          <cell r="J2684" t="str">
            <v>COEFICIENTE DE REPRESENTATIVIDADE</v>
          </cell>
          <cell r="K2684" t="str">
            <v>488,21</v>
          </cell>
          <cell r="L2684" t="str">
            <v>CAIXA REFERENCIAL</v>
          </cell>
        </row>
        <row r="2685">
          <cell r="G2685" t="str">
            <v>103933</v>
          </cell>
          <cell r="H2685" t="str">
            <v>DESCIDA D'ÁGUA RÁPIDA (DAR 03), EM CONCRETO USINADO, FCK = 20 MPA, LANÇADO COM BOMBA, INCLUINDO ARMAÇÃO, MATERIAIS E FÔRMAS (2 UTILIZAÇÕES). AF_08/2022</v>
          </cell>
          <cell r="I2685" t="str">
            <v>M3</v>
          </cell>
          <cell r="J2685" t="str">
            <v>COEFICIENTE DE REPRESENTATIVIDADE</v>
          </cell>
          <cell r="K2685" t="str">
            <v>1.461,82</v>
          </cell>
          <cell r="L2685" t="str">
            <v>CAIXA REFERENCIAL</v>
          </cell>
        </row>
        <row r="2686">
          <cell r="G2686" t="str">
            <v>104466</v>
          </cell>
          <cell r="H2686" t="str">
            <v>COMPOSIÇÃO PARAMÉTRICA PARA FORNECIMENTO E MONTAGEM DE ESTRUTURA METÁLICA PARA ESTRUTURA PRINCIPAL DE EDIFICAÇÕES (PILARES, VIGAS E CONTRAVENTAMENTO). AF_11/2022</v>
          </cell>
          <cell r="I2686" t="str">
            <v>KG</v>
          </cell>
          <cell r="J2686" t="str">
            <v>COEFICIENTE DE REPRESENTATIVIDADE</v>
          </cell>
          <cell r="K2686" t="str">
            <v>28,73</v>
          </cell>
          <cell r="L2686" t="str">
            <v>CAIXA REFERENCIAL</v>
          </cell>
        </row>
        <row r="2687">
          <cell r="G2687" t="str">
            <v>104467</v>
          </cell>
          <cell r="H2687" t="str">
            <v>COMPOSIÇÃO PARAMÉTRICA PARA FORNECIMENTO E MONTAGEM DE ESTRUTURA METÁLICA PARA COBERTURA DE EDIFICAÇÕES COM ESTRUTURA DE APOIO. AF_11/2022</v>
          </cell>
          <cell r="I2687" t="str">
            <v>KG</v>
          </cell>
          <cell r="J2687" t="str">
            <v>COEFICIENTE DE REPRESENTATIVIDADE</v>
          </cell>
          <cell r="K2687" t="str">
            <v>39,45</v>
          </cell>
          <cell r="L2687" t="str">
            <v>CAIXA REFERENCIAL</v>
          </cell>
        </row>
        <row r="2688">
          <cell r="G2688" t="str">
            <v>104468</v>
          </cell>
          <cell r="H2688" t="str">
            <v>COMPOSIÇÃO PARAMÉTRICA PARA FORNECIMENTO E MONTAGEM DE ESTRUTURA METÁLICA PARA GALPÕES SEM PONTE ROLANTE. AF_11/2022</v>
          </cell>
          <cell r="I2688" t="str">
            <v>KG</v>
          </cell>
          <cell r="J2688" t="str">
            <v>COEFICIENTE DE REPRESENTATIVIDADE</v>
          </cell>
          <cell r="K2688" t="str">
            <v>54,76</v>
          </cell>
          <cell r="L2688" t="str">
            <v>CAIXA REFERENCIAL</v>
          </cell>
        </row>
        <row r="2689">
          <cell r="G2689" t="str">
            <v>104469</v>
          </cell>
          <cell r="H2689" t="str">
            <v>COMPOSIÇÃO PARAMÉTRICA PARA FORNECIMENTO E MONTAGEM DE ESTRUTURA METÁLICA PARA GALPÕES COM PONTE ROLANTE. AF_11/2022</v>
          </cell>
          <cell r="I2689" t="str">
            <v>KG</v>
          </cell>
          <cell r="J2689" t="str">
            <v>COEFICIENTE DE REPRESENTATIVIDADE</v>
          </cell>
          <cell r="K2689" t="str">
            <v>55,68</v>
          </cell>
          <cell r="L2689" t="str">
            <v>CAIXA REFERENCIAL</v>
          </cell>
        </row>
        <row r="2690">
          <cell r="G2690" t="str">
            <v>104470</v>
          </cell>
          <cell r="H2690" t="str">
            <v>COMPOSIÇÃO PARAMÉTRICA PARA FORNECIMENTO E MONTAGEM DE ESTRUTURA METÁLICA PARA COBERTURA DE GALPÕES COM ESTRUTURA DE APOIO EM VIGAS. AF_11/2022</v>
          </cell>
          <cell r="I2690" t="str">
            <v>KG</v>
          </cell>
          <cell r="J2690" t="str">
            <v>COEFICIENTE DE REPRESENTATIVIDADE</v>
          </cell>
          <cell r="K2690" t="str">
            <v>31,19</v>
          </cell>
          <cell r="L2690" t="str">
            <v>CAIXA REFERENCIAL</v>
          </cell>
        </row>
        <row r="2691">
          <cell r="G2691" t="str">
            <v>104471</v>
          </cell>
          <cell r="H2691" t="str">
            <v>COMPOSIÇÃO PARAMÉTRICA PARA FORNECIMENTO E MONTAGEM DE ESTRUTURA METÁLICA PARA COBERTURA DE GALPÕES COM ESTRUTURA DE APOIO EM TRELIÇA TIPO FINK. AF_11/2022</v>
          </cell>
          <cell r="I2691" t="str">
            <v>KG</v>
          </cell>
          <cell r="J2691" t="str">
            <v>COEFICIENTE DE REPRESENTATIVIDADE</v>
          </cell>
          <cell r="K2691" t="str">
            <v>27,55</v>
          </cell>
          <cell r="L2691" t="str">
            <v>CAIXA REFERENCIAL</v>
          </cell>
        </row>
        <row r="2692">
          <cell r="G2692" t="str">
            <v>104472</v>
          </cell>
          <cell r="H2692" t="str">
            <v>COMPOSIÇÃO PARAMÉTRICA PARA FORNECIMENTO E MONTAGEM DE ESTRUTURA METÁLICA PARA COBERTURA DE GALPÕES COM ESTRUTURA DE APOIO EM TRELIÇA TIPO ARCO. AF_11/2022</v>
          </cell>
          <cell r="I2692" t="str">
            <v>KG</v>
          </cell>
          <cell r="J2692" t="str">
            <v>COEFICIENTE DE REPRESENTATIVIDADE</v>
          </cell>
          <cell r="K2692" t="str">
            <v>41,10</v>
          </cell>
          <cell r="L2692" t="str">
            <v>CAIXA REFERENCIAL</v>
          </cell>
        </row>
        <row r="2693">
          <cell r="G2693" t="str">
            <v>104483</v>
          </cell>
          <cell r="H2693" t="str">
            <v>COMPOSIÇÃO PARAMÉTRICA PARA EXECUÇÃO DE ESTRUTURAS DE CONCRETO ARMADO CONVENCIONAL, PARA EDIFICAÇÃO HABITACIONAL MULTIFAMILIAR (PRÉDIO), ATÉ 4 PAVIMENTOS, FCK = 25 MPA. AF_11/2022</v>
          </cell>
          <cell r="I2693" t="str">
            <v>M3</v>
          </cell>
          <cell r="J2693" t="str">
            <v>COEFICIENTE DE REPRESENTATIVIDADE</v>
          </cell>
          <cell r="K2693" t="str">
            <v>2.218,27</v>
          </cell>
          <cell r="L2693" t="str">
            <v>CAIXA REFERENCIAL</v>
          </cell>
        </row>
        <row r="2694">
          <cell r="G2694" t="str">
            <v>104484</v>
          </cell>
          <cell r="H2694" t="str">
            <v>COMPOSIÇÃO PARAMÉTRICA PARA EXECUÇÃO DE ESTRUTURAS DE CONCRETO ARMADO, PARA EDIFICAÇÃO HABITACIONAL UNIFAMILIAR COM DOIS PAVIMENTOS (CASA ISOLADA), FCK = 25 MPA. AF_11/2022</v>
          </cell>
          <cell r="I2694" t="str">
            <v>M3</v>
          </cell>
          <cell r="J2694" t="str">
            <v>COEFICIENTE DE REPRESENTATIVIDADE</v>
          </cell>
          <cell r="K2694" t="str">
            <v>3.856,33</v>
          </cell>
          <cell r="L2694" t="str">
            <v>CAIXA REFERENCIAL</v>
          </cell>
        </row>
        <row r="2695">
          <cell r="G2695" t="str">
            <v>104485</v>
          </cell>
          <cell r="H2695" t="str">
            <v>COMPOSIÇÃO PARAMÉTRICA EXECUÇÃO DE ESTRUTURAS DE CONCRETO ARMADO, PARA EDIFICAÇÃO HABITACIONAL UNIFAMILIAR COM DOIS PAVIMENTOS (CASA EM EMPREENDIMENTOS), FCK = 25 MPA. AF_11/2022</v>
          </cell>
          <cell r="I2695" t="str">
            <v>M3</v>
          </cell>
          <cell r="J2695" t="str">
            <v>COEFICIENTE DE REPRESENTATIVIDADE</v>
          </cell>
          <cell r="K2695" t="str">
            <v>2.983,65</v>
          </cell>
          <cell r="L2695" t="str">
            <v>CAIXA REFERENCIAL</v>
          </cell>
        </row>
        <row r="2696">
          <cell r="G2696" t="str">
            <v>104486</v>
          </cell>
          <cell r="H2696" t="str">
            <v>COMPOSIÇÃO PARAMÉTRICA PARA EXECUÇÃO DE ESTRUTURAS DE CONCRETO ARMADO, PARA EDIFICAÇÃO HABITACIONAL UNIFAMILIAR TÉRREA (CASA ISOLADA), FCK = 25 MPA. AF_11/2022</v>
          </cell>
          <cell r="I2696" t="str">
            <v>M3</v>
          </cell>
          <cell r="J2696" t="str">
            <v>COEFICIENTE DE REPRESENTATIVIDADE</v>
          </cell>
          <cell r="K2696" t="str">
            <v>3.208,83</v>
          </cell>
          <cell r="L2696" t="str">
            <v>CAIXA REFERENCIAL</v>
          </cell>
        </row>
        <row r="2697">
          <cell r="G2697" t="str">
            <v>104487</v>
          </cell>
          <cell r="H2697" t="str">
            <v>COMPOSIÇÃO PARAMÉTRICA PARA EXECUÇÃO DE ESTRUTURAS DE CONCRETO ARMADO, PARA EDIFICAÇÃO HABITACIONAL UNIFAMILIAR TÉRREA (CASA EM EMPREENDIMENTOS), FCK = 25 MPA. AF_11/2022</v>
          </cell>
          <cell r="I2697" t="str">
            <v>M3</v>
          </cell>
          <cell r="J2697" t="str">
            <v>COEFICIENTE DE REPRESENTATIVIDADE</v>
          </cell>
          <cell r="K2697" t="str">
            <v>2.562,31</v>
          </cell>
          <cell r="L2697" t="str">
            <v>CAIXA REFERENCIAL</v>
          </cell>
        </row>
        <row r="2698">
          <cell r="G2698" t="str">
            <v>104488</v>
          </cell>
          <cell r="H2698" t="str">
            <v>COMPOSIÇÃO PARAMÉTRICA PARA EXECUÇÃO DE ESTRUTURAS DE CONCRETO ARMADO, PARA EDIFICAÇÃO INSTITUCIONAL TÉRREA, FCK = 25 MPA. AF_11/2022</v>
          </cell>
          <cell r="I2698" t="str">
            <v>M3</v>
          </cell>
          <cell r="J2698" t="str">
            <v>COEFICIENTE DE REPRESENTATIVIDADE</v>
          </cell>
          <cell r="K2698" t="str">
            <v>2.443,45</v>
          </cell>
          <cell r="L2698" t="str">
            <v>CAIXA REFERENCIAL</v>
          </cell>
        </row>
        <row r="2699">
          <cell r="G2699" t="str">
            <v>104489</v>
          </cell>
          <cell r="H2699" t="str">
            <v>COMPOSIÇÃO PARAMÉTRICA PARA EXECUÇÃO DE ESCADA EM CONCRETO ARMADO, MOLDADA IN LOCO, FCK = 25 MPA. AF_11/2022</v>
          </cell>
          <cell r="I2699" t="str">
            <v>M3</v>
          </cell>
          <cell r="J2699" t="str">
            <v>COEFICIENTE DE REPRESENTATIVIDADE</v>
          </cell>
          <cell r="K2699" t="str">
            <v>4.083,17</v>
          </cell>
          <cell r="L2699" t="str">
            <v>CAIXA REFERENCIAL</v>
          </cell>
        </row>
        <row r="2700">
          <cell r="G2700" t="str">
            <v>104490</v>
          </cell>
          <cell r="H2700" t="str">
            <v>COMPOSIÇÃO PARAMÉTRICA PARA EXECUÇÃO DE ESTRUTURAS DE CONCRETO ARMADO CONVENCIONAL, PARA EDIFICAÇÃO HABITACIONAL MULTIFAMILIAR (PRÉDIO), DE 5 A 8 PAVIMENTOS, FCK = 25 MPA. AF_11/2022</v>
          </cell>
          <cell r="I2700" t="str">
            <v>M3</v>
          </cell>
          <cell r="J2700" t="str">
            <v>COEFICIENTE DE REPRESENTATIVIDADE</v>
          </cell>
          <cell r="K2700" t="str">
            <v>2.395,65</v>
          </cell>
          <cell r="L2700" t="str">
            <v>CAIXA REFERENCIAL</v>
          </cell>
        </row>
        <row r="2701">
          <cell r="G2701" t="str">
            <v>98562</v>
          </cell>
          <cell r="H2701" t="str">
            <v>IMPERMEABILIZAÇÃO DE SUPERFÍCIE COM ARGAMASSA DE CIMENTO E AREIA, COM ADITIVO IMPERMEABILIZANTE, E = 1,5CM. AF_09/2023</v>
          </cell>
          <cell r="I2701" t="str">
            <v>M2</v>
          </cell>
          <cell r="J2701" t="str">
            <v>COEFICIENTE DE REPRESENTATIVIDADE</v>
          </cell>
          <cell r="K2701" t="str">
            <v>51,68</v>
          </cell>
          <cell r="L2701" t="str">
            <v>CAIXA REFERENCIAL</v>
          </cell>
        </row>
        <row r="2702">
          <cell r="G2702" t="str">
            <v>98555</v>
          </cell>
          <cell r="H2702" t="str">
            <v>IMPERMEABILIZAÇÃO DE SUPERFÍCIE COM ARGAMASSA POLIMÉRICA / MEMBRANA ACRÍLICA, 3 DEMÃOS. AF_09/2023</v>
          </cell>
          <cell r="I2702" t="str">
            <v>M2</v>
          </cell>
          <cell r="J2702" t="str">
            <v>COEFICIENTE DE REPRESENTATIVIDADE</v>
          </cell>
          <cell r="K2702" t="str">
            <v>34,42</v>
          </cell>
          <cell r="L2702" t="str">
            <v>CAIXA REFERENCIAL</v>
          </cell>
        </row>
        <row r="2703">
          <cell r="G2703" t="str">
            <v>98556</v>
          </cell>
          <cell r="H2703" t="str">
            <v>IMPERMEABILIZIMPERMEABILIZAÇÃO DE SUPERFÍCIE COM ARGAMASSA POLIMÉRICA / MEMBRANA ACRÍLICA, 4 DEMÃOS, REFORÇADA COM VÉU DE POLIÉSTER (MAV). AF_09/2023</v>
          </cell>
          <cell r="I2703" t="str">
            <v>M2</v>
          </cell>
          <cell r="J2703" t="str">
            <v>COEFICIENTE DE REPRESENTATIVIDADE</v>
          </cell>
          <cell r="K2703" t="str">
            <v>63,36</v>
          </cell>
          <cell r="L2703" t="str">
            <v>CAIXA REFERENCIAL</v>
          </cell>
        </row>
        <row r="2704">
          <cell r="G2704" t="str">
            <v>98558</v>
          </cell>
          <cell r="H2704" t="str">
            <v>TRATAMENTO DE RALO OU PONTO EMERGENTE COM ARGAMASSA POLIMÉRICA / MEMBRANA ACRÍLICA REFORÇADO COM TELA DE POLIÉSTER (MAV). AF_09/2023</v>
          </cell>
          <cell r="I2704" t="str">
            <v>UN</v>
          </cell>
          <cell r="J2704" t="str">
            <v>COEFICIENTE DE REPRESENTATIVIDADE</v>
          </cell>
          <cell r="K2704" t="str">
            <v>10,37</v>
          </cell>
          <cell r="L2704" t="str">
            <v>CAIXA REFERENCIAL</v>
          </cell>
        </row>
        <row r="2705">
          <cell r="G2705" t="str">
            <v>98559</v>
          </cell>
          <cell r="H2705" t="str">
            <v>TRATAMENTO DE RODAPÉ COM TELA DE POLIÉSTER. AF_09/2023</v>
          </cell>
          <cell r="I2705" t="str">
            <v>M</v>
          </cell>
          <cell r="J2705" t="str">
            <v>COEFICIENTE DE REPRESENTATIVIDADE</v>
          </cell>
          <cell r="K2705" t="str">
            <v>5,43</v>
          </cell>
          <cell r="L2705" t="str">
            <v>CAIXA REFERENCIAL</v>
          </cell>
        </row>
        <row r="2706">
          <cell r="G2706" t="str">
            <v>98546</v>
          </cell>
          <cell r="H2706" t="str">
            <v>IMPERMEABILIZAÇÃO DE SUPERFÍCIE COM MANTA ASFÁLTICA, UMA CAMADA, INCLUSIVE APLICAÇÃO DE PRIMER ASFÁLTICO, E=4MM. AF_09/2023</v>
          </cell>
          <cell r="I2706" t="str">
            <v>M2</v>
          </cell>
          <cell r="J2706" t="str">
            <v>COEFICIENTE DE REPRESENTATIVIDADE</v>
          </cell>
          <cell r="K2706" t="str">
            <v>130,66</v>
          </cell>
          <cell r="L2706" t="str">
            <v>CAIXA REFERENCIAL</v>
          </cell>
        </row>
        <row r="2707">
          <cell r="G2707" t="str">
            <v>98547</v>
          </cell>
          <cell r="H2707" t="str">
            <v>IMPERMEABILIZAÇÃO DE SUPERFÍCIE COM MANTA ASFÁLTICA, DUAS CAMADAS, INCLUSIVE APLICAÇÃO DE PRIMER ASFÁLTICO, E=3MM E E=4MM. AF_09/2023</v>
          </cell>
          <cell r="I2707" t="str">
            <v>M2</v>
          </cell>
          <cell r="J2707" t="str">
            <v>COEFICIENTE DE REPRESENTATIVIDADE</v>
          </cell>
          <cell r="K2707" t="str">
            <v>220,67</v>
          </cell>
          <cell r="L2707" t="str">
            <v>CAIXA REFERENCIAL</v>
          </cell>
        </row>
        <row r="2708">
          <cell r="G2708" t="str">
            <v>98553</v>
          </cell>
          <cell r="H2708" t="str">
            <v>IMPERMEABILIZAÇÃO DE SUPERFÍCIE COM MEMBRANA À BASE DE POLIURETANO, 2 DEMÃOS. AF_09/2023</v>
          </cell>
          <cell r="I2708" t="str">
            <v>M2</v>
          </cell>
          <cell r="J2708" t="str">
            <v>COEFICIENTE DE REPRESENTATIVIDADE</v>
          </cell>
          <cell r="K2708" t="str">
            <v>173,92</v>
          </cell>
          <cell r="L2708" t="str">
            <v>CAIXA REFERENCIAL</v>
          </cell>
        </row>
        <row r="2709">
          <cell r="G2709" t="str">
            <v>98554</v>
          </cell>
          <cell r="H2709" t="str">
            <v>IMPERMEABILIZAÇÃO DE SUPERFÍCIE COM MEMBRANA À BASE DE RESINA ACRÍLICA, 3 DEMÃOS. AF_09/2023</v>
          </cell>
          <cell r="I2709" t="str">
            <v>M2</v>
          </cell>
          <cell r="J2709" t="str">
            <v>COEFICIENTE DE REPRESENTATIVIDADE</v>
          </cell>
          <cell r="K2709" t="str">
            <v>49,33</v>
          </cell>
          <cell r="L2709" t="str">
            <v>CAIXA REFERENCIAL</v>
          </cell>
        </row>
        <row r="2710">
          <cell r="G2710" t="str">
            <v>98557</v>
          </cell>
          <cell r="H2710" t="str">
            <v>IMPERMEABILIZAÇÃO DE SUPERFÍCIE COM EMULSÃO ASFÁLTICA, 2 DEMÃOS. AF_09/2023</v>
          </cell>
          <cell r="I2710" t="str">
            <v>M2</v>
          </cell>
          <cell r="J2710" t="str">
            <v>COEFICIENTE DE REPRESENTATIVIDADE</v>
          </cell>
          <cell r="K2710" t="str">
            <v>48,73</v>
          </cell>
          <cell r="L2710" t="str">
            <v>CAIXA REFERENCIAL</v>
          </cell>
        </row>
        <row r="2711">
          <cell r="G2711" t="str">
            <v>98563</v>
          </cell>
          <cell r="H2711" t="str">
            <v>PROTEÇÃO MECÂNICA DE SUPERFÍCIE HORIZONTAL COM ARGAMASSA DE CIMENTO E AREIA, TRAÇO 1:3, E=2CM. AF_09/2023</v>
          </cell>
          <cell r="I2711" t="str">
            <v>M2</v>
          </cell>
          <cell r="J2711" t="str">
            <v>COEFICIENTE DE REPRESENTATIVIDADE</v>
          </cell>
          <cell r="K2711" t="str">
            <v>38,01</v>
          </cell>
          <cell r="L2711" t="str">
            <v>CAIXA REFERENCIAL</v>
          </cell>
        </row>
        <row r="2712">
          <cell r="G2712" t="str">
            <v>98564</v>
          </cell>
          <cell r="H2712" t="str">
            <v>PROTEÇÃO MECÂNICA DE SUPERFÍCIE VERTICAL COM ARGAMASSA DE CIMENTO E AREIA, TRAÇO 1:3, E=2CM. AF_09/2023</v>
          </cell>
          <cell r="I2712" t="str">
            <v>M2</v>
          </cell>
          <cell r="J2712" t="str">
            <v>COEFICIENTE DE REPRESENTATIVIDADE</v>
          </cell>
          <cell r="K2712" t="str">
            <v>53,03</v>
          </cell>
          <cell r="L2712" t="str">
            <v>CAIXA REFERENCIAL</v>
          </cell>
        </row>
        <row r="2713">
          <cell r="G2713" t="str">
            <v>98565</v>
          </cell>
          <cell r="H2713" t="str">
            <v>PROTEÇÃO MECÂNICA DE SUPERFICIE HORIZONTAL COM ARGAMASSA DE CIMENTO E AREIA, TRAÇO 1:3, E=3CM. AF_09/2023</v>
          </cell>
          <cell r="I2713" t="str">
            <v>M2</v>
          </cell>
          <cell r="J2713" t="str">
            <v>COEFICIENTE DE REPRESENTATIVIDADE</v>
          </cell>
          <cell r="K2713" t="str">
            <v>54,37</v>
          </cell>
          <cell r="L2713" t="str">
            <v>CAIXA REFERENCIAL</v>
          </cell>
        </row>
        <row r="2714">
          <cell r="G2714" t="str">
            <v>98566</v>
          </cell>
          <cell r="H2714" t="str">
            <v>PROTEÇÃO MECÂNICA DE SUPERFÍCIE VERTICAL COM ARGAMASSA DE CIMENTO E AREIA, TRAÇO 1:3, E=3CM. AF_09/2023</v>
          </cell>
          <cell r="I2714" t="str">
            <v>M2</v>
          </cell>
          <cell r="J2714" t="str">
            <v>COEFICIENTE DE REPRESENTATIVIDADE</v>
          </cell>
          <cell r="K2714" t="str">
            <v>69,39</v>
          </cell>
          <cell r="L2714" t="str">
            <v>CAIXA REFERENCIAL</v>
          </cell>
        </row>
        <row r="2715">
          <cell r="G2715" t="str">
            <v>98567</v>
          </cell>
          <cell r="H2715" t="str">
            <v>PROTEÇÃO MECÂNICA DE SUPERFICIE HORIZONTAL COM ARGAMASSA DE CIMENTO E AREIA, TRAÇO 1:3, E=4CM. AF_09/2023</v>
          </cell>
          <cell r="I2715" t="str">
            <v>M2</v>
          </cell>
          <cell r="J2715" t="str">
            <v>COEFICIENTE DE REPRESENTATIVIDADE</v>
          </cell>
          <cell r="K2715" t="str">
            <v>70,00</v>
          </cell>
          <cell r="L2715" t="str">
            <v>CAIXA REFERENCIAL</v>
          </cell>
        </row>
        <row r="2716">
          <cell r="G2716" t="str">
            <v>98568</v>
          </cell>
          <cell r="H2716" t="str">
            <v>PROTEÇÃO MECÂNICA DE SUPERFÍCIE VERTICAL COM ARGAMASSA DE CIMENTO E AREIA, TRAÇO 1:3, E=4CM. AF_09/2023</v>
          </cell>
          <cell r="I2716" t="str">
            <v>M2</v>
          </cell>
          <cell r="J2716" t="str">
            <v>COEFICIENTE DE REPRESENTATIVIDADE</v>
          </cell>
          <cell r="K2716" t="str">
            <v>85,01</v>
          </cell>
          <cell r="L2716" t="str">
            <v>CAIXA REFERENCIAL</v>
          </cell>
        </row>
        <row r="2717">
          <cell r="G2717" t="str">
            <v>98569</v>
          </cell>
          <cell r="H2717" t="str">
            <v>PROTEÇÃO MECÂNICA DE SUPERFICIE HORIZONTAL COM ARGAMASSA DE CIMENTO E AREIA, TRAÇO 1:3, E=5CM. AF_09/2023</v>
          </cell>
          <cell r="I2717" t="str">
            <v>M2</v>
          </cell>
          <cell r="J2717" t="str">
            <v>COEFICIENTE DE REPRESENTATIVIDADE</v>
          </cell>
          <cell r="K2717" t="str">
            <v>86,36</v>
          </cell>
          <cell r="L2717" t="str">
            <v>CAIXA REFERENCIAL</v>
          </cell>
        </row>
        <row r="2718">
          <cell r="G2718" t="str">
            <v>98570</v>
          </cell>
          <cell r="H2718" t="str">
            <v>PROTEÇÃO MECÂNICA DE SUPERFÍCIE VERTICAL COM ARGAMASSA DE CIMENTO E AREIA, TRAÇO 1:3, E=5CM. AF_09/2023</v>
          </cell>
          <cell r="I2718" t="str">
            <v>M2</v>
          </cell>
          <cell r="J2718" t="str">
            <v>COEFICIENTE DE REPRESENTATIVIDADE</v>
          </cell>
          <cell r="K2718" t="str">
            <v>101,38</v>
          </cell>
          <cell r="L2718" t="str">
            <v>CAIXA REFERENCIAL</v>
          </cell>
        </row>
        <row r="2719">
          <cell r="G2719" t="str">
            <v>98571</v>
          </cell>
          <cell r="H2719" t="str">
            <v>PROTEÇÃO MECÂNICA DE SUPERFICIE HORIZONTAL COM CONCRETO 15 MPA, E=4CM. AF_09/2023</v>
          </cell>
          <cell r="I2719" t="str">
            <v>M2</v>
          </cell>
          <cell r="J2719" t="str">
            <v>COEFICIENTE DE REPRESENTATIVIDADE</v>
          </cell>
          <cell r="K2719" t="str">
            <v>44,95</v>
          </cell>
          <cell r="L2719" t="str">
            <v>CAIXA REFERENCIAL</v>
          </cell>
        </row>
        <row r="2720">
          <cell r="G2720" t="str">
            <v>98572</v>
          </cell>
          <cell r="H2720" t="str">
            <v>PROTEÇÃO MECÂNICA DE SUPERFICIE HORIZONTAL COM CONCRETO 15 MPA, E=5CM. AF_09/2023</v>
          </cell>
          <cell r="I2720" t="str">
            <v>M2</v>
          </cell>
          <cell r="J2720" t="str">
            <v>COEFICIENTE DE REPRESENTATIVIDADE</v>
          </cell>
          <cell r="K2720" t="str">
            <v>55,19</v>
          </cell>
          <cell r="L2720" t="str">
            <v>CAIXA REFERENCIAL</v>
          </cell>
        </row>
        <row r="2721">
          <cell r="G2721" t="str">
            <v>98573</v>
          </cell>
          <cell r="H2721" t="str">
            <v>PROTEÇÃO MECÂNICA DE SUPERFÍCIE VERTICAL COM CONCRETO 15 MPA, E=5CM. AF_09/2023</v>
          </cell>
          <cell r="I2721" t="str">
            <v>M2</v>
          </cell>
          <cell r="J2721" t="str">
            <v>COEFICIENTE DE REPRESENTATIVIDADE</v>
          </cell>
          <cell r="K2721" t="str">
            <v>69,54</v>
          </cell>
          <cell r="L2721" t="str">
            <v>CAIXA REFERENCIAL</v>
          </cell>
        </row>
        <row r="2722">
          <cell r="G2722" t="str">
            <v>91831</v>
          </cell>
          <cell r="H2722" t="str">
            <v>ELETRODUTO FLEXÍVEL CORRUGADO, PVC, DN 20 MM (1/2"), PARA CIRCUITOS TERMINAIS, INSTALADO EM FORRO - FORNECIMENTO E INSTALAÇÃO. AF_03/2023</v>
          </cell>
          <cell r="I2722" t="str">
            <v>M</v>
          </cell>
          <cell r="J2722" t="str">
            <v>COEFICIENTE DE REPRESENTATIVIDADE</v>
          </cell>
          <cell r="K2722" t="str">
            <v>20,87</v>
          </cell>
          <cell r="L2722" t="str">
            <v>CAIXA REFERENCIAL</v>
          </cell>
        </row>
        <row r="2723">
          <cell r="G2723" t="str">
            <v>91833</v>
          </cell>
          <cell r="H2723" t="str">
            <v>ELETRODUTO FLEXÍVEL CORRUGADO REFORÇADO, PVC, DN 20 MM (1/2"), PARA CIRCUITOS TERMINAIS, INSTALADO EM FORRO - FORNECIMENTO E INSTALAÇÃO. AF_03/2023</v>
          </cell>
          <cell r="I2723" t="str">
            <v>M</v>
          </cell>
          <cell r="J2723" t="str">
            <v>COEFICIENTE DE REPRESENTATIVIDADE</v>
          </cell>
          <cell r="K2723" t="str">
            <v>21,39</v>
          </cell>
          <cell r="L2723" t="str">
            <v>CAIXA REFERENCIAL</v>
          </cell>
        </row>
        <row r="2724">
          <cell r="G2724" t="str">
            <v>91834</v>
          </cell>
          <cell r="H2724" t="str">
            <v>ELETRODUTO FLEXÍVEL CORRUGADO, PVC, DN 25 MM (3/4"), PARA CIRCUITOS TERMINAIS, INSTALADO EM FORRO - FORNECIMENTO E INSTALAÇÃO. AF_03/2023</v>
          </cell>
          <cell r="I2724" t="str">
            <v>M</v>
          </cell>
          <cell r="J2724" t="str">
            <v>COEFICIENTE DE REPRESENTATIVIDADE</v>
          </cell>
          <cell r="K2724" t="str">
            <v>21,89</v>
          </cell>
          <cell r="L2724" t="str">
            <v>CAIXA REFERENCIAL</v>
          </cell>
        </row>
        <row r="2725">
          <cell r="G2725" t="str">
            <v>91835</v>
          </cell>
          <cell r="H2725" t="str">
            <v>ELETRODUTO FLEXÍVEL CORRUGADO REFORÇADO, PVC, DN 25 MM (3/4"), PARA CIRCUITOS TERMINAIS, INSTALADO EM FORRO - FORNECIMENTO E INSTALAÇÃO. AF_03/2023</v>
          </cell>
          <cell r="I2725" t="str">
            <v>M</v>
          </cell>
          <cell r="J2725" t="str">
            <v>COEFICIENTE DE REPRESENTATIVIDADE</v>
          </cell>
          <cell r="K2725" t="str">
            <v>23,22</v>
          </cell>
          <cell r="L2725" t="str">
            <v>CAIXA REFERENCIAL</v>
          </cell>
        </row>
        <row r="2726">
          <cell r="G2726" t="str">
            <v>91836</v>
          </cell>
          <cell r="H2726" t="str">
            <v>ELETRODUTO FLEXÍVEL CORRUGADO, PVC, DN 32 MM (1"), PARA CIRCUITOS TERMINAIS, INSTALADO EM FORRO - FORNECIMENTO E INSTALAÇÃO. AF_03/2023</v>
          </cell>
          <cell r="I2726" t="str">
            <v>M</v>
          </cell>
          <cell r="J2726" t="str">
            <v>COEFICIENTE DE REPRESENTATIVIDADE</v>
          </cell>
          <cell r="K2726" t="str">
            <v>24,75</v>
          </cell>
          <cell r="L2726" t="str">
            <v>CAIXA REFERENCIAL</v>
          </cell>
        </row>
        <row r="2727">
          <cell r="G2727" t="str">
            <v>91837</v>
          </cell>
          <cell r="H2727" t="str">
            <v>ELETRODUTO FLEXÍVEL CORRUGADO REFORÇADO, PVC, DN 32 MM (1"), PARA CIRCUITOS TERMINAIS, INSTALADO EM FORRO - FORNECIMENTO E INSTALAÇÃO. AF_03/2023</v>
          </cell>
          <cell r="I2727" t="str">
            <v>M</v>
          </cell>
          <cell r="J2727" t="str">
            <v>COEFICIENTE DE REPRESENTATIVIDADE</v>
          </cell>
          <cell r="K2727" t="str">
            <v>27,86</v>
          </cell>
          <cell r="L2727" t="str">
            <v>CAIXA REFERENCIAL</v>
          </cell>
        </row>
        <row r="2728">
          <cell r="G2728" t="str">
            <v>91839</v>
          </cell>
          <cell r="H2728" t="str">
            <v>ELETRODUTO FLEXÍVEL LISO, PEAD, DN 32 MM (1"), PARA CIRCUITOS TERMINAIS, INSTALADO EM FORRO - FORNECIMENTO E INSTALAÇÃO. AF_03/2023</v>
          </cell>
          <cell r="I2728" t="str">
            <v>M</v>
          </cell>
          <cell r="J2728" t="str">
            <v>COEFICIENTE DE REPRESENTATIVIDADE</v>
          </cell>
          <cell r="K2728" t="str">
            <v>23,57</v>
          </cell>
          <cell r="L2728" t="str">
            <v>CAIXA REFERENCIAL</v>
          </cell>
        </row>
        <row r="2729">
          <cell r="G2729" t="str">
            <v>91840</v>
          </cell>
          <cell r="H2729" t="str">
            <v>ELETRODUTO FLEXÍVEL CORRUGADO, PEAD, DN 40 MM (1 1/4"), PARA CIRCUITOS TERMINAIS, INSTALADO EM FORRO - FORNECIMENTO E INSTALAÇÃO. AF_03/2023</v>
          </cell>
          <cell r="I2729" t="str">
            <v>M</v>
          </cell>
          <cell r="J2729" t="str">
            <v>COEFICIENTE DE REPRESENTATIVIDADE</v>
          </cell>
          <cell r="K2729" t="str">
            <v>26,56</v>
          </cell>
          <cell r="L2729" t="str">
            <v>CAIXA REFERENCIAL</v>
          </cell>
        </row>
        <row r="2730">
          <cell r="G2730" t="str">
            <v>91841</v>
          </cell>
          <cell r="H2730" t="str">
            <v>ELETRODUTO FLEXÍVEL LISO, PEAD, DN 40 MM (1 1/4"), PARA CIRCUITOS TERMINAIS, INSTALADO EM FORRO - FORNECIMENTO E INSTALAÇÃO. AF_03/2023</v>
          </cell>
          <cell r="I2730" t="str">
            <v>M</v>
          </cell>
          <cell r="J2730" t="str">
            <v>COEFICIENTE DE REPRESENTATIVIDADE</v>
          </cell>
          <cell r="K2730" t="str">
            <v>25,83</v>
          </cell>
          <cell r="L2730" t="str">
            <v>CAIXA REFERENCIAL</v>
          </cell>
        </row>
        <row r="2731">
          <cell r="G2731" t="str">
            <v>91842</v>
          </cell>
          <cell r="H2731" t="str">
            <v>ELETRODUTO FLEXÍVEL CORRUGADO, PVC, DN 20 MM (1/2"), PARA CIRCUITOS TERMINAIS, INSTALADO EM LAJE - FORNECIMENTO E INSTALAÇÃO. AF_03/2023</v>
          </cell>
          <cell r="I2731" t="str">
            <v>M</v>
          </cell>
          <cell r="J2731" t="str">
            <v>COEFICIENTE DE REPRESENTATIVIDADE</v>
          </cell>
          <cell r="K2731" t="str">
            <v>6,93</v>
          </cell>
          <cell r="L2731" t="str">
            <v>CAIXA REFERENCIAL</v>
          </cell>
        </row>
        <row r="2732">
          <cell r="G2732" t="str">
            <v>91843</v>
          </cell>
          <cell r="H2732" t="str">
            <v>ELETRODUTO FLEXÍVEL CORRUGADO REFORÇADO, PVC, DN 20 MM (1/2"), PARA CIRCUITOS TERMINAIS, INSTALADO EM LAJE - FORNECIMENTO E INSTALAÇÃO. AF_03/2023</v>
          </cell>
          <cell r="I2732" t="str">
            <v>M</v>
          </cell>
          <cell r="J2732" t="str">
            <v>COEFICIENTE DE REPRESENTATIVIDADE</v>
          </cell>
          <cell r="K2732" t="str">
            <v>7,45</v>
          </cell>
          <cell r="L2732" t="str">
            <v>CAIXA REFERENCIAL</v>
          </cell>
        </row>
        <row r="2733">
          <cell r="G2733" t="str">
            <v>91844</v>
          </cell>
          <cell r="H2733" t="str">
            <v>ELETRODUTO FLEXÍVEL CORRUGADO, PVC, DN 25 MM (3/4"), PARA CIRCUITOS TERMINAIS, INSTALADO EM LAJE - FORNECIMENTO E INSTALAÇÃO. AF_03/2023</v>
          </cell>
          <cell r="I2733" t="str">
            <v>M</v>
          </cell>
          <cell r="J2733" t="str">
            <v>COEFICIENTE DE REPRESENTATIVIDADE</v>
          </cell>
          <cell r="K2733" t="str">
            <v>7,89</v>
          </cell>
          <cell r="L2733" t="str">
            <v>CAIXA REFERENCIAL</v>
          </cell>
        </row>
        <row r="2734">
          <cell r="G2734" t="str">
            <v>91845</v>
          </cell>
          <cell r="H2734" t="str">
            <v>ELETRODUTO FLEXÍVEL CORRUGADO REFORÇADO, PVC, DN 25 MM (3/4"), PARA CIRCUITOS TERMINAIS, INSTALADO EM LAJE - FORNECIMENTO E INSTALAÇÃO. AF_03/2023</v>
          </cell>
          <cell r="I2734" t="str">
            <v>M</v>
          </cell>
          <cell r="J2734" t="str">
            <v>COEFICIENTE DE REPRESENTATIVIDADE</v>
          </cell>
          <cell r="K2734" t="str">
            <v>9,22</v>
          </cell>
          <cell r="L2734" t="str">
            <v>CAIXA REFERENCIAL</v>
          </cell>
        </row>
        <row r="2735">
          <cell r="G2735" t="str">
            <v>91846</v>
          </cell>
          <cell r="H2735" t="str">
            <v>ELETRODUTO FLEXÍVEL CORRUGADO, PVC, DN 32 MM (1"), PARA CIRCUITOS TERMINAIS, INSTALADO EM LAJE - FORNECIMENTO E INSTALAÇÃO. AF_03/2023</v>
          </cell>
          <cell r="I2735" t="str">
            <v>M</v>
          </cell>
          <cell r="J2735" t="str">
            <v>COEFICIENTE DE REPRESENTATIVIDADE</v>
          </cell>
          <cell r="K2735" t="str">
            <v>10,82</v>
          </cell>
          <cell r="L2735" t="str">
            <v>CAIXA REFERENCIAL</v>
          </cell>
        </row>
        <row r="2736">
          <cell r="G2736" t="str">
            <v>91847</v>
          </cell>
          <cell r="H2736" t="str">
            <v>ELETRODUTO FLEXÍVEL CORRUGADO REFORÇADO, PVC, DN 32 MM (1"), PARA CIRCUITOS TERMINAIS, INSTALADO EM LAJE - FORNECIMENTO E INSTALAÇÃO. AF_03/2023</v>
          </cell>
          <cell r="I2736" t="str">
            <v>M</v>
          </cell>
          <cell r="J2736" t="str">
            <v>COEFICIENTE DE REPRESENTATIVIDADE</v>
          </cell>
          <cell r="K2736" t="str">
            <v>13,93</v>
          </cell>
          <cell r="L2736" t="str">
            <v>CAIXA REFERENCIAL</v>
          </cell>
        </row>
        <row r="2737">
          <cell r="G2737" t="str">
            <v>91849</v>
          </cell>
          <cell r="H2737" t="str">
            <v>ELETRODUTO FLEXÍVEL LISO, PEAD, DN 32 MM (1"), PARA CIRCUITOS TERMINAIS, INSTALADO EM LAJE - FORNECIMENTO E INSTALAÇÃO. AF_03/2023</v>
          </cell>
          <cell r="I2737" t="str">
            <v>M</v>
          </cell>
          <cell r="J2737" t="str">
            <v>COEFICIENTE DE REPRESENTATIVIDADE</v>
          </cell>
          <cell r="K2737" t="str">
            <v>9,64</v>
          </cell>
          <cell r="L2737" t="str">
            <v>CAIXA REFERENCIAL</v>
          </cell>
        </row>
        <row r="2738">
          <cell r="G2738" t="str">
            <v>91850</v>
          </cell>
          <cell r="H2738" t="str">
            <v>ELETRODUTO FLEXÍVEL CORRUGADO, PEAD, DN 40 MM (1 1/4"), PARA CIRCUITOS TERMINAIS, INSTALADO EM LAJE - FORNECIMENTO E INSTALAÇÃO. AF_03/2023</v>
          </cell>
          <cell r="I2738" t="str">
            <v>M</v>
          </cell>
          <cell r="J2738" t="str">
            <v>COEFICIENTE DE REPRESENTATIVIDADE</v>
          </cell>
          <cell r="K2738" t="str">
            <v>12,57</v>
          </cell>
          <cell r="L2738" t="str">
            <v>CAIXA REFERENCIAL</v>
          </cell>
        </row>
        <row r="2739">
          <cell r="G2739" t="str">
            <v>91851</v>
          </cell>
          <cell r="H2739" t="str">
            <v>ELETRODUTO FLEXÍVEL LISO, PEAD, DN 40 MM (1 1/4"), PARA CIRCUITOS TERMINAIS, INSTALADO EM LAJE - FORNECIMENTO E INSTALAÇÃO. AF_03/2023</v>
          </cell>
          <cell r="I2739" t="str">
            <v>M</v>
          </cell>
          <cell r="J2739" t="str">
            <v>COEFICIENTE DE REPRESENTATIVIDADE</v>
          </cell>
          <cell r="K2739" t="str">
            <v>11,84</v>
          </cell>
          <cell r="L2739" t="str">
            <v>CAIXA REFERENCIAL</v>
          </cell>
        </row>
        <row r="2740">
          <cell r="G2740" t="str">
            <v>91852</v>
          </cell>
          <cell r="H2740" t="str">
            <v>ELETRODUTO FLEXÍVEL CORRUGADO, PVC, DN 20 MM (1/2"), PARA CIRCUITOS TERMINAIS, INSTALADO EM PAREDE - FORNECIMENTO E INSTALAÇÃO. AF_03/2023</v>
          </cell>
          <cell r="I2740" t="str">
            <v>M</v>
          </cell>
          <cell r="J2740" t="str">
            <v>COEFICIENTE DE REPRESENTATIVIDADE</v>
          </cell>
          <cell r="K2740" t="str">
            <v>11,45</v>
          </cell>
          <cell r="L2740" t="str">
            <v>CAIXA REFERENCIAL</v>
          </cell>
        </row>
        <row r="2741">
          <cell r="G2741" t="str">
            <v>91853</v>
          </cell>
          <cell r="H2741" t="str">
            <v>ELETRODUTO FLEXÍVEL CORRUGADO REFORÇADO, PVC, DN 20 MM (1/2"), PARA CIRCUITOS TERMINAIS, INSTALADO EM PAREDE - FORNECIMENTO E INSTALAÇÃO. AF_03/2023</v>
          </cell>
          <cell r="I2741" t="str">
            <v>M</v>
          </cell>
          <cell r="J2741" t="str">
            <v>COEFICIENTE DE REPRESENTATIVIDADE</v>
          </cell>
          <cell r="K2741" t="str">
            <v>11,93</v>
          </cell>
          <cell r="L2741" t="str">
            <v>CAIXA REFERENCIAL</v>
          </cell>
        </row>
        <row r="2742">
          <cell r="G2742" t="str">
            <v>91854</v>
          </cell>
          <cell r="H2742" t="str">
            <v>ELETRODUTO FLEXÍVEL CORRUGADO, PVC, DN 25 MM (3/4"), PARA CIRCUITOS TERMINAIS, INSTALADO EM PAREDE - FORNECIMENTO E INSTALAÇÃO. AF_03/2023</v>
          </cell>
          <cell r="I2742" t="str">
            <v>M</v>
          </cell>
          <cell r="J2742" t="str">
            <v>COEFICIENTE DE REPRESENTATIVIDADE</v>
          </cell>
          <cell r="K2742" t="str">
            <v>12,38</v>
          </cell>
          <cell r="L2742" t="str">
            <v>CAIXA REFERENCIAL</v>
          </cell>
        </row>
        <row r="2743">
          <cell r="G2743" t="str">
            <v>91855</v>
          </cell>
          <cell r="H2743" t="str">
            <v>ELETRODUTO FLEXÍVEL CORRUGADO REFORÇADO, PVC, DN 25 MM (3/4"), PARA CIRCUITOS TERMINAIS, INSTALADO EM PAREDE - FORNECIMENTO E INSTALAÇÃO. AF_03/2023</v>
          </cell>
          <cell r="I2743" t="str">
            <v>M</v>
          </cell>
          <cell r="J2743" t="str">
            <v>COEFICIENTE DE REPRESENTATIVIDADE</v>
          </cell>
          <cell r="K2743" t="str">
            <v>13,61</v>
          </cell>
          <cell r="L2743" t="str">
            <v>CAIXA REFERENCIAL</v>
          </cell>
        </row>
        <row r="2744">
          <cell r="G2744" t="str">
            <v>91856</v>
          </cell>
          <cell r="H2744" t="str">
            <v>ELETRODUTO FLEXÍVEL CORRUGADO, PVC, DN 32 MM (1"), PARA CIRCUITOS TERMINAIS, INSTALADO EM PAREDE - FORNECIMENTO E INSTALAÇÃO. AF_03/2023</v>
          </cell>
          <cell r="I2744" t="str">
            <v>M</v>
          </cell>
          <cell r="J2744" t="str">
            <v>COEFICIENTE DE REPRESENTATIVIDADE</v>
          </cell>
          <cell r="K2744" t="str">
            <v>15,18</v>
          </cell>
          <cell r="L2744" t="str">
            <v>CAIXA REFERENCIAL</v>
          </cell>
        </row>
        <row r="2745">
          <cell r="G2745" t="str">
            <v>91857</v>
          </cell>
          <cell r="H2745" t="str">
            <v>ELETRODUTO FLEXÍVEL CORRUGADO REFORÇADO, PVC, DN 32 MM (1"), PARA CIRCUITOS TERMINAIS, INSTALADO EM PAREDE - FORNECIMENTO E INSTALAÇÃO. AF_03/2023</v>
          </cell>
          <cell r="I2745" t="str">
            <v>M</v>
          </cell>
          <cell r="J2745" t="str">
            <v>COEFICIENTE DE REPRESENTATIVIDADE</v>
          </cell>
          <cell r="K2745" t="str">
            <v>18,06</v>
          </cell>
          <cell r="L2745" t="str">
            <v>CAIXA REFERENCIAL</v>
          </cell>
        </row>
        <row r="2746">
          <cell r="G2746" t="str">
            <v>91859</v>
          </cell>
          <cell r="H2746" t="str">
            <v>ELETRODUTO FLEXÍVEL LISO, PEAD, DN 32 MM (1"), PARA CIRCUITOS TERMINAIS, INSTALADO EM PAREDE - FORNECIMENTO E INSTALAÇÃO. AF_03/2023</v>
          </cell>
          <cell r="I2746" t="str">
            <v>M</v>
          </cell>
          <cell r="J2746" t="str">
            <v>COEFICIENTE DE REPRESENTATIVIDADE</v>
          </cell>
          <cell r="K2746" t="str">
            <v>14,09</v>
          </cell>
          <cell r="L2746" t="str">
            <v>CAIXA REFERENCIAL</v>
          </cell>
        </row>
        <row r="2747">
          <cell r="G2747" t="str">
            <v>91860</v>
          </cell>
          <cell r="H2747" t="str">
            <v>ELETRODUTO FLEXÍVEL CORRUGADO, PEAD, DN 40 MM (1 1/4"), PARA CIRCUITOS TERMINAIS, INSTALADO EM PAREDE - FORNECIMENTO E INSTALAÇÃO. AF_03/2023</v>
          </cell>
          <cell r="I2747" t="str">
            <v>M</v>
          </cell>
          <cell r="J2747" t="str">
            <v>COEFICIENTE DE REPRESENTATIVIDADE</v>
          </cell>
          <cell r="K2747" t="str">
            <v>16,88</v>
          </cell>
          <cell r="L2747" t="str">
            <v>CAIXA REFERENCIAL</v>
          </cell>
        </row>
        <row r="2748">
          <cell r="G2748" t="str">
            <v>91861</v>
          </cell>
          <cell r="H2748" t="str">
            <v>ELETRODUTO FLEXÍVEL LISO, PEAD, DN 40 MM (1 1/4"), PARA CIRCUITOS TERMINAIS, INSTALADO EM PAREDE - FORNECIMENTO E INSTALAÇÃO. AF_03/2023</v>
          </cell>
          <cell r="I2748" t="str">
            <v>M</v>
          </cell>
          <cell r="J2748" t="str">
            <v>COEFICIENTE DE REPRESENTATIVIDADE</v>
          </cell>
          <cell r="K2748" t="str">
            <v>16,20</v>
          </cell>
          <cell r="L2748" t="str">
            <v>CAIXA REFERENCIAL</v>
          </cell>
        </row>
        <row r="2749">
          <cell r="G2749" t="str">
            <v>91862</v>
          </cell>
          <cell r="H2749" t="str">
            <v>ELETRODUTO RÍGIDO ROSCÁVEL, PVC, DN 20 MM (1/2"), PARA CIRCUITOS TERMINAIS, INSTALADO EM FORRO - FORNECIMENTO E INSTALAÇÃO. AF_03/2023</v>
          </cell>
          <cell r="I2749" t="str">
            <v>M</v>
          </cell>
          <cell r="J2749" t="str">
            <v>COEFICIENTE DE REPRESENTATIVIDADE</v>
          </cell>
          <cell r="K2749" t="str">
            <v>11,46</v>
          </cell>
          <cell r="L2749" t="str">
            <v>CAIXA REFERENCIAL</v>
          </cell>
        </row>
        <row r="2750">
          <cell r="G2750" t="str">
            <v>91863</v>
          </cell>
          <cell r="H2750" t="str">
            <v>ELETRODUTO RÍGIDO ROSCÁVEL, PVC, DN 25 MM (3/4"), PARA CIRCUITOS TERMINAIS, INSTALADO EM FORRO - FORNECIMENTO E INSTALAÇÃO. AF_03/2023</v>
          </cell>
          <cell r="I2750" t="str">
            <v>M</v>
          </cell>
          <cell r="J2750" t="str">
            <v>COEFICIENTE DE REPRESENTATIVIDADE</v>
          </cell>
          <cell r="K2750" t="str">
            <v>13,37</v>
          </cell>
          <cell r="L2750" t="str">
            <v>CAIXA REFERENCIAL</v>
          </cell>
        </row>
        <row r="2751">
          <cell r="G2751" t="str">
            <v>91864</v>
          </cell>
          <cell r="H2751" t="str">
            <v>ELETRODUTO RÍGIDO ROSCÁVEL, PVC, DN 32 MM (1"), PARA CIRCUITOS TERMINAIS, INSTALADO EM FORRO - FORNECIMENTO E INSTALAÇÃO. AF_03/2023</v>
          </cell>
          <cell r="I2751" t="str">
            <v>M</v>
          </cell>
          <cell r="J2751" t="str">
            <v>COEFICIENTE DE REPRESENTATIVIDADE</v>
          </cell>
          <cell r="K2751" t="str">
            <v>17,39</v>
          </cell>
          <cell r="L2751" t="str">
            <v>CAIXA REFERENCIAL</v>
          </cell>
        </row>
        <row r="2752">
          <cell r="G2752" t="str">
            <v>91865</v>
          </cell>
          <cell r="H2752" t="str">
            <v>ELETRODUTO RÍGIDO ROSCÁVEL, PVC, DN 40 MM (1 1/4"), PARA CIRCUITOS TERMINAIS, INSTALADO EM FORRO - FORNECIMENTO E INSTALAÇÃO. AF_03/2023</v>
          </cell>
          <cell r="I2752" t="str">
            <v>M</v>
          </cell>
          <cell r="J2752" t="str">
            <v>COEFICIENTE DE REPRESENTATIVIDADE</v>
          </cell>
          <cell r="K2752" t="str">
            <v>21,43</v>
          </cell>
          <cell r="L2752" t="str">
            <v>CAIXA REFERENCIAL</v>
          </cell>
        </row>
        <row r="2753">
          <cell r="G2753" t="str">
            <v>91866</v>
          </cell>
          <cell r="H2753" t="str">
            <v>ELETRODUTO RÍGIDO ROSCÁVEL, PVC, DN 20 MM (1/2"), PARA CIRCUITOS TERMINAIS, INSTALADO EM LAJE - FORNECIMENTO E INSTALAÇÃO. AF_03/2023</v>
          </cell>
          <cell r="I2753" t="str">
            <v>M</v>
          </cell>
          <cell r="J2753" t="str">
            <v>COEFICIENTE DE REPRESENTATIVIDADE</v>
          </cell>
          <cell r="K2753" t="str">
            <v>9,61</v>
          </cell>
          <cell r="L2753" t="str">
            <v>CAIXA REFERENCIAL</v>
          </cell>
        </row>
        <row r="2754">
          <cell r="G2754" t="str">
            <v>91867</v>
          </cell>
          <cell r="H2754" t="str">
            <v>ELETRODUTO RÍGIDO ROSCÁVEL, PVC, DN 25 MM (3/4"), PARA CIRCUITOS TERMINAIS, INSTALADO EM LAJE - FORNECIMENTO E INSTALAÇÃO. AF_03/2023</v>
          </cell>
          <cell r="I2754" t="str">
            <v>M</v>
          </cell>
          <cell r="J2754" t="str">
            <v>COEFICIENTE DE REPRESENTATIVIDADE</v>
          </cell>
          <cell r="K2754" t="str">
            <v>11,54</v>
          </cell>
          <cell r="L2754" t="str">
            <v>CAIXA REFERENCIAL</v>
          </cell>
        </row>
        <row r="2755">
          <cell r="G2755" t="str">
            <v>91868</v>
          </cell>
          <cell r="H2755" t="str">
            <v>ELETRODUTO RÍGIDO ROSCÁVEL, PVC, DN 32 MM (1"), PARA CIRCUITOS TERMINAIS, INSTALADO EM LAJE - FORNECIMENTO E INSTALAÇÃO. AF_03/2023</v>
          </cell>
          <cell r="I2755" t="str">
            <v>M</v>
          </cell>
          <cell r="J2755" t="str">
            <v>COEFICIENTE DE REPRESENTATIVIDADE</v>
          </cell>
          <cell r="K2755" t="str">
            <v>15,56</v>
          </cell>
          <cell r="L2755" t="str">
            <v>CAIXA REFERENCIAL</v>
          </cell>
        </row>
        <row r="2756">
          <cell r="G2756" t="str">
            <v>91869</v>
          </cell>
          <cell r="H2756" t="str">
            <v>ELETRODUTO RÍGIDO ROSCÁVEL, PVC, DN 40 MM (1 1/4"), PARA CIRCUITOS TERMINAIS, INSTALADO EM LAJE - FORNECIMENTO E INSTALAÇÃO. AF_03/2023</v>
          </cell>
          <cell r="I2756" t="str">
            <v>M</v>
          </cell>
          <cell r="J2756" t="str">
            <v>COEFICIENTE DE REPRESENTATIVIDADE</v>
          </cell>
          <cell r="K2756" t="str">
            <v>19,53</v>
          </cell>
          <cell r="L2756" t="str">
            <v>CAIXA REFERENCIAL</v>
          </cell>
        </row>
        <row r="2757">
          <cell r="G2757" t="str">
            <v>91870</v>
          </cell>
          <cell r="H2757" t="str">
            <v>ELETRODUTO RÍGIDO ROSCÁVEL, PVC, DN 20 MM (1/2"), PARA CIRCUITOS TERMINAIS, INSTALADO EM PAREDE - FORNECIMENTO E INSTALAÇÃO. AF_03/2023</v>
          </cell>
          <cell r="I2757" t="str">
            <v>M</v>
          </cell>
          <cell r="J2757" t="str">
            <v>COEFICIENTE DE REPRESENTATIVIDADE</v>
          </cell>
          <cell r="K2757" t="str">
            <v>15,80</v>
          </cell>
          <cell r="L2757" t="str">
            <v>CAIXA REFERENCIAL</v>
          </cell>
        </row>
        <row r="2758">
          <cell r="G2758" t="str">
            <v>91871</v>
          </cell>
          <cell r="H2758" t="str">
            <v>ELETRODUTO RÍGIDO ROSCÁVEL, PVC, DN 25 MM (3/4"), PARA CIRCUITOS TERMINAIS, INSTALADO EM PAREDE - FORNECIMENTO E INSTALAÇÃO. AF_03/2023</v>
          </cell>
          <cell r="I2758" t="str">
            <v>M</v>
          </cell>
          <cell r="J2758" t="str">
            <v>COEFICIENTE DE REPRESENTATIVIDADE</v>
          </cell>
          <cell r="K2758" t="str">
            <v>17,73</v>
          </cell>
          <cell r="L2758" t="str">
            <v>CAIXA REFERENCIAL</v>
          </cell>
        </row>
        <row r="2759">
          <cell r="G2759" t="str">
            <v>91872</v>
          </cell>
          <cell r="H2759" t="str">
            <v>ELETRODUTO RÍGIDO ROSCÁVEL, PVC, DN 32 MM (1"), PARA CIRCUITOS TERMINAIS, INSTALADO EM PAREDE - FORNECIMENTO E INSTALAÇÃO. AF_03/2023</v>
          </cell>
          <cell r="I2759" t="str">
            <v>M</v>
          </cell>
          <cell r="J2759" t="str">
            <v>COEFICIENTE DE REPRESENTATIVIDADE</v>
          </cell>
          <cell r="K2759" t="str">
            <v>21,75</v>
          </cell>
          <cell r="L2759" t="str">
            <v>CAIXA REFERENCIAL</v>
          </cell>
        </row>
        <row r="2760">
          <cell r="G2760" t="str">
            <v>91873</v>
          </cell>
          <cell r="H2760" t="str">
            <v>ELETRODUTO RÍGIDO ROSCÁVEL, PVC, DN 40 MM (1 1/4"), PARA CIRCUITOS TERMINAIS, INSTALADO EM PAREDE - FORNECIMENTO E INSTALAÇÃO. AF_03/2023</v>
          </cell>
          <cell r="I2760" t="str">
            <v>M</v>
          </cell>
          <cell r="J2760" t="str">
            <v>COEFICIENTE DE REPRESENTATIVIDADE</v>
          </cell>
          <cell r="K2760" t="str">
            <v>25,71</v>
          </cell>
          <cell r="L2760" t="str">
            <v>CAIXA REFERENCIAL</v>
          </cell>
        </row>
        <row r="2761">
          <cell r="G2761" t="str">
            <v>93008</v>
          </cell>
          <cell r="H2761" t="str">
            <v>ELETRODUTO RÍGIDO ROSCÁVEL, PVC, DN 50 MM (1 1/2"), PARA REDE ENTERRADA DE DISTRIBUIÇÃO DE ENERGIA ELÉTRICA - FORNECIMENTO E INSTALAÇÃO. AF_12/2021</v>
          </cell>
          <cell r="I2761" t="str">
            <v>M</v>
          </cell>
          <cell r="J2761" t="str">
            <v>COEFICIENTE DE REPRESENTATIVIDADE</v>
          </cell>
          <cell r="K2761" t="str">
            <v>19,45</v>
          </cell>
          <cell r="L2761" t="str">
            <v>CAIXA REFERENCIAL</v>
          </cell>
        </row>
        <row r="2762">
          <cell r="G2762" t="str">
            <v>93009</v>
          </cell>
          <cell r="H2762" t="str">
            <v>ELETRODUTO RÍGIDO ROSCÁVEL, PVC, DN 60 MM (2"), PARA REDE ENTERRADA DE DISTRIBUIÇÃO DE ENERGIA ELÉTRICA - FORNECIMENTO E INSTALAÇÃO. AF_12/2021</v>
          </cell>
          <cell r="I2762" t="str">
            <v>M</v>
          </cell>
          <cell r="J2762" t="str">
            <v>COEFICIENTE DE REPRESENTATIVIDADE</v>
          </cell>
          <cell r="K2762" t="str">
            <v>27,73</v>
          </cell>
          <cell r="L2762" t="str">
            <v>CAIXA REFERENCIAL</v>
          </cell>
        </row>
        <row r="2763">
          <cell r="G2763" t="str">
            <v>93010</v>
          </cell>
          <cell r="H2763" t="str">
            <v>ELETRODUTO RÍGIDO ROSCÁVEL, PVC, DN 75 MM (2 1/2"), PARA REDE ENTERRADA DE DISTRIBUIÇÃO DE ENERGIA ELÉTRICA - FORNECIMENTO E INSTALAÇÃO. AF_12/2021</v>
          </cell>
          <cell r="I2763" t="str">
            <v>M</v>
          </cell>
          <cell r="J2763" t="str">
            <v>COEFICIENTE DE REPRESENTATIVIDADE</v>
          </cell>
          <cell r="K2763" t="str">
            <v>37,91</v>
          </cell>
          <cell r="L2763" t="str">
            <v>CAIXA REFERENCIAL</v>
          </cell>
        </row>
        <row r="2764">
          <cell r="G2764" t="str">
            <v>93011</v>
          </cell>
          <cell r="H2764" t="str">
            <v>ELETRODUTO RÍGIDO ROSCÁVEL, PVC, DN 85 MM (3"), PARA REDE ENTERRADA DE DISTRIBUIÇÃO DE ENERGIA ELÉTRICA - FORNECIMENTO E INSTALAÇÃO. AF_12/2021</v>
          </cell>
          <cell r="I2764" t="str">
            <v>M</v>
          </cell>
          <cell r="J2764" t="str">
            <v>COEFICIENTE DE REPRESENTATIVIDADE</v>
          </cell>
          <cell r="K2764" t="str">
            <v>45,87</v>
          </cell>
          <cell r="L2764" t="str">
            <v>CAIXA REFERENCIAL</v>
          </cell>
        </row>
        <row r="2765">
          <cell r="G2765" t="str">
            <v>93012</v>
          </cell>
          <cell r="H2765" t="str">
            <v>ELETRODUTO RÍGIDO ROSCÁVEL, PVC, DN 110 MM (4"), PARA REDE ENTERRADA DE DISTRIBUIÇÃO DE ENERGIA ELÉTRICA - FORNECIMENTO E INSTALAÇÃO. AF_12/2021</v>
          </cell>
          <cell r="I2765" t="str">
            <v>M</v>
          </cell>
          <cell r="J2765" t="str">
            <v>COEFICIENTE DE REPRESENTATIVIDADE</v>
          </cell>
          <cell r="K2765" t="str">
            <v>68,04</v>
          </cell>
          <cell r="L2765" t="str">
            <v>CAIXA REFERENCIAL</v>
          </cell>
        </row>
        <row r="2766">
          <cell r="G2766" t="str">
            <v>95726</v>
          </cell>
          <cell r="H2766" t="str">
            <v>ELETRODUTO RÍGIDO SOLDÁVEL, PVC, DN 20 MM (½''), APARENTE - FORNECIMENTO E INSTALAÇÃO. AF_10/2022</v>
          </cell>
          <cell r="I2766" t="str">
            <v>M</v>
          </cell>
          <cell r="J2766" t="str">
            <v>COEFICIENTE DE REPRESENTATIVIDADE</v>
          </cell>
          <cell r="K2766" t="str">
            <v>19,49</v>
          </cell>
          <cell r="L2766" t="str">
            <v>CAIXA REFERENCIAL</v>
          </cell>
        </row>
        <row r="2767">
          <cell r="G2767" t="str">
            <v>95727</v>
          </cell>
          <cell r="H2767" t="str">
            <v>ELETRODUTO RÍGIDO SOLDÁVEL, PVC, DN 25 MM (3/4''), APARENTE - FORNECIMENTO E INSTALAÇÃO. AF_10/2022</v>
          </cell>
          <cell r="I2767" t="str">
            <v>M</v>
          </cell>
          <cell r="J2767" t="str">
            <v>COEFICIENTE DE REPRESENTATIVIDADE</v>
          </cell>
          <cell r="K2767" t="str">
            <v>24,38</v>
          </cell>
          <cell r="L2767" t="str">
            <v>CAIXA REFERENCIAL</v>
          </cell>
        </row>
        <row r="2768">
          <cell r="G2768" t="str">
            <v>95728</v>
          </cell>
          <cell r="H2768" t="str">
            <v>ELETRODUTO RÍGIDO SOLDÁVEL, PVC, DN 32 MM (1''), APARENTE - FORNECIMENTO E INSTALAÇÃO. AF_10/2022</v>
          </cell>
          <cell r="I2768" t="str">
            <v>M</v>
          </cell>
          <cell r="J2768" t="str">
            <v>COEFICIENTE DE REPRESENTATIVIDADE</v>
          </cell>
          <cell r="K2768" t="str">
            <v>31,92</v>
          </cell>
          <cell r="L2768" t="str">
            <v>CAIXA REFERENCIAL</v>
          </cell>
        </row>
        <row r="2769">
          <cell r="G2769" t="str">
            <v>97667</v>
          </cell>
          <cell r="H2769" t="str">
            <v>ELETRODUTO FLEXÍVEL CORRUGADO, PEAD, DN 50 (1 1/2"), PARA REDE ENTERRADA DE DISTRIBUIÇÃO DE ENERGIA ELÉTRICA - FORNECIMENTO E INSTALAÇÃO. AF_12/2021</v>
          </cell>
          <cell r="I2769" t="str">
            <v>M</v>
          </cell>
          <cell r="J2769" t="str">
            <v>COEFICIENTE DE REPRESENTATIVIDADE</v>
          </cell>
          <cell r="K2769" t="str">
            <v>10,54</v>
          </cell>
          <cell r="L2769" t="str">
            <v>CAIXA REFERENCIAL</v>
          </cell>
        </row>
        <row r="2770">
          <cell r="G2770" t="str">
            <v>97668</v>
          </cell>
          <cell r="H2770" t="str">
            <v>ELETRODUTO FLEXÍVEL CORRUGADO, PEAD, DN 63 (2"), PARA REDE ENTERRADA DE DISTRIBUIÇÃO DE ENERGIA ELÉTRICA - FORNECIMENTO E INSTALAÇÃO. AF_12/2021</v>
          </cell>
          <cell r="I2770" t="str">
            <v>M</v>
          </cell>
          <cell r="J2770" t="str">
            <v>COEFICIENTE DE REPRESENTATIVIDADE</v>
          </cell>
          <cell r="K2770" t="str">
            <v>14,99</v>
          </cell>
          <cell r="L2770" t="str">
            <v>CAIXA REFERENCIAL</v>
          </cell>
        </row>
        <row r="2771">
          <cell r="G2771" t="str">
            <v>97669</v>
          </cell>
          <cell r="H2771" t="str">
            <v>ELETRODUTO FLEXÍVEL CORRUGADO, PEAD, DN 90 (3"), PARA REDE ENTERRADA DE DISTRIBUIÇÃO DE ENERGIA ELÉTRICA - FORNECIMENTO E INSTALAÇÃO. AF_12/2021</v>
          </cell>
          <cell r="I2771" t="str">
            <v>M</v>
          </cell>
          <cell r="J2771" t="str">
            <v>COEFICIENTE DE REPRESENTATIVIDADE</v>
          </cell>
          <cell r="K2771" t="str">
            <v>22,40</v>
          </cell>
          <cell r="L2771" t="str">
            <v>CAIXA REFERENCIAL</v>
          </cell>
        </row>
        <row r="2772">
          <cell r="G2772" t="str">
            <v>97670</v>
          </cell>
          <cell r="H2772" t="str">
            <v>ELETRODUTO FLEXÍVEL CORRUGADO, PEAD, DN 100 (4"), PARA REDE ENTERRADA DE DISTRIBUIÇÃO DE ENERGIA ELÉTRICA - FORNECIMENTO E INSTALAÇÃO. AF_12/2021</v>
          </cell>
          <cell r="I2772" t="str">
            <v>M</v>
          </cell>
          <cell r="J2772" t="str">
            <v>COEFICIENTE DE REPRESENTATIVIDADE</v>
          </cell>
          <cell r="K2772" t="str">
            <v>28,36</v>
          </cell>
          <cell r="L2772" t="str">
            <v>CAIXA REFERENCIAL</v>
          </cell>
        </row>
        <row r="2773">
          <cell r="G2773" t="str">
            <v>91874</v>
          </cell>
          <cell r="H2773" t="str">
            <v>LUVA PARA ELETRODUTO, PVC, ROSCÁVEL, DN 20 MM (1/2"), PARA CIRCUITOS TERMINAIS, INSTALADA EM FORRO - FORNECIMENTO E INSTALAÇÃO. AF_03/2023</v>
          </cell>
          <cell r="I2773" t="str">
            <v>UN</v>
          </cell>
          <cell r="J2773" t="str">
            <v>COEFICIENTE DE REPRESENTATIVIDADE</v>
          </cell>
          <cell r="K2773" t="str">
            <v>9,78</v>
          </cell>
          <cell r="L2773" t="str">
            <v>CAIXA REFERENCIAL</v>
          </cell>
        </row>
        <row r="2774">
          <cell r="G2774" t="str">
            <v>91875</v>
          </cell>
          <cell r="H2774" t="str">
            <v>LUVA PARA ELETRODUTO, PVC, ROSCÁVEL, DN 25 MM (3/4"), PARA CIRCUITOS TERMINAIS, INSTALADA EM FORRO - FORNECIMENTO E INSTALAÇÃO. AF_03/2023</v>
          </cell>
          <cell r="I2774" t="str">
            <v>UN</v>
          </cell>
          <cell r="J2774" t="str">
            <v>COEFICIENTE DE REPRESENTATIVIDADE</v>
          </cell>
          <cell r="K2774" t="str">
            <v>11,32</v>
          </cell>
          <cell r="L2774" t="str">
            <v>CAIXA REFERENCIAL</v>
          </cell>
        </row>
        <row r="2775">
          <cell r="G2775" t="str">
            <v>91876</v>
          </cell>
          <cell r="H2775" t="str">
            <v>LUVA PARA ELETRODUTO, PVC, ROSCÁVEL, DN 32 MM (1"), PARA CIRCUITOS TERMINAIS, INSTALADA EM FORRO - FORNECIMENTO E INSTALAÇÃO. AF_03/2023</v>
          </cell>
          <cell r="I2775" t="str">
            <v>UN</v>
          </cell>
          <cell r="J2775" t="str">
            <v>COEFICIENTE DE REPRESENTATIVIDADE</v>
          </cell>
          <cell r="K2775" t="str">
            <v>13,47</v>
          </cell>
          <cell r="L2775" t="str">
            <v>CAIXA REFERENCIAL</v>
          </cell>
        </row>
        <row r="2776">
          <cell r="G2776" t="str">
            <v>91877</v>
          </cell>
          <cell r="H2776" t="str">
            <v>LUVA PARA ELETRODUTO, PVC, ROSCÁVEL, DN 40 MM (1 1/4"), PARA CIRCUITOS TERMINAIS, INSTALADA EM FORRO - FORNECIMENTO E INSTALAÇÃO. AF_03/2023</v>
          </cell>
          <cell r="I2776" t="str">
            <v>UN</v>
          </cell>
          <cell r="J2776" t="str">
            <v>COEFICIENTE DE REPRESENTATIVIDADE</v>
          </cell>
          <cell r="K2776" t="str">
            <v>16,23</v>
          </cell>
          <cell r="L2776" t="str">
            <v>CAIXA REFERENCIAL</v>
          </cell>
        </row>
        <row r="2777">
          <cell r="G2777" t="str">
            <v>91878</v>
          </cell>
          <cell r="H2777" t="str">
            <v>LUVA PARA ELETRODUTO, PVC, ROSCÁVEL, DN 20 MM (1/2"), PARA CIRCUITOS TERMINAIS, INSTALADA EM LAJE - FORNECIMENTO E INSTALAÇÃO. AF_03/2023</v>
          </cell>
          <cell r="I2777" t="str">
            <v>UN</v>
          </cell>
          <cell r="J2777" t="str">
            <v>COEFICIENTE DE REPRESENTATIVIDADE</v>
          </cell>
          <cell r="K2777" t="str">
            <v>7,60</v>
          </cell>
          <cell r="L2777" t="str">
            <v>CAIXA REFERENCIAL</v>
          </cell>
        </row>
        <row r="2778">
          <cell r="G2778" t="str">
            <v>91879</v>
          </cell>
          <cell r="H2778" t="str">
            <v>LUVA PARA ELETRODUTO, PVC, ROSCÁVEL, DN 25 MM (3/4"), PARA CIRCUITOS TERMINAIS, INSTALADA EM LAJE - FORNECIMENTO E INSTALAÇÃO. AF_03/2023</v>
          </cell>
          <cell r="I2778" t="str">
            <v>UN</v>
          </cell>
          <cell r="J2778" t="str">
            <v>COEFICIENTE DE REPRESENTATIVIDADE</v>
          </cell>
          <cell r="K2778" t="str">
            <v>9,15</v>
          </cell>
          <cell r="L2778" t="str">
            <v>CAIXA REFERENCIAL</v>
          </cell>
        </row>
        <row r="2779">
          <cell r="G2779" t="str">
            <v>91880</v>
          </cell>
          <cell r="H2779" t="str">
            <v>LUVA PARA ELETRODUTO, PVC, ROSCÁVEL, DN 32 MM (1"), PARA CIRCUITOS TERMINAIS, INSTALADA EM LAJE - FORNECIMENTO E INSTALAÇÃO. AF_03/2023</v>
          </cell>
          <cell r="I2779" t="str">
            <v>UN</v>
          </cell>
          <cell r="J2779" t="str">
            <v>COEFICIENTE DE REPRESENTATIVIDADE</v>
          </cell>
          <cell r="K2779" t="str">
            <v>11,29</v>
          </cell>
          <cell r="L2779" t="str">
            <v>CAIXA REFERENCIAL</v>
          </cell>
        </row>
        <row r="2780">
          <cell r="G2780" t="str">
            <v>91881</v>
          </cell>
          <cell r="H2780" t="str">
            <v>LUVA PARA ELETRODUTO, PVC, ROSCÁVEL, DN 40 MM (1 1/4"), PARA CIRCUITOS TERMINAIS, INSTALADA EM LAJE - FORNECIMENTO E INSTALAÇÃO. AF_03/2023</v>
          </cell>
          <cell r="I2780" t="str">
            <v>UN</v>
          </cell>
          <cell r="J2780" t="str">
            <v>COEFICIENTE DE REPRESENTATIVIDADE</v>
          </cell>
          <cell r="K2780" t="str">
            <v>14,05</v>
          </cell>
          <cell r="L2780" t="str">
            <v>CAIXA REFERENCIAL</v>
          </cell>
        </row>
        <row r="2781">
          <cell r="G2781" t="str">
            <v>91882</v>
          </cell>
          <cell r="H2781" t="str">
            <v>LUVA PARA ELETRODUTO, PVC, ROSCÁVEL, DN 20 MM (1/2"), PARA CIRCUITOS TERMINAIS, INSTALADA EM PAREDE - FORNECIMENTO E INSTALAÇÃO. AF_03/2023</v>
          </cell>
          <cell r="I2781" t="str">
            <v>UN</v>
          </cell>
          <cell r="J2781" t="str">
            <v>COEFICIENTE DE REPRESENTATIVIDADE</v>
          </cell>
          <cell r="K2781" t="str">
            <v>14,27</v>
          </cell>
          <cell r="L2781" t="str">
            <v>CAIXA REFERENCIAL</v>
          </cell>
        </row>
        <row r="2782">
          <cell r="G2782" t="str">
            <v>91884</v>
          </cell>
          <cell r="H2782" t="str">
            <v>LUVA PARA ELETRODUTO, PVC, ROSCÁVEL, DN 25 MM (3/4"), PARA CIRCUITOS TERMINAIS, INSTALADA EM PAREDE - FORNECIMENTO E INSTALAÇÃO. AF_03/2023</v>
          </cell>
          <cell r="I2782" t="str">
            <v>UN</v>
          </cell>
          <cell r="J2782" t="str">
            <v>COEFICIENTE DE REPRESENTATIVIDADE</v>
          </cell>
          <cell r="K2782" t="str">
            <v>15,83</v>
          </cell>
          <cell r="L2782" t="str">
            <v>CAIXA REFERENCIAL</v>
          </cell>
        </row>
        <row r="2783">
          <cell r="G2783" t="str">
            <v>91885</v>
          </cell>
          <cell r="H2783" t="str">
            <v>LUVA PARA ELETRODUTO, PVC, ROSCÁVEL, DN 32 MM (1"), PARA CIRCUITOS TERMINAIS, INSTALADA EM PAREDE - FORNECIMENTO E INSTALAÇÃO. AF_03/2023</v>
          </cell>
          <cell r="I2783" t="str">
            <v>UN</v>
          </cell>
          <cell r="J2783" t="str">
            <v>COEFICIENTE DE REPRESENTATIVIDADE</v>
          </cell>
          <cell r="K2783" t="str">
            <v>17,90</v>
          </cell>
          <cell r="L2783" t="str">
            <v>CAIXA REFERENCIAL</v>
          </cell>
        </row>
        <row r="2784">
          <cell r="G2784" t="str">
            <v>91886</v>
          </cell>
          <cell r="H2784" t="str">
            <v>LUVA PARA ELETRODUTO, PVC, ROSCÁVEL, DN 40 MM (1 1/4"), PARA CIRCUITOS TERMINAIS, INSTALADA EM PAREDE - FORNECIMENTO E INSTALAÇÃO. AF_03/2023</v>
          </cell>
          <cell r="I2784" t="str">
            <v>UN</v>
          </cell>
          <cell r="J2784" t="str">
            <v>COEFICIENTE DE REPRESENTATIVIDADE</v>
          </cell>
          <cell r="K2784" t="str">
            <v>20,58</v>
          </cell>
          <cell r="L2784" t="str">
            <v>CAIXA REFERENCIAL</v>
          </cell>
        </row>
        <row r="2785">
          <cell r="G2785" t="str">
            <v>91887</v>
          </cell>
          <cell r="H2785" t="str">
            <v>CURVA 90 GRAUS PARA ELETRODUTO, PVC, ROSCÁVEL, DN 20 MM (1/2"), PARA CIRCUITOS TERMINAIS, INSTALADA EM FORRO - FORNECIMENTO E INSTALAÇÃO. AF_03/2023</v>
          </cell>
          <cell r="I2785" t="str">
            <v>UN</v>
          </cell>
          <cell r="J2785" t="str">
            <v>COEFICIENTE DE REPRESENTATIVIDADE</v>
          </cell>
          <cell r="K2785" t="str">
            <v>16,05</v>
          </cell>
          <cell r="L2785" t="str">
            <v>CAIXA REFERENCIAL</v>
          </cell>
        </row>
        <row r="2786">
          <cell r="G2786" t="str">
            <v>91889</v>
          </cell>
          <cell r="H2786" t="str">
            <v>CURVA 180 GRAUS PARA ELETRODUTO, PVC, ROSCÁVEL, DN 20 MM (1/2"), PARA CIRCUITOS TERMINAIS, INSTALADA EM FORRO - FORNECIMENTO E INSTALAÇÃO. AF_03/2023</v>
          </cell>
          <cell r="I2786" t="str">
            <v>UN</v>
          </cell>
          <cell r="J2786" t="str">
            <v>COEFICIENTE DE REPRESENTATIVIDADE</v>
          </cell>
          <cell r="K2786" t="str">
            <v>15,79</v>
          </cell>
          <cell r="L2786" t="str">
            <v>CAIXA REFERENCIAL</v>
          </cell>
        </row>
        <row r="2787">
          <cell r="G2787" t="str">
            <v>91890</v>
          </cell>
          <cell r="H2787" t="str">
            <v>CURVA 90 GRAUS PARA ELETRODUTO, PVC, ROSCÁVEL, DN 25 MM (3/4"), PARA CIRCUITOS TERMINAIS, INSTALADA EM FORRO - FORNECIMENTO E INSTALAÇÃO. AF_03/2023</v>
          </cell>
          <cell r="I2787" t="str">
            <v>UN</v>
          </cell>
          <cell r="J2787" t="str">
            <v>COEFICIENTE DE REPRESENTATIVIDADE</v>
          </cell>
          <cell r="K2787" t="str">
            <v>17,88</v>
          </cell>
          <cell r="L2787" t="str">
            <v>CAIXA REFERENCIAL</v>
          </cell>
        </row>
        <row r="2788">
          <cell r="G2788" t="str">
            <v>91892</v>
          </cell>
          <cell r="H2788" t="str">
            <v>CURVA 180 GRAUS PARA ELETRODUTO, PVC, ROSCÁVEL, DN 25 MM (3/4"), PARA CIRCUITOS TERMINAIS, INSTALADA EM FORRO - FORNECIMENTO E INSTALAÇÃO. AF_03/2023</v>
          </cell>
          <cell r="I2788" t="str">
            <v>UN</v>
          </cell>
          <cell r="J2788" t="str">
            <v>COEFICIENTE DE REPRESENTATIVIDADE</v>
          </cell>
          <cell r="K2788" t="str">
            <v>19,63</v>
          </cell>
          <cell r="L2788" t="str">
            <v>CAIXA REFERENCIAL</v>
          </cell>
        </row>
        <row r="2789">
          <cell r="G2789" t="str">
            <v>91893</v>
          </cell>
          <cell r="H2789" t="str">
            <v>CURVA 90 GRAUS PARA ELETRODUTO, PVC, ROSCÁVEL, DN 32 MM (1"), PARA CIRCUITOS TERMINAIS, INSTALADA EM FORRO - FORNECIMENTO E INSTALAÇÃO. AF_03/2023</v>
          </cell>
          <cell r="I2789" t="str">
            <v>UN</v>
          </cell>
          <cell r="J2789" t="str">
            <v>COEFICIENTE DE REPRESENTATIVIDADE</v>
          </cell>
          <cell r="K2789" t="str">
            <v>21,69</v>
          </cell>
          <cell r="L2789" t="str">
            <v>CAIXA REFERENCIAL</v>
          </cell>
        </row>
        <row r="2790">
          <cell r="G2790" t="str">
            <v>91895</v>
          </cell>
          <cell r="H2790" t="str">
            <v>CURVA 180 GRAUS PARA ELETRODUTO, PVC, ROSCÁVEL, DN 32 MM (1"), PARA CIRCUITOS TERMINAIS, INSTALADA EM FORRO - FORNECIMENTO E INSTALAÇÃO. AF_03/2023</v>
          </cell>
          <cell r="I2790" t="str">
            <v>UN</v>
          </cell>
          <cell r="J2790" t="str">
            <v>COEFICIENTE DE REPRESENTATIVIDADE</v>
          </cell>
          <cell r="K2790" t="str">
            <v>23,46</v>
          </cell>
          <cell r="L2790" t="str">
            <v>CAIXA REFERENCIAL</v>
          </cell>
        </row>
        <row r="2791">
          <cell r="G2791" t="str">
            <v>91896</v>
          </cell>
          <cell r="H2791" t="str">
            <v>CURVA 90 GRAUS PARA ELETRODUTO, PVC, ROSCÁVEL, DN 40 MM (1 1/4"), PARA CIRCUITOS TERMINAIS, INSTALADA EM FORRO - FORNECIMENTO E INSTALAÇÃO. AF_03/2023</v>
          </cell>
          <cell r="I2791" t="str">
            <v>UN</v>
          </cell>
          <cell r="J2791" t="str">
            <v>COEFICIENTE DE REPRESENTATIVIDADE</v>
          </cell>
          <cell r="K2791" t="str">
            <v>25,01</v>
          </cell>
          <cell r="L2791" t="str">
            <v>CAIXA REFERENCIAL</v>
          </cell>
        </row>
        <row r="2792">
          <cell r="G2792" t="str">
            <v>91898</v>
          </cell>
          <cell r="H2792" t="str">
            <v>CURVA 180 GRAUS PARA ELETRODUTO, PVC, ROSCÁVEL, DN 40 MM (1 1/4"), PARA CIRCUITOS TERMINAIS, INSTALADA EM FORRO - FORNECIMENTO E INSTALAÇÃO. AF_03/2023</v>
          </cell>
          <cell r="I2792" t="str">
            <v>UN</v>
          </cell>
          <cell r="J2792" t="str">
            <v>COEFICIENTE DE REPRESENTATIVIDADE</v>
          </cell>
          <cell r="K2792" t="str">
            <v>26,91</v>
          </cell>
          <cell r="L2792" t="str">
            <v>CAIXA REFERENCIAL</v>
          </cell>
        </row>
        <row r="2793">
          <cell r="G2793" t="str">
            <v>91899</v>
          </cell>
          <cell r="H2793" t="str">
            <v>CURVA 90 GRAUS PARA ELETRODUTO, PVC, ROSCÁVEL, DN 20 MM (1/2"), PARA CIRCUITOS TERMINAIS, INSTALADA EM LAJE - FORNECIMENTO E INSTALAÇÃO. AF_03/2023</v>
          </cell>
          <cell r="I2793" t="str">
            <v>UN</v>
          </cell>
          <cell r="J2793" t="str">
            <v>COEFICIENTE DE REPRESENTATIVIDADE</v>
          </cell>
          <cell r="K2793" t="str">
            <v>12,75</v>
          </cell>
          <cell r="L2793" t="str">
            <v>CAIXA REFERENCIAL</v>
          </cell>
        </row>
        <row r="2794">
          <cell r="G2794" t="str">
            <v>91901</v>
          </cell>
          <cell r="H2794" t="str">
            <v>CURVA 180 GRAUS PARA ELETRODUTO, PVC, ROSCÁVEL, DN 20 MM (1/2"), PARA CIRCUITOS TERMINAIS, INSTALADA EM LAJE - FORNECIMENTO E INSTALAÇÃO. AF_03/2023</v>
          </cell>
          <cell r="I2794" t="str">
            <v>UN</v>
          </cell>
          <cell r="J2794" t="str">
            <v>COEFICIENTE DE REPRESENTATIVIDADE</v>
          </cell>
          <cell r="K2794" t="str">
            <v>12,49</v>
          </cell>
          <cell r="L2794" t="str">
            <v>CAIXA REFERENCIAL</v>
          </cell>
        </row>
        <row r="2795">
          <cell r="G2795" t="str">
            <v>91902</v>
          </cell>
          <cell r="H2795" t="str">
            <v>CURVA 90 GRAUS PARA ELETRODUTO, PVC, ROSCÁVEL, DN 25 MM (3/4"), PARA CIRCUITOS TERMINAIS, INSTALADA EM LAJE - FORNECIMENTO E INSTALAÇÃO. AF_03/2023</v>
          </cell>
          <cell r="I2795" t="str">
            <v>UN</v>
          </cell>
          <cell r="J2795" t="str">
            <v>COEFICIENTE DE REPRESENTATIVIDADE</v>
          </cell>
          <cell r="K2795" t="str">
            <v>14,58</v>
          </cell>
          <cell r="L2795" t="str">
            <v>CAIXA REFERENCIAL</v>
          </cell>
        </row>
        <row r="2796">
          <cell r="G2796" t="str">
            <v>91904</v>
          </cell>
          <cell r="H2796" t="str">
            <v>CURVA 180 GRAUS PARA ELETRODUTO, PVC, ROSCÁVEL, DN 25 MM (3/4"), PARA CIRCUITOS TERMINAIS, INSTALADA EM LAJE - FORNECIMENTO E INSTALAÇÃO. AF_03/2023</v>
          </cell>
          <cell r="I2796" t="str">
            <v>UN</v>
          </cell>
          <cell r="J2796" t="str">
            <v>COEFICIENTE DE REPRESENTATIVIDADE</v>
          </cell>
          <cell r="K2796" t="str">
            <v>16,33</v>
          </cell>
          <cell r="L2796" t="str">
            <v>CAIXA REFERENCIAL</v>
          </cell>
        </row>
        <row r="2797">
          <cell r="G2797" t="str">
            <v>91905</v>
          </cell>
          <cell r="H2797" t="str">
            <v>CURVA 90 GRAUS PARA ELETRODUTO, PVC, ROSCÁVEL, DN 32 MM (1"), PARA CIRCUITOS TERMINAIS, INSTALADA EM LAJE - FORNECIMENTO E INSTALAÇÃO. AF_03/2023</v>
          </cell>
          <cell r="I2797" t="str">
            <v>UN</v>
          </cell>
          <cell r="J2797" t="str">
            <v>COEFICIENTE DE REPRESENTATIVIDADE</v>
          </cell>
          <cell r="K2797" t="str">
            <v>18,39</v>
          </cell>
          <cell r="L2797" t="str">
            <v>CAIXA REFERENCIAL</v>
          </cell>
        </row>
        <row r="2798">
          <cell r="G2798" t="str">
            <v>91907</v>
          </cell>
          <cell r="H2798" t="str">
            <v>CURVA 180 GRAUS PARA ELETRODUTO, PVC, ROSCÁVEL, DN 32 MM (1"), PARA CIRCUITOS TERMINAIS, INSTALADA EM LAJE - FORNECIMENTO E INSTALAÇÃO. AF_03/2023</v>
          </cell>
          <cell r="I2798" t="str">
            <v>UN</v>
          </cell>
          <cell r="J2798" t="str">
            <v>COEFICIENTE DE REPRESENTATIVIDADE</v>
          </cell>
          <cell r="K2798" t="str">
            <v>20,16</v>
          </cell>
          <cell r="L2798" t="str">
            <v>CAIXA REFERENCIAL</v>
          </cell>
        </row>
        <row r="2799">
          <cell r="G2799" t="str">
            <v>91908</v>
          </cell>
          <cell r="H2799" t="str">
            <v>CURVA 90 GRAUS PARA ELETRODUTO, PVC, ROSCÁVEL, DN 40 MM (1 1/4"), PARA CIRCUITOS TERMINAIS, INSTALADA EM LAJE - FORNECIMENTO E INSTALAÇÃO. AF_03/2023</v>
          </cell>
          <cell r="I2799" t="str">
            <v>UN</v>
          </cell>
          <cell r="J2799" t="str">
            <v>COEFICIENTE DE REPRESENTATIVIDADE</v>
          </cell>
          <cell r="K2799" t="str">
            <v>21,78</v>
          </cell>
          <cell r="L2799" t="str">
            <v>CAIXA REFERENCIAL</v>
          </cell>
        </row>
        <row r="2800">
          <cell r="G2800" t="str">
            <v>91910</v>
          </cell>
          <cell r="H2800" t="str">
            <v>CURVA 180 GRAUS PARA ELETRODUTO, PVC, ROSCÁVEL, DN 40 MM (1 1/4"), PARA CIRCUITOS TERMINAIS, INSTALADA EM LAJE - FORNECIMENTO E INSTALAÇÃO. AF_03/2023</v>
          </cell>
          <cell r="I2800" t="str">
            <v>UN</v>
          </cell>
          <cell r="J2800" t="str">
            <v>COEFICIENTE DE REPRESENTATIVIDADE</v>
          </cell>
          <cell r="K2800" t="str">
            <v>23,68</v>
          </cell>
          <cell r="L2800" t="str">
            <v>CAIXA REFERENCIAL</v>
          </cell>
        </row>
        <row r="2801">
          <cell r="G2801" t="str">
            <v>91911</v>
          </cell>
          <cell r="H2801" t="str">
            <v>CURVA 90 GRAUS PARA ELETRODUTO, PVC, ROSCÁVEL, DN 20 MM (1/2"), PARA CIRCUITOS TERMINAIS, INSTALADA EM PAREDE - FORNECIMENTO E INSTALAÇÃO. AF_03/2023</v>
          </cell>
          <cell r="I2801" t="str">
            <v>UN</v>
          </cell>
          <cell r="J2801" t="str">
            <v>COEFICIENTE DE REPRESENTATIVIDADE</v>
          </cell>
          <cell r="K2801" t="str">
            <v>22,80</v>
          </cell>
          <cell r="L2801" t="str">
            <v>CAIXA REFERENCIAL</v>
          </cell>
        </row>
        <row r="2802">
          <cell r="G2802" t="str">
            <v>91913</v>
          </cell>
          <cell r="H2802" t="str">
            <v>CURVA 180 GRAUS PARA ELETRODUTO, PVC, ROSCÁVEL, DN 20 MM (1/2"), PARA CIRCUITOS TERMINAIS, INSTALADA EM PAREDE - FORNECIMENTO E INSTALAÇÃO. AF_03/2023</v>
          </cell>
          <cell r="I2802" t="str">
            <v>UN</v>
          </cell>
          <cell r="J2802" t="str">
            <v>COEFICIENTE DE REPRESENTATIVIDADE</v>
          </cell>
          <cell r="K2802" t="str">
            <v>22,54</v>
          </cell>
          <cell r="L2802" t="str">
            <v>CAIXA REFERENCIAL</v>
          </cell>
        </row>
        <row r="2803">
          <cell r="G2803" t="str">
            <v>91914</v>
          </cell>
          <cell r="H2803" t="str">
            <v>CURVA 90 GRAUS PARA ELETRODUTO, PVC, ROSCÁVEL, DN 25 MM (3/4"), PARA CIRCUITOS TERMINAIS, INSTALADA EM PAREDE - FORNECIMENTO E INSTALAÇÃO. AF_03/2023</v>
          </cell>
          <cell r="I2803" t="str">
            <v>UN</v>
          </cell>
          <cell r="J2803" t="str">
            <v>COEFICIENTE DE REPRESENTATIVIDADE</v>
          </cell>
          <cell r="K2803" t="str">
            <v>24,56</v>
          </cell>
          <cell r="L2803" t="str">
            <v>CAIXA REFERENCIAL</v>
          </cell>
        </row>
        <row r="2804">
          <cell r="G2804" t="str">
            <v>91916</v>
          </cell>
          <cell r="H2804" t="str">
            <v>CURVA 180 GRAUS PARA ELETRODUTO, PVC, ROSCÁVEL, DN 25 MM (3/4"), PARA CIRCUITOS TERMINAIS, INSTALADA EM PAREDE - FORNECIMENTO E INSTALAÇÃO. AF_03/2023</v>
          </cell>
          <cell r="I2804" t="str">
            <v>UN</v>
          </cell>
          <cell r="J2804" t="str">
            <v>COEFICIENTE DE REPRESENTATIVIDADE</v>
          </cell>
          <cell r="K2804" t="str">
            <v>26,31</v>
          </cell>
          <cell r="L2804" t="str">
            <v>CAIXA REFERENCIAL</v>
          </cell>
        </row>
        <row r="2805">
          <cell r="G2805" t="str">
            <v>91917</v>
          </cell>
          <cell r="H2805" t="str">
            <v>CURVA 90 GRAUS PARA ELETRODUTO, PVC, ROSCÁVEL, DN 32 MM (1"), PARA CIRCUITOS TERMINAIS, INSTALADA EM PAREDE - FORNECIMENTO E INSTALAÇÃO. AF_03/2023</v>
          </cell>
          <cell r="I2805" t="str">
            <v>UN</v>
          </cell>
          <cell r="J2805" t="str">
            <v>COEFICIENTE DE REPRESENTATIVIDADE</v>
          </cell>
          <cell r="K2805" t="str">
            <v>28,29</v>
          </cell>
          <cell r="L2805" t="str">
            <v>CAIXA REFERENCIAL</v>
          </cell>
        </row>
        <row r="2806">
          <cell r="G2806" t="str">
            <v>91919</v>
          </cell>
          <cell r="H2806" t="str">
            <v>CURVA 180 GRAUS PARA ELETRODUTO, PVC, ROSCÁVEL, DN 32 MM (1"), PARA CIRCUITOS TERMINAIS, INSTALADA EM PAREDE - FORNECIMENTO E INSTALAÇÃO. AF_03/2023</v>
          </cell>
          <cell r="I2806" t="str">
            <v>UN</v>
          </cell>
          <cell r="J2806" t="str">
            <v>COEFICIENTE DE REPRESENTATIVIDADE</v>
          </cell>
          <cell r="K2806" t="str">
            <v>30,06</v>
          </cell>
          <cell r="L2806" t="str">
            <v>CAIXA REFERENCIAL</v>
          </cell>
        </row>
        <row r="2807">
          <cell r="G2807" t="str">
            <v>91920</v>
          </cell>
          <cell r="H2807" t="str">
            <v>CURVA 90 GRAUS PARA ELETRODUTO, PVC, ROSCÁVEL, DN 40 MM (1 1/4"), PARA CIRCUITOS TERMINAIS, INSTALADA EM PAREDE - FORNECIMENTO E INSTALAÇÃO. AF_03/2023</v>
          </cell>
          <cell r="I2807" t="str">
            <v>UN</v>
          </cell>
          <cell r="J2807" t="str">
            <v>COEFICIENTE DE REPRESENTATIVIDADE</v>
          </cell>
          <cell r="K2807" t="str">
            <v>31,54</v>
          </cell>
          <cell r="L2807" t="str">
            <v>CAIXA REFERENCIAL</v>
          </cell>
        </row>
        <row r="2808">
          <cell r="G2808" t="str">
            <v>91922</v>
          </cell>
          <cell r="H2808" t="str">
            <v>CURVA 180 GRAUS PARA ELETRODUTO, PVC, ROSCÁVEL, DN 40 MM (1 1/4"), PARA CIRCUITOS TERMINAIS, INSTALADA EM PAREDE - FORNECIMENTO E INSTALAÇÃO. AF_03/2023</v>
          </cell>
          <cell r="I2808" t="str">
            <v>UN</v>
          </cell>
          <cell r="J2808" t="str">
            <v>COEFICIENTE DE REPRESENTATIVIDADE</v>
          </cell>
          <cell r="K2808" t="str">
            <v>33,44</v>
          </cell>
          <cell r="L2808" t="str">
            <v>CAIXA REFERENCIAL</v>
          </cell>
        </row>
        <row r="2809">
          <cell r="G2809" t="str">
            <v>93013</v>
          </cell>
          <cell r="H2809" t="str">
            <v>LUVA PARA ELETRODUTO, PVC, ROSCÁVEL, DN 50 MM (1 1/2"), PARA REDE ENTERRADA DE DISTRIBUIÇÃO DE ENERGIA ELÉTRICA - FORNECIMENTO E INSTALAÇÃO. AF_12/2021</v>
          </cell>
          <cell r="I2809" t="str">
            <v>UN</v>
          </cell>
          <cell r="J2809" t="str">
            <v>COEFICIENTE DE REPRESENTATIVIDADE</v>
          </cell>
          <cell r="K2809" t="str">
            <v>19,96</v>
          </cell>
          <cell r="L2809" t="str">
            <v>CAIXA REFERENCIAL</v>
          </cell>
        </row>
        <row r="2810">
          <cell r="G2810" t="str">
            <v>93014</v>
          </cell>
          <cell r="H2810" t="str">
            <v>LUVA PARA ELETRODUTO, PVC, ROSCÁVEL, DN 60 MM (2"), PARA REDE ENTERRADA DE DISTRIBUIÇÃO DE ENERGIA ELÉTRICA - FORNECIMENTO E INSTALAÇÃO. AF_12/2021</v>
          </cell>
          <cell r="I2810" t="str">
            <v>UN</v>
          </cell>
          <cell r="J2810" t="str">
            <v>COEFICIENTE DE REPRESENTATIVIDADE</v>
          </cell>
          <cell r="K2810" t="str">
            <v>23,89</v>
          </cell>
          <cell r="L2810" t="str">
            <v>CAIXA REFERENCIAL</v>
          </cell>
        </row>
        <row r="2811">
          <cell r="G2811" t="str">
            <v>93015</v>
          </cell>
          <cell r="H2811" t="str">
            <v>LUVA PARA ELETRODUTO, PVC, ROSCÁVEL, DN 75 MM (2 1/2"), PARA REDE ENTERRADA DE DISTRIBUIÇÃO DE ENERGIA ELÉTRICA - FORNECIMENTO E INSTALAÇÃO. AF_12/2021</v>
          </cell>
          <cell r="I2811" t="str">
            <v>UN</v>
          </cell>
          <cell r="J2811" t="str">
            <v>COEFICIENTE DE REPRESENTATIVIDADE</v>
          </cell>
          <cell r="K2811" t="str">
            <v>33,27</v>
          </cell>
          <cell r="L2811" t="str">
            <v>CAIXA REFERENCIAL</v>
          </cell>
        </row>
        <row r="2812">
          <cell r="G2812" t="str">
            <v>93016</v>
          </cell>
          <cell r="H2812" t="str">
            <v>LUVA PARA ELETRODUTO, PVC, ROSCÁVEL, DN 85 MM (3"), PARA REDE ENTERRADA DE DISTRIBUIÇÃO DE ENERGIA ELÉTRICA - FORNECIMENTO E INSTALAÇÃO. AF_12/2021</v>
          </cell>
          <cell r="I2812" t="str">
            <v>UN</v>
          </cell>
          <cell r="J2812" t="str">
            <v>COEFICIENTE DE REPRESENTATIVIDADE</v>
          </cell>
          <cell r="K2812" t="str">
            <v>39,27</v>
          </cell>
          <cell r="L2812" t="str">
            <v>CAIXA REFERENCIAL</v>
          </cell>
        </row>
        <row r="2813">
          <cell r="G2813" t="str">
            <v>93017</v>
          </cell>
          <cell r="H2813" t="str">
            <v>LUVA PARA ELETRODUTO, PVC, ROSCÁVEL, DN 110 MM (4"), PARA REDE ENTERRADA DE DISTRIBUIÇÃO DE ENERGIA ELÉTRICA - FORNECIMENTO E INSTALAÇÃO. AF_12/2021</v>
          </cell>
          <cell r="I2813" t="str">
            <v>UN</v>
          </cell>
          <cell r="J2813" t="str">
            <v>COEFICIENTE DE REPRESENTATIVIDADE</v>
          </cell>
          <cell r="K2813" t="str">
            <v>55,90</v>
          </cell>
          <cell r="L2813" t="str">
            <v>CAIXA REFERENCIAL</v>
          </cell>
        </row>
        <row r="2814">
          <cell r="G2814" t="str">
            <v>93018</v>
          </cell>
          <cell r="H2814" t="str">
            <v>CURVA 90 GRAUS PARA ELETRODUTO, PVC, ROSCÁVEL, DN 50 MM (1 1/2"), PARA REDE ENTERRADA DE DISTRIBUIÇÃO DE ENERGIA ELÉTRICA - FORNECIMENTO E INSTALAÇÃO. AF_12/2021</v>
          </cell>
          <cell r="I2814" t="str">
            <v>UN</v>
          </cell>
          <cell r="J2814" t="str">
            <v>COEFICIENTE DE REPRESENTATIVIDADE</v>
          </cell>
          <cell r="K2814" t="str">
            <v>30,28</v>
          </cell>
          <cell r="L2814" t="str">
            <v>CAIXA REFERENCIAL</v>
          </cell>
        </row>
        <row r="2815">
          <cell r="G2815" t="str">
            <v>93020</v>
          </cell>
          <cell r="H2815" t="str">
            <v>CURVA 90 GRAUS PARA ELETRODUTO, PVC, ROSCÁVEL, DN 60 MM (2"), PARA REDE ENTERRADA DE DISTRIBUIÇÃO DE ENERGIA ELÉTRICA - FORNECIMENTO E INSTALAÇÃO. AF_12/2021</v>
          </cell>
          <cell r="I2815" t="str">
            <v>UN</v>
          </cell>
          <cell r="J2815" t="str">
            <v>COEFICIENTE DE REPRESENTATIVIDADE</v>
          </cell>
          <cell r="K2815" t="str">
            <v>37,21</v>
          </cell>
          <cell r="L2815" t="str">
            <v>CAIXA REFERENCIAL</v>
          </cell>
        </row>
        <row r="2816">
          <cell r="G2816" t="str">
            <v>93022</v>
          </cell>
          <cell r="H2816" t="str">
            <v>CURVA 90 GRAUS PARA ELETRODUTO, PVC, ROSCÁVEL, DN 75 MM (2 1/2"), PARA REDE ENTERRADA DE DISTRIBUIÇÃO DE ENERGIA ELÉTRICA - FORNECIMENTO E INSTALAÇÃO. AF_12/2021</v>
          </cell>
          <cell r="I2816" t="str">
            <v>UN</v>
          </cell>
          <cell r="J2816" t="str">
            <v>COEFICIENTE DE REPRESENTATIVIDADE</v>
          </cell>
          <cell r="K2816" t="str">
            <v>55,63</v>
          </cell>
          <cell r="L2816" t="str">
            <v>CAIXA REFERENCIAL</v>
          </cell>
        </row>
        <row r="2817">
          <cell r="G2817" t="str">
            <v>93024</v>
          </cell>
          <cell r="H2817" t="str">
            <v>CURVA 90 GRAUS PARA ELETRODUTO, PVC, ROSCÁVEL, DN 85 MM (3"), PARA REDE ENTERRADA DE DISTRIBUIÇÃO DE ENERGIA ELÉTRICA - FORNECIMENTO E INSTALAÇÃO. AF_12/2021</v>
          </cell>
          <cell r="I2817" t="str">
            <v>UN</v>
          </cell>
          <cell r="J2817" t="str">
            <v>COEFICIENTE DE REPRESENTATIVIDADE</v>
          </cell>
          <cell r="K2817" t="str">
            <v>59,44</v>
          </cell>
          <cell r="L2817" t="str">
            <v>CAIXA REFERENCIAL</v>
          </cell>
        </row>
        <row r="2818">
          <cell r="G2818" t="str">
            <v>93026</v>
          </cell>
          <cell r="H2818" t="str">
            <v>CURVA 90 GRAUS PARA ELETRODUTO, PVC, ROSCÁVEL, DN 110 MM (4"), PARA REDE ENTERRADA DE DISTRIBUIÇÃO DE ENERGIA ELÉTRICA - FORNECIMENTO E INSTALAÇÃO. AF_12/2021</v>
          </cell>
          <cell r="I2818" t="str">
            <v>UN</v>
          </cell>
          <cell r="J2818" t="str">
            <v>COEFICIENTE DE REPRESENTATIVIDADE</v>
          </cell>
          <cell r="K2818" t="str">
            <v>90,06</v>
          </cell>
          <cell r="L2818" t="str">
            <v>CAIXA REFERENCIAL</v>
          </cell>
        </row>
        <row r="2819">
          <cell r="G2819" t="str">
            <v>97559</v>
          </cell>
          <cell r="H2819" t="str">
            <v>CURVA 135 GRAUS PARA ELETRODUTO, PVC, ROSCÁVEL, DN 25 MM (3/4"), PARA CIRCUITOS TERMINAIS, INSTALADA EM FORRO - FORNECIMENTO E INSTALAÇÃO. AF_03/2023</v>
          </cell>
          <cell r="I2819" t="str">
            <v>UN</v>
          </cell>
          <cell r="J2819" t="str">
            <v>COEFICIENTE DE REPRESENTATIVIDADE</v>
          </cell>
          <cell r="K2819" t="str">
            <v>17,68</v>
          </cell>
          <cell r="L2819" t="str">
            <v>CAIXA REFERENCIAL</v>
          </cell>
        </row>
        <row r="2820">
          <cell r="G2820" t="str">
            <v>97562</v>
          </cell>
          <cell r="H2820" t="str">
            <v>CURVA 135 GRAUS PARA ELETRODUTO, PVC, ROSCÁVEL, DN 25 MM (3/4"), PARA CIRCUITOS TERMINAIS, INSTALADA EM LAJE - FORNECIMENTO E INSTALAÇÃO. AF_03/2023</v>
          </cell>
          <cell r="I2820" t="str">
            <v>UN</v>
          </cell>
          <cell r="J2820" t="str">
            <v>COEFICIENTE DE REPRESENTATIVIDADE</v>
          </cell>
          <cell r="K2820" t="str">
            <v>14,38</v>
          </cell>
          <cell r="L2820" t="str">
            <v>CAIXA REFERENCIAL</v>
          </cell>
        </row>
        <row r="2821">
          <cell r="G2821" t="str">
            <v>97564</v>
          </cell>
          <cell r="H2821" t="str">
            <v>CURVA 135 GRAUS PARA ELETRODUTO, PVC, ROSCÁVEL, DN 25 MM (3/4"), PARA CIRCUITOS TERMINAIS, INSTALADA EM PAREDE - FORNECIMENTO E INSTALAÇÃO. AF_03/2023</v>
          </cell>
          <cell r="I2821" t="str">
            <v>UN</v>
          </cell>
          <cell r="J2821" t="str">
            <v>COEFICIENTE DE REPRESENTATIVIDADE</v>
          </cell>
          <cell r="K2821" t="str">
            <v>24,36</v>
          </cell>
          <cell r="L2821" t="str">
            <v>CAIXA REFERENCIAL</v>
          </cell>
        </row>
        <row r="2822">
          <cell r="G2822" t="str">
            <v>104395</v>
          </cell>
          <cell r="H2822" t="str">
            <v>CONDULETE DE PVC, TIPO E, PARA ELETRODUTO DE PVC SOLDÁVEL DN 20 MM (1/2''), APARENTE - FORNECIMENTO E INSTALAÇÃO. AF_10/2022</v>
          </cell>
          <cell r="I2822" t="str">
            <v>UN</v>
          </cell>
          <cell r="J2822" t="str">
            <v>COEFICIENTE DE REPRESENTATIVIDADE</v>
          </cell>
          <cell r="K2822" t="str">
            <v>24,91</v>
          </cell>
          <cell r="L2822" t="str">
            <v>CAIXA REFERENCIAL</v>
          </cell>
        </row>
        <row r="2823">
          <cell r="G2823" t="str">
            <v>91924</v>
          </cell>
          <cell r="H2823" t="str">
            <v>CABO DE COBRE FLEXÍVEL ISOLADO, 1,5 MM², ANTI-CHAMA 450/750 V, PARA CIRCUITOS TERMINAIS - FORNECIMENTO E INSTALAÇÃO. AF_03/2023</v>
          </cell>
          <cell r="I2823" t="str">
            <v>M</v>
          </cell>
          <cell r="J2823" t="str">
            <v>COEFICIENTE DE REPRESENTATIVIDADE</v>
          </cell>
          <cell r="K2823" t="str">
            <v>3,13</v>
          </cell>
          <cell r="L2823" t="str">
            <v>CAIXA REFERENCIAL</v>
          </cell>
        </row>
        <row r="2824">
          <cell r="G2824" t="str">
            <v>91925</v>
          </cell>
          <cell r="H2824" t="str">
            <v>CABO DE COBRE FLEXÍVEL ISOLADO, 1,5 MM², ANTI-CHAMA 0,6/1,0 KV, PARA CIRCUITOS TERMINAIS - FORNECIMENTO E INSTALAÇÃO. AF_03/2023</v>
          </cell>
          <cell r="I2824" t="str">
            <v>M</v>
          </cell>
          <cell r="J2824" t="str">
            <v>COEFICIENTE DE REPRESENTATIVIDADE</v>
          </cell>
          <cell r="K2824" t="str">
            <v>3,62</v>
          </cell>
          <cell r="L2824" t="str">
            <v>CAIXA REFERENCIAL</v>
          </cell>
        </row>
        <row r="2825">
          <cell r="G2825" t="str">
            <v>91926</v>
          </cell>
          <cell r="H2825" t="str">
            <v>CABO DE COBRE FLEXÍVEL ISOLADO, 2,5 MM², ANTI-CHAMA 450/750 V, PARA CIRCUITOS TERMINAIS - FORNECIMENTO E INSTALAÇÃO. AF_03/2023</v>
          </cell>
          <cell r="I2825" t="str">
            <v>M</v>
          </cell>
          <cell r="J2825" t="str">
            <v>COEFICIENTE DE REPRESENTATIVIDADE</v>
          </cell>
          <cell r="K2825" t="str">
            <v>4,40</v>
          </cell>
          <cell r="L2825" t="str">
            <v>CAIXA REFERENCIAL</v>
          </cell>
        </row>
        <row r="2826">
          <cell r="G2826" t="str">
            <v>91927</v>
          </cell>
          <cell r="H2826" t="str">
            <v>CABO DE COBRE FLEXÍVEL ISOLADO, 2,5 MM², ANTI-CHAMA 0,6/1,0 KV, PARA CIRCUITOS TERMINAIS - FORNECIMENTO E INSTALAÇÃO. AF_03/2023</v>
          </cell>
          <cell r="I2826" t="str">
            <v>M</v>
          </cell>
          <cell r="J2826" t="str">
            <v>COEFICIENTE DE REPRESENTATIVIDADE</v>
          </cell>
          <cell r="K2826" t="str">
            <v>4,80</v>
          </cell>
          <cell r="L2826" t="str">
            <v>CAIXA REFERENCIAL</v>
          </cell>
        </row>
        <row r="2827">
          <cell r="G2827" t="str">
            <v>91928</v>
          </cell>
          <cell r="H2827" t="str">
            <v>CABO DE COBRE FLEXÍVEL ISOLADO, 4 MM², ANTI-CHAMA 450/750 V, PARA CIRCUITOS TERMINAIS - FORNECIMENTO E INSTALAÇÃO. AF_03/2023</v>
          </cell>
          <cell r="I2827" t="str">
            <v>M</v>
          </cell>
          <cell r="J2827" t="str">
            <v>COEFICIENTE DE REPRESENTATIVIDADE</v>
          </cell>
          <cell r="K2827" t="str">
            <v>6,57</v>
          </cell>
          <cell r="L2827" t="str">
            <v>CAIXA REFERENCIAL</v>
          </cell>
        </row>
        <row r="2828">
          <cell r="G2828" t="str">
            <v>91929</v>
          </cell>
          <cell r="H2828" t="str">
            <v>CABO DE COBRE FLEXÍVEL ISOLADO, 4 MM², ANTI-CHAMA 0,6/1,0 KV, PARA CIRCUITOS TERMINAIS - FORNECIMENTO E INSTALAÇÃO. AF_03/2023</v>
          </cell>
          <cell r="I2828" t="str">
            <v>M</v>
          </cell>
          <cell r="J2828" t="str">
            <v>COEFICIENTE DE REPRESENTATIVIDADE</v>
          </cell>
          <cell r="K2828" t="str">
            <v>6,92</v>
          </cell>
          <cell r="L2828" t="str">
            <v>CAIXA REFERENCIAL</v>
          </cell>
        </row>
        <row r="2829">
          <cell r="G2829" t="str">
            <v>91930</v>
          </cell>
          <cell r="H2829" t="str">
            <v>CABO DE COBRE FLEXÍVEL ISOLADO, 6 MM², ANTI-CHAMA 450/750 V, PARA CIRCUITOS TERMINAIS - FORNECIMENTO E INSTALAÇÃO. AF_03/2023</v>
          </cell>
          <cell r="I2829" t="str">
            <v>M</v>
          </cell>
          <cell r="J2829" t="str">
            <v>COEFICIENTE DE REPRESENTATIVIDADE</v>
          </cell>
          <cell r="K2829" t="str">
            <v>9,06</v>
          </cell>
          <cell r="L2829" t="str">
            <v>CAIXA REFERENCIAL</v>
          </cell>
        </row>
        <row r="2830">
          <cell r="G2830" t="str">
            <v>91931</v>
          </cell>
          <cell r="H2830" t="str">
            <v>CABO DE COBRE FLEXÍVEL ISOLADO, 6 MM², ANTI-CHAMA 0,6/1,0 KV, PARA CIRCUITOS TERMINAIS - FORNECIMENTO E INSTALAÇÃO. AF_03/2023</v>
          </cell>
          <cell r="I2830" t="str">
            <v>M</v>
          </cell>
          <cell r="J2830" t="str">
            <v>COEFICIENTE DE REPRESENTATIVIDADE</v>
          </cell>
          <cell r="K2830" t="str">
            <v>9,63</v>
          </cell>
          <cell r="L2830" t="str">
            <v>CAIXA REFERENCIAL</v>
          </cell>
        </row>
        <row r="2831">
          <cell r="G2831" t="str">
            <v>91932</v>
          </cell>
          <cell r="H2831" t="str">
            <v>CABO DE COBRE FLEXÍVEL ISOLADO, 10 MM², ANTI-CHAMA 450/750 V, PARA CIRCUITOS TERMINAIS - FORNECIMENTO E INSTALAÇÃO. AF_03/2023</v>
          </cell>
          <cell r="I2831" t="str">
            <v>M</v>
          </cell>
          <cell r="J2831" t="str">
            <v>COEFICIENTE DE REPRESENTATIVIDADE</v>
          </cell>
          <cell r="K2831" t="str">
            <v>15,65</v>
          </cell>
          <cell r="L2831" t="str">
            <v>CAIXA REFERENCIAL</v>
          </cell>
        </row>
        <row r="2832">
          <cell r="G2832" t="str">
            <v>91933</v>
          </cell>
          <cell r="H2832" t="str">
            <v>CABO DE COBRE FLEXÍVEL ISOLADO, 10 MM², ANTI-CHAMA 0,6/1,0 KV, PARA CIRCUITOS TERMINAIS - FORNECIMENTO E INSTALAÇÃO. AF_03/2023</v>
          </cell>
          <cell r="I2832" t="str">
            <v>M</v>
          </cell>
          <cell r="J2832" t="str">
            <v>COEFICIENTE DE REPRESENTATIVIDADE</v>
          </cell>
          <cell r="K2832" t="str">
            <v>15,18</v>
          </cell>
          <cell r="L2832" t="str">
            <v>CAIXA REFERENCIAL</v>
          </cell>
        </row>
        <row r="2833">
          <cell r="G2833" t="str">
            <v>91934</v>
          </cell>
          <cell r="H2833" t="str">
            <v>CABO DE COBRE FLEXÍVEL ISOLADO, 16 MM², ANTI-CHAMA 450/750 V, PARA CIRCUITOS TERMINAIS - FORNECIMENTO E INSTALAÇÃO. AF_03/2023</v>
          </cell>
          <cell r="I2833" t="str">
            <v>M</v>
          </cell>
          <cell r="J2833" t="str">
            <v>COEFICIENTE DE REPRESENTATIVIDADE</v>
          </cell>
          <cell r="K2833" t="str">
            <v>22,74</v>
          </cell>
          <cell r="L2833" t="str">
            <v>CAIXA REFERENCIAL</v>
          </cell>
        </row>
        <row r="2834">
          <cell r="G2834" t="str">
            <v>91935</v>
          </cell>
          <cell r="H2834" t="str">
            <v>CABO DE COBRE FLEXÍVEL ISOLADO, 16 MM², ANTI-CHAMA 0,6/1,0 KV, PARA CIRCUITOS TERMINAIS - FORNECIMENTO E INSTALAÇÃO. AF_03/2023</v>
          </cell>
          <cell r="I2834" t="str">
            <v>M</v>
          </cell>
          <cell r="J2834" t="str">
            <v>COEFICIENTE DE REPRESENTATIVIDADE</v>
          </cell>
          <cell r="K2834" t="str">
            <v>23,63</v>
          </cell>
          <cell r="L2834" t="str">
            <v>CAIXA REFERENCIAL</v>
          </cell>
        </row>
        <row r="2835">
          <cell r="G2835" t="str">
            <v>92979</v>
          </cell>
          <cell r="H2835" t="str">
            <v>CABO DE COBRE FLEXÍVEL ISOLADO, 10 MM², ANTI-CHAMA 450/750 V, PARA DISTRIBUIÇÃO - FORNECIMENTO E INSTALAÇÃO. AF_12/2015</v>
          </cell>
          <cell r="I2835" t="str">
            <v>M</v>
          </cell>
          <cell r="J2835" t="str">
            <v>COEFICIENTE DE REPRESENTATIVIDADE</v>
          </cell>
          <cell r="K2835" t="str">
            <v>8,91</v>
          </cell>
          <cell r="L2835" t="str">
            <v>CAIXA REFERENCIAL</v>
          </cell>
        </row>
        <row r="2836">
          <cell r="G2836" t="str">
            <v>92980</v>
          </cell>
          <cell r="H2836" t="str">
            <v>CABO DE COBRE FLEXÍVEL ISOLADO, 10 MM², ANTI-CHAMA 0,6/1,0 KV, PARA DISTRIBUIÇÃO - FORNECIMENTO E INSTALAÇÃO. AF_12/2015</v>
          </cell>
          <cell r="I2836" t="str">
            <v>M</v>
          </cell>
          <cell r="J2836" t="str">
            <v>COEFICIENTE DE REPRESENTATIVIDADE</v>
          </cell>
          <cell r="K2836" t="str">
            <v>8,52</v>
          </cell>
          <cell r="L2836" t="str">
            <v>CAIXA REFERENCIAL</v>
          </cell>
        </row>
        <row r="2837">
          <cell r="G2837" t="str">
            <v>92981</v>
          </cell>
          <cell r="H2837" t="str">
            <v>CABO DE COBRE FLEXÍVEL ISOLADO, 16 MM², ANTI-CHAMA 450/750 V, PARA DISTRIBUIÇÃO - FORNECIMENTO E INSTALAÇÃO. AF_12/2015</v>
          </cell>
          <cell r="I2837" t="str">
            <v>M</v>
          </cell>
          <cell r="J2837" t="str">
            <v>COEFICIENTE DE REPRESENTATIVIDADE</v>
          </cell>
          <cell r="K2837" t="str">
            <v>12,70</v>
          </cell>
          <cell r="L2837" t="str">
            <v>CAIXA REFERENCIAL</v>
          </cell>
        </row>
        <row r="2838">
          <cell r="G2838" t="str">
            <v>92982</v>
          </cell>
          <cell r="H2838" t="str">
            <v>CABO DE COBRE FLEXÍVEL ISOLADO, 16 MM², ANTI-CHAMA 0,6/1,0 KV, PARA DISTRIBUIÇÃO - FORNECIMENTO E INSTALAÇÃO. AF_12/2015</v>
          </cell>
          <cell r="I2838" t="str">
            <v>M</v>
          </cell>
          <cell r="J2838" t="str">
            <v>COEFICIENTE DE REPRESENTATIVIDADE</v>
          </cell>
          <cell r="K2838" t="str">
            <v>13,43</v>
          </cell>
          <cell r="L2838" t="str">
            <v>CAIXA REFERENCIAL</v>
          </cell>
        </row>
        <row r="2839">
          <cell r="G2839" t="str">
            <v>92984</v>
          </cell>
          <cell r="H2839" t="str">
            <v>CABO DE COBRE FLEXÍVEL ISOLADO, 25 MM², ANTI-CHAMA 0,6/1,0 KV, PARA REDE ENTERRADA DE DISTRIBUIÇÃO DE ENERGIA ELÉTRICA - FORNECIMENTO E INSTALAÇÃO. AF_12/2021</v>
          </cell>
          <cell r="I2839" t="str">
            <v>M</v>
          </cell>
          <cell r="J2839" t="str">
            <v>COEFICIENTE DE REPRESENTATIVIDADE</v>
          </cell>
          <cell r="K2839" t="str">
            <v>23,65</v>
          </cell>
          <cell r="L2839" t="str">
            <v>CAIXA REFERENCIAL</v>
          </cell>
        </row>
        <row r="2840">
          <cell r="G2840" t="str">
            <v>92986</v>
          </cell>
          <cell r="H2840" t="str">
            <v>CABO DE COBRE FLEXÍVEL ISOLADO, 35 MM², ANTI-CHAMA 0,6/1,0 KV, PARA REDE ENTERRADA DE DISTRIBUIÇÃO DE ENERGIA ELÉTRICA - FORNECIMENTO E INSTALAÇÃO. AF_12/2021</v>
          </cell>
          <cell r="I2840" t="str">
            <v>M</v>
          </cell>
          <cell r="J2840" t="str">
            <v>COEFICIENTE DE REPRESENTATIVIDADE</v>
          </cell>
          <cell r="K2840" t="str">
            <v>32,17</v>
          </cell>
          <cell r="L2840" t="str">
            <v>CAIXA REFERENCIAL</v>
          </cell>
        </row>
        <row r="2841">
          <cell r="G2841" t="str">
            <v>92988</v>
          </cell>
          <cell r="H2841" t="str">
            <v>CABO DE COBRE FLEXÍVEL ISOLADO, 50 MM², ANTI-CHAMA 0,6/1,0 KV, PARA REDE ENTERRADA DE DISTRIBUIÇÃO DE ENERGIA ELÉTRICA - FORNECIMENTO E INSTALAÇÃO. AF_12/2021</v>
          </cell>
          <cell r="I2841" t="str">
            <v>M</v>
          </cell>
          <cell r="J2841" t="str">
            <v>COEFICIENTE DE REPRESENTATIVIDADE</v>
          </cell>
          <cell r="K2841" t="str">
            <v>46,05</v>
          </cell>
          <cell r="L2841" t="str">
            <v>CAIXA REFERENCIAL</v>
          </cell>
        </row>
        <row r="2842">
          <cell r="G2842" t="str">
            <v>92990</v>
          </cell>
          <cell r="H2842" t="str">
            <v>CABO DE COBRE FLEXÍVEL ISOLADO, 70 MM², ANTI-CHAMA 0,6/1,0 KV, PARA REDE ENTERRADA DE DISTRIBUIÇÃO DE ENERGIA ELÉTRICA - FORNECIMENTO E INSTALAÇÃO. AF_12/2021</v>
          </cell>
          <cell r="I2842" t="str">
            <v>M</v>
          </cell>
          <cell r="J2842" t="str">
            <v>COEFICIENTE DE REPRESENTATIVIDADE</v>
          </cell>
          <cell r="K2842" t="str">
            <v>63,26</v>
          </cell>
          <cell r="L2842" t="str">
            <v>CAIXA REFERENCIAL</v>
          </cell>
        </row>
        <row r="2843">
          <cell r="G2843" t="str">
            <v>92992</v>
          </cell>
          <cell r="H2843" t="str">
            <v>CABO DE COBRE FLEXÍVEL ISOLADO, 95 MM², ANTI-CHAMA 0,6/1,0 KV, PARA REDE ENTERRADA DE DISTRIBUIÇÃO DE ENERGIA ELÉTRICA - FORNECIMENTO E INSTALAÇÃO. AF_12/2021</v>
          </cell>
          <cell r="I2843" t="str">
            <v>M</v>
          </cell>
          <cell r="J2843" t="str">
            <v>COEFICIENTE DE REPRESENTATIVIDADE</v>
          </cell>
          <cell r="K2843" t="str">
            <v>81,51</v>
          </cell>
          <cell r="L2843" t="str">
            <v>CAIXA REFERENCIAL</v>
          </cell>
        </row>
        <row r="2844">
          <cell r="G2844" t="str">
            <v>92994</v>
          </cell>
          <cell r="H2844" t="str">
            <v>CABO DE COBRE FLEXÍVEL ISOLADO, 120 MM², ANTI-CHAMA 0,6/1,0 KV, PARA REDE ENTERRADA DE DISTRIBUIÇÃO DE ENERGIA ELÉTRICA - FORNECIMENTO E INSTALAÇÃO. AF_12/2021</v>
          </cell>
          <cell r="I2844" t="str">
            <v>M</v>
          </cell>
          <cell r="J2844" t="str">
            <v>COEFICIENTE DE REPRESENTATIVIDADE</v>
          </cell>
          <cell r="K2844" t="str">
            <v>105,42</v>
          </cell>
          <cell r="L2844" t="str">
            <v>CAIXA REFERENCIAL</v>
          </cell>
        </row>
        <row r="2845">
          <cell r="G2845" t="str">
            <v>92996</v>
          </cell>
          <cell r="H2845" t="str">
            <v>CABO DE COBRE FLEXÍVEL ISOLADO, 150 MM², ANTI-CHAMA 0,6/1,0 KV, PARA REDE ENTERRADA DE DISTRIBUIÇÃO DE ENERGIA ELÉTRICA - FORNECIMENTO E INSTALAÇÃO. AF_12/2021</v>
          </cell>
          <cell r="I2845" t="str">
            <v>M</v>
          </cell>
          <cell r="J2845" t="str">
            <v>COEFICIENTE DE REPRESENTATIVIDADE</v>
          </cell>
          <cell r="K2845" t="str">
            <v>127,40</v>
          </cell>
          <cell r="L2845" t="str">
            <v>CAIXA REFERENCIAL</v>
          </cell>
        </row>
        <row r="2846">
          <cell r="G2846" t="str">
            <v>92998</v>
          </cell>
          <cell r="H2846" t="str">
            <v>CABO DE COBRE FLEXÍVEL ISOLADO, 185 MM², ANTI-CHAMA 0,6/1,0 KV, PARA REDE ENTERRADA DE DISTRIBUIÇÃO DE ENERGIA ELÉTRICA - FORNECIMENTO E INSTALAÇÃO. AF_12/2021</v>
          </cell>
          <cell r="I2846" t="str">
            <v>M</v>
          </cell>
          <cell r="J2846" t="str">
            <v>COEFICIENTE DE REPRESENTATIVIDADE</v>
          </cell>
          <cell r="K2846" t="str">
            <v>155,85</v>
          </cell>
          <cell r="L2846" t="str">
            <v>CAIXA REFERENCIAL</v>
          </cell>
        </row>
        <row r="2847">
          <cell r="G2847" t="str">
            <v>93000</v>
          </cell>
          <cell r="H2847" t="str">
            <v>CABO DE COBRE FLEXÍVEL ISOLADO, 240 MM², ANTI-CHAMA 0,6/1,0 KV, PARA REDE ENTERRADA DE DISTRIBUIÇÃO DE ENERGIA ELÉTRICA - FORNECIMENTO E INSTALAÇÃO. AF_12/2021</v>
          </cell>
          <cell r="I2847" t="str">
            <v>M</v>
          </cell>
          <cell r="J2847" t="str">
            <v>COEFICIENTE DE REPRESENTATIVIDADE</v>
          </cell>
          <cell r="K2847" t="str">
            <v>205,75</v>
          </cell>
          <cell r="L2847" t="str">
            <v>CAIXA REFERENCIAL</v>
          </cell>
        </row>
        <row r="2848">
          <cell r="G2848" t="str">
            <v>93002</v>
          </cell>
          <cell r="H2848" t="str">
            <v>CABO DE COBRE FLEXÍVEL ISOLADO, 300 MM², ANTI-CHAMA 0,6/1,0 KV, PARA REDE ENTERRADA DE DISTRIBUIÇÃO DE ENERGIA ELÉTRICA - FORNECIMENTO E INSTALAÇÃO. AF_12/2021</v>
          </cell>
          <cell r="I2848" t="str">
            <v>M</v>
          </cell>
          <cell r="J2848" t="str">
            <v>COEFICIENTE DE REPRESENTATIVIDADE</v>
          </cell>
          <cell r="K2848" t="str">
            <v>265,33</v>
          </cell>
          <cell r="L2848" t="str">
            <v>CAIXA REFERENCIAL</v>
          </cell>
        </row>
        <row r="2849">
          <cell r="G2849" t="str">
            <v>101884</v>
          </cell>
          <cell r="H2849" t="str">
            <v>CABO DE COBRE ISOLADO, 10 MM², ANTI-CHAMA 450/750 V, INSTALADO EM ELETROCALHA OU PERFILADO - FORNECIMENTO E INSTALAÇÃO. AF_10/2020</v>
          </cell>
          <cell r="I2849" t="str">
            <v>M</v>
          </cell>
          <cell r="J2849" t="str">
            <v>COEFICIENTE DE REPRESENTATIVIDADE</v>
          </cell>
          <cell r="K2849" t="str">
            <v>8,52</v>
          </cell>
          <cell r="L2849" t="str">
            <v>CAIXA REFERENCIAL</v>
          </cell>
        </row>
        <row r="2850">
          <cell r="G2850" t="str">
            <v>101885</v>
          </cell>
          <cell r="H2850" t="str">
            <v>CABO DE COBRE ISOLADO, 10 MM², ANTI-CHAMA 0,6/1 KV, INSTALADO EM ELETROCALHA OU PERFILADO - FORNECIMENTO E INSTALAÇÃO. AF_10/2020</v>
          </cell>
          <cell r="I2850" t="str">
            <v>M</v>
          </cell>
          <cell r="J2850" t="str">
            <v>COEFICIENTE DE REPRESENTATIVIDADE</v>
          </cell>
          <cell r="K2850" t="str">
            <v>8,13</v>
          </cell>
          <cell r="L2850" t="str">
            <v>CAIXA REFERENCIAL</v>
          </cell>
        </row>
        <row r="2851">
          <cell r="G2851" t="str">
            <v>101886</v>
          </cell>
          <cell r="H2851" t="str">
            <v>CABO DE COBRE ISOLADO, 16 MM², ANTI-CHAMA 450/750 V, INSTALADO EM ELETROCALHA OU PERFILADO - FORNECIMENTO E INSTALAÇÃO. AF_10/2020</v>
          </cell>
          <cell r="I2851" t="str">
            <v>M</v>
          </cell>
          <cell r="J2851" t="str">
            <v>COEFICIENTE DE REPRESENTATIVIDADE</v>
          </cell>
          <cell r="K2851" t="str">
            <v>12,26</v>
          </cell>
          <cell r="L2851" t="str">
            <v>CAIXA REFERENCIAL</v>
          </cell>
        </row>
        <row r="2852">
          <cell r="G2852" t="str">
            <v>101887</v>
          </cell>
          <cell r="H2852" t="str">
            <v>CABO DE COBRE ISOLADO, 16 MM², ANTI-CHAMA 0,6/1 KV, INSTALADO EM ELETROCALHA OU PERFILADO - FORNECIMENTO E INSTALAÇÃO. AF_10/2020</v>
          </cell>
          <cell r="I2852" t="str">
            <v>M</v>
          </cell>
          <cell r="J2852" t="str">
            <v>COEFICIENTE DE REPRESENTATIVIDADE</v>
          </cell>
          <cell r="K2852" t="str">
            <v>12,99</v>
          </cell>
          <cell r="L2852" t="str">
            <v>CAIXA REFERENCIAL</v>
          </cell>
        </row>
        <row r="2853">
          <cell r="G2853" t="str">
            <v>101888</v>
          </cell>
          <cell r="H2853" t="str">
            <v>CABO DE COBRE ISOLADO, 25 MM², ANTI-CHAMA 450/750 V, INSTALADO EM ELETROCALHA OU PERFILADO - FORNECIMENTO E INSTALAÇÃO. AF_10/2020</v>
          </cell>
          <cell r="I2853" t="str">
            <v>M</v>
          </cell>
          <cell r="J2853" t="str">
            <v>COEFICIENTE DE REPRESENTATIVIDADE</v>
          </cell>
          <cell r="K2853" t="str">
            <v>19,25</v>
          </cell>
          <cell r="L2853" t="str">
            <v>CAIXA REFERENCIAL</v>
          </cell>
        </row>
        <row r="2854">
          <cell r="G2854" t="str">
            <v>101889</v>
          </cell>
          <cell r="H2854" t="str">
            <v>CABO DE COBRE ISOLADO, 25 MM², ANTI-CHAMA 0,6/1 KV, INSTALADO EM ELETROCALHA OU PERFILADO - FORNECIMENTO E INSTALAÇÃO. AF_10/2020</v>
          </cell>
          <cell r="I2854" t="str">
            <v>M</v>
          </cell>
          <cell r="J2854" t="str">
            <v>COEFICIENTE DE REPRESENTATIVIDADE</v>
          </cell>
          <cell r="K2854" t="str">
            <v>20,21</v>
          </cell>
          <cell r="L2854" t="str">
            <v>CAIXA REFERENCIAL</v>
          </cell>
        </row>
        <row r="2855">
          <cell r="G2855" t="str">
            <v>91936</v>
          </cell>
          <cell r="H2855" t="str">
            <v>CAIXA OCTOGONAL 4" X 4", PVC, INSTALADA EM LAJE - FORNECIMENTO E INSTALAÇÃO. AF_03/2023</v>
          </cell>
          <cell r="I2855" t="str">
            <v>UN</v>
          </cell>
          <cell r="J2855" t="str">
            <v>COEFICIENTE DE REPRESENTATIVIDADE</v>
          </cell>
          <cell r="K2855" t="str">
            <v>22,08</v>
          </cell>
          <cell r="L2855" t="str">
            <v>CAIXA REFERENCIAL</v>
          </cell>
        </row>
        <row r="2856">
          <cell r="G2856" t="str">
            <v>91937</v>
          </cell>
          <cell r="H2856" t="str">
            <v>CAIXA OCTOGONAL 3" X 3", PVC, INSTALADA EM LAJE - FORNECIMENTO E INSTALAÇÃO. AF_03/2023</v>
          </cell>
          <cell r="I2856" t="str">
            <v>UN</v>
          </cell>
          <cell r="J2856" t="str">
            <v>COEFICIENTE DE REPRESENTATIVIDADE</v>
          </cell>
          <cell r="K2856" t="str">
            <v>20,41</v>
          </cell>
          <cell r="L2856" t="str">
            <v>CAIXA REFERENCIAL</v>
          </cell>
        </row>
        <row r="2857">
          <cell r="G2857" t="str">
            <v>91939</v>
          </cell>
          <cell r="H2857" t="str">
            <v>CAIXA RETANGULAR 4" X 2" ALTA (2,00 M DO PISO), PVC, INSTALADA EM PAREDE - FORNECIMENTO E INSTALAÇÃO. AF_03/2023</v>
          </cell>
          <cell r="I2857" t="str">
            <v>UN</v>
          </cell>
          <cell r="J2857" t="str">
            <v>COEFICIENTE DE REPRESENTATIVIDADE</v>
          </cell>
          <cell r="K2857" t="str">
            <v>43,87</v>
          </cell>
          <cell r="L2857" t="str">
            <v>CAIXA REFERENCIAL</v>
          </cell>
        </row>
        <row r="2858">
          <cell r="G2858" t="str">
            <v>91940</v>
          </cell>
          <cell r="H2858" t="str">
            <v>CAIXA RETANGULAR 4" X 2" MÉDIA (1,30 M DO PISO), PVC, INSTALADA EM PAREDE - FORNECIMENTO E INSTALAÇÃO. AF_03/2023</v>
          </cell>
          <cell r="I2858" t="str">
            <v>UN</v>
          </cell>
          <cell r="J2858" t="str">
            <v>COEFICIENTE DE REPRESENTATIVIDADE</v>
          </cell>
          <cell r="K2858" t="str">
            <v>24,45</v>
          </cell>
          <cell r="L2858" t="str">
            <v>CAIXA REFERENCIAL</v>
          </cell>
        </row>
        <row r="2859">
          <cell r="G2859" t="str">
            <v>91941</v>
          </cell>
          <cell r="H2859" t="str">
            <v>CAIXA RETANGULAR 4" X 2" BAIXA (0,30 M DO PISO), PVC, INSTALADA EM PAREDE - FORNECIMENTO E INSTALAÇÃO. AF_03/2023</v>
          </cell>
          <cell r="I2859" t="str">
            <v>UN</v>
          </cell>
          <cell r="J2859" t="str">
            <v>COEFICIENTE DE REPRESENTATIVIDADE</v>
          </cell>
          <cell r="K2859" t="str">
            <v>14,92</v>
          </cell>
          <cell r="L2859" t="str">
            <v>CAIXA REFERENCIAL</v>
          </cell>
        </row>
        <row r="2860">
          <cell r="G2860" t="str">
            <v>91942</v>
          </cell>
          <cell r="H2860" t="str">
            <v>CAIXA RETANGULAR 4" X 4" ALTA (2,00 M DO PISO), PVC, INSTALADA EM PAREDE - FORNECIMENTO E INSTALAÇÃO. AF_03/2023</v>
          </cell>
          <cell r="I2860" t="str">
            <v>UN</v>
          </cell>
          <cell r="J2860" t="str">
            <v>COEFICIENTE DE REPRESENTATIVIDADE</v>
          </cell>
          <cell r="K2860" t="str">
            <v>47,56</v>
          </cell>
          <cell r="L2860" t="str">
            <v>CAIXA REFERENCIAL</v>
          </cell>
        </row>
        <row r="2861">
          <cell r="G2861" t="str">
            <v>91943</v>
          </cell>
          <cell r="H2861" t="str">
            <v>CAIXA RETANGULAR 4" X 4" MÉDIA (1,30 M DO PISO), PVC, INSTALADA EM PAREDE - FORNECIMENTO E INSTALAÇÃO. AF_03/2023</v>
          </cell>
          <cell r="I2861" t="str">
            <v>UN</v>
          </cell>
          <cell r="J2861" t="str">
            <v>COEFICIENTE DE REPRESENTATIVIDADE</v>
          </cell>
          <cell r="K2861" t="str">
            <v>27,46</v>
          </cell>
          <cell r="L2861" t="str">
            <v>CAIXA REFERENCIAL</v>
          </cell>
        </row>
        <row r="2862">
          <cell r="G2862" t="str">
            <v>91944</v>
          </cell>
          <cell r="H2862" t="str">
            <v>CAIXA RETANGULAR 4" X 4" BAIXA (0,30 M DO PISO), PVC, INSTALADA EM PAREDE - FORNECIMENTO E INSTALAÇÃO. AF_03/2023</v>
          </cell>
          <cell r="I2862" t="str">
            <v>UN</v>
          </cell>
          <cell r="J2862" t="str">
            <v>COEFICIENTE DE REPRESENTATIVIDADE</v>
          </cell>
          <cell r="K2862" t="str">
            <v>17,57</v>
          </cell>
          <cell r="L2862" t="str">
            <v>CAIXA REFERENCIAL</v>
          </cell>
        </row>
        <row r="2863">
          <cell r="G2863" t="str">
            <v>92865</v>
          </cell>
          <cell r="H2863" t="str">
            <v>CAIXA OCTOGONAL 4" X 4", METÁLICA, INSTALADA EM LAJE - FORNECIMENTO E INSTALAÇÃO. AF_03/2023</v>
          </cell>
          <cell r="I2863" t="str">
            <v>UN</v>
          </cell>
          <cell r="J2863" t="str">
            <v>COEFICIENTE DE REPRESENTATIVIDADE</v>
          </cell>
          <cell r="K2863" t="str">
            <v>19,82</v>
          </cell>
          <cell r="L2863" t="str">
            <v>CAIXA REFERENCIAL</v>
          </cell>
        </row>
        <row r="2864">
          <cell r="G2864" t="str">
            <v>92866</v>
          </cell>
          <cell r="H2864" t="str">
            <v>CAIXA SEXTAVADA 3" X 3", METÁLICA, INSTALADA EM LAJE - FORNECIMENTO E INSTALAÇÃO. AF_03/2023</v>
          </cell>
          <cell r="I2864" t="str">
            <v>UN</v>
          </cell>
          <cell r="J2864" t="str">
            <v>COEFICIENTE DE REPRESENTATIVIDADE</v>
          </cell>
          <cell r="K2864" t="str">
            <v>18,09</v>
          </cell>
          <cell r="L2864" t="str">
            <v>CAIXA REFERENCIAL</v>
          </cell>
        </row>
        <row r="2865">
          <cell r="G2865" t="str">
            <v>92867</v>
          </cell>
          <cell r="H2865" t="str">
            <v>CAIXA RETANGULAR 4" X 2" ALTA (2,00 M DO PISO), METÁLICA, INSTALADA EM PAREDE - FORNECIMENTO E INSTALAÇÃO. AF_03/2023</v>
          </cell>
          <cell r="I2865" t="str">
            <v>UN</v>
          </cell>
          <cell r="J2865" t="str">
            <v>COEFICIENTE DE REPRESENTATIVIDADE</v>
          </cell>
          <cell r="K2865" t="str">
            <v>43,27</v>
          </cell>
          <cell r="L2865" t="str">
            <v>CAIXA REFERENCIAL</v>
          </cell>
        </row>
        <row r="2866">
          <cell r="G2866" t="str">
            <v>92868</v>
          </cell>
          <cell r="H2866" t="str">
            <v>CAIXA RETANGULAR 4" X 2" MÉDIA (1,30 M DO PISO), METÁLICA, INSTALADA EM PAREDE - FORNECIMENTO E INSTALAÇÃO. AF_03/2023</v>
          </cell>
          <cell r="I2866" t="str">
            <v>UN</v>
          </cell>
          <cell r="J2866" t="str">
            <v>COEFICIENTE DE REPRESENTATIVIDADE</v>
          </cell>
          <cell r="K2866" t="str">
            <v>23,85</v>
          </cell>
          <cell r="L2866" t="str">
            <v>CAIXA REFERENCIAL</v>
          </cell>
        </row>
        <row r="2867">
          <cell r="G2867" t="str">
            <v>92869</v>
          </cell>
          <cell r="H2867" t="str">
            <v>CAIXA RETANGULAR 4" X 2" BAIXA (0,30 M DO PISO), METÁLICA, INSTALADA EM PAREDE - FORNECIMENTO E INSTALAÇÃO. AF_03/2023</v>
          </cell>
          <cell r="I2867" t="str">
            <v>UN</v>
          </cell>
          <cell r="J2867" t="str">
            <v>COEFICIENTE DE REPRESENTATIVIDADE</v>
          </cell>
          <cell r="K2867" t="str">
            <v>14,32</v>
          </cell>
          <cell r="L2867" t="str">
            <v>CAIXA REFERENCIAL</v>
          </cell>
        </row>
        <row r="2868">
          <cell r="G2868" t="str">
            <v>92870</v>
          </cell>
          <cell r="H2868" t="str">
            <v>CAIXA RETANGULAR 4" X 4" ALTA (2,00 M DO PISO), METÁLICA, INSTALADA EM PAREDE - FORNECIMENTO E INSTALAÇÃO. AF_03/2023</v>
          </cell>
          <cell r="I2868" t="str">
            <v>UN</v>
          </cell>
          <cell r="J2868" t="str">
            <v>COEFICIENTE DE REPRESENTATIVIDADE</v>
          </cell>
          <cell r="K2868" t="str">
            <v>46,55</v>
          </cell>
          <cell r="L2868" t="str">
            <v>CAIXA REFERENCIAL</v>
          </cell>
        </row>
        <row r="2869">
          <cell r="G2869" t="str">
            <v>92871</v>
          </cell>
          <cell r="H2869" t="str">
            <v>CAIXA RETANGULAR 4" X 4" MÉDIA (1,30 M DO PISO), METÁLICA, INSTALADA EM PAREDE - FORNECIMENTO E INSTALAÇÃO. AF_03/2023</v>
          </cell>
          <cell r="I2869" t="str">
            <v>UN</v>
          </cell>
          <cell r="J2869" t="str">
            <v>COEFICIENTE DE REPRESENTATIVIDADE</v>
          </cell>
          <cell r="K2869" t="str">
            <v>26,45</v>
          </cell>
          <cell r="L2869" t="str">
            <v>CAIXA REFERENCIAL</v>
          </cell>
        </row>
        <row r="2870">
          <cell r="G2870" t="str">
            <v>92872</v>
          </cell>
          <cell r="H2870" t="str">
            <v>CAIXA RETANGULAR 4" X 4" BAIXA (0,30 M DO PISO), METÁLICA, INSTALADA EM PAREDE - FORNECIMENTO E INSTALAÇÃO. AF_03/2023</v>
          </cell>
          <cell r="I2870" t="str">
            <v>UN</v>
          </cell>
          <cell r="J2870" t="str">
            <v>COEFICIENTE DE REPRESENTATIVIDADE</v>
          </cell>
          <cell r="K2870" t="str">
            <v>16,56</v>
          </cell>
          <cell r="L2870" t="str">
            <v>CAIXA REFERENCIAL</v>
          </cell>
        </row>
        <row r="2871">
          <cell r="G2871" t="str">
            <v>95777</v>
          </cell>
          <cell r="H2871" t="str">
            <v>CONDULETE DE ALUMÍNIO, TIPO B, PARA ELETRODUTO DE AÇO GALVANIZADO DN 20 MM (3/4''), APARENTE - FORNECIMENTO E INSTALAÇÃO. AF_10/2022</v>
          </cell>
          <cell r="I2871" t="str">
            <v>UN</v>
          </cell>
          <cell r="J2871" t="str">
            <v>COEFICIENTE DE REPRESENTATIVIDADE</v>
          </cell>
          <cell r="K2871" t="str">
            <v>31,62</v>
          </cell>
          <cell r="L2871" t="str">
            <v>CAIXA REFERENCIAL</v>
          </cell>
        </row>
        <row r="2872">
          <cell r="G2872" t="str">
            <v>95778</v>
          </cell>
          <cell r="H2872" t="str">
            <v>CONDULETE DE ALUMÍNIO, TIPO C, PARA ELETRODUTO DE AÇO GALVANIZADO DN 20 MM (3/4''), APARENTE - FORNECIMENTO E INSTALAÇÃO. AF_10/2022</v>
          </cell>
          <cell r="I2872" t="str">
            <v>UN</v>
          </cell>
          <cell r="J2872" t="str">
            <v>COEFICIENTE DE REPRESENTATIVIDADE</v>
          </cell>
          <cell r="K2872" t="str">
            <v>35,65</v>
          </cell>
          <cell r="L2872" t="str">
            <v>CAIXA REFERENCIAL</v>
          </cell>
        </row>
        <row r="2873">
          <cell r="G2873" t="str">
            <v>95779</v>
          </cell>
          <cell r="H2873" t="str">
            <v>CONDULETE DE ALUMÍNIO, TIPO E, PARA ELETRODUTO DE AÇO GALVANIZADO DN 20 MM (3/4''), APARENTE - FORNECIMENTO E INSTALAÇÃO. AF_10/2022</v>
          </cell>
          <cell r="I2873" t="str">
            <v>UN</v>
          </cell>
          <cell r="J2873" t="str">
            <v>COEFICIENTE DE REPRESENTATIVIDADE</v>
          </cell>
          <cell r="K2873" t="str">
            <v>29,64</v>
          </cell>
          <cell r="L2873" t="str">
            <v>CAIXA REFERENCIAL</v>
          </cell>
        </row>
        <row r="2874">
          <cell r="G2874" t="str">
            <v>95780</v>
          </cell>
          <cell r="H2874" t="str">
            <v>CONDULETE DE ALUMÍNIO, TIPO B, PARA ELETRODUTO DE AÇO GALVANIZADO DN 25 MM (1''), APARENTE - FORNECIMENTO E INSTALAÇÃO. AF_10/2022</v>
          </cell>
          <cell r="I2874" t="str">
            <v>UN</v>
          </cell>
          <cell r="J2874" t="str">
            <v>COEFICIENTE DE REPRESENTATIVIDADE</v>
          </cell>
          <cell r="K2874" t="str">
            <v>37,41</v>
          </cell>
          <cell r="L2874" t="str">
            <v>CAIXA REFERENCIAL</v>
          </cell>
        </row>
        <row r="2875">
          <cell r="G2875" t="str">
            <v>95781</v>
          </cell>
          <cell r="H2875" t="str">
            <v>CONDULETE DE ALUMÍNIO, TIPO C, PARA ELETRODUTO DE AÇO GALVANIZADO DN 25 MM (1''), APARENTE - FORNECIMENTO E INSTALAÇÃO. AF_10/2022</v>
          </cell>
          <cell r="I2875" t="str">
            <v>UN</v>
          </cell>
          <cell r="J2875" t="str">
            <v>COEFICIENTE DE REPRESENTATIVIDADE</v>
          </cell>
          <cell r="K2875" t="str">
            <v>43,11</v>
          </cell>
          <cell r="L2875" t="str">
            <v>CAIXA REFERENCIAL</v>
          </cell>
        </row>
        <row r="2876">
          <cell r="G2876" t="str">
            <v>95782</v>
          </cell>
          <cell r="H2876" t="str">
            <v>CONDULETE DE ALUMÍNIO, TIPO E, ELETRODUTO DE AÇO GALVANIZADO DN 25 MM (1''), APARENTE - FORNECIMENTO E INSTALAÇÃO. AF_10/2022</v>
          </cell>
          <cell r="I2876" t="str">
            <v>UN</v>
          </cell>
          <cell r="J2876" t="str">
            <v>COEFICIENTE DE REPRESENTATIVIDADE</v>
          </cell>
          <cell r="K2876" t="str">
            <v>39,68</v>
          </cell>
          <cell r="L2876" t="str">
            <v>CAIXA REFERENCIAL</v>
          </cell>
        </row>
        <row r="2877">
          <cell r="G2877" t="str">
            <v>95785</v>
          </cell>
          <cell r="H2877" t="str">
            <v>CONDULETE DE ALUMÍNIO, TIPO E, PARA ELETRODUTO DE AÇO GALVANIZADO DN 32 MM (1 1/4''), APARENTE - FORNECIMENTO E INSTALAÇÃO. AF_10/2022</v>
          </cell>
          <cell r="I2877" t="str">
            <v>UN</v>
          </cell>
          <cell r="J2877" t="str">
            <v>COEFICIENTE DE REPRESENTATIVIDADE</v>
          </cell>
          <cell r="K2877" t="str">
            <v>46,86</v>
          </cell>
          <cell r="L2877" t="str">
            <v>CAIXA REFERENCIAL</v>
          </cell>
        </row>
        <row r="2878">
          <cell r="G2878" t="str">
            <v>95787</v>
          </cell>
          <cell r="H2878" t="str">
            <v>CONDULETE DE ALUMÍNIO, TIPO LR, PARA ELETRODUTO DE AÇO GALVANIZADO DN 20 MM (3/4''), APARENTE - FORNECIMENTO E INSTALAÇÃO. AF_10/2022</v>
          </cell>
          <cell r="I2878" t="str">
            <v>UN</v>
          </cell>
          <cell r="J2878" t="str">
            <v>COEFICIENTE DE REPRESENTATIVIDADE</v>
          </cell>
          <cell r="K2878" t="str">
            <v>36,43</v>
          </cell>
          <cell r="L2878" t="str">
            <v>CAIXA REFERENCIAL</v>
          </cell>
        </row>
        <row r="2879">
          <cell r="G2879" t="str">
            <v>95789</v>
          </cell>
          <cell r="H2879" t="str">
            <v>CONDULETE DE ALUMÍNIO, TIPO LR, PARA ELETRODUTO DE AÇO GALVANIZADO DN 25 MM (1''), APARENTE - FORNECIMENTO E INSTALAÇÃO. AF_10/2022</v>
          </cell>
          <cell r="I2879" t="str">
            <v>UN</v>
          </cell>
          <cell r="J2879" t="str">
            <v>COEFICIENTE DE REPRESENTATIVIDADE</v>
          </cell>
          <cell r="K2879" t="str">
            <v>49,16</v>
          </cell>
          <cell r="L2879" t="str">
            <v>CAIXA REFERENCIAL</v>
          </cell>
        </row>
        <row r="2880">
          <cell r="G2880" t="str">
            <v>95791</v>
          </cell>
          <cell r="H2880" t="str">
            <v>CONDULETE DE ALUMÍNIO, TIPO LR, PARA ELETRODUTO DE AÇO GALVANIZADO DN 32 MM (1 1/4''), APARENTE - FORNECIMENTO E INSTALAÇÃO. AF_10/2022</v>
          </cell>
          <cell r="I2880" t="str">
            <v>UN</v>
          </cell>
          <cell r="J2880" t="str">
            <v>COEFICIENTE DE REPRESENTATIVIDADE</v>
          </cell>
          <cell r="K2880" t="str">
            <v>67,71</v>
          </cell>
          <cell r="L2880" t="str">
            <v>CAIXA REFERENCIAL</v>
          </cell>
        </row>
        <row r="2881">
          <cell r="G2881" t="str">
            <v>95795</v>
          </cell>
          <cell r="H2881" t="str">
            <v>CONDULETE DE ALUMÍNIO, TIPO T, PARA ELETRODUTO DE AÇO GALVANIZADO DN 20 MM (3/4''), APARENTE - FORNECIMENTO E INSTALAÇÃO. AF_10/2022</v>
          </cell>
          <cell r="I2881" t="str">
            <v>UN</v>
          </cell>
          <cell r="J2881" t="str">
            <v>COEFICIENTE DE REPRESENTATIVIDADE</v>
          </cell>
          <cell r="K2881" t="str">
            <v>41,54</v>
          </cell>
          <cell r="L2881" t="str">
            <v>CAIXA REFERENCIAL</v>
          </cell>
        </row>
        <row r="2882">
          <cell r="G2882" t="str">
            <v>95796</v>
          </cell>
          <cell r="H2882" t="str">
            <v>CONDULETE DE ALUMÍNIO, TIPO T, PARA ELETRODUTO DE AÇO GALVANIZADO DN 25 MM (1''), APARENTE - FORNECIMENTO E INSTALAÇÃO. AF_10/2022</v>
          </cell>
          <cell r="I2882" t="str">
            <v>UN</v>
          </cell>
          <cell r="J2882" t="str">
            <v>COEFICIENTE DE REPRESENTATIVIDADE</v>
          </cell>
          <cell r="K2882" t="str">
            <v>57,77</v>
          </cell>
          <cell r="L2882" t="str">
            <v>CAIXA REFERENCIAL</v>
          </cell>
        </row>
        <row r="2883">
          <cell r="G2883" t="str">
            <v>95797</v>
          </cell>
          <cell r="H2883" t="str">
            <v>CONDULETE DE ALUMÍNIO, TIPO T, PARA ELETRODUTO DE AÇO GALVANIZADO DN 32 MM (1 1/4''), APARENTE - FORNECIMENTO E INSTALAÇÃO. AF_10/2022</v>
          </cell>
          <cell r="I2883" t="str">
            <v>UN</v>
          </cell>
          <cell r="J2883" t="str">
            <v>COEFICIENTE DE REPRESENTATIVIDADE</v>
          </cell>
          <cell r="K2883" t="str">
            <v>79,44</v>
          </cell>
          <cell r="L2883" t="str">
            <v>CAIXA REFERENCIAL</v>
          </cell>
        </row>
        <row r="2884">
          <cell r="G2884" t="str">
            <v>95801</v>
          </cell>
          <cell r="H2884" t="str">
            <v>CONDULETE DE ALUMÍNIO, TIPO X, PARA ELETRODUTO DE AÇO GALVANIZADO DN 20 MM (3/4''), APARENTE - FORNECIMENTO E INSTALAÇÃO. AF_10/2022</v>
          </cell>
          <cell r="I2884" t="str">
            <v>UN</v>
          </cell>
          <cell r="J2884" t="str">
            <v>COEFICIENTE DE REPRESENTATIVIDADE</v>
          </cell>
          <cell r="K2884" t="str">
            <v>49,33</v>
          </cell>
          <cell r="L2884" t="str">
            <v>CAIXA REFERENCIAL</v>
          </cell>
        </row>
        <row r="2885">
          <cell r="G2885" t="str">
            <v>95802</v>
          </cell>
          <cell r="H2885" t="str">
            <v>CONDULETE DE ALUMÍNIO, TIPO X, PARA ELETRODUTO DE AÇO GALVANIZADO DN 25 MM (1''), APARENTE - FORNECIMENTO E INSTALAÇÃO. AF_10/2022</v>
          </cell>
          <cell r="I2885" t="str">
            <v>UN</v>
          </cell>
          <cell r="J2885" t="str">
            <v>COEFICIENTE DE REPRESENTATIVIDADE</v>
          </cell>
          <cell r="K2885" t="str">
            <v>61,84</v>
          </cell>
          <cell r="L2885" t="str">
            <v>CAIXA REFERENCIAL</v>
          </cell>
        </row>
        <row r="2886">
          <cell r="G2886" t="str">
            <v>95803</v>
          </cell>
          <cell r="H2886" t="str">
            <v>CONDULETE DE ALUMÍNIO, TIPO X, PARA ELETRODUTO DE AÇO GALVANIZADO DN 32 MM (1 1/4''), APARENTE - FORNECIMENTO E INSTALAÇÃO. AF_10/2022</v>
          </cell>
          <cell r="I2886" t="str">
            <v>UN</v>
          </cell>
          <cell r="J2886" t="str">
            <v>COEFICIENTE DE REPRESENTATIVIDADE</v>
          </cell>
          <cell r="K2886" t="str">
            <v>89,09</v>
          </cell>
          <cell r="L2886" t="str">
            <v>CAIXA REFERENCIAL</v>
          </cell>
        </row>
        <row r="2887">
          <cell r="G2887" t="str">
            <v>95804</v>
          </cell>
          <cell r="H2887" t="str">
            <v>CONDULETE DE PVC, TIPO B, PARA ELETRODUTO DE PVC SOLDÁVEL DN 20 MM (1/2''), APARENTE - FORNECIMENTO E INSTALAÇÃO. AF_10/2022</v>
          </cell>
          <cell r="I2887" t="str">
            <v>UN</v>
          </cell>
          <cell r="J2887" t="str">
            <v>COEFICIENTE DE REPRESENTATIVIDADE</v>
          </cell>
          <cell r="K2887" t="str">
            <v>25,31</v>
          </cell>
          <cell r="L2887" t="str">
            <v>CAIXA REFERENCIAL</v>
          </cell>
        </row>
        <row r="2888">
          <cell r="G2888" t="str">
            <v>95805</v>
          </cell>
          <cell r="H2888" t="str">
            <v>CONDULETE DE PVC, TIPO B, PARA ELETRODUTO DE PVC SOLDÁVEL DN 25 MM (3/4''), APARENTE - FORNECIMENTO E INSTALAÇÃO. AF_10/2022</v>
          </cell>
          <cell r="I2888" t="str">
            <v>UN</v>
          </cell>
          <cell r="J2888" t="str">
            <v>COEFICIENTE DE REPRESENTATIVIDADE</v>
          </cell>
          <cell r="K2888" t="str">
            <v>27,17</v>
          </cell>
          <cell r="L2888" t="str">
            <v>CAIXA REFERENCIAL</v>
          </cell>
        </row>
        <row r="2889">
          <cell r="G2889" t="str">
            <v>95806</v>
          </cell>
          <cell r="H2889" t="str">
            <v>CONDULETE DE PVC, TIPO B, PARA ELETRODUTO DE PVC SOLDÁVEL DN 32 MM (1''), APARENTE - FORNECIMENTO E INSTALAÇÃO. AF_10/2022</v>
          </cell>
          <cell r="I2889" t="str">
            <v>UN</v>
          </cell>
          <cell r="J2889" t="str">
            <v>COEFICIENTE DE REPRESENTATIVIDADE</v>
          </cell>
          <cell r="K2889" t="str">
            <v>30,20</v>
          </cell>
          <cell r="L2889" t="str">
            <v>CAIXA REFERENCIAL</v>
          </cell>
        </row>
        <row r="2890">
          <cell r="G2890" t="str">
            <v>95807</v>
          </cell>
          <cell r="H2890" t="str">
            <v>CONDULETE DE PVC, TIPO LL, PARA ELETRODUTO DE PVC SOLDÁVEL DN 20 MM (1/2''), APARENTE - FORNECIMENTO E INSTALAÇÃO. AF_10/2022</v>
          </cell>
          <cell r="I2890" t="str">
            <v>UN</v>
          </cell>
          <cell r="J2890" t="str">
            <v>COEFICIENTE DE REPRESENTATIVIDADE</v>
          </cell>
          <cell r="K2890" t="str">
            <v>30,32</v>
          </cell>
          <cell r="L2890" t="str">
            <v>CAIXA REFERENCIAL</v>
          </cell>
        </row>
        <row r="2891">
          <cell r="G2891" t="str">
            <v>95808</v>
          </cell>
          <cell r="H2891" t="str">
            <v>CONDULETE DE PVC, TIPO LL, PARA ELETRODUTO DE PVC SOLDÁVEL DN 25 MM (3/4''), APARENTE - FORNECIMENTO E INSTALAÇÃO. AF_10/2022</v>
          </cell>
          <cell r="I2891" t="str">
            <v>UN</v>
          </cell>
          <cell r="J2891" t="str">
            <v>COEFICIENTE DE REPRESENTATIVIDADE</v>
          </cell>
          <cell r="K2891" t="str">
            <v>35,92</v>
          </cell>
          <cell r="L2891" t="str">
            <v>CAIXA REFERENCIAL</v>
          </cell>
        </row>
        <row r="2892">
          <cell r="G2892" t="str">
            <v>95809</v>
          </cell>
          <cell r="H2892" t="str">
            <v>CONDULETE DE PVC, TIPO LL, PARA ELETRODUTO DE PVC SOLDÁVEL DN 32 MM (1''), APARENTE - FORNECIMENTO E INSTALAÇÃO. AF_10/2022</v>
          </cell>
          <cell r="I2892" t="str">
            <v>UN</v>
          </cell>
          <cell r="J2892" t="str">
            <v>COEFICIENTE DE REPRESENTATIVIDADE</v>
          </cell>
          <cell r="K2892" t="str">
            <v>45,37</v>
          </cell>
          <cell r="L2892" t="str">
            <v>CAIXA REFERENCIAL</v>
          </cell>
        </row>
        <row r="2893">
          <cell r="G2893" t="str">
            <v>95810</v>
          </cell>
          <cell r="H2893" t="str">
            <v>CONDULETE DE PVC, TIPO LB, PARA ELETRODUTO DE PVC SOLDÁVEL DN 20 MM (1/2''), APARENTE - FORNECIMENTO E INSTALAÇÃO. AF_10/2022</v>
          </cell>
          <cell r="I2893" t="str">
            <v>UN</v>
          </cell>
          <cell r="J2893" t="str">
            <v>COEFICIENTE DE REPRESENTATIVIDADE</v>
          </cell>
          <cell r="K2893" t="str">
            <v>15,91</v>
          </cell>
          <cell r="L2893" t="str">
            <v>CAIXA REFERENCIAL</v>
          </cell>
        </row>
        <row r="2894">
          <cell r="G2894" t="str">
            <v>95811</v>
          </cell>
          <cell r="H2894" t="str">
            <v>CONDULETE DE PVC, TIPO LB, PARA ELETRODUTO DE PVC SOLDÁVEL DN 25 MM (3/4''), APARENTE - FORNECIMENTO E INSTALAÇÃO. AF_10/2022</v>
          </cell>
          <cell r="I2894" t="str">
            <v>UN</v>
          </cell>
          <cell r="J2894" t="str">
            <v>COEFICIENTE DE REPRESENTATIVIDADE</v>
          </cell>
          <cell r="K2894" t="str">
            <v>21,51</v>
          </cell>
          <cell r="L2894" t="str">
            <v>CAIXA REFERENCIAL</v>
          </cell>
        </row>
        <row r="2895">
          <cell r="G2895" t="str">
            <v>95812</v>
          </cell>
          <cell r="H2895" t="str">
            <v>CONDULETE DE PVC, TIPO LB, PARA ELETRODUTO DE PVC SOLDÁVEL DN 32 MM (1''), APARENTE - FORNECIMENTO E INSTALAÇÃO. AF_10/2022</v>
          </cell>
          <cell r="I2895" t="str">
            <v>UN</v>
          </cell>
          <cell r="J2895" t="str">
            <v>COEFICIENTE DE REPRESENTATIVIDADE</v>
          </cell>
          <cell r="K2895" t="str">
            <v>30,96</v>
          </cell>
          <cell r="L2895" t="str">
            <v>CAIXA REFERENCIAL</v>
          </cell>
        </row>
        <row r="2896">
          <cell r="G2896" t="str">
            <v>95813</v>
          </cell>
          <cell r="H2896" t="str">
            <v>CONDULETE DE PVC, TIPO TB, PARA ELETRODUTO DE PVC SOLDÁVEL DN 20 MM (1/2''), APARENTE - FORNECIMENTO E INSTALAÇÃO. AF_10/2022</v>
          </cell>
          <cell r="I2896" t="str">
            <v>UN</v>
          </cell>
          <cell r="J2896" t="str">
            <v>COEFICIENTE DE REPRESENTATIVIDADE</v>
          </cell>
          <cell r="K2896" t="str">
            <v>18,97</v>
          </cell>
          <cell r="L2896" t="str">
            <v>CAIXA REFERENCIAL</v>
          </cell>
        </row>
        <row r="2897">
          <cell r="G2897" t="str">
            <v>95814</v>
          </cell>
          <cell r="H2897" t="str">
            <v>CONDULETE DE PVC, TIPO TB, PARA ELETRODUTO DE PVC SOLDÁVEL DN 25 MM (3/4''), APARENTE - FORNECIMENTO E INSTALAÇÃO. AF_10/2022</v>
          </cell>
          <cell r="I2897" t="str">
            <v>UN</v>
          </cell>
          <cell r="J2897" t="str">
            <v>COEFICIENTE DE REPRESENTATIVIDADE</v>
          </cell>
          <cell r="K2897" t="str">
            <v>26,44</v>
          </cell>
          <cell r="L2897" t="str">
            <v>CAIXA REFERENCIAL</v>
          </cell>
        </row>
        <row r="2898">
          <cell r="G2898" t="str">
            <v>95815</v>
          </cell>
          <cell r="H2898" t="str">
            <v>CONDULETE DE PVC, TIPO TB, PARA ELETRODUTO DE PVC SOLDÁVEL DN 32 MM (1''), APARENTE - FORNECIMENTO E INSTALAÇÃO. AF_10/2022</v>
          </cell>
          <cell r="I2898" t="str">
            <v>UN</v>
          </cell>
          <cell r="J2898" t="str">
            <v>COEFICIENTE DE REPRESENTATIVIDADE</v>
          </cell>
          <cell r="K2898" t="str">
            <v>40,34</v>
          </cell>
          <cell r="L2898" t="str">
            <v>CAIXA REFERENCIAL</v>
          </cell>
        </row>
        <row r="2899">
          <cell r="G2899" t="str">
            <v>95816</v>
          </cell>
          <cell r="H2899" t="str">
            <v>CONDULETE DE PVC, TIPO X, PARA ELETRODUTO DE PVC SOLDÁVEL DN 20 MM (1/2''), APARENTE - FORNECIMENTO E INSTALAÇÃO. AF_10/2022</v>
          </cell>
          <cell r="I2899" t="str">
            <v>UN</v>
          </cell>
          <cell r="J2899" t="str">
            <v>COEFICIENTE DE REPRESENTATIVIDADE</v>
          </cell>
          <cell r="K2899" t="str">
            <v>36,66</v>
          </cell>
          <cell r="L2899" t="str">
            <v>CAIXA REFERENCIAL</v>
          </cell>
        </row>
        <row r="2900">
          <cell r="G2900" t="str">
            <v>95817</v>
          </cell>
          <cell r="H2900" t="str">
            <v>CONDULETE DE PVC, TIPO X, PARA ELETRODUTO DE PVC SOLDÁVEL DN 25 MM (3/4), APARENTE - FORNECIMENTO E INSTALAÇÃO. AF_10/2022</v>
          </cell>
          <cell r="I2900" t="str">
            <v>UN</v>
          </cell>
          <cell r="J2900" t="str">
            <v>COEFICIENTE DE REPRESENTATIVIDADE</v>
          </cell>
          <cell r="K2900" t="str">
            <v>45,60</v>
          </cell>
          <cell r="L2900" t="str">
            <v>CAIXA REFERENCIAL</v>
          </cell>
        </row>
        <row r="2901">
          <cell r="G2901" t="str">
            <v>95818</v>
          </cell>
          <cell r="H2901" t="str">
            <v>CONDULETE DE PVC, TIPO X, PARA ELETRODUTO DE PVC SOLDÁVEL DN 32 MM (1''), APARENTE - FORNECIMENTO E INSTALAÇÃO. AF_10/2022</v>
          </cell>
          <cell r="I2901" t="str">
            <v>UN</v>
          </cell>
          <cell r="J2901" t="str">
            <v>COEFICIENTE DE REPRESENTATIVIDADE</v>
          </cell>
          <cell r="K2901" t="str">
            <v>63,32</v>
          </cell>
          <cell r="L2901" t="str">
            <v>CAIXA REFERENCIAL</v>
          </cell>
        </row>
        <row r="2902">
          <cell r="G2902" t="str">
            <v>97881</v>
          </cell>
          <cell r="H2902" t="str">
            <v>CAIXA ENTERRADA ELÉTRICA RETANGULAR, EM CONCRETO PRÉ-MOLDADO, FUNDO COM BRITA, DIMENSÕES INTERNAS: 0,3X0,3X0,3 M. AF_12/2020</v>
          </cell>
          <cell r="I2902" t="str">
            <v>UN</v>
          </cell>
          <cell r="J2902" t="str">
            <v>COEFICIENTE DE REPRESENTATIVIDADE</v>
          </cell>
          <cell r="K2902" t="str">
            <v>138,23</v>
          </cell>
          <cell r="L2902" t="str">
            <v>CAIXA REFERENCIAL</v>
          </cell>
        </row>
        <row r="2903">
          <cell r="G2903" t="str">
            <v>97882</v>
          </cell>
          <cell r="H2903" t="str">
            <v>CAIXA ENTERRADA ELÉTRICA RETANGULAR, EM CONCRETO PRÉ-MOLDADO, FUNDO COM BRITA, DIMENSÕES INTERNAS: 0,4X0,4X0,4 M. AF_12/2020</v>
          </cell>
          <cell r="I2903" t="str">
            <v>UN</v>
          </cell>
          <cell r="J2903" t="str">
            <v>COEFICIENTE DE REPRESENTATIVIDADE</v>
          </cell>
          <cell r="K2903" t="str">
            <v>218,37</v>
          </cell>
          <cell r="L2903" t="str">
            <v>CAIXA REFERENCIAL</v>
          </cell>
        </row>
        <row r="2904">
          <cell r="G2904" t="str">
            <v>97883</v>
          </cell>
          <cell r="H2904" t="str">
            <v>CAIXA ENTERRADA ELÉTRICA RETANGULAR, EM CONCRETO PRÉ-MOLDADO, FUNDO COM BRITA, DIMENSÕES INTERNAS: 0,6X0,6X0,5 M. AF_12/2020</v>
          </cell>
          <cell r="I2904" t="str">
            <v>UN</v>
          </cell>
          <cell r="J2904" t="str">
            <v>COEFICIENTE DE REPRESENTATIVIDADE</v>
          </cell>
          <cell r="K2904" t="str">
            <v>420,84</v>
          </cell>
          <cell r="L2904" t="str">
            <v>CAIXA REFERENCIAL</v>
          </cell>
        </row>
        <row r="2905">
          <cell r="G2905" t="str">
            <v>97884</v>
          </cell>
          <cell r="H2905" t="str">
            <v>CAIXA ENTERRADA ELÉTRICA RETANGULAR, EM CONCRETO PRÉ-MOLDADO, FUNDO COM BRITA, DIMENSÕES INTERNAS: 0,8X0,8X0,5 M. AF_12/2020</v>
          </cell>
          <cell r="I2905" t="str">
            <v>UN</v>
          </cell>
          <cell r="J2905" t="str">
            <v>COEFICIENTE DE REPRESENTATIVIDADE</v>
          </cell>
          <cell r="K2905" t="str">
            <v>825,99</v>
          </cell>
          <cell r="L2905" t="str">
            <v>CAIXA REFERENCIAL</v>
          </cell>
        </row>
        <row r="2906">
          <cell r="G2906" t="str">
            <v>97885</v>
          </cell>
          <cell r="H2906" t="str">
            <v>CAIXA ENTERRADA ELÉTRICA RETANGULAR, EM CONCRETO PRÉ-MOLDADO, FUNDO COM BRITA, DIMENSÕES INTERNAS: 1X1X0,5 M. AF_12/2020</v>
          </cell>
          <cell r="I2906" t="str">
            <v>UN</v>
          </cell>
          <cell r="J2906" t="str">
            <v>COEFICIENTE DE REPRESENTATIVIDADE</v>
          </cell>
          <cell r="K2906" t="str">
            <v>1.269,38</v>
          </cell>
          <cell r="L2906" t="str">
            <v>CAIXA REFERENCIAL</v>
          </cell>
        </row>
        <row r="2907">
          <cell r="G2907" t="str">
            <v>97886</v>
          </cell>
          <cell r="H2907" t="str">
            <v>CAIXA ENTERRADA ELÉTRICA RETANGULAR, EM ALVENARIA COM TIJOLOS CERÂMICOS MACIÇOS, FUNDO COM BRITA, DIMENSÕES INTERNAS: 0,3X0,3X0,3 M. AF_12/2020</v>
          </cell>
          <cell r="I2907" t="str">
            <v>UN</v>
          </cell>
          <cell r="J2907" t="str">
            <v>COEFICIENTE DE REPRESENTATIVIDADE</v>
          </cell>
          <cell r="K2907" t="str">
            <v>175,07</v>
          </cell>
          <cell r="L2907" t="str">
            <v>CAIXA REFERENCIAL</v>
          </cell>
        </row>
        <row r="2908">
          <cell r="G2908" t="str">
            <v>97887</v>
          </cell>
          <cell r="H2908" t="str">
            <v>CAIXA ENTERRADA ELÉTRICA RETANGULAR, EM ALVENARIA COM TIJOLOS CERÂMICOS MACIÇOS, FUNDO COM BRITA, DIMENSÕES INTERNAS: 0,4X0,4X0,4 M. AF_12/2020</v>
          </cell>
          <cell r="I2908" t="str">
            <v>UN</v>
          </cell>
          <cell r="J2908" t="str">
            <v>COEFICIENTE DE REPRESENTATIVIDADE</v>
          </cell>
          <cell r="K2908" t="str">
            <v>275,94</v>
          </cell>
          <cell r="L2908" t="str">
            <v>CAIXA REFERENCIAL</v>
          </cell>
        </row>
        <row r="2909">
          <cell r="G2909" t="str">
            <v>97888</v>
          </cell>
          <cell r="H2909" t="str">
            <v>CAIXA ENTERRADA ELÉTRICA RETANGULAR, EM ALVENARIA COM TIJOLOS CERÂMICOS MACIÇOS, FUNDO COM BRITA, DIMENSÕES INTERNAS: 0,6X0,6X0,6 M. AF_12/2020</v>
          </cell>
          <cell r="I2909" t="str">
            <v>UN</v>
          </cell>
          <cell r="J2909" t="str">
            <v>COEFICIENTE DE REPRESENTATIVIDADE</v>
          </cell>
          <cell r="K2909" t="str">
            <v>530,43</v>
          </cell>
          <cell r="L2909" t="str">
            <v>CAIXA REFERENCIAL</v>
          </cell>
        </row>
        <row r="2910">
          <cell r="G2910" t="str">
            <v>97889</v>
          </cell>
          <cell r="H2910" t="str">
            <v>CAIXA ENTERRADA ELÉTRICA RETANGULAR, EM ALVENARIA COM TIJOLOS CERÂMICOS MACIÇOS, FUNDO COM BRITA, DIMENSÕES INTERNAS: 0,8X0,8X0,6 M. AF_12/2020</v>
          </cell>
          <cell r="I2910" t="str">
            <v>UN</v>
          </cell>
          <cell r="J2910" t="str">
            <v>COEFICIENTE DE REPRESENTATIVIDADE</v>
          </cell>
          <cell r="K2910" t="str">
            <v>718,90</v>
          </cell>
          <cell r="L2910" t="str">
            <v>CAIXA REFERENCIAL</v>
          </cell>
        </row>
        <row r="2911">
          <cell r="G2911" t="str">
            <v>97890</v>
          </cell>
          <cell r="H2911" t="str">
            <v>CAIXA ENTERRADA ELÉTRICA RETANGULAR, EM ALVENARIA COM TIJOLOS CERÂMICOS MACIÇOS, FUNDO COM BRITA, DIMENSÕES INTERNAS: 1X1X0,6 M. AF_12/2020</v>
          </cell>
          <cell r="I2911" t="str">
            <v>UN</v>
          </cell>
          <cell r="J2911" t="str">
            <v>COEFICIENTE DE REPRESENTATIVIDADE</v>
          </cell>
          <cell r="K2911" t="str">
            <v>805,44</v>
          </cell>
          <cell r="L2911" t="str">
            <v>CAIXA REFERENCIAL</v>
          </cell>
        </row>
        <row r="2912">
          <cell r="G2912" t="str">
            <v>97891</v>
          </cell>
          <cell r="H2912" t="str">
            <v>CAIXA ENTERRADA ELÉTRICA RETANGULAR, EM ALVENARIA COM BLOCOS DE CONCRETO, FUNDO COM BRITA, DIMENSÕES INTERNAS: 0,4X0,4X0,4 M. AF_12/2020</v>
          </cell>
          <cell r="I2912" t="str">
            <v>UN</v>
          </cell>
          <cell r="J2912" t="str">
            <v>COEFICIENTE DE REPRESENTATIVIDADE</v>
          </cell>
          <cell r="K2912" t="str">
            <v>213,38</v>
          </cell>
          <cell r="L2912" t="str">
            <v>CAIXA REFERENCIAL</v>
          </cell>
        </row>
        <row r="2913">
          <cell r="G2913" t="str">
            <v>97892</v>
          </cell>
          <cell r="H2913" t="str">
            <v>CAIXA ENTERRADA ELÉTRICA RETANGULAR, EM ALVENARIA COM BLOCOS DE CONCRETO, FUNDO COM BRITA, DIMENSÕES INTERNAS: 0,6X0,6X0,6 M. AF_12/2020</v>
          </cell>
          <cell r="I2913" t="str">
            <v>UN</v>
          </cell>
          <cell r="J2913" t="str">
            <v>COEFICIENTE DE REPRESENTATIVIDADE</v>
          </cell>
          <cell r="K2913" t="str">
            <v>398,13</v>
          </cell>
          <cell r="L2913" t="str">
            <v>CAIXA REFERENCIAL</v>
          </cell>
        </row>
        <row r="2914">
          <cell r="G2914" t="str">
            <v>97893</v>
          </cell>
          <cell r="H2914" t="str">
            <v>CAIXA ENTERRADA ELÉTRICA RETANGULAR, EM ALVENARIA COM BLOCOS DE CONCRETO, FUNDO COM BRITA, DIMENSÕES INTERNAS: 0,8X0,8X0,6 M. AF_12/2020</v>
          </cell>
          <cell r="I2914" t="str">
            <v>UN</v>
          </cell>
          <cell r="J2914" t="str">
            <v>COEFICIENTE DE REPRESENTATIVIDADE</v>
          </cell>
          <cell r="K2914" t="str">
            <v>550,18</v>
          </cell>
          <cell r="L2914" t="str">
            <v>CAIXA REFERENCIAL</v>
          </cell>
        </row>
        <row r="2915">
          <cell r="G2915" t="str">
            <v>97894</v>
          </cell>
          <cell r="H2915" t="str">
            <v>CAIXA ENTERRADA ELÉTRICA RETANGULAR, EM ALVENARIA COM BLOCOS DE CONCRETO, FUNDO COM BRITA, DIMENSÕES INTERNAS: 1X1X0,6 M. AF_12/2020</v>
          </cell>
          <cell r="I2915" t="str">
            <v>UN</v>
          </cell>
          <cell r="J2915" t="str">
            <v>COEFICIENTE DE REPRESENTATIVIDADE</v>
          </cell>
          <cell r="K2915" t="str">
            <v>600,98</v>
          </cell>
          <cell r="L2915" t="str">
            <v>CAIXA REFERENCIAL</v>
          </cell>
        </row>
        <row r="2916">
          <cell r="G2916" t="str">
            <v>104396</v>
          </cell>
          <cell r="H2916" t="str">
            <v>CONDULETE DE PVC, TIPO E, PARA ELETRODUTO DE PVC SOLDÁVEL DN 25 MM (3/4''), APARENTE - FORNECIMENTO E INSTALAÇÃO. AF_10/2022</v>
          </cell>
          <cell r="I2916" t="str">
            <v>UN</v>
          </cell>
          <cell r="J2916" t="str">
            <v>COEFICIENTE DE REPRESENTATIVIDADE</v>
          </cell>
          <cell r="K2916" t="str">
            <v>26,09</v>
          </cell>
          <cell r="L2916" t="str">
            <v>CAIXA REFERENCIAL</v>
          </cell>
        </row>
        <row r="2917">
          <cell r="G2917" t="str">
            <v>104397</v>
          </cell>
          <cell r="H2917" t="str">
            <v>CONDULETE DE PVC, TIPO E, PARA ELETRODUTO DE PVC SOLDÁVEL DN 32 MM (1''), APARENTE - FORNECIMENTO E INSTALAÇÃO. AF_10/2022</v>
          </cell>
          <cell r="I2917" t="str">
            <v>UN</v>
          </cell>
          <cell r="J2917" t="str">
            <v>COEFICIENTE DE REPRESENTATIVIDADE</v>
          </cell>
          <cell r="K2917" t="str">
            <v>30,71</v>
          </cell>
          <cell r="L2917" t="str">
            <v>CAIXA REFERENCIAL</v>
          </cell>
        </row>
        <row r="2918">
          <cell r="G2918" t="str">
            <v>104398</v>
          </cell>
          <cell r="H2918" t="str">
            <v>CONDULETE DE PVC, TIPO LR, PARA ELETRODUTO DE PVC SOLDÁVEL DN 20 MM (1/2''), APARENTE - FORNECIMENTO E INSTALAÇÃO. AF_10/2022</v>
          </cell>
          <cell r="I2918" t="str">
            <v>UN</v>
          </cell>
          <cell r="J2918" t="str">
            <v>COEFICIENTE DE REPRESENTATIVIDADE</v>
          </cell>
          <cell r="K2918" t="str">
            <v>30,31</v>
          </cell>
          <cell r="L2918" t="str">
            <v>CAIXA REFERENCIAL</v>
          </cell>
        </row>
        <row r="2919">
          <cell r="G2919" t="str">
            <v>104399</v>
          </cell>
          <cell r="H2919" t="str">
            <v>CONDULETE DE PVC, TIPO LR, PARA ELETRODUTO DE PVC SOLDÁVEL DN 25 MM (3/4''), APARENTE - FORNECIMENTO E INSTALAÇÃO. AF_10/2022</v>
          </cell>
          <cell r="I2919" t="str">
            <v>UN</v>
          </cell>
          <cell r="J2919" t="str">
            <v>COEFICIENTE DE REPRESENTATIVIDADE</v>
          </cell>
          <cell r="K2919" t="str">
            <v>34,83</v>
          </cell>
          <cell r="L2919" t="str">
            <v>CAIXA REFERENCIAL</v>
          </cell>
        </row>
        <row r="2920">
          <cell r="G2920" t="str">
            <v>104400</v>
          </cell>
          <cell r="H2920" t="str">
            <v>CONDULETE DE PVC, TIPO LR, PARA ELETRODUTO DE PVC SOLDÁVEL DN 32 MM (1''), APARENTE - FORNECIMENTO E INSTALAÇÃO. AF_10/2022</v>
          </cell>
          <cell r="I2920" t="str">
            <v>UN</v>
          </cell>
          <cell r="J2920" t="str">
            <v>COEFICIENTE DE REPRESENTATIVIDADE</v>
          </cell>
          <cell r="K2920" t="str">
            <v>44,91</v>
          </cell>
          <cell r="L2920" t="str">
            <v>CAIXA REFERENCIAL</v>
          </cell>
        </row>
        <row r="2921">
          <cell r="G2921" t="str">
            <v>104401</v>
          </cell>
          <cell r="H2921" t="str">
            <v>CONDULETE DE PVC, TIPO C, PARA ELETRODUTO DE PVC SOLDÁVEL DN 20 MM (1/2''), APARENTE - FORNECIMENTO E INSTALAÇÃO. AF_10/2022</v>
          </cell>
          <cell r="I2921" t="str">
            <v>UN</v>
          </cell>
          <cell r="J2921" t="str">
            <v>COEFICIENTE DE REPRESENTATIVIDADE</v>
          </cell>
          <cell r="K2921" t="str">
            <v>28,25</v>
          </cell>
          <cell r="L2921" t="str">
            <v>CAIXA REFERENCIAL</v>
          </cell>
        </row>
        <row r="2922">
          <cell r="G2922" t="str">
            <v>104402</v>
          </cell>
          <cell r="H2922" t="str">
            <v>CONDULETE DE PVC, TIPO C, PARA ELETRODUTO DE PVC SOLDÁVEL DN 25 MM (3/4''), APARENTE - FORNECIMENTO E INSTALAÇÃO. AF_10/2022</v>
          </cell>
          <cell r="I2922" t="str">
            <v>UN</v>
          </cell>
          <cell r="J2922" t="str">
            <v>COEFICIENTE DE REPRESENTATIVIDADE</v>
          </cell>
          <cell r="K2922" t="str">
            <v>30,91</v>
          </cell>
          <cell r="L2922" t="str">
            <v>CAIXA REFERENCIAL</v>
          </cell>
        </row>
        <row r="2923">
          <cell r="G2923" t="str">
            <v>104403</v>
          </cell>
          <cell r="H2923" t="str">
            <v>CONDULETE DE PVC, TIPO C, PARA ELETRODUTO DE PVC SOLDÁVEL DN 32 MM (1''), APARENTE - FORNECIMENTO E INSTALAÇÃO. AF_10/2022</v>
          </cell>
          <cell r="I2923" t="str">
            <v>UN</v>
          </cell>
          <cell r="J2923" t="str">
            <v>COEFICIENTE DE REPRESENTATIVIDADE</v>
          </cell>
          <cell r="K2923" t="str">
            <v>38,38</v>
          </cell>
          <cell r="L2923" t="str">
            <v>CAIXA REFERENCIAL</v>
          </cell>
        </row>
        <row r="2924">
          <cell r="G2924" t="str">
            <v>104404</v>
          </cell>
          <cell r="H2924" t="str">
            <v>CONDULETE DE PVC, TIPO T, PARA ELETRODUTO DE PVC SOLDÁVEL DN 25 MM (3/4''), APARENTE - FORNECIMENTO E INSTALAÇÃO. AF_10/2022</v>
          </cell>
          <cell r="I2924" t="str">
            <v>UN</v>
          </cell>
          <cell r="J2924" t="str">
            <v>COEFICIENTE DE REPRESENTATIVIDADE</v>
          </cell>
          <cell r="K2924" t="str">
            <v>40,52</v>
          </cell>
          <cell r="L2924" t="str">
            <v>CAIXA REFERENCIAL</v>
          </cell>
        </row>
        <row r="2925">
          <cell r="G2925" t="str">
            <v>104405</v>
          </cell>
          <cell r="H2925" t="str">
            <v>CONDULETE DE PVC, TIPO T, PARA ELETRODUTO DE PVC SOLDÁVEL DN 32 MM (1''), APARENTE - FORNECIMENTO E INSTALAÇÃO. AF_10/2022</v>
          </cell>
          <cell r="I2925" t="str">
            <v>UN</v>
          </cell>
          <cell r="J2925" t="str">
            <v>COEFICIENTE DE REPRESENTATIVIDADE</v>
          </cell>
          <cell r="K2925" t="str">
            <v>54,76</v>
          </cell>
          <cell r="L2925" t="str">
            <v>CAIXA REFERENCIAL</v>
          </cell>
        </row>
        <row r="2926">
          <cell r="G2926" t="str">
            <v>93653</v>
          </cell>
          <cell r="H2926" t="str">
            <v>DISJUNTOR MONOPOLAR TIPO DIN, CORRENTE NOMINAL DE 10A - FORNECIMENTO E INSTALAÇÃO. AF_10/2020</v>
          </cell>
          <cell r="I2926" t="str">
            <v>UN</v>
          </cell>
          <cell r="J2926" t="str">
            <v>COEFICIENTE DE REPRESENTATIVIDADE</v>
          </cell>
          <cell r="K2926" t="str">
            <v>11,75</v>
          </cell>
          <cell r="L2926" t="str">
            <v>CAIXA REFERENCIAL</v>
          </cell>
        </row>
        <row r="2927">
          <cell r="G2927" t="str">
            <v>93654</v>
          </cell>
          <cell r="H2927" t="str">
            <v>DISJUNTOR MONOPOLAR TIPO DIN, CORRENTE NOMINAL DE 16A - FORNECIMENTO E INSTALAÇÃO. AF_10/2020</v>
          </cell>
          <cell r="I2927" t="str">
            <v>UN</v>
          </cell>
          <cell r="J2927" t="str">
            <v>COEFICIENTE DE REPRESENTATIVIDADE</v>
          </cell>
          <cell r="K2927" t="str">
            <v>12,68</v>
          </cell>
          <cell r="L2927" t="str">
            <v>CAIXA REFERENCIAL</v>
          </cell>
        </row>
        <row r="2928">
          <cell r="G2928" t="str">
            <v>93655</v>
          </cell>
          <cell r="H2928" t="str">
            <v>DISJUNTOR MONOPOLAR TIPO DIN, CORRENTE NOMINAL DE 20A - FORNECIMENTO E INSTALAÇÃO. AF_10/2020</v>
          </cell>
          <cell r="I2928" t="str">
            <v>UN</v>
          </cell>
          <cell r="J2928" t="str">
            <v>COEFICIENTE DE REPRESENTATIVIDADE</v>
          </cell>
          <cell r="K2928" t="str">
            <v>14,37</v>
          </cell>
          <cell r="L2928" t="str">
            <v>CAIXA REFERENCIAL</v>
          </cell>
        </row>
        <row r="2929">
          <cell r="G2929" t="str">
            <v>93656</v>
          </cell>
          <cell r="H2929" t="str">
            <v>DISJUNTOR MONOPOLAR TIPO DIN, CORRENTE NOMINAL DE 25A - FORNECIMENTO E INSTALAÇÃO. AF_10/2020</v>
          </cell>
          <cell r="I2929" t="str">
            <v>UN</v>
          </cell>
          <cell r="J2929" t="str">
            <v>COEFICIENTE DE REPRESENTATIVIDADE</v>
          </cell>
          <cell r="K2929" t="str">
            <v>14,37</v>
          </cell>
          <cell r="L2929" t="str">
            <v>CAIXA REFERENCIAL</v>
          </cell>
        </row>
        <row r="2930">
          <cell r="G2930" t="str">
            <v>93657</v>
          </cell>
          <cell r="H2930" t="str">
            <v>DISJUNTOR MONOPOLAR TIPO DIN, CORRENTE NOMINAL DE 32A - FORNECIMENTO E INSTALAÇÃO. AF_10/2020</v>
          </cell>
          <cell r="I2930" t="str">
            <v>UN</v>
          </cell>
          <cell r="J2930" t="str">
            <v>COEFICIENTE DE REPRESENTATIVIDADE</v>
          </cell>
          <cell r="K2930" t="str">
            <v>16,49</v>
          </cell>
          <cell r="L2930" t="str">
            <v>CAIXA REFERENCIAL</v>
          </cell>
        </row>
        <row r="2931">
          <cell r="G2931" t="str">
            <v>93658</v>
          </cell>
          <cell r="H2931" t="str">
            <v>DISJUNTOR MONOPOLAR TIPO DIN, CORRENTE NOMINAL DE 40A - FORNECIMENTO E INSTALAÇÃO. AF_10/2020</v>
          </cell>
          <cell r="I2931" t="str">
            <v>UN</v>
          </cell>
          <cell r="J2931" t="str">
            <v>COEFICIENTE DE REPRESENTATIVIDADE</v>
          </cell>
          <cell r="K2931" t="str">
            <v>23,85</v>
          </cell>
          <cell r="L2931" t="str">
            <v>CAIXA REFERENCIAL</v>
          </cell>
        </row>
        <row r="2932">
          <cell r="G2932" t="str">
            <v>93659</v>
          </cell>
          <cell r="H2932" t="str">
            <v>DISJUNTOR MONOPOLAR TIPO DIN, CORRENTE NOMINAL DE 50A - FORNECIMENTO E INSTALAÇÃO. AF_10/2020</v>
          </cell>
          <cell r="I2932" t="str">
            <v>UN</v>
          </cell>
          <cell r="J2932" t="str">
            <v>COEFICIENTE DE REPRESENTATIVIDADE</v>
          </cell>
          <cell r="K2932" t="str">
            <v>28,20</v>
          </cell>
          <cell r="L2932" t="str">
            <v>CAIXA REFERENCIAL</v>
          </cell>
        </row>
        <row r="2933">
          <cell r="G2933" t="str">
            <v>93660</v>
          </cell>
          <cell r="H2933" t="str">
            <v>DISJUNTOR BIPOLAR TIPO DIN, CORRENTE NOMINAL DE 10A - FORNECIMENTO E INSTALAÇÃO. AF_10/2020</v>
          </cell>
          <cell r="I2933" t="str">
            <v>UN</v>
          </cell>
          <cell r="J2933" t="str">
            <v>COEFICIENTE DE REPRESENTATIVIDADE</v>
          </cell>
          <cell r="K2933" t="str">
            <v>53,94</v>
          </cell>
          <cell r="L2933" t="str">
            <v>CAIXA REFERENCIAL</v>
          </cell>
        </row>
        <row r="2934">
          <cell r="G2934" t="str">
            <v>93661</v>
          </cell>
          <cell r="H2934" t="str">
            <v>DISJUNTOR BIPOLAR TIPO DIN, CORRENTE NOMINAL DE 16A - FORNECIMENTO E INSTALAÇÃO. AF_10/2020</v>
          </cell>
          <cell r="I2934" t="str">
            <v>UN</v>
          </cell>
          <cell r="J2934" t="str">
            <v>COEFICIENTE DE REPRESENTATIVIDADE</v>
          </cell>
          <cell r="K2934" t="str">
            <v>55,80</v>
          </cell>
          <cell r="L2934" t="str">
            <v>CAIXA REFERENCIAL</v>
          </cell>
        </row>
        <row r="2935">
          <cell r="G2935" t="str">
            <v>93662</v>
          </cell>
          <cell r="H2935" t="str">
            <v>DISJUNTOR BIPOLAR TIPO DIN, CORRENTE NOMINAL DE 20A - FORNECIMENTO E INSTALAÇÃO. AF_10/2020</v>
          </cell>
          <cell r="I2935" t="str">
            <v>UN</v>
          </cell>
          <cell r="J2935" t="str">
            <v>COEFICIENTE DE REPRESENTATIVIDADE</v>
          </cell>
          <cell r="K2935" t="str">
            <v>59,18</v>
          </cell>
          <cell r="L2935" t="str">
            <v>CAIXA REFERENCIAL</v>
          </cell>
        </row>
        <row r="2936">
          <cell r="G2936" t="str">
            <v>93663</v>
          </cell>
          <cell r="H2936" t="str">
            <v>DISJUNTOR BIPOLAR TIPO DIN, CORRENTE NOMINAL DE 25A - FORNECIMENTO E INSTALAÇÃO. AF_10/2020</v>
          </cell>
          <cell r="I2936" t="str">
            <v>UN</v>
          </cell>
          <cell r="J2936" t="str">
            <v>COEFICIENTE DE REPRESENTATIVIDADE</v>
          </cell>
          <cell r="K2936" t="str">
            <v>59,18</v>
          </cell>
          <cell r="L2936" t="str">
            <v>CAIXA REFERENCIAL</v>
          </cell>
        </row>
        <row r="2937">
          <cell r="G2937" t="str">
            <v>93664</v>
          </cell>
          <cell r="H2937" t="str">
            <v>DISJUNTOR BIPOLAR TIPO DIN, CORRENTE NOMINAL DE 32A - FORNECIMENTO E INSTALAÇÃO. AF_10/2020</v>
          </cell>
          <cell r="I2937" t="str">
            <v>UN</v>
          </cell>
          <cell r="J2937" t="str">
            <v>COEFICIENTE DE REPRESENTATIVIDADE</v>
          </cell>
          <cell r="K2937" t="str">
            <v>63,41</v>
          </cell>
          <cell r="L2937" t="str">
            <v>CAIXA REFERENCIAL</v>
          </cell>
        </row>
        <row r="2938">
          <cell r="G2938" t="str">
            <v>93665</v>
          </cell>
          <cell r="H2938" t="str">
            <v>DISJUNTOR BIPOLAR TIPO DIN, CORRENTE NOMINAL DE 40A - FORNECIMENTO E INSTALAÇÃO. AF_10/2020</v>
          </cell>
          <cell r="I2938" t="str">
            <v>UN</v>
          </cell>
          <cell r="J2938" t="str">
            <v>COEFICIENTE DE REPRESENTATIVIDADE</v>
          </cell>
          <cell r="K2938" t="str">
            <v>69,56</v>
          </cell>
          <cell r="L2938" t="str">
            <v>CAIXA REFERENCIAL</v>
          </cell>
        </row>
        <row r="2939">
          <cell r="G2939" t="str">
            <v>93666</v>
          </cell>
          <cell r="H2939" t="str">
            <v>DISJUNTOR BIPOLAR TIPO DIN, CORRENTE NOMINAL DE 50A - FORNECIMENTO E INSTALAÇÃO. AF_10/2020</v>
          </cell>
          <cell r="I2939" t="str">
            <v>UN</v>
          </cell>
          <cell r="J2939" t="str">
            <v>COEFICIENTE DE REPRESENTATIVIDADE</v>
          </cell>
          <cell r="K2939" t="str">
            <v>78,25</v>
          </cell>
          <cell r="L2939" t="str">
            <v>CAIXA REFERENCIAL</v>
          </cell>
        </row>
        <row r="2940">
          <cell r="G2940" t="str">
            <v>93667</v>
          </cell>
          <cell r="H2940" t="str">
            <v>DISJUNTOR TRIPOLAR TIPO DIN, CORRENTE NOMINAL DE 10A - FORNECIMENTO E INSTALAÇÃO. AF_10/2020</v>
          </cell>
          <cell r="I2940" t="str">
            <v>UN</v>
          </cell>
          <cell r="J2940" t="str">
            <v>COEFICIENTE DE REPRESENTATIVIDADE</v>
          </cell>
          <cell r="K2940" t="str">
            <v>68,07</v>
          </cell>
          <cell r="L2940" t="str">
            <v>CAIXA REFERENCIAL</v>
          </cell>
        </row>
        <row r="2941">
          <cell r="G2941" t="str">
            <v>93668</v>
          </cell>
          <cell r="H2941" t="str">
            <v>DISJUNTOR TRIPOLAR TIPO DIN, CORRENTE NOMINAL DE 16A - FORNECIMENTO E INSTALAÇÃO. AF_10/2020</v>
          </cell>
          <cell r="I2941" t="str">
            <v>UN</v>
          </cell>
          <cell r="J2941" t="str">
            <v>COEFICIENTE DE REPRESENTATIVIDADE</v>
          </cell>
          <cell r="K2941" t="str">
            <v>70,87</v>
          </cell>
          <cell r="L2941" t="str">
            <v>CAIXA REFERENCIAL</v>
          </cell>
        </row>
        <row r="2942">
          <cell r="G2942" t="str">
            <v>93669</v>
          </cell>
          <cell r="H2942" t="str">
            <v>DISJUNTOR TRIPOLAR TIPO DIN, CORRENTE NOMINAL DE 20A - FORNECIMENTO E INSTALAÇÃO. AF_10/2020</v>
          </cell>
          <cell r="I2942" t="str">
            <v>UN</v>
          </cell>
          <cell r="J2942" t="str">
            <v>COEFICIENTE DE REPRESENTATIVIDADE</v>
          </cell>
          <cell r="K2942" t="str">
            <v>75,94</v>
          </cell>
          <cell r="L2942" t="str">
            <v>CAIXA REFERENCIAL</v>
          </cell>
        </row>
        <row r="2943">
          <cell r="G2943" t="str">
            <v>93670</v>
          </cell>
          <cell r="H2943" t="str">
            <v>DISJUNTOR TRIPOLAR TIPO DIN, CORRENTE NOMINAL DE 25A - FORNECIMENTO E INSTALAÇÃO. AF_10/2020</v>
          </cell>
          <cell r="I2943" t="str">
            <v>UN</v>
          </cell>
          <cell r="J2943" t="str">
            <v>COEFICIENTE DE REPRESENTATIVIDADE</v>
          </cell>
          <cell r="K2943" t="str">
            <v>75,94</v>
          </cell>
          <cell r="L2943" t="str">
            <v>CAIXA REFERENCIAL</v>
          </cell>
        </row>
        <row r="2944">
          <cell r="G2944" t="str">
            <v>93671</v>
          </cell>
          <cell r="H2944" t="str">
            <v>DISJUNTOR TRIPOLAR TIPO DIN, CORRENTE NOMINAL DE 32A - FORNECIMENTO E INSTALAÇÃO. AF_10/2020</v>
          </cell>
          <cell r="I2944" t="str">
            <v>UN</v>
          </cell>
          <cell r="J2944" t="str">
            <v>COEFICIENTE DE REPRESENTATIVIDADE</v>
          </cell>
          <cell r="K2944" t="str">
            <v>82,29</v>
          </cell>
          <cell r="L2944" t="str">
            <v>CAIXA REFERENCIAL</v>
          </cell>
        </row>
        <row r="2945">
          <cell r="G2945" t="str">
            <v>93672</v>
          </cell>
          <cell r="H2945" t="str">
            <v>DISJUNTOR TRIPOLAR TIPO DIN, CORRENTE NOMINAL DE 40A - FORNECIMENTO E INSTALAÇÃO. AF_10/2020</v>
          </cell>
          <cell r="I2945" t="str">
            <v>UN</v>
          </cell>
          <cell r="J2945" t="str">
            <v>COEFICIENTE DE REPRESENTATIVIDADE</v>
          </cell>
          <cell r="K2945" t="str">
            <v>92,56</v>
          </cell>
          <cell r="L2945" t="str">
            <v>CAIXA REFERENCIAL</v>
          </cell>
        </row>
        <row r="2946">
          <cell r="G2946" t="str">
            <v>93673</v>
          </cell>
          <cell r="H2946" t="str">
            <v>DISJUNTOR TRIPOLAR TIPO DIN, CORRENTE NOMINAL DE 50A - FORNECIMENTO E INSTALAÇÃO. AF_10/2020</v>
          </cell>
          <cell r="I2946" t="str">
            <v>UN</v>
          </cell>
          <cell r="J2946" t="str">
            <v>COEFICIENTE DE REPRESENTATIVIDADE</v>
          </cell>
          <cell r="K2946" t="str">
            <v>105,62</v>
          </cell>
          <cell r="L2946" t="str">
            <v>CAIXA REFERENCIAL</v>
          </cell>
        </row>
        <row r="2947">
          <cell r="G2947" t="str">
            <v>97359</v>
          </cell>
          <cell r="H2947" t="str">
            <v>QUADRO DE MEDIÇÃO GERAL DE ENERGIA COM 8 MEDIDORES - FORNECIMENTO E INSTALAÇÃO. AF_10/2020</v>
          </cell>
          <cell r="I2947" t="str">
            <v>UN</v>
          </cell>
          <cell r="J2947" t="str">
            <v>COEFICIENTE DE REPRESENTATIVIDADE</v>
          </cell>
          <cell r="K2947" t="str">
            <v>3.343,93</v>
          </cell>
          <cell r="L2947" t="str">
            <v>CAIXA REFERENCIAL</v>
          </cell>
        </row>
        <row r="2948">
          <cell r="G2948" t="str">
            <v>97360</v>
          </cell>
          <cell r="H2948" t="str">
            <v>QUADRO DE MEDIÇÃO GERAL DE ENERGIA COM 12 MEDIDORES - FORNECIMENTO E INSTALAÇÃO. AF_10/2020</v>
          </cell>
          <cell r="I2948" t="str">
            <v>UN</v>
          </cell>
          <cell r="J2948" t="str">
            <v>COEFICIENTE DE REPRESENTATIVIDADE</v>
          </cell>
          <cell r="K2948" t="str">
            <v>6.397,16</v>
          </cell>
          <cell r="L2948" t="str">
            <v>CAIXA REFERENCIAL</v>
          </cell>
        </row>
        <row r="2949">
          <cell r="G2949" t="str">
            <v>97361</v>
          </cell>
          <cell r="H2949" t="str">
            <v>QUADRO DE MEDIÇÃO GERAL DE ENERGIA COM 16 MEDIDORES - FORNECIMENTO E INSTALAÇÃO. AF_10/2020</v>
          </cell>
          <cell r="I2949" t="str">
            <v>UN</v>
          </cell>
          <cell r="J2949" t="str">
            <v>COEFICIENTE DE REPRESENTATIVIDADE</v>
          </cell>
          <cell r="K2949" t="str">
            <v>8.529,55</v>
          </cell>
          <cell r="L2949" t="str">
            <v>CAIXA REFERENCIAL</v>
          </cell>
        </row>
        <row r="2950">
          <cell r="G2950" t="str">
            <v>97362</v>
          </cell>
          <cell r="H2950" t="str">
            <v>QUADRO DE MEDIÇÃO GERAL DE ENERGIA PARA BARRAMENTO BLINDADO COM 4 MEDIDORES - FORNECIMENTO E INSTALAÇÃO. AF_10/2020</v>
          </cell>
          <cell r="I2950" t="str">
            <v>UN</v>
          </cell>
          <cell r="J2950" t="str">
            <v>COEFICIENTE DE REPRESENTATIVIDADE</v>
          </cell>
          <cell r="K2950" t="str">
            <v>1.744,22</v>
          </cell>
          <cell r="L2950" t="str">
            <v>CAIXA REFERENCIAL</v>
          </cell>
        </row>
        <row r="2951">
          <cell r="G2951" t="str">
            <v>101875</v>
          </cell>
          <cell r="H2951" t="str">
            <v>QUADRO DE DISTRIBUIÇÃO DE ENERGIA EM CHAPA DE AÇO GALVANIZADO, DE EMBUTIR, COM BARRAMENTO TRIFÁSICO, PARA 12 DISJUNTORES DIN 100A - FORNECIMENTO E INSTALAÇÃO. AF_10/2020</v>
          </cell>
          <cell r="I2951" t="str">
            <v>UN</v>
          </cell>
          <cell r="J2951" t="str">
            <v>COEFICIENTE DE REPRESENTATIVIDADE</v>
          </cell>
          <cell r="K2951" t="str">
            <v>384,09</v>
          </cell>
          <cell r="L2951" t="str">
            <v>CAIXA REFERENCIAL</v>
          </cell>
        </row>
        <row r="2952">
          <cell r="G2952" t="str">
            <v>101876</v>
          </cell>
          <cell r="H2952" t="str">
            <v>QUADRO DE DISTRIBUIÇÃO DE ENERGIA EM PVC, DE EMBUTIR, SEM BARRAMENTO, PARA 6 DISJUNTORES - FORNECIMENTO E INSTALAÇÃO. AF_10/2020</v>
          </cell>
          <cell r="I2952" t="str">
            <v>UN</v>
          </cell>
          <cell r="J2952" t="str">
            <v>COEFICIENTE DE REPRESENTATIVIDADE</v>
          </cell>
          <cell r="K2952" t="str">
            <v>82,79</v>
          </cell>
          <cell r="L2952" t="str">
            <v>CAIXA REFERENCIAL</v>
          </cell>
        </row>
        <row r="2953">
          <cell r="G2953" t="str">
            <v>101877</v>
          </cell>
          <cell r="H2953" t="str">
            <v>QUADRO DE DISTRIBUIÇÃO DE ENERGIA EM PVC, DE EMBUTIR, SEM BARRAMENTO, PARA 3 DISJUNTORES - FORNECIMENTO E INSTALAÇÃO. AF_10/2020</v>
          </cell>
          <cell r="I2953" t="str">
            <v>UN</v>
          </cell>
          <cell r="J2953" t="str">
            <v>COEFICIENTE DE REPRESENTATIVIDADE</v>
          </cell>
          <cell r="K2953" t="str">
            <v>59,17</v>
          </cell>
          <cell r="L2953" t="str">
            <v>CAIXA REFERENCIAL</v>
          </cell>
        </row>
        <row r="2954">
          <cell r="G2954" t="str">
            <v>101878</v>
          </cell>
          <cell r="H2954" t="str">
            <v>QUADRO DE DISTRIBUIÇÃO DE ENERGIA EM CHAPA DE AÇO GALVANIZADO, DE SOBREPOR, COM BARRAMENTO TRIFÁSICO, PARA 18 DISJUNTORES DIN 100A - FORNECIMENTO E INSTALAÇÃO. AF_10/2020</v>
          </cell>
          <cell r="I2954" t="str">
            <v>UN</v>
          </cell>
          <cell r="J2954" t="str">
            <v>COEFICIENTE DE REPRESENTATIVIDADE</v>
          </cell>
          <cell r="K2954" t="str">
            <v>555,87</v>
          </cell>
          <cell r="L2954" t="str">
            <v>CAIXA REFERENCIAL</v>
          </cell>
        </row>
        <row r="2955">
          <cell r="G2955" t="str">
            <v>101879</v>
          </cell>
          <cell r="H2955" t="str">
            <v>QUADRO DE DISTRIBUIÇÃO DE ENERGIA EM CHAPA DE AÇO GALVANIZADO, DE EMBUTIR, COM BARRAMENTO TRIFÁSICO, PARA 24 DISJUNTORES DIN 100A - FORNECIMENTO E INSTALAÇÃO. AF_10/2020</v>
          </cell>
          <cell r="I2955" t="str">
            <v>UN</v>
          </cell>
          <cell r="J2955" t="str">
            <v>COEFICIENTE DE REPRESENTATIVIDADE</v>
          </cell>
          <cell r="K2955" t="str">
            <v>550,80</v>
          </cell>
          <cell r="L2955" t="str">
            <v>CAIXA REFERENCIAL</v>
          </cell>
        </row>
        <row r="2956">
          <cell r="G2956" t="str">
            <v>101880</v>
          </cell>
          <cell r="H2956" t="str">
            <v>QUADRO DE DISTRIBUIÇÃO DE ENERGIA EM CHAPA DE AÇO GALVANIZADO, DE EMBUTIR, COM BARRAMENTO TRIFÁSICO, PARA 30 DISJUNTORES DIN 150A - FORNECIMENTO E INSTALAÇÃO. AF_10/2020</v>
          </cell>
          <cell r="I2956" t="str">
            <v>UN</v>
          </cell>
          <cell r="J2956" t="str">
            <v>COEFICIENTE DE REPRESENTATIVIDADE</v>
          </cell>
          <cell r="K2956" t="str">
            <v>634,95</v>
          </cell>
          <cell r="L2956" t="str">
            <v>CAIXA REFERENCIAL</v>
          </cell>
        </row>
        <row r="2957">
          <cell r="G2957" t="str">
            <v>101881</v>
          </cell>
          <cell r="H2957" t="str">
            <v>QUADRO DE DISTRIBUIÇÃO DE ENERGIA EM CHAPA DE AÇO GALVANIZADO, DE EMBUTIR, COM BARRAMENTO TRIFÁSICO, PARA 40 DISJUNTORES DIN 100A - FORNECIMENTO E INSTALAÇÃO. AF_10/2020</v>
          </cell>
          <cell r="I2957" t="str">
            <v>UN</v>
          </cell>
          <cell r="J2957" t="str">
            <v>COEFICIENTE DE REPRESENTATIVIDADE</v>
          </cell>
          <cell r="K2957" t="str">
            <v>903,87</v>
          </cell>
          <cell r="L2957" t="str">
            <v>CAIXA REFERENCIAL</v>
          </cell>
        </row>
        <row r="2958">
          <cell r="G2958" t="str">
            <v>101882</v>
          </cell>
          <cell r="H2958" t="str">
            <v>QUADRO DE DISTRIBUIÇÃO DE ENERGIA EM CHAPA DE AÇO GALVANIZADO, DE EMBUTIR, COM BARRAMENTO TRIFÁSICO, PARA 30 DISJUNTORES DIN 225A - FORNECIMENTO E INSTALAÇÃO. AF_10/2020</v>
          </cell>
          <cell r="I2958" t="str">
            <v>UN</v>
          </cell>
          <cell r="J2958" t="str">
            <v>COEFICIENTE DE REPRESENTATIVIDADE</v>
          </cell>
          <cell r="K2958" t="str">
            <v>1.274,22</v>
          </cell>
          <cell r="L2958" t="str">
            <v>CAIXA REFERENCIAL</v>
          </cell>
        </row>
        <row r="2959">
          <cell r="G2959" t="str">
            <v>101883</v>
          </cell>
          <cell r="H2959" t="str">
            <v>QUADRO DE DISTRIBUIÇÃO DE ENERGIA EM CHAPA DE AÇO GALVANIZADO, DE EMBUTIR, COM BARRAMENTO TRIFÁSICO, PARA 18 DISJUNTORES DIN 100A - FORNECIMENTO E INSTALAÇÃO. AF_10/2020</v>
          </cell>
          <cell r="I2959" t="str">
            <v>UN</v>
          </cell>
          <cell r="J2959" t="str">
            <v>COEFICIENTE DE REPRESENTATIVIDADE</v>
          </cell>
          <cell r="K2959" t="str">
            <v>525,80</v>
          </cell>
          <cell r="L2959" t="str">
            <v>CAIXA REFERENCIAL</v>
          </cell>
        </row>
        <row r="2960">
          <cell r="G2960" t="str">
            <v>101890</v>
          </cell>
          <cell r="H2960" t="str">
            <v>DISJUNTOR MONOPOLAR TIPO NEMA, CORRENTE NOMINAL DE 10 ATÉ 30A - FORNECIMENTO E INSTALAÇÃO. AF_10/2020</v>
          </cell>
          <cell r="I2960" t="str">
            <v>UN</v>
          </cell>
          <cell r="J2960" t="str">
            <v>COEFICIENTE DE REPRESENTATIVIDADE</v>
          </cell>
          <cell r="K2960" t="str">
            <v>16,78</v>
          </cell>
          <cell r="L2960" t="str">
            <v>CAIXA REFERENCIAL</v>
          </cell>
        </row>
        <row r="2961">
          <cell r="G2961" t="str">
            <v>101891</v>
          </cell>
          <cell r="H2961" t="str">
            <v>DISJUNTOR MONOPOLAR TIPO NEMA, CORRENTE NOMINAL DE 35 ATÉ 50A - FORNECIMENTO E INSTALAÇÃO. AF_10/2020</v>
          </cell>
          <cell r="I2961" t="str">
            <v>UN</v>
          </cell>
          <cell r="J2961" t="str">
            <v>COEFICIENTE DE REPRESENTATIVIDADE</v>
          </cell>
          <cell r="K2961" t="str">
            <v>29,47</v>
          </cell>
          <cell r="L2961" t="str">
            <v>CAIXA REFERENCIAL</v>
          </cell>
        </row>
        <row r="2962">
          <cell r="G2962" t="str">
            <v>101892</v>
          </cell>
          <cell r="H2962" t="str">
            <v>DISJUNTOR BIPOLAR TIPO NEMA, CORRENTE NOMINAL DE 10 ATÉ 50A - FORNECIMENTO E INSTALAÇÃO. AF_10/2020</v>
          </cell>
          <cell r="I2962" t="str">
            <v>UN</v>
          </cell>
          <cell r="J2962" t="str">
            <v>COEFICIENTE DE REPRESENTATIVIDADE</v>
          </cell>
          <cell r="K2962" t="str">
            <v>69,28</v>
          </cell>
          <cell r="L2962" t="str">
            <v>CAIXA REFERENCIAL</v>
          </cell>
        </row>
        <row r="2963">
          <cell r="G2963" t="str">
            <v>101893</v>
          </cell>
          <cell r="H2963" t="str">
            <v>DISJUNTOR TRIPOLAR TIPO NEMA, CORRENTE NOMINAL DE 10 ATÉ 50A - FORNECIMENTO E INSTALAÇÃO. AF_10/2020</v>
          </cell>
          <cell r="I2963" t="str">
            <v>UN</v>
          </cell>
          <cell r="J2963" t="str">
            <v>COEFICIENTE DE REPRESENTATIVIDADE</v>
          </cell>
          <cell r="K2963" t="str">
            <v>89,56</v>
          </cell>
          <cell r="L2963" t="str">
            <v>CAIXA REFERENCIAL</v>
          </cell>
        </row>
        <row r="2964">
          <cell r="G2964" t="str">
            <v>101894</v>
          </cell>
          <cell r="H2964" t="str">
            <v>DISJUNTOR TRIPOLAR TIPO NEMA, CORRENTE NOMINAL DE 60 ATÉ 100A - FORNECIMENTO E INSTALAÇÃO. AF_10/2020</v>
          </cell>
          <cell r="I2964" t="str">
            <v>UN</v>
          </cell>
          <cell r="J2964" t="str">
            <v>COEFICIENTE DE REPRESENTATIVIDADE</v>
          </cell>
          <cell r="K2964" t="str">
            <v>166,62</v>
          </cell>
          <cell r="L2964" t="str">
            <v>CAIXA REFERENCIAL</v>
          </cell>
        </row>
        <row r="2965">
          <cell r="G2965" t="str">
            <v>101895</v>
          </cell>
          <cell r="H2965" t="str">
            <v>DISJUNTOR TERMOMAGNÉTICO TRIPOLAR , CORRENTE NOMINAL DE 125A - FORNECIMENTO E INSTALAÇÃO. AF_10/2020</v>
          </cell>
          <cell r="I2965" t="str">
            <v>UN</v>
          </cell>
          <cell r="J2965" t="str">
            <v>COEFICIENTE DE REPRESENTATIVIDADE</v>
          </cell>
          <cell r="K2965" t="str">
            <v>427,29</v>
          </cell>
          <cell r="L2965" t="str">
            <v>CAIXA REFERENCIAL</v>
          </cell>
        </row>
        <row r="2966">
          <cell r="G2966" t="str">
            <v>101896</v>
          </cell>
          <cell r="H2966" t="str">
            <v>DISJUNTOR TERMOMAGNÉTICO TRIPOLAR , CORRENTE NOMINAL DE 200A - FORNECIMENTO E INSTALAÇÃO. AF_10/2020</v>
          </cell>
          <cell r="I2966" t="str">
            <v>UN</v>
          </cell>
          <cell r="J2966" t="str">
            <v>COEFICIENTE DE REPRESENTATIVIDADE</v>
          </cell>
          <cell r="K2966" t="str">
            <v>620,63</v>
          </cell>
          <cell r="L2966" t="str">
            <v>CAIXA REFERENCIAL</v>
          </cell>
        </row>
        <row r="2967">
          <cell r="G2967" t="str">
            <v>101897</v>
          </cell>
          <cell r="H2967" t="str">
            <v>DISJUNTOR TERMOMAGNÉTICO TRIPOLAR , CORRENTE NOMINAL DE 250A - FORNECIMENTO E INSTALAÇÃO. AF_10/2020</v>
          </cell>
          <cell r="I2967" t="str">
            <v>UN</v>
          </cell>
          <cell r="J2967" t="str">
            <v>COEFICIENTE DE REPRESENTATIVIDADE</v>
          </cell>
          <cell r="K2967" t="str">
            <v>965,92</v>
          </cell>
          <cell r="L2967" t="str">
            <v>CAIXA REFERENCIAL</v>
          </cell>
        </row>
        <row r="2968">
          <cell r="G2968" t="str">
            <v>101898</v>
          </cell>
          <cell r="H2968" t="str">
            <v>DISJUNTOR TERMOMAGNÉTICO TRIPOLAR , CORRENTE NOMINAL DE 400A - FORNECIMENTO E INSTALAÇÃO. AF_10/2020</v>
          </cell>
          <cell r="I2968" t="str">
            <v>UN</v>
          </cell>
          <cell r="J2968" t="str">
            <v>COEFICIENTE DE REPRESENTATIVIDADE</v>
          </cell>
          <cell r="K2968" t="str">
            <v>1.277,07</v>
          </cell>
          <cell r="L2968" t="str">
            <v>CAIXA REFERENCIAL</v>
          </cell>
        </row>
        <row r="2969">
          <cell r="G2969" t="str">
            <v>101899</v>
          </cell>
          <cell r="H2969" t="str">
            <v>DISJUNTOR TERMOMAGNÉTICO TRIPOLAR , CORRENTE NOMINAL DE 600A - FORNECIMENTO E INSTALAÇÃO. AF_10/2020</v>
          </cell>
          <cell r="I2969" t="str">
            <v>UN</v>
          </cell>
          <cell r="J2969" t="str">
            <v>COEFICIENTE DE REPRESENTATIVIDADE</v>
          </cell>
          <cell r="K2969" t="str">
            <v>2.017,17</v>
          </cell>
          <cell r="L2969" t="str">
            <v>CAIXA REFERENCIAL</v>
          </cell>
        </row>
        <row r="2970">
          <cell r="G2970" t="str">
            <v>101900</v>
          </cell>
          <cell r="H2970" t="str">
            <v>DISJUNTOR BAIXA TENSÃO TRIPOLAR A SECO  800A/600V - FORNECIMENTO E INSTALAÇÃO. AF_10/2020</v>
          </cell>
          <cell r="I2970" t="str">
            <v>UN</v>
          </cell>
          <cell r="J2970" t="str">
            <v>COEFICIENTE DE REPRESENTATIVIDADE</v>
          </cell>
          <cell r="K2970" t="str">
            <v>4.160,82</v>
          </cell>
          <cell r="L2970" t="str">
            <v>CAIXA REFERENCIAL</v>
          </cell>
        </row>
        <row r="2971">
          <cell r="G2971" t="str">
            <v>101901</v>
          </cell>
          <cell r="H2971" t="str">
            <v>CONTATOR TRIPOLAR I NOMINAL 12A - FORNECIMENTO E INSTALAÇÃO. AF_10/2020</v>
          </cell>
          <cell r="I2971" t="str">
            <v>UN</v>
          </cell>
          <cell r="J2971" t="str">
            <v>COEFICIENTE DE REPRESENTATIVIDADE</v>
          </cell>
          <cell r="K2971" t="str">
            <v>172,38</v>
          </cell>
          <cell r="L2971" t="str">
            <v>CAIXA REFERENCIAL</v>
          </cell>
        </row>
        <row r="2972">
          <cell r="G2972" t="str">
            <v>101902</v>
          </cell>
          <cell r="H2972" t="str">
            <v>CONTATOR TRIPOLAR I NOMINAL 22A - FORNECIMENTO E INSTALAÇÃO. AF_10/2020</v>
          </cell>
          <cell r="I2972" t="str">
            <v>UN</v>
          </cell>
          <cell r="J2972" t="str">
            <v>COEFICIENTE DE REPRESENTATIVIDADE</v>
          </cell>
          <cell r="K2972" t="str">
            <v>213,36</v>
          </cell>
          <cell r="L2972" t="str">
            <v>CAIXA REFERENCIAL</v>
          </cell>
        </row>
        <row r="2973">
          <cell r="G2973" t="str">
            <v>101903</v>
          </cell>
          <cell r="H2973" t="str">
            <v>CONTATOR TRIPOLAR I NOMINAL 38A - FORNECIMENTO E INSTALAÇÃO. AF_10/2020</v>
          </cell>
          <cell r="I2973" t="str">
            <v>UN</v>
          </cell>
          <cell r="J2973" t="str">
            <v>COEFICIENTE DE REPRESENTATIVIDADE</v>
          </cell>
          <cell r="K2973" t="str">
            <v>445,41</v>
          </cell>
          <cell r="L2973" t="str">
            <v>CAIXA REFERENCIAL</v>
          </cell>
        </row>
        <row r="2974">
          <cell r="G2974" t="str">
            <v>101904</v>
          </cell>
          <cell r="H2974" t="str">
            <v>CONTATOR TRIPOLAR I NOMIMAL 95A - FORNECIMENTO E INSTALAÇÃO. AF_10/2020</v>
          </cell>
          <cell r="I2974" t="str">
            <v>UN</v>
          </cell>
          <cell r="J2974" t="str">
            <v>COEFICIENTE DE REPRESENTATIVIDADE</v>
          </cell>
          <cell r="K2974" t="str">
            <v>1.626,72</v>
          </cell>
          <cell r="L2974" t="str">
            <v>CAIXA REFERENCIAL</v>
          </cell>
        </row>
        <row r="2975">
          <cell r="G2975" t="str">
            <v>101938</v>
          </cell>
          <cell r="H2975" t="str">
            <v>CAIXA DE PROTEÇÃO PARA MEDIDOR MONOFÁSICO DE EMBUTIR - FORNECIMENTO E INSTALAÇÃO. AF_10/2020</v>
          </cell>
          <cell r="I2975" t="str">
            <v>UN</v>
          </cell>
          <cell r="J2975" t="str">
            <v>COEFICIENTE DE REPRESENTATIVIDADE</v>
          </cell>
          <cell r="K2975" t="str">
            <v>109,93</v>
          </cell>
          <cell r="L2975" t="str">
            <v>CAIXA REFERENCIAL</v>
          </cell>
        </row>
        <row r="2976">
          <cell r="G2976" t="str">
            <v>101946</v>
          </cell>
          <cell r="H2976" t="str">
            <v>QUADRO DE MEDIÇÃO GERAL DE ENERGIA PARA 1 MEDIDOR DE SOBREPOR - FORNECIMENTO E INSTALAÇÃO. AF_10/2020</v>
          </cell>
          <cell r="I2976" t="str">
            <v>UN</v>
          </cell>
          <cell r="J2976" t="str">
            <v>COEFICIENTE DE REPRESENTATIVIDADE</v>
          </cell>
          <cell r="K2976" t="str">
            <v>189,77</v>
          </cell>
          <cell r="L2976" t="str">
            <v>CAIXA REFERENCIAL</v>
          </cell>
        </row>
        <row r="2977">
          <cell r="G2977" t="str">
            <v>91945</v>
          </cell>
          <cell r="H2977" t="str">
            <v>SUPORTE PARAFUSADO COM PLACA DE ENCAIXE 4" X 2" ALTO (2,00 M DO PISO) PARA PONTO ELÉTRICO - FORNECIMENTO E INSTALAÇÃO. AF_03/2023</v>
          </cell>
          <cell r="I2977" t="str">
            <v>UN</v>
          </cell>
          <cell r="J2977" t="str">
            <v>COEFICIENTE DE REPRESENTATIVIDADE</v>
          </cell>
          <cell r="K2977" t="str">
            <v>18,76</v>
          </cell>
          <cell r="L2977" t="str">
            <v>CAIXA REFERENCIAL</v>
          </cell>
        </row>
        <row r="2978">
          <cell r="G2978" t="str">
            <v>91946</v>
          </cell>
          <cell r="H2978" t="str">
            <v>SUPORTE PARAFUSADO COM PLACA DE ENCAIXE 4" X 2" MÉDIO (1,30 M DO PISO) PARA PONTO ELÉTRICO - FORNECIMENTO E INSTALAÇÃO. AF_03/2023</v>
          </cell>
          <cell r="I2978" t="str">
            <v>UN</v>
          </cell>
          <cell r="J2978" t="str">
            <v>COEFICIENTE DE REPRESENTATIVIDADE</v>
          </cell>
          <cell r="K2978" t="str">
            <v>14,34</v>
          </cell>
          <cell r="L2978" t="str">
            <v>CAIXA REFERENCIAL</v>
          </cell>
        </row>
        <row r="2979">
          <cell r="G2979" t="str">
            <v>91947</v>
          </cell>
          <cell r="H2979" t="str">
            <v>SUPORTE PARAFUSADO COM PLACA DE ENCAIXE 4" X 2" BAIXO (0,30 M DO PISO) PARA PONTO ELÉTRICO - FORNECIMENTO E INSTALAÇÃO. AF_03/2023</v>
          </cell>
          <cell r="I2979" t="str">
            <v>UN</v>
          </cell>
          <cell r="J2979" t="str">
            <v>COEFICIENTE DE REPRESENTATIVIDADE</v>
          </cell>
          <cell r="K2979" t="str">
            <v>11,56</v>
          </cell>
          <cell r="L2979" t="str">
            <v>CAIXA REFERENCIAL</v>
          </cell>
        </row>
        <row r="2980">
          <cell r="G2980" t="str">
            <v>91949</v>
          </cell>
          <cell r="H2980" t="str">
            <v>SUPORTE PARAFUSADO COM PLACA DE ENCAIXE 4" X 4" ALTO (2,00 M DO PISO) PARA PONTO ELÉTRICO - FORNECIMENTO E INSTALAÇÃO. AF_03/2023</v>
          </cell>
          <cell r="I2980" t="str">
            <v>UN</v>
          </cell>
          <cell r="J2980" t="str">
            <v>COEFICIENTE DE REPRESENTATIVIDADE</v>
          </cell>
          <cell r="K2980" t="str">
            <v>25,66</v>
          </cell>
          <cell r="L2980" t="str">
            <v>CAIXA REFERENCIAL</v>
          </cell>
        </row>
        <row r="2981">
          <cell r="G2981" t="str">
            <v>91950</v>
          </cell>
          <cell r="H2981" t="str">
            <v>SUPORTE PARAFUSADO COM PLACA DE ENCAIXE 4" X 4" MÉDIO (1,30 M DO PISO) PARA PONTO ELÉTRICO - FORNECIMENTO E INSTALAÇÃO. AF_03/2023</v>
          </cell>
          <cell r="I2981" t="str">
            <v>UN</v>
          </cell>
          <cell r="J2981" t="str">
            <v>COEFICIENTE DE REPRESENTATIVIDADE</v>
          </cell>
          <cell r="K2981" t="str">
            <v>20,26</v>
          </cell>
          <cell r="L2981" t="str">
            <v>CAIXA REFERENCIAL</v>
          </cell>
        </row>
        <row r="2982">
          <cell r="G2982" t="str">
            <v>91951</v>
          </cell>
          <cell r="H2982" t="str">
            <v>SUPORTE PARAFUSADO COM PLACA DE ENCAIXE 4" X 4" BAIXO (0,30 M DO PISO) PARA PONTO ELÉTRICO - FORNECIMENTO E INSTALAÇÃO. AF_03/2023</v>
          </cell>
          <cell r="I2982" t="str">
            <v>UN</v>
          </cell>
          <cell r="J2982" t="str">
            <v>COEFICIENTE DE REPRESENTATIVIDADE</v>
          </cell>
          <cell r="K2982" t="str">
            <v>17,04</v>
          </cell>
          <cell r="L2982" t="str">
            <v>CAIXA REFERENCIAL</v>
          </cell>
        </row>
        <row r="2983">
          <cell r="G2983" t="str">
            <v>91952</v>
          </cell>
          <cell r="H2983" t="str">
            <v>INTERRUPTOR SIMPLES (1 MÓDULO), 10A/250V, SEM SUPORTE E SEM PLACA - FORNECIMENTO E INSTALAÇÃO. AF_03/2023</v>
          </cell>
          <cell r="I2983" t="str">
            <v>UN</v>
          </cell>
          <cell r="J2983" t="str">
            <v>COEFICIENTE DE REPRESENTATIVIDADE</v>
          </cell>
          <cell r="K2983" t="str">
            <v>24,78</v>
          </cell>
          <cell r="L2983" t="str">
            <v>CAIXA REFERENCIAL</v>
          </cell>
        </row>
        <row r="2984">
          <cell r="G2984" t="str">
            <v>91953</v>
          </cell>
          <cell r="H2984" t="str">
            <v>INTERRUPTOR SIMPLES (1 MÓDULO), 10A/250V, INCLUINDO SUPORTE E PLACA - FORNECIMENTO E INSTALAÇÃO. AF_03/2023</v>
          </cell>
          <cell r="I2984" t="str">
            <v>UN</v>
          </cell>
          <cell r="J2984" t="str">
            <v>COEFICIENTE DE REPRESENTATIVIDADE</v>
          </cell>
          <cell r="K2984" t="str">
            <v>39,12</v>
          </cell>
          <cell r="L2984" t="str">
            <v>CAIXA REFERENCIAL</v>
          </cell>
        </row>
        <row r="2985">
          <cell r="G2985" t="str">
            <v>91954</v>
          </cell>
          <cell r="H2985" t="str">
            <v>INTERRUPTOR PARALELO (1 MÓDULO), 10A/250V, SEM SUPORTE E SEM PLACA - FORNECIMENTO E INSTALAÇÃO. AF_03/2023</v>
          </cell>
          <cell r="I2985" t="str">
            <v>UN</v>
          </cell>
          <cell r="J2985" t="str">
            <v>COEFICIENTE DE REPRESENTATIVIDADE</v>
          </cell>
          <cell r="K2985" t="str">
            <v>33,40</v>
          </cell>
          <cell r="L2985" t="str">
            <v>CAIXA REFERENCIAL</v>
          </cell>
        </row>
        <row r="2986">
          <cell r="G2986" t="str">
            <v>91955</v>
          </cell>
          <cell r="H2986" t="str">
            <v>INTERRUPTOR PARALELO (1 MÓDULO), 10A/250V, INCLUINDO SUPORTE E PLACA - FORNECIMENTO E INSTALAÇÃO. AF_03/2023</v>
          </cell>
          <cell r="I2986" t="str">
            <v>UN</v>
          </cell>
          <cell r="J2986" t="str">
            <v>COEFICIENTE DE REPRESENTATIVIDADE</v>
          </cell>
          <cell r="K2986" t="str">
            <v>47,74</v>
          </cell>
          <cell r="L2986" t="str">
            <v>CAIXA REFERENCIAL</v>
          </cell>
        </row>
        <row r="2987">
          <cell r="G2987" t="str">
            <v>91956</v>
          </cell>
          <cell r="H2987" t="str">
            <v>INTERRUPTOR SIMPLES (1 MÓDULO) COM INTERRUPTOR PARALELO (1 MÓDULO), 10A/250V, SEM SUPORTE E SEM PLACA - FORNECIMENTO E INSTALAÇÃO. AF_03/2023</v>
          </cell>
          <cell r="I2987" t="str">
            <v>UN</v>
          </cell>
          <cell r="J2987" t="str">
            <v>COEFICIENTE DE REPRESENTATIVIDADE</v>
          </cell>
          <cell r="K2987" t="str">
            <v>53,46</v>
          </cell>
          <cell r="L2987" t="str">
            <v>CAIXA REFERENCIAL</v>
          </cell>
        </row>
        <row r="2988">
          <cell r="G2988" t="str">
            <v>91957</v>
          </cell>
          <cell r="H2988" t="str">
            <v>INTERRUPTOR SIMPLES (1 MÓDULO) COM INTERRUPTOR PARALELO (1 MÓDULO), 10A/250V, INCLUINDO SUPORTE E PLACA - FORNECIMENTO E INSTALAÇÃO. AF_03/2023</v>
          </cell>
          <cell r="I2988" t="str">
            <v>UN</v>
          </cell>
          <cell r="J2988" t="str">
            <v>COEFICIENTE DE REPRESENTATIVIDADE</v>
          </cell>
          <cell r="K2988" t="str">
            <v>67,80</v>
          </cell>
          <cell r="L2988" t="str">
            <v>CAIXA REFERENCIAL</v>
          </cell>
        </row>
        <row r="2989">
          <cell r="G2989" t="str">
            <v>91958</v>
          </cell>
          <cell r="H2989" t="str">
            <v>INTERRUPTOR SIMPLES (2 MÓDULOS), 10A/250V, SEM SUPORTE E SEM PLACA - FORNECIMENTO E INSTALAÇÃO. AF_03/2023</v>
          </cell>
          <cell r="I2989" t="str">
            <v>UN</v>
          </cell>
          <cell r="J2989" t="str">
            <v>COEFICIENTE DE REPRESENTATIVIDADE</v>
          </cell>
          <cell r="K2989" t="str">
            <v>44,92</v>
          </cell>
          <cell r="L2989" t="str">
            <v>CAIXA REFERENCIAL</v>
          </cell>
        </row>
        <row r="2990">
          <cell r="G2990" t="str">
            <v>91959</v>
          </cell>
          <cell r="H2990" t="str">
            <v>INTERRUPTOR SIMPLES (2 MÓDULOS), 10A/250V, INCLUINDO SUPORTE E PLACA - FORNECIMENTO E INSTALAÇÃO. AF_03/2023</v>
          </cell>
          <cell r="I2990" t="str">
            <v>UN</v>
          </cell>
          <cell r="J2990" t="str">
            <v>COEFICIENTE DE REPRESENTATIVIDADE</v>
          </cell>
          <cell r="K2990" t="str">
            <v>59,26</v>
          </cell>
          <cell r="L2990" t="str">
            <v>CAIXA REFERENCIAL</v>
          </cell>
        </row>
        <row r="2991">
          <cell r="G2991" t="str">
            <v>91960</v>
          </cell>
          <cell r="H2991" t="str">
            <v>INTERRUPTOR PARALELO (2 MÓDULOS), 10A/250V, SEM SUPORTE E SEM PLACA - FORNECIMENTO E INSTALAÇÃO. AF_03/2023</v>
          </cell>
          <cell r="I2991" t="str">
            <v>UN</v>
          </cell>
          <cell r="J2991" t="str">
            <v>COEFICIENTE DE REPRESENTATIVIDADE</v>
          </cell>
          <cell r="K2991" t="str">
            <v>62,15</v>
          </cell>
          <cell r="L2991" t="str">
            <v>CAIXA REFERENCIAL</v>
          </cell>
        </row>
        <row r="2992">
          <cell r="G2992" t="str">
            <v>91961</v>
          </cell>
          <cell r="H2992" t="str">
            <v>INTERRUPTOR PARALELO (2 MÓDULOS), 10A/250V, INCLUINDO SUPORTE E PLACA - FORNECIMENTO E INSTALAÇÃO. AF_03/2023</v>
          </cell>
          <cell r="I2992" t="str">
            <v>UN</v>
          </cell>
          <cell r="J2992" t="str">
            <v>COEFICIENTE DE REPRESENTATIVIDADE</v>
          </cell>
          <cell r="K2992" t="str">
            <v>76,49</v>
          </cell>
          <cell r="L2992" t="str">
            <v>CAIXA REFERENCIAL</v>
          </cell>
        </row>
        <row r="2993">
          <cell r="G2993" t="str">
            <v>91962</v>
          </cell>
          <cell r="H2993" t="str">
            <v>INTERRUPTOR SIMPLES (1 MÓDULO) COM INTERRUPTOR PARALELO (2 MÓDULOS), 10A/250V, SEM SUPORTE E SEM PLACA - FORNECIMENTO E INSTALAÇÃO. AF_03/2023</v>
          </cell>
          <cell r="I2993" t="str">
            <v>UN</v>
          </cell>
          <cell r="J2993" t="str">
            <v>COEFICIENTE DE REPRESENTATIVIDADE</v>
          </cell>
          <cell r="K2993" t="str">
            <v>82,22</v>
          </cell>
          <cell r="L2993" t="str">
            <v>CAIXA REFERENCIAL</v>
          </cell>
        </row>
        <row r="2994">
          <cell r="G2994" t="str">
            <v>91963</v>
          </cell>
          <cell r="H2994" t="str">
            <v>INTERRUPTOR SIMPLES (1 MÓDULO) COM INTERRUPTOR PARALELO (2 MÓDULOS), 10A/250V, INCLUINDO SUPORTE E PLACA - FORNECIMENTO E INSTALAÇÃO. AF_03/2023</v>
          </cell>
          <cell r="I2994" t="str">
            <v>UN</v>
          </cell>
          <cell r="J2994" t="str">
            <v>COEFICIENTE DE REPRESENTATIVIDADE</v>
          </cell>
          <cell r="K2994" t="str">
            <v>96,56</v>
          </cell>
          <cell r="L2994" t="str">
            <v>CAIXA REFERENCIAL</v>
          </cell>
        </row>
        <row r="2995">
          <cell r="G2995" t="str">
            <v>91964</v>
          </cell>
          <cell r="H2995" t="str">
            <v>INTERRUPTOR SIMPLES (2 MÓDULOS) COM INTERRUPTOR PARALELO (1 MÓDULO), 10A/250V, SEM SUPORTE E SEM PLACA - FORNECIMENTO E INSTALAÇÃO. AF_03/2023</v>
          </cell>
          <cell r="I2995" t="str">
            <v>UN</v>
          </cell>
          <cell r="J2995" t="str">
            <v>COEFICIENTE DE REPRESENTATIVIDADE</v>
          </cell>
          <cell r="K2995" t="str">
            <v>73,60</v>
          </cell>
          <cell r="L2995" t="str">
            <v>CAIXA REFERENCIAL</v>
          </cell>
        </row>
        <row r="2996">
          <cell r="G2996" t="str">
            <v>91965</v>
          </cell>
          <cell r="H2996" t="str">
            <v>INTERRUPTOR SIMPLES (2 MÓDULOS) COM INTERRUPTOR PARALELO (1 MÓDULO), 10A/250V, INCLUINDO SUPORTE E PLACA - FORNECIMENTO E INSTALAÇÃO. AF_03/2023</v>
          </cell>
          <cell r="I2996" t="str">
            <v>UN</v>
          </cell>
          <cell r="J2996" t="str">
            <v>COEFICIENTE DE REPRESENTATIVIDADE</v>
          </cell>
          <cell r="K2996" t="str">
            <v>87,94</v>
          </cell>
          <cell r="L2996" t="str">
            <v>CAIXA REFERENCIAL</v>
          </cell>
        </row>
        <row r="2997">
          <cell r="G2997" t="str">
            <v>91966</v>
          </cell>
          <cell r="H2997" t="str">
            <v>INTERRUPTOR SIMPLES (3 MÓDULOS), 10A/250V, SEM SUPORTE E SEM PLACA - FORNECIMENTO E INSTALAÇÃO. AF_03/2023</v>
          </cell>
          <cell r="I2997" t="str">
            <v>UN</v>
          </cell>
          <cell r="J2997" t="str">
            <v>COEFICIENTE DE REPRESENTATIVIDADE</v>
          </cell>
          <cell r="K2997" t="str">
            <v>65,06</v>
          </cell>
          <cell r="L2997" t="str">
            <v>CAIXA REFERENCIAL</v>
          </cell>
        </row>
        <row r="2998">
          <cell r="G2998" t="str">
            <v>91967</v>
          </cell>
          <cell r="H2998" t="str">
            <v>INTERRUPTOR SIMPLES (3 MÓDULOS), 10A/250V, INCLUINDO SUPORTE E PLACA - FORNECIMENTO E INSTALAÇÃO. AF_03/2023</v>
          </cell>
          <cell r="I2998" t="str">
            <v>UN</v>
          </cell>
          <cell r="J2998" t="str">
            <v>COEFICIENTE DE REPRESENTATIVIDADE</v>
          </cell>
          <cell r="K2998" t="str">
            <v>79,40</v>
          </cell>
          <cell r="L2998" t="str">
            <v>CAIXA REFERENCIAL</v>
          </cell>
        </row>
        <row r="2999">
          <cell r="G2999" t="str">
            <v>91968</v>
          </cell>
          <cell r="H2999" t="str">
            <v>INTERRUPTOR PARALELO (3 MÓDULOS), 10A/250V, SEM SUPORTE E SEM PLACA - FORNECIMENTO E INSTALAÇÃO. AF_03/2023</v>
          </cell>
          <cell r="I2999" t="str">
            <v>UN</v>
          </cell>
          <cell r="J2999" t="str">
            <v>COEFICIENTE DE REPRESENTATIVIDADE</v>
          </cell>
          <cell r="K2999" t="str">
            <v>90,83</v>
          </cell>
          <cell r="L2999" t="str">
            <v>CAIXA REFERENCIAL</v>
          </cell>
        </row>
        <row r="3000">
          <cell r="G3000" t="str">
            <v>91969</v>
          </cell>
          <cell r="H3000" t="str">
            <v>INTERRUPTOR PARALELO (3 MÓDULOS), 10A/250V, INCLUINDO SUPORTE E PLACA - FORNECIMENTO E INSTALAÇÃO. AF_03/2023</v>
          </cell>
          <cell r="I3000" t="str">
            <v>UN</v>
          </cell>
          <cell r="J3000" t="str">
            <v>COEFICIENTE DE REPRESENTATIVIDADE</v>
          </cell>
          <cell r="K3000" t="str">
            <v>105,17</v>
          </cell>
          <cell r="L3000" t="str">
            <v>CAIXA REFERENCIAL</v>
          </cell>
        </row>
        <row r="3001">
          <cell r="G3001" t="str">
            <v>91970</v>
          </cell>
          <cell r="H3001" t="str">
            <v>INTERRUPTOR SIMPLES (3 MÓDULOS) COM INTERRUPTOR PARALELO (1 MÓDULO), 10A/250V, SEM SUPORTE E SEM PLACA - FORNECIMENTO E INSTALAÇÃO. AF_03/2023</v>
          </cell>
          <cell r="I3001" t="str">
            <v>UN</v>
          </cell>
          <cell r="J3001" t="str">
            <v>COEFICIENTE DE REPRESENTATIVIDADE</v>
          </cell>
          <cell r="K3001" t="str">
            <v>94,26</v>
          </cell>
          <cell r="L3001" t="str">
            <v>CAIXA REFERENCIAL</v>
          </cell>
        </row>
        <row r="3002">
          <cell r="G3002" t="str">
            <v>91971</v>
          </cell>
          <cell r="H3002" t="str">
            <v>INTERRUPTOR SIMPLES (3 MÓDULOS) COM INTERRUPTOR PARALELO (1 MÓDULO), 10A/250V, INCLUINDO SUPORTE E PLACA - FORNECIMENTO E INSTALAÇÃO. AF_03/2023</v>
          </cell>
          <cell r="I3002" t="str">
            <v>UN</v>
          </cell>
          <cell r="J3002" t="str">
            <v>COEFICIENTE DE REPRESENTATIVIDADE</v>
          </cell>
          <cell r="K3002" t="str">
            <v>114,52</v>
          </cell>
          <cell r="L3002" t="str">
            <v>CAIXA REFERENCIAL</v>
          </cell>
        </row>
        <row r="3003">
          <cell r="G3003" t="str">
            <v>91972</v>
          </cell>
          <cell r="H3003" t="str">
            <v>INTERRUPTOR SIMPLES (2 MÓDULOS) COM INTERRUPTOR PARALELO (2 MÓDULOS), 10A/250V, SEM SUPORTE E SEM PLACA - FORNECIMENTO E INSTALAÇÃO. AF_03/2023</v>
          </cell>
          <cell r="I3003" t="str">
            <v>UN</v>
          </cell>
          <cell r="J3003" t="str">
            <v>COEFICIENTE DE REPRESENTATIVIDADE</v>
          </cell>
          <cell r="K3003" t="str">
            <v>102,95</v>
          </cell>
          <cell r="L3003" t="str">
            <v>CAIXA REFERENCIAL</v>
          </cell>
        </row>
        <row r="3004">
          <cell r="G3004" t="str">
            <v>91973</v>
          </cell>
          <cell r="H3004" t="str">
            <v>INTERRUPTOR SIMPLES (2 MÓDULOS) COM INTERRUPTOR PARALELO (2 MÓDULOS), 10A/250V, INCLUINDO SUPORTE E PLACA - FORNECIMENTO E INSTALAÇÃO. AF_03/2023</v>
          </cell>
          <cell r="I3004" t="str">
            <v>UN</v>
          </cell>
          <cell r="J3004" t="str">
            <v>COEFICIENTE DE REPRESENTATIVIDADE</v>
          </cell>
          <cell r="K3004" t="str">
            <v>123,21</v>
          </cell>
          <cell r="L3004" t="str">
            <v>CAIXA REFERENCIAL</v>
          </cell>
        </row>
        <row r="3005">
          <cell r="G3005" t="str">
            <v>91974</v>
          </cell>
          <cell r="H3005" t="str">
            <v>INTERRUPTOR SIMPLES (4 MÓDULOS), 10A/250V, SEM SUPORTE E SEM PLACA - FORNECIMENTO E INSTALAÇÃO. AF_03/2023</v>
          </cell>
          <cell r="I3005" t="str">
            <v>UN</v>
          </cell>
          <cell r="J3005" t="str">
            <v>COEFICIENTE DE REPRESENTATIVIDADE</v>
          </cell>
          <cell r="K3005" t="str">
            <v>85,65</v>
          </cell>
          <cell r="L3005" t="str">
            <v>CAIXA REFERENCIAL</v>
          </cell>
        </row>
        <row r="3006">
          <cell r="G3006" t="str">
            <v>91975</v>
          </cell>
          <cell r="H3006" t="str">
            <v>INTERRUPTOR SIMPLES (4 MÓDULOS), 10A/250V, INCLUINDO SUPORTE E PLACA - FORNECIMENTO E INSTALAÇÃO. AF_03/2023</v>
          </cell>
          <cell r="I3006" t="str">
            <v>UN</v>
          </cell>
          <cell r="J3006" t="str">
            <v>COEFICIENTE DE REPRESENTATIVIDADE</v>
          </cell>
          <cell r="K3006" t="str">
            <v>105,91</v>
          </cell>
          <cell r="L3006" t="str">
            <v>CAIXA REFERENCIAL</v>
          </cell>
        </row>
        <row r="3007">
          <cell r="G3007" t="str">
            <v>91976</v>
          </cell>
          <cell r="H3007" t="str">
            <v>INTERRUPTOR SIMPLES (6 MÓDULOS), 10A/250V, SEM SUPORTE E SEM PLACA - FORNECIMENTO E INSTALAÇÃO. AF_03/2023</v>
          </cell>
          <cell r="I3007" t="str">
            <v>UN</v>
          </cell>
          <cell r="J3007" t="str">
            <v>COEFICIENTE DE REPRESENTATIVIDADE</v>
          </cell>
          <cell r="K3007" t="str">
            <v>126,00</v>
          </cell>
          <cell r="L3007" t="str">
            <v>CAIXA REFERENCIAL</v>
          </cell>
        </row>
        <row r="3008">
          <cell r="G3008" t="str">
            <v>91977</v>
          </cell>
          <cell r="H3008" t="str">
            <v>INTERRUPTOR SIMPLES (6 MÓDULOS), 10A/250V, INCLUINDO SUPORTE E PLACA - FORNECIMENTO E INSTALAÇÃO. AF_03/2023</v>
          </cell>
          <cell r="I3008" t="str">
            <v>UN</v>
          </cell>
          <cell r="J3008" t="str">
            <v>COEFICIENTE DE REPRESENTATIVIDADE</v>
          </cell>
          <cell r="K3008" t="str">
            <v>146,26</v>
          </cell>
          <cell r="L3008" t="str">
            <v>CAIXA REFERENCIAL</v>
          </cell>
        </row>
        <row r="3009">
          <cell r="G3009" t="str">
            <v>91978</v>
          </cell>
          <cell r="H3009" t="str">
            <v>INTERRUPTOR INTERMEDIÁRIO (1 MÓDULO), 10A/250V, SEM SUPORTE E SEM PLACA - FORNECIMENTO E INSTALAÇÃO. AF_03/2023</v>
          </cell>
          <cell r="I3009" t="str">
            <v>UN</v>
          </cell>
          <cell r="J3009" t="str">
            <v>COEFICIENTE DE REPRESENTATIVIDADE</v>
          </cell>
          <cell r="K3009" t="str">
            <v>50,60</v>
          </cell>
          <cell r="L3009" t="str">
            <v>CAIXA REFERENCIAL</v>
          </cell>
        </row>
        <row r="3010">
          <cell r="G3010" t="str">
            <v>91979</v>
          </cell>
          <cell r="H3010" t="str">
            <v>INTERRUPTOR INTERMEDIÁRIO (1 MÓDULO), 10A/250V, INCLUINDO SUPORTE E PLACA - FORNECIMENTO E INSTALAÇÃO. AF_03/2023</v>
          </cell>
          <cell r="I3010" t="str">
            <v>UN</v>
          </cell>
          <cell r="J3010" t="str">
            <v>COEFICIENTE DE REPRESENTATIVIDADE</v>
          </cell>
          <cell r="K3010" t="str">
            <v>64,94</v>
          </cell>
          <cell r="L3010" t="str">
            <v>CAIXA REFERENCIAL</v>
          </cell>
        </row>
        <row r="3011">
          <cell r="G3011" t="str">
            <v>91980</v>
          </cell>
          <cell r="H3011" t="str">
            <v>INTERRUPTOR BIPOLAR (1 MÓDULO), 10A/250V, SEM SUPORTE E SEM PLACA - FORNECIMENTO E INSTALAÇÃO. AF_03/2023</v>
          </cell>
          <cell r="I3011" t="str">
            <v>UN</v>
          </cell>
          <cell r="J3011" t="str">
            <v>COEFICIENTE DE REPRESENTATIVIDADE</v>
          </cell>
          <cell r="K3011" t="str">
            <v>49,30</v>
          </cell>
          <cell r="L3011" t="str">
            <v>CAIXA REFERENCIAL</v>
          </cell>
        </row>
        <row r="3012">
          <cell r="G3012" t="str">
            <v>91981</v>
          </cell>
          <cell r="H3012" t="str">
            <v>INTERRUPTOR BIPOLAR (1 MÓDULO), 10A/250V, INCLUINDO SUPORTE E PLACA - FORNECIMENTO E INSTALAÇÃO. AF_03/2023</v>
          </cell>
          <cell r="I3012" t="str">
            <v>UN</v>
          </cell>
          <cell r="J3012" t="str">
            <v>COEFICIENTE DE REPRESENTATIVIDADE</v>
          </cell>
          <cell r="K3012" t="str">
            <v>63,64</v>
          </cell>
          <cell r="L3012" t="str">
            <v>CAIXA REFERENCIAL</v>
          </cell>
        </row>
        <row r="3013">
          <cell r="G3013" t="str">
            <v>91982</v>
          </cell>
          <cell r="H3013" t="str">
            <v>DIMMER ROTATIVO (1 MÓDULO), 220V/600W, SEM SUPORTE E SEM PLACA - FORNECIMENTO E INSTALAÇÃO. AF_03/2023</v>
          </cell>
          <cell r="I3013" t="str">
            <v>UN</v>
          </cell>
          <cell r="J3013" t="str">
            <v>COEFICIENTE DE REPRESENTATIVIDADE</v>
          </cell>
          <cell r="K3013" t="str">
            <v>99,71</v>
          </cell>
          <cell r="L3013" t="str">
            <v>CAIXA REFERENCIAL</v>
          </cell>
        </row>
        <row r="3014">
          <cell r="G3014" t="str">
            <v>91983</v>
          </cell>
          <cell r="H3014" t="str">
            <v>DIMMER ROTATIVO (1 MÓDULO), 220V/600W, INCLUINDO SUPORTE E PLACA - FORNECIMENTO E INSTALAÇÃO. AF_03/2023</v>
          </cell>
          <cell r="I3014" t="str">
            <v>UN</v>
          </cell>
          <cell r="J3014" t="str">
            <v>COEFICIENTE DE REPRESENTATIVIDADE</v>
          </cell>
          <cell r="K3014" t="str">
            <v>114,05</v>
          </cell>
          <cell r="L3014" t="str">
            <v>CAIXA REFERENCIAL</v>
          </cell>
        </row>
        <row r="3015">
          <cell r="G3015" t="str">
            <v>91984</v>
          </cell>
          <cell r="H3015" t="str">
            <v>INTERRUPTOR PULSADOR CAMPAINHA (1 MÓDULO), 10A/250V, SEM SUPORTE E SEM PLACA - FORNECIMENTO E INSTALAÇÃO. AF_03/2023</v>
          </cell>
          <cell r="I3015" t="str">
            <v>UN</v>
          </cell>
          <cell r="J3015" t="str">
            <v>COEFICIENTE DE REPRESENTATIVIDADE</v>
          </cell>
          <cell r="K3015" t="str">
            <v>23,58</v>
          </cell>
          <cell r="L3015" t="str">
            <v>CAIXA REFERENCIAL</v>
          </cell>
        </row>
        <row r="3016">
          <cell r="G3016" t="str">
            <v>91985</v>
          </cell>
          <cell r="H3016" t="str">
            <v>INTERRUPTOR PULSADOR CAMPAINHA (1 MÓDULO), 10A/250V, INCLUINDO SUPORTE E PLACA - FORNECIMENTO E INSTALAÇÃO. AF_03/2023</v>
          </cell>
          <cell r="I3016" t="str">
            <v>UN</v>
          </cell>
          <cell r="J3016" t="str">
            <v>COEFICIENTE DE REPRESENTATIVIDADE</v>
          </cell>
          <cell r="K3016" t="str">
            <v>37,92</v>
          </cell>
          <cell r="L3016" t="str">
            <v>CAIXA REFERENCIAL</v>
          </cell>
        </row>
        <row r="3017">
          <cell r="G3017" t="str">
            <v>91986</v>
          </cell>
          <cell r="H3017" t="str">
            <v>CAMPAINHA CIGARRA (1 MÓDULO), 10A/250V, SEM SUPORTE E SEM PLACA - FORNECIMENTO E INSTALAÇÃO. AF_03/2023</v>
          </cell>
          <cell r="I3017" t="str">
            <v>UN</v>
          </cell>
          <cell r="J3017" t="str">
            <v>COEFICIENTE DE REPRESENTATIVIDADE</v>
          </cell>
          <cell r="K3017" t="str">
            <v>46,89</v>
          </cell>
          <cell r="L3017" t="str">
            <v>CAIXA REFERENCIAL</v>
          </cell>
        </row>
        <row r="3018">
          <cell r="G3018" t="str">
            <v>91987</v>
          </cell>
          <cell r="H3018" t="str">
            <v>CAMPAINHA CIGARRA (1 MÓDULO), 10A/250V, INCLUINDO SUPORTE E PLACA - FORNECIMENTO E INSTALAÇÃO. AF_03/2023</v>
          </cell>
          <cell r="I3018" t="str">
            <v>UN</v>
          </cell>
          <cell r="J3018" t="str">
            <v>COEFICIENTE DE REPRESENTATIVIDADE</v>
          </cell>
          <cell r="K3018" t="str">
            <v>61,23</v>
          </cell>
          <cell r="L3018" t="str">
            <v>CAIXA REFERENCIAL</v>
          </cell>
        </row>
        <row r="3019">
          <cell r="G3019" t="str">
            <v>91988</v>
          </cell>
          <cell r="H3019" t="str">
            <v>INTERRUPTOR PULSADOR MINUTERIA (1 MÓDULO), 10A/250V, SEM SUPORTE E SEM PLACA - FORNECIMENTO E INSTALAÇÃO. AF_03/2023</v>
          </cell>
          <cell r="I3019" t="str">
            <v>UN</v>
          </cell>
          <cell r="J3019" t="str">
            <v>COEFICIENTE DE REPRESENTATIVIDADE</v>
          </cell>
          <cell r="K3019" t="str">
            <v>27,94</v>
          </cell>
          <cell r="L3019" t="str">
            <v>CAIXA REFERENCIAL</v>
          </cell>
        </row>
        <row r="3020">
          <cell r="G3020" t="str">
            <v>91989</v>
          </cell>
          <cell r="H3020" t="str">
            <v>INTERRUPTOR PULSADOR MINUTERIA (1 MÓDULO), 10A/250V, INCLUINDO SUPORTE E PLACA - FORNECIMENTO E INSTALAÇÃO. AF_03/2023</v>
          </cell>
          <cell r="I3020" t="str">
            <v>UN</v>
          </cell>
          <cell r="J3020" t="str">
            <v>COEFICIENTE DE REPRESENTATIVIDADE</v>
          </cell>
          <cell r="K3020" t="str">
            <v>42,28</v>
          </cell>
          <cell r="L3020" t="str">
            <v>CAIXA REFERENCIAL</v>
          </cell>
        </row>
        <row r="3021">
          <cell r="G3021" t="str">
            <v>91990</v>
          </cell>
          <cell r="H3021" t="str">
            <v>TOMADA ALTA DE EMBUTIR (1 MÓDULO), 2P+T 10 A, SEM SUPORTE E SEM PLACA - FORNECIMENTO E INSTALAÇÃO. AF_03/2023</v>
          </cell>
          <cell r="I3021" t="str">
            <v>UN</v>
          </cell>
          <cell r="J3021" t="str">
            <v>COEFICIENTE DE REPRESENTATIVIDADE</v>
          </cell>
          <cell r="K3021" t="str">
            <v>46,73</v>
          </cell>
          <cell r="L3021" t="str">
            <v>CAIXA REFERENCIAL</v>
          </cell>
        </row>
        <row r="3022">
          <cell r="G3022" t="str">
            <v>91991</v>
          </cell>
          <cell r="H3022" t="str">
            <v>TOMADA ALTA DE EMBUTIR (1 MÓDULO), 2P+T 20 A, SEM SUPORTE E SEM PLACA - FORNECIMENTO E INSTALAÇÃO. AF_03/2023</v>
          </cell>
          <cell r="I3022" t="str">
            <v>UN</v>
          </cell>
          <cell r="J3022" t="str">
            <v>COEFICIENTE DE REPRESENTATIVIDADE</v>
          </cell>
          <cell r="K3022" t="str">
            <v>49,09</v>
          </cell>
          <cell r="L3022" t="str">
            <v>CAIXA REFERENCIAL</v>
          </cell>
        </row>
        <row r="3023">
          <cell r="G3023" t="str">
            <v>91992</v>
          </cell>
          <cell r="H3023" t="str">
            <v>TOMADA ALTA DE EMBUTIR (1 MÓDULO), 2P+T 10 A, INCLUINDO SUPORTE E PLACA - FORNECIMENTO E INSTALAÇÃO. AF_03/2023</v>
          </cell>
          <cell r="I3023" t="str">
            <v>UN</v>
          </cell>
          <cell r="J3023" t="str">
            <v>COEFICIENTE DE REPRESENTATIVIDADE</v>
          </cell>
          <cell r="K3023" t="str">
            <v>61,07</v>
          </cell>
          <cell r="L3023" t="str">
            <v>CAIXA REFERENCIAL</v>
          </cell>
        </row>
        <row r="3024">
          <cell r="G3024" t="str">
            <v>91993</v>
          </cell>
          <cell r="H3024" t="str">
            <v>TOMADA ALTA DE EMBUTIR (1 MÓDULO), 2P+T 20 A, INCLUINDO SUPORTE E PLACA - FORNECIMENTO E INSTALAÇÃO. AF_03/2023</v>
          </cell>
          <cell r="I3024" t="str">
            <v>UN</v>
          </cell>
          <cell r="J3024" t="str">
            <v>COEFICIENTE DE REPRESENTATIVIDADE</v>
          </cell>
          <cell r="K3024" t="str">
            <v>63,43</v>
          </cell>
          <cell r="L3024" t="str">
            <v>CAIXA REFERENCIAL</v>
          </cell>
        </row>
        <row r="3025">
          <cell r="G3025" t="str">
            <v>91994</v>
          </cell>
          <cell r="H3025" t="str">
            <v>TOMADA MÉDIA DE EMBUTIR (1 MÓDULO), 2P+T 10 A, SEM SUPORTE E SEM PLACA - FORNECIMENTO E INSTALAÇÃO. AF_03/2023</v>
          </cell>
          <cell r="I3025" t="str">
            <v>UN</v>
          </cell>
          <cell r="J3025" t="str">
            <v>COEFICIENTE DE REPRESENTATIVIDADE</v>
          </cell>
          <cell r="K3025" t="str">
            <v>32,18</v>
          </cell>
          <cell r="L3025" t="str">
            <v>CAIXA REFERENCIAL</v>
          </cell>
        </row>
        <row r="3026">
          <cell r="G3026" t="str">
            <v>91995</v>
          </cell>
          <cell r="H3026" t="str">
            <v>TOMADA MÉDIA DE EMBUTIR (1 MÓDULO), 2P+T 20 A, SEM SUPORTE E SEM PLACA - FORNECIMENTO E INSTALAÇÃO. AF_03/2023</v>
          </cell>
          <cell r="I3026" t="str">
            <v>UN</v>
          </cell>
          <cell r="J3026" t="str">
            <v>COEFICIENTE DE REPRESENTATIVIDADE</v>
          </cell>
          <cell r="K3026" t="str">
            <v>34,54</v>
          </cell>
          <cell r="L3026" t="str">
            <v>CAIXA REFERENCIAL</v>
          </cell>
        </row>
        <row r="3027">
          <cell r="G3027" t="str">
            <v>91996</v>
          </cell>
          <cell r="H3027" t="str">
            <v>TOMADA MÉDIA DE EMBUTIR (1 MÓDULO), 2P+T 10 A, INCLUINDO SUPORTE E PLACA - FORNECIMENTO E INSTALAÇÃO. AF_03/2023</v>
          </cell>
          <cell r="I3027" t="str">
            <v>UN</v>
          </cell>
          <cell r="J3027" t="str">
            <v>COEFICIENTE DE REPRESENTATIVIDADE</v>
          </cell>
          <cell r="K3027" t="str">
            <v>46,52</v>
          </cell>
          <cell r="L3027" t="str">
            <v>CAIXA REFERENCIAL</v>
          </cell>
        </row>
        <row r="3028">
          <cell r="G3028" t="str">
            <v>91997</v>
          </cell>
          <cell r="H3028" t="str">
            <v>TOMADA MÉDIA DE EMBUTIR (1 MÓDULO), 2P+T 20 A, INCLUINDO SUPORTE E PLACA - FORNECIMENTO E INSTALAÇÃO. AF_03/2023</v>
          </cell>
          <cell r="I3028" t="str">
            <v>UN</v>
          </cell>
          <cell r="J3028" t="str">
            <v>COEFICIENTE DE REPRESENTATIVIDADE</v>
          </cell>
          <cell r="K3028" t="str">
            <v>48,88</v>
          </cell>
          <cell r="L3028" t="str">
            <v>CAIXA REFERENCIAL</v>
          </cell>
        </row>
        <row r="3029">
          <cell r="G3029" t="str">
            <v>91998</v>
          </cell>
          <cell r="H3029" t="str">
            <v>TOMADA BAIXA DE EMBUTIR (1 MÓDULO), 2P+T 10 A, SEM SUPORTE E SEM PLACA - FORNECIMENTO E INSTALAÇÃO. AF_03/2023</v>
          </cell>
          <cell r="I3029" t="str">
            <v>UN</v>
          </cell>
          <cell r="J3029" t="str">
            <v>COEFICIENTE DE REPRESENTATIVIDADE</v>
          </cell>
          <cell r="K3029" t="str">
            <v>26,55</v>
          </cell>
          <cell r="L3029" t="str">
            <v>CAIXA REFERENCIAL</v>
          </cell>
        </row>
        <row r="3030">
          <cell r="G3030" t="str">
            <v>91999</v>
          </cell>
          <cell r="H3030" t="str">
            <v>TOMADA BAIXA DE EMBUTIR (1 MÓDULO), 2P+T 20 A, SEM SUPORTE E SEM PLACA - FORNECIMENTO E INSTALAÇÃO. AF_03/2023</v>
          </cell>
          <cell r="I3030" t="str">
            <v>UN</v>
          </cell>
          <cell r="J3030" t="str">
            <v>COEFICIENTE DE REPRESENTATIVIDADE</v>
          </cell>
          <cell r="K3030" t="str">
            <v>28,91</v>
          </cell>
          <cell r="L3030" t="str">
            <v>CAIXA REFERENCIAL</v>
          </cell>
        </row>
        <row r="3031">
          <cell r="G3031" t="str">
            <v>92000</v>
          </cell>
          <cell r="H3031" t="str">
            <v>TOMADA BAIXA DE EMBUTIR (1 MÓDULO), 2P+T 10 A, INCLUINDO SUPORTE E PLACA - FORNECIMENTO E INSTALAÇÃO. AF_03/2023</v>
          </cell>
          <cell r="I3031" t="str">
            <v>UN</v>
          </cell>
          <cell r="J3031" t="str">
            <v>COEFICIENTE DE REPRESENTATIVIDADE</v>
          </cell>
          <cell r="K3031" t="str">
            <v>40,89</v>
          </cell>
          <cell r="L3031" t="str">
            <v>CAIXA REFERENCIAL</v>
          </cell>
        </row>
        <row r="3032">
          <cell r="G3032" t="str">
            <v>92001</v>
          </cell>
          <cell r="H3032" t="str">
            <v>TOMADA BAIXA DE EMBUTIR (1 MÓDULO), 2P+T 20 A, INCLUINDO SUPORTE E PLACA - FORNECIMENTO E INSTALAÇÃO. AF_03/2023</v>
          </cell>
          <cell r="I3032" t="str">
            <v>UN</v>
          </cell>
          <cell r="J3032" t="str">
            <v>COEFICIENTE DE REPRESENTATIVIDADE</v>
          </cell>
          <cell r="K3032" t="str">
            <v>43,25</v>
          </cell>
          <cell r="L3032" t="str">
            <v>CAIXA REFERENCIAL</v>
          </cell>
        </row>
        <row r="3033">
          <cell r="G3033" t="str">
            <v>92002</v>
          </cell>
          <cell r="H3033" t="str">
            <v>TOMADA MÉDIA DE EMBUTIR (2 MÓDULOS), 2P+T 10 A, SEM SUPORTE E SEM PLACA - FORNECIMENTO E INSTALAÇÃO. AF_03/2023</v>
          </cell>
          <cell r="I3033" t="str">
            <v>UN</v>
          </cell>
          <cell r="J3033" t="str">
            <v>COEFICIENTE DE REPRESENTATIVIDADE</v>
          </cell>
          <cell r="K3033" t="str">
            <v>59,71</v>
          </cell>
          <cell r="L3033" t="str">
            <v>CAIXA REFERENCIAL</v>
          </cell>
        </row>
        <row r="3034">
          <cell r="G3034" t="str">
            <v>92003</v>
          </cell>
          <cell r="H3034" t="str">
            <v>TOMADA MÉDIA DE EMBUTIR (2 MÓDULOS), 2P+T 20 A, SEM SUPORTE E SEM PLACA - FORNECIMENTO E INSTALAÇÃO. AF_03/2023</v>
          </cell>
          <cell r="I3034" t="str">
            <v>UN</v>
          </cell>
          <cell r="J3034" t="str">
            <v>COEFICIENTE DE REPRESENTATIVIDADE</v>
          </cell>
          <cell r="K3034" t="str">
            <v>64,43</v>
          </cell>
          <cell r="L3034" t="str">
            <v>CAIXA REFERENCIAL</v>
          </cell>
        </row>
        <row r="3035">
          <cell r="G3035" t="str">
            <v>92004</v>
          </cell>
          <cell r="H3035" t="str">
            <v>TOMADA MÉDIA DE EMBUTIR (2 MÓDULOS), 2P+T 10 A, INCLUINDO SUPORTE E PLACA - FORNECIMENTO E INSTALAÇÃO. AF_03/2023</v>
          </cell>
          <cell r="I3035" t="str">
            <v>UN</v>
          </cell>
          <cell r="J3035" t="str">
            <v>COEFICIENTE DE REPRESENTATIVIDADE</v>
          </cell>
          <cell r="K3035" t="str">
            <v>74,05</v>
          </cell>
          <cell r="L3035" t="str">
            <v>CAIXA REFERENCIAL</v>
          </cell>
        </row>
        <row r="3036">
          <cell r="G3036" t="str">
            <v>92005</v>
          </cell>
          <cell r="H3036" t="str">
            <v>TOMADA MÉDIA DE EMBUTIR (2 MÓDULOS), 2P+T 20 A, INCLUINDO SUPORTE E PLACA - FORNECIMENTO E INSTALAÇÃO. AF_03/2023</v>
          </cell>
          <cell r="I3036" t="str">
            <v>UN</v>
          </cell>
          <cell r="J3036" t="str">
            <v>COEFICIENTE DE REPRESENTATIVIDADE</v>
          </cell>
          <cell r="K3036" t="str">
            <v>78,77</v>
          </cell>
          <cell r="L3036" t="str">
            <v>CAIXA REFERENCIAL</v>
          </cell>
        </row>
        <row r="3037">
          <cell r="G3037" t="str">
            <v>92006</v>
          </cell>
          <cell r="H3037" t="str">
            <v>TOMADA BAIXA DE EMBUTIR (2 MÓDULOS), 2P+T 10 A, SEM SUPORTE E SEM PLACA - FORNECIMENTO E INSTALAÇÃO. AF_03/2023</v>
          </cell>
          <cell r="I3037" t="str">
            <v>UN</v>
          </cell>
          <cell r="J3037" t="str">
            <v>COEFICIENTE DE REPRESENTATIVIDADE</v>
          </cell>
          <cell r="K3037" t="str">
            <v>48,38</v>
          </cell>
          <cell r="L3037" t="str">
            <v>CAIXA REFERENCIAL</v>
          </cell>
        </row>
        <row r="3038">
          <cell r="G3038" t="str">
            <v>92007</v>
          </cell>
          <cell r="H3038" t="str">
            <v>TOMADA BAIXA DE EMBUTIR (2 MÓDULOS), 2P+T 20 A, SEM SUPORTE E SEM PLACA - FORNECIMENTO E INSTALAÇÃO. AF_03/2023</v>
          </cell>
          <cell r="I3038" t="str">
            <v>UN</v>
          </cell>
          <cell r="J3038" t="str">
            <v>COEFICIENTE DE REPRESENTATIVIDADE</v>
          </cell>
          <cell r="K3038" t="str">
            <v>53,10</v>
          </cell>
          <cell r="L3038" t="str">
            <v>CAIXA REFERENCIAL</v>
          </cell>
        </row>
        <row r="3039">
          <cell r="G3039" t="str">
            <v>92008</v>
          </cell>
          <cell r="H3039" t="str">
            <v>TOMADA BAIXA DE EMBUTIR (2 MÓDULOS), 2P+T 10 A, INCLUINDO SUPORTE E PLACA - FORNECIMENTO E INSTALAÇÃO. AF_03/2023</v>
          </cell>
          <cell r="I3039" t="str">
            <v>UN</v>
          </cell>
          <cell r="J3039" t="str">
            <v>COEFICIENTE DE REPRESENTATIVIDADE</v>
          </cell>
          <cell r="K3039" t="str">
            <v>62,72</v>
          </cell>
          <cell r="L3039" t="str">
            <v>CAIXA REFERENCIAL</v>
          </cell>
        </row>
        <row r="3040">
          <cell r="G3040" t="str">
            <v>92009</v>
          </cell>
          <cell r="H3040" t="str">
            <v>TOMADA BAIXA DE EMBUTIR (2 MÓDULOS), 2P+T 20 A, INCLUINDO SUPORTE E PLACA - FORNECIMENTO E INSTALAÇÃO. AF_03/2023</v>
          </cell>
          <cell r="I3040" t="str">
            <v>UN</v>
          </cell>
          <cell r="J3040" t="str">
            <v>COEFICIENTE DE REPRESENTATIVIDADE</v>
          </cell>
          <cell r="K3040" t="str">
            <v>67,44</v>
          </cell>
          <cell r="L3040" t="str">
            <v>CAIXA REFERENCIAL</v>
          </cell>
        </row>
        <row r="3041">
          <cell r="G3041" t="str">
            <v>92010</v>
          </cell>
          <cell r="H3041" t="str">
            <v>TOMADA MÉDIA DE EMBUTIR (3 MÓDULOS), 2P+T 10 A, SEM SUPORTE E SEM PLACA - FORNECIMENTO E INSTALAÇÃO. AF_03/2023</v>
          </cell>
          <cell r="I3041" t="str">
            <v>UN</v>
          </cell>
          <cell r="J3041" t="str">
            <v>COEFICIENTE DE REPRESENTATIVIDADE</v>
          </cell>
          <cell r="K3041" t="str">
            <v>87,17</v>
          </cell>
          <cell r="L3041" t="str">
            <v>CAIXA REFERENCIAL</v>
          </cell>
        </row>
        <row r="3042">
          <cell r="G3042" t="str">
            <v>92011</v>
          </cell>
          <cell r="H3042" t="str">
            <v>TOMADA MÉDIA DE EMBUTIR (3 MÓDULOS), 2P+T 20 A, SEM SUPORTE E SEM PLACA - FORNECIMENTO E INSTALAÇÃO. AF_03/2023</v>
          </cell>
          <cell r="I3042" t="str">
            <v>UN</v>
          </cell>
          <cell r="J3042" t="str">
            <v>COEFICIENTE DE REPRESENTATIVIDADE</v>
          </cell>
          <cell r="K3042" t="str">
            <v>94,25</v>
          </cell>
          <cell r="L3042" t="str">
            <v>CAIXA REFERENCIAL</v>
          </cell>
        </row>
        <row r="3043">
          <cell r="G3043" t="str">
            <v>92012</v>
          </cell>
          <cell r="H3043" t="str">
            <v>TOMADA MÉDIA DE EMBUTIR (3 MÓDULOS), 2P+T 10 A, INCLUINDO SUPORTE E PLACA - FORNECIMENTO E INSTALAÇÃO. AF_03/2023</v>
          </cell>
          <cell r="I3043" t="str">
            <v>UN</v>
          </cell>
          <cell r="J3043" t="str">
            <v>COEFICIENTE DE REPRESENTATIVIDADE</v>
          </cell>
          <cell r="K3043" t="str">
            <v>101,51</v>
          </cell>
          <cell r="L3043" t="str">
            <v>CAIXA REFERENCIAL</v>
          </cell>
        </row>
        <row r="3044">
          <cell r="G3044" t="str">
            <v>92013</v>
          </cell>
          <cell r="H3044" t="str">
            <v>TOMADA MÉDIA DE EMBUTIR (3 MÓDULOS), 2P+T 20 A, INCLUINDO SUPORTE E PLACA - FORNECIMENTO E INSTALAÇÃO. AF_03/2023</v>
          </cell>
          <cell r="I3044" t="str">
            <v>UN</v>
          </cell>
          <cell r="J3044" t="str">
            <v>COEFICIENTE DE REPRESENTATIVIDADE</v>
          </cell>
          <cell r="K3044" t="str">
            <v>108,59</v>
          </cell>
          <cell r="L3044" t="str">
            <v>CAIXA REFERENCIAL</v>
          </cell>
        </row>
        <row r="3045">
          <cell r="G3045" t="str">
            <v>92014</v>
          </cell>
          <cell r="H3045" t="str">
            <v>TOMADA BAIXA DE EMBUTIR (3 MÓDULOS), 2P+T 10 A, SEM SUPORTE E SEM PLACA - FORNECIMENTO E INSTALAÇÃO. AF_03/2023</v>
          </cell>
          <cell r="I3045" t="str">
            <v>UN</v>
          </cell>
          <cell r="J3045" t="str">
            <v>COEFICIENTE DE REPRESENTATIVIDADE</v>
          </cell>
          <cell r="K3045" t="str">
            <v>70,22</v>
          </cell>
          <cell r="L3045" t="str">
            <v>CAIXA REFERENCIAL</v>
          </cell>
        </row>
        <row r="3046">
          <cell r="G3046" t="str">
            <v>92015</v>
          </cell>
          <cell r="H3046" t="str">
            <v>TOMADA BAIXA DE EMBUTIR (3 MÓDULOS), 2P+T 20 A, SEM SUPORTE E SEM PLACA - FORNECIMENTO E INSTALAÇÃO. AF_03/2023</v>
          </cell>
          <cell r="I3046" t="str">
            <v>UN</v>
          </cell>
          <cell r="J3046" t="str">
            <v>COEFICIENTE DE REPRESENTATIVIDADE</v>
          </cell>
          <cell r="K3046" t="str">
            <v>77,30</v>
          </cell>
          <cell r="L3046" t="str">
            <v>CAIXA REFERENCIAL</v>
          </cell>
        </row>
        <row r="3047">
          <cell r="G3047" t="str">
            <v>92016</v>
          </cell>
          <cell r="H3047" t="str">
            <v>TOMADA BAIXA DE EMBUTIR (3 MÓDULOS), 2P+T 10 A, INCLUINDO SUPORTE E PLACA - FORNECIMENTO E INSTALAÇÃO. AF_03/2023</v>
          </cell>
          <cell r="I3047" t="str">
            <v>UN</v>
          </cell>
          <cell r="J3047" t="str">
            <v>COEFICIENTE DE REPRESENTATIVIDADE</v>
          </cell>
          <cell r="K3047" t="str">
            <v>84,56</v>
          </cell>
          <cell r="L3047" t="str">
            <v>CAIXA REFERENCIAL</v>
          </cell>
        </row>
        <row r="3048">
          <cell r="G3048" t="str">
            <v>92017</v>
          </cell>
          <cell r="H3048" t="str">
            <v>TOMADA BAIXA DE EMBUTIR (3 MÓDULOS), 2P+T 20 A, INCLUINDO SUPORTE E PLACA - FORNECIMENTO E INSTALAÇÃO. AF_03/2023</v>
          </cell>
          <cell r="I3048" t="str">
            <v>UN</v>
          </cell>
          <cell r="J3048" t="str">
            <v>COEFICIENTE DE REPRESENTATIVIDADE</v>
          </cell>
          <cell r="K3048" t="str">
            <v>91,64</v>
          </cell>
          <cell r="L3048" t="str">
            <v>CAIXA REFERENCIAL</v>
          </cell>
        </row>
        <row r="3049">
          <cell r="G3049" t="str">
            <v>92018</v>
          </cell>
          <cell r="H3049" t="str">
            <v>TOMADA BAIXA DE EMBUTIR (4 MÓDULOS), 2P+T 10 A, SEM SUPORTE E SEM PLACA - FORNECIMENTO E INSTALAÇÃO. AF_03/2023</v>
          </cell>
          <cell r="I3049" t="str">
            <v>UN</v>
          </cell>
          <cell r="J3049" t="str">
            <v>COEFICIENTE DE REPRESENTATIVIDADE</v>
          </cell>
          <cell r="K3049" t="str">
            <v>92,88</v>
          </cell>
          <cell r="L3049" t="str">
            <v>CAIXA REFERENCIAL</v>
          </cell>
        </row>
        <row r="3050">
          <cell r="G3050" t="str">
            <v>92019</v>
          </cell>
          <cell r="H3050" t="str">
            <v>TOMADA BAIXA DE EMBUTIR (4 MÓDULOS), 2P+T 10 A, INCLUINDO SUPORTE E PLACA - FORNECIMENTO E INSTALAÇÃO. AF_03/2023</v>
          </cell>
          <cell r="I3050" t="str">
            <v>UN</v>
          </cell>
          <cell r="J3050" t="str">
            <v>COEFICIENTE DE REPRESENTATIVIDADE</v>
          </cell>
          <cell r="K3050" t="str">
            <v>113,14</v>
          </cell>
          <cell r="L3050" t="str">
            <v>CAIXA REFERENCIAL</v>
          </cell>
        </row>
        <row r="3051">
          <cell r="G3051" t="str">
            <v>92020</v>
          </cell>
          <cell r="H3051" t="str">
            <v>TOMADA BAIXA DE EMBUTIR (6 MÓDULOS), 2P+T 10 A, SEM SUPORTE E SEM PLACA - FORNECIMENTO E INSTALAÇÃO. AF_03/2023</v>
          </cell>
          <cell r="I3051" t="str">
            <v>UN</v>
          </cell>
          <cell r="J3051" t="str">
            <v>COEFICIENTE DE REPRESENTATIVIDADE</v>
          </cell>
          <cell r="K3051" t="str">
            <v>136,93</v>
          </cell>
          <cell r="L3051" t="str">
            <v>CAIXA REFERENCIAL</v>
          </cell>
        </row>
        <row r="3052">
          <cell r="G3052" t="str">
            <v>92021</v>
          </cell>
          <cell r="H3052" t="str">
            <v>TOMADA BAIXA DE EMBUTIR (6 MÓDULOS), 2P+T 10 A, INCLUINDO SUPORTE E PLACA - FORNECIMENTO E INSTALAÇÃO. AF_03/2023</v>
          </cell>
          <cell r="I3052" t="str">
            <v>UN</v>
          </cell>
          <cell r="J3052" t="str">
            <v>COEFICIENTE DE REPRESENTATIVIDADE</v>
          </cell>
          <cell r="K3052" t="str">
            <v>157,19</v>
          </cell>
          <cell r="L3052" t="str">
            <v>CAIXA REFERENCIAL</v>
          </cell>
        </row>
        <row r="3053">
          <cell r="G3053" t="str">
            <v>92022</v>
          </cell>
          <cell r="H3053" t="str">
            <v>INTERRUPTOR SIMPLES (1 MÓDULO) COM 1 TOMADA DE EMBUTIR 2P+T 10 A, SEM SUPORTE E SEM PLACA - FORNECIMENTO E INSTALAÇÃO. AF_03/2023</v>
          </cell>
          <cell r="I3053" t="str">
            <v>UN</v>
          </cell>
          <cell r="J3053" t="str">
            <v>COEFICIENTE DE REPRESENTATIVIDADE</v>
          </cell>
          <cell r="K3053" t="str">
            <v>52,24</v>
          </cell>
          <cell r="L3053" t="str">
            <v>CAIXA REFERENCIAL</v>
          </cell>
        </row>
        <row r="3054">
          <cell r="G3054" t="str">
            <v>92023</v>
          </cell>
          <cell r="H3054" t="str">
            <v>INTERRUPTOR SIMPLES (1 MÓDULO) COM 1 TOMADA DE EMBUTIR 2P+T 10 A, INCLUINDO SUPORTE E PLACA - FORNECIMENTO E INSTALAÇÃO. AF_03/2023</v>
          </cell>
          <cell r="I3054" t="str">
            <v>UN</v>
          </cell>
          <cell r="J3054" t="str">
            <v>COEFICIENTE DE REPRESENTATIVIDADE</v>
          </cell>
          <cell r="K3054" t="str">
            <v>66,58</v>
          </cell>
          <cell r="L3054" t="str">
            <v>CAIXA REFERENCIAL</v>
          </cell>
        </row>
        <row r="3055">
          <cell r="G3055" t="str">
            <v>92024</v>
          </cell>
          <cell r="H3055" t="str">
            <v>INTERRUPTOR SIMPLES (1 MÓDULO) COM 2 TOMADAS DE EMBUTIR 2P+T 10 A, SEM SUPORTE E SEM PLACA - FORNECIMENTO E INSTALAÇÃO. AF_03/2023</v>
          </cell>
          <cell r="I3055" t="str">
            <v>UN</v>
          </cell>
          <cell r="J3055" t="str">
            <v>COEFICIENTE DE REPRESENTATIVIDADE</v>
          </cell>
          <cell r="K3055" t="str">
            <v>79,78</v>
          </cell>
          <cell r="L3055" t="str">
            <v>CAIXA REFERENCIAL</v>
          </cell>
        </row>
        <row r="3056">
          <cell r="G3056" t="str">
            <v>92025</v>
          </cell>
          <cell r="H3056" t="str">
            <v>INTERRUPTOR SIMPLES (1 MÓDULO) COM 2 TOMADAS DE EMBUTIR 2P+T 10 A, INCLUINDO SUPORTE E PLACA - FORNECIMENTO E INSTALAÇÃO. AF_03/2023</v>
          </cell>
          <cell r="I3056" t="str">
            <v>UN</v>
          </cell>
          <cell r="J3056" t="str">
            <v>COEFICIENTE DE REPRESENTATIVIDADE</v>
          </cell>
          <cell r="K3056" t="str">
            <v>94,12</v>
          </cell>
          <cell r="L3056" t="str">
            <v>CAIXA REFERENCIAL</v>
          </cell>
        </row>
        <row r="3057">
          <cell r="G3057" t="str">
            <v>92026</v>
          </cell>
          <cell r="H3057" t="str">
            <v>INTERRUPTOR SIMPLES (2 MÓDULOS) COM 1 TOMADA DE EMBUTIR 2P+T 10 A, SEM SUPORTE E SEM PLACA - FORNECIMENTO E INSTALAÇÃO. AF_03/2023</v>
          </cell>
          <cell r="I3057" t="str">
            <v>UN</v>
          </cell>
          <cell r="J3057" t="str">
            <v>COEFICIENTE DE REPRESENTATIVIDADE</v>
          </cell>
          <cell r="K3057" t="str">
            <v>72,38</v>
          </cell>
          <cell r="L3057" t="str">
            <v>CAIXA REFERENCIAL</v>
          </cell>
        </row>
        <row r="3058">
          <cell r="G3058" t="str">
            <v>92027</v>
          </cell>
          <cell r="H3058" t="str">
            <v>INTERRUPTOR SIMPLES (2 MÓDULOS) COM 1 TOMADA DE EMBUTIR 2P+T 10 A, INCLUINDO SUPORTE E PLACA - FORNECIMENTO E INSTALAÇÃO. AF_03/2023</v>
          </cell>
          <cell r="I3058" t="str">
            <v>UN</v>
          </cell>
          <cell r="J3058" t="str">
            <v>COEFICIENTE DE REPRESENTATIVIDADE</v>
          </cell>
          <cell r="K3058" t="str">
            <v>86,72</v>
          </cell>
          <cell r="L3058" t="str">
            <v>CAIXA REFERENCIAL</v>
          </cell>
        </row>
        <row r="3059">
          <cell r="G3059" t="str">
            <v>92028</v>
          </cell>
          <cell r="H3059" t="str">
            <v>INTERRUPTOR PARALELO (1 MÓDULO) COM 1 TOMADA DE EMBUTIR 2P+T 10 A, SEM SUPORTE E SEM PLACA - FORNECIMENTO E INSTALAÇÃO. AF_03/2023</v>
          </cell>
          <cell r="I3059" t="str">
            <v>UN</v>
          </cell>
          <cell r="J3059" t="str">
            <v>COEFICIENTE DE REPRESENTATIVIDADE</v>
          </cell>
          <cell r="K3059" t="str">
            <v>60,93</v>
          </cell>
          <cell r="L3059" t="str">
            <v>CAIXA REFERENCIAL</v>
          </cell>
        </row>
        <row r="3060">
          <cell r="G3060" t="str">
            <v>92029</v>
          </cell>
          <cell r="H3060" t="str">
            <v>INTERRUPTOR PARALELO (1 MÓDULO) COM 1 TOMADA DE EMBUTIR 2P+T 10 A, INCLUINDO SUPORTE E PLACA - FORNECIMENTO E INSTALAÇÃO. AF_03/2023</v>
          </cell>
          <cell r="I3060" t="str">
            <v>UN</v>
          </cell>
          <cell r="J3060" t="str">
            <v>COEFICIENTE DE REPRESENTATIVIDADE</v>
          </cell>
          <cell r="K3060" t="str">
            <v>75,27</v>
          </cell>
          <cell r="L3060" t="str">
            <v>CAIXA REFERENCIAL</v>
          </cell>
        </row>
        <row r="3061">
          <cell r="G3061" t="str">
            <v>92030</v>
          </cell>
          <cell r="H3061" t="str">
            <v>INTERRUPTOR PARALELO (1 MÓDULO) COM 2 TOMADAS DE EMBUTIR 2P+T 10 A, SEM SUPORTE E SEM PLACA - FORNECIMENTO E INSTALAÇÃO. AF_03/2023</v>
          </cell>
          <cell r="I3061" t="str">
            <v>UN</v>
          </cell>
          <cell r="J3061" t="str">
            <v>COEFICIENTE DE REPRESENTATIVIDADE</v>
          </cell>
          <cell r="K3061" t="str">
            <v>88,39</v>
          </cell>
          <cell r="L3061" t="str">
            <v>CAIXA REFERENCIAL</v>
          </cell>
        </row>
        <row r="3062">
          <cell r="G3062" t="str">
            <v>92031</v>
          </cell>
          <cell r="H3062" t="str">
            <v>INTERRUPTOR PARALELO (1 MÓDULO) COM 2 TOMADAS DE EMBUTIR 2P+T 10 A, INCLUINDO SUPORTE E PLACA - FORNECIMENTO E INSTALAÇÃO. AF_03/2023</v>
          </cell>
          <cell r="I3062" t="str">
            <v>UN</v>
          </cell>
          <cell r="J3062" t="str">
            <v>COEFICIENTE DE REPRESENTATIVIDADE</v>
          </cell>
          <cell r="K3062" t="str">
            <v>102,73</v>
          </cell>
          <cell r="L3062" t="str">
            <v>CAIXA REFERENCIAL</v>
          </cell>
        </row>
        <row r="3063">
          <cell r="G3063" t="str">
            <v>92032</v>
          </cell>
          <cell r="H3063" t="str">
            <v>INTERRUPTOR PARALELO (2 MÓDULOS) COM 1 TOMADA DE EMBUTIR 2P+T 10 A, SEM SUPORTE E SEM PLACA - FORNECIMENTO E INSTALAÇÃO. AF_03/2023</v>
          </cell>
          <cell r="I3063" t="str">
            <v>UN</v>
          </cell>
          <cell r="J3063" t="str">
            <v>COEFICIENTE DE REPRESENTATIVIDADE</v>
          </cell>
          <cell r="K3063" t="str">
            <v>89,61</v>
          </cell>
          <cell r="L3063" t="str">
            <v>CAIXA REFERENCIAL</v>
          </cell>
        </row>
        <row r="3064">
          <cell r="G3064" t="str">
            <v>92033</v>
          </cell>
          <cell r="H3064" t="str">
            <v>INTERRUPTOR PARALELO (2 MÓDULOS) COM 1 TOMADA DE EMBUTIR 2P+T 10 A, INCLUINDO SUPORTE E PLACA - FORNECIMENTO E INSTALAÇÃO. AF_03/2023</v>
          </cell>
          <cell r="I3064" t="str">
            <v>UN</v>
          </cell>
          <cell r="J3064" t="str">
            <v>COEFICIENTE DE REPRESENTATIVIDADE</v>
          </cell>
          <cell r="K3064" t="str">
            <v>103,95</v>
          </cell>
          <cell r="L3064" t="str">
            <v>CAIXA REFERENCIAL</v>
          </cell>
        </row>
        <row r="3065">
          <cell r="G3065" t="str">
            <v>92034</v>
          </cell>
          <cell r="H3065" t="str">
            <v>INTERRUPTOR SIMPLES (1 MÓDULO), INTERRUPTOR PARALELO (1 MÓDULO) E 1 TOMADA DE EMBUTIR 2P+T 10 A, SEM SUPORTE E SEM PLACA - FORNECIMENTO E INSTALAÇÃO. AF_03/2023</v>
          </cell>
          <cell r="I3065" t="str">
            <v>UN</v>
          </cell>
          <cell r="J3065" t="str">
            <v>COEFICIENTE DE REPRESENTATIVIDADE</v>
          </cell>
          <cell r="K3065" t="str">
            <v>81,00</v>
          </cell>
          <cell r="L3065" t="str">
            <v>CAIXA REFERENCIAL</v>
          </cell>
        </row>
        <row r="3066">
          <cell r="G3066" t="str">
            <v>92035</v>
          </cell>
          <cell r="H3066" t="str">
            <v>INTERRUPTOR SIMPLES (1 MÓDULO), INTERRUPTOR PARALELO (1 MÓDULO) E 1 TOMADA DE EMBUTIR 2P+T 10 A, INCLUINDO SUPORTE E PLACA - FORNECIMENTO E INSTALAÇÃO. AF_03/2023</v>
          </cell>
          <cell r="I3066" t="str">
            <v>UN</v>
          </cell>
          <cell r="J3066" t="str">
            <v>COEFICIENTE DE REPRESENTATIVIDADE</v>
          </cell>
          <cell r="K3066" t="str">
            <v>95,34</v>
          </cell>
          <cell r="L3066" t="str">
            <v>CAIXA REFERENCIAL</v>
          </cell>
        </row>
        <row r="3067">
          <cell r="G3067" t="str">
            <v>97583</v>
          </cell>
          <cell r="H3067" t="str">
            <v>LUMINÁRIA TIPO CALHA, DE SOBREPOR, COM 1 LÂMPADA TUBULAR FLUORESCENTE DE 18 W, COM REATOR DE PARTIDA RÁPIDA - FORNECIMENTO E INSTALAÇÃO. AF_02/2020</v>
          </cell>
          <cell r="I3067" t="str">
            <v>UN</v>
          </cell>
          <cell r="J3067" t="str">
            <v>COEFICIENTE DE REPRESENTATIVIDADE</v>
          </cell>
          <cell r="K3067" t="str">
            <v>93,40</v>
          </cell>
          <cell r="L3067" t="str">
            <v>CAIXA REFERENCIAL</v>
          </cell>
        </row>
        <row r="3068">
          <cell r="G3068" t="str">
            <v>97584</v>
          </cell>
          <cell r="H3068" t="str">
            <v>LUMINÁRIA TIPO CALHA, DE SOBREPOR, COM 1 LÂMPADA TUBULAR FLUORESCENTE DE 36 W, COM REATOR DE PARTIDA RÁPIDA - FORNECIMENTO E INSTALAÇÃO. AF_02/2020</v>
          </cell>
          <cell r="I3068" t="str">
            <v>UN</v>
          </cell>
          <cell r="J3068" t="str">
            <v>COEFICIENTE DE REPRESENTATIVIDADE</v>
          </cell>
          <cell r="K3068" t="str">
            <v>128,31</v>
          </cell>
          <cell r="L3068" t="str">
            <v>CAIXA REFERENCIAL</v>
          </cell>
        </row>
        <row r="3069">
          <cell r="G3069" t="str">
            <v>97585</v>
          </cell>
          <cell r="H3069" t="str">
            <v>LUMINÁRIA TIPO CALHA, DE SOBREPOR, COM 2 LÂMPADAS TUBULARES FLUORESCENTES DE 18 W, COM REATOR DE PARTIDA RÁPIDA - FORNECIMENTO E INSTALAÇÃO. AF_02/2020</v>
          </cell>
          <cell r="I3069" t="str">
            <v>UN</v>
          </cell>
          <cell r="J3069" t="str">
            <v>COEFICIENTE DE REPRESENTATIVIDADE</v>
          </cell>
          <cell r="K3069" t="str">
            <v>124,47</v>
          </cell>
          <cell r="L3069" t="str">
            <v>CAIXA REFERENCIAL</v>
          </cell>
        </row>
        <row r="3070">
          <cell r="G3070" t="str">
            <v>97586</v>
          </cell>
          <cell r="H3070" t="str">
            <v>LUMINÁRIA TIPO CALHA, DE SOBREPOR, COM 2 LÂMPADAS TUBULARES FLUORESCENTES DE 36 W, COM REATOR DE PARTIDA RÁPIDA - FORNECIMENTO E INSTALAÇÃO. AF_02/2020</v>
          </cell>
          <cell r="I3070" t="str">
            <v>UN</v>
          </cell>
          <cell r="J3070" t="str">
            <v>COEFICIENTE DE REPRESENTATIVIDADE</v>
          </cell>
          <cell r="K3070" t="str">
            <v>166,63</v>
          </cell>
          <cell r="L3070" t="str">
            <v>CAIXA REFERENCIAL</v>
          </cell>
        </row>
        <row r="3071">
          <cell r="G3071" t="str">
            <v>97587</v>
          </cell>
          <cell r="H3071" t="str">
            <v>LUMINÁRIA TIPO CALHA, DE EMBUTIR, COM 2 LÂMPADAS FLUORESCENTES DE 14 W, COM REATOR DE PARTIDA RÁPIDA - FORNECIMENTO E INSTALAÇÃO. AF_02/2020</v>
          </cell>
          <cell r="I3071" t="str">
            <v>UN</v>
          </cell>
          <cell r="J3071" t="str">
            <v>COEFICIENTE DE REPRESENTATIVIDADE</v>
          </cell>
          <cell r="K3071" t="str">
            <v>297,54</v>
          </cell>
          <cell r="L3071" t="str">
            <v>CAIXA REFERENCIAL</v>
          </cell>
        </row>
        <row r="3072">
          <cell r="G3072" t="str">
            <v>97589</v>
          </cell>
          <cell r="H3072" t="str">
            <v>LUMINÁRIA TIPO PLAFON EM PLÁSTICO, DE SOBREPOR, COM 1 LÂMPADA FLUORESCENTE DE 15 W, SEM REATOR - FORNECIMENTO E INSTALAÇÃO. AF_02/2020</v>
          </cell>
          <cell r="I3072" t="str">
            <v>UN</v>
          </cell>
          <cell r="J3072" t="str">
            <v>COEFICIENTE DE REPRESENTATIVIDADE</v>
          </cell>
          <cell r="K3072" t="str">
            <v>51,39</v>
          </cell>
          <cell r="L3072" t="str">
            <v>CAIXA REFERENCIAL</v>
          </cell>
        </row>
        <row r="3073">
          <cell r="G3073" t="str">
            <v>97590</v>
          </cell>
          <cell r="H3073" t="str">
            <v>LUMINÁRIA TIPO PLAFON REDONDO COM VIDRO FOSCO, DE SOBREPOR, COM 1 LÂMPADA FLUORESCENTE DE 15 W, SEM REATOR - FORNECIMENTO E INSTALAÇÃO. AF_02/2020</v>
          </cell>
          <cell r="I3073" t="str">
            <v>UN</v>
          </cell>
          <cell r="J3073" t="str">
            <v>COEFICIENTE DE REPRESENTATIVIDADE</v>
          </cell>
          <cell r="K3073" t="str">
            <v>109,63</v>
          </cell>
          <cell r="L3073" t="str">
            <v>CAIXA REFERENCIAL</v>
          </cell>
        </row>
        <row r="3074">
          <cell r="G3074" t="str">
            <v>97591</v>
          </cell>
          <cell r="H3074" t="str">
            <v>LUMINÁRIA TIPO PLAFON REDONDO COM VIDRO FOSCO, DE SOBREPOR, COM 2 LÂMPADAS FLUORESCENTES DE 15 W, SEM REATOR - FORNECIMENTO E INSTALAÇÃO. AF_02/2020</v>
          </cell>
          <cell r="I3074" t="str">
            <v>UN</v>
          </cell>
          <cell r="J3074" t="str">
            <v>COEFICIENTE DE REPRESENTATIVIDADE</v>
          </cell>
          <cell r="K3074" t="str">
            <v>143,63</v>
          </cell>
          <cell r="L3074" t="str">
            <v>CAIXA REFERENCIAL</v>
          </cell>
        </row>
        <row r="3075">
          <cell r="G3075" t="str">
            <v>97593</v>
          </cell>
          <cell r="H3075" t="str">
            <v>LUMINÁRIA TIPO SPOT, DE SOBREPOR, COM 1 LÂMPADA FLUORESCENTE DE 15 W, SEM REATOR - FORNECIMENTO E INSTALAÇÃO. AF_02/2020</v>
          </cell>
          <cell r="I3075" t="str">
            <v>UN</v>
          </cell>
          <cell r="J3075" t="str">
            <v>COEFICIENTE DE REPRESENTATIVIDADE</v>
          </cell>
          <cell r="K3075" t="str">
            <v>152,87</v>
          </cell>
          <cell r="L3075" t="str">
            <v>CAIXA REFERENCIAL</v>
          </cell>
        </row>
        <row r="3076">
          <cell r="G3076" t="str">
            <v>97594</v>
          </cell>
          <cell r="H3076" t="str">
            <v>LUMINÁRIA TIPO SPOT, DE SOBREPOR, COM 2 LÂMPADAS FLUORESCENTES DE 15 W, SEM REATOR - FORNECIMENTO E INSTALAÇÃO. AF_02/2020</v>
          </cell>
          <cell r="I3076" t="str">
            <v>UN</v>
          </cell>
          <cell r="J3076" t="str">
            <v>COEFICIENTE DE REPRESENTATIVIDADE</v>
          </cell>
          <cell r="K3076" t="str">
            <v>142,48</v>
          </cell>
          <cell r="L3076" t="str">
            <v>CAIXA REFERENCIAL</v>
          </cell>
        </row>
        <row r="3077">
          <cell r="G3077" t="str">
            <v>97595</v>
          </cell>
          <cell r="H3077" t="str">
            <v>SENSOR DE PRESENÇA COM FOTOCÉLULA, FIXAÇÃO EM PAREDE - FORNECIMENTO E INSTALAÇÃO. AF_02/2020</v>
          </cell>
          <cell r="I3077" t="str">
            <v>UN</v>
          </cell>
          <cell r="J3077" t="str">
            <v>COEFICIENTE DE REPRESENTATIVIDADE</v>
          </cell>
          <cell r="K3077" t="str">
            <v>113,41</v>
          </cell>
          <cell r="L3077" t="str">
            <v>CAIXA REFERENCIAL</v>
          </cell>
        </row>
        <row r="3078">
          <cell r="G3078" t="str">
            <v>97596</v>
          </cell>
          <cell r="H3078" t="str">
            <v>SENSOR DE PRESENÇA SEM FOTOCÉLULA, FIXAÇÃO EM PAREDE - FORNECIMENTO E INSTALAÇÃO. AF_02/2020</v>
          </cell>
          <cell r="I3078" t="str">
            <v>UN</v>
          </cell>
          <cell r="J3078" t="str">
            <v>COEFICIENTE DE REPRESENTATIVIDADE</v>
          </cell>
          <cell r="K3078" t="str">
            <v>81,94</v>
          </cell>
          <cell r="L3078" t="str">
            <v>CAIXA REFERENCIAL</v>
          </cell>
        </row>
        <row r="3079">
          <cell r="G3079" t="str">
            <v>97597</v>
          </cell>
          <cell r="H3079" t="str">
            <v>SENSOR DE PRESENÇA COM FOTOCÉLULA, FIXAÇÃO EM TETO - FORNECIMENTO E INSTALAÇÃO. AF_02/2020</v>
          </cell>
          <cell r="I3079" t="str">
            <v>UN</v>
          </cell>
          <cell r="J3079" t="str">
            <v>COEFICIENTE DE REPRESENTATIVIDADE</v>
          </cell>
          <cell r="K3079" t="str">
            <v>77,99</v>
          </cell>
          <cell r="L3079" t="str">
            <v>CAIXA REFERENCIAL</v>
          </cell>
        </row>
        <row r="3080">
          <cell r="G3080" t="str">
            <v>97598</v>
          </cell>
          <cell r="H3080" t="str">
            <v>SENSOR DE PRESENÇA SEM FOTOCÉLULA, FIXAÇÃO EM TETO - FORNECIMENTO E INSTALAÇÃO. AF_02/2020</v>
          </cell>
          <cell r="I3080" t="str">
            <v>UN</v>
          </cell>
          <cell r="J3080" t="str">
            <v>COEFICIENTE DE REPRESENTATIVIDADE</v>
          </cell>
          <cell r="K3080" t="str">
            <v>73,97</v>
          </cell>
          <cell r="L3080" t="str">
            <v>CAIXA REFERENCIAL</v>
          </cell>
        </row>
        <row r="3081">
          <cell r="G3081" t="str">
            <v>97599</v>
          </cell>
          <cell r="H3081" t="str">
            <v>LUMINÁRIA DE EMERGÊNCIA, COM 30 LÂMPADAS LED DE 2 W, SEM REATOR - FORNECIMENTO E INSTALAÇÃO. AF_02/2020</v>
          </cell>
          <cell r="I3081" t="str">
            <v>UN</v>
          </cell>
          <cell r="J3081" t="str">
            <v>COEFICIENTE DE REPRESENTATIVIDADE</v>
          </cell>
          <cell r="K3081" t="str">
            <v>25,78</v>
          </cell>
          <cell r="L3081" t="str">
            <v>CAIXA REFERENCIAL</v>
          </cell>
        </row>
        <row r="3082">
          <cell r="G3082" t="str">
            <v>97609</v>
          </cell>
          <cell r="H3082" t="str">
            <v>LÂMPADA COMPACTA DE LED 6 W, BASE E27 - FORNECIMENTO E INSTALAÇÃO. AF_02/2020</v>
          </cell>
          <cell r="I3082" t="str">
            <v>UN</v>
          </cell>
          <cell r="J3082" t="str">
            <v>COEFICIENTE DE REPRESENTATIVIDADE</v>
          </cell>
          <cell r="K3082" t="str">
            <v>17,84</v>
          </cell>
          <cell r="L3082" t="str">
            <v>CAIXA REFERENCIAL</v>
          </cell>
        </row>
        <row r="3083">
          <cell r="G3083" t="str">
            <v>97610</v>
          </cell>
          <cell r="H3083" t="str">
            <v>LÂMPADA COMPACTA DE LED 10 W, BASE E27 - FORNECIMENTO E INSTALAÇÃO. AF_02/2020</v>
          </cell>
          <cell r="I3083" t="str">
            <v>UN</v>
          </cell>
          <cell r="J3083" t="str">
            <v>COEFICIENTE DE REPRESENTATIVIDADE</v>
          </cell>
          <cell r="K3083" t="str">
            <v>18,67</v>
          </cell>
          <cell r="L3083" t="str">
            <v>CAIXA REFERENCIAL</v>
          </cell>
        </row>
        <row r="3084">
          <cell r="G3084" t="str">
            <v>97611</v>
          </cell>
          <cell r="H3084" t="str">
            <v>LÂMPADA COMPACTA FLUORESCENTE DE 15 W, BASE E27 - FORNECIMENTO E INSTALAÇÃO. AF_02/2020</v>
          </cell>
          <cell r="I3084" t="str">
            <v>UN</v>
          </cell>
          <cell r="J3084" t="str">
            <v>COEFICIENTE DE REPRESENTATIVIDADE</v>
          </cell>
          <cell r="K3084" t="str">
            <v>27,45</v>
          </cell>
          <cell r="L3084" t="str">
            <v>CAIXA REFERENCIAL</v>
          </cell>
        </row>
        <row r="3085">
          <cell r="G3085" t="str">
            <v>97612</v>
          </cell>
          <cell r="H3085" t="str">
            <v>LÂMPADA COMPACTA FLUORESCENTE DE 20 W, BASE E27 - FORNECIMENTO E INSTALAÇÃO. AF_02/2020</v>
          </cell>
          <cell r="I3085" t="str">
            <v>UN</v>
          </cell>
          <cell r="J3085" t="str">
            <v>COEFICIENTE DE REPRESENTATIVIDADE</v>
          </cell>
          <cell r="K3085" t="str">
            <v>29,58</v>
          </cell>
          <cell r="L3085" t="str">
            <v>CAIXA REFERENCIAL</v>
          </cell>
        </row>
        <row r="3086">
          <cell r="G3086" t="str">
            <v>97613</v>
          </cell>
          <cell r="H3086" t="str">
            <v>LÂMPADA COMPACTA DE VAPOR MERCURIO 125 W, BASE E27 - FORNECIMENTO E INSTALAÇÃO. AF_02/2020</v>
          </cell>
          <cell r="I3086" t="str">
            <v>UN</v>
          </cell>
          <cell r="J3086" t="str">
            <v>COEFICIENTE DE REPRESENTATIVIDADE</v>
          </cell>
          <cell r="K3086" t="str">
            <v>36,67</v>
          </cell>
          <cell r="L3086" t="str">
            <v>CAIXA REFERENCIAL</v>
          </cell>
        </row>
        <row r="3087">
          <cell r="G3087" t="str">
            <v>97614</v>
          </cell>
          <cell r="H3087" t="str">
            <v>LÂMPADA COMPACTA DE VAPOR METÁLICO OVOIDE 150 W, BASE E27 - FORNECIMENTO E INSTALAÇÃO. AF_02/2020</v>
          </cell>
          <cell r="I3087" t="str">
            <v>UN</v>
          </cell>
          <cell r="J3087" t="str">
            <v>COEFICIENTE DE REPRESENTATIVIDADE</v>
          </cell>
          <cell r="K3087" t="str">
            <v>62,25</v>
          </cell>
          <cell r="L3087" t="str">
            <v>CAIXA REFERENCIAL</v>
          </cell>
        </row>
        <row r="3088">
          <cell r="G3088" t="str">
            <v>97615</v>
          </cell>
          <cell r="H3088" t="str">
            <v>LÂMPADA TUBULAR FLUORESCENTE T8 DE 16/18 W, BASE G13 - FORNECIMENTO E INSTALAÇÃO. AF_02/2020_PS</v>
          </cell>
          <cell r="I3088" t="str">
            <v>UN</v>
          </cell>
          <cell r="J3088" t="str">
            <v>COEFICIENTE DE REPRESENTATIVIDADE</v>
          </cell>
          <cell r="K3088" t="str">
            <v>59,33</v>
          </cell>
          <cell r="L3088" t="str">
            <v>CAIXA REFERENCIAL</v>
          </cell>
        </row>
        <row r="3089">
          <cell r="G3089" t="str">
            <v>97616</v>
          </cell>
          <cell r="H3089" t="str">
            <v>LÂMPADA TUBULAR FLUORESCENTE T8 DE 32/36 W, BASE G13 - FORNECIMENTO E INSTALAÇÃO. AF_02/2020_PS</v>
          </cell>
          <cell r="I3089" t="str">
            <v>UN</v>
          </cell>
          <cell r="J3089" t="str">
            <v>COEFICIENTE DE REPRESENTATIVIDADE</v>
          </cell>
          <cell r="K3089" t="str">
            <v>67,39</v>
          </cell>
          <cell r="L3089" t="str">
            <v>CAIXA REFERENCIAL</v>
          </cell>
        </row>
        <row r="3090">
          <cell r="G3090" t="str">
            <v>97617</v>
          </cell>
          <cell r="H3090" t="str">
            <v>LÂMPADA TUBULAR FLUORESCENTE T10 DE 20/40 W, BASE G13 - FORNECIMENTO E INSTALAÇÃO. AF_02/2020_PS</v>
          </cell>
          <cell r="I3090" t="str">
            <v>UN</v>
          </cell>
          <cell r="J3090" t="str">
            <v>COEFICIENTE DE REPRESENTATIVIDADE</v>
          </cell>
          <cell r="K3090" t="str">
            <v>67,06</v>
          </cell>
          <cell r="L3090" t="str">
            <v>CAIXA REFERENCIAL</v>
          </cell>
        </row>
        <row r="3091">
          <cell r="G3091" t="str">
            <v>97618</v>
          </cell>
          <cell r="H3091" t="str">
            <v>LÂMPADA TUBULAR FLUORESCENTE T5 DE 14 W, BASE G13 - FORNECIMENTO E INSTALAÇÃO. AF_02/2020_PS</v>
          </cell>
          <cell r="I3091" t="str">
            <v>UN</v>
          </cell>
          <cell r="J3091" t="str">
            <v>COEFICIENTE DE REPRESENTATIVIDADE</v>
          </cell>
          <cell r="K3091" t="str">
            <v>62,33</v>
          </cell>
          <cell r="L3091" t="str">
            <v>CAIXA REFERENCIAL</v>
          </cell>
        </row>
        <row r="3092">
          <cell r="G3092" t="str">
            <v>100902</v>
          </cell>
          <cell r="H3092" t="str">
            <v>LÂMPADA TUBULAR LED DE 9/10 W, BASE G13 - FORNECIMENTO E INSTALAÇÃO. AF_02/2020_PS</v>
          </cell>
          <cell r="I3092" t="str">
            <v>UN</v>
          </cell>
          <cell r="J3092" t="str">
            <v>COEFICIENTE DE REPRESENTATIVIDADE</v>
          </cell>
          <cell r="K3092" t="str">
            <v>28,59</v>
          </cell>
          <cell r="L3092" t="str">
            <v>CAIXA REFERENCIAL</v>
          </cell>
        </row>
        <row r="3093">
          <cell r="G3093" t="str">
            <v>100903</v>
          </cell>
          <cell r="H3093" t="str">
            <v>LÂMPADA TUBULAR LED DE 18/20 W, BASE G13 - FORNECIMENTO E INSTALAÇÃO. AF_02/2020_PS</v>
          </cell>
          <cell r="I3093" t="str">
            <v>UN</v>
          </cell>
          <cell r="J3093" t="str">
            <v>COEFICIENTE DE REPRESENTATIVIDADE</v>
          </cell>
          <cell r="K3093" t="str">
            <v>32,27</v>
          </cell>
          <cell r="L3093" t="str">
            <v>CAIXA REFERENCIAL</v>
          </cell>
        </row>
        <row r="3094">
          <cell r="G3094" t="str">
            <v>100904</v>
          </cell>
          <cell r="H3094" t="str">
            <v>LUMINÁRIA TIPO CALHA, DE SOBREPOR, COM 1 LÂMPADA TUBULAR FLUORESCENTE DE 20 W, COM REATOR DE PARTIDA CONVENCIONAL - FORNECIMENTO E INSTALAÇÃO. AF_02/2020</v>
          </cell>
          <cell r="I3094" t="str">
            <v>UN</v>
          </cell>
          <cell r="J3094" t="str">
            <v>COEFICIENTE DE REPRESENTATIVIDADE</v>
          </cell>
          <cell r="K3094" t="str">
            <v>93,40</v>
          </cell>
          <cell r="L3094" t="str">
            <v>CAIXA REFERENCIAL</v>
          </cell>
        </row>
        <row r="3095">
          <cell r="G3095" t="str">
            <v>100905</v>
          </cell>
          <cell r="H3095" t="str">
            <v>LUMINÁRIA DUPLA TIPO CALHA, DE SOBREPOR, COM 4 LÂMPADAS TUBULARES FLUORESCENTES DE 18 W,COM REATORES DE PARTIDA RÁPIDA - FORNECIMENTO E INSTALAÇÃO. AF_02/2020</v>
          </cell>
          <cell r="I3095" t="str">
            <v>UN</v>
          </cell>
          <cell r="J3095" t="str">
            <v>COEFICIENTE DE REPRESENTATIVIDADE</v>
          </cell>
          <cell r="K3095" t="str">
            <v>248,94</v>
          </cell>
          <cell r="L3095" t="str">
            <v>CAIXA REFERENCIAL</v>
          </cell>
        </row>
        <row r="3096">
          <cell r="G3096" t="str">
            <v>100906</v>
          </cell>
          <cell r="H3096" t="str">
            <v>LUMINÁRIA DUPLA TIPO CALHA, DE SOBREPOR, COM 4 LÂMPADAS TUBULARES FLUORESCENTES DE 36 W, COM REATORES DE PARTIDA RÁPIDA -FORNECIMENTO E INSTALAÇÃO. AF_02/2020</v>
          </cell>
          <cell r="I3096" t="str">
            <v>UN</v>
          </cell>
          <cell r="J3096" t="str">
            <v>COEFICIENTE DE REPRESENTATIVIDADE</v>
          </cell>
          <cell r="K3096" t="str">
            <v>333,26</v>
          </cell>
          <cell r="L3096" t="str">
            <v>CAIXA REFERENCIAL</v>
          </cell>
        </row>
        <row r="3097">
          <cell r="G3097" t="str">
            <v>100919</v>
          </cell>
          <cell r="H3097" t="str">
            <v>LÂMPADA FLUORESCENTE ESPIRAL BRANCA 45 W, BASE E27 - FORNECIMENTO E INSTALAÇÃO. AF_02/2020</v>
          </cell>
          <cell r="I3097" t="str">
            <v>UN</v>
          </cell>
          <cell r="J3097" t="str">
            <v>COEFICIENTE DE REPRESENTATIVIDADE</v>
          </cell>
          <cell r="K3097" t="str">
            <v>70,61</v>
          </cell>
          <cell r="L3097" t="str">
            <v>CAIXA REFERENCIAL</v>
          </cell>
        </row>
        <row r="3098">
          <cell r="G3098" t="str">
            <v>100920</v>
          </cell>
          <cell r="H3098" t="str">
            <v>LÂMPADA FLUORESCENTE ESPIRAL BRANCA 65 W, BASE E27 - FORNECIMENTO E INSTALAÇÃO. AF_02/2020</v>
          </cell>
          <cell r="I3098" t="str">
            <v>UN</v>
          </cell>
          <cell r="J3098" t="str">
            <v>COEFICIENTE DE REPRESENTATIVIDADE</v>
          </cell>
          <cell r="K3098" t="str">
            <v>117,79</v>
          </cell>
          <cell r="L3098" t="str">
            <v>CAIXA REFERENCIAL</v>
          </cell>
        </row>
        <row r="3099">
          <cell r="G3099" t="str">
            <v>100921</v>
          </cell>
          <cell r="H3099" t="str">
            <v>REATOR DE PARTIDA RÁPIDA PARA LÂMPADA FLUORESCENTE 2X40W - FORNECIMENTO E INSTALAÇÃO. AF_02/2020</v>
          </cell>
          <cell r="I3099" t="str">
            <v>UN</v>
          </cell>
          <cell r="J3099" t="str">
            <v>COEFICIENTE DE REPRESENTATIVIDADE</v>
          </cell>
          <cell r="K3099" t="str">
            <v>78,76</v>
          </cell>
          <cell r="L3099" t="str">
            <v>CAIXA REFERENCIAL</v>
          </cell>
        </row>
        <row r="3100">
          <cell r="G3100" t="str">
            <v>100922</v>
          </cell>
          <cell r="H3100" t="str">
            <v>REATOR DE PARTIDA RÁPIDA PARA LÂMPADA FLUORESCENTE 1X20W - FORNECIMENTO E INSTALAÇÃO. AF_02/2020</v>
          </cell>
          <cell r="I3100" t="str">
            <v>UN</v>
          </cell>
          <cell r="J3100" t="str">
            <v>COEFICIENTE DE REPRESENTATIVIDADE</v>
          </cell>
          <cell r="K3100" t="str">
            <v>56,21</v>
          </cell>
          <cell r="L3100" t="str">
            <v>CAIXA REFERENCIAL</v>
          </cell>
        </row>
        <row r="3101">
          <cell r="G3101" t="str">
            <v>100923</v>
          </cell>
          <cell r="H3101" t="str">
            <v>REATOR DE PARTIDA RÁPIDA PARA LÂMPADA FLUORESCENTE 1X40W - FORNECIMENTO E INSTALAÇÃO. AF_02/2020</v>
          </cell>
          <cell r="I3101" t="str">
            <v>UN</v>
          </cell>
          <cell r="J3101" t="str">
            <v>COEFICIENTE DE REPRESENTATIVIDADE</v>
          </cell>
          <cell r="K3101" t="str">
            <v>63,73</v>
          </cell>
          <cell r="L3101" t="str">
            <v>CAIXA REFERENCIAL</v>
          </cell>
        </row>
        <row r="3102">
          <cell r="G3102" t="str">
            <v>103782</v>
          </cell>
          <cell r="H3102" t="str">
            <v>LUMINÁRIA TIPO PLAFON CIRCULAR, DE SOBREPOR, COM LED DE 12/13 W - FORNECIMENTO E INSTALAÇÃO. AF_03/2022</v>
          </cell>
          <cell r="I3102" t="str">
            <v>UN</v>
          </cell>
          <cell r="J3102" t="str">
            <v>COEFICIENTE DE REPRESENTATIVIDADE</v>
          </cell>
          <cell r="K3102" t="str">
            <v>42,33</v>
          </cell>
          <cell r="L3102" t="str">
            <v>CAIXA REFERENCIAL</v>
          </cell>
        </row>
        <row r="3103">
          <cell r="G3103" t="str">
            <v>101489</v>
          </cell>
          <cell r="H3103" t="str">
            <v>ENTRADA DE ENERGIA ELÉTRICA, AÉREA, MONOFÁSICA, COM CAIXA DE SOBREPOR, CABO DE 10 MM2 E DISJUNTOR DIN 50A (NÃO INCLUSO O POSTE DE CONCRETO). AF_07/2020_PS</v>
          </cell>
          <cell r="I3103" t="str">
            <v>UN</v>
          </cell>
          <cell r="J3103" t="str">
            <v>COEFICIENTE DE REPRESENTATIVIDADE</v>
          </cell>
          <cell r="K3103" t="str">
            <v>1.498,72</v>
          </cell>
          <cell r="L3103" t="str">
            <v>CAIXA REFERENCIAL</v>
          </cell>
        </row>
        <row r="3104">
          <cell r="G3104" t="str">
            <v>101490</v>
          </cell>
          <cell r="H3104" t="str">
            <v>ENTRADA DE ENERGIA ELÉTRICA, AÉREA, MONOFÁSICA, COM CAIXA DE SOBREPOR, CABO DE 16 MM2 E DISJUNTOR DIN 50A (NÃO INCLUSO O POSTE DE CONCRETO). AF_07/2020_PS</v>
          </cell>
          <cell r="I3104" t="str">
            <v>UN</v>
          </cell>
          <cell r="J3104" t="str">
            <v>COEFICIENTE DE REPRESENTATIVIDADE</v>
          </cell>
          <cell r="K3104" t="str">
            <v>1.591,67</v>
          </cell>
          <cell r="L3104" t="str">
            <v>CAIXA REFERENCIAL</v>
          </cell>
        </row>
        <row r="3105">
          <cell r="G3105" t="str">
            <v>101491</v>
          </cell>
          <cell r="H3105" t="str">
            <v>ENTRADA DE ENERGIA ELÉTRICA, AÉREA, MONOFÁSICA, COM CAIXA DE SOBREPOR, CABO DE 25 MM2 E DISJUNTOR DIN 50A (NÃO INCLUSO O POSTE DE CONCRETO). AF_07/2020_PS</v>
          </cell>
          <cell r="I3105" t="str">
            <v>UN</v>
          </cell>
          <cell r="J3105" t="str">
            <v>COEFICIENTE DE REPRESENTATIVIDADE</v>
          </cell>
          <cell r="K3105" t="str">
            <v>1.591,89</v>
          </cell>
          <cell r="L3105" t="str">
            <v>CAIXA REFERENCIAL</v>
          </cell>
        </row>
        <row r="3106">
          <cell r="G3106" t="str">
            <v>101492</v>
          </cell>
          <cell r="H3106" t="str">
            <v>ENTRADA DE ENERGIA ELÉTRICA, AÉREA, MONOFÁSICA, COM CAIXA DE SOBREPOR, CABO DE 35 MM2 E DISJUNTOR DIN 50A (NÃO INCLUSO O POSTE DE CONCRETO). AF_07/2020_PS</v>
          </cell>
          <cell r="I3106" t="str">
            <v>UN</v>
          </cell>
          <cell r="J3106" t="str">
            <v>COEFICIENTE DE REPRESENTATIVIDADE</v>
          </cell>
          <cell r="K3106" t="str">
            <v>1.718,88</v>
          </cell>
          <cell r="L3106" t="str">
            <v>CAIXA REFERENCIAL</v>
          </cell>
        </row>
        <row r="3107">
          <cell r="G3107" t="str">
            <v>101493</v>
          </cell>
          <cell r="H3107" t="str">
            <v>ENTRADA DE ENERGIA ELÉTRICA, AÉREA, MONOFÁSICA, COM CAIXA DE EMBUTIR, CABO DE 10 MM2 E DISJUNTOR DIN 50A (NÃO INCLUSO O POSTE DE CONCRETO). AF_07/2020_PS</v>
          </cell>
          <cell r="I3107" t="str">
            <v>UN</v>
          </cell>
          <cell r="J3107" t="str">
            <v>COEFICIENTE DE REPRESENTATIVIDADE</v>
          </cell>
          <cell r="K3107" t="str">
            <v>1.473,87</v>
          </cell>
          <cell r="L3107" t="str">
            <v>CAIXA REFERENCIAL</v>
          </cell>
        </row>
        <row r="3108">
          <cell r="G3108" t="str">
            <v>101494</v>
          </cell>
          <cell r="H3108" t="str">
            <v>ENTRADA DE ENERGIA ELÉTRICA, AÉREA, MONOFÁSICA, COM CAIXA DE EMBUTIR, CABO DE 16 MM2 E DISJUNTOR DIN 50A (NÃO INCLUSO O POSTE DE CONCRETO). AF_07/2020_PS</v>
          </cell>
          <cell r="I3108" t="str">
            <v>UN</v>
          </cell>
          <cell r="J3108" t="str">
            <v>COEFICIENTE DE REPRESENTATIVIDADE</v>
          </cell>
          <cell r="K3108" t="str">
            <v>1.566,82</v>
          </cell>
          <cell r="L3108" t="str">
            <v>CAIXA REFERENCIAL</v>
          </cell>
        </row>
        <row r="3109">
          <cell r="G3109" t="str">
            <v>101495</v>
          </cell>
          <cell r="H3109" t="str">
            <v>ENTRADA DE ENERGIA ELÉTRICA, AÉREA, MONOFÁSICA, COM CAIXA DE EMBUTIR, CABO DE 25 MM2 E DISJUNTOR DIN 50A (NÃO INCLUSO O POSTE DE CONCRETO). AF_07/2020_PS</v>
          </cell>
          <cell r="I3109" t="str">
            <v>UN</v>
          </cell>
          <cell r="J3109" t="str">
            <v>COEFICIENTE DE REPRESENTATIVIDADE</v>
          </cell>
          <cell r="K3109" t="str">
            <v>1.567,04</v>
          </cell>
          <cell r="L3109" t="str">
            <v>CAIXA REFERENCIAL</v>
          </cell>
        </row>
        <row r="3110">
          <cell r="G3110" t="str">
            <v>101496</v>
          </cell>
          <cell r="H3110" t="str">
            <v>ENTRADA DE ENERGIA ELÉTRICA, AÉREA, MONOFÁSICA, COM CAIXA DE EMBUTIR, CABO DE 35 MM2 E DISJUNTOR DIN 50A (NÃO INCLUSO O POSTE DE CONCRETO). AF_07/2020_PS</v>
          </cell>
          <cell r="I3110" t="str">
            <v>UN</v>
          </cell>
          <cell r="J3110" t="str">
            <v>COEFICIENTE DE REPRESENTATIVIDADE</v>
          </cell>
          <cell r="K3110" t="str">
            <v>1.694,03</v>
          </cell>
          <cell r="L3110" t="str">
            <v>CAIXA REFERENCIAL</v>
          </cell>
        </row>
        <row r="3111">
          <cell r="G3111" t="str">
            <v>101497</v>
          </cell>
          <cell r="H3111" t="str">
            <v>ENTRADA DE ENERGIA ELÉTRICA, AÉREA, BIFÁSICA, COM CAIXA DE SOBREPOR, CABO DE 10 MM2 E DISJUNTOR DIN 50A (NÃO INCLUSO O POSTE DE CONCRETO). AF_07/2020_PS</v>
          </cell>
          <cell r="I3111" t="str">
            <v>UN</v>
          </cell>
          <cell r="J3111" t="str">
            <v>COEFICIENTE DE REPRESENTATIVIDADE</v>
          </cell>
          <cell r="K3111" t="str">
            <v>1.737,17</v>
          </cell>
          <cell r="L3111" t="str">
            <v>CAIXA REFERENCIAL</v>
          </cell>
        </row>
        <row r="3112">
          <cell r="G3112" t="str">
            <v>101498</v>
          </cell>
          <cell r="H3112" t="str">
            <v>ENTRADA DE ENERGIA ELÉTRICA, AÉREA, BIFÁSICA, COM CAIXA DE SOBREPOR, CABO DE 16 MM2 E DISJUNTOR DIN 50A (NÃO INCLUSO O POSTE DE CONCRETO). AF_07/2020_PS</v>
          </cell>
          <cell r="I3112" t="str">
            <v>UN</v>
          </cell>
          <cell r="J3112" t="str">
            <v>COEFICIENTE DE REPRESENTATIVIDADE</v>
          </cell>
          <cell r="K3112" t="str">
            <v>1.877,86</v>
          </cell>
          <cell r="L3112" t="str">
            <v>CAIXA REFERENCIAL</v>
          </cell>
        </row>
        <row r="3113">
          <cell r="G3113" t="str">
            <v>101499</v>
          </cell>
          <cell r="H3113" t="str">
            <v>ENTRADA DE ENERGIA ELÉTRICA, AÉREA, BIFÁSICA, COM CAIXA DE SOBREPOR, CABO DE 25 MM2 E DISJUNTOR DIN 50A (NÃO INCLUSO O POSTE DE CONCRETO). AF_07/2020_PS</v>
          </cell>
          <cell r="I3113" t="str">
            <v>UN</v>
          </cell>
          <cell r="J3113" t="str">
            <v>COEFICIENTE DE REPRESENTATIVIDADE</v>
          </cell>
          <cell r="K3113" t="str">
            <v>1.878,20</v>
          </cell>
          <cell r="L3113" t="str">
            <v>CAIXA REFERENCIAL</v>
          </cell>
        </row>
        <row r="3114">
          <cell r="G3114" t="str">
            <v>101500</v>
          </cell>
          <cell r="H3114" t="str">
            <v>ENTRADA DE ENERGIA ELÉTRICA, AÉREA, BIFÁSICA, COM CAIXA DE SOBREPOR, CABO DE 35 MM2 E DISJUNTOR DIN 50A (NÃO INCLUSO O POSTE DE CONCRETO). AF_07/2020_PS</v>
          </cell>
          <cell r="I3114" t="str">
            <v>UN</v>
          </cell>
          <cell r="J3114" t="str">
            <v>COEFICIENTE DE REPRESENTATIVIDADE</v>
          </cell>
          <cell r="K3114" t="str">
            <v>2.053,33</v>
          </cell>
          <cell r="L3114" t="str">
            <v>CAIXA REFERENCIAL</v>
          </cell>
        </row>
        <row r="3115">
          <cell r="G3115" t="str">
            <v>101501</v>
          </cell>
          <cell r="H3115" t="str">
            <v>ENTRADA DE ENERGIA ELÉTRICA, AÉREA, BIFÁSICA, COM CAIXA DE EMBUTIR, CABO DE 10 MM2 E DISJUNTOR DIN 50A (NÃO INCLUSO O POSTE DE CONCRETO). AF_07/2020_PS</v>
          </cell>
          <cell r="I3115" t="str">
            <v>UN</v>
          </cell>
          <cell r="J3115" t="str">
            <v>COEFICIENTE DE REPRESENTATIVIDADE</v>
          </cell>
          <cell r="K3115" t="str">
            <v>1.720,69</v>
          </cell>
          <cell r="L3115" t="str">
            <v>CAIXA REFERENCIAL</v>
          </cell>
        </row>
        <row r="3116">
          <cell r="G3116" t="str">
            <v>101502</v>
          </cell>
          <cell r="H3116" t="str">
            <v>ENTRADA DE ENERGIA ELÉTRICA, AÉREA, BIFÁSICA, COM CAIXA DE EMBUTIR, CABO DE 16 MM2 E DISJUNTOR DIN 50A (NÃO INCLUSO O POSTE DE CONCRETO). AF_07/2020_PS</v>
          </cell>
          <cell r="I3116" t="str">
            <v>UN</v>
          </cell>
          <cell r="J3116" t="str">
            <v>COEFICIENTE DE REPRESENTATIVIDADE</v>
          </cell>
          <cell r="K3116" t="str">
            <v>1.861,38</v>
          </cell>
          <cell r="L3116" t="str">
            <v>CAIXA REFERENCIAL</v>
          </cell>
        </row>
        <row r="3117">
          <cell r="G3117" t="str">
            <v>101503</v>
          </cell>
          <cell r="H3117" t="str">
            <v>ENTRADA DE ENERGIA ELÉTRICA, AÉREA, BIFÁSICA, COM CAIXA DE EMBUTIR, CABO DE 25 MM2 E DISJUNTOR DIN 50A (NÃO INCLUSO O POSTE DE CONCRETO). AF_07/2020_PS</v>
          </cell>
          <cell r="I3117" t="str">
            <v>UN</v>
          </cell>
          <cell r="J3117" t="str">
            <v>COEFICIENTE DE REPRESENTATIVIDADE</v>
          </cell>
          <cell r="K3117" t="str">
            <v>1.861,72</v>
          </cell>
          <cell r="L3117" t="str">
            <v>CAIXA REFERENCIAL</v>
          </cell>
        </row>
        <row r="3118">
          <cell r="G3118" t="str">
            <v>101504</v>
          </cell>
          <cell r="H3118" t="str">
            <v>ENTRADA DE ENERGIA ELÉTRICA, AÉREA, BIFÁSICA, COM CAIXA DE EMBUTIR, CABO DE 35 MM2 E DISJUNTOR DIN 50A (NÃO INCLUSO O POSTE DE CONCRETO). AF_07/2020_PS</v>
          </cell>
          <cell r="I3118" t="str">
            <v>UN</v>
          </cell>
          <cell r="J3118" t="str">
            <v>COEFICIENTE DE REPRESENTATIVIDADE</v>
          </cell>
          <cell r="K3118" t="str">
            <v>2.036,85</v>
          </cell>
          <cell r="L3118" t="str">
            <v>CAIXA REFERENCIAL</v>
          </cell>
        </row>
        <row r="3119">
          <cell r="G3119" t="str">
            <v>101505</v>
          </cell>
          <cell r="H3119" t="str">
            <v>ENTRADA DE ENERGIA ELÉTRICA, AÉREA, TRIFÁSICA, COM CAIXA DE SOBREPOR, CABO DE 10 MM2 E DISJUNTOR DIN 50A (NÃO INCLUSO O POSTE DE CONCRETO). AF_07/2020_PS</v>
          </cell>
          <cell r="I3119" t="str">
            <v>UN</v>
          </cell>
          <cell r="J3119" t="str">
            <v>COEFICIENTE DE REPRESENTATIVIDADE</v>
          </cell>
          <cell r="K3119" t="str">
            <v>1.848,79</v>
          </cell>
          <cell r="L3119" t="str">
            <v>CAIXA REFERENCIAL</v>
          </cell>
        </row>
        <row r="3120">
          <cell r="G3120" t="str">
            <v>101506</v>
          </cell>
          <cell r="H3120" t="str">
            <v>ENTRADA DE ENERGIA ELÉTRICA, AÉREA, TRIFÁSICA, COM CAIXA DE SOBREPOR, CABO DE 16 MM2 E DISJUNTOR DIN 50A (NÃO INCLUSO O POSTE DE CONCRETO). AF_07/2020_PS</v>
          </cell>
          <cell r="I3120" t="str">
            <v>UN</v>
          </cell>
          <cell r="J3120" t="str">
            <v>COEFICIENTE DE REPRESENTATIVIDADE</v>
          </cell>
          <cell r="K3120" t="str">
            <v>2.036,38</v>
          </cell>
          <cell r="L3120" t="str">
            <v>CAIXA REFERENCIAL</v>
          </cell>
        </row>
        <row r="3121">
          <cell r="G3121" t="str">
            <v>101507</v>
          </cell>
          <cell r="H3121" t="str">
            <v>ENTRADA DE ENERGIA ELÉTRICA, AÉREA, TRIFÁSICA, COM CAIXA DE SOBREPOR, CABO DE 25 MM2 E DISJUNTOR DIN 50A (NÃO INCLUSO O POSTE DE CONCRETO). AF_07/2020_PS</v>
          </cell>
          <cell r="I3121" t="str">
            <v>UN</v>
          </cell>
          <cell r="J3121" t="str">
            <v>COEFICIENTE DE REPRESENTATIVIDADE</v>
          </cell>
          <cell r="K3121" t="str">
            <v>2.036,83</v>
          </cell>
          <cell r="L3121" t="str">
            <v>CAIXA REFERENCIAL</v>
          </cell>
        </row>
        <row r="3122">
          <cell r="G3122" t="str">
            <v>101508</v>
          </cell>
          <cell r="H3122" t="str">
            <v>ENTRADA DE ENERGIA ELÉTRICA, AÉREA, TRIFÁSICA, COM CAIXA DE SOBREPOR, CABO DE 35 MM2 E DISJUNTOR DIN 50A (NÃO INCLUSO O POSTE DE CONCRETO). AF_07/2020_PS</v>
          </cell>
          <cell r="I3122" t="str">
            <v>UN</v>
          </cell>
          <cell r="J3122" t="str">
            <v>COEFICIENTE DE REPRESENTATIVIDADE</v>
          </cell>
          <cell r="K3122" t="str">
            <v>2.259,24</v>
          </cell>
          <cell r="L3122" t="str">
            <v>CAIXA REFERENCIAL</v>
          </cell>
        </row>
        <row r="3123">
          <cell r="G3123" t="str">
            <v>101509</v>
          </cell>
          <cell r="H3123" t="str">
            <v>ENTRADA DE ENERGIA ELÉTRICA, AÉREA, TRIFÁSICA, COM CAIXA DE EMBUTIR, CABO DE 10 MM2 E DISJUNTOR DIN 50A (NÃO INCLUSO O POSTE DE CONCRETO). AF_07/2020_PS</v>
          </cell>
          <cell r="I3123" t="str">
            <v>UN</v>
          </cell>
          <cell r="J3123" t="str">
            <v>COEFICIENTE DE REPRESENTATIVIDADE</v>
          </cell>
          <cell r="K3123" t="str">
            <v>1.911,45</v>
          </cell>
          <cell r="L3123" t="str">
            <v>CAIXA REFERENCIAL</v>
          </cell>
        </row>
        <row r="3124">
          <cell r="G3124" t="str">
            <v>101510</v>
          </cell>
          <cell r="H3124" t="str">
            <v>ENTRADA DE ENERGIA ELÉTRICA, AÉREA, TRIFÁSICA, COM CAIXA DE EMBUTIR, CABO DE 16 MM2 E DISJUNTOR DIN 50A (NÃO INCLUSO O POSTE DE CONCRETO). AF_07/2020_PS</v>
          </cell>
          <cell r="I3124" t="str">
            <v>UN</v>
          </cell>
          <cell r="J3124" t="str">
            <v>COEFICIENTE DE REPRESENTATIVIDADE</v>
          </cell>
          <cell r="K3124" t="str">
            <v>2.099,04</v>
          </cell>
          <cell r="L3124" t="str">
            <v>CAIXA REFERENCIAL</v>
          </cell>
        </row>
        <row r="3125">
          <cell r="G3125" t="str">
            <v>101511</v>
          </cell>
          <cell r="H3125" t="str">
            <v>ENTRADA DE ENERGIA ELÉTRICA, AÉREA, TRIFÁSICA, COM CAIXA DE EMBUTIR, CABO DE 25 MM2 E DISJUNTOR DIN 50A (NÃO INCLUSO O POSTE DE CONCRETO). AF_07/2020_PS</v>
          </cell>
          <cell r="I3125" t="str">
            <v>UN</v>
          </cell>
          <cell r="J3125" t="str">
            <v>COEFICIENTE DE REPRESENTATIVIDADE</v>
          </cell>
          <cell r="K3125" t="str">
            <v>2.099,49</v>
          </cell>
          <cell r="L3125" t="str">
            <v>CAIXA REFERENCIAL</v>
          </cell>
        </row>
        <row r="3126">
          <cell r="G3126" t="str">
            <v>101512</v>
          </cell>
          <cell r="H3126" t="str">
            <v>ENTRADA DE ENERGIA ELÉTRICA, AÉREA, TRIFÁSICA, COM CAIXA DE EMBUTIR, CABO DE 35 MM2 E DISJUNTOR DIN 50A (NÃO INCLUSO O POSTE DE CONCRETO). AF_07/2020_PS</v>
          </cell>
          <cell r="I3126" t="str">
            <v>UN</v>
          </cell>
          <cell r="J3126" t="str">
            <v>COEFICIENTE DE REPRESENTATIVIDADE</v>
          </cell>
          <cell r="K3126" t="str">
            <v>2.321,90</v>
          </cell>
          <cell r="L3126" t="str">
            <v>CAIXA REFERENCIAL</v>
          </cell>
        </row>
        <row r="3127">
          <cell r="G3127" t="str">
            <v>101513</v>
          </cell>
          <cell r="H3127" t="str">
            <v>ENTRADA DE ENERGIA ELÉTRICA, SUBTERRÂNEA, MONOFÁSICA, COM CAIXA DE SOBREPOR, CABO DE 10 MM2 E DISJUNTOR DIN 50A (NÃO INCLUSA MURETA DE ALVENARIA). AF_07/2020_PS</v>
          </cell>
          <cell r="I3127" t="str">
            <v>UN</v>
          </cell>
          <cell r="J3127" t="str">
            <v>COEFICIENTE DE REPRESENTATIVIDADE</v>
          </cell>
          <cell r="K3127" t="str">
            <v>825,43</v>
          </cell>
          <cell r="L3127" t="str">
            <v>CAIXA REFERENCIAL</v>
          </cell>
        </row>
        <row r="3128">
          <cell r="G3128" t="str">
            <v>101514</v>
          </cell>
          <cell r="H3128" t="str">
            <v>ENTRADA DE ENERGIA ELÉTRICA, SUBTERRÂNEA, MONOFÁSICA, COM CAIXA DE SOBREPOR, CABO DE 16 MM2 E DISJUNTOR DIN 50A (NÃO INCLUSA MURETA DE ALVENARIA). AF_07/2020_PS</v>
          </cell>
          <cell r="I3128" t="str">
            <v>UN</v>
          </cell>
          <cell r="J3128" t="str">
            <v>COEFICIENTE DE REPRESENTATIVIDADE</v>
          </cell>
          <cell r="K3128" t="str">
            <v>936,97</v>
          </cell>
          <cell r="L3128" t="str">
            <v>CAIXA REFERENCIAL</v>
          </cell>
        </row>
        <row r="3129">
          <cell r="G3129" t="str">
            <v>101515</v>
          </cell>
          <cell r="H3129" t="str">
            <v>ENTRADA DE ENERGIA ELÉTRICA, SUBTERRÂNEA, MONOFÁSICA, COM CAIXA DE SOBREPOR, CABO DE 25 MM2 E DISJUNTOR DIN 50A (NÃO INCLUSA MURETA DE ALVENARIA). AF_07/2020_PS</v>
          </cell>
          <cell r="I3129" t="str">
            <v>UN</v>
          </cell>
          <cell r="J3129" t="str">
            <v>COEFICIENTE DE REPRESENTATIVIDADE</v>
          </cell>
          <cell r="K3129" t="str">
            <v>937,24</v>
          </cell>
          <cell r="L3129" t="str">
            <v>CAIXA REFERENCIAL</v>
          </cell>
        </row>
        <row r="3130">
          <cell r="G3130" t="str">
            <v>101516</v>
          </cell>
          <cell r="H3130" t="str">
            <v>ENTRADA DE ENERGIA ELÉTRICA, SUBTERRÂNEA, MONOFÁSICA, COM CAIXA DE SOBREPOR, CABO DE 35 MM2 E DISJUNTOR DIN 50A (NÃO INCLUSA MURETA DE ALVENARIA). AF_07/2020_PS</v>
          </cell>
          <cell r="I3130" t="str">
            <v>UN</v>
          </cell>
          <cell r="J3130" t="str">
            <v>COEFICIENTE DE REPRESENTATIVIDADE</v>
          </cell>
          <cell r="K3130" t="str">
            <v>1.049,70</v>
          </cell>
          <cell r="L3130" t="str">
            <v>CAIXA REFERENCIAL</v>
          </cell>
        </row>
        <row r="3131">
          <cell r="G3131" t="str">
            <v>101517</v>
          </cell>
          <cell r="H3131" t="str">
            <v>ENTRADA DE ENERGIA ELÉTRICA, SUBTERRÂNEA, MONOFÁSICA, COM CAIXA DE EMBUTIR, CABO DE 10 MM2 E DISJUNTOR DIN 50A (NÃO INCLUSA MURETA DE ALVENARIA). AF_07/2020_PS</v>
          </cell>
          <cell r="I3131" t="str">
            <v>UN</v>
          </cell>
          <cell r="J3131" t="str">
            <v>COEFICIENTE DE REPRESENTATIVIDADE</v>
          </cell>
          <cell r="K3131" t="str">
            <v>800,58</v>
          </cell>
          <cell r="L3131" t="str">
            <v>CAIXA REFERENCIAL</v>
          </cell>
        </row>
        <row r="3132">
          <cell r="G3132" t="str">
            <v>101518</v>
          </cell>
          <cell r="H3132" t="str">
            <v>ENTRADA DE ENERGIA ELÉTRICA, SUBTERRÂNEA, MONOFÁSICA, COM CAIXA DE EMBUTIR, CABO DE 16 MM2 E DISJUNTOR DIN 50A (NÃO INCLUSA MURETA DE ALVENARIA). AF_07/2020_PS</v>
          </cell>
          <cell r="I3132" t="str">
            <v>UN</v>
          </cell>
          <cell r="J3132" t="str">
            <v>COEFICIENTE DE REPRESENTATIVIDADE</v>
          </cell>
          <cell r="K3132" t="str">
            <v>912,12</v>
          </cell>
          <cell r="L3132" t="str">
            <v>CAIXA REFERENCIAL</v>
          </cell>
        </row>
        <row r="3133">
          <cell r="G3133" t="str">
            <v>101519</v>
          </cell>
          <cell r="H3133" t="str">
            <v>ENTRADA DE ENERGIA ELÉTRICA, SUBTERRÂNEA, MONOFÁSICA, COM CAIXA DE EMBUTIR, CABO DE 25 MM2 E DISJUNTOR DIN 50A (NÃO INCLUSA MURETA DE ALVENARIA). AF_07/2020_PS</v>
          </cell>
          <cell r="I3133" t="str">
            <v>UN</v>
          </cell>
          <cell r="J3133" t="str">
            <v>COEFICIENTE DE REPRESENTATIVIDADE</v>
          </cell>
          <cell r="K3133" t="str">
            <v>912,39</v>
          </cell>
          <cell r="L3133" t="str">
            <v>CAIXA REFERENCIAL</v>
          </cell>
        </row>
        <row r="3134">
          <cell r="G3134" t="str">
            <v>101520</v>
          </cell>
          <cell r="H3134" t="str">
            <v>ENTRADA DE ENERGIA ELÉTRICA, SUBTERRÂNEA, MONOFÁSICA, COM CAIXA DE EMBUTIR, CABO DE 35 MM2 E DISJUNTOR DIN 50A (NÃO INCLUSA MURETA DE ALVENARIA). AF_07/2020_PS</v>
          </cell>
          <cell r="I3134" t="str">
            <v>UN</v>
          </cell>
          <cell r="J3134" t="str">
            <v>COEFICIENTE DE REPRESENTATIVIDADE</v>
          </cell>
          <cell r="K3134" t="str">
            <v>1.024,85</v>
          </cell>
          <cell r="L3134" t="str">
            <v>CAIXA REFERENCIAL</v>
          </cell>
        </row>
        <row r="3135">
          <cell r="G3135" t="str">
            <v>101521</v>
          </cell>
          <cell r="H3135" t="str">
            <v>ENTRADA DE ENERGIA ELÉTRICA, SUBTERRÂNEA, BIFÁSICA, COM CAIXA DE SOBREPOR, CABO DE 10 MM2 E DISJUNTOR DIN 50A (NÃO INCLUSA MURETA DE ALVENARIA). AF_07/2020_PS</v>
          </cell>
          <cell r="I3135" t="str">
            <v>UN</v>
          </cell>
          <cell r="J3135" t="str">
            <v>COEFICIENTE DE REPRESENTATIVIDADE</v>
          </cell>
          <cell r="K3135" t="str">
            <v>1.078,31</v>
          </cell>
          <cell r="L3135" t="str">
            <v>CAIXA REFERENCIAL</v>
          </cell>
        </row>
        <row r="3136">
          <cell r="G3136" t="str">
            <v>101522</v>
          </cell>
          <cell r="H3136" t="str">
            <v>ENTRADA DE ENERGIA ELÉTRICA, SUBTERRÂNEA, BIFÁSICA, COM CAIXA DE SOBREPOR, CABO DE 16 MM2 E DISJUNTOR DIN 50A (NÃO INCLUSA MURETA DE ALVENARIA). AF_07/2020_PS</v>
          </cell>
          <cell r="I3136" t="str">
            <v>UN</v>
          </cell>
          <cell r="J3136" t="str">
            <v>COEFICIENTE DE REPRESENTATIVIDADE</v>
          </cell>
          <cell r="K3136" t="str">
            <v>1.245,62</v>
          </cell>
          <cell r="L3136" t="str">
            <v>CAIXA REFERENCIAL</v>
          </cell>
        </row>
        <row r="3137">
          <cell r="G3137" t="str">
            <v>101523</v>
          </cell>
          <cell r="H3137" t="str">
            <v>ENTRADA DE ENERGIA ELÉTRICA, SUBTERRÂNEA, BIFÁSICA, COM CAIXA DE SOBREPOR, CABO DE 25 MM2 E DISJUNTOR DIN 50A (NÃO INCLUSA MURETA DE ALVENARIA). AF_07/2020_PS</v>
          </cell>
          <cell r="I3137" t="str">
            <v>UN</v>
          </cell>
          <cell r="J3137" t="str">
            <v>COEFICIENTE DE REPRESENTATIVIDADE</v>
          </cell>
          <cell r="K3137" t="str">
            <v>1.246,02</v>
          </cell>
          <cell r="L3137" t="str">
            <v>CAIXA REFERENCIAL</v>
          </cell>
        </row>
        <row r="3138">
          <cell r="G3138" t="str">
            <v>101524</v>
          </cell>
          <cell r="H3138" t="str">
            <v>ENTRADA DE ENERGIA ELÉTRICA, SUBTERRÂNEA, BIFÁSICA, COM CAIXA DE SOBREPOR, CABO DE 35 MM2 E DISJUNTOR DIN 50A (NÃO INCLUSA MURETA DE ALVENARIA). AF_07/2020_PS</v>
          </cell>
          <cell r="I3138" t="str">
            <v>UN</v>
          </cell>
          <cell r="J3138" t="str">
            <v>COEFICIENTE DE REPRESENTATIVIDADE</v>
          </cell>
          <cell r="K3138" t="str">
            <v>1.414,71</v>
          </cell>
          <cell r="L3138" t="str">
            <v>CAIXA REFERENCIAL</v>
          </cell>
        </row>
        <row r="3139">
          <cell r="G3139" t="str">
            <v>101525</v>
          </cell>
          <cell r="H3139" t="str">
            <v>ENTRADA DE ENERGIA ELÉTRICA, SUBTERRÂNEA, BIFÁSICA, COM CAIXA DE EMBUTIR, CABO DE 10 MM2 E DISJUNTOR DIN 50A (NÃO INCLUSA MURETA DE ALVENARIA). AF_07/2020_PS</v>
          </cell>
          <cell r="I3139" t="str">
            <v>UN</v>
          </cell>
          <cell r="J3139" t="str">
            <v>COEFICIENTE DE REPRESENTATIVIDADE</v>
          </cell>
          <cell r="K3139" t="str">
            <v>1.061,82</v>
          </cell>
          <cell r="L3139" t="str">
            <v>CAIXA REFERENCIAL</v>
          </cell>
        </row>
        <row r="3140">
          <cell r="G3140" t="str">
            <v>101526</v>
          </cell>
          <cell r="H3140" t="str">
            <v>ENTRADA DE ENERGIA ELÉTRICA, SUBTERRÂNEA, BIFÁSICA, COM CAIXA DE EMBUTIR, CABO DE 16 MM2 E DISJUNTOR DIN 50A (NÃO INCLUSA MURETA DE ALVENARIA). AF_07/2020_PS</v>
          </cell>
          <cell r="I3140" t="str">
            <v>UN</v>
          </cell>
          <cell r="J3140" t="str">
            <v>COEFICIENTE DE REPRESENTATIVIDADE</v>
          </cell>
          <cell r="K3140" t="str">
            <v>1.229,13</v>
          </cell>
          <cell r="L3140" t="str">
            <v>CAIXA REFERENCIAL</v>
          </cell>
        </row>
        <row r="3141">
          <cell r="G3141" t="str">
            <v>101527</v>
          </cell>
          <cell r="H3141" t="str">
            <v>ENTRADA DE ENERGIA ELÉTRICA, SUBTERRÂNEA, BIFÁSICA, COM CAIXA DE EMBUTIR, CABO DE 25 MM2 E DISJUNTOR DIN 50A (NÃO INCLUSA MURETA DE ALVENARIA). AF_07/2020_PS</v>
          </cell>
          <cell r="I3141" t="str">
            <v>UN</v>
          </cell>
          <cell r="J3141" t="str">
            <v>COEFICIENTE DE REPRESENTATIVIDADE</v>
          </cell>
          <cell r="K3141" t="str">
            <v>1.229,53</v>
          </cell>
          <cell r="L3141" t="str">
            <v>CAIXA REFERENCIAL</v>
          </cell>
        </row>
        <row r="3142">
          <cell r="G3142" t="str">
            <v>101528</v>
          </cell>
          <cell r="H3142" t="str">
            <v>ENTRADA DE ENERGIA ELÉTRICA, SUBTERRÂNEA, BIFÁSICA, COM CAIXA DE EMBUTIR, CABO DE 35 MM2 E DISJUNTOR DIN 50A (NÃO INCLUSA MURETA DE ALVENARIA). AF_07/2020_PS</v>
          </cell>
          <cell r="I3142" t="str">
            <v>UN</v>
          </cell>
          <cell r="J3142" t="str">
            <v>COEFICIENTE DE REPRESENTATIVIDADE</v>
          </cell>
          <cell r="K3142" t="str">
            <v>1.398,22</v>
          </cell>
          <cell r="L3142" t="str">
            <v>CAIXA REFERENCIAL</v>
          </cell>
        </row>
        <row r="3143">
          <cell r="G3143" t="str">
            <v>101529</v>
          </cell>
          <cell r="H3143" t="str">
            <v>ENTRADA DE ENERGIA ELÉTRICA, SUBTERRÂNEA, TRIFÁSICA, COM CAIXA DE SOBREPOR, CABO DE 10 MM2 E DISJUNTOR DIN 50A (NÃO INCLUSA MURETA DE ALVENARIA). AF_07/2020_PS</v>
          </cell>
          <cell r="I3143" t="str">
            <v>UN</v>
          </cell>
          <cell r="J3143" t="str">
            <v>COEFICIENTE DE REPRESENTATIVIDADE</v>
          </cell>
          <cell r="K3143" t="str">
            <v>1.205,87</v>
          </cell>
          <cell r="L3143" t="str">
            <v>CAIXA REFERENCIAL</v>
          </cell>
        </row>
        <row r="3144">
          <cell r="G3144" t="str">
            <v>101530</v>
          </cell>
          <cell r="H3144" t="str">
            <v>ENTRADA DE ENERGIA ELÉTRICA, SUBTERRÂNEA, TRIFÁSICA, COM CAIXA DE SOBREPOR, CABO DE 16 MM2 E DISJUNTOR DIN 50A (NÃO INCLUSA MURETA DE ALVENARIA). AF_07/2020_PS</v>
          </cell>
          <cell r="I3144" t="str">
            <v>UN</v>
          </cell>
          <cell r="J3144" t="str">
            <v>COEFICIENTE DE REPRESENTATIVIDADE</v>
          </cell>
          <cell r="K3144" t="str">
            <v>1.428,95</v>
          </cell>
          <cell r="L3144" t="str">
            <v>CAIXA REFERENCIAL</v>
          </cell>
        </row>
        <row r="3145">
          <cell r="G3145" t="str">
            <v>101531</v>
          </cell>
          <cell r="H3145" t="str">
            <v>ENTRADA DE ENERGIA ELÉTRICA, SUBTERRÂNEA, TRIFÁSICA, COM CAIXA DE SOBREPOR, CABO DE 25 MM2 E DISJUNTOR DIN 50A (NÃO INCLUSA MURETA DE ALVENARIA). AF_07/2020_PS</v>
          </cell>
          <cell r="I3145" t="str">
            <v>UN</v>
          </cell>
          <cell r="J3145" t="str">
            <v>COEFICIENTE DE REPRESENTATIVIDADE</v>
          </cell>
          <cell r="K3145" t="str">
            <v>1.429,48</v>
          </cell>
          <cell r="L3145" t="str">
            <v>CAIXA REFERENCIAL</v>
          </cell>
        </row>
        <row r="3146">
          <cell r="G3146" t="str">
            <v>101532</v>
          </cell>
          <cell r="H3146" t="str">
            <v>ENTRADA DE ENERGIA ELÉTRICA, SUBTERRÂNEA, TRIFÁSICA, COM CAIXA DE SOBREPOR, CABO DE 35 MM2 E DISJUNTOR DIN 50A (NÃO INCLUSA MURETA DE ALVENARIA). AF_07/2020_PS</v>
          </cell>
          <cell r="I3146" t="str">
            <v>UN</v>
          </cell>
          <cell r="J3146" t="str">
            <v>COEFICIENTE DE REPRESENTATIVIDADE</v>
          </cell>
          <cell r="K3146" t="str">
            <v>1.654,40</v>
          </cell>
          <cell r="L3146" t="str">
            <v>CAIXA REFERENCIAL</v>
          </cell>
        </row>
        <row r="3147">
          <cell r="G3147" t="str">
            <v>101533</v>
          </cell>
          <cell r="H3147" t="str">
            <v>ENTRADA DE ENERGIA ELÉTRICA, SUBTERRÂNEA, TRIFÁSICA, COM CAIXA DE EMBUTIR, CABO DE 10 MM2 E DISJUNTOR DIN 50A (NÃO INCLUSA MURETA DE ALVENARIA). AF_07/2020_PS</v>
          </cell>
          <cell r="I3147" t="str">
            <v>UN</v>
          </cell>
          <cell r="J3147" t="str">
            <v>COEFICIENTE DE REPRESENTATIVIDADE</v>
          </cell>
          <cell r="K3147" t="str">
            <v>1.268,52</v>
          </cell>
          <cell r="L3147" t="str">
            <v>CAIXA REFERENCIAL</v>
          </cell>
        </row>
        <row r="3148">
          <cell r="G3148" t="str">
            <v>101534</v>
          </cell>
          <cell r="H3148" t="str">
            <v>ENTRADA DE ENERGIA ELÉTRICA, SUBTERRÂNEA, TRIFÁSICA, COM CAIXA DE EMBUTIR, CABO DE 16 MM2 E DISJUNTOR DIN 50A (NÃO INCLUSA MURETA DE ALVENARIA). AF_07/2020_PS</v>
          </cell>
          <cell r="I3148" t="str">
            <v>UN</v>
          </cell>
          <cell r="J3148" t="str">
            <v>COEFICIENTE DE REPRESENTATIVIDADE</v>
          </cell>
          <cell r="K3148" t="str">
            <v>1.491,60</v>
          </cell>
          <cell r="L3148" t="str">
            <v>CAIXA REFERENCIAL</v>
          </cell>
        </row>
        <row r="3149">
          <cell r="G3149" t="str">
            <v>101535</v>
          </cell>
          <cell r="H3149" t="str">
            <v>ENTRADA DE ENERGIA ELÉTRICA, SUBTERRÂNEA, TRIFÁSICA, COM CAIXA DE EMBUTIR, CABO DE 25 MM2 E DISJUNTOR DIN 50A (NÃO INCLUSA MURETA DE ALVENARIA). AF_07/2020_PS</v>
          </cell>
          <cell r="I3149" t="str">
            <v>UN</v>
          </cell>
          <cell r="J3149" t="str">
            <v>COEFICIENTE DE REPRESENTATIVIDADE</v>
          </cell>
          <cell r="K3149" t="str">
            <v>1.492,13</v>
          </cell>
          <cell r="L3149" t="str">
            <v>CAIXA REFERENCIAL</v>
          </cell>
        </row>
        <row r="3150">
          <cell r="G3150" t="str">
            <v>101536</v>
          </cell>
          <cell r="H3150" t="str">
            <v>ENTRADA DE ENERGIA ELÉTRICA, SUBTERRÂNEA, TRIFÁSICA, COM CAIXA DE EMBUTIR, CABO DE 35 MM2 E DISJUNTOR DIN 50A (NÃO INCLUSA MURETA DE ALVENARIA). AF_07/2020_PS</v>
          </cell>
          <cell r="I3150" t="str">
            <v>UN</v>
          </cell>
          <cell r="J3150" t="str">
            <v>COEFICIENTE DE REPRESENTATIVIDADE</v>
          </cell>
          <cell r="K3150" t="str">
            <v>1.717,05</v>
          </cell>
          <cell r="L3150" t="str">
            <v>CAIXA REFERENCIAL</v>
          </cell>
        </row>
        <row r="3151">
          <cell r="G3151" t="str">
            <v>101537</v>
          </cell>
          <cell r="H3151" t="str">
            <v>APARELHO SINALIZADOR DE SAÍDA DE GARAGEM, COM CÉLULA FOTOELÉTRICA - FORNECIMENTO E INSTALAÇÃO. AF_07/2020</v>
          </cell>
          <cell r="I3151" t="str">
            <v>UN</v>
          </cell>
          <cell r="J3151" t="str">
            <v>COEFICIENTE DE REPRESENTATIVIDADE</v>
          </cell>
          <cell r="K3151" t="str">
            <v>129,15</v>
          </cell>
          <cell r="L3151" t="str">
            <v>CAIXA REFERENCIAL</v>
          </cell>
        </row>
        <row r="3152">
          <cell r="G3152" t="str">
            <v>101538</v>
          </cell>
          <cell r="H3152" t="str">
            <v>ARMAÇÃO SECUNDÁRIA, COM 1 ESTRIBO E 1 ISOLADOR - FORNECIMENTO E INSTALAÇÃO. AF_07/2020</v>
          </cell>
          <cell r="I3152" t="str">
            <v>UN</v>
          </cell>
          <cell r="J3152" t="str">
            <v>COEFICIENTE DE REPRESENTATIVIDADE</v>
          </cell>
          <cell r="K3152" t="str">
            <v>45,90</v>
          </cell>
          <cell r="L3152" t="str">
            <v>CAIXA REFERENCIAL</v>
          </cell>
        </row>
        <row r="3153">
          <cell r="G3153" t="str">
            <v>101539</v>
          </cell>
          <cell r="H3153" t="str">
            <v>ARMAÇÃO SECUNDÁRIA, COM 2 ESTRIBOS E 2 ISOLADORES - FORNECIMENTO E INSTALAÇÃO. AF_07/2020</v>
          </cell>
          <cell r="I3153" t="str">
            <v>UN</v>
          </cell>
          <cell r="J3153" t="str">
            <v>COEFICIENTE DE REPRESENTATIVIDADE</v>
          </cell>
          <cell r="K3153" t="str">
            <v>78,92</v>
          </cell>
          <cell r="L3153" t="str">
            <v>CAIXA REFERENCIAL</v>
          </cell>
        </row>
        <row r="3154">
          <cell r="G3154" t="str">
            <v>101540</v>
          </cell>
          <cell r="H3154" t="str">
            <v>ARMAÇÃO SECUNDÁRIA, COM 3 ESTRIBOS E 3 ISOLADORES - FORNECIMENTO E INSTALAÇÃO. AF_07/2020</v>
          </cell>
          <cell r="I3154" t="str">
            <v>UN</v>
          </cell>
          <cell r="J3154" t="str">
            <v>COEFICIENTE DE REPRESENTATIVIDADE</v>
          </cell>
          <cell r="K3154" t="str">
            <v>129,86</v>
          </cell>
          <cell r="L3154" t="str">
            <v>CAIXA REFERENCIAL</v>
          </cell>
        </row>
        <row r="3155">
          <cell r="G3155" t="str">
            <v>101541</v>
          </cell>
          <cell r="H3155" t="str">
            <v>ARMAÇÃO SECUNDÁRIA, COM 4 ESTRIBOS E 4 ISOLADORES - FORNECIMENTO E INSTALAÇÃO. AF_07/2020</v>
          </cell>
          <cell r="I3155" t="str">
            <v>UN</v>
          </cell>
          <cell r="J3155" t="str">
            <v>COEFICIENTE DE REPRESENTATIVIDADE</v>
          </cell>
          <cell r="K3155" t="str">
            <v>170,13</v>
          </cell>
          <cell r="L3155" t="str">
            <v>CAIXA REFERENCIAL</v>
          </cell>
        </row>
        <row r="3156">
          <cell r="G3156" t="str">
            <v>101542</v>
          </cell>
          <cell r="H3156" t="str">
            <v>ARMAÇÃO SECUNDÁRIA, COM 1 ESTRIBO, SEM ISOLADOR - FORNECIMENTO E INSTALAÇÃO. AF_07/2020</v>
          </cell>
          <cell r="I3156" t="str">
            <v>UN</v>
          </cell>
          <cell r="J3156" t="str">
            <v>COEFICIENTE DE REPRESENTATIVIDADE</v>
          </cell>
          <cell r="K3156" t="str">
            <v>35,61</v>
          </cell>
          <cell r="L3156" t="str">
            <v>CAIXA REFERENCIAL</v>
          </cell>
        </row>
        <row r="3157">
          <cell r="G3157" t="str">
            <v>101543</v>
          </cell>
          <cell r="H3157" t="str">
            <v>ARMAÇÃO SECUNDÁRIA, COM 2 ESTRIBOS, SEM ISOLADOR - FORNECIMENTO E INSTALAÇÃO. AF_07/2020</v>
          </cell>
          <cell r="I3157" t="str">
            <v>UN</v>
          </cell>
          <cell r="J3157" t="str">
            <v>COEFICIENTE DE REPRESENTATIVIDADE</v>
          </cell>
          <cell r="K3157" t="str">
            <v>65,00</v>
          </cell>
          <cell r="L3157" t="str">
            <v>CAIXA REFERENCIAL</v>
          </cell>
        </row>
        <row r="3158">
          <cell r="G3158" t="str">
            <v>101544</v>
          </cell>
          <cell r="H3158" t="str">
            <v>ARMAÇÃO SECUNDÁRIA, COM 3 ESTRIBOS, SEM ISOLADOR - FORNECIMENTO E INSTALAÇÃO. AF_07/2020</v>
          </cell>
          <cell r="I3158" t="str">
            <v>UN</v>
          </cell>
          <cell r="J3158" t="str">
            <v>COEFICIENTE DE REPRESENTATIVIDADE</v>
          </cell>
          <cell r="K3158" t="str">
            <v>102,48</v>
          </cell>
          <cell r="L3158" t="str">
            <v>CAIXA REFERENCIAL</v>
          </cell>
        </row>
        <row r="3159">
          <cell r="G3159" t="str">
            <v>101545</v>
          </cell>
          <cell r="H3159" t="str">
            <v>ARMAÇÃO SECUNDÁRIA, COM 4 ESTRIBOS, SEM ISOLADOR - FORNECIMENTO E INSTALAÇÃO. AF_07/2020</v>
          </cell>
          <cell r="I3159" t="str">
            <v>UN</v>
          </cell>
          <cell r="J3159" t="str">
            <v>COEFICIENTE DE REPRESENTATIVIDADE</v>
          </cell>
          <cell r="K3159" t="str">
            <v>146,03</v>
          </cell>
          <cell r="L3159" t="str">
            <v>CAIXA REFERENCIAL</v>
          </cell>
        </row>
        <row r="3160">
          <cell r="G3160" t="str">
            <v>101546</v>
          </cell>
          <cell r="H3160" t="str">
            <v>ISOLADOR, TIPO PINO, PARA TENSÃO 15 KV - FORNECIMENTO E INSTALAÇÃO. AF_07/2020</v>
          </cell>
          <cell r="I3160" t="str">
            <v>UN</v>
          </cell>
          <cell r="J3160" t="str">
            <v>COEFICIENTE DE REPRESENTATIVIDADE</v>
          </cell>
          <cell r="K3160" t="str">
            <v>32,28</v>
          </cell>
          <cell r="L3160" t="str">
            <v>CAIXA REFERENCIAL</v>
          </cell>
        </row>
        <row r="3161">
          <cell r="G3161" t="str">
            <v>101547</v>
          </cell>
          <cell r="H3161" t="str">
            <v>ISOLADOR, TIPO DISCO, PARA TENSÃO 15 KV - FORNECIMENTO E INSTALAÇÃO. AF_07/2020</v>
          </cell>
          <cell r="I3161" t="str">
            <v>UN</v>
          </cell>
          <cell r="J3161" t="str">
            <v>COEFICIENTE DE REPRESENTATIVIDADE</v>
          </cell>
          <cell r="K3161" t="str">
            <v>99,27</v>
          </cell>
          <cell r="L3161" t="str">
            <v>CAIXA REFERENCIAL</v>
          </cell>
        </row>
        <row r="3162">
          <cell r="G3162" t="str">
            <v>101548</v>
          </cell>
          <cell r="H3162" t="str">
            <v>ISOLADOR, TIPO ROLDANA, PARA BAIXA TENSÃO - FORNECIMENTO E INSTALAÇÃO. AF_07/2020</v>
          </cell>
          <cell r="I3162" t="str">
            <v>UN</v>
          </cell>
          <cell r="J3162" t="str">
            <v>COEFICIENTE DE REPRESENTATIVIDADE</v>
          </cell>
          <cell r="K3162" t="str">
            <v>8,65</v>
          </cell>
          <cell r="L3162" t="str">
            <v>CAIXA REFERENCIAL</v>
          </cell>
        </row>
        <row r="3163">
          <cell r="G3163" t="str">
            <v>101549</v>
          </cell>
          <cell r="H3163" t="str">
            <v>GRAMPO PARALELO METÁLICO, PARA REDES AÉREAS DE DISTRIBUIÇÃO DE ENERGIA ELÉTRICA DE BAIXA TENSÃO - FORNECIMENTO E INSTALAÇÃO. AF_07/2020</v>
          </cell>
          <cell r="I3163" t="str">
            <v>UN</v>
          </cell>
          <cell r="J3163" t="str">
            <v>COEFICIENTE DE REPRESENTATIVIDADE</v>
          </cell>
          <cell r="K3163" t="str">
            <v>24,21</v>
          </cell>
          <cell r="L3163" t="str">
            <v>CAIXA REFERENCIAL</v>
          </cell>
        </row>
        <row r="3164">
          <cell r="G3164" t="str">
            <v>101553</v>
          </cell>
          <cell r="H3164" t="str">
            <v>ALÇA PREFORMADA DE DISTRIBUIÇÃO, EM  AÇO GALVANIZADO, AWG 1 - FORNECIMENTO E INSTALAÇÃO. AF_07/2020</v>
          </cell>
          <cell r="I3164" t="str">
            <v>UN</v>
          </cell>
          <cell r="J3164" t="str">
            <v>COEFICIENTE DE REPRESENTATIVIDADE</v>
          </cell>
          <cell r="K3164" t="str">
            <v>16,16</v>
          </cell>
          <cell r="L3164" t="str">
            <v>CAIXA REFERENCIAL</v>
          </cell>
        </row>
        <row r="3165">
          <cell r="G3165" t="str">
            <v>101554</v>
          </cell>
          <cell r="H3165" t="str">
            <v>ALÇA PREFORMADA DE DISTRIBUIÇÃO, EM  AÇO GALVANIZADO, AWG 2 - FORNECIMENTO E INSTALAÇÃO. AF_07/2020</v>
          </cell>
          <cell r="I3165" t="str">
            <v>UN</v>
          </cell>
          <cell r="J3165" t="str">
            <v>COEFICIENTE DE REPRESENTATIVIDADE</v>
          </cell>
          <cell r="K3165" t="str">
            <v>12,51</v>
          </cell>
          <cell r="L3165" t="str">
            <v>CAIXA REFERENCIAL</v>
          </cell>
        </row>
        <row r="3166">
          <cell r="G3166" t="str">
            <v>101555</v>
          </cell>
          <cell r="H3166" t="str">
            <v>ALÇA PREFORMADA DE DISTRIBUIÇÃO, EM  AÇO GALVANIZADO, AWG 4 - FORNECIMENTO E INSTALAÇÃO. AF_07/2020</v>
          </cell>
          <cell r="I3166" t="str">
            <v>UN</v>
          </cell>
          <cell r="J3166" t="str">
            <v>COEFICIENTE DE REPRESENTATIVIDADE</v>
          </cell>
          <cell r="K3166" t="str">
            <v>9,17</v>
          </cell>
          <cell r="L3166" t="str">
            <v>CAIXA REFERENCIAL</v>
          </cell>
        </row>
        <row r="3167">
          <cell r="G3167" t="str">
            <v>101556</v>
          </cell>
          <cell r="H3167" t="str">
            <v>ALÇA PREFORMADA DE DISTRIBUIÇÃO, EM  AÇO GALVANIZADO, AWG 6 - FORNECIMENTO E INSTALAÇÃO. AF_07/2020</v>
          </cell>
          <cell r="I3167" t="str">
            <v>UN</v>
          </cell>
          <cell r="J3167" t="str">
            <v>COEFICIENTE DE REPRESENTATIVIDADE</v>
          </cell>
          <cell r="K3167" t="str">
            <v>8,64</v>
          </cell>
          <cell r="L3167" t="str">
            <v>CAIXA REFERENCIAL</v>
          </cell>
        </row>
        <row r="3168">
          <cell r="G3168" t="str">
            <v>101560</v>
          </cell>
          <cell r="H3168" t="str">
            <v>CABO DE COBRE FLEXÍVEL ISOLADO, 10 MM², 0,6/1,0 KV, PARA REDE AÉREA DE DISTRIBUIÇÃO DE ENERGIA ELÉTRICA DE BAIXA TENSÃO - FORNECIMENTO E INSTALAÇÃO. AF_07/2020</v>
          </cell>
          <cell r="I3168" t="str">
            <v>M</v>
          </cell>
          <cell r="J3168" t="str">
            <v>COEFICIENTE DE REPRESENTATIVIDADE</v>
          </cell>
          <cell r="K3168" t="str">
            <v>8,00</v>
          </cell>
          <cell r="L3168" t="str">
            <v>CAIXA REFERENCIAL</v>
          </cell>
        </row>
        <row r="3169">
          <cell r="G3169" t="str">
            <v>101561</v>
          </cell>
          <cell r="H3169" t="str">
            <v>CABO DE COBRE FLEXÍVEL ISOLADO, 16 MM², 0,6/1,0 KV, PARA REDE AÉREA DE DISTRIBUIÇÃO DE ENERGIA ELÉTRICA DE BAIXA TENSÃO - FORNECIMENTO E INSTALAÇÃO. AF_07/2020</v>
          </cell>
          <cell r="I3169" t="str">
            <v>M</v>
          </cell>
          <cell r="J3169" t="str">
            <v>COEFICIENTE DE REPRESENTATIVIDADE</v>
          </cell>
          <cell r="K3169" t="str">
            <v>12,68</v>
          </cell>
          <cell r="L3169" t="str">
            <v>CAIXA REFERENCIAL</v>
          </cell>
        </row>
        <row r="3170">
          <cell r="G3170" t="str">
            <v>101562</v>
          </cell>
          <cell r="H3170" t="str">
            <v>CABO DE COBRE FLEXÍVEL ISOLADO, 25 MM², 0,6/1,0 KV, PARA REDE AÉREA DE DISTRIBUIÇÃO DE ENERGIA ELÉTRICA DE BAIXA TENSÃO - FORNECIMENTO E INSTALAÇÃO. AF_07/2020</v>
          </cell>
          <cell r="I3170" t="str">
            <v>M</v>
          </cell>
          <cell r="J3170" t="str">
            <v>COEFICIENTE DE REPRESENTATIVIDADE</v>
          </cell>
          <cell r="K3170" t="str">
            <v>19,62</v>
          </cell>
          <cell r="L3170" t="str">
            <v>CAIXA REFERENCIAL</v>
          </cell>
        </row>
        <row r="3171">
          <cell r="G3171" t="str">
            <v>101563</v>
          </cell>
          <cell r="H3171" t="str">
            <v>CABO DE COBRE FLEXÍVEL ISOLADO, 35 MM², 0,6/1,0 KV, PARA REDE AÉREA DE DISTRIBUIÇÃO DE ENERGIA ELÉTRICA DE BAIXA TENSÃO - FORNECIMENTO E INSTALAÇÃO. AF_07/2020</v>
          </cell>
          <cell r="I3171" t="str">
            <v>M</v>
          </cell>
          <cell r="J3171" t="str">
            <v>COEFICIENTE DE REPRESENTATIVIDADE</v>
          </cell>
          <cell r="K3171" t="str">
            <v>27,68</v>
          </cell>
          <cell r="L3171" t="str">
            <v>CAIXA REFERENCIAL</v>
          </cell>
        </row>
        <row r="3172">
          <cell r="G3172" t="str">
            <v>101564</v>
          </cell>
          <cell r="H3172" t="str">
            <v>CABO DE COBRE FLEXÍVEL ISOLADO, 50 MM², 0,6/1,0 KV, PARA REDE AÉREA DE DISTRIBUIÇÃO DE ENERGIA ELÉTRICA DE BAIXA TENSÃO - FORNECIMENTO E INSTALAÇÃO. AF_07/2020</v>
          </cell>
          <cell r="I3172" t="str">
            <v>M</v>
          </cell>
          <cell r="J3172" t="str">
            <v>COEFICIENTE DE REPRESENTATIVIDADE</v>
          </cell>
          <cell r="K3172" t="str">
            <v>40,88</v>
          </cell>
          <cell r="L3172" t="str">
            <v>CAIXA REFERENCIAL</v>
          </cell>
        </row>
        <row r="3173">
          <cell r="G3173" t="str">
            <v>101565</v>
          </cell>
          <cell r="H3173" t="str">
            <v>CABO DE COBRE FLEXÍVEL ISOLADO, 70 MM², 0,6/1,0 KV, PARA REDE AÉREA DE DISTRIBUIÇÃO DE ENERGIA ELÉTRICA DE BAIXA TENSÃO - FORNECIMENTO E INSTALAÇÃO. AF_07/2020</v>
          </cell>
          <cell r="I3173" t="str">
            <v>M</v>
          </cell>
          <cell r="J3173" t="str">
            <v>COEFICIENTE DE REPRESENTATIVIDADE</v>
          </cell>
          <cell r="K3173" t="str">
            <v>57,14</v>
          </cell>
          <cell r="L3173" t="str">
            <v>CAIXA REFERENCIAL</v>
          </cell>
        </row>
        <row r="3174">
          <cell r="G3174" t="str">
            <v>101567</v>
          </cell>
          <cell r="H3174" t="str">
            <v>CABO DE COBRE FLEXÍVEL ISOLADO, 95 MM², 0,6/1,0 KV, PARA REDE AÉREA DE DISTRIBUIÇÃO DE ENERGIA ELÉTRICA DE BAIXA TENSÃO - FORNECIMENTO E INSTALAÇÃO. AF_07/2020</v>
          </cell>
          <cell r="I3174" t="str">
            <v>M</v>
          </cell>
          <cell r="J3174" t="str">
            <v>COEFICIENTE DE REPRESENTATIVIDADE</v>
          </cell>
          <cell r="K3174" t="str">
            <v>74,16</v>
          </cell>
          <cell r="L3174" t="str">
            <v>CAIXA REFERENCIAL</v>
          </cell>
        </row>
        <row r="3175">
          <cell r="G3175" t="str">
            <v>101568</v>
          </cell>
          <cell r="H3175" t="str">
            <v>CABO DE COBRE FLEXÍVEL ISOLADO, 120 MM², 0,6/1,0 KV, PARA REDE AÉREA DE DISTRIBUIÇÃO DE ENERGIA ELÉTRICA DE BAIXA TENSÃO - FORNECIMENTO E INSTALAÇÃO. AF_07/2020</v>
          </cell>
          <cell r="I3175" t="str">
            <v>M</v>
          </cell>
          <cell r="J3175" t="str">
            <v>COEFICIENTE DE REPRESENTATIVIDADE</v>
          </cell>
          <cell r="K3175" t="str">
            <v>96,96</v>
          </cell>
          <cell r="L3175" t="str">
            <v>CAIXA REFERENCIAL</v>
          </cell>
        </row>
        <row r="3176">
          <cell r="G3176" t="str">
            <v>101626</v>
          </cell>
          <cell r="H3176" t="str">
            <v>REATOR PARA LÂMPADA VAPOR DE MERCÚRIO 400 W, USO EXTERNO - FORNECIMENTO E INSTALAÇÃO. AF_08/2020</v>
          </cell>
          <cell r="I3176" t="str">
            <v>UN</v>
          </cell>
          <cell r="J3176" t="str">
            <v>COEFICIENTE DE REPRESENTATIVIDADE</v>
          </cell>
          <cell r="K3176" t="str">
            <v>177,02</v>
          </cell>
          <cell r="L3176" t="str">
            <v>CAIXA REFERENCIAL</v>
          </cell>
        </row>
        <row r="3177">
          <cell r="G3177" t="str">
            <v>101627</v>
          </cell>
          <cell r="H3177" t="str">
            <v>REATOR PARA LÂMPADA VAPOR DE SÓDIO 250 W, USO EXTERNO - FORNECIMENTO E INSTALAÇÃO. AF_08/2020</v>
          </cell>
          <cell r="I3177" t="str">
            <v>UN</v>
          </cell>
          <cell r="J3177" t="str">
            <v>COEFICIENTE DE REPRESENTATIVIDADE</v>
          </cell>
          <cell r="K3177" t="str">
            <v>272,46</v>
          </cell>
          <cell r="L3177" t="str">
            <v>CAIXA REFERENCIAL</v>
          </cell>
        </row>
        <row r="3178">
          <cell r="G3178" t="str">
            <v>101628</v>
          </cell>
          <cell r="H3178" t="str">
            <v>REATOR PARA LÂMPADA VAPOR DE MERCÚRIO 125 W, USO EXTERNO - FORNECIMENTO E INSTALAÇÃO. AF_08/2020</v>
          </cell>
          <cell r="I3178" t="str">
            <v>UN</v>
          </cell>
          <cell r="J3178" t="str">
            <v>COEFICIENTE DE REPRESENTATIVIDADE</v>
          </cell>
          <cell r="K3178" t="str">
            <v>132,87</v>
          </cell>
          <cell r="L3178" t="str">
            <v>CAIXA REFERENCIAL</v>
          </cell>
        </row>
        <row r="3179">
          <cell r="G3179" t="str">
            <v>101629</v>
          </cell>
          <cell r="H3179" t="str">
            <v>REATOR PARA LÂMPADA VAPOR DE MERCÚRIO 250 W, USO EXTERNO - FORNECIMENTO E INSTALAÇÃO. AF_08/2020</v>
          </cell>
          <cell r="I3179" t="str">
            <v>UN</v>
          </cell>
          <cell r="J3179" t="str">
            <v>COEFICIENTE DE REPRESENTATIVIDADE</v>
          </cell>
          <cell r="K3179" t="str">
            <v>155,61</v>
          </cell>
          <cell r="L3179" t="str">
            <v>CAIXA REFERENCIAL</v>
          </cell>
        </row>
        <row r="3180">
          <cell r="G3180" t="str">
            <v>101630</v>
          </cell>
          <cell r="H3180" t="str">
            <v>SUBSTITUIÇÃO DE REATOR PARA ILUMINAÇÃO PÚBLICA (NÃO INCLUI FORNECIMENTO). AF_08/2020</v>
          </cell>
          <cell r="I3180" t="str">
            <v>UN</v>
          </cell>
          <cell r="J3180" t="str">
            <v>COEFICIENTE DE REPRESENTATIVIDADE</v>
          </cell>
          <cell r="K3180" t="str">
            <v>88,68</v>
          </cell>
          <cell r="L3180" t="str">
            <v>CAIXA REFERENCIAL</v>
          </cell>
        </row>
        <row r="3181">
          <cell r="G3181" t="str">
            <v>101631</v>
          </cell>
          <cell r="H3181" t="str">
            <v>IGNITOR PARA PARTIDA LÂMPADA VAPOR SÓDIO / VAPOR METÁLICO ATÉ 400 W - FORNECIMENTO E INSTALAÇÃO. AF_08/2020</v>
          </cell>
          <cell r="I3181" t="str">
            <v>UN</v>
          </cell>
          <cell r="J3181" t="str">
            <v>COEFICIENTE DE REPRESENTATIVIDADE</v>
          </cell>
          <cell r="K3181" t="str">
            <v>42,21</v>
          </cell>
          <cell r="L3181" t="str">
            <v>CAIXA REFERENCIAL</v>
          </cell>
        </row>
        <row r="3182">
          <cell r="G3182" t="str">
            <v>101632</v>
          </cell>
          <cell r="H3182" t="str">
            <v>RELÉ FOTOELÉTRICO PARA COMANDO DE ILUMINAÇÃO EXTERNA 1000 W - FORNECIMENTO E INSTALAÇÃO. AF_08/2020</v>
          </cell>
          <cell r="I3182" t="str">
            <v>UN</v>
          </cell>
          <cell r="J3182" t="str">
            <v>COEFICIENTE DE REPRESENTATIVIDADE</v>
          </cell>
          <cell r="K3182" t="str">
            <v>38,72</v>
          </cell>
          <cell r="L3182" t="str">
            <v>CAIXA REFERENCIAL</v>
          </cell>
        </row>
        <row r="3183">
          <cell r="G3183" t="str">
            <v>101633</v>
          </cell>
          <cell r="H3183" t="str">
            <v>SUBSTITUIÇÃO DE RELÉ FOTOELÉTRICO PARA COMANDO DE ILUMINAÇÃO EXTERNA 1000 W - FORNECIMENTO E INSTALAÇÃO. AF_08/2020</v>
          </cell>
          <cell r="I3183" t="str">
            <v>UN</v>
          </cell>
          <cell r="J3183" t="str">
            <v>COEFICIENTE DE REPRESENTATIVIDADE</v>
          </cell>
          <cell r="K3183" t="str">
            <v>107,84</v>
          </cell>
          <cell r="L3183" t="str">
            <v>CAIXA REFERENCIAL</v>
          </cell>
        </row>
        <row r="3184">
          <cell r="G3184" t="str">
            <v>101636</v>
          </cell>
          <cell r="H3184" t="str">
            <v>BRAÇO PARA ILUMINAÇÃO PÚBLICA, EM TUBO DE AÇO GALVANIZADO, COMPRIMENTO DE 1,50 M, PARA FIXAÇÃO EM POSTE DE CONCRETO - FORNECIMENTO E INSTALAÇÃO. AF_08/2020</v>
          </cell>
          <cell r="I3184" t="str">
            <v>UN</v>
          </cell>
          <cell r="J3184" t="str">
            <v>COEFICIENTE DE REPRESENTATIVIDADE</v>
          </cell>
          <cell r="K3184" t="str">
            <v>169,74</v>
          </cell>
          <cell r="L3184" t="str">
            <v>CAIXA REFERENCIAL</v>
          </cell>
        </row>
        <row r="3185">
          <cell r="G3185" t="str">
            <v>101637</v>
          </cell>
          <cell r="H3185" t="str">
            <v>BRAÇO PARA ILUMINAÇÃO PÚBLICA, EM TUBO DE AÇO GALVANIZADO, COMPRIMENTO DE 1,50 M, PARA FIXAÇÃO EM POSTE METÁLICO - FORNECIMENTO E INSTALAÇÃO. AF_08/2020</v>
          </cell>
          <cell r="I3185" t="str">
            <v>UN</v>
          </cell>
          <cell r="J3185" t="str">
            <v>COEFICIENTE DE REPRESENTATIVIDADE</v>
          </cell>
          <cell r="K3185" t="str">
            <v>165,60</v>
          </cell>
          <cell r="L3185" t="str">
            <v>CAIXA REFERENCIAL</v>
          </cell>
        </row>
        <row r="3186">
          <cell r="G3186" t="str">
            <v>101640</v>
          </cell>
          <cell r="H3186" t="str">
            <v>LÂMPADA VAPOR METÁLICO 400 W - FORNECIMENTO E INSTALAÇÃO. AF_08/2020</v>
          </cell>
          <cell r="I3186" t="str">
            <v>UN</v>
          </cell>
          <cell r="J3186" t="str">
            <v>COEFICIENTE DE REPRESENTATIVIDADE</v>
          </cell>
          <cell r="K3186" t="str">
            <v>99,74</v>
          </cell>
          <cell r="L3186" t="str">
            <v>CAIXA REFERENCIAL</v>
          </cell>
        </row>
        <row r="3187">
          <cell r="G3187" t="str">
            <v>101641</v>
          </cell>
          <cell r="H3187" t="str">
            <v>LÂMPADA VAPOR METÁLICO 150 W - FORNECIMENTO E INSTALAÇÃO. AF_08/2020</v>
          </cell>
          <cell r="I3187" t="str">
            <v>UN</v>
          </cell>
          <cell r="J3187" t="str">
            <v>COEFICIENTE DE REPRESENTATIVIDADE</v>
          </cell>
          <cell r="K3187" t="str">
            <v>51,97</v>
          </cell>
          <cell r="L3187" t="str">
            <v>CAIXA REFERENCIAL</v>
          </cell>
        </row>
        <row r="3188">
          <cell r="G3188" t="str">
            <v>101642</v>
          </cell>
          <cell r="H3188" t="str">
            <v>LÂMPADA VAPOR DE MERCÚRIO 125 W - FORNECIMENTO E INSTALAÇÃO. AF_08/2020</v>
          </cell>
          <cell r="I3188" t="str">
            <v>UN</v>
          </cell>
          <cell r="J3188" t="str">
            <v>COEFICIENTE DE REPRESENTATIVIDADE</v>
          </cell>
          <cell r="K3188" t="str">
            <v>26,39</v>
          </cell>
          <cell r="L3188" t="str">
            <v>CAIXA REFERENCIAL</v>
          </cell>
        </row>
        <row r="3189">
          <cell r="G3189" t="str">
            <v>101643</v>
          </cell>
          <cell r="H3189" t="str">
            <v>LÂMPADA VAPOR DE MERCÚRIO 250 W - FORNECIMENTO E INSTALAÇÃO. AF_08/2020</v>
          </cell>
          <cell r="I3189" t="str">
            <v>UN</v>
          </cell>
          <cell r="J3189" t="str">
            <v>COEFICIENTE DE REPRESENTATIVIDADE</v>
          </cell>
          <cell r="K3189" t="str">
            <v>45,44</v>
          </cell>
          <cell r="L3189" t="str">
            <v>CAIXA REFERENCIAL</v>
          </cell>
        </row>
        <row r="3190">
          <cell r="G3190" t="str">
            <v>101644</v>
          </cell>
          <cell r="H3190" t="str">
            <v>LÂMPADA VAPOR DE MERCÚRIO 400 W - FORNECIMENTO E INSTALAÇÃO. AF_08/2020</v>
          </cell>
          <cell r="I3190" t="str">
            <v>UN</v>
          </cell>
          <cell r="J3190" t="str">
            <v>COEFICIENTE DE REPRESENTATIVIDADE</v>
          </cell>
          <cell r="K3190" t="str">
            <v>61,27</v>
          </cell>
          <cell r="L3190" t="str">
            <v>CAIXA REFERENCIAL</v>
          </cell>
        </row>
        <row r="3191">
          <cell r="G3191" t="str">
            <v>101648</v>
          </cell>
          <cell r="H3191" t="str">
            <v>LÂMPADA VAPOR DE SÓDIO 150 W - FORNECIMENTO E INSTALAÇÃO. AF_08/2020</v>
          </cell>
          <cell r="I3191" t="str">
            <v>UN</v>
          </cell>
          <cell r="J3191" t="str">
            <v>COEFICIENTE DE REPRESENTATIVIDADE</v>
          </cell>
          <cell r="K3191" t="str">
            <v>54,78</v>
          </cell>
          <cell r="L3191" t="str">
            <v>CAIXA REFERENCIAL</v>
          </cell>
        </row>
        <row r="3192">
          <cell r="G3192" t="str">
            <v>101649</v>
          </cell>
          <cell r="H3192" t="str">
            <v>LÂMPADA VAPOR DE SÓDIO 250 W - FORNECIMENTO E INSTALAÇÃO. AF_08/2020</v>
          </cell>
          <cell r="I3192" t="str">
            <v>UN</v>
          </cell>
          <cell r="J3192" t="str">
            <v>COEFICIENTE DE REPRESENTATIVIDADE</v>
          </cell>
          <cell r="K3192" t="str">
            <v>63,03</v>
          </cell>
          <cell r="L3192" t="str">
            <v>CAIXA REFERENCIAL</v>
          </cell>
        </row>
        <row r="3193">
          <cell r="G3193" t="str">
            <v>101650</v>
          </cell>
          <cell r="H3193" t="str">
            <v>LÂMPADA VAPOR DE SÓDIO 400 W - FORNECIMENTO E INSTALAÇÃO. AF_08/2020</v>
          </cell>
          <cell r="I3193" t="str">
            <v>UN</v>
          </cell>
          <cell r="J3193" t="str">
            <v>COEFICIENTE DE REPRESENTATIVIDADE</v>
          </cell>
          <cell r="K3193" t="str">
            <v>73,15</v>
          </cell>
          <cell r="L3193" t="str">
            <v>CAIXA REFERENCIAL</v>
          </cell>
        </row>
        <row r="3194">
          <cell r="G3194" t="str">
            <v>101651</v>
          </cell>
          <cell r="H3194" t="str">
            <v>SUBSTITUIÇÃO DE LÂMPADA PARA ILUMINAÇÃO PÚBLICA (NÃO INCLUI FORNECIMENTO). AF_08/2020</v>
          </cell>
          <cell r="I3194" t="str">
            <v>UN</v>
          </cell>
          <cell r="J3194" t="str">
            <v>COEFICIENTE DE REPRESENTATIVIDADE</v>
          </cell>
          <cell r="K3194" t="str">
            <v>72,24</v>
          </cell>
          <cell r="L3194" t="str">
            <v>CAIXA REFERENCIAL</v>
          </cell>
        </row>
        <row r="3195">
          <cell r="G3195" t="str">
            <v>101652</v>
          </cell>
          <cell r="H3195" t="str">
            <v>LUMINÁRIA FECHADA, PARA ILUMINAÇÃO PÚBLICA, PARA LÂMPADA DE VAPOR - FORNECIMENTO E INSTALAÇÃO (EXCLUSIVE LÂMPADA E REATOR). AF_08/2020</v>
          </cell>
          <cell r="I3195" t="str">
            <v>UN</v>
          </cell>
          <cell r="J3195" t="str">
            <v>COEFICIENTE DE REPRESENTATIVIDADE</v>
          </cell>
          <cell r="K3195" t="str">
            <v>539,33</v>
          </cell>
          <cell r="L3195" t="str">
            <v>CAIXA REFERENCIAL</v>
          </cell>
        </row>
        <row r="3196">
          <cell r="G3196" t="str">
            <v>101653</v>
          </cell>
          <cell r="H3196" t="str">
            <v>LUMINÁRIA ABERTA PARA ILUMINAÇÃO PÚBLICA, PARA LÂMPADA VAPOR DE MERCÚRIO ATÉ 400 W E MISTA ATÉ 500 W, COM BRAÇO EM TUBO DE AÇO GALV 1", COMPRIMENTO DE 1,50 M, PARA POSTE DE CONCRETO - FORNECIMENTO E INSTALAÇÃO (EXCLUSIVE LÂMPADA E REATOR). AF_08/2020</v>
          </cell>
          <cell r="I3196" t="str">
            <v>UN</v>
          </cell>
          <cell r="J3196" t="str">
            <v>COEFICIENTE DE REPRESENTATIVIDADE</v>
          </cell>
          <cell r="K3196" t="str">
            <v>318,61</v>
          </cell>
          <cell r="L3196" t="str">
            <v>CAIXA REFERENCIAL</v>
          </cell>
        </row>
        <row r="3197">
          <cell r="G3197" t="str">
            <v>101654</v>
          </cell>
          <cell r="H3197" t="str">
            <v>LUMINÁRIA DE LED PARA ILUMINAÇÃO PÚBLICA, DE 33 W ATÉ 50 W - FORNECIMENTO E INSTALAÇÃO. AF_08/2020</v>
          </cell>
          <cell r="I3197" t="str">
            <v>UN</v>
          </cell>
          <cell r="J3197" t="str">
            <v>COEFICIENTE DE REPRESENTATIVIDADE</v>
          </cell>
          <cell r="K3197" t="str">
            <v>249,44</v>
          </cell>
          <cell r="L3197" t="str">
            <v>CAIXA REFERENCIAL</v>
          </cell>
        </row>
        <row r="3198">
          <cell r="G3198" t="str">
            <v>101655</v>
          </cell>
          <cell r="H3198" t="str">
            <v>LUMINÁRIA DE LED PARA ILUMINAÇÃO PÚBLICA, DE 51 W ATÉ 67 W - FORNECIMENTO E INSTALAÇÃO. AF_08/2020</v>
          </cell>
          <cell r="I3198" t="str">
            <v>UN</v>
          </cell>
          <cell r="J3198" t="str">
            <v>COEFICIENTE DE REPRESENTATIVIDADE</v>
          </cell>
          <cell r="K3198" t="str">
            <v>387,77</v>
          </cell>
          <cell r="L3198" t="str">
            <v>CAIXA REFERENCIAL</v>
          </cell>
        </row>
        <row r="3199">
          <cell r="G3199" t="str">
            <v>101656</v>
          </cell>
          <cell r="H3199" t="str">
            <v>LUMINÁRIA DE LED PARA ILUMINAÇÃO PÚBLICA, DE 68 W ATÉ 97 W - FORNECIMENTO E INSTALAÇÃO. AF_08/2020</v>
          </cell>
          <cell r="I3199" t="str">
            <v>UN</v>
          </cell>
          <cell r="J3199" t="str">
            <v>COEFICIENTE DE REPRESENTATIVIDADE</v>
          </cell>
          <cell r="K3199" t="str">
            <v>420,06</v>
          </cell>
          <cell r="L3199" t="str">
            <v>CAIXA REFERENCIAL</v>
          </cell>
        </row>
        <row r="3200">
          <cell r="G3200" t="str">
            <v>101657</v>
          </cell>
          <cell r="H3200" t="str">
            <v>LUMINÁRIA DE LED PARA ILUMINAÇÃO PÚBLICA, DE 98 W ATÉ 137 W - FORNECIMENTO E INSTALAÇÃO. AF_08/2020</v>
          </cell>
          <cell r="I3200" t="str">
            <v>UN</v>
          </cell>
          <cell r="J3200" t="str">
            <v>COEFICIENTE DE REPRESENTATIVIDADE</v>
          </cell>
          <cell r="K3200" t="str">
            <v>488,85</v>
          </cell>
          <cell r="L3200" t="str">
            <v>CAIXA REFERENCIAL</v>
          </cell>
        </row>
        <row r="3201">
          <cell r="G3201" t="str">
            <v>101658</v>
          </cell>
          <cell r="H3201" t="str">
            <v>LUMINÁRIA DE LED PARA ILUMINAÇÃO PÚBLICA, DE 138 W ATÉ 180 W - FORNECIMENTO E INSTALAÇÃO. AF_08/2020</v>
          </cell>
          <cell r="I3201" t="str">
            <v>UN</v>
          </cell>
          <cell r="J3201" t="str">
            <v>COEFICIENTE DE REPRESENTATIVIDADE</v>
          </cell>
          <cell r="K3201" t="str">
            <v>630,31</v>
          </cell>
          <cell r="L3201" t="str">
            <v>CAIXA REFERENCIAL</v>
          </cell>
        </row>
        <row r="3202">
          <cell r="G3202" t="str">
            <v>101659</v>
          </cell>
          <cell r="H3202" t="str">
            <v>LUMINÁRIA DE LED PARA ILUMINAÇÃO PÚBLICA, DE 181 W ATÉ 239 W - FORNECIMENTO E INSTALAÇÃO. AF_08/2020</v>
          </cell>
          <cell r="I3202" t="str">
            <v>UN</v>
          </cell>
          <cell r="J3202" t="str">
            <v>COEFICIENTE DE REPRESENTATIVIDADE</v>
          </cell>
          <cell r="K3202" t="str">
            <v>718,29</v>
          </cell>
          <cell r="L3202" t="str">
            <v>CAIXA REFERENCIAL</v>
          </cell>
        </row>
        <row r="3203">
          <cell r="G3203" t="str">
            <v>101660</v>
          </cell>
          <cell r="H3203" t="str">
            <v>LUMINÁRIA DE LED PARA ILUMINAÇÃO PÚBLICA, DE 240 W ATÉ 350 W - FORNECIMENTO E INSTALAÇÃO. AF_08/2020</v>
          </cell>
          <cell r="I3203" t="str">
            <v>UN</v>
          </cell>
          <cell r="J3203" t="str">
            <v>COEFICIENTE DE REPRESENTATIVIDADE</v>
          </cell>
          <cell r="K3203" t="str">
            <v>1.133,61</v>
          </cell>
          <cell r="L3203" t="str">
            <v>CAIXA REFERENCIAL</v>
          </cell>
        </row>
        <row r="3204">
          <cell r="G3204" t="str">
            <v>101661</v>
          </cell>
          <cell r="H3204" t="str">
            <v>SUBSTITUIÇÃO DE LUMINÁRIA DE VAPOR DE MERCÚRIO/VAPOR DE SÓDIO POR LUMINÁRIA DE LED PARA ILUMINAÇÃO PÚBLICA (NÃO INCLUI FORNECIMENTO). AF_08/2020</v>
          </cell>
          <cell r="I3204" t="str">
            <v>UN</v>
          </cell>
          <cell r="J3204" t="str">
            <v>COEFICIENTE DE REPRESENTATIVIDADE</v>
          </cell>
          <cell r="K3204" t="str">
            <v>146,51</v>
          </cell>
          <cell r="L3204" t="str">
            <v>CAIXA REFERENCIAL</v>
          </cell>
        </row>
        <row r="3205">
          <cell r="G3205" t="str">
            <v>101662</v>
          </cell>
          <cell r="H3205" t="str">
            <v>LUMINÁRIA FECHADA PARA ILUMINAÇÃO PÚBLICA, COM REATOR DE PARTIDA RÁPIDA, COM LÂMPADA VAPOR DE MERCÚRIO 250 W - FORNECIMENTO E INSTALAÇÃO. AF_08/2020</v>
          </cell>
          <cell r="I3205" t="str">
            <v>UN</v>
          </cell>
          <cell r="J3205" t="str">
            <v>COEFICIENTE DE REPRESENTATIVIDADE</v>
          </cell>
          <cell r="K3205" t="str">
            <v>740,41</v>
          </cell>
          <cell r="L3205" t="str">
            <v>CAIXA REFERENCIAL</v>
          </cell>
        </row>
        <row r="3206">
          <cell r="G3206" t="str">
            <v>101663</v>
          </cell>
          <cell r="H3206" t="str">
            <v>ABRAÇADEIRA DE FIXAÇÃO DE BRAÇOS DE LUMINÁRIAS DE 2" - FORNECIMENTO E INSTALAÇÃO. AF_08/2020</v>
          </cell>
          <cell r="I3206" t="str">
            <v>UN</v>
          </cell>
          <cell r="J3206" t="str">
            <v>COEFICIENTE DE REPRESENTATIVIDADE</v>
          </cell>
          <cell r="K3206" t="str">
            <v>36,25</v>
          </cell>
          <cell r="L3206" t="str">
            <v>CAIXA REFERENCIAL</v>
          </cell>
        </row>
        <row r="3207">
          <cell r="G3207" t="str">
            <v>101664</v>
          </cell>
          <cell r="H3207" t="str">
            <v>ABRAÇADEIRA DE FIXAÇÃO DE BRAÇOS DE LUMINÁRIAS DE 3" - FORNECIMENTO E INSTALAÇÃO. AF_08/2020</v>
          </cell>
          <cell r="I3207" t="str">
            <v>UN</v>
          </cell>
          <cell r="J3207" t="str">
            <v>COEFICIENTE DE REPRESENTATIVIDADE</v>
          </cell>
          <cell r="K3207" t="str">
            <v>37,52</v>
          </cell>
          <cell r="L3207" t="str">
            <v>CAIXA REFERENCIAL</v>
          </cell>
        </row>
        <row r="3208">
          <cell r="G3208" t="str">
            <v>101665</v>
          </cell>
          <cell r="H3208" t="str">
            <v>ABRAÇADEIRA DE FIXAÇÃO DE BRAÇOS DE LUMINÁRIAS DE 4" - FORNECIMENTO E INSTALAÇÃO. AF_08/2020</v>
          </cell>
          <cell r="I3208" t="str">
            <v>UN</v>
          </cell>
          <cell r="J3208" t="str">
            <v>COEFICIENTE DE REPRESENTATIVIDADE</v>
          </cell>
          <cell r="K3208" t="str">
            <v>42,97</v>
          </cell>
          <cell r="L3208" t="str">
            <v>CAIXA REFERENCIAL</v>
          </cell>
        </row>
        <row r="3209">
          <cell r="G3209" t="str">
            <v>101666</v>
          </cell>
          <cell r="H3209" t="str">
            <v>REFLETOR RETANGULAR FECHADO, COM LÂMPADA VAPOR METÁLICO 400 W - FORNECIMENTO E INSTALAÇÃO. AF_08/2020</v>
          </cell>
          <cell r="I3209" t="str">
            <v>UN</v>
          </cell>
          <cell r="J3209" t="str">
            <v>COEFICIENTE DE REPRESENTATIVIDADE</v>
          </cell>
          <cell r="K3209" t="str">
            <v>418,09</v>
          </cell>
          <cell r="L3209" t="str">
            <v>CAIXA REFERENCIAL</v>
          </cell>
        </row>
        <row r="3210">
          <cell r="G3210" t="str">
            <v>102085</v>
          </cell>
          <cell r="H3210" t="str">
            <v>LUMINÁRIA ESTANQUE COM PROTEÇÃO CONTRA ÁGUA, POEIRA OU IMPACTOS - FORNECIMENTO E INSTALAÇÃO. AF_08/2020</v>
          </cell>
          <cell r="I3210" t="str">
            <v>UN</v>
          </cell>
          <cell r="J3210" t="str">
            <v>COEFICIENTE DE REPRESENTATIVIDADE</v>
          </cell>
          <cell r="K3210" t="str">
            <v>217,39</v>
          </cell>
          <cell r="L3210" t="str">
            <v>CAIXA REFERENCIAL</v>
          </cell>
        </row>
        <row r="3211">
          <cell r="G3211" t="str">
            <v>100578</v>
          </cell>
          <cell r="H3211" t="str">
            <v>ASSENTAMENTO DE POSTE DE CONCRETO COM COMPRIMENTO NOMINAL DE 9 M, CARGA NOMINAL MENOR OU IGUAL A 1000 DAN, ENGASTAMENTO SIMPLES COM 1,5 M DE SOLO (NÃO INCLUI FORNECIMENTO). AF_11/2019</v>
          </cell>
          <cell r="I3211" t="str">
            <v>UN</v>
          </cell>
          <cell r="J3211" t="str">
            <v>COEFICIENTE DE REPRESENTATIVIDADE</v>
          </cell>
          <cell r="K3211" t="str">
            <v>486,88</v>
          </cell>
          <cell r="L3211" t="str">
            <v>CAIXA REFERENCIAL</v>
          </cell>
        </row>
        <row r="3212">
          <cell r="G3212" t="str">
            <v>100579</v>
          </cell>
          <cell r="H3212" t="str">
            <v>ASSENTAMENTO DE POSTE DE CONCRETO COM COMPRIMENTO NOMINAL DE 10 M, CARGA NOMINAL MENOR OU IGUAL A 1000 DAN, ENGASTAMENTO SIMPLES COM 1,6 M DE SOLO (NÃO INCLUI FORNECIMENTO). AF_11/2019</v>
          </cell>
          <cell r="I3212" t="str">
            <v>UN</v>
          </cell>
          <cell r="J3212" t="str">
            <v>COEFICIENTE DE REPRESENTATIVIDADE</v>
          </cell>
          <cell r="K3212" t="str">
            <v>531,64</v>
          </cell>
          <cell r="L3212" t="str">
            <v>CAIXA REFERENCIAL</v>
          </cell>
        </row>
        <row r="3213">
          <cell r="G3213" t="str">
            <v>100580</v>
          </cell>
          <cell r="H3213" t="str">
            <v>ASSENTAMENTO DE POSTE DE CONCRETO COM COMPRIMENTO NOMINAL DE 10 M, CARGA NOMINAL MAIOR QUE 1000 DAN, ENGASTAMENTO SIMPLES COM 1,6 M DE SOLO (NÃO INCLUI FORNECIMENTO). AF_11/2019</v>
          </cell>
          <cell r="I3213" t="str">
            <v>UN</v>
          </cell>
          <cell r="J3213" t="str">
            <v>COEFICIENTE DE REPRESENTATIVIDADE</v>
          </cell>
          <cell r="K3213" t="str">
            <v>601,83</v>
          </cell>
          <cell r="L3213" t="str">
            <v>CAIXA REFERENCIAL</v>
          </cell>
        </row>
        <row r="3214">
          <cell r="G3214" t="str">
            <v>100581</v>
          </cell>
          <cell r="H3214" t="str">
            <v>ASSENTAMENTO DE POSTE DE CONCRETO COM COMPRIMENTO NOMINAL DE 10,5 M, CARGA NOMINAL MENOR OU IGUAL A 1000 DAN, ENGASTAMENTO SIMPLES COM 1,65 M DE SOLO (NÃO INCLUI FORNECIMENTO). AF_11/2019</v>
          </cell>
          <cell r="I3214" t="str">
            <v>UN</v>
          </cell>
          <cell r="J3214" t="str">
            <v>COEFICIENTE DE REPRESENTATIVIDADE</v>
          </cell>
          <cell r="K3214" t="str">
            <v>553,75</v>
          </cell>
          <cell r="L3214" t="str">
            <v>CAIXA REFERENCIAL</v>
          </cell>
        </row>
        <row r="3215">
          <cell r="G3215" t="str">
            <v>100582</v>
          </cell>
          <cell r="H3215" t="str">
            <v>ASSENTAMENTO DE POSTE DE CONCRETO COM COMPRIMENTO NOMINAL DE 10,5 M, CARGA NOMINAL MAIOR QUE 1000 DAN, ENGASTAMENTO SIMPLES COM 1,65 M DE SOLO (NÃO INCLUI FORNECIMENTO). AF_11/2019</v>
          </cell>
          <cell r="I3215" t="str">
            <v>UN</v>
          </cell>
          <cell r="J3215" t="str">
            <v>COEFICIENTE DE REPRESENTATIVIDADE</v>
          </cell>
          <cell r="K3215" t="str">
            <v>680,42</v>
          </cell>
          <cell r="L3215" t="str">
            <v>CAIXA REFERENCIAL</v>
          </cell>
        </row>
        <row r="3216">
          <cell r="G3216" t="str">
            <v>100583</v>
          </cell>
          <cell r="H3216" t="str">
            <v>ASSENTAMENTO DE POSTE DE CONCRETO COM COMPRIMENTO NOMINAL DE 11 M, CARGA NOMINAL MENOR OU IGUAL A 1000 DAN, ENGASTAMENTO SIMPLES COM 1,7 M DE SOLO (NÃO INCLUI FORNECIMENTO). AF_11/2019</v>
          </cell>
          <cell r="I3216" t="str">
            <v>UN</v>
          </cell>
          <cell r="J3216" t="str">
            <v>COEFICIENTE DE REPRESENTATIVIDADE</v>
          </cell>
          <cell r="K3216" t="str">
            <v>578,11</v>
          </cell>
          <cell r="L3216" t="str">
            <v>CAIXA REFERENCIAL</v>
          </cell>
        </row>
        <row r="3217">
          <cell r="G3217" t="str">
            <v>100584</v>
          </cell>
          <cell r="H3217" t="str">
            <v>ASSENTAMENTO DE POSTE DE CONCRETO COM COMPRIMENTO NOMINAL DE 11 M, CARGA NOMINAL MAIOR QUE 1000 DAN, ENGASTAMENTO SIMPLES COM 1,7 M DE SOLO (NÃO INCLUI FORNECIMENTO). AF_11/2019</v>
          </cell>
          <cell r="I3217" t="str">
            <v>UN</v>
          </cell>
          <cell r="J3217" t="str">
            <v>COEFICIENTE DE REPRESENTATIVIDADE</v>
          </cell>
          <cell r="K3217" t="str">
            <v>654,18</v>
          </cell>
          <cell r="L3217" t="str">
            <v>CAIXA REFERENCIAL</v>
          </cell>
        </row>
        <row r="3218">
          <cell r="G3218" t="str">
            <v>100585</v>
          </cell>
          <cell r="H3218" t="str">
            <v>ASSENTAMENTO DE POSTE DE CONCRETO COM COMPRIMENTO NOMINAL DE 12 M, CARGA NOMINAL MENOR OU IGUAL A 1000 DAN, ENGASTAMENTO SIMPLES COM 1,8 M DE SOLO (NÃO INCLUI FORNECIMENTO). AF_11/2019</v>
          </cell>
          <cell r="I3218" t="str">
            <v>UN</v>
          </cell>
          <cell r="J3218" t="str">
            <v>COEFICIENTE DE REPRESENTATIVIDADE</v>
          </cell>
          <cell r="K3218" t="str">
            <v>624,93</v>
          </cell>
          <cell r="L3218" t="str">
            <v>CAIXA REFERENCIAL</v>
          </cell>
        </row>
        <row r="3219">
          <cell r="G3219" t="str">
            <v>100586</v>
          </cell>
          <cell r="H3219" t="str">
            <v>ASSENTAMENTO DE POSTE DE CONCRETO COM COMPRIMENTO NOMINAL DE 12 M, CARGA NOMINAL MAIOR QUE 1000 DAN, ENGASTAMENTO SIMPLES COM 1,8 M DE SOLO (NÃO INCLUI FORNECIMENTO). AF_11/2019</v>
          </cell>
          <cell r="I3219" t="str">
            <v>UN</v>
          </cell>
          <cell r="J3219" t="str">
            <v>COEFICIENTE DE REPRESENTATIVIDADE</v>
          </cell>
          <cell r="K3219" t="str">
            <v>746,03</v>
          </cell>
          <cell r="L3219" t="str">
            <v>CAIXA REFERENCIAL</v>
          </cell>
        </row>
        <row r="3220">
          <cell r="G3220" t="str">
            <v>100587</v>
          </cell>
          <cell r="H3220" t="str">
            <v>ASSENTAMENTO DE POSTE DE CONCRETO COM COMPRIMENTO NOMINAL DE 13 M, CARGA NOMINAL MENOR OU IGUAL A 1000 DAN, ENGASTAMENTO SIMPLES COM 1,9 M DE SOLO (NÃO INCLUI FORNECIMENTO). AF_11/2019</v>
          </cell>
          <cell r="I3220" t="str">
            <v>UN</v>
          </cell>
          <cell r="J3220" t="str">
            <v>COEFICIENTE DE REPRESENTATIVIDADE</v>
          </cell>
          <cell r="K3220" t="str">
            <v>674,18</v>
          </cell>
          <cell r="L3220" t="str">
            <v>CAIXA REFERENCIAL</v>
          </cell>
        </row>
        <row r="3221">
          <cell r="G3221" t="str">
            <v>100588</v>
          </cell>
          <cell r="H3221" t="str">
            <v>ASSENTAMENTO DE POSTE DE CONCRETO COM COMPRIMENTO NOMINAL DE 13 M, CARGA NOMINAL MAIOR QUE 1000 DAN, ENGASTAMENTO SIMPLES COM 1,9 M DE SOLO (NÃO INCLUI FORNECIMENTO). AF_11/2019</v>
          </cell>
          <cell r="I3221" t="str">
            <v>UN</v>
          </cell>
          <cell r="J3221" t="str">
            <v>COEFICIENTE DE REPRESENTATIVIDADE</v>
          </cell>
          <cell r="K3221" t="str">
            <v>768,29</v>
          </cell>
          <cell r="L3221" t="str">
            <v>CAIXA REFERENCIAL</v>
          </cell>
        </row>
        <row r="3222">
          <cell r="G3222" t="str">
            <v>100589</v>
          </cell>
          <cell r="H3222" t="str">
            <v>ASSENTAMENTO DE POSTE DE CONCRETO COM COMPRIMENTO NOMINAL DE 13,5 M, CARGA NOMINAL MENOR OU IGUAL A 1000 DAN, ENGASTAMENTO SIMPLES COM 1,95 M DE SOLO (NÃO INCLUI FORNECIMENTO). AF_11/2019</v>
          </cell>
          <cell r="I3222" t="str">
            <v>UN</v>
          </cell>
          <cell r="J3222" t="str">
            <v>COEFICIENTE DE REPRESENTATIVIDADE</v>
          </cell>
          <cell r="K3222" t="str">
            <v>764,45</v>
          </cell>
          <cell r="L3222" t="str">
            <v>CAIXA REFERENCIAL</v>
          </cell>
        </row>
        <row r="3223">
          <cell r="G3223" t="str">
            <v>100590</v>
          </cell>
          <cell r="H3223" t="str">
            <v>ASSENTAMENTO DE POSTE DE CONCRETO COM COMPRIMENTO NOMINAL DE 13,5 M, CARGA NOMINAL MAIOR QUE 1000 DAN, ENGASTAMENTO SIMPLES COM 1,95 M DE SOLO (NÃO INCLUI FORNECIMENTO). AF_11/2019</v>
          </cell>
          <cell r="I3223" t="str">
            <v>UN</v>
          </cell>
          <cell r="J3223" t="str">
            <v>COEFICIENTE DE REPRESENTATIVIDADE</v>
          </cell>
          <cell r="K3223" t="str">
            <v>857,77</v>
          </cell>
          <cell r="L3223" t="str">
            <v>CAIXA REFERENCIAL</v>
          </cell>
        </row>
        <row r="3224">
          <cell r="G3224" t="str">
            <v>100591</v>
          </cell>
          <cell r="H3224" t="str">
            <v>ASSENTAMENTO DE POSTE DE CONCRETO COM COMPRIMENTO NOMINAL DE 14 M, CARGA NOMINAL MENOR OU IGUAL A 1000 DAN, ENGASTAMENTO SIMPLES COM 2 M DE SOLO (NÃO INCLUI FORNECIMENTO). AF_11/2019</v>
          </cell>
          <cell r="I3224" t="str">
            <v>UN</v>
          </cell>
          <cell r="J3224" t="str">
            <v>COEFICIENTE DE REPRESENTATIVIDADE</v>
          </cell>
          <cell r="K3224" t="str">
            <v>747,93</v>
          </cell>
          <cell r="L3224" t="str">
            <v>CAIXA REFERENCIAL</v>
          </cell>
        </row>
        <row r="3225">
          <cell r="G3225" t="str">
            <v>100592</v>
          </cell>
          <cell r="H3225" t="str">
            <v>ASSENTAMENTO DE POSTE DE CONCRETO COM COMPRIMENTO NOMINAL DE 14 M, CARGA NOMINAL MAIOR QUE 1000 DAN, ENGASTAMENTO SIMPLES COM 2 M DE SOLO (NÃO INCLUI FORNECIMENTO). AF_11/2019</v>
          </cell>
          <cell r="I3225" t="str">
            <v>UN</v>
          </cell>
          <cell r="J3225" t="str">
            <v>COEFICIENTE DE REPRESENTATIVIDADE</v>
          </cell>
          <cell r="K3225" t="str">
            <v>825,19</v>
          </cell>
          <cell r="L3225" t="str">
            <v>CAIXA REFERENCIAL</v>
          </cell>
        </row>
        <row r="3226">
          <cell r="G3226" t="str">
            <v>100593</v>
          </cell>
          <cell r="H3226" t="str">
            <v>ASSENTAMENTO DE POSTE DE CONCRETO COM COMPRIMENTO NOMINAL DE 15 M, CARGA NOMINAL MENOR OU IGUAL A 1000 DAN, ENGASTAMENTO SIMPLES COM 2,1 M DE SOLO (NÃO INCLUI FORNECIMENTO). AF_11/2019</v>
          </cell>
          <cell r="I3226" t="str">
            <v>UN</v>
          </cell>
          <cell r="J3226" t="str">
            <v>COEFICIENTE DE REPRESENTATIVIDADE</v>
          </cell>
          <cell r="K3226" t="str">
            <v>801,37</v>
          </cell>
          <cell r="L3226" t="str">
            <v>CAIXA REFERENCIAL</v>
          </cell>
        </row>
        <row r="3227">
          <cell r="G3227" t="str">
            <v>100594</v>
          </cell>
          <cell r="H3227" t="str">
            <v>ASSENTAMENTO DE POSTE DE CONCRETO COM COMPRIMENTO NOMINAL DE 15 M, CARGA NOMINAL MAIOR QUE 1000 DAN, ENGASTAMENTO SIMPLES COM 2,1 M DE SOLO (NÃO INCLUI FORNECIMENTO). AF_11/2019</v>
          </cell>
          <cell r="I3227" t="str">
            <v>UN</v>
          </cell>
          <cell r="J3227" t="str">
            <v>COEFICIENTE DE REPRESENTATIVIDADE</v>
          </cell>
          <cell r="K3227" t="str">
            <v>932,11</v>
          </cell>
          <cell r="L3227" t="str">
            <v>CAIXA REFERENCIAL</v>
          </cell>
        </row>
        <row r="3228">
          <cell r="G3228" t="str">
            <v>100595</v>
          </cell>
          <cell r="H3228" t="str">
            <v>ASSENTAMENTO DE POSTE DE CONCRETO COM COMPRIMENTO NOMINAL DE 18 M, CARGA NOMINAL MENOR OU IGUAL A 1000 DAN, ENGASTAMENTO SIMPLES COM 2,4 M DE SOLO (NÃO INCLUI FORNECIMENTO). AF_11/2019</v>
          </cell>
          <cell r="I3228" t="str">
            <v>UN</v>
          </cell>
          <cell r="J3228" t="str">
            <v>COEFICIENTE DE REPRESENTATIVIDADE</v>
          </cell>
          <cell r="K3228" t="str">
            <v>961,83</v>
          </cell>
          <cell r="L3228" t="str">
            <v>CAIXA REFERENCIAL</v>
          </cell>
        </row>
        <row r="3229">
          <cell r="G3229" t="str">
            <v>100596</v>
          </cell>
          <cell r="H3229" t="str">
            <v>ASSENTAMENTO DE POSTE DE CONCRETO COM COMPRIMENTO NOMINAL DE 18 M, CARGA NOMINAL MAIOR QUE 1000 DAN, ENGASTAMENTO SIMPLES COM 2,4 M DE SOLO (NÃO INCLUI FORNECIMENTO). AF_11/2019</v>
          </cell>
          <cell r="I3229" t="str">
            <v>UN</v>
          </cell>
          <cell r="J3229" t="str">
            <v>COEFICIENTE DE REPRESENTATIVIDADE</v>
          </cell>
          <cell r="K3229" t="str">
            <v>1.137,99</v>
          </cell>
          <cell r="L3229" t="str">
            <v>CAIXA REFERENCIAL</v>
          </cell>
        </row>
        <row r="3230">
          <cell r="G3230" t="str">
            <v>100597</v>
          </cell>
          <cell r="H3230" t="str">
            <v>ASSENTAMENTO DE POSTE DE CONCRETO COM COMPRIMENTO NOMINAL DE 20 M, CARGA NOMINAL MENOR OU IGUAL A 1000 DAN, ENGASTAMENTO SIMPLES COM 2,6 M DE SOLO (NÃO INCLUI FORNECIMENTO). AF_11/2019</v>
          </cell>
          <cell r="I3230" t="str">
            <v>UN</v>
          </cell>
          <cell r="J3230" t="str">
            <v>COEFICIENTE DE REPRESENTATIVIDADE</v>
          </cell>
          <cell r="K3230" t="str">
            <v>1.128,81</v>
          </cell>
          <cell r="L3230" t="str">
            <v>CAIXA REFERENCIAL</v>
          </cell>
        </row>
        <row r="3231">
          <cell r="G3231" t="str">
            <v>100598</v>
          </cell>
          <cell r="H3231" t="str">
            <v>ASSENTAMENTO DE POSTE DE CONCRETO COM COMPRIMENTO NOMINAL DE 20 M, CARGA NOMINAL MAIOR QUE 1000, ENGASTAMENTO SIMPLES COM 2,6 M DE SOLO (NÃO INCLUI FORNECIMENTO). AF_11/2019</v>
          </cell>
          <cell r="I3231" t="str">
            <v>UN</v>
          </cell>
          <cell r="J3231" t="str">
            <v>COEFICIENTE DE REPRESENTATIVIDADE</v>
          </cell>
          <cell r="K3231" t="str">
            <v>1.274,02</v>
          </cell>
          <cell r="L3231" t="str">
            <v>CAIXA REFERENCIAL</v>
          </cell>
        </row>
        <row r="3232">
          <cell r="G3232" t="str">
            <v>100599</v>
          </cell>
          <cell r="H3232" t="str">
            <v>ASSENTAMENTO DE POSTE DE CONCRETO COM COMPRIMENTO NOMINAL DE 9 M, CARGA NOMINAL DE 150 DAN, ENGASTAMENTO BASE CONCRETADA COM 1 M DE CONCRETO E 0,5 M DE SOLO (NÃO INCLUI FORNECIMENTO). AF_11/2019</v>
          </cell>
          <cell r="I3232" t="str">
            <v>UN</v>
          </cell>
          <cell r="J3232" t="str">
            <v>COEFICIENTE DE REPRESENTATIVIDADE</v>
          </cell>
          <cell r="K3232" t="str">
            <v>482,31</v>
          </cell>
          <cell r="L3232" t="str">
            <v>CAIXA REFERENCIAL</v>
          </cell>
        </row>
        <row r="3233">
          <cell r="G3233" t="str">
            <v>100600</v>
          </cell>
          <cell r="H3233" t="str">
            <v>ASSENTAMENTO DE POSTE DE CONCRETO COM COMPRIMENTO NOMINAL DE 9 M, CARGA NOMINAL DE 300 DAN, ENGASTAMENTO BASE CONCRETADA COM 1 M DE CONCRETO E 0,5 M DE SOLO (NÃO INCLUI FORNECIMENTO). AF_11/2019</v>
          </cell>
          <cell r="I3233" t="str">
            <v>UN</v>
          </cell>
          <cell r="J3233" t="str">
            <v>COEFICIENTE DE REPRESENTATIVIDADE</v>
          </cell>
          <cell r="K3233" t="str">
            <v>589,20</v>
          </cell>
          <cell r="L3233" t="str">
            <v>CAIXA REFERENCIAL</v>
          </cell>
        </row>
        <row r="3234">
          <cell r="G3234" t="str">
            <v>100601</v>
          </cell>
          <cell r="H3234" t="str">
            <v>ASSENTAMENTO DE POSTE DE CONCRETO COM COMPRIMENTO NOMINAL DE 9 M, CARGA NOMINAL DE 400 DAN, ENGASTAMENTO BASE CONCRETADA COM 1 M DE CONCRETO E 0,5 M DE SOLO (NÃO INCLUI FORNECIMENTO). AF_11/2019</v>
          </cell>
          <cell r="I3234" t="str">
            <v>UN</v>
          </cell>
          <cell r="J3234" t="str">
            <v>COEFICIENTE DE REPRESENTATIVIDADE</v>
          </cell>
          <cell r="K3234" t="str">
            <v>761,94</v>
          </cell>
          <cell r="L3234" t="str">
            <v>CAIXA REFERENCIAL</v>
          </cell>
        </row>
        <row r="3235">
          <cell r="G3235" t="str">
            <v>100602</v>
          </cell>
          <cell r="H3235" t="str">
            <v>ASSENTAMENTO DE POSTE DE CONCRETO COM COMPRIMENTO NOMINAL DE 9 M, CARGA NOMINAL DE 600 DAN, ENGASTAMENTO BASE CONCRETADA COM 1 M DE CONCRETO E 0,5 M DE SOLO (NÃO INCLUI FORNECIMENTO). AF_11/2019</v>
          </cell>
          <cell r="I3235" t="str">
            <v>UN</v>
          </cell>
          <cell r="J3235" t="str">
            <v>COEFICIENTE DE REPRESENTATIVIDADE</v>
          </cell>
          <cell r="K3235" t="str">
            <v>977,47</v>
          </cell>
          <cell r="L3235" t="str">
            <v>CAIXA REFERENCIAL</v>
          </cell>
        </row>
        <row r="3236">
          <cell r="G3236" t="str">
            <v>100603</v>
          </cell>
          <cell r="H3236" t="str">
            <v>ASSENTAMENTO DE POSTE DE CONCRETO COM COMPRIMENTO NOMINAL DE 9 M, CARGA NOMINAL DE 1000 DAN, ENGASTAMENTO BASE CONCRETADA COM 1 M DE CONCRETO E 0,5 M DE SOLO (NÃO INCLUI FORNECIMENTO). AF_11/2019</v>
          </cell>
          <cell r="I3236" t="str">
            <v>UN</v>
          </cell>
          <cell r="J3236" t="str">
            <v>COEFICIENTE DE REPRESENTATIVIDADE</v>
          </cell>
          <cell r="K3236" t="str">
            <v>1.534,75</v>
          </cell>
          <cell r="L3236" t="str">
            <v>CAIXA REFERENCIAL</v>
          </cell>
        </row>
        <row r="3237">
          <cell r="G3237" t="str">
            <v>100604</v>
          </cell>
          <cell r="H3237" t="str">
            <v>ASSENTAMENTO DE POSTE DE CONCRETO COM COMPRIMENTO NOMINAL DE 10 M, CARGA NOMINAL DE 300 DAN, ENGASTAMENTO BASE CONCRETADA COM 1 M DE CONCRETO E 0,6 M DE SOLO (NÃO INCLUI FORNECIMENTO). AF_11/2019</v>
          </cell>
          <cell r="I3237" t="str">
            <v>UN</v>
          </cell>
          <cell r="J3237" t="str">
            <v>COEFICIENTE DE REPRESENTATIVIDADE</v>
          </cell>
          <cell r="K3237" t="str">
            <v>623,43</v>
          </cell>
          <cell r="L3237" t="str">
            <v>CAIXA REFERENCIAL</v>
          </cell>
        </row>
        <row r="3238">
          <cell r="G3238" t="str">
            <v>100605</v>
          </cell>
          <cell r="H3238" t="str">
            <v>ASSENTAMENTO DE POSTE DE CONCRETO COM COMPRIMENTO NOMINAL DE 10 M, CARGA NOMINAL DE 600 DAN, ENGASTAMENTO BASE CONCRETADA COM 1 M DE CONCRETO E 0,6 M DE SOLO (NÃO INCLUI FORNECIMENTO). AF_11/2019</v>
          </cell>
          <cell r="I3238" t="str">
            <v>UN</v>
          </cell>
          <cell r="J3238" t="str">
            <v>COEFICIENTE DE REPRESENTATIVIDADE</v>
          </cell>
          <cell r="K3238" t="str">
            <v>1.024,84</v>
          </cell>
          <cell r="L3238" t="str">
            <v>CAIXA REFERENCIAL</v>
          </cell>
        </row>
        <row r="3239">
          <cell r="G3239" t="str">
            <v>100606</v>
          </cell>
          <cell r="H3239" t="str">
            <v>ASSENTAMENTO DE POSTE DE CONCRETO COM COMPRIMENTO NOMINAL DE 10 M, CARGA NOMINAL DE 1000 DAN, ENGASTAMENTO BASE CONCRETADA COM 1 M DE CONCRETO E 0,6 M DE SOLO (NÃO INCLUI FORNECIMENTO). AF_11/2019</v>
          </cell>
          <cell r="I3239" t="str">
            <v>UN</v>
          </cell>
          <cell r="J3239" t="str">
            <v>COEFICIENTE DE REPRESENTATIVIDADE</v>
          </cell>
          <cell r="K3239" t="str">
            <v>1.599,34</v>
          </cell>
          <cell r="L3239" t="str">
            <v>CAIXA REFERENCIAL</v>
          </cell>
        </row>
        <row r="3240">
          <cell r="G3240" t="str">
            <v>100607</v>
          </cell>
          <cell r="H3240" t="str">
            <v>ASSENTAMENTO DE POSTE DE CONCRETO COM COMPRIMENTO NOMINAL DE 10,5 M, CARGA NOMINAL DE 300 DAN, ENGASTAMENTO BASE CONCRETADA COM 1 M DE CONCRETO E 0,65 M DE SOLO (NÃO INCLUI FORNECIMENTO). AF_11/2019</v>
          </cell>
          <cell r="I3240" t="str">
            <v>UN</v>
          </cell>
          <cell r="J3240" t="str">
            <v>COEFICIENTE DE REPRESENTATIVIDADE</v>
          </cell>
          <cell r="K3240" t="str">
            <v>639,66</v>
          </cell>
          <cell r="L3240" t="str">
            <v>CAIXA REFERENCIAL</v>
          </cell>
        </row>
        <row r="3241">
          <cell r="G3241" t="str">
            <v>100608</v>
          </cell>
          <cell r="H3241" t="str">
            <v>ASSENTAMENTO DE POSTE DE CONCRETO COM COMPRIMENTO NOMINAL DE 10,5 M, CARGA NOMINAL DE 600 DAN, ENGASTAMENTO BASE CONCRETADA COM 1 M DE CONCRETO E 0,65 M DE SOLO (NÃO INCLUI FORNECIMENTO). AF_11/2019</v>
          </cell>
          <cell r="I3241" t="str">
            <v>UN</v>
          </cell>
          <cell r="J3241" t="str">
            <v>COEFICIENTE DE REPRESENTATIVIDADE</v>
          </cell>
          <cell r="K3241" t="str">
            <v>1.048,16</v>
          </cell>
          <cell r="L3241" t="str">
            <v>CAIXA REFERENCIAL</v>
          </cell>
        </row>
        <row r="3242">
          <cell r="G3242" t="str">
            <v>100609</v>
          </cell>
          <cell r="H3242" t="str">
            <v>ASSENTAMENTO DE POSTE DE CONCRETO COM COMPRIMENTO NOMINAL DE 10,5 M, CARGA NOMINAL DE 1000 DAN, ENGASTAMENTO BASE CONCRETADA COM 1 M DE CONCRETO E 0,65 M DE SOLO (NÃO INCLUI FORNECIMENTO). AF_11/2019</v>
          </cell>
          <cell r="I3242" t="str">
            <v>UN</v>
          </cell>
          <cell r="J3242" t="str">
            <v>COEFICIENTE DE REPRESENTATIVIDADE</v>
          </cell>
          <cell r="K3242" t="str">
            <v>1.634,32</v>
          </cell>
          <cell r="L3242" t="str">
            <v>CAIXA REFERENCIAL</v>
          </cell>
        </row>
        <row r="3243">
          <cell r="G3243" t="str">
            <v>100610</v>
          </cell>
          <cell r="H3243" t="str">
            <v>ASSENTAMENTO DE POSTE DE CONCRETO COM COMPRIMENTO NOMINAL DE 11 M, CARGA NOMINAL DE 300 DAN, ENGASTAMENTO BASE CONCRETADA COM 1 M DE CONCRETO E 0,7 M DE SOLO (NÃO INCLUI FORNECIMENTO). AF_11/2019</v>
          </cell>
          <cell r="I3243" t="str">
            <v>UN</v>
          </cell>
          <cell r="J3243" t="str">
            <v>COEFICIENTE DE REPRESENTATIVIDADE</v>
          </cell>
          <cell r="K3243" t="str">
            <v>655,72</v>
          </cell>
          <cell r="L3243" t="str">
            <v>CAIXA REFERENCIAL</v>
          </cell>
        </row>
        <row r="3244">
          <cell r="G3244" t="str">
            <v>100611</v>
          </cell>
          <cell r="H3244" t="str">
            <v>ASSENTAMENTO DE POSTE DE CONCRETO COM COMPRIMENTO NOMINAL DE 11 M, CARGA NOMINAL DE 400 DAN, ENGASTAMENTO BASE CONCRETADA COM 1 M DE CONCRETO E 0,7 M DE SOLO (NÃO INCLUI FORNECIMENTO). AF_11/2019</v>
          </cell>
          <cell r="I3244" t="str">
            <v>UN</v>
          </cell>
          <cell r="J3244" t="str">
            <v>COEFICIENTE DE REPRESENTATIVIDADE</v>
          </cell>
          <cell r="K3244" t="str">
            <v>840,11</v>
          </cell>
          <cell r="L3244" t="str">
            <v>CAIXA REFERENCIAL</v>
          </cell>
        </row>
        <row r="3245">
          <cell r="G3245" t="str">
            <v>100612</v>
          </cell>
          <cell r="H3245" t="str">
            <v>ASSENTAMENTO DE POSTE DE CONCRETO COM COMPRIMENTO NOMINAL DE 11 M, CARGA NOMINAL DE 600 DAN, ENGASTAMENTO BASE CONCRETADA COM 1 M DE CONCRETO E 0,7 M DE SOLO (NÃO INCLUI FORNECIMENTO). AF_11/2019</v>
          </cell>
          <cell r="I3245" t="str">
            <v>UN</v>
          </cell>
          <cell r="J3245" t="str">
            <v>COEFICIENTE DE REPRESENTATIVIDADE</v>
          </cell>
          <cell r="K3245" t="str">
            <v>1.071,01</v>
          </cell>
          <cell r="L3245" t="str">
            <v>CAIXA REFERENCIAL</v>
          </cell>
        </row>
        <row r="3246">
          <cell r="G3246" t="str">
            <v>100613</v>
          </cell>
          <cell r="H3246" t="str">
            <v>ASSENTAMENTO DE POSTE DE CONCRETO COM COMPRIMENTO NOMINAL DE 11 M, CARGA NOMINAL DE 1000 DAN, ENGASTAMENTO BASE CONCRETADA COM 1 M DE CONCRETO E 0,7 M DE SOLO (NÃO INCLUI FORNECIMENTO). AF_11/2019</v>
          </cell>
          <cell r="I3246" t="str">
            <v>UN</v>
          </cell>
          <cell r="J3246" t="str">
            <v>COEFICIENTE DE REPRESENTATIVIDADE</v>
          </cell>
          <cell r="K3246" t="str">
            <v>1.668,62</v>
          </cell>
          <cell r="L3246" t="str">
            <v>CAIXA REFERENCIAL</v>
          </cell>
        </row>
        <row r="3247">
          <cell r="G3247" t="str">
            <v>100614</v>
          </cell>
          <cell r="H3247" t="str">
            <v>ASSENTAMENTO DE POSTE DE CONCRETO COM COMPRIMENTO NOMINAL DE 12 M, CARGA NOMINAL DE 400 DAN, ENGASTAMENTO BASE CONCRETADA COM 1 M DE CONCRETO E 0,8 M DE SOLO (NÃO INCLUI FORNECIMENTO). AF_11/2019</v>
          </cell>
          <cell r="I3247" t="str">
            <v>UN</v>
          </cell>
          <cell r="J3247" t="str">
            <v>COEFICIENTE DE REPRESENTATIVIDADE</v>
          </cell>
          <cell r="K3247" t="str">
            <v>878,35</v>
          </cell>
          <cell r="L3247" t="str">
            <v>CAIXA REFERENCIAL</v>
          </cell>
        </row>
        <row r="3248">
          <cell r="G3248" t="str">
            <v>100615</v>
          </cell>
          <cell r="H3248" t="str">
            <v>ASSENTAMENTO DE POSTE DE CONCRETO COM COMPRIMENTO NOMINAL DE 12 M, CARGA NOMINAL DE 600 DAN, ENGASTAMENTO BASE CONCRETADA COM 1 M DE CONCRETO E 0,8 M DE SOLO (NÃO INCLUI FORNECIMENTO). AF_11/2019</v>
          </cell>
          <cell r="I3248" t="str">
            <v>UN</v>
          </cell>
          <cell r="J3248" t="str">
            <v>COEFICIENTE DE REPRESENTATIVIDADE</v>
          </cell>
          <cell r="K3248" t="str">
            <v>1.116,43</v>
          </cell>
          <cell r="L3248" t="str">
            <v>CAIXA REFERENCIAL</v>
          </cell>
        </row>
        <row r="3249">
          <cell r="G3249" t="str">
            <v>100616</v>
          </cell>
          <cell r="H3249" t="str">
            <v>ASSENTAMENTO DE POSTE DE CONCRETO COM COMPRIMENTO NOMINAL DE 12 M, CARGA NOMINAL DE 1000 DAN, ENGASTAMENTO BASE CONCRETADA COM 1 M DE CONCRETO E 0,8 M DE SOLO (NÃO INCLUI FORNECIMENTO). AF_11/2019</v>
          </cell>
          <cell r="I3249" t="str">
            <v>UN</v>
          </cell>
          <cell r="J3249" t="str">
            <v>COEFICIENTE DE REPRESENTATIVIDADE</v>
          </cell>
          <cell r="K3249" t="str">
            <v>1.741,46</v>
          </cell>
          <cell r="L3249" t="str">
            <v>CAIXA REFERENCIAL</v>
          </cell>
        </row>
        <row r="3250">
          <cell r="G3250" t="str">
            <v>100617</v>
          </cell>
          <cell r="H3250" t="str">
            <v>ASSENTAMENTO DE POSTE DE CONCRETO COM COMPRIMENTO NOMINAL DE 13 M, CARGA NOMINAL DE 600 DAN, ENGASTAMENTO BASE CONCRETADA COM 1 M DE CONCRETO E 0,9 M DE SOLO (NÃO INCLUI FORNECIMENTO). AF_11/2019</v>
          </cell>
          <cell r="I3250" t="str">
            <v>UN</v>
          </cell>
          <cell r="J3250" t="str">
            <v>COEFICIENTE DE REPRESENTATIVIDADE</v>
          </cell>
          <cell r="K3250" t="str">
            <v>1.161,78</v>
          </cell>
          <cell r="L3250" t="str">
            <v>CAIXA REFERENCIAL</v>
          </cell>
        </row>
        <row r="3251">
          <cell r="G3251" t="str">
            <v>100618</v>
          </cell>
          <cell r="H3251" t="str">
            <v>ASSENTAMENTO DE POSTE DE CONCRETO COM COMPRIMENTO NOMINAL DE 13 M, CARGA NOMINAL DE 1000 DAN, ENGASTAMENTO BASE CONCRETADA COM 1 M DE CONCRETO E 0,9 M DE SOLO - SOMENTE INSTALAÇÃO, SEM FORNECIMENTO. AF_11/2019</v>
          </cell>
          <cell r="I3251" t="str">
            <v>UN</v>
          </cell>
          <cell r="J3251" t="str">
            <v>COEFICIENTE DE REPRESENTATIVIDADE</v>
          </cell>
          <cell r="K3251" t="str">
            <v>1.815,74</v>
          </cell>
          <cell r="L3251" t="str">
            <v>CAIXA REFERENCIAL</v>
          </cell>
        </row>
        <row r="3252">
          <cell r="G3252" t="str">
            <v>100619</v>
          </cell>
          <cell r="H3252" t="str">
            <v>POSTE DECORATIVO PARA JARDIM EM AÇO TUBULAR, H = *2,5* M, SEM LUMINÁRIA - FORNECIMENTO E INSTALAÇÃO. AF_11/2019</v>
          </cell>
          <cell r="I3252" t="str">
            <v>UN</v>
          </cell>
          <cell r="J3252" t="str">
            <v>COEFICIENTE DE REPRESENTATIVIDADE</v>
          </cell>
          <cell r="K3252" t="str">
            <v>624,55</v>
          </cell>
          <cell r="L3252" t="str">
            <v>CAIXA REFERENCIAL</v>
          </cell>
        </row>
        <row r="3253">
          <cell r="G3253" t="str">
            <v>100620</v>
          </cell>
          <cell r="H3253" t="str">
            <v>POSTE DE AÇO CONICO CONTÍNUO CURVO SIMPLES, FLANGEADO, H=9M, INCLUSIVE LUMINÁRIA, SEM LÂMPADA - FORNECIMENTO E INSTALACAO. AF_11/2019</v>
          </cell>
          <cell r="I3253" t="str">
            <v>UN</v>
          </cell>
          <cell r="J3253" t="str">
            <v>COEFICIENTE DE REPRESENTATIVIDADE</v>
          </cell>
          <cell r="K3253" t="str">
            <v>2.746,03</v>
          </cell>
          <cell r="L3253" t="str">
            <v>CAIXA REFERENCIAL</v>
          </cell>
        </row>
        <row r="3254">
          <cell r="G3254" t="str">
            <v>100621</v>
          </cell>
          <cell r="H3254" t="str">
            <v>POSTE DE AÇO CONICO CONTÍNUO CURVO DUPLO, FLANGEADO, H=9M, INCLUSIVE LUMINÁRIAS, SEM LÂMPADAS - FORNECIMENTO E INSTALACAO. AF_11/2019</v>
          </cell>
          <cell r="I3254" t="str">
            <v>UN</v>
          </cell>
          <cell r="J3254" t="str">
            <v>COEFICIENTE DE REPRESENTATIVIDADE</v>
          </cell>
          <cell r="K3254" t="str">
            <v>3.214,55</v>
          </cell>
          <cell r="L3254" t="str">
            <v>CAIXA REFERENCIAL</v>
          </cell>
        </row>
        <row r="3255">
          <cell r="G3255" t="str">
            <v>100622</v>
          </cell>
          <cell r="H3255" t="str">
            <v>POSTE DE AÇO CONICO CONTÍNUO CURVO SIMPLES, ENGASTADO, H=9M, INCLUSIVE LUMINÁRIA, SEM LÂMPADA - FORNECIMENTO E INSTALACAO. AF_11/2019</v>
          </cell>
          <cell r="I3255" t="str">
            <v>UN</v>
          </cell>
          <cell r="J3255" t="str">
            <v>COEFICIENTE DE REPRESENTATIVIDADE</v>
          </cell>
          <cell r="K3255" t="str">
            <v>2.442,10</v>
          </cell>
          <cell r="L3255" t="str">
            <v>CAIXA REFERENCIAL</v>
          </cell>
        </row>
        <row r="3256">
          <cell r="G3256" t="str">
            <v>100623</v>
          </cell>
          <cell r="H3256" t="str">
            <v>POSTE DE AÇO CONICO CONTÍNUO CURVO DUPLO, ENGASTADO, H=9M, INCLUSIVE LUMINÁRIAS, SEM LÂMPADAS - FORNECIMENTO E INSTALACAO. AF_11/2019</v>
          </cell>
          <cell r="I3256" t="str">
            <v>UN</v>
          </cell>
          <cell r="J3256" t="str">
            <v>COEFICIENTE DE REPRESENTATIVIDADE</v>
          </cell>
          <cell r="K3256" t="str">
            <v>2.642,82</v>
          </cell>
          <cell r="L3256" t="str">
            <v>CAIXA REFERENCIAL</v>
          </cell>
        </row>
        <row r="3257">
          <cell r="G3257" t="str">
            <v>97600</v>
          </cell>
          <cell r="H3257" t="str">
            <v>REFLETOR EM ALUMÍNIO, DE SUPORTE E ALÇA, COM 1 LÂMPADA VAPOR DE MERCÚRIO DE 125 W, COM REATOR ALTO FATOR DE POTÊNCIA - FORNECIMENTO E INSTALAÇÃO. AF_02/2020</v>
          </cell>
          <cell r="I3257" t="str">
            <v>UN</v>
          </cell>
          <cell r="J3257" t="str">
            <v>COEFICIENTE DE REPRESENTATIVIDADE</v>
          </cell>
          <cell r="K3257" t="str">
            <v>348,69</v>
          </cell>
          <cell r="L3257" t="str">
            <v>CAIXA REFERENCIAL</v>
          </cell>
        </row>
        <row r="3258">
          <cell r="G3258" t="str">
            <v>97601</v>
          </cell>
          <cell r="H3258" t="str">
            <v>REFLETOR EM ALUMÍNIO, DE SUPORTE E ALÇA, COM LÂMPADA VAPOR DE MERCÚRIO DE 250 W, COM REATOR ALTO FATOR DE POTÊNCIA - FORNECIMENTO E INSTALAÇÃO. AF_02/2020</v>
          </cell>
          <cell r="I3258" t="str">
            <v>UN</v>
          </cell>
          <cell r="J3258" t="str">
            <v>COEFICIENTE DE REPRESENTATIVIDADE</v>
          </cell>
          <cell r="K3258" t="str">
            <v>367,74</v>
          </cell>
          <cell r="L3258" t="str">
            <v>CAIXA REFERENCIAL</v>
          </cell>
        </row>
        <row r="3259">
          <cell r="G3259" t="str">
            <v>97605</v>
          </cell>
          <cell r="H3259" t="str">
            <v>LUMINÁRIA ARANDELA TIPO MEIA LUA, DE SOBREPOR, COM 1 LÂMPADA LED DE 6 W, SEM REATOR - FORNECIMENTO E INSTALAÇÃO. AF_02/2020</v>
          </cell>
          <cell r="I3259" t="str">
            <v>UN</v>
          </cell>
          <cell r="J3259" t="str">
            <v>COEFICIENTE DE REPRESENTATIVIDADE</v>
          </cell>
          <cell r="K3259" t="str">
            <v>100,16</v>
          </cell>
          <cell r="L3259" t="str">
            <v>CAIXA REFERENCIAL</v>
          </cell>
        </row>
        <row r="3260">
          <cell r="G3260" t="str">
            <v>97606</v>
          </cell>
          <cell r="H3260" t="str">
            <v>LUMINÁRIA ARANDELA TIPO MEIA LUA, DE SOBREPOR, COM 1 LÂMPADA FLUORESCENTE DE 15 W, SEM REATOR - FORNECIMENTO E INSTALAÇÃO. AF_02/2020</v>
          </cell>
          <cell r="I3260" t="str">
            <v>UN</v>
          </cell>
          <cell r="J3260" t="str">
            <v>COEFICIENTE DE REPRESENTATIVIDADE</v>
          </cell>
          <cell r="K3260" t="str">
            <v>109,77</v>
          </cell>
          <cell r="L3260" t="str">
            <v>CAIXA REFERENCIAL</v>
          </cell>
        </row>
        <row r="3261">
          <cell r="G3261" t="str">
            <v>97607</v>
          </cell>
          <cell r="H3261" t="str">
            <v>LUMINÁRIA ARANDELA TIPO TARTARUGA, DE SOBREPOR, COM 1 LÂMPADA LED DE 6 W, SEM REATOR - FORNECIMENTO E INSTALAÇÃO. AF_02/2020</v>
          </cell>
          <cell r="I3261" t="str">
            <v>UN</v>
          </cell>
          <cell r="J3261" t="str">
            <v>COEFICIENTE DE REPRESENTATIVIDADE</v>
          </cell>
          <cell r="K3261" t="str">
            <v>120,81</v>
          </cell>
          <cell r="L3261" t="str">
            <v>CAIXA REFERENCIAL</v>
          </cell>
        </row>
        <row r="3262">
          <cell r="G3262" t="str">
            <v>97608</v>
          </cell>
          <cell r="H3262" t="str">
            <v>LUMINÁRIA ARANDELA TIPO TARTARUGA, COM GRADE, DE SOBREPOR, COM 1 LÂMPADA FLUORESCENTE DE 15 W, SEM REATOR - FORNECIMENTO E INSTALAÇÃO. AF_02/2020</v>
          </cell>
          <cell r="I3262" t="str">
            <v>UN</v>
          </cell>
          <cell r="J3262" t="str">
            <v>COEFICIENTE DE REPRESENTATIVIDADE</v>
          </cell>
          <cell r="K3262" t="str">
            <v>130,42</v>
          </cell>
          <cell r="L3262" t="str">
            <v>CAIXA REFERENCIAL</v>
          </cell>
        </row>
        <row r="3263">
          <cell r="G3263" t="str">
            <v>102102</v>
          </cell>
          <cell r="H3263" t="str">
            <v>TRANSFORMADOR DE DISTRIBUIÇÃO, 30 KVA, TRIFÁSICO, 60 HZ, CLASSE 15 KV, IMERSO EM ÓLEO MINERAL, INSTALAÇÃO EM POSTE (NÃO INCLUSO SUPORTE) - FORNECIMENTO E INSTALAÇÃO. AF_12/2020</v>
          </cell>
          <cell r="I3263" t="str">
            <v>UN</v>
          </cell>
          <cell r="J3263" t="str">
            <v>COEFICIENTE DE REPRESENTATIVIDADE</v>
          </cell>
          <cell r="K3263" t="str">
            <v>11.047,73</v>
          </cell>
          <cell r="L3263" t="str">
            <v>CAIXA REFERENCIAL</v>
          </cell>
        </row>
        <row r="3264">
          <cell r="G3264" t="str">
            <v>102103</v>
          </cell>
          <cell r="H3264" t="str">
            <v>TRANSFORMADOR DE DISTRIBUIÇÃO, 45 KVA, TRIFÁSICO, 60 HZ, CLASSE 15 KV, IMERSO EM ÓLEO MINERAL, INSTALAÇÃO EM POSTE (NÃO INCLUSO SUPORTE) - FORNECIMENTO E INSTALAÇÃO. AF_12/2020</v>
          </cell>
          <cell r="I3264" t="str">
            <v>UN</v>
          </cell>
          <cell r="J3264" t="str">
            <v>COEFICIENTE DE REPRESENTATIVIDADE</v>
          </cell>
          <cell r="K3264" t="str">
            <v>12.275,03</v>
          </cell>
          <cell r="L3264" t="str">
            <v>CAIXA REFERENCIAL</v>
          </cell>
        </row>
        <row r="3265">
          <cell r="G3265" t="str">
            <v>102104</v>
          </cell>
          <cell r="H3265" t="str">
            <v>TRANSFORMADOR DE DISTRIBUIÇÃO, 75 KVA, TRIFÁSICO, 60 HZ, CLASSE 15 KV, IMERSO EM ÓLEO MINERAL, INSTALAÇÃO EM POSTE (NÃO INCLUSO SUPORTE) - FORNECIMENTO E INSTALAÇÃO. AF_12/2020</v>
          </cell>
          <cell r="I3265" t="str">
            <v>UN</v>
          </cell>
          <cell r="J3265" t="str">
            <v>COEFICIENTE DE REPRESENTATIVIDADE</v>
          </cell>
          <cell r="K3265" t="str">
            <v>15.693,24</v>
          </cell>
          <cell r="L3265" t="str">
            <v>CAIXA REFERENCIAL</v>
          </cell>
        </row>
        <row r="3266">
          <cell r="G3266" t="str">
            <v>102105</v>
          </cell>
          <cell r="H3266" t="str">
            <v>TRANSFORMADOR DE DISTRIBUIÇÃO, 112,5 KVA, TRIFÁSICO, 60 HZ, CLASSE 15 KV, IMERSO EM ÓLEO MINERAL, INSTALAÇÃO EM POSTE (NÃO INCLUSO SUPORTE) - FORNECIMENTO E INSTALAÇÃO. AF_12/2020</v>
          </cell>
          <cell r="I3266" t="str">
            <v>UN</v>
          </cell>
          <cell r="J3266" t="str">
            <v>COEFICIENTE DE REPRESENTATIVIDADE</v>
          </cell>
          <cell r="K3266" t="str">
            <v>19.244,64</v>
          </cell>
          <cell r="L3266" t="str">
            <v>CAIXA REFERENCIAL</v>
          </cell>
        </row>
        <row r="3267">
          <cell r="G3267" t="str">
            <v>102106</v>
          </cell>
          <cell r="H3267" t="str">
            <v>TRANSFORMADOR DE DISTRIBUIÇÃO, 150 KVA, TRIFÁSICO, 60 HZ, CLASSE 15 KV, IMERSO EM ÓLEO MINERAL, INSTALAÇÃO EM POSTE (NÃO INCLUSO SUPORTE) - FORNECIMENTO E INSTALAÇÃO. AF_12/2020</v>
          </cell>
          <cell r="I3267" t="str">
            <v>UN</v>
          </cell>
          <cell r="J3267" t="str">
            <v>COEFICIENTE DE REPRESENTATIVIDADE</v>
          </cell>
          <cell r="K3267" t="str">
            <v>24.087,17</v>
          </cell>
          <cell r="L3267" t="str">
            <v>CAIXA REFERENCIAL</v>
          </cell>
        </row>
        <row r="3268">
          <cell r="G3268" t="str">
            <v>102107</v>
          </cell>
          <cell r="H3268" t="str">
            <v>TRANSFORMADOR DE DISTRIBUIÇÃO, 225 KVA, TRIFÁSICO, 60 HZ, CLASSE 15 KV, IMERSO EM ÓLEO MINERAL, INSTALAÇÃO EM POSTE (NÃO INCLUSO SUPORTE) - FORNECIMENTO E INSTALAÇÃO. AF_12/2020</v>
          </cell>
          <cell r="I3268" t="str">
            <v>UN</v>
          </cell>
          <cell r="J3268" t="str">
            <v>COEFICIENTE DE REPRESENTATIVIDADE</v>
          </cell>
          <cell r="K3268" t="str">
            <v>33.535,29</v>
          </cell>
          <cell r="L3268" t="str">
            <v>CAIXA REFERENCIAL</v>
          </cell>
        </row>
        <row r="3269">
          <cell r="G3269" t="str">
            <v>102108</v>
          </cell>
          <cell r="H3269" t="str">
            <v>TRANSFORMADOR DE DISTRIBUIÇÃO, 300 KVA, TRIFÁSICO, 60 HZ, CLASSE 15 KV, IMERSO EM ÓLEO MINERAL, INSTALAÇÃO EM POSTE (NÃO INCLUSO SUPORTE) - FORNECIMENTO E INSTALAÇÃO. AF_12/2020</v>
          </cell>
          <cell r="I3269" t="str">
            <v>UN</v>
          </cell>
          <cell r="J3269" t="str">
            <v>COEFICIENTE DE REPRESENTATIVIDADE</v>
          </cell>
          <cell r="K3269" t="str">
            <v>39.020,97</v>
          </cell>
          <cell r="L3269" t="str">
            <v>CAIXA REFERENCIAL</v>
          </cell>
        </row>
        <row r="3270">
          <cell r="G3270" t="str">
            <v>102109</v>
          </cell>
          <cell r="H3270" t="str">
            <v>SUPORTE PARA TRANSFORMADOR EM POSTE DE CONCRETO CIRCULAR - FORNECIMENTO E INSTALAÇÃO. AF_12/2020</v>
          </cell>
          <cell r="I3270" t="str">
            <v>UN</v>
          </cell>
          <cell r="J3270" t="str">
            <v>COEFICIENTE DE REPRESENTATIVIDADE</v>
          </cell>
          <cell r="K3270" t="str">
            <v>64,48</v>
          </cell>
          <cell r="L3270" t="str">
            <v>CAIXA REFERENCIAL</v>
          </cell>
        </row>
        <row r="3271">
          <cell r="G3271" t="str">
            <v>102110</v>
          </cell>
          <cell r="H3271" t="str">
            <v>SUPORTE PARA TRANSFORMADOR EM POSTE DE CONCRETO DUPLO T - FORNECIMENTO E INSTALAÇÃO. AF_12/2020</v>
          </cell>
          <cell r="I3271" t="str">
            <v>UN</v>
          </cell>
          <cell r="J3271" t="str">
            <v>COEFICIENTE DE REPRESENTATIVIDADE</v>
          </cell>
          <cell r="K3271" t="str">
            <v>169,38</v>
          </cell>
          <cell r="L3271" t="str">
            <v>CAIXA REFERENCIAL</v>
          </cell>
        </row>
        <row r="3272">
          <cell r="G3272" t="str">
            <v>103654</v>
          </cell>
          <cell r="H3272" t="str">
            <v>TRANSFORMADOR DE DISTRIBUIÇÃO, 500KVA, TRIFÁSICO, 60 HZ, CLASSE 15 KV, IMERSO EM ÓLEO MINERAL, INSTALAÇÃO EM SOLO (NÃO INCLUSO ABRIGO) - FORNECIMENTO E INSTALAÇÃO. AF_02/2022</v>
          </cell>
          <cell r="I3272" t="str">
            <v>UN</v>
          </cell>
          <cell r="J3272" t="str">
            <v>COEFICIENTE DE REPRESENTATIVIDADE</v>
          </cell>
          <cell r="K3272" t="str">
            <v>63.023,02</v>
          </cell>
          <cell r="L3272" t="str">
            <v>CAIXA REFERENCIAL</v>
          </cell>
        </row>
        <row r="3273">
          <cell r="G3273" t="str">
            <v>103655</v>
          </cell>
          <cell r="H3273" t="str">
            <v>TRANSFORMADOR DE DISTRIBUIÇÃO, 750 KVA, TRIFÁSICO, 60 HZ, CLASSE 15 KV, IMERSO EM ÓLEO MINERAL, INSTALAÇÃO EM SOLO (NÃO INCLUSO ABRIGO) - FORNECIMENTO E INSTALAÇÃO. AF_02/2022</v>
          </cell>
          <cell r="I3273" t="str">
            <v>UN</v>
          </cell>
          <cell r="J3273" t="str">
            <v>COEFICIENTE DE REPRESENTATIVIDADE</v>
          </cell>
          <cell r="K3273" t="str">
            <v>86.289,16</v>
          </cell>
          <cell r="L3273" t="str">
            <v>CAIXA REFERENCIAL</v>
          </cell>
        </row>
        <row r="3274">
          <cell r="G3274" t="str">
            <v>103656</v>
          </cell>
          <cell r="H3274" t="str">
            <v>TRANSFORMADOR DE DISTRIBUIÇÃO, 1000 KVA, TRIFÁSICO, 60 HZ, CLASSE 15 KV, IMERSO EM ÓLEO MINERAL, INSTALAÇÃO EM SOLO (NÃO INCLUSO ABRIGO) - FORNECIMENTO E INSTALAÇÃO. AF_02/2022</v>
          </cell>
          <cell r="I3274" t="str">
            <v>UN</v>
          </cell>
          <cell r="J3274" t="str">
            <v>COEFICIENTE DE REPRESENTATIVIDADE</v>
          </cell>
          <cell r="K3274" t="str">
            <v>120.578,66</v>
          </cell>
          <cell r="L3274" t="str">
            <v>CAIXA REFERENCIAL</v>
          </cell>
        </row>
        <row r="3275">
          <cell r="G3275" t="str">
            <v>104473</v>
          </cell>
          <cell r="H3275" t="str">
            <v>COMPOSIÇÃO PARAMÉTRICA DE PONTO ELÉTRICO DE ILUMINAÇÃO, COM INTERRUPTOR SIMPLES, EM EDIFÍCIO RESIDENCIAL COM ELETRODUTO EMBUTIDO EM RASGOS NAS PAREDES, INCLUSO TOMADA, ELETRODUTO, CABO, RASGO E CHUMBAMENTO (SEM LUMINÁRIA E LÂMPADA). AF_11/2022</v>
          </cell>
          <cell r="I3275" t="str">
            <v>UN</v>
          </cell>
          <cell r="J3275" t="str">
            <v>COEFICIENTE DE REPRESENTATIVIDADE</v>
          </cell>
          <cell r="K3275" t="str">
            <v>206,20</v>
          </cell>
          <cell r="L3275" t="str">
            <v>CAIXA REFERENCIAL</v>
          </cell>
        </row>
        <row r="3276">
          <cell r="G3276" t="str">
            <v>104474</v>
          </cell>
          <cell r="H3276"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76" t="str">
            <v>UN</v>
          </cell>
          <cell r="J3276" t="str">
            <v>COEFICIENTE DE REPRESENTATIVIDADE</v>
          </cell>
          <cell r="K3276" t="str">
            <v>435,03</v>
          </cell>
          <cell r="L3276" t="str">
            <v>CAIXA REFERENCIAL</v>
          </cell>
        </row>
        <row r="3277">
          <cell r="G3277" t="str">
            <v>104475</v>
          </cell>
          <cell r="H3277" t="str">
            <v>COMPOSIÇÃO PARAMÉTRICA DE PONTO ELÉTRICO DE TOMADA DE USO GERAL 2P+T (10A/250V) EM EDIFÍCIO RESIDENCIAL COM ELETRODUTO EMBUTIDO EM RASGOS NAS PAREDES, INCLUSO TOMADA, ELETRODUTO, CABO, RASGO, QUEBRA E CHUMBAMENTO. AF_11/2022</v>
          </cell>
          <cell r="I3277" t="str">
            <v>UN</v>
          </cell>
          <cell r="J3277" t="str">
            <v>COEFICIENTE DE REPRESENTATIVIDADE</v>
          </cell>
          <cell r="K3277" t="str">
            <v>172,77</v>
          </cell>
          <cell r="L3277" t="str">
            <v>CAIXA REFERENCIAL</v>
          </cell>
        </row>
        <row r="3278">
          <cell r="G3278" t="str">
            <v>104476</v>
          </cell>
          <cell r="H3278" t="str">
            <v>COMPOSIÇÃO PARAMÉTRICA DE PONTO ELÉTRICO DE TOMADA DE USO ESPECÍFICO 2P+T (20A/250V) EM EDIFÍCIO RESIDENCIAL COM ELETRODUTO EMBUTIDO EM RASGOS NAS PAREDES, INCLUSO TOMADA, ELETRODUTO, CABO, RASGO, QUEBRA E CHUMBAMENTO (EXCETO CHUVEIRO). AF_11/2022</v>
          </cell>
          <cell r="I3278" t="str">
            <v>UN</v>
          </cell>
          <cell r="J3278" t="str">
            <v>COEFICIENTE DE REPRESENTATIVIDADE</v>
          </cell>
          <cell r="K3278" t="str">
            <v>224,70</v>
          </cell>
          <cell r="L3278" t="str">
            <v>CAIXA REFERENCIAL</v>
          </cell>
        </row>
        <row r="3279">
          <cell r="G3279" t="str">
            <v>104477</v>
          </cell>
          <cell r="H3279" t="str">
            <v>COMPOSIÇÃO PARAMÉTRICA DE PONTO ELÉTRICO DE ILUMINAÇÃO, COM INTERRUPTOR SIMPLES, EM EDIFÍCIO RESIDENCIAL COM ELETRODUTO EMBUTIDO SEM NECESSIDADE DE RASGOS, INCLUSO TOMADA, ELETRODUTO, CABO E QUEBRA (SEM LUMINÁRIA E LÂMPADA). AF_11/2022</v>
          </cell>
          <cell r="I3279" t="str">
            <v>UN</v>
          </cell>
          <cell r="J3279" t="str">
            <v>COEFICIENTE DE REPRESENTATIVIDADE</v>
          </cell>
          <cell r="K3279" t="str">
            <v>169,14</v>
          </cell>
          <cell r="L3279" t="str">
            <v>CAIXA REFERENCIAL</v>
          </cell>
        </row>
        <row r="3280">
          <cell r="G3280" t="str">
            <v>104478</v>
          </cell>
          <cell r="H3280" t="str">
            <v>COMPOSIÇÃO PARAMÉTRICA DE PONTO ELÉTRICO DE ILUMINAÇÃO, COM INTERRUPTOR PARALELO, EM EDIFÍCIO RESIDENCIAL COM ELETRODUTO EMBUTIDO SEM NECESSIDADE DE RASGOS, INCLUSO TOMADA, ELETRODUTO, CABO E QUEBRA (SEM LUMINÁRIA E LÂMPADA). AF_11/2022</v>
          </cell>
          <cell r="I3280" t="str">
            <v>UN</v>
          </cell>
          <cell r="J3280" t="str">
            <v>COEFICIENTE DE REPRESENTATIVIDADE</v>
          </cell>
          <cell r="K3280" t="str">
            <v>369,41</v>
          </cell>
          <cell r="L3280" t="str">
            <v>CAIXA REFERENCIAL</v>
          </cell>
        </row>
        <row r="3281">
          <cell r="G3281" t="str">
            <v>104479</v>
          </cell>
          <cell r="H3281" t="str">
            <v>COMPOSIÇÃO PARAMÉTRICA DE PONTO ELÉTRICO DE TOMADA DE USO GERAL 2P+T (10A/250V) EM EDIFÍCIO RESIDENCIAL COM ELETRODUTO EMBUTIDO SEM NECESSIDADE DE RASGOS, INCLUSO TOMADA, ELETRODUTO, CABO E QUEBRA. AF_11/2022</v>
          </cell>
          <cell r="I3281" t="str">
            <v>UN</v>
          </cell>
          <cell r="J3281" t="str">
            <v>COEFICIENTE DE REPRESENTATIVIDADE</v>
          </cell>
          <cell r="K3281" t="str">
            <v>146,38</v>
          </cell>
          <cell r="L3281" t="str">
            <v>CAIXA REFERENCIAL</v>
          </cell>
        </row>
        <row r="3282">
          <cell r="G3282" t="str">
            <v>104480</v>
          </cell>
          <cell r="H3282" t="str">
            <v>COMPOSIÇÃO PARAMÉTRICA DE PONTO ELÉTRICO DE TOMADA DE USO ESPECÍFICO 2P+T (20A/250V) EM EDIFÍCIO RESIDENCIAL COM ELETRODUTO EMBUTIDO SEM NECESSIDADE DE RASGOS, INCLUSO TOMADA, ELETRODUTO, CABO E QUEBRA (EXCETO CHUVEIRO). AF_11/2022</v>
          </cell>
          <cell r="I3282" t="str">
            <v>UN</v>
          </cell>
          <cell r="J3282" t="str">
            <v>COEFICIENTE DE REPRESENTATIVIDADE</v>
          </cell>
          <cell r="K3282" t="str">
            <v>166,97</v>
          </cell>
          <cell r="L3282" t="str">
            <v>CAIXA REFERENCIAL</v>
          </cell>
        </row>
        <row r="3283">
          <cell r="G3283" t="str">
            <v>104481</v>
          </cell>
          <cell r="H3283" t="str">
            <v>COMPOSIÇÃO PARAMÉTRICA DE PONTO ELÉTRICO DE TOMADA PARA CHUVEIRO (20A/250V) EM EDIFÍCIO RESIDENCIAL COM ELETRODUTO EMBUTIDO EM RASGOS NAS PAREDES, INCLUSO TOMADA, ELETRODUTO, CABO, RASGO, QUEBRA E CHUMBAMENTO. AF_11/2022</v>
          </cell>
          <cell r="I3283" t="str">
            <v>UN</v>
          </cell>
          <cell r="J3283" t="str">
            <v>COEFICIENTE DE REPRESENTATIVIDADE</v>
          </cell>
          <cell r="K3283" t="str">
            <v>377,44</v>
          </cell>
          <cell r="L3283" t="str">
            <v>CAIXA REFERENCIAL</v>
          </cell>
        </row>
        <row r="3284">
          <cell r="G3284" t="str">
            <v>96973</v>
          </cell>
          <cell r="H3284" t="str">
            <v>CORDOALHA DE COBRE NU 35 MM², NÃO ENTERRADA, COM ISOLADOR - FORNECIMENTO E INSTALAÇÃO. AF_08/2023</v>
          </cell>
          <cell r="I3284" t="str">
            <v>M</v>
          </cell>
          <cell r="J3284" t="str">
            <v>COEFICIENTE DE REPRESENTATIVIDADE</v>
          </cell>
          <cell r="K3284" t="str">
            <v>70,89</v>
          </cell>
          <cell r="L3284" t="str">
            <v>CAIXA REFERENCIAL</v>
          </cell>
        </row>
        <row r="3285">
          <cell r="G3285" t="str">
            <v>96974</v>
          </cell>
          <cell r="H3285" t="str">
            <v>CORDOALHA DE COBRE NU 50 MM², NÃO ENTERRADA, COM ISOLADOR - FORNECIMENTO E INSTALAÇÃO. AF_08/2023</v>
          </cell>
          <cell r="I3285" t="str">
            <v>M</v>
          </cell>
          <cell r="J3285" t="str">
            <v>COEFICIENTE DE REPRESENTATIVIDADE</v>
          </cell>
          <cell r="K3285" t="str">
            <v>89,07</v>
          </cell>
          <cell r="L3285" t="str">
            <v>CAIXA REFERENCIAL</v>
          </cell>
        </row>
        <row r="3286">
          <cell r="G3286" t="str">
            <v>96975</v>
          </cell>
          <cell r="H3286" t="str">
            <v>CORDOALHA DE COBRE NU 70 MM², NÃO ENTERRADA, COM ISOLADOR - FORNECIMENTO E INSTALAÇÃO. AF_08/2023</v>
          </cell>
          <cell r="I3286" t="str">
            <v>M</v>
          </cell>
          <cell r="J3286" t="str">
            <v>COEFICIENTE DE REPRESENTATIVIDADE</v>
          </cell>
          <cell r="K3286" t="str">
            <v>107,95</v>
          </cell>
          <cell r="L3286" t="str">
            <v>CAIXA REFERENCIAL</v>
          </cell>
        </row>
        <row r="3287">
          <cell r="G3287" t="str">
            <v>96976</v>
          </cell>
          <cell r="H3287" t="str">
            <v>CORDOALHA DE COBRE NU 95 MM², NÃO ENTERRADA, COM ISOLADOR - FORNECIMENTO E INSTALAÇÃO. AF_08/2023</v>
          </cell>
          <cell r="I3287" t="str">
            <v>M</v>
          </cell>
          <cell r="J3287" t="str">
            <v>COEFICIENTE DE REPRESENTATIVIDADE</v>
          </cell>
          <cell r="K3287" t="str">
            <v>137,52</v>
          </cell>
          <cell r="L3287" t="str">
            <v>CAIXA REFERENCIAL</v>
          </cell>
        </row>
        <row r="3288">
          <cell r="G3288" t="str">
            <v>96977</v>
          </cell>
          <cell r="H3288" t="str">
            <v>CORDOALHA DE COBRE NU 50 MM², ENTERRADA - FORNECIMENTO E INSTALAÇÃO. AF_08/2023</v>
          </cell>
          <cell r="I3288" t="str">
            <v>M</v>
          </cell>
          <cell r="J3288" t="str">
            <v>COEFICIENTE DE REPRESENTATIVIDADE</v>
          </cell>
          <cell r="K3288" t="str">
            <v>45,74</v>
          </cell>
          <cell r="L3288" t="str">
            <v>CAIXA REFERENCIAL</v>
          </cell>
        </row>
        <row r="3289">
          <cell r="G3289" t="str">
            <v>96978</v>
          </cell>
          <cell r="H3289" t="str">
            <v>CORDOALHA DE COBRE NU 70 MM², ENTERRADA - FORNECIMENTO E INSTALAÇÃO. AF_08/2023</v>
          </cell>
          <cell r="I3289" t="str">
            <v>M</v>
          </cell>
          <cell r="J3289" t="str">
            <v>COEFICIENTE DE REPRESENTATIVIDADE</v>
          </cell>
          <cell r="K3289" t="str">
            <v>60,15</v>
          </cell>
          <cell r="L3289" t="str">
            <v>CAIXA REFERENCIAL</v>
          </cell>
        </row>
        <row r="3290">
          <cell r="G3290" t="str">
            <v>96979</v>
          </cell>
          <cell r="H3290" t="str">
            <v>CORDOALHA DE COBRE NU 95 MM², ENTERRADA - FORNECIMENTO E INSTALAÇÃO. AF_08/2023</v>
          </cell>
          <cell r="I3290" t="str">
            <v>M</v>
          </cell>
          <cell r="J3290" t="str">
            <v>COEFICIENTE DE REPRESENTATIVIDADE</v>
          </cell>
          <cell r="K3290" t="str">
            <v>85,66</v>
          </cell>
          <cell r="L3290" t="str">
            <v>CAIXA REFERENCIAL</v>
          </cell>
        </row>
        <row r="3291">
          <cell r="G3291" t="str">
            <v>96984</v>
          </cell>
          <cell r="H3291" t="str">
            <v>ELETRODUTO PVC RÍGIDO, DIÂMETRO 40MM, COM 3 METROS, PARA SPDA - FORNECIMENTO E INSTALAÇÃO. AF_08/2023</v>
          </cell>
          <cell r="I3291" t="str">
            <v>UN</v>
          </cell>
          <cell r="J3291" t="str">
            <v>COEFICIENTE DE REPRESENTATIVIDADE</v>
          </cell>
          <cell r="K3291" t="str">
            <v>72,42</v>
          </cell>
          <cell r="L3291" t="str">
            <v>CAIXA REFERENCIAL</v>
          </cell>
        </row>
        <row r="3292">
          <cell r="G3292" t="str">
            <v>96985</v>
          </cell>
          <cell r="H3292" t="str">
            <v>HASTE DE ATERRAMENTO, DIÂMETRO 5/8", COM 3 METROS - FORNECIMENTO E INSTALAÇÃO. AF_08/2023</v>
          </cell>
          <cell r="I3292" t="str">
            <v>UN</v>
          </cell>
          <cell r="J3292" t="str">
            <v>COEFICIENTE DE REPRESENTATIVIDADE</v>
          </cell>
          <cell r="K3292" t="str">
            <v>97,47</v>
          </cell>
          <cell r="L3292" t="str">
            <v>CAIXA REFERENCIAL</v>
          </cell>
        </row>
        <row r="3293">
          <cell r="G3293" t="str">
            <v>96986</v>
          </cell>
          <cell r="H3293" t="str">
            <v>HASTE DE ATERRAMENTO, DIÂMETRO 3/4", COM 3 METROS - FORNECIMENTO E INSTALAÇÃO. AF_08/2023</v>
          </cell>
          <cell r="I3293" t="str">
            <v>UN</v>
          </cell>
          <cell r="J3293" t="str">
            <v>COEFICIENTE DE REPRESENTATIVIDADE</v>
          </cell>
          <cell r="K3293" t="str">
            <v>145,78</v>
          </cell>
          <cell r="L3293" t="str">
            <v>CAIXA REFERENCIAL</v>
          </cell>
        </row>
        <row r="3294">
          <cell r="G3294" t="str">
            <v>96987</v>
          </cell>
          <cell r="H3294" t="str">
            <v>BASE METÁLICA PARA MASTRO 1 ½"  PARA SPDA - FORNECIMENTO E INSTALAÇÃO. AF_08/2023</v>
          </cell>
          <cell r="I3294" t="str">
            <v>UN</v>
          </cell>
          <cell r="J3294" t="str">
            <v>COEFICIENTE DE REPRESENTATIVIDADE</v>
          </cell>
          <cell r="K3294" t="str">
            <v>148,62</v>
          </cell>
          <cell r="L3294" t="str">
            <v>CAIXA REFERENCIAL</v>
          </cell>
        </row>
        <row r="3295">
          <cell r="G3295" t="str">
            <v>96988</v>
          </cell>
          <cell r="H3295" t="str">
            <v>MASTRO 1 ½", COM 3 METROS, PARA SPDA - FORNECIMENTO E INSTALAÇÃO. AF_08/2023</v>
          </cell>
          <cell r="I3295" t="str">
            <v>UN</v>
          </cell>
          <cell r="J3295" t="str">
            <v>COEFICIENTE DE REPRESENTATIVIDADE</v>
          </cell>
          <cell r="K3295" t="str">
            <v>164,95</v>
          </cell>
          <cell r="L3295" t="str">
            <v>CAIXA REFERENCIAL</v>
          </cell>
        </row>
        <row r="3296">
          <cell r="G3296" t="str">
            <v>96989</v>
          </cell>
          <cell r="H3296" t="str">
            <v>CAPTOR TIPO FRANKLIN PARA SPDA - FORNECIMENTO E INSTALAÇÃO. AF_08/2023</v>
          </cell>
          <cell r="I3296" t="str">
            <v>UN</v>
          </cell>
          <cell r="J3296" t="str">
            <v>COEFICIENTE DE REPRESENTATIVIDADE</v>
          </cell>
          <cell r="K3296" t="str">
            <v>137,96</v>
          </cell>
          <cell r="L3296" t="str">
            <v>CAIXA REFERENCIAL</v>
          </cell>
        </row>
        <row r="3297">
          <cell r="G3297" t="str">
            <v>98463</v>
          </cell>
          <cell r="H3297" t="str">
            <v>SUPORTE ISOLADOR PARA FIXAÇÃO DA CORDOALHA DE COBRE EM ALVENARIA OU CONCRETO - FORNECIMENTO E INSTALAÇÃO. AF_08/2023</v>
          </cell>
          <cell r="I3297" t="str">
            <v>UN</v>
          </cell>
          <cell r="J3297" t="str">
            <v>COEFICIENTE DE REPRESENTATIVIDADE</v>
          </cell>
          <cell r="K3297" t="str">
            <v>32,85</v>
          </cell>
          <cell r="L3297" t="str">
            <v>CAIXA REFERENCIAL</v>
          </cell>
        </row>
        <row r="3298">
          <cell r="G3298" t="str">
            <v>104746</v>
          </cell>
          <cell r="H3298" t="str">
            <v>MINI CAPTOR PARA SPDA - FORNECIMENTO E INSTALAÇÃO. AF_08/2023</v>
          </cell>
          <cell r="I3298" t="str">
            <v>UN</v>
          </cell>
          <cell r="J3298" t="str">
            <v>COEFICIENTE DE REPRESENTATIVIDADE</v>
          </cell>
          <cell r="K3298" t="str">
            <v>31,17</v>
          </cell>
          <cell r="L3298" t="str">
            <v>CAIXA REFERENCIAL</v>
          </cell>
        </row>
        <row r="3299">
          <cell r="G3299" t="str">
            <v>104749</v>
          </cell>
          <cell r="H3299" t="str">
            <v>CONECTOR GRAMPO METÁLICO TIPO OLHAL, PARA SPDA, PARA HASTE DE ATERRAMENTO DE 3/4'' E CABOS DE 10 A 50 MM2 - FORNECIMENTO E INSTALAÇÃO. AF_08/2023</v>
          </cell>
          <cell r="I3299" t="str">
            <v>UN</v>
          </cell>
          <cell r="J3299" t="str">
            <v>COEFICIENTE DE REPRESENTATIVIDADE</v>
          </cell>
          <cell r="K3299" t="str">
            <v>26,03</v>
          </cell>
          <cell r="L3299" t="str">
            <v>CAIXA REFERENCIAL</v>
          </cell>
        </row>
        <row r="3300">
          <cell r="G3300" t="str">
            <v>104750</v>
          </cell>
          <cell r="H3300" t="str">
            <v>CONECTOR GRAMPO METÁLICO TIPO OLHAL, PARA SPDA, PARA HASTE DE ATERRAMENTO DE 5/8'' E CABOS DE 10 A 50 MM2 - FORNECIMENTO E INSTALAÇÃO. AF_08/2023</v>
          </cell>
          <cell r="I3300" t="str">
            <v>UN</v>
          </cell>
          <cell r="J3300" t="str">
            <v>COEFICIENTE DE REPRESENTATIVIDADE</v>
          </cell>
          <cell r="K3300" t="str">
            <v>21,45</v>
          </cell>
          <cell r="L3300" t="str">
            <v>CAIXA REFERENCIAL</v>
          </cell>
        </row>
        <row r="3301">
          <cell r="G3301" t="str">
            <v>104751</v>
          </cell>
          <cell r="H3301" t="str">
            <v>CONECTOR GRAMPO PARALELO METÁLICO, PARA SPDA, PARA CABOS DE 6 A 50 MM2 - FORNECIMENTO E INSTALAÇÃO. AF_08/2023</v>
          </cell>
          <cell r="I3301" t="str">
            <v>UN</v>
          </cell>
          <cell r="J3301" t="str">
            <v>COEFICIENTE DE REPRESENTATIVIDADE</v>
          </cell>
          <cell r="K3301" t="str">
            <v>29,32</v>
          </cell>
          <cell r="L3301" t="str">
            <v>CAIXA REFERENCIAL</v>
          </cell>
        </row>
        <row r="3302">
          <cell r="G3302" t="str">
            <v>104752</v>
          </cell>
          <cell r="H3302" t="str">
            <v>CONECTOR SPLIT-BOLT, PARA SPDA, PARA CABOS ATÉ 35 MM2 - FORNECIMENTO E INSTALAÇÃO. AF_08/2023</v>
          </cell>
          <cell r="I3302" t="str">
            <v>UN</v>
          </cell>
          <cell r="J3302" t="str">
            <v>COEFICIENTE DE REPRESENTATIVIDADE</v>
          </cell>
          <cell r="K3302" t="str">
            <v>23,87</v>
          </cell>
          <cell r="L3302" t="str">
            <v>CAIXA REFERENCIAL</v>
          </cell>
        </row>
        <row r="3303">
          <cell r="G3303" t="str">
            <v>104753</v>
          </cell>
          <cell r="H3303" t="str">
            <v>CONECTOR SPLIT-BOLT, PARA SPDA, PARA CABOS ATÉ 50 MM2 - FORNECIMENTO E INSTALAÇÃO. AF_08/2023</v>
          </cell>
          <cell r="I3303" t="str">
            <v>UN</v>
          </cell>
          <cell r="J3303" t="str">
            <v>COEFICIENTE DE REPRESENTATIVIDADE</v>
          </cell>
          <cell r="K3303" t="str">
            <v>27,85</v>
          </cell>
          <cell r="L3303" t="str">
            <v>CAIXA REFERENCIAL</v>
          </cell>
        </row>
        <row r="3304">
          <cell r="G3304" t="str">
            <v>104754</v>
          </cell>
          <cell r="H3304" t="str">
            <v>CONECTOR SPLIT-BOLT, PARA SPDA, PARA CABOS ATÉ 70 MM2 - FORNECIMENTO E INSTALAÇÃO. AF_08/2023</v>
          </cell>
          <cell r="I3304" t="str">
            <v>UN</v>
          </cell>
          <cell r="J3304" t="str">
            <v>COEFICIENTE DE REPRESENTATIVIDADE</v>
          </cell>
          <cell r="K3304" t="str">
            <v>34,70</v>
          </cell>
          <cell r="L3304" t="str">
            <v>CAIXA REFERENCIAL</v>
          </cell>
        </row>
        <row r="3305">
          <cell r="G3305" t="str">
            <v>104755</v>
          </cell>
          <cell r="H3305" t="str">
            <v>CONECTOR SPLIT-BOLT, PARA SPDA, PARA CABOS ATÉ 95 MM2 - FORNECIMENTO E INSTALAÇÃO. AF_08/2023</v>
          </cell>
          <cell r="I3305" t="str">
            <v>UN</v>
          </cell>
          <cell r="J3305" t="str">
            <v>COEFICIENTE DE REPRESENTATIVIDADE</v>
          </cell>
          <cell r="K3305" t="str">
            <v>45,31</v>
          </cell>
          <cell r="L3305" t="str">
            <v>CAIXA REFERENCIAL</v>
          </cell>
        </row>
        <row r="3306">
          <cell r="G3306">
            <v>103490</v>
          </cell>
          <cell r="H3306" t="str">
            <v>PLACA DE CONCRETO PRÉ-MOLDADO COMO PROTEÇÃO MECÂNICA ADICIONAL NO REATERRO PARA REDE ENTERRADA DE DISTRIBUIÇÃO DE ENERGIA ELÉTRICA - FORNECIMENTO E INSTALAÇÃO. AF_12/2021</v>
          </cell>
          <cell r="I3306" t="str">
            <v>M3</v>
          </cell>
          <cell r="J3306" t="str">
            <v>COEFICIENTE DE REPRESENTATIVIDADE</v>
          </cell>
          <cell r="K3306">
            <v>3410.43</v>
          </cell>
          <cell r="L3306" t="str">
            <v>CAIXA REFERENCIAL</v>
          </cell>
        </row>
        <row r="3307">
          <cell r="G3307" t="str">
            <v>103491</v>
          </cell>
          <cell r="H3307" t="str">
            <v>CONCRETAGEM COMO PROTEÇÃO MECÂNICA ADICIONAL NO REATERRO PARA REDE ENTERRADA DE DISTRIBUIÇÃO DE ENERGIA ELÉTRICA - FORNECIMENTO E INSTALAÇÃO. AF_12/2021</v>
          </cell>
          <cell r="I3307" t="str">
            <v>M3</v>
          </cell>
          <cell r="J3307" t="str">
            <v>COEFICIENTE DE REPRESENTATIVIDADE</v>
          </cell>
          <cell r="K3307" t="str">
            <v>921,48</v>
          </cell>
          <cell r="L3307" t="str">
            <v>CAIXA REFERENCIAL</v>
          </cell>
        </row>
        <row r="3308">
          <cell r="G3308" t="str">
            <v>104758</v>
          </cell>
          <cell r="H3308" t="str">
            <v>FURO MANUAL EM ALVENARIA, PARA INSTALAÇÕES ELÉTRICAS, DIÂMETROS MENORES OU IGUAIS A 40 MM. AF_09/2023</v>
          </cell>
          <cell r="I3308" t="str">
            <v>UN</v>
          </cell>
          <cell r="J3308" t="str">
            <v>COEFICIENTE DE REPRESENTATIVIDADE</v>
          </cell>
          <cell r="K3308" t="str">
            <v>21,90</v>
          </cell>
          <cell r="L3308" t="str">
            <v>CAIXA REFERENCIAL</v>
          </cell>
        </row>
        <row r="3309">
          <cell r="G3309" t="str">
            <v>104759</v>
          </cell>
          <cell r="H3309" t="str">
            <v>FURO MANUAL EM ALVENARIA, PARA INSTALAÇÕES ELÉTRICAS, DIÂMETROS MAIORES QUE 40 MM E MENORES OU IGUAIS A 75 MM. AF_09/2023</v>
          </cell>
          <cell r="I3309" t="str">
            <v>UN</v>
          </cell>
          <cell r="J3309" t="str">
            <v>COEFICIENTE DE REPRESENTATIVIDADE</v>
          </cell>
          <cell r="K3309" t="str">
            <v>58,38</v>
          </cell>
          <cell r="L3309" t="str">
            <v>CAIXA REFERENCIAL</v>
          </cell>
        </row>
        <row r="3310">
          <cell r="G3310" t="str">
            <v>104760</v>
          </cell>
          <cell r="H3310" t="str">
            <v>FURO MANUAL EM ALVENARIA, PARA INSTALAÇÕES ELÉTRICAS, DIÂMETROS MAIORES QUE 75 MM E MENORES OU IGUAIS A 100 MM. AF_09/2023</v>
          </cell>
          <cell r="I3310" t="str">
            <v>UN</v>
          </cell>
          <cell r="J3310" t="str">
            <v>COEFICIENTE DE REPRESENTATIVIDADE</v>
          </cell>
          <cell r="K3310" t="str">
            <v>85,26</v>
          </cell>
          <cell r="L3310" t="str">
            <v>CAIXA REFERENCIAL</v>
          </cell>
        </row>
        <row r="3311">
          <cell r="G3311" t="str">
            <v>104761</v>
          </cell>
          <cell r="H3311" t="str">
            <v>FURO MECANIZADO EM CONCRETO, COM MARTELO DEMOLIDOR, PARA INSTALAÇÕES ELÉTRICAS, DIÂMETROS MENORES OU IGUAIS A 40 MM. AF_09/2023</v>
          </cell>
          <cell r="I3311" t="str">
            <v>UN</v>
          </cell>
          <cell r="J3311" t="str">
            <v>COEFICIENTE DE REPRESENTATIVIDADE</v>
          </cell>
          <cell r="K3311" t="str">
            <v>11,13</v>
          </cell>
          <cell r="L3311" t="str">
            <v>CAIXA REFERENCIAL</v>
          </cell>
        </row>
        <row r="3312">
          <cell r="G3312" t="str">
            <v>104762</v>
          </cell>
          <cell r="H3312" t="str">
            <v>FURO MECANIZADO EM CONCRETO, COM MARTELO DEMOLIDOR, PARA INSTALAÇÕES ELÉTRICAS, DIÂMETROS MAIORES QUE 40 MM E MENORES OU IGUAIS A 75 MM. AF_09/2023</v>
          </cell>
          <cell r="I3312" t="str">
            <v>UN</v>
          </cell>
          <cell r="J3312" t="str">
            <v>COEFICIENTE DE REPRESENTATIVIDADE</v>
          </cell>
          <cell r="K3312" t="str">
            <v>29,69</v>
          </cell>
          <cell r="L3312" t="str">
            <v>CAIXA REFERENCIAL</v>
          </cell>
        </row>
        <row r="3313">
          <cell r="G3313" t="str">
            <v>104763</v>
          </cell>
          <cell r="H3313" t="str">
            <v>FURO MECANIZADO EM CONCRETO, COM MARTELO DEMOLIDOR, PARA INSTALAÇÕES ELÉTRICAS, DIÂMETROS MAIORES QUE 75 MM E MENORES OU IGUAIS A 150 MM. AF_09/2023</v>
          </cell>
          <cell r="I3313" t="str">
            <v>UN</v>
          </cell>
          <cell r="J3313" t="str">
            <v>COEFICIENTE DE REPRESENTATIVIDADE</v>
          </cell>
          <cell r="K3313" t="str">
            <v>43,37</v>
          </cell>
          <cell r="L3313" t="str">
            <v>CAIXA REFERENCIAL</v>
          </cell>
        </row>
        <row r="3314">
          <cell r="G3314" t="str">
            <v>104764</v>
          </cell>
          <cell r="H3314" t="str">
            <v>SUPORTE PARA 2 ELETRODUTOS, ESPAÇADO A CADA 80 CM, EM PERFILADO COM COMPRIMENTO DE 25 CM FIXADO EM LAJE, POR METRO DE ELETRODUTO FIXADO. AF_09/2023</v>
          </cell>
          <cell r="I3314" t="str">
            <v>M</v>
          </cell>
          <cell r="J3314" t="str">
            <v>COEFICIENTE DE REPRESENTATIVIDADE</v>
          </cell>
          <cell r="K3314" t="str">
            <v>24,65</v>
          </cell>
          <cell r="L3314" t="str">
            <v>CAIXA REFERENCIAL</v>
          </cell>
        </row>
        <row r="3315">
          <cell r="G3315" t="str">
            <v>104765</v>
          </cell>
          <cell r="H3315" t="str">
            <v>SUPORTE PARA 4 ELETRODUTOS, ESPAÇADO A CADA 80 CM, EM PERFILADO COM COMPRIMENTO DE 42 CM FIXADO EM LAJE, POR METRO DE ELETRODUTO FIXADO. AF_09/2023</v>
          </cell>
          <cell r="I3315" t="str">
            <v>M</v>
          </cell>
          <cell r="J3315" t="str">
            <v>COEFICIENTE DE REPRESENTATIVIDADE</v>
          </cell>
          <cell r="K3315" t="str">
            <v>20,98</v>
          </cell>
          <cell r="L3315" t="str">
            <v>CAIXA REFERENCIAL</v>
          </cell>
        </row>
        <row r="3316">
          <cell r="G3316" t="str">
            <v>104766</v>
          </cell>
          <cell r="H3316" t="str">
            <v>CHUMBAMENTO LINEAR EM ALVENARIA PARA ELETRODUTOS COM DIÂMETROS MENORES OU IGUAIS A 40 MM. AF_09/2023</v>
          </cell>
          <cell r="I3316" t="str">
            <v>M</v>
          </cell>
          <cell r="J3316" t="str">
            <v>COEFICIENTE DE REPRESENTATIVIDADE</v>
          </cell>
          <cell r="K3316" t="str">
            <v>20,64</v>
          </cell>
          <cell r="L3316" t="str">
            <v>CAIXA REFERENCIAL</v>
          </cell>
        </row>
        <row r="3317">
          <cell r="G3317" t="str">
            <v>104768</v>
          </cell>
          <cell r="H3317" t="str">
            <v>FURO MECANIZADO EM ALVENARIA, PARA INSTALAÇÕES ELÉTRICAS, DIÂMETROS MENORES OU IGUAIS A 40 MM. AF_09/2023</v>
          </cell>
          <cell r="I3317" t="str">
            <v>UN</v>
          </cell>
          <cell r="J3317" t="str">
            <v>COEFICIENTE DE REPRESENTATIVIDADE</v>
          </cell>
          <cell r="K3317" t="str">
            <v>0,92</v>
          </cell>
          <cell r="L3317" t="str">
            <v>CAIXA REFERENCIAL</v>
          </cell>
        </row>
        <row r="3318">
          <cell r="G3318" t="str">
            <v>104770</v>
          </cell>
          <cell r="H3318" t="str">
            <v>FURO MECANIZADO EM ALVENARIA, PARA INSTALAÇÕES ELÉTRICAS, DIÂMETROS MAIORES QUE 40 MM E MENORES OU IGUAIS A 75 MM. AF_09/2023</v>
          </cell>
          <cell r="I3318" t="str">
            <v>UN</v>
          </cell>
          <cell r="J3318" t="str">
            <v>COEFICIENTE DE REPRESENTATIVIDADE</v>
          </cell>
          <cell r="K3318" t="str">
            <v>2,48</v>
          </cell>
          <cell r="L3318" t="str">
            <v>CAIXA REFERENCIAL</v>
          </cell>
        </row>
        <row r="3319">
          <cell r="G3319" t="str">
            <v>104772</v>
          </cell>
          <cell r="H3319" t="str">
            <v>FURO MECANIZADO EM ALVENARIA, PARA INSTALAÇÕES ELÉTRICAS, DIÂMETROS MAIORES QUE 75 MM E MENORES OU IGUAIS A 100 MM. AF_09/2023</v>
          </cell>
          <cell r="I3319" t="str">
            <v>UN</v>
          </cell>
          <cell r="J3319" t="str">
            <v>COEFICIENTE DE REPRESENTATIVIDADE</v>
          </cell>
          <cell r="K3319" t="str">
            <v>3,62</v>
          </cell>
          <cell r="L3319" t="str">
            <v>CAIXA REFERENCIAL</v>
          </cell>
        </row>
        <row r="3320">
          <cell r="G3320" t="str">
            <v>104774</v>
          </cell>
          <cell r="H3320" t="str">
            <v>FURO MECANIZADO EM CONCRETO, COM PERFURATRIZ, PARA INSTALAÇÕES ELÉTRICAS, DIÂMETROS MENORES OU IGUAIS A 40 MM. AF_09/2023</v>
          </cell>
          <cell r="I3320" t="str">
            <v>UN</v>
          </cell>
          <cell r="J3320" t="str">
            <v>COEFICIENTE DE REPRESENTATIVIDADE</v>
          </cell>
          <cell r="K3320" t="str">
            <v>3,08</v>
          </cell>
          <cell r="L3320" t="str">
            <v>CAIXA REFERENCIAL</v>
          </cell>
        </row>
        <row r="3321">
          <cell r="G3321" t="str">
            <v>104776</v>
          </cell>
          <cell r="H3321" t="str">
            <v>FURO MECANIZADO EM CONCRETO, COM PERFURATRIZ, PARA INSTALAÇÕES ELÉTRICAS, DIÂMETROS MAIORES QUE 40 MM E MENORES OU IGUAIS A 75 MM. AF_09/2023</v>
          </cell>
          <cell r="I3321" t="str">
            <v>UN</v>
          </cell>
          <cell r="J3321" t="str">
            <v>COEFICIENTE DE REPRESENTATIVIDADE</v>
          </cell>
          <cell r="K3321" t="str">
            <v>8,22</v>
          </cell>
          <cell r="L3321" t="str">
            <v>CAIXA REFERENCIAL</v>
          </cell>
        </row>
        <row r="3322">
          <cell r="G3322" t="str">
            <v>104778</v>
          </cell>
          <cell r="H3322" t="str">
            <v>FURO MECANIZADO EM CONCRETO, COM PERFURATRIZ, PARA INSTALAÇÕES ELÉTRICAS, DIÂMETROS MAIORES QUE 75 MM E MENORES OU IGUAIS A 150 MM. AF_09/2023</v>
          </cell>
          <cell r="I3322" t="str">
            <v>UN</v>
          </cell>
          <cell r="J3322" t="str">
            <v>COEFICIENTE DE REPRESENTATIVIDADE</v>
          </cell>
          <cell r="K3322" t="str">
            <v>12,00</v>
          </cell>
          <cell r="L3322" t="str">
            <v>CAIXA REFERENCIAL</v>
          </cell>
        </row>
        <row r="3323">
          <cell r="G3323" t="str">
            <v>104780</v>
          </cell>
          <cell r="H3323" t="str">
            <v>RASGO LINEAR MECANIZADO EM ALVENARIA, PARA ELETRODUTOS, DIÂMETROS MENORES OU IGUAIS A 40 MM. AF_09/2023</v>
          </cell>
          <cell r="I3323" t="str">
            <v>M</v>
          </cell>
          <cell r="J3323" t="str">
            <v>COEFICIENTE DE REPRESENTATIVIDADE</v>
          </cell>
          <cell r="K3323" t="str">
            <v>7,00</v>
          </cell>
          <cell r="L3323" t="str">
            <v>CAIXA REFERENCIAL</v>
          </cell>
        </row>
        <row r="3324">
          <cell r="G3324" t="str">
            <v>104785</v>
          </cell>
          <cell r="H3324" t="str">
            <v>FIXAÇÃO DE ELETRODUTOS, DIÂMETROS MENORES OU IGUAIS A 40 MM, COM ABRAÇADEIRA METÁLICA RÍGIDA TIPO D COM PARAFUSO DE FIXAÇÃO 1 1/4", FIXADA DIRETAMENTE NA LAJE OU PAREDE. AF_09/2023</v>
          </cell>
          <cell r="I3324" t="str">
            <v>M</v>
          </cell>
          <cell r="J3324" t="str">
            <v>COEFICIENTE DE REPRESENTATIVIDADE</v>
          </cell>
          <cell r="K3324" t="str">
            <v>15,61</v>
          </cell>
          <cell r="L3324" t="str">
            <v>CAIXA REFERENCIAL</v>
          </cell>
        </row>
        <row r="3325">
          <cell r="G3325" t="str">
            <v>96765</v>
          </cell>
          <cell r="H3325" t="str">
            <v>ABRIGO PARA HIDRANTE, 90X60X17CM, COM REGISTRO GLOBO ANGULAR 45 GRAUS 2 1/2", ADAPTADOR STORZ 2 1/2", MANGUEIRA DE INCÊNDIO 20M, REDUÇÃO 2 1/2" X 1 1/2" E ESGUICHO EM LATÃO 1 1/2" - FORNECIMENTO E INSTALAÇÃO. AF_10/2020</v>
          </cell>
          <cell r="I3325" t="str">
            <v>UN</v>
          </cell>
          <cell r="J3325" t="str">
            <v>COEFICIENTE DE REPRESENTATIVIDADE</v>
          </cell>
          <cell r="K3325" t="str">
            <v>1.843,15</v>
          </cell>
          <cell r="L3325" t="str">
            <v>CAIXA REFERENCIAL</v>
          </cell>
        </row>
        <row r="3326">
          <cell r="G3326" t="str">
            <v>101905</v>
          </cell>
          <cell r="H3326" t="str">
            <v>EXTINTOR DE INCÊNDIO PORTÁTIL COM CARGA DE ÁGUA PRESSURIZADA DE 10 L, CLASSE A - FORNECIMENTO E INSTALAÇÃO. AF_10/2020_PE</v>
          </cell>
          <cell r="I3326" t="str">
            <v>UN</v>
          </cell>
          <cell r="J3326" t="str">
            <v>COEFICIENTE DE REPRESENTATIVIDADE</v>
          </cell>
          <cell r="K3326" t="str">
            <v>227,26</v>
          </cell>
          <cell r="L3326" t="str">
            <v>CAIXA REFERENCIAL</v>
          </cell>
        </row>
        <row r="3327">
          <cell r="G3327" t="str">
            <v>101906</v>
          </cell>
          <cell r="H3327" t="str">
            <v>EXTINTOR DE INCÊNDIO PORTÁTIL COM CARGA DE CO2 DE 4 KG, CLASSE BC - FORNECIMENTO E INSTALAÇÃO. AF_10/2020_PE</v>
          </cell>
          <cell r="I3327" t="str">
            <v>UN</v>
          </cell>
          <cell r="J3327" t="str">
            <v>COEFICIENTE DE REPRESENTATIVIDADE</v>
          </cell>
          <cell r="K3327" t="str">
            <v>652,70</v>
          </cell>
          <cell r="L3327" t="str">
            <v>CAIXA REFERENCIAL</v>
          </cell>
        </row>
        <row r="3328">
          <cell r="G3328" t="str">
            <v>101907</v>
          </cell>
          <cell r="H3328" t="str">
            <v>EXTINTOR DE INCÊNDIO PORTÁTIL COM CARGA DE CO2 DE 6 KG, CLASSE BC - FORNECIMENTO E INSTALAÇÃO. AF_10/2020_PE</v>
          </cell>
          <cell r="I3328" t="str">
            <v>UN</v>
          </cell>
          <cell r="J3328" t="str">
            <v>COEFICIENTE DE REPRESENTATIVIDADE</v>
          </cell>
          <cell r="K3328" t="str">
            <v>704,54</v>
          </cell>
          <cell r="L3328" t="str">
            <v>CAIXA REFERENCIAL</v>
          </cell>
        </row>
        <row r="3329">
          <cell r="G3329" t="str">
            <v>101908</v>
          </cell>
          <cell r="H3329" t="str">
            <v>EXTINTOR DE INCÊNDIO PORTÁTIL COM CARGA DE PQS DE 4 KG, CLASSE BC - FORNECIMENTO E INSTALAÇÃO. AF_10/2020_PE</v>
          </cell>
          <cell r="I3329" t="str">
            <v>UN</v>
          </cell>
          <cell r="J3329" t="str">
            <v>COEFICIENTE DE REPRESENTATIVIDADE</v>
          </cell>
          <cell r="K3329" t="str">
            <v>220,78</v>
          </cell>
          <cell r="L3329" t="str">
            <v>CAIXA REFERENCIAL</v>
          </cell>
        </row>
        <row r="3330">
          <cell r="G3330" t="str">
            <v>101909</v>
          </cell>
          <cell r="H3330" t="str">
            <v>EXTINTOR DE INCÊNDIO PORTÁTIL COM CARGA DE PQS DE 6 KG, CLASSE BC - FORNECIMENTO E INSTALAÇÃO. AF_10/2020_PE</v>
          </cell>
          <cell r="I3330" t="str">
            <v>UN</v>
          </cell>
          <cell r="J3330" t="str">
            <v>COEFICIENTE DE REPRESENTATIVIDADE</v>
          </cell>
          <cell r="K3330" t="str">
            <v>255,34</v>
          </cell>
          <cell r="L3330" t="str">
            <v>CAIXA REFERENCIAL</v>
          </cell>
        </row>
        <row r="3331">
          <cell r="G3331" t="str">
            <v>101910</v>
          </cell>
          <cell r="H3331" t="str">
            <v>EXTINTOR DE INCÊNDIO PORTÁTIL COM CARGA DE PQS DE 8 KG, CLASSE BC - FORNECIMENTO E INSTALAÇÃO. AF_10/2020_PE</v>
          </cell>
          <cell r="I3331" t="str">
            <v>UN</v>
          </cell>
          <cell r="J3331" t="str">
            <v>COEFICIENTE DE REPRESENTATIVIDADE</v>
          </cell>
          <cell r="K3331" t="str">
            <v>298,53</v>
          </cell>
          <cell r="L3331" t="str">
            <v>CAIXA REFERENCIAL</v>
          </cell>
        </row>
        <row r="3332">
          <cell r="G3332" t="str">
            <v>101911</v>
          </cell>
          <cell r="H3332" t="str">
            <v>EXTINTOR DE INCÊNDIO PORTÁTIL COM CARGA DE PQS DE 12 KG, CLASSE BC - FORNECIMENTO E INSTALAÇÃO. AF_10/2020_PE</v>
          </cell>
          <cell r="I3332" t="str">
            <v>UN</v>
          </cell>
          <cell r="J3332" t="str">
            <v>COEFICIENTE DE REPRESENTATIVIDADE</v>
          </cell>
          <cell r="K3332" t="str">
            <v>341,72</v>
          </cell>
          <cell r="L3332" t="str">
            <v>CAIXA REFERENCIAL</v>
          </cell>
        </row>
        <row r="3333">
          <cell r="G3333" t="str">
            <v>101912</v>
          </cell>
          <cell r="H3333" t="str">
            <v>ABRIGO PARA HIDRANTE, 75X45X17CM, COM REGISTRO GLOBO ANGULAR 45 GRAUS 2 1/2", ADAPTADOR STORZ 2 1/2", MANGUEIRA DE INCÊNDIO 15M 2 1/2" E ESGUICHO EM LATÃO 2 1/2" - FORNECIMENTO E INSTALAÇÃO. AF_10/2020</v>
          </cell>
          <cell r="I3333" t="str">
            <v>UN</v>
          </cell>
          <cell r="J3333" t="str">
            <v>COEFICIENTE DE REPRESENTATIVIDADE</v>
          </cell>
          <cell r="K3333" t="str">
            <v>2.244,50</v>
          </cell>
          <cell r="L3333" t="str">
            <v>CAIXA REFERENCIAL</v>
          </cell>
        </row>
        <row r="3334">
          <cell r="G3334" t="str">
            <v>101913</v>
          </cell>
          <cell r="H3334" t="str">
            <v>CAIXA DE INCÊNDIO 45X75X17CM - FORNECIMENTO E INSTALAÇÃO. AF_10/2020</v>
          </cell>
          <cell r="I3334" t="str">
            <v>UN</v>
          </cell>
          <cell r="J3334" t="str">
            <v>COEFICIENTE DE REPRESENTATIVIDADE</v>
          </cell>
          <cell r="K3334" t="str">
            <v>380,06</v>
          </cell>
          <cell r="L3334" t="str">
            <v>CAIXA REFERENCIAL</v>
          </cell>
        </row>
        <row r="3335">
          <cell r="G3335" t="str">
            <v>101914</v>
          </cell>
          <cell r="H3335" t="str">
            <v>CAIXA DE INCÊNDIO 60X90X17CM - FORNECIMENTO E INSTALAÇÃO. AF_10/2020</v>
          </cell>
          <cell r="I3335" t="str">
            <v>UN</v>
          </cell>
          <cell r="J3335" t="str">
            <v>COEFICIENTE DE REPRESENTATIVIDADE</v>
          </cell>
          <cell r="K3335" t="str">
            <v>482,57</v>
          </cell>
          <cell r="L3335" t="str">
            <v>CAIXA REFERENCIAL</v>
          </cell>
        </row>
        <row r="3336">
          <cell r="G3336" t="str">
            <v>101915</v>
          </cell>
          <cell r="H3336" t="str">
            <v>CONJUNTO DE MANGUEIRA PARA COMBATE A INCÊNDIO EM FIBRA DE POLIESTER PURA, COM 1.1/2", REVESTIDA INTERNAMENTE, COMPRIMENTO DE 15M - FORNECIMENTO E INSTALAÇÃO. AF_10/2020</v>
          </cell>
          <cell r="I3336" t="str">
            <v>UN</v>
          </cell>
          <cell r="J3336" t="str">
            <v>COEFICIENTE DE REPRESENTATIVIDADE</v>
          </cell>
          <cell r="K3336" t="str">
            <v>354,07</v>
          </cell>
          <cell r="L3336" t="str">
            <v>CAIXA REFERENCIAL</v>
          </cell>
        </row>
        <row r="3337">
          <cell r="G3337" t="str">
            <v>101916</v>
          </cell>
          <cell r="H3337" t="str">
            <v>HIDRANTE SUBTERRÂNEO PREDIAL (COM CURVA LONGA E CAIXA), DN 75 MM - FORNECIMENTO E INSTALAÇÃO. AF_10/2020</v>
          </cell>
          <cell r="I3337" t="str">
            <v>UN</v>
          </cell>
          <cell r="J3337" t="str">
            <v>COEFICIENTE DE REPRESENTATIVIDADE</v>
          </cell>
          <cell r="K3337" t="str">
            <v>3.625,61</v>
          </cell>
          <cell r="L3337" t="str">
            <v>CAIXA REFERENCIAL</v>
          </cell>
        </row>
        <row r="3338">
          <cell r="G3338" t="str">
            <v>101917</v>
          </cell>
          <cell r="H3338" t="str">
            <v>MANÔMETRO 0 A 200 PSI (0 A 14 KGF/CM2), D = 50MM - FORNECIMENTO E INSTALAÇÃO. AF_10/2020</v>
          </cell>
          <cell r="I3338" t="str">
            <v>UN</v>
          </cell>
          <cell r="J3338" t="str">
            <v>COEFICIENTE DE REPRESENTATIVIDADE</v>
          </cell>
          <cell r="K3338" t="str">
            <v>173,52</v>
          </cell>
          <cell r="L3338" t="str">
            <v>CAIXA REFERENCIAL</v>
          </cell>
        </row>
        <row r="3339">
          <cell r="G3339" t="str">
            <v>98261</v>
          </cell>
          <cell r="H3339" t="str">
            <v>CABO TELEFÔNICO CCI-50 1 PAR, INSTALADO EM ENTRADA DE EDIFICAÇÃO - FORNECIMENTO E INSTALAÇÃO. AF_11/2019</v>
          </cell>
          <cell r="I3339" t="str">
            <v>M</v>
          </cell>
          <cell r="J3339" t="str">
            <v>COEFICIENTE DE REPRESENTATIVIDADE</v>
          </cell>
          <cell r="K3339" t="str">
            <v>5,39</v>
          </cell>
          <cell r="L3339" t="str">
            <v>CAIXA REFERENCIAL</v>
          </cell>
        </row>
        <row r="3340">
          <cell r="G3340" t="str">
            <v>98262</v>
          </cell>
          <cell r="H3340" t="str">
            <v>CABO TELEFÔNICO CCI-50 2 PARES, SEM BLINDAGEM, INSTALADO EM ENTRADA DE EDIFICAÇÃO - FORNECIMENTO E INSTALAÇÃO. AF_11/2019</v>
          </cell>
          <cell r="I3340" t="str">
            <v>M</v>
          </cell>
          <cell r="J3340" t="str">
            <v>COEFICIENTE DE REPRESENTATIVIDADE</v>
          </cell>
          <cell r="K3340" t="str">
            <v>6,37</v>
          </cell>
          <cell r="L3340" t="str">
            <v>CAIXA REFERENCIAL</v>
          </cell>
        </row>
        <row r="3341">
          <cell r="G3341" t="str">
            <v>98263</v>
          </cell>
          <cell r="H3341" t="str">
            <v>CABO TELEFÔNICO CCI-50 3 PARES, SEM BLINDAGEM, INSTALADO EM ENTRADA DE EDIFICAÇÃO - FORNECIMENTO E INSTALAÇÃO. AF_11/2019</v>
          </cell>
          <cell r="I3341" t="str">
            <v>M</v>
          </cell>
          <cell r="J3341" t="str">
            <v>COEFICIENTE DE REPRESENTATIVIDADE</v>
          </cell>
          <cell r="K3341" t="str">
            <v>6,65</v>
          </cell>
          <cell r="L3341" t="str">
            <v>CAIXA REFERENCIAL</v>
          </cell>
        </row>
        <row r="3342">
          <cell r="G3342" t="str">
            <v>98264</v>
          </cell>
          <cell r="H3342" t="str">
            <v>CABO TELEFÔNICO CCI-50 4 PARES, SEM BLINDAGEM, INSTALADO EM ENTRADA DE EDIFICAÇÃO - FORNECIMENTO E INSTALAÇÃO. AF_11/2019</v>
          </cell>
          <cell r="I3342" t="str">
            <v>M</v>
          </cell>
          <cell r="J3342" t="str">
            <v>COEFICIENTE DE REPRESENTATIVIDADE</v>
          </cell>
          <cell r="K3342" t="str">
            <v>7,67</v>
          </cell>
          <cell r="L3342" t="str">
            <v>CAIXA REFERENCIAL</v>
          </cell>
        </row>
        <row r="3343">
          <cell r="G3343" t="str">
            <v>98265</v>
          </cell>
          <cell r="H3343" t="str">
            <v>CABO TELEFÔNICO CCI-50 5 PARES, SEM BLINDAGEM, INSTALADO EM ENTRADA DE EDIFICAÇÃO - FORNECIMENTO E INSTALAÇÃO. AF_11/2019</v>
          </cell>
          <cell r="I3343" t="str">
            <v>M</v>
          </cell>
          <cell r="J3343" t="str">
            <v>COEFICIENTE DE REPRESENTATIVIDADE</v>
          </cell>
          <cell r="K3343" t="str">
            <v>8,35</v>
          </cell>
          <cell r="L3343" t="str">
            <v>CAIXA REFERENCIAL</v>
          </cell>
        </row>
        <row r="3344">
          <cell r="G3344" t="str">
            <v>98266</v>
          </cell>
          <cell r="H3344" t="str">
            <v>CABO TELEFÔNICO CCI-50 6 PARES, SEM BLINDAGEM, INSTALADO EM ENTRADA DE EDIFICAÇÃO - FORNECIMENTO E INSTALAÇÃO. AF_11/2019</v>
          </cell>
          <cell r="I3344" t="str">
            <v>M</v>
          </cell>
          <cell r="J3344" t="str">
            <v>COEFICIENTE DE REPRESENTATIVIDADE</v>
          </cell>
          <cell r="K3344" t="str">
            <v>9,24</v>
          </cell>
          <cell r="L3344" t="str">
            <v>CAIXA REFERENCIAL</v>
          </cell>
        </row>
        <row r="3345">
          <cell r="G3345" t="str">
            <v>98267</v>
          </cell>
          <cell r="H3345" t="str">
            <v>CABO TELEFÔNICO CI-50 10 PARES INSTALADO EM ENTRADA DE EDIFICAÇÃO - FORNECIMENTO E INSTALAÇÃO. AF_11/2019</v>
          </cell>
          <cell r="I3345" t="str">
            <v>M</v>
          </cell>
          <cell r="J3345" t="str">
            <v>COEFICIENTE DE REPRESENTATIVIDADE</v>
          </cell>
          <cell r="K3345" t="str">
            <v>14,08</v>
          </cell>
          <cell r="L3345" t="str">
            <v>CAIXA REFERENCIAL</v>
          </cell>
        </row>
        <row r="3346">
          <cell r="G3346" t="str">
            <v>98268</v>
          </cell>
          <cell r="H3346" t="str">
            <v>CABO TELEFÔNICO CI-50 20 PARES INSTALADO EM ENTRADA DE EDIFICAÇÃO - FORNECIMENTO E INSTALAÇÃO. AF_11/2019</v>
          </cell>
          <cell r="I3346" t="str">
            <v>M</v>
          </cell>
          <cell r="J3346" t="str">
            <v>COEFICIENTE DE REPRESENTATIVIDADE</v>
          </cell>
          <cell r="K3346" t="str">
            <v>21,47</v>
          </cell>
          <cell r="L3346" t="str">
            <v>CAIXA REFERENCIAL</v>
          </cell>
        </row>
        <row r="3347">
          <cell r="G3347" t="str">
            <v>98269</v>
          </cell>
          <cell r="H3347" t="str">
            <v>CABO TELEFÔNICO CI-50 30 PARES INSTALADO EM ENTRADA DE EDIFICAÇÃO - FORNECIMENTO E INSTALAÇÃO. AF_11/2019</v>
          </cell>
          <cell r="I3347" t="str">
            <v>M</v>
          </cell>
          <cell r="J3347" t="str">
            <v>COEFICIENTE DE REPRESENTATIVIDADE</v>
          </cell>
          <cell r="K3347" t="str">
            <v>28,59</v>
          </cell>
          <cell r="L3347" t="str">
            <v>CAIXA REFERENCIAL</v>
          </cell>
        </row>
        <row r="3348">
          <cell r="G3348" t="str">
            <v>98270</v>
          </cell>
          <cell r="H3348" t="str">
            <v>CABO TELEFÔNICO CI-50 50 PARES INSTALADO EM ENTRADA DE EDIFICAÇÃO - FORNECIMENTO E INSTALAÇÃO. AF_11/2019</v>
          </cell>
          <cell r="I3348" t="str">
            <v>M</v>
          </cell>
          <cell r="J3348" t="str">
            <v>COEFICIENTE DE REPRESENTATIVIDADE</v>
          </cell>
          <cell r="K3348" t="str">
            <v>41,85</v>
          </cell>
          <cell r="L3348" t="str">
            <v>CAIXA REFERENCIAL</v>
          </cell>
        </row>
        <row r="3349">
          <cell r="G3349" t="str">
            <v>98271</v>
          </cell>
          <cell r="H3349" t="str">
            <v>CABO TELEFÔNICO CI-50 75 PARES INSTALADO EM ENTRADA DE EDIFICAÇÃO - FORNECIMENTO E INSTALAÇÃO. AF_11/2019</v>
          </cell>
          <cell r="I3349" t="str">
            <v>M</v>
          </cell>
          <cell r="J3349" t="str">
            <v>COEFICIENTE DE REPRESENTATIVIDADE</v>
          </cell>
          <cell r="K3349" t="str">
            <v>57,79</v>
          </cell>
          <cell r="L3349" t="str">
            <v>CAIXA REFERENCIAL</v>
          </cell>
        </row>
        <row r="3350">
          <cell r="G3350" t="str">
            <v>98272</v>
          </cell>
          <cell r="H3350" t="str">
            <v>CABO TELEFÔNICO CI-50 200 PARES INSTALADO EM ENTRADA DE EDIFICAÇÃO - FORNECIMENTO E INSTALAÇÃO. AF_11/2019</v>
          </cell>
          <cell r="I3350" t="str">
            <v>M</v>
          </cell>
          <cell r="J3350" t="str">
            <v>COEFICIENTE DE REPRESENTATIVIDADE</v>
          </cell>
          <cell r="K3350" t="str">
            <v>129,10</v>
          </cell>
          <cell r="L3350" t="str">
            <v>CAIXA REFERENCIAL</v>
          </cell>
        </row>
        <row r="3351">
          <cell r="G3351" t="str">
            <v>98273</v>
          </cell>
          <cell r="H3351" t="str">
            <v>CABO TELEFÔNICO CCI-50 4 PARES, SEM BLINDAGEM, INSTALADO EM PRUMADA - FORNECIMENTO E INSTALAÇÃO. AF_11/2019</v>
          </cell>
          <cell r="I3351" t="str">
            <v>M</v>
          </cell>
          <cell r="J3351" t="str">
            <v>COEFICIENTE DE REPRESENTATIVIDADE</v>
          </cell>
          <cell r="K3351" t="str">
            <v>3,15</v>
          </cell>
          <cell r="L3351" t="str">
            <v>CAIXA REFERENCIAL</v>
          </cell>
        </row>
        <row r="3352">
          <cell r="G3352" t="str">
            <v>98274</v>
          </cell>
          <cell r="H3352" t="str">
            <v>CABO TELEFÔNICO CCI-50 5 PARES, SEM BLINDAGEM, INSTALADO EM PRUMADA - FORNECIMENTO E INSTALAÇÃO. AF_11/2019</v>
          </cell>
          <cell r="I3352" t="str">
            <v>M</v>
          </cell>
          <cell r="J3352" t="str">
            <v>COEFICIENTE DE REPRESENTATIVIDADE</v>
          </cell>
          <cell r="K3352" t="str">
            <v>3,82</v>
          </cell>
          <cell r="L3352" t="str">
            <v>CAIXA REFERENCIAL</v>
          </cell>
        </row>
        <row r="3353">
          <cell r="G3353" t="str">
            <v>98275</v>
          </cell>
          <cell r="H3353" t="str">
            <v>CABO TELEFÔNICO CCI-50 6 PARES, SEM BLINDAGEM, INSTALADO EM PRUMADA - FORNECIMENTO E INSTALAÇÃO. AF_11/2019</v>
          </cell>
          <cell r="I3353" t="str">
            <v>M</v>
          </cell>
          <cell r="J3353" t="str">
            <v>COEFICIENTE DE REPRESENTATIVIDADE</v>
          </cell>
          <cell r="K3353" t="str">
            <v>4,72</v>
          </cell>
          <cell r="L3353" t="str">
            <v>CAIXA REFERENCIAL</v>
          </cell>
        </row>
        <row r="3354">
          <cell r="G3354" t="str">
            <v>98276</v>
          </cell>
          <cell r="H3354" t="str">
            <v>CABO TELEFÔNICO CI-50 10 PARES INSTALADO EM PRUMADA - FORNECIMENTO E INSTALAÇÃO. AF_11/2019</v>
          </cell>
          <cell r="I3354" t="str">
            <v>M</v>
          </cell>
          <cell r="J3354" t="str">
            <v>COEFICIENTE DE REPRESENTATIVIDADE</v>
          </cell>
          <cell r="K3354" t="str">
            <v>9,56</v>
          </cell>
          <cell r="L3354" t="str">
            <v>CAIXA REFERENCIAL</v>
          </cell>
        </row>
        <row r="3355">
          <cell r="G3355" t="str">
            <v>98277</v>
          </cell>
          <cell r="H3355" t="str">
            <v>CABO TELEFÔNICO CI-50 20 PARES INSTALADO EM PRUMADA - FORNECIMENTO E INSTALAÇÃO. AF_11/2019</v>
          </cell>
          <cell r="I3355" t="str">
            <v>M</v>
          </cell>
          <cell r="J3355" t="str">
            <v>COEFICIENTE DE REPRESENTATIVIDADE</v>
          </cell>
          <cell r="K3355" t="str">
            <v>16,96</v>
          </cell>
          <cell r="L3355" t="str">
            <v>CAIXA REFERENCIAL</v>
          </cell>
        </row>
        <row r="3356">
          <cell r="G3356" t="str">
            <v>98278</v>
          </cell>
          <cell r="H3356" t="str">
            <v>CABO TELEFÔNICO CI-50 30 PARES INSTALADO EM PRUMADA - FORNECIMENTO E INSTALAÇÃO. AF_11/2019</v>
          </cell>
          <cell r="I3356" t="str">
            <v>M</v>
          </cell>
          <cell r="J3356" t="str">
            <v>COEFICIENTE DE REPRESENTATIVIDADE</v>
          </cell>
          <cell r="K3356" t="str">
            <v>24,07</v>
          </cell>
          <cell r="L3356" t="str">
            <v>CAIXA REFERENCIAL</v>
          </cell>
        </row>
        <row r="3357">
          <cell r="G3357" t="str">
            <v>98279</v>
          </cell>
          <cell r="H3357" t="str">
            <v>CABO TELEFÔNICO CI-50 50 PARES INSTALADO EM PRUMADA - FORNECIMENTO E INSTALAÇÃO. AF_11/2019</v>
          </cell>
          <cell r="I3357" t="str">
            <v>M</v>
          </cell>
          <cell r="J3357" t="str">
            <v>COEFICIENTE DE REPRESENTATIVIDADE</v>
          </cell>
          <cell r="K3357" t="str">
            <v>37,33</v>
          </cell>
          <cell r="L3357" t="str">
            <v>CAIXA REFERENCIAL</v>
          </cell>
        </row>
        <row r="3358">
          <cell r="G3358" t="str">
            <v>98280</v>
          </cell>
          <cell r="H3358" t="str">
            <v>CABO TELEFÔNICO CCI-50 1 PAR, SEM BLINDAGEM, INSTALADO EM DISTRIBUIÇÃO DE EDIFICAÇÃO RESIDENCIAL - FORNECIMENTO E INSTALAÇÃO. AF_11/2019</v>
          </cell>
          <cell r="I3358" t="str">
            <v>M</v>
          </cell>
          <cell r="J3358" t="str">
            <v>COEFICIENTE DE REPRESENTATIVIDADE</v>
          </cell>
          <cell r="K3358" t="str">
            <v>11,21</v>
          </cell>
          <cell r="L3358" t="str">
            <v>CAIXA REFERENCIAL</v>
          </cell>
        </row>
        <row r="3359">
          <cell r="G3359" t="str">
            <v>98281</v>
          </cell>
          <cell r="H3359" t="str">
            <v>CABO TELEFÔNICO CCI-50 2 PARES, SEM BLINDAGEM, INSTALADO EM DISTRIBUIÇÃO DE EDIFICAÇÃO RESIDENCIAL - FORNECIMENTO E INSTALAÇÃO. AF_11/2019</v>
          </cell>
          <cell r="I3359" t="str">
            <v>M</v>
          </cell>
          <cell r="J3359" t="str">
            <v>COEFICIENTE DE REPRESENTATIVIDADE</v>
          </cell>
          <cell r="K3359" t="str">
            <v>12,18</v>
          </cell>
          <cell r="L3359" t="str">
            <v>CAIXA REFERENCIAL</v>
          </cell>
        </row>
        <row r="3360">
          <cell r="G3360" t="str">
            <v>98282</v>
          </cell>
          <cell r="H3360" t="str">
            <v>CABO TELEFÔNICO CCI-50 3 PARES, SEM BLINDAGEM, INSTALADO EM DISTRIBUIÇÃO DE EDIFICAÇÃO RESIDENCIAL - FORNECIMENTO E INSTALAÇÃO. AF_11/2019</v>
          </cell>
          <cell r="I3360" t="str">
            <v>M</v>
          </cell>
          <cell r="J3360" t="str">
            <v>COEFICIENTE DE REPRESENTATIVIDADE</v>
          </cell>
          <cell r="K3360" t="str">
            <v>12,46</v>
          </cell>
          <cell r="L3360" t="str">
            <v>CAIXA REFERENCIAL</v>
          </cell>
        </row>
        <row r="3361">
          <cell r="G3361" t="str">
            <v>98283</v>
          </cell>
          <cell r="H3361" t="str">
            <v>CABO TELEFÔNICO CCI-50 4 PARES, SEM BLINDAGEM, INSTALADO EM DISTRIBUIÇÃO DE EDIFICAÇÃO RESIDENCIAL - FORNECIMENTO E INSTALAÇÃO. AF_11/2019</v>
          </cell>
          <cell r="I3361" t="str">
            <v>M</v>
          </cell>
          <cell r="J3361" t="str">
            <v>COEFICIENTE DE REPRESENTATIVIDADE</v>
          </cell>
          <cell r="K3361" t="str">
            <v>13,48</v>
          </cell>
          <cell r="L3361" t="str">
            <v>CAIXA REFERENCIAL</v>
          </cell>
        </row>
        <row r="3362">
          <cell r="G3362" t="str">
            <v>98284</v>
          </cell>
          <cell r="H3362" t="str">
            <v>CABO TELEFÔNICO CCI-50 5 PARES, SEM BLINDAGEM, INSTALADO EM DISTRIBUIÇÃO DE EDIFICAÇÃO RESIDENCIAL - FORNECIMENTO E INSTALAÇÃO. AF_11/2019</v>
          </cell>
          <cell r="I3362" t="str">
            <v>M</v>
          </cell>
          <cell r="J3362" t="str">
            <v>COEFICIENTE DE REPRESENTATIVIDADE</v>
          </cell>
          <cell r="K3362" t="str">
            <v>14,15</v>
          </cell>
          <cell r="L3362" t="str">
            <v>CAIXA REFERENCIAL</v>
          </cell>
        </row>
        <row r="3363">
          <cell r="G3363" t="str">
            <v>98285</v>
          </cell>
          <cell r="H3363" t="str">
            <v>CABO TELEFÔNICO CCI-50 6 PARES, SEM BLINDAGEM, INSTALADO EM DISTRIBUIÇÃO DE EDIFICAÇÃO RESIDENCIAL - FORNECIMENTO E INSTALAÇÃO. AF_11/2019</v>
          </cell>
          <cell r="I3363" t="str">
            <v>M</v>
          </cell>
          <cell r="J3363" t="str">
            <v>COEFICIENTE DE REPRESENTATIVIDADE</v>
          </cell>
          <cell r="K3363" t="str">
            <v>15,05</v>
          </cell>
          <cell r="L3363" t="str">
            <v>CAIXA REFERENCIAL</v>
          </cell>
        </row>
        <row r="3364">
          <cell r="G3364" t="str">
            <v>98286</v>
          </cell>
          <cell r="H3364" t="str">
            <v>CABO TELEFÔNICO CI-50 10 PARES INSTALADO EM DISTRIBUIÇÃO DE EDIFICAÇÃO RESIDENCIAL - FORNECIMENTO E INSTALAÇÃO. AF_11/2019</v>
          </cell>
          <cell r="I3364" t="str">
            <v>M</v>
          </cell>
          <cell r="J3364" t="str">
            <v>COEFICIENTE DE REPRESENTATIVIDADE</v>
          </cell>
          <cell r="K3364" t="str">
            <v>19,89</v>
          </cell>
          <cell r="L3364" t="str">
            <v>CAIXA REFERENCIAL</v>
          </cell>
        </row>
        <row r="3365">
          <cell r="G3365" t="str">
            <v>98287</v>
          </cell>
          <cell r="H3365" t="str">
            <v>CABO TELEFÔNICO CCI-50 1 PAR, SEM BLINDAGEM, INSTALADO EM DISTRIBUIÇÃO DE EDIFICAÇÃO INSTITUCIONAL - FORNECIMENTO E INSTALAÇÃO. AF_11/2019</v>
          </cell>
          <cell r="I3365" t="str">
            <v>M</v>
          </cell>
          <cell r="J3365" t="str">
            <v>COEFICIENTE DE REPRESENTATIVIDADE</v>
          </cell>
          <cell r="K3365" t="str">
            <v>1,91</v>
          </cell>
          <cell r="L3365" t="str">
            <v>CAIXA REFERENCIAL</v>
          </cell>
        </row>
        <row r="3366">
          <cell r="G3366" t="str">
            <v>98288</v>
          </cell>
          <cell r="H3366" t="str">
            <v>CABO TELEFÔNICO CCI-50 2 PARES, SEM BLINDAGEM, INSTALADO EM DISTRIBUIÇÃO DE EDIFICAÇÃO INSTITUCIONAL - FORNECIMENTO E INSTALAÇÃO. AF_11/2019</v>
          </cell>
          <cell r="I3366" t="str">
            <v>M</v>
          </cell>
          <cell r="J3366" t="str">
            <v>COEFICIENTE DE REPRESENTATIVIDADE</v>
          </cell>
          <cell r="K3366" t="str">
            <v>2,88</v>
          </cell>
          <cell r="L3366" t="str">
            <v>CAIXA REFERENCIAL</v>
          </cell>
        </row>
        <row r="3367">
          <cell r="G3367" t="str">
            <v>98289</v>
          </cell>
          <cell r="H3367" t="str">
            <v>CABO TELEFÔNICO CCI-50 3 PARES, SEM BLINDAGEM, INSTALADO EM DISTRIBUIÇÃO DE EDIFICAÇÃO INSTITUCIONAL - FORNECIMENTO E INSTALAÇÃO. AF_11/2019</v>
          </cell>
          <cell r="I3367" t="str">
            <v>M</v>
          </cell>
          <cell r="J3367" t="str">
            <v>COEFICIENTE DE REPRESENTATIVIDADE</v>
          </cell>
          <cell r="K3367" t="str">
            <v>3,16</v>
          </cell>
          <cell r="L3367" t="str">
            <v>CAIXA REFERENCIAL</v>
          </cell>
        </row>
        <row r="3368">
          <cell r="G3368" t="str">
            <v>98290</v>
          </cell>
          <cell r="H3368" t="str">
            <v>CABO TELEFÔNICO CCI-50 4 PARES, SEM BLINDAGEM, INSTALADO EM DISTRIBUIÇÃO DE EDIFICAÇÃO INSTITUCIONAL - FORNECIMENTO E INSTALAÇÃO. AF_11/2019</v>
          </cell>
          <cell r="I3368" t="str">
            <v>M</v>
          </cell>
          <cell r="J3368" t="str">
            <v>COEFICIENTE DE REPRESENTATIVIDADE</v>
          </cell>
          <cell r="K3368" t="str">
            <v>4,18</v>
          </cell>
          <cell r="L3368" t="str">
            <v>CAIXA REFERENCIAL</v>
          </cell>
        </row>
        <row r="3369">
          <cell r="G3369" t="str">
            <v>98291</v>
          </cell>
          <cell r="H3369" t="str">
            <v>CABO TELEFÔNICO CCI-50 5 PARES, SEM BLINDAGEM, INSTALADO EM DISTRIBUIÇÃO DE EDIFICAÇÃO INSTITUCIONAL - FORNECIMENTO E INSTALAÇÃO. AF_11/2019</v>
          </cell>
          <cell r="I3369" t="str">
            <v>M</v>
          </cell>
          <cell r="J3369" t="str">
            <v>COEFICIENTE DE REPRESENTATIVIDADE</v>
          </cell>
          <cell r="K3369" t="str">
            <v>4,86</v>
          </cell>
          <cell r="L3369" t="str">
            <v>CAIXA REFERENCIAL</v>
          </cell>
        </row>
        <row r="3370">
          <cell r="G3370" t="str">
            <v>98292</v>
          </cell>
          <cell r="H3370" t="str">
            <v>CABO TELEFÔNICO CCI-50 6 PARES, SEM BLINDAGEM, INSTALADO EM DISTRIBUIÇÃO DE EDIFICAÇÃO INSTITUCIONAL - FORNECIMENTO E INSTALAÇÃO. AF_11/2019</v>
          </cell>
          <cell r="I3370" t="str">
            <v>M</v>
          </cell>
          <cell r="J3370" t="str">
            <v>COEFICIENTE DE REPRESENTATIVIDADE</v>
          </cell>
          <cell r="K3370" t="str">
            <v>5,76</v>
          </cell>
          <cell r="L3370" t="str">
            <v>CAIXA REFERENCIAL</v>
          </cell>
        </row>
        <row r="3371">
          <cell r="G3371" t="str">
            <v>98293</v>
          </cell>
          <cell r="H3371" t="str">
            <v>CABO TELEFÔNICO CI-50 10 PARES INSTALADO EM DISTRIBUIÇÃO DE EDIFICAÇÃO INSTITUCIONAL - FORNECIMENTO E INSTALAÇÃO. AF_11/2019</v>
          </cell>
          <cell r="I3371" t="str">
            <v>M</v>
          </cell>
          <cell r="J3371" t="str">
            <v>COEFICIENTE DE REPRESENTATIVIDADE</v>
          </cell>
          <cell r="K3371" t="str">
            <v>10,59</v>
          </cell>
          <cell r="L3371" t="str">
            <v>CAIXA REFERENCIAL</v>
          </cell>
        </row>
        <row r="3372">
          <cell r="G3372" t="str">
            <v>98400</v>
          </cell>
          <cell r="H3372" t="str">
            <v>CABO TELEFÔNICO CTP-APL-50 10 PARES INSTALADO EM ENTRADA DE EDIFICAÇÃO - FORNECIMENTO E INSTALAÇÃO. AF_11/2019</v>
          </cell>
          <cell r="I3372" t="str">
            <v>M</v>
          </cell>
          <cell r="J3372" t="str">
            <v>COEFICIENTE DE REPRESENTATIVIDADE</v>
          </cell>
          <cell r="K3372" t="str">
            <v>16,72</v>
          </cell>
          <cell r="L3372" t="str">
            <v>CAIXA REFERENCIAL</v>
          </cell>
        </row>
        <row r="3373">
          <cell r="G3373" t="str">
            <v>98401</v>
          </cell>
          <cell r="H3373" t="str">
            <v>CABO TELEFÔNICO CTP-APL-50 20 PARES INSTALADO EM ENTRADA DE EDIFICAÇÃO - FORNECIMENTO E INSTALAÇÃO. AF_11/2019</v>
          </cell>
          <cell r="I3373" t="str">
            <v>M</v>
          </cell>
          <cell r="J3373" t="str">
            <v>COEFICIENTE DE REPRESENTATIVIDADE</v>
          </cell>
          <cell r="K3373" t="str">
            <v>25,14</v>
          </cell>
          <cell r="L3373" t="str">
            <v>CAIXA REFERENCIAL</v>
          </cell>
        </row>
        <row r="3374">
          <cell r="G3374" t="str">
            <v>98402</v>
          </cell>
          <cell r="H3374" t="str">
            <v>CABO TELEFÔNICO CTP-APL-50 30 PARES INSTALADO EM ENTRADA DE EDIFICAÇÃO - FORNECIMENTO E INSTALAÇÃO. AF_11/2019</v>
          </cell>
          <cell r="I3374" t="str">
            <v>M</v>
          </cell>
          <cell r="J3374" t="str">
            <v>COEFICIENTE DE REPRESENTATIVIDADE</v>
          </cell>
          <cell r="K3374" t="str">
            <v>29,16</v>
          </cell>
          <cell r="L3374" t="str">
            <v>CAIXA REFERENCIAL</v>
          </cell>
        </row>
        <row r="3375">
          <cell r="G3375" t="str">
            <v>100556</v>
          </cell>
          <cell r="H3375" t="str">
            <v>CAIXA DE PASSAGEM PARA TELEFONE 15X15X10CM (SOBREPOR), FORNECIMENTO E INSTALACAO. AF_11/2019</v>
          </cell>
          <cell r="I3375" t="str">
            <v>UN</v>
          </cell>
          <cell r="J3375" t="str">
            <v>COEFICIENTE DE REPRESENTATIVIDADE</v>
          </cell>
          <cell r="K3375" t="str">
            <v>47,35</v>
          </cell>
          <cell r="L3375" t="str">
            <v>CAIXA REFERENCIAL</v>
          </cell>
        </row>
        <row r="3376">
          <cell r="G3376" t="str">
            <v>100557</v>
          </cell>
          <cell r="H3376" t="str">
            <v>CAIXA DE PASSAGEM PARA TELEFONE 80X80X15CM (SOBREPOR) FORNECIMENTO E INSTALACAO. AF_11/2019</v>
          </cell>
          <cell r="I3376" t="str">
            <v>UN</v>
          </cell>
          <cell r="J3376" t="str">
            <v>COEFICIENTE DE REPRESENTATIVIDADE</v>
          </cell>
          <cell r="K3376" t="str">
            <v>477,60</v>
          </cell>
          <cell r="L3376" t="str">
            <v>CAIXA REFERENCIAL</v>
          </cell>
        </row>
        <row r="3377">
          <cell r="G3377" t="str">
            <v>100560</v>
          </cell>
          <cell r="H3377" t="str">
            <v>QUADRO DE DISTRIBUIÇÃO PARA TELEFONE N.2, 20X20X12CM EM CHAPA METALICA, DE EMBUTIR, SEM ACESSORIOS, PADRÃO TELEBRAS, FORNECIMENTO E INSTALAÇÃO. AF_11/2019</v>
          </cell>
          <cell r="I3377" t="str">
            <v>UN</v>
          </cell>
          <cell r="J3377" t="str">
            <v>COEFICIENTE DE REPRESENTATIVIDADE</v>
          </cell>
          <cell r="K3377" t="str">
            <v>126,95</v>
          </cell>
          <cell r="L3377" t="str">
            <v>CAIXA REFERENCIAL</v>
          </cell>
        </row>
        <row r="3378">
          <cell r="G3378" t="str">
            <v>100561</v>
          </cell>
          <cell r="H3378" t="str">
            <v>QUADRO DE DISTRIBUICAO PARA TELEFONE N.3, 40X40X12CM EM CHAPA METALICA, DE EMBUTIR, SEM ACESSORIOS, PADRAO TELEBRAS, FORNECIMENTO E INSTALAÇÃO. AF_11/2019</v>
          </cell>
          <cell r="I3378" t="str">
            <v>UN</v>
          </cell>
          <cell r="J3378" t="str">
            <v>COEFICIENTE DE REPRESENTATIVIDADE</v>
          </cell>
          <cell r="K3378" t="str">
            <v>210,29</v>
          </cell>
          <cell r="L3378" t="str">
            <v>CAIXA REFERENCIAL</v>
          </cell>
        </row>
        <row r="3379">
          <cell r="G3379" t="str">
            <v>100562</v>
          </cell>
          <cell r="H3379" t="str">
            <v>QUADRO DE DISTRIBUICAO PARA TELEFONE N.4, 60X60X12CM EM CHAPA METALICA, DE EMBUTIR, SEM ACESSORIOS, PADRAO TELEBRAS, FORNECIMENTO E INSTALAÇÃO. AF_11/2019</v>
          </cell>
          <cell r="I3379" t="str">
            <v>UN</v>
          </cell>
          <cell r="J3379" t="str">
            <v>COEFICIENTE DE REPRESENTATIVIDADE</v>
          </cell>
          <cell r="K3379" t="str">
            <v>310,58</v>
          </cell>
          <cell r="L3379" t="str">
            <v>CAIXA REFERENCIAL</v>
          </cell>
        </row>
        <row r="3380">
          <cell r="G3380" t="str">
            <v>100563</v>
          </cell>
          <cell r="H3380" t="str">
            <v>QUADRO DE DISTRIBUIÇÃO PARA TELEFONE N.5, 80X80X12CM EM CHAPA METALICA, SEM ACESSORIOS, PADRAO TELEBRAS, FORNECIMENTO E INSTALAÇÃO. AF_11/2019</v>
          </cell>
          <cell r="I3380" t="str">
            <v>UN</v>
          </cell>
          <cell r="J3380" t="str">
            <v>COEFICIENTE DE REPRESENTATIVIDADE</v>
          </cell>
          <cell r="K3380" t="str">
            <v>434,95</v>
          </cell>
          <cell r="L3380" t="str">
            <v>CAIXA REFERENCIAL</v>
          </cell>
        </row>
        <row r="3381">
          <cell r="G3381" t="str">
            <v>101795</v>
          </cell>
          <cell r="H3381" t="str">
            <v>CAIXA ENTERRADA PARA INSTALAÇÕES TELEFÔNICAS TIPO R1, EM ALVENARIA COM BLOCOS DE CONCRETO, DIMENSÕES INTERNAS: 0,35X0,60X0,60 M, EXCLUINDO TAMPÃO. AF_12/2020</v>
          </cell>
          <cell r="I3381" t="str">
            <v>UN</v>
          </cell>
          <cell r="J3381" t="str">
            <v>COEFICIENTE DE REPRESENTATIVIDADE</v>
          </cell>
          <cell r="K3381" t="str">
            <v>590,38</v>
          </cell>
          <cell r="L3381" t="str">
            <v>CAIXA REFERENCIAL</v>
          </cell>
        </row>
        <row r="3382">
          <cell r="G3382" t="str">
            <v>101798</v>
          </cell>
          <cell r="H3382" t="str">
            <v>TAMPA PARA CAIXA TIPO R1, EM FERRO FUNDIDO, DIMENSÕES INTERNAS: 0,40 X 0,60 M - FORNECIMENTO E INSTALAÇÃO. AF_12/2020</v>
          </cell>
          <cell r="I3382" t="str">
            <v>UN</v>
          </cell>
          <cell r="J3382" t="str">
            <v>COEFICIENTE DE REPRESENTATIVIDADE</v>
          </cell>
          <cell r="K3382" t="str">
            <v>384,64</v>
          </cell>
          <cell r="L3382" t="str">
            <v>CAIXA REFERENCIAL</v>
          </cell>
        </row>
        <row r="3383">
          <cell r="G3383" t="str">
            <v>101799</v>
          </cell>
          <cell r="H3383" t="str">
            <v>TAMPA PARA CAIXA TIPO R2 E R3, EM FERRO FUNDIDO, DIMENSÕES INTERNAS: 0,55 X 1,10 M - FORNECIMENTO E INSTALAÇÃO. AF_12/2020</v>
          </cell>
          <cell r="I3383" t="str">
            <v>UN</v>
          </cell>
          <cell r="J3383" t="str">
            <v>COEFICIENTE DE REPRESENTATIVIDADE</v>
          </cell>
          <cell r="K3383" t="str">
            <v>926,48</v>
          </cell>
          <cell r="L3383" t="str">
            <v>CAIXA REFERENCIAL</v>
          </cell>
        </row>
        <row r="3384">
          <cell r="G3384" t="str">
            <v>98397</v>
          </cell>
          <cell r="H3384" t="str">
            <v>PINTURA ANTICORROSIVA DE DUTO METÁLICO. AF_04/2018</v>
          </cell>
          <cell r="I3384" t="str">
            <v>M2</v>
          </cell>
          <cell r="J3384" t="str">
            <v>COEFICIENTE DE REPRESENTATIVIDADE</v>
          </cell>
          <cell r="K3384" t="str">
            <v>14,44</v>
          </cell>
          <cell r="L3384" t="str">
            <v>CAIXA REFERENCIAL</v>
          </cell>
        </row>
        <row r="3385">
          <cell r="G3385" t="str">
            <v>103244</v>
          </cell>
          <cell r="H3385" t="str">
            <v>AR CONDICIONADO SPLIT INVERTER, HI-WALL (PAREDE), 9000 BTU/H, CICLO FRIO - FORNECIMENTO E INSTALAÇÃO. AF_11/2021_PE</v>
          </cell>
          <cell r="I3385" t="str">
            <v>UN</v>
          </cell>
          <cell r="J3385" t="str">
            <v>COEFICIENTE DE REPRESENTATIVIDADE</v>
          </cell>
          <cell r="K3385" t="str">
            <v>2.181,36</v>
          </cell>
          <cell r="L3385" t="str">
            <v>CAIXA REFERENCIAL</v>
          </cell>
        </row>
        <row r="3386">
          <cell r="G3386" t="str">
            <v>103245</v>
          </cell>
          <cell r="H3386" t="str">
            <v>AR CONDICIONADO SPLIT ON/OFF, HI-WALL (PAREDE), 9000 BTUS/H, CICLO FRIO - FORNECIMENTO E INSTALAÇÃO. AF_11/2021_PE</v>
          </cell>
          <cell r="I3386" t="str">
            <v>UN</v>
          </cell>
          <cell r="J3386" t="str">
            <v>COEFICIENTE DE REPRESENTATIVIDADE</v>
          </cell>
          <cell r="K3386" t="str">
            <v>1.731,56</v>
          </cell>
          <cell r="L3386" t="str">
            <v>CAIXA REFERENCIAL</v>
          </cell>
        </row>
        <row r="3387">
          <cell r="G3387" t="str">
            <v>103246</v>
          </cell>
          <cell r="H3387" t="str">
            <v>AR CONDICIONADO SPLIT ON/OFF, HI-WALL (PAREDE), 9000 BTUS/H, CICLO QUENTE/FRIO - FORNECIMENTO E INSTALAÇÃO. AF_11/2021_PE</v>
          </cell>
          <cell r="I3387" t="str">
            <v>UN</v>
          </cell>
          <cell r="J3387" t="str">
            <v>COEFICIENTE DE REPRESENTATIVIDADE</v>
          </cell>
          <cell r="K3387" t="str">
            <v>1.883,67</v>
          </cell>
          <cell r="L3387" t="str">
            <v>CAIXA REFERENCIAL</v>
          </cell>
        </row>
        <row r="3388">
          <cell r="G3388" t="str">
            <v>103247</v>
          </cell>
          <cell r="H3388" t="str">
            <v>AR CONDICIONADO SPLIT INVERTER, HI-WALL (PAREDE), 12000 BTU/H, CICLO FRIO - FORNECIMENTO E INSTALAÇÃO. AF_11/2021_PE</v>
          </cell>
          <cell r="I3388" t="str">
            <v>UN</v>
          </cell>
          <cell r="J3388" t="str">
            <v>COEFICIENTE DE REPRESENTATIVIDADE</v>
          </cell>
          <cell r="K3388" t="str">
            <v>2.415,31</v>
          </cell>
          <cell r="L3388" t="str">
            <v>CAIXA REFERENCIAL</v>
          </cell>
        </row>
        <row r="3389">
          <cell r="G3389" t="str">
            <v>103248</v>
          </cell>
          <cell r="H3389" t="str">
            <v>AR CONDICIONADO SPLIT ON/OFF, HI-WALL (PAREDE), 12000 BTUS/H, CICLO FRIO - FORNECIMENTO E INSTALAÇÃO. AF_11/2021_PE</v>
          </cell>
          <cell r="I3389" t="str">
            <v>UN</v>
          </cell>
          <cell r="J3389" t="str">
            <v>COEFICIENTE DE REPRESENTATIVIDADE</v>
          </cell>
          <cell r="K3389" t="str">
            <v>1.983,28</v>
          </cell>
          <cell r="L3389" t="str">
            <v>CAIXA REFERENCIAL</v>
          </cell>
        </row>
        <row r="3390">
          <cell r="G3390" t="str">
            <v>103249</v>
          </cell>
          <cell r="H3390" t="str">
            <v>AR CONDICIONADO SPLIT ON/OFF, HI-WALL (PAREDE), 12000 BTUS/H, CICLO QUENTE/FRIO - FORNECIMENTO E INSTALAÇÃO. AF_11/2021_PE</v>
          </cell>
          <cell r="I3390" t="str">
            <v>UN</v>
          </cell>
          <cell r="J3390" t="str">
            <v>COEFICIENTE DE REPRESENTATIVIDADE</v>
          </cell>
          <cell r="K3390" t="str">
            <v>2.126,83</v>
          </cell>
          <cell r="L3390" t="str">
            <v>CAIXA REFERENCIAL</v>
          </cell>
        </row>
        <row r="3391">
          <cell r="G3391" t="str">
            <v>103250</v>
          </cell>
          <cell r="H3391" t="str">
            <v>AR CONDICIONADO SPLIT INVERTER, HI-WALL (PAREDE), 18000 BTU/H, CICLO FRIO - FORNECIMENTO E INSTALAÇÃO. AF_11/2021_PE</v>
          </cell>
          <cell r="I3391" t="str">
            <v>UN</v>
          </cell>
          <cell r="J3391" t="str">
            <v>COEFICIENTE DE REPRESENTATIVIDADE</v>
          </cell>
          <cell r="K3391" t="str">
            <v>3.488,73</v>
          </cell>
          <cell r="L3391" t="str">
            <v>CAIXA REFERENCIAL</v>
          </cell>
        </row>
        <row r="3392">
          <cell r="G3392" t="str">
            <v>103251</v>
          </cell>
          <cell r="H3392" t="str">
            <v>AR CONDICIONADO SPLIT ON/OFF, HI-WALL (PAREDE), 18000 BTUS/H, CICLO FRIO - FORNECIMENTO E INSTALAÇÃO. AF_11/2021_PE</v>
          </cell>
          <cell r="I3392" t="str">
            <v>UN</v>
          </cell>
          <cell r="J3392" t="str">
            <v>COEFICIENTE DE REPRESENTATIVIDADE</v>
          </cell>
          <cell r="K3392" t="str">
            <v>2.767,16</v>
          </cell>
          <cell r="L3392" t="str">
            <v>CAIXA REFERENCIAL</v>
          </cell>
        </row>
        <row r="3393">
          <cell r="G3393" t="str">
            <v>103252</v>
          </cell>
          <cell r="H3393" t="str">
            <v>AR CONDICIONADO SPLIT ON/OFF, HI-WALL (PAREDE), 18000 BTUS/H, CICLO QUENTE/FRIO - FORNECIMENTO E INSTALAÇÃO. AF_11/2021_PE</v>
          </cell>
          <cell r="I3393" t="str">
            <v>UN</v>
          </cell>
          <cell r="J3393" t="str">
            <v>COEFICIENTE DE REPRESENTATIVIDADE</v>
          </cell>
          <cell r="K3393" t="str">
            <v>3.058,15</v>
          </cell>
          <cell r="L3393" t="str">
            <v>CAIXA REFERENCIAL</v>
          </cell>
        </row>
        <row r="3394">
          <cell r="G3394" t="str">
            <v>103253</v>
          </cell>
          <cell r="H3394" t="str">
            <v>AR CONDICIONADO SPLIT INVERTER, HI-WALL (PAREDE), 24000 BTU/H, CICLO FRIO - FORNECIMENTO E INSTALAÇÃO. AF_11/2021_PE</v>
          </cell>
          <cell r="I3394" t="str">
            <v>UN</v>
          </cell>
          <cell r="J3394" t="str">
            <v>COEFICIENTE DE REPRESENTATIVIDADE</v>
          </cell>
          <cell r="K3394" t="str">
            <v>4.737,63</v>
          </cell>
          <cell r="L3394" t="str">
            <v>CAIXA REFERENCIAL</v>
          </cell>
        </row>
        <row r="3395">
          <cell r="G3395" t="str">
            <v>103254</v>
          </cell>
          <cell r="H3395" t="str">
            <v>AR CONDICIONADO SPLIT ON/OFF, HI-WALL (PAREDE), 24000 BTUS/H, CICLO FRIO - FORNECIMENTO E INSTALAÇÃO. AF_11/2021_PE</v>
          </cell>
          <cell r="I3395" t="str">
            <v>UN</v>
          </cell>
          <cell r="J3395" t="str">
            <v>COEFICIENTE DE REPRESENTATIVIDADE</v>
          </cell>
          <cell r="K3395" t="str">
            <v>3.557,95</v>
          </cell>
          <cell r="L3395" t="str">
            <v>CAIXA REFERENCIAL</v>
          </cell>
        </row>
        <row r="3396">
          <cell r="G3396" t="str">
            <v>103255</v>
          </cell>
          <cell r="H3396" t="str">
            <v>AR CONDICIONADO SPLIT ON/OFF, HI-WALL (PAREDE), 24000 BTUS/H, CICLO QUENTE/FRIO - FORNECIMENTO E INSTALAÇÃO. AF_11/2021_PE</v>
          </cell>
          <cell r="I3396" t="str">
            <v>UN</v>
          </cell>
          <cell r="J3396" t="str">
            <v>COEFICIENTE DE REPRESENTATIVIDADE</v>
          </cell>
          <cell r="K3396" t="str">
            <v>3.974,17</v>
          </cell>
          <cell r="L3396" t="str">
            <v>CAIXA REFERENCIAL</v>
          </cell>
        </row>
        <row r="3397">
          <cell r="G3397" t="str">
            <v>103256</v>
          </cell>
          <cell r="H3397" t="str">
            <v>AR CONDICIONADO SPLIT INVERTER, PISO TETO, 18000 BTU/H, CICLO FRIO - FORNECIMENTO E INSTALAÇÃO. AF_11/2021_PE</v>
          </cell>
          <cell r="I3397" t="str">
            <v>UN</v>
          </cell>
          <cell r="J3397" t="str">
            <v>COEFICIENTE DE REPRESENTATIVIDADE</v>
          </cell>
          <cell r="K3397" t="str">
            <v>8.778,21</v>
          </cell>
          <cell r="L3397" t="str">
            <v>CAIXA REFERENCIAL</v>
          </cell>
        </row>
        <row r="3398">
          <cell r="G3398" t="str">
            <v>103257</v>
          </cell>
          <cell r="H3398" t="str">
            <v>AR CONDICIONADO SPLIT ON/OFF, PISO TETO, 18.000 BTU/H, CICLO FRIO - FORNECIMENTO E INSTALAÇÃO. AF_11/2021_PE</v>
          </cell>
          <cell r="I3398" t="str">
            <v>UN</v>
          </cell>
          <cell r="J3398" t="str">
            <v>COEFICIENTE DE REPRESENTATIVIDADE</v>
          </cell>
          <cell r="K3398" t="str">
            <v>5.052,84</v>
          </cell>
          <cell r="L3398" t="str">
            <v>CAIXA REFERENCIAL</v>
          </cell>
        </row>
        <row r="3399">
          <cell r="G3399" t="str">
            <v>103258</v>
          </cell>
          <cell r="H3399" t="str">
            <v>AR CONDICIONADO SPLIT INVERTER, PISO TETO, 24000 BTU/H, CICLO FRIO - FORNECIMENTO E INSTALAÇÃO. AF_11/2021_PE</v>
          </cell>
          <cell r="I3399" t="str">
            <v>UN</v>
          </cell>
          <cell r="J3399" t="str">
            <v>COEFICIENTE DE REPRESENTATIVIDADE</v>
          </cell>
          <cell r="K3399" t="str">
            <v>9.805,41</v>
          </cell>
          <cell r="L3399" t="str">
            <v>CAIXA REFERENCIAL</v>
          </cell>
        </row>
        <row r="3400">
          <cell r="G3400" t="str">
            <v>103259</v>
          </cell>
          <cell r="H3400" t="str">
            <v>AR CONDICIONADO SPLIT ON/OFF, PISO TETO, 24.000 BTU/H, CICLO FRIO - FORNECIMENTO E INSTALAÇÃO. AF_11/2021_PE</v>
          </cell>
          <cell r="I3400" t="str">
            <v>UN</v>
          </cell>
          <cell r="J3400" t="str">
            <v>COEFICIENTE DE REPRESENTATIVIDADE</v>
          </cell>
          <cell r="K3400" t="str">
            <v>5.326,38</v>
          </cell>
          <cell r="L3400" t="str">
            <v>CAIXA REFERENCIAL</v>
          </cell>
        </row>
        <row r="3401">
          <cell r="G3401" t="str">
            <v>103260</v>
          </cell>
          <cell r="H3401" t="str">
            <v>AR CONDICIONADO SPLIT INVERTER, PISO TETO, 24000 BTU/H, QUENTE/FRIO - FORNECIMENTO E INSTALAÇÃO. AF_11/2021_PE</v>
          </cell>
          <cell r="I3401" t="str">
            <v>UN</v>
          </cell>
          <cell r="J3401" t="str">
            <v>COEFICIENTE DE REPRESENTATIVIDADE</v>
          </cell>
          <cell r="K3401" t="str">
            <v>5.468,92</v>
          </cell>
          <cell r="L3401" t="str">
            <v>CAIXA REFERENCIAL</v>
          </cell>
        </row>
        <row r="3402">
          <cell r="G3402" t="str">
            <v>103261</v>
          </cell>
          <cell r="H3402" t="str">
            <v>AR CONDICIONADO SPLIT INVERTER, PISO TETO, 36000 BTU/H, CICLO FRIO - FORNECIMENTO E INSTALAÇÃO. AF_11/2021_PE</v>
          </cell>
          <cell r="I3402" t="str">
            <v>UN</v>
          </cell>
          <cell r="J3402" t="str">
            <v>COEFICIENTE DE REPRESENTATIVIDADE</v>
          </cell>
          <cell r="K3402" t="str">
            <v>11.058,20</v>
          </cell>
          <cell r="L3402" t="str">
            <v>CAIXA REFERENCIAL</v>
          </cell>
        </row>
        <row r="3403">
          <cell r="G3403" t="str">
            <v>103262</v>
          </cell>
          <cell r="H3403" t="str">
            <v>AR CONDICIONADO SPLIT ON/OFF, PISO TETO, 36.000 BTU/H, CICLO FRIO - FORNECIMENTO E INSTALAÇÃO. AF_11/2021_PE</v>
          </cell>
          <cell r="I3403" t="str">
            <v>UN</v>
          </cell>
          <cell r="J3403" t="str">
            <v>COEFICIENTE DE REPRESENTATIVIDADE</v>
          </cell>
          <cell r="K3403" t="str">
            <v>6.977,20</v>
          </cell>
          <cell r="L3403" t="str">
            <v>CAIXA REFERENCIAL</v>
          </cell>
        </row>
        <row r="3404">
          <cell r="G3404" t="str">
            <v>103263</v>
          </cell>
          <cell r="H3404" t="str">
            <v>AR CONDICIONADO SPLIT INVERTER, PISO TETO, 48000 BTU/H, CICLO FRIO - FORNECIMENTO E INSTALAÇÃO. AF_11/2021_PE</v>
          </cell>
          <cell r="I3404" t="str">
            <v>UN</v>
          </cell>
          <cell r="J3404" t="str">
            <v>COEFICIENTE DE REPRESENTATIVIDADE</v>
          </cell>
          <cell r="K3404" t="str">
            <v>15.342,01</v>
          </cell>
          <cell r="L3404" t="str">
            <v>CAIXA REFERENCIAL</v>
          </cell>
        </row>
        <row r="3405">
          <cell r="G3405" t="str">
            <v>103264</v>
          </cell>
          <cell r="H3405" t="str">
            <v>AR CONDICIONADO SPLIT ON/OFF, PISO TETO, 48.000 BTU/H, CICLO FRIO - FORNECIMENTO E INSTALAÇÃO. AF_11/2021_PE</v>
          </cell>
          <cell r="I3405" t="str">
            <v>UN</v>
          </cell>
          <cell r="J3405" t="str">
            <v>COEFICIENTE DE REPRESENTATIVIDADE</v>
          </cell>
          <cell r="K3405" t="str">
            <v>8.660,24</v>
          </cell>
          <cell r="L3405" t="str">
            <v>CAIXA REFERENCIAL</v>
          </cell>
        </row>
        <row r="3406">
          <cell r="G3406" t="str">
            <v>103265</v>
          </cell>
          <cell r="H3406" t="str">
            <v>AR CONDICIONADO SPLIT INVERTER, PISO TETO, APRESENTANDO ENTRE 54000 E 58000 BTU/H, CICLO FRIO - FORNECIMENTO E INSTALAÇÃO. AF_11/2021_PE</v>
          </cell>
          <cell r="I3406" t="str">
            <v>UN</v>
          </cell>
          <cell r="J3406" t="str">
            <v>COEFICIENTE DE REPRESENTATIVIDADE</v>
          </cell>
          <cell r="K3406" t="str">
            <v>18.469,61</v>
          </cell>
          <cell r="L3406" t="str">
            <v>CAIXA REFERENCIAL</v>
          </cell>
        </row>
        <row r="3407">
          <cell r="G3407" t="str">
            <v>103266</v>
          </cell>
          <cell r="H3407" t="str">
            <v>AR CONDICIONADO SPLIT ON/OFF, PISO TETO, 60.000 BTU/H, CICLO FRIO - FORNECIMENTO E INSTALAÇÃO. AF_11/2021_PE</v>
          </cell>
          <cell r="I3407" t="str">
            <v>UN</v>
          </cell>
          <cell r="J3407" t="str">
            <v>COEFICIENTE DE REPRESENTATIVIDADE</v>
          </cell>
          <cell r="K3407" t="str">
            <v>9.656,93</v>
          </cell>
          <cell r="L3407" t="str">
            <v>CAIXA REFERENCIAL</v>
          </cell>
        </row>
        <row r="3408">
          <cell r="G3408" t="str">
            <v>103267</v>
          </cell>
          <cell r="H3408" t="str">
            <v>AR CONDICIONADO SPLIT ON/OFF, CASSETE (TETO), FRIO 4 VIAS 18000 BTU/H - FORNECIMENTO E INSTALAÇÃO. AF_11/2021_PE</v>
          </cell>
          <cell r="I3408" t="str">
            <v>UN</v>
          </cell>
          <cell r="J3408" t="str">
            <v>COEFICIENTE DE REPRESENTATIVIDADE</v>
          </cell>
          <cell r="K3408" t="str">
            <v>5.518,63</v>
          </cell>
          <cell r="L3408" t="str">
            <v>CAIXA REFERENCIAL</v>
          </cell>
        </row>
        <row r="3409">
          <cell r="G3409" t="str">
            <v>103268</v>
          </cell>
          <cell r="H3409" t="str">
            <v>AR CONDICIONADO SPLIT ON/OFF, CASSETE (TETO), 18000 BTU/H, CICLO QUENTE/FRIO - FORNECIMENTO E INSTALAÇÃO. AF_11/2021_PE</v>
          </cell>
          <cell r="I3409" t="str">
            <v>UN</v>
          </cell>
          <cell r="J3409" t="str">
            <v>COEFICIENTE DE REPRESENTATIVIDADE</v>
          </cell>
          <cell r="K3409" t="str">
            <v>6.533,84</v>
          </cell>
          <cell r="L3409" t="str">
            <v>CAIXA REFERENCIAL</v>
          </cell>
        </row>
        <row r="3410">
          <cell r="G3410" t="str">
            <v>103269</v>
          </cell>
          <cell r="H3410" t="str">
            <v>AR CONDICIONADO SPLIT ON/OFF, CASSETE (TETO), FRIO 4 VIAS 24000 BTU/H - FORNECIMENTO E INSTALAÇÃO. AF_11/2021_PE</v>
          </cell>
          <cell r="I3410" t="str">
            <v>UN</v>
          </cell>
          <cell r="J3410" t="str">
            <v>COEFICIENTE DE REPRESENTATIVIDADE</v>
          </cell>
          <cell r="K3410" t="str">
            <v>6.765,59</v>
          </cell>
          <cell r="L3410" t="str">
            <v>CAIXA REFERENCIAL</v>
          </cell>
        </row>
        <row r="3411">
          <cell r="G3411" t="str">
            <v>103270</v>
          </cell>
          <cell r="H3411" t="str">
            <v>AR CONDICIONADO SPLIT ON/OFF, CASSETE (TETO), 24000 BTU/H, CICLO QUENTE/FRIO - FORNECIMENTO E INSTALAÇÃO. AF_11/2021_PE</v>
          </cell>
          <cell r="I3411" t="str">
            <v>UN</v>
          </cell>
          <cell r="J3411" t="str">
            <v>COEFICIENTE DE REPRESENTATIVIDADE</v>
          </cell>
          <cell r="K3411" t="str">
            <v>7.019,21</v>
          </cell>
          <cell r="L3411" t="str">
            <v>CAIXA REFERENCIAL</v>
          </cell>
        </row>
        <row r="3412">
          <cell r="G3412" t="str">
            <v>103271</v>
          </cell>
          <cell r="H3412" t="str">
            <v>AR CONDICIONADO SPLIT ON/OFF, CASSETE (TETO), FRIO 4 VIAS 36000 BTU/H - FORNECIMENTO E INSTALAÇÃO. AF_11/2021_PE</v>
          </cell>
          <cell r="I3412" t="str">
            <v>UN</v>
          </cell>
          <cell r="J3412" t="str">
            <v>COEFICIENTE DE REPRESENTATIVIDADE</v>
          </cell>
          <cell r="K3412" t="str">
            <v>9.919,18</v>
          </cell>
          <cell r="L3412" t="str">
            <v>CAIXA REFERENCIAL</v>
          </cell>
        </row>
        <row r="3413">
          <cell r="G3413" t="str">
            <v>103272</v>
          </cell>
          <cell r="H3413" t="str">
            <v>AR CONDICIONADO SPLIT ON/OFF, CASSETE (TETO), 36000 BTU/H, CICLO QUENTE/FRIO - FORNECIMENTO E INSTALAÇÃO. AF_11/2021_PE</v>
          </cell>
          <cell r="I3413" t="str">
            <v>UN</v>
          </cell>
          <cell r="J3413" t="str">
            <v>COEFICIENTE DE REPRESENTATIVIDADE</v>
          </cell>
          <cell r="K3413" t="str">
            <v>10.241,70</v>
          </cell>
          <cell r="L3413" t="str">
            <v>CAIXA REFERENCIAL</v>
          </cell>
        </row>
        <row r="3414">
          <cell r="G3414" t="str">
            <v>103273</v>
          </cell>
          <cell r="H3414" t="str">
            <v>AR CONDICIONADO SPLIT ON/OFF, CASSETE (TETO), FRIO 4 VIAS 48000 BTU/H - FORNECIMENTO E INSTALAÇÃO. AF_11/2021_PE</v>
          </cell>
          <cell r="I3414" t="str">
            <v>UN</v>
          </cell>
          <cell r="J3414" t="str">
            <v>COEFICIENTE DE REPRESENTATIVIDADE</v>
          </cell>
          <cell r="K3414" t="str">
            <v>10.559,15</v>
          </cell>
          <cell r="L3414" t="str">
            <v>CAIXA REFERENCIAL</v>
          </cell>
        </row>
        <row r="3415">
          <cell r="G3415" t="str">
            <v>103274</v>
          </cell>
          <cell r="H3415" t="str">
            <v>AR CONDICIONADO SPLIT ON/OFF, CASSETE (TETO), 48000 BTU/H, CICLO QUENTE/FRIO - FORNECIMENTO E INSTALAÇÃO. AF_11/2021_PE</v>
          </cell>
          <cell r="I3415" t="str">
            <v>UN</v>
          </cell>
          <cell r="J3415" t="str">
            <v>COEFICIENTE DE REPRESENTATIVIDADE</v>
          </cell>
          <cell r="K3415" t="str">
            <v>12.075,99</v>
          </cell>
          <cell r="L3415" t="str">
            <v>CAIXA REFERENCIAL</v>
          </cell>
        </row>
        <row r="3416">
          <cell r="G3416" t="str">
            <v>103275</v>
          </cell>
          <cell r="H3416" t="str">
            <v>AR CONDICIONADO SPLIT ON/OFF, CASSETE (TETO), FRIO 4 VIAS 60000 BTU/H - FORNECIMENTO E INSTALAÇÃO. AF_11/2021_PE</v>
          </cell>
          <cell r="I3416" t="str">
            <v>UN</v>
          </cell>
          <cell r="J3416" t="str">
            <v>COEFICIENTE DE REPRESENTATIVIDADE</v>
          </cell>
          <cell r="K3416" t="str">
            <v>12.014,06</v>
          </cell>
          <cell r="L3416" t="str">
            <v>CAIXA REFERENCIAL</v>
          </cell>
        </row>
        <row r="3417">
          <cell r="G3417" t="str">
            <v>103276</v>
          </cell>
          <cell r="H3417" t="str">
            <v>AR CONDICIONADO SPLIT ON/OFF, CASSETE (TETO), 60000 BTU/H, CICLO QUENTE/FRIO - FORNECIMENTO E INSTALAÇÃO. AF_11/2021_PE</v>
          </cell>
          <cell r="I3417" t="str">
            <v>UN</v>
          </cell>
          <cell r="J3417" t="str">
            <v>COEFICIENTE DE REPRESENTATIVIDADE</v>
          </cell>
          <cell r="K3417" t="str">
            <v>12.600,73</v>
          </cell>
          <cell r="L3417" t="str">
            <v>CAIXA REFERENCIAL</v>
          </cell>
        </row>
        <row r="3418">
          <cell r="G3418" t="str">
            <v>103277</v>
          </cell>
          <cell r="H3418" t="str">
            <v>AR CONDICIONADO SPLITÃO 10 TR - FORNECIMENTO E INSTALAÇÃO. AF_11/2021_PE</v>
          </cell>
          <cell r="I3418" t="str">
            <v>UN</v>
          </cell>
          <cell r="J3418" t="str">
            <v>COEFICIENTE DE REPRESENTATIVIDADE</v>
          </cell>
          <cell r="K3418" t="str">
            <v>23.181,69</v>
          </cell>
          <cell r="L3418" t="str">
            <v>CAIXA REFERENCIAL</v>
          </cell>
        </row>
        <row r="3419">
          <cell r="G3419" t="str">
            <v>103278</v>
          </cell>
          <cell r="H3419" t="str">
            <v>AR CONDICIONADO SPLITÃO 15 TR - FORNECIMENTO E INSTALAÇÃO. AF_11/2021_PE</v>
          </cell>
          <cell r="I3419" t="str">
            <v>UN</v>
          </cell>
          <cell r="J3419" t="str">
            <v>COEFICIENTE DE REPRESENTATIVIDADE</v>
          </cell>
          <cell r="K3419" t="str">
            <v>29.631,44</v>
          </cell>
          <cell r="L3419" t="str">
            <v>CAIXA REFERENCIAL</v>
          </cell>
        </row>
        <row r="3420">
          <cell r="G3420" t="str">
            <v>103288</v>
          </cell>
          <cell r="H3420" t="str">
            <v>RASGO E CHUMBAMENTO EM ALVENARIA PARA TUBOS DE SPLIT PAREDE DE 9000 A 24000 BTUS/H. AF_11/2021</v>
          </cell>
          <cell r="I3420" t="str">
            <v>UN</v>
          </cell>
          <cell r="J3420" t="str">
            <v>COEFICIENTE DE REPRESENTATIVIDADE</v>
          </cell>
          <cell r="K3420" t="str">
            <v>18,26</v>
          </cell>
          <cell r="L3420" t="str">
            <v>CAIXA REFERENCIAL</v>
          </cell>
        </row>
        <row r="3421">
          <cell r="G3421" t="str">
            <v>103289</v>
          </cell>
          <cell r="H3421" t="str">
            <v>TUBO EM COBRE FLEXÍVEL, DN 1/4", COM ISOLAMENTO, INSTALADO EM FORRO, PARA RAMAL DE ALIMENTAÇÃO DE AR CONDICIONADO, INCLUSO FIXADOR. AF_11/2021</v>
          </cell>
          <cell r="I3421" t="str">
            <v>M</v>
          </cell>
          <cell r="J3421" t="str">
            <v>COEFICIENTE DE REPRESENTATIVIDADE</v>
          </cell>
          <cell r="K3421" t="str">
            <v>30,34</v>
          </cell>
          <cell r="L3421" t="str">
            <v>CAIXA REFERENCIAL</v>
          </cell>
        </row>
        <row r="3422">
          <cell r="G3422" t="str">
            <v>103290</v>
          </cell>
          <cell r="H3422" t="str">
            <v>TUBO EM COBRE FLEXÍVEL, DN 3/8", COM ISOLAMENTO, INSTALADO EM FORRO, PARA RAMAL DE ALIMENTAÇÃO DE AR CONDICIONADO, INCLUSO FIXADOR. AF_11/2021</v>
          </cell>
          <cell r="I3422" t="str">
            <v>M</v>
          </cell>
          <cell r="J3422" t="str">
            <v>COEFICIENTE DE REPRESENTATIVIDADE</v>
          </cell>
          <cell r="K3422" t="str">
            <v>45,94</v>
          </cell>
          <cell r="L3422" t="str">
            <v>CAIXA REFERENCIAL</v>
          </cell>
        </row>
        <row r="3423">
          <cell r="G3423" t="str">
            <v>103291</v>
          </cell>
          <cell r="H3423" t="str">
            <v>TUBO EM COBRE FLEXÍVEL, DN 1/2", COM ISOLAMENTO, INSTALADO EM FORRO, PARA RAMAL DE ALIMENTAÇÃO DE AR CONDICIONADO, INCLUSO FIXADOR. AF_11/2021</v>
          </cell>
          <cell r="I3423" t="str">
            <v>M</v>
          </cell>
          <cell r="J3423" t="str">
            <v>COEFICIENTE DE REPRESENTATIVIDADE</v>
          </cell>
          <cell r="K3423" t="str">
            <v>57,21</v>
          </cell>
          <cell r="L3423" t="str">
            <v>CAIXA REFERENCIAL</v>
          </cell>
        </row>
        <row r="3424">
          <cell r="G3424" t="str">
            <v>103292</v>
          </cell>
          <cell r="H3424" t="str">
            <v>TUBO EM COBRE FLEXÍVEL, DN 5/8", COM ISOLAMENTO, INSTALADO EM FORRO, PARA RAMAL DE ALIMENTAÇÃO DE AR CONDICIONADO, INCLUSO FIXADOR. AF_11/2021</v>
          </cell>
          <cell r="I3424" t="str">
            <v>M</v>
          </cell>
          <cell r="J3424" t="str">
            <v>COEFICIENTE DE REPRESENTATIVIDADE</v>
          </cell>
          <cell r="K3424" t="str">
            <v>68,66</v>
          </cell>
          <cell r="L3424" t="str">
            <v>CAIXA REFERENCIAL</v>
          </cell>
        </row>
        <row r="3425">
          <cell r="G3425" t="str">
            <v>101936</v>
          </cell>
          <cell r="H3425" t="str">
            <v>INSTALAÇÃO DE TUBOS E CONEXÕES, EM AÇO/FERRO GALVANIZADO, PARA O CENTRO DE MEDIÇÃO DE GÁS DE EDIFÍCIO RESIDENCIAL, COM 4 PAVIMENTOS, 16 UNIDADES HABITACIONAIS, DN 32 (1 1/4) - FORNECIMENTO E INSTALAÇÃO. AF_10/2020</v>
          </cell>
          <cell r="I3425" t="str">
            <v>UN</v>
          </cell>
          <cell r="J3425" t="str">
            <v>COEFICIENTE DE REPRESENTATIVIDADE</v>
          </cell>
          <cell r="K3425" t="str">
            <v>9.174,26</v>
          </cell>
          <cell r="L3425" t="str">
            <v>CAIXA REFERENCIAL</v>
          </cell>
        </row>
        <row r="3426">
          <cell r="G3426" t="str">
            <v>101937</v>
          </cell>
          <cell r="H3426" t="str">
            <v>INSTALAÇÃO DE TUBOS E CONEXÕES, EM AÇO/FERRO GALVANIZADO, PARA O CENTRO DE MEDIÇÃO DE GÁS DE EDIFÍCIO RESIDENCIAL, COM 4 PAVIMENTOS, 16 UNIDADES HABITACIONAIS, DN 50 (2) - FORNECIMENTO E INSTALAÇÃO. AF_10/2020</v>
          </cell>
          <cell r="I3426" t="str">
            <v>UN</v>
          </cell>
          <cell r="J3426" t="str">
            <v>COEFICIENTE DE REPRESENTATIVIDADE</v>
          </cell>
          <cell r="K3426" t="str">
            <v>17.034,86</v>
          </cell>
          <cell r="L3426" t="str">
            <v>CAIXA REFERENCIAL</v>
          </cell>
        </row>
        <row r="3427">
          <cell r="G3427" t="str">
            <v>98294</v>
          </cell>
          <cell r="H3427" t="str">
            <v>CABO ELETRÔNICO CATEGORIA 5E, INSTALADO EM EDIFICAÇÃO RESIDENCIAL - FORNECIMENTO E INSTALAÇÃO. AF_11/2019</v>
          </cell>
          <cell r="I3427" t="str">
            <v>M</v>
          </cell>
          <cell r="J3427" t="str">
            <v>COEFICIENTE DE REPRESENTATIVIDADE</v>
          </cell>
          <cell r="K3427" t="str">
            <v>7,62</v>
          </cell>
          <cell r="L3427" t="str">
            <v>CAIXA REFERENCIAL</v>
          </cell>
        </row>
        <row r="3428">
          <cell r="G3428" t="str">
            <v>98295</v>
          </cell>
          <cell r="H3428" t="str">
            <v>CABO ELETRÔNICO CATEGORIA 5E, INSTALADO EM EDIFICAÇÃO INSTITUCIONAL - FORNECIMENTO E INSTALAÇÃO. AF_11/2019</v>
          </cell>
          <cell r="I3428" t="str">
            <v>M</v>
          </cell>
          <cell r="J3428" t="str">
            <v>COEFICIENTE DE REPRESENTATIVIDADE</v>
          </cell>
          <cell r="K3428" t="str">
            <v>6,56</v>
          </cell>
          <cell r="L3428" t="str">
            <v>CAIXA REFERENCIAL</v>
          </cell>
        </row>
        <row r="3429">
          <cell r="G3429" t="str">
            <v>98296</v>
          </cell>
          <cell r="H3429" t="str">
            <v>CABO ELETRÔNICO CATEGORIA 6, INSTALADO EM EDIFICAÇÃO RESIDENCIAL - FORNECIMENTO E INSTALAÇÃO. AF_11/2019</v>
          </cell>
          <cell r="I3429" t="str">
            <v>M</v>
          </cell>
          <cell r="J3429" t="str">
            <v>COEFICIENTE DE REPRESENTATIVIDADE</v>
          </cell>
          <cell r="K3429" t="str">
            <v>11,16</v>
          </cell>
          <cell r="L3429" t="str">
            <v>CAIXA REFERENCIAL</v>
          </cell>
        </row>
        <row r="3430">
          <cell r="G3430" t="str">
            <v>98297</v>
          </cell>
          <cell r="H3430" t="str">
            <v>CABO ELETRÔNICO CATEGORIA 6, INSTALADO EM EDIFICAÇÃO INSTITUCIONAL - FORNECIMENTO E INSTALAÇÃO. AF_11/2019</v>
          </cell>
          <cell r="I3430" t="str">
            <v>M</v>
          </cell>
          <cell r="J3430" t="str">
            <v>COEFICIENTE DE REPRESENTATIVIDADE</v>
          </cell>
          <cell r="K3430" t="str">
            <v>9,48</v>
          </cell>
          <cell r="L3430" t="str">
            <v>CAIXA REFERENCIAL</v>
          </cell>
        </row>
        <row r="3431">
          <cell r="G3431" t="str">
            <v>98298</v>
          </cell>
          <cell r="H3431" t="str">
            <v>CABO ELETRÔNICO CATEGORIA 6A, INSTALADO EM EDIFICAÇÃO RESIDENCIAL - FORNECIMENTO E INSTALAÇÃO. AF_11/2019</v>
          </cell>
          <cell r="I3431" t="str">
            <v>M</v>
          </cell>
          <cell r="J3431" t="str">
            <v>COEFICIENTE DE REPRESENTATIVIDADE</v>
          </cell>
          <cell r="K3431" t="str">
            <v>26,59</v>
          </cell>
          <cell r="L3431" t="str">
            <v>CAIXA REFERENCIAL</v>
          </cell>
        </row>
        <row r="3432">
          <cell r="G3432" t="str">
            <v>98299</v>
          </cell>
          <cell r="H3432" t="str">
            <v>CABO ELETRÔNICO CATEGORIA 6A, INSTALADO EM EDIFICAÇÃO INSTITUCIONAL - FORNECIMENTO E INSTALAÇÃO. AF_11/2019</v>
          </cell>
          <cell r="I3432" t="str">
            <v>M</v>
          </cell>
          <cell r="J3432" t="str">
            <v>COEFICIENTE DE REPRESENTATIVIDADE</v>
          </cell>
          <cell r="K3432" t="str">
            <v>24,53</v>
          </cell>
          <cell r="L3432" t="str">
            <v>CAIXA REFERENCIAL</v>
          </cell>
        </row>
        <row r="3433">
          <cell r="G3433" t="str">
            <v>98300</v>
          </cell>
          <cell r="H3433" t="str">
            <v>CABO COAXIAL RG6 95% - FORNECIMENTO E INSTALAÇÃO. AF_11/2019</v>
          </cell>
          <cell r="I3433" t="str">
            <v>M</v>
          </cell>
          <cell r="J3433" t="str">
            <v>COEFICIENTE DE REPRESENTATIVIDADE</v>
          </cell>
          <cell r="K3433" t="str">
            <v>7,79</v>
          </cell>
          <cell r="L3433" t="str">
            <v>CAIXA REFERENCIAL</v>
          </cell>
        </row>
        <row r="3434">
          <cell r="G3434" t="str">
            <v>98301</v>
          </cell>
          <cell r="H3434" t="str">
            <v>PATCH PANEL 24 PORTAS, CATEGORIA 5E - FORNECIMENTO E INSTALAÇÃO. AF_11/2019</v>
          </cell>
          <cell r="I3434" t="str">
            <v>UN</v>
          </cell>
          <cell r="J3434" t="str">
            <v>COEFICIENTE DE REPRESENTATIVIDADE</v>
          </cell>
          <cell r="K3434" t="str">
            <v>759,55</v>
          </cell>
          <cell r="L3434" t="str">
            <v>CAIXA REFERENCIAL</v>
          </cell>
        </row>
        <row r="3435">
          <cell r="G3435" t="str">
            <v>98302</v>
          </cell>
          <cell r="H3435" t="str">
            <v>PATCH PANEL 24 PORTAS, CATEGORIA 6 - FORNECIMENTO E INSTALAÇÃO. AF_11/2019</v>
          </cell>
          <cell r="I3435" t="str">
            <v>UN</v>
          </cell>
          <cell r="J3435" t="str">
            <v>COEFICIENTE DE REPRESENTATIVIDADE</v>
          </cell>
          <cell r="K3435" t="str">
            <v>1.253,74</v>
          </cell>
          <cell r="L3435" t="str">
            <v>CAIXA REFERENCIAL</v>
          </cell>
        </row>
        <row r="3436">
          <cell r="G3436" t="str">
            <v>98304</v>
          </cell>
          <cell r="H3436" t="str">
            <v>PATCH PANEL 48 PORTAS, CATEGORIA 6 - FORNECIMENTO E INSTALAÇÃO. AF_11/2019</v>
          </cell>
          <cell r="I3436" t="str">
            <v>UN</v>
          </cell>
          <cell r="J3436" t="str">
            <v>COEFICIENTE DE REPRESENTATIVIDADE</v>
          </cell>
          <cell r="K3436" t="str">
            <v>3.704,02</v>
          </cell>
          <cell r="L3436" t="str">
            <v>CAIXA REFERENCIAL</v>
          </cell>
        </row>
        <row r="3437">
          <cell r="G3437" t="str">
            <v>98305</v>
          </cell>
          <cell r="H3437" t="str">
            <v>RACK FECHADO PARA SERVIDOR - FORNECIMENTO E INSTALAÇÃO. AF_11/2019</v>
          </cell>
          <cell r="I3437" t="str">
            <v>UN</v>
          </cell>
          <cell r="J3437" t="str">
            <v>COEFICIENTE DE REPRESENTATIVIDADE</v>
          </cell>
          <cell r="K3437" t="str">
            <v>2.473,52</v>
          </cell>
          <cell r="L3437" t="str">
            <v>CAIXA REFERENCIAL</v>
          </cell>
        </row>
        <row r="3438">
          <cell r="G3438" t="str">
            <v>98306</v>
          </cell>
          <cell r="H3438" t="str">
            <v>BLOCO DE ENGATE RÁPIDO PARA BASTIDOR TIPO M10 - FORNECIMENTO E INSTALAÇÃO. AF_11/2019</v>
          </cell>
          <cell r="I3438" t="str">
            <v>UN</v>
          </cell>
          <cell r="J3438" t="str">
            <v>COEFICIENTE DE REPRESENTATIVIDADE</v>
          </cell>
          <cell r="K3438" t="str">
            <v>77,21</v>
          </cell>
          <cell r="L3438" t="str">
            <v>CAIXA REFERENCIAL</v>
          </cell>
        </row>
        <row r="3439">
          <cell r="G3439" t="str">
            <v>98307</v>
          </cell>
          <cell r="H3439" t="str">
            <v>TOMADA DE REDE RJ45 - FORNECIMENTO E INSTALAÇÃO. AF_11/2019</v>
          </cell>
          <cell r="I3439" t="str">
            <v>UN</v>
          </cell>
          <cell r="J3439" t="str">
            <v>COEFICIENTE DE REPRESENTATIVIDADE</v>
          </cell>
          <cell r="K3439" t="str">
            <v>53,93</v>
          </cell>
          <cell r="L3439" t="str">
            <v>CAIXA REFERENCIAL</v>
          </cell>
        </row>
        <row r="3440">
          <cell r="G3440" t="str">
            <v>98308</v>
          </cell>
          <cell r="H3440" t="str">
            <v>TOMADA PARA TELEFONE RJ11 - FORNECIMENTO E INSTALAÇÃO. AF_11/2019</v>
          </cell>
          <cell r="I3440" t="str">
            <v>UN</v>
          </cell>
          <cell r="J3440" t="str">
            <v>COEFICIENTE DE REPRESENTATIVIDADE</v>
          </cell>
          <cell r="K3440" t="str">
            <v>37,26</v>
          </cell>
          <cell r="L3440" t="str">
            <v>CAIXA REFERENCIAL</v>
          </cell>
        </row>
        <row r="3441">
          <cell r="G3441" t="str">
            <v>98593</v>
          </cell>
          <cell r="H3441" t="str">
            <v>PATCH PANEL 48 PORTAS, CATEGORIA 5E - FORNECIMENTO E INSTALAÇÃO. AF_11/2019</v>
          </cell>
          <cell r="I3441" t="str">
            <v>UN</v>
          </cell>
          <cell r="J3441" t="str">
            <v>COEFICIENTE DE REPRESENTATIVIDADE</v>
          </cell>
          <cell r="K3441" t="str">
            <v>2.696,34</v>
          </cell>
          <cell r="L3441" t="str">
            <v>CAIXA REFERENCIAL</v>
          </cell>
        </row>
        <row r="3442">
          <cell r="G3442" t="str">
            <v>100553</v>
          </cell>
          <cell r="H3442" t="str">
            <v>CABO COAXIAL RG11 95% - FORNECIMENTO E INSTALAÇÃO. AF_11/2019</v>
          </cell>
          <cell r="I3442" t="str">
            <v>M</v>
          </cell>
          <cell r="J3442" t="str">
            <v>COEFICIENTE DE REPRESENTATIVIDADE</v>
          </cell>
          <cell r="K3442" t="str">
            <v>29,23</v>
          </cell>
          <cell r="L3442" t="str">
            <v>CAIXA REFERENCIAL</v>
          </cell>
        </row>
        <row r="3443">
          <cell r="G3443" t="str">
            <v>100554</v>
          </cell>
          <cell r="H3443" t="str">
            <v>CABO COAXIAL RG59 95% - FORNECIMENTO E INSTALAÇÃO. AF_11/2019</v>
          </cell>
          <cell r="I3443" t="str">
            <v>M</v>
          </cell>
          <cell r="J3443" t="str">
            <v>COEFICIENTE DE REPRESENTATIVIDADE</v>
          </cell>
          <cell r="K3443" t="str">
            <v>7,42</v>
          </cell>
          <cell r="L3443" t="str">
            <v>CAIXA REFERENCIAL</v>
          </cell>
        </row>
        <row r="3444">
          <cell r="G3444" t="str">
            <v>100555</v>
          </cell>
          <cell r="H3444" t="str">
            <v>RACK ABERTO EM COLUNA 44U PARA SERVIDOR - FORNECIMENTO E INSTALAÇÃO. AF_11/2019</v>
          </cell>
          <cell r="I3444" t="str">
            <v>UN</v>
          </cell>
          <cell r="J3444" t="str">
            <v>COEFICIENTE DE REPRESENTATIVIDADE</v>
          </cell>
          <cell r="K3444" t="str">
            <v>1.254,72</v>
          </cell>
          <cell r="L3444" t="str">
            <v>CAIXA REFERENCIAL</v>
          </cell>
        </row>
        <row r="3445">
          <cell r="G3445" t="str">
            <v>89355</v>
          </cell>
          <cell r="H3445" t="str">
            <v>TUBO, PVC, SOLDÁVEL, DN 20MM, INSTALADO EM RAMAL OU SUB-RAMAL DE ÁGUA - FORNECIMENTO E INSTALAÇÃO. AF_06/2022</v>
          </cell>
          <cell r="I3445" t="str">
            <v>M</v>
          </cell>
          <cell r="J3445" t="str">
            <v>COEFICIENTE DE REPRESENTATIVIDADE</v>
          </cell>
          <cell r="K3445" t="str">
            <v>24,96</v>
          </cell>
          <cell r="L3445" t="str">
            <v>CAIXA REFERENCIAL</v>
          </cell>
        </row>
        <row r="3446">
          <cell r="G3446" t="str">
            <v>89356</v>
          </cell>
          <cell r="H3446" t="str">
            <v>TUBO, PVC, SOLDÁVEL, DN 25MM, INSTALADO EM RAMAL OU SUB-RAMAL DE ÁGUA - FORNECIMENTO E INSTALAÇÃO. AF_06/2022</v>
          </cell>
          <cell r="I3446" t="str">
            <v>M</v>
          </cell>
          <cell r="J3446" t="str">
            <v>COEFICIENTE DE REPRESENTATIVIDADE</v>
          </cell>
          <cell r="K3446" t="str">
            <v>28,82</v>
          </cell>
          <cell r="L3446" t="str">
            <v>CAIXA REFERENCIAL</v>
          </cell>
        </row>
        <row r="3447">
          <cell r="G3447" t="str">
            <v>89357</v>
          </cell>
          <cell r="H3447" t="str">
            <v>TUBO, PVC, SOLDÁVEL, DN 32MM, INSTALADO EM RAMAL OU SUB-RAMAL DE ÁGUA - FORNECIMENTO E INSTALAÇÃO. AF_06/2022</v>
          </cell>
          <cell r="I3447" t="str">
            <v>M</v>
          </cell>
          <cell r="J3447" t="str">
            <v>COEFICIENTE DE REPRESENTATIVIDADE</v>
          </cell>
          <cell r="K3447" t="str">
            <v>38,45</v>
          </cell>
          <cell r="L3447" t="str">
            <v>CAIXA REFERENCIAL</v>
          </cell>
        </row>
        <row r="3448">
          <cell r="G3448" t="str">
            <v>89401</v>
          </cell>
          <cell r="H3448" t="str">
            <v>TUBO, PVC, SOLDÁVEL, DN 20MM, INSTALADO EM RAMAL DE DISTRIBUIÇÃO DE ÁGUA - FORNECIMENTO E INSTALAÇÃO. AF_06/2022</v>
          </cell>
          <cell r="I3448" t="str">
            <v>M</v>
          </cell>
          <cell r="J3448" t="str">
            <v>COEFICIENTE DE REPRESENTATIVIDADE</v>
          </cell>
          <cell r="K3448" t="str">
            <v>12,58</v>
          </cell>
          <cell r="L3448" t="str">
            <v>CAIXA REFERENCIAL</v>
          </cell>
        </row>
        <row r="3449">
          <cell r="G3449" t="str">
            <v>89402</v>
          </cell>
          <cell r="H3449" t="str">
            <v>TUBO, PVC, SOLDÁVEL, DN 25MM, INSTALADO EM RAMAL DE DISTRIBUIÇÃO DE ÁGUA - FORNECIMENTO E INSTALAÇÃO. AF_06/2022</v>
          </cell>
          <cell r="I3449" t="str">
            <v>M</v>
          </cell>
          <cell r="J3449" t="str">
            <v>COEFICIENTE DE REPRESENTATIVIDADE</v>
          </cell>
          <cell r="K3449" t="str">
            <v>14,48</v>
          </cell>
          <cell r="L3449" t="str">
            <v>CAIXA REFERENCIAL</v>
          </cell>
        </row>
        <row r="3450">
          <cell r="G3450" t="str">
            <v>89403</v>
          </cell>
          <cell r="H3450" t="str">
            <v>TUBO, PVC, SOLDÁVEL, DN 32MM, INSTALADO EM RAMAL DE DISTRIBUIÇÃO DE ÁGUA - FORNECIMENTO E INSTALAÇÃO. AF_06/2022</v>
          </cell>
          <cell r="I3450" t="str">
            <v>M</v>
          </cell>
          <cell r="J3450" t="str">
            <v>COEFICIENTE DE REPRESENTATIVIDADE</v>
          </cell>
          <cell r="K3450" t="str">
            <v>21,36</v>
          </cell>
          <cell r="L3450" t="str">
            <v>CAIXA REFERENCIAL</v>
          </cell>
        </row>
        <row r="3451">
          <cell r="G3451" t="str">
            <v>89446</v>
          </cell>
          <cell r="H3451" t="str">
            <v>TUBO, PVC, SOLDÁVEL, DN 25MM, INSTALADO EM PRUMADA DE ÁGUA - FORNECIMENTO E INSTALAÇÃO. AF_06/2022</v>
          </cell>
          <cell r="I3451" t="str">
            <v>M</v>
          </cell>
          <cell r="J3451" t="str">
            <v>COEFICIENTE DE REPRESENTATIVIDADE</v>
          </cell>
          <cell r="K3451" t="str">
            <v>5,48</v>
          </cell>
          <cell r="L3451" t="str">
            <v>CAIXA REFERENCIAL</v>
          </cell>
        </row>
        <row r="3452">
          <cell r="G3452" t="str">
            <v>89447</v>
          </cell>
          <cell r="H3452" t="str">
            <v>TUBO, PVC, SOLDÁVEL, DN 32MM, INSTALADO EM PRUMADA DE ÁGUA - FORNECIMENTO E INSTALAÇÃO. AF_06/2022</v>
          </cell>
          <cell r="I3452" t="str">
            <v>M</v>
          </cell>
          <cell r="J3452" t="str">
            <v>COEFICIENTE DE REPRESENTATIVIDADE</v>
          </cell>
          <cell r="K3452" t="str">
            <v>10,65</v>
          </cell>
          <cell r="L3452" t="str">
            <v>CAIXA REFERENCIAL</v>
          </cell>
        </row>
        <row r="3453">
          <cell r="G3453" t="str">
            <v>89448</v>
          </cell>
          <cell r="H3453" t="str">
            <v>TUBO, PVC, SOLDÁVEL, DN 40MM, INSTALADO EM PRUMADA DE ÁGUA - FORNECIMENTO E INSTALAÇÃO. AF_06/2022</v>
          </cell>
          <cell r="I3453" t="str">
            <v>M</v>
          </cell>
          <cell r="J3453" t="str">
            <v>COEFICIENTE DE REPRESENTATIVIDADE</v>
          </cell>
          <cell r="K3453" t="str">
            <v>16,17</v>
          </cell>
          <cell r="L3453" t="str">
            <v>CAIXA REFERENCIAL</v>
          </cell>
        </row>
        <row r="3454">
          <cell r="G3454" t="str">
            <v>89449</v>
          </cell>
          <cell r="H3454" t="str">
            <v>TUBO, PVC, SOLDÁVEL, DN 50MM, INSTALADO EM PRUMADA DE ÁGUA - FORNECIMENTO E INSTALAÇÃO. AF_06/2022</v>
          </cell>
          <cell r="I3454" t="str">
            <v>M</v>
          </cell>
          <cell r="J3454" t="str">
            <v>COEFICIENTE DE REPRESENTATIVIDADE</v>
          </cell>
          <cell r="K3454" t="str">
            <v>17,95</v>
          </cell>
          <cell r="L3454" t="str">
            <v>CAIXA REFERENCIAL</v>
          </cell>
        </row>
        <row r="3455">
          <cell r="G3455" t="str">
            <v>89450</v>
          </cell>
          <cell r="H3455" t="str">
            <v>TUBO, PVC, SOLDÁVEL, DN 60MM, INSTALADO EM PRUMADA DE ÁGUA - FORNECIMENTO E INSTALAÇÃO. AF_06/2022</v>
          </cell>
          <cell r="I3455" t="str">
            <v>M</v>
          </cell>
          <cell r="J3455" t="str">
            <v>COEFICIENTE DE REPRESENTATIVIDADE</v>
          </cell>
          <cell r="K3455" t="str">
            <v>28,49</v>
          </cell>
          <cell r="L3455" t="str">
            <v>CAIXA REFERENCIAL</v>
          </cell>
        </row>
        <row r="3456">
          <cell r="G3456" t="str">
            <v>89451</v>
          </cell>
          <cell r="H3456" t="str">
            <v>TUBO, PVC, SOLDÁVEL, DN 75MM, INSTALADO EM PRUMADA DE ÁGUA - FORNECIMENTO E INSTALAÇÃO. AF_06/2022</v>
          </cell>
          <cell r="I3456" t="str">
            <v>M</v>
          </cell>
          <cell r="J3456" t="str">
            <v>COEFICIENTE DE REPRESENTATIVIDADE</v>
          </cell>
          <cell r="K3456" t="str">
            <v>46,14</v>
          </cell>
          <cell r="L3456" t="str">
            <v>CAIXA REFERENCIAL</v>
          </cell>
        </row>
        <row r="3457">
          <cell r="G3457" t="str">
            <v>89452</v>
          </cell>
          <cell r="H3457" t="str">
            <v>TUBO, PVC, SOLDÁVEL, DN 85MM, INSTALADO EM PRUMADA DE ÁGUA - FORNECIMENTO E INSTALAÇÃO. AF_06/2022</v>
          </cell>
          <cell r="I3457" t="str">
            <v>M</v>
          </cell>
          <cell r="J3457" t="str">
            <v>COEFICIENTE DE REPRESENTATIVIDADE</v>
          </cell>
          <cell r="K3457" t="str">
            <v>63,31</v>
          </cell>
          <cell r="L3457" t="str">
            <v>CAIXA REFERENCIAL</v>
          </cell>
        </row>
        <row r="3458">
          <cell r="G3458" t="str">
            <v>89508</v>
          </cell>
          <cell r="H3458" t="str">
            <v>TUBO PVC, SÉRIE R, ÁGUA PLUVIAL, DN 40 MM, FORNECIDO E INSTALADO EM RAMAL DE ENCAMINHAMENTO. AF_06/2022</v>
          </cell>
          <cell r="I3458" t="str">
            <v>M</v>
          </cell>
          <cell r="J3458" t="str">
            <v>COEFICIENTE DE REPRESENTATIVIDADE</v>
          </cell>
          <cell r="K3458" t="str">
            <v>19,45</v>
          </cell>
          <cell r="L3458" t="str">
            <v>CAIXA REFERENCIAL</v>
          </cell>
        </row>
        <row r="3459">
          <cell r="G3459" t="str">
            <v>89509</v>
          </cell>
          <cell r="H3459" t="str">
            <v>TUBO PVC, SÉRIE R, ÁGUA PLUVIAL, DN 50 MM, FORNECIDO E INSTALADO EM RAMAL DE ENCAMINHAMENTO. AF_06/2022</v>
          </cell>
          <cell r="I3459" t="str">
            <v>M</v>
          </cell>
          <cell r="J3459" t="str">
            <v>COEFICIENTE DE REPRESENTATIVIDADE</v>
          </cell>
          <cell r="K3459" t="str">
            <v>26,16</v>
          </cell>
          <cell r="L3459" t="str">
            <v>CAIXA REFERENCIAL</v>
          </cell>
        </row>
        <row r="3460">
          <cell r="G3460" t="str">
            <v>89511</v>
          </cell>
          <cell r="H3460" t="str">
            <v>TUBO PVC, SÉRIE R, ÁGUA PLUVIAL, DN 75 MM, FORNECIDO E INSTALADO EM RAMAL DE ENCAMINHAMENTO. AF_06/2022</v>
          </cell>
          <cell r="I3460" t="str">
            <v>M</v>
          </cell>
          <cell r="J3460" t="str">
            <v>COEFICIENTE DE REPRESENTATIVIDADE</v>
          </cell>
          <cell r="K3460" t="str">
            <v>44,26</v>
          </cell>
          <cell r="L3460" t="str">
            <v>CAIXA REFERENCIAL</v>
          </cell>
        </row>
        <row r="3461">
          <cell r="G3461" t="str">
            <v>89512</v>
          </cell>
          <cell r="H3461" t="str">
            <v>TUBO PVC, SÉRIE R, ÁGUA PLUVIAL, DN 100 MM, FORNECIDO E INSTALADO EM RAMAL DE ENCAMINHAMENTO. AF_06/2022</v>
          </cell>
          <cell r="I3461" t="str">
            <v>M</v>
          </cell>
          <cell r="J3461" t="str">
            <v>COEFICIENTE DE REPRESENTATIVIDADE</v>
          </cell>
          <cell r="K3461" t="str">
            <v>56,49</v>
          </cell>
          <cell r="L3461" t="str">
            <v>CAIXA REFERENCIAL</v>
          </cell>
        </row>
        <row r="3462">
          <cell r="G3462" t="str">
            <v>89576</v>
          </cell>
          <cell r="H3462" t="str">
            <v>TUBO PVC, SÉRIE R, ÁGUA PLUVIAL, DN 75 MM, FORNECIDO E INSTALADO EM CONDUTORES VERTICAIS DE ÁGUAS PLUVIAIS. AF_06/2022</v>
          </cell>
          <cell r="I3462" t="str">
            <v>M</v>
          </cell>
          <cell r="J3462" t="str">
            <v>COEFICIENTE DE REPRESENTATIVIDADE</v>
          </cell>
          <cell r="K3462" t="str">
            <v>28,53</v>
          </cell>
          <cell r="L3462" t="str">
            <v>CAIXA REFERENCIAL</v>
          </cell>
        </row>
        <row r="3463">
          <cell r="G3463" t="str">
            <v>89578</v>
          </cell>
          <cell r="H3463" t="str">
            <v>TUBO PVC, SÉRIE R, ÁGUA PLUVIAL, DN 100 MM, FORNECIDO E INSTALADO EM CONDUTORES VERTICAIS DE ÁGUAS PLUVIAIS. AF_06/2022</v>
          </cell>
          <cell r="I3463" t="str">
            <v>M</v>
          </cell>
          <cell r="J3463" t="str">
            <v>COEFICIENTE DE REPRESENTATIVIDADE</v>
          </cell>
          <cell r="K3463" t="str">
            <v>35,60</v>
          </cell>
          <cell r="L3463" t="str">
            <v>CAIXA REFERENCIAL</v>
          </cell>
        </row>
        <row r="3464">
          <cell r="G3464" t="str">
            <v>89580</v>
          </cell>
          <cell r="H3464" t="str">
            <v>TUBO PVC, SÉRIE R, ÁGUA PLUVIAL, DN 150 MM, FORNECIDO E INSTALADO EM CONDUTORES VERTICAIS DE ÁGUAS PLUVIAIS. AF_06/2022</v>
          </cell>
          <cell r="I3464" t="str">
            <v>M</v>
          </cell>
          <cell r="J3464" t="str">
            <v>COEFICIENTE DE REPRESENTATIVIDADE</v>
          </cell>
          <cell r="K3464" t="str">
            <v>73,30</v>
          </cell>
          <cell r="L3464" t="str">
            <v>CAIXA REFERENCIAL</v>
          </cell>
        </row>
        <row r="3465">
          <cell r="G3465" t="str">
            <v>89633</v>
          </cell>
          <cell r="H3465" t="str">
            <v>TUBO, CPVC, SOLDÁVEL, DN 15MM, INSTALADO EM RAMAL OU SUB-RAMAL DE ÁGUA - FORNECIMENTO E INSTALAÇÃO. AF_06/2022</v>
          </cell>
          <cell r="I3465" t="str">
            <v>M</v>
          </cell>
          <cell r="J3465" t="str">
            <v>COEFICIENTE DE REPRESENTATIVIDADE</v>
          </cell>
          <cell r="K3465" t="str">
            <v>27,77</v>
          </cell>
          <cell r="L3465" t="str">
            <v>CAIXA REFERENCIAL</v>
          </cell>
        </row>
        <row r="3466">
          <cell r="G3466" t="str">
            <v>89634</v>
          </cell>
          <cell r="H3466" t="str">
            <v>TUBO, CPVC, SOLDÁVEL, DN 22MM, INSTALADO EM RAMAL OU SUB-RAMAL DE ÁGUA - FORNECIMENTO E INSTALAÇÃO. AF_06/2022</v>
          </cell>
          <cell r="I3466" t="str">
            <v>M</v>
          </cell>
          <cell r="J3466" t="str">
            <v>COEFICIENTE DE REPRESENTATIVIDADE</v>
          </cell>
          <cell r="K3466" t="str">
            <v>38,48</v>
          </cell>
          <cell r="L3466" t="str">
            <v>CAIXA REFERENCIAL</v>
          </cell>
        </row>
        <row r="3467">
          <cell r="G3467" t="str">
            <v>89635</v>
          </cell>
          <cell r="H3467" t="str">
            <v>TUBO, CPVC, SOLDÁVEL, DN 28MM, INSTALADO EM RAMAL OU SUB-RAMAL DE ÁGUA - FORNECIMENTO E INSTALAÇÃO. AF_06/2022</v>
          </cell>
          <cell r="I3467" t="str">
            <v>M</v>
          </cell>
          <cell r="J3467" t="str">
            <v>COEFICIENTE DE REPRESENTATIVIDADE</v>
          </cell>
          <cell r="K3467" t="str">
            <v>54,15</v>
          </cell>
          <cell r="L3467" t="str">
            <v>CAIXA REFERENCIAL</v>
          </cell>
        </row>
        <row r="3468">
          <cell r="G3468" t="str">
            <v>89636</v>
          </cell>
          <cell r="H3468" t="str">
            <v>TUBO, CPVC, SOLDÁVEL, DN 35MM, INSTALADO EM RAMAL OU SUB-RAMAL DE ÁGUA   FORNECIMENTO E INSTALAÇÃO. AF_06/2022</v>
          </cell>
          <cell r="I3468" t="str">
            <v>M</v>
          </cell>
          <cell r="J3468" t="str">
            <v>COEFICIENTE DE REPRESENTATIVIDADE</v>
          </cell>
          <cell r="K3468" t="str">
            <v>67,35</v>
          </cell>
          <cell r="L3468" t="str">
            <v>CAIXA REFERENCIAL</v>
          </cell>
        </row>
        <row r="3469">
          <cell r="G3469" t="str">
            <v>89711</v>
          </cell>
          <cell r="H3469" t="str">
            <v>TUBO PVC, SERIE NORMAL, ESGOTO PREDIAL, DN 40 MM, FORNECIDO E INSTALADO EM RAMAL DE DESCARGA OU RAMAL DE ESGOTO SANITÁRIO. AF_08/2022</v>
          </cell>
          <cell r="I3469" t="str">
            <v>M</v>
          </cell>
          <cell r="J3469" t="str">
            <v>COEFICIENTE DE REPRESENTATIVIDADE</v>
          </cell>
          <cell r="K3469" t="str">
            <v>26,06</v>
          </cell>
          <cell r="L3469" t="str">
            <v>CAIXA REFERENCIAL</v>
          </cell>
        </row>
        <row r="3470">
          <cell r="G3470" t="str">
            <v>89712</v>
          </cell>
          <cell r="H3470" t="str">
            <v>TUBO PVC, SERIE NORMAL, ESGOTO PREDIAL, DN 50 MM, FORNECIDO E INSTALADO EM RAMAL DE DESCARGA OU RAMAL DE ESGOTO SANITÁRIO. AF_08/2022</v>
          </cell>
          <cell r="I3470" t="str">
            <v>M</v>
          </cell>
          <cell r="J3470" t="str">
            <v>COEFICIENTE DE REPRESENTATIVIDADE</v>
          </cell>
          <cell r="K3470" t="str">
            <v>32,40</v>
          </cell>
          <cell r="L3470" t="str">
            <v>CAIXA REFERENCIAL</v>
          </cell>
        </row>
        <row r="3471">
          <cell r="G3471" t="str">
            <v>89713</v>
          </cell>
          <cell r="H3471" t="str">
            <v>TUBO PVC, SERIE NORMAL, ESGOTO PREDIAL, DN 75 MM, FORNECIDO E INSTALADO EM RAMAL DE DESCARGA OU RAMAL DE ESGOTO SANITÁRIO. AF_08/2022</v>
          </cell>
          <cell r="I3471" t="str">
            <v>M</v>
          </cell>
          <cell r="J3471" t="str">
            <v>COEFICIENTE DE REPRESENTATIVIDADE</v>
          </cell>
          <cell r="K3471" t="str">
            <v>40,19</v>
          </cell>
          <cell r="L3471" t="str">
            <v>CAIXA REFERENCIAL</v>
          </cell>
        </row>
        <row r="3472">
          <cell r="G3472" t="str">
            <v>89714</v>
          </cell>
          <cell r="H3472" t="str">
            <v>TUBO PVC, SERIE NORMAL, ESGOTO PREDIAL, DN 100 MM, FORNECIDO E INSTALADO EM RAMAL DE DESCARGA OU RAMAL DE ESGOTO SANITÁRIO. AF_08/2022</v>
          </cell>
          <cell r="I3472" t="str">
            <v>M</v>
          </cell>
          <cell r="J3472" t="str">
            <v>COEFICIENTE DE REPRESENTATIVIDADE</v>
          </cell>
          <cell r="K3472" t="str">
            <v>45,13</v>
          </cell>
          <cell r="L3472" t="str">
            <v>CAIXA REFERENCIAL</v>
          </cell>
        </row>
        <row r="3473">
          <cell r="G3473" t="str">
            <v>89716</v>
          </cell>
          <cell r="H3473" t="str">
            <v>TUBO, CPVC, SOLDÁVEL, DN 22MM, INSTALADO EM RAMAL DE DISTRIBUIÇÃO DE ÁGUA - FORNECIMENTO E INSTALAÇÃO. AF_06/2022</v>
          </cell>
          <cell r="I3473" t="str">
            <v>M</v>
          </cell>
          <cell r="J3473" t="str">
            <v>COEFICIENTE DE REPRESENTATIVIDADE</v>
          </cell>
          <cell r="K3473" t="str">
            <v>25,45</v>
          </cell>
          <cell r="L3473" t="str">
            <v>CAIXA REFERENCIAL</v>
          </cell>
        </row>
        <row r="3474">
          <cell r="G3474" t="str">
            <v>89717</v>
          </cell>
          <cell r="H3474" t="str">
            <v>TUBO, CPVC, SOLDÁVEL, DN 28MM, INSTALADO EM RAMAL DE DISTRIBUIÇÃO DE ÁGUA - FORNECIMENTO E INSTALAÇÃO. AF_06/2022</v>
          </cell>
          <cell r="I3474" t="str">
            <v>M</v>
          </cell>
          <cell r="J3474" t="str">
            <v>COEFICIENTE DE REPRESENTATIVIDADE</v>
          </cell>
          <cell r="K3474" t="str">
            <v>38,79</v>
          </cell>
          <cell r="L3474" t="str">
            <v>CAIXA REFERENCIAL</v>
          </cell>
        </row>
        <row r="3475">
          <cell r="G3475" t="str">
            <v>89770</v>
          </cell>
          <cell r="H3475" t="str">
            <v>TUBO, CPVC, SOLDÁVEL, DN 35MM, INSTALADO EM PRUMADA DE ÁGUA   FORNECIMENTO E INSTALAÇÃO. AF_06/2022</v>
          </cell>
          <cell r="I3475" t="str">
            <v>M</v>
          </cell>
          <cell r="J3475" t="str">
            <v>COEFICIENTE DE REPRESENTATIVIDADE</v>
          </cell>
          <cell r="K3475" t="str">
            <v>37,88</v>
          </cell>
          <cell r="L3475" t="str">
            <v>CAIXA REFERENCIAL</v>
          </cell>
        </row>
        <row r="3476">
          <cell r="G3476" t="str">
            <v>89771</v>
          </cell>
          <cell r="H3476" t="str">
            <v>TUBO, CPVC, SOLDÁVEL, DN 42MM, INSTALADO EM PRUMADA DE ÁGUA   FORNECIMENTO E INSTALAÇÃO. AF_06/2022</v>
          </cell>
          <cell r="I3476" t="str">
            <v>M</v>
          </cell>
          <cell r="J3476" t="str">
            <v>COEFICIENTE DE REPRESENTATIVIDADE</v>
          </cell>
          <cell r="K3476" t="str">
            <v>50,48</v>
          </cell>
          <cell r="L3476" t="str">
            <v>CAIXA REFERENCIAL</v>
          </cell>
        </row>
        <row r="3477">
          <cell r="G3477" t="str">
            <v>89773</v>
          </cell>
          <cell r="H3477" t="str">
            <v>TUBO, CPVC, SOLDÁVEL, DN 73MM, INSTALADO EM PRUMADA DE ÁGUA   FORNECIMENTO E INSTALAÇÃO. AF_06/2022</v>
          </cell>
          <cell r="I3477" t="str">
            <v>M</v>
          </cell>
          <cell r="J3477" t="str">
            <v>COEFICIENTE DE REPRESENTATIVIDADE</v>
          </cell>
          <cell r="K3477" t="str">
            <v>118,12</v>
          </cell>
          <cell r="L3477" t="str">
            <v>CAIXA REFERENCIAL</v>
          </cell>
        </row>
        <row r="3478">
          <cell r="G3478" t="str">
            <v>89775</v>
          </cell>
          <cell r="H3478" t="str">
            <v>TUBO, CPVC, SOLDÁVEL, DN 89MM, INSTALADO EM PRUMADA DE ÁGUA   FORNECIMENTO E INSTALAÇÃO. AF_06/2022</v>
          </cell>
          <cell r="I3478" t="str">
            <v>M</v>
          </cell>
          <cell r="J3478" t="str">
            <v>COEFICIENTE DE REPRESENTATIVIDADE</v>
          </cell>
          <cell r="K3478" t="str">
            <v>184,26</v>
          </cell>
          <cell r="L3478" t="str">
            <v>CAIXA REFERENCIAL</v>
          </cell>
        </row>
        <row r="3479">
          <cell r="G3479" t="str">
            <v>89798</v>
          </cell>
          <cell r="H3479" t="str">
            <v>TUBO PVC, SERIE NORMAL, ESGOTO PREDIAL, DN 50 MM, FORNECIDO E INSTALADO EM PRUMADA DE ESGOTO SANITÁRIO OU VENTILAÇÃO. AF_08/2022</v>
          </cell>
          <cell r="I3479" t="str">
            <v>M</v>
          </cell>
          <cell r="J3479" t="str">
            <v>COEFICIENTE DE REPRESENTATIVIDADE</v>
          </cell>
          <cell r="K3479" t="str">
            <v>14,67</v>
          </cell>
          <cell r="L3479" t="str">
            <v>CAIXA REFERENCIAL</v>
          </cell>
        </row>
        <row r="3480">
          <cell r="G3480" t="str">
            <v>89799</v>
          </cell>
          <cell r="H3480" t="str">
            <v>TUBO PVC, SERIE NORMAL, ESGOTO PREDIAL, DN 75 MM, FORNECIDO E INSTALADO EM PRUMADA DE ESGOTO SANITÁRIO OU VENTILAÇÃO. AF_08/2022</v>
          </cell>
          <cell r="I3480" t="str">
            <v>M</v>
          </cell>
          <cell r="J3480" t="str">
            <v>COEFICIENTE DE REPRESENTATIVIDADE</v>
          </cell>
          <cell r="K3480" t="str">
            <v>25,48</v>
          </cell>
          <cell r="L3480" t="str">
            <v>CAIXA REFERENCIAL</v>
          </cell>
        </row>
        <row r="3481">
          <cell r="G3481" t="str">
            <v>89800</v>
          </cell>
          <cell r="H3481" t="str">
            <v>TUBO PVC, SERIE NORMAL, ESGOTO PREDIAL, DN 100 MM, FORNECIDO E INSTALADO EM PRUMADA DE ESGOTO SANITÁRIO OU VENTILAÇÃO. AF_08/2022</v>
          </cell>
          <cell r="I3481" t="str">
            <v>M</v>
          </cell>
          <cell r="J3481" t="str">
            <v>COEFICIENTE DE REPRESENTATIVIDADE</v>
          </cell>
          <cell r="K3481" t="str">
            <v>33,48</v>
          </cell>
          <cell r="L3481" t="str">
            <v>CAIXA REFERENCIAL</v>
          </cell>
        </row>
        <row r="3482">
          <cell r="G3482" t="str">
            <v>89848</v>
          </cell>
          <cell r="H3482" t="str">
            <v>TUBO PVC, SERIE NORMAL, ESGOTO PREDIAL, DN 100 MM, FORNECIDO E INSTALADO EM SUBCOLETOR AÉREO DE ESGOTO SANITÁRIO. AF_08/2022</v>
          </cell>
          <cell r="I3482" t="str">
            <v>M</v>
          </cell>
          <cell r="J3482" t="str">
            <v>COEFICIENTE DE REPRESENTATIVIDADE</v>
          </cell>
          <cell r="K3482" t="str">
            <v>31,97</v>
          </cell>
          <cell r="L3482" t="str">
            <v>CAIXA REFERENCIAL</v>
          </cell>
        </row>
        <row r="3483">
          <cell r="G3483" t="str">
            <v>89849</v>
          </cell>
          <cell r="H3483" t="str">
            <v>TUBO PVC, SERIE NORMAL, ESGOTO PREDIAL, DN 150 MM, FORNECIDO E INSTALADO EM SUBCOLETOR AÉREO DE ESGOTO SANITÁRIO. AF_08/2022</v>
          </cell>
          <cell r="I3483" t="str">
            <v>M</v>
          </cell>
          <cell r="J3483" t="str">
            <v>COEFICIENTE DE REPRESENTATIVIDADE</v>
          </cell>
          <cell r="K3483" t="str">
            <v>63,34</v>
          </cell>
          <cell r="L3483" t="str">
            <v>CAIXA REFERENCIAL</v>
          </cell>
        </row>
        <row r="3484">
          <cell r="G3484" t="str">
            <v>89865</v>
          </cell>
          <cell r="H3484" t="str">
            <v>TUBO, PVC, SOLDÁVEL, DN 25MM, INSTALADO EM DRENO DE AR-CONDICIONADO - FORNECIMENTO E INSTALAÇÃO. AF_08/2022</v>
          </cell>
          <cell r="I3484" t="str">
            <v>M</v>
          </cell>
          <cell r="J3484" t="str">
            <v>COEFICIENTE DE REPRESENTATIVIDADE</v>
          </cell>
          <cell r="K3484" t="str">
            <v>20,64</v>
          </cell>
          <cell r="L3484" t="str">
            <v>CAIXA REFERENCIAL</v>
          </cell>
        </row>
        <row r="3485">
          <cell r="G3485" t="str">
            <v>91786</v>
          </cell>
          <cell r="H3485" t="str">
            <v>(COMPOSIÇÃO REPRESENTATIVA) DO SERVIÇO DE INSTALAÇÃO TUBOS DE PVC, SOLDÁVEL, ÁGUA FRIA, DN 32 MM (INSTALADO EM RAMAL, SUB-RAMAL, RAMAL DE DISTRIBUIÇÃO OU PRUMADA), INCLUSIVE CONEXÕES, CORTES E FIXAÇÕES, PARA PRÉDIOS. AF_10/2015</v>
          </cell>
          <cell r="I3485" t="str">
            <v>M</v>
          </cell>
          <cell r="J3485" t="str">
            <v>COEFICIENTE DE REPRESENTATIVIDADE</v>
          </cell>
          <cell r="K3485" t="str">
            <v>34,89</v>
          </cell>
          <cell r="L3485" t="str">
            <v>CAIXA REFERENCIAL</v>
          </cell>
        </row>
        <row r="3486">
          <cell r="G3486" t="str">
            <v>92275</v>
          </cell>
          <cell r="H3486" t="str">
            <v>TUBO EM COBRE RÍGIDO, DN 22 MM, CLASSE E, SEM ISOLAMENTO, INSTALADO EM PRUMADA DE HIDRÁULICA PREDIAL - FORNECIMENTO E INSTALAÇÃO. AF_04/2022</v>
          </cell>
          <cell r="I3486" t="str">
            <v>M</v>
          </cell>
          <cell r="J3486" t="str">
            <v>COEFICIENTE DE REPRESENTATIVIDADE</v>
          </cell>
          <cell r="K3486" t="str">
            <v>52,59</v>
          </cell>
          <cell r="L3486" t="str">
            <v>CAIXA REFERENCIAL</v>
          </cell>
        </row>
        <row r="3487">
          <cell r="G3487" t="str">
            <v>92276</v>
          </cell>
          <cell r="H3487" t="str">
            <v>TUBO EM COBRE RÍGIDO, DN 28 MM, CLASSE E, SEM ISOLAMENTO, INSTALADO EM PRUMADA DE HIDRÁULICA PREDIAL - FORNECIMENTO E INSTALAÇÃO. AF_04/2022</v>
          </cell>
          <cell r="I3487" t="str">
            <v>M</v>
          </cell>
          <cell r="J3487" t="str">
            <v>COEFICIENTE DE REPRESENTATIVIDADE</v>
          </cell>
          <cell r="K3487" t="str">
            <v>66,81</v>
          </cell>
          <cell r="L3487" t="str">
            <v>CAIXA REFERENCIAL</v>
          </cell>
        </row>
        <row r="3488">
          <cell r="G3488" t="str">
            <v>92277</v>
          </cell>
          <cell r="H3488" t="str">
            <v>TUBO EM COBRE RÍGIDO, DN 35 MM, CLASSE E, SEM ISOLAMENTO, INSTALADO EM PRUMADA DE HIDRÁULICA PREDIAL - FORNECIMENTO E INSTALAÇÃO. AF_04/2022</v>
          </cell>
          <cell r="I3488" t="str">
            <v>M</v>
          </cell>
          <cell r="J3488" t="str">
            <v>COEFICIENTE DE REPRESENTATIVIDADE</v>
          </cell>
          <cell r="K3488" t="str">
            <v>96,33</v>
          </cell>
          <cell r="L3488" t="str">
            <v>CAIXA REFERENCIAL</v>
          </cell>
        </row>
        <row r="3489">
          <cell r="G3489" t="str">
            <v>92278</v>
          </cell>
          <cell r="H3489" t="str">
            <v>TUBO EM COBRE RÍGIDO, DN 42 MM, CLASSE E, SEM ISOLAMENTO, INSTALADO EM PRUMADA DE HIDRÁULICA PREDIAL - FORNECIMENTO E INSTALAÇÃO. AF_04/2022</v>
          </cell>
          <cell r="I3489" t="str">
            <v>M</v>
          </cell>
          <cell r="J3489" t="str">
            <v>COEFICIENTE DE REPRESENTATIVIDADE</v>
          </cell>
          <cell r="K3489" t="str">
            <v>129,45</v>
          </cell>
          <cell r="L3489" t="str">
            <v>CAIXA REFERENCIAL</v>
          </cell>
        </row>
        <row r="3490">
          <cell r="G3490" t="str">
            <v>92279</v>
          </cell>
          <cell r="H3490" t="str">
            <v>TUBO EM COBRE RÍGIDO, DN 54 MM, CLASSE E, SEM ISOLAMENTO, INSTALADO EM PRUMADA DE HIDRÁULICA PREDIAL - FORNECIMENTO E INSTALAÇÃO. AF_04/2022</v>
          </cell>
          <cell r="I3490" t="str">
            <v>M</v>
          </cell>
          <cell r="J3490" t="str">
            <v>COEFICIENTE DE REPRESENTATIVIDADE</v>
          </cell>
          <cell r="K3490" t="str">
            <v>186,88</v>
          </cell>
          <cell r="L3490" t="str">
            <v>CAIXA REFERENCIAL</v>
          </cell>
        </row>
        <row r="3491">
          <cell r="G3491" t="str">
            <v>92280</v>
          </cell>
          <cell r="H3491" t="str">
            <v>TUBO EM COBRE RÍGIDO, DN 66 MM, CLASSE E, SEM ISOLAMENTO, INSTALADO EM PRUMADA DE HIDRÁULICA PREDIAL - FORNECIMENTO E INSTALAÇÃO. AF_04/2022</v>
          </cell>
          <cell r="I3491" t="str">
            <v>M</v>
          </cell>
          <cell r="J3491" t="str">
            <v>COEFICIENTE DE REPRESENTATIVIDADE</v>
          </cell>
          <cell r="K3491" t="str">
            <v>261,99</v>
          </cell>
          <cell r="L3491" t="str">
            <v>CAIXA REFERENCIAL</v>
          </cell>
        </row>
        <row r="3492">
          <cell r="G3492" t="str">
            <v>92281</v>
          </cell>
          <cell r="H3492" t="str">
            <v>TUBO EM COBRE RÍGIDO, DN 22 MM, CLASSE E, COM ISOLAMENTO, INSTALADO EM PRUMADA DE HIDRÁULICA PREDIAL - FORNECIMENTO E INSTALAÇÃO. AF_04/2022</v>
          </cell>
          <cell r="I3492" t="str">
            <v>M</v>
          </cell>
          <cell r="J3492" t="str">
            <v>COEFICIENTE DE REPRESENTATIVIDADE</v>
          </cell>
          <cell r="K3492" t="str">
            <v>102,41</v>
          </cell>
          <cell r="L3492" t="str">
            <v>CAIXA REFERENCIAL</v>
          </cell>
        </row>
        <row r="3493">
          <cell r="G3493" t="str">
            <v>92282</v>
          </cell>
          <cell r="H3493" t="str">
            <v>TUBO EM COBRE RÍGIDO, DN 28 MM, CLASSE E, COM ISOLAMENTO, INSTALADO EM PRUMADA DE HIDRÁULICA PREDIAL - FORNECIMENTO E INSTALAÇÃO. AF_04/2022</v>
          </cell>
          <cell r="I3493" t="str">
            <v>M</v>
          </cell>
          <cell r="J3493" t="str">
            <v>COEFICIENTE DE REPRESENTATIVIDADE</v>
          </cell>
          <cell r="K3493" t="str">
            <v>118,64</v>
          </cell>
          <cell r="L3493" t="str">
            <v>CAIXA REFERENCIAL</v>
          </cell>
        </row>
        <row r="3494">
          <cell r="G3494" t="str">
            <v>92283</v>
          </cell>
          <cell r="H3494" t="str">
            <v>TUBO EM COBRE RÍGIDO, DN 35 MM, CLASSE E, COM ISOLAMENTO, INSTALADO EM PRUMADA DE HIDRÁULICA PREDIAL - FORNECIMENTO E INSTALAÇÃO. AF_04/2022</v>
          </cell>
          <cell r="I3494" t="str">
            <v>M</v>
          </cell>
          <cell r="J3494" t="str">
            <v>COEFICIENTE DE REPRESENTATIVIDADE</v>
          </cell>
          <cell r="K3494" t="str">
            <v>161,64</v>
          </cell>
          <cell r="L3494" t="str">
            <v>CAIXA REFERENCIAL</v>
          </cell>
        </row>
        <row r="3495">
          <cell r="G3495" t="str">
            <v>92284</v>
          </cell>
          <cell r="H3495" t="str">
            <v>TUBO EM COBRE RÍGIDO, DN 42 MM, CLASSE E, COM ISOLAMENTO, INSTALADO EM PRUMADA DE HIDRÁULICA PREDIAL - FORNECIMENTO E INSTALAÇÃO. AF_04/2022</v>
          </cell>
          <cell r="I3495" t="str">
            <v>M</v>
          </cell>
          <cell r="J3495" t="str">
            <v>COEFICIENTE DE REPRESENTATIVIDADE</v>
          </cell>
          <cell r="K3495" t="str">
            <v>203,79</v>
          </cell>
          <cell r="L3495" t="str">
            <v>CAIXA REFERENCIAL</v>
          </cell>
        </row>
        <row r="3496">
          <cell r="G3496" t="str">
            <v>92285</v>
          </cell>
          <cell r="H3496" t="str">
            <v>TUBO EM COBRE RÍGIDO, DN 54 MM, CLASSE E, COM ISOLAMENTO, INSTALADO EM PRUMADA DE HIDRÁULICA PREDIAL - FORNECIMENTO E INSTALAÇÃO. AF_04/2022</v>
          </cell>
          <cell r="I3496" t="str">
            <v>M</v>
          </cell>
          <cell r="J3496" t="str">
            <v>COEFICIENTE DE REPRESENTATIVIDADE</v>
          </cell>
          <cell r="K3496" t="str">
            <v>275,59</v>
          </cell>
          <cell r="L3496" t="str">
            <v>CAIXA REFERENCIAL</v>
          </cell>
        </row>
        <row r="3497">
          <cell r="G3497" t="str">
            <v>92286</v>
          </cell>
          <cell r="H3497" t="str">
            <v>TUBO EM COBRE RÍGIDO, DN 66 MM, CLASSE E, COM ISOLAMENTO, INSTALADO EM PRUMADA DE HIDRÁULICA PREDIAL - FORNECIMENTO E INSTALAÇÃO. AF_04/2022</v>
          </cell>
          <cell r="I3497" t="str">
            <v>M</v>
          </cell>
          <cell r="J3497" t="str">
            <v>COEFICIENTE DE REPRESENTATIVIDADE</v>
          </cell>
          <cell r="K3497" t="str">
            <v>351,94</v>
          </cell>
          <cell r="L3497" t="str">
            <v>CAIXA REFERENCIAL</v>
          </cell>
        </row>
        <row r="3498">
          <cell r="G3498" t="str">
            <v>92305</v>
          </cell>
          <cell r="H3498" t="str">
            <v>TUBO EM COBRE RÍGIDO, DN 15 MM, CLASSE E, SEM ISOLAMENTO, INSTALADO EM RAMAL DE DISTRIBUIÇÃO DE HIDRÁULICA PREDIAL - FORNECIMENTO E INSTALAÇÃO. AF_04/2022</v>
          </cell>
          <cell r="I3498" t="str">
            <v>M</v>
          </cell>
          <cell r="J3498" t="str">
            <v>COEFICIENTE DE REPRESENTATIVIDADE</v>
          </cell>
          <cell r="K3498" t="str">
            <v>37,65</v>
          </cell>
          <cell r="L3498" t="str">
            <v>CAIXA REFERENCIAL</v>
          </cell>
        </row>
        <row r="3499">
          <cell r="G3499" t="str">
            <v>92306</v>
          </cell>
          <cell r="H3499" t="str">
            <v>TUBO EM COBRE RÍGIDO, DN 22 MM, CLASSE E, SEM ISOLAMENTO, INSTALADO EM RAMAL DE DISTRIBUIÇÃO DE HIDRÁULICA PREDIAL - FORNECIMENTO E INSTALAÇÃO. AF_04/2022</v>
          </cell>
          <cell r="I3499" t="str">
            <v>M</v>
          </cell>
          <cell r="J3499" t="str">
            <v>COEFICIENTE DE REPRESENTATIVIDADE</v>
          </cell>
          <cell r="K3499" t="str">
            <v>59,82</v>
          </cell>
          <cell r="L3499" t="str">
            <v>CAIXA REFERENCIAL</v>
          </cell>
        </row>
        <row r="3500">
          <cell r="G3500" t="str">
            <v>92307</v>
          </cell>
          <cell r="H3500" t="str">
            <v>TUBO EM COBRE RÍGIDO, DN 28 MM, CLASSE E, SEM ISOLAMENTO, INSTALADO EM RAMAL DE DISTRIBUIÇÃO DE HIDRÁULICA PREDIAL - FORNECIMENTO E INSTALAÇÃO. AF_04/2022</v>
          </cell>
          <cell r="I3500" t="str">
            <v>M</v>
          </cell>
          <cell r="J3500" t="str">
            <v>COEFICIENTE DE REPRESENTATIVIDADE</v>
          </cell>
          <cell r="K3500" t="str">
            <v>74,37</v>
          </cell>
          <cell r="L3500" t="str">
            <v>CAIXA REFERENCIAL</v>
          </cell>
        </row>
        <row r="3501">
          <cell r="G3501" t="str">
            <v>92308</v>
          </cell>
          <cell r="H3501" t="str">
            <v>TUBO EM COBRE RÍGIDO, DN 15 MM, CLASSE E, COM ISOLAMENTO, INSTALADO EM RAMAL DE DISTRIBUIÇÃO DE HIDRÁULICA PREDIAL - FORNECIMENTO E INSTALAÇÃO. AF_04/2022</v>
          </cell>
          <cell r="I3501" t="str">
            <v>M</v>
          </cell>
          <cell r="J3501" t="str">
            <v>COEFICIENTE DE REPRESENTATIVIDADE</v>
          </cell>
          <cell r="K3501" t="str">
            <v>52,39</v>
          </cell>
          <cell r="L3501" t="str">
            <v>CAIXA REFERENCIAL</v>
          </cell>
        </row>
        <row r="3502">
          <cell r="G3502" t="str">
            <v>92309</v>
          </cell>
          <cell r="H3502" t="str">
            <v>TUBO EM COBRE RÍGIDO, DN 22 MM, CLASSE E, COM ISOLAMENTO, INSTALADO EM RAMAL DE DISTRIBUIÇÃO DE HIDRÁULICA PREDIAL - FORNECIMENTO E INSTALAÇÃO. AF_04/2022</v>
          </cell>
          <cell r="I3502" t="str">
            <v>M</v>
          </cell>
          <cell r="J3502" t="str">
            <v>COEFICIENTE DE REPRESENTATIVIDADE</v>
          </cell>
          <cell r="K3502" t="str">
            <v>113,24</v>
          </cell>
          <cell r="L3502" t="str">
            <v>CAIXA REFERENCIAL</v>
          </cell>
        </row>
        <row r="3503">
          <cell r="G3503" t="str">
            <v>92310</v>
          </cell>
          <cell r="H3503" t="str">
            <v>TUBO EM COBRE RÍGIDO, DN 28 MM, CLASSE E, COM ISOLAMENTO, INSTALADO EM RAMAL DE DISTRIBUIÇÃO DE HIDRÁULICA PREDIAL - FORNECIMENTO E INSTALAÇÃO. AF_04/2022</v>
          </cell>
          <cell r="I3503" t="str">
            <v>M</v>
          </cell>
          <cell r="J3503" t="str">
            <v>COEFICIENTE DE REPRESENTATIVIDADE</v>
          </cell>
          <cell r="K3503" t="str">
            <v>129,80</v>
          </cell>
          <cell r="L3503" t="str">
            <v>CAIXA REFERENCIAL</v>
          </cell>
        </row>
        <row r="3504">
          <cell r="G3504" t="str">
            <v>92320</v>
          </cell>
          <cell r="H3504" t="str">
            <v>TUBO EM COBRE RÍGIDO, DN 15 MM, CLASSE E, SEM ISOLAMENTO, INSTALADO EM RAMAL E SUB-RAMAL DE HIDRÁULICA PREDIAL - FORNECIMENTO E INSTALAÇÃO. AF_04/2022</v>
          </cell>
          <cell r="I3504" t="str">
            <v>M</v>
          </cell>
          <cell r="J3504" t="str">
            <v>COEFICIENTE DE REPRESENTATIVIDADE</v>
          </cell>
          <cell r="K3504" t="str">
            <v>52,50</v>
          </cell>
          <cell r="L3504" t="str">
            <v>CAIXA REFERENCIAL</v>
          </cell>
        </row>
        <row r="3505">
          <cell r="G3505" t="str">
            <v>92321</v>
          </cell>
          <cell r="H3505" t="str">
            <v>TUBO EM COBRE RÍGIDO, DN 22 MM, CLASSE E, SEM ISOLAMENTO, INSTALADO EM RAMAL E SUB-RAMAL DE HIDRÁULICA PREDIAL - FORNECIMENTO E INSTALAÇÃO. AF_04/2022</v>
          </cell>
          <cell r="I3505" t="str">
            <v>M</v>
          </cell>
          <cell r="J3505" t="str">
            <v>COEFICIENTE DE REPRESENTATIVIDADE</v>
          </cell>
          <cell r="K3505" t="str">
            <v>85,43</v>
          </cell>
          <cell r="L3505" t="str">
            <v>CAIXA REFERENCIAL</v>
          </cell>
        </row>
        <row r="3506">
          <cell r="G3506" t="str">
            <v>92322</v>
          </cell>
          <cell r="H3506" t="str">
            <v>TUBO EM COBRE RÍGIDO, DN 28 MM, CLASSE E, SEM ISOLAMENTO, INSTALADO EM RAMAL E SUB-RAMAL DE HIDRÁULICA PREDIAL - FORNECIMENTO E INSTALAÇÃO. AF_04/2022</v>
          </cell>
          <cell r="I3506" t="str">
            <v>M</v>
          </cell>
          <cell r="J3506" t="str">
            <v>COEFICIENTE DE REPRESENTATIVIDADE</v>
          </cell>
          <cell r="K3506" t="str">
            <v>109,18</v>
          </cell>
          <cell r="L3506" t="str">
            <v>CAIXA REFERENCIAL</v>
          </cell>
        </row>
        <row r="3507">
          <cell r="G3507" t="str">
            <v>92323</v>
          </cell>
          <cell r="H3507" t="str">
            <v>TUBO EM COBRE RÍGIDO, DN 15 MM, CLASSE E, COM ISOLAMENTO, INSTALADO EM RAMAL E SUB-RAMAL DE HIDRÁULICA PREDIAL - FORNECIMENTO E INSTALAÇÃO. AF_04/2022</v>
          </cell>
          <cell r="I3507" t="str">
            <v>M</v>
          </cell>
          <cell r="J3507" t="str">
            <v>COEFICIENTE DE REPRESENTATIVIDADE</v>
          </cell>
          <cell r="K3507" t="str">
            <v>63,68</v>
          </cell>
          <cell r="L3507" t="str">
            <v>CAIXA REFERENCIAL</v>
          </cell>
        </row>
        <row r="3508">
          <cell r="G3508" t="str">
            <v>92324</v>
          </cell>
          <cell r="H3508" t="str">
            <v>TUBO EM COBRE RÍGIDO, DN 22 MM, CLASSE E, COM ISOLAMENTO, INSTALADO EM RAMAL E SUB-RAMAL DE HIDRÁULICA PREDIAL - FORNECIMENTO E INSTALAÇÃO. AF_04/2022</v>
          </cell>
          <cell r="I3508" t="str">
            <v>M</v>
          </cell>
          <cell r="J3508" t="str">
            <v>COEFICIENTE DE REPRESENTATIVIDADE</v>
          </cell>
          <cell r="K3508" t="str">
            <v>135,28</v>
          </cell>
          <cell r="L3508" t="str">
            <v>CAIXA REFERENCIAL</v>
          </cell>
        </row>
        <row r="3509">
          <cell r="G3509" t="str">
            <v>92325</v>
          </cell>
          <cell r="H3509" t="str">
            <v>TUBO EM COBRE RÍGIDO, DN 28 MM, CLASSE E, COM ISOLAMENTO, INSTALADO EM RAMAL E SUB-RAMAL DE HIDRÁULICA PREDIAL - FORNECIMENTO E INSTALAÇÃO. AF_04/2022</v>
          </cell>
          <cell r="I3509" t="str">
            <v>M</v>
          </cell>
          <cell r="J3509" t="str">
            <v>COEFICIENTE DE REPRESENTATIVIDADE</v>
          </cell>
          <cell r="K3509" t="str">
            <v>161,03</v>
          </cell>
          <cell r="L3509" t="str">
            <v>CAIXA REFERENCIAL</v>
          </cell>
        </row>
        <row r="3510">
          <cell r="G3510" t="str">
            <v>92335</v>
          </cell>
          <cell r="H3510" t="str">
            <v>TUBO DE AÇO GALVANIZADO COM COSTURA, CLASSE MÉDIA, CONEXÃO RANHURADA, DN 50 (2"), INSTALADO EM PRUMADAS - FORNECIMENTO E INSTALAÇÃO. AF_10/2020</v>
          </cell>
          <cell r="I3510" t="str">
            <v>M</v>
          </cell>
          <cell r="J3510" t="str">
            <v>COEFICIENTE DE REPRESENTATIVIDADE</v>
          </cell>
          <cell r="K3510" t="str">
            <v>92,70</v>
          </cell>
          <cell r="L3510" t="str">
            <v>CAIXA REFERENCIAL</v>
          </cell>
        </row>
        <row r="3511">
          <cell r="G3511" t="str">
            <v>92336</v>
          </cell>
          <cell r="H3511" t="str">
            <v>TUBO DE AÇO GALVANIZADO COM COSTURA, CLASSE MÉDIA, CONEXÃO RANHURADA, DN 65 (2 1/2"), INSTALADO EM PRUMADAS - FORNECIMENTO E INSTALAÇÃO. AF_10/2020</v>
          </cell>
          <cell r="I3511" t="str">
            <v>M</v>
          </cell>
          <cell r="J3511" t="str">
            <v>COEFICIENTE DE REPRESENTATIVIDADE</v>
          </cell>
          <cell r="K3511" t="str">
            <v>113,56</v>
          </cell>
          <cell r="L3511" t="str">
            <v>CAIXA REFERENCIAL</v>
          </cell>
        </row>
        <row r="3512">
          <cell r="G3512" t="str">
            <v>92337</v>
          </cell>
          <cell r="H3512" t="str">
            <v>TUBO DE AÇO GALVANIZADO COM COSTURA, CLASSE MÉDIA, CONEXÃO RANHURADA, DN 80 (3"), INSTALADO EM PRUMADAS - FORNECIMENTO E INSTALAÇÃO. AF_10/2020</v>
          </cell>
          <cell r="I3512" t="str">
            <v>M</v>
          </cell>
          <cell r="J3512" t="str">
            <v>COEFICIENTE DE REPRESENTATIVIDADE</v>
          </cell>
          <cell r="K3512" t="str">
            <v>148,60</v>
          </cell>
          <cell r="L3512" t="str">
            <v>CAIXA REFERENCIAL</v>
          </cell>
        </row>
        <row r="3513">
          <cell r="G3513" t="str">
            <v>92338</v>
          </cell>
          <cell r="H3513" t="str">
            <v>TUBO DE AÇO PRETO SEM COSTURA, CONEXÃO SOLDADA, DN 50 (2"), INSTALADO EM PRUMADAS - FORNECIMENTO E INSTALAÇÃO. AF_10/2020</v>
          </cell>
          <cell r="I3513" t="str">
            <v>M</v>
          </cell>
          <cell r="J3513" t="str">
            <v>COEFICIENTE DE REPRESENTATIVIDADE</v>
          </cell>
          <cell r="K3513" t="str">
            <v>161,83</v>
          </cell>
          <cell r="L3513" t="str">
            <v>CAIXA REFERENCIAL</v>
          </cell>
        </row>
        <row r="3514">
          <cell r="G3514" t="str">
            <v>92339</v>
          </cell>
          <cell r="H3514" t="str">
            <v>TUBO DE AÇO PRETO SEM COSTURA, CONEXÃO SOLDADA, DN 65 (2 1/2"), INSTALADO EM PRUMADAS - FORNECIMENTO E INSTALAÇÃO. AF_10/2020</v>
          </cell>
          <cell r="I3514" t="str">
            <v>M</v>
          </cell>
          <cell r="J3514" t="str">
            <v>COEFICIENTE DE REPRESENTATIVIDADE</v>
          </cell>
          <cell r="K3514" t="str">
            <v>242,82</v>
          </cell>
          <cell r="L3514" t="str">
            <v>CAIXA REFERENCIAL</v>
          </cell>
        </row>
        <row r="3515">
          <cell r="G3515" t="str">
            <v>92341</v>
          </cell>
          <cell r="H3515" t="str">
            <v>TUBO DE AÇO GALVANIZADO COM COSTURA, CLASSE MÉDIA, DN 50 (2"), CONEXÃO ROSQUEADA, INSTALADO EM PRUMADAS - FORNECIMENTO E INSTALAÇÃO. AF_10/2020</v>
          </cell>
          <cell r="I3515" t="str">
            <v>M</v>
          </cell>
          <cell r="J3515" t="str">
            <v>COEFICIENTE DE REPRESENTATIVIDADE</v>
          </cell>
          <cell r="K3515" t="str">
            <v>106,35</v>
          </cell>
          <cell r="L3515" t="str">
            <v>CAIXA REFERENCIAL</v>
          </cell>
        </row>
        <row r="3516">
          <cell r="G3516" t="str">
            <v>92342</v>
          </cell>
          <cell r="H3516" t="str">
            <v>TUBO DE AÇO GALVANIZADO COM COSTURA, CLASSE MÉDIA, DN 65 (2 1/2"), CONEXÃO ROSQUEADA, INSTALADO EM PRUMADAS - FORNECIMENTO E INSTALAÇÃO. AF_10/2020</v>
          </cell>
          <cell r="I3516" t="str">
            <v>M</v>
          </cell>
          <cell r="J3516" t="str">
            <v>COEFICIENTE DE REPRESENTATIVIDADE</v>
          </cell>
          <cell r="K3516" t="str">
            <v>127,28</v>
          </cell>
          <cell r="L3516" t="str">
            <v>CAIXA REFERENCIAL</v>
          </cell>
        </row>
        <row r="3517">
          <cell r="G3517" t="str">
            <v>92343</v>
          </cell>
          <cell r="H3517" t="str">
            <v>TUBO DE AÇO GALVANIZADO COM COSTURA, CLASSE MÉDIA, DN 80 (3"), CONEXÃO ROSQUEADA, INSTALADO EM PRUMADAS - FORNECIMENTO E INSTALAÇÃO. AF_10/2020</v>
          </cell>
          <cell r="I3517" t="str">
            <v>M</v>
          </cell>
          <cell r="J3517" t="str">
            <v>COEFICIENTE DE REPRESENTATIVIDADE</v>
          </cell>
          <cell r="K3517" t="str">
            <v>162,46</v>
          </cell>
          <cell r="L3517" t="str">
            <v>CAIXA REFERENCIAL</v>
          </cell>
        </row>
        <row r="3518">
          <cell r="G3518" t="str">
            <v>92359</v>
          </cell>
          <cell r="H3518" t="str">
            <v>TUBO DE AÇO PRETO SEM COSTURA, CONEXÃO SOLDADA, DN 25 (1"), INSTALADO EM REDE DE ALIMENTAÇÃO PARA HIDRANTE - FORNECIMENTO E INSTALAÇÃO. AF_10/2020</v>
          </cell>
          <cell r="I3518" t="str">
            <v>M</v>
          </cell>
          <cell r="J3518" t="str">
            <v>COEFICIENTE DE REPRESENTATIVIDADE</v>
          </cell>
          <cell r="K3518" t="str">
            <v>74,17</v>
          </cell>
          <cell r="L3518" t="str">
            <v>CAIXA REFERENCIAL</v>
          </cell>
        </row>
        <row r="3519">
          <cell r="G3519" t="str">
            <v>92360</v>
          </cell>
          <cell r="H3519" t="str">
            <v>TUBO DE AÇO PRETO SEM COSTURA, CONEXÃO SOLDADA, DN 32 (1 1/4"), INSTALADO EM REDE DE ALIMENTAÇÃO PARA HIDRANTE - FORNECIMENTO E INSTALAÇÃO. AF_10/2020</v>
          </cell>
          <cell r="I3519" t="str">
            <v>M</v>
          </cell>
          <cell r="J3519" t="str">
            <v>COEFICIENTE DE REPRESENTATIVIDADE</v>
          </cell>
          <cell r="K3519" t="str">
            <v>99,09</v>
          </cell>
          <cell r="L3519" t="str">
            <v>CAIXA REFERENCIAL</v>
          </cell>
        </row>
        <row r="3520">
          <cell r="G3520" t="str">
            <v>92361</v>
          </cell>
          <cell r="H3520" t="str">
            <v>TUBO DE AÇO PRETO SEM COSTURA, CONEXÃO SOLDADA, DN 50 (2"), INSTALADO EM REDE DE ALIMENTAÇÃO PARA HIDRANTE - FORNECIMENTO E INSTALAÇÃO. AF_10/2020</v>
          </cell>
          <cell r="I3520" t="str">
            <v>M</v>
          </cell>
          <cell r="J3520" t="str">
            <v>COEFICIENTE DE REPRESENTATIVIDADE</v>
          </cell>
          <cell r="K3520" t="str">
            <v>133,98</v>
          </cell>
          <cell r="L3520" t="str">
            <v>CAIXA REFERENCIAL</v>
          </cell>
        </row>
        <row r="3521">
          <cell r="G3521" t="str">
            <v>92362</v>
          </cell>
          <cell r="H3521" t="str">
            <v>TUBO DE AÇO PRETO SEM COSTURA, CONEXÃO SOLDADA, DN 65 (2 1/2"), INSTALADO EM REDE DE ALIMENTAÇÃO PARA HIDRANTE - FORNECIMENTO E INSTALAÇÃO. AF_10/2020</v>
          </cell>
          <cell r="I3521" t="str">
            <v>M</v>
          </cell>
          <cell r="J3521" t="str">
            <v>COEFICIENTE DE REPRESENTATIVIDADE</v>
          </cell>
          <cell r="K3521" t="str">
            <v>213,85</v>
          </cell>
          <cell r="L3521" t="str">
            <v>CAIXA REFERENCIAL</v>
          </cell>
        </row>
        <row r="3522">
          <cell r="G3522" t="str">
            <v>92364</v>
          </cell>
          <cell r="H3522" t="str">
            <v>TUBO DE AÇO GALVANIZADO COM COSTURA, CLASSE MÉDIA, DN 32 (1 1/4"), CONEXÃO ROSQUEADA, INSTALADO EM REDE DE ALIMENTAÇÃO PARA HIDRANTE - FORNECIMENTO E INSTALAÇÃO. AF_10/2020</v>
          </cell>
          <cell r="I3522" t="str">
            <v>M</v>
          </cell>
          <cell r="J3522" t="str">
            <v>COEFICIENTE DE REPRESENTATIVIDADE</v>
          </cell>
          <cell r="K3522" t="str">
            <v>56,59</v>
          </cell>
          <cell r="L3522" t="str">
            <v>CAIXA REFERENCIAL</v>
          </cell>
        </row>
        <row r="3523">
          <cell r="G3523" t="str">
            <v>92365</v>
          </cell>
          <cell r="H3523" t="str">
            <v>TUBO DE AÇO GALVANIZADO COM COSTURA, CLASSE MÉDIA, DN 40 (1 1/2"), CONEXÃO ROSQUEADA, INSTALADO EM REDE DE ALIMENTAÇÃO PARA HIDRANTE - FORNECIMENTO E INSTALAÇÃO. AF_10/2020</v>
          </cell>
          <cell r="I3523" t="str">
            <v>M</v>
          </cell>
          <cell r="J3523" t="str">
            <v>COEFICIENTE DE REPRESENTATIVIDADE</v>
          </cell>
          <cell r="K3523" t="str">
            <v>64,93</v>
          </cell>
          <cell r="L3523" t="str">
            <v>CAIXA REFERENCIAL</v>
          </cell>
        </row>
        <row r="3524">
          <cell r="G3524" t="str">
            <v>92366</v>
          </cell>
          <cell r="H3524" t="str">
            <v>TUBO DE AÇO GALVANIZADO COM COSTURA, CLASSE MÉDIA, DN 50 (2"), CONEXÃO ROSQUEADA, INSTALADO EM REDE DE ALIMENTAÇÃO PARA HIDRANTE - FORNECIMENTO E INSTALAÇÃO. AF_10/2020</v>
          </cell>
          <cell r="I3524" t="str">
            <v>M</v>
          </cell>
          <cell r="J3524" t="str">
            <v>COEFICIENTE DE REPRESENTATIVIDADE</v>
          </cell>
          <cell r="K3524" t="str">
            <v>89,48</v>
          </cell>
          <cell r="L3524" t="str">
            <v>CAIXA REFERENCIAL</v>
          </cell>
        </row>
        <row r="3525">
          <cell r="G3525" t="str">
            <v>92367</v>
          </cell>
          <cell r="H3525" t="str">
            <v>TUBO DE AÇO GALVANIZADO COM COSTURA, CLASSE MÉDIA, DN 65 (2 1/2"), CONEXÃO ROSQUEADA, INSTALADO EM REDE DE ALIMENTAÇÃO PARA HIDRANTE - FORNECIMENTO E INSTALAÇÃO. AF_10/2020</v>
          </cell>
          <cell r="I3525" t="str">
            <v>M</v>
          </cell>
          <cell r="J3525" t="str">
            <v>COEFICIENTE DE REPRESENTATIVIDADE</v>
          </cell>
          <cell r="K3525" t="str">
            <v>109,64</v>
          </cell>
          <cell r="L3525" t="str">
            <v>CAIXA REFERENCIAL</v>
          </cell>
        </row>
        <row r="3526">
          <cell r="G3526" t="str">
            <v>92368</v>
          </cell>
          <cell r="H3526" t="str">
            <v>TUBO DE AÇO GALVANIZADO COM COSTURA, CLASSE MÉDIA, DN 80 (3"), CONEXÃO ROSQUEADA, INSTALADO EM REDE DE ALIMENTAÇÃO PARA HIDRANTE - FORNECIMENTO E INSTALAÇÃO. AF_10/2020</v>
          </cell>
          <cell r="I3526" t="str">
            <v>M</v>
          </cell>
          <cell r="J3526" t="str">
            <v>COEFICIENTE DE REPRESENTATIVIDADE</v>
          </cell>
          <cell r="K3526" t="str">
            <v>144,11</v>
          </cell>
          <cell r="L3526" t="str">
            <v>CAIXA REFERENCIAL</v>
          </cell>
        </row>
        <row r="3527">
          <cell r="G3527" t="str">
            <v>92645</v>
          </cell>
          <cell r="H3527" t="str">
            <v>TUBO DE AÇO PRETO SEM COSTURA, CONEXÃO SOLDADA, DN 25 (1"), INSTALADO EM REDE DE ALIMENTAÇÃO PARA SPRINKLER - FORNECIMENTO E INSTALAÇÃO. AF_10/2020</v>
          </cell>
          <cell r="I3527" t="str">
            <v>M</v>
          </cell>
          <cell r="J3527" t="str">
            <v>COEFICIENTE DE REPRESENTATIVIDADE</v>
          </cell>
          <cell r="K3527" t="str">
            <v>79,18</v>
          </cell>
          <cell r="L3527" t="str">
            <v>CAIXA REFERENCIAL</v>
          </cell>
        </row>
        <row r="3528">
          <cell r="G3528" t="str">
            <v>92646</v>
          </cell>
          <cell r="H3528" t="str">
            <v>TUBO DE AÇO PRETO SEM COSTURA, CONEXÃO SOLDADA, DN 32 (1 1/4"), INSTALADO EM REDE DE ALIMENTAÇÃO PARA SPRINKLER - FORNECIMENTO E INSTALAÇÃO. AF_10/2020</v>
          </cell>
          <cell r="I3528" t="str">
            <v>M</v>
          </cell>
          <cell r="J3528" t="str">
            <v>COEFICIENTE DE REPRESENTATIVIDADE</v>
          </cell>
          <cell r="K3528" t="str">
            <v>104,11</v>
          </cell>
          <cell r="L3528" t="str">
            <v>CAIXA REFERENCIAL</v>
          </cell>
        </row>
        <row r="3529">
          <cell r="G3529" t="str">
            <v>92648</v>
          </cell>
          <cell r="H3529" t="str">
            <v>TUBO DE AÇO PRETO SEM COSTURA, CONEXÃO SOLDADA, DN 40 (1 1/2"), INSTALADO EM REDE DE ALIMENTAÇÃO PARA SPRINKLER - FORNECIMENTO E INSTALAÇÃO. AF_10/2020</v>
          </cell>
          <cell r="I3529" t="str">
            <v>M</v>
          </cell>
          <cell r="J3529" t="str">
            <v>COEFICIENTE DE REPRESENTATIVIDADE</v>
          </cell>
          <cell r="K3529" t="str">
            <v>114,02</v>
          </cell>
          <cell r="L3529" t="str">
            <v>CAIXA REFERENCIAL</v>
          </cell>
        </row>
        <row r="3530">
          <cell r="G3530" t="str">
            <v>92649</v>
          </cell>
          <cell r="H3530" t="str">
            <v>TUBO DE AÇO PRETO SEM COSTURA, CONEXÃO SOLDADA, DN 50 (2"), INSTALADO EM REDE DE ALIMENTAÇÃO PARA SPRINKLER - FORNECIMENTO E INSTALAÇÃO. AF_10/2020</v>
          </cell>
          <cell r="I3530" t="str">
            <v>M</v>
          </cell>
          <cell r="J3530" t="str">
            <v>COEFICIENTE DE REPRESENTATIVIDADE</v>
          </cell>
          <cell r="K3530" t="str">
            <v>138,99</v>
          </cell>
          <cell r="L3530" t="str">
            <v>CAIXA REFERENCIAL</v>
          </cell>
        </row>
        <row r="3531">
          <cell r="G3531" t="str">
            <v>92650</v>
          </cell>
          <cell r="H3531" t="str">
            <v>TUBO DE AÇO PRETO SEM COSTURA, CONEXÃO SOLDADA, DN 65 (2 1/2"), INSTALADO EM REDE DE ALIMENTAÇÃO PARA SPRINKLER - FORNECIMENTO E INSTALAÇÃO. AF_10/2020</v>
          </cell>
          <cell r="I3531" t="str">
            <v>M</v>
          </cell>
          <cell r="J3531" t="str">
            <v>COEFICIENTE DE REPRESENTATIVIDADE</v>
          </cell>
          <cell r="K3531" t="str">
            <v>218,87</v>
          </cell>
          <cell r="L3531" t="str">
            <v>CAIXA REFERENCIAL</v>
          </cell>
        </row>
        <row r="3532">
          <cell r="G3532" t="str">
            <v>92652</v>
          </cell>
          <cell r="H3532" t="str">
            <v>TUBO DE AÇO GALVANIZADO COM COSTURA, CLASSE MÉDIA, CONEXÃO ROSQUEADA, DN 32 (1 1/4"), INSTALADO EM REDE DE ALIMENTAÇÃO PARA SPRINKLER - FORNECIMENTO E INSTALAÇÃO. AF_10/2020</v>
          </cell>
          <cell r="I3532" t="str">
            <v>M</v>
          </cell>
          <cell r="J3532" t="str">
            <v>COEFICIENTE DE REPRESENTATIVIDADE</v>
          </cell>
          <cell r="K3532" t="str">
            <v>62,81</v>
          </cell>
          <cell r="L3532" t="str">
            <v>CAIXA REFERENCIAL</v>
          </cell>
        </row>
        <row r="3533">
          <cell r="G3533" t="str">
            <v>92653</v>
          </cell>
          <cell r="H3533" t="str">
            <v>TUBO DE AÇO GALVANIZADO COM COSTURA, CLASSE MÉDIA, CONEXÃO ROSQUEADA, DN 40 (1 1/2"), INSTALADO EM REDE DE ALIMENTAÇÃO PARA SPRINKLER - FORNECIMENTO E INSTALAÇÃO. AF_10/2020</v>
          </cell>
          <cell r="I3533" t="str">
            <v>M</v>
          </cell>
          <cell r="J3533" t="str">
            <v>COEFICIENTE DE REPRESENTATIVIDADE</v>
          </cell>
          <cell r="K3533" t="str">
            <v>71,21</v>
          </cell>
          <cell r="L3533" t="str">
            <v>CAIXA REFERENCIAL</v>
          </cell>
        </row>
        <row r="3534">
          <cell r="G3534" t="str">
            <v>92654</v>
          </cell>
          <cell r="H3534" t="str">
            <v>TUBO DE AÇO GALVANIZADO COM COSTURA, CLASSE MÉDIA, CONEXÃO ROSQUEADA, DN 50 (2"), INSTALADO EM REDE DE ALIMENTAÇÃO PARA SPRINKLER - FORNECIMENTO E INSTALAÇÃO. AF_10/2020</v>
          </cell>
          <cell r="I3534" t="str">
            <v>M</v>
          </cell>
          <cell r="J3534" t="str">
            <v>COEFICIENTE DE REPRESENTATIVIDADE</v>
          </cell>
          <cell r="K3534" t="str">
            <v>95,76</v>
          </cell>
          <cell r="L3534" t="str">
            <v>CAIXA REFERENCIAL</v>
          </cell>
        </row>
        <row r="3535">
          <cell r="G3535" t="str">
            <v>92655</v>
          </cell>
          <cell r="H3535" t="str">
            <v>TUBO DE AÇO GALVANIZADO COM COSTURA, CLASSE MÉDIA, CONEXÃO ROSQUEADA, DN 65 (2 1/2"), INSTALADO EM REDE DE ALIMENTAÇÃO PARA SPRINKLER - FORNECIMENTO E INSTALAÇÃO. AF_10/2020</v>
          </cell>
          <cell r="I3535" t="str">
            <v>M</v>
          </cell>
          <cell r="J3535" t="str">
            <v>COEFICIENTE DE REPRESENTATIVIDADE</v>
          </cell>
          <cell r="K3535" t="str">
            <v>116,05</v>
          </cell>
          <cell r="L3535" t="str">
            <v>CAIXA REFERENCIAL</v>
          </cell>
        </row>
        <row r="3536">
          <cell r="G3536" t="str">
            <v>92656</v>
          </cell>
          <cell r="H3536" t="str">
            <v>TUBO DE AÇO GALVANIZADO COM COSTURA, CLASSE MÉDIA, CONEXÃO ROSQUEADA, DN 80 (3"), INSTALADO EM REDE DE ALIMENTAÇÃO PARA SPRINKLER - FORNECIMENTO E INSTALAÇÃO. AF_10/2020</v>
          </cell>
          <cell r="I3536" t="str">
            <v>M</v>
          </cell>
          <cell r="J3536" t="str">
            <v>COEFICIENTE DE REPRESENTATIVIDADE</v>
          </cell>
          <cell r="K3536" t="str">
            <v>150,52</v>
          </cell>
          <cell r="L3536" t="str">
            <v>CAIXA REFERENCIAL</v>
          </cell>
        </row>
        <row r="3537">
          <cell r="G3537" t="str">
            <v>92687</v>
          </cell>
          <cell r="H3537" t="str">
            <v>TUBO DE AÇO GALVANIZADO COM COSTURA, CLASSE MÉDIA, CONEXÃO ROSQUEADA, DN 15 (1/2"), INSTALADO EM RAMAIS E SUB-RAMAIS DE GÁS - FORNECIMENTO E INSTALAÇÃO. AF_10/2020</v>
          </cell>
          <cell r="I3537" t="str">
            <v>M</v>
          </cell>
          <cell r="J3537" t="str">
            <v>COEFICIENTE DE REPRESENTATIVIDADE</v>
          </cell>
          <cell r="K3537" t="str">
            <v>30,18</v>
          </cell>
          <cell r="L3537" t="str">
            <v>CAIXA REFERENCIAL</v>
          </cell>
        </row>
        <row r="3538">
          <cell r="G3538" t="str">
            <v>92688</v>
          </cell>
          <cell r="H3538" t="str">
            <v>TUBO DE AÇO GALVANIZADO COM COSTURA, CLASSE MÉDIA, CONEXÃO ROSQUEADA, DN 20 (3/4"), INSTALADO EM RAMAIS E SUB-RAMAIS DE GÁS - FORNECIMENTO E INSTALAÇÃO. AF_10/2020</v>
          </cell>
          <cell r="I3538" t="str">
            <v>M</v>
          </cell>
          <cell r="J3538" t="str">
            <v>COEFICIENTE DE REPRESENTATIVIDADE</v>
          </cell>
          <cell r="K3538" t="str">
            <v>43,18</v>
          </cell>
          <cell r="L3538" t="str">
            <v>CAIXA REFERENCIAL</v>
          </cell>
        </row>
        <row r="3539">
          <cell r="G3539" t="str">
            <v>92689</v>
          </cell>
          <cell r="H3539" t="str">
            <v>TUBO DE AÇO PRETO SEM COSTURA, CLASSE MÉDIA, CONEXÃO SOLDADA, DN 15 (1/2"), INSTALADO EM RAMAIS E SUB-RAMAIS DE GÁS - FORNECIMENTO E INSTALAÇÃO. AF_10/2020</v>
          </cell>
          <cell r="I3539" t="str">
            <v>M</v>
          </cell>
          <cell r="J3539" t="str">
            <v>COEFICIENTE DE REPRESENTATIVIDADE</v>
          </cell>
          <cell r="K3539" t="str">
            <v>56,47</v>
          </cell>
          <cell r="L3539" t="str">
            <v>CAIXA REFERENCIAL</v>
          </cell>
        </row>
        <row r="3540">
          <cell r="G3540" t="str">
            <v>92690</v>
          </cell>
          <cell r="H3540" t="str">
            <v>TUBO DE AÇO PRETO SEM COSTURA, CLASSE MÉDIA, CONEXÃO SOLDADA, DN 20 (3/4"), INSTALADO EM RAMAIS E SUB-RAMAIS DE GÁS - FORNECIMENTO E INSTALAÇÃO. AF_10/2020</v>
          </cell>
          <cell r="I3540" t="str">
            <v>M</v>
          </cell>
          <cell r="J3540" t="str">
            <v>COEFICIENTE DE REPRESENTATIVIDADE</v>
          </cell>
          <cell r="K3540" t="str">
            <v>81,08</v>
          </cell>
          <cell r="L3540" t="str">
            <v>CAIXA REFERENCIAL</v>
          </cell>
        </row>
        <row r="3541">
          <cell r="G3541" t="str">
            <v>92691</v>
          </cell>
          <cell r="H3541" t="str">
            <v>TUBO DE AÇO PRETO SEM COSTURA, CLASSE MÉDIA, CONEXÃO SOLDADA, DN 25 (1"), INSTALADO EM RAMAIS  E SUB-RAMAIS DE GÁS - FORNECIMENTO E INSTALAÇÃO. AF_10/2020</v>
          </cell>
          <cell r="I3541" t="str">
            <v>M</v>
          </cell>
          <cell r="J3541" t="str">
            <v>COEFICIENTE DE REPRESENTATIVIDADE</v>
          </cell>
          <cell r="K3541" t="str">
            <v>107,43</v>
          </cell>
          <cell r="L3541" t="str">
            <v>CAIXA REFERENCIAL</v>
          </cell>
        </row>
        <row r="3542">
          <cell r="G3542" t="str">
            <v>94462</v>
          </cell>
          <cell r="H3542" t="str">
            <v>TUBO DE AÇO GALVANIZADO COM COSTURA, CLASSE MÉDIA, DN 50 (2), CONEXÃO ROSQUEADA, INSTALADO EM RESERVAÇÃO DE ÁGUA DE EDIFICAÇÃO QUE POSSUA RESERVATÓRIO DE FIBRA/FIBROCIMENTO  FORNECIMENTO E INSTALAÇÃO. AF_06/2016</v>
          </cell>
          <cell r="I3542" t="str">
            <v>M</v>
          </cell>
          <cell r="J3542" t="str">
            <v>COEFICIENTE DE REPRESENTATIVIDADE</v>
          </cell>
          <cell r="K3542" t="str">
            <v>106,98</v>
          </cell>
          <cell r="L3542" t="str">
            <v>CAIXA REFERENCIAL</v>
          </cell>
        </row>
        <row r="3543">
          <cell r="G3543" t="str">
            <v>94463</v>
          </cell>
          <cell r="H3543" t="str">
            <v>TUBO DE AÇO GALVANIZADO COM COSTURA, CLASSE MÉDIA, DN 65 (2 1/2), CONEXÃO ROSQUEADA, INSTALADO EM RESERVAÇÃO DE ÁGUA DE EDIFICAÇÃO QUE POSSUA RESERVATÓRIO DE FIBRA/FIBROCIMENTO  FORNECIMENTO E INSTALAÇÃO. AF_06/2016</v>
          </cell>
          <cell r="I3543" t="str">
            <v>M</v>
          </cell>
          <cell r="J3543" t="str">
            <v>COEFICIENTE DE REPRESENTATIVIDADE</v>
          </cell>
          <cell r="K3543" t="str">
            <v>123,81</v>
          </cell>
          <cell r="L3543" t="str">
            <v>CAIXA REFERENCIAL</v>
          </cell>
        </row>
        <row r="3544">
          <cell r="G3544" t="str">
            <v>94464</v>
          </cell>
          <cell r="H3544" t="str">
            <v>TUBO DE AÇO GALVANIZADO COM COSTURA, CLASSE MÉDIA, DN 80 (3), CONEXÃO ROSQUEADA, INSTALADO EM RESERVAÇÃO DE ÁGUA DE EDIFICAÇÃO QUE POSSUA RESERVATÓRIO DE FIBRA/FIBROCIMENTO  FORNECIMENTO E INSTALAÇÃO. AF_06/2016</v>
          </cell>
          <cell r="I3544" t="str">
            <v>M</v>
          </cell>
          <cell r="J3544" t="str">
            <v>COEFICIENTE DE REPRESENTATIVIDADE</v>
          </cell>
          <cell r="K3544" t="str">
            <v>172,90</v>
          </cell>
          <cell r="L3544" t="str">
            <v>CAIXA REFERENCIAL</v>
          </cell>
        </row>
        <row r="3545">
          <cell r="G3545" t="str">
            <v>94602</v>
          </cell>
          <cell r="H3545" t="str">
            <v>TUBO EM COBRE RÍGIDO, DN 54 MM, CLASSE E, SEM ISOLAMENTO, INSTALADO EM RESERVAÇÃO DE ÁGUA DE EDIFICAÇÃO QUE POSSUA RESERVATÓRIO DE FIBRA/FIBROCIMENTO  FORNECIMENTO E INSTALAÇÃO. AF_06/2016</v>
          </cell>
          <cell r="I3545" t="str">
            <v>M</v>
          </cell>
          <cell r="J3545" t="str">
            <v>COEFICIENTE DE REPRESENTATIVIDADE</v>
          </cell>
          <cell r="K3545" t="str">
            <v>211,06</v>
          </cell>
          <cell r="L3545" t="str">
            <v>CAIXA REFERENCIAL</v>
          </cell>
        </row>
        <row r="3546">
          <cell r="G3546" t="str">
            <v>94603</v>
          </cell>
          <cell r="H3546" t="str">
            <v>TUBO EM COBRE RÍGIDO, DN 66 MM, CLASSE E, SEM ISOLAMENTO, INSTALADO EM RESERVAÇÃO DE ÁGUA DE EDIFICAÇÃO QUE POSSUA RESERVATÓRIO DE FIBRA/FIBROCIMENTO  FORNECIMENTO E INSTALAÇÃO. AF_06/2016</v>
          </cell>
          <cell r="I3546" t="str">
            <v>M</v>
          </cell>
          <cell r="J3546" t="str">
            <v>COEFICIENTE DE REPRESENTATIVIDADE</v>
          </cell>
          <cell r="K3546" t="str">
            <v>279,47</v>
          </cell>
          <cell r="L3546" t="str">
            <v>CAIXA REFERENCIAL</v>
          </cell>
        </row>
        <row r="3547">
          <cell r="G3547" t="str">
            <v>94604</v>
          </cell>
          <cell r="H3547" t="str">
            <v>TUBO EM COBRE RÍGIDO, DN 79 MM, CLASSE E, SEM ISOLAMENTO, INSTALADO EM RESERVAÇÃO DE ÁGUA DE EDIFICAÇÃO QUE POSSUA RESERVATÓRIO DE FIBRA/FIBROCIMENTO  FORNECIMENTO E INSTALAÇÃO. AF_06/2016</v>
          </cell>
          <cell r="I3547" t="str">
            <v>M</v>
          </cell>
          <cell r="J3547" t="str">
            <v>COEFICIENTE DE REPRESENTATIVIDADE</v>
          </cell>
          <cell r="K3547" t="str">
            <v>378,50</v>
          </cell>
          <cell r="L3547" t="str">
            <v>CAIXA REFERENCIAL</v>
          </cell>
        </row>
        <row r="3548">
          <cell r="G3548" t="str">
            <v>94605</v>
          </cell>
          <cell r="H3548" t="str">
            <v>TUBO EM COBRE RÍGIDO, DN 104 MM, CLASSE E, SEM ISOLAMENTO, INSTALADO EM RESERVAÇÃO DE ÁGUA DE EDIFICAÇÃO QUE POSSUA RESERVATÓRIO DE FIBRA/FIBROCIMENTO  FORNECIMENTO E INSTALAÇÃO. AF_06/2016</v>
          </cell>
          <cell r="I3548" t="str">
            <v>M</v>
          </cell>
          <cell r="J3548" t="str">
            <v>COEFICIENTE DE REPRESENTATIVIDADE</v>
          </cell>
          <cell r="K3548" t="str">
            <v>535,51</v>
          </cell>
          <cell r="L3548" t="str">
            <v>CAIXA REFERENCIAL</v>
          </cell>
        </row>
        <row r="3549">
          <cell r="G3549" t="str">
            <v>94648</v>
          </cell>
          <cell r="H3549" t="str">
            <v>TUBO, PVC, SOLDÁVEL, DN  25 MM, INSTALADO EM RESERVAÇÃO DE ÁGUA DE EDIFICAÇÃO QUE POSSUA RESERVATÓRIO DE FIBRA/FIBROCIMENTO   FORNECIMENTO E INSTALAÇÃO. AF_06/2016</v>
          </cell>
          <cell r="I3549" t="str">
            <v>M</v>
          </cell>
          <cell r="J3549" t="str">
            <v>COEFICIENTE DE REPRESENTATIVIDADE</v>
          </cell>
          <cell r="K3549" t="str">
            <v>12,73</v>
          </cell>
          <cell r="L3549" t="str">
            <v>CAIXA REFERENCIAL</v>
          </cell>
        </row>
        <row r="3550">
          <cell r="G3550" t="str">
            <v>94649</v>
          </cell>
          <cell r="H3550" t="str">
            <v>TUBO, PVC, SOLDÁVEL, DN 32 MM, INSTALADO EM RESERVAÇÃO DE ÁGUA DE EDIFICAÇÃO QUE POSSUA RESERVATÓRIO DE FIBRA/FIBROCIMENTO   FORNECIMENTO E INSTALAÇÃO. AF_06/2016</v>
          </cell>
          <cell r="I3550" t="str">
            <v>M</v>
          </cell>
          <cell r="J3550" t="str">
            <v>COEFICIENTE DE REPRESENTATIVIDADE</v>
          </cell>
          <cell r="K3550" t="str">
            <v>17,61</v>
          </cell>
          <cell r="L3550" t="str">
            <v>CAIXA REFERENCIAL</v>
          </cell>
        </row>
        <row r="3551">
          <cell r="G3551" t="str">
            <v>94650</v>
          </cell>
          <cell r="H3551" t="str">
            <v>TUBO, PVC, SOLDÁVEL, DN 40 MM, INSTALADO EM RESERVAÇÃO DE ÁGUA DE EDIFICAÇÃO QUE POSSUA RESERVATÓRIO DE FIBRA/FIBROCIMENTO   FORNECIMENTO E INSTALAÇÃO. AF_06/2016</v>
          </cell>
          <cell r="I3551" t="str">
            <v>M</v>
          </cell>
          <cell r="J3551" t="str">
            <v>COEFICIENTE DE REPRESENTATIVIDADE</v>
          </cell>
          <cell r="K3551" t="str">
            <v>26,18</v>
          </cell>
          <cell r="L3551" t="str">
            <v>CAIXA REFERENCIAL</v>
          </cell>
        </row>
        <row r="3552">
          <cell r="G3552" t="str">
            <v>94651</v>
          </cell>
          <cell r="H3552" t="str">
            <v>TUBO, PVC, SOLDÁVEL, DN 50 MM, INSTALADO EM RESERVAÇÃO DE ÁGUA DE EDIFICAÇÃO QUE POSSUA RESERVATÓRIO DE FIBRA/FIBROCIMENTO   FORNECIMENTO E INSTALAÇÃO. AF_06/2016</v>
          </cell>
          <cell r="I3552" t="str">
            <v>M</v>
          </cell>
          <cell r="J3552" t="str">
            <v>COEFICIENTE DE REPRESENTATIVIDADE</v>
          </cell>
          <cell r="K3552" t="str">
            <v>27,55</v>
          </cell>
          <cell r="L3552" t="str">
            <v>CAIXA REFERENCIAL</v>
          </cell>
        </row>
        <row r="3553">
          <cell r="G3553" t="str">
            <v>94652</v>
          </cell>
          <cell r="H3553" t="str">
            <v>TUBO, PVC, SOLDÁVEL, DN 60 MM, INSTALADO EM RESERVAÇÃO DE ÁGUA DE EDIFICAÇÃO QUE POSSUA RESERVATÓRIO DE FIBRA/FIBROCIMENTO   FORNECIMENTO E INSTALAÇÃO. AF_06/2016</v>
          </cell>
          <cell r="I3553" t="str">
            <v>M</v>
          </cell>
          <cell r="J3553" t="str">
            <v>COEFICIENTE DE REPRESENTATIVIDADE</v>
          </cell>
          <cell r="K3553" t="str">
            <v>44,19</v>
          </cell>
          <cell r="L3553" t="str">
            <v>CAIXA REFERENCIAL</v>
          </cell>
        </row>
        <row r="3554">
          <cell r="G3554" t="str">
            <v>94653</v>
          </cell>
          <cell r="H3554" t="str">
            <v>TUBO, PVC, SOLDÁVEL, DN 75 MM, INSTALADO EM RESERVAÇÃO DE ÁGUA DE EDIFICAÇÃO QUE POSSUA RESERVATÓRIO DE FIBRA/FIBROCIMENTO   FORNECIMENTO E INSTALAÇÃO. AF_06/2016</v>
          </cell>
          <cell r="I3554" t="str">
            <v>M</v>
          </cell>
          <cell r="J3554" t="str">
            <v>COEFICIENTE DE REPRESENTATIVIDADE</v>
          </cell>
          <cell r="K3554" t="str">
            <v>60,29</v>
          </cell>
          <cell r="L3554" t="str">
            <v>CAIXA REFERENCIAL</v>
          </cell>
        </row>
        <row r="3555">
          <cell r="G3555" t="str">
            <v>94654</v>
          </cell>
          <cell r="H3555" t="str">
            <v>TUBO, PVC, SOLDÁVEL, DN 85 MM, INSTALADO EM RESERVAÇÃO DE ÁGUA DE EDIFICAÇÃO QUE POSSUA RESERVATÓRIO DE FIBRA/FIBROCIMENTO   FORNECIMENTO E INSTALAÇÃO. AF_06/2016</v>
          </cell>
          <cell r="I3555" t="str">
            <v>M</v>
          </cell>
          <cell r="J3555" t="str">
            <v>COEFICIENTE DE REPRESENTATIVIDADE</v>
          </cell>
          <cell r="K3555" t="str">
            <v>88,21</v>
          </cell>
          <cell r="L3555" t="str">
            <v>CAIXA REFERENCIAL</v>
          </cell>
        </row>
        <row r="3556">
          <cell r="G3556" t="str">
            <v>94655</v>
          </cell>
          <cell r="H3556" t="str">
            <v>TUBO, PVC, SOLDÁVEL, DN 110 MM, INSTALADO EM RESERVAÇÃO DE ÁGUA DE EDIFICAÇÃO QUE POSSUA RESERVATÓRIO DE FIBRA/FIBROCIMENTO   FORNECIMENTO E INSTALAÇÃO. AF_06/2016</v>
          </cell>
          <cell r="I3556" t="str">
            <v>M</v>
          </cell>
          <cell r="J3556" t="str">
            <v>COEFICIENTE DE REPRESENTATIVIDADE</v>
          </cell>
          <cell r="K3556" t="str">
            <v>118,52</v>
          </cell>
          <cell r="L3556" t="str">
            <v>CAIXA REFERENCIAL</v>
          </cell>
        </row>
        <row r="3557">
          <cell r="G3557" t="str">
            <v>94716</v>
          </cell>
          <cell r="H3557" t="str">
            <v>TUBO, CPVC, SOLDÁVEL, DN 22 MM, INSTALADO EM RESERVAÇÃO DE ÁGUA DE EDIFICAÇÃO QUE POSSUA RESERVATÓRIO DE FIBRA/FIBROCIMENTO  FORNECIMENTO E INSTALAÇÃO. AF_06/2016</v>
          </cell>
          <cell r="I3557" t="str">
            <v>M</v>
          </cell>
          <cell r="J3557" t="str">
            <v>COEFICIENTE DE REPRESENTATIVIDADE</v>
          </cell>
          <cell r="K3557" t="str">
            <v>23,74</v>
          </cell>
          <cell r="L3557" t="str">
            <v>CAIXA REFERENCIAL</v>
          </cell>
        </row>
        <row r="3558">
          <cell r="G3558" t="str">
            <v>94717</v>
          </cell>
          <cell r="H3558" t="str">
            <v>TUBO, CPVC, SOLDÁVEL, DN 28 MM, INSTALADO EM RESERVAÇÃO DE ÁGUA DE EDIFICAÇÃO QUE POSSUA RESERVATÓRIO DE FIBRA/FIBROCIMENTO  FORNECIMENTO E INSTALAÇÃO. AF_06/2016</v>
          </cell>
          <cell r="I3558" t="str">
            <v>M</v>
          </cell>
          <cell r="J3558" t="str">
            <v>COEFICIENTE DE REPRESENTATIVIDADE</v>
          </cell>
          <cell r="K3558" t="str">
            <v>35,15</v>
          </cell>
          <cell r="L3558" t="str">
            <v>CAIXA REFERENCIAL</v>
          </cell>
        </row>
        <row r="3559">
          <cell r="G3559" t="str">
            <v>94718</v>
          </cell>
          <cell r="H3559" t="str">
            <v>TUBO, CPVC, SOLDÁVEL, DN 35 MM, INSTALADO EM RESERVAÇÃO DE ÁGUA DE EDIFICAÇÃO QUE POSSUA RESERVATÓRIO DE FIBRA/FIBROCIMENTO  FORNECIMENTO E INSTALAÇÃO. AF_06/2016</v>
          </cell>
          <cell r="I3559" t="str">
            <v>M</v>
          </cell>
          <cell r="J3559" t="str">
            <v>COEFICIENTE DE REPRESENTATIVIDADE</v>
          </cell>
          <cell r="K3559" t="str">
            <v>45,55</v>
          </cell>
          <cell r="L3559" t="str">
            <v>CAIXA REFERENCIAL</v>
          </cell>
        </row>
        <row r="3560">
          <cell r="G3560" t="str">
            <v>94719</v>
          </cell>
          <cell r="H3560" t="str">
            <v>TUBO, CPVC, SOLDÁVEL, DN 42 MM, INSTALADO EM RESERVAÇÃO DE ÁGUA DE EDIFICAÇÃO QUE POSSUA RESERVATÓRIO DE FIBRA/FIBROCIMENTO  FORNECIMENTO E INSTALAÇÃO. AF_06/2016</v>
          </cell>
          <cell r="I3560" t="str">
            <v>M</v>
          </cell>
          <cell r="J3560" t="str">
            <v>COEFICIENTE DE REPRESENTATIVIDADE</v>
          </cell>
          <cell r="K3560" t="str">
            <v>57,43</v>
          </cell>
          <cell r="L3560" t="str">
            <v>CAIXA REFERENCIAL</v>
          </cell>
        </row>
        <row r="3561">
          <cell r="G3561" t="str">
            <v>94720</v>
          </cell>
          <cell r="H3561" t="str">
            <v>TUBO, CPVC, SOLDÁVEL, DN 54 MM, INSTALADO EM RESERVAÇÃO DE ÁGUA DE EDIFICAÇÃO QUE POSSUA RESERVATÓRIO DE FIBRA/FIBROCIMENTO  FORNECIMENTO E INSTALAÇÃO. AF_06/2016</v>
          </cell>
          <cell r="I3561" t="str">
            <v>M</v>
          </cell>
          <cell r="J3561" t="str">
            <v>COEFICIENTE DE REPRESENTATIVIDADE</v>
          </cell>
          <cell r="K3561" t="str">
            <v>84,77</v>
          </cell>
          <cell r="L3561" t="str">
            <v>CAIXA REFERENCIAL</v>
          </cell>
        </row>
        <row r="3562">
          <cell r="G3562" t="str">
            <v>94721</v>
          </cell>
          <cell r="H3562" t="str">
            <v>TUBO, CPVC, SOLDÁVEL, DN 73 MM, INSTALADO EM RESERVAÇÃO DE ÁGUA DE EDIFICAÇÃO QUE POSSUA RESERVATÓRIO DE FIBRA/FIBROCIMENTO  FORNECIMENTO E INSTALAÇÃO. AF_06/2016</v>
          </cell>
          <cell r="I3562" t="str">
            <v>M</v>
          </cell>
          <cell r="J3562" t="str">
            <v>COEFICIENTE DE REPRESENTATIVIDADE</v>
          </cell>
          <cell r="K3562" t="str">
            <v>125,86</v>
          </cell>
          <cell r="L3562" t="str">
            <v>CAIXA REFERENCIAL</v>
          </cell>
        </row>
        <row r="3563">
          <cell r="G3563" t="str">
            <v>94722</v>
          </cell>
          <cell r="H3563" t="str">
            <v>TUBO, CPVC, SOLDÁVEL, DN 89 MM, INSTALADO EM RESERVAÇÃO DE ÁGUA DE EDIFICAÇÃO QUE POSSUA RESERVATÓRIO DE FIBRA/FIBROCIMENTO  FORNECIMENTO E INSTALAÇÃO. AF_06/2016</v>
          </cell>
          <cell r="I3563" t="str">
            <v>M</v>
          </cell>
          <cell r="J3563" t="str">
            <v>COEFICIENTE DE REPRESENTATIVIDADE</v>
          </cell>
          <cell r="K3563" t="str">
            <v>219,44</v>
          </cell>
          <cell r="L3563" t="str">
            <v>CAIXA REFERENCIAL</v>
          </cell>
        </row>
        <row r="3564">
          <cell r="G3564" t="str">
            <v>94723</v>
          </cell>
          <cell r="H3564" t="str">
            <v>TUBO, CPVC, SOLDÁVEL, DN 114 MM, INSTALADO EM RESERVAÇÃO DE ÁGUA DE EDIFICAÇÃO QUE POSSUA RESERVATÓRIO DE FIBRA/FIBROCIMENTO  FORNECIMENTO E INSTALAÇÃO. AF_06/2016</v>
          </cell>
          <cell r="I3564" t="str">
            <v>M</v>
          </cell>
          <cell r="J3564" t="str">
            <v>COEFICIENTE DE REPRESENTATIVIDADE</v>
          </cell>
          <cell r="K3564" t="str">
            <v>384,35</v>
          </cell>
          <cell r="L3564" t="str">
            <v>CAIXA REFERENCIAL</v>
          </cell>
        </row>
        <row r="3565">
          <cell r="G3565" t="str">
            <v>95697</v>
          </cell>
          <cell r="H3565" t="str">
            <v>TUBO DE AÇO PRETO SEM COSTURA, CONEXÃO SOLDADA, DN 40 (1 1/2"), INSTALADO EM REDE DE ALIMENTAÇÃO PARA HIDRANTE - FORNECIMENTO E INSTALAÇÃO. AF_10/2020</v>
          </cell>
          <cell r="I3565" t="str">
            <v>M</v>
          </cell>
          <cell r="J3565" t="str">
            <v>COEFICIENTE DE REPRESENTATIVIDADE</v>
          </cell>
          <cell r="K3565" t="str">
            <v>109,02</v>
          </cell>
          <cell r="L3565" t="str">
            <v>CAIXA REFERENCIAL</v>
          </cell>
        </row>
        <row r="3566">
          <cell r="G3566" t="str">
            <v>96635</v>
          </cell>
          <cell r="H3566" t="str">
            <v>TUBO, PPR, DN 25, CLASSE PN 20,  INSTALADO EM RAMAL OU SUB-RAMAL DE ÁGUA   FORNECIMENTO E INSTALAÇÃO. AF_08/2022</v>
          </cell>
          <cell r="I3566" t="str">
            <v>M</v>
          </cell>
          <cell r="J3566" t="str">
            <v>COEFICIENTE DE REPRESENTATIVIDADE</v>
          </cell>
          <cell r="K3566" t="str">
            <v>47,66</v>
          </cell>
          <cell r="L3566" t="str">
            <v>CAIXA REFERENCIAL</v>
          </cell>
        </row>
        <row r="3567">
          <cell r="G3567" t="str">
            <v>96636</v>
          </cell>
          <cell r="H3567" t="str">
            <v>TUBO, PPR, DN 25, CLASSE PN 25 INSTALADO EM RAMAL OU SUB-RAMAL DE ÁGUA   FORNECIMENTO E INSTALAÇÃO. AF_08/2022</v>
          </cell>
          <cell r="I3567" t="str">
            <v>M</v>
          </cell>
          <cell r="J3567" t="str">
            <v>COEFICIENTE DE REPRESENTATIVIDADE</v>
          </cell>
          <cell r="K3567" t="str">
            <v>50,25</v>
          </cell>
          <cell r="L3567" t="str">
            <v>CAIXA REFERENCIAL</v>
          </cell>
        </row>
        <row r="3568">
          <cell r="G3568" t="str">
            <v>96644</v>
          </cell>
          <cell r="H3568" t="str">
            <v>TUBO, PPR, DN 25, CLASSE PN 20,  INSTALADO EM RAMAL DE DISTRIBUIÇÃO DE ÁGUA   FORNECIMENTO E INSTALAÇÃO. AF_08/2022</v>
          </cell>
          <cell r="I3568" t="str">
            <v>M</v>
          </cell>
          <cell r="J3568" t="str">
            <v>COEFICIENTE DE REPRESENTATIVIDADE</v>
          </cell>
          <cell r="K3568" t="str">
            <v>23,95</v>
          </cell>
          <cell r="L3568" t="str">
            <v>CAIXA REFERENCIAL</v>
          </cell>
        </row>
        <row r="3569">
          <cell r="G3569" t="str">
            <v>96645</v>
          </cell>
          <cell r="H3569" t="str">
            <v>TUBO, PPR, DN 32, CLASSE PN 12,  INSTALADO EM RAMAL DE DISTRIBUIÇÃO DE ÁGUA   FORNECIMENTO E INSTALAÇÃO. AF_08/2022</v>
          </cell>
          <cell r="I3569" t="str">
            <v>M</v>
          </cell>
          <cell r="J3569" t="str">
            <v>COEFICIENTE DE REPRESENTATIVIDADE</v>
          </cell>
          <cell r="K3569" t="str">
            <v>21,53</v>
          </cell>
          <cell r="L3569" t="str">
            <v>CAIXA REFERENCIAL</v>
          </cell>
        </row>
        <row r="3570">
          <cell r="G3570" t="str">
            <v>96646</v>
          </cell>
          <cell r="H3570" t="str">
            <v>TUBO, PPR, DN 40, CLASSE PN 12,  INSTALADO EM RAMAL DE DISTRIBUIÇÃO DE ÁGUA   FORNECIMENTO E INSTALAÇÃO. AF_08/2022</v>
          </cell>
          <cell r="I3570" t="str">
            <v>M</v>
          </cell>
          <cell r="J3570" t="str">
            <v>COEFICIENTE DE REPRESENTATIVIDADE</v>
          </cell>
          <cell r="K3570" t="str">
            <v>25,84</v>
          </cell>
          <cell r="L3570" t="str">
            <v>CAIXA REFERENCIAL</v>
          </cell>
        </row>
        <row r="3571">
          <cell r="G3571" t="str">
            <v>96647</v>
          </cell>
          <cell r="H3571" t="str">
            <v>TUBO, PPR, DN 25, CLASSE PN 25,  INSTALADO EM RAMAL DE DISTRIBUIÇÃO DE ÁGUA   FORNECIMENTO E INSTALAÇÃO. AF_08/2022</v>
          </cell>
          <cell r="I3571" t="str">
            <v>M</v>
          </cell>
          <cell r="J3571" t="str">
            <v>COEFICIENTE DE REPRESENTATIVIDADE</v>
          </cell>
          <cell r="K3571" t="str">
            <v>25,84</v>
          </cell>
          <cell r="L3571" t="str">
            <v>CAIXA REFERENCIAL</v>
          </cell>
        </row>
        <row r="3572">
          <cell r="G3572" t="str">
            <v>96648</v>
          </cell>
          <cell r="H3572" t="str">
            <v>TUBO, PPR, DN 32, CLASSE PN 25,  INSTALADO EM RAMAL DE DISTRIBUIÇÃO DE ÁGUA   FORNECIMENTO E INSTALAÇÃO. AF_08/2022</v>
          </cell>
          <cell r="I3572" t="str">
            <v>M</v>
          </cell>
          <cell r="J3572" t="str">
            <v>COEFICIENTE DE REPRESENTATIVIDADE</v>
          </cell>
          <cell r="K3572" t="str">
            <v>31,34</v>
          </cell>
          <cell r="L3572" t="str">
            <v>CAIXA REFERENCIAL</v>
          </cell>
        </row>
        <row r="3573">
          <cell r="G3573" t="str">
            <v>96649</v>
          </cell>
          <cell r="H3573" t="str">
            <v>TUBO, PPR, DN 40, CLASSE PN 25,  INSTALADO EM RAMAL DE DISTRIBUIÇÃO DE ÁGUA   FORNECIMENTO E INSTALAÇÃO. AF_08/2022</v>
          </cell>
          <cell r="I3573" t="str">
            <v>M</v>
          </cell>
          <cell r="J3573" t="str">
            <v>COEFICIENTE DE REPRESENTATIVIDADE</v>
          </cell>
          <cell r="K3573" t="str">
            <v>40,61</v>
          </cell>
          <cell r="L3573" t="str">
            <v>CAIXA REFERENCIAL</v>
          </cell>
        </row>
        <row r="3574">
          <cell r="G3574" t="str">
            <v>96668</v>
          </cell>
          <cell r="H3574" t="str">
            <v>TUBO, PPR, DN 25, CLASSE PN 20,  INSTALADO EM PRUMADA DE ÁGUA   FORNECIMENTO E INSTALAÇÃO. AF_08/2022</v>
          </cell>
          <cell r="I3574" t="str">
            <v>M</v>
          </cell>
          <cell r="J3574" t="str">
            <v>COEFICIENTE DE REPRESENTATIVIDADE</v>
          </cell>
          <cell r="K3574" t="str">
            <v>17,65</v>
          </cell>
          <cell r="L3574" t="str">
            <v>CAIXA REFERENCIAL</v>
          </cell>
        </row>
        <row r="3575">
          <cell r="G3575" t="str">
            <v>96669</v>
          </cell>
          <cell r="H3575" t="str">
            <v>TUBO, PPR, DN 32, CLASSE PN 12,  INSTALADO EM PRUMADA DE ÁGUA   FORNECIMENTO E INSTALAÇÃO. AF_08/2022</v>
          </cell>
          <cell r="I3575" t="str">
            <v>M</v>
          </cell>
          <cell r="J3575" t="str">
            <v>COEFICIENTE DE REPRESENTATIVIDADE</v>
          </cell>
          <cell r="K3575" t="str">
            <v>18,17</v>
          </cell>
          <cell r="L3575" t="str">
            <v>CAIXA REFERENCIAL</v>
          </cell>
        </row>
        <row r="3576">
          <cell r="G3576" t="str">
            <v>96670</v>
          </cell>
          <cell r="H3576" t="str">
            <v>TUBO, PPR, DN 40, CLASSE PN 12,  INSTALADO EM PRUMADA DE ÁGUA   FORNECIMENTO E INSTALAÇÃO. AF_08/2022</v>
          </cell>
          <cell r="I3576" t="str">
            <v>M</v>
          </cell>
          <cell r="J3576" t="str">
            <v>COEFICIENTE DE REPRESENTATIVIDADE</v>
          </cell>
          <cell r="K3576" t="str">
            <v>23,43</v>
          </cell>
          <cell r="L3576" t="str">
            <v>CAIXA REFERENCIAL</v>
          </cell>
        </row>
        <row r="3577">
          <cell r="G3577" t="str">
            <v>96671</v>
          </cell>
          <cell r="H3577" t="str">
            <v>TUBO, PPR, DN 50, CLASSE PN 12,  INSTALADO EM PRUMADA DE ÁGUA   FORNECIMENTO E INSTALAÇÃO. AF_08/2022</v>
          </cell>
          <cell r="I3577" t="str">
            <v>M</v>
          </cell>
          <cell r="J3577" t="str">
            <v>COEFICIENTE DE REPRESENTATIVIDADE</v>
          </cell>
          <cell r="K3577" t="str">
            <v>34,71</v>
          </cell>
          <cell r="L3577" t="str">
            <v>CAIXA REFERENCIAL</v>
          </cell>
        </row>
        <row r="3578">
          <cell r="G3578" t="str">
            <v>96672</v>
          </cell>
          <cell r="H3578" t="str">
            <v>TUBO, PPR, DN 63, CLASSE PN 12,  INSTALADO EM PRUMADA DE ÁGUA   FORNECIMENTO E INSTALAÇÃO. AF_08/2022</v>
          </cell>
          <cell r="I3578" t="str">
            <v>M</v>
          </cell>
          <cell r="J3578" t="str">
            <v>COEFICIENTE DE REPRESENTATIVIDADE</v>
          </cell>
          <cell r="K3578" t="str">
            <v>52,00</v>
          </cell>
          <cell r="L3578" t="str">
            <v>CAIXA REFERENCIAL</v>
          </cell>
        </row>
        <row r="3579">
          <cell r="G3579" t="str">
            <v>96673</v>
          </cell>
          <cell r="H3579" t="str">
            <v>TUBO, PPR, DN 75, CLASSE PN 12,  INSTALADO EM PRUMADA DE ÁGUA   FORNECIMENTO E INSTALAÇÃO. AF_08/2022</v>
          </cell>
          <cell r="I3579" t="str">
            <v>M</v>
          </cell>
          <cell r="J3579" t="str">
            <v>COEFICIENTE DE REPRESENTATIVIDADE</v>
          </cell>
          <cell r="K3579" t="str">
            <v>65,21</v>
          </cell>
          <cell r="L3579" t="str">
            <v>CAIXA REFERENCIAL</v>
          </cell>
        </row>
        <row r="3580">
          <cell r="G3580" t="str">
            <v>96674</v>
          </cell>
          <cell r="H3580" t="str">
            <v>TUBO, PPR, DN 90, CLASSE PN 12,  INSTALADO EM PRUMADA DE ÁGUA   FORNECIMENTO E INSTALAÇÃO. AF_08/2022</v>
          </cell>
          <cell r="I3580" t="str">
            <v>M</v>
          </cell>
          <cell r="J3580" t="str">
            <v>COEFICIENTE DE REPRESENTATIVIDADE</v>
          </cell>
          <cell r="K3580" t="str">
            <v>103,56</v>
          </cell>
          <cell r="L3580" t="str">
            <v>CAIXA REFERENCIAL</v>
          </cell>
        </row>
        <row r="3581">
          <cell r="G3581" t="str">
            <v>96675</v>
          </cell>
          <cell r="H3581" t="str">
            <v>TUBO, PPR, DN 110, CLASSE PN 12,  INSTALADO EM PRUMADA DE ÁGUA   FORNECIMENTO E INSTALAÇÃO. AF_08/2022</v>
          </cell>
          <cell r="I3581" t="str">
            <v>M</v>
          </cell>
          <cell r="J3581" t="str">
            <v>COEFICIENTE DE REPRESENTATIVIDADE</v>
          </cell>
          <cell r="K3581" t="str">
            <v>149,31</v>
          </cell>
          <cell r="L3581" t="str">
            <v>CAIXA REFERENCIAL</v>
          </cell>
        </row>
        <row r="3582">
          <cell r="G3582" t="str">
            <v>96676</v>
          </cell>
          <cell r="H3582" t="str">
            <v>TUBO, PPR, DN 25, CLASSE PN 25,  INSTALADO EM PRUMADA DE ÁGUA   FORNECIMENTO E INSTALAÇÃO. AF_08/2022</v>
          </cell>
          <cell r="I3582" t="str">
            <v>M</v>
          </cell>
          <cell r="J3582" t="str">
            <v>COEFICIENTE DE REPRESENTATIVIDADE</v>
          </cell>
          <cell r="K3582" t="str">
            <v>22,95</v>
          </cell>
          <cell r="L3582" t="str">
            <v>CAIXA REFERENCIAL</v>
          </cell>
        </row>
        <row r="3583">
          <cell r="G3583" t="str">
            <v>96677</v>
          </cell>
          <cell r="H3583" t="str">
            <v>TUBO, PPR, DN 32, CLASSE PN 25,  INSTALADO EM PRUMADA DE ÁGUA   FORNECIMENTO E INSTALAÇÃO. AF_08/2022</v>
          </cell>
          <cell r="I3583" t="str">
            <v>M</v>
          </cell>
          <cell r="J3583" t="str">
            <v>COEFICIENTE DE REPRESENTATIVIDADE</v>
          </cell>
          <cell r="K3583" t="str">
            <v>29,72</v>
          </cell>
          <cell r="L3583" t="str">
            <v>CAIXA REFERENCIAL</v>
          </cell>
        </row>
        <row r="3584">
          <cell r="G3584" t="str">
            <v>96678</v>
          </cell>
          <cell r="H3584" t="str">
            <v>TUBO, PPR, DN 40, CLASSE PN 25,  INSTALADO EM PRUMADA DE ÁGUA   FORNECIMENTO E INSTALAÇÃO. AF_08/2022</v>
          </cell>
          <cell r="I3584" t="str">
            <v>M</v>
          </cell>
          <cell r="J3584" t="str">
            <v>COEFICIENTE DE REPRESENTATIVIDADE</v>
          </cell>
          <cell r="K3584" t="str">
            <v>40,44</v>
          </cell>
          <cell r="L3584" t="str">
            <v>CAIXA REFERENCIAL</v>
          </cell>
        </row>
        <row r="3585">
          <cell r="G3585" t="str">
            <v>96679</v>
          </cell>
          <cell r="H3585" t="str">
            <v>TUBO, PPR, DN 50, CLASSE PN 25,  INSTALADO EM PRUMADA DE ÁGUA   FORNECIMENTO E INSTALAÇÃO. AF_08/2022</v>
          </cell>
          <cell r="I3585" t="str">
            <v>M</v>
          </cell>
          <cell r="J3585" t="str">
            <v>COEFICIENTE DE REPRESENTATIVIDADE</v>
          </cell>
          <cell r="K3585" t="str">
            <v>59,33</v>
          </cell>
          <cell r="L3585" t="str">
            <v>CAIXA REFERENCIAL</v>
          </cell>
        </row>
        <row r="3586">
          <cell r="G3586" t="str">
            <v>96680</v>
          </cell>
          <cell r="H3586" t="str">
            <v>TUBO, PPR, DN 63, CLASSE PN 25,  INSTALADO EM PRUMADA DE ÁGUA   FORNECIMENTO E INSTALAÇÃO. AF_08/2022</v>
          </cell>
          <cell r="I3586" t="str">
            <v>M</v>
          </cell>
          <cell r="J3586" t="str">
            <v>COEFICIENTE DE REPRESENTATIVIDADE</v>
          </cell>
          <cell r="K3586" t="str">
            <v>96,37</v>
          </cell>
          <cell r="L3586" t="str">
            <v>CAIXA REFERENCIAL</v>
          </cell>
        </row>
        <row r="3587">
          <cell r="G3587" t="str">
            <v>96681</v>
          </cell>
          <cell r="H3587" t="str">
            <v>TUBO, PPR, DN 75, CLASSE PN 25,  INSTALADO EM PRUMADA DE ÁGUA   FORNECIMENTO E INSTALAÇÃO. AF_08/2022</v>
          </cell>
          <cell r="I3587" t="str">
            <v>M</v>
          </cell>
          <cell r="J3587" t="str">
            <v>COEFICIENTE DE REPRESENTATIVIDADE</v>
          </cell>
          <cell r="K3587" t="str">
            <v>128,78</v>
          </cell>
          <cell r="L3587" t="str">
            <v>CAIXA REFERENCIAL</v>
          </cell>
        </row>
        <row r="3588">
          <cell r="G3588" t="str">
            <v>96682</v>
          </cell>
          <cell r="H3588" t="str">
            <v>TUBO, PPR, DN 90, CLASSE PN 25,  INSTALADO EM PRUMADA DE ÁGUA   FORNECIMENTO E INSTALAÇÃO. AF_08/2022</v>
          </cell>
          <cell r="I3588" t="str">
            <v>M</v>
          </cell>
          <cell r="J3588" t="str">
            <v>COEFICIENTE DE REPRESENTATIVIDADE</v>
          </cell>
          <cell r="K3588" t="str">
            <v>209,74</v>
          </cell>
          <cell r="L3588" t="str">
            <v>CAIXA REFERENCIAL</v>
          </cell>
        </row>
        <row r="3589">
          <cell r="G3589" t="str">
            <v>96683</v>
          </cell>
          <cell r="H3589" t="str">
            <v>TUBO, PPR, DN 110, CLASSE PN 25,  INSTALADO EM PRUMADA DE ÁGUA   FORNECIMENTO E INSTALAÇÃO. AF_08/2022</v>
          </cell>
          <cell r="I3589" t="str">
            <v>M</v>
          </cell>
          <cell r="J3589" t="str">
            <v>COEFICIENTE DE REPRESENTATIVIDADE</v>
          </cell>
          <cell r="K3589" t="str">
            <v>286,72</v>
          </cell>
          <cell r="L3589" t="str">
            <v>CAIXA REFERENCIAL</v>
          </cell>
        </row>
        <row r="3590">
          <cell r="G3590" t="str">
            <v>96718</v>
          </cell>
          <cell r="H3590" t="str">
            <v>TUBO, PPR, DN 20, CLASSE PN 20,  INSTALADO EM RESERVAÇÃO DE ÁGUA DE EDIFICAÇÃO QUE POSSUA RESERVATÓRIO DE FIBRA/FIBROCIMENTO  FORNECIMENTO E INSTALAÇÃO. AF_06/2016</v>
          </cell>
          <cell r="I3590" t="str">
            <v>M</v>
          </cell>
          <cell r="J3590" t="str">
            <v>COEFICIENTE DE REPRESENTATIVIDADE</v>
          </cell>
          <cell r="K3590" t="str">
            <v>9,63</v>
          </cell>
          <cell r="L3590" t="str">
            <v>CAIXA REFERENCIAL</v>
          </cell>
        </row>
        <row r="3591">
          <cell r="G3591" t="str">
            <v>96719</v>
          </cell>
          <cell r="H3591" t="str">
            <v>TUBO, PPR, DN 25, CLASSE PN 20,  INSTALADO EM RESERVAÇÃO DE ÁGUA DE EDIFICAÇÃO QUE POSSUA RESERVATÓRIO DE FIBRA/FIBROCIMENTO  FORNECIMENTO E INSTALAÇÃO. AF_06/2016</v>
          </cell>
          <cell r="I3591" t="str">
            <v>M</v>
          </cell>
          <cell r="J3591" t="str">
            <v>COEFICIENTE DE REPRESENTATIVIDADE</v>
          </cell>
          <cell r="K3591" t="str">
            <v>20,84</v>
          </cell>
          <cell r="L3591" t="str">
            <v>CAIXA REFERENCIAL</v>
          </cell>
        </row>
        <row r="3592">
          <cell r="G3592" t="str">
            <v>96720</v>
          </cell>
          <cell r="H3592" t="str">
            <v>TUBO, PPR, DN 32, CLASSE PN 12,  INSTALADO EM RESERVAÇÃO DE ÁGUA DE EDIFICAÇÃO QUE POSSUA RESERVATÓRIO DE FIBRA/FIBROCIMENTO  FORNECIMENTO E INSTALAÇÃO. AF_06/2016</v>
          </cell>
          <cell r="I3592" t="str">
            <v>M</v>
          </cell>
          <cell r="J3592" t="str">
            <v>COEFICIENTE DE REPRESENTATIVIDADE</v>
          </cell>
          <cell r="K3592" t="str">
            <v>19,93</v>
          </cell>
          <cell r="L3592" t="str">
            <v>CAIXA REFERENCIAL</v>
          </cell>
        </row>
        <row r="3593">
          <cell r="G3593" t="str">
            <v>96721</v>
          </cell>
          <cell r="H3593" t="str">
            <v>TUBO, PPR, DN 40, CLASSE PN 12,  INSTALADO EM RESERVAÇÃO DE ÁGUA DE EDIFICAÇÃO QUE POSSUA RESERVATÓRIO DE FIBRA/FIBROCIMENTO  FORNECIMENTO E INSTALAÇÃO. AF_06/2016</v>
          </cell>
          <cell r="I3593" t="str">
            <v>M</v>
          </cell>
          <cell r="J3593" t="str">
            <v>COEFICIENTE DE REPRESENTATIVIDADE</v>
          </cell>
          <cell r="K3593" t="str">
            <v>23,47</v>
          </cell>
          <cell r="L3593" t="str">
            <v>CAIXA REFERENCIAL</v>
          </cell>
        </row>
        <row r="3594">
          <cell r="G3594" t="str">
            <v>96722</v>
          </cell>
          <cell r="H3594" t="str">
            <v>TUBO, PPR, DN 50, CLASSE PN 12,  INSTALADO EM RESERVAÇÃO DE ÁGUA DE EDIFICAÇÃO QUE POSSUA RESERVATÓRIO DE FIBRA/FIBROCIMENTO  FORNECIMENTO E INSTALAÇÃO. AF_06/2016</v>
          </cell>
          <cell r="I3594" t="str">
            <v>M</v>
          </cell>
          <cell r="J3594" t="str">
            <v>COEFICIENTE DE REPRESENTATIVIDADE</v>
          </cell>
          <cell r="K3594" t="str">
            <v>37,29</v>
          </cell>
          <cell r="L3594" t="str">
            <v>CAIXA REFERENCIAL</v>
          </cell>
        </row>
        <row r="3595">
          <cell r="G3595" t="str">
            <v>96723</v>
          </cell>
          <cell r="H3595" t="str">
            <v>TUBO, PPR, DN 63, CLASSE PN 12,  INSTALADO EM RESERVAÇÃO DE ÁGUA DE EDIFICAÇÃO QUE POSSUA RESERVATÓRIO DE FIBRA/FIBROCIMENTO  FORNECIMENTO E INSTALAÇÃO. AF_06/2016</v>
          </cell>
          <cell r="I3595" t="str">
            <v>M</v>
          </cell>
          <cell r="J3595" t="str">
            <v>COEFICIENTE DE REPRESENTATIVIDADE</v>
          </cell>
          <cell r="K3595" t="str">
            <v>51,26</v>
          </cell>
          <cell r="L3595" t="str">
            <v>CAIXA REFERENCIAL</v>
          </cell>
        </row>
        <row r="3596">
          <cell r="G3596" t="str">
            <v>96724</v>
          </cell>
          <cell r="H3596" t="str">
            <v>TUBO, PPR, DN 75, CLASSE PN 12,  INSTALADO EM RESERVAÇÃO DE ÁGUA DE EDIFICAÇÃO QUE POSSUA RESERVATÓRIO DE FIBRA/FIBROCIMENTO  FORNECIMENTO E INSTALAÇÃO. AF_06/2016</v>
          </cell>
          <cell r="I3596" t="str">
            <v>M</v>
          </cell>
          <cell r="J3596" t="str">
            <v>COEFICIENTE DE REPRESENTATIVIDADE</v>
          </cell>
          <cell r="K3596" t="str">
            <v>70,14</v>
          </cell>
          <cell r="L3596" t="str">
            <v>CAIXA REFERENCIAL</v>
          </cell>
        </row>
        <row r="3597">
          <cell r="G3597" t="str">
            <v>96725</v>
          </cell>
          <cell r="H3597" t="str">
            <v>TUBO, PPR, DN 90, CLASSE PN 12,  INSTALADO EM RESERVAÇÃO DE ÁGUA DE EDIFICAÇÃO QUE POSSUA RESERVATÓRIO DE FIBRA/FIBROCIMENTO  FORNECIMENTO E INSTALAÇÃO. AF_06/2016</v>
          </cell>
          <cell r="I3597" t="str">
            <v>M</v>
          </cell>
          <cell r="J3597" t="str">
            <v>COEFICIENTE DE REPRESENTATIVIDADE</v>
          </cell>
          <cell r="K3597" t="str">
            <v>102,88</v>
          </cell>
          <cell r="L3597" t="str">
            <v>CAIXA REFERENCIAL</v>
          </cell>
        </row>
        <row r="3598">
          <cell r="G3598" t="str">
            <v>96726</v>
          </cell>
          <cell r="H3598" t="str">
            <v>TUBO, PPR, DN 110, CLASSE PN 12,  INSTALADO EM RESERVAÇÃO DE ÁGUA DE EDIFICAÇÃO QUE POSSUA RESERVATÓRIO DE FIBRA/FIBROCIMENTO  FORNECIMENTO E INSTALAÇÃO. AF_06/2016</v>
          </cell>
          <cell r="I3598" t="str">
            <v>M</v>
          </cell>
          <cell r="J3598" t="str">
            <v>COEFICIENTE DE REPRESENTATIVIDADE</v>
          </cell>
          <cell r="K3598" t="str">
            <v>147,29</v>
          </cell>
          <cell r="L3598" t="str">
            <v>CAIXA REFERENCIAL</v>
          </cell>
        </row>
        <row r="3599">
          <cell r="G3599" t="str">
            <v>96727</v>
          </cell>
          <cell r="H3599" t="str">
            <v>TUBO, PPR, DN 20, CLASSE PN 25,  INSTALADO EM RESERVAÇÃO DE ÁGUA DE EDIFICAÇÃO QUE POSSUA RESERVATÓRIO DE FIBRA/FIBROCIMENTO  FORNECIMENTO E INSTALAÇÃO. AF_06/2016</v>
          </cell>
          <cell r="I3599" t="str">
            <v>M</v>
          </cell>
          <cell r="J3599" t="str">
            <v>COEFICIENTE DE REPRESENTATIVIDADE</v>
          </cell>
          <cell r="K3599" t="str">
            <v>19,26</v>
          </cell>
          <cell r="L3599" t="str">
            <v>CAIXA REFERENCIAL</v>
          </cell>
        </row>
        <row r="3600">
          <cell r="G3600" t="str">
            <v>96728</v>
          </cell>
          <cell r="H3600" t="str">
            <v>TUBO, PPR, DN 25, CLASSE PN 25,  INSTALADO EM RESERVAÇÃO DE ÁGUA DE EDIFICAÇÃO QUE POSSUA RESERVATÓRIO DE FIBRA/FIBROCIMENTO  FORNECIMENTO E INSTALAÇÃO. AF_06/2016</v>
          </cell>
          <cell r="I3600" t="str">
            <v>M</v>
          </cell>
          <cell r="J3600" t="str">
            <v>COEFICIENTE DE REPRESENTATIVIDADE</v>
          </cell>
          <cell r="K3600" t="str">
            <v>23,13</v>
          </cell>
          <cell r="L3600" t="str">
            <v>CAIXA REFERENCIAL</v>
          </cell>
        </row>
        <row r="3601">
          <cell r="G3601" t="str">
            <v>96729</v>
          </cell>
          <cell r="H3601" t="str">
            <v>TUBO, PPR, DN 32, CLASSE PN 25,  INSTALADO EM RESERVAÇÃO DE ÁGUA DE EDIFICAÇÃO QUE POSSUA RESERVATÓRIO DE FIBRA/FIBROCIMENTO  FORNECIMENTO E INSTALAÇÃO. AF_06/2016</v>
          </cell>
          <cell r="I3601" t="str">
            <v>M</v>
          </cell>
          <cell r="J3601" t="str">
            <v>COEFICIENTE DE REPRESENTATIVIDADE</v>
          </cell>
          <cell r="K3601" t="str">
            <v>30,23</v>
          </cell>
          <cell r="L3601" t="str">
            <v>CAIXA REFERENCIAL</v>
          </cell>
        </row>
        <row r="3602">
          <cell r="G3602" t="str">
            <v>96730</v>
          </cell>
          <cell r="H3602" t="str">
            <v>TUBO, PPR, DN 40, CLASSE PN 25,  INSTALADO EM RESERVAÇÃO DE ÁGUA DE EDIFICAÇÃO QUE POSSUA RESERVATÓRIO DE FIBRA/FIBROCIMENTO  FORNECIMENTO E INSTALAÇÃO. AF_06/2016</v>
          </cell>
          <cell r="I3602" t="str">
            <v>M</v>
          </cell>
          <cell r="J3602" t="str">
            <v>COEFICIENTE DE REPRESENTATIVIDADE</v>
          </cell>
          <cell r="K3602" t="str">
            <v>38,43</v>
          </cell>
          <cell r="L3602" t="str">
            <v>CAIXA REFERENCIAL</v>
          </cell>
        </row>
        <row r="3603">
          <cell r="G3603" t="str">
            <v>96731</v>
          </cell>
          <cell r="H3603" t="str">
            <v>TUBO, PPR, DN 50, CLASSE PN 25,  INSTALADO EM RESERVAÇÃO DE ÁGUA DE EDIFICAÇÃO QUE POSSUA RESERVATÓRIO DE FIBRA/FIBROCIMENTO  FORNECIMENTO E INSTALAÇÃO. AF_06/2016</v>
          </cell>
          <cell r="I3603" t="str">
            <v>M</v>
          </cell>
          <cell r="J3603" t="str">
            <v>COEFICIENTE DE REPRESENTATIVIDADE</v>
          </cell>
          <cell r="K3603" t="str">
            <v>59,72</v>
          </cell>
          <cell r="L3603" t="str">
            <v>CAIXA REFERENCIAL</v>
          </cell>
        </row>
        <row r="3604">
          <cell r="G3604" t="str">
            <v>96732</v>
          </cell>
          <cell r="H3604" t="str">
            <v>TUBO, PPR, DN 63, CLASSE PN 25,  INSTALADO EM RESERVAÇÃO DE ÁGUA DE EDIFICAÇÃO QUE POSSUA RESERVATÓRIO DE FIBRA/FIBROCIMENTO  FORNECIMENTO E INSTALAÇÃO. AF_06/2016</v>
          </cell>
          <cell r="I3604" t="str">
            <v>M</v>
          </cell>
          <cell r="J3604" t="str">
            <v>COEFICIENTE DE REPRESENTATIVIDADE</v>
          </cell>
          <cell r="K3604" t="str">
            <v>91,50</v>
          </cell>
          <cell r="L3604" t="str">
            <v>CAIXA REFERENCIAL</v>
          </cell>
        </row>
        <row r="3605">
          <cell r="G3605" t="str">
            <v>96733</v>
          </cell>
          <cell r="H3605" t="str">
            <v>TUBO, PPR, DN 75, CLASSE PN 25,  INSTALADO EM RESERVAÇÃO DE ÁGUA DE EDIFICAÇÃO QUE POSSUA RESERVATÓRIO DE FIBRA/FIBROCIMENTO  FORNECIMENTO E INSTALAÇÃO. AF_06/2016</v>
          </cell>
          <cell r="I3605" t="str">
            <v>M</v>
          </cell>
          <cell r="J3605" t="str">
            <v>COEFICIENTE DE REPRESENTATIVIDADE</v>
          </cell>
          <cell r="K3605" t="str">
            <v>128,45</v>
          </cell>
          <cell r="L3605" t="str">
            <v>CAIXA REFERENCIAL</v>
          </cell>
        </row>
        <row r="3606">
          <cell r="G3606" t="str">
            <v>96734</v>
          </cell>
          <cell r="H3606" t="str">
            <v>TUBO, PPR, DN 90, CLASSE PN 25,  INSTALADO EM RESERVAÇÃO DE ÁGUA DE EDIFICAÇÃO QUE POSSUA RESERVATÓRIO DE FIBRA/FIBROCIMENTO  FORNECIMENTO E INSTALAÇÃO. AF_06/2016</v>
          </cell>
          <cell r="I3606" t="str">
            <v>M</v>
          </cell>
          <cell r="J3606" t="str">
            <v>COEFICIENTE DE REPRESENTATIVIDADE</v>
          </cell>
          <cell r="K3606" t="str">
            <v>199,58</v>
          </cell>
          <cell r="L3606" t="str">
            <v>CAIXA REFERENCIAL</v>
          </cell>
        </row>
        <row r="3607">
          <cell r="G3607" t="str">
            <v>96735</v>
          </cell>
          <cell r="H3607" t="str">
            <v>TUBO, PPR, DN 110, CLASSE PN 25,  INSTALADO EM RESERVAÇÃO DE ÁGUA DE EDIFICAÇÃO QUE POSSUA RESERVATÓRIO DE FIBRA/FIBROCIMENTO  FORNECIMENTO E INSTALAÇÃO. AF_06/2016</v>
          </cell>
          <cell r="I3607" t="str">
            <v>M</v>
          </cell>
          <cell r="J3607" t="str">
            <v>COEFICIENTE DE REPRESENTATIVIDADE</v>
          </cell>
          <cell r="K3607" t="str">
            <v>265,84</v>
          </cell>
          <cell r="L3607" t="str">
            <v>CAIXA REFERENCIAL</v>
          </cell>
        </row>
        <row r="3608">
          <cell r="G3608" t="str">
            <v>96798</v>
          </cell>
          <cell r="H3608" t="str">
            <v>TUBO, PEX, MONOCAMADA, DN 16, INSTALADO EM RAMAL/SUB-RAMAL OU DISTRIBUIÇÃO DE ÁGUA - FORNECIMENTO E INSTALAÇÃO. AF_02/2023</v>
          </cell>
          <cell r="I3608" t="str">
            <v>M</v>
          </cell>
          <cell r="J3608" t="str">
            <v>COEFICIENTE DE REPRESENTATIVIDADE</v>
          </cell>
          <cell r="K3608" t="str">
            <v>9,00</v>
          </cell>
          <cell r="L3608" t="str">
            <v>CAIXA REFERENCIAL</v>
          </cell>
        </row>
        <row r="3609">
          <cell r="G3609" t="str">
            <v>96799</v>
          </cell>
          <cell r="H3609" t="str">
            <v>TUBO, PEX, MONOCAMADA, DN 20, INSTALADO EM RAMAL/SUB-RAMAL OU DISTRIBUIÇÃO DE ÁGUA - FORNECIMENTO E INSTALAÇÃO. AF_02/2023</v>
          </cell>
          <cell r="I3609" t="str">
            <v>M</v>
          </cell>
          <cell r="J3609" t="str">
            <v>COEFICIENTE DE REPRESENTATIVIDADE</v>
          </cell>
          <cell r="K3609" t="str">
            <v>11,51</v>
          </cell>
          <cell r="L3609" t="str">
            <v>CAIXA REFERENCIAL</v>
          </cell>
        </row>
        <row r="3610">
          <cell r="G3610" t="str">
            <v>96800</v>
          </cell>
          <cell r="H3610" t="str">
            <v>TUBO, PEX, MONOCAMADA, DN 25, INSTALADO EM RAMAL/SUB-RAMAL OU DISTRIBUIÇÃO DE ÁGUA - FORNECIMENTO E INSTALAÇÃO. AF_02/2023</v>
          </cell>
          <cell r="I3610" t="str">
            <v>M</v>
          </cell>
          <cell r="J3610" t="str">
            <v>COEFICIENTE DE REPRESENTATIVIDADE</v>
          </cell>
          <cell r="K3610" t="str">
            <v>15,60</v>
          </cell>
          <cell r="L3610" t="str">
            <v>CAIXA REFERENCIAL</v>
          </cell>
        </row>
        <row r="3611">
          <cell r="G3611" t="str">
            <v>96801</v>
          </cell>
          <cell r="H3611" t="str">
            <v>TUBO, PEX, MONOCAMADA, DN 32, INSTALADO EM RAMAL/SUB-RAMAL OU DISTRIBUIÇÃO DE ÁGUA - FORNECIMENTO E INSTALAÇÃO. AF_02/2023</v>
          </cell>
          <cell r="I3611" t="str">
            <v>M</v>
          </cell>
          <cell r="J3611" t="str">
            <v>COEFICIENTE DE REPRESENTATIVIDADE</v>
          </cell>
          <cell r="K3611" t="str">
            <v>23,44</v>
          </cell>
          <cell r="L3611" t="str">
            <v>CAIXA REFERENCIAL</v>
          </cell>
        </row>
        <row r="3612">
          <cell r="G3612" t="str">
            <v>97327</v>
          </cell>
          <cell r="H3612" t="str">
            <v>TUBO EM COBRE FLEXÍVEL, DN 1/4, COM ISOLAMENTO, INSTALADO EM RAMAL DE ALIMENTAÇÃO DE AR CONDICIONADO COM CONDENSADORA INDIVIDUAL   FORNECIMENTO E INSTALAÇÃO. AF_12/2015</v>
          </cell>
          <cell r="I3612" t="str">
            <v>M</v>
          </cell>
          <cell r="J3612" t="str">
            <v>COEFICIENTE DE REPRESENTATIVIDADE</v>
          </cell>
          <cell r="K3612" t="str">
            <v>25,11</v>
          </cell>
          <cell r="L3612" t="str">
            <v>CAIXA REFERENCIAL</v>
          </cell>
        </row>
        <row r="3613">
          <cell r="G3613" t="str">
            <v>97328</v>
          </cell>
          <cell r="H3613" t="str">
            <v>TUBO EM COBRE FLEXÍVEL, DN 3/8", COM ISOLAMENTO, INSTALADO EM RAMAL DE ALIMENTAÇÃO DE AR CONDICIONADO COM CONDENSADORA INDIVIDUAL  FORNECIMENTO E INSTALAÇÃO. AF_12/2015</v>
          </cell>
          <cell r="I3613" t="str">
            <v>M</v>
          </cell>
          <cell r="J3613" t="str">
            <v>COEFICIENTE DE REPRESENTATIVIDADE</v>
          </cell>
          <cell r="K3613" t="str">
            <v>40,64</v>
          </cell>
          <cell r="L3613" t="str">
            <v>CAIXA REFERENCIAL</v>
          </cell>
        </row>
        <row r="3614">
          <cell r="G3614" t="str">
            <v>97329</v>
          </cell>
          <cell r="H3614" t="str">
            <v>TUBO EM COBRE FLEXÍVEL, DN 1/2", COM ISOLAMENTO, INSTALADO EM RAMAL DE ALIMENTAÇÃO DE AR CONDICIONADO COM CONDENSADORA INDIVIDUAL  FORNECIMENTO E INSTALAÇÃO. AF_12/2015</v>
          </cell>
          <cell r="I3614" t="str">
            <v>M</v>
          </cell>
          <cell r="J3614" t="str">
            <v>COEFICIENTE DE REPRESENTATIVIDADE</v>
          </cell>
          <cell r="K3614" t="str">
            <v>51,78</v>
          </cell>
          <cell r="L3614" t="str">
            <v>CAIXA REFERENCIAL</v>
          </cell>
        </row>
        <row r="3615">
          <cell r="G3615" t="str">
            <v>97330</v>
          </cell>
          <cell r="H3615" t="str">
            <v>TUBO EM COBRE FLEXÍVEL, DN 5/8", COM ISOLAMENTO, INSTALADO EM RAMAL DE ALIMENTAÇÃO DE AR CONDICIONADO COM CONDENSADORA INDIVIDUAL  FORNECIMENTO E INSTALAÇÃO. AF_12/2015</v>
          </cell>
          <cell r="I3615" t="str">
            <v>M</v>
          </cell>
          <cell r="J3615" t="str">
            <v>COEFICIENTE DE REPRESENTATIVIDADE</v>
          </cell>
          <cell r="K3615" t="str">
            <v>63,17</v>
          </cell>
          <cell r="L3615" t="str">
            <v>CAIXA REFERENCIAL</v>
          </cell>
        </row>
        <row r="3616">
          <cell r="G3616" t="str">
            <v>97331</v>
          </cell>
          <cell r="H3616" t="str">
            <v>TUBO EM COBRE FLEXÍVEL, DN 1/4", COM ISOLAMENTO, INSTALADO EM RAMAL DE ALIMENTAÇÃO DE AR CONDICIONADO COM CONDENSADORA CENTRAL  FORNECIMENTO E INSTALAÇÃO. AF_12/2015</v>
          </cell>
          <cell r="I3616" t="str">
            <v>M</v>
          </cell>
          <cell r="J3616" t="str">
            <v>COEFICIENTE DE REPRESENTATIVIDADE</v>
          </cell>
          <cell r="K3616" t="str">
            <v>25,56</v>
          </cell>
          <cell r="L3616" t="str">
            <v>CAIXA REFERENCIAL</v>
          </cell>
        </row>
        <row r="3617">
          <cell r="G3617" t="str">
            <v>97332</v>
          </cell>
          <cell r="H3617" t="str">
            <v>TUBO EM COBRE FLEXÍVEL, DN 3/8", COM ISOLAMENTO, INSTALADO EM RAMAL DE ALIMENTAÇÃO DE AR CONDICIONADO COM CONDENSADORA CENTRAL  FORNECIMENTO E INSTALAÇÃO. AF_12/2015</v>
          </cell>
          <cell r="I3617" t="str">
            <v>M</v>
          </cell>
          <cell r="J3617" t="str">
            <v>COEFICIENTE DE REPRESENTATIVIDADE</v>
          </cell>
          <cell r="K3617" t="str">
            <v>41,16</v>
          </cell>
          <cell r="L3617" t="str">
            <v>CAIXA REFERENCIAL</v>
          </cell>
        </row>
        <row r="3618">
          <cell r="G3618" t="str">
            <v>97333</v>
          </cell>
          <cell r="H3618" t="str">
            <v>TUBO EM COBRE FLEXÍVEL, DN 1/2", COM ISOLAMENTO, INSTALADO EM RAMAL DE ALIMENTAÇÃO DE AR CONDICIONADO COM CONDENSADORA CENTRAL  FORNECIMENTO E INSTALAÇÃO. AF_12/2015</v>
          </cell>
          <cell r="I3618" t="str">
            <v>M</v>
          </cell>
          <cell r="J3618" t="str">
            <v>COEFICIENTE DE REPRESENTATIVIDADE</v>
          </cell>
          <cell r="K3618" t="str">
            <v>52,43</v>
          </cell>
          <cell r="L3618" t="str">
            <v>CAIXA REFERENCIAL</v>
          </cell>
        </row>
        <row r="3619">
          <cell r="G3619" t="str">
            <v>97334</v>
          </cell>
          <cell r="H3619" t="str">
            <v>TUBO EM COBRE FLEXÍVEL, DN 5/8, COM ISOLAMENTO, INSTALADO EM RAMAL DE ALIMENTAÇÃO DE AR CONDICIONADO COM CONDENSADORA CENTRAL   FORNECIMENTO E INSTALAÇÃO. AF_12/2015</v>
          </cell>
          <cell r="I3619" t="str">
            <v>M</v>
          </cell>
          <cell r="J3619" t="str">
            <v>COEFICIENTE DE REPRESENTATIVIDADE</v>
          </cell>
          <cell r="K3619" t="str">
            <v>63,88</v>
          </cell>
          <cell r="L3619" t="str">
            <v>CAIXA REFERENCIAL</v>
          </cell>
        </row>
        <row r="3620">
          <cell r="G3620" t="str">
            <v>97335</v>
          </cell>
          <cell r="H3620" t="str">
            <v>TUBO EM COBRE RÍGIDO, DN 22 MM, CLASSE A, SEM ISOLAMENTO, INSTALADO EM PRUMADA DE GÁS COMBUSTÍVEL - FORNECIMENTO E INSTALAÇÃO. AF_04/2022</v>
          </cell>
          <cell r="I3620" t="str">
            <v>M</v>
          </cell>
          <cell r="J3620" t="str">
            <v>COEFICIENTE DE REPRESENTATIVIDADE</v>
          </cell>
          <cell r="K3620" t="str">
            <v>75,31</v>
          </cell>
          <cell r="L3620" t="str">
            <v>CAIXA REFERENCIAL</v>
          </cell>
        </row>
        <row r="3621">
          <cell r="G3621" t="str">
            <v>97336</v>
          </cell>
          <cell r="H3621" t="str">
            <v>TUBO EM COBRE RÍGIDO, DN 28 MM, CLASSE A, SEM ISOLAMENTO, INSTALADO EM PRUMADA DE GÁS COMBUSTÍVEL - FORNECIMENTO E INSTALAÇÃO. AF_04/2022</v>
          </cell>
          <cell r="I3621" t="str">
            <v>M</v>
          </cell>
          <cell r="J3621" t="str">
            <v>COEFICIENTE DE REPRESENTATIVIDADE</v>
          </cell>
          <cell r="K3621" t="str">
            <v>95,86</v>
          </cell>
          <cell r="L3621" t="str">
            <v>CAIXA REFERENCIAL</v>
          </cell>
        </row>
        <row r="3622">
          <cell r="G3622" t="str">
            <v>97337</v>
          </cell>
          <cell r="H3622" t="str">
            <v>TUBO EM COBRE RÍGIDO, DN 35 MM, CLASSE A, SEM ISOLAMENTO, INSTALADO EM PRUMADA DE GÁS COMBUSTÍVEL - FORNECIMENTO E INSTALAÇÃO. AF_04/2022</v>
          </cell>
          <cell r="I3622" t="str">
            <v>M</v>
          </cell>
          <cell r="J3622" t="str">
            <v>COEFICIENTE DE REPRESENTATIVIDADE</v>
          </cell>
          <cell r="K3622" t="str">
            <v>143,89</v>
          </cell>
          <cell r="L3622" t="str">
            <v>CAIXA REFERENCIAL</v>
          </cell>
        </row>
        <row r="3623">
          <cell r="G3623" t="str">
            <v>97338</v>
          </cell>
          <cell r="H3623" t="str">
            <v>TUBO EM COBRE RÍGIDO, DN 42 MM, CLASSE A, SEM ISOLAMENTO, INSTALADO EM PRUMADA DE GÁS COMBUSTÍVEL - FORNECIMENTO E INSTALAÇÃO. AF_04/2022</v>
          </cell>
          <cell r="I3623" t="str">
            <v>M</v>
          </cell>
          <cell r="J3623" t="str">
            <v>COEFICIENTE DE REPRESENTATIVIDADE</v>
          </cell>
          <cell r="K3623" t="str">
            <v>173,15</v>
          </cell>
          <cell r="L3623" t="str">
            <v>CAIXA REFERENCIAL</v>
          </cell>
        </row>
        <row r="3624">
          <cell r="G3624" t="str">
            <v>97339</v>
          </cell>
          <cell r="H3624" t="str">
            <v>TUBO EM COBRE RÍGIDO, DN 54 MM, CLASSE A, SEM ISOLAMENTO, INSTALADO EM PRUMADA DE GÁS COMBUSTÍVEL - FORNECIMENTO E INSTALAÇÃO. AF_04/2022</v>
          </cell>
          <cell r="I3624" t="str">
            <v>M</v>
          </cell>
          <cell r="J3624" t="str">
            <v>COEFICIENTE DE REPRESENTATIVIDADE</v>
          </cell>
          <cell r="K3624" t="str">
            <v>186,88</v>
          </cell>
          <cell r="L3624" t="str">
            <v>CAIXA REFERENCIAL</v>
          </cell>
        </row>
        <row r="3625">
          <cell r="G3625" t="str">
            <v>97340</v>
          </cell>
          <cell r="H3625" t="str">
            <v>TUBO EM COBRE RÍGIDO, DN 66 MM, CLASSE A, SEM ISOLAMENTO, INSTALADO EM PRUMADA DE GÁS COMBUSTÍVEL - FORNECIMENTO E INSTALAÇÃO. AF_04/2022</v>
          </cell>
          <cell r="I3625" t="str">
            <v>M</v>
          </cell>
          <cell r="J3625" t="str">
            <v>COEFICIENTE DE REPRESENTATIVIDADE</v>
          </cell>
          <cell r="K3625" t="str">
            <v>188,51</v>
          </cell>
          <cell r="L3625" t="str">
            <v>CAIXA REFERENCIAL</v>
          </cell>
        </row>
        <row r="3626">
          <cell r="G3626" t="str">
            <v>97347</v>
          </cell>
          <cell r="H3626" t="str">
            <v>TUBO EM COBRE RÍGIDO, DN 22 MM, CLASSE I, SEM ISOLAMENTO, INSTALADO EM PRUMADA  FORNECIMENTO E INSTALAÇÃO. AF_12/2015</v>
          </cell>
          <cell r="I3626" t="str">
            <v>M</v>
          </cell>
          <cell r="J3626" t="str">
            <v>COEFICIENTE DE REPRESENTATIVIDADE</v>
          </cell>
          <cell r="K3626" t="str">
            <v>90,64</v>
          </cell>
          <cell r="L3626" t="str">
            <v>CAIXA REFERENCIAL</v>
          </cell>
        </row>
        <row r="3627">
          <cell r="G3627" t="str">
            <v>97348</v>
          </cell>
          <cell r="H3627" t="str">
            <v>TUBO EM COBRE RÍGIDO, DN 28 MM, CLASSE I, SEM ISOLAMENTO, INSTALADO EM PRUMADA  FORNECIMENTO E INSTALAÇÃO. AF_12/2015</v>
          </cell>
          <cell r="I3627" t="str">
            <v>M</v>
          </cell>
          <cell r="J3627" t="str">
            <v>COEFICIENTE DE REPRESENTATIVIDADE</v>
          </cell>
          <cell r="K3627" t="str">
            <v>124,98</v>
          </cell>
          <cell r="L3627" t="str">
            <v>CAIXA REFERENCIAL</v>
          </cell>
        </row>
        <row r="3628">
          <cell r="G3628" t="str">
            <v>97349</v>
          </cell>
          <cell r="H3628" t="str">
            <v>TUBO EM COBRE RÍGIDO, DN 35 MM, CLASSE I, SEM ISOLAMENTO, INSTALADO EM PRUMADA  FORNECIMENTO E INSTALAÇÃO. AF_12/2015</v>
          </cell>
          <cell r="I3628" t="str">
            <v>M</v>
          </cell>
          <cell r="J3628" t="str">
            <v>COEFICIENTE DE REPRESENTATIVIDADE</v>
          </cell>
          <cell r="K3628" t="str">
            <v>179,81</v>
          </cell>
          <cell r="L3628" t="str">
            <v>CAIXA REFERENCIAL</v>
          </cell>
        </row>
        <row r="3629">
          <cell r="G3629" t="str">
            <v>97350</v>
          </cell>
          <cell r="H3629" t="str">
            <v>TUBO EM COBRE RÍGIDO, DN 42 MM, CLASSE I, SEM ISOLAMENTO, INSTALADO EM PRUMADA  FORNECIMENTO E INSTALAÇÃO. AF_12/2015</v>
          </cell>
          <cell r="I3629" t="str">
            <v>M</v>
          </cell>
          <cell r="J3629" t="str">
            <v>COEFICIENTE DE REPRESENTATIVIDADE</v>
          </cell>
          <cell r="K3629" t="str">
            <v>218,24</v>
          </cell>
          <cell r="L3629" t="str">
            <v>CAIXA REFERENCIAL</v>
          </cell>
        </row>
        <row r="3630">
          <cell r="G3630" t="str">
            <v>97351</v>
          </cell>
          <cell r="H3630" t="str">
            <v>TUBO EM COBRE RÍGIDO, DN 54 MM, CLASSE I, SEM ISOLAMENTO, INSTALADO EM PRUMADA  FORNECIMENTO E INSTALAÇÃO. AF_12/2015</v>
          </cell>
          <cell r="I3630" t="str">
            <v>M</v>
          </cell>
          <cell r="J3630" t="str">
            <v>COEFICIENTE DE REPRESENTATIVIDADE</v>
          </cell>
          <cell r="K3630" t="str">
            <v>301,51</v>
          </cell>
          <cell r="L3630" t="str">
            <v>CAIXA REFERENCIAL</v>
          </cell>
        </row>
        <row r="3631">
          <cell r="G3631" t="str">
            <v>97352</v>
          </cell>
          <cell r="H3631" t="str">
            <v>TUBO EM COBRE RÍGIDO, DN 66 MM, CLASSE I, SEM ISOLAMENTO, INSTALADO EM PRUMADA  FORNECIMENTO E INSTALAÇÃO. AF_12/2015</v>
          </cell>
          <cell r="I3631" t="str">
            <v>M</v>
          </cell>
          <cell r="J3631" t="str">
            <v>COEFICIENTE DE REPRESENTATIVIDADE</v>
          </cell>
          <cell r="K3631" t="str">
            <v>390,50</v>
          </cell>
          <cell r="L3631" t="str">
            <v>CAIXA REFERENCIAL</v>
          </cell>
        </row>
        <row r="3632">
          <cell r="G3632" t="str">
            <v>97353</v>
          </cell>
          <cell r="H3632" t="str">
            <v>TUBO EM COBRE RÍGIDO, DN 15 MM, CLASSE I, SEM ISOLAMENTO, INSTALADO EM RAMAL DE DISTRIBUIÇÃO  FORNECIMENTO E INSTALAÇÃO. AF_12/2015</v>
          </cell>
          <cell r="I3632" t="str">
            <v>M</v>
          </cell>
          <cell r="J3632" t="str">
            <v>COEFICIENTE DE REPRESENTATIVIDADE</v>
          </cell>
          <cell r="K3632" t="str">
            <v>61,77</v>
          </cell>
          <cell r="L3632" t="str">
            <v>CAIXA REFERENCIAL</v>
          </cell>
        </row>
        <row r="3633">
          <cell r="G3633" t="str">
            <v>97354</v>
          </cell>
          <cell r="H3633" t="str">
            <v>TUBO EM COBRE RÍGIDO, DN 22 MM, CLASSE I, SEM ISOLAMENTO, INSTALADO EM RAMAL DE DISTRIBUIÇÃO FORNECIMENTO E INSTALAÇÃO. AF_12/2015</v>
          </cell>
          <cell r="I3633" t="str">
            <v>M</v>
          </cell>
          <cell r="J3633" t="str">
            <v>COEFICIENTE DE REPRESENTATIVIDADE</v>
          </cell>
          <cell r="K3633" t="str">
            <v>96,86</v>
          </cell>
          <cell r="L3633" t="str">
            <v>CAIXA REFERENCIAL</v>
          </cell>
        </row>
        <row r="3634">
          <cell r="G3634" t="str">
            <v>97355</v>
          </cell>
          <cell r="H3634" t="str">
            <v>TUBO EM COBRE RÍGIDO, DN 28 MM, CLASSE I, SEM ISOLAMENTO, INSTALADO EM RAMAL DE DISTRIBUIÇÃO FORNECIMENTO E INSTALAÇÃO. AF_12/2015</v>
          </cell>
          <cell r="I3634" t="str">
            <v>M</v>
          </cell>
          <cell r="J3634" t="str">
            <v>COEFICIENTE DE REPRESENTATIVIDADE</v>
          </cell>
          <cell r="K3634" t="str">
            <v>131,65</v>
          </cell>
          <cell r="L3634" t="str">
            <v>CAIXA REFERENCIAL</v>
          </cell>
        </row>
        <row r="3635">
          <cell r="G3635" t="str">
            <v>97356</v>
          </cell>
          <cell r="H3635" t="str">
            <v>TUBO EM COBRE RÍGIDO, DN 15 MM, CLASSE I, SEM ISOLAMENTO, INSTALADO EM RAMAL E SUB-RAMAL  FORNECIMENTO E INSTALAÇÃO. AF_12/2015</v>
          </cell>
          <cell r="I3635" t="str">
            <v>M</v>
          </cell>
          <cell r="J3635" t="str">
            <v>COEFICIENTE DE REPRESENTATIVIDADE</v>
          </cell>
          <cell r="K3635" t="str">
            <v>75,42</v>
          </cell>
          <cell r="L3635" t="str">
            <v>CAIXA REFERENCIAL</v>
          </cell>
        </row>
        <row r="3636">
          <cell r="G3636" t="str">
            <v>97357</v>
          </cell>
          <cell r="H3636" t="str">
            <v>TUBO EM COBRE RÍGIDO, DN 22 MM, CLASSE I, SEM ISOLAMENTO, INSTALADO EM RAMAL E SUB-RAMAL  FORNECIMENTO E INSTALAÇÃO. AF_12/2015</v>
          </cell>
          <cell r="I3636" t="str">
            <v>M</v>
          </cell>
          <cell r="J3636" t="str">
            <v>COEFICIENTE DE REPRESENTATIVIDADE</v>
          </cell>
          <cell r="K3636" t="str">
            <v>120,33</v>
          </cell>
          <cell r="L3636" t="str">
            <v>CAIXA REFERENCIAL</v>
          </cell>
        </row>
        <row r="3637">
          <cell r="G3637" t="str">
            <v>97358</v>
          </cell>
          <cell r="H3637" t="str">
            <v>TUBO EM COBRE RÍGIDO, DN 28 MM, CLASSE I, SEM ISOLAMENTO, INSTALADO EM RAMAL E SUB-RAMAL  FORNECIMENTO E INSTALAÇÃO. AF_12/2015</v>
          </cell>
          <cell r="I3637" t="str">
            <v>M</v>
          </cell>
          <cell r="J3637" t="str">
            <v>COEFICIENTE DE REPRESENTATIVIDADE</v>
          </cell>
          <cell r="K3637" t="str">
            <v>163,65</v>
          </cell>
          <cell r="L3637" t="str">
            <v>CAIXA REFERENCIAL</v>
          </cell>
        </row>
        <row r="3638">
          <cell r="G3638" t="str">
            <v>97498</v>
          </cell>
          <cell r="H3638" t="str">
            <v>TUBO DE AÇO GALVANIZADO COM COSTURA, CLASSE MÉDIA, DN 25 (1"), CONEXÃO ROSQUEADA, INSTALADO EM REDE DE ALIMENTAÇÃO PARA HIDRANTE - FORNECIMENTO E INSTALAÇÃO. AF_10/2020</v>
          </cell>
          <cell r="I3638" t="str">
            <v>M</v>
          </cell>
          <cell r="J3638" t="str">
            <v>COEFICIENTE DE REPRESENTATIVIDADE</v>
          </cell>
          <cell r="K3638" t="str">
            <v>46,27</v>
          </cell>
          <cell r="L3638" t="str">
            <v>CAIXA REFERENCIAL</v>
          </cell>
        </row>
        <row r="3639">
          <cell r="G3639" t="str">
            <v>97535</v>
          </cell>
          <cell r="H3639" t="str">
            <v>TUBO DE AÇO GALVANIZADO COM COSTURA, CLASSE MÉDIA, CONEXÃO ROSQUEADA, DN 25 (1"), INSTALADO EM REDE DE ALIMENTAÇÃO PARA SPRINKLER - FORNECIMENTO E INSTALAÇÃO. AF_10/2020</v>
          </cell>
          <cell r="I3639" t="str">
            <v>M</v>
          </cell>
          <cell r="J3639" t="str">
            <v>COEFICIENTE DE REPRESENTATIVIDADE</v>
          </cell>
          <cell r="K3639" t="str">
            <v>52,49</v>
          </cell>
          <cell r="L3639" t="str">
            <v>CAIXA REFERENCIAL</v>
          </cell>
        </row>
        <row r="3640">
          <cell r="G3640" t="str">
            <v>97536</v>
          </cell>
          <cell r="H3640" t="str">
            <v>TUBO DE AÇO GALVANIZADO COM COSTURA, CLASSE MÉDIA, CONEXÃO ROSQUEADA, DN 25 (1"), INSTALADO EM RAMAIS  E SUB-RAMAIS DE GÁS - FORNECIMENTO E INSTALAÇÃO. AF_10/2020</v>
          </cell>
          <cell r="I3640" t="str">
            <v>M</v>
          </cell>
          <cell r="J3640" t="str">
            <v>COEFICIENTE DE REPRESENTATIVIDADE</v>
          </cell>
          <cell r="K3640" t="str">
            <v>66,80</v>
          </cell>
          <cell r="L3640" t="str">
            <v>CAIXA REFERENCIAL</v>
          </cell>
        </row>
        <row r="3641">
          <cell r="G3641" t="str">
            <v>100788</v>
          </cell>
          <cell r="H3641" t="str">
            <v>KIT CAVALETE PARA GÁS - SEM MEDIDOR OU REGULADOR - ENTRADA INDIVIDUAL PRINCIPAL, EM AÇO GALVANIZADO DN 15 E 25 MM (1/2" E 1") - FORNECIMENTO E INSTALAÇÃO. AF_01/2020</v>
          </cell>
          <cell r="I3641" t="str">
            <v>UN</v>
          </cell>
          <cell r="J3641" t="str">
            <v>COEFICIENTE DE REPRESENTATIVIDADE</v>
          </cell>
          <cell r="K3641" t="str">
            <v>748,53</v>
          </cell>
          <cell r="L3641" t="str">
            <v>CAIXA REFERENCIAL</v>
          </cell>
        </row>
        <row r="3642">
          <cell r="G3642" t="str">
            <v>100791</v>
          </cell>
          <cell r="H3642" t="str">
            <v>TUBO, PEX, MULTICAMADA, DN 16, INSTALADO EM IMPLANTAÇÃO DE INSTALAÇÕES DE GÁS - FORNECIMENTO E INSTALAÇÃO. AF_01/2020</v>
          </cell>
          <cell r="I3642" t="str">
            <v>M</v>
          </cell>
          <cell r="J3642" t="str">
            <v>COEFICIENTE DE REPRESENTATIVIDADE</v>
          </cell>
          <cell r="K3642" t="str">
            <v>19,76</v>
          </cell>
          <cell r="L3642" t="str">
            <v>CAIXA REFERENCIAL</v>
          </cell>
        </row>
        <row r="3643">
          <cell r="G3643" t="str">
            <v>100792</v>
          </cell>
          <cell r="H3643" t="str">
            <v>TUBO, PEX, MULTICAMADA, DN 20, INSTALADO EM IMPLANTAÇÃO DE INSTALAÇÕES DE GÁS - FORNECIMENTO E INSTALAÇÃO. AF_01/2020</v>
          </cell>
          <cell r="I3643" t="str">
            <v>M</v>
          </cell>
          <cell r="J3643" t="str">
            <v>COEFICIENTE DE REPRESENTATIVIDADE</v>
          </cell>
          <cell r="K3643" t="str">
            <v>27,91</v>
          </cell>
          <cell r="L3643" t="str">
            <v>CAIXA REFERENCIAL</v>
          </cell>
        </row>
        <row r="3644">
          <cell r="G3644" t="str">
            <v>100793</v>
          </cell>
          <cell r="H3644" t="str">
            <v>TUBO, PEX, MULTICAMADA, DN 26, INSTALADO EM IMPLANTAÇÃO DE INSTALAÇÕES DE GÁS - FORNECIMENTO E INSTALAÇÃO. AF_01/2020</v>
          </cell>
          <cell r="I3644" t="str">
            <v>M</v>
          </cell>
          <cell r="J3644" t="str">
            <v>COEFICIENTE DE REPRESENTATIVIDADE</v>
          </cell>
          <cell r="K3644" t="str">
            <v>36,43</v>
          </cell>
          <cell r="L3644" t="str">
            <v>CAIXA REFERENCIAL</v>
          </cell>
        </row>
        <row r="3645">
          <cell r="G3645" t="str">
            <v>100794</v>
          </cell>
          <cell r="H3645" t="str">
            <v>TUBO, PEX, MULTICAMADA, DN 32, INSTALADO EM IMPLANTAÇÃO DE INSTALAÇÕES DE GÁS - FORNECIMENTO E INSTALAÇÃO. AF_01/2020</v>
          </cell>
          <cell r="I3645" t="str">
            <v>M</v>
          </cell>
          <cell r="J3645" t="str">
            <v>COEFICIENTE DE REPRESENTATIVIDADE</v>
          </cell>
          <cell r="K3645" t="str">
            <v>48,50</v>
          </cell>
          <cell r="L3645" t="str">
            <v>CAIXA REFERENCIAL</v>
          </cell>
        </row>
        <row r="3646">
          <cell r="G3646" t="str">
            <v>100799</v>
          </cell>
          <cell r="H3646" t="str">
            <v>TUBO, PEX, MULTICAMADA, COM TUBO LUVA, DN 16, INSTALADO EM IMPLANTAÇÃO DE INSTALAÇÕES DE GÁS - FORNECIMENTO E INSTALAÇÃO. AF_01/2020</v>
          </cell>
          <cell r="I3646" t="str">
            <v>M</v>
          </cell>
          <cell r="J3646" t="str">
            <v>COEFICIENTE DE REPRESENTATIVIDADE</v>
          </cell>
          <cell r="K3646" t="str">
            <v>20,39</v>
          </cell>
          <cell r="L3646" t="str">
            <v>CAIXA REFERENCIAL</v>
          </cell>
        </row>
        <row r="3647">
          <cell r="G3647" t="str">
            <v>100800</v>
          </cell>
          <cell r="H3647" t="str">
            <v>TUBO, PEX, MULTICAMADA, COM TUBO LUVA, DN 20, INSTALADO EM IMPLANTAÇÃO DE INSTALAÇÕES DE GÁS - FORNECIMENTO E INSTALAÇÃO. AF_01/2020</v>
          </cell>
          <cell r="I3647" t="str">
            <v>M</v>
          </cell>
          <cell r="J3647" t="str">
            <v>COEFICIENTE DE REPRESENTATIVIDADE</v>
          </cell>
          <cell r="K3647" t="str">
            <v>28,53</v>
          </cell>
          <cell r="L3647" t="str">
            <v>CAIXA REFERENCIAL</v>
          </cell>
        </row>
        <row r="3648">
          <cell r="G3648" t="str">
            <v>100801</v>
          </cell>
          <cell r="H3648" t="str">
            <v>TUBO, PEX, MULTICAMADA, COM TUBO LUVA, DN 26, INSTALADO EM IMPLANTAÇÃO DE INSTALAÇÕES DE GÁS - FORNECIMENTO E INSTALAÇÃO. AF_01/2020</v>
          </cell>
          <cell r="I3648" t="str">
            <v>M</v>
          </cell>
          <cell r="J3648" t="str">
            <v>COEFICIENTE DE REPRESENTATIVIDADE</v>
          </cell>
          <cell r="K3648" t="str">
            <v>37,06</v>
          </cell>
          <cell r="L3648" t="str">
            <v>CAIXA REFERENCIAL</v>
          </cell>
        </row>
        <row r="3649">
          <cell r="G3649" t="str">
            <v>100802</v>
          </cell>
          <cell r="H3649" t="str">
            <v>TUBO, PEX, MULTICAMADA, COM TUBO LUVA, DN 32, INSTALADO EM IMPLANTAÇÃO DE INSTALAÇÕES DE GÁS - FORNECIMENTO E INSTALAÇÃO. AF_01/2020</v>
          </cell>
          <cell r="I3649" t="str">
            <v>M</v>
          </cell>
          <cell r="J3649" t="str">
            <v>COEFICIENTE DE REPRESENTATIVIDADE</v>
          </cell>
          <cell r="K3649" t="str">
            <v>49,13</v>
          </cell>
          <cell r="L3649" t="str">
            <v>CAIXA REFERENCIAL</v>
          </cell>
        </row>
        <row r="3650">
          <cell r="G3650" t="str">
            <v>100803</v>
          </cell>
          <cell r="H3650" t="str">
            <v>TUBO, PEX, MULTICAMADA, DN 16, INSTALADO EM RAMAL INTERNO DE INSTALAÇÕES DE GÁS - FORNECIMENTO E INSTALAÇÃO. AF_01/2020</v>
          </cell>
          <cell r="I3650" t="str">
            <v>M</v>
          </cell>
          <cell r="J3650" t="str">
            <v>COEFICIENTE DE REPRESENTATIVIDADE</v>
          </cell>
          <cell r="K3650" t="str">
            <v>18,47</v>
          </cell>
          <cell r="L3650" t="str">
            <v>CAIXA REFERENCIAL</v>
          </cell>
        </row>
        <row r="3651">
          <cell r="G3651" t="str">
            <v>100804</v>
          </cell>
          <cell r="H3651" t="str">
            <v>TUBO, PEX, MULTICAMADA, DN 20, INSTALADO EM RAMAL INTERNO DE INSTALAÇÕES DE GÁS - FORNECIMENTO E INSTALAÇÃO. AF_01/2020</v>
          </cell>
          <cell r="I3651" t="str">
            <v>M</v>
          </cell>
          <cell r="J3651" t="str">
            <v>COEFICIENTE DE REPRESENTATIVIDADE</v>
          </cell>
          <cell r="K3651" t="str">
            <v>26,37</v>
          </cell>
          <cell r="L3651" t="str">
            <v>CAIXA REFERENCIAL</v>
          </cell>
        </row>
        <row r="3652">
          <cell r="G3652" t="str">
            <v>100805</v>
          </cell>
          <cell r="H3652" t="str">
            <v>TUBO, PEX, MULTICAMADA, DN 26, INSTALADO EM RAMAL INTERNO DE INSTALAÇÕES DE GÁS - FORNECIMENTO E INSTALAÇÃO. AF_01/2020</v>
          </cell>
          <cell r="I3652" t="str">
            <v>M</v>
          </cell>
          <cell r="J3652" t="str">
            <v>COEFICIENTE DE REPRESENTATIVIDADE</v>
          </cell>
          <cell r="K3652" t="str">
            <v>34,62</v>
          </cell>
          <cell r="L3652" t="str">
            <v>CAIXA REFERENCIAL</v>
          </cell>
        </row>
        <row r="3653">
          <cell r="G3653" t="str">
            <v>100806</v>
          </cell>
          <cell r="H3653" t="str">
            <v>TUBO, PEX, MULTICAMADA, DN 32, INSTALADO EM RAMAL INTERNO DE INSTALAÇÕES DE GÁS - FORNECIMENTO E INSTALAÇÃO. AF_01/2020</v>
          </cell>
          <cell r="I3653" t="str">
            <v>M</v>
          </cell>
          <cell r="J3653" t="str">
            <v>COEFICIENTE DE REPRESENTATIVIDADE</v>
          </cell>
          <cell r="K3653" t="str">
            <v>46,26</v>
          </cell>
          <cell r="L3653" t="str">
            <v>CAIXA REFERENCIAL</v>
          </cell>
        </row>
        <row r="3654">
          <cell r="G3654" t="str">
            <v>100807</v>
          </cell>
          <cell r="H3654" t="str">
            <v>TUBO, PEX, MULTICAMADA, COM TUBO LUVA, DN 16, INSTALADO EM RAMAL INTERNO DE INSTALAÇÕES DE GÁS - FORNECIMENTO E INSTALAÇÃO. AF_01/2020</v>
          </cell>
          <cell r="I3654" t="str">
            <v>M</v>
          </cell>
          <cell r="J3654" t="str">
            <v>COEFICIENTE DE REPRESENTATIVIDADE</v>
          </cell>
          <cell r="K3654" t="str">
            <v>27,71</v>
          </cell>
          <cell r="L3654" t="str">
            <v>CAIXA REFERENCIAL</v>
          </cell>
        </row>
        <row r="3655">
          <cell r="G3655" t="str">
            <v>100808</v>
          </cell>
          <cell r="H3655" t="str">
            <v>TUBO, PEX, MULTICAMADA, COM TUBO LUVA, DN 20, INSTALADO EM RAMAL INTERNO DE INSTALAÇÕES DE GÁS - FORNECIMENTO E INSTALAÇÃO. AF_01/2020</v>
          </cell>
          <cell r="I3655" t="str">
            <v>M</v>
          </cell>
          <cell r="J3655" t="str">
            <v>COEFICIENTE DE REPRESENTATIVIDADE</v>
          </cell>
          <cell r="K3655" t="str">
            <v>37,22</v>
          </cell>
          <cell r="L3655" t="str">
            <v>CAIXA REFERENCIAL</v>
          </cell>
        </row>
        <row r="3656">
          <cell r="G3656" t="str">
            <v>100809</v>
          </cell>
          <cell r="H3656" t="str">
            <v>TUBO, PEX, MULTICAMADA, COM TUBO LUVA, DN 26, INSTALADO EM RAMAL INTERNO DE INSTALAÇÕES DE GÁS - FORNECIMENTO E INSTALAÇÃO. AF_01/2020</v>
          </cell>
          <cell r="I3656" t="str">
            <v>M</v>
          </cell>
          <cell r="J3656" t="str">
            <v>COEFICIENTE DE REPRESENTATIVIDADE</v>
          </cell>
          <cell r="K3656" t="str">
            <v>47,46</v>
          </cell>
          <cell r="L3656" t="str">
            <v>CAIXA REFERENCIAL</v>
          </cell>
        </row>
        <row r="3657">
          <cell r="G3657" t="str">
            <v>100810</v>
          </cell>
          <cell r="H3657" t="str">
            <v>TUBO, PEX, MULTICAMADA, COM TUBO LUVA, DN 32, INSTALADO EM RAMAL INTERNO DE INSTALAÇÕES DE GÁS - FORNECIMENTO E INSTALAÇÃO. AF_01/2020</v>
          </cell>
          <cell r="I3657" t="str">
            <v>M</v>
          </cell>
          <cell r="J3657" t="str">
            <v>COEFICIENTE DE REPRESENTATIVIDADE</v>
          </cell>
          <cell r="K3657" t="str">
            <v>61,92</v>
          </cell>
          <cell r="L3657" t="str">
            <v>CAIXA REFERENCIAL</v>
          </cell>
        </row>
        <row r="3658">
          <cell r="G3658" t="str">
            <v>101918</v>
          </cell>
          <cell r="H3658" t="str">
            <v>TUBO DE AÇO GALVANIZADO COM COSTURA, CLASSE MÉDIA, DN 100 (4"), CONEXÃO ROSQUEADA, INSTALADO EM PRUMADAS - FORNECIMENTO E INSTALAÇÃO. AF_10/2020</v>
          </cell>
          <cell r="I3658" t="str">
            <v>M</v>
          </cell>
          <cell r="J3658" t="str">
            <v>COEFICIENTE DE REPRESENTATIVIDADE</v>
          </cell>
          <cell r="K3658" t="str">
            <v>213,95</v>
          </cell>
          <cell r="L3658" t="str">
            <v>CAIXA REFERENCIAL</v>
          </cell>
        </row>
        <row r="3659">
          <cell r="G3659" t="str">
            <v>101919</v>
          </cell>
          <cell r="H3659" t="str">
            <v>UNIÃO, EM FERRO GALVANIZADO, 4", CONEXÃO ROSQUEADA, INSTALADO EM PRUMADAS - FORNECIMENTO E INSTALAÇÃO. AF_10/2020</v>
          </cell>
          <cell r="I3659" t="str">
            <v>UN</v>
          </cell>
          <cell r="J3659" t="str">
            <v>COEFICIENTE DE REPRESENTATIVIDADE</v>
          </cell>
          <cell r="K3659" t="str">
            <v>457,16</v>
          </cell>
          <cell r="L3659" t="str">
            <v>CAIXA REFERENCIAL</v>
          </cell>
        </row>
        <row r="3660">
          <cell r="G3660" t="str">
            <v>101920</v>
          </cell>
          <cell r="H3660" t="str">
            <v>LUVA, EM FERRO GALVANIZADO, 4", CONEXÃO ROSQUEADA, INSTALADO EM PRUMADAS - FORNECIMENTO E INSTALAÇÃO. AF_10/2020</v>
          </cell>
          <cell r="I3660" t="str">
            <v>UN</v>
          </cell>
          <cell r="J3660" t="str">
            <v>COEFICIENTE DE REPRESENTATIVIDADE</v>
          </cell>
          <cell r="K3660" t="str">
            <v>222,04</v>
          </cell>
          <cell r="L3660" t="str">
            <v>CAIXA REFERENCIAL</v>
          </cell>
        </row>
        <row r="3661">
          <cell r="G3661" t="str">
            <v>101921</v>
          </cell>
          <cell r="H3661" t="str">
            <v>LUVA DE REDUÇÃO, EM FERRO GALVANIZADO, 4" X 2 1/2", CONEXÃO ROSQUEADA, INSTALADO EM PRUMADAS - FORNECIMENTO E INSTALAÇÃO. AF_10/2020</v>
          </cell>
          <cell r="I3661" t="str">
            <v>UN</v>
          </cell>
          <cell r="J3661" t="str">
            <v>COEFICIENTE DE REPRESENTATIVIDADE</v>
          </cell>
          <cell r="K3661" t="str">
            <v>252,31</v>
          </cell>
          <cell r="L3661" t="str">
            <v>CAIXA REFERENCIAL</v>
          </cell>
        </row>
        <row r="3662">
          <cell r="G3662" t="str">
            <v>101922</v>
          </cell>
          <cell r="H3662" t="str">
            <v>LUVA DE REDUÇÃO, EM FERRO GALVANIZADO, 4" X 2", CONEXÃO ROSQUEADA, INSTALADO EM PRUMADAS - FORNECIMENTO E INSTALAÇÃO. AF_10/2020</v>
          </cell>
          <cell r="I3662" t="str">
            <v>UN</v>
          </cell>
          <cell r="J3662" t="str">
            <v>COEFICIENTE DE REPRESENTATIVIDADE</v>
          </cell>
          <cell r="K3662" t="str">
            <v>252,31</v>
          </cell>
          <cell r="L3662" t="str">
            <v>CAIXA REFERENCIAL</v>
          </cell>
        </row>
        <row r="3663">
          <cell r="G3663" t="str">
            <v>101923</v>
          </cell>
          <cell r="H3663" t="str">
            <v>LUVA DE REDUÇÃO, EM FERRO GALVANIZADO, 4" X 3", CONEXÃO ROSQUEADA, INSTALADO EM PRUMADAS - FORNECIMENTO E INSTALAÇÃO. AF_10/2020</v>
          </cell>
          <cell r="I3663" t="str">
            <v>UN</v>
          </cell>
          <cell r="J3663" t="str">
            <v>COEFICIENTE DE REPRESENTATIVIDADE</v>
          </cell>
          <cell r="K3663" t="str">
            <v>252,31</v>
          </cell>
          <cell r="L3663" t="str">
            <v>CAIXA REFERENCIAL</v>
          </cell>
        </row>
        <row r="3664">
          <cell r="G3664" t="str">
            <v>101924</v>
          </cell>
          <cell r="H3664" t="str">
            <v>NIPLE, EM FERRO GALVANIZADO, 4", CONEXÃO ROSQUEADA, INSTALADO EM PRUMADAS - FORNECIMENTO E INSTALAÇÃO. AF_10/2020</v>
          </cell>
          <cell r="I3664" t="str">
            <v>UN</v>
          </cell>
          <cell r="J3664" t="str">
            <v>COEFICIENTE DE REPRESENTATIVIDADE</v>
          </cell>
          <cell r="K3664" t="str">
            <v>209,37</v>
          </cell>
          <cell r="L3664" t="str">
            <v>CAIXA REFERENCIAL</v>
          </cell>
        </row>
        <row r="3665">
          <cell r="G3665" t="str">
            <v>101925</v>
          </cell>
          <cell r="H3665" t="str">
            <v>JOELHO 90°, EM FERRO GALVANIZADO, 4", CONEXÃO ROSQUEADA, INSTALADO EM PRUMADAS - FORNECIMENTO E INSTALAÇÃO. AF_10/2020</v>
          </cell>
          <cell r="I3665" t="str">
            <v>UN</v>
          </cell>
          <cell r="J3665" t="str">
            <v>COEFICIENTE DE REPRESENTATIVIDADE</v>
          </cell>
          <cell r="K3665" t="str">
            <v>349,03</v>
          </cell>
          <cell r="L3665" t="str">
            <v>CAIXA REFERENCIAL</v>
          </cell>
        </row>
        <row r="3666">
          <cell r="G3666" t="str">
            <v>101926</v>
          </cell>
          <cell r="H3666" t="str">
            <v>TÊ, EM FERRO GALVANIZADO, 4", CONEXÃO ROSQUEADA, INSTALADO EM PRUMADAS - FORNECIMENTO E INSTALAÇÃO. AF_10/2020</v>
          </cell>
          <cell r="I3666" t="str">
            <v>UN</v>
          </cell>
          <cell r="J3666" t="str">
            <v>COEFICIENTE DE REPRESENTATIVIDADE</v>
          </cell>
          <cell r="K3666" t="str">
            <v>450,44</v>
          </cell>
          <cell r="L3666" t="str">
            <v>CAIXA REFERENCIAL</v>
          </cell>
        </row>
        <row r="3667">
          <cell r="G3667" t="str">
            <v>101927</v>
          </cell>
          <cell r="H3667" t="str">
            <v>TUBO DE AÇO GALVANIZADO COM COSTURA, CLASSE MÉDIA, DN 100 (4"), CONEXÃO ROSQUEADA, INSTALADO EM REDE DE ALIMENTAÇÃO PARA HIDRANTE - FORNECIMENTO E INSTALAÇÃO. AF_10/2020</v>
          </cell>
          <cell r="I3667" t="str">
            <v>M</v>
          </cell>
          <cell r="J3667" t="str">
            <v>COEFICIENTE DE REPRESENTATIVIDADE</v>
          </cell>
          <cell r="K3667" t="str">
            <v>194,55</v>
          </cell>
          <cell r="L3667" t="str">
            <v>CAIXA REFERENCIAL</v>
          </cell>
        </row>
        <row r="3668">
          <cell r="G3668" t="str">
            <v>101928</v>
          </cell>
          <cell r="H3668" t="str">
            <v>UNIÃO, EM FERRO GALVANIZADO, 4", CONEXÃO ROSQUEADA, INSTALADO EM REDE DE ALIMENTAÇÃO PARA HIDRANTE - FORNECIMENTO E INSTALAÇÃO. AF_10/2020</v>
          </cell>
          <cell r="I3668" t="str">
            <v>UN</v>
          </cell>
          <cell r="J3668" t="str">
            <v>COEFICIENTE DE REPRESENTATIVIDADE</v>
          </cell>
          <cell r="K3668" t="str">
            <v>464,58</v>
          </cell>
          <cell r="L3668" t="str">
            <v>CAIXA REFERENCIAL</v>
          </cell>
        </row>
        <row r="3669">
          <cell r="G3669" t="str">
            <v>101929</v>
          </cell>
          <cell r="H3669" t="str">
            <v>LUVA, EM FERRO GALVANIZADO, 4", CONEXÃO ROSQUEADA, INSTALADO EM REDE DE ALIMENTAÇÃO PARA HIDRANTE - FORNECIMENTO E INSTALAÇÃO. AF_10/2020</v>
          </cell>
          <cell r="I3669" t="str">
            <v>UN</v>
          </cell>
          <cell r="J3669" t="str">
            <v>COEFICIENTE DE REPRESENTATIVIDADE</v>
          </cell>
          <cell r="K3669" t="str">
            <v>229,46</v>
          </cell>
          <cell r="L3669" t="str">
            <v>CAIXA REFERENCIAL</v>
          </cell>
        </row>
        <row r="3670">
          <cell r="G3670" t="str">
            <v>101930</v>
          </cell>
          <cell r="H3670" t="str">
            <v>LUVA DE REDUÇÃO, EM FERRO GALVANIZADO, 4" X 2 1/2", CONEXÃO ROSQUEADA, INSTALADO EM REDE DE ALIMENTAÇÃO PARA HIDRANTE - FORNECIMENTO E INSTALAÇÃO. AF_10/2020</v>
          </cell>
          <cell r="I3670" t="str">
            <v>UN</v>
          </cell>
          <cell r="J3670" t="str">
            <v>COEFICIENTE DE REPRESENTATIVIDADE</v>
          </cell>
          <cell r="K3670" t="str">
            <v>259,73</v>
          </cell>
          <cell r="L3670" t="str">
            <v>CAIXA REFERENCIAL</v>
          </cell>
        </row>
        <row r="3671">
          <cell r="G3671" t="str">
            <v>101931</v>
          </cell>
          <cell r="H3671" t="str">
            <v>LUVA DE REDUÇÃO, EM FERRO GALVANIZADO, 4" X 2", CONEXÃO ROSQUEADA, INSTALADO EM REDE DE ALIMENTAÇÃO PARA HIDRANTE - FORNECIMENTO E INSTALAÇÃO. AF_10/2020</v>
          </cell>
          <cell r="I3671" t="str">
            <v>UN</v>
          </cell>
          <cell r="J3671" t="str">
            <v>COEFICIENTE DE REPRESENTATIVIDADE</v>
          </cell>
          <cell r="K3671" t="str">
            <v>259,73</v>
          </cell>
          <cell r="L3671" t="str">
            <v>CAIXA REFERENCIAL</v>
          </cell>
        </row>
        <row r="3672">
          <cell r="G3672" t="str">
            <v>101932</v>
          </cell>
          <cell r="H3672" t="str">
            <v>LUVA DE REDUÇÃO, EM FERRO GALVANIZADO, 4" X 3", CONEXÃO ROSQUEADA, INSTALADO EM REDE DE ALIMENTAÇÃO PARA HIDRANTE - FORNECIMENTO E INSTALAÇÃO. AF_10/2020</v>
          </cell>
          <cell r="I3672" t="str">
            <v>UN</v>
          </cell>
          <cell r="J3672" t="str">
            <v>COEFICIENTE DE REPRESENTATIVIDADE</v>
          </cell>
          <cell r="K3672" t="str">
            <v>259,73</v>
          </cell>
          <cell r="L3672" t="str">
            <v>CAIXA REFERENCIAL</v>
          </cell>
        </row>
        <row r="3673">
          <cell r="G3673" t="str">
            <v>101933</v>
          </cell>
          <cell r="H3673" t="str">
            <v>NIPLE, EM FERRO GALVANIZADO, 4", CONEXÃO ROSQUEADA, INSTALADO EM REDE DE ALIMENTAÇÃO PARA HIDRANTE - FORNECIMENTO E INSTALAÇÃO. AF_10/2020</v>
          </cell>
          <cell r="I3673" t="str">
            <v>UN</v>
          </cell>
          <cell r="J3673" t="str">
            <v>COEFICIENTE DE REPRESENTATIVIDADE</v>
          </cell>
          <cell r="K3673" t="str">
            <v>216,79</v>
          </cell>
          <cell r="L3673" t="str">
            <v>CAIXA REFERENCIAL</v>
          </cell>
        </row>
        <row r="3674">
          <cell r="G3674" t="str">
            <v>101934</v>
          </cell>
          <cell r="H3674" t="str">
            <v>JOELHO 90°, EM FERRO GALVANIZADO, 4", CONEXÃO ROSQUEADA, INSTALADO EM REDE DE ALIMENTAÇÃO PARA HIDRANTE - FORNECIMENTO E INSTALAÇÃO. AF_10/2020</v>
          </cell>
          <cell r="I3674" t="str">
            <v>UN</v>
          </cell>
          <cell r="J3674" t="str">
            <v>COEFICIENTE DE REPRESENTATIVIDADE</v>
          </cell>
          <cell r="K3674" t="str">
            <v>360,18</v>
          </cell>
          <cell r="L3674" t="str">
            <v>CAIXA REFERENCIAL</v>
          </cell>
        </row>
        <row r="3675">
          <cell r="G3675" t="str">
            <v>101935</v>
          </cell>
          <cell r="H3675" t="str">
            <v>TÊ, EM FERRO GALVANIZADO, 4", CONEXÃO ROSQUEADA, INSTALADO EM REDE DE ALIMENTAÇÃO PARA HIDRANTE - FORNECIMENTO E INSTALAÇÃO. AF_10/2020</v>
          </cell>
          <cell r="I3675" t="str">
            <v>UN</v>
          </cell>
          <cell r="J3675" t="str">
            <v>COEFICIENTE DE REPRESENTATIVIDADE</v>
          </cell>
          <cell r="K3675" t="str">
            <v>465,29</v>
          </cell>
          <cell r="L3675" t="str">
            <v>CAIXA REFERENCIAL</v>
          </cell>
        </row>
        <row r="3676">
          <cell r="G3676" t="str">
            <v>103802</v>
          </cell>
          <cell r="H3676" t="str">
            <v>TUBO EM COBRE RÍGIDO, DN 15 MM, CLASSE E, SEM ISOLAMENTO, INSTALADO EM RAMAL E SUB-RAMAL DE GÁS COMBUSTÍVEL - FORNECIMENTO E INSTALAÇÃO. AF_04/2022</v>
          </cell>
          <cell r="I3676" t="str">
            <v>M</v>
          </cell>
          <cell r="J3676" t="str">
            <v>COEFICIENTE DE REPRESENTATIVIDADE</v>
          </cell>
          <cell r="K3676" t="str">
            <v>40,49</v>
          </cell>
          <cell r="L3676" t="str">
            <v>CAIXA REFERENCIAL</v>
          </cell>
        </row>
        <row r="3677">
          <cell r="G3677" t="str">
            <v>103803</v>
          </cell>
          <cell r="H3677" t="str">
            <v>TUBO EM COBRE RÍGIDO, DN 22 MM, CLASSE E, SEM ISOLAMENTO, INSTALADO EM RAMAL E SUB-RAMAL DE GÁS COMBUSTÍVEL - FORNECIMENTO E INSTALAÇÃO. AF_04/2022</v>
          </cell>
          <cell r="I3677" t="str">
            <v>M</v>
          </cell>
          <cell r="J3677" t="str">
            <v>COEFICIENTE DE REPRESENTATIVIDADE</v>
          </cell>
          <cell r="K3677" t="str">
            <v>69,59</v>
          </cell>
          <cell r="L3677" t="str">
            <v>CAIXA REFERENCIAL</v>
          </cell>
        </row>
        <row r="3678">
          <cell r="G3678" t="str">
            <v>103804</v>
          </cell>
          <cell r="H3678" t="str">
            <v>TUBO EM COBRE RÍGIDO, DN 28 MM, CLASSE E, SEM ISOLAMENTO, INSTALADO EM RAMAL E SUB-RAMAL DE GÁS COMBUSTÍVEL - FORNECIMENTO E INSTALAÇÃO. AF_04/2022</v>
          </cell>
          <cell r="I3678" t="str">
            <v>M</v>
          </cell>
          <cell r="J3678" t="str">
            <v>COEFICIENTE DE REPRESENTATIVIDADE</v>
          </cell>
          <cell r="K3678" t="str">
            <v>82,99</v>
          </cell>
          <cell r="L3678" t="str">
            <v>CAIXA REFERENCIAL</v>
          </cell>
        </row>
        <row r="3679">
          <cell r="G3679" t="str">
            <v>103835</v>
          </cell>
          <cell r="H3679" t="str">
            <v>TUBO EM COBRE RÍGIDO, DN 15 MM, CLASSE A, SEM ISOLAMENTO, INSTALADO EM RAMAL E SUB-RAMAL DE GÁS MEDICINAL - FORNECIMENTO E INSTALAÇÃO. AF_04/2022</v>
          </cell>
          <cell r="I3679" t="str">
            <v>M</v>
          </cell>
          <cell r="J3679" t="str">
            <v>COEFICIENTE DE REPRESENTATIVIDADE</v>
          </cell>
          <cell r="K3679" t="str">
            <v>63,46</v>
          </cell>
          <cell r="L3679" t="str">
            <v>CAIXA REFERENCIAL</v>
          </cell>
        </row>
        <row r="3680">
          <cell r="G3680" t="str">
            <v>103836</v>
          </cell>
          <cell r="H3680" t="str">
            <v>TUBO EM COBRE RÍGIDO, DN 22 MM, CLASSE A, SEM ISOLAMENTO, INSTALADO EM RAMAL E SUB-RAMAL DE GÁS MEDICINAL - FORNECIMENTO E INSTALAÇÃO. AF_04/2022</v>
          </cell>
          <cell r="I3680" t="str">
            <v>M</v>
          </cell>
          <cell r="J3680" t="str">
            <v>COEFICIENTE DE REPRESENTATIVIDADE</v>
          </cell>
          <cell r="K3680" t="str">
            <v>97,35</v>
          </cell>
          <cell r="L3680" t="str">
            <v>CAIXA REFERENCIAL</v>
          </cell>
        </row>
        <row r="3681">
          <cell r="G3681" t="str">
            <v>103837</v>
          </cell>
          <cell r="H3681" t="str">
            <v>TUBO EM COBRE RÍGIDO, DN 28 MM, CLASSE A, SEM ISOLAMENTO, INSTALADO EM RAMAL E SUB-RAMAL DE GÁS MEDICINAL - FORNECIMENTO E INSTALAÇÃO. AF_04/2022</v>
          </cell>
          <cell r="I3681" t="str">
            <v>M</v>
          </cell>
          <cell r="J3681" t="str">
            <v>COEFICIENTE DE REPRESENTATIVIDADE</v>
          </cell>
          <cell r="K3681" t="str">
            <v>122,41</v>
          </cell>
          <cell r="L3681" t="str">
            <v>CAIXA REFERENCIAL</v>
          </cell>
        </row>
        <row r="3682">
          <cell r="G3682" t="str">
            <v>103868</v>
          </cell>
          <cell r="H3682" t="str">
            <v>TUBO EM COBRE RÍGIDO, DN 15 MM, CLASSE E, SEM ISOLAMENTO, INSTALADO EM RAMAL E SUB-RAMAL DE AQUECIMENTO SOLAR - FORNECIMENTO E INSTALAÇÃO. AF_04/2022</v>
          </cell>
          <cell r="I3682" t="str">
            <v>M</v>
          </cell>
          <cell r="J3682" t="str">
            <v>COEFICIENTE DE REPRESENTATIVIDADE</v>
          </cell>
          <cell r="K3682" t="str">
            <v>53,31</v>
          </cell>
          <cell r="L3682" t="str">
            <v>CAIXA REFERENCIAL</v>
          </cell>
        </row>
        <row r="3683">
          <cell r="G3683" t="str">
            <v>103869</v>
          </cell>
          <cell r="H3683" t="str">
            <v>TUBO EM COBRE RÍGIDO, DN 22 MM, CLASSE E, SEM ISOLAMENTO, INSTALADO EM RAMAL E SUB-RAMAL DE AQUECIMENTO SOLAR - FORNECIMENTO E INSTALAÇÃO. AF_04/2022</v>
          </cell>
          <cell r="I3683" t="str">
            <v>M</v>
          </cell>
          <cell r="J3683" t="str">
            <v>COEFICIENTE DE REPRESENTATIVIDADE</v>
          </cell>
          <cell r="K3683" t="str">
            <v>78,57</v>
          </cell>
          <cell r="L3683" t="str">
            <v>CAIXA REFERENCIAL</v>
          </cell>
        </row>
        <row r="3684">
          <cell r="G3684" t="str">
            <v>103870</v>
          </cell>
          <cell r="H3684" t="str">
            <v>TUBO EM COBRE RÍGIDO, DN 28 MM, CLASSE E, SEM ISOLAMENTO, INSTALADO EM RAMAL E SUB-RAMAL DE AQUECIMENTO SOLAR - FORNECIMENTO E INSTALAÇÃO. AF_04/2022</v>
          </cell>
          <cell r="I3684" t="str">
            <v>M</v>
          </cell>
          <cell r="J3684" t="str">
            <v>COEFICIENTE DE REPRESENTATIVIDADE</v>
          </cell>
          <cell r="K3684" t="str">
            <v>95,76</v>
          </cell>
          <cell r="L3684" t="str">
            <v>CAIXA REFERENCIAL</v>
          </cell>
        </row>
        <row r="3685">
          <cell r="G3685" t="str">
            <v>103871</v>
          </cell>
          <cell r="H3685" t="str">
            <v>TUBO EM COBRE RÍGIDO, DN 15 MM, CLASSE E, COM ISOLAMENTO, INSTALADO EM RAMAL E SUB-RAMAL DE AQUECIMENTO SOLAR - FORNECIMENTO E INSTALAÇÃO. AF_04/2022</v>
          </cell>
          <cell r="I3685" t="str">
            <v>M</v>
          </cell>
          <cell r="J3685" t="str">
            <v>COEFICIENTE DE REPRESENTATIVIDADE</v>
          </cell>
          <cell r="K3685" t="str">
            <v>64,35</v>
          </cell>
          <cell r="L3685" t="str">
            <v>CAIXA REFERENCIAL</v>
          </cell>
        </row>
        <row r="3686">
          <cell r="G3686" t="str">
            <v>103872</v>
          </cell>
          <cell r="H3686" t="str">
            <v>TUBO EM COBRE RÍGIDO, DN 22 MM, CLASSE E, COM ISOLAMENTO, INSTALADO EM RAMAL E SUB-RAMAL DE AQUECIMENTO SOLAR - FORNECIMENTO E INSTALAÇÃO. AF_04/2022</v>
          </cell>
          <cell r="I3686" t="str">
            <v>M</v>
          </cell>
          <cell r="J3686" t="str">
            <v>COEFICIENTE DE REPRESENTATIVIDADE</v>
          </cell>
          <cell r="K3686" t="str">
            <v>128,27</v>
          </cell>
          <cell r="L3686" t="str">
            <v>CAIXA REFERENCIAL</v>
          </cell>
        </row>
        <row r="3687">
          <cell r="G3687" t="str">
            <v>103873</v>
          </cell>
          <cell r="H3687" t="str">
            <v>TUBO EM COBRE RÍGIDO, DN 28 MM, CLASSE E, COM ISOLAMENTO, INSTALADO EM RAMAL E SUB-RAMAL DE AQUECIMENTO SOLAR - FORNECIMENTO E INSTALAÇÃO. AF_04/2022</v>
          </cell>
          <cell r="I3687" t="str">
            <v>M</v>
          </cell>
          <cell r="J3687" t="str">
            <v>COEFICIENTE DE REPRESENTATIVIDADE</v>
          </cell>
          <cell r="K3687" t="str">
            <v>147,47</v>
          </cell>
          <cell r="L3687" t="str">
            <v>CAIXA REFERENCIAL</v>
          </cell>
        </row>
        <row r="3688">
          <cell r="G3688" t="str">
            <v>103978</v>
          </cell>
          <cell r="H3688" t="str">
            <v>TUBO, PVC, SOLDÁVEL, DN 40MM, INSTALADO EM RAMAL DE DISTRIBUIÇÃO DE ÁGUA - FORNECIMENTO E INSTALAÇÃO. AF_06/2022</v>
          </cell>
          <cell r="I3688" t="str">
            <v>M</v>
          </cell>
          <cell r="J3688" t="str">
            <v>COEFICIENTE DE REPRESENTATIVIDADE</v>
          </cell>
          <cell r="K3688" t="str">
            <v>28,78</v>
          </cell>
          <cell r="L3688" t="str">
            <v>CAIXA REFERENCIAL</v>
          </cell>
        </row>
        <row r="3689">
          <cell r="G3689" t="str">
            <v>103979</v>
          </cell>
          <cell r="H3689" t="str">
            <v>TUBO, PVC, SOLDÁVEL, DN 50MM, INSTALADO EM RAMAL DE DISTRIBUIÇÃO DE ÁGUA - FORNECIMENTO E INSTALAÇÃO. AF_06/2022</v>
          </cell>
          <cell r="I3689" t="str">
            <v>M</v>
          </cell>
          <cell r="J3689" t="str">
            <v>COEFICIENTE DE REPRESENTATIVIDADE</v>
          </cell>
          <cell r="K3689" t="str">
            <v>33,00</v>
          </cell>
          <cell r="L3689" t="str">
            <v>CAIXA REFERENCIAL</v>
          </cell>
        </row>
        <row r="3690">
          <cell r="G3690" t="str">
            <v>104021</v>
          </cell>
          <cell r="H3690" t="str">
            <v>TUBO, CPVC, SOLDÁVEL, DN 42MM, INSTALADO EM RAMAL DE DISTRIBUIÇÃO DE ÁGUA - FORNECIMENTO E INSTALAÇÃO. AF_06/2022</v>
          </cell>
          <cell r="I3690" t="str">
            <v>M</v>
          </cell>
          <cell r="J3690" t="str">
            <v>COEFICIENTE DE REPRESENTATIVIDADE</v>
          </cell>
          <cell r="K3690" t="str">
            <v>63,52</v>
          </cell>
          <cell r="L3690" t="str">
            <v>CAIXA REFERENCIAL</v>
          </cell>
        </row>
        <row r="3691">
          <cell r="G3691" t="str">
            <v>104166</v>
          </cell>
          <cell r="H3691" t="str">
            <v>TUBO PVC, SÉRIE R, ÁGUA PLUVIAL, DN 150 MM, FORNECIDO E INSTALADO EM RAMAL DE ENCAMINHAMENTO. AF_06/2022</v>
          </cell>
          <cell r="I3691" t="str">
            <v>M</v>
          </cell>
          <cell r="J3691" t="str">
            <v>COEFICIENTE DE REPRESENTATIVIDADE</v>
          </cell>
          <cell r="K3691" t="str">
            <v>81,00</v>
          </cell>
          <cell r="L3691" t="str">
            <v>CAIXA REFERENCIAL</v>
          </cell>
        </row>
        <row r="3692">
          <cell r="G3692" t="str">
            <v>104194</v>
          </cell>
          <cell r="H3692" t="str">
            <v>TUBO, PPR, DN 20, CLASSE PN20, INSTALADO EM RAMAL OU SUB-RAMAL DE ÁGUA - FORNECIMENTO E INSTALAÇÃO. AF_08/2022</v>
          </cell>
          <cell r="I3692" t="str">
            <v>M</v>
          </cell>
          <cell r="J3692" t="str">
            <v>COEFICIENTE DE REPRESENTATIVIDADE</v>
          </cell>
          <cell r="K3692" t="str">
            <v>24,11</v>
          </cell>
          <cell r="L3692" t="str">
            <v>CAIXA REFERENCIAL</v>
          </cell>
        </row>
        <row r="3693">
          <cell r="G3693" t="str">
            <v>104195</v>
          </cell>
          <cell r="H3693" t="str">
            <v>TUBO, PPR, DN 20, CLASSE PN25, INSTALADO EM RAMAL OU SUB-RAMAL DE ÁGUA - FORNECIMENTO E INSTALAÇÃO. AF_08/2022</v>
          </cell>
          <cell r="I3693" t="str">
            <v>M</v>
          </cell>
          <cell r="J3693" t="str">
            <v>COEFICIENTE DE REPRESENTATIVIDADE</v>
          </cell>
          <cell r="K3693" t="str">
            <v>25,48</v>
          </cell>
          <cell r="L3693" t="str">
            <v>CAIXA REFERENCIAL</v>
          </cell>
        </row>
        <row r="3694">
          <cell r="G3694" t="str">
            <v>104315</v>
          </cell>
          <cell r="H3694" t="str">
            <v>TUBO, PVC, SOLDÁVEL, DN 20 MM, INSTALADO EM DRENO DE AR CONDICIONADO - FORNECIMENTO E INSTALAÇÃO. AF_08/2022</v>
          </cell>
          <cell r="I3694" t="str">
            <v>M</v>
          </cell>
          <cell r="J3694" t="str">
            <v>COEFICIENTE DE REPRESENTATIVIDADE</v>
          </cell>
          <cell r="K3694" t="str">
            <v>19,35</v>
          </cell>
          <cell r="L3694" t="str">
            <v>CAIXA REFERENCIAL</v>
          </cell>
        </row>
        <row r="3695">
          <cell r="G3695" t="str">
            <v>104316</v>
          </cell>
          <cell r="H3695" t="str">
            <v>TUBO, PVC, SOLDÁVEL, DN 32 MM, INSTALADO EM DRENO DE AR CONDICIONADO - FORNECIMENTO E INSTALAÇÃO. AF_08/2022</v>
          </cell>
          <cell r="I3695" t="str">
            <v>M</v>
          </cell>
          <cell r="J3695" t="str">
            <v>COEFICIENTE DE REPRESENTATIVIDADE</v>
          </cell>
          <cell r="K3695" t="str">
            <v>26,71</v>
          </cell>
          <cell r="L3695" t="str">
            <v>CAIXA REFERENCIAL</v>
          </cell>
        </row>
        <row r="3696">
          <cell r="G3696" t="str">
            <v>89358</v>
          </cell>
          <cell r="H3696" t="str">
            <v>JOELHO 90 GRAUS, PVC, SOLDÁVEL, DN 20MM, INSTALADO EM RAMAL OU SUB-RAMAL DE ÁGUA - FORNECIMENTO E INSTALAÇÃO. AF_06/2022</v>
          </cell>
          <cell r="I3696" t="str">
            <v>UN</v>
          </cell>
          <cell r="J3696" t="str">
            <v>COEFICIENTE DE REPRESENTATIVIDADE</v>
          </cell>
          <cell r="K3696" t="str">
            <v>9,71</v>
          </cell>
          <cell r="L3696" t="str">
            <v>CAIXA REFERENCIAL</v>
          </cell>
        </row>
        <row r="3697">
          <cell r="G3697" t="str">
            <v>89359</v>
          </cell>
          <cell r="H3697" t="str">
            <v>JOELHO 45 GRAUS, PVC, SOLDÁVEL, DN 20MM, INSTALADO EM RAMAL OU SUB-RAMAL DE ÁGUA - FORNECIMENTO E INSTALAÇÃO. AF_06/2022</v>
          </cell>
          <cell r="I3697" t="str">
            <v>UN</v>
          </cell>
          <cell r="J3697" t="str">
            <v>COEFICIENTE DE REPRESENTATIVIDADE</v>
          </cell>
          <cell r="K3697" t="str">
            <v>10,23</v>
          </cell>
          <cell r="L3697" t="str">
            <v>CAIXA REFERENCIAL</v>
          </cell>
        </row>
        <row r="3698">
          <cell r="G3698" t="str">
            <v>89360</v>
          </cell>
          <cell r="H3698" t="str">
            <v>CURVA 90 GRAUS, PVC, SOLDÁVEL, DN 20MM, INSTALADO EM RAMAL OU SUB-RAMAL DE ÁGUA - FORNECIMENTO E INSTALAÇÃO. AF_06/2022</v>
          </cell>
          <cell r="I3698" t="str">
            <v>UN</v>
          </cell>
          <cell r="J3698" t="str">
            <v>COEFICIENTE DE REPRESENTATIVIDADE</v>
          </cell>
          <cell r="K3698" t="str">
            <v>11,18</v>
          </cell>
          <cell r="L3698" t="str">
            <v>CAIXA REFERENCIAL</v>
          </cell>
        </row>
        <row r="3699">
          <cell r="G3699" t="str">
            <v>89361</v>
          </cell>
          <cell r="H3699" t="str">
            <v>CURVA 45 GRAUS, PVC, SOLDÁVEL, DN 20MM, INSTALADO EM RAMAL OU SUB-RAMAL DE ÁGUA - FORNECIMENTO E INSTALAÇÃO. AF_06/2022</v>
          </cell>
          <cell r="I3699" t="str">
            <v>UN</v>
          </cell>
          <cell r="J3699" t="str">
            <v>COEFICIENTE DE REPRESENTATIVIDADE</v>
          </cell>
          <cell r="K3699" t="str">
            <v>11,26</v>
          </cell>
          <cell r="L3699" t="str">
            <v>CAIXA REFERENCIAL</v>
          </cell>
        </row>
        <row r="3700">
          <cell r="G3700" t="str">
            <v>89362</v>
          </cell>
          <cell r="H3700" t="str">
            <v>JOELHO 90 GRAUS, PVC, SOLDÁVEL, DN 25MM, INSTALADO EM RAMAL OU SUB-RAMAL DE ÁGUA - FORNECIMENTO E INSTALAÇÃO. AF_06/2022</v>
          </cell>
          <cell r="I3700" t="str">
            <v>UN</v>
          </cell>
          <cell r="J3700" t="str">
            <v>COEFICIENTE DE REPRESENTATIVIDADE</v>
          </cell>
          <cell r="K3700" t="str">
            <v>11,46</v>
          </cell>
          <cell r="L3700" t="str">
            <v>CAIXA REFERENCIAL</v>
          </cell>
        </row>
        <row r="3701">
          <cell r="G3701" t="str">
            <v>89363</v>
          </cell>
          <cell r="H3701" t="str">
            <v>JOELHO 45 GRAUS, PVC, SOLDÁVEL, DN 25MM, INSTALADO EM RAMAL OU SUB-RAMAL DE ÁGUA - FORNECIMENTO E INSTALAÇÃO. AF_06/2022</v>
          </cell>
          <cell r="I3701" t="str">
            <v>UN</v>
          </cell>
          <cell r="J3701" t="str">
            <v>COEFICIENTE DE REPRESENTATIVIDADE</v>
          </cell>
          <cell r="K3701" t="str">
            <v>12,21</v>
          </cell>
          <cell r="L3701" t="str">
            <v>CAIXA REFERENCIAL</v>
          </cell>
        </row>
        <row r="3702">
          <cell r="G3702" t="str">
            <v>89364</v>
          </cell>
          <cell r="H3702" t="str">
            <v>CURVA 90 GRAUS, PVC, SOLDÁVEL, DN 25MM, INSTALADO EM RAMAL OU SUB-RAMAL DE ÁGUA - FORNECIMENTO E INSTALAÇÃO. AF_06/2022</v>
          </cell>
          <cell r="I3702" t="str">
            <v>UN</v>
          </cell>
          <cell r="J3702" t="str">
            <v>COEFICIENTE DE REPRESENTATIVIDADE</v>
          </cell>
          <cell r="K3702" t="str">
            <v>13,65</v>
          </cell>
          <cell r="L3702" t="str">
            <v>CAIXA REFERENCIAL</v>
          </cell>
        </row>
        <row r="3703">
          <cell r="G3703" t="str">
            <v>89365</v>
          </cell>
          <cell r="H3703" t="str">
            <v>CURVA 45 GRAUS, PVC, SOLDÁVEL, DN 25MM, INSTALADO EM RAMAL OU SUB-RAMAL DE ÁGUA - FORNECIMENTO E INSTALAÇÃO. AF_06/2022</v>
          </cell>
          <cell r="I3703" t="str">
            <v>UN</v>
          </cell>
          <cell r="J3703" t="str">
            <v>COEFICIENTE DE REPRESENTATIVIDADE</v>
          </cell>
          <cell r="K3703" t="str">
            <v>13,13</v>
          </cell>
          <cell r="L3703" t="str">
            <v>CAIXA REFERENCIAL</v>
          </cell>
        </row>
        <row r="3704">
          <cell r="G3704" t="str">
            <v>89366</v>
          </cell>
          <cell r="H3704" t="str">
            <v>JOELHO 90 GRAUS COM BUCHA DE LATÃO, PVC, SOLDÁVEL, DN 25MM, X 3/4  INSTALADO EM RAMAL OU SUB-RAMAL DE ÁGUA - FORNECIMENTO E INSTALAÇÃO. AF_06/2022</v>
          </cell>
          <cell r="I3704" t="str">
            <v>UN</v>
          </cell>
          <cell r="J3704" t="str">
            <v>COEFICIENTE DE REPRESENTATIVIDADE</v>
          </cell>
          <cell r="K3704" t="str">
            <v>17,79</v>
          </cell>
          <cell r="L3704" t="str">
            <v>CAIXA REFERENCIAL</v>
          </cell>
        </row>
        <row r="3705">
          <cell r="G3705" t="str">
            <v>89367</v>
          </cell>
          <cell r="H3705" t="str">
            <v>JOELHO 90 GRAUS, PVC, SOLDÁVEL, DN 32MM, INSTALADO EM RAMAL OU SUB-RAMAL DE ÁGUA - FORNECIMENTO E INSTALAÇÃO. AF_06/2022</v>
          </cell>
          <cell r="I3705" t="str">
            <v>UN</v>
          </cell>
          <cell r="J3705" t="str">
            <v>COEFICIENTE DE REPRESENTATIVIDADE</v>
          </cell>
          <cell r="K3705" t="str">
            <v>15,33</v>
          </cell>
          <cell r="L3705" t="str">
            <v>CAIXA REFERENCIAL</v>
          </cell>
        </row>
        <row r="3706">
          <cell r="G3706" t="str">
            <v>89368</v>
          </cell>
          <cell r="H3706" t="str">
            <v>JOELHO 45 GRAUS, PVC, SOLDÁVEL, DN 32MM, INSTALADO EM RAMAL OU SUB-RAMAL DE ÁGUA - FORNECIMENTO E INSTALAÇÃO. AF_06/2022</v>
          </cell>
          <cell r="I3706" t="str">
            <v>UN</v>
          </cell>
          <cell r="J3706" t="str">
            <v>COEFICIENTE DE REPRESENTATIVIDADE</v>
          </cell>
          <cell r="K3706" t="str">
            <v>17,00</v>
          </cell>
          <cell r="L3706" t="str">
            <v>CAIXA REFERENCIAL</v>
          </cell>
        </row>
        <row r="3707">
          <cell r="G3707" t="str">
            <v>89369</v>
          </cell>
          <cell r="H3707" t="str">
            <v>CURVA 90 GRAUS, PVC, SOLDÁVEL, DN 32MM, INSTALADO EM RAMAL OU SUB-RAMAL DE ÁGUA - FORNECIMENTO E INSTALAÇÃO. AF_06/2022</v>
          </cell>
          <cell r="I3707" t="str">
            <v>UN</v>
          </cell>
          <cell r="J3707" t="str">
            <v>COEFICIENTE DE REPRESENTATIVIDADE</v>
          </cell>
          <cell r="K3707" t="str">
            <v>19,25</v>
          </cell>
          <cell r="L3707" t="str">
            <v>CAIXA REFERENCIAL</v>
          </cell>
        </row>
        <row r="3708">
          <cell r="G3708" t="str">
            <v>89370</v>
          </cell>
          <cell r="H3708" t="str">
            <v>CURVA 45 GRAUS, PVC, SOLDÁVEL, DN 32MM, INSTALADO EM RAMAL OU SUB-RAMAL DE ÁGUA - FORNECIMENTO E INSTALAÇÃO. AF_06/2022</v>
          </cell>
          <cell r="I3708" t="str">
            <v>UN</v>
          </cell>
          <cell r="J3708" t="str">
            <v>COEFICIENTE DE REPRESENTATIVIDADE</v>
          </cell>
          <cell r="K3708" t="str">
            <v>17,32</v>
          </cell>
          <cell r="L3708" t="str">
            <v>CAIXA REFERENCIAL</v>
          </cell>
        </row>
        <row r="3709">
          <cell r="G3709" t="str">
            <v>89371</v>
          </cell>
          <cell r="H3709" t="str">
            <v>LUVA, PVC, SOLDÁVEL, DN 20MM, INSTALADO EM RAMAL OU SUB-RAMAL DE ÁGUA - FORNECIMENTO E INSTALAÇÃO. AF_06/2022</v>
          </cell>
          <cell r="I3709" t="str">
            <v>UN</v>
          </cell>
          <cell r="J3709" t="str">
            <v>COEFICIENTE DE REPRESENTATIVIDADE</v>
          </cell>
          <cell r="K3709" t="str">
            <v>7,07</v>
          </cell>
          <cell r="L3709" t="str">
            <v>CAIXA REFERENCIAL</v>
          </cell>
        </row>
        <row r="3710">
          <cell r="G3710" t="str">
            <v>89372</v>
          </cell>
          <cell r="H3710" t="str">
            <v>LUVA DE CORRER, PVC, SOLDÁVEL, DN 20MM, INSTALADO EM RAMAL OU SUB-RAMAL DE ÁGUA - FORNECIMENTO E INSTALAÇÃO. AF_06/2022</v>
          </cell>
          <cell r="I3710" t="str">
            <v>UN</v>
          </cell>
          <cell r="J3710" t="str">
            <v>COEFICIENTE DE REPRESENTATIVIDADE</v>
          </cell>
          <cell r="K3710" t="str">
            <v>16,63</v>
          </cell>
          <cell r="L3710" t="str">
            <v>CAIXA REFERENCIAL</v>
          </cell>
        </row>
        <row r="3711">
          <cell r="G3711" t="str">
            <v>89373</v>
          </cell>
          <cell r="H3711" t="str">
            <v>LUVA DE REDUÇÃO, PVC, SOLDÁVEL, DN 25MM X 20MM, INSTALADO EM RAMAL OU SUB-RAMAL DE ÁGUA - FORNECIMENTO E INSTALAÇÃO. AF_06/2022</v>
          </cell>
          <cell r="I3711" t="str">
            <v>UN</v>
          </cell>
          <cell r="J3711" t="str">
            <v>COEFICIENTE DE REPRESENTATIVIDADE</v>
          </cell>
          <cell r="K3711" t="str">
            <v>8,28</v>
          </cell>
          <cell r="L3711" t="str">
            <v>CAIXA REFERENCIAL</v>
          </cell>
        </row>
        <row r="3712">
          <cell r="G3712" t="str">
            <v>89374</v>
          </cell>
          <cell r="H3712" t="str">
            <v>LUVA COM BUCHA DE LATÃO, PVC, SOLDÁVEL, DN 20MM X 1/2", INSTALADO EM RAMAL OU SUB-RAMAL DE ÁGUA - FORNECIMENTO E INSTALAÇÃO. AF_06/2022</v>
          </cell>
          <cell r="I3712" t="str">
            <v>UN</v>
          </cell>
          <cell r="J3712" t="str">
            <v>COEFICIENTE DE REPRESENTATIVIDADE</v>
          </cell>
          <cell r="K3712" t="str">
            <v>10,90</v>
          </cell>
          <cell r="L3712" t="str">
            <v>CAIXA REFERENCIAL</v>
          </cell>
        </row>
        <row r="3713">
          <cell r="G3713" t="str">
            <v>89375</v>
          </cell>
          <cell r="H3713" t="str">
            <v>UNIÃO, PVC, SOLDÁVEL, DN 20MM, INSTALADO EM RAMAL OU SUB-RAMAL DE ÁGUA - FORNECIMENTO E INSTALAÇÃO. AF_06/2022</v>
          </cell>
          <cell r="I3713" t="str">
            <v>UN</v>
          </cell>
          <cell r="J3713" t="str">
            <v>COEFICIENTE DE REPRESENTATIVIDADE</v>
          </cell>
          <cell r="K3713" t="str">
            <v>12,77</v>
          </cell>
          <cell r="L3713" t="str">
            <v>CAIXA REFERENCIAL</v>
          </cell>
        </row>
        <row r="3714">
          <cell r="G3714" t="str">
            <v>89376</v>
          </cell>
          <cell r="H3714" t="str">
            <v>ADAPTADOR CURTO COM BOLSA E ROSCA PARA REGISTRO, PVC, SOLDÁVEL, DN 20MM X 1/2 , INSTALADO EM RAMAL OU SUB-RAMAL DE ÁGUA - FORNECIMENTO E INSTALAÇÃO. AF_06/2022</v>
          </cell>
          <cell r="I3714" t="str">
            <v>UN</v>
          </cell>
          <cell r="J3714" t="str">
            <v>COEFICIENTE DE REPRESENTATIVIDADE</v>
          </cell>
          <cell r="K3714" t="str">
            <v>6,67</v>
          </cell>
          <cell r="L3714" t="str">
            <v>CAIXA REFERENCIAL</v>
          </cell>
        </row>
        <row r="3715">
          <cell r="G3715" t="str">
            <v>89377</v>
          </cell>
          <cell r="H3715" t="str">
            <v>CURVA DE TRANSPOSIÇÃO, PVC, SOLDÁVEL, DN 20MM, INSTALADO EM RAMAL OU SUB-RAMAL DE ÁGUA - FORNECIMENTO E INSTALAÇÃO. AF_06/2022</v>
          </cell>
          <cell r="I3715" t="str">
            <v>UN</v>
          </cell>
          <cell r="J3715" t="str">
            <v>COEFICIENTE DE REPRESENTATIVIDADE</v>
          </cell>
          <cell r="K3715" t="str">
            <v>11,11</v>
          </cell>
          <cell r="L3715" t="str">
            <v>CAIXA REFERENCIAL</v>
          </cell>
        </row>
        <row r="3716">
          <cell r="G3716" t="str">
            <v>89378</v>
          </cell>
          <cell r="H3716" t="str">
            <v>LUVA, PVC, SOLDÁVEL, DN 25MM, INSTALADO EM RAMAL OU SUB-RAMAL DE ÁGUA - FORNECIMENTO E INSTALAÇÃO. AF_06/2022</v>
          </cell>
          <cell r="I3716" t="str">
            <v>UN</v>
          </cell>
          <cell r="J3716" t="str">
            <v>COEFICIENTE DE REPRESENTATIVIDADE</v>
          </cell>
          <cell r="K3716" t="str">
            <v>8,29</v>
          </cell>
          <cell r="L3716" t="str">
            <v>CAIXA REFERENCIAL</v>
          </cell>
        </row>
        <row r="3717">
          <cell r="G3717" t="str">
            <v>89379</v>
          </cell>
          <cell r="H3717" t="str">
            <v>LUVA DE CORRER, PVC, SOLDÁVEL, DN 25MM, INSTALADO EM RAMAL OU SUB-RAMAL DE ÁGUA - FORNECIMENTO E INSTALAÇÃO. AF_12/2014</v>
          </cell>
          <cell r="I3717" t="str">
            <v>UN</v>
          </cell>
          <cell r="J3717" t="str">
            <v>COEFICIENTE DE REPRESENTATIVIDADE</v>
          </cell>
          <cell r="K3717" t="str">
            <v>19,49</v>
          </cell>
          <cell r="L3717" t="str">
            <v>CAIXA REFERENCIAL</v>
          </cell>
        </row>
        <row r="3718">
          <cell r="G3718" t="str">
            <v>89380</v>
          </cell>
          <cell r="H3718" t="str">
            <v>LUVA DE REDUÇÃO, PVC, SOLDÁVEL, DN 32MM X 25MM, INSTALADO EM RAMAL OU SUB-RAMAL DE ÁGUA - FORNECIMENTO E INSTALAÇÃO. AF_06/2022</v>
          </cell>
          <cell r="I3718" t="str">
            <v>UN</v>
          </cell>
          <cell r="J3718" t="str">
            <v>COEFICIENTE DE REPRESENTATIVIDADE</v>
          </cell>
          <cell r="K3718" t="str">
            <v>11,31</v>
          </cell>
          <cell r="L3718" t="str">
            <v>CAIXA REFERENCIAL</v>
          </cell>
        </row>
        <row r="3719">
          <cell r="G3719" t="str">
            <v>89381</v>
          </cell>
          <cell r="H3719" t="str">
            <v>LUVA COM BUCHA DE LATÃO, PVC, SOLDÁVEL, DN 25MM X 3/4 , INSTALADO EM RAMAL OU SUB-RAMAL DE ÁGUA - FORNECIMENTO E INSTALAÇÃO. AF_06/2022</v>
          </cell>
          <cell r="I3719" t="str">
            <v>UN</v>
          </cell>
          <cell r="J3719" t="str">
            <v>COEFICIENTE DE REPRESENTATIVIDADE</v>
          </cell>
          <cell r="K3719" t="str">
            <v>13,31</v>
          </cell>
          <cell r="L3719" t="str">
            <v>CAIXA REFERENCIAL</v>
          </cell>
        </row>
        <row r="3720">
          <cell r="G3720" t="str">
            <v>89382</v>
          </cell>
          <cell r="H3720" t="str">
            <v>UNIÃO, PVC, SOLDÁVEL, DN 25MM, INSTALADO EM RAMAL OU SUB-RAMAL DE ÁGUA - FORNECIMENTO E INSTALAÇÃO. AF_06/2022</v>
          </cell>
          <cell r="I3720" t="str">
            <v>UN</v>
          </cell>
          <cell r="J3720" t="str">
            <v>COEFICIENTE DE REPRESENTATIVIDADE</v>
          </cell>
          <cell r="K3720" t="str">
            <v>15,26</v>
          </cell>
          <cell r="L3720" t="str">
            <v>CAIXA REFERENCIAL</v>
          </cell>
        </row>
        <row r="3721">
          <cell r="G3721" t="str">
            <v>89383</v>
          </cell>
          <cell r="H3721" t="str">
            <v>ADAPTADOR CURTO COM BOLSA E ROSCA PARA REGISTRO, PVC, SOLDÁVEL, DN 25MM X 3/4 , INSTALADO EM RAMAL OU SUB-RAMAL DE ÁGUA - FORNECIMENTO E INSTALAÇÃO. AF_06/2022</v>
          </cell>
          <cell r="I3721" t="str">
            <v>UN</v>
          </cell>
          <cell r="J3721" t="str">
            <v>COEFICIENTE DE REPRESENTATIVIDADE</v>
          </cell>
          <cell r="K3721" t="str">
            <v>7,79</v>
          </cell>
          <cell r="L3721" t="str">
            <v>CAIXA REFERENCIAL</v>
          </cell>
        </row>
        <row r="3722">
          <cell r="G3722" t="str">
            <v>89384</v>
          </cell>
          <cell r="H3722" t="str">
            <v>CURVA DE TRANSPOSIÇÃO, PVC, SOLDÁVEL, DN 25MM, INSTALADO EM RAMAL OU SUB-RAMAL DE ÁGUA   FORNECIMENTO E INSTALAÇÃO. AF_06/2022</v>
          </cell>
          <cell r="I3722" t="str">
            <v>UN</v>
          </cell>
          <cell r="J3722" t="str">
            <v>COEFICIENTE DE REPRESENTATIVIDADE</v>
          </cell>
          <cell r="K3722" t="str">
            <v>13,99</v>
          </cell>
          <cell r="L3722" t="str">
            <v>CAIXA REFERENCIAL</v>
          </cell>
        </row>
        <row r="3723">
          <cell r="G3723" t="str">
            <v>89385</v>
          </cell>
          <cell r="H3723" t="str">
            <v>LUVA SOLDÁVEL E COM ROSCA, PVC, SOLDÁVEL, DN 25MM X 3/4 , INSTALADO EM RAMAL OU SUB-RAMAL DE ÁGUA - FORNECIMENTO E INSTALAÇÃO. AF_06/2022</v>
          </cell>
          <cell r="I3723" t="str">
            <v>UN</v>
          </cell>
          <cell r="J3723" t="str">
            <v>COEFICIENTE DE REPRESENTATIVIDADE</v>
          </cell>
          <cell r="K3723" t="str">
            <v>8,39</v>
          </cell>
          <cell r="L3723" t="str">
            <v>CAIXA REFERENCIAL</v>
          </cell>
        </row>
        <row r="3724">
          <cell r="G3724" t="str">
            <v>89386</v>
          </cell>
          <cell r="H3724" t="str">
            <v>LUVA, PVC, SOLDÁVEL, DN 32MM, INSTALADO EM RAMAL OU SUB-RAMAL DE ÁGUA - FORNECIMENTO E INSTALAÇÃO. AF_06/2022</v>
          </cell>
          <cell r="I3724" t="str">
            <v>UN</v>
          </cell>
          <cell r="J3724" t="str">
            <v>COEFICIENTE DE REPRESENTATIVIDADE</v>
          </cell>
          <cell r="K3724" t="str">
            <v>11,04</v>
          </cell>
          <cell r="L3724" t="str">
            <v>CAIXA REFERENCIAL</v>
          </cell>
        </row>
        <row r="3725">
          <cell r="G3725" t="str">
            <v>89387</v>
          </cell>
          <cell r="H3725" t="str">
            <v>LUVA DE CORRER, PVC, SOLDÁVEL, DN 32MM, INSTALADO EM RAMAL OU SUB-RAMAL DE ÁGUA   FORNECIMENTO E INSTALAÇÃO. AF_06/2022</v>
          </cell>
          <cell r="I3725" t="str">
            <v>UN</v>
          </cell>
          <cell r="J3725" t="str">
            <v>COEFICIENTE DE REPRESENTATIVIDADE</v>
          </cell>
          <cell r="K3725" t="str">
            <v>30,41</v>
          </cell>
          <cell r="L3725" t="str">
            <v>CAIXA REFERENCIAL</v>
          </cell>
        </row>
        <row r="3726">
          <cell r="G3726" t="str">
            <v>89389</v>
          </cell>
          <cell r="H3726" t="str">
            <v>LUVA SOLDÁVEL E COM ROSCA, PVC, SOLDÁVEL, DN 32MM X 1 , INSTALADO EM RAMAL OU SUB-RAMAL DE ÁGUA - FORNECIMENTO E INSTALAÇÃO. AF_06/2022</v>
          </cell>
          <cell r="I3726" t="str">
            <v>UN</v>
          </cell>
          <cell r="J3726" t="str">
            <v>COEFICIENTE DE REPRESENTATIVIDADE</v>
          </cell>
          <cell r="K3726" t="str">
            <v>12,67</v>
          </cell>
          <cell r="L3726" t="str">
            <v>CAIXA REFERENCIAL</v>
          </cell>
        </row>
        <row r="3727">
          <cell r="G3727" t="str">
            <v>89390</v>
          </cell>
          <cell r="H3727" t="str">
            <v>UNIÃO, PVC, SOLDÁVEL, DN 32MM, INSTALADO EM RAMAL OU SUB-RAMAL DE ÁGUA - FORNECIMENTO E INSTALAÇÃO. AF_06/2022</v>
          </cell>
          <cell r="I3727" t="str">
            <v>UN</v>
          </cell>
          <cell r="J3727" t="str">
            <v>COEFICIENTE DE REPRESENTATIVIDADE</v>
          </cell>
          <cell r="K3727" t="str">
            <v>22,19</v>
          </cell>
          <cell r="L3727" t="str">
            <v>CAIXA REFERENCIAL</v>
          </cell>
        </row>
        <row r="3728">
          <cell r="G3728" t="str">
            <v>89391</v>
          </cell>
          <cell r="H3728" t="str">
            <v>ADAPTADOR CURTO COM BOLSA E ROSCA PARA REGISTRO, PVC, SOLDÁVEL, DN 32MM X 1 , INSTALADO EM RAMAL OU SUB-RAMAL DE ÁGUA - FORNECIMENTO E INSTALAÇÃO. AF_06/2022</v>
          </cell>
          <cell r="I3728" t="str">
            <v>UN</v>
          </cell>
          <cell r="J3728" t="str">
            <v>COEFICIENTE DE REPRESENTATIVIDADE</v>
          </cell>
          <cell r="K3728" t="str">
            <v>10,03</v>
          </cell>
          <cell r="L3728" t="str">
            <v>CAIXA REFERENCIAL</v>
          </cell>
        </row>
        <row r="3729">
          <cell r="G3729" t="str">
            <v>89392</v>
          </cell>
          <cell r="H3729" t="str">
            <v>CURVA DE TRANSPOSIÇÃO, PVC, SOLDÁVEL, DN 32MM, INSTALADO EM RAMAL OU SUB-RAMAL DE ÁGUA   FORNECIMENTO E INSTALAÇÃO. AF_06/2022</v>
          </cell>
          <cell r="I3729" t="str">
            <v>UN</v>
          </cell>
          <cell r="J3729" t="str">
            <v>COEFICIENTE DE REPRESENTATIVIDADE</v>
          </cell>
          <cell r="K3729" t="str">
            <v>25,15</v>
          </cell>
          <cell r="L3729" t="str">
            <v>CAIXA REFERENCIAL</v>
          </cell>
        </row>
        <row r="3730">
          <cell r="G3730" t="str">
            <v>89393</v>
          </cell>
          <cell r="H3730" t="str">
            <v>TE, PVC, SOLDÁVEL, DN 20MM, INSTALADO EM RAMAL OU SUB-RAMAL DE ÁGUA - FORNECIMENTO E INSTALAÇÃO. AF_06/2022</v>
          </cell>
          <cell r="I3730" t="str">
            <v>UN</v>
          </cell>
          <cell r="J3730" t="str">
            <v>COEFICIENTE DE REPRESENTATIVIDADE</v>
          </cell>
          <cell r="K3730" t="str">
            <v>13,34</v>
          </cell>
          <cell r="L3730" t="str">
            <v>CAIXA REFERENCIAL</v>
          </cell>
        </row>
        <row r="3731">
          <cell r="G3731" t="str">
            <v>89394</v>
          </cell>
          <cell r="H3731" t="str">
            <v>TÊ COM BUCHA DE LATÃO NA BOLSA CENTRAL, PVC, SOLDÁVEL, DN 20MM X 1/2 , INSTALADO EM RAMAL OU SUB-RAMAL DE ÁGUA - FORNECIMENTO E INSTALAÇÃO. AF_06/2022</v>
          </cell>
          <cell r="I3731" t="str">
            <v>UN</v>
          </cell>
          <cell r="J3731" t="str">
            <v>COEFICIENTE DE REPRESENTATIVIDADE</v>
          </cell>
          <cell r="K3731" t="str">
            <v>20,33</v>
          </cell>
          <cell r="L3731" t="str">
            <v>CAIXA REFERENCIAL</v>
          </cell>
        </row>
        <row r="3732">
          <cell r="G3732" t="str">
            <v>89395</v>
          </cell>
          <cell r="H3732" t="str">
            <v>TE, PVC, SOLDÁVEL, DN 25MM, INSTALADO EM RAMAL OU SUB-RAMAL DE ÁGUA - FORNECIMENTO E INSTALAÇÃO. AF_06/2022</v>
          </cell>
          <cell r="I3732" t="str">
            <v>UN</v>
          </cell>
          <cell r="J3732" t="str">
            <v>COEFICIENTE DE REPRESENTATIVIDADE</v>
          </cell>
          <cell r="K3732" t="str">
            <v>15,67</v>
          </cell>
          <cell r="L3732" t="str">
            <v>CAIXA REFERENCIAL</v>
          </cell>
        </row>
        <row r="3733">
          <cell r="G3733" t="str">
            <v>89396</v>
          </cell>
          <cell r="H3733" t="str">
            <v>TÊ COM BUCHA DE LATÃO NA BOLSA CENTRAL, PVC, SOLDÁVEL, DN 25MM X 1/2 , INSTALADO EM RAMAL OU SUB-RAMAL DE ÁGUA - FORNECIMENTO E INSTALAÇÃO. AF_06/2022</v>
          </cell>
          <cell r="I3733" t="str">
            <v>UN</v>
          </cell>
          <cell r="J3733" t="str">
            <v>COEFICIENTE DE REPRESENTATIVIDADE</v>
          </cell>
          <cell r="K3733" t="str">
            <v>22,25</v>
          </cell>
          <cell r="L3733" t="str">
            <v>CAIXA REFERENCIAL</v>
          </cell>
        </row>
        <row r="3734">
          <cell r="G3734" t="str">
            <v>89397</v>
          </cell>
          <cell r="H3734" t="str">
            <v>TÊ DE REDUÇÃO, PVC, SOLDÁVEL, DN 25MM X 20MM, INSTALADO EM RAMAL OU SUB-RAMAL DE ÁGUA - FORNECIMENTO E INSTALAÇÃO. AF_06/2022</v>
          </cell>
          <cell r="I3734" t="str">
            <v>UN</v>
          </cell>
          <cell r="J3734" t="str">
            <v>COEFICIENTE DE REPRESENTATIVIDADE</v>
          </cell>
          <cell r="K3734" t="str">
            <v>17,14</v>
          </cell>
          <cell r="L3734" t="str">
            <v>CAIXA REFERENCIAL</v>
          </cell>
        </row>
        <row r="3735">
          <cell r="G3735" t="str">
            <v>89398</v>
          </cell>
          <cell r="H3735" t="str">
            <v>TE, PVC, SOLDÁVEL, DN 32MM, INSTALADO EM RAMAL OU SUB-RAMAL DE ÁGUA - FORNECIMENTO E INSTALAÇÃO. AF_06/2022</v>
          </cell>
          <cell r="I3735" t="str">
            <v>UN</v>
          </cell>
          <cell r="J3735" t="str">
            <v>COEFICIENTE DE REPRESENTATIVIDADE</v>
          </cell>
          <cell r="K3735" t="str">
            <v>21,21</v>
          </cell>
          <cell r="L3735" t="str">
            <v>CAIXA REFERENCIAL</v>
          </cell>
        </row>
        <row r="3736">
          <cell r="G3736" t="str">
            <v>89399</v>
          </cell>
          <cell r="H3736" t="str">
            <v>TÊ COM BUCHA DE LATÃO NA BOLSA CENTRAL, PVC, SOLDÁVEL, DN 32MM X 3/4 , INSTALADO EM RAMAL OU SUB-RAMAL DE ÁGUA - FORNECIMENTO E INSTALAÇÃO. AF_06/2022</v>
          </cell>
          <cell r="I3736" t="str">
            <v>UN</v>
          </cell>
          <cell r="J3736" t="str">
            <v>COEFICIENTE DE REPRESENTATIVIDADE</v>
          </cell>
          <cell r="K3736" t="str">
            <v>26,77</v>
          </cell>
          <cell r="L3736" t="str">
            <v>CAIXA REFERENCIAL</v>
          </cell>
        </row>
        <row r="3737">
          <cell r="G3737" t="str">
            <v>89400</v>
          </cell>
          <cell r="H3737" t="str">
            <v>TÊ DE REDUÇÃO, PVC, SOLDÁVEL, DN 32MM X 25MM, INSTALADO EM RAMAL OU SUB-RAMAL DE ÁGUA - FORNECIMENTO E INSTALAÇÃO. AF_06/2022</v>
          </cell>
          <cell r="I3737" t="str">
            <v>UN</v>
          </cell>
          <cell r="J3737" t="str">
            <v>COEFICIENTE DE REPRESENTATIVIDADE</v>
          </cell>
          <cell r="K3737" t="str">
            <v>22,54</v>
          </cell>
          <cell r="L3737" t="str">
            <v>CAIXA REFERENCIAL</v>
          </cell>
        </row>
        <row r="3738">
          <cell r="G3738" t="str">
            <v>89404</v>
          </cell>
          <cell r="H3738" t="str">
            <v>JOELHO 90 GRAUS, PVC, SOLDÁVEL, DN 20MM, INSTALADO EM RAMAL DE DISTRIBUIÇÃO DE ÁGUA - FORNECIMENTO E INSTALAÇÃO. AF_06/2022</v>
          </cell>
          <cell r="I3738" t="str">
            <v>UN</v>
          </cell>
          <cell r="J3738" t="str">
            <v>COEFICIENTE DE REPRESENTATIVIDADE</v>
          </cell>
          <cell r="K3738" t="str">
            <v>8,81</v>
          </cell>
          <cell r="L3738" t="str">
            <v>CAIXA REFERENCIAL</v>
          </cell>
        </row>
        <row r="3739">
          <cell r="G3739" t="str">
            <v>89405</v>
          </cell>
          <cell r="H3739" t="str">
            <v>JOELHO 45 GRAUS, PVC, SOLDÁVEL, DN 20MM, INSTALADO EM RAMAL DE DISTRIBUIÇÃO DE ÁGUA - FORNECIMENTO E INSTALAÇÃO. AF_06/2022</v>
          </cell>
          <cell r="I3739" t="str">
            <v>UN</v>
          </cell>
          <cell r="J3739" t="str">
            <v>COEFICIENTE DE REPRESENTATIVIDADE</v>
          </cell>
          <cell r="K3739" t="str">
            <v>9,33</v>
          </cell>
          <cell r="L3739" t="str">
            <v>CAIXA REFERENCIAL</v>
          </cell>
        </row>
        <row r="3740">
          <cell r="G3740" t="str">
            <v>89406</v>
          </cell>
          <cell r="H3740" t="str">
            <v>CURVA 90 GRAUS, PVC, SOLDÁVEL, DN 20MM, INSTALADO EM RAMAL DE DISTRIBUIÇÃO DE ÁGUA - FORNECIMENTO E INSTALAÇÃO. AF_06/2022</v>
          </cell>
          <cell r="I3740" t="str">
            <v>UN</v>
          </cell>
          <cell r="J3740" t="str">
            <v>COEFICIENTE DE REPRESENTATIVIDADE</v>
          </cell>
          <cell r="K3740" t="str">
            <v>10,28</v>
          </cell>
          <cell r="L3740" t="str">
            <v>CAIXA REFERENCIAL</v>
          </cell>
        </row>
        <row r="3741">
          <cell r="G3741" t="str">
            <v>89407</v>
          </cell>
          <cell r="H3741" t="str">
            <v>CURVA 45 GRAUS, PVC, SOLDÁVEL, DN 20MM, INSTALADO EM RAMAL DE DISTRIBUIÇÃO DE ÁGUA - FORNECIMENTO E INSTALAÇÃO. AF_06/2022</v>
          </cell>
          <cell r="I3741" t="str">
            <v>UN</v>
          </cell>
          <cell r="J3741" t="str">
            <v>COEFICIENTE DE REPRESENTATIVIDADE</v>
          </cell>
          <cell r="K3741" t="str">
            <v>10,36</v>
          </cell>
          <cell r="L3741" t="str">
            <v>CAIXA REFERENCIAL</v>
          </cell>
        </row>
        <row r="3742">
          <cell r="G3742" t="str">
            <v>89408</v>
          </cell>
          <cell r="H3742" t="str">
            <v>JOELHO 90 GRAUS, PVC, SOLDÁVEL, DN 25MM, INSTALADO EM RAMAL DE DISTRIBUIÇÃO DE ÁGUA - FORNECIMENTO E INSTALAÇÃO. AF_06/2022</v>
          </cell>
          <cell r="I3742" t="str">
            <v>UN</v>
          </cell>
          <cell r="J3742" t="str">
            <v>COEFICIENTE DE REPRESENTATIVIDADE</v>
          </cell>
          <cell r="K3742" t="str">
            <v>10,43</v>
          </cell>
          <cell r="L3742" t="str">
            <v>CAIXA REFERENCIAL</v>
          </cell>
        </row>
        <row r="3743">
          <cell r="G3743" t="str">
            <v>89409</v>
          </cell>
          <cell r="H3743" t="str">
            <v>JOELHO 45 GRAUS, PVC, SOLDÁVEL, DN 25MM, INSTALADO EM RAMAL DE DISTRIBUIÇÃO DE ÁGUA - FORNECIMENTO E INSTALAÇÃO. AF_06/2022</v>
          </cell>
          <cell r="I3743" t="str">
            <v>UN</v>
          </cell>
          <cell r="J3743" t="str">
            <v>COEFICIENTE DE REPRESENTATIVIDADE</v>
          </cell>
          <cell r="K3743" t="str">
            <v>11,18</v>
          </cell>
          <cell r="L3743" t="str">
            <v>CAIXA REFERENCIAL</v>
          </cell>
        </row>
        <row r="3744">
          <cell r="G3744" t="str">
            <v>89410</v>
          </cell>
          <cell r="H3744" t="str">
            <v>CURVA 90 GRAUS, PVC, SOLDÁVEL, DN 25MM, INSTALADO EM RAMAL DE DISTRIBUIÇÃO DE ÁGUA - FORNECIMENTO E INSTALAÇÃO. AF_06/2022</v>
          </cell>
          <cell r="I3744" t="str">
            <v>UN</v>
          </cell>
          <cell r="J3744" t="str">
            <v>COEFICIENTE DE REPRESENTATIVIDADE</v>
          </cell>
          <cell r="K3744" t="str">
            <v>12,62</v>
          </cell>
          <cell r="L3744" t="str">
            <v>CAIXA REFERENCIAL</v>
          </cell>
        </row>
        <row r="3745">
          <cell r="G3745" t="str">
            <v>89411</v>
          </cell>
          <cell r="H3745" t="str">
            <v>CURVA 45 GRAUS, PVC, SOLDÁVEL, DN 25MM, INSTALADO EM RAMAL DE DISTRIBUIÇÃO DE ÁGUA - FORNECIMENTO E INSTALAÇÃO. AF_06/2022</v>
          </cell>
          <cell r="I3745" t="str">
            <v>UN</v>
          </cell>
          <cell r="J3745" t="str">
            <v>COEFICIENTE DE REPRESENTATIVIDADE</v>
          </cell>
          <cell r="K3745" t="str">
            <v>12,10</v>
          </cell>
          <cell r="L3745" t="str">
            <v>CAIXA REFERENCIAL</v>
          </cell>
        </row>
        <row r="3746">
          <cell r="G3746" t="str">
            <v>89412</v>
          </cell>
          <cell r="H3746" t="str">
            <v>JOELHO 90 GRAUS, PVC, SOLDÁVEL, DN 25MM, X 3/4  INSTALADO EM RAMAL DE DISTRIBUIÇÃO DE ÁGUA - FORNECIMENTO E INSTALAÇÃO. AF_06/2022</v>
          </cell>
          <cell r="I3746" t="str">
            <v>UN</v>
          </cell>
          <cell r="J3746" t="str">
            <v>COEFICIENTE DE REPRESENTATIVIDADE</v>
          </cell>
          <cell r="K3746" t="str">
            <v>11,34</v>
          </cell>
          <cell r="L3746" t="str">
            <v>CAIXA REFERENCIAL</v>
          </cell>
        </row>
        <row r="3747">
          <cell r="G3747" t="str">
            <v>89413</v>
          </cell>
          <cell r="H3747" t="str">
            <v>JOELHO 90 GRAUS, PVC, SOLDÁVEL, DN 32MM, INSTALADO EM RAMAL DE DISTRIBUIÇÃO DE ÁGUA - FORNECIMENTO E INSTALAÇÃO. AF_06/2022</v>
          </cell>
          <cell r="I3747" t="str">
            <v>UN</v>
          </cell>
          <cell r="J3747" t="str">
            <v>COEFICIENTE DE REPRESENTATIVIDADE</v>
          </cell>
          <cell r="K3747" t="str">
            <v>14,09</v>
          </cell>
          <cell r="L3747" t="str">
            <v>CAIXA REFERENCIAL</v>
          </cell>
        </row>
        <row r="3748">
          <cell r="G3748" t="str">
            <v>89414</v>
          </cell>
          <cell r="H3748" t="str">
            <v>JOELHO 45 GRAUS, PVC, SOLDÁVEL, DN 32MM, INSTALADO EM RAMAL DE DISTRIBUIÇÃO DE ÁGUA - FORNECIMENTO E INSTALAÇÃO. AF_06/2022</v>
          </cell>
          <cell r="I3748" t="str">
            <v>UN</v>
          </cell>
          <cell r="J3748" t="str">
            <v>COEFICIENTE DE REPRESENTATIVIDADE</v>
          </cell>
          <cell r="K3748" t="str">
            <v>15,76</v>
          </cell>
          <cell r="L3748" t="str">
            <v>CAIXA REFERENCIAL</v>
          </cell>
        </row>
        <row r="3749">
          <cell r="G3749" t="str">
            <v>89415</v>
          </cell>
          <cell r="H3749" t="str">
            <v>CURVA 90 GRAUS, PVC, SOLDÁVEL, DN 32MM, INSTALADO EM RAMAL DE DISTRIBUIÇÃO DE ÁGUA - FORNECIMENTO E INSTALAÇÃO. AF_06/2022</v>
          </cell>
          <cell r="I3749" t="str">
            <v>UN</v>
          </cell>
          <cell r="J3749" t="str">
            <v>COEFICIENTE DE REPRESENTATIVIDADE</v>
          </cell>
          <cell r="K3749" t="str">
            <v>18,01</v>
          </cell>
          <cell r="L3749" t="str">
            <v>CAIXA REFERENCIAL</v>
          </cell>
        </row>
        <row r="3750">
          <cell r="G3750" t="str">
            <v>89416</v>
          </cell>
          <cell r="H3750" t="str">
            <v>CURVA 45 GRAUS, PVC, SOLDÁVEL, DN 32MM, INSTALADO EM RAMAL DE DISTRIBUIÇÃO DE ÁGUA - FORNECIMENTO E INSTALAÇÃO. AF_06/2022</v>
          </cell>
          <cell r="I3750" t="str">
            <v>UN</v>
          </cell>
          <cell r="J3750" t="str">
            <v>COEFICIENTE DE REPRESENTATIVIDADE</v>
          </cell>
          <cell r="K3750" t="str">
            <v>16,08</v>
          </cell>
          <cell r="L3750" t="str">
            <v>CAIXA REFERENCIAL</v>
          </cell>
        </row>
        <row r="3751">
          <cell r="G3751" t="str">
            <v>89417</v>
          </cell>
          <cell r="H3751" t="str">
            <v>LUVA, PVC, SOLDÁVEL, DN 20MM, INSTALADO EM RAMAL DE DISTRIBUIÇÃO DE ÁGUA - FORNECIMENTO E INSTALAÇÃO. AF_06/2022</v>
          </cell>
          <cell r="I3751" t="str">
            <v>UN</v>
          </cell>
          <cell r="J3751" t="str">
            <v>COEFICIENTE DE REPRESENTATIVIDADE</v>
          </cell>
          <cell r="K3751" t="str">
            <v>6,47</v>
          </cell>
          <cell r="L3751" t="str">
            <v>CAIXA REFERENCIAL</v>
          </cell>
        </row>
        <row r="3752">
          <cell r="G3752" t="str">
            <v>89418</v>
          </cell>
          <cell r="H3752" t="str">
            <v>LUVA DE CORRER, PVC, SOLDÁVEL, DN 20MM, INSTALADO EM RAMAL DE DISTRIBUIÇÃO DE ÁGUA - FORNECIMENTO E INSTALAÇÃO. AF_06/2022</v>
          </cell>
          <cell r="I3752" t="str">
            <v>UN</v>
          </cell>
          <cell r="J3752" t="str">
            <v>COEFICIENTE DE REPRESENTATIVIDADE</v>
          </cell>
          <cell r="K3752" t="str">
            <v>16,03</v>
          </cell>
          <cell r="L3752" t="str">
            <v>CAIXA REFERENCIAL</v>
          </cell>
        </row>
        <row r="3753">
          <cell r="G3753" t="str">
            <v>89419</v>
          </cell>
          <cell r="H3753" t="str">
            <v>LUVA DE REDUÇÃO, PVC, SOLDÁVEL, DN 25MM X 20MM, INSTALADO EM RAMAL DE DISTRIBUIÇÃO DE ÁGUA - FORNECIMENTO E INSTALAÇÃO. AF_06/2022</v>
          </cell>
          <cell r="I3753" t="str">
            <v>UN</v>
          </cell>
          <cell r="J3753" t="str">
            <v>COEFICIENTE DE REPRESENTATIVIDADE</v>
          </cell>
          <cell r="K3753" t="str">
            <v>7,63</v>
          </cell>
          <cell r="L3753" t="str">
            <v>CAIXA REFERENCIAL</v>
          </cell>
        </row>
        <row r="3754">
          <cell r="G3754" t="str">
            <v>89421</v>
          </cell>
          <cell r="H3754" t="str">
            <v>UNIÃO, PVC, SOLDÁVEL, DN 20MM, INSTALADO EM RAMAL DE DISTRIBUIÇÃO DE ÁGUA - FORNECIMENTO E INSTALAÇÃO. AF_06/2022</v>
          </cell>
          <cell r="I3754" t="str">
            <v>UN</v>
          </cell>
          <cell r="J3754" t="str">
            <v>COEFICIENTE DE REPRESENTATIVIDADE</v>
          </cell>
          <cell r="K3754" t="str">
            <v>12,17</v>
          </cell>
          <cell r="L3754" t="str">
            <v>CAIXA REFERENCIAL</v>
          </cell>
        </row>
        <row r="3755">
          <cell r="G3755" t="str">
            <v>89423</v>
          </cell>
          <cell r="H3755" t="str">
            <v>CURVA DE TRANSPOSIÇÃO, PVC, SOLDÁVEL, DN 20MM, INSTALADO EM RAMAL DE DISTRIBUIÇÃO DE ÁGUA   FORNECIMENTO E INSTALAÇÃO. AF_06/2022</v>
          </cell>
          <cell r="I3755" t="str">
            <v>UN</v>
          </cell>
          <cell r="J3755" t="str">
            <v>COEFICIENTE DE REPRESENTATIVIDADE</v>
          </cell>
          <cell r="K3755" t="str">
            <v>10,51</v>
          </cell>
          <cell r="L3755" t="str">
            <v>CAIXA REFERENCIAL</v>
          </cell>
        </row>
        <row r="3756">
          <cell r="G3756" t="str">
            <v>89424</v>
          </cell>
          <cell r="H3756" t="str">
            <v>LUVA, PVC, SOLDÁVEL, DN 25MM, INSTALADO EM RAMAL DE DISTRIBUIÇÃO DE ÁGUA - FORNECIMENTO E INSTALAÇÃO. AF_06/2022</v>
          </cell>
          <cell r="I3756" t="str">
            <v>UN</v>
          </cell>
          <cell r="J3756" t="str">
            <v>COEFICIENTE DE REPRESENTATIVIDADE</v>
          </cell>
          <cell r="K3756" t="str">
            <v>7,61</v>
          </cell>
          <cell r="L3756" t="str">
            <v>CAIXA REFERENCIAL</v>
          </cell>
        </row>
        <row r="3757">
          <cell r="G3757" t="str">
            <v>89425</v>
          </cell>
          <cell r="H3757" t="str">
            <v>LUVA DE CORRER, PVC, SOLDÁVEL, DN 25MM, INSTALADO EM RAMAL DE DISTRIBUIÇÃO DE ÁGUA - FORNECIMENTO E INSTALAÇÃO. AF_06/2022</v>
          </cell>
          <cell r="I3757" t="str">
            <v>UN</v>
          </cell>
          <cell r="J3757" t="str">
            <v>COEFICIENTE DE REPRESENTATIVIDADE</v>
          </cell>
          <cell r="K3757" t="str">
            <v>18,81</v>
          </cell>
          <cell r="L3757" t="str">
            <v>CAIXA REFERENCIAL</v>
          </cell>
        </row>
        <row r="3758">
          <cell r="G3758" t="str">
            <v>89426</v>
          </cell>
          <cell r="H3758" t="str">
            <v>LUVA DE REDUÇÃO, PVC, SOLDÁVEL, DN 32MM X 25MM, INSTALADO EM RAMAL DE DISTRIBUIÇÃO DE ÁGUA - FORNECIMENTO E INSTALAÇÃO. AF_06/2022</v>
          </cell>
          <cell r="I3758" t="str">
            <v>UN</v>
          </cell>
          <cell r="J3758" t="str">
            <v>COEFICIENTE DE REPRESENTATIVIDADE</v>
          </cell>
          <cell r="K3758" t="str">
            <v>10,56</v>
          </cell>
          <cell r="L3758" t="str">
            <v>CAIXA REFERENCIAL</v>
          </cell>
        </row>
        <row r="3759">
          <cell r="G3759" t="str">
            <v>89427</v>
          </cell>
          <cell r="H3759" t="str">
            <v>LUVA COM BUCHA DE LATÃO, PVC, SOLDÁVEL, DN 25MM X 3/4 , INSTALADO EM RAMAL DE DISTRIBUIÇÃO DE ÁGUA - FORNECIMENTO E INSTALAÇÃO. AF_06/2022</v>
          </cell>
          <cell r="I3759" t="str">
            <v>UN</v>
          </cell>
          <cell r="J3759" t="str">
            <v>COEFICIENTE DE REPRESENTATIVIDADE</v>
          </cell>
          <cell r="K3759" t="str">
            <v>12,66</v>
          </cell>
          <cell r="L3759" t="str">
            <v>CAIXA REFERENCIAL</v>
          </cell>
        </row>
        <row r="3760">
          <cell r="G3760" t="str">
            <v>89428</v>
          </cell>
          <cell r="H3760" t="str">
            <v>UNIÃO, PVC, SOLDÁVEL, DN 25MM, INSTALADO EM RAMAL DE DISTRIBUIÇÃO DE ÁGUA - FORNECIMENTO E INSTALAÇÃO. AF_06/2022</v>
          </cell>
          <cell r="I3760" t="str">
            <v>UN</v>
          </cell>
          <cell r="J3760" t="str">
            <v>COEFICIENTE DE REPRESENTATIVIDADE</v>
          </cell>
          <cell r="K3760" t="str">
            <v>14,58</v>
          </cell>
          <cell r="L3760" t="str">
            <v>CAIXA REFERENCIAL</v>
          </cell>
        </row>
        <row r="3761">
          <cell r="G3761" t="str">
            <v>89429</v>
          </cell>
          <cell r="H3761" t="str">
            <v>ADAPTADOR CURTO COM BOLSA E ROSCA PARA REGISTRO, PVC, SOLDÁVEL, DN 25MM X 3/4 , INSTALADO EM RAMAL DE DISTRIBUIÇÃO DE ÁGUA - FORNECIMENTO E INSTALAÇÃO. AF_06/2022</v>
          </cell>
          <cell r="I3761" t="str">
            <v>UN</v>
          </cell>
          <cell r="J3761" t="str">
            <v>COEFICIENTE DE REPRESENTATIVIDADE</v>
          </cell>
          <cell r="K3761" t="str">
            <v>7,14</v>
          </cell>
          <cell r="L3761" t="str">
            <v>CAIXA REFERENCIAL</v>
          </cell>
        </row>
        <row r="3762">
          <cell r="G3762" t="str">
            <v>89430</v>
          </cell>
          <cell r="H3762" t="str">
            <v>CURVA DE TRANSPOSIÇÃO, PVC, SOLDÁVEL, DN 25MM, INSTALADO EM RAMAL DE DISTRIBUIÇÃO DE ÁGUA   FORNECIMENTO E INSTALAÇÃO. AF_06/2022</v>
          </cell>
          <cell r="I3762" t="str">
            <v>UN</v>
          </cell>
          <cell r="J3762" t="str">
            <v>COEFICIENTE DE REPRESENTATIVIDADE</v>
          </cell>
          <cell r="K3762" t="str">
            <v>13,31</v>
          </cell>
          <cell r="L3762" t="str">
            <v>CAIXA REFERENCIAL</v>
          </cell>
        </row>
        <row r="3763">
          <cell r="G3763" t="str">
            <v>89431</v>
          </cell>
          <cell r="H3763" t="str">
            <v>LUVA, PVC, SOLDÁVEL, DN 32MM, INSTALADO EM RAMAL DE DISTRIBUIÇÃO DE ÁGUA - FORNECIMENTO E INSTALAÇÃO. AF_06/2022</v>
          </cell>
          <cell r="I3763" t="str">
            <v>UN</v>
          </cell>
          <cell r="J3763" t="str">
            <v>COEFICIENTE DE REPRESENTATIVIDADE</v>
          </cell>
          <cell r="K3763" t="str">
            <v>10,22</v>
          </cell>
          <cell r="L3763" t="str">
            <v>CAIXA REFERENCIAL</v>
          </cell>
        </row>
        <row r="3764">
          <cell r="G3764" t="str">
            <v>89432</v>
          </cell>
          <cell r="H3764" t="str">
            <v>LUVA DE CORRER, PVC, SOLDÁVEL, DN 32MM, INSTALADO EM RAMAL DE DISTRIBUIÇÃO DE ÁGUA   FORNECIMENTO E INSTALAÇÃO. AF_06/2022</v>
          </cell>
          <cell r="I3764" t="str">
            <v>UN</v>
          </cell>
          <cell r="J3764" t="str">
            <v>COEFICIENTE DE REPRESENTATIVIDADE</v>
          </cell>
          <cell r="K3764" t="str">
            <v>29,59</v>
          </cell>
          <cell r="L3764" t="str">
            <v>CAIXA REFERENCIAL</v>
          </cell>
        </row>
        <row r="3765">
          <cell r="G3765" t="str">
            <v>89433</v>
          </cell>
          <cell r="H3765" t="str">
            <v>LUVA DE REDUÇÃO, PVC, SOLDÁVEL, DN 40MM X 32MM, INSTALADO EM RAMAL DE DISTRIBUIÇÃO DE ÁGUA - FORNECIMENTO E INSTALAÇÃO. AF_06/2022</v>
          </cell>
          <cell r="I3765" t="str">
            <v>UN</v>
          </cell>
          <cell r="J3765" t="str">
            <v>COEFICIENTE DE REPRESENTATIVIDADE</v>
          </cell>
          <cell r="K3765" t="str">
            <v>14,24</v>
          </cell>
          <cell r="L3765" t="str">
            <v>CAIXA REFERENCIAL</v>
          </cell>
        </row>
        <row r="3766">
          <cell r="G3766" t="str">
            <v>89434</v>
          </cell>
          <cell r="H3766" t="str">
            <v>LUVA SOLDÁVEL E COM ROSCA, PVC, SOLDÁVEL, DN 32MM X 1 , INSTALADO EM RAMAL DE DISTRIBUIÇÃO DE ÁGUA - FORNECIMENTO E INSTALAÇÃO. AF_06/2022</v>
          </cell>
          <cell r="I3766" t="str">
            <v>UN</v>
          </cell>
          <cell r="J3766" t="str">
            <v>COEFICIENTE DE REPRESENTATIVIDADE</v>
          </cell>
          <cell r="K3766" t="str">
            <v>11,92</v>
          </cell>
          <cell r="L3766" t="str">
            <v>CAIXA REFERENCIAL</v>
          </cell>
        </row>
        <row r="3767">
          <cell r="G3767" t="str">
            <v>89435</v>
          </cell>
          <cell r="H3767" t="str">
            <v>UNIÃO, PVC, SOLDÁVEL, DN 32MM, INSTALADO EM RAMAL DE DISTRIBUIÇÃO DE ÁGUA - FORNECIMENTO E INSTALAÇÃO. AF_06/2022</v>
          </cell>
          <cell r="I3767" t="str">
            <v>UN</v>
          </cell>
          <cell r="J3767" t="str">
            <v>COEFICIENTE DE REPRESENTATIVIDADE</v>
          </cell>
          <cell r="K3767" t="str">
            <v>21,37</v>
          </cell>
          <cell r="L3767" t="str">
            <v>CAIXA REFERENCIAL</v>
          </cell>
        </row>
        <row r="3768">
          <cell r="G3768" t="str">
            <v>89436</v>
          </cell>
          <cell r="H3768" t="str">
            <v>ADAPTADOR CURTO COM BOLSA E ROSCA PARA REGISTRO, PVC, SOLDÁVEL, DN 32MM X 1 , INSTALADO EM RAMAL DE DISTRIBUIÇÃO DE ÁGUA - FORNECIMENTO E INSTALAÇÃO. AF_06/2022</v>
          </cell>
          <cell r="I3768" t="str">
            <v>UN</v>
          </cell>
          <cell r="J3768" t="str">
            <v>COEFICIENTE DE REPRESENTATIVIDADE</v>
          </cell>
          <cell r="K3768" t="str">
            <v>9,28</v>
          </cell>
          <cell r="L3768" t="str">
            <v>CAIXA REFERENCIAL</v>
          </cell>
        </row>
        <row r="3769">
          <cell r="G3769" t="str">
            <v>89437</v>
          </cell>
          <cell r="H3769" t="str">
            <v>CURVA DE TRANSPOSIÇÃO, PVC, SOLDÁVEL, DN 32MM, INSTALADO EM RAMAL DE DISTRIBUIÇÃO DE ÁGUA   FORNECIMENTO E INSTALAÇÃO. AF_06/2022</v>
          </cell>
          <cell r="I3769" t="str">
            <v>UN</v>
          </cell>
          <cell r="J3769" t="str">
            <v>COEFICIENTE DE REPRESENTATIVIDADE</v>
          </cell>
          <cell r="K3769" t="str">
            <v>24,33</v>
          </cell>
          <cell r="L3769" t="str">
            <v>CAIXA REFERENCIAL</v>
          </cell>
        </row>
        <row r="3770">
          <cell r="G3770" t="str">
            <v>89438</v>
          </cell>
          <cell r="H3770" t="str">
            <v>TE, PVC, SOLDÁVEL, DN 20MM, INSTALADO EM RAMAL DE DISTRIBUIÇÃO DE ÁGUA - FORNECIMENTO E INSTALAÇÃO. AF_06/2022</v>
          </cell>
          <cell r="I3770" t="str">
            <v>UN</v>
          </cell>
          <cell r="J3770" t="str">
            <v>COEFICIENTE DE REPRESENTATIVIDADE</v>
          </cell>
          <cell r="K3770" t="str">
            <v>12,14</v>
          </cell>
          <cell r="L3770" t="str">
            <v>CAIXA REFERENCIAL</v>
          </cell>
        </row>
        <row r="3771">
          <cell r="G3771" t="str">
            <v>89439</v>
          </cell>
          <cell r="H3771" t="str">
            <v>TÊ SOLDÁVEL E COM ROSCA NA BOLSA CENTRAL, PVC, SOLDÁVEL, DN 20MM X 1/2 , INSTALADO EM RAMAL DE DISTRIBUIÇÃO DE ÁGUA - FORNECIMENTO E INSTALAÇÃO. AF_06/2022</v>
          </cell>
          <cell r="I3771" t="str">
            <v>UN</v>
          </cell>
          <cell r="J3771" t="str">
            <v>COEFICIENTE DE REPRESENTATIVIDADE</v>
          </cell>
          <cell r="K3771" t="str">
            <v>13,58</v>
          </cell>
          <cell r="L3771" t="str">
            <v>CAIXA REFERENCIAL</v>
          </cell>
        </row>
        <row r="3772">
          <cell r="G3772" t="str">
            <v>89440</v>
          </cell>
          <cell r="H3772" t="str">
            <v>TE, PVC, SOLDÁVEL, DN 25MM, INSTALADO EM RAMAL DE DISTRIBUIÇÃO DE ÁGUA - FORNECIMENTO E INSTALAÇÃO. AF_06/2022</v>
          </cell>
          <cell r="I3772" t="str">
            <v>UN</v>
          </cell>
          <cell r="J3772" t="str">
            <v>COEFICIENTE DE REPRESENTATIVIDADE</v>
          </cell>
          <cell r="K3772" t="str">
            <v>14,29</v>
          </cell>
          <cell r="L3772" t="str">
            <v>CAIXA REFERENCIAL</v>
          </cell>
        </row>
        <row r="3773">
          <cell r="G3773" t="str">
            <v>89442</v>
          </cell>
          <cell r="H3773" t="str">
            <v>TÊ DE REDUÇÃO, PVC, SOLDÁVEL, DN 25MM X 20MM, INSTALADO EM RAMAL DE DISTRIBUIÇÃO DE ÁGUA - FORNECIMENTO E INSTALAÇÃO. AF_06/2022</v>
          </cell>
          <cell r="I3773" t="str">
            <v>UN</v>
          </cell>
          <cell r="J3773" t="str">
            <v>COEFICIENTE DE REPRESENTATIVIDADE</v>
          </cell>
          <cell r="K3773" t="str">
            <v>15,85</v>
          </cell>
          <cell r="L3773" t="str">
            <v>CAIXA REFERENCIAL</v>
          </cell>
        </row>
        <row r="3774">
          <cell r="G3774" t="str">
            <v>89443</v>
          </cell>
          <cell r="H3774" t="str">
            <v>TE, PVC, SOLDÁVEL, DN 32MM, INSTALADO EM RAMAL DE DISTRIBUIÇÃO DE ÁGUA - FORNECIMENTO E INSTALAÇÃO. AF_06/2022</v>
          </cell>
          <cell r="I3774" t="str">
            <v>UN</v>
          </cell>
          <cell r="J3774" t="str">
            <v>COEFICIENTE DE REPRESENTATIVIDADE</v>
          </cell>
          <cell r="K3774" t="str">
            <v>19,54</v>
          </cell>
          <cell r="L3774" t="str">
            <v>CAIXA REFERENCIAL</v>
          </cell>
        </row>
        <row r="3775">
          <cell r="G3775" t="str">
            <v>89444</v>
          </cell>
          <cell r="H3775" t="str">
            <v>TÊ COM BUCHA DE LATÃO NA BOLSA CENTRAL, PVC, SOLDÁVEL, DN 32MM X 3/4 , INSTALADO EM RAMAL DE DISTRIBUIÇÃO DE ÁGUA - FORNECIMENTO E INSTALAÇÃO. AF_06/2022</v>
          </cell>
          <cell r="I3775" t="str">
            <v>UN</v>
          </cell>
          <cell r="J3775" t="str">
            <v>COEFICIENTE DE REPRESENTATIVIDADE</v>
          </cell>
          <cell r="K3775" t="str">
            <v>25,96</v>
          </cell>
          <cell r="L3775" t="str">
            <v>CAIXA REFERENCIAL</v>
          </cell>
        </row>
        <row r="3776">
          <cell r="G3776" t="str">
            <v>89445</v>
          </cell>
          <cell r="H3776" t="str">
            <v>TÊ DE REDUÇÃO, PVC, SOLDÁVEL, DN 32MM X 25MM, INSTALADO EM RAMAL DE DISTRIBUIÇÃO DE ÁGUA - FORNECIMENTO E INSTALAÇÃO. AF_06/2022</v>
          </cell>
          <cell r="I3776" t="str">
            <v>UN</v>
          </cell>
          <cell r="J3776" t="str">
            <v>COEFICIENTE DE REPRESENTATIVIDADE</v>
          </cell>
          <cell r="K3776" t="str">
            <v>21,02</v>
          </cell>
          <cell r="L3776" t="str">
            <v>CAIXA REFERENCIAL</v>
          </cell>
        </row>
        <row r="3777">
          <cell r="G3777" t="str">
            <v>89481</v>
          </cell>
          <cell r="H3777" t="str">
            <v>JOELHO 90 GRAUS, PVC, SOLDÁVEL, DN 25MM, INSTALADO EM PRUMADA DE ÁGUA - FORNECIMENTO E INSTALAÇÃO. AF_06/2022</v>
          </cell>
          <cell r="I3777" t="str">
            <v>UN</v>
          </cell>
          <cell r="J3777" t="str">
            <v>COEFICIENTE DE REPRESENTATIVIDADE</v>
          </cell>
          <cell r="K3777" t="str">
            <v>6,18</v>
          </cell>
          <cell r="L3777" t="str">
            <v>CAIXA REFERENCIAL</v>
          </cell>
        </row>
        <row r="3778">
          <cell r="G3778" t="str">
            <v>89485</v>
          </cell>
          <cell r="H3778" t="str">
            <v>JOELHO 45 GRAUS, PVC, SOLDÁVEL, DN 25MM, INSTALADO EM PRUMADA DE ÁGUA - FORNECIMENTO E INSTALAÇÃO. AF_06/2022</v>
          </cell>
          <cell r="I3778" t="str">
            <v>UN</v>
          </cell>
          <cell r="J3778" t="str">
            <v>COEFICIENTE DE REPRESENTATIVIDADE</v>
          </cell>
          <cell r="K3778" t="str">
            <v>6,93</v>
          </cell>
          <cell r="L3778" t="str">
            <v>CAIXA REFERENCIAL</v>
          </cell>
        </row>
        <row r="3779">
          <cell r="G3779" t="str">
            <v>89489</v>
          </cell>
          <cell r="H3779" t="str">
            <v>CURVA 90 GRAUS, PVC, SOLDÁVEL, DN 25MM, INSTALADO EM PRUMADA DE ÁGUA - FORNECIMENTO E INSTALAÇÃO. AF_06/2022</v>
          </cell>
          <cell r="I3779" t="str">
            <v>UN</v>
          </cell>
          <cell r="J3779" t="str">
            <v>COEFICIENTE DE REPRESENTATIVIDADE</v>
          </cell>
          <cell r="K3779" t="str">
            <v>8,37</v>
          </cell>
          <cell r="L3779" t="str">
            <v>CAIXA REFERENCIAL</v>
          </cell>
        </row>
        <row r="3780">
          <cell r="G3780" t="str">
            <v>89490</v>
          </cell>
          <cell r="H3780" t="str">
            <v>CURVA 45 GRAUS, PVC, SOLDÁVEL, DN 25MM, INSTALADO EM PRUMADA DE ÁGUA - FORNECIMENTO E INSTALAÇÃO. AF_06/2022</v>
          </cell>
          <cell r="I3780" t="str">
            <v>UN</v>
          </cell>
          <cell r="J3780" t="str">
            <v>COEFICIENTE DE REPRESENTATIVIDADE</v>
          </cell>
          <cell r="K3780" t="str">
            <v>7,85</v>
          </cell>
          <cell r="L3780" t="str">
            <v>CAIXA REFERENCIAL</v>
          </cell>
        </row>
        <row r="3781">
          <cell r="G3781" t="str">
            <v>89492</v>
          </cell>
          <cell r="H3781" t="str">
            <v>JOELHO 90 GRAUS, PVC, SOLDÁVEL, DN 32MM, INSTALADO EM PRUMADA DE ÁGUA - FORNECIMENTO E INSTALAÇÃO. AF_06/2022</v>
          </cell>
          <cell r="I3781" t="str">
            <v>UN</v>
          </cell>
          <cell r="J3781" t="str">
            <v>COEFICIENTE DE REPRESENTATIVIDADE</v>
          </cell>
          <cell r="K3781" t="str">
            <v>9,15</v>
          </cell>
          <cell r="L3781" t="str">
            <v>CAIXA REFERENCIAL</v>
          </cell>
        </row>
        <row r="3782">
          <cell r="G3782" t="str">
            <v>89493</v>
          </cell>
          <cell r="H3782" t="str">
            <v>JOELHO 45 GRAUS, PVC, SOLDÁVEL, DN 32MM, INSTALADO EM PRUMADA DE ÁGUA - FORNECIMENTO E INSTALAÇÃO. AF_06/2022</v>
          </cell>
          <cell r="I3782" t="str">
            <v>UN</v>
          </cell>
          <cell r="J3782" t="str">
            <v>COEFICIENTE DE REPRESENTATIVIDADE</v>
          </cell>
          <cell r="K3782" t="str">
            <v>10,82</v>
          </cell>
          <cell r="L3782" t="str">
            <v>CAIXA REFERENCIAL</v>
          </cell>
        </row>
        <row r="3783">
          <cell r="G3783" t="str">
            <v>89494</v>
          </cell>
          <cell r="H3783" t="str">
            <v>CURVA 90 GRAUS, PVC, SOLDÁVEL, DN 32MM, INSTALADO EM PRUMADA DE ÁGUA - FORNECIMENTO E INSTALAÇÃO. AF_06/2022</v>
          </cell>
          <cell r="I3783" t="str">
            <v>UN</v>
          </cell>
          <cell r="J3783" t="str">
            <v>COEFICIENTE DE REPRESENTATIVIDADE</v>
          </cell>
          <cell r="K3783" t="str">
            <v>13,07</v>
          </cell>
          <cell r="L3783" t="str">
            <v>CAIXA REFERENCIAL</v>
          </cell>
        </row>
        <row r="3784">
          <cell r="G3784" t="str">
            <v>89496</v>
          </cell>
          <cell r="H3784" t="str">
            <v>CURVA 45 GRAUS, PVC, SOLDÁVEL, DN 32MM, INSTALADO EM PRUMADA DE ÁGUA - FORNECIMENTO E INSTALAÇÃO. AF_06/2022</v>
          </cell>
          <cell r="I3784" t="str">
            <v>UN</v>
          </cell>
          <cell r="J3784" t="str">
            <v>COEFICIENTE DE REPRESENTATIVIDADE</v>
          </cell>
          <cell r="K3784" t="str">
            <v>11,14</v>
          </cell>
          <cell r="L3784" t="str">
            <v>CAIXA REFERENCIAL</v>
          </cell>
        </row>
        <row r="3785">
          <cell r="G3785" t="str">
            <v>89497</v>
          </cell>
          <cell r="H3785" t="str">
            <v>JOELHO 90 GRAUS, PVC, SOLDÁVEL, DN 40MM, INSTALADO EM PRUMADA DE ÁGUA - FORNECIMENTO E INSTALAÇÃO. AF_06/2022</v>
          </cell>
          <cell r="I3785" t="str">
            <v>UN</v>
          </cell>
          <cell r="J3785" t="str">
            <v>COEFICIENTE DE REPRESENTATIVIDADE</v>
          </cell>
          <cell r="K3785" t="str">
            <v>14,09</v>
          </cell>
          <cell r="L3785" t="str">
            <v>CAIXA REFERENCIAL</v>
          </cell>
        </row>
        <row r="3786">
          <cell r="G3786" t="str">
            <v>89498</v>
          </cell>
          <cell r="H3786" t="str">
            <v>JOELHO 45 GRAUS, PVC, SOLDÁVEL, DN 40MM, INSTALADO EM PRUMADA DE ÁGUA - FORNECIMENTO E INSTALAÇÃO. AF_06/2022</v>
          </cell>
          <cell r="I3786" t="str">
            <v>UN</v>
          </cell>
          <cell r="J3786" t="str">
            <v>COEFICIENTE DE REPRESENTATIVIDADE</v>
          </cell>
          <cell r="K3786" t="str">
            <v>14,15</v>
          </cell>
          <cell r="L3786" t="str">
            <v>CAIXA REFERENCIAL</v>
          </cell>
        </row>
        <row r="3787">
          <cell r="G3787" t="str">
            <v>89499</v>
          </cell>
          <cell r="H3787" t="str">
            <v>CURVA 90 GRAUS, PVC, SOLDÁVEL, DN 40MM, INSTALADO EM PRUMADA DE ÁGUA - FORNECIMENTO E INSTALAÇÃO. AF_06/2022</v>
          </cell>
          <cell r="I3787" t="str">
            <v>UN</v>
          </cell>
          <cell r="J3787" t="str">
            <v>COEFICIENTE DE REPRESENTATIVIDADE</v>
          </cell>
          <cell r="K3787" t="str">
            <v>20,04</v>
          </cell>
          <cell r="L3787" t="str">
            <v>CAIXA REFERENCIAL</v>
          </cell>
        </row>
        <row r="3788">
          <cell r="G3788" t="str">
            <v>89500</v>
          </cell>
          <cell r="H3788" t="str">
            <v>CURVA 45 GRAUS, PVC, SOLDÁVEL, DN 40MM, INSTALADO EM PRUMADA DE ÁGUA - FORNECIMENTO E INSTALAÇÃO. AF_06/2022</v>
          </cell>
          <cell r="I3788" t="str">
            <v>UN</v>
          </cell>
          <cell r="J3788" t="str">
            <v>COEFICIENTE DE REPRESENTATIVIDADE</v>
          </cell>
          <cell r="K3788" t="str">
            <v>13,62</v>
          </cell>
          <cell r="L3788" t="str">
            <v>CAIXA REFERENCIAL</v>
          </cell>
        </row>
        <row r="3789">
          <cell r="G3789" t="str">
            <v>89501</v>
          </cell>
          <cell r="H3789" t="str">
            <v>JOELHO 90 GRAUS, PVC, SOLDÁVEL, DN 50MM, INSTALADO EM PRUMADA DE ÁGUA - FORNECIMENTO E INSTALAÇÃO. AF_06/2022</v>
          </cell>
          <cell r="I3789" t="str">
            <v>UN</v>
          </cell>
          <cell r="J3789" t="str">
            <v>COEFICIENTE DE REPRESENTATIVIDADE</v>
          </cell>
          <cell r="K3789" t="str">
            <v>15,44</v>
          </cell>
          <cell r="L3789" t="str">
            <v>CAIXA REFERENCIAL</v>
          </cell>
        </row>
        <row r="3790">
          <cell r="G3790" t="str">
            <v>89502</v>
          </cell>
          <cell r="H3790" t="str">
            <v>JOELHO 45 GRAUS, PVC, SOLDÁVEL, DN 50MM, INSTALADO EM PRUMADA DE ÁGUA - FORNECIMENTO E INSTALAÇÃO. AF_06/2022</v>
          </cell>
          <cell r="I3790" t="str">
            <v>UN</v>
          </cell>
          <cell r="J3790" t="str">
            <v>COEFICIENTE DE REPRESENTATIVIDADE</v>
          </cell>
          <cell r="K3790" t="str">
            <v>17,86</v>
          </cell>
          <cell r="L3790" t="str">
            <v>CAIXA REFERENCIAL</v>
          </cell>
        </row>
        <row r="3791">
          <cell r="G3791" t="str">
            <v>89503</v>
          </cell>
          <cell r="H3791" t="str">
            <v>CURVA 90 GRAUS, PVC, SOLDÁVEL, DN 50MM, INSTALADO EM PRUMADA DE ÁGUA - FORNECIMENTO E INSTALAÇÃO. AF_06/2022</v>
          </cell>
          <cell r="I3791" t="str">
            <v>UN</v>
          </cell>
          <cell r="J3791" t="str">
            <v>COEFICIENTE DE REPRESENTATIVIDADE</v>
          </cell>
          <cell r="K3791" t="str">
            <v>23,27</v>
          </cell>
          <cell r="L3791" t="str">
            <v>CAIXA REFERENCIAL</v>
          </cell>
        </row>
        <row r="3792">
          <cell r="G3792" t="str">
            <v>89504</v>
          </cell>
          <cell r="H3792" t="str">
            <v>CURVA 45 GRAUS, PVC, SOLDÁVEL, DN 50MM, INSTALADO EM PRUMADA DE ÁGUA - FORNECIMENTO E INSTALAÇÃO. AF_06/2022</v>
          </cell>
          <cell r="I3792" t="str">
            <v>UN</v>
          </cell>
          <cell r="J3792" t="str">
            <v>COEFICIENTE DE REPRESENTATIVIDADE</v>
          </cell>
          <cell r="K3792" t="str">
            <v>19,60</v>
          </cell>
          <cell r="L3792" t="str">
            <v>CAIXA REFERENCIAL</v>
          </cell>
        </row>
        <row r="3793">
          <cell r="G3793" t="str">
            <v>89505</v>
          </cell>
          <cell r="H3793" t="str">
            <v>JOELHO 90 GRAUS, PVC, SOLDÁVEL, DN 60MM, INSTALADO EM PRUMADA DE ÁGUA - FORNECIMENTO E INSTALAÇÃO. AF_06/2022</v>
          </cell>
          <cell r="I3793" t="str">
            <v>UN</v>
          </cell>
          <cell r="J3793" t="str">
            <v>COEFICIENTE DE REPRESENTATIVIDADE</v>
          </cell>
          <cell r="K3793" t="str">
            <v>41,05</v>
          </cell>
          <cell r="L3793" t="str">
            <v>CAIXA REFERENCIAL</v>
          </cell>
        </row>
        <row r="3794">
          <cell r="G3794" t="str">
            <v>89506</v>
          </cell>
          <cell r="H3794" t="str">
            <v>JOELHO 45 GRAUS, PVC, SOLDÁVEL, DN 60MM, INSTALADO EM PRUMADA DE ÁGUA - FORNECIMENTO E INSTALAÇÃO. AF_06/2022</v>
          </cell>
          <cell r="I3794" t="str">
            <v>UN</v>
          </cell>
          <cell r="J3794" t="str">
            <v>COEFICIENTE DE REPRESENTATIVIDADE</v>
          </cell>
          <cell r="K3794" t="str">
            <v>39,35</v>
          </cell>
          <cell r="L3794" t="str">
            <v>CAIXA REFERENCIAL</v>
          </cell>
        </row>
        <row r="3795">
          <cell r="G3795" t="str">
            <v>89507</v>
          </cell>
          <cell r="H3795" t="str">
            <v>CURVA 90 GRAUS, PVC, SOLDÁVEL, DN 60MM, INSTALADO EM PRUMADA DE ÁGUA - FORNECIMENTO E INSTALAÇÃO. AF_06/2022</v>
          </cell>
          <cell r="I3795" t="str">
            <v>UN</v>
          </cell>
          <cell r="J3795" t="str">
            <v>COEFICIENTE DE REPRESENTATIVIDADE</v>
          </cell>
          <cell r="K3795" t="str">
            <v>46,05</v>
          </cell>
          <cell r="L3795" t="str">
            <v>CAIXA REFERENCIAL</v>
          </cell>
        </row>
        <row r="3796">
          <cell r="G3796" t="str">
            <v>89510</v>
          </cell>
          <cell r="H3796" t="str">
            <v>CURVA 45 GRAUS, PVC, SOLDÁVEL, DN 60MM, INSTALADO EM PRUMADA DE ÁGUA - FORNECIMENTO E INSTALAÇÃO. AF_06/2022</v>
          </cell>
          <cell r="I3796" t="str">
            <v>UN</v>
          </cell>
          <cell r="J3796" t="str">
            <v>COEFICIENTE DE REPRESENTATIVIDADE</v>
          </cell>
          <cell r="K3796" t="str">
            <v>27,45</v>
          </cell>
          <cell r="L3796" t="str">
            <v>CAIXA REFERENCIAL</v>
          </cell>
        </row>
        <row r="3797">
          <cell r="G3797" t="str">
            <v>89513</v>
          </cell>
          <cell r="H3797" t="str">
            <v>JOELHO 90 GRAUS, PVC, SOLDÁVEL, DN 75MM, INSTALADO EM PRUMADA DE ÁGUA - FORNECIMENTO E INSTALAÇÃO. AF_06/2022</v>
          </cell>
          <cell r="I3797" t="str">
            <v>UN</v>
          </cell>
          <cell r="J3797" t="str">
            <v>COEFICIENTE DE REPRESENTATIVIDADE</v>
          </cell>
          <cell r="K3797" t="str">
            <v>99,74</v>
          </cell>
          <cell r="L3797" t="str">
            <v>CAIXA REFERENCIAL</v>
          </cell>
        </row>
        <row r="3798">
          <cell r="G3798" t="str">
            <v>89514</v>
          </cell>
          <cell r="H3798" t="str">
            <v>JOELHO 90 GRAUS, PVC, SERIE R, ÁGUA PLUVIAL, DN 40 MM, JUNTA SOLDÁVEL, FORNECIDO E INSTALADO EM RAMAL DE ENCAMINHAMENTO. AF_06/2022</v>
          </cell>
          <cell r="I3798" t="str">
            <v>UN</v>
          </cell>
          <cell r="J3798" t="str">
            <v>COEFICIENTE DE REPRESENTATIVIDADE</v>
          </cell>
          <cell r="K3798" t="str">
            <v>8,79</v>
          </cell>
          <cell r="L3798" t="str">
            <v>CAIXA REFERENCIAL</v>
          </cell>
        </row>
        <row r="3799">
          <cell r="G3799" t="str">
            <v>89515</v>
          </cell>
          <cell r="H3799" t="str">
            <v>JOELHO 45 GRAUS, PVC, SOLDÁVEL, DN 75MM, INSTALADO EM PRUMADA DE ÁGUA - FORNECIMENTO E INSTALAÇÃO. AF_06/2022</v>
          </cell>
          <cell r="I3799" t="str">
            <v>UN</v>
          </cell>
          <cell r="J3799" t="str">
            <v>COEFICIENTE DE REPRESENTATIVIDADE</v>
          </cell>
          <cell r="K3799" t="str">
            <v>80,13</v>
          </cell>
          <cell r="L3799" t="str">
            <v>CAIXA REFERENCIAL</v>
          </cell>
        </row>
        <row r="3800">
          <cell r="G3800" t="str">
            <v>89516</v>
          </cell>
          <cell r="H3800" t="str">
            <v>JOELHO 45 GRAUS, PVC, SERIE R, ÁGUA PLUVIAL, DN 40 MM, JUNTA SOLDÁVEL, FORNECIDO E INSTALADO EM RAMAL DE ENCAMINHAMENTO. AF_06/2022</v>
          </cell>
          <cell r="I3800" t="str">
            <v>UN</v>
          </cell>
          <cell r="J3800" t="str">
            <v>COEFICIENTE DE REPRESENTATIVIDADE</v>
          </cell>
          <cell r="K3800" t="str">
            <v>8,88</v>
          </cell>
          <cell r="L3800" t="str">
            <v>CAIXA REFERENCIAL</v>
          </cell>
        </row>
        <row r="3801">
          <cell r="G3801" t="str">
            <v>89517</v>
          </cell>
          <cell r="H3801" t="str">
            <v>CURVA 90 GRAUS, PVC, SOLDÁVEL, DN 75MM, INSTALADO EM PRUMADA DE ÁGUA - FORNECIMENTO E INSTALAÇÃO. AF_06/2022</v>
          </cell>
          <cell r="I3801" t="str">
            <v>UN</v>
          </cell>
          <cell r="J3801" t="str">
            <v>COEFICIENTE DE REPRESENTATIVIDADE</v>
          </cell>
          <cell r="K3801" t="str">
            <v>67,62</v>
          </cell>
          <cell r="L3801" t="str">
            <v>CAIXA REFERENCIAL</v>
          </cell>
        </row>
        <row r="3802">
          <cell r="G3802" t="str">
            <v>89518</v>
          </cell>
          <cell r="H3802" t="str">
            <v>JOELHO 90 GRAUS, PVC, SERIE R, ÁGUA PLUVIAL, DN 50 MM, JUNTA ELÁSTICA, FORNECIDO E INSTALADO EM RAMAL DE ENCAMINHAMENTO. AF_06/2022</v>
          </cell>
          <cell r="I3802" t="str">
            <v>UN</v>
          </cell>
          <cell r="J3802" t="str">
            <v>COEFICIENTE DE REPRESENTATIVIDADE</v>
          </cell>
          <cell r="K3802" t="str">
            <v>15,57</v>
          </cell>
          <cell r="L3802" t="str">
            <v>CAIXA REFERENCIAL</v>
          </cell>
        </row>
        <row r="3803">
          <cell r="G3803" t="str">
            <v>89519</v>
          </cell>
          <cell r="H3803" t="str">
            <v>CURVA 45 GRAUS, PVC, SOLDÁVEL, DN 75MM, INSTALADO EM PRUMADA DE ÁGUA - FORNECIMENTO E INSTALAÇÃO. AF_06/2022</v>
          </cell>
          <cell r="I3803" t="str">
            <v>UN</v>
          </cell>
          <cell r="J3803" t="str">
            <v>COEFICIENTE DE REPRESENTATIVIDADE</v>
          </cell>
          <cell r="K3803" t="str">
            <v>46,80</v>
          </cell>
          <cell r="L3803" t="str">
            <v>CAIXA REFERENCIAL</v>
          </cell>
        </row>
        <row r="3804">
          <cell r="G3804" t="str">
            <v>89520</v>
          </cell>
          <cell r="H3804" t="str">
            <v>JOELHO 45 GRAUS, PVC, SERIE R, ÁGUA PLUVIAL, DN 50 MM, JUNTA ELÁSTICA, FORNECIDO E INSTALADO EM RAMAL DE ENCAMINHAMENTO. AF_06/2022</v>
          </cell>
          <cell r="I3804" t="str">
            <v>UN</v>
          </cell>
          <cell r="J3804" t="str">
            <v>COEFICIENTE DE REPRESENTATIVIDADE</v>
          </cell>
          <cell r="K3804" t="str">
            <v>16,33</v>
          </cell>
          <cell r="L3804" t="str">
            <v>CAIXA REFERENCIAL</v>
          </cell>
        </row>
        <row r="3805">
          <cell r="G3805" t="str">
            <v>89521</v>
          </cell>
          <cell r="H3805" t="str">
            <v>JOELHO 90 GRAUS, PVC, SOLDÁVEL, DN 85MM, INSTALADO EM PRUMADA DE ÁGUA - FORNECIMENTO E INSTALAÇÃO. AF_06/2022</v>
          </cell>
          <cell r="I3805" t="str">
            <v>UN</v>
          </cell>
          <cell r="J3805" t="str">
            <v>COEFICIENTE DE REPRESENTATIVIDADE</v>
          </cell>
          <cell r="K3805" t="str">
            <v>118,63</v>
          </cell>
          <cell r="L3805" t="str">
            <v>CAIXA REFERENCIAL</v>
          </cell>
        </row>
        <row r="3806">
          <cell r="G3806" t="str">
            <v>89522</v>
          </cell>
          <cell r="H3806" t="str">
            <v>JOELHO 90 GRAUS, PVC, SERIE R, ÁGUA PLUVIAL, DN 75 MM, JUNTA ELÁSTICA, FORNECIDO E INSTALADO EM RAMAL DE ENCAMINHAMENTO. AF_06/2022</v>
          </cell>
          <cell r="I3806" t="str">
            <v>UN</v>
          </cell>
          <cell r="J3806" t="str">
            <v>COEFICIENTE DE REPRESENTATIVIDADE</v>
          </cell>
          <cell r="K3806" t="str">
            <v>30,65</v>
          </cell>
          <cell r="L3806" t="str">
            <v>CAIXA REFERENCIAL</v>
          </cell>
        </row>
        <row r="3807">
          <cell r="G3807" t="str">
            <v>89523</v>
          </cell>
          <cell r="H3807" t="str">
            <v>JOELHO 45 GRAUS, PVC, SOLDÁVEL, DN 85MM, INSTALADO EM PRUMADA DE ÁGUA - FORNECIMENTO E INSTALAÇÃO. AF_06/2022</v>
          </cell>
          <cell r="I3807" t="str">
            <v>UN</v>
          </cell>
          <cell r="J3807" t="str">
            <v>COEFICIENTE DE REPRESENTATIVIDADE</v>
          </cell>
          <cell r="K3807" t="str">
            <v>97,64</v>
          </cell>
          <cell r="L3807" t="str">
            <v>CAIXA REFERENCIAL</v>
          </cell>
        </row>
        <row r="3808">
          <cell r="G3808" t="str">
            <v>89524</v>
          </cell>
          <cell r="H3808" t="str">
            <v>JOELHO 45 GRAUS, PVC, SERIE R, ÁGUA PLUVIAL, DN 75 MM, JUNTA ELÁSTICA, FORNECIDO E INSTALADO EM RAMAL DE ENCAMINHAMENTO. AF_06/2022</v>
          </cell>
          <cell r="I3808" t="str">
            <v>UN</v>
          </cell>
          <cell r="J3808" t="str">
            <v>COEFICIENTE DE REPRESENTATIVIDADE</v>
          </cell>
          <cell r="K3808" t="str">
            <v>31,13</v>
          </cell>
          <cell r="L3808" t="str">
            <v>CAIXA REFERENCIAL</v>
          </cell>
        </row>
        <row r="3809">
          <cell r="G3809" t="str">
            <v>89525</v>
          </cell>
          <cell r="H3809" t="str">
            <v>CURVA 90 GRAUS, PVC, SOLDÁVEL, DN 85MM, INSTALADO EM PRUMADA DE ÁGUA - FORNECIMENTO E INSTALAÇÃO. AF_06/2022</v>
          </cell>
          <cell r="I3809" t="str">
            <v>UN</v>
          </cell>
          <cell r="J3809" t="str">
            <v>COEFICIENTE DE REPRESENTATIVIDADE</v>
          </cell>
          <cell r="K3809" t="str">
            <v>84,58</v>
          </cell>
          <cell r="L3809" t="str">
            <v>CAIXA REFERENCIAL</v>
          </cell>
        </row>
        <row r="3810">
          <cell r="G3810" t="str">
            <v>89526</v>
          </cell>
          <cell r="H3810" t="str">
            <v>CURVA 87 GRAUS E 30 MINUTOS, PVC, SERIE R, ÁGUA PLUVIAL, DN 75 MM, JUNTA ELÁSTICA, FORNECIDO E INSTALADO EM RAMAL DE ENCAMINHAMENTO. AF_06/2022</v>
          </cell>
          <cell r="I3810" t="str">
            <v>UN</v>
          </cell>
          <cell r="J3810" t="str">
            <v>COEFICIENTE DE REPRESENTATIVIDADE</v>
          </cell>
          <cell r="K3810" t="str">
            <v>40,00</v>
          </cell>
          <cell r="L3810" t="str">
            <v>CAIXA REFERENCIAL</v>
          </cell>
        </row>
        <row r="3811">
          <cell r="G3811" t="str">
            <v>89527</v>
          </cell>
          <cell r="H3811" t="str">
            <v>CURVA 45 GRAUS, PVC, SOLDÁVEL, DN 85MM, INSTALADO EM PRUMADA DE ÁGUA - FORNECIMENTO E INSTALAÇÃO. AF_06/2022</v>
          </cell>
          <cell r="I3811" t="str">
            <v>UN</v>
          </cell>
          <cell r="J3811" t="str">
            <v>COEFICIENTE DE REPRESENTATIVIDADE</v>
          </cell>
          <cell r="K3811" t="str">
            <v>56,10</v>
          </cell>
          <cell r="L3811" t="str">
            <v>CAIXA REFERENCIAL</v>
          </cell>
        </row>
        <row r="3812">
          <cell r="G3812" t="str">
            <v>89528</v>
          </cell>
          <cell r="H3812" t="str">
            <v>LUVA, PVC, SOLDÁVEL, DN 25MM, INSTALADO EM PRUMADA DE ÁGUA - FORNECIMENTO E INSTALAÇÃO. AF_06/2022</v>
          </cell>
          <cell r="I3812" t="str">
            <v>UN</v>
          </cell>
          <cell r="J3812" t="str">
            <v>COEFICIENTE DE REPRESENTATIVIDADE</v>
          </cell>
          <cell r="K3812" t="str">
            <v>4,76</v>
          </cell>
          <cell r="L3812" t="str">
            <v>CAIXA REFERENCIAL</v>
          </cell>
        </row>
        <row r="3813">
          <cell r="G3813" t="str">
            <v>89529</v>
          </cell>
          <cell r="H3813" t="str">
            <v>JOELHO 90 GRAUS, PVC, SERIE R, ÁGUA PLUVIAL, DN 100 MM, JUNTA ELÁSTICA, FORNECIDO E INSTALADO EM RAMAL DE ENCAMINHAMENTO. AF_06/2022</v>
          </cell>
          <cell r="I3813" t="str">
            <v>UN</v>
          </cell>
          <cell r="J3813" t="str">
            <v>COEFICIENTE DE REPRESENTATIVIDADE</v>
          </cell>
          <cell r="K3813" t="str">
            <v>38,09</v>
          </cell>
          <cell r="L3813" t="str">
            <v>CAIXA REFERENCIAL</v>
          </cell>
        </row>
        <row r="3814">
          <cell r="G3814" t="str">
            <v>89530</v>
          </cell>
          <cell r="H3814" t="str">
            <v>LUVA DE CORRER, PVC, SOLDÁVEL, DN 25MM, INSTALADO EM PRUMADA DE ÁGUA - FORNECIMENTO E INSTALAÇÃO. AF_06/2022</v>
          </cell>
          <cell r="I3814" t="str">
            <v>UN</v>
          </cell>
          <cell r="J3814" t="str">
            <v>COEFICIENTE DE REPRESENTATIVIDADE</v>
          </cell>
          <cell r="K3814" t="str">
            <v>15,96</v>
          </cell>
          <cell r="L3814" t="str">
            <v>CAIXA REFERENCIAL</v>
          </cell>
        </row>
        <row r="3815">
          <cell r="G3815" t="str">
            <v>89531</v>
          </cell>
          <cell r="H3815" t="str">
            <v>JOELHO 45 GRAUS, PVC, SERIE R, ÁGUA PLUVIAL, DN 100 MM, JUNTA ELÁSTICA, FORNECIDO E INSTALADO EM RAMAL DE ENCAMINHAMENTO. AF_06/2022</v>
          </cell>
          <cell r="I3815" t="str">
            <v>UN</v>
          </cell>
          <cell r="J3815" t="str">
            <v>COEFICIENTE DE REPRESENTATIVIDADE</v>
          </cell>
          <cell r="K3815" t="str">
            <v>39,17</v>
          </cell>
          <cell r="L3815" t="str">
            <v>CAIXA REFERENCIAL</v>
          </cell>
        </row>
        <row r="3816">
          <cell r="G3816" t="str">
            <v>89532</v>
          </cell>
          <cell r="H3816" t="str">
            <v>LUVA DE REDUÇÃO, PVC, SOLDÁVEL, DN 32MM X 25MM, INSTALADO EM PRUMADA DE ÁGUA - FORNECIMENTO E INSTALAÇÃO. AF_06/2022</v>
          </cell>
          <cell r="I3816" t="str">
            <v>UN</v>
          </cell>
          <cell r="J3816" t="str">
            <v>COEFICIENTE DE REPRESENTATIVIDADE</v>
          </cell>
          <cell r="K3816" t="str">
            <v>7,49</v>
          </cell>
          <cell r="L3816" t="str">
            <v>CAIXA REFERENCIAL</v>
          </cell>
        </row>
        <row r="3817">
          <cell r="G3817" t="str">
            <v>89535</v>
          </cell>
          <cell r="H3817" t="str">
            <v>CURVA 87 GRAUS E 30 MINUTOS, PVC, SERIE R, ÁGUA PLUVIAL, DN 100 MM, JUNTA ELÁSTICA, FORNECIDO E INSTALADO EM RAMAL DE ENCAMINHAMENTO. AF_06/2022</v>
          </cell>
          <cell r="I3817" t="str">
            <v>UN</v>
          </cell>
          <cell r="J3817" t="str">
            <v>COEFICIENTE DE REPRESENTATIVIDADE</v>
          </cell>
          <cell r="K3817" t="str">
            <v>43,81</v>
          </cell>
          <cell r="L3817" t="str">
            <v>CAIXA REFERENCIAL</v>
          </cell>
        </row>
        <row r="3818">
          <cell r="G3818" t="str">
            <v>89536</v>
          </cell>
          <cell r="H3818" t="str">
            <v>UNIÃO, PVC, SOLDÁVEL, DN 25MM, INSTALADO EM PRUMADA DE ÁGUA - FORNECIMENTO E INSTALAÇÃO. AF_06/2022</v>
          </cell>
          <cell r="I3818" t="str">
            <v>UN</v>
          </cell>
          <cell r="J3818" t="str">
            <v>COEFICIENTE DE REPRESENTATIVIDADE</v>
          </cell>
          <cell r="K3818" t="str">
            <v>11,73</v>
          </cell>
          <cell r="L3818" t="str">
            <v>CAIXA REFERENCIAL</v>
          </cell>
        </row>
        <row r="3819">
          <cell r="G3819" t="str">
            <v>89540</v>
          </cell>
          <cell r="H3819" t="str">
            <v>CURVA DE TRANSPOSIÇÃO, PVC, SOLDÁVEL, DN 25MM, INSTALADO EM PRUMADA DE ÁGUA  - FORNECIMENTO E INSTALAÇÃO. AF_06/2022</v>
          </cell>
          <cell r="I3819" t="str">
            <v>UN</v>
          </cell>
          <cell r="J3819" t="str">
            <v>COEFICIENTE DE REPRESENTATIVIDADE</v>
          </cell>
          <cell r="K3819" t="str">
            <v>10,46</v>
          </cell>
          <cell r="L3819" t="str">
            <v>CAIXA REFERENCIAL</v>
          </cell>
        </row>
        <row r="3820">
          <cell r="G3820" t="str">
            <v>89541</v>
          </cell>
          <cell r="H3820" t="str">
            <v>LUVA, PVC, SOLDÁVEL, DN 32MM, INSTALADO EM PRUMADA DE ÁGUA - FORNECIMENTO E INSTALAÇÃO. AF_06/2022</v>
          </cell>
          <cell r="I3820" t="str">
            <v>UN</v>
          </cell>
          <cell r="J3820" t="str">
            <v>COEFICIENTE DE REPRESENTATIVIDADE</v>
          </cell>
          <cell r="K3820" t="str">
            <v>6,92</v>
          </cell>
          <cell r="L3820" t="str">
            <v>CAIXA REFERENCIAL</v>
          </cell>
        </row>
        <row r="3821">
          <cell r="G3821" t="str">
            <v>89542</v>
          </cell>
          <cell r="H3821" t="str">
            <v>LUVA DE CORRER, PVC, SOLDÁVEL, DN 32MM, INSTALADO EM PRUMADA DE ÁGUA - FORNECIMENTO E INSTALAÇÃO. AF_06/2022</v>
          </cell>
          <cell r="I3821" t="str">
            <v>UN</v>
          </cell>
          <cell r="J3821" t="str">
            <v>COEFICIENTE DE REPRESENTATIVIDADE</v>
          </cell>
          <cell r="K3821" t="str">
            <v>26,29</v>
          </cell>
          <cell r="L3821" t="str">
            <v>CAIXA REFERENCIAL</v>
          </cell>
        </row>
        <row r="3822">
          <cell r="G3822" t="str">
            <v>89544</v>
          </cell>
          <cell r="H3822" t="str">
            <v>LUVA SIMPLES, PVC, SERIE R, ÁGUA PLUVIAL, DN 40 MM, JUNTA SOLDÁVEL, FORNECIDO E INSTALADO EM RAMAL DE ENCAMINHAMENTO. AF_06/2022</v>
          </cell>
          <cell r="I3822" t="str">
            <v>UN</v>
          </cell>
          <cell r="J3822" t="str">
            <v>COEFICIENTE DE REPRESENTATIVIDADE</v>
          </cell>
          <cell r="K3822" t="str">
            <v>8,82</v>
          </cell>
          <cell r="L3822" t="str">
            <v>CAIXA REFERENCIAL</v>
          </cell>
        </row>
        <row r="3823">
          <cell r="G3823" t="str">
            <v>89545</v>
          </cell>
          <cell r="H3823" t="str">
            <v>LUVA SIMPLES, PVC, SERIE R, ÁGUA PLUVIAL, DN 50 MM, JUNTA ELÁSTICA, FORNECIDO E INSTALADO EM RAMAL DE ENCAMINHAMENTO. AF_06/2022</v>
          </cell>
          <cell r="I3823" t="str">
            <v>UN</v>
          </cell>
          <cell r="J3823" t="str">
            <v>COEFICIENTE DE REPRESENTATIVIDADE</v>
          </cell>
          <cell r="K3823" t="str">
            <v>17,12</v>
          </cell>
          <cell r="L3823" t="str">
            <v>CAIXA REFERENCIAL</v>
          </cell>
        </row>
        <row r="3824">
          <cell r="G3824" t="str">
            <v>89546</v>
          </cell>
          <cell r="H3824" t="str">
            <v>BUCHA DE REDUÇÃO LONGA, PVC, SERIE R, ÁGUA PLUVIAL, DN 50 X 40 MM, JUNTA ELÁSTICA, FORNECIDO E INSTALADO EM RAMAL DE ENCAMINHAMENTO. AF_06/2022</v>
          </cell>
          <cell r="I3824" t="str">
            <v>UN</v>
          </cell>
          <cell r="J3824" t="str">
            <v>COEFICIENTE DE REPRESENTATIVIDADE</v>
          </cell>
          <cell r="K3824" t="str">
            <v>11,37</v>
          </cell>
          <cell r="L3824" t="str">
            <v>CAIXA REFERENCIAL</v>
          </cell>
        </row>
        <row r="3825">
          <cell r="G3825" t="str">
            <v>89547</v>
          </cell>
          <cell r="H3825" t="str">
            <v>LUVA SIMPLES, PVC, SERIE R, ÁGUA PLUVIAL, DN 75 MM, JUNTA ELÁSTICA, FORNECIDO E INSTALADO EM RAMAL DE ENCAMINHAMENTO. AF_06/2022</v>
          </cell>
          <cell r="I3825" t="str">
            <v>UN</v>
          </cell>
          <cell r="J3825" t="str">
            <v>COEFICIENTE DE REPRESENTATIVIDADE</v>
          </cell>
          <cell r="K3825" t="str">
            <v>22,65</v>
          </cell>
          <cell r="L3825" t="str">
            <v>CAIXA REFERENCIAL</v>
          </cell>
        </row>
        <row r="3826">
          <cell r="G3826" t="str">
            <v>89548</v>
          </cell>
          <cell r="H3826" t="str">
            <v>LUVA DE CORRER, PVC, SERIE R, ÁGUA PLUVIAL, DN 75 MM, JUNTA ELÁSTICA, FORNECIDO E INSTALADO EM RAMAL DE ENCAMINHAMENTO. AF_06/2022</v>
          </cell>
          <cell r="I3826" t="str">
            <v>UN</v>
          </cell>
          <cell r="J3826" t="str">
            <v>COEFICIENTE DE REPRESENTATIVIDADE</v>
          </cell>
          <cell r="K3826" t="str">
            <v>23,30</v>
          </cell>
          <cell r="L3826" t="str">
            <v>CAIXA REFERENCIAL</v>
          </cell>
        </row>
        <row r="3827">
          <cell r="G3827" t="str">
            <v>89549</v>
          </cell>
          <cell r="H3827" t="str">
            <v>REDUÇÃO EXCÊNTRICA, PVC, SERIE R, ÁGUA PLUVIAL, DN 75 X 50 MM, JUNTA ELÁSTICA, FORNECIDO E INSTALADO EM RAMAL DE ENCAMINHAMENTO. AF_06/2022</v>
          </cell>
          <cell r="I3827" t="str">
            <v>UN</v>
          </cell>
          <cell r="J3827" t="str">
            <v>COEFICIENTE DE REPRESENTATIVIDADE</v>
          </cell>
          <cell r="K3827" t="str">
            <v>19,25</v>
          </cell>
          <cell r="L3827" t="str">
            <v>CAIXA REFERENCIAL</v>
          </cell>
        </row>
        <row r="3828">
          <cell r="G3828" t="str">
            <v>89550</v>
          </cell>
          <cell r="H3828" t="str">
            <v>TÊ DE INSPEÇÃO, PVC, SERIE R, ÁGUA PLUVIAL, DN 75 MM, JUNTA ELÁSTICA, FORNECIDO E INSTALADO EM RAMAL DE ENCAMINHAMENTO. AF_06/2022</v>
          </cell>
          <cell r="I3828" t="str">
            <v>UN</v>
          </cell>
          <cell r="J3828" t="str">
            <v>COEFICIENTE DE REPRESENTATIVIDADE</v>
          </cell>
          <cell r="K3828" t="str">
            <v>41,89</v>
          </cell>
          <cell r="L3828" t="str">
            <v>CAIXA REFERENCIAL</v>
          </cell>
        </row>
        <row r="3829">
          <cell r="G3829" t="str">
            <v>89551</v>
          </cell>
          <cell r="H3829" t="str">
            <v>LUVA SOLDÁVEL E COM ROSCA, PVC, SOLDÁVEL, DN 32MM X 1 , INSTALADO EM PRUMADA DE ÁGUA - FORNECIMENTO E INSTALAÇÃO. AF_06/2022</v>
          </cell>
          <cell r="I3829" t="str">
            <v>UN</v>
          </cell>
          <cell r="J3829" t="str">
            <v>COEFICIENTE DE REPRESENTATIVIDADE</v>
          </cell>
          <cell r="K3829" t="str">
            <v>8,85</v>
          </cell>
          <cell r="L3829" t="str">
            <v>CAIXA REFERENCIAL</v>
          </cell>
        </row>
        <row r="3830">
          <cell r="G3830" t="str">
            <v>89552</v>
          </cell>
          <cell r="H3830" t="str">
            <v>UNIÃO, PVC, SOLDÁVEL, DN 32MM, INSTALADO EM PRUMADA DE ÁGUA - FORNECIMENTO E INSTALAÇÃO. AF_06/2022</v>
          </cell>
          <cell r="I3830" t="str">
            <v>UN</v>
          </cell>
          <cell r="J3830" t="str">
            <v>COEFICIENTE DE REPRESENTATIVIDADE</v>
          </cell>
          <cell r="K3830" t="str">
            <v>18,07</v>
          </cell>
          <cell r="L3830" t="str">
            <v>CAIXA REFERENCIAL</v>
          </cell>
        </row>
        <row r="3831">
          <cell r="G3831" t="str">
            <v>89553</v>
          </cell>
          <cell r="H3831" t="str">
            <v>ADAPTADOR CURTO COM BOLSA E ROSCA PARA REGISTRO, PVC, SOLDÁVEL, DN 32MM X 1 , INSTALADO EM PRUMADA DE ÁGUA - FORNECIMENTO E INSTALAÇÃO. AF_06/2022</v>
          </cell>
          <cell r="I3831" t="str">
            <v>UN</v>
          </cell>
          <cell r="J3831" t="str">
            <v>COEFICIENTE DE REPRESENTATIVIDADE</v>
          </cell>
          <cell r="K3831" t="str">
            <v>6,21</v>
          </cell>
          <cell r="L3831" t="str">
            <v>CAIXA REFERENCIAL</v>
          </cell>
        </row>
        <row r="3832">
          <cell r="G3832" t="str">
            <v>89554</v>
          </cell>
          <cell r="H3832" t="str">
            <v>LUVA SIMPLES, PVC, SERIE R, ÁGUA PLUVIAL, DN 100 MM, JUNTA ELÁSTICA, FORNECIDO E INSTALADO EM RAMAL DE ENCAMINHAMENTO. AF_06/2022</v>
          </cell>
          <cell r="I3832" t="str">
            <v>UN</v>
          </cell>
          <cell r="J3832" t="str">
            <v>COEFICIENTE DE REPRESENTATIVIDADE</v>
          </cell>
          <cell r="K3832" t="str">
            <v>28,64</v>
          </cell>
          <cell r="L3832" t="str">
            <v>CAIXA REFERENCIAL</v>
          </cell>
        </row>
        <row r="3833">
          <cell r="G3833" t="str">
            <v>89555</v>
          </cell>
          <cell r="H3833" t="str">
            <v>CURVA DE TRANSPOSIÇÃO, PVC, SOLDÁVEL, DN 32MM, INSTALADO EM PRUMADA DE ÁGUA   FORNECIMENTO E INSTALAÇÃO. AF_06/2022</v>
          </cell>
          <cell r="I3833" t="str">
            <v>UN</v>
          </cell>
          <cell r="J3833" t="str">
            <v>COEFICIENTE DE REPRESENTATIVIDADE</v>
          </cell>
          <cell r="K3833" t="str">
            <v>21,03</v>
          </cell>
          <cell r="L3833" t="str">
            <v>CAIXA REFERENCIAL</v>
          </cell>
        </row>
        <row r="3834">
          <cell r="G3834" t="str">
            <v>89556</v>
          </cell>
          <cell r="H3834" t="str">
            <v>LUVA DE CORRER, PVC, SERIE R, ÁGUA PLUVIAL, DN 100 MM, JUNTA ELÁSTICA, FORNECIDO E INSTALADO EM RAMAL DE ENCAMINHAMENTO. AF_06/2022</v>
          </cell>
          <cell r="I3834" t="str">
            <v>UN</v>
          </cell>
          <cell r="J3834" t="str">
            <v>COEFICIENTE DE REPRESENTATIVIDADE</v>
          </cell>
          <cell r="K3834" t="str">
            <v>40,72</v>
          </cell>
          <cell r="L3834" t="str">
            <v>CAIXA REFERENCIAL</v>
          </cell>
        </row>
        <row r="3835">
          <cell r="G3835" t="str">
            <v>89557</v>
          </cell>
          <cell r="H3835" t="str">
            <v>REDUÇÃO EXCÊNTRICA, PVC, SERIE R, ÁGUA PLUVIAL, DN 100 X 75 MM, JUNTA ELÁSTICA, FORNECIDO E INSTALADO EM RAMAL DE ENCAMINHAMENTO. AF_06/2022</v>
          </cell>
          <cell r="I3835" t="str">
            <v>UN</v>
          </cell>
          <cell r="J3835" t="str">
            <v>COEFICIENTE DE REPRESENTATIVIDADE</v>
          </cell>
          <cell r="K3835" t="str">
            <v>32,31</v>
          </cell>
          <cell r="L3835" t="str">
            <v>CAIXA REFERENCIAL</v>
          </cell>
        </row>
        <row r="3836">
          <cell r="G3836" t="str">
            <v>89558</v>
          </cell>
          <cell r="H3836" t="str">
            <v>LUVA, PVC, SOLDÁVEL, DN 40MM, INSTALADO EM PRUMADA DE ÁGUA - FORNECIMENTO E INSTALAÇÃO. AF_06/2022</v>
          </cell>
          <cell r="I3836" t="str">
            <v>UN</v>
          </cell>
          <cell r="J3836" t="str">
            <v>COEFICIENTE DE REPRESENTATIVIDADE</v>
          </cell>
          <cell r="K3836" t="str">
            <v>10,22</v>
          </cell>
          <cell r="L3836" t="str">
            <v>CAIXA REFERENCIAL</v>
          </cell>
        </row>
        <row r="3837">
          <cell r="G3837" t="str">
            <v>89559</v>
          </cell>
          <cell r="H3837" t="str">
            <v>TÊ DE INSPEÇÃO, PVC, SERIE R, ÁGUA PLUVIAL, DN 100 MM, JUNTA ELÁSTICA, FORNECIDO E INSTALADO EM RAMAL DE ENCAMINHAMENTO. AF_06/2022</v>
          </cell>
          <cell r="I3837" t="str">
            <v>UN</v>
          </cell>
          <cell r="J3837" t="str">
            <v>COEFICIENTE DE REPRESENTATIVIDADE</v>
          </cell>
          <cell r="K3837" t="str">
            <v>68,20</v>
          </cell>
          <cell r="L3837" t="str">
            <v>CAIXA REFERENCIAL</v>
          </cell>
        </row>
        <row r="3838">
          <cell r="G3838" t="str">
            <v>89560</v>
          </cell>
          <cell r="H3838" t="str">
            <v>LUVA DE CORRER, PVC, SOLDÁVEL, DN 40MM, INSTALADO EM PRUMADA DE ÁGUA   FORNECIMENTO E INSTALAÇÃO. AF_06/2022</v>
          </cell>
          <cell r="I3838" t="str">
            <v>UN</v>
          </cell>
          <cell r="J3838" t="str">
            <v>COEFICIENTE DE REPRESENTATIVIDADE</v>
          </cell>
          <cell r="K3838" t="str">
            <v>33,63</v>
          </cell>
          <cell r="L3838" t="str">
            <v>CAIXA REFERENCIAL</v>
          </cell>
        </row>
        <row r="3839">
          <cell r="G3839" t="str">
            <v>89561</v>
          </cell>
          <cell r="H3839" t="str">
            <v>JUNÇÃO SIMPLES, PVC, SERIE R, ÁGUA PLUVIAL, DN 40 MM, JUNTA SOLDÁVEL, FORNECIDO E INSTALADO EM RAMAL DE ENCAMINHAMENTO. AF_06/2022</v>
          </cell>
          <cell r="I3839" t="str">
            <v>UN</v>
          </cell>
          <cell r="J3839" t="str">
            <v>COEFICIENTE DE REPRESENTATIVIDADE</v>
          </cell>
          <cell r="K3839" t="str">
            <v>15,52</v>
          </cell>
          <cell r="L3839" t="str">
            <v>CAIXA REFERENCIAL</v>
          </cell>
        </row>
        <row r="3840">
          <cell r="G3840" t="str">
            <v>89562</v>
          </cell>
          <cell r="H3840" t="str">
            <v>LUVA DE REDUÇÃO, PVC, SOLDÁVEL, DN 40MM X 32MM, INSTALADO EM PRUMADA DE ÁGUA - FORNECIMENTO E INSTALAÇÃO. AF_06/2022</v>
          </cell>
          <cell r="I3840" t="str">
            <v>UN</v>
          </cell>
          <cell r="J3840" t="str">
            <v>COEFICIENTE DE REPRESENTATIVIDADE</v>
          </cell>
          <cell r="K3840" t="str">
            <v>10,68</v>
          </cell>
          <cell r="L3840" t="str">
            <v>CAIXA REFERENCIAL</v>
          </cell>
        </row>
        <row r="3841">
          <cell r="G3841" t="str">
            <v>89563</v>
          </cell>
          <cell r="H3841" t="str">
            <v>JUNÇÃO SIMPLES, PVC, SERIE R, ÁGUA PLUVIAL, DN 50 MM, JUNTA ELÁSTICA, FORNECIDO E INSTALADO EM RAMAL DE ENCAMINHAMENTO. AF_06/2022</v>
          </cell>
          <cell r="I3841" t="str">
            <v>UN</v>
          </cell>
          <cell r="J3841" t="str">
            <v>COEFICIENTE DE REPRESENTATIVIDADE</v>
          </cell>
          <cell r="K3841" t="str">
            <v>35,39</v>
          </cell>
          <cell r="L3841" t="str">
            <v>CAIXA REFERENCIAL</v>
          </cell>
        </row>
        <row r="3842">
          <cell r="G3842" t="str">
            <v>89564</v>
          </cell>
          <cell r="H3842" t="str">
            <v>LUVA COM ROSCA, PVC, SOLDÁVEL, DN 40MM X 1.1/4 , INSTALADO EM PRUMADA DE ÁGUA - FORNECIMENTO E INSTALAÇÃO. AF_06/2022</v>
          </cell>
          <cell r="I3842" t="str">
            <v>UN</v>
          </cell>
          <cell r="J3842" t="str">
            <v>COEFICIENTE DE REPRESENTATIVIDADE</v>
          </cell>
          <cell r="K3842" t="str">
            <v>15,57</v>
          </cell>
          <cell r="L3842" t="str">
            <v>CAIXA REFERENCIAL</v>
          </cell>
        </row>
        <row r="3843">
          <cell r="G3843" t="str">
            <v>89565</v>
          </cell>
          <cell r="H3843" t="str">
            <v>JUNÇÃO SIMPLES, PVC, SERIE R, ÁGUA PLUVIAL, DN 75 X 75 MM, JUNTA ELÁSTICA, FORNECIDO E INSTALADO EM RAMAL DE ENCAMINHAMENTO. AF_06/2022</v>
          </cell>
          <cell r="I3843" t="str">
            <v>UN</v>
          </cell>
          <cell r="J3843" t="str">
            <v>COEFICIENTE DE REPRESENTATIVIDADE</v>
          </cell>
          <cell r="K3843" t="str">
            <v>57,30</v>
          </cell>
          <cell r="L3843" t="str">
            <v>CAIXA REFERENCIAL</v>
          </cell>
        </row>
        <row r="3844">
          <cell r="G3844" t="str">
            <v>89566</v>
          </cell>
          <cell r="H3844" t="str">
            <v>TÊ, PVC, SERIE R, ÁGUA PLUVIAL, DN 75 MM, JUNTA ELÁSTICA, FORNECIDO E INSTALADO EM RAMAL DE ENCAMINHAMENTO. AF_06/2022</v>
          </cell>
          <cell r="I3844" t="str">
            <v>UN</v>
          </cell>
          <cell r="J3844" t="str">
            <v>COEFICIENTE DE REPRESENTATIVIDADE</v>
          </cell>
          <cell r="K3844" t="str">
            <v>48,59</v>
          </cell>
          <cell r="L3844" t="str">
            <v>CAIXA REFERENCIAL</v>
          </cell>
        </row>
        <row r="3845">
          <cell r="G3845" t="str">
            <v>89567</v>
          </cell>
          <cell r="H3845" t="str">
            <v>JUNÇÃO SIMPLES, PVC, SERIE R, ÁGUA PLUVIAL, DN 100 X 100 MM, JUNTA ELÁSTICA, FORNECIDO E INSTALADO EM RAMAL DE ENCAMINHAMENTO. AF_06/2022</v>
          </cell>
          <cell r="I3845" t="str">
            <v>UN</v>
          </cell>
          <cell r="J3845" t="str">
            <v>COEFICIENTE DE REPRESENTATIVIDADE</v>
          </cell>
          <cell r="K3845" t="str">
            <v>82,20</v>
          </cell>
          <cell r="L3845" t="str">
            <v>CAIXA REFERENCIAL</v>
          </cell>
        </row>
        <row r="3846">
          <cell r="G3846" t="str">
            <v>89568</v>
          </cell>
          <cell r="H3846" t="str">
            <v>UNIÃO, PVC, SOLDÁVEL, DN 40MM, INSTALADO EM PRUMADA DE ÁGUA - FORNECIMENTO E INSTALAÇÃO. AF_06/2022</v>
          </cell>
          <cell r="I3846" t="str">
            <v>UN</v>
          </cell>
          <cell r="J3846" t="str">
            <v>COEFICIENTE DE REPRESENTATIVIDADE</v>
          </cell>
          <cell r="K3846" t="str">
            <v>31,25</v>
          </cell>
          <cell r="L3846" t="str">
            <v>CAIXA REFERENCIAL</v>
          </cell>
        </row>
        <row r="3847">
          <cell r="G3847" t="str">
            <v>89569</v>
          </cell>
          <cell r="H3847" t="str">
            <v>JUNÇÃO SIMPLES, PVC, SERIE R, ÁGUA PLUVIAL, DN 100 X 75 MM, JUNTA ELÁSTICA, FORNECIDO E INSTALADO EM RAMAL DE ENCAMINHAMENTO. AF_06/2022</v>
          </cell>
          <cell r="I3847" t="str">
            <v>UN</v>
          </cell>
          <cell r="J3847" t="str">
            <v>COEFICIENTE DE REPRESENTATIVIDADE</v>
          </cell>
          <cell r="K3847" t="str">
            <v>95,93</v>
          </cell>
          <cell r="L3847" t="str">
            <v>CAIXA REFERENCIAL</v>
          </cell>
        </row>
        <row r="3848">
          <cell r="G3848" t="str">
            <v>89570</v>
          </cell>
          <cell r="H3848" t="str">
            <v>ADAPTADOR CURTO COM BOLSA E ROSCA PARA REGISTRO, PVC, SOLDÁVEL, DN 40MM X 1.1/2 , INSTALADO EM PRUMADA DE ÁGUA - FORNECIMENTO E INSTALAÇÃO. AF_06/2022</v>
          </cell>
          <cell r="I3848" t="str">
            <v>UN</v>
          </cell>
          <cell r="J3848" t="str">
            <v>COEFICIENTE DE REPRESENTATIVIDADE</v>
          </cell>
          <cell r="K3848" t="str">
            <v>11,74</v>
          </cell>
          <cell r="L3848" t="str">
            <v>CAIXA REFERENCIAL</v>
          </cell>
        </row>
        <row r="3849">
          <cell r="G3849" t="str">
            <v>89571</v>
          </cell>
          <cell r="H3849" t="str">
            <v>TÊ, PVC, SERIE R, ÁGUA PLUVIAL, DN 100 X 100 MM, JUNTA ELÁSTICA, FORNECIDO E INSTALADO EM RAMAL DE ENCAMINHAMENTO. AF_06/2022</v>
          </cell>
          <cell r="I3849" t="str">
            <v>UN</v>
          </cell>
          <cell r="J3849" t="str">
            <v>COEFICIENTE DE REPRESENTATIVIDADE</v>
          </cell>
          <cell r="K3849" t="str">
            <v>71,23</v>
          </cell>
          <cell r="L3849" t="str">
            <v>CAIXA REFERENCIAL</v>
          </cell>
        </row>
        <row r="3850">
          <cell r="G3850" t="str">
            <v>89572</v>
          </cell>
          <cell r="H3850" t="str">
            <v>ADAPTADOR CURTO COM BOLSA E ROSCA PARA REGISTRO, PVC, SOLDÁVEL, DN 40MM X 1.1/4 , INSTALADO EM PRUMADA DE ÁGUA - FORNECIMENTO E INSTALAÇÃO. AF_06/2022</v>
          </cell>
          <cell r="I3850" t="str">
            <v>UN</v>
          </cell>
          <cell r="J3850" t="str">
            <v>COEFICIENTE DE REPRESENTATIVIDADE</v>
          </cell>
          <cell r="K3850" t="str">
            <v>9,13</v>
          </cell>
          <cell r="L3850" t="str">
            <v>CAIXA REFERENCIAL</v>
          </cell>
        </row>
        <row r="3851">
          <cell r="G3851" t="str">
            <v>89573</v>
          </cell>
          <cell r="H3851" t="str">
            <v>TÊ, PVC, SERIE R, ÁGUA PLUVIAL, DN 100 X 75 MM, JUNTA ELÁSTICA, FORNECIDO E INSTALADO EM RAMAL DE ENCAMINHAMENTO. AF_06/2022</v>
          </cell>
          <cell r="I3851" t="str">
            <v>UN</v>
          </cell>
          <cell r="J3851" t="str">
            <v>COEFICIENTE DE REPRESENTATIVIDADE</v>
          </cell>
          <cell r="K3851" t="str">
            <v>78,16</v>
          </cell>
          <cell r="L3851" t="str">
            <v>CAIXA REFERENCIAL</v>
          </cell>
        </row>
        <row r="3852">
          <cell r="G3852" t="str">
            <v>89574</v>
          </cell>
          <cell r="H3852" t="str">
            <v>JUNÇÃO DUPLA, PVC, SERIE R, ÁGUA PLUVIAL, DN 100 X 100 X 100 MM, JUNTA ELÁSTICA, FORNECIDO E INSTALADO EM RAMAL DE ENCAMINHAMENTO. AF_06/2022</v>
          </cell>
          <cell r="I3852" t="str">
            <v>UN</v>
          </cell>
          <cell r="J3852" t="str">
            <v>COEFICIENTE DE REPRESENTATIVIDADE</v>
          </cell>
          <cell r="K3852" t="str">
            <v>158,92</v>
          </cell>
          <cell r="L3852" t="str">
            <v>CAIXA REFERENCIAL</v>
          </cell>
        </row>
        <row r="3853">
          <cell r="G3853" t="str">
            <v>89575</v>
          </cell>
          <cell r="H3853" t="str">
            <v>LUVA, PVC, SOLDÁVEL, DN 50MM, INSTALADO EM PRUMADA DE ÁGUA - FORNECIMENTO E INSTALAÇÃO. AF_06/2022</v>
          </cell>
          <cell r="I3853" t="str">
            <v>UN</v>
          </cell>
          <cell r="J3853" t="str">
            <v>COEFICIENTE DE REPRESENTATIVIDADE</v>
          </cell>
          <cell r="K3853" t="str">
            <v>12,10</v>
          </cell>
          <cell r="L3853" t="str">
            <v>CAIXA REFERENCIAL</v>
          </cell>
        </row>
        <row r="3854">
          <cell r="G3854" t="str">
            <v>89577</v>
          </cell>
          <cell r="H3854" t="str">
            <v>LUVA DE CORRER, PVC, SOLDÁVEL, DN 50MM, INSTALADO EM PRUMADA DE ÁGUA - FORNECIMENTO E INSTALAÇÃO. AF_06/2022</v>
          </cell>
          <cell r="I3854" t="str">
            <v>UN</v>
          </cell>
          <cell r="J3854" t="str">
            <v>COEFICIENTE DE REPRESENTATIVIDADE</v>
          </cell>
          <cell r="K3854" t="str">
            <v>35,64</v>
          </cell>
          <cell r="L3854" t="str">
            <v>CAIXA REFERENCIAL</v>
          </cell>
        </row>
        <row r="3855">
          <cell r="G3855" t="str">
            <v>89579</v>
          </cell>
          <cell r="H3855" t="str">
            <v>LUVA DE REDUÇÃO, PVC, SOLDÁVEL, DN 50MM X 25MM, INSTALADO EM PRUMADA DE ÁGUA   FORNECIMENTO E INSTALAÇÃO. AF_06/2022</v>
          </cell>
          <cell r="I3855" t="str">
            <v>UN</v>
          </cell>
          <cell r="J3855" t="str">
            <v>COEFICIENTE DE REPRESENTATIVIDADE</v>
          </cell>
          <cell r="K3855" t="str">
            <v>11,96</v>
          </cell>
          <cell r="L3855" t="str">
            <v>CAIXA REFERENCIAL</v>
          </cell>
        </row>
        <row r="3856">
          <cell r="G3856" t="str">
            <v>89581</v>
          </cell>
          <cell r="H3856" t="str">
            <v>JOELHO 90 GRAUS, PVC, SERIE R, ÁGUA PLUVIAL, DN 75 MM, JUNTA ELÁSTICA, FORNECIDO E INSTALADO EM CONDUTORES VERTICAIS DE ÁGUAS PLUVIAIS. AF_06/2022</v>
          </cell>
          <cell r="I3856" t="str">
            <v>UN</v>
          </cell>
          <cell r="J3856" t="str">
            <v>COEFICIENTE DE REPRESENTATIVIDADE</v>
          </cell>
          <cell r="K3856" t="str">
            <v>35,76</v>
          </cell>
          <cell r="L3856" t="str">
            <v>CAIXA REFERENCIAL</v>
          </cell>
        </row>
        <row r="3857">
          <cell r="G3857" t="str">
            <v>89582</v>
          </cell>
          <cell r="H3857" t="str">
            <v>JOELHO 45 GRAUS, PVC, SERIE R, ÁGUA PLUVIAL, DN 75 MM, JUNTA ELÁSTICA, FORNECIDO E INSTALADO EM CONDUTORES VERTICAIS DE ÁGUAS PLUVIAIS. AF_06/2022</v>
          </cell>
          <cell r="I3857" t="str">
            <v>UN</v>
          </cell>
          <cell r="J3857" t="str">
            <v>COEFICIENTE DE REPRESENTATIVIDADE</v>
          </cell>
          <cell r="K3857" t="str">
            <v>36,24</v>
          </cell>
          <cell r="L3857" t="str">
            <v>CAIXA REFERENCIAL</v>
          </cell>
        </row>
        <row r="3858">
          <cell r="G3858" t="str">
            <v>89583</v>
          </cell>
          <cell r="H3858" t="str">
            <v>CURVA 87 GRAUS E 30 MINUTOS, PVC, SERIE R, ÁGUA PLUVIAL, DN 75 MM, JUNTA ELÁSTICA, FORNECIDO E INSTALADO EM CONDUTORES VERTICAIS DE ÁGUAS PLUVIAIS. AF_06/2022</v>
          </cell>
          <cell r="I3858" t="str">
            <v>UN</v>
          </cell>
          <cell r="J3858" t="str">
            <v>COEFICIENTE DE REPRESENTATIVIDADE</v>
          </cell>
          <cell r="K3858" t="str">
            <v>45,11</v>
          </cell>
          <cell r="L3858" t="str">
            <v>CAIXA REFERENCIAL</v>
          </cell>
        </row>
        <row r="3859">
          <cell r="G3859" t="str">
            <v>89584</v>
          </cell>
          <cell r="H3859" t="str">
            <v>JOELHO 90 GRAUS, PVC, SERIE R, ÁGUA PLUVIAL, DN 100 MM, JUNTA ELÁSTICA, FORNECIDO E INSTALADO EM CONDUTORES VERTICAIS DE ÁGUAS PLUVIAIS. AF_06/2022</v>
          </cell>
          <cell r="I3859" t="str">
            <v>UN</v>
          </cell>
          <cell r="J3859" t="str">
            <v>COEFICIENTE DE REPRESENTATIVIDADE</v>
          </cell>
          <cell r="K3859" t="str">
            <v>47,34</v>
          </cell>
          <cell r="L3859" t="str">
            <v>CAIXA REFERENCIAL</v>
          </cell>
        </row>
        <row r="3860">
          <cell r="G3860" t="str">
            <v>89585</v>
          </cell>
          <cell r="H3860" t="str">
            <v>JOELHO 45 GRAUS, PVC, SERIE R, ÁGUA PLUVIAL, DN 100 MM, JUNTA ELÁSTICA, FORNECIDO E INSTALADO EM CONDUTORES VERTICAIS DE ÁGUAS PLUVIAIS. AF_06/2022</v>
          </cell>
          <cell r="I3860" t="str">
            <v>UN</v>
          </cell>
          <cell r="J3860" t="str">
            <v>COEFICIENTE DE REPRESENTATIVIDADE</v>
          </cell>
          <cell r="K3860" t="str">
            <v>48,42</v>
          </cell>
          <cell r="L3860" t="str">
            <v>CAIXA REFERENCIAL</v>
          </cell>
        </row>
        <row r="3861">
          <cell r="G3861" t="str">
            <v>89587</v>
          </cell>
          <cell r="H3861" t="str">
            <v>CURVA 87 GRAUS E 30 MINUTOS, PVC, SERIE R, ÁGUA PLUVIAL, DN 100 MM, JUNTA ELÁSTICA, FORNECIDO E INSTALADO EM CONDUTORES VERTICAIS DE ÁGUAS PLUVIAIS. AF_06/2022</v>
          </cell>
          <cell r="I3861" t="str">
            <v>UN</v>
          </cell>
          <cell r="J3861" t="str">
            <v>COEFICIENTE DE REPRESENTATIVIDADE</v>
          </cell>
          <cell r="K3861" t="str">
            <v>53,06</v>
          </cell>
          <cell r="L3861" t="str">
            <v>CAIXA REFERENCIAL</v>
          </cell>
        </row>
        <row r="3862">
          <cell r="G3862" t="str">
            <v>89590</v>
          </cell>
          <cell r="H3862" t="str">
            <v>JOELHO 90 GRAUS, PVC, SERIE R, ÁGUA PLUVIAL, DN 150 MM, JUNTA ELÁSTICA, FORNECIDO E INSTALADO EM CONDUTORES VERTICAIS DE ÁGUAS PLUVIAIS. AF_06/2022</v>
          </cell>
          <cell r="I3862" t="str">
            <v>UN</v>
          </cell>
          <cell r="J3862" t="str">
            <v>COEFICIENTE DE REPRESENTATIVIDADE</v>
          </cell>
          <cell r="K3862" t="str">
            <v>138,57</v>
          </cell>
          <cell r="L3862" t="str">
            <v>CAIXA REFERENCIAL</v>
          </cell>
        </row>
        <row r="3863">
          <cell r="G3863" t="str">
            <v>89591</v>
          </cell>
          <cell r="H3863" t="str">
            <v>JOELHO 45 GRAUS, PVC, SERIE R, ÁGUA PLUVIAL, DN 150 MM, JUNTA ELÁSTICA, FORNECIDO E INSTALADO EM CONDUTORES VERTICAIS DE ÁGUAS PLUVIAIS. AF_06/2022</v>
          </cell>
          <cell r="I3863" t="str">
            <v>UN</v>
          </cell>
          <cell r="J3863" t="str">
            <v>COEFICIENTE DE REPRESENTATIVIDADE</v>
          </cell>
          <cell r="K3863" t="str">
            <v>135,26</v>
          </cell>
          <cell r="L3863" t="str">
            <v>CAIXA REFERENCIAL</v>
          </cell>
        </row>
        <row r="3864">
          <cell r="G3864" t="str">
            <v>89592</v>
          </cell>
          <cell r="H3864" t="str">
            <v>CURVA 87 GRAUS E 30 MINUTOS, PVC, SERIE R, ÁGUA PLUVIAL, DN 150 MM, JUNTA ELÁSTICA, FORNECIDO E INSTALADO EM CONDUTORES VERTICAIS DE ÁGUAS PLUVIAIS. AF_06/2022</v>
          </cell>
          <cell r="I3864" t="str">
            <v>UN</v>
          </cell>
          <cell r="J3864" t="str">
            <v>COEFICIENTE DE REPRESENTATIVIDADE</v>
          </cell>
          <cell r="K3864" t="str">
            <v>164,34</v>
          </cell>
          <cell r="L3864" t="str">
            <v>CAIXA REFERENCIAL</v>
          </cell>
        </row>
        <row r="3865">
          <cell r="G3865" t="str">
            <v>89593</v>
          </cell>
          <cell r="H3865" t="str">
            <v>LUVA COM ROSCA, PVC, SOLDÁVEL, DN 50MM X 1.1/2 , INSTALADO EM PRUMADA DE ÁGUA - FORNECIMENTO E INSTALAÇÃO. AF_06/2022</v>
          </cell>
          <cell r="I3865" t="str">
            <v>UN</v>
          </cell>
          <cell r="J3865" t="str">
            <v>COEFICIENTE DE REPRESENTATIVIDADE</v>
          </cell>
          <cell r="K3865" t="str">
            <v>24,33</v>
          </cell>
          <cell r="L3865" t="str">
            <v>CAIXA REFERENCIAL</v>
          </cell>
        </row>
        <row r="3866">
          <cell r="G3866" t="str">
            <v>89594</v>
          </cell>
          <cell r="H3866" t="str">
            <v>UNIÃO, PVC, SOLDÁVEL, DN 50MM, INSTALADO EM PRUMADA DE ÁGUA - FORNECIMENTO E INSTALAÇÃO. AF_06/2022</v>
          </cell>
          <cell r="I3866" t="str">
            <v>UN</v>
          </cell>
          <cell r="J3866" t="str">
            <v>COEFICIENTE DE REPRESENTATIVIDADE</v>
          </cell>
          <cell r="K3866" t="str">
            <v>34,74</v>
          </cell>
          <cell r="L3866" t="str">
            <v>CAIXA REFERENCIAL</v>
          </cell>
        </row>
        <row r="3867">
          <cell r="G3867" t="str">
            <v>89595</v>
          </cell>
          <cell r="H3867" t="str">
            <v>ADAPTADOR CURTO COM BOLSA E ROSCA PARA REGISTRO, PVC, SOLDÁVEL, DN 50MM X 1.1/4 , INSTALADO EM PRUMADA DE ÁGUA - FORNECIMENTO E INSTALAÇÃO. AF_06/2022</v>
          </cell>
          <cell r="I3867" t="str">
            <v>UN</v>
          </cell>
          <cell r="J3867" t="str">
            <v>COEFICIENTE DE REPRESENTATIVIDADE</v>
          </cell>
          <cell r="K3867" t="str">
            <v>14,60</v>
          </cell>
          <cell r="L3867" t="str">
            <v>CAIXA REFERENCIAL</v>
          </cell>
        </row>
        <row r="3868">
          <cell r="G3868" t="str">
            <v>89596</v>
          </cell>
          <cell r="H3868" t="str">
            <v>ADAPTADOR CURTO COM BOLSA E ROSCA PARA REGISTRO, PVC, SOLDÁVEL, DN 50MM X 1.1/2 , INSTALADO EM PRUMADA DE ÁGUA - FORNECIMENTO E INSTALAÇÃO. AF_06/2022</v>
          </cell>
          <cell r="I3868" t="str">
            <v>UN</v>
          </cell>
          <cell r="J3868" t="str">
            <v>COEFICIENTE DE REPRESENTATIVIDADE</v>
          </cell>
          <cell r="K3868" t="str">
            <v>10,90</v>
          </cell>
          <cell r="L3868" t="str">
            <v>CAIXA REFERENCIAL</v>
          </cell>
        </row>
        <row r="3869">
          <cell r="G3869" t="str">
            <v>89597</v>
          </cell>
          <cell r="H3869" t="str">
            <v>LUVA, PVC, SOLDÁVEL, DN 60MM, INSTALADO EM PRUMADA DE ÁGUA - FORNECIMENTO E INSTALAÇÃO. AF_06/2022</v>
          </cell>
          <cell r="I3869" t="str">
            <v>UN</v>
          </cell>
          <cell r="J3869" t="str">
            <v>COEFICIENTE DE REPRESENTATIVIDADE</v>
          </cell>
          <cell r="K3869" t="str">
            <v>22,65</v>
          </cell>
          <cell r="L3869" t="str">
            <v>CAIXA REFERENCIAL</v>
          </cell>
        </row>
        <row r="3870">
          <cell r="G3870" t="str">
            <v>89598</v>
          </cell>
          <cell r="H3870" t="str">
            <v>LUVA DE CORRER, PVC, SOLDÁVEL, DN 60MM, INSTALADO EM PRUMADA DE ÁGUA   FORNECIMENTO E INSTALAÇÃO. AF_06/2022</v>
          </cell>
          <cell r="I3870" t="str">
            <v>UN</v>
          </cell>
          <cell r="J3870" t="str">
            <v>COEFICIENTE DE REPRESENTATIVIDADE</v>
          </cell>
          <cell r="K3870" t="str">
            <v>47,85</v>
          </cell>
          <cell r="L3870" t="str">
            <v>CAIXA REFERENCIAL</v>
          </cell>
        </row>
        <row r="3871">
          <cell r="G3871" t="str">
            <v>89599</v>
          </cell>
          <cell r="H3871" t="str">
            <v>LUVA SIMPLES, PVC, SERIE R, ÁGUA PLUVIAL, DN 75 MM, JUNTA ELÁSTICA, FORNECIDO E INSTALADO EM CONDUTORES VERTICAIS DE ÁGUAS PLUVIAIS. AF_06/2022</v>
          </cell>
          <cell r="I3871" t="str">
            <v>UN</v>
          </cell>
          <cell r="J3871" t="str">
            <v>COEFICIENTE DE REPRESENTATIVIDADE</v>
          </cell>
          <cell r="K3871" t="str">
            <v>26,07</v>
          </cell>
          <cell r="L3871" t="str">
            <v>CAIXA REFERENCIAL</v>
          </cell>
        </row>
        <row r="3872">
          <cell r="G3872" t="str">
            <v>89600</v>
          </cell>
          <cell r="H3872" t="str">
            <v>LUVA DE CORRER, PVC, SERIE R, ÁGUA PLUVIAL, DN 75 MM, JUNTA ELÁSTICA, FORNECIDO E INSTALADO EM CONDUTORES VERTICAIS DE ÁGUAS PLUVIAIS. AF_06/2022</v>
          </cell>
          <cell r="I3872" t="str">
            <v>UN</v>
          </cell>
          <cell r="J3872" t="str">
            <v>COEFICIENTE DE REPRESENTATIVIDADE</v>
          </cell>
          <cell r="K3872" t="str">
            <v>26,70</v>
          </cell>
          <cell r="L3872" t="str">
            <v>CAIXA REFERENCIAL</v>
          </cell>
        </row>
        <row r="3873">
          <cell r="G3873" t="str">
            <v>89605</v>
          </cell>
          <cell r="H3873" t="str">
            <v>LUVA DE REDUÇÃO, PVC, SOLDÁVEL, DN 60MM X 50MM, INSTALADO EM PRUMADA DE ÁGUA - FORNECIMENTO E INSTALAÇÃO. AF_06/2022</v>
          </cell>
          <cell r="I3873" t="str">
            <v>UN</v>
          </cell>
          <cell r="J3873" t="str">
            <v>COEFICIENTE DE REPRESENTATIVIDADE</v>
          </cell>
          <cell r="K3873" t="str">
            <v>20,65</v>
          </cell>
          <cell r="L3873" t="str">
            <v>CAIXA REFERENCIAL</v>
          </cell>
        </row>
        <row r="3874">
          <cell r="G3874" t="str">
            <v>89609</v>
          </cell>
          <cell r="H3874" t="str">
            <v>UNIÃO, PVC, SOLDÁVEL, DN 60MM, INSTALADO EM PRUMADA DE ÁGUA - FORNECIMENTO E INSTALAÇÃO. AF_06/2022</v>
          </cell>
          <cell r="I3874" t="str">
            <v>UN</v>
          </cell>
          <cell r="J3874" t="str">
            <v>COEFICIENTE DE REPRESENTATIVIDADE</v>
          </cell>
          <cell r="K3874" t="str">
            <v>79,60</v>
          </cell>
          <cell r="L3874" t="str">
            <v>CAIXA REFERENCIAL</v>
          </cell>
        </row>
        <row r="3875">
          <cell r="G3875" t="str">
            <v>89610</v>
          </cell>
          <cell r="H3875" t="str">
            <v>ADAPTADOR CURTO COM BOLSA E ROSCA PARA REGISTRO, PVC, SOLDÁVEL, DN 60MM X 2 , INSTALADO EM PRUMADA DE ÁGUA - FORNECIMENTO E INSTALAÇÃO. AF_06/2022</v>
          </cell>
          <cell r="I3875" t="str">
            <v>UN</v>
          </cell>
          <cell r="J3875" t="str">
            <v>COEFICIENTE DE REPRESENTATIVIDADE</v>
          </cell>
          <cell r="K3875" t="str">
            <v>19,63</v>
          </cell>
          <cell r="L3875" t="str">
            <v>CAIXA REFERENCIAL</v>
          </cell>
        </row>
        <row r="3876">
          <cell r="G3876" t="str">
            <v>89611</v>
          </cell>
          <cell r="H3876" t="str">
            <v>LUVA, PVC, SOLDÁVEL, DN 75MM, INSTALADO EM PRUMADA DE ÁGUA - FORNECIMENTO E INSTALAÇÃO. AF_06/2022</v>
          </cell>
          <cell r="I3876" t="str">
            <v>UN</v>
          </cell>
          <cell r="J3876" t="str">
            <v>COEFICIENTE DE REPRESENTATIVIDADE</v>
          </cell>
          <cell r="K3876" t="str">
            <v>31,70</v>
          </cell>
          <cell r="L3876" t="str">
            <v>CAIXA REFERENCIAL</v>
          </cell>
        </row>
        <row r="3877">
          <cell r="G3877" t="str">
            <v>89612</v>
          </cell>
          <cell r="H3877" t="str">
            <v>UNIÃO, PVC, SOLDÁVEL, DN 75MM, INSTALADO EM PRUMADA DE ÁGUA - FORNECIMENTO E INSTALAÇÃO. AF_06/2022</v>
          </cell>
          <cell r="I3877" t="str">
            <v>UN</v>
          </cell>
          <cell r="J3877" t="str">
            <v>COEFICIENTE DE REPRESENTATIVIDADE</v>
          </cell>
          <cell r="K3877" t="str">
            <v>155,14</v>
          </cell>
          <cell r="L3877" t="str">
            <v>CAIXA REFERENCIAL</v>
          </cell>
        </row>
        <row r="3878">
          <cell r="G3878" t="str">
            <v>89613</v>
          </cell>
          <cell r="H3878" t="str">
            <v>ADAPTADOR CURTO COM BOLSA E ROSCA PARA REGISTRO, PVC, SOLDÁVEL, DN 75MM X 2.1/2, INSTALADO EM PRUMADA DE ÁGUA - FORNECIMENTO E INSTALAÇÃO. AF_12/2014</v>
          </cell>
          <cell r="I3878" t="str">
            <v>UN</v>
          </cell>
          <cell r="J3878" t="str">
            <v>COEFICIENTE DE REPRESENTATIVIDADE</v>
          </cell>
          <cell r="K3878" t="str">
            <v>30,08</v>
          </cell>
          <cell r="L3878" t="str">
            <v>CAIXA REFERENCIAL</v>
          </cell>
        </row>
        <row r="3879">
          <cell r="G3879" t="str">
            <v>89614</v>
          </cell>
          <cell r="H3879" t="str">
            <v>LUVA, PVC, SOLDÁVEL, DN 85MM, INSTALADO EM PRUMADA DE ÁGUA - FORNECIMENTO E INSTALAÇÃO. AF_06/2022</v>
          </cell>
          <cell r="I3879" t="str">
            <v>UN</v>
          </cell>
          <cell r="J3879" t="str">
            <v>COEFICIENTE DE REPRESENTATIVIDADE</v>
          </cell>
          <cell r="K3879" t="str">
            <v>57,55</v>
          </cell>
          <cell r="L3879" t="str">
            <v>CAIXA REFERENCIAL</v>
          </cell>
        </row>
        <row r="3880">
          <cell r="G3880" t="str">
            <v>89615</v>
          </cell>
          <cell r="H3880" t="str">
            <v>UNIÃO, PVC, SOLDÁVEL, DN 85MM, INSTALADO EM PRUMADA DE ÁGUA - FORNECIMENTO E INSTALAÇÃO. AF_06/2022</v>
          </cell>
          <cell r="I3880" t="str">
            <v>UN</v>
          </cell>
          <cell r="J3880" t="str">
            <v>COEFICIENTE DE REPRESENTATIVIDADE</v>
          </cell>
          <cell r="K3880" t="str">
            <v>183,07</v>
          </cell>
          <cell r="L3880" t="str">
            <v>CAIXA REFERENCIAL</v>
          </cell>
        </row>
        <row r="3881">
          <cell r="G3881" t="str">
            <v>89616</v>
          </cell>
          <cell r="H3881" t="str">
            <v>ADAPTADOR CURTO COM BOLSA E ROSCA PARA REGISTRO, PVC, SOLDÁVEL, DN 85MM X 3 , INSTALADO EM PRUMADA DE ÁGUA - FORNECIMENTO E INSTALAÇÃO. AF_06/2022</v>
          </cell>
          <cell r="I3881" t="str">
            <v>UN</v>
          </cell>
          <cell r="J3881" t="str">
            <v>COEFICIENTE DE REPRESENTATIVIDADE</v>
          </cell>
          <cell r="K3881" t="str">
            <v>39,84</v>
          </cell>
          <cell r="L3881" t="str">
            <v>CAIXA REFERENCIAL</v>
          </cell>
        </row>
        <row r="3882">
          <cell r="G3882" t="str">
            <v>89617</v>
          </cell>
          <cell r="H3882" t="str">
            <v>TE, PVC, SOLDÁVEL, DN 25MM, INSTALADO EM PRUMADA DE ÁGUA - FORNECIMENTO E INSTALAÇÃO. AF_06/2022</v>
          </cell>
          <cell r="I3882" t="str">
            <v>UN</v>
          </cell>
          <cell r="J3882" t="str">
            <v>COEFICIENTE DE REPRESENTATIVIDADE</v>
          </cell>
          <cell r="K3882" t="str">
            <v>8,62</v>
          </cell>
          <cell r="L3882" t="str">
            <v>CAIXA REFERENCIAL</v>
          </cell>
        </row>
        <row r="3883">
          <cell r="G3883" t="str">
            <v>89620</v>
          </cell>
          <cell r="H3883" t="str">
            <v>TE, PVC, SOLDÁVEL, DN 32MM, INSTALADO EM PRUMADA DE ÁGUA - FORNECIMENTO E INSTALAÇÃO. AF_06/2022</v>
          </cell>
          <cell r="I3883" t="str">
            <v>UN</v>
          </cell>
          <cell r="J3883" t="str">
            <v>COEFICIENTE DE REPRESENTATIVIDADE</v>
          </cell>
          <cell r="K3883" t="str">
            <v>13,00</v>
          </cell>
          <cell r="L3883" t="str">
            <v>CAIXA REFERENCIAL</v>
          </cell>
        </row>
        <row r="3884">
          <cell r="G3884" t="str">
            <v>89622</v>
          </cell>
          <cell r="H3884" t="str">
            <v>TÊ DE REDUÇÃO, PVC, SOLDÁVEL, DN 32MM X 25MM, INSTALADO EM PRUMADA DE ÁGUA - FORNECIMENTO E INSTALAÇÃO. AF_06/2022</v>
          </cell>
          <cell r="I3884" t="str">
            <v>UN</v>
          </cell>
          <cell r="J3884" t="str">
            <v>COEFICIENTE DE REPRESENTATIVIDADE</v>
          </cell>
          <cell r="K3884" t="str">
            <v>14,91</v>
          </cell>
          <cell r="L3884" t="str">
            <v>CAIXA REFERENCIAL</v>
          </cell>
        </row>
        <row r="3885">
          <cell r="G3885" t="str">
            <v>89623</v>
          </cell>
          <cell r="H3885" t="str">
            <v>TE, PVC, SOLDÁVEL, DN 40MM, INSTALADO EM PRUMADA DE ÁGUA - FORNECIMENTO E INSTALAÇÃO. AF_06/2022</v>
          </cell>
          <cell r="I3885" t="str">
            <v>UN</v>
          </cell>
          <cell r="J3885" t="str">
            <v>COEFICIENTE DE REPRESENTATIVIDADE</v>
          </cell>
          <cell r="K3885" t="str">
            <v>20,40</v>
          </cell>
          <cell r="L3885" t="str">
            <v>CAIXA REFERENCIAL</v>
          </cell>
        </row>
        <row r="3886">
          <cell r="G3886" t="str">
            <v>89624</v>
          </cell>
          <cell r="H3886" t="str">
            <v>TÊ DE REDUÇÃO, PVC, SOLDÁVEL, DN 40MM X 32MM, INSTALADO EM PRUMADA DE ÁGUA - FORNECIMENTO E INSTALAÇÃO. AF_06/2022</v>
          </cell>
          <cell r="I3886" t="str">
            <v>UN</v>
          </cell>
          <cell r="J3886" t="str">
            <v>COEFICIENTE DE REPRESENTATIVIDADE</v>
          </cell>
          <cell r="K3886" t="str">
            <v>18,81</v>
          </cell>
          <cell r="L3886" t="str">
            <v>CAIXA REFERENCIAL</v>
          </cell>
        </row>
        <row r="3887">
          <cell r="G3887" t="str">
            <v>89625</v>
          </cell>
          <cell r="H3887" t="str">
            <v>TE, PVC, SOLDÁVEL, DN 50MM, INSTALADO EM PRUMADA DE ÁGUA - FORNECIMENTO E INSTALAÇÃO. AF_06/2022</v>
          </cell>
          <cell r="I3887" t="str">
            <v>UN</v>
          </cell>
          <cell r="J3887" t="str">
            <v>COEFICIENTE DE REPRESENTATIVIDADE</v>
          </cell>
          <cell r="K3887" t="str">
            <v>23,90</v>
          </cell>
          <cell r="L3887" t="str">
            <v>CAIXA REFERENCIAL</v>
          </cell>
        </row>
        <row r="3888">
          <cell r="G3888" t="str">
            <v>89626</v>
          </cell>
          <cell r="H3888" t="str">
            <v>TÊ DE REDUÇÃO, PVC, SOLDÁVEL, DN 50MM X 40MM, INSTALADO EM PRUMADA DE ÁGUA - FORNECIMENTO E INSTALAÇÃO. AF_06/2022</v>
          </cell>
          <cell r="I3888" t="str">
            <v>UN</v>
          </cell>
          <cell r="J3888" t="str">
            <v>COEFICIENTE DE REPRESENTATIVIDADE</v>
          </cell>
          <cell r="K3888" t="str">
            <v>30,58</v>
          </cell>
          <cell r="L3888" t="str">
            <v>CAIXA REFERENCIAL</v>
          </cell>
        </row>
        <row r="3889">
          <cell r="G3889" t="str">
            <v>89627</v>
          </cell>
          <cell r="H3889" t="str">
            <v>TÊ DE REDUÇÃO, PVC, SOLDÁVEL, DN 50MM X 25MM, INSTALADO EM PRUMADA DE ÁGUA - FORNECIMENTO E INSTALAÇÃO. AF_06/2022</v>
          </cell>
          <cell r="I3889" t="str">
            <v>UN</v>
          </cell>
          <cell r="J3889" t="str">
            <v>COEFICIENTE DE REPRESENTATIVIDADE</v>
          </cell>
          <cell r="K3889" t="str">
            <v>20,90</v>
          </cell>
          <cell r="L3889" t="str">
            <v>CAIXA REFERENCIAL</v>
          </cell>
        </row>
        <row r="3890">
          <cell r="G3890" t="str">
            <v>89628</v>
          </cell>
          <cell r="H3890" t="str">
            <v>TE, PVC, SOLDÁVEL, DN 60MM, INSTALADO EM PRUMADA DE ÁGUA - FORNECIMENTO E INSTALAÇÃO. AF_06/2022</v>
          </cell>
          <cell r="I3890" t="str">
            <v>UN</v>
          </cell>
          <cell r="J3890" t="str">
            <v>COEFICIENTE DE REPRESENTATIVIDADE</v>
          </cell>
          <cell r="K3890" t="str">
            <v>47,81</v>
          </cell>
          <cell r="L3890" t="str">
            <v>CAIXA REFERENCIAL</v>
          </cell>
        </row>
        <row r="3891">
          <cell r="G3891" t="str">
            <v>89629</v>
          </cell>
          <cell r="H3891" t="str">
            <v>TE, PVC, SOLDÁVEL, DN 75MM, INSTALADO EM PRUMADA DE ÁGUA - FORNECIMENTO E INSTALAÇÃO. AF_06/2022</v>
          </cell>
          <cell r="I3891" t="str">
            <v>UN</v>
          </cell>
          <cell r="J3891" t="str">
            <v>COEFICIENTE DE REPRESENTATIVIDADE</v>
          </cell>
          <cell r="K3891" t="str">
            <v>78,90</v>
          </cell>
          <cell r="L3891" t="str">
            <v>CAIXA REFERENCIAL</v>
          </cell>
        </row>
        <row r="3892">
          <cell r="G3892" t="str">
            <v>89630</v>
          </cell>
          <cell r="H3892" t="str">
            <v>TE DE REDUÇÃO, PVC, SOLDÁVEL, DN 75MM X 50MM, INSTALADO EM PRUMADA DE ÁGUA - FORNECIMENTO E INSTALAÇÃO. AF_06/2022</v>
          </cell>
          <cell r="I3892" t="str">
            <v>UN</v>
          </cell>
          <cell r="J3892" t="str">
            <v>COEFICIENTE DE REPRESENTATIVIDADE</v>
          </cell>
          <cell r="K3892" t="str">
            <v>60,21</v>
          </cell>
          <cell r="L3892" t="str">
            <v>CAIXA REFERENCIAL</v>
          </cell>
        </row>
        <row r="3893">
          <cell r="G3893" t="str">
            <v>89631</v>
          </cell>
          <cell r="H3893" t="str">
            <v>TE, PVC, SOLDÁVEL, DN 85MM, INSTALADO EM PRUMADA DE ÁGUA - FORNECIMENTO E INSTALAÇÃO. AF_06/2022</v>
          </cell>
          <cell r="I3893" t="str">
            <v>UN</v>
          </cell>
          <cell r="J3893" t="str">
            <v>COEFICIENTE DE REPRESENTATIVIDADE</v>
          </cell>
          <cell r="K3893" t="str">
            <v>102,79</v>
          </cell>
          <cell r="L3893" t="str">
            <v>CAIXA REFERENCIAL</v>
          </cell>
        </row>
        <row r="3894">
          <cell r="G3894" t="str">
            <v>89632</v>
          </cell>
          <cell r="H3894" t="str">
            <v>TE DE REDUÇÃO, PVC, SOLDÁVEL, DN 85MM X 60MM, INSTALADO EM PRUMADA DE ÁGUA - FORNECIMENTO E INSTALAÇÃO. AF_06/2022</v>
          </cell>
          <cell r="I3894" t="str">
            <v>UN</v>
          </cell>
          <cell r="J3894" t="str">
            <v>COEFICIENTE DE REPRESENTATIVIDADE</v>
          </cell>
          <cell r="K3894" t="str">
            <v>118,02</v>
          </cell>
          <cell r="L3894" t="str">
            <v>CAIXA REFERENCIAL</v>
          </cell>
        </row>
        <row r="3895">
          <cell r="G3895" t="str">
            <v>89637</v>
          </cell>
          <cell r="H3895" t="str">
            <v>JOELHO 90 GRAUS, CPVC, SOLDÁVEL, DN 15MM, INSTALADO EM RAMAL OU SUB-RAMAL DE ÁGUA - FORNECIMENTO E INSTALAÇÃO. AF_06/2022</v>
          </cell>
          <cell r="I3895" t="str">
            <v>UN</v>
          </cell>
          <cell r="J3895" t="str">
            <v>COEFICIENTE DE REPRESENTATIVIDADE</v>
          </cell>
          <cell r="K3895" t="str">
            <v>11,50</v>
          </cell>
          <cell r="L3895" t="str">
            <v>CAIXA REFERENCIAL</v>
          </cell>
        </row>
        <row r="3896">
          <cell r="G3896" t="str">
            <v>89638</v>
          </cell>
          <cell r="H3896" t="str">
            <v>JOELHO 45 GRAUS, CPVC, SOLDÁVEL, DN 15MM, INSTALADO EM RAMAL OU SUB-RAMAL DE ÁGUA - FORNECIMENTO E INSTALAÇÃO. AF_06/2022</v>
          </cell>
          <cell r="I3896" t="str">
            <v>UN</v>
          </cell>
          <cell r="J3896" t="str">
            <v>COEFICIENTE DE REPRESENTATIVIDADE</v>
          </cell>
          <cell r="K3896" t="str">
            <v>12,25</v>
          </cell>
          <cell r="L3896" t="str">
            <v>CAIXA REFERENCIAL</v>
          </cell>
        </row>
        <row r="3897">
          <cell r="G3897" t="str">
            <v>89639</v>
          </cell>
          <cell r="H3897" t="str">
            <v>CURVA 90 GRAUS, CPVC, SOLDÁVEL, DN 15MM, INSTALADO EM RAMAL OU SUB-RAMAL DE ÁGUA - FORNECIMENTO E INSTALAÇÃO. AF_06/2022</v>
          </cell>
          <cell r="I3897" t="str">
            <v>UN</v>
          </cell>
          <cell r="J3897" t="str">
            <v>COEFICIENTE DE REPRESENTATIVIDADE</v>
          </cell>
          <cell r="K3897" t="str">
            <v>12,77</v>
          </cell>
          <cell r="L3897" t="str">
            <v>CAIXA REFERENCIAL</v>
          </cell>
        </row>
        <row r="3898">
          <cell r="G3898" t="str">
            <v>89640</v>
          </cell>
          <cell r="H3898" t="str">
            <v>JOELHO DE TRANSIÇÃO, 90 GRAUS, CPVC, SOLDÁVEL, DN 15MM X 1/2, INSTALADO EM RAMAL OU SUB-RAMAL DE ÁGUA - FORNECIMENTO E INSTALAÇÃO. AF_06/2022</v>
          </cell>
          <cell r="I3898" t="str">
            <v>UN</v>
          </cell>
          <cell r="J3898" t="str">
            <v>COEFICIENTE DE REPRESENTATIVIDADE</v>
          </cell>
          <cell r="K3898" t="str">
            <v>18,39</v>
          </cell>
          <cell r="L3898" t="str">
            <v>CAIXA REFERENCIAL</v>
          </cell>
        </row>
        <row r="3899">
          <cell r="G3899" t="str">
            <v>89641</v>
          </cell>
          <cell r="H3899" t="str">
            <v>JOELHO 90 GRAUS, CPVC, SOLDÁVEL, DN 22MM, INSTALADO EM RAMAL OU SUB-RAMAL DE ÁGUA - FORNECIMENTO E INSTALAÇÃO. AF_06/2022</v>
          </cell>
          <cell r="I3899" t="str">
            <v>UN</v>
          </cell>
          <cell r="J3899" t="str">
            <v>COEFICIENTE DE REPRESENTATIVIDADE</v>
          </cell>
          <cell r="K3899" t="str">
            <v>14,84</v>
          </cell>
          <cell r="L3899" t="str">
            <v>CAIXA REFERENCIAL</v>
          </cell>
        </row>
        <row r="3900">
          <cell r="G3900" t="str">
            <v>89642</v>
          </cell>
          <cell r="H3900" t="str">
            <v>JOELHO 45 GRAUS, CPVC, SOLDÁVEL, DN 22MM, INSTALADO EM RAMAL OU SUB-RAMAL DE ÁGUA - FORNECIMENTO E INSTALAÇÃO. AF_06/2022</v>
          </cell>
          <cell r="I3900" t="str">
            <v>UN</v>
          </cell>
          <cell r="J3900" t="str">
            <v>COEFICIENTE DE REPRESENTATIVIDADE</v>
          </cell>
          <cell r="K3900" t="str">
            <v>16,14</v>
          </cell>
          <cell r="L3900" t="str">
            <v>CAIXA REFERENCIAL</v>
          </cell>
        </row>
        <row r="3901">
          <cell r="G3901" t="str">
            <v>89643</v>
          </cell>
          <cell r="H3901" t="str">
            <v>CURVA 90 GRAUS, CPVC, SOLDÁVEL, DN 22MM, INSTALADO EM RAMAL OU SUB-RAMAL DE ÁGUA - FORNECIMENTO E INSTALAÇÃO. AF_06/2022</v>
          </cell>
          <cell r="I3901" t="str">
            <v>UN</v>
          </cell>
          <cell r="J3901" t="str">
            <v>COEFICIENTE DE REPRESENTATIVIDADE</v>
          </cell>
          <cell r="K3901" t="str">
            <v>17,18</v>
          </cell>
          <cell r="L3901" t="str">
            <v>CAIXA REFERENCIAL</v>
          </cell>
        </row>
        <row r="3902">
          <cell r="G3902" t="str">
            <v>89644</v>
          </cell>
          <cell r="H3902" t="str">
            <v>JOELHO DE TRANSIÇÃO, 90 GRAUS, CPVC, SOLDÁVEL, DN 22MM X 1/2, INSTALADO EM RAMAL OU SUB-RAMAL DE ÁGUA - FORNECIMENTO E INSTALAÇÃO. AF_06/2022</v>
          </cell>
          <cell r="I3902" t="str">
            <v>UN</v>
          </cell>
          <cell r="J3902" t="str">
            <v>COEFICIENTE DE REPRESENTATIVIDADE</v>
          </cell>
          <cell r="K3902" t="str">
            <v>22,21</v>
          </cell>
          <cell r="L3902" t="str">
            <v>CAIXA REFERENCIAL</v>
          </cell>
        </row>
        <row r="3903">
          <cell r="G3903" t="str">
            <v>89645</v>
          </cell>
          <cell r="H3903" t="str">
            <v>JOELHO DE TRANSIÇÃO, 90 GRAUS, CPVC, SOLDÁVEL, DN 22MM X 3/4, INSTALADO EM RAMAL OU SUB-RAMAL DE ÁGUA - FORNECIMENTO E INSTALAÇÃO. AF_06/2022</v>
          </cell>
          <cell r="I3903" t="str">
            <v>UN</v>
          </cell>
          <cell r="J3903" t="str">
            <v>COEFICIENTE DE REPRESENTATIVIDADE</v>
          </cell>
          <cell r="K3903" t="str">
            <v>30,01</v>
          </cell>
          <cell r="L3903" t="str">
            <v>CAIXA REFERENCIAL</v>
          </cell>
        </row>
        <row r="3904">
          <cell r="G3904" t="str">
            <v>89646</v>
          </cell>
          <cell r="H3904" t="str">
            <v>JOELHO 90 GRAUS, CPVC, SOLDÁVEL, DN 28MM, INSTALADO EM RAMAL OU SUB-RAMAL DE ÁGUA - FORNECIMENTO E INSTALAÇÃO. AF_06/2022</v>
          </cell>
          <cell r="I3904" t="str">
            <v>UN</v>
          </cell>
          <cell r="J3904" t="str">
            <v>COEFICIENTE DE REPRESENTATIVIDADE</v>
          </cell>
          <cell r="K3904" t="str">
            <v>21,20</v>
          </cell>
          <cell r="L3904" t="str">
            <v>CAIXA REFERENCIAL</v>
          </cell>
        </row>
        <row r="3905">
          <cell r="G3905" t="str">
            <v>89647</v>
          </cell>
          <cell r="H3905" t="str">
            <v>JOELHO 45 GRAUS, CPVC, SOLDÁVEL, DN 28MM, INSTALADO EM RAMAL OU SUB-RAMAL DE ÁGUA   FORNECIMENTO E INSTALAÇÃO. AF_06/2022</v>
          </cell>
          <cell r="I3905" t="str">
            <v>UN</v>
          </cell>
          <cell r="J3905" t="str">
            <v>COEFICIENTE DE REPRESENTATIVIDADE</v>
          </cell>
          <cell r="K3905" t="str">
            <v>20,66</v>
          </cell>
          <cell r="L3905" t="str">
            <v>CAIXA REFERENCIAL</v>
          </cell>
        </row>
        <row r="3906">
          <cell r="G3906" t="str">
            <v>89648</v>
          </cell>
          <cell r="H3906" t="str">
            <v>CURVA 90 GRAUS, CPVC, SOLDÁVEL, DN 28MM, INSTALADO EM RAMAL OU SUB-RAMAL DE ÁGUA   FORNECIMENTO E INSTALAÇÃO. AF_06/2022</v>
          </cell>
          <cell r="I3906" t="str">
            <v>UN</v>
          </cell>
          <cell r="J3906" t="str">
            <v>COEFICIENTE DE REPRESENTATIVIDADE</v>
          </cell>
          <cell r="K3906" t="str">
            <v>24,72</v>
          </cell>
          <cell r="L3906" t="str">
            <v>CAIXA REFERENCIAL</v>
          </cell>
        </row>
        <row r="3907">
          <cell r="G3907" t="str">
            <v>89649</v>
          </cell>
          <cell r="H3907" t="str">
            <v>JOELHO 90 GRAUS, CPVC, SOLDÁVEL, DN 35MM, INSTALADO EM RAMAL OU SUB-RAMAL DE ÁGUA   FORNECIMENTO E INSTALAÇÃO. AF_06/2022</v>
          </cell>
          <cell r="I3907" t="str">
            <v>UN</v>
          </cell>
          <cell r="J3907" t="str">
            <v>COEFICIENTE DE REPRESENTATIVIDADE</v>
          </cell>
          <cell r="K3907" t="str">
            <v>29,92</v>
          </cell>
          <cell r="L3907" t="str">
            <v>CAIXA REFERENCIAL</v>
          </cell>
        </row>
        <row r="3908">
          <cell r="G3908" t="str">
            <v>89650</v>
          </cell>
          <cell r="H3908" t="str">
            <v>JOELHO 45 GRAUS, CPVC, SOLDÁVEL, DN 35MM, INSTALADO EM RAMAL OU SUB-RAMAL DE ÁGUA   FORNECIMENTO E INSTALAÇÃO. AF_06/2022</v>
          </cell>
          <cell r="I3908" t="str">
            <v>UN</v>
          </cell>
          <cell r="J3908" t="str">
            <v>COEFICIENTE DE REPRESENTATIVIDADE</v>
          </cell>
          <cell r="K3908" t="str">
            <v>28,59</v>
          </cell>
          <cell r="L3908" t="str">
            <v>CAIXA REFERENCIAL</v>
          </cell>
        </row>
        <row r="3909">
          <cell r="G3909" t="str">
            <v>89651</v>
          </cell>
          <cell r="H3909" t="str">
            <v>LUVA, CPVC, SOLDÁVEL, DN 15MM, INSTALADO EM RAMAL OU SUB-RAMAL DE ÁGUA - FORNECIMENTO E INSTALAÇÃO. AF_06/2022</v>
          </cell>
          <cell r="I3909" t="str">
            <v>UN</v>
          </cell>
          <cell r="J3909" t="str">
            <v>COEFICIENTE DE REPRESENTATIVIDADE</v>
          </cell>
          <cell r="K3909" t="str">
            <v>7,79</v>
          </cell>
          <cell r="L3909" t="str">
            <v>CAIXA REFERENCIAL</v>
          </cell>
        </row>
        <row r="3910">
          <cell r="G3910" t="str">
            <v>89652</v>
          </cell>
          <cell r="H3910" t="str">
            <v>LUVA DE CORRER, CPVC, SOLDÁVEL, DN 15MM, INSTALADO EM RAMAL OU SUB-RAMAL DE ÁGUA   FORNECIMENTO E INSTALAÇÃO. AF_06/2022</v>
          </cell>
          <cell r="I3910" t="str">
            <v>UN</v>
          </cell>
          <cell r="J3910" t="str">
            <v>COEFICIENTE DE REPRESENTATIVIDADE</v>
          </cell>
          <cell r="K3910" t="str">
            <v>11,92</v>
          </cell>
          <cell r="L3910" t="str">
            <v>CAIXA REFERENCIAL</v>
          </cell>
        </row>
        <row r="3911">
          <cell r="G3911" t="str">
            <v>89653</v>
          </cell>
          <cell r="H3911" t="str">
            <v>LUVA DE TRANSIÇÃO, CPVC, SOLDÁVEL, DN15MM X 1/2, INSTALADO EM RAMAL OU SUB-RAMAL DE ÁGUA - FORNECIMENTO E INSTALAÇÃO. AF_06/2022</v>
          </cell>
          <cell r="I3911" t="str">
            <v>UN</v>
          </cell>
          <cell r="J3911" t="str">
            <v>COEFICIENTE DE REPRESENTATIVIDADE</v>
          </cell>
          <cell r="K3911" t="str">
            <v>16,10</v>
          </cell>
          <cell r="L3911" t="str">
            <v>CAIXA REFERENCIAL</v>
          </cell>
        </row>
        <row r="3912">
          <cell r="G3912" t="str">
            <v>89654</v>
          </cell>
          <cell r="H3912" t="str">
            <v>UNIÃO, CPVC, SOLDÁVEL, DN15MM, INSTALADO EM RAMAL OU SUB-RAMAL DE ÁGUA   FORNECIMENTO E INSTALAÇÃO. AF_06/2022</v>
          </cell>
          <cell r="I3912" t="str">
            <v>UN</v>
          </cell>
          <cell r="J3912" t="str">
            <v>COEFICIENTE DE REPRESENTATIVIDADE</v>
          </cell>
          <cell r="K3912" t="str">
            <v>18,34</v>
          </cell>
          <cell r="L3912" t="str">
            <v>CAIXA REFERENCIAL</v>
          </cell>
        </row>
        <row r="3913">
          <cell r="G3913" t="str">
            <v>89655</v>
          </cell>
          <cell r="H3913" t="str">
            <v>CONECTOR, CPVC, SOLDÁVEL, DN 15MM X 1/2 , INSTALADO EM RAMAL OU SUB-RAMAL DE ÁGUA   FORNECIMENTO E INSTALAÇÃO. AF_06/2022</v>
          </cell>
          <cell r="I3913" t="str">
            <v>UN</v>
          </cell>
          <cell r="J3913" t="str">
            <v>COEFICIENTE DE REPRESENTATIVIDADE</v>
          </cell>
          <cell r="K3913" t="str">
            <v>21,48</v>
          </cell>
          <cell r="L3913" t="str">
            <v>CAIXA REFERENCIAL</v>
          </cell>
        </row>
        <row r="3914">
          <cell r="G3914" t="str">
            <v>89656</v>
          </cell>
          <cell r="H3914" t="str">
            <v>ADAPTADOR, CPVC, SOLDÁVEL, DN15MM, INSTALADO EM RAMAL OU SUB-RAMAL DE ÁGUA   FORNECIMENTO E INSTALAÇÃO. AF_06/2022</v>
          </cell>
          <cell r="I3914" t="str">
            <v>UN</v>
          </cell>
          <cell r="J3914" t="str">
            <v>COEFICIENTE DE REPRESENTATIVIDADE</v>
          </cell>
          <cell r="K3914" t="str">
            <v>20,15</v>
          </cell>
          <cell r="L3914" t="str">
            <v>CAIXA REFERENCIAL</v>
          </cell>
        </row>
        <row r="3915">
          <cell r="G3915" t="str">
            <v>89657</v>
          </cell>
          <cell r="H3915" t="str">
            <v>CURVA DE TRANSPOSIÇÃO, CPVC, SOLDÁVEL, DN15MM, INSTALADO EM RAMAL OU SUB-RAMAL DE ÁGUA   FORNECIMENTO E INSTALAÇÃO. AF_06/2022</v>
          </cell>
          <cell r="I3915" t="str">
            <v>UN</v>
          </cell>
          <cell r="J3915" t="str">
            <v>COEFICIENTE DE REPRESENTATIVIDADE</v>
          </cell>
          <cell r="K3915" t="str">
            <v>13,24</v>
          </cell>
          <cell r="L3915" t="str">
            <v>CAIXA REFERENCIAL</v>
          </cell>
        </row>
        <row r="3916">
          <cell r="G3916" t="str">
            <v>89658</v>
          </cell>
          <cell r="H3916" t="str">
            <v>LUVA, CPVC, SOLDÁVEL, DN 22MM, INSTALADO EM RAMAL OU SUB-RAMAL DE ÁGUA   FORNECIMENTO E INSTALAÇÃO. AF_06/2022</v>
          </cell>
          <cell r="I3916" t="str">
            <v>UN</v>
          </cell>
          <cell r="J3916" t="str">
            <v>COEFICIENTE DE REPRESENTATIVIDADE</v>
          </cell>
          <cell r="K3916" t="str">
            <v>10,29</v>
          </cell>
          <cell r="L3916" t="str">
            <v>CAIXA REFERENCIAL</v>
          </cell>
        </row>
        <row r="3917">
          <cell r="G3917" t="str">
            <v>89659</v>
          </cell>
          <cell r="H3917" t="str">
            <v>LUVA DE CORRER, CPVC, SOLDÁVEL, DN 22MM, INSTALADO EM RAMAL OU SUB-RAMAL DE ÁGUA   FORNECIMENTO E INSTALAÇÃO. AF_06/2022</v>
          </cell>
          <cell r="I3917" t="str">
            <v>UN</v>
          </cell>
          <cell r="J3917" t="str">
            <v>COEFICIENTE DE REPRESENTATIVIDADE</v>
          </cell>
          <cell r="K3917" t="str">
            <v>16,52</v>
          </cell>
          <cell r="L3917" t="str">
            <v>CAIXA REFERENCIAL</v>
          </cell>
        </row>
        <row r="3918">
          <cell r="G3918" t="str">
            <v>89660</v>
          </cell>
          <cell r="H3918" t="str">
            <v>LUVA DE TRANSIÇÃO, CPVC, SOLDÁVEL, DN22MM X 25MM, INSTALADO EM RAMAL OU SUB-RAMAL DE ÁGUA - FORNECIMENTO E INSTALAÇÃO. AF_06/2022</v>
          </cell>
          <cell r="I3918" t="str">
            <v>UN</v>
          </cell>
          <cell r="J3918" t="str">
            <v>COEFICIENTE DE REPRESENTATIVIDADE</v>
          </cell>
          <cell r="K3918" t="str">
            <v>10,52</v>
          </cell>
          <cell r="L3918" t="str">
            <v>CAIXA REFERENCIAL</v>
          </cell>
        </row>
        <row r="3919">
          <cell r="G3919" t="str">
            <v>89661</v>
          </cell>
          <cell r="H3919" t="str">
            <v>UNIÃO, CPVC, SOLDÁVEL, DN22MM, INSTALADO EM RAMAL OU SUB-RAMAL DE ÁGUA   FORNECIMENTO E INSTALAÇÃO. AF_06/2022</v>
          </cell>
          <cell r="I3919" t="str">
            <v>UN</v>
          </cell>
          <cell r="J3919" t="str">
            <v>COEFICIENTE DE REPRESENTATIVIDADE</v>
          </cell>
          <cell r="K3919" t="str">
            <v>21,64</v>
          </cell>
          <cell r="L3919" t="str">
            <v>CAIXA REFERENCIAL</v>
          </cell>
        </row>
        <row r="3920">
          <cell r="G3920" t="str">
            <v>89662</v>
          </cell>
          <cell r="H3920" t="str">
            <v>CONECTOR, CPVC, SOLDÁVEL, DN 22MM X 1/2 , INSTALADO EM RAMAL OU SUB-RAMAL DE ÁGUA   FORNECIMENTO E INSTALAÇÃO. AF_06/2022</v>
          </cell>
          <cell r="I3920" t="str">
            <v>UN</v>
          </cell>
          <cell r="J3920" t="str">
            <v>COEFICIENTE DE REPRESENTATIVIDADE</v>
          </cell>
          <cell r="K3920" t="str">
            <v>27,50</v>
          </cell>
          <cell r="L3920" t="str">
            <v>CAIXA REFERENCIAL</v>
          </cell>
        </row>
        <row r="3921">
          <cell r="G3921" t="str">
            <v>89663</v>
          </cell>
          <cell r="H3921" t="str">
            <v>ADAPTADOR, CPVC, SOLDÁVEL, DN22MM, INSTALADO EM RAMAL OU SUB-RAMAL DE ÁGUA   FORNECIMENTO E INSTALAÇÃO. AF_06/2022</v>
          </cell>
          <cell r="I3921" t="str">
            <v>UN</v>
          </cell>
          <cell r="J3921" t="str">
            <v>COEFICIENTE DE REPRESENTATIVIDADE</v>
          </cell>
          <cell r="K3921" t="str">
            <v>26,90</v>
          </cell>
          <cell r="L3921" t="str">
            <v>CAIXA REFERENCIAL</v>
          </cell>
        </row>
        <row r="3922">
          <cell r="G3922" t="str">
            <v>89664</v>
          </cell>
          <cell r="H3922" t="str">
            <v>CURVA DE TRANSPOSIÇÃO, CPVC, SOLDÁVEL, DN22MM, INSTALADO EM RAMAL OU SUB-RAMAL DE ÁGUA   FORNECIMENTO E INSTALAÇÃO. AF_06/2022</v>
          </cell>
          <cell r="I3922" t="str">
            <v>UN</v>
          </cell>
          <cell r="J3922" t="str">
            <v>COEFICIENTE DE REPRESENTATIVIDADE</v>
          </cell>
          <cell r="K3922" t="str">
            <v>16,47</v>
          </cell>
          <cell r="L3922" t="str">
            <v>CAIXA REFERENCIAL</v>
          </cell>
        </row>
        <row r="3923">
          <cell r="G3923" t="str">
            <v>89666</v>
          </cell>
          <cell r="H3923" t="str">
            <v>BUCHA DE REDUÇÃO, CPVC, SOLDÁVEL, DN22MM X 15MM, INSTALADO EM RAMAL OU SUB-RAMAL DE ÁGUA   FORNECIMENTO E INSTALAÇÃO. AF_06/2022</v>
          </cell>
          <cell r="I3923" t="str">
            <v>UN</v>
          </cell>
          <cell r="J3923" t="str">
            <v>COEFICIENTE DE REPRESENTATIVIDADE</v>
          </cell>
          <cell r="K3923" t="str">
            <v>8,26</v>
          </cell>
          <cell r="L3923" t="str">
            <v>CAIXA REFERENCIAL</v>
          </cell>
        </row>
        <row r="3924">
          <cell r="G3924" t="str">
            <v>89667</v>
          </cell>
          <cell r="H3924" t="str">
            <v>TÊ DE INSPEÇÃO, PVC, SERIE R, ÁGUA PLUVIAL, DN 75 MM, JUNTA ELÁSTICA, FORNECIDO E INSTALADO EM CONDUTORES VERTICAIS DE ÁGUAS PLUVIAIS. AF_06/2022</v>
          </cell>
          <cell r="I3924" t="str">
            <v>UN</v>
          </cell>
          <cell r="J3924" t="str">
            <v>COEFICIENTE DE REPRESENTATIVIDADE</v>
          </cell>
          <cell r="K3924" t="str">
            <v>45,29</v>
          </cell>
          <cell r="L3924" t="str">
            <v>CAIXA REFERENCIAL</v>
          </cell>
        </row>
        <row r="3925">
          <cell r="G3925" t="str">
            <v>89668</v>
          </cell>
          <cell r="H3925" t="str">
            <v>CONECTOR, CPVC, SOLDÁVEL, DN22MM X 3/4, INSTALADO EM RAMAL OU SUB-RAMAL DE ÁGUA - FORNECIMENTO E INSTALAÇÃO. AF_06/2022</v>
          </cell>
          <cell r="I3925" t="str">
            <v>UN</v>
          </cell>
          <cell r="J3925" t="str">
            <v>COEFICIENTE DE REPRESENTATIVIDADE</v>
          </cell>
          <cell r="K3925" t="str">
            <v>26,24</v>
          </cell>
          <cell r="L3925" t="str">
            <v>CAIXA REFERENCIAL</v>
          </cell>
        </row>
        <row r="3926">
          <cell r="G3926" t="str">
            <v>89669</v>
          </cell>
          <cell r="H3926" t="str">
            <v>LUVA SIMPLES, PVC, SERIE R, ÁGUA PLUVIAL, DN 100 MM, JUNTA ELÁSTICA, FORNECIDO E INSTALADO EM CONDUTORES VERTICAIS DE ÁGUAS PLUVIAIS. AF_06/2022</v>
          </cell>
          <cell r="I3926" t="str">
            <v>UN</v>
          </cell>
          <cell r="J3926" t="str">
            <v>COEFICIENTE DE REPRESENTATIVIDADE</v>
          </cell>
          <cell r="K3926" t="str">
            <v>34,83</v>
          </cell>
          <cell r="L3926" t="str">
            <v>CAIXA REFERENCIAL</v>
          </cell>
        </row>
        <row r="3927">
          <cell r="G3927" t="str">
            <v>89670</v>
          </cell>
          <cell r="H3927" t="str">
            <v>LUVA, CPVC, SOLDÁVEL, DN 28MM, INSTALADO EM RAMAL OU SUB-RAMAL DE ÁGUA   FORNECIMENTO E INSTALAÇÃO. AF_06/2022</v>
          </cell>
          <cell r="I3927" t="str">
            <v>UN</v>
          </cell>
          <cell r="J3927" t="str">
            <v>COEFICIENTE DE REPRESENTATIVIDADE</v>
          </cell>
          <cell r="K3927" t="str">
            <v>14,54</v>
          </cell>
          <cell r="L3927" t="str">
            <v>CAIXA REFERENCIAL</v>
          </cell>
        </row>
        <row r="3928">
          <cell r="G3928" t="str">
            <v>89671</v>
          </cell>
          <cell r="H3928" t="str">
            <v>LUVA DE CORRER, PVC, SERIE R, ÁGUA PLUVIAL, DN 100 MM, JUNTA ELÁSTICA, FORNECIDO E INSTALADO EM CONDUTORES VERTICAIS DE ÁGUAS PLUVIAIS. AF_06/2022</v>
          </cell>
          <cell r="I3928" t="str">
            <v>UN</v>
          </cell>
          <cell r="J3928" t="str">
            <v>COEFICIENTE DE REPRESENTATIVIDADE</v>
          </cell>
          <cell r="K3928" t="str">
            <v>46,87</v>
          </cell>
          <cell r="L3928" t="str">
            <v>CAIXA REFERENCIAL</v>
          </cell>
        </row>
        <row r="3929">
          <cell r="G3929" t="str">
            <v>89672</v>
          </cell>
          <cell r="H3929" t="str">
            <v>LUVA DE CORRER, CPVC, SOLDÁVEL, DN 28MM, INSTALADO EM RAMAL OU SUB-RAMAL DE ÁGUA   FORNECIMENTO E INSTALAÇÃO. AF_06/2022</v>
          </cell>
          <cell r="I3929" t="str">
            <v>UN</v>
          </cell>
          <cell r="J3929" t="str">
            <v>COEFICIENTE DE REPRESENTATIVIDADE</v>
          </cell>
          <cell r="K3929" t="str">
            <v>22,29</v>
          </cell>
          <cell r="L3929" t="str">
            <v>CAIXA REFERENCIAL</v>
          </cell>
        </row>
        <row r="3930">
          <cell r="G3930" t="str">
            <v>89673</v>
          </cell>
          <cell r="H3930" t="str">
            <v>REDUÇÃO EXCÊNTRICA, PVC, SERIE R, ÁGUA PLUVIAL, DN 100 X 75 MM, JUNTA ELÁSTICA, FORNECIDO E INSTALADO EM CONDUTORES VERTICAIS DE ÁGUAS PLUVIAIS. AF_06/2022</v>
          </cell>
          <cell r="I3930" t="str">
            <v>UN</v>
          </cell>
          <cell r="J3930" t="str">
            <v>COEFICIENTE DE REPRESENTATIVIDADE</v>
          </cell>
          <cell r="K3930" t="str">
            <v>37,09</v>
          </cell>
          <cell r="L3930" t="str">
            <v>CAIXA REFERENCIAL</v>
          </cell>
        </row>
        <row r="3931">
          <cell r="G3931" t="str">
            <v>89674</v>
          </cell>
          <cell r="H3931" t="str">
            <v>UNIÃO, CPVC, SOLDÁVEL, DN28MM, INSTALADO EM RAMAL OU SUB-RAMAL DE ÁGUA   FORNECIMENTO E INSTALAÇÃO. AF_06/2022</v>
          </cell>
          <cell r="I3931" t="str">
            <v>UN</v>
          </cell>
          <cell r="J3931" t="str">
            <v>COEFICIENTE DE REPRESENTATIVIDADE</v>
          </cell>
          <cell r="K3931" t="str">
            <v>27,89</v>
          </cell>
          <cell r="L3931" t="str">
            <v>CAIXA REFERENCIAL</v>
          </cell>
        </row>
        <row r="3932">
          <cell r="G3932" t="str">
            <v>89675</v>
          </cell>
          <cell r="H3932" t="str">
            <v>TÊ DE INSPEÇÃO, PVC, SERIE R, ÁGUA PLUVIAL, DN 100 MM, JUNTA ELÁSTICA, FORNECIDO E INSTALADO EM CONDUTORES VERTICAIS DE ÁGUAS PLUVIAIS. AF_06/2022</v>
          </cell>
          <cell r="I3932" t="str">
            <v>UN</v>
          </cell>
          <cell r="J3932" t="str">
            <v>COEFICIENTE DE REPRESENTATIVIDADE</v>
          </cell>
          <cell r="K3932" t="str">
            <v>74,35</v>
          </cell>
          <cell r="L3932" t="str">
            <v>CAIXA REFERENCIAL</v>
          </cell>
        </row>
        <row r="3933">
          <cell r="G3933" t="str">
            <v>89676</v>
          </cell>
          <cell r="H3933" t="str">
            <v>CONECTOR, CPVC, SOLDÁVEL, DN 28MM X 1 , INSTALADO EM RAMAL OU SUB-RAMAL DE ÁGUA   FORNECIMENTO E INSTALAÇÃO. AF_06/2022</v>
          </cell>
          <cell r="I3933" t="str">
            <v>UN</v>
          </cell>
          <cell r="J3933" t="str">
            <v>COEFICIENTE DE REPRESENTATIVIDADE</v>
          </cell>
          <cell r="K3933" t="str">
            <v>32,83</v>
          </cell>
          <cell r="L3933" t="str">
            <v>CAIXA REFERENCIAL</v>
          </cell>
        </row>
        <row r="3934">
          <cell r="G3934" t="str">
            <v>89677</v>
          </cell>
          <cell r="H3934" t="str">
            <v>LUVA SIMPLES, PVC, SERIE R, ÁGUA PLUVIAL, DN 150 MM, JUNTA ELÁSTICA, FORNECIDO E INSTALADO EM CONDUTORES VERTICAIS DE ÁGUAS PLUVIAIS. AF_06/2022</v>
          </cell>
          <cell r="I3934" t="str">
            <v>UN</v>
          </cell>
          <cell r="J3934" t="str">
            <v>COEFICIENTE DE REPRESENTATIVIDADE</v>
          </cell>
          <cell r="K3934" t="str">
            <v>80,24</v>
          </cell>
          <cell r="L3934" t="str">
            <v>CAIXA REFERENCIAL</v>
          </cell>
        </row>
        <row r="3935">
          <cell r="G3935" t="str">
            <v>89678</v>
          </cell>
          <cell r="H3935" t="str">
            <v>BUCHA DE REDUÇÃO, CPVC, SOLDÁVEL, DN28MM X 22MM, INSTALADO EM RAMAL OU SUB-RAMAL DE ÁGUA   FORNECIMENTO E INSTALAÇÃO. AF_06/2022</v>
          </cell>
          <cell r="I3935" t="str">
            <v>UN</v>
          </cell>
          <cell r="J3935" t="str">
            <v>COEFICIENTE DE REPRESENTATIVIDADE</v>
          </cell>
          <cell r="K3935" t="str">
            <v>12,59</v>
          </cell>
          <cell r="L3935" t="str">
            <v>CAIXA REFERENCIAL</v>
          </cell>
        </row>
        <row r="3936">
          <cell r="G3936" t="str">
            <v>89679</v>
          </cell>
          <cell r="H3936" t="str">
            <v>LUVA DE CORRER, PVC, SERIE R, ÁGUA PLUVIAL, DN 150 MM, JUNTA ELÁSTICA, FORNECIDO E INSTALADO EM CONDUTORES VERTICAIS DE ÁGUAS PLUVIAIS. AF_06/2022</v>
          </cell>
          <cell r="I3936" t="str">
            <v>UN</v>
          </cell>
          <cell r="J3936" t="str">
            <v>COEFICIENTE DE REPRESENTATIVIDADE</v>
          </cell>
          <cell r="K3936" t="str">
            <v>126,15</v>
          </cell>
          <cell r="L3936" t="str">
            <v>CAIXA REFERENCIAL</v>
          </cell>
        </row>
        <row r="3937">
          <cell r="G3937" t="str">
            <v>89680</v>
          </cell>
          <cell r="H3937" t="str">
            <v>LUVA, CPVC, SOLDÁVEL, DN 35MM, INSTALADO EM RAMAL OU SUB-RAMAL DE ÁGUA   FORNECIMENTO E INSTALAÇÃO. AF_06/2022</v>
          </cell>
          <cell r="I3937" t="str">
            <v>UN</v>
          </cell>
          <cell r="J3937" t="str">
            <v>COEFICIENTE DE REPRESENTATIVIDADE</v>
          </cell>
          <cell r="K3937" t="str">
            <v>21,92</v>
          </cell>
          <cell r="L3937" t="str">
            <v>CAIXA REFERENCIAL</v>
          </cell>
        </row>
        <row r="3938">
          <cell r="G3938" t="str">
            <v>89681</v>
          </cell>
          <cell r="H3938" t="str">
            <v>REDUÇÃO EXCÊNTRICA, PVC, SERIE R, ÁGUA PLUVIAL, DN 150 X 100 MM, JUNTA ELÁSTICA, FORNECIDO E INSTALADO EM CONDUTORES VERTICAIS DE ÁGUAS PLUVIAIS. AF_06/2022</v>
          </cell>
          <cell r="I3938" t="str">
            <v>UN</v>
          </cell>
          <cell r="J3938" t="str">
            <v>COEFICIENTE DE REPRESENTATIVIDADE</v>
          </cell>
          <cell r="K3938" t="str">
            <v>92,40</v>
          </cell>
          <cell r="L3938" t="str">
            <v>CAIXA REFERENCIAL</v>
          </cell>
        </row>
        <row r="3939">
          <cell r="G3939" t="str">
            <v>89682</v>
          </cell>
          <cell r="H3939" t="str">
            <v>LUVA DE CORRER, CPVC, SOLDÁVEL, DN 35MM, INSTALADO EM RAMAL OU SUB-RAMAL DE ÁGUA   FORNECIMENTO E INSTALAÇÃO. AF_06/2022</v>
          </cell>
          <cell r="I3939" t="str">
            <v>UN</v>
          </cell>
          <cell r="J3939" t="str">
            <v>COEFICIENTE DE REPRESENTATIVIDADE</v>
          </cell>
          <cell r="K3939" t="str">
            <v>29,24</v>
          </cell>
          <cell r="L3939" t="str">
            <v>CAIXA REFERENCIAL</v>
          </cell>
        </row>
        <row r="3940">
          <cell r="G3940" t="str">
            <v>89683</v>
          </cell>
          <cell r="H3940" t="str">
            <v>TÊ DE INSPEÇÃO, PVC, SERIE R, ÁGUA PLUVIAL, DN 150 X 100 MM, JUNTA ELÁSTICA, FORNECIDO E INSTALADO EM CONDUTORES VERTICAIS DE ÁGUAS PLUVIAIS. AF_06/2022</v>
          </cell>
          <cell r="I3940" t="str">
            <v>UN</v>
          </cell>
          <cell r="J3940" t="str">
            <v>COEFICIENTE DE REPRESENTATIVIDADE</v>
          </cell>
          <cell r="K3940" t="str">
            <v>289,21</v>
          </cell>
          <cell r="L3940" t="str">
            <v>CAIXA REFERENCIAL</v>
          </cell>
        </row>
        <row r="3941">
          <cell r="G3941" t="str">
            <v>89684</v>
          </cell>
          <cell r="H3941" t="str">
            <v>UNIÃO, CPVC, SOLDÁVEL, DN35MM, INSTALADO EM RAMAL OU SUB-RAMAL DE ÁGUA   FORNECIMENTO E INSTALAÇÃO. AF_06/2022</v>
          </cell>
          <cell r="I3941" t="str">
            <v>UN</v>
          </cell>
          <cell r="J3941" t="str">
            <v>COEFICIENTE DE REPRESENTATIVIDADE</v>
          </cell>
          <cell r="K3941" t="str">
            <v>39,71</v>
          </cell>
          <cell r="L3941" t="str">
            <v>CAIXA REFERENCIAL</v>
          </cell>
        </row>
        <row r="3942">
          <cell r="G3942" t="str">
            <v>89685</v>
          </cell>
          <cell r="H3942" t="str">
            <v>JUNÇÃO SIMPLES, PVC, SERIE R, ÁGUA PLUVIAL, DN 75 X 75 MM, JUNTA ELÁSTICA, FORNECIDO E INSTALADO EM CONDUTORES VERTICAIS DE ÁGUAS PLUVIAIS. AF_06/2022</v>
          </cell>
          <cell r="I3942" t="str">
            <v>UN</v>
          </cell>
          <cell r="J3942" t="str">
            <v>COEFICIENTE DE REPRESENTATIVIDADE</v>
          </cell>
          <cell r="K3942" t="str">
            <v>64,11</v>
          </cell>
          <cell r="L3942" t="str">
            <v>CAIXA REFERENCIAL</v>
          </cell>
        </row>
        <row r="3943">
          <cell r="G3943" t="str">
            <v>89686</v>
          </cell>
          <cell r="H3943" t="str">
            <v>CONECTOR, CPVC, SOLDÁVEL, DN 35MM X 1 1/4 , INSTALADO EM RAMAL OU SUB-RAMAL DE ÁGUA   FORNECIMENTO E INSTALAÇÃO. AF_06/2022</v>
          </cell>
          <cell r="I3943" t="str">
            <v>UN</v>
          </cell>
          <cell r="J3943" t="str">
            <v>COEFICIENTE DE REPRESENTATIVIDADE</v>
          </cell>
          <cell r="K3943" t="str">
            <v>49,26</v>
          </cell>
          <cell r="L3943" t="str">
            <v>CAIXA REFERENCIAL</v>
          </cell>
        </row>
        <row r="3944">
          <cell r="G3944" t="str">
            <v>89687</v>
          </cell>
          <cell r="H3944" t="str">
            <v>TÊ, PVC, SERIE R, ÁGUA PLUVIAL, DN 75 X 75 MM, JUNTA ELÁSTICA, FORNECIDO E INSTALADO EM CONDUTORES VERTICAIS DE ÁGUAS PLUVIAIS. AF_06/2022</v>
          </cell>
          <cell r="I3944" t="str">
            <v>UN</v>
          </cell>
          <cell r="J3944" t="str">
            <v>COEFICIENTE DE REPRESENTATIVIDADE</v>
          </cell>
          <cell r="K3944" t="str">
            <v>55,40</v>
          </cell>
          <cell r="L3944" t="str">
            <v>CAIXA REFERENCIAL</v>
          </cell>
        </row>
        <row r="3945">
          <cell r="G3945" t="str">
            <v>89689</v>
          </cell>
          <cell r="H3945" t="str">
            <v>BUCHA DE REDUÇÃO, CPVC, SOLDÁVEL, DN35MM X 28MM, INSTALADO EM RAMAL OU SUB-RAMAL DE ÁGUA   FORNECIMENTO E INSTALAÇÃO. AF_06/2022</v>
          </cell>
          <cell r="I3945" t="str">
            <v>UN</v>
          </cell>
          <cell r="J3945" t="str">
            <v>COEFICIENTE DE REPRESENTATIVIDADE</v>
          </cell>
          <cell r="K3945" t="str">
            <v>33,88</v>
          </cell>
          <cell r="L3945" t="str">
            <v>CAIXA REFERENCIAL</v>
          </cell>
        </row>
        <row r="3946">
          <cell r="G3946" t="str">
            <v>89690</v>
          </cell>
          <cell r="H3946" t="str">
            <v>JUNÇÃO SIMPLES, PVC, SERIE R, ÁGUA PLUVIAL, DN 100 X 100 MM, JUNTA ELÁSTICA, FORNECIDO E INSTALADO EM CONDUTORES VERTICAIS DE ÁGUAS PLUVIAIS. AF_06/2022</v>
          </cell>
          <cell r="I3946" t="str">
            <v>UN</v>
          </cell>
          <cell r="J3946" t="str">
            <v>COEFICIENTE DE REPRESENTATIVIDADE</v>
          </cell>
          <cell r="K3946" t="str">
            <v>94,52</v>
          </cell>
          <cell r="L3946" t="str">
            <v>CAIXA REFERENCIAL</v>
          </cell>
        </row>
        <row r="3947">
          <cell r="G3947" t="str">
            <v>89691</v>
          </cell>
          <cell r="H3947" t="str">
            <v>TE, CPVC, SOLDÁVEL, DN 15MM, INSTALADO EM RAMAL OU SUB-RAMAL DE ÁGUA - FORNECIMENTO E INSTALAÇÃO. AF_06/2022</v>
          </cell>
          <cell r="I3947" t="str">
            <v>UN</v>
          </cell>
          <cell r="J3947" t="str">
            <v>COEFICIENTE DE REPRESENTATIVIDADE</v>
          </cell>
          <cell r="K3947" t="str">
            <v>14,99</v>
          </cell>
          <cell r="L3947" t="str">
            <v>CAIXA REFERENCIAL</v>
          </cell>
        </row>
        <row r="3948">
          <cell r="G3948" t="str">
            <v>89692</v>
          </cell>
          <cell r="H3948" t="str">
            <v>JUNÇÃO SIMPLES, PVC, SERIE R, ÁGUA PLUVIAL, DN 100 X 75 MM, JUNTA ELÁSTICA, FORNECIDO E INSTALADO EM CONDUTORES VERTICAIS DE ÁGUAS PLUVIAIS. AF_06/2022</v>
          </cell>
          <cell r="I3948" t="str">
            <v>UN</v>
          </cell>
          <cell r="J3948" t="str">
            <v>COEFICIENTE DE REPRESENTATIVIDADE</v>
          </cell>
          <cell r="K3948" t="str">
            <v>106,41</v>
          </cell>
          <cell r="L3948" t="str">
            <v>CAIXA REFERENCIAL</v>
          </cell>
        </row>
        <row r="3949">
          <cell r="G3949" t="str">
            <v>89693</v>
          </cell>
          <cell r="H3949" t="str">
            <v>TÊ, PVC, SERIE R, ÁGUA PLUVIAL, DN 100 X 100 MM, JUNTA ELÁSTICA, FORNECIDO E INSTALADO EM CONDUTORES VERTICAIS DE ÁGUAS PLUVIAIS. AF_06/2022</v>
          </cell>
          <cell r="I3949" t="str">
            <v>UN</v>
          </cell>
          <cell r="J3949" t="str">
            <v>COEFICIENTE DE REPRESENTATIVIDADE</v>
          </cell>
          <cell r="K3949" t="str">
            <v>83,55</v>
          </cell>
          <cell r="L3949" t="str">
            <v>CAIXA REFERENCIAL</v>
          </cell>
        </row>
        <row r="3950">
          <cell r="G3950" t="str">
            <v>89694</v>
          </cell>
          <cell r="H3950" t="str">
            <v>TE DE TRANSIÇÃO, CPVC, SOLDÁVEL, DN 15MM X 1/2 , INSTALADO EM RAMAL OU SUB-RAMAL DE ÁGUA   FORNECIMENTO E INSTALAÇÃO. AF_06/2022</v>
          </cell>
          <cell r="I3950" t="str">
            <v>UN</v>
          </cell>
          <cell r="J3950" t="str">
            <v>COEFICIENTE DE REPRESENTATIVIDADE</v>
          </cell>
          <cell r="K3950" t="str">
            <v>20,29</v>
          </cell>
          <cell r="L3950" t="str">
            <v>CAIXA REFERENCIAL</v>
          </cell>
        </row>
        <row r="3951">
          <cell r="G3951" t="str">
            <v>89695</v>
          </cell>
          <cell r="H3951" t="str">
            <v>TÊ MISTURADOR, CPVC, SOLDÁVEL, DN15MM, INSTALADO EM RAMAL OU SUB-RAMAL DE ÁGUA   FORNECIMENTO E INSTALAÇÃO. AF_06/2022</v>
          </cell>
          <cell r="I3951" t="str">
            <v>UN</v>
          </cell>
          <cell r="J3951" t="str">
            <v>COEFICIENTE DE REPRESENTATIVIDADE</v>
          </cell>
          <cell r="K3951" t="str">
            <v>17,84</v>
          </cell>
          <cell r="L3951" t="str">
            <v>CAIXA REFERENCIAL</v>
          </cell>
        </row>
        <row r="3952">
          <cell r="G3952" t="str">
            <v>89696</v>
          </cell>
          <cell r="H3952" t="str">
            <v>TÊ, PVC, SERIE R, ÁGUA PLUVIAL, DN 100 X 75 MM, JUNTA ELÁSTICA, FORNECIDO E INSTALADO EM CONDUTORES VERTICAIS DE ÁGUAS PLUVIAIS. AF_06/2022</v>
          </cell>
          <cell r="I3952" t="str">
            <v>UN</v>
          </cell>
          <cell r="J3952" t="str">
            <v>COEFICIENTE DE REPRESENTATIVIDADE</v>
          </cell>
          <cell r="K3952" t="str">
            <v>88,64</v>
          </cell>
          <cell r="L3952" t="str">
            <v>CAIXA REFERENCIAL</v>
          </cell>
        </row>
        <row r="3953">
          <cell r="G3953" t="str">
            <v>89697</v>
          </cell>
          <cell r="H3953" t="str">
            <v>TE, CPVC, SOLDÁVEL, DN 22MM, INSTALADO EM RAMAL OU SUB-RAMAL DE ÁGUA - FORNECIMENTO E INSTALAÇÃO. AF_06/2022</v>
          </cell>
          <cell r="I3953" t="str">
            <v>UN</v>
          </cell>
          <cell r="J3953" t="str">
            <v>COEFICIENTE DE REPRESENTATIVIDADE</v>
          </cell>
          <cell r="K3953" t="str">
            <v>19,46</v>
          </cell>
          <cell r="L3953" t="str">
            <v>CAIXA REFERENCIAL</v>
          </cell>
        </row>
        <row r="3954">
          <cell r="G3954" t="str">
            <v>89698</v>
          </cell>
          <cell r="H3954" t="str">
            <v>JUNÇÃO SIMPLES, PVC, SERIE R, ÁGUA PLUVIAL, DN 150 X 150 MM, JUNTA ELÁSTICA, FORNECIDO E INSTALADO EM CONDUTORES VERTICAIS DE ÁGUAS PLUVIAIS. AF_06/2022</v>
          </cell>
          <cell r="I3954" t="str">
            <v>UN</v>
          </cell>
          <cell r="J3954" t="str">
            <v>COEFICIENTE DE REPRESENTATIVIDADE</v>
          </cell>
          <cell r="K3954" t="str">
            <v>273,68</v>
          </cell>
          <cell r="L3954" t="str">
            <v>CAIXA REFERENCIAL</v>
          </cell>
        </row>
        <row r="3955">
          <cell r="G3955" t="str">
            <v>89699</v>
          </cell>
          <cell r="H3955" t="str">
            <v>JUNÇÃO SIMPLES, PVC, SERIE R, ÁGUA PLUVIAL, DN 150 X 100 MM, JUNTA ELÁSTICA, FORNECIDO E INSTALADO EM CONDUTORES VERTICAIS DE ÁGUAS PLUVIAIS. AF_06/2022</v>
          </cell>
          <cell r="I3955" t="str">
            <v>UN</v>
          </cell>
          <cell r="J3955" t="str">
            <v>COEFICIENTE DE REPRESENTATIVIDADE</v>
          </cell>
          <cell r="K3955" t="str">
            <v>207,41</v>
          </cell>
          <cell r="L3955" t="str">
            <v>CAIXA REFERENCIAL</v>
          </cell>
        </row>
        <row r="3956">
          <cell r="G3956" t="str">
            <v>89700</v>
          </cell>
          <cell r="H3956" t="str">
            <v>TE DE TRANSIÇÃO, CPVC, SOLDÁVEL, DN 22MM X 1/2 , INSTALADO EM RAMAL OU SUB-RAMAL DE ÁGUA   FORNECIMENTO E INSTALAÇÃO. AF_06/2022</v>
          </cell>
          <cell r="I3956" t="str">
            <v>UN</v>
          </cell>
          <cell r="J3956" t="str">
            <v>COEFICIENTE DE REPRESENTATIVIDADE</v>
          </cell>
          <cell r="K3956" t="str">
            <v>23,18</v>
          </cell>
          <cell r="L3956" t="str">
            <v>CAIXA REFERENCIAL</v>
          </cell>
        </row>
        <row r="3957">
          <cell r="G3957" t="str">
            <v>89701</v>
          </cell>
          <cell r="H3957" t="str">
            <v>TÊ, PVC, SERIE R, ÁGUA PLUVIAL, DN 150 X 150 MM, JUNTA ELÁSTICA, FORNECIDO E INSTALADO EM CONDUTORES VERTICAIS DE ÁGUAS PLUVIAIS. AF_06/2022</v>
          </cell>
          <cell r="I3957" t="str">
            <v>UN</v>
          </cell>
          <cell r="J3957" t="str">
            <v>COEFICIENTE DE REPRESENTATIVIDADE</v>
          </cell>
          <cell r="K3957" t="str">
            <v>203,19</v>
          </cell>
          <cell r="L3957" t="str">
            <v>CAIXA REFERENCIAL</v>
          </cell>
        </row>
        <row r="3958">
          <cell r="G3958" t="str">
            <v>89702</v>
          </cell>
          <cell r="H3958" t="str">
            <v>TÊ MISTURADOR, CPVC, SOLDÁVEL, DN22MM, INSTALADO EM RAMAL OU SUB-RAMAL DE ÁGUA   FORNECIMENTO E INSTALAÇÃO. AF_06/2022</v>
          </cell>
          <cell r="I3958" t="str">
            <v>UN</v>
          </cell>
          <cell r="J3958" t="str">
            <v>COEFICIENTE DE REPRESENTATIVIDADE</v>
          </cell>
          <cell r="K3958" t="str">
            <v>22,93</v>
          </cell>
          <cell r="L3958" t="str">
            <v>CAIXA REFERENCIAL</v>
          </cell>
        </row>
        <row r="3959">
          <cell r="G3959" t="str">
            <v>89703</v>
          </cell>
          <cell r="H3959" t="str">
            <v>TE MISTURADOR DE TRANSIÇÃO, CPVC, SOLDÁVEL, DN 22MM X 3/4, INSTALADO EM RAMAL OU SUB-RAMAL DE ÁGUA - FORNECIMENTO E INSTALAÇÃO. AF_06/2022</v>
          </cell>
          <cell r="I3959" t="str">
            <v>UN</v>
          </cell>
          <cell r="J3959" t="str">
            <v>COEFICIENTE DE REPRESENTATIVIDADE</v>
          </cell>
          <cell r="K3959" t="str">
            <v>43,70</v>
          </cell>
          <cell r="L3959" t="str">
            <v>CAIXA REFERENCIAL</v>
          </cell>
        </row>
        <row r="3960">
          <cell r="G3960" t="str">
            <v>89704</v>
          </cell>
          <cell r="H3960" t="str">
            <v>TÊ, PVC, SERIE R, ÁGUA PLUVIAL, DN 150 X 100 MM, JUNTA ELÁSTICA, FORNECIDO E INSTALADO EM CONDUTORES VERTICAIS DE ÁGUAS PLUVIAIS. AF_06/2022</v>
          </cell>
          <cell r="I3960" t="str">
            <v>UN</v>
          </cell>
          <cell r="J3960" t="str">
            <v>COEFICIENTE DE REPRESENTATIVIDADE</v>
          </cell>
          <cell r="K3960" t="str">
            <v>157,72</v>
          </cell>
          <cell r="L3960" t="str">
            <v>CAIXA REFERENCIAL</v>
          </cell>
        </row>
        <row r="3961">
          <cell r="G3961" t="str">
            <v>89705</v>
          </cell>
          <cell r="H3961" t="str">
            <v>TÊ, CPVC, SOLDÁVEL, DN28MM, INSTALADO EM RAMAL OU SUB-RAMAL DE ÁGUA   FORNECIMENTO E INSTALAÇÃO. AF_06/2022</v>
          </cell>
          <cell r="I3961" t="str">
            <v>UN</v>
          </cell>
          <cell r="J3961" t="str">
            <v>COEFICIENTE DE REPRESENTATIVIDADE</v>
          </cell>
          <cell r="K3961" t="str">
            <v>26,78</v>
          </cell>
          <cell r="L3961" t="str">
            <v>CAIXA REFERENCIAL</v>
          </cell>
        </row>
        <row r="3962">
          <cell r="G3962" t="str">
            <v>89706</v>
          </cell>
          <cell r="H3962" t="str">
            <v>TÊ, CPVC, SOLDÁVEL, DN35MM, INSTALADO EM RAMAL OU SUB-RAMAL DE ÁGUA   FORNECIMENTO E INSTALAÇÃO. AF_06/2022</v>
          </cell>
          <cell r="I3962" t="str">
            <v>UN</v>
          </cell>
          <cell r="J3962" t="str">
            <v>COEFICIENTE DE REPRESENTATIVIDADE</v>
          </cell>
          <cell r="K3962" t="str">
            <v>52,86</v>
          </cell>
          <cell r="L3962" t="str">
            <v>CAIXA REFERENCIAL</v>
          </cell>
        </row>
        <row r="3963">
          <cell r="G3963" t="str">
            <v>89718</v>
          </cell>
          <cell r="H3963" t="str">
            <v>TUBO, CPVC, SOLDÁVEL, DN 35MM, INSTALADO EM RAMAL DE DISTRIBUIÇÃO DE ÁGUA   FORNECIMENTO E INSTALAÇÃO. AF_06/2022</v>
          </cell>
          <cell r="I3963" t="str">
            <v>M</v>
          </cell>
          <cell r="J3963" t="str">
            <v>COEFICIENTE DE REPRESENTATIVIDADE</v>
          </cell>
          <cell r="K3963" t="str">
            <v>49,25</v>
          </cell>
          <cell r="L3963" t="str">
            <v>CAIXA REFERENCIAL</v>
          </cell>
        </row>
        <row r="3964">
          <cell r="G3964" t="str">
            <v>89719</v>
          </cell>
          <cell r="H3964" t="str">
            <v>JOELHO 90 GRAUS, CPVC, SOLDÁVEL, DN 22MM, INSTALADO EM RAMAL DE DISTRIBUIÇÃO DE ÁGUA   FORNECIMENTO E INSTALAÇÃO. AF_06/2022</v>
          </cell>
          <cell r="I3964" t="str">
            <v>UN</v>
          </cell>
          <cell r="J3964" t="str">
            <v>COEFICIENTE DE REPRESENTATIVIDADE</v>
          </cell>
          <cell r="K3964" t="str">
            <v>13,89</v>
          </cell>
          <cell r="L3964" t="str">
            <v>CAIXA REFERENCIAL</v>
          </cell>
        </row>
        <row r="3965">
          <cell r="G3965" t="str">
            <v>89720</v>
          </cell>
          <cell r="H3965" t="str">
            <v>JOELHO 45 GRAUS, CPVC, SOLDÁVEL, DN 22MM, INSTALADO EM RAMAL DE DISTRIBUIÇÃO DE ÁGUA   FORNECIMENTO E INSTALAÇÃO. AF_06/2022</v>
          </cell>
          <cell r="I3965" t="str">
            <v>UN</v>
          </cell>
          <cell r="J3965" t="str">
            <v>COEFICIENTE DE REPRESENTATIVIDADE</v>
          </cell>
          <cell r="K3965" t="str">
            <v>15,19</v>
          </cell>
          <cell r="L3965" t="str">
            <v>CAIXA REFERENCIAL</v>
          </cell>
        </row>
        <row r="3966">
          <cell r="G3966" t="str">
            <v>89721</v>
          </cell>
          <cell r="H3966" t="str">
            <v>CURVA 90 GRAUS, CPVC, SOLDÁVEL, DN 22MM, INSTALADO EM RAMAL DE DISTRIBUIÇÃO DE ÁGUA - FORNECIMENTO E INSTALAÇÃO. AF_06/2022</v>
          </cell>
          <cell r="I3966" t="str">
            <v>UN</v>
          </cell>
          <cell r="J3966" t="str">
            <v>COEFICIENTE DE REPRESENTATIVIDADE</v>
          </cell>
          <cell r="K3966" t="str">
            <v>16,23</v>
          </cell>
          <cell r="L3966" t="str">
            <v>CAIXA REFERENCIAL</v>
          </cell>
        </row>
        <row r="3967">
          <cell r="G3967" t="str">
            <v>89723</v>
          </cell>
          <cell r="H3967" t="str">
            <v>JOELHO 90 GRAUS, CPVC, SOLDÁVEL, DN 28MM, INSTALADO EM RAMAL DE DISTRIBUIÇÃO DE ÁGUA   FORNECIMENTO E INSTALAÇÃO. AF_06/2022</v>
          </cell>
          <cell r="I3967" t="str">
            <v>UN</v>
          </cell>
          <cell r="J3967" t="str">
            <v>COEFICIENTE DE REPRESENTATIVIDADE</v>
          </cell>
          <cell r="K3967" t="str">
            <v>20,08</v>
          </cell>
          <cell r="L3967" t="str">
            <v>CAIXA REFERENCIAL</v>
          </cell>
        </row>
        <row r="3968">
          <cell r="G3968" t="str">
            <v>89724</v>
          </cell>
          <cell r="H3968" t="str">
            <v>JOELHO 90 GRAUS, PVC, SERIE NORMAL, ESGOTO PREDIAL, DN 40 MM, JUNTA SOLDÁVEL, FORNECIDO E INSTALADO EM RAMAL DE DESCARGA OU RAMAL DE ESGOTO SANITÁRIO. AF_08/2022</v>
          </cell>
          <cell r="I3968" t="str">
            <v>UN</v>
          </cell>
          <cell r="J3968" t="str">
            <v>COEFICIENTE DE REPRESENTATIVIDADE</v>
          </cell>
          <cell r="K3968" t="str">
            <v>11,93</v>
          </cell>
          <cell r="L3968" t="str">
            <v>CAIXA REFERENCIAL</v>
          </cell>
        </row>
        <row r="3969">
          <cell r="G3969" t="str">
            <v>89725</v>
          </cell>
          <cell r="H3969" t="str">
            <v>JOELHO 45 GRAUS, CPVC, SOLDÁVEL, DN 28MM, INSTALADO EM RAMAL DE DISTRIBUIÇÃO DE ÁGUA   FORNECIMENTO E INSTALAÇÃO. AF_06/2022</v>
          </cell>
          <cell r="I3969" t="str">
            <v>UN</v>
          </cell>
          <cell r="J3969" t="str">
            <v>COEFICIENTE DE REPRESENTATIVIDADE</v>
          </cell>
          <cell r="K3969" t="str">
            <v>19,54</v>
          </cell>
          <cell r="L3969" t="str">
            <v>CAIXA REFERENCIAL</v>
          </cell>
        </row>
        <row r="3970">
          <cell r="G3970" t="str">
            <v>89726</v>
          </cell>
          <cell r="H3970" t="str">
            <v>JOELHO 45 GRAUS, PVC, SERIE NORMAL, ESGOTO PREDIAL, DN 40 MM, JUNTA SOLDÁVEL, FORNECIDO E INSTALADO EM RAMAL DE DESCARGA OU RAMAL DE ESGOTO SANITÁRIO. AF_08/2022</v>
          </cell>
          <cell r="I3970" t="str">
            <v>UN</v>
          </cell>
          <cell r="J3970" t="str">
            <v>COEFICIENTE DE REPRESENTATIVIDADE</v>
          </cell>
          <cell r="K3970" t="str">
            <v>12,17</v>
          </cell>
          <cell r="L3970" t="str">
            <v>CAIXA REFERENCIAL</v>
          </cell>
        </row>
        <row r="3971">
          <cell r="G3971" t="str">
            <v>89727</v>
          </cell>
          <cell r="H3971" t="str">
            <v>CURVA 90 GRAUS, CPVC, SOLDÁVEL, DN 28MM, INSTALADO EM RAMAL DE DISTRIBUIÇÃO DE ÁGUA   FORNECIMENTO E INSTALAÇÃO. AF_06/2022</v>
          </cell>
          <cell r="I3971" t="str">
            <v>UN</v>
          </cell>
          <cell r="J3971" t="str">
            <v>COEFICIENTE DE REPRESENTATIVIDADE</v>
          </cell>
          <cell r="K3971" t="str">
            <v>23,60</v>
          </cell>
          <cell r="L3971" t="str">
            <v>CAIXA REFERENCIAL</v>
          </cell>
        </row>
        <row r="3972">
          <cell r="G3972" t="str">
            <v>89728</v>
          </cell>
          <cell r="H3972" t="str">
            <v>CURVA CURTA 90 GRAUS, PVC, SERIE NORMAL, ESGOTO PREDIAL, DN 40 MM, JUNTA SOLDÁVEL, FORNECIDO E INSTALADO EM RAMAL DE DESCARGA OU RAMAL DE ESGOTO SANITÁRIO. AF_08/2022</v>
          </cell>
          <cell r="I3972" t="str">
            <v>UN</v>
          </cell>
          <cell r="J3972" t="str">
            <v>COEFICIENTE DE REPRESENTATIVIDADE</v>
          </cell>
          <cell r="K3972" t="str">
            <v>15,00</v>
          </cell>
          <cell r="L3972" t="str">
            <v>CAIXA REFERENCIAL</v>
          </cell>
        </row>
        <row r="3973">
          <cell r="G3973" t="str">
            <v>89729</v>
          </cell>
          <cell r="H3973" t="str">
            <v>JOELHO 90 GRAUS, CPVC, SOLDÁVEL, DN 35MM, INSTALADO EM RAMAL DE DISTRIBUIÇÃO DE ÁGUA   FORNECIMENTO E INSTALAÇÃO. AF_06/2022</v>
          </cell>
          <cell r="I3973" t="str">
            <v>UN</v>
          </cell>
          <cell r="J3973" t="str">
            <v>COEFICIENTE DE REPRESENTATIVIDADE</v>
          </cell>
          <cell r="K3973" t="str">
            <v>28,62</v>
          </cell>
          <cell r="L3973" t="str">
            <v>CAIXA REFERENCIAL</v>
          </cell>
        </row>
        <row r="3974">
          <cell r="G3974" t="str">
            <v>89730</v>
          </cell>
          <cell r="H3974" t="str">
            <v>CURVA LONGA 90 GRAUS, PVC, SERIE NORMAL, ESGOTO PREDIAL, DN 40 MM, JUNTA SOLDÁVEL, FORNECIDO E INSTALADO EM RAMAL DE DESCARGA OU RAMAL DE ESGOTO SANITÁRIO. AF_08/2022</v>
          </cell>
          <cell r="I3974" t="str">
            <v>UN</v>
          </cell>
          <cell r="J3974" t="str">
            <v>COEFICIENTE DE REPRESENTATIVIDADE</v>
          </cell>
          <cell r="K3974" t="str">
            <v>17,00</v>
          </cell>
          <cell r="L3974" t="str">
            <v>CAIXA REFERENCIAL</v>
          </cell>
        </row>
        <row r="3975">
          <cell r="G3975" t="str">
            <v>89731</v>
          </cell>
          <cell r="H3975" t="str">
            <v>JOELHO 90 GRAUS, PVC, SERIE NORMAL, ESGOTO PREDIAL, DN 50 MM, JUNTA ELÁSTICA, FORNECIDO E INSTALADO EM RAMAL DE DESCARGA OU RAMAL DE ESGOTO SANITÁRIO. AF_08/2022</v>
          </cell>
          <cell r="I3975" t="str">
            <v>UN</v>
          </cell>
          <cell r="J3975" t="str">
            <v>COEFICIENTE DE REPRESENTATIVIDADE</v>
          </cell>
          <cell r="K3975" t="str">
            <v>16,44</v>
          </cell>
          <cell r="L3975" t="str">
            <v>CAIXA REFERENCIAL</v>
          </cell>
        </row>
        <row r="3976">
          <cell r="G3976" t="str">
            <v>89732</v>
          </cell>
          <cell r="H3976" t="str">
            <v>JOELHO 45 GRAUS, PVC, SERIE NORMAL, ESGOTO PREDIAL, DN 50 MM, JUNTA ELÁSTICA, FORNECIDO E INSTALADO EM RAMAL DE DESCARGA OU RAMAL DE ESGOTO SANITÁRIO. AF_08/2022</v>
          </cell>
          <cell r="I3976" t="str">
            <v>UN</v>
          </cell>
          <cell r="J3976" t="str">
            <v>COEFICIENTE DE REPRESENTATIVIDADE</v>
          </cell>
          <cell r="K3976" t="str">
            <v>17,21</v>
          </cell>
          <cell r="L3976" t="str">
            <v>CAIXA REFERENCIAL</v>
          </cell>
        </row>
        <row r="3977">
          <cell r="G3977" t="str">
            <v>89733</v>
          </cell>
          <cell r="H3977" t="str">
            <v>CURVA CURTA 90 GRAUS, PVC, SERIE NORMAL, ESGOTO PREDIAL, DN 50 MM, JUNTA ELÁSTICA, FORNECIDO E INSTALADO EM RAMAL DE DESCARGA OU RAMAL DE ESGOTO SANITÁRIO. AF_08/2022</v>
          </cell>
          <cell r="I3977" t="str">
            <v>UN</v>
          </cell>
          <cell r="J3977" t="str">
            <v>COEFICIENTE DE REPRESENTATIVIDADE</v>
          </cell>
          <cell r="K3977" t="str">
            <v>25,34</v>
          </cell>
          <cell r="L3977" t="str">
            <v>CAIXA REFERENCIAL</v>
          </cell>
        </row>
        <row r="3978">
          <cell r="G3978" t="str">
            <v>89734</v>
          </cell>
          <cell r="H3978" t="str">
            <v>JOELHO 45 GRAUS, CPVC, SOLDÁVEL, DN 35MM, INSTALADO EM RAMAL DE DISTRIBUIÇÃO DE ÁGUA   FORNECIMENTO E INSTALAÇÃO. AF_06/2022</v>
          </cell>
          <cell r="I3978" t="str">
            <v>UN</v>
          </cell>
          <cell r="J3978" t="str">
            <v>COEFICIENTE DE REPRESENTATIVIDADE</v>
          </cell>
          <cell r="K3978" t="str">
            <v>27,29</v>
          </cell>
          <cell r="L3978" t="str">
            <v>CAIXA REFERENCIAL</v>
          </cell>
        </row>
        <row r="3979">
          <cell r="G3979" t="str">
            <v>89735</v>
          </cell>
          <cell r="H3979" t="str">
            <v>CURVA LONGA 90 GRAUS, PVC, SERIE NORMAL, ESGOTO PREDIAL, DN 50 MM, JUNTA ELÁSTICA, FORNECIDO E INSTALADO EM RAMAL DE DESCARGA OU RAMAL DE ESGOTO SANITÁRIO. AF_08/2022</v>
          </cell>
          <cell r="I3979" t="str">
            <v>UN</v>
          </cell>
          <cell r="J3979" t="str">
            <v>COEFICIENTE DE REPRESENTATIVIDADE</v>
          </cell>
          <cell r="K3979" t="str">
            <v>27,64</v>
          </cell>
          <cell r="L3979" t="str">
            <v>CAIXA REFERENCIAL</v>
          </cell>
        </row>
        <row r="3980">
          <cell r="G3980" t="str">
            <v>89736</v>
          </cell>
          <cell r="H3980" t="str">
            <v>LUVA, CPVC, SOLDÁVEL, DN 22MM, INSTALADO EM RAMAL DE DISTRIBUIÇÃO DE ÁGUA   FORNECIMENTO E INSTALAÇÃO. AF_06/2022</v>
          </cell>
          <cell r="I3980" t="str">
            <v>UN</v>
          </cell>
          <cell r="J3980" t="str">
            <v>COEFICIENTE DE REPRESENTATIVIDADE</v>
          </cell>
          <cell r="K3980" t="str">
            <v>9,65</v>
          </cell>
          <cell r="L3980" t="str">
            <v>CAIXA REFERENCIAL</v>
          </cell>
        </row>
        <row r="3981">
          <cell r="G3981" t="str">
            <v>89737</v>
          </cell>
          <cell r="H3981" t="str">
            <v>JOELHO 90 GRAUS, PVC, SERIE NORMAL, ESGOTO PREDIAL, DN 75 MM, JUNTA ELÁSTICA, FORNECIDO E INSTALADO EM RAMAL DE DESCARGA OU RAMAL DE ESGOTO SANITÁRIO. AF_08/2022</v>
          </cell>
          <cell r="I3981" t="str">
            <v>UN</v>
          </cell>
          <cell r="J3981" t="str">
            <v>COEFICIENTE DE REPRESENTATIVIDADE</v>
          </cell>
          <cell r="K3981" t="str">
            <v>24,39</v>
          </cell>
          <cell r="L3981" t="str">
            <v>CAIXA REFERENCIAL</v>
          </cell>
        </row>
        <row r="3982">
          <cell r="G3982" t="str">
            <v>89738</v>
          </cell>
          <cell r="H3982" t="str">
            <v>LUVA DE CORRER, CPVC, SOLDÁVEL, DN 22MM, INSTALADO EM RAMAL DE DISTRIBUIÇÃO DE ÁGUA   FORNECIMENTO E INSTALAÇÃO. AF_12/2014</v>
          </cell>
          <cell r="I3982" t="str">
            <v>UN</v>
          </cell>
          <cell r="J3982" t="str">
            <v>COEFICIENTE DE REPRESENTATIVIDADE</v>
          </cell>
          <cell r="K3982" t="str">
            <v>15,88</v>
          </cell>
          <cell r="L3982" t="str">
            <v>CAIXA REFERENCIAL</v>
          </cell>
        </row>
        <row r="3983">
          <cell r="G3983" t="str">
            <v>89739</v>
          </cell>
          <cell r="H3983" t="str">
            <v>JOELHO 45 GRAUS, PVC, SERIE NORMAL, ESGOTO PREDIAL, DN 75 MM, JUNTA ELÁSTICA, FORNECIDO E INSTALADO EM RAMAL DE DESCARGA OU RAMAL DE ESGOTO SANITÁRIO. AF_08/2022</v>
          </cell>
          <cell r="I3983" t="str">
            <v>UN</v>
          </cell>
          <cell r="J3983" t="str">
            <v>COEFICIENTE DE REPRESENTATIVIDADE</v>
          </cell>
          <cell r="K3983" t="str">
            <v>25,42</v>
          </cell>
          <cell r="L3983" t="str">
            <v>CAIXA REFERENCIAL</v>
          </cell>
        </row>
        <row r="3984">
          <cell r="G3984" t="str">
            <v>89740</v>
          </cell>
          <cell r="H3984" t="str">
            <v>LUVA DE TRANSIÇÃO, CPVC, SOLDÁVEL, DN 22MM X 25MM, INSTALADO EM RAMAL DE DISTRIBUIÇÃO DE ÁGUA   FORNECIMENTO E INSTALAÇÃO. AF_06/2022</v>
          </cell>
          <cell r="I3984" t="str">
            <v>UN</v>
          </cell>
          <cell r="J3984" t="str">
            <v>COEFICIENTE DE REPRESENTATIVIDADE</v>
          </cell>
          <cell r="K3984" t="str">
            <v>9,86</v>
          </cell>
          <cell r="L3984" t="str">
            <v>CAIXA REFERENCIAL</v>
          </cell>
        </row>
        <row r="3985">
          <cell r="G3985" t="str">
            <v>89741</v>
          </cell>
          <cell r="H3985" t="str">
            <v>UNIÃO, CPVC, SOLDÁVEL, DN 22MM, INSTALADO EM RAMAL DE DISTRIBUIÇÃO DE ÁGUA   FORNECIMENTO E INSTALAÇÃO. AF_06/2022</v>
          </cell>
          <cell r="I3985" t="str">
            <v>UN</v>
          </cell>
          <cell r="J3985" t="str">
            <v>COEFICIENTE DE REPRESENTATIVIDADE</v>
          </cell>
          <cell r="K3985" t="str">
            <v>21,00</v>
          </cell>
          <cell r="L3985" t="str">
            <v>CAIXA REFERENCIAL</v>
          </cell>
        </row>
        <row r="3986">
          <cell r="G3986" t="str">
            <v>89742</v>
          </cell>
          <cell r="H3986" t="str">
            <v>CURVA CURTA 90 GRAUS, PVC, SERIE NORMAL, ESGOTO PREDIAL, DN 75 MM, JUNTA ELÁSTICA, FORNECIDO E INSTALADO EM RAMAL DE DESCARGA OU RAMAL DE ESGOTO SANITÁRIO. AF_08/2022</v>
          </cell>
          <cell r="I3986" t="str">
            <v>UN</v>
          </cell>
          <cell r="J3986" t="str">
            <v>COEFICIENTE DE REPRESENTATIVIDADE</v>
          </cell>
          <cell r="K3986" t="str">
            <v>42,36</v>
          </cell>
          <cell r="L3986" t="str">
            <v>CAIXA REFERENCIAL</v>
          </cell>
        </row>
        <row r="3987">
          <cell r="G3987" t="str">
            <v>89743</v>
          </cell>
          <cell r="H3987" t="str">
            <v>CURVA LONGA 90 GRAUS, PVC, SERIE NORMAL, ESGOTO PREDIAL, DN 75 MM, JUNTA ELÁSTICA, FORNECIDO E INSTALADO EM RAMAL DE DESCARGA OU RAMAL DE ESGOTO SANITÁRIO. AF_08/2022</v>
          </cell>
          <cell r="I3987" t="str">
            <v>UN</v>
          </cell>
          <cell r="J3987" t="str">
            <v>COEFICIENTE DE REPRESENTATIVIDADE</v>
          </cell>
          <cell r="K3987" t="str">
            <v>64,03</v>
          </cell>
          <cell r="L3987" t="str">
            <v>CAIXA REFERENCIAL</v>
          </cell>
        </row>
        <row r="3988">
          <cell r="G3988" t="str">
            <v>89744</v>
          </cell>
          <cell r="H3988" t="str">
            <v>JOELHO 90 GRAUS, PVC, SERIE NORMAL, ESGOTO PREDIAL, DN 100 MM, JUNTA ELÁSTICA, FORNECIDO E INSTALADO EM RAMAL DE DESCARGA OU RAMAL DE ESGOTO SANITÁRIO. AF_08/2022</v>
          </cell>
          <cell r="I3988" t="str">
            <v>UN</v>
          </cell>
          <cell r="J3988" t="str">
            <v>COEFICIENTE DE REPRESENTATIVIDADE</v>
          </cell>
          <cell r="K3988" t="str">
            <v>29,49</v>
          </cell>
          <cell r="L3988" t="str">
            <v>CAIXA REFERENCIAL</v>
          </cell>
        </row>
        <row r="3989">
          <cell r="G3989" t="str">
            <v>89746</v>
          </cell>
          <cell r="H3989" t="str">
            <v>JOELHO 45 GRAUS, PVC, SERIE NORMAL, ESGOTO PREDIAL, DN 100 MM, JUNTA ELÁSTICA, FORNECIDO E INSTALADO EM RAMAL DE DESCARGA OU RAMAL DE ESGOTO SANITÁRIO. AF_08/2022</v>
          </cell>
          <cell r="I3989" t="str">
            <v>UN</v>
          </cell>
          <cell r="J3989" t="str">
            <v>COEFICIENTE DE REPRESENTATIVIDADE</v>
          </cell>
          <cell r="K3989" t="str">
            <v>30,37</v>
          </cell>
          <cell r="L3989" t="str">
            <v>CAIXA REFERENCIAL</v>
          </cell>
        </row>
        <row r="3990">
          <cell r="G3990" t="str">
            <v>89747</v>
          </cell>
          <cell r="H3990" t="str">
            <v>ADAPTADOR, CPVC, SOLDÁVEL, DN 22MM, INSTALADO EM RAMAL DE DISTRIBUIÇÃO DE ÁGUA   FORNECIMENTO E INSTALAÇÃO. AF_06/2022</v>
          </cell>
          <cell r="I3990" t="str">
            <v>UN</v>
          </cell>
          <cell r="J3990" t="str">
            <v>COEFICIENTE DE REPRESENTATIVIDADE</v>
          </cell>
          <cell r="K3990" t="str">
            <v>26,26</v>
          </cell>
          <cell r="L3990" t="str">
            <v>CAIXA REFERENCIAL</v>
          </cell>
        </row>
        <row r="3991">
          <cell r="G3991" t="str">
            <v>89748</v>
          </cell>
          <cell r="H3991" t="str">
            <v>CURVA CURTA 90 GRAUS, PVC, SERIE NORMAL, ESGOTO PREDIAL, DN 100 MM, JUNTA ELÁSTICA, FORNECIDO E INSTALADO EM RAMAL DE DESCARGA OU RAMAL DE ESGOTO SANITÁRIO. AF_08/2022</v>
          </cell>
          <cell r="I3991" t="str">
            <v>UN</v>
          </cell>
          <cell r="J3991" t="str">
            <v>COEFICIENTE DE REPRESENTATIVIDADE</v>
          </cell>
          <cell r="K3991" t="str">
            <v>45,33</v>
          </cell>
          <cell r="L3991" t="str">
            <v>CAIXA REFERENCIAL</v>
          </cell>
        </row>
        <row r="3992">
          <cell r="G3992" t="str">
            <v>89749</v>
          </cell>
          <cell r="H3992" t="str">
            <v>CURVA DE TRANSPOSIÇÃO, CPVC, SOLDÁVEL, DN 22MM, INSTALADO EM RAMAL DE DISTRIBUIÇÃO DE ÁGUA   FORNECIMENTO E INSTALAÇÃO. AF_06/2022</v>
          </cell>
          <cell r="I3992" t="str">
            <v>UN</v>
          </cell>
          <cell r="J3992" t="str">
            <v>COEFICIENTE DE REPRESENTATIVIDADE</v>
          </cell>
          <cell r="K3992" t="str">
            <v>15,83</v>
          </cell>
          <cell r="L3992" t="str">
            <v>CAIXA REFERENCIAL</v>
          </cell>
        </row>
        <row r="3993">
          <cell r="G3993" t="str">
            <v>89750</v>
          </cell>
          <cell r="H3993" t="str">
            <v>CURVA LONGA 90 GRAUS, PVC, SERIE NORMAL, ESGOTO PREDIAL, DN 100 MM, JUNTA ELÁSTICA, FORNECIDO E INSTALADO EM RAMAL DE DESCARGA OU RAMAL DE ESGOTO SANITÁRIO. AF_08/2022</v>
          </cell>
          <cell r="I3993" t="str">
            <v>UN</v>
          </cell>
          <cell r="J3993" t="str">
            <v>COEFICIENTE DE REPRESENTATIVIDADE</v>
          </cell>
          <cell r="K3993" t="str">
            <v>82,21</v>
          </cell>
          <cell r="L3993" t="str">
            <v>CAIXA REFERENCIAL</v>
          </cell>
        </row>
        <row r="3994">
          <cell r="G3994" t="str">
            <v>89752</v>
          </cell>
          <cell r="H3994" t="str">
            <v>LUVA SIMPLES, PVC, SERIE NORMAL, ESGOTO PREDIAL, DN 40 MM, JUNTA SOLDÁVEL, FORNECIDO E INSTALADO EM RAMAL DE DESCARGA OU RAMAL DE ESGOTO SANITÁRIO. AF_08/2022</v>
          </cell>
          <cell r="I3994" t="str">
            <v>UN</v>
          </cell>
          <cell r="J3994" t="str">
            <v>COEFICIENTE DE REPRESENTATIVIDADE</v>
          </cell>
          <cell r="K3994" t="str">
            <v>8,67</v>
          </cell>
          <cell r="L3994" t="str">
            <v>CAIXA REFERENCIAL</v>
          </cell>
        </row>
        <row r="3995">
          <cell r="G3995" t="str">
            <v>89753</v>
          </cell>
          <cell r="H3995" t="str">
            <v>LUVA SIMPLES, PVC, SERIE NORMAL, ESGOTO PREDIAL, DN 50 MM, JUNTA ELÁSTICA, FORNECIDO E INSTALADO EM RAMAL DE DESCARGA OU RAMAL DE ESGOTO SANITÁRIO. AF_08/2022</v>
          </cell>
          <cell r="I3995" t="str">
            <v>UN</v>
          </cell>
          <cell r="J3995" t="str">
            <v>COEFICIENTE DE REPRESENTATIVIDADE</v>
          </cell>
          <cell r="K3995" t="str">
            <v>10,62</v>
          </cell>
          <cell r="L3995" t="str">
            <v>CAIXA REFERENCIAL</v>
          </cell>
        </row>
        <row r="3996">
          <cell r="G3996" t="str">
            <v>89754</v>
          </cell>
          <cell r="H3996" t="str">
            <v>LUVA DE CORRER, PVC, SERIE NORMAL, ESGOTO PREDIAL, DN 50 MM, JUNTA ELÁSTICA, FORNECIDO E INSTALADO EM RAMAL DE DESCARGA OU RAMAL DE ESGOTO SANITÁRIO. AF_08/2022</v>
          </cell>
          <cell r="I3996" t="str">
            <v>UN</v>
          </cell>
          <cell r="J3996" t="str">
            <v>COEFICIENTE DE REPRESENTATIVIDADE</v>
          </cell>
          <cell r="K3996" t="str">
            <v>22,13</v>
          </cell>
          <cell r="L3996" t="str">
            <v>CAIXA REFERENCIAL</v>
          </cell>
        </row>
        <row r="3997">
          <cell r="G3997" t="str">
            <v>89755</v>
          </cell>
          <cell r="H3997" t="str">
            <v>LUVA, CPVC, SOLDÁVEL, DN 28MM, INSTALADO EM RAMAL DE DISTRIBUIÇÃO DE ÁGUA   FORNECIMENTO E INSTALAÇÃO. AF_06/2022</v>
          </cell>
          <cell r="I3997" t="str">
            <v>UN</v>
          </cell>
          <cell r="J3997" t="str">
            <v>COEFICIENTE DE REPRESENTATIVIDADE</v>
          </cell>
          <cell r="K3997" t="str">
            <v>13,80</v>
          </cell>
          <cell r="L3997" t="str">
            <v>CAIXA REFERENCIAL</v>
          </cell>
        </row>
        <row r="3998">
          <cell r="G3998" t="str">
            <v>89756</v>
          </cell>
          <cell r="H3998" t="str">
            <v>LUVA DE CORRER, CPVC, SOLDÁVEL, DN 28MM, INSTALADO EM RAMAL DE DISTRIBUIÇÃO DE ÁGUA   FORNECIMENTO E INSTALAÇÃO. AF_06/2022</v>
          </cell>
          <cell r="I3998" t="str">
            <v>UN</v>
          </cell>
          <cell r="J3998" t="str">
            <v>COEFICIENTE DE REPRESENTATIVIDADE</v>
          </cell>
          <cell r="K3998" t="str">
            <v>21,55</v>
          </cell>
          <cell r="L3998" t="str">
            <v>CAIXA REFERENCIAL</v>
          </cell>
        </row>
        <row r="3999">
          <cell r="G3999" t="str">
            <v>89757</v>
          </cell>
          <cell r="H3999" t="str">
            <v>UNIÃO, CPVC, SOLDÁVEL, DN 28MM, INSTALADO EM RAMAL DE DISTRIBUIÇÃO DE ÁGUA   FORNECIMENTO E INSTALAÇÃO. AF_06/2022</v>
          </cell>
          <cell r="I3999" t="str">
            <v>UN</v>
          </cell>
          <cell r="J3999" t="str">
            <v>COEFICIENTE DE REPRESENTATIVIDADE</v>
          </cell>
          <cell r="K3999" t="str">
            <v>27,15</v>
          </cell>
          <cell r="L3999" t="str">
            <v>CAIXA REFERENCIAL</v>
          </cell>
        </row>
        <row r="4000">
          <cell r="G4000" t="str">
            <v>89758</v>
          </cell>
          <cell r="H4000" t="str">
            <v>CONECTOR, CPVC, SOLDÁVEL, DN 28MM X 1 , INSTALADO EM RAMAL DE DISTRIBUIÇÃO DE ÁGUA   FORNECIMENTO E INSTALAÇÃO. AF_06/2022</v>
          </cell>
          <cell r="I4000" t="str">
            <v>UN</v>
          </cell>
          <cell r="J4000" t="str">
            <v>COEFICIENTE DE REPRESENTATIVIDADE</v>
          </cell>
          <cell r="K4000" t="str">
            <v>32,51</v>
          </cell>
          <cell r="L4000" t="str">
            <v>CAIXA REFERENCIAL</v>
          </cell>
        </row>
        <row r="4001">
          <cell r="G4001" t="str">
            <v>89759</v>
          </cell>
          <cell r="H4001" t="str">
            <v>BUCHA DE REDUÇÃO, CPVC, SOLDÁVEL, DN 28MM X 22MM, INSTALADO EM RAMAL DE DISTRIBUIÇÃO DE ÁGUA - FORNECIMENTO E INSTALAÇÃO. AF_06/2022</v>
          </cell>
          <cell r="I4001" t="str">
            <v>UN</v>
          </cell>
          <cell r="J4001" t="str">
            <v>COEFICIENTE DE REPRESENTATIVIDADE</v>
          </cell>
          <cell r="K4001" t="str">
            <v>11,89</v>
          </cell>
          <cell r="L4001" t="str">
            <v>CAIXA REFERENCIAL</v>
          </cell>
        </row>
        <row r="4002">
          <cell r="G4002" t="str">
            <v>89760</v>
          </cell>
          <cell r="H4002" t="str">
            <v>LUVA, CPVC, SOLDÁVEL, DN 35MM, INSTALADO EM RAMAL DE DISTRIBUIÇÃO DE ÁGUA - FORNECIMENTO E INSTALAÇÃO. AF_06/2022</v>
          </cell>
          <cell r="I4002" t="str">
            <v>UN</v>
          </cell>
          <cell r="J4002" t="str">
            <v>COEFICIENTE DE REPRESENTATIVIDADE</v>
          </cell>
          <cell r="K4002" t="str">
            <v>21,04</v>
          </cell>
          <cell r="L4002" t="str">
            <v>CAIXA REFERENCIAL</v>
          </cell>
        </row>
        <row r="4003">
          <cell r="G4003" t="str">
            <v>89761</v>
          </cell>
          <cell r="H4003" t="str">
            <v>LUVA DE CORRER, CPVC, SOLDÁVEL, DN 35MM, INSTALADO EM RAMAL DE DISTRIBUIÇÃO DE ÁGUA - FORNECIMENTO E INSTALAÇÃO. AF_06/2022</v>
          </cell>
          <cell r="I4003" t="str">
            <v>UN</v>
          </cell>
          <cell r="J4003" t="str">
            <v>COEFICIENTE DE REPRESENTATIVIDADE</v>
          </cell>
          <cell r="K4003" t="str">
            <v>28,36</v>
          </cell>
          <cell r="L4003" t="str">
            <v>CAIXA REFERENCIAL</v>
          </cell>
        </row>
        <row r="4004">
          <cell r="G4004" t="str">
            <v>89762</v>
          </cell>
          <cell r="H4004" t="str">
            <v>UNIÃO, CPVC, SOLDÁVEL, DN35MM, INSTALADO EM RAMAL DE DISTRIBUIÇÃO DE ÁGUA - FORNECIMENTO E INSTALAÇÃO. AF_06/2022</v>
          </cell>
          <cell r="I4004" t="str">
            <v>UN</v>
          </cell>
          <cell r="J4004" t="str">
            <v>COEFICIENTE DE REPRESENTATIVIDADE</v>
          </cell>
          <cell r="K4004" t="str">
            <v>38,83</v>
          </cell>
          <cell r="L4004" t="str">
            <v>CAIXA REFERENCIAL</v>
          </cell>
        </row>
        <row r="4005">
          <cell r="G4005" t="str">
            <v>89763</v>
          </cell>
          <cell r="H4005" t="str">
            <v>CONECTOR, CPVC, SOLDÁVEL, DN 35MM X 1 1/4 , INSTALADO EM RAMAL DE DISTRIBUIÇÃO DE ÁGUA - FORNECIMENTO E INSTALAÇÃO. AF_06/2022</v>
          </cell>
          <cell r="I4005" t="str">
            <v>UN</v>
          </cell>
          <cell r="J4005" t="str">
            <v>COEFICIENTE DE REPRESENTATIVIDADE</v>
          </cell>
          <cell r="K4005" t="str">
            <v>48,41</v>
          </cell>
          <cell r="L4005" t="str">
            <v>CAIXA REFERENCIAL</v>
          </cell>
        </row>
        <row r="4006">
          <cell r="G4006" t="str">
            <v>89764</v>
          </cell>
          <cell r="H4006" t="str">
            <v>BUCHA DE REDUÇÃO, CPVC, SOLDÁVEL, DN35MM X 28MM, INSTALADO EM RAMAL DE DISTRIBUIÇÃO DE ÁGUA - FORNECIMENTO E INSTALAÇÃO. AF_06/2022</v>
          </cell>
          <cell r="I4006" t="str">
            <v>UN</v>
          </cell>
          <cell r="J4006" t="str">
            <v>COEFICIENTE DE REPRESENTATIVIDADE</v>
          </cell>
          <cell r="K4006" t="str">
            <v>33,07</v>
          </cell>
          <cell r="L4006" t="str">
            <v>CAIXA REFERENCIAL</v>
          </cell>
        </row>
        <row r="4007">
          <cell r="G4007" t="str">
            <v>89765</v>
          </cell>
          <cell r="H4007" t="str">
            <v>TE, CPVC, SOLDÁVEL, DN 22MM, INSTALADO EM RAMAL DE DISTRIBUIÇÃO DE ÁGUA - FORNECIMENTO E INSTALAÇÃO. AF_06/2022</v>
          </cell>
          <cell r="I4007" t="str">
            <v>UN</v>
          </cell>
          <cell r="J4007" t="str">
            <v>COEFICIENTE DE REPRESENTATIVIDADE</v>
          </cell>
          <cell r="K4007" t="str">
            <v>18,19</v>
          </cell>
          <cell r="L4007" t="str">
            <v>CAIXA REFERENCIAL</v>
          </cell>
        </row>
        <row r="4008">
          <cell r="G4008" t="str">
            <v>89767</v>
          </cell>
          <cell r="H4008" t="str">
            <v>TÊ MISTURADOR, CPVC, SOLDÁVEL, DN 22MM, INSTALADO EM RAMAL DE DISTRIBUIÇÃO DE ÁGUA - FORNECIMENTO E INSTALAÇÃO. AF_06/2022</v>
          </cell>
          <cell r="I4008" t="str">
            <v>UN</v>
          </cell>
          <cell r="J4008" t="str">
            <v>COEFICIENTE DE REPRESENTATIVIDADE</v>
          </cell>
          <cell r="K4008" t="str">
            <v>21,66</v>
          </cell>
          <cell r="L4008" t="str">
            <v>CAIXA REFERENCIAL</v>
          </cell>
        </row>
        <row r="4009">
          <cell r="G4009" t="str">
            <v>89768</v>
          </cell>
          <cell r="H4009" t="str">
            <v>TÊ, CPVC, SOLDÁVEL, DN 28MM, INSTALADO EM RAMAL DE DISTRIBUIÇÃO DE ÁGUA - FORNECIMENTO E INSTALAÇÃO. AF_06/2022</v>
          </cell>
          <cell r="I4009" t="str">
            <v>UN</v>
          </cell>
          <cell r="J4009" t="str">
            <v>COEFICIENTE DE REPRESENTATIVIDADE</v>
          </cell>
          <cell r="K4009" t="str">
            <v>25,29</v>
          </cell>
          <cell r="L4009" t="str">
            <v>CAIXA REFERENCIAL</v>
          </cell>
        </row>
        <row r="4010">
          <cell r="G4010" t="str">
            <v>89769</v>
          </cell>
          <cell r="H4010" t="str">
            <v>TÊ, CPVC, SOLDÁVEL, DN35MM, INSTALADO EM RAMAL DE DISTRIBUIÇÃO DE ÁGUA - FORNECIMENTO E INSTALAÇÃO. AF_06/2022</v>
          </cell>
          <cell r="I4010" t="str">
            <v>UN</v>
          </cell>
          <cell r="J4010" t="str">
            <v>COEFICIENTE DE REPRESENTATIVIDADE</v>
          </cell>
          <cell r="K4010" t="str">
            <v>51,12</v>
          </cell>
          <cell r="L4010" t="str">
            <v>CAIXA REFERENCIAL</v>
          </cell>
        </row>
        <row r="4011">
          <cell r="G4011" t="str">
            <v>89772</v>
          </cell>
          <cell r="H4011" t="str">
            <v>TUBO, CPVC, SOLDÁVEL, DN 54MM, INSTALADO EM PRUMADA DE ÁGUA   FORNECIMENTO E INSTALAÇÃO. AF_06/2022</v>
          </cell>
          <cell r="I4011" t="str">
            <v>M</v>
          </cell>
          <cell r="J4011" t="str">
            <v>COEFICIENTE DE REPRESENTATIVIDADE</v>
          </cell>
          <cell r="K4011" t="str">
            <v>73,47</v>
          </cell>
          <cell r="L4011" t="str">
            <v>CAIXA REFERENCIAL</v>
          </cell>
        </row>
        <row r="4012">
          <cell r="G4012" t="str">
            <v>89774</v>
          </cell>
          <cell r="H4012" t="str">
            <v>LUVA SIMPLES, PVC, SERIE NORMAL, ESGOTO PREDIAL, DN 75 MM, JUNTA ELÁSTICA, FORNECIDO E INSTALADO EM RAMAL DE DESCARGA OU RAMAL DE ESGOTO SANITÁRIO. AF_08/2022</v>
          </cell>
          <cell r="I4012" t="str">
            <v>UN</v>
          </cell>
          <cell r="J4012" t="str">
            <v>COEFICIENTE DE REPRESENTATIVIDADE</v>
          </cell>
          <cell r="K4012" t="str">
            <v>16,94</v>
          </cell>
          <cell r="L4012" t="str">
            <v>CAIXA REFERENCIAL</v>
          </cell>
        </row>
        <row r="4013">
          <cell r="G4013" t="str">
            <v>89776</v>
          </cell>
          <cell r="H4013" t="str">
            <v>LUVA DE CORRER, PVC, SERIE NORMAL, ESGOTO PREDIAL, DN 75 MM, JUNTA ELÁSTICA, FORNECIDO E INSTALADO EM RAMAL DE DESCARGA OU RAMAL DE ESGOTO SANITÁRIO. AF_08/2022</v>
          </cell>
          <cell r="I4013" t="str">
            <v>UN</v>
          </cell>
          <cell r="J4013" t="str">
            <v>COEFICIENTE DE REPRESENTATIVIDADE</v>
          </cell>
          <cell r="K4013" t="str">
            <v>26,71</v>
          </cell>
          <cell r="L4013" t="str">
            <v>CAIXA REFERENCIAL</v>
          </cell>
        </row>
        <row r="4014">
          <cell r="G4014" t="str">
            <v>89777</v>
          </cell>
          <cell r="H4014" t="str">
            <v>JOELHO 90 GRAUS, CPVC, SOLDÁVEL, DN 35MM, INSTALADO EM PRUMADA DE ÁGUA   FORNECIMENTO E INSTALAÇÃO. AF_06/2022</v>
          </cell>
          <cell r="I4014" t="str">
            <v>UN</v>
          </cell>
          <cell r="J4014" t="str">
            <v>COEFICIENTE DE REPRESENTATIVIDADE</v>
          </cell>
          <cell r="K4014" t="str">
            <v>23,46</v>
          </cell>
          <cell r="L4014" t="str">
            <v>CAIXA REFERENCIAL</v>
          </cell>
        </row>
        <row r="4015">
          <cell r="G4015" t="str">
            <v>89778</v>
          </cell>
          <cell r="H4015" t="str">
            <v>LUVA SIMPLES, PVC, SERIE NORMAL, ESGOTO PREDIAL, DN 100 MM, JUNTA ELÁSTICA, FORNECIDO E INSTALADO EM RAMAL DE DESCARGA OU RAMAL DE ESGOTO SANITÁRIO. AF_08/2022</v>
          </cell>
          <cell r="I4015" t="str">
            <v>UN</v>
          </cell>
          <cell r="J4015" t="str">
            <v>COEFICIENTE DE REPRESENTATIVIDADE</v>
          </cell>
          <cell r="K4015" t="str">
            <v>19,21</v>
          </cell>
          <cell r="L4015" t="str">
            <v>CAIXA REFERENCIAL</v>
          </cell>
        </row>
        <row r="4016">
          <cell r="G4016" t="str">
            <v>89779</v>
          </cell>
          <cell r="H4016" t="str">
            <v>LUVA DE CORRER, PVC, SERIE NORMAL, ESGOTO PREDIAL, DN 100 MM, JUNTA ELÁSTICA, FORNECIDO E INSTALADO EM RAMAL DE DESCARGA OU RAMAL DE ESGOTO SANITÁRIO. AF_08/2022</v>
          </cell>
          <cell r="I4016" t="str">
            <v>UN</v>
          </cell>
          <cell r="J4016" t="str">
            <v>COEFICIENTE DE REPRESENTATIVIDADE</v>
          </cell>
          <cell r="K4016" t="str">
            <v>36,08</v>
          </cell>
          <cell r="L4016" t="str">
            <v>CAIXA REFERENCIAL</v>
          </cell>
        </row>
        <row r="4017">
          <cell r="G4017" t="str">
            <v>89780</v>
          </cell>
          <cell r="H4017" t="str">
            <v>JOELHO 45 GRAUS, CPVC, SOLDÁVEL, DN 35MM, INSTALADO EM PRUMADA DE ÁGUA - FORNECIMENTO E INSTALAÇÃO. AF_06/2022</v>
          </cell>
          <cell r="I4017" t="str">
            <v>UN</v>
          </cell>
          <cell r="J4017" t="str">
            <v>COEFICIENTE DE REPRESENTATIVIDADE</v>
          </cell>
          <cell r="K4017" t="str">
            <v>22,13</v>
          </cell>
          <cell r="L4017" t="str">
            <v>CAIXA REFERENCIAL</v>
          </cell>
        </row>
        <row r="4018">
          <cell r="G4018" t="str">
            <v>89781</v>
          </cell>
          <cell r="H4018" t="str">
            <v>JOELHO 90 GRAUS, CPVC, SOLDÁVEL, DN 42MM, INSTALADO EM PRUMADA DE ÁGUA   FORNECIMENTO E INSTALAÇÃO. AF_06/2022</v>
          </cell>
          <cell r="I4018" t="str">
            <v>UN</v>
          </cell>
          <cell r="J4018" t="str">
            <v>COEFICIENTE DE REPRESENTATIVIDADE</v>
          </cell>
          <cell r="K4018" t="str">
            <v>32,61</v>
          </cell>
          <cell r="L4018" t="str">
            <v>CAIXA REFERENCIAL</v>
          </cell>
        </row>
        <row r="4019">
          <cell r="G4019" t="str">
            <v>89782</v>
          </cell>
          <cell r="H4019" t="str">
            <v>TE, PVC, SERIE NORMAL, ESGOTO PREDIAL, DN 40 X 40 MM, JUNTA SOLDÁVEL, FORNECIDO E INSTALADO EM RAMAL DE DESCARGA OU RAMAL DE ESGOTO SANITÁRIO. AF_08/2022</v>
          </cell>
          <cell r="I4019" t="str">
            <v>UN</v>
          </cell>
          <cell r="J4019" t="str">
            <v>COEFICIENTE DE REPRESENTATIVIDADE</v>
          </cell>
          <cell r="K4019" t="str">
            <v>17,08</v>
          </cell>
          <cell r="L4019" t="str">
            <v>CAIXA REFERENCIAL</v>
          </cell>
        </row>
        <row r="4020">
          <cell r="G4020" t="str">
            <v>89783</v>
          </cell>
          <cell r="H4020" t="str">
            <v>JUNÇÃO SIMPLES, PVC, SERIE NORMAL, ESGOTO PREDIAL, DN 40 MM, JUNTA SOLDÁVEL, FORNECIDO E INSTALADO EM RAMAL DE DESCARGA OU RAMAL DE ESGOTO SANITÁRIO. AF_08/2022</v>
          </cell>
          <cell r="I4020" t="str">
            <v>UN</v>
          </cell>
          <cell r="J4020" t="str">
            <v>COEFICIENTE DE REPRESENTATIVIDADE</v>
          </cell>
          <cell r="K4020" t="str">
            <v>17,19</v>
          </cell>
          <cell r="L4020" t="str">
            <v>CAIXA REFERENCIAL</v>
          </cell>
        </row>
        <row r="4021">
          <cell r="G4021" t="str">
            <v>89784</v>
          </cell>
          <cell r="H4021" t="str">
            <v>TE, PVC, SERIE NORMAL, ESGOTO PREDIAL, DN 50 X 50 MM, JUNTA ELÁSTICA, FORNECIDO E INSTALADO EM RAMAL DE DESCARGA OU RAMAL DE ESGOTO SANITÁRIO. AF_08/2022</v>
          </cell>
          <cell r="I4021" t="str">
            <v>UN</v>
          </cell>
          <cell r="J4021" t="str">
            <v>COEFICIENTE DE REPRESENTATIVIDADE</v>
          </cell>
          <cell r="K4021" t="str">
            <v>26,26</v>
          </cell>
          <cell r="L4021" t="str">
            <v>CAIXA REFERENCIAL</v>
          </cell>
        </row>
        <row r="4022">
          <cell r="G4022" t="str">
            <v>89785</v>
          </cell>
          <cell r="H4022" t="str">
            <v>JUNÇÃO SIMPLES, PVC, SERIE NORMAL, ESGOTO PREDIAL, DN 50 X 50 MM, JUNTA ELÁSTICA, FORNECIDO E INSTALADO EM RAMAL DE DESCARGA OU RAMAL DE ESGOTO SANITÁRIO. AF_08/2022</v>
          </cell>
          <cell r="I4022" t="str">
            <v>UN</v>
          </cell>
          <cell r="J4022" t="str">
            <v>COEFICIENTE DE REPRESENTATIVIDADE</v>
          </cell>
          <cell r="K4022" t="str">
            <v>28,74</v>
          </cell>
          <cell r="L4022" t="str">
            <v>CAIXA REFERENCIAL</v>
          </cell>
        </row>
        <row r="4023">
          <cell r="G4023" t="str">
            <v>89786</v>
          </cell>
          <cell r="H4023" t="str">
            <v>TE, PVC, SERIE NORMAL, ESGOTO PREDIAL, DN 75 X 75 MM, JUNTA ELÁSTICA, FORNECIDO E INSTALADO EM RAMAL DE DESCARGA OU RAMAL DE ESGOTO SANITÁRIO. AF_08/2022</v>
          </cell>
          <cell r="I4023" t="str">
            <v>UN</v>
          </cell>
          <cell r="J4023" t="str">
            <v>COEFICIENTE DE REPRESENTATIVIDADE</v>
          </cell>
          <cell r="K4023" t="str">
            <v>41,34</v>
          </cell>
          <cell r="L4023" t="str">
            <v>CAIXA REFERENCIAL</v>
          </cell>
        </row>
        <row r="4024">
          <cell r="G4024" t="str">
            <v>89787</v>
          </cell>
          <cell r="H4024" t="str">
            <v>JOELHO 45 GRAUS, CPVC, SOLDÁVEL, DN 42MM, INSTALADO EM PRUMADA DE ÁGUA   FORNECIMENTO E INSTALAÇÃO. AF_06/2022</v>
          </cell>
          <cell r="I4024" t="str">
            <v>UN</v>
          </cell>
          <cell r="J4024" t="str">
            <v>COEFICIENTE DE REPRESENTATIVIDADE</v>
          </cell>
          <cell r="K4024" t="str">
            <v>32,28</v>
          </cell>
          <cell r="L4024" t="str">
            <v>CAIXA REFERENCIAL</v>
          </cell>
        </row>
        <row r="4025">
          <cell r="G4025" t="str">
            <v>89788</v>
          </cell>
          <cell r="H4025" t="str">
            <v>JOELHO 90 GRAUS, CPVC, SOLDÁVEL, DN 54MM, INSTALADO EM PRUMADA DE ÁGUA   FORNECIMENTO E INSTALAÇÃO. AF_06/2022</v>
          </cell>
          <cell r="I4025" t="str">
            <v>UN</v>
          </cell>
          <cell r="J4025" t="str">
            <v>COEFICIENTE DE REPRESENTATIVIDADE</v>
          </cell>
          <cell r="K4025" t="str">
            <v>67,97</v>
          </cell>
          <cell r="L4025" t="str">
            <v>CAIXA REFERENCIAL</v>
          </cell>
        </row>
        <row r="4026">
          <cell r="G4026" t="str">
            <v>89789</v>
          </cell>
          <cell r="H4026" t="str">
            <v>JOELHO 45 GRAUS, CPVC, SOLDÁVEL, DN 54MM, INSTALADO EM PRUMADA DE ÁGUA   FORNECIMENTO E INSTALAÇÃO. AF_06/2022</v>
          </cell>
          <cell r="I4026" t="str">
            <v>UN</v>
          </cell>
          <cell r="J4026" t="str">
            <v>COEFICIENTE DE REPRESENTATIVIDADE</v>
          </cell>
          <cell r="K4026" t="str">
            <v>58,27</v>
          </cell>
          <cell r="L4026" t="str">
            <v>CAIXA REFERENCIAL</v>
          </cell>
        </row>
        <row r="4027">
          <cell r="G4027" t="str">
            <v>89790</v>
          </cell>
          <cell r="H4027" t="str">
            <v>JOELHO 90 GRAUS, CPVC, SOLDÁVEL, DN 73MM, INSTALADO EM PRUMADA DE ÁGUA   FORNECIMENTO E INSTALAÇÃO. AF_06/2022</v>
          </cell>
          <cell r="I4027" t="str">
            <v>UN</v>
          </cell>
          <cell r="J4027" t="str">
            <v>COEFICIENTE DE REPRESENTATIVIDADE</v>
          </cell>
          <cell r="K4027" t="str">
            <v>133,16</v>
          </cell>
          <cell r="L4027" t="str">
            <v>CAIXA REFERENCIAL</v>
          </cell>
        </row>
        <row r="4028">
          <cell r="G4028" t="str">
            <v>89791</v>
          </cell>
          <cell r="H4028" t="str">
            <v>JOELHO 45 GRAUS, CPVC, SOLDÁVEL, DN 73MM, INSTALADO EM PRUMADA DE ÁGUA   FORNECIMENTO E INSTALAÇÃO. AF_06/2022</v>
          </cell>
          <cell r="I4028" t="str">
            <v>UN</v>
          </cell>
          <cell r="J4028" t="str">
            <v>COEFICIENTE DE REPRESENTATIVIDADE</v>
          </cell>
          <cell r="K4028" t="str">
            <v>128,77</v>
          </cell>
          <cell r="L4028" t="str">
            <v>CAIXA REFERENCIAL</v>
          </cell>
        </row>
        <row r="4029">
          <cell r="G4029" t="str">
            <v>89792</v>
          </cell>
          <cell r="H4029" t="str">
            <v>JOELHO 90 GRAUS, CPVC, SOLDÁVEL, DN 89MM, INSTALADO EM PRUMADA DE ÁGUA   FORNECIMENTO E INSTALAÇÃO. AF_06/2022</v>
          </cell>
          <cell r="I4029" t="str">
            <v>UN</v>
          </cell>
          <cell r="J4029" t="str">
            <v>COEFICIENTE DE REPRESENTATIVIDADE</v>
          </cell>
          <cell r="K4029" t="str">
            <v>157,78</v>
          </cell>
          <cell r="L4029" t="str">
            <v>CAIXA REFERENCIAL</v>
          </cell>
        </row>
        <row r="4030">
          <cell r="G4030" t="str">
            <v>89793</v>
          </cell>
          <cell r="H4030" t="str">
            <v>JOELHO 45 GRAUS, CPVC, SOLDÁVEL, DN 89MM, INSTALADO EM PRUMADA DE ÁGUA   FORNECIMENTO E INSTALAÇÃO. AF_06/2022</v>
          </cell>
          <cell r="I4030" t="str">
            <v>UN</v>
          </cell>
          <cell r="J4030" t="str">
            <v>COEFICIENTE DE REPRESENTATIVIDADE</v>
          </cell>
          <cell r="K4030" t="str">
            <v>185,09</v>
          </cell>
          <cell r="L4030" t="str">
            <v>CAIXA REFERENCIAL</v>
          </cell>
        </row>
        <row r="4031">
          <cell r="G4031" t="str">
            <v>89794</v>
          </cell>
          <cell r="H4031" t="str">
            <v>LUVA, CPVC, SOLDÁVEL, DN 35MM, INSTALADO EM PRUMADA DE ÁGUA   FORNECIMENTO E INSTALAÇÃO. AF_06/2022</v>
          </cell>
          <cell r="I4031" t="str">
            <v>UN</v>
          </cell>
          <cell r="J4031" t="str">
            <v>COEFICIENTE DE REPRESENTATIVIDADE</v>
          </cell>
          <cell r="K4031" t="str">
            <v>17,64</v>
          </cell>
          <cell r="L4031" t="str">
            <v>CAIXA REFERENCIAL</v>
          </cell>
        </row>
        <row r="4032">
          <cell r="G4032" t="str">
            <v>89795</v>
          </cell>
          <cell r="H4032" t="str">
            <v>JUNÇÃO SIMPLES, PVC, SERIE NORMAL, ESGOTO PREDIAL, DN 75 X 75 MM, JUNTA ELÁSTICA, FORNECIDO E INSTALADO EM RAMAL DE DESCARGA OU RAMAL DE ESGOTO SANITÁRIO. AF_08/2022</v>
          </cell>
          <cell r="I4032" t="str">
            <v>UN</v>
          </cell>
          <cell r="J4032" t="str">
            <v>COEFICIENTE DE REPRESENTATIVIDADE</v>
          </cell>
          <cell r="K4032" t="str">
            <v>43,53</v>
          </cell>
          <cell r="L4032" t="str">
            <v>CAIXA REFERENCIAL</v>
          </cell>
        </row>
        <row r="4033">
          <cell r="G4033" t="str">
            <v>89796</v>
          </cell>
          <cell r="H4033" t="str">
            <v>TE, PVC, SERIE NORMAL, ESGOTO PREDIAL, DN 100 X 100 MM, JUNTA ELÁSTICA, FORNECIDO E INSTALADO EM RAMAL DE DESCARGA OU RAMAL DE ESGOTO SANITÁRIO. AF_08/2022</v>
          </cell>
          <cell r="I4033" t="str">
            <v>UN</v>
          </cell>
          <cell r="J4033" t="str">
            <v>COEFICIENTE DE REPRESENTATIVIDADE</v>
          </cell>
          <cell r="K4033" t="str">
            <v>45,92</v>
          </cell>
          <cell r="L4033" t="str">
            <v>CAIXA REFERENCIAL</v>
          </cell>
        </row>
        <row r="4034">
          <cell r="G4034" t="str">
            <v>89797</v>
          </cell>
          <cell r="H4034" t="str">
            <v>JUNÇÃO SIMPLES, PVC, SERIE NORMAL, ESGOTO PREDIAL, DN 100 X 100 MM, JUNTA ELÁSTICA, FORNECIDO E INSTALADO EM RAMAL DE DESCARGA OU RAMAL DE ESGOTO SANITÁRIO. AF_08/2022</v>
          </cell>
          <cell r="I4034" t="str">
            <v>UN</v>
          </cell>
          <cell r="J4034" t="str">
            <v>COEFICIENTE DE REPRESENTATIVIDADE</v>
          </cell>
          <cell r="K4034" t="str">
            <v>54,39</v>
          </cell>
          <cell r="L4034" t="str">
            <v>CAIXA REFERENCIAL</v>
          </cell>
        </row>
        <row r="4035">
          <cell r="G4035" t="str">
            <v>89801</v>
          </cell>
          <cell r="H4035" t="str">
            <v>JOELHO 90 GRAUS, PVC, SERIE NORMAL, ESGOTO PREDIAL, DN 50 MM, JUNTA ELÁSTICA, FORNECIDO E INSTALADO EM PRUMADA DE ESGOTO SANITÁRIO OU VENTILAÇÃO. AF_08/2022</v>
          </cell>
          <cell r="I4035" t="str">
            <v>UN</v>
          </cell>
          <cell r="J4035" t="str">
            <v>COEFICIENTE DE REPRESENTATIVIDADE</v>
          </cell>
          <cell r="K4035" t="str">
            <v>9,79</v>
          </cell>
          <cell r="L4035" t="str">
            <v>CAIXA REFERENCIAL</v>
          </cell>
        </row>
        <row r="4036">
          <cell r="G4036" t="str">
            <v>89802</v>
          </cell>
          <cell r="H4036" t="str">
            <v>JOELHO 45 GRAUS, PVC, SERIE NORMAL, ESGOTO PREDIAL, DN 50 MM, JUNTA ELÁSTICA, FORNECIDO E INSTALADO EM PRUMADA DE ESGOTO SANITÁRIO OU VENTILAÇÃO. AF_08/2022</v>
          </cell>
          <cell r="I4036" t="str">
            <v>UN</v>
          </cell>
          <cell r="J4036" t="str">
            <v>COEFICIENTE DE REPRESENTATIVIDADE</v>
          </cell>
          <cell r="K4036" t="str">
            <v>10,56</v>
          </cell>
          <cell r="L4036" t="str">
            <v>CAIXA REFERENCIAL</v>
          </cell>
        </row>
        <row r="4037">
          <cell r="G4037" t="str">
            <v>89803</v>
          </cell>
          <cell r="H4037" t="str">
            <v>CURVA CURTA 90 GRAUS, PVC, SERIE NORMAL, ESGOTO PREDIAL, DN 50 MM, JUNTA ELÁSTICA, FORNECIDO E INSTALADO EM PRUMADA DE ESGOTO SANITÁRIO OU VENTILAÇÃO. AF_08/2022</v>
          </cell>
          <cell r="I4037" t="str">
            <v>UN</v>
          </cell>
          <cell r="J4037" t="str">
            <v>COEFICIENTE DE REPRESENTATIVIDADE</v>
          </cell>
          <cell r="K4037" t="str">
            <v>18,69</v>
          </cell>
          <cell r="L4037" t="str">
            <v>CAIXA REFERENCIAL</v>
          </cell>
        </row>
        <row r="4038">
          <cell r="G4038" t="str">
            <v>89804</v>
          </cell>
          <cell r="H4038" t="str">
            <v>CURVA LONGA 90 GRAUS, PVC, SERIE NORMAL, ESGOTO PREDIAL, DN 50 MM, JUNTA ELÁSTICA, FORNECIDO E INSTALADO EM PRUMADA DE ESGOTO SANITÁRIO OU VENTILAÇÃO. AF_08/2022</v>
          </cell>
          <cell r="I4038" t="str">
            <v>UN</v>
          </cell>
          <cell r="J4038" t="str">
            <v>COEFICIENTE DE REPRESENTATIVIDADE</v>
          </cell>
          <cell r="K4038" t="str">
            <v>20,99</v>
          </cell>
          <cell r="L4038" t="str">
            <v>CAIXA REFERENCIAL</v>
          </cell>
        </row>
        <row r="4039">
          <cell r="G4039" t="str">
            <v>89805</v>
          </cell>
          <cell r="H4039" t="str">
            <v>JOELHO 90 GRAUS, PVC, SERIE NORMAL, ESGOTO PREDIAL, DN 75 MM, JUNTA ELÁSTICA, FORNECIDO E INSTALADO EM PRUMADA DE ESGOTO SANITÁRIO OU VENTILAÇÃO. AF_08/2022</v>
          </cell>
          <cell r="I4039" t="str">
            <v>UN</v>
          </cell>
          <cell r="J4039" t="str">
            <v>COEFICIENTE DE REPRESENTATIVIDADE</v>
          </cell>
          <cell r="K4039" t="str">
            <v>21,85</v>
          </cell>
          <cell r="L4039" t="str">
            <v>CAIXA REFERENCIAL</v>
          </cell>
        </row>
        <row r="4040">
          <cell r="G4040" t="str">
            <v>89806</v>
          </cell>
          <cell r="H4040" t="str">
            <v>JOELHO 45 GRAUS, PVC, SERIE NORMAL, ESGOTO PREDIAL, DN 75 MM, JUNTA ELÁSTICA, FORNECIDO E INSTALADO EM PRUMADA DE ESGOTO SANITÁRIO OU VENTILAÇÃO. AF_08/2022</v>
          </cell>
          <cell r="I4040" t="str">
            <v>UN</v>
          </cell>
          <cell r="J4040" t="str">
            <v>COEFICIENTE DE REPRESENTATIVIDADE</v>
          </cell>
          <cell r="K4040" t="str">
            <v>22,88</v>
          </cell>
          <cell r="L4040" t="str">
            <v>CAIXA REFERENCIAL</v>
          </cell>
        </row>
        <row r="4041">
          <cell r="G4041" t="str">
            <v>89807</v>
          </cell>
          <cell r="H4041" t="str">
            <v>CURVA CURTA 90 GRAUS, PVC, SERIE NORMAL, ESGOTO PREDIAL, DN 75 MM, JUNTA ELÁSTICA, FORNECIDO E INSTALADO EM PRUMADA DE ESGOTO SANITÁRIO OU VENTILAÇÃO. AF_08/2022</v>
          </cell>
          <cell r="I4041" t="str">
            <v>UN</v>
          </cell>
          <cell r="J4041" t="str">
            <v>COEFICIENTE DE REPRESENTATIVIDADE</v>
          </cell>
          <cell r="K4041" t="str">
            <v>39,82</v>
          </cell>
          <cell r="L4041" t="str">
            <v>CAIXA REFERENCIAL</v>
          </cell>
        </row>
        <row r="4042">
          <cell r="G4042" t="str">
            <v>89808</v>
          </cell>
          <cell r="H4042" t="str">
            <v>CURVA LONGA 90 GRAUS, PVC, SERIE NORMAL, ESGOTO PREDIAL, DN 75 MM, JUNTA ELÁSTICA, FORNECIDO E INSTALADO EM PRUMADA DE ESGOTO SANITÁRIO OU VENTILAÇÃO. AF_08/2022</v>
          </cell>
          <cell r="I4042" t="str">
            <v>UN</v>
          </cell>
          <cell r="J4042" t="str">
            <v>COEFICIENTE DE REPRESENTATIVIDADE</v>
          </cell>
          <cell r="K4042" t="str">
            <v>61,49</v>
          </cell>
          <cell r="L4042" t="str">
            <v>CAIXA REFERENCIAL</v>
          </cell>
        </row>
        <row r="4043">
          <cell r="G4043" t="str">
            <v>89809</v>
          </cell>
          <cell r="H4043" t="str">
            <v>JOELHO 90 GRAUS, PVC, SERIE NORMAL, ESGOTO PREDIAL, DN 100 MM, JUNTA ELÁSTICA, FORNECIDO E INSTALADO EM PRUMADA DE ESGOTO SANITÁRIO OU VENTILAÇÃO. AF_08/2022</v>
          </cell>
          <cell r="I4043" t="str">
            <v>UN</v>
          </cell>
          <cell r="J4043" t="str">
            <v>COEFICIENTE DE REPRESENTATIVIDADE</v>
          </cell>
          <cell r="K4043" t="str">
            <v>31,07</v>
          </cell>
          <cell r="L4043" t="str">
            <v>CAIXA REFERENCIAL</v>
          </cell>
        </row>
        <row r="4044">
          <cell r="G4044" t="str">
            <v>89810</v>
          </cell>
          <cell r="H4044" t="str">
            <v>JOELHO 45 GRAUS, PVC, SERIE NORMAL, ESGOTO PREDIAL, DN 100 MM, JUNTA ELÁSTICA, FORNECIDO E INSTALADO EM PRUMADA DE ESGOTO SANITÁRIO OU VENTILAÇÃO. AF_08/2022</v>
          </cell>
          <cell r="I4044" t="str">
            <v>UN</v>
          </cell>
          <cell r="J4044" t="str">
            <v>COEFICIENTE DE REPRESENTATIVIDADE</v>
          </cell>
          <cell r="K4044" t="str">
            <v>31,95</v>
          </cell>
          <cell r="L4044" t="str">
            <v>CAIXA REFERENCIAL</v>
          </cell>
        </row>
        <row r="4045">
          <cell r="G4045" t="str">
            <v>89811</v>
          </cell>
          <cell r="H4045" t="str">
            <v>CURVA CURTA 90 GRAUS, PVC, SERIE NORMAL, ESGOTO PREDIAL, DN 100 MM, JUNTA ELÁSTICA, FORNECIDO E INSTALADO EM PRUMADA DE ESGOTO SANITÁRIO OU VENTILAÇÃO. AF_08/2022</v>
          </cell>
          <cell r="I4045" t="str">
            <v>UN</v>
          </cell>
          <cell r="J4045" t="str">
            <v>COEFICIENTE DE REPRESENTATIVIDADE</v>
          </cell>
          <cell r="K4045" t="str">
            <v>46,91</v>
          </cell>
          <cell r="L4045" t="str">
            <v>CAIXA REFERENCIAL</v>
          </cell>
        </row>
        <row r="4046">
          <cell r="G4046" t="str">
            <v>89812</v>
          </cell>
          <cell r="H4046" t="str">
            <v>CURVA LONGA 90 GRAUS, PVC, SERIE NORMAL, ESGOTO PREDIAL, DN 100 MM, JUNTA ELÁSTICA, FORNECIDO E INSTALADO EM PRUMADA DE ESGOTO SANITÁRIO OU VENTILAÇÃO. AF_08/2022</v>
          </cell>
          <cell r="I4046" t="str">
            <v>UN</v>
          </cell>
          <cell r="J4046" t="str">
            <v>COEFICIENTE DE REPRESENTATIVIDADE</v>
          </cell>
          <cell r="K4046" t="str">
            <v>83,79</v>
          </cell>
          <cell r="L4046" t="str">
            <v>CAIXA REFERENCIAL</v>
          </cell>
        </row>
        <row r="4047">
          <cell r="G4047" t="str">
            <v>89813</v>
          </cell>
          <cell r="H4047" t="str">
            <v>LUVA SIMPLES, PVC, SERIE NORMAL, ESGOTO PREDIAL, DN 50 MM, JUNTA ELÁSTICA, FORNECIDO E INSTALADO EM PRUMADA DE ESGOTO SANITÁRIO OU VENTILAÇÃO. AF_08/2022</v>
          </cell>
          <cell r="I4047" t="str">
            <v>UN</v>
          </cell>
          <cell r="J4047" t="str">
            <v>COEFICIENTE DE REPRESENTATIVIDADE</v>
          </cell>
          <cell r="K4047" t="str">
            <v>6,10</v>
          </cell>
          <cell r="L4047" t="str">
            <v>CAIXA REFERENCIAL</v>
          </cell>
        </row>
        <row r="4048">
          <cell r="G4048" t="str">
            <v>89814</v>
          </cell>
          <cell r="H4048" t="str">
            <v>LUVA DE CORRER, PVC, SERIE NORMAL, ESGOTO PREDIAL, DN 50 MM, JUNTA ELÁSTICA, FORNECIDO E INSTALADO EM PRUMADA DE ESGOTO SANITÁRIO OU VENTILAÇÃO. AF_08/2022</v>
          </cell>
          <cell r="I4048" t="str">
            <v>UN</v>
          </cell>
          <cell r="J4048" t="str">
            <v>COEFICIENTE DE REPRESENTATIVIDADE</v>
          </cell>
          <cell r="K4048" t="str">
            <v>17,69</v>
          </cell>
          <cell r="L4048" t="str">
            <v>CAIXA REFERENCIAL</v>
          </cell>
        </row>
        <row r="4049">
          <cell r="G4049" t="str">
            <v>89815</v>
          </cell>
          <cell r="H4049" t="str">
            <v>LUVA DE CORRER, CPVC, SOLDÁVEL, DN 35MM, INSTALADO EM PRUMADA DE ÁGUA   FORNECIMENTO E INSTALAÇÃO. AF_06/2022</v>
          </cell>
          <cell r="I4049" t="str">
            <v>UN</v>
          </cell>
          <cell r="J4049" t="str">
            <v>COEFICIENTE DE REPRESENTATIVIDADE</v>
          </cell>
          <cell r="K4049" t="str">
            <v>24,96</v>
          </cell>
          <cell r="L4049" t="str">
            <v>CAIXA REFERENCIAL</v>
          </cell>
        </row>
        <row r="4050">
          <cell r="G4050" t="str">
            <v>89816</v>
          </cell>
          <cell r="H4050" t="str">
            <v>UNIÃO, CPVC, SOLDÁVEL, DN35MM, INSTALADO EM PRUMADA DE ÁGUA   FORNECIMENTO E INSTALAÇÃO. AF_06/2022</v>
          </cell>
          <cell r="I4050" t="str">
            <v>UN</v>
          </cell>
          <cell r="J4050" t="str">
            <v>COEFICIENTE DE REPRESENTATIVIDADE</v>
          </cell>
          <cell r="K4050" t="str">
            <v>35,43</v>
          </cell>
          <cell r="L4050" t="str">
            <v>CAIXA REFERENCIAL</v>
          </cell>
        </row>
        <row r="4051">
          <cell r="G4051" t="str">
            <v>89817</v>
          </cell>
          <cell r="H4051" t="str">
            <v>LUVA SIMPLES, PVC, SERIE NORMAL, ESGOTO PREDIAL, DN 75 MM, JUNTA ELÁSTICA, FORNECIDO E INSTALADO EM PRUMADA DE ESGOTO SANITÁRIO OU VENTILAÇÃO. AF_08/2022</v>
          </cell>
          <cell r="I4051" t="str">
            <v>UN</v>
          </cell>
          <cell r="J4051" t="str">
            <v>COEFICIENTE DE REPRESENTATIVIDADE</v>
          </cell>
          <cell r="K4051" t="str">
            <v>15,21</v>
          </cell>
          <cell r="L4051" t="str">
            <v>CAIXA REFERENCIAL</v>
          </cell>
        </row>
        <row r="4052">
          <cell r="G4052" t="str">
            <v>89818</v>
          </cell>
          <cell r="H4052" t="str">
            <v>CONECTOR, CPVC, SOLDÁVEL, DN 35MM X 1 1/4 , INSTALADO EM PRUMADA DE ÁGUA   FORNECIMENTO E INSTALAÇÃO. AF_06/2022</v>
          </cell>
          <cell r="I4052" t="str">
            <v>UN</v>
          </cell>
          <cell r="J4052" t="str">
            <v>COEFICIENTE DE REPRESENTATIVIDADE</v>
          </cell>
          <cell r="K4052" t="str">
            <v>45,09</v>
          </cell>
          <cell r="L4052" t="str">
            <v>CAIXA REFERENCIAL</v>
          </cell>
        </row>
        <row r="4053">
          <cell r="G4053" t="str">
            <v>89819</v>
          </cell>
          <cell r="H4053" t="str">
            <v>LUVA DE CORRER, PVC, SERIE NORMAL, ESGOTO PREDIAL, DN 75 MM, JUNTA ELÁSTICA, FORNECIDO E INSTALADO EM PRUMADA DE ESGOTO SANITÁRIO OU VENTILAÇÃO. AF_08/2022</v>
          </cell>
          <cell r="I4053" t="str">
            <v>UN</v>
          </cell>
          <cell r="J4053" t="str">
            <v>COEFICIENTE DE REPRESENTATIVIDADE</v>
          </cell>
          <cell r="K4053" t="str">
            <v>25,02</v>
          </cell>
          <cell r="L4053" t="str">
            <v>CAIXA REFERENCIAL</v>
          </cell>
        </row>
        <row r="4054">
          <cell r="G4054" t="str">
            <v>89821</v>
          </cell>
          <cell r="H4054" t="str">
            <v>LUVA SIMPLES, PVC, SERIE NORMAL, ESGOTO PREDIAL, DN 100 MM, JUNTA ELÁSTICA, FORNECIDO E INSTALADO EM PRUMADA DE ESGOTO SANITÁRIO OU VENTILAÇÃO. AF_08/2022</v>
          </cell>
          <cell r="I4054" t="str">
            <v>UN</v>
          </cell>
          <cell r="J4054" t="str">
            <v>COEFICIENTE DE REPRESENTATIVIDADE</v>
          </cell>
          <cell r="K4054" t="str">
            <v>20,25</v>
          </cell>
          <cell r="L4054" t="str">
            <v>CAIXA REFERENCIAL</v>
          </cell>
        </row>
        <row r="4055">
          <cell r="G4055" t="str">
            <v>89822</v>
          </cell>
          <cell r="H4055" t="str">
            <v>LUVA, CPVC, SOLDÁVEL, DN 42MM, INSTALADO EM PRUMADA DE ÁGUA   FORNECIMENTO E INSTALAÇÃO. AF_06/2022</v>
          </cell>
          <cell r="I4055" t="str">
            <v>UN</v>
          </cell>
          <cell r="J4055" t="str">
            <v>COEFICIENTE DE REPRESENTATIVIDADE</v>
          </cell>
          <cell r="K4055" t="str">
            <v>22,82</v>
          </cell>
          <cell r="L4055" t="str">
            <v>CAIXA REFERENCIAL</v>
          </cell>
        </row>
        <row r="4056">
          <cell r="G4056" t="str">
            <v>89823</v>
          </cell>
          <cell r="H4056" t="str">
            <v>LUVA DE CORRER, PVC, SERIE NORMAL, ESGOTO PREDIAL, DN 100 MM, JUNTA ELÁSTICA, FORNECIDO E INSTALADO EM PRUMADA DE ESGOTO SANITÁRIO OU VENTILAÇÃO. AF_08/2022</v>
          </cell>
          <cell r="I4056" t="str">
            <v>UN</v>
          </cell>
          <cell r="J4056" t="str">
            <v>COEFICIENTE DE REPRESENTATIVIDADE</v>
          </cell>
          <cell r="K4056" t="str">
            <v>37,12</v>
          </cell>
          <cell r="L4056" t="str">
            <v>CAIXA REFERENCIAL</v>
          </cell>
        </row>
        <row r="4057">
          <cell r="G4057" t="str">
            <v>89824</v>
          </cell>
          <cell r="H4057" t="str">
            <v>LUVA DE CORRER, CPVC, SOLDÁVEL, DN 42MM, INSTALADO EM PRUMADA DE ÁGUA   FORNECIMENTO E INSTALAÇÃO. AF_06/2022</v>
          </cell>
          <cell r="I4057" t="str">
            <v>UN</v>
          </cell>
          <cell r="J4057" t="str">
            <v>COEFICIENTE DE REPRESENTATIVIDADE</v>
          </cell>
          <cell r="K4057" t="str">
            <v>33,57</v>
          </cell>
          <cell r="L4057" t="str">
            <v>CAIXA REFERENCIAL</v>
          </cell>
        </row>
        <row r="4058">
          <cell r="G4058" t="str">
            <v>89825</v>
          </cell>
          <cell r="H4058" t="str">
            <v>TE, PVC, SERIE NORMAL, ESGOTO PREDIAL, DN 50 X 50 MM, JUNTA ELÁSTICA, FORNECIDO E INSTALADO EM PRUMADA DE ESGOTO SANITÁRIO OU VENTILAÇÃO. AF_08/2022</v>
          </cell>
          <cell r="I4058" t="str">
            <v>UN</v>
          </cell>
          <cell r="J4058" t="str">
            <v>COEFICIENTE DE REPRESENTATIVIDADE</v>
          </cell>
          <cell r="K4058" t="str">
            <v>17,40</v>
          </cell>
          <cell r="L4058" t="str">
            <v>CAIXA REFERENCIAL</v>
          </cell>
        </row>
        <row r="4059">
          <cell r="G4059" t="str">
            <v>89826</v>
          </cell>
          <cell r="H4059" t="str">
            <v>LUVA DE TRANSIÇÃO, CPVC, SOLDÁVEL, DN42MM X 1.1/2 , INSTALADO EM PRUMADA DE ÁGUA   FORNECIMENTO E INSTALAÇÃO. AF_06/2022</v>
          </cell>
          <cell r="I4059" t="str">
            <v>UN</v>
          </cell>
          <cell r="J4059" t="str">
            <v>COEFICIENTE DE REPRESENTATIVIDADE</v>
          </cell>
          <cell r="K4059" t="str">
            <v>104,76</v>
          </cell>
          <cell r="L4059" t="str">
            <v>CAIXA REFERENCIAL</v>
          </cell>
        </row>
        <row r="4060">
          <cell r="G4060" t="str">
            <v>89827</v>
          </cell>
          <cell r="H4060" t="str">
            <v>JUNÇÃO SIMPLES, PVC, SERIE NORMAL, ESGOTO PREDIAL, DN 50 X 50 MM, JUNTA ELÁSTICA, FORNECIDO E INSTALADO EM PRUMADA DE ESGOTO SANITÁRIO OU VENTILAÇÃO. AF_08/2022</v>
          </cell>
          <cell r="I4060" t="str">
            <v>UN</v>
          </cell>
          <cell r="J4060" t="str">
            <v>COEFICIENTE DE REPRESENTATIVIDADE</v>
          </cell>
          <cell r="K4060" t="str">
            <v>19,88</v>
          </cell>
          <cell r="L4060" t="str">
            <v>CAIXA REFERENCIAL</v>
          </cell>
        </row>
        <row r="4061">
          <cell r="G4061" t="str">
            <v>89828</v>
          </cell>
          <cell r="H4061" t="str">
            <v>UNIÃO, CPVC, SOLDÁVEL, DN42MM, INSTALADO EM PRUMADA DE ÁGUA   FORNECIMENTO E INSTALAÇÃO. AF_06/2022</v>
          </cell>
          <cell r="I4061" t="str">
            <v>UN</v>
          </cell>
          <cell r="J4061" t="str">
            <v>COEFICIENTE DE REPRESENTATIVIDADE</v>
          </cell>
          <cell r="K4061" t="str">
            <v>51,10</v>
          </cell>
          <cell r="L4061" t="str">
            <v>CAIXA REFERENCIAL</v>
          </cell>
        </row>
        <row r="4062">
          <cell r="G4062" t="str">
            <v>89829</v>
          </cell>
          <cell r="H4062" t="str">
            <v>TE, PVC, SERIE NORMAL, ESGOTO PREDIAL, DN 75 X 75 MM, JUNTA ELÁSTICA, FORNECIDO E INSTALADO EM PRUMADA DE ESGOTO SANITÁRIO OU VENTILAÇÃO. AF_08/2022</v>
          </cell>
          <cell r="I4062" t="str">
            <v>UN</v>
          </cell>
          <cell r="J4062" t="str">
            <v>COEFICIENTE DE REPRESENTATIVIDADE</v>
          </cell>
          <cell r="K4062" t="str">
            <v>37,96</v>
          </cell>
          <cell r="L4062" t="str">
            <v>CAIXA REFERENCIAL</v>
          </cell>
        </row>
        <row r="4063">
          <cell r="G4063" t="str">
            <v>89830</v>
          </cell>
          <cell r="H4063" t="str">
            <v>JUNÇÃO SIMPLES, PVC, SERIE NORMAL, ESGOTO PREDIAL, DN 75 X 75 MM, JUNTA ELÁSTICA, FORNECIDO E INSTALADO EM PRUMADA DE ESGOTO SANITÁRIO OU VENTILAÇÃO. AF_08/2022</v>
          </cell>
          <cell r="I4063" t="str">
            <v>UN</v>
          </cell>
          <cell r="J4063" t="str">
            <v>COEFICIENTE DE REPRESENTATIVIDADE</v>
          </cell>
          <cell r="K4063" t="str">
            <v>40,15</v>
          </cell>
          <cell r="L4063" t="str">
            <v>CAIXA REFERENCIAL</v>
          </cell>
        </row>
        <row r="4064">
          <cell r="G4064" t="str">
            <v>89831</v>
          </cell>
          <cell r="H4064" t="str">
            <v>CONECTOR, CPVC, SOLDÁVEL, DN 42MM X 1.1/2 , INSTALADO EM PRUMADA DE ÁGUA   FORNECIMENTO E INSTALAÇÃO. AF_06/2022</v>
          </cell>
          <cell r="I4064" t="str">
            <v>UN</v>
          </cell>
          <cell r="J4064" t="str">
            <v>COEFICIENTE DE REPRESENTATIVIDADE</v>
          </cell>
          <cell r="K4064" t="str">
            <v>54,34</v>
          </cell>
          <cell r="L4064" t="str">
            <v>CAIXA REFERENCIAL</v>
          </cell>
        </row>
        <row r="4065">
          <cell r="G4065" t="str">
            <v>89832</v>
          </cell>
          <cell r="H4065" t="str">
            <v>BUCHA DE REDUÇÃO, CPVC, SOLDÁVEL, DN 42MM X 22MM, INSTALADO EM RAMAL DE DISTRIBUIÇÃO DE ÁGUA - FORNECIMENTO E INSTALAÇÃO. AF_06/2022</v>
          </cell>
          <cell r="I4065" t="str">
            <v>UN</v>
          </cell>
          <cell r="J4065" t="str">
            <v>COEFICIENTE DE REPRESENTATIVIDADE</v>
          </cell>
          <cell r="K4065" t="str">
            <v>36,56</v>
          </cell>
          <cell r="L4065" t="str">
            <v>CAIXA REFERENCIAL</v>
          </cell>
        </row>
        <row r="4066">
          <cell r="G4066" t="str">
            <v>89833</v>
          </cell>
          <cell r="H4066" t="str">
            <v>TE, PVC, SERIE NORMAL, ESGOTO PREDIAL, DN 100 X 100 MM, JUNTA ELÁSTICA, FORNECIDO E INSTALADO EM PRUMADA DE ESGOTO SANITÁRIO OU VENTILAÇÃO. AF_08/2022</v>
          </cell>
          <cell r="I4066" t="str">
            <v>UN</v>
          </cell>
          <cell r="J4066" t="str">
            <v>COEFICIENTE DE REPRESENTATIVIDADE</v>
          </cell>
          <cell r="K4066" t="str">
            <v>48,02</v>
          </cell>
          <cell r="L4066" t="str">
            <v>CAIXA REFERENCIAL</v>
          </cell>
        </row>
        <row r="4067">
          <cell r="G4067" t="str">
            <v>89834</v>
          </cell>
          <cell r="H4067" t="str">
            <v>JUNÇÃO SIMPLES, PVC, SERIE NORMAL, ESGOTO PREDIAL, DN 100 X 100 MM, JUNTA ELÁSTICA, FORNECIDO E INSTALADO EM PRUMADA DE ESGOTO SANITÁRIO OU VENTILAÇÃO. AF_08/2022</v>
          </cell>
          <cell r="I4067" t="str">
            <v>UN</v>
          </cell>
          <cell r="J4067" t="str">
            <v>COEFICIENTE DE REPRESENTATIVIDADE</v>
          </cell>
          <cell r="K4067" t="str">
            <v>56,49</v>
          </cell>
          <cell r="L4067" t="str">
            <v>CAIXA REFERENCIAL</v>
          </cell>
        </row>
        <row r="4068">
          <cell r="G4068" t="str">
            <v>89835</v>
          </cell>
          <cell r="H4068" t="str">
            <v>LUVA, CPVC, SOLDÁVEL, DN 54MM, INSTALADO EM PRUMADA DE ÁGUA   FORNECIMENTO E INSTALAÇÃO. AF_06/2022</v>
          </cell>
          <cell r="I4068" t="str">
            <v>UN</v>
          </cell>
          <cell r="J4068" t="str">
            <v>COEFICIENTE DE REPRESENTATIVIDADE</v>
          </cell>
          <cell r="K4068" t="str">
            <v>38,31</v>
          </cell>
          <cell r="L4068" t="str">
            <v>CAIXA REFERENCIAL</v>
          </cell>
        </row>
        <row r="4069">
          <cell r="G4069" t="str">
            <v>89836</v>
          </cell>
          <cell r="H4069" t="str">
            <v>LUVA DE TRANSIÇÃO, CPVC, SOLDÁVEL, DN 54MM X 2 , INSTALADO EM PRUMADA DE ÁGUA   FORNECIMENTO E INSTALAÇÃO. AF_06/2022</v>
          </cell>
          <cell r="I4069" t="str">
            <v>UN</v>
          </cell>
          <cell r="J4069" t="str">
            <v>COEFICIENTE DE REPRESENTATIVIDADE</v>
          </cell>
          <cell r="K4069" t="str">
            <v>164,21</v>
          </cell>
          <cell r="L4069" t="str">
            <v>CAIXA REFERENCIAL</v>
          </cell>
        </row>
        <row r="4070">
          <cell r="G4070" t="str">
            <v>89837</v>
          </cell>
          <cell r="H4070" t="str">
            <v>UNIÃO, CPVC, SOLDÁVEL, DN 54MM, INSTALADO EM PRUMADA DE ÁGUA   FORNECIMENTO E INSTALAÇÃO. AF_06/2022</v>
          </cell>
          <cell r="I4070" t="str">
            <v>UN</v>
          </cell>
          <cell r="J4070" t="str">
            <v>COEFICIENTE DE REPRESENTATIVIDADE</v>
          </cell>
          <cell r="K4070" t="str">
            <v>111,00</v>
          </cell>
          <cell r="L4070" t="str">
            <v>CAIXA REFERENCIAL</v>
          </cell>
        </row>
        <row r="4071">
          <cell r="G4071" t="str">
            <v>89838</v>
          </cell>
          <cell r="H4071" t="str">
            <v>LUVA, CPVC, SOLDÁVEL, DN 73MM, INSTALADO EM PRUMADA DE ÁGUA   FORNECIMENTO E INSTALAÇÃO. AF_06/2022</v>
          </cell>
          <cell r="I4071" t="str">
            <v>UN</v>
          </cell>
          <cell r="J4071" t="str">
            <v>COEFICIENTE DE REPRESENTATIVIDADE</v>
          </cell>
          <cell r="K4071" t="str">
            <v>127,56</v>
          </cell>
          <cell r="L4071" t="str">
            <v>CAIXA REFERENCIAL</v>
          </cell>
        </row>
        <row r="4072">
          <cell r="G4072" t="str">
            <v>89839</v>
          </cell>
          <cell r="H4072" t="str">
            <v>UNIÃO, CPVC, SOLDÁVEL, DN 73MM, INSTALADO EM PRUMADA DE ÁGUA   FORNECIMENTO E INSTALAÇÃO. AF_06/2022</v>
          </cell>
          <cell r="I4072" t="str">
            <v>UN</v>
          </cell>
          <cell r="J4072" t="str">
            <v>COEFICIENTE DE REPRESENTATIVIDADE</v>
          </cell>
          <cell r="K4072" t="str">
            <v>144,20</v>
          </cell>
          <cell r="L4072" t="str">
            <v>CAIXA REFERENCIAL</v>
          </cell>
        </row>
        <row r="4073">
          <cell r="G4073" t="str">
            <v>89840</v>
          </cell>
          <cell r="H4073" t="str">
            <v>LUVA, CPVC, SOLDÁVEL, DN 89MM, INSTALADO EM PRUMADA DE ÁGUA   FORNECIMENTO E INSTALAÇÃO. AF_06/2022</v>
          </cell>
          <cell r="I4073" t="str">
            <v>UN</v>
          </cell>
          <cell r="J4073" t="str">
            <v>COEFICIENTE DE REPRESENTATIVIDADE</v>
          </cell>
          <cell r="K4073" t="str">
            <v>150,68</v>
          </cell>
          <cell r="L4073" t="str">
            <v>CAIXA REFERENCIAL</v>
          </cell>
        </row>
        <row r="4074">
          <cell r="G4074" t="str">
            <v>89841</v>
          </cell>
          <cell r="H4074" t="str">
            <v>UNIÃO, CPVC, SOLDÁVEL, DN 89MM, INSTALADO EM PRUMADA DE ÁGUA   FORNECIMENTO E INSTALAÇÃO. AF_06/2022</v>
          </cell>
          <cell r="I4074" t="str">
            <v>UN</v>
          </cell>
          <cell r="J4074" t="str">
            <v>COEFICIENTE DE REPRESENTATIVIDADE</v>
          </cell>
          <cell r="K4074" t="str">
            <v>218,18</v>
          </cell>
          <cell r="L4074" t="str">
            <v>CAIXA REFERENCIAL</v>
          </cell>
        </row>
        <row r="4075">
          <cell r="G4075" t="str">
            <v>89842</v>
          </cell>
          <cell r="H4075" t="str">
            <v>TÊ, CPVC, SOLDÁVEL, DN 35MM, INSTALADO EM PRUMADA DE ÁGUA   FORNECIMENTO E INSTALAÇÃO. AF_06/2022</v>
          </cell>
          <cell r="I4075" t="str">
            <v>UN</v>
          </cell>
          <cell r="J4075" t="str">
            <v>COEFICIENTE DE REPRESENTATIVIDADE</v>
          </cell>
          <cell r="K4075" t="str">
            <v>44,30</v>
          </cell>
          <cell r="L4075" t="str">
            <v>CAIXA REFERENCIAL</v>
          </cell>
        </row>
        <row r="4076">
          <cell r="G4076" t="str">
            <v>89844</v>
          </cell>
          <cell r="H4076" t="str">
            <v>TE, CPVC, SOLDÁVEL, DN  42MM, INSTALADO EM PRUMADA DE ÁGUA   FORNECIMENTO E INSTALAÇÃO. AF_06/2022</v>
          </cell>
          <cell r="I4076" t="str">
            <v>UN</v>
          </cell>
          <cell r="J4076" t="str">
            <v>COEFICIENTE DE REPRESENTATIVIDADE</v>
          </cell>
          <cell r="K4076" t="str">
            <v>55,50</v>
          </cell>
          <cell r="L4076" t="str">
            <v>CAIXA REFERENCIAL</v>
          </cell>
        </row>
        <row r="4077">
          <cell r="G4077" t="str">
            <v>89845</v>
          </cell>
          <cell r="H4077" t="str">
            <v>TÊ, CPVC, SOLDÁVEL, DN 54 MM, INSTALADO EM PRUMADA DE ÁGUA   FORNECIMENTO E INSTALAÇÃO. AF_06/2022</v>
          </cell>
          <cell r="I4077" t="str">
            <v>UN</v>
          </cell>
          <cell r="J4077" t="str">
            <v>COEFICIENTE DE REPRESENTATIVIDADE</v>
          </cell>
          <cell r="K4077" t="str">
            <v>85,76</v>
          </cell>
          <cell r="L4077" t="str">
            <v>CAIXA REFERENCIAL</v>
          </cell>
        </row>
        <row r="4078">
          <cell r="G4078" t="str">
            <v>89846</v>
          </cell>
          <cell r="H4078" t="str">
            <v>TÊ, CPVC, SOLDÁVEL, DN 73MM, INSTALADO EM PRUMADA DE ÁGUA   FORNECIMENTO E INSTALAÇÃO. AF_06/2022</v>
          </cell>
          <cell r="I4078" t="str">
            <v>UN</v>
          </cell>
          <cell r="J4078" t="str">
            <v>COEFICIENTE DE REPRESENTATIVIDADE</v>
          </cell>
          <cell r="K4078" t="str">
            <v>179,25</v>
          </cell>
          <cell r="L4078" t="str">
            <v>CAIXA REFERENCIAL</v>
          </cell>
        </row>
        <row r="4079">
          <cell r="G4079" t="str">
            <v>89847</v>
          </cell>
          <cell r="H4079" t="str">
            <v>TÊ, CPVC, SOLDÁVEL, DN 89MM, INSTALADO EM PRUMADA DE ÁGUA   FORNECIMENTO E INSTALAÇÃO. AF_06/2022</v>
          </cell>
          <cell r="I4079" t="str">
            <v>UN</v>
          </cell>
          <cell r="J4079" t="str">
            <v>COEFICIENTE DE REPRESENTATIVIDADE</v>
          </cell>
          <cell r="K4079" t="str">
            <v>214,45</v>
          </cell>
          <cell r="L4079" t="str">
            <v>CAIXA REFERENCIAL</v>
          </cell>
        </row>
        <row r="4080">
          <cell r="G4080" t="str">
            <v>89850</v>
          </cell>
          <cell r="H4080" t="str">
            <v>JOELHO 90 GRAUS, PVC, SERIE NORMAL, ESGOTO PREDIAL, DN 100 MM, JUNTA ELÁSTICA, FORNECIDO E INSTALADO EM SUBCOLETOR AÉREO DE ESGOTO SANITÁRIO. AF_08/2022</v>
          </cell>
          <cell r="I4080" t="str">
            <v>UN</v>
          </cell>
          <cell r="J4080" t="str">
            <v>COEFICIENTE DE REPRESENTATIVIDADE</v>
          </cell>
          <cell r="K4080" t="str">
            <v>34,93</v>
          </cell>
          <cell r="L4080" t="str">
            <v>CAIXA REFERENCIAL</v>
          </cell>
        </row>
        <row r="4081">
          <cell r="G4081" t="str">
            <v>89851</v>
          </cell>
          <cell r="H4081" t="str">
            <v>JOELHO 45 GRAUS, PVC, SERIE NORMAL, ESGOTO PREDIAL, DN 100 MM, JUNTA ELÁSTICA, FORNECIDO E INSTALADO EM SUBCOLETOR AÉREO DE ESGOTO SANITÁRIO. AF_08/2022</v>
          </cell>
          <cell r="I4081" t="str">
            <v>UN</v>
          </cell>
          <cell r="J4081" t="str">
            <v>COEFICIENTE DE REPRESENTATIVIDADE</v>
          </cell>
          <cell r="K4081" t="str">
            <v>35,81</v>
          </cell>
          <cell r="L4081" t="str">
            <v>CAIXA REFERENCIAL</v>
          </cell>
        </row>
        <row r="4082">
          <cell r="G4082" t="str">
            <v>89852</v>
          </cell>
          <cell r="H4082" t="str">
            <v>CURVA CURTA 90 GRAUS, PVC, SERIE NORMAL, ESGOTO PREDIAL, DN 100 MM, JUNTA ELÁSTICA, FORNECIDO E INSTALADO EM SUBCOLETOR AÉREO DE ESGOTO SANITÁRIO. AF_08/2022</v>
          </cell>
          <cell r="I4082" t="str">
            <v>UN</v>
          </cell>
          <cell r="J4082" t="str">
            <v>COEFICIENTE DE REPRESENTATIVIDADE</v>
          </cell>
          <cell r="K4082" t="str">
            <v>50,77</v>
          </cell>
          <cell r="L4082" t="str">
            <v>CAIXA REFERENCIAL</v>
          </cell>
        </row>
        <row r="4083">
          <cell r="G4083" t="str">
            <v>89853</v>
          </cell>
          <cell r="H4083" t="str">
            <v>CURVA LONGA 90 GRAUS, PVC, SERIE NORMAL, ESGOTO PREDIAL, DN 100 MM, JUNTA ELÁSTICA, FORNECIDO E INSTALADO EM SUBCOLETOR AÉREO DE ESGOTO SANITÁRIO. AF_08/2022</v>
          </cell>
          <cell r="I4083" t="str">
            <v>UN</v>
          </cell>
          <cell r="J4083" t="str">
            <v>COEFICIENTE DE REPRESENTATIVIDADE</v>
          </cell>
          <cell r="K4083" t="str">
            <v>87,65</v>
          </cell>
          <cell r="L4083" t="str">
            <v>CAIXA REFERENCIAL</v>
          </cell>
        </row>
        <row r="4084">
          <cell r="G4084" t="str">
            <v>89854</v>
          </cell>
          <cell r="H4084" t="str">
            <v>JOELHO 90 GRAUS, PVC, SERIE NORMAL, ESGOTO PREDIAL, DN 150 MM, JUNTA ELÁSTICA, FORNECIDO E INSTALADO EM SUBCOLETOR AÉREO DE ESGOTO SANITÁRIO. AF_08/2022</v>
          </cell>
          <cell r="I4084" t="str">
            <v>UN</v>
          </cell>
          <cell r="J4084" t="str">
            <v>COEFICIENTE DE REPRESENTATIVIDADE</v>
          </cell>
          <cell r="K4084" t="str">
            <v>110,56</v>
          </cell>
          <cell r="L4084" t="str">
            <v>CAIXA REFERENCIAL</v>
          </cell>
        </row>
        <row r="4085">
          <cell r="G4085" t="str">
            <v>89855</v>
          </cell>
          <cell r="H4085" t="str">
            <v>JOELHO 45 GRAUS, PVC, SERIE NORMAL, ESGOTO PREDIAL, DN 150 MM, JUNTA ELÁSTICA, FORNECIDO E INSTALADO EM SUBCOLETOR AÉREO DE ESGOTO SANITÁRIO. AF_08/2022</v>
          </cell>
          <cell r="I4085" t="str">
            <v>UN</v>
          </cell>
          <cell r="J4085" t="str">
            <v>COEFICIENTE DE REPRESENTATIVIDADE</v>
          </cell>
          <cell r="K4085" t="str">
            <v>116,05</v>
          </cell>
          <cell r="L4085" t="str">
            <v>CAIXA REFERENCIAL</v>
          </cell>
        </row>
        <row r="4086">
          <cell r="G4086" t="str">
            <v>89856</v>
          </cell>
          <cell r="H4086" t="str">
            <v>LUVA SIMPLES, PVC, SERIE NORMAL, ESGOTO PREDIAL, DN 100 MM, JUNTA ELÁSTICA, FORNECIDO E INSTALADO EM SUBCOLETOR AÉREO DE ESGOTO SANITÁRIO. AF_08/2022</v>
          </cell>
          <cell r="I4086" t="str">
            <v>UN</v>
          </cell>
          <cell r="J4086" t="str">
            <v>COEFICIENTE DE REPRESENTATIVIDADE</v>
          </cell>
          <cell r="K4086" t="str">
            <v>22,84</v>
          </cell>
          <cell r="L4086" t="str">
            <v>CAIXA REFERENCIAL</v>
          </cell>
        </row>
        <row r="4087">
          <cell r="G4087" t="str">
            <v>89857</v>
          </cell>
          <cell r="H4087" t="str">
            <v>LUVA DE CORRER, PVC, SERIE NORMAL, ESGOTO PREDIAL, DN 100 MM, JUNTA ELÁSTICA, FORNECIDO E INSTALADO EM SUBCOLETOR AÉREO DE ESGOTO SANITÁRIO. AF_08/2022</v>
          </cell>
          <cell r="I4087" t="str">
            <v>UN</v>
          </cell>
          <cell r="J4087" t="str">
            <v>COEFICIENTE DE REPRESENTATIVIDADE</v>
          </cell>
          <cell r="K4087" t="str">
            <v>39,70</v>
          </cell>
          <cell r="L4087" t="str">
            <v>CAIXA REFERENCIAL</v>
          </cell>
        </row>
        <row r="4088">
          <cell r="G4088" t="str">
            <v>89860</v>
          </cell>
          <cell r="H4088" t="str">
            <v>TE, PVC, SERIE NORMAL, ESGOTO PREDIAL, DN 100 X 100 MM, JUNTA ELÁSTICA, FORNECIDO E INSTALADO EM SUBCOLETOR AÉREO DE ESGOTO SANITÁRIO. AF_08/2022</v>
          </cell>
          <cell r="I4088" t="str">
            <v>UN</v>
          </cell>
          <cell r="J4088" t="str">
            <v>COEFICIENTE DE REPRESENTATIVIDADE</v>
          </cell>
          <cell r="K4088" t="str">
            <v>53,16</v>
          </cell>
          <cell r="L4088" t="str">
            <v>CAIXA REFERENCIAL</v>
          </cell>
        </row>
        <row r="4089">
          <cell r="G4089" t="str">
            <v>89861</v>
          </cell>
          <cell r="H4089" t="str">
            <v>JUNÇÃO SIMPLES, PVC, SERIE NORMAL, ESGOTO PREDIAL, DN 100 X 100 MM, JUNTA ELÁSTICA, FORNECIDO E INSTALADO EM SUBCOLETOR AÉREO DE ESGOTO SANITÁRIO. AF_08/2022</v>
          </cell>
          <cell r="I4089" t="str">
            <v>UN</v>
          </cell>
          <cell r="J4089" t="str">
            <v>COEFICIENTE DE REPRESENTATIVIDADE</v>
          </cell>
          <cell r="K4089" t="str">
            <v>61,63</v>
          </cell>
          <cell r="L4089" t="str">
            <v>CAIXA REFERENCIAL</v>
          </cell>
        </row>
        <row r="4090">
          <cell r="G4090" t="str">
            <v>89866</v>
          </cell>
          <cell r="H4090" t="str">
            <v>JOELHO 90 GRAUS, PVC, SOLDÁVEL, DN 25MM, INSTALADO EM DRENO DE AR-CONDICIONADO - FORNECIMENTO E INSTALAÇÃO. AF_08/2022</v>
          </cell>
          <cell r="I4090" t="str">
            <v>UN</v>
          </cell>
          <cell r="J4090" t="str">
            <v>COEFICIENTE DE REPRESENTATIVIDADE</v>
          </cell>
          <cell r="K4090" t="str">
            <v>8,73</v>
          </cell>
          <cell r="L4090" t="str">
            <v>CAIXA REFERENCIAL</v>
          </cell>
        </row>
        <row r="4091">
          <cell r="G4091" t="str">
            <v>89867</v>
          </cell>
          <cell r="H4091" t="str">
            <v>JOELHO 45 GRAUS, PVC, SOLDÁVEL, DN 25MM, INSTALADO EM DRENO DE AR-CONDICIONADO - FORNECIMENTO E INSTALAÇÃO. AF_08/2022</v>
          </cell>
          <cell r="I4091" t="str">
            <v>UN</v>
          </cell>
          <cell r="J4091" t="str">
            <v>COEFICIENTE DE REPRESENTATIVIDADE</v>
          </cell>
          <cell r="K4091" t="str">
            <v>9,48</v>
          </cell>
          <cell r="L4091" t="str">
            <v>CAIXA REFERENCIAL</v>
          </cell>
        </row>
        <row r="4092">
          <cell r="G4092" t="str">
            <v>89868</v>
          </cell>
          <cell r="H4092" t="str">
            <v>LUVA, PVC, SOLDÁVEL, DN 25MM, INSTALADO EM DRENO DE AR-CONDICIONADO - FORNECIMENTO E INSTALAÇÃO. AF_08/2022</v>
          </cell>
          <cell r="I4092" t="str">
            <v>UN</v>
          </cell>
          <cell r="J4092" t="str">
            <v>COEFICIENTE DE REPRESENTATIVIDADE</v>
          </cell>
          <cell r="K4092" t="str">
            <v>6,46</v>
          </cell>
          <cell r="L4092" t="str">
            <v>CAIXA REFERENCIAL</v>
          </cell>
        </row>
        <row r="4093">
          <cell r="G4093" t="str">
            <v>89869</v>
          </cell>
          <cell r="H4093" t="str">
            <v>TE, PVC, SOLDÁVEL, DN 25MM, INSTALADO EM DRENO DE AR-CONDICIONADO - FORNECIMENTO E INSTALAÇÃO. AF_08/2022</v>
          </cell>
          <cell r="I4093" t="str">
            <v>UN</v>
          </cell>
          <cell r="J4093" t="str">
            <v>COEFICIENTE DE REPRESENTATIVIDADE</v>
          </cell>
          <cell r="K4093" t="str">
            <v>12,02</v>
          </cell>
          <cell r="L4093" t="str">
            <v>CAIXA REFERENCIAL</v>
          </cell>
        </row>
        <row r="4094">
          <cell r="G4094" t="str">
            <v>89979</v>
          </cell>
          <cell r="H4094" t="str">
            <v>LUVA COM BUCHA DE LATÃO, PVC, SOLDÁVEL, DN 32MM X 1 , INSTALADO EM RAMAL OU SUB-RAMAL DE ÁGUA   FORNECIMENTO E INSTALAÇÃO. AF_06/2022</v>
          </cell>
          <cell r="I4094" t="str">
            <v>UN</v>
          </cell>
          <cell r="J4094" t="str">
            <v>COEFICIENTE DE REPRESENTATIVIDADE</v>
          </cell>
          <cell r="K4094" t="str">
            <v>25,19</v>
          </cell>
          <cell r="L4094" t="str">
            <v>CAIXA REFERENCIAL</v>
          </cell>
        </row>
        <row r="4095">
          <cell r="G4095" t="str">
            <v>89981</v>
          </cell>
          <cell r="H4095" t="str">
            <v>LUVA SOLDÁVEL E COM BUCHA DE LATÃO, PVC, SOLDÁVEL, DN 32MM X 1 , INSTALADO EM PRUMADA DE ÁGUA   FORNECIMENTO E INSTALAÇÃO. AF_06/2022</v>
          </cell>
          <cell r="I4095" t="str">
            <v>UN</v>
          </cell>
          <cell r="J4095" t="str">
            <v>COEFICIENTE DE REPRESENTATIVIDADE</v>
          </cell>
          <cell r="K4095" t="str">
            <v>21,37</v>
          </cell>
          <cell r="L4095" t="str">
            <v>CAIXA REFERENCIAL</v>
          </cell>
        </row>
        <row r="4096">
          <cell r="G4096" t="str">
            <v>90373</v>
          </cell>
          <cell r="H4096" t="str">
            <v>JOELHO 90 GRAUS COM BUCHA DE LATÃO, PVC, SOLDÁVEL, DN 25MM, X 1/2  INSTALADO EM RAMAL OU SUB-RAMAL DE ÁGUA - FORNECIMENTO E INSTALAÇÃO. AF_06/2022</v>
          </cell>
          <cell r="I4096" t="str">
            <v>UN</v>
          </cell>
          <cell r="J4096" t="str">
            <v>COEFICIENTE DE REPRESENTATIVIDADE</v>
          </cell>
          <cell r="K4096" t="str">
            <v>14,49</v>
          </cell>
          <cell r="L4096" t="str">
            <v>CAIXA REFERENCIAL</v>
          </cell>
        </row>
        <row r="4097">
          <cell r="G4097" t="str">
            <v>90374</v>
          </cell>
          <cell r="H4097" t="str">
            <v>TÊ COM BUCHA DE LATÃO NA BOLSA CENTRAL, PVC, SOLDÁVEL, DN 25MM X 3/4 , INSTALADO EM RAMAL OU SUB-RAMAL DE ÁGUA - FORNECIMENTO E INSTALAÇÃO. AF_06/2022</v>
          </cell>
          <cell r="I4097" t="str">
            <v>UN</v>
          </cell>
          <cell r="J4097" t="str">
            <v>COEFICIENTE DE REPRESENTATIVIDADE</v>
          </cell>
          <cell r="K4097" t="str">
            <v>24,12</v>
          </cell>
          <cell r="L4097" t="str">
            <v>CAIXA REFERENCIAL</v>
          </cell>
        </row>
        <row r="4098">
          <cell r="G4098" t="str">
            <v>92287</v>
          </cell>
          <cell r="H4098" t="str">
            <v>COTOVELO EM COBRE, DN 22 MM, 90 GRAUS, SEM ANEL DE SOLDA, INSTALADO EM PRUMADA DE HIDRÁULICA PREDIAL - FORNECIMENTO E INSTALAÇÃO. AF_04/2022</v>
          </cell>
          <cell r="I4098" t="str">
            <v>UN</v>
          </cell>
          <cell r="J4098" t="str">
            <v>COEFICIENTE DE REPRESENTATIVIDADE</v>
          </cell>
          <cell r="K4098" t="str">
            <v>17,86</v>
          </cell>
          <cell r="L4098" t="str">
            <v>CAIXA REFERENCIAL</v>
          </cell>
        </row>
        <row r="4099">
          <cell r="G4099" t="str">
            <v>92288</v>
          </cell>
          <cell r="H4099" t="str">
            <v>COTOVELO EM COBRE, DN 28 MM, 90 GRAUS, SEM ANEL DE SOLDA, INSTALADO EM PRUMADA DE HIDRÁULICA PREDIAL - FORNECIMENTO E INSTALAÇÃO. AF_04/2022</v>
          </cell>
          <cell r="I4099" t="str">
            <v>UN</v>
          </cell>
          <cell r="J4099" t="str">
            <v>COEFICIENTE DE REPRESENTATIVIDADE</v>
          </cell>
          <cell r="K4099" t="str">
            <v>27,69</v>
          </cell>
          <cell r="L4099" t="str">
            <v>CAIXA REFERENCIAL</v>
          </cell>
        </row>
        <row r="4100">
          <cell r="G4100" t="str">
            <v>92289</v>
          </cell>
          <cell r="H4100" t="str">
            <v>COTOVELO EM COBRE, DN 35 MM, 90 GRAUS, SEM ANEL DE SOLDA, INSTALADO EM PRUMADA DE HIDRÁULICA PREDIAL - FORNECIMENTO E INSTALAÇÃO. AF_04/2022</v>
          </cell>
          <cell r="I4100" t="str">
            <v>UN</v>
          </cell>
          <cell r="J4100" t="str">
            <v>COEFICIENTE DE REPRESENTATIVIDADE</v>
          </cell>
          <cell r="K4100" t="str">
            <v>48,01</v>
          </cell>
          <cell r="L4100" t="str">
            <v>CAIXA REFERENCIAL</v>
          </cell>
        </row>
        <row r="4101">
          <cell r="G4101" t="str">
            <v>92290</v>
          </cell>
          <cell r="H4101" t="str">
            <v>COTOVELO EM COBRE, DN 42 MM, 90 GRAUS, SEM ANEL DE SOLDA, INSTALADO EM PRUMADA DE HIDRÁULICA PREDIAL - FORNECIMENTO E INSTALAÇÃO. AF_04/2022</v>
          </cell>
          <cell r="I4101" t="str">
            <v>UN</v>
          </cell>
          <cell r="J4101" t="str">
            <v>COEFICIENTE DE REPRESENTATIVIDADE</v>
          </cell>
          <cell r="K4101" t="str">
            <v>71,93</v>
          </cell>
          <cell r="L4101" t="str">
            <v>CAIXA REFERENCIAL</v>
          </cell>
        </row>
        <row r="4102">
          <cell r="G4102" t="str">
            <v>92291</v>
          </cell>
          <cell r="H4102" t="str">
            <v>COTOVELO EM COBRE, DN 54 MM, 90 GRAUS, SEM ANEL DE SOLDA, INSTALADO EM PRUMADA DE HIDRÁULICA PREDIAL - FORNECIMENTO E INSTALAÇÃO. AF_04/2022</v>
          </cell>
          <cell r="I4102" t="str">
            <v>UN</v>
          </cell>
          <cell r="J4102" t="str">
            <v>COEFICIENTE DE REPRESENTATIVIDADE</v>
          </cell>
          <cell r="K4102" t="str">
            <v>110,64</v>
          </cell>
          <cell r="L4102" t="str">
            <v>CAIXA REFERENCIAL</v>
          </cell>
        </row>
        <row r="4103">
          <cell r="G4103" t="str">
            <v>92292</v>
          </cell>
          <cell r="H4103" t="str">
            <v>COTOVELO EM COBRE, DN 66 MM, 90 GRAUS, SEM ANEL DE SOLDA, INSTALADO EM PRUMADA DE HIDRÁULICA PREDIAL - FORNECIMENTO E INSTALAÇÃO. AF_04/2022</v>
          </cell>
          <cell r="I4103" t="str">
            <v>UN</v>
          </cell>
          <cell r="J4103" t="str">
            <v>COEFICIENTE DE REPRESENTATIVIDADE</v>
          </cell>
          <cell r="K4103" t="str">
            <v>335,03</v>
          </cell>
          <cell r="L4103" t="str">
            <v>CAIXA REFERENCIAL</v>
          </cell>
        </row>
        <row r="4104">
          <cell r="G4104" t="str">
            <v>92293</v>
          </cell>
          <cell r="H4104" t="str">
            <v>LUVA EM COBRE, DN 22 MM, SEM ANEL DE SOLDA, INSTALADO EM PRUMADA DE HIDRÁULICA PREDIAL - FORNECIMENTO E INSTALAÇÃO. AF_04/2022</v>
          </cell>
          <cell r="I4104" t="str">
            <v>UN</v>
          </cell>
          <cell r="J4104" t="str">
            <v>COEFICIENTE DE REPRESENTATIVIDADE</v>
          </cell>
          <cell r="K4104" t="str">
            <v>10,30</v>
          </cell>
          <cell r="L4104" t="str">
            <v>CAIXA REFERENCIAL</v>
          </cell>
        </row>
        <row r="4105">
          <cell r="G4105" t="str">
            <v>92294</v>
          </cell>
          <cell r="H4105" t="str">
            <v>LUVA EM COBRE, DN 28 MM, SEM ANEL DE SOLDA, INSTALADO EM PRUMADA DE HIDRÁULICA PREDIAL - FORNECIMENTO E INSTALAÇÃO. AF_04/2022</v>
          </cell>
          <cell r="I4105" t="str">
            <v>UN</v>
          </cell>
          <cell r="J4105" t="str">
            <v>COEFICIENTE DE REPRESENTATIVIDADE</v>
          </cell>
          <cell r="K4105" t="str">
            <v>17,01</v>
          </cell>
          <cell r="L4105" t="str">
            <v>CAIXA REFERENCIAL</v>
          </cell>
        </row>
        <row r="4106">
          <cell r="G4106" t="str">
            <v>92295</v>
          </cell>
          <cell r="H4106" t="str">
            <v>LUVA EM COBRE, DN 35 MM, SEM ANEL DE SOLDA, INSTALADO EM PRUMADA DE HIDRÁULICA PREDIAL - FORNECIMENTO E INSTALAÇÃO. AF_04/2022</v>
          </cell>
          <cell r="I4106" t="str">
            <v>UN</v>
          </cell>
          <cell r="J4106" t="str">
            <v>COEFICIENTE DE REPRESENTATIVIDADE</v>
          </cell>
          <cell r="K4106" t="str">
            <v>31,21</v>
          </cell>
          <cell r="L4106" t="str">
            <v>CAIXA REFERENCIAL</v>
          </cell>
        </row>
        <row r="4107">
          <cell r="G4107" t="str">
            <v>92296</v>
          </cell>
          <cell r="H4107" t="str">
            <v>LUVA EM COBRE, DN 42 MM, SEM ANEL DE SOLDA, INSTALADO EM PRUMADA DE HIDRÁULICA PREDIAL - FORNECIMENTO E INSTALAÇÃO. AF_04/2022</v>
          </cell>
          <cell r="I4107" t="str">
            <v>UN</v>
          </cell>
          <cell r="J4107" t="str">
            <v>COEFICIENTE DE REPRESENTATIVIDADE</v>
          </cell>
          <cell r="K4107" t="str">
            <v>41,14</v>
          </cell>
          <cell r="L4107" t="str">
            <v>CAIXA REFERENCIAL</v>
          </cell>
        </row>
        <row r="4108">
          <cell r="G4108" t="str">
            <v>92297</v>
          </cell>
          <cell r="H4108" t="str">
            <v>LUVA EM COBRE, DN 54 MM, SEM ANEL DE SOLDA, INSTALADO EM PRUMADA DE HIDRÁULICA PREDIAL - FORNECIMENTO E INSTALAÇÃO. AF_04/2022</v>
          </cell>
          <cell r="I4108" t="str">
            <v>UN</v>
          </cell>
          <cell r="J4108" t="str">
            <v>COEFICIENTE DE REPRESENTATIVIDADE</v>
          </cell>
          <cell r="K4108" t="str">
            <v>63,28</v>
          </cell>
          <cell r="L4108" t="str">
            <v>CAIXA REFERENCIAL</v>
          </cell>
        </row>
        <row r="4109">
          <cell r="G4109" t="str">
            <v>92298</v>
          </cell>
          <cell r="H4109" t="str">
            <v>LUVA EM COBRE, DN 66 MM, SEM ANEL DE SOLDA, INSTALADO EM PRUMADA DE HIDRÁULICA PREDIAL - FORNECIMENTO E INSTALAÇÃO. AF_04/2022</v>
          </cell>
          <cell r="I4109" t="str">
            <v>UN</v>
          </cell>
          <cell r="J4109" t="str">
            <v>COEFICIENTE DE REPRESENTATIVIDADE</v>
          </cell>
          <cell r="K4109" t="str">
            <v>173,38</v>
          </cell>
          <cell r="L4109" t="str">
            <v>CAIXA REFERENCIAL</v>
          </cell>
        </row>
        <row r="4110">
          <cell r="G4110" t="str">
            <v>92299</v>
          </cell>
          <cell r="H4110" t="str">
            <v>TE EM COBRE, DN 22 MM, SEM ANEL DE SOLDA, INSTALADO EM PRUMADA DE HIDRÁULICA PREDIAL - FORNECIMENTO E INSTALAÇÃO. AF_04/2022</v>
          </cell>
          <cell r="I4110" t="str">
            <v>UN</v>
          </cell>
          <cell r="J4110" t="str">
            <v>COEFICIENTE DE REPRESENTATIVIDADE</v>
          </cell>
          <cell r="K4110" t="str">
            <v>23,53</v>
          </cell>
          <cell r="L4110" t="str">
            <v>CAIXA REFERENCIAL</v>
          </cell>
        </row>
        <row r="4111">
          <cell r="G4111" t="str">
            <v>92300</v>
          </cell>
          <cell r="H4111" t="str">
            <v>TE EM COBRE, DN 28 MM, SEM ANEL DE SOLDA, INSTALADO EM PRUMADA DE HIDRÁULICA PREDIAL - FORNECIMENTO E INSTALAÇÃO. AF_04/2022</v>
          </cell>
          <cell r="I4111" t="str">
            <v>UN</v>
          </cell>
          <cell r="J4111" t="str">
            <v>COEFICIENTE DE REPRESENTATIVIDADE</v>
          </cell>
          <cell r="K4111" t="str">
            <v>35,35</v>
          </cell>
          <cell r="L4111" t="str">
            <v>CAIXA REFERENCIAL</v>
          </cell>
        </row>
        <row r="4112">
          <cell r="G4112" t="str">
            <v>92301</v>
          </cell>
          <cell r="H4112" t="str">
            <v>TE EM COBRE, DN 35 MM, SEM ANEL DE SOLDA, INSTALADO EM PRUMADA DE HIDRÁULICA PREDIAL - FORNECIMENTO E INSTALAÇÃO. AF_04/2022</v>
          </cell>
          <cell r="I4112" t="str">
            <v>UN</v>
          </cell>
          <cell r="J4112" t="str">
            <v>COEFICIENTE DE REPRESENTATIVIDADE</v>
          </cell>
          <cell r="K4112" t="str">
            <v>67,97</v>
          </cell>
          <cell r="L4112" t="str">
            <v>CAIXA REFERENCIAL</v>
          </cell>
        </row>
        <row r="4113">
          <cell r="G4113" t="str">
            <v>92302</v>
          </cell>
          <cell r="H4113" t="str">
            <v>TE EM COBRE, DN 42 MM, SEM ANEL DE SOLDA, INSTALADO EM PRUMADA DE HIDRÁULICA PREDIAL - FORNECIMENTO E INSTALAÇÃO. AF_04/2022</v>
          </cell>
          <cell r="I4113" t="str">
            <v>UN</v>
          </cell>
          <cell r="J4113" t="str">
            <v>COEFICIENTE DE REPRESENTATIVIDADE</v>
          </cell>
          <cell r="K4113" t="str">
            <v>89,41</v>
          </cell>
          <cell r="L4113" t="str">
            <v>CAIXA REFERENCIAL</v>
          </cell>
        </row>
        <row r="4114">
          <cell r="G4114" t="str">
            <v>92303</v>
          </cell>
          <cell r="H4114" t="str">
            <v>TE EM COBRE, DN 54 MM, SEM ANEL DE SOLDA, INSTALADO EM PRUMADA DE HIDRÁULICA PREDIAL - FORNECIMENTO E INSTALAÇÃO. AF_04/2022</v>
          </cell>
          <cell r="I4114" t="str">
            <v>UN</v>
          </cell>
          <cell r="J4114" t="str">
            <v>COEFICIENTE DE REPRESENTATIVIDADE</v>
          </cell>
          <cell r="K4114" t="str">
            <v>161,80</v>
          </cell>
          <cell r="L4114" t="str">
            <v>CAIXA REFERENCIAL</v>
          </cell>
        </row>
        <row r="4115">
          <cell r="G4115" t="str">
            <v>92304</v>
          </cell>
          <cell r="H4115" t="str">
            <v>TE EM COBRE, DN 66 MM, SEM ANEL DE SOLDA, INSTALADO EM PRUMADA DE HIDRÁULICA PREDIAL - FORNECIMENTO E INSTALAÇÃO. AF_04/2022</v>
          </cell>
          <cell r="I4115" t="str">
            <v>UN</v>
          </cell>
          <cell r="J4115" t="str">
            <v>COEFICIENTE DE REPRESENTATIVIDADE</v>
          </cell>
          <cell r="K4115" t="str">
            <v>412,51</v>
          </cell>
          <cell r="L4115" t="str">
            <v>CAIXA REFERENCIAL</v>
          </cell>
        </row>
        <row r="4116">
          <cell r="G4116" t="str">
            <v>92311</v>
          </cell>
          <cell r="H4116" t="str">
            <v>COTOVELO EM COBRE, DN 15 MM, 90 GRAUS, SEM ANEL DE SOLDA, INSTALADO EM RAMAL DE DISTRIBUIÇÃO   FORNECIMENTO E INSTALAÇÃO. AF_04/2022</v>
          </cell>
          <cell r="I4116" t="str">
            <v>UN</v>
          </cell>
          <cell r="J4116" t="str">
            <v>COEFICIENTE DE REPRESENTATIVIDADE</v>
          </cell>
          <cell r="K4116" t="str">
            <v>14,56</v>
          </cell>
          <cell r="L4116" t="str">
            <v>CAIXA REFERENCIAL</v>
          </cell>
        </row>
        <row r="4117">
          <cell r="G4117" t="str">
            <v>92312</v>
          </cell>
          <cell r="H4117" t="str">
            <v>COTOVELO EM COBRE, DN 22 MM, 90 GRAUS, SEM ANEL DE SOLDA, INSTALADO EM RAMAL DE DISTRIBUIÇÃO DE HIDRÁULICA PREDIAL - FORNECIMENTO E INSTALAÇÃO. AF_04/2022</v>
          </cell>
          <cell r="I4117" t="str">
            <v>UN</v>
          </cell>
          <cell r="J4117" t="str">
            <v>COEFICIENTE DE REPRESENTATIVIDADE</v>
          </cell>
          <cell r="K4117" t="str">
            <v>23,26</v>
          </cell>
          <cell r="L4117" t="str">
            <v>CAIXA REFERENCIAL</v>
          </cell>
        </row>
        <row r="4118">
          <cell r="G4118" t="str">
            <v>92313</v>
          </cell>
          <cell r="H4118" t="str">
            <v>COTOVELO EM COBRE, DN 28 MM, 90 GRAUS, SEM ANEL DE SOLDA, INSTALADO EM RAMAL DE DISTRIBUIÇÃO DE HIDRÁULICA PREDIAL - FORNECIMENTO E INSTALAÇÃO. AF_04/2022</v>
          </cell>
          <cell r="I4118" t="str">
            <v>UN</v>
          </cell>
          <cell r="J4118" t="str">
            <v>COEFICIENTE DE REPRESENTATIVIDADE</v>
          </cell>
          <cell r="K4118" t="str">
            <v>32,68</v>
          </cell>
          <cell r="L4118" t="str">
            <v>CAIXA REFERENCIAL</v>
          </cell>
        </row>
        <row r="4119">
          <cell r="G4119" t="str">
            <v>92314</v>
          </cell>
          <cell r="H4119" t="str">
            <v>LUVA EM COBRE, DN 15 MM, SEM ANEL DE SOLDA, INSTALADO EM RAMAL DE DISTRIBUIÇÃO DE HIDRÁULICA PREDIAL - FORNECIMENTO E INSTALAÇÃO. AF_04/2022</v>
          </cell>
          <cell r="I4119" t="str">
            <v>UN</v>
          </cell>
          <cell r="J4119" t="str">
            <v>COEFICIENTE DE REPRESENTATIVIDADE</v>
          </cell>
          <cell r="K4119" t="str">
            <v>9,91</v>
          </cell>
          <cell r="L4119" t="str">
            <v>CAIXA REFERENCIAL</v>
          </cell>
        </row>
        <row r="4120">
          <cell r="G4120" t="str">
            <v>92315</v>
          </cell>
          <cell r="H4120" t="str">
            <v>LUVA EM COBRE, DN 22 MM, SEM ANEL DE SOLDA, INSTALADO EM RAMAL DE DISTRIBUIÇÃO DE HIDRÁULICA PREDIAL - FORNECIMENTO E INSTALAÇÃO. AF_04/2022</v>
          </cell>
          <cell r="I4120" t="str">
            <v>UN</v>
          </cell>
          <cell r="J4120" t="str">
            <v>COEFICIENTE DE REPRESENTATIVIDADE</v>
          </cell>
          <cell r="K4120" t="str">
            <v>13,92</v>
          </cell>
          <cell r="L4120" t="str">
            <v>CAIXA REFERENCIAL</v>
          </cell>
        </row>
        <row r="4121">
          <cell r="G4121" t="str">
            <v>92316</v>
          </cell>
          <cell r="H4121" t="str">
            <v>LUVA EM COBRE, DN 28 MM, SEM ANEL DE SOLDA, INSTALADO EM RAMAL DE DISTRIBUIÇÃO DE HIDRÁULICA PREDIAL - FORNECIMENTO E INSTALAÇÃO. AF_04/2022</v>
          </cell>
          <cell r="I4121" t="str">
            <v>UN</v>
          </cell>
          <cell r="J4121" t="str">
            <v>COEFICIENTE DE REPRESENTATIVIDADE</v>
          </cell>
          <cell r="K4121" t="str">
            <v>20,35</v>
          </cell>
          <cell r="L4121" t="str">
            <v>CAIXA REFERENCIAL</v>
          </cell>
        </row>
        <row r="4122">
          <cell r="G4122" t="str">
            <v>92317</v>
          </cell>
          <cell r="H4122" t="str">
            <v>TE EM COBRE, DN 15 MM, SEM ANEL DE SOLDA, INSTALADO EM RAMAL DE DISTRIBUIÇÃO DE HIDRÁULICA PREDIAL - FORNECIMENTO E INSTALAÇÃO. AF_04/2022</v>
          </cell>
          <cell r="I4122" t="str">
            <v>UN</v>
          </cell>
          <cell r="J4122" t="str">
            <v>COEFICIENTE DE REPRESENTATIVIDADE</v>
          </cell>
          <cell r="K4122" t="str">
            <v>20,59</v>
          </cell>
          <cell r="L4122" t="str">
            <v>CAIXA REFERENCIAL</v>
          </cell>
        </row>
        <row r="4123">
          <cell r="G4123" t="str">
            <v>92318</v>
          </cell>
          <cell r="H4123" t="str">
            <v>TE EM COBRE, DN 22 MM, SEM ANEL DE SOLDA, INSTALADO EM RAMAL DE DISTRIBUIÇÃO DE HIDRÁULICA PREDIAL - FORNECIMENTO E INSTALAÇÃO. AF_04/2022</v>
          </cell>
          <cell r="I4123" t="str">
            <v>UN</v>
          </cell>
          <cell r="J4123" t="str">
            <v>COEFICIENTE DE REPRESENTATIVIDADE</v>
          </cell>
          <cell r="K4123" t="str">
            <v>30,73</v>
          </cell>
          <cell r="L4123" t="str">
            <v>CAIXA REFERENCIAL</v>
          </cell>
        </row>
        <row r="4124">
          <cell r="G4124" t="str">
            <v>92319</v>
          </cell>
          <cell r="H4124" t="str">
            <v>TE EM COBRE, DN 28 MM, SEM ANEL DE SOLDA, INSTALADO EM RAMAL DE DISTRIBUIÇÃO DE HIDRÁULICA PREDIAL - FORNECIMENTO E INSTALAÇÃO. AF_04/2022</v>
          </cell>
          <cell r="I4124" t="str">
            <v>UN</v>
          </cell>
          <cell r="J4124" t="str">
            <v>COEFICIENTE DE REPRESENTATIVIDADE</v>
          </cell>
          <cell r="K4124" t="str">
            <v>42,01</v>
          </cell>
          <cell r="L4124" t="str">
            <v>CAIXA REFERENCIAL</v>
          </cell>
        </row>
        <row r="4125">
          <cell r="G4125" t="str">
            <v>92326</v>
          </cell>
          <cell r="H4125" t="str">
            <v>COTOVELO EM COBRE, DN 15 MM, 90 GRAUS, SEM ANEL DE SOLDA, INSTALADO EM RAMAL E SUB-RAMAL DE HIDRÁULICA PREDIAL - FORNECIMENTO E INSTALAÇÃO. AF_04/2022</v>
          </cell>
          <cell r="I4125" t="str">
            <v>UN</v>
          </cell>
          <cell r="J4125" t="str">
            <v>COEFICIENTE DE REPRESENTATIVIDADE</v>
          </cell>
          <cell r="K4125" t="str">
            <v>15,55</v>
          </cell>
          <cell r="L4125" t="str">
            <v>CAIXA REFERENCIAL</v>
          </cell>
        </row>
        <row r="4126">
          <cell r="G4126" t="str">
            <v>92327</v>
          </cell>
          <cell r="H4126" t="str">
            <v>COTOVELO EM COBRE, DN 22 MM, 90 GRAUS, SEM ANEL DE SOLDA, INSTALADO EM RAMAL E SUB-RAMAL DE HIDRÁULICA PREDIAL - FORNECIMENTO E INSTALAÇÃO. AF_04/2022</v>
          </cell>
          <cell r="I4126" t="str">
            <v>UN</v>
          </cell>
          <cell r="J4126" t="str">
            <v>COEFICIENTE DE REPRESENTATIVIDADE</v>
          </cell>
          <cell r="K4126" t="str">
            <v>27,25</v>
          </cell>
          <cell r="L4126" t="str">
            <v>CAIXA REFERENCIAL</v>
          </cell>
        </row>
        <row r="4127">
          <cell r="G4127" t="str">
            <v>92328</v>
          </cell>
          <cell r="H4127" t="str">
            <v>COTOVELO EM COBRE, DN 28 MM, 90 GRAUS, SEM ANEL DE SOLDA, INSTALADO EM RAMAL E SUB-RAMAL DE HIDRÁULICA PREDIAL - FORNECIMENTO E INSTALAÇÃO. AF_04/2022</v>
          </cell>
          <cell r="I4127" t="str">
            <v>UN</v>
          </cell>
          <cell r="J4127" t="str">
            <v>COEFICIENTE DE REPRESENTATIVIDADE</v>
          </cell>
          <cell r="K4127" t="str">
            <v>39,81</v>
          </cell>
          <cell r="L4127" t="str">
            <v>CAIXA REFERENCIAL</v>
          </cell>
        </row>
        <row r="4128">
          <cell r="G4128" t="str">
            <v>92329</v>
          </cell>
          <cell r="H4128" t="str">
            <v>LUVA EM COBRE, DN 15 MM, SEM ANEL DE SOLDA, INSTALADO EM RAMAL E SUB-RAMAL DE HIDRÁULICA PREDIAL - FORNECIMENTO E INSTALAÇÃO. AF_04/2022</v>
          </cell>
          <cell r="I4128" t="str">
            <v>UN</v>
          </cell>
          <cell r="J4128" t="str">
            <v>COEFICIENTE DE REPRESENTATIVIDADE</v>
          </cell>
          <cell r="K4128" t="str">
            <v>10,14</v>
          </cell>
          <cell r="L4128" t="str">
            <v>CAIXA REFERENCIAL</v>
          </cell>
        </row>
        <row r="4129">
          <cell r="G4129" t="str">
            <v>92330</v>
          </cell>
          <cell r="H4129" t="str">
            <v>LUVA EM COBRE, DN 22 MM, SEM ANEL DE SOLDA, INSTALADO EM RAMAL E SUB-RAMAL DE HIDRÁULICA PREDIAL - FORNECIMENTO E INSTALAÇÃO. AF_04/2022</v>
          </cell>
          <cell r="I4129" t="str">
            <v>UN</v>
          </cell>
          <cell r="J4129" t="str">
            <v>COEFICIENTE DE REPRESENTATIVIDADE</v>
          </cell>
          <cell r="K4129" t="str">
            <v>16,60</v>
          </cell>
          <cell r="L4129" t="str">
            <v>CAIXA REFERENCIAL</v>
          </cell>
        </row>
        <row r="4130">
          <cell r="G4130" t="str">
            <v>92331</v>
          </cell>
          <cell r="H4130" t="str">
            <v>LUVA EM COBRE, DN 28 MM, SEM ANEL DE SOLDA, INSTALADO EM RAMAL E SUB-RAMAL DE HIDRÁULICA PREDIAL - FORNECIMENTO E INSTALAÇÃO. AF_04/2022</v>
          </cell>
          <cell r="I4130" t="str">
            <v>UN</v>
          </cell>
          <cell r="J4130" t="str">
            <v>COEFICIENTE DE REPRESENTATIVIDADE</v>
          </cell>
          <cell r="K4130" t="str">
            <v>25,13</v>
          </cell>
          <cell r="L4130" t="str">
            <v>CAIXA REFERENCIAL</v>
          </cell>
        </row>
        <row r="4131">
          <cell r="G4131" t="str">
            <v>92332</v>
          </cell>
          <cell r="H4131" t="str">
            <v>TE EM COBRE, DN 15 MM, SEM ANEL DE SOLDA, INSTALADO EM RAMAL E SUB-RAMAL DE HIDRÁULICA PREDIAL - FORNECIMENTO E INSTALAÇÃO. AF_04/2022</v>
          </cell>
          <cell r="I4131" t="str">
            <v>UN</v>
          </cell>
          <cell r="J4131" t="str">
            <v>COEFICIENTE DE REPRESENTATIVIDADE</v>
          </cell>
          <cell r="K4131" t="str">
            <v>21,04</v>
          </cell>
          <cell r="L4131" t="str">
            <v>CAIXA REFERENCIAL</v>
          </cell>
        </row>
        <row r="4132">
          <cell r="G4132" t="str">
            <v>92333</v>
          </cell>
          <cell r="H4132" t="str">
            <v>TE EM COBRE, DN 22 MM, SEM ANEL DE SOLDA, INSTALADO EM RAMAL E SUB-RAMAL DE HIDRÁULICA PREDIAL - FORNECIMENTO E INSTALAÇÃO. AF_04/2022</v>
          </cell>
          <cell r="I4132" t="str">
            <v>UN</v>
          </cell>
          <cell r="J4132" t="str">
            <v>COEFICIENTE DE REPRESENTATIVIDADE</v>
          </cell>
          <cell r="K4132" t="str">
            <v>36,08</v>
          </cell>
          <cell r="L4132" t="str">
            <v>CAIXA REFERENCIAL</v>
          </cell>
        </row>
        <row r="4133">
          <cell r="G4133" t="str">
            <v>92334</v>
          </cell>
          <cell r="H4133" t="str">
            <v>TE EM COBRE, DN 28 MM, SEM ANEL DE SOLDA, INSTALADO EM RAMAL E SUB-RAMAL DE HIDRÁULICA PREDIAL - FORNECIMENTO E INSTALAÇÃO. AF_04/2022</v>
          </cell>
          <cell r="I4133" t="str">
            <v>UN</v>
          </cell>
          <cell r="J4133" t="str">
            <v>COEFICIENTE DE REPRESENTATIVIDADE</v>
          </cell>
          <cell r="K4133" t="str">
            <v>51,52</v>
          </cell>
          <cell r="L4133" t="str">
            <v>CAIXA REFERENCIAL</v>
          </cell>
        </row>
        <row r="4134">
          <cell r="G4134" t="str">
            <v>92344</v>
          </cell>
          <cell r="H4134" t="str">
            <v>NIPLE, EM FERRO GALVANIZADO, DN 50 (2"), CONEXÃO ROSQUEADA, INSTALADO EM PRUMADAS - FORNECIMENTO E INSTALAÇÃO. AF_10/2020</v>
          </cell>
          <cell r="I4134" t="str">
            <v>UN</v>
          </cell>
          <cell r="J4134" t="str">
            <v>COEFICIENTE DE REPRESENTATIVIDADE</v>
          </cell>
          <cell r="K4134" t="str">
            <v>80,42</v>
          </cell>
          <cell r="L4134" t="str">
            <v>CAIXA REFERENCIAL</v>
          </cell>
        </row>
        <row r="4135">
          <cell r="G4135" t="str">
            <v>92345</v>
          </cell>
          <cell r="H4135" t="str">
            <v>LUVA, EM FERRO GALVANIZADO, DN 50 (2"), CONEXÃO ROSQUEADA, INSTALADO EM PRUMADAS - FORNECIMENTO E INSTALAÇÃO. AF_10/2020</v>
          </cell>
          <cell r="I4135" t="str">
            <v>UN</v>
          </cell>
          <cell r="J4135" t="str">
            <v>COEFICIENTE DE REPRESENTATIVIDADE</v>
          </cell>
          <cell r="K4135" t="str">
            <v>80,39</v>
          </cell>
          <cell r="L4135" t="str">
            <v>CAIXA REFERENCIAL</v>
          </cell>
        </row>
        <row r="4136">
          <cell r="G4136" t="str">
            <v>92346</v>
          </cell>
          <cell r="H4136" t="str">
            <v>NIPLE, EM FERRO GALVANIZADO, DN 65 (2 1/2"), CONEXÃO ROSQUEADA, INSTALADO EM PRUMADAS - FORNECIMENTO E INSTALAÇÃO. AF_10/2020</v>
          </cell>
          <cell r="I4136" t="str">
            <v>UN</v>
          </cell>
          <cell r="J4136" t="str">
            <v>COEFICIENTE DE REPRESENTATIVIDADE</v>
          </cell>
          <cell r="K4136" t="str">
            <v>104,65</v>
          </cell>
          <cell r="L4136" t="str">
            <v>CAIXA REFERENCIAL</v>
          </cell>
        </row>
        <row r="4137">
          <cell r="G4137" t="str">
            <v>92347</v>
          </cell>
          <cell r="H4137" t="str">
            <v>LUVA, EM FERRO GALVANIZADO, DN 65 (2 1/2"), CONEXÃO ROSQUEADA, INSTALADO EM PRUMADAS - FORNECIMENTO E INSTALAÇÃO. AF_10/2020</v>
          </cell>
          <cell r="I4137" t="str">
            <v>UN</v>
          </cell>
          <cell r="J4137" t="str">
            <v>COEFICIENTE DE REPRESENTATIVIDADE</v>
          </cell>
          <cell r="K4137" t="str">
            <v>115,94</v>
          </cell>
          <cell r="L4137" t="str">
            <v>CAIXA REFERENCIAL</v>
          </cell>
        </row>
        <row r="4138">
          <cell r="G4138" t="str">
            <v>92348</v>
          </cell>
          <cell r="H4138" t="str">
            <v>NIPLE, EM FERRO GALVANIZADO, DN 80 (3"), CONEXÃO ROSQUEADA, INSTALADO EM PRUMADAS - FORNECIMENTO E INSTALAÇÃO. AF_10/2020</v>
          </cell>
          <cell r="I4138" t="str">
            <v>UN</v>
          </cell>
          <cell r="J4138" t="str">
            <v>COEFICIENTE DE REPRESENTATIVIDADE</v>
          </cell>
          <cell r="K4138" t="str">
            <v>145,36</v>
          </cell>
          <cell r="L4138" t="str">
            <v>CAIXA REFERENCIAL</v>
          </cell>
        </row>
        <row r="4139">
          <cell r="G4139" t="str">
            <v>92349</v>
          </cell>
          <cell r="H4139" t="str">
            <v>LUVA, EM FERRO GALVANIZADO, DN 80 (3"), CONEXÃO ROSQUEADA, INSTALADO EM PRUMADAS - FORNECIMENTO E INSTALAÇÃO. AF_10/2020</v>
          </cell>
          <cell r="I4139" t="str">
            <v>UN</v>
          </cell>
          <cell r="J4139" t="str">
            <v>COEFICIENTE DE REPRESENTATIVIDADE</v>
          </cell>
          <cell r="K4139" t="str">
            <v>155,40</v>
          </cell>
          <cell r="L4139" t="str">
            <v>CAIXA REFERENCIAL</v>
          </cell>
        </row>
        <row r="4140">
          <cell r="G4140" t="str">
            <v>92350</v>
          </cell>
          <cell r="H4140" t="str">
            <v>JOELHO 45 GRAUS, EM FERRO GALVANIZADO, DN 50 (2"), CONEXÃO ROSQUEADA, INSTALADO EM PRUMADAS - FORNECIMENTO E INSTALAÇÃO. AF_10/2020</v>
          </cell>
          <cell r="I4140" t="str">
            <v>UN</v>
          </cell>
          <cell r="J4140" t="str">
            <v>COEFICIENTE DE REPRESENTATIVIDADE</v>
          </cell>
          <cell r="K4140" t="str">
            <v>119,79</v>
          </cell>
          <cell r="L4140" t="str">
            <v>CAIXA REFERENCIAL</v>
          </cell>
        </row>
        <row r="4141">
          <cell r="G4141" t="str">
            <v>92351</v>
          </cell>
          <cell r="H4141" t="str">
            <v>JOELHO 90 GRAUS, EM FERRO GALVANIZADO, DN 50 (2"), CONEXÃO ROSQUEADA, INSTALADO EM PRUMADAS - FORNECIMENTO E INSTALAÇÃO. AF_10/2020</v>
          </cell>
          <cell r="I4141" t="str">
            <v>UN</v>
          </cell>
          <cell r="J4141" t="str">
            <v>COEFICIENTE DE REPRESENTATIVIDADE</v>
          </cell>
          <cell r="K4141" t="str">
            <v>117,27</v>
          </cell>
          <cell r="L4141" t="str">
            <v>CAIXA REFERENCIAL</v>
          </cell>
        </row>
        <row r="4142">
          <cell r="G4142" t="str">
            <v>92352</v>
          </cell>
          <cell r="H4142" t="str">
            <v>JOELHO 45 GRAUS, EM FERRO GALVANIZADO, DN 65 (2 1/2"), CONEXÃO ROSQUEADA, INSTALADO EM PRUMADAS - FORNECIMENTO E INSTALAÇÃO. AF_10/2020</v>
          </cell>
          <cell r="I4142" t="str">
            <v>UN</v>
          </cell>
          <cell r="J4142" t="str">
            <v>COEFICIENTE DE REPRESENTATIVIDADE</v>
          </cell>
          <cell r="K4142" t="str">
            <v>178,78</v>
          </cell>
          <cell r="L4142" t="str">
            <v>CAIXA REFERENCIAL</v>
          </cell>
        </row>
        <row r="4143">
          <cell r="G4143" t="str">
            <v>92353</v>
          </cell>
          <cell r="H4143" t="str">
            <v>JOELHO 90 GRAUS, EM FERRO GALVANIZADO, DN 65 (2 1/2"), CONEXÃO ROSQUEADA, INSTALADO EM PRUMADAS - FORNECIMENTO E INSTALAÇÃO. AF_10/2020</v>
          </cell>
          <cell r="I4143" t="str">
            <v>UN</v>
          </cell>
          <cell r="J4143" t="str">
            <v>COEFICIENTE DE REPRESENTATIVIDADE</v>
          </cell>
          <cell r="K4143" t="str">
            <v>167,74</v>
          </cell>
          <cell r="L4143" t="str">
            <v>CAIXA REFERENCIAL</v>
          </cell>
        </row>
        <row r="4144">
          <cell r="G4144" t="str">
            <v>92354</v>
          </cell>
          <cell r="H4144" t="str">
            <v>JOELHO 45 GRAUS, EM FERRO GALVANIZADO, DN 80 (3"), CONEXÃO ROSQUEADA, INSTALADO EM PRUMADAS - FORNECIMENTO E INSTALAÇÃO. AF_10/2020</v>
          </cell>
          <cell r="I4144" t="str">
            <v>UN</v>
          </cell>
          <cell r="J4144" t="str">
            <v>COEFICIENTE DE REPRESENTATIVIDADE</v>
          </cell>
          <cell r="K4144" t="str">
            <v>235,50</v>
          </cell>
          <cell r="L4144" t="str">
            <v>CAIXA REFERENCIAL</v>
          </cell>
        </row>
        <row r="4145">
          <cell r="G4145" t="str">
            <v>92355</v>
          </cell>
          <cell r="H4145" t="str">
            <v>JOELHO 90 GRAUS, EM FERRO GALVANIZADO, DN 80 (3"), CONEXÃO ROSQUEADA, INSTALADO EM PRUMADAS - FORNECIMENTO E INSTALAÇÃO. AF_10/2020</v>
          </cell>
          <cell r="I4145" t="str">
            <v>UN</v>
          </cell>
          <cell r="J4145" t="str">
            <v>COEFICIENTE DE REPRESENTATIVIDADE</v>
          </cell>
          <cell r="K4145" t="str">
            <v>214,21</v>
          </cell>
          <cell r="L4145" t="str">
            <v>CAIXA REFERENCIAL</v>
          </cell>
        </row>
        <row r="4146">
          <cell r="G4146" t="str">
            <v>92356</v>
          </cell>
          <cell r="H4146" t="str">
            <v>TÊ, EM FERRO GALVANIZADO, DN 50 (2"), CONEXÃO ROSQUEADA, INSTALADO EM PRUMADAS - FORNECIMENTO E INSTALAÇÃO. AF_10/2020</v>
          </cell>
          <cell r="I4146" t="str">
            <v>UN</v>
          </cell>
          <cell r="J4146" t="str">
            <v>COEFICIENTE DE REPRESENTATIVIDADE</v>
          </cell>
          <cell r="K4146" t="str">
            <v>156,27</v>
          </cell>
          <cell r="L4146" t="str">
            <v>CAIXA REFERENCIAL</v>
          </cell>
        </row>
        <row r="4147">
          <cell r="G4147" t="str">
            <v>92357</v>
          </cell>
          <cell r="H4147" t="str">
            <v>TÊ, EM FERRO GALVANIZADO, DN 65 (2 1/2"), CONEXÃO ROSQUEADA, INSTALADO EM PRUMADAS - FORNECIMENTO E INSTALAÇÃO. AF_10/2020</v>
          </cell>
          <cell r="I4147" t="str">
            <v>UN</v>
          </cell>
          <cell r="J4147" t="str">
            <v>COEFICIENTE DE REPRESENTATIVIDADE</v>
          </cell>
          <cell r="K4147" t="str">
            <v>229,17</v>
          </cell>
          <cell r="L4147" t="str">
            <v>CAIXA REFERENCIAL</v>
          </cell>
        </row>
        <row r="4148">
          <cell r="G4148" t="str">
            <v>92358</v>
          </cell>
          <cell r="H4148" t="str">
            <v>TÊ, EM FERRO GALVANIZADO, DN 80 (3"), CONEXÃO ROSQUEADA, INSTALADO EM PRUMADAS - FORNECIMENTO E INSTALAÇÃO. AF_10/2020</v>
          </cell>
          <cell r="I4148" t="str">
            <v>UN</v>
          </cell>
          <cell r="J4148" t="str">
            <v>COEFICIENTE DE REPRESENTATIVIDADE</v>
          </cell>
          <cell r="K4148" t="str">
            <v>283,51</v>
          </cell>
          <cell r="L4148" t="str">
            <v>CAIXA REFERENCIAL</v>
          </cell>
        </row>
        <row r="4149">
          <cell r="G4149" t="str">
            <v>92369</v>
          </cell>
          <cell r="H4149" t="str">
            <v>NIPLE, EM FERRO GALVANIZADO, DN 25 (1"), CONEXÃO ROSQUEADA, INSTALADO EM REDE DE ALIMENTAÇÃO PARA HIDRANTE - FORNECIMENTO E INSTALAÇÃO. AF_10/2020</v>
          </cell>
          <cell r="I4149" t="str">
            <v>UN</v>
          </cell>
          <cell r="J4149" t="str">
            <v>COEFICIENTE DE REPRESENTATIVIDADE</v>
          </cell>
          <cell r="K4149" t="str">
            <v>44,33</v>
          </cell>
          <cell r="L4149" t="str">
            <v>CAIXA REFERENCIAL</v>
          </cell>
        </row>
        <row r="4150">
          <cell r="G4150" t="str">
            <v>92370</v>
          </cell>
          <cell r="H4150" t="str">
            <v>LUVA, EM FERRO GALVANIZADO, DN 25 (1"), CONEXÃO ROSQUEADA, INSTALADO EM REDE DE ALIMENTAÇÃO PARA HIDRANTE - FORNECIMENTO E INSTALAÇÃO. AF_10/2020</v>
          </cell>
          <cell r="I4150" t="str">
            <v>UN</v>
          </cell>
          <cell r="J4150" t="str">
            <v>COEFICIENTE DE REPRESENTATIVIDADE</v>
          </cell>
          <cell r="K4150" t="str">
            <v>46,36</v>
          </cell>
          <cell r="L4150" t="str">
            <v>CAIXA REFERENCIAL</v>
          </cell>
        </row>
        <row r="4151">
          <cell r="G4151" t="str">
            <v>92371</v>
          </cell>
          <cell r="H4151" t="str">
            <v>NIPLE, EM FERRO GALVANIZADO, DN 32 (1 1/4"), CONEXÃO ROSQUEADA, INSTALADO EM REDE DE ALIMENTAÇÃO PARA HIDRANTE - FORNECIMENTO E INSTALAÇÃO. AF_10/2020</v>
          </cell>
          <cell r="I4151" t="str">
            <v>UN</v>
          </cell>
          <cell r="J4151" t="str">
            <v>COEFICIENTE DE REPRESENTATIVIDADE</v>
          </cell>
          <cell r="K4151" t="str">
            <v>53,16</v>
          </cell>
          <cell r="L4151" t="str">
            <v>CAIXA REFERENCIAL</v>
          </cell>
        </row>
        <row r="4152">
          <cell r="G4152" t="str">
            <v>92372</v>
          </cell>
          <cell r="H4152" t="str">
            <v>LUVA, EM FERRO GALVANIZADO, DN 32 (1 1/4"), CONEXÃO ROSQUEADA, INSTALADO EM REDE DE ALIMENTAÇÃO PARA HIDRANTE - FORNECIMENTO E INSTALAÇÃO. AF_10/2020</v>
          </cell>
          <cell r="I4152" t="str">
            <v>UN</v>
          </cell>
          <cell r="J4152" t="str">
            <v>COEFICIENTE DE REPRESENTATIVIDADE</v>
          </cell>
          <cell r="K4152" t="str">
            <v>55,05</v>
          </cell>
          <cell r="L4152" t="str">
            <v>CAIXA REFERENCIAL</v>
          </cell>
        </row>
        <row r="4153">
          <cell r="G4153" t="str">
            <v>92373</v>
          </cell>
          <cell r="H4153" t="str">
            <v>NIPLE, EM FERRO GALVANIZADO, DN 40 (1 1/2"), CONEXÃO ROSQUEADA, INSTALADO EM REDE DE ALIMENTAÇÃO PARA HIDRANTE - FORNECIMENTO E INSTALAÇÃO. AF_10/2020</v>
          </cell>
          <cell r="I4153" t="str">
            <v>UN</v>
          </cell>
          <cell r="J4153" t="str">
            <v>COEFICIENTE DE REPRESENTATIVIDADE</v>
          </cell>
          <cell r="K4153" t="str">
            <v>62,51</v>
          </cell>
          <cell r="L4153" t="str">
            <v>CAIXA REFERENCIAL</v>
          </cell>
        </row>
        <row r="4154">
          <cell r="G4154" t="str">
            <v>92374</v>
          </cell>
          <cell r="H4154" t="str">
            <v>LUVA, EM FERRO GALVANIZADO, DN 40 (1 1/2"), CONEXÃO ROSQUEADA, INSTALADO EM REDE DE ALIMENTAÇÃO PARA HIDRANTE - FORNECIMENTO E INSTALAÇÃO. AF_10/2020</v>
          </cell>
          <cell r="I4154" t="str">
            <v>UN</v>
          </cell>
          <cell r="J4154" t="str">
            <v>COEFICIENTE DE REPRESENTATIVIDADE</v>
          </cell>
          <cell r="K4154" t="str">
            <v>62,88</v>
          </cell>
          <cell r="L4154" t="str">
            <v>CAIXA REFERENCIAL</v>
          </cell>
        </row>
        <row r="4155">
          <cell r="G4155" t="str">
            <v>92375</v>
          </cell>
          <cell r="H4155" t="str">
            <v>NIPLE, EM FERRO GALVANIZADO, DN 50 (2"), CONEXÃO ROSQUEADA, INSTALADO EM REDE DE ALIMENTAÇÃO PARA HIDRANTE - FORNECIMENTO E INSTALAÇÃO. AF_10/2020</v>
          </cell>
          <cell r="I4155" t="str">
            <v>UN</v>
          </cell>
          <cell r="J4155" t="str">
            <v>COEFICIENTE DE REPRESENTATIVIDADE</v>
          </cell>
          <cell r="K4155" t="str">
            <v>80,36</v>
          </cell>
          <cell r="L4155" t="str">
            <v>CAIXA REFERENCIAL</v>
          </cell>
        </row>
        <row r="4156">
          <cell r="G4156" t="str">
            <v>92376</v>
          </cell>
          <cell r="H4156" t="str">
            <v>LUVA, EM FERRO GALVANIZADO, DN 50 (2"), CONEXÃO ROSQUEADA, INSTALADO EM REDE DE ALIMENTAÇÃO PARA HIDRANTE - FORNECIMENTO E INSTALAÇÃO. AF_10/2020</v>
          </cell>
          <cell r="I4156" t="str">
            <v>UN</v>
          </cell>
          <cell r="J4156" t="str">
            <v>COEFICIENTE DE REPRESENTATIVIDADE</v>
          </cell>
          <cell r="K4156" t="str">
            <v>80,33</v>
          </cell>
          <cell r="L4156" t="str">
            <v>CAIXA REFERENCIAL</v>
          </cell>
        </row>
        <row r="4157">
          <cell r="G4157" t="str">
            <v>92377</v>
          </cell>
          <cell r="H4157" t="str">
            <v>NIPLE, EM FERRO GALVANIZADO, DN 65 (2 1/2"), CONEXÃO ROSQUEADA, INSTALADO EM REDE DE ALIMENTAÇÃO PARA HIDRANTE - FORNECIMENTO E INSTALAÇÃO. AF_10/2020</v>
          </cell>
          <cell r="I4157" t="str">
            <v>UN</v>
          </cell>
          <cell r="J4157" t="str">
            <v>COEFICIENTE DE REPRESENTATIVIDADE</v>
          </cell>
          <cell r="K4157" t="str">
            <v>106,83</v>
          </cell>
          <cell r="L4157" t="str">
            <v>CAIXA REFERENCIAL</v>
          </cell>
        </row>
        <row r="4158">
          <cell r="G4158" t="str">
            <v>92378</v>
          </cell>
          <cell r="H4158" t="str">
            <v>LUVA, EM FERRO GALVANIZADO, DN 65 (2 1/2"), CONEXÃO ROSQUEADA, INSTALADO EM REDE DE ALIMENTAÇÃO PARA HIDRANTE - FORNECIMENTO E INSTALAÇÃO. AF_10/2020</v>
          </cell>
          <cell r="I4158" t="str">
            <v>UN</v>
          </cell>
          <cell r="J4158" t="str">
            <v>COEFICIENTE DE REPRESENTATIVIDADE</v>
          </cell>
          <cell r="K4158" t="str">
            <v>118,12</v>
          </cell>
          <cell r="L4158" t="str">
            <v>CAIXA REFERENCIAL</v>
          </cell>
        </row>
        <row r="4159">
          <cell r="G4159" t="str">
            <v>92379</v>
          </cell>
          <cell r="H4159" t="str">
            <v>NIPLE, EM FERRO GALVANIZADO, DN 80 (3"), CONEXÃO ROSQUEADA, INSTALADO EM REDE DE ALIMENTAÇÃO PARA HIDRANTE - FORNECIMENTO E INSTALAÇÃO. AF_10/2020</v>
          </cell>
          <cell r="I4159" t="str">
            <v>UN</v>
          </cell>
          <cell r="J4159" t="str">
            <v>COEFICIENTE DE REPRESENTATIVIDADE</v>
          </cell>
          <cell r="K4159" t="str">
            <v>149,85</v>
          </cell>
          <cell r="L4159" t="str">
            <v>CAIXA REFERENCIAL</v>
          </cell>
        </row>
        <row r="4160">
          <cell r="G4160" t="str">
            <v>92380</v>
          </cell>
          <cell r="H4160" t="str">
            <v>LUVA, EM FERRO GALVANIZADO, DN 80 (3"), CONEXÃO ROSQUEADA, INSTALADO EM REDE DE ALIMENTAÇÃO PARA HIDRANTE - FORNECIMENTO E INSTALAÇÃO. AF_10/2020</v>
          </cell>
          <cell r="I4160" t="str">
            <v>UN</v>
          </cell>
          <cell r="J4160" t="str">
            <v>COEFICIENTE DE REPRESENTATIVIDADE</v>
          </cell>
          <cell r="K4160" t="str">
            <v>159,89</v>
          </cell>
          <cell r="L4160" t="str">
            <v>CAIXA REFERENCIAL</v>
          </cell>
        </row>
        <row r="4161">
          <cell r="G4161" t="str">
            <v>92381</v>
          </cell>
          <cell r="H4161" t="str">
            <v>JOELHO 45 GRAUS, EM FERRO GALVANIZADO, DN 25 (1"), CONEXÃO ROSQUEADA, INSTALADO EM REDE DE ALIMENTAÇÃO PARA HIDRANTE - FORNECIMENTO E INSTALAÇÃO. AF_10/2020</v>
          </cell>
          <cell r="I4161" t="str">
            <v>UN</v>
          </cell>
          <cell r="J4161" t="str">
            <v>COEFICIENTE DE REPRESENTATIVIDADE</v>
          </cell>
          <cell r="K4161" t="str">
            <v>67,16</v>
          </cell>
          <cell r="L4161" t="str">
            <v>CAIXA REFERENCIAL</v>
          </cell>
        </row>
        <row r="4162">
          <cell r="G4162" t="str">
            <v>92382</v>
          </cell>
          <cell r="H4162" t="str">
            <v>JOELHO 90 GRAUS, EM FERRO GALVANIZADO, DN 25 (1"), CONEXÃO ROSQUEADA, INSTALADO EM REDE DE ALIMENTAÇÃO PARA HIDRANTE - FORNECIMENTO E INSTALAÇÃO. AF_10/2020</v>
          </cell>
          <cell r="I4162" t="str">
            <v>UN</v>
          </cell>
          <cell r="J4162" t="str">
            <v>COEFICIENTE DE REPRESENTATIVIDADE</v>
          </cell>
          <cell r="K4162" t="str">
            <v>64,47</v>
          </cell>
          <cell r="L4162" t="str">
            <v>CAIXA REFERENCIAL</v>
          </cell>
        </row>
        <row r="4163">
          <cell r="G4163" t="str">
            <v>92383</v>
          </cell>
          <cell r="H4163" t="str">
            <v>JOELHO 45 GRAUS, EM FERRO GALVANIZADO, DN 32 (1 1/4"), CONEXÃO ROSQUEADA, INSTALADO EM REDE DE ALIMENTAÇÃO PARA HIDRANTE - FORNECIMENTO E INSTALAÇÃO. AF_10/2020</v>
          </cell>
          <cell r="I4163" t="str">
            <v>UN</v>
          </cell>
          <cell r="J4163" t="str">
            <v>COEFICIENTE DE REPRESENTATIVIDADE</v>
          </cell>
          <cell r="K4163" t="str">
            <v>83,70</v>
          </cell>
          <cell r="L4163" t="str">
            <v>CAIXA REFERENCIAL</v>
          </cell>
        </row>
        <row r="4164">
          <cell r="G4164" t="str">
            <v>92384</v>
          </cell>
          <cell r="H4164" t="str">
            <v>JOELHO 90 GRAUS, EM FERRO GALVANIZADO, DN 32 (1 1/4"), CONEXÃO ROSQUEADA, INSTALADO EM REDE DE ALIMENTAÇÃO PARA HIDRANTE - FORNECIMENTO E INSTALAÇÃO. AF_10/2020</v>
          </cell>
          <cell r="I4164" t="str">
            <v>UN</v>
          </cell>
          <cell r="J4164" t="str">
            <v>COEFICIENTE DE REPRESENTATIVIDADE</v>
          </cell>
          <cell r="K4164" t="str">
            <v>78,34</v>
          </cell>
          <cell r="L4164" t="str">
            <v>CAIXA REFERENCIAL</v>
          </cell>
        </row>
        <row r="4165">
          <cell r="G4165" t="str">
            <v>92385</v>
          </cell>
          <cell r="H4165" t="str">
            <v>JOELHO 45 GRAUS, EM FERRO GALVANIZADO, DN 40 (1 1/2"), CONEXÃO ROSQUEADA, INSTALADO EM REDE DE ALIMENTAÇÃO PARA HIDRANTE - FORNECIMENTO E INSTALAÇÃO. AF_10/2020</v>
          </cell>
          <cell r="I4165" t="str">
            <v>UN</v>
          </cell>
          <cell r="J4165" t="str">
            <v>COEFICIENTE DE REPRESENTATIVIDADE</v>
          </cell>
          <cell r="K4165" t="str">
            <v>95,68</v>
          </cell>
          <cell r="L4165" t="str">
            <v>CAIXA REFERENCIAL</v>
          </cell>
        </row>
        <row r="4166">
          <cell r="G4166" t="str">
            <v>92386</v>
          </cell>
          <cell r="H4166" t="str">
            <v>JOELHO 90 GRAUS, EM FERRO GALVANIZADO, DN 40 (1 1/2"), CONEXÃO ROSQUEADA, INSTALADO EM REDE DE ALIMENTAÇÃO PARA HIDRANTE - FORNECIMENTO E INSTALAÇÃO. AF_10/2020</v>
          </cell>
          <cell r="I4166" t="str">
            <v>UN</v>
          </cell>
          <cell r="J4166" t="str">
            <v>COEFICIENTE DE REPRESENTATIVIDADE</v>
          </cell>
          <cell r="K4166" t="str">
            <v>91,99</v>
          </cell>
          <cell r="L4166" t="str">
            <v>CAIXA REFERENCIAL</v>
          </cell>
        </row>
        <row r="4167">
          <cell r="G4167" t="str">
            <v>92387</v>
          </cell>
          <cell r="H4167" t="str">
            <v>JOELHO 45 GRAUS, EM FERRO GALVANIZADO, DN 50 (2"), CONEXÃO ROSQUEADA, INSTALADO EM REDE DE ALIMENTAÇÃO PARA HIDRANTE - FORNECIMENTO E INSTALAÇÃO. AF_10/2020</v>
          </cell>
          <cell r="I4167" t="str">
            <v>UN</v>
          </cell>
          <cell r="J4167" t="str">
            <v>COEFICIENTE DE REPRESENTATIVIDADE</v>
          </cell>
          <cell r="K4167" t="str">
            <v>119,66</v>
          </cell>
          <cell r="L4167" t="str">
            <v>CAIXA REFERENCIAL</v>
          </cell>
        </row>
        <row r="4168">
          <cell r="G4168" t="str">
            <v>92388</v>
          </cell>
          <cell r="H4168" t="str">
            <v>JOELHO 90 GRAUS, EM FERRO GALVANIZADO, DN 50 (2"), CONEXÃO ROSQUEADA, INSTALADO EM REDE DE ALIMENTAÇÃO PARA HIDRANTE - FORNECIMENTO E INSTALAÇÃO. AF_10/2020</v>
          </cell>
          <cell r="I4168" t="str">
            <v>UN</v>
          </cell>
          <cell r="J4168" t="str">
            <v>COEFICIENTE DE REPRESENTATIVIDADE</v>
          </cell>
          <cell r="K4168" t="str">
            <v>117,14</v>
          </cell>
          <cell r="L4168" t="str">
            <v>CAIXA REFERENCIAL</v>
          </cell>
        </row>
        <row r="4169">
          <cell r="G4169" t="str">
            <v>92389</v>
          </cell>
          <cell r="H4169" t="str">
            <v>JOELHO 45 GRAUS, EM FERRO GALVANIZADO, DN 65 (2 1/2"), CONEXÃO ROSQUEADA, INSTALADO EM REDE DE ALIMENTAÇÃO PARA HIDRANTE - FORNECIMENTO E INSTALAÇÃO. AF_10/2020</v>
          </cell>
          <cell r="I4169" t="str">
            <v>UN</v>
          </cell>
          <cell r="J4169" t="str">
            <v>COEFICIENTE DE REPRESENTATIVIDADE</v>
          </cell>
          <cell r="K4169" t="str">
            <v>182,12</v>
          </cell>
          <cell r="L4169" t="str">
            <v>CAIXA REFERENCIAL</v>
          </cell>
        </row>
        <row r="4170">
          <cell r="G4170" t="str">
            <v>92390</v>
          </cell>
          <cell r="H4170" t="str">
            <v>JOELHO 90 GRAUS, EM FERRO GALVANIZADO, DN 65 (2 1/2"), CONEXÃO ROSQUEADA, INSTALADO EM REDE DE ALIMENTAÇÃO PARA HIDRANTE - FORNECIMENTO E INSTALAÇÃO. AF_10/2020</v>
          </cell>
          <cell r="I4170" t="str">
            <v>UN</v>
          </cell>
          <cell r="J4170" t="str">
            <v>COEFICIENTE DE REPRESENTATIVIDADE</v>
          </cell>
          <cell r="K4170" t="str">
            <v>171,08</v>
          </cell>
          <cell r="L4170" t="str">
            <v>CAIXA REFERENCIAL</v>
          </cell>
        </row>
        <row r="4171">
          <cell r="G4171" t="str">
            <v>92635</v>
          </cell>
          <cell r="H4171" t="str">
            <v>JOELHO 45 GRAUS, EM FERRO GALVANIZADO, CONEXÃO ROSQUEADA, DN 80 (3"), INSTALADO EM REDE DE ALIMENTAÇÃO PARA HIDRANTE - FORNECIMENTO E INSTALAÇÃO. AF_10/2020</v>
          </cell>
          <cell r="I4171" t="str">
            <v>UN</v>
          </cell>
          <cell r="J4171" t="str">
            <v>COEFICIENTE DE REPRESENTATIVIDADE</v>
          </cell>
          <cell r="K4171" t="str">
            <v>242,24</v>
          </cell>
          <cell r="L4171" t="str">
            <v>CAIXA REFERENCIAL</v>
          </cell>
        </row>
        <row r="4172">
          <cell r="G4172" t="str">
            <v>92636</v>
          </cell>
          <cell r="H4172" t="str">
            <v>JOELHO 90 GRAUS, EM FERRO GALVANIZADO, CONEXÃO ROSQUEADA, DN 80 (3"), INSTALADO EM REDE DE ALIMENTAÇÃO PARA HIDRANTE - FORNECIMENTO E INSTALAÇÃO. AF_10/2020</v>
          </cell>
          <cell r="I4172" t="str">
            <v>UN</v>
          </cell>
          <cell r="J4172" t="str">
            <v>COEFICIENTE DE REPRESENTATIVIDADE</v>
          </cell>
          <cell r="K4172" t="str">
            <v>220,95</v>
          </cell>
          <cell r="L4172" t="str">
            <v>CAIXA REFERENCIAL</v>
          </cell>
        </row>
        <row r="4173">
          <cell r="G4173" t="str">
            <v>92637</v>
          </cell>
          <cell r="H4173" t="str">
            <v>TÊ, EM FERRO GALVANIZADO, CONEXÃO ROSQUEADA, DN 25 (1"), INSTALADO EM REDE DE ALIMENTAÇÃO PARA HIDRANTE - FORNECIMENTO E INSTALAÇÃO. AF_10/2020</v>
          </cell>
          <cell r="I4173" t="str">
            <v>UN</v>
          </cell>
          <cell r="J4173" t="str">
            <v>COEFICIENTE DE REPRESENTATIVIDADE</v>
          </cell>
          <cell r="K4173" t="str">
            <v>86,93</v>
          </cell>
          <cell r="L4173" t="str">
            <v>CAIXA REFERENCIAL</v>
          </cell>
        </row>
        <row r="4174">
          <cell r="G4174" t="str">
            <v>92638</v>
          </cell>
          <cell r="H4174" t="str">
            <v>TÊ, EM FERRO GALVANIZADO, CONEXÃO ROSQUEADA, DN 32 (1 1/4"), INSTALADO EM REDE DE ALIMENTAÇÃO PARA HIDRANTE - FORNECIMENTO E INSTALAÇÃO. AF_10/2020</v>
          </cell>
          <cell r="I4174" t="str">
            <v>UN</v>
          </cell>
          <cell r="J4174" t="str">
            <v>COEFICIENTE DE REPRESENTATIVIDADE</v>
          </cell>
          <cell r="K4174" t="str">
            <v>105,12</v>
          </cell>
          <cell r="L4174" t="str">
            <v>CAIXA REFERENCIAL</v>
          </cell>
        </row>
        <row r="4175">
          <cell r="G4175" t="str">
            <v>92639</v>
          </cell>
          <cell r="H4175" t="str">
            <v>TÊ, EM FERRO GALVANIZADO, CONEXÃO ROSQUEADA, DN 40 (1 1/2"), INSTALADO EM REDE DE ALIMENTAÇÃO PARA HIDRANTE - FORNECIMENTO E INSTALAÇÃO. AF_10/2020</v>
          </cell>
          <cell r="I4175" t="str">
            <v>UN</v>
          </cell>
          <cell r="J4175" t="str">
            <v>COEFICIENTE DE REPRESENTATIVIDADE</v>
          </cell>
          <cell r="K4175" t="str">
            <v>121,18</v>
          </cell>
          <cell r="L4175" t="str">
            <v>CAIXA REFERENCIAL</v>
          </cell>
        </row>
        <row r="4176">
          <cell r="G4176" t="str">
            <v>92640</v>
          </cell>
          <cell r="H4176" t="str">
            <v>TÊ, EM FERRO GALVANIZADO, CONEXÃO ROSQUEADA, DN 50 (2"), INSTALADO EM REDE DE ALIMENTAÇÃO PARA HIDRANTE - FORNECIMENTO E INSTALAÇÃO. AF_10/2020</v>
          </cell>
          <cell r="I4176" t="str">
            <v>UN</v>
          </cell>
          <cell r="J4176" t="str">
            <v>COEFICIENTE DE REPRESENTATIVIDADE</v>
          </cell>
          <cell r="K4176" t="str">
            <v>156,07</v>
          </cell>
          <cell r="L4176" t="str">
            <v>CAIXA REFERENCIAL</v>
          </cell>
        </row>
        <row r="4177">
          <cell r="G4177" t="str">
            <v>92642</v>
          </cell>
          <cell r="H4177" t="str">
            <v>TÊ, EM FERRO GALVANIZADO, CONEXÃO ROSQUEADA, DN 65 (2 1/2"), INSTALADO EM REDE DE ALIMENTAÇÃO PARA HIDRANTE - FORNECIMENTO E INSTALAÇÃO. AF_10/2020</v>
          </cell>
          <cell r="I4177" t="str">
            <v>UN</v>
          </cell>
          <cell r="J4177" t="str">
            <v>COEFICIENTE DE REPRESENTATIVIDADE</v>
          </cell>
          <cell r="K4177" t="str">
            <v>233,52</v>
          </cell>
          <cell r="L4177" t="str">
            <v>CAIXA REFERENCIAL</v>
          </cell>
        </row>
        <row r="4178">
          <cell r="G4178" t="str">
            <v>92644</v>
          </cell>
          <cell r="H4178" t="str">
            <v>TÊ, EM FERRO GALVANIZADO, CONEXÃO ROSQUEADA, DN 80 (3"), INSTALADO EM REDE DE ALIMENTAÇÃO PARA HIDRANTE - FORNECIMENTO E INSTALAÇÃO. AF_10/2020</v>
          </cell>
          <cell r="I4178" t="str">
            <v>UN</v>
          </cell>
          <cell r="J4178" t="str">
            <v>COEFICIENTE DE REPRESENTATIVIDADE</v>
          </cell>
          <cell r="K4178" t="str">
            <v>292,49</v>
          </cell>
          <cell r="L4178" t="str">
            <v>CAIXA REFERENCIAL</v>
          </cell>
        </row>
        <row r="4179">
          <cell r="G4179" t="str">
            <v>92657</v>
          </cell>
          <cell r="H4179" t="str">
            <v>NIPLE, EM FERRO GALVANIZADO, CONEXÃO ROSQUEADA, DN 25 (1"), INSTALADO EM REDE DE ALIMENTAÇÃO PARA SPRINKLER - FORNECIMENTO E INSTALAÇÃO. AF_10/2020</v>
          </cell>
          <cell r="I4179" t="str">
            <v>UN</v>
          </cell>
          <cell r="J4179" t="str">
            <v>COEFICIENTE DE REPRESENTATIVIDADE</v>
          </cell>
          <cell r="K4179" t="str">
            <v>32,22</v>
          </cell>
          <cell r="L4179" t="str">
            <v>CAIXA REFERENCIAL</v>
          </cell>
        </row>
        <row r="4180">
          <cell r="G4180" t="str">
            <v>92658</v>
          </cell>
          <cell r="H4180" t="str">
            <v>LUVA, EM FERRO GALVANIZADO, CONEXÃO ROSQUEADA, DN 25 (1"), INSTALADO EM REDE DE ALIMENTAÇÃO PARA SPRINKLER - FORNECIMENTO E INSTALAÇÃO. AF_10/2020</v>
          </cell>
          <cell r="I4180" t="str">
            <v>UN</v>
          </cell>
          <cell r="J4180" t="str">
            <v>COEFICIENTE DE REPRESENTATIVIDADE</v>
          </cell>
          <cell r="K4180" t="str">
            <v>34,25</v>
          </cell>
          <cell r="L4180" t="str">
            <v>CAIXA REFERENCIAL</v>
          </cell>
        </row>
        <row r="4181">
          <cell r="G4181" t="str">
            <v>92659</v>
          </cell>
          <cell r="H4181" t="str">
            <v>NIPLE, EM FERRO GALVANIZADO, CONEXÃO ROSQUEADA, DN 32 (1 1/4"), INSTALADO EM REDE DE ALIMENTAÇÃO PARA SPRINKLER - FORNECIMENTO E INSTALAÇÃO. AF_10/2020</v>
          </cell>
          <cell r="I4181" t="str">
            <v>UN</v>
          </cell>
          <cell r="J4181" t="str">
            <v>COEFICIENTE DE REPRESENTATIVIDADE</v>
          </cell>
          <cell r="K4181" t="str">
            <v>39,37</v>
          </cell>
          <cell r="L4181" t="str">
            <v>CAIXA REFERENCIAL</v>
          </cell>
        </row>
        <row r="4182">
          <cell r="G4182" t="str">
            <v>92660</v>
          </cell>
          <cell r="H4182" t="str">
            <v>LUVA, EM FERRO GALVANIZADO, CONEXÃO ROSQUEADA, DN 32 (1 1/4"), INSTALADO EM REDE DE ALIMENTAÇÃO PARA SPRINKLER - FORNECIMENTO E INSTALAÇÃO. AF_10/2020</v>
          </cell>
          <cell r="I4182" t="str">
            <v>UN</v>
          </cell>
          <cell r="J4182" t="str">
            <v>COEFICIENTE DE REPRESENTATIVIDADE</v>
          </cell>
          <cell r="K4182" t="str">
            <v>41,26</v>
          </cell>
          <cell r="L4182" t="str">
            <v>CAIXA REFERENCIAL</v>
          </cell>
        </row>
        <row r="4183">
          <cell r="G4183" t="str">
            <v>92661</v>
          </cell>
          <cell r="H4183" t="str">
            <v>NIPLE, EM FERRO GALVANIZADO, CONEXÃO ROSQUEADA, DN 40 (1 1/2"), INSTALADO EM REDE DE ALIMENTAÇÃO PARA SPRINKLER - FORNECIMENTO E INSTALAÇÃO. AF_10/2020</v>
          </cell>
          <cell r="I4183" t="str">
            <v>UN</v>
          </cell>
          <cell r="J4183" t="str">
            <v>COEFICIENTE DE REPRESENTATIVIDADE</v>
          </cell>
          <cell r="K4183" t="str">
            <v>46,79</v>
          </cell>
          <cell r="L4183" t="str">
            <v>CAIXA REFERENCIAL</v>
          </cell>
        </row>
        <row r="4184">
          <cell r="G4184" t="str">
            <v>92662</v>
          </cell>
          <cell r="H4184" t="str">
            <v>LUVA, EM FERRO GALVANIZADO, CONEXÃO ROSQUEADA, DN 40 (1 1/2"), INSTALADO EM REDE DE ALIMENTAÇÃO PARA SPRINKLER - FORNECIMENTO E INSTALAÇÃO. AF_10/2020</v>
          </cell>
          <cell r="I4184" t="str">
            <v>UN</v>
          </cell>
          <cell r="J4184" t="str">
            <v>COEFICIENTE DE REPRESENTATIVIDADE</v>
          </cell>
          <cell r="K4184" t="str">
            <v>47,16</v>
          </cell>
          <cell r="L4184" t="str">
            <v>CAIXA REFERENCIAL</v>
          </cell>
        </row>
        <row r="4185">
          <cell r="G4185" t="str">
            <v>92663</v>
          </cell>
          <cell r="H4185" t="str">
            <v>NIPLE, EM FERRO GALVANIZADO, CONEXÃO ROSQUEADA, DN 50 (2"), INSTALADO EM REDE DE ALIMENTAÇÃO PARA SPRINKLER - FORNECIMENTO E INSTALAÇÃO. AF_10/2020</v>
          </cell>
          <cell r="I4185" t="str">
            <v>UN</v>
          </cell>
          <cell r="J4185" t="str">
            <v>COEFICIENTE DE REPRESENTATIVIDADE</v>
          </cell>
          <cell r="K4185" t="str">
            <v>62,27</v>
          </cell>
          <cell r="L4185" t="str">
            <v>CAIXA REFERENCIAL</v>
          </cell>
        </row>
        <row r="4186">
          <cell r="G4186" t="str">
            <v>92664</v>
          </cell>
          <cell r="H4186" t="str">
            <v>LUVA, EM FERRO GALVANIZADO, CONEXÃO ROSQUEADA, DN 50 (2"), INSTALADO EM REDE DE ALIMENTAÇÃO PARA SPRINKLER - FORNECIMENTO E INSTALAÇÃO. AF_10/2020</v>
          </cell>
          <cell r="I4186" t="str">
            <v>UN</v>
          </cell>
          <cell r="J4186" t="str">
            <v>COEFICIENTE DE REPRESENTATIVIDADE</v>
          </cell>
          <cell r="K4186" t="str">
            <v>62,24</v>
          </cell>
          <cell r="L4186" t="str">
            <v>CAIXA REFERENCIAL</v>
          </cell>
        </row>
        <row r="4187">
          <cell r="G4187" t="str">
            <v>92665</v>
          </cell>
          <cell r="H4187" t="str">
            <v>NIPLE, EM FERRO GALVANIZADO, CONEXÃO ROSQUEADA, DN 65 (2 1/2"), INSTALADO EM REDE DE ALIMENTAÇÃO PARA SPRINKLER - FORNECIMENTO E INSTALAÇÃO. AF_10/2020</v>
          </cell>
          <cell r="I4187" t="str">
            <v>UN</v>
          </cell>
          <cell r="J4187" t="str">
            <v>COEFICIENTE DE REPRESENTATIVIDADE</v>
          </cell>
          <cell r="K4187" t="str">
            <v>85,15</v>
          </cell>
          <cell r="L4187" t="str">
            <v>CAIXA REFERENCIAL</v>
          </cell>
        </row>
        <row r="4188">
          <cell r="G4188" t="str">
            <v>92666</v>
          </cell>
          <cell r="H4188" t="str">
            <v>LUVA, EM FERRO GALVANIZADO, CONEXÃO ROSQUEADA, DN 65 (2 1/2"), INSTALADO EM REDE DE ALIMENTAÇÃO PARA SPRINKLER - FORNECIMENTO E INSTALAÇÃO. AF_10/2020</v>
          </cell>
          <cell r="I4188" t="str">
            <v>UN</v>
          </cell>
          <cell r="J4188" t="str">
            <v>COEFICIENTE DE REPRESENTATIVIDADE</v>
          </cell>
          <cell r="K4188" t="str">
            <v>96,44</v>
          </cell>
          <cell r="L4188" t="str">
            <v>CAIXA REFERENCIAL</v>
          </cell>
        </row>
        <row r="4189">
          <cell r="G4189" t="str">
            <v>92667</v>
          </cell>
          <cell r="H4189" t="str">
            <v>NIPLE, EM FERRO GALVANIZADO, CONEXÃO ROSQUEADA, DN 80 (3"), INSTALADO EM REDE DE ALIMENTAÇÃO PARA SPRINKLER - FORNECIMENTO E INSTALAÇÃO. AF_10/2020</v>
          </cell>
          <cell r="I4189" t="str">
            <v>UN</v>
          </cell>
          <cell r="J4189" t="str">
            <v>COEFICIENTE DE REPRESENTATIVIDADE</v>
          </cell>
          <cell r="K4189" t="str">
            <v>124,65</v>
          </cell>
          <cell r="L4189" t="str">
            <v>CAIXA REFERENCIAL</v>
          </cell>
        </row>
        <row r="4190">
          <cell r="G4190" t="str">
            <v>92668</v>
          </cell>
          <cell r="H4190" t="str">
            <v>LUVA, EM FERRO GALVANIZADO, CONEXÃO ROSQUEADA, DN 80 (3"), INSTALADO EM REDE DE ALIMENTAÇÃO PARA SPRINKLER - FORNECIMENTO E INSTALAÇÃO. AF_10/2020</v>
          </cell>
          <cell r="I4190" t="str">
            <v>UN</v>
          </cell>
          <cell r="J4190" t="str">
            <v>COEFICIENTE DE REPRESENTATIVIDADE</v>
          </cell>
          <cell r="K4190" t="str">
            <v>134,69</v>
          </cell>
          <cell r="L4190" t="str">
            <v>CAIXA REFERENCIAL</v>
          </cell>
        </row>
        <row r="4191">
          <cell r="G4191" t="str">
            <v>92669</v>
          </cell>
          <cell r="H4191" t="str">
            <v>JOELHO 45 GRAUS, EM FERRO GALVANIZADO, CONEXÃO ROSQUEADA, DN 25 (1"), INSTALADO EM REDE DE ALIMENTAÇÃO PARA SPRINKLER - FORNECIMENTO E INSTALAÇÃO. AF_10/2020</v>
          </cell>
          <cell r="I4191" t="str">
            <v>UN</v>
          </cell>
          <cell r="J4191" t="str">
            <v>COEFICIENTE DE REPRESENTATIVIDADE</v>
          </cell>
          <cell r="K4191" t="str">
            <v>48,94</v>
          </cell>
          <cell r="L4191" t="str">
            <v>CAIXA REFERENCIAL</v>
          </cell>
        </row>
        <row r="4192">
          <cell r="G4192" t="str">
            <v>92670</v>
          </cell>
          <cell r="H4192" t="str">
            <v>JOELHO 90 GRAUS, EM FERRO GALVANIZADO, CONEXÃO ROSQUEADA, DN 25 (1"), INSTALADO EM REDE DE ALIMENTAÇÃO PARA SPRINKLER - FORNECIMENTO E INSTALAÇÃO. AF_10/2020</v>
          </cell>
          <cell r="I4192" t="str">
            <v>UN</v>
          </cell>
          <cell r="J4192" t="str">
            <v>COEFICIENTE DE REPRESENTATIVIDADE</v>
          </cell>
          <cell r="K4192" t="str">
            <v>46,25</v>
          </cell>
          <cell r="L4192" t="str">
            <v>CAIXA REFERENCIAL</v>
          </cell>
        </row>
        <row r="4193">
          <cell r="G4193" t="str">
            <v>92671</v>
          </cell>
          <cell r="H4193" t="str">
            <v>JOELHO 45 GRAUS, EM FERRO GALVANIZADO, CONEXÃO ROSQUEADA, DN 32 (1 1/4"), INSTALADO EM REDE DE ALIMENTAÇÃO PARA SPRINKLER - FORNECIMENTO E INSTALAÇÃO. AF_10/2020</v>
          </cell>
          <cell r="I4193" t="str">
            <v>UN</v>
          </cell>
          <cell r="J4193" t="str">
            <v>COEFICIENTE DE REPRESENTATIVIDADE</v>
          </cell>
          <cell r="K4193" t="str">
            <v>63,05</v>
          </cell>
          <cell r="L4193" t="str">
            <v>CAIXA REFERENCIAL</v>
          </cell>
        </row>
        <row r="4194">
          <cell r="G4194" t="str">
            <v>92672</v>
          </cell>
          <cell r="H4194" t="str">
            <v>JOELHO 90 GRAUS, EM FERRO GALVANIZADO, CONEXÃO ROSQUEADA, DN 32 (1 1/4"), INSTALADO EM REDE DE ALIMENTAÇÃO PARA SPRINKLER - FORNECIMENTO E INSTALAÇÃO. AF_10/2020</v>
          </cell>
          <cell r="I4194" t="str">
            <v>UN</v>
          </cell>
          <cell r="J4194" t="str">
            <v>COEFICIENTE DE REPRESENTATIVIDADE</v>
          </cell>
          <cell r="K4194" t="str">
            <v>57,69</v>
          </cell>
          <cell r="L4194" t="str">
            <v>CAIXA REFERENCIAL</v>
          </cell>
        </row>
        <row r="4195">
          <cell r="G4195" t="str">
            <v>92673</v>
          </cell>
          <cell r="H4195" t="str">
            <v>JOELHO 45 GRAUS, EM FERRO GALVANIZADO, CONEXÃO ROSQUEADA, DN 40 (1 1/2"), INSTALADO EM REDE DE ALIMENTAÇÃO PARA SPRINKLER - FORNECIMENTO E INSTALAÇÃO. AF_10/2020</v>
          </cell>
          <cell r="I4195" t="str">
            <v>UN</v>
          </cell>
          <cell r="J4195" t="str">
            <v>COEFICIENTE DE REPRESENTATIVIDADE</v>
          </cell>
          <cell r="K4195" t="str">
            <v>72,15</v>
          </cell>
          <cell r="L4195" t="str">
            <v>CAIXA REFERENCIAL</v>
          </cell>
        </row>
        <row r="4196">
          <cell r="G4196" t="str">
            <v>92674</v>
          </cell>
          <cell r="H4196" t="str">
            <v>JOELHO 90 GRAUS, EM FERRO GALVANIZADO, CONEXÃO ROSQUEADA, DN 40 (1 1/2"), INSTALADO EM REDE DE ALIMENTAÇÃO PARA SPRINKLER - FORNECIMENTO E INSTALAÇÃO. AF_10/2020</v>
          </cell>
          <cell r="I4196" t="str">
            <v>UN</v>
          </cell>
          <cell r="J4196" t="str">
            <v>COEFICIENTE DE REPRESENTATIVIDADE</v>
          </cell>
          <cell r="K4196" t="str">
            <v>68,46</v>
          </cell>
          <cell r="L4196" t="str">
            <v>CAIXA REFERENCIAL</v>
          </cell>
        </row>
        <row r="4197">
          <cell r="G4197" t="str">
            <v>92675</v>
          </cell>
          <cell r="H4197" t="str">
            <v>JOELHO 45 GRAUS, EM FERRO GALVANIZADO, CONEXÃO ROSQUEADA, DN 50 (2"), INSTALADO EM REDE DE ALIMENTAÇÃO PARA SPRINKLER - FORNECIMENTO E INSTALAÇÃO. AF_10/2020</v>
          </cell>
          <cell r="I4197" t="str">
            <v>UN</v>
          </cell>
          <cell r="J4197" t="str">
            <v>COEFICIENTE DE REPRESENTATIVIDADE</v>
          </cell>
          <cell r="K4197" t="str">
            <v>92,59</v>
          </cell>
          <cell r="L4197" t="str">
            <v>CAIXA REFERENCIAL</v>
          </cell>
        </row>
        <row r="4198">
          <cell r="G4198" t="str">
            <v>92676</v>
          </cell>
          <cell r="H4198" t="str">
            <v>JOELHO 90 GRAUS, EM FERRO GALVANIZADO, CONEXÃO ROSQUEADA, DN 50 (2"), INSTALADO EM REDE DE ALIMENTAÇÃO PARA SPRINKLER - FORNECIMENTO E INSTALAÇÃO. AF_10/2020</v>
          </cell>
          <cell r="I4198" t="str">
            <v>UN</v>
          </cell>
          <cell r="J4198" t="str">
            <v>COEFICIENTE DE REPRESENTATIVIDADE</v>
          </cell>
          <cell r="K4198" t="str">
            <v>90,07</v>
          </cell>
          <cell r="L4198" t="str">
            <v>CAIXA REFERENCIAL</v>
          </cell>
        </row>
        <row r="4199">
          <cell r="G4199" t="str">
            <v>92677</v>
          </cell>
          <cell r="H4199" t="str">
            <v>JOELHO 45 GRAUS, EM FERRO GALVANIZADO, CONEXÃO ROSQUEADA, DN 65 (2 1/2"), INSTALADO EM REDE DE ALIMENTAÇÃO PARA SPRINKLER - FORNECIMENTO E INSTALAÇÃO. AF_10/2020</v>
          </cell>
          <cell r="I4199" t="str">
            <v>UN</v>
          </cell>
          <cell r="J4199" t="str">
            <v>COEFICIENTE DE REPRESENTATIVIDADE</v>
          </cell>
          <cell r="K4199" t="str">
            <v>149,67</v>
          </cell>
          <cell r="L4199" t="str">
            <v>CAIXA REFERENCIAL</v>
          </cell>
        </row>
        <row r="4200">
          <cell r="G4200" t="str">
            <v>92678</v>
          </cell>
          <cell r="H4200" t="str">
            <v>JOELHO 90 GRAUS, EM FERRO GALVANIZADO, CONEXÃO ROSQUEADA, DN 65 (2 1/2"), INSTALADO EM REDE DE ALIMENTAÇÃO PARA SPRINKLER - FORNECIMENTO E INSTALAÇÃO. AF_10/2020</v>
          </cell>
          <cell r="I4200" t="str">
            <v>UN</v>
          </cell>
          <cell r="J4200" t="str">
            <v>COEFICIENTE DE REPRESENTATIVIDADE</v>
          </cell>
          <cell r="K4200" t="str">
            <v>138,63</v>
          </cell>
          <cell r="L4200" t="str">
            <v>CAIXA REFERENCIAL</v>
          </cell>
        </row>
        <row r="4201">
          <cell r="G4201" t="str">
            <v>92679</v>
          </cell>
          <cell r="H4201" t="str">
            <v>JOELHO 45 GRAUS, EM FERRO GALVANIZADO, CONEXÃO ROSQUEADA, DN 80 (3"), INSTALADO EM REDE DE ALIMENTAÇÃO PARA SPRINKLER - FORNECIMENTO E INSTALAÇÃO. AF_10/2020</v>
          </cell>
          <cell r="I4201" t="str">
            <v>UN</v>
          </cell>
          <cell r="J4201" t="str">
            <v>COEFICIENTE DE REPRESENTATIVIDADE</v>
          </cell>
          <cell r="K4201" t="str">
            <v>204,47</v>
          </cell>
          <cell r="L4201" t="str">
            <v>CAIXA REFERENCIAL</v>
          </cell>
        </row>
        <row r="4202">
          <cell r="G4202" t="str">
            <v>92680</v>
          </cell>
          <cell r="H4202" t="str">
            <v>JOELHO 90 GRAUS, EM FERRO GALVANIZADO, CONEXÃO ROSQUEADA, DN 80 (3"), INSTALADO EM REDE DE ALIMENTAÇÃO PARA SPRINKLER - FORNECIMENTO E INSTALAÇÃO. AF_10/2020</v>
          </cell>
          <cell r="I4202" t="str">
            <v>UN</v>
          </cell>
          <cell r="J4202" t="str">
            <v>COEFICIENTE DE REPRESENTATIVIDADE</v>
          </cell>
          <cell r="K4202" t="str">
            <v>183,18</v>
          </cell>
          <cell r="L4202" t="str">
            <v>CAIXA REFERENCIAL</v>
          </cell>
        </row>
        <row r="4203">
          <cell r="G4203" t="str">
            <v>92681</v>
          </cell>
          <cell r="H4203" t="str">
            <v>TÊ, EM FERRO GALVANIZADO, CONEXÃO ROSQUEADA, DN 25 (1"), INSTALADO EM REDE DE ALIMENTAÇÃO PARA SPRINKLER - FORNECIMENTO E INSTALAÇÃO. AF_10/2020</v>
          </cell>
          <cell r="I4203" t="str">
            <v>UN</v>
          </cell>
          <cell r="J4203" t="str">
            <v>COEFICIENTE DE REPRESENTATIVIDADE</v>
          </cell>
          <cell r="K4203" t="str">
            <v>62,63</v>
          </cell>
          <cell r="L4203" t="str">
            <v>CAIXA REFERENCIAL</v>
          </cell>
        </row>
        <row r="4204">
          <cell r="G4204" t="str">
            <v>92682</v>
          </cell>
          <cell r="H4204" t="str">
            <v>TÊ, EM FERRO GALVANIZADO, CONEXÃO ROSQUEADA, DN 32 (1 1/4"), INSTALADO EM REDE DE ALIMENTAÇÃO PARA SPRINKLER - FORNECIMENTO E INSTALAÇÃO. AF_10/2020</v>
          </cell>
          <cell r="I4204" t="str">
            <v>UN</v>
          </cell>
          <cell r="J4204" t="str">
            <v>COEFICIENTE DE REPRESENTATIVIDADE</v>
          </cell>
          <cell r="K4204" t="str">
            <v>77,49</v>
          </cell>
          <cell r="L4204" t="str">
            <v>CAIXA REFERENCIAL</v>
          </cell>
        </row>
        <row r="4205">
          <cell r="G4205" t="str">
            <v>92683</v>
          </cell>
          <cell r="H4205" t="str">
            <v>TÊ, EM FERRO GALVANIZADO, CONEXÃO ROSQUEADA, DN 40 (1 1/2"), INSTALADO EM REDE DE ALIMENTAÇÃO PARA SPRINKLER - FORNECIMENTO E INSTALAÇÃO. AF_10/2020</v>
          </cell>
          <cell r="I4205" t="str">
            <v>UN</v>
          </cell>
          <cell r="J4205" t="str">
            <v>COEFICIENTE DE REPRESENTATIVIDADE</v>
          </cell>
          <cell r="K4205" t="str">
            <v>89,82</v>
          </cell>
          <cell r="L4205" t="str">
            <v>CAIXA REFERENCIAL</v>
          </cell>
        </row>
        <row r="4206">
          <cell r="G4206" t="str">
            <v>92684</v>
          </cell>
          <cell r="H4206" t="str">
            <v>TÊ, EM FERRO GALVANIZADO, CONEXÃO ROSQUEADA, DN 50 (2"), INSTALADO EM REDE DE ALIMENTAÇÃO PARA SPRINKLER - FORNECIMENTO E INSTALAÇÃO. AF_10/2020</v>
          </cell>
          <cell r="I4206" t="str">
            <v>UN</v>
          </cell>
          <cell r="J4206" t="str">
            <v>COEFICIENTE DE REPRESENTATIVIDADE</v>
          </cell>
          <cell r="K4206" t="str">
            <v>119,97</v>
          </cell>
          <cell r="L4206" t="str">
            <v>CAIXA REFERENCIAL</v>
          </cell>
        </row>
        <row r="4207">
          <cell r="G4207" t="str">
            <v>92685</v>
          </cell>
          <cell r="H4207" t="str">
            <v>TÊ, EM FERRO GALVANIZADO, CONEXÃO ROSQUEADA, DN 65 (2 1/2"), INSTALADO EM REDE DE ALIMENTAÇÃO PARA SPRINKLER - FORNECIMENTO E INSTALAÇÃO. AF_10/2020</v>
          </cell>
          <cell r="I4207" t="str">
            <v>UN</v>
          </cell>
          <cell r="J4207" t="str">
            <v>COEFICIENTE DE REPRESENTATIVIDADE</v>
          </cell>
          <cell r="K4207" t="str">
            <v>190,30</v>
          </cell>
          <cell r="L4207" t="str">
            <v>CAIXA REFERENCIAL</v>
          </cell>
        </row>
        <row r="4208">
          <cell r="G4208" t="str">
            <v>92686</v>
          </cell>
          <cell r="H4208" t="str">
            <v>TÊ, EM FERRO GALVANIZADO, CONEXÃO ROSQUEADA, DN 80 (3"), INSTALADO EM REDE DE ALIMENTAÇÃO PARA SPRINKLER - FORNECIMENTO E INSTALAÇÃO. AF_10/2020</v>
          </cell>
          <cell r="I4208" t="str">
            <v>UN</v>
          </cell>
          <cell r="J4208" t="str">
            <v>COEFICIENTE DE REPRESENTATIVIDADE</v>
          </cell>
          <cell r="K4208" t="str">
            <v>242,09</v>
          </cell>
          <cell r="L4208" t="str">
            <v>CAIXA REFERENCIAL</v>
          </cell>
        </row>
        <row r="4209">
          <cell r="G4209" t="str">
            <v>92692</v>
          </cell>
          <cell r="H4209" t="str">
            <v>NIPLE, EM FERRO GALVANIZADO, CONEXÃO ROSQUEADA, DN 15 (1/2"), INSTALADO EM RAMAIS E SUB-RAMAIS DE GÁS - FORNECIMENTO E INSTALAÇÃO. AF_10/2020</v>
          </cell>
          <cell r="I4209" t="str">
            <v>UN</v>
          </cell>
          <cell r="J4209" t="str">
            <v>COEFICIENTE DE REPRESENTATIVIDADE</v>
          </cell>
          <cell r="K4209" t="str">
            <v>17,44</v>
          </cell>
          <cell r="L4209" t="str">
            <v>CAIXA REFERENCIAL</v>
          </cell>
        </row>
        <row r="4210">
          <cell r="G4210" t="str">
            <v>92693</v>
          </cell>
          <cell r="H4210" t="str">
            <v>LUVA, EM FERRO GALVANIZADO, CONEXÃO ROSQUEADA, DN 15 (1/2"), INSTALADO EM RAMAIS E SUB-RAMAIS DE GÁS - FORNECIMENTO E INSTALAÇÃO. AF_10/2020</v>
          </cell>
          <cell r="I4210" t="str">
            <v>UN</v>
          </cell>
          <cell r="J4210" t="str">
            <v>COEFICIENTE DE REPRESENTATIVIDADE</v>
          </cell>
          <cell r="K4210" t="str">
            <v>17,89</v>
          </cell>
          <cell r="L4210" t="str">
            <v>CAIXA REFERENCIAL</v>
          </cell>
        </row>
        <row r="4211">
          <cell r="G4211" t="str">
            <v>92694</v>
          </cell>
          <cell r="H4211" t="str">
            <v>NIPLE, EM FERRO GALVANIZADO, CONEXÃO ROSQUEADA, DN 20 (3/4"), INSTALADO EM RAMAIS E SUB-RAMAIS DE GÁS - FORNECIMENTO E INSTALAÇÃO. AF_10/2020</v>
          </cell>
          <cell r="I4211" t="str">
            <v>UN</v>
          </cell>
          <cell r="J4211" t="str">
            <v>COEFICIENTE DE REPRESENTATIVIDADE</v>
          </cell>
          <cell r="K4211" t="str">
            <v>27,85</v>
          </cell>
          <cell r="L4211" t="str">
            <v>CAIXA REFERENCIAL</v>
          </cell>
        </row>
        <row r="4212">
          <cell r="G4212" t="str">
            <v>92695</v>
          </cell>
          <cell r="H4212" t="str">
            <v>LUVA, EM FERRO GALVANIZADO, CONEXÃO ROSQUEADA, DN 20 (3/4"), INSTALADO EM RAMAIS E SUB-RAMAIS DE GÁS - FORNECIMENTO E INSTALAÇÃO. AF_10/2020</v>
          </cell>
          <cell r="I4212" t="str">
            <v>UN</v>
          </cell>
          <cell r="J4212" t="str">
            <v>COEFICIENTE DE REPRESENTATIVIDADE</v>
          </cell>
          <cell r="K4212" t="str">
            <v>28,30</v>
          </cell>
          <cell r="L4212" t="str">
            <v>CAIXA REFERENCIAL</v>
          </cell>
        </row>
        <row r="4213">
          <cell r="G4213" t="str">
            <v>92696</v>
          </cell>
          <cell r="H4213" t="str">
            <v>NIPLE, EM FERRO GALVANIZADO, CONEXÃO ROSQUEADA, DN 25 (1"), INSTALADO EM RAMAIS E SUB-RAMAIS DE GÁS - FORNECIMENTO E INSTALAÇÃO. AF_10/2020</v>
          </cell>
          <cell r="I4213" t="str">
            <v>UN</v>
          </cell>
          <cell r="J4213" t="str">
            <v>COEFICIENTE DE REPRESENTATIVIDADE</v>
          </cell>
          <cell r="K4213" t="str">
            <v>43,82</v>
          </cell>
          <cell r="L4213" t="str">
            <v>CAIXA REFERENCIAL</v>
          </cell>
        </row>
        <row r="4214">
          <cell r="G4214" t="str">
            <v>92697</v>
          </cell>
          <cell r="H4214" t="str">
            <v>LUVA, EM FERRO GALVANIZADO, CONEXÃO ROSQUEADA, DN 25 (1"), INSTALADO EM RAMAIS E SUB-RAMAIS DE GÁS - FORNECIMENTO E INSTALAÇÃO. AF_10/2020</v>
          </cell>
          <cell r="I4214" t="str">
            <v>UN</v>
          </cell>
          <cell r="J4214" t="str">
            <v>COEFICIENTE DE REPRESENTATIVIDADE</v>
          </cell>
          <cell r="K4214" t="str">
            <v>45,85</v>
          </cell>
          <cell r="L4214" t="str">
            <v>CAIXA REFERENCIAL</v>
          </cell>
        </row>
        <row r="4215">
          <cell r="G4215" t="str">
            <v>92698</v>
          </cell>
          <cell r="H4215" t="str">
            <v>JOELHO 45 GRAUS, EM FERRO GALVANIZADO, CONEXÃO ROSQUEADA, DN 15 (1/2"), INSTALADO EM RAMAIS E SUB-RAMAIS DE GÁS - FORNECIMENTO E INSTALAÇÃO. AF_10/2020</v>
          </cell>
          <cell r="I4215" t="str">
            <v>UN</v>
          </cell>
          <cell r="J4215" t="str">
            <v>COEFICIENTE DE REPRESENTATIVIDADE</v>
          </cell>
          <cell r="K4215" t="str">
            <v>25,83</v>
          </cell>
          <cell r="L4215" t="str">
            <v>CAIXA REFERENCIAL</v>
          </cell>
        </row>
        <row r="4216">
          <cell r="G4216" t="str">
            <v>92699</v>
          </cell>
          <cell r="H4216" t="str">
            <v>JOELHO 90 GRAUS, EM FERRO GALVANIZADO, CONEXÃO ROSQUEADA, DN 15 (1/2"), INSTALADO EM RAMAIS E SUB-RAMAIS DE GÁS - FORNECIMENTO E INSTALAÇÃO. AF_10/2020</v>
          </cell>
          <cell r="I4216" t="str">
            <v>UN</v>
          </cell>
          <cell r="J4216" t="str">
            <v>COEFICIENTE DE REPRESENTATIVIDADE</v>
          </cell>
          <cell r="K4216" t="str">
            <v>24,36</v>
          </cell>
          <cell r="L4216" t="str">
            <v>CAIXA REFERENCIAL</v>
          </cell>
        </row>
        <row r="4217">
          <cell r="G4217" t="str">
            <v>92700</v>
          </cell>
          <cell r="H4217" t="str">
            <v>JOELHO 45 GRAUS, EM FERRO GALVANIZADO, CONEXÃO ROSQUEADA, DN 20 (3/4"), INSTALADO EM RAMAIS E SUB-RAMAIS DE GÁS - FORNECIMENTO E INSTALAÇÃO. AF_10/2020</v>
          </cell>
          <cell r="I4217" t="str">
            <v>UN</v>
          </cell>
          <cell r="J4217" t="str">
            <v>COEFICIENTE DE REPRESENTATIVIDADE</v>
          </cell>
          <cell r="K4217" t="str">
            <v>42,32</v>
          </cell>
          <cell r="L4217" t="str">
            <v>CAIXA REFERENCIAL</v>
          </cell>
        </row>
        <row r="4218">
          <cell r="G4218" t="str">
            <v>92701</v>
          </cell>
          <cell r="H4218" t="str">
            <v>JOELHO 90 GRAUS, EM FERRO GALVANIZADO, CONEXÃO ROSQUEADA, DN 20 (3/4"), INSTALADO EM RAMAIS E SUB-RAMAIS DE GÁS - FORNECIMENTO E INSTALAÇÃO. AF_10/2020</v>
          </cell>
          <cell r="I4218" t="str">
            <v>UN</v>
          </cell>
          <cell r="J4218" t="str">
            <v>COEFICIENTE DE REPRESENTATIVIDADE</v>
          </cell>
          <cell r="K4218" t="str">
            <v>40,13</v>
          </cell>
          <cell r="L4218" t="str">
            <v>CAIXA REFERENCIAL</v>
          </cell>
        </row>
        <row r="4219">
          <cell r="G4219" t="str">
            <v>92702</v>
          </cell>
          <cell r="H4219" t="str">
            <v>JOELHO 45 GRAUS, EM FERRO GALVANIZADO, CONEXÃO ROSQUEADA, DN 25 (1"), INSTALADO EM RAMAIS E SUB-RAMAIS DE GÁS - FORNECIMENTO E INSTALAÇÃO. AF_10/2020</v>
          </cell>
          <cell r="I4219" t="str">
            <v>UN</v>
          </cell>
          <cell r="J4219" t="str">
            <v>COEFICIENTE DE REPRESENTATIVIDADE</v>
          </cell>
          <cell r="K4219" t="str">
            <v>66,45</v>
          </cell>
          <cell r="L4219" t="str">
            <v>CAIXA REFERENCIAL</v>
          </cell>
        </row>
        <row r="4220">
          <cell r="G4220" t="str">
            <v>92703</v>
          </cell>
          <cell r="H4220" t="str">
            <v>JOELHO 90 GRAUS, EM FERRO GALVANIZADO, CONEXÃO ROSQUEADA, DN 25 (1"), INSTALADO EM RAMAIS E SUB-RAMAIS DE GÁS - FORNECIMENTO E INSTALAÇÃO. AF_10/2020</v>
          </cell>
          <cell r="I4220" t="str">
            <v>UN</v>
          </cell>
          <cell r="J4220" t="str">
            <v>COEFICIENTE DE REPRESENTATIVIDADE</v>
          </cell>
          <cell r="K4220" t="str">
            <v>63,76</v>
          </cell>
          <cell r="L4220" t="str">
            <v>CAIXA REFERENCIAL</v>
          </cell>
        </row>
        <row r="4221">
          <cell r="G4221" t="str">
            <v>92704</v>
          </cell>
          <cell r="H4221" t="str">
            <v>TÊ, EM FERRO GALVANIZADO, CONEXÃO ROSQUEADA, DN 15 (1/2"), INSTALADO EM RAMAIS E SUB-RAMAIS DE GÁS - FORNECIMENTO E INSTALAÇÃO. AF_10/2020</v>
          </cell>
          <cell r="I4221" t="str">
            <v>UN</v>
          </cell>
          <cell r="J4221" t="str">
            <v>COEFICIENTE DE REPRESENTATIVIDADE</v>
          </cell>
          <cell r="K4221" t="str">
            <v>32,76</v>
          </cell>
          <cell r="L4221" t="str">
            <v>CAIXA REFERENCIAL</v>
          </cell>
        </row>
        <row r="4222">
          <cell r="G4222" t="str">
            <v>92705</v>
          </cell>
          <cell r="H4222" t="str">
            <v>TÊ, EM FERRO GALVANIZADO, CONEXÃO ROSQUEADA, DN 20 (3/4"), INSTALADO EM RAMAIS E SUB-RAMAIS DE GÁS - FORNECIMENTO E INSTALAÇÃO. AF_10/2020</v>
          </cell>
          <cell r="I4222" t="str">
            <v>UN</v>
          </cell>
          <cell r="J4222" t="str">
            <v>COEFICIENTE DE REPRESENTATIVIDADE</v>
          </cell>
          <cell r="K4222" t="str">
            <v>53,06</v>
          </cell>
          <cell r="L4222" t="str">
            <v>CAIXA REFERENCIAL</v>
          </cell>
        </row>
        <row r="4223">
          <cell r="G4223" t="str">
            <v>92706</v>
          </cell>
          <cell r="H4223" t="str">
            <v>TÊ, EM FERRO GALVANIZADO, CONEXÃO ROSQUEADA, DN 25 (1"), INSTALADO EM RAMAIS E SUB-RAMAIS DE GÁS - FORNECIMENTO E INSTALAÇÃO. AF_10/2020</v>
          </cell>
          <cell r="I4223" t="str">
            <v>UN</v>
          </cell>
          <cell r="J4223" t="str">
            <v>COEFICIENTE DE REPRESENTATIVIDADE</v>
          </cell>
          <cell r="K4223" t="str">
            <v>85,98</v>
          </cell>
          <cell r="L4223" t="str">
            <v>CAIXA REFERENCIAL</v>
          </cell>
        </row>
        <row r="4224">
          <cell r="G4224" t="str">
            <v>92889</v>
          </cell>
          <cell r="H4224" t="str">
            <v>UNIÃO, EM FERRO GALVANIZADO, DN 50 (2"), CONEXÃO ROSQUEADA, INSTALADO EM PRUMADAS - FORNECIMENTO E INSTALAÇÃO. AF_10/2020</v>
          </cell>
          <cell r="I4224" t="str">
            <v>UN</v>
          </cell>
          <cell r="J4224" t="str">
            <v>COEFICIENTE DE REPRESENTATIVIDADE</v>
          </cell>
          <cell r="K4224" t="str">
            <v>153,68</v>
          </cell>
          <cell r="L4224" t="str">
            <v>CAIXA REFERENCIAL</v>
          </cell>
        </row>
        <row r="4225">
          <cell r="G4225" t="str">
            <v>92890</v>
          </cell>
          <cell r="H4225" t="str">
            <v>UNIÃO, EM FERRO GALVANIZADO, DN 65 (2 1/2"), CONEXÃO ROSQUEADA, INSTALADO EM PRUMADAS - FORNECIMENTO E INSTALAÇÃO. AF_10/2020</v>
          </cell>
          <cell r="I4225" t="str">
            <v>UN</v>
          </cell>
          <cell r="J4225" t="str">
            <v>COEFICIENTE DE REPRESENTATIVIDADE</v>
          </cell>
          <cell r="K4225" t="str">
            <v>230,65</v>
          </cell>
          <cell r="L4225" t="str">
            <v>CAIXA REFERENCIAL</v>
          </cell>
        </row>
        <row r="4226">
          <cell r="G4226" t="str">
            <v>92891</v>
          </cell>
          <cell r="H4226" t="str">
            <v>UNIÃO, EM FERRO GALVANIZADO, DN 80 (3"), CONEXÃO ROSQUEADA, INSTALADO EM PRUMADAS - FORNECIMENTO E INSTALAÇÃO. AF_10/2020</v>
          </cell>
          <cell r="I4226" t="str">
            <v>UN</v>
          </cell>
          <cell r="J4226" t="str">
            <v>COEFICIENTE DE REPRESENTATIVIDADE</v>
          </cell>
          <cell r="K4226" t="str">
            <v>335,98</v>
          </cell>
          <cell r="L4226" t="str">
            <v>CAIXA REFERENCIAL</v>
          </cell>
        </row>
        <row r="4227">
          <cell r="G4227" t="str">
            <v>92892</v>
          </cell>
          <cell r="H4227" t="str">
            <v>UNIÃO, EM FERRO GALVANIZADO, DN 25 (1"), CONEXÃO ROSQUEADA, INSTALADO EM REDE DE ALIMENTAÇÃO PARA HIDRANTE - FORNECIMENTO E INSTALAÇÃO. AF_10/2020</v>
          </cell>
          <cell r="I4227" t="str">
            <v>UN</v>
          </cell>
          <cell r="J4227" t="str">
            <v>COEFICIENTE DE REPRESENTATIVIDADE</v>
          </cell>
          <cell r="K4227" t="str">
            <v>68,17</v>
          </cell>
          <cell r="L4227" t="str">
            <v>CAIXA REFERENCIAL</v>
          </cell>
        </row>
        <row r="4228">
          <cell r="G4228" t="str">
            <v>92893</v>
          </cell>
          <cell r="H4228" t="str">
            <v>UNIÃO, EM FERRO GALVANIZADO, DN 32 (1 1/4"), CONEXÃO ROSQUEADA, INSTALADO EM REDE DE ALIMENTAÇÃO PARA HIDRANTE - FORNECIMENTO E INSTALAÇÃO. AF_10/2020</v>
          </cell>
          <cell r="I4228" t="str">
            <v>UN</v>
          </cell>
          <cell r="J4228" t="str">
            <v>COEFICIENTE DE REPRESENTATIVIDADE</v>
          </cell>
          <cell r="K4228" t="str">
            <v>95,59</v>
          </cell>
          <cell r="L4228" t="str">
            <v>CAIXA REFERENCIAL</v>
          </cell>
        </row>
        <row r="4229">
          <cell r="G4229" t="str">
            <v>92894</v>
          </cell>
          <cell r="H4229" t="str">
            <v>UNIÃO, EM FERRO GALVANIZADO, DN 40 (1 1/2"), CONEXÃO ROSQUEADA, INSTALADO EM REDE DE ALIMENTAÇÃO PARA HIDRANTE - FORNECIMENTO E INSTALAÇÃO. AF_10/2020</v>
          </cell>
          <cell r="I4229" t="str">
            <v>UN</v>
          </cell>
          <cell r="J4229" t="str">
            <v>COEFICIENTE DE REPRESENTATIVIDADE</v>
          </cell>
          <cell r="K4229" t="str">
            <v>113,77</v>
          </cell>
          <cell r="L4229" t="str">
            <v>CAIXA REFERENCIAL</v>
          </cell>
        </row>
        <row r="4230">
          <cell r="G4230" t="str">
            <v>92895</v>
          </cell>
          <cell r="H4230" t="str">
            <v>UNIÃO, EM FERRO GALVANIZADO, DN 50 (2"), CONEXÃO ROSQUEADA, INSTALADO EM REDE DE ALIMENTAÇÃO PARA HIDRANTE - FORNECIMENTO E INSTALAÇÃO. AF_10/2020</v>
          </cell>
          <cell r="I4230" t="str">
            <v>UN</v>
          </cell>
          <cell r="J4230" t="str">
            <v>COEFICIENTE DE REPRESENTATIVIDADE</v>
          </cell>
          <cell r="K4230" t="str">
            <v>153,62</v>
          </cell>
          <cell r="L4230" t="str">
            <v>CAIXA REFERENCIAL</v>
          </cell>
        </row>
        <row r="4231">
          <cell r="G4231" t="str">
            <v>92896</v>
          </cell>
          <cell r="H4231" t="str">
            <v>UNIÃO, EM FERRO GALVANIZADO, DN 65 (2 1/2"), CONEXÃO ROSQUEADA, INSTALADO EM REDE DE ALIMENTAÇÃO PARA HIDRANTE - FORNECIMENTO E INSTALAÇÃO. AF_10/2020</v>
          </cell>
          <cell r="I4231" t="str">
            <v>UN</v>
          </cell>
          <cell r="J4231" t="str">
            <v>COEFICIENTE DE REPRESENTATIVIDADE</v>
          </cell>
          <cell r="K4231" t="str">
            <v>232,83</v>
          </cell>
          <cell r="L4231" t="str">
            <v>CAIXA REFERENCIAL</v>
          </cell>
        </row>
        <row r="4232">
          <cell r="G4232" t="str">
            <v>92897</v>
          </cell>
          <cell r="H4232" t="str">
            <v>UNIÃO, EM FERRO GALVANIZADO, DN 80 (3"), CONEXÃO ROSQUEADA, INSTALADO EM REDE DE ALIMENTAÇÃO PARA HIDRANTE - FORNECIMENTO E INSTALAÇÃO. AF_10/2020</v>
          </cell>
          <cell r="I4232" t="str">
            <v>UN</v>
          </cell>
          <cell r="J4232" t="str">
            <v>COEFICIENTE DE REPRESENTATIVIDADE</v>
          </cell>
          <cell r="K4232" t="str">
            <v>340,47</v>
          </cell>
          <cell r="L4232" t="str">
            <v>CAIXA REFERENCIAL</v>
          </cell>
        </row>
        <row r="4233">
          <cell r="G4233" t="str">
            <v>92898</v>
          </cell>
          <cell r="H4233" t="str">
            <v>UNIÃO, EM FERRO GALVANIZADO, CONEXÃO ROSQUEADA, DN 25 (1"), INSTALADO EM REDE DE ALIMENTAÇÃO PARA SPRINKLER - FORNECIMENTO E INSTALAÇÃO. AF_10/2020</v>
          </cell>
          <cell r="I4233" t="str">
            <v>UN</v>
          </cell>
          <cell r="J4233" t="str">
            <v>COEFICIENTE DE REPRESENTATIVIDADE</v>
          </cell>
          <cell r="K4233" t="str">
            <v>56,06</v>
          </cell>
          <cell r="L4233" t="str">
            <v>CAIXA REFERENCIAL</v>
          </cell>
        </row>
        <row r="4234">
          <cell r="G4234" t="str">
            <v>92899</v>
          </cell>
          <cell r="H4234" t="str">
            <v>UNIÃO, EM FERRO GALVANIZADO, CONEXÃO ROSQUEADA, DN 32 (1 1/4"), INSTALADO EM REDE DE ALIMENTAÇÃO PARA SPRINKLER - FORNECIMENTO E INSTALAÇÃO. AF_10/2020</v>
          </cell>
          <cell r="I4234" t="str">
            <v>UN</v>
          </cell>
          <cell r="J4234" t="str">
            <v>COEFICIENTE DE REPRESENTATIVIDADE</v>
          </cell>
          <cell r="K4234" t="str">
            <v>81,80</v>
          </cell>
          <cell r="L4234" t="str">
            <v>CAIXA REFERENCIAL</v>
          </cell>
        </row>
        <row r="4235">
          <cell r="G4235" t="str">
            <v>92900</v>
          </cell>
          <cell r="H4235" t="str">
            <v>UNIÃO, EM FERRO GALVANIZADO, CONEXÃO ROSQUEADA, DN 40 (1 1/2"), INSTALADO EM REDE DE ALIMENTAÇÃO PARA SPRINKLER - FORNECIMENTO E INSTALAÇÃO. AF_10/2020</v>
          </cell>
          <cell r="I4235" t="str">
            <v>UN</v>
          </cell>
          <cell r="J4235" t="str">
            <v>COEFICIENTE DE REPRESENTATIVIDADE</v>
          </cell>
          <cell r="K4235" t="str">
            <v>98,05</v>
          </cell>
          <cell r="L4235" t="str">
            <v>CAIXA REFERENCIAL</v>
          </cell>
        </row>
        <row r="4236">
          <cell r="G4236" t="str">
            <v>92901</v>
          </cell>
          <cell r="H4236" t="str">
            <v>UNIÃO, EM FERRO GALVANIZADO, CONEXÃO ROSQUEADA, DN 50 (2"), INSTALADO EM REDE DE ALIMENTAÇÃO PARA SPRINKLER - FORNECIMENTO E INSTALAÇÃO. AF_10/2020</v>
          </cell>
          <cell r="I4236" t="str">
            <v>UN</v>
          </cell>
          <cell r="J4236" t="str">
            <v>COEFICIENTE DE REPRESENTATIVIDADE</v>
          </cell>
          <cell r="K4236" t="str">
            <v>135,53</v>
          </cell>
          <cell r="L4236" t="str">
            <v>CAIXA REFERENCIAL</v>
          </cell>
        </row>
        <row r="4237">
          <cell r="G4237" t="str">
            <v>92902</v>
          </cell>
          <cell r="H4237" t="str">
            <v>UNIÃO, EM FERRO GALVANIZADO, CONEXÃO ROSQUEADA, DN 65 (2 1/2"), INSTALADO EM REDE DE ALIMENTAÇÃO PARA SPRINKLER - FORNECIMENTO E INSTALAÇÃO. AF_10/2020</v>
          </cell>
          <cell r="I4237" t="str">
            <v>UN</v>
          </cell>
          <cell r="J4237" t="str">
            <v>COEFICIENTE DE REPRESENTATIVIDADE</v>
          </cell>
          <cell r="K4237" t="str">
            <v>211,15</v>
          </cell>
          <cell r="L4237" t="str">
            <v>CAIXA REFERENCIAL</v>
          </cell>
        </row>
        <row r="4238">
          <cell r="G4238" t="str">
            <v>92903</v>
          </cell>
          <cell r="H4238" t="str">
            <v>UNIÃO, EM FERRO GALVANIZADO, CONEXÃO ROSQUEADA, DN 80 (3"), INSTALADO EM REDE DE ALIMENTAÇÃO PARA SPRINKLER - FORNECIMENTO E INSTALAÇÃO. AF_10/2020</v>
          </cell>
          <cell r="I4238" t="str">
            <v>UN</v>
          </cell>
          <cell r="J4238" t="str">
            <v>COEFICIENTE DE REPRESENTATIVIDADE</v>
          </cell>
          <cell r="K4238" t="str">
            <v>315,27</v>
          </cell>
          <cell r="L4238" t="str">
            <v>CAIXA REFERENCIAL</v>
          </cell>
        </row>
        <row r="4239">
          <cell r="G4239" t="str">
            <v>92904</v>
          </cell>
          <cell r="H4239" t="str">
            <v>UNIÃO, EM FERRO GALVANIZADO, CONEXÃO ROSQUEADA, DN 15 (1/2"), INSTALADO EM RAMAIS E SUB-RAMAIS DE GÁS - FORNECIMENTO E INSTALAÇÃO. AF_10/2020</v>
          </cell>
          <cell r="I4239" t="str">
            <v>UN</v>
          </cell>
          <cell r="J4239" t="str">
            <v>COEFICIENTE DE REPRESENTATIVIDADE</v>
          </cell>
          <cell r="K4239" t="str">
            <v>37,91</v>
          </cell>
          <cell r="L4239" t="str">
            <v>CAIXA REFERENCIAL</v>
          </cell>
        </row>
        <row r="4240">
          <cell r="G4240" t="str">
            <v>92905</v>
          </cell>
          <cell r="H4240" t="str">
            <v>UNIÃO, EM FERRO GALVANIZADO, CONEXÃO ROSQUEADA, DN 20 (3/4"), INSTALADO EM RAMAIS E SUB-RAMAIS DE GÁS - FORNECIMENTO E INSTALAÇÃO. AF_10/2020</v>
          </cell>
          <cell r="I4240" t="str">
            <v>UN</v>
          </cell>
          <cell r="J4240" t="str">
            <v>COEFICIENTE DE REPRESENTATIVIDADE</v>
          </cell>
          <cell r="K4240" t="str">
            <v>54,57</v>
          </cell>
          <cell r="L4240" t="str">
            <v>CAIXA REFERENCIAL</v>
          </cell>
        </row>
        <row r="4241">
          <cell r="G4241" t="str">
            <v>92906</v>
          </cell>
          <cell r="H4241" t="str">
            <v>UNIÃO, EM FERRO GALVANIZADO, CONEXÃO ROSQUEADA, DN 25 (1"), INSTALADO EM RAMAIS E SUB-RAMAIS DE GÁS - FORNECIMENTO E INSTALAÇÃO. AF_10/2020</v>
          </cell>
          <cell r="I4241" t="str">
            <v>UN</v>
          </cell>
          <cell r="J4241" t="str">
            <v>COEFICIENTE DE REPRESENTATIVIDADE</v>
          </cell>
          <cell r="K4241" t="str">
            <v>67,66</v>
          </cell>
          <cell r="L4241" t="str">
            <v>CAIXA REFERENCIAL</v>
          </cell>
        </row>
        <row r="4242">
          <cell r="G4242" t="str">
            <v>92907</v>
          </cell>
          <cell r="H4242" t="str">
            <v>LUVA DE REDUÇÃO, EM FERRO GALVANIZADO, 2" X 1 1/2", CONEXÃO ROSQUEADA, INSTALADO EM PRUMADAS - FORNECIMENTO E INSTALAÇÃO. AF_10/2020</v>
          </cell>
          <cell r="I4242" t="str">
            <v>UN</v>
          </cell>
          <cell r="J4242" t="str">
            <v>COEFICIENTE DE REPRESENTATIVIDADE</v>
          </cell>
          <cell r="K4242" t="str">
            <v>84,65</v>
          </cell>
          <cell r="L4242" t="str">
            <v>CAIXA REFERENCIAL</v>
          </cell>
        </row>
        <row r="4243">
          <cell r="G4243" t="str">
            <v>92908</v>
          </cell>
          <cell r="H4243" t="str">
            <v>LUVA DE REDUÇÃO, EM FERRO GALVANIZADO, 2" X 1 1/4", CONEXÃO ROSQUEADA, INSTALADO EM PRUMADAS - FORNECIMENTO E INSTALAÇÃO. AF_10/2020</v>
          </cell>
          <cell r="I4243" t="str">
            <v>UN</v>
          </cell>
          <cell r="J4243" t="str">
            <v>COEFICIENTE DE REPRESENTATIVIDADE</v>
          </cell>
          <cell r="K4243" t="str">
            <v>84,65</v>
          </cell>
          <cell r="L4243" t="str">
            <v>CAIXA REFERENCIAL</v>
          </cell>
        </row>
        <row r="4244">
          <cell r="G4244" t="str">
            <v>92909</v>
          </cell>
          <cell r="H4244" t="str">
            <v>LUVA DE REDUÇÃO, EM FERRO GALVANIZADO, 2" X 1", CONEXÃO ROSQUEADA, INSTALADO EM PRUMADAS - FORNECIMENTO E INSTALAÇÃO. AF_10/2020</v>
          </cell>
          <cell r="I4244" t="str">
            <v>UN</v>
          </cell>
          <cell r="J4244" t="str">
            <v>COEFICIENTE DE REPRESENTATIVIDADE</v>
          </cell>
          <cell r="K4244" t="str">
            <v>84,65</v>
          </cell>
          <cell r="L4244" t="str">
            <v>CAIXA REFERENCIAL</v>
          </cell>
        </row>
        <row r="4245">
          <cell r="G4245" t="str">
            <v>92910</v>
          </cell>
          <cell r="H4245" t="str">
            <v>LUVA DE REDUÇÃO, EM FERRO GALVANIZADO, 2 1/2" X 1 1/2", CONEXÃO ROSQUEADA, INSTALADO EM PRUMADAS - FORNECIMENTO E INSTALAÇÃO. AF_10/2020</v>
          </cell>
          <cell r="I4245" t="str">
            <v>UN</v>
          </cell>
          <cell r="J4245" t="str">
            <v>COEFICIENTE DE REPRESENTATIVIDADE</v>
          </cell>
          <cell r="K4245" t="str">
            <v>120,71</v>
          </cell>
          <cell r="L4245" t="str">
            <v>CAIXA REFERENCIAL</v>
          </cell>
        </row>
        <row r="4246">
          <cell r="G4246" t="str">
            <v>92911</v>
          </cell>
          <cell r="H4246" t="str">
            <v>LUVA DE REDUÇÃO, EM FERRO GALVANIZADO, 2 1/2" X 2", CONEXÃO ROSQUEADA, INSTALADO EM PRUMADAS - FORNECIMENTO E INSTALAÇÃO. AF_10/2020</v>
          </cell>
          <cell r="I4246" t="str">
            <v>UN</v>
          </cell>
          <cell r="J4246" t="str">
            <v>COEFICIENTE DE REPRESENTATIVIDADE</v>
          </cell>
          <cell r="K4246" t="str">
            <v>120,71</v>
          </cell>
          <cell r="L4246" t="str">
            <v>CAIXA REFERENCIAL</v>
          </cell>
        </row>
        <row r="4247">
          <cell r="G4247" t="str">
            <v>92912</v>
          </cell>
          <cell r="H4247" t="str">
            <v>LUVA DE REDUÇÃO, EM FERRO GALVANIZADO, 3" X 1 1/2", CONEXÃO ROSQUEADA, INSTALADO EM PRUMADAS - FORNECIMENTO E INSTALAÇÃO. AF_10/2020</v>
          </cell>
          <cell r="I4247" t="str">
            <v>UN</v>
          </cell>
          <cell r="J4247" t="str">
            <v>COEFICIENTE DE REPRESENTATIVIDADE</v>
          </cell>
          <cell r="K4247" t="str">
            <v>160,05</v>
          </cell>
          <cell r="L4247" t="str">
            <v>CAIXA REFERENCIAL</v>
          </cell>
        </row>
        <row r="4248">
          <cell r="G4248" t="str">
            <v>92913</v>
          </cell>
          <cell r="H4248" t="str">
            <v>LUVA DE REDUÇÃO, EM FERRO GALVANIZADO, 3" X 2 1/2", CONEXÃO ROSQUEADA, INSTALADO EM PRUMADAS - FORNECIMENTO E INSTALAÇÃO. AF_10/2020</v>
          </cell>
          <cell r="I4248" t="str">
            <v>UN</v>
          </cell>
          <cell r="J4248" t="str">
            <v>COEFICIENTE DE REPRESENTATIVIDADE</v>
          </cell>
          <cell r="K4248" t="str">
            <v>163,72</v>
          </cell>
          <cell r="L4248" t="str">
            <v>CAIXA REFERENCIAL</v>
          </cell>
        </row>
        <row r="4249">
          <cell r="G4249" t="str">
            <v>92914</v>
          </cell>
          <cell r="H4249" t="str">
            <v>LUVA DE REDUÇÃO, EM FERRO GALVANIZADO, 3" X 2", CONEXÃO ROSQUEADA, INSTALADO EM PRUMADAS - FORNECIMENTO E INSTALAÇÃO. AF_10/2020</v>
          </cell>
          <cell r="I4249" t="str">
            <v>UN</v>
          </cell>
          <cell r="J4249" t="str">
            <v>COEFICIENTE DE REPRESENTATIVIDADE</v>
          </cell>
          <cell r="K4249" t="str">
            <v>163,72</v>
          </cell>
          <cell r="L4249" t="str">
            <v>CAIXA REFERENCIAL</v>
          </cell>
        </row>
        <row r="4250">
          <cell r="G4250" t="str">
            <v>92918</v>
          </cell>
          <cell r="H4250" t="str">
            <v>LUVA DE REDUÇÃO, EM FERRO GALVANIZADO, 1" X 1/2", CONEXÃO ROSQUEADA, INSTALADO EM REDE DE ALIMENTAÇÃO PARA HIDRANTE - FORNECIMENTO E INSTALAÇÃO. AF_10/2020</v>
          </cell>
          <cell r="I4250" t="str">
            <v>UN</v>
          </cell>
          <cell r="J4250" t="str">
            <v>COEFICIENTE DE REPRESENTATIVIDADE</v>
          </cell>
          <cell r="K4250" t="str">
            <v>46,19</v>
          </cell>
          <cell r="L4250" t="str">
            <v>CAIXA REFERENCIAL</v>
          </cell>
        </row>
        <row r="4251">
          <cell r="G4251" t="str">
            <v>92920</v>
          </cell>
          <cell r="H4251" t="str">
            <v>LUVA DE REDUÇÃO, EM FERRO GALVANIZADO, 1" X 3/4", CONEXÃO ROSQUEADA, INSTALADO EM REDE DE ALIMENTAÇÃO PARA HIDRANTE - FORNECIMENTO E INSTALAÇÃO. AF_10/2020</v>
          </cell>
          <cell r="I4251" t="str">
            <v>UN</v>
          </cell>
          <cell r="J4251" t="str">
            <v>COEFICIENTE DE REPRESENTATIVIDADE</v>
          </cell>
          <cell r="K4251" t="str">
            <v>46,48</v>
          </cell>
          <cell r="L4251" t="str">
            <v>CAIXA REFERENCIAL</v>
          </cell>
        </row>
        <row r="4252">
          <cell r="G4252" t="str">
            <v>92925</v>
          </cell>
          <cell r="H4252" t="str">
            <v>LUVA DE REDUÇÃO, EM FERRO GALVANIZADO, 1 1/4" X 1", CONEXÃO ROSQUEADA, INSTALADO EM REDE DE ALIMENTAÇÃO PARA HIDRANTE - FORNECIMENTO E INSTALAÇÃO. AF_10/2020</v>
          </cell>
          <cell r="I4252" t="str">
            <v>UN</v>
          </cell>
          <cell r="J4252" t="str">
            <v>COEFICIENTE DE REPRESENTATIVIDADE</v>
          </cell>
          <cell r="K4252" t="str">
            <v>56,56</v>
          </cell>
          <cell r="L4252" t="str">
            <v>CAIXA REFERENCIAL</v>
          </cell>
        </row>
        <row r="4253">
          <cell r="G4253" t="str">
            <v>92926</v>
          </cell>
          <cell r="H4253" t="str">
            <v>LUVA DE REDUÇÃO, EM FERRO GALVANIZADO, 1 1/4" X 1/2", CONEXÃO ROSQUEADA, INSTALADO EM REDE DE ALIMENTAÇÃO PARA HIDRANTE - FORNECIMENTO E INSTALAÇÃO. AF_10/2020</v>
          </cell>
          <cell r="I4253" t="str">
            <v>UN</v>
          </cell>
          <cell r="J4253" t="str">
            <v>COEFICIENTE DE REPRESENTATIVIDADE</v>
          </cell>
          <cell r="K4253" t="str">
            <v>56,54</v>
          </cell>
          <cell r="L4253" t="str">
            <v>CAIXA REFERENCIAL</v>
          </cell>
        </row>
        <row r="4254">
          <cell r="G4254" t="str">
            <v>92927</v>
          </cell>
          <cell r="H4254" t="str">
            <v>LUVA DE REDUÇÃO, EM FERRO GALVANIZADO, 1 1/4" X 3/4", CONEXÃO ROSQUEADA, INSTALADO EM REDE DE ALIMENTAÇÃO PARA HIDRANTE - FORNECIMENTO E INSTALAÇÃO. AF_10/2020</v>
          </cell>
          <cell r="I4254" t="str">
            <v>UN</v>
          </cell>
          <cell r="J4254" t="str">
            <v>COEFICIENTE DE REPRESENTATIVIDADE</v>
          </cell>
          <cell r="K4254" t="str">
            <v>56,54</v>
          </cell>
          <cell r="L4254" t="str">
            <v>CAIXA REFERENCIAL</v>
          </cell>
        </row>
        <row r="4255">
          <cell r="G4255" t="str">
            <v>92928</v>
          </cell>
          <cell r="H4255" t="str">
            <v>LUVA DE REDUÇÃO, EM FERRO GALVANIZADO, 1 1/2" X 1 1/4", CONEXÃO ROSQUEADA, INSTALADO EM REDE DE ALIMENTAÇÃO PARA HIDRANTE - FORNECIMENTO E INSTALAÇÃO. AF_10/2020</v>
          </cell>
          <cell r="I4255" t="str">
            <v>UN</v>
          </cell>
          <cell r="J4255" t="str">
            <v>COEFICIENTE DE REPRESENTATIVIDADE</v>
          </cell>
          <cell r="K4255" t="str">
            <v>64,45</v>
          </cell>
          <cell r="L4255" t="str">
            <v>CAIXA REFERENCIAL</v>
          </cell>
        </row>
        <row r="4256">
          <cell r="G4256" t="str">
            <v>92929</v>
          </cell>
          <cell r="H4256" t="str">
            <v>LUVA DE REDUÇÃO, EM FERRO GALVANIZADO, 1 1/2" X 1", CONEXÃO ROSQUEADA, INSTALADO EM REDE DE ALIMENTAÇÃO PARA HIDRANTE - FORNECIMENTO E INSTALAÇÃO. AF_10/2020</v>
          </cell>
          <cell r="I4256" t="str">
            <v>UN</v>
          </cell>
          <cell r="J4256" t="str">
            <v>COEFICIENTE DE REPRESENTATIVIDADE</v>
          </cell>
          <cell r="K4256" t="str">
            <v>64,45</v>
          </cell>
          <cell r="L4256" t="str">
            <v>CAIXA REFERENCIAL</v>
          </cell>
        </row>
        <row r="4257">
          <cell r="G4257" t="str">
            <v>92930</v>
          </cell>
          <cell r="H4257" t="str">
            <v>LUVA DE REDUÇÃO, EM FERRO GALVANIZADO, 1 1/2" X 3/4", CONEXÃO ROSQUEADA, INSTALADO EM REDE DE ALIMENTAÇÃO PARA HIDRANTE - FORNECIMENTO E INSTALAÇÃO. AF_10/2020</v>
          </cell>
          <cell r="I4257" t="str">
            <v>UN</v>
          </cell>
          <cell r="J4257" t="str">
            <v>COEFICIENTE DE REPRESENTATIVIDADE</v>
          </cell>
          <cell r="K4257" t="str">
            <v>64,45</v>
          </cell>
          <cell r="L4257" t="str">
            <v>CAIXA REFERENCIAL</v>
          </cell>
        </row>
        <row r="4258">
          <cell r="G4258" t="str">
            <v>92931</v>
          </cell>
          <cell r="H4258" t="str">
            <v>LUVA DE REDUÇÃO, EM FERRO GALVANIZADO, 2" X 1 1/2", CONEXÃO ROSQUEADA, INSTALADO EM REDE DE ALIMENTAÇÃO PARA HIDRANTE - FORNECIMENTO E INSTALAÇÃO. AF_10/2020</v>
          </cell>
          <cell r="I4258" t="str">
            <v>UN</v>
          </cell>
          <cell r="J4258" t="str">
            <v>COEFICIENTE DE REPRESENTATIVIDADE</v>
          </cell>
          <cell r="K4258" t="str">
            <v>84,59</v>
          </cell>
          <cell r="L4258" t="str">
            <v>CAIXA REFERENCIAL</v>
          </cell>
        </row>
        <row r="4259">
          <cell r="G4259" t="str">
            <v>92932</v>
          </cell>
          <cell r="H4259" t="str">
            <v>LUVA DE REDUÇÃO, EM FERRO GALVANIZADO, 2" X 1 1/4", CONEXÃO ROSQUEADA, INSTALADO EM REDE DE ALIMENTAÇÃO PARA HIDRANTE - FORNECIMENTO E INSTALAÇÃO. AF_10/2020</v>
          </cell>
          <cell r="I4259" t="str">
            <v>UN</v>
          </cell>
          <cell r="J4259" t="str">
            <v>COEFICIENTE DE REPRESENTATIVIDADE</v>
          </cell>
          <cell r="K4259" t="str">
            <v>84,59</v>
          </cell>
          <cell r="L4259" t="str">
            <v>CAIXA REFERENCIAL</v>
          </cell>
        </row>
        <row r="4260">
          <cell r="G4260" t="str">
            <v>92933</v>
          </cell>
          <cell r="H4260" t="str">
            <v>LUVA DE REDUÇÃO, EM FERRO GALVANIZADO, 2" X 1", CONEXÃO ROSQUEADA, INSTALADO EM REDE DE ALIMENTAÇÃO PARA HIDRANTE - FORNECIMENTO E INSTALAÇÃO. AF_10/2020</v>
          </cell>
          <cell r="I4260" t="str">
            <v>UN</v>
          </cell>
          <cell r="J4260" t="str">
            <v>COEFICIENTE DE REPRESENTATIVIDADE</v>
          </cell>
          <cell r="K4260" t="str">
            <v>84,59</v>
          </cell>
          <cell r="L4260" t="str">
            <v>CAIXA REFERENCIAL</v>
          </cell>
        </row>
        <row r="4261">
          <cell r="G4261" t="str">
            <v>92934</v>
          </cell>
          <cell r="H4261" t="str">
            <v>LUVA DE REDUÇÃO, EM FERRO GALVANIZADO, 2 1/2" X 1 1/2", CONEXÃO ROSQUEADA, INSTALADO EM REDE DE ALIMENTAÇÃO PARA HIDRANTE - FORNECIMENTO E INSTALAÇÃO. AF_10/2020</v>
          </cell>
          <cell r="I4261" t="str">
            <v>UN</v>
          </cell>
          <cell r="J4261" t="str">
            <v>COEFICIENTE DE REPRESENTATIVIDADE</v>
          </cell>
          <cell r="K4261" t="str">
            <v>122,89</v>
          </cell>
          <cell r="L4261" t="str">
            <v>CAIXA REFERENCIAL</v>
          </cell>
        </row>
        <row r="4262">
          <cell r="G4262" t="str">
            <v>92935</v>
          </cell>
          <cell r="H4262" t="str">
            <v>LUVA DE REDUÇÃO, EM FERRO GALVANIZADO, 2 1/2" X 2", CONEXÃO ROSQUEADA, INSTALADO EM REDE DE ALIMENTAÇÃO PARA HIDRANTE - FORNECIMENTO E INSTALAÇÃO. AF_10/2020</v>
          </cell>
          <cell r="I4262" t="str">
            <v>UN</v>
          </cell>
          <cell r="J4262" t="str">
            <v>COEFICIENTE DE REPRESENTATIVIDADE</v>
          </cell>
          <cell r="K4262" t="str">
            <v>122,89</v>
          </cell>
          <cell r="L4262" t="str">
            <v>CAIXA REFERENCIAL</v>
          </cell>
        </row>
        <row r="4263">
          <cell r="G4263" t="str">
            <v>92936</v>
          </cell>
          <cell r="H4263" t="str">
            <v>LUVA DE REDUÇÃO, EM FERRO GALVANIZADO, 3" X 2 1/2", CONEXÃO ROSQUEADA, INSTALADO EM REDE DE ALIMENTAÇÃO PARA HIDRANTE - FORNECIMENTO E INSTALAÇÃO. AF_10/2020</v>
          </cell>
          <cell r="I4263" t="str">
            <v>UN</v>
          </cell>
          <cell r="J4263" t="str">
            <v>COEFICIENTE DE REPRESENTATIVIDADE</v>
          </cell>
          <cell r="K4263" t="str">
            <v>168,21</v>
          </cell>
          <cell r="L4263" t="str">
            <v>CAIXA REFERENCIAL</v>
          </cell>
        </row>
        <row r="4264">
          <cell r="G4264" t="str">
            <v>92937</v>
          </cell>
          <cell r="H4264" t="str">
            <v>LUVA DE REDUÇÃO, EM FERRO GALVANIZADO, 3" X 2", CONEXÃO ROSQUEADA, INSTALADO EM REDE DE ALIMENTAÇÃO PARA HIDRANTE - FORNECIMENTO E INSTALAÇÃO. AF_10/2020</v>
          </cell>
          <cell r="I4264" t="str">
            <v>UN</v>
          </cell>
          <cell r="J4264" t="str">
            <v>COEFICIENTE DE REPRESENTATIVIDADE</v>
          </cell>
          <cell r="K4264" t="str">
            <v>168,21</v>
          </cell>
          <cell r="L4264" t="str">
            <v>CAIXA REFERENCIAL</v>
          </cell>
        </row>
        <row r="4265">
          <cell r="G4265" t="str">
            <v>92938</v>
          </cell>
          <cell r="H4265" t="str">
            <v>LUVA DE REDUÇÃO, EM FERRO GALVANIZADO, 1" X 1/2", CONEXÃO ROSQUEADA, INSTALADO EM REDE DE ALIMENTAÇÃO PARA SPRINKLER - FORNECIMENTO E INSTALAÇÃO. AF_10/2020</v>
          </cell>
          <cell r="I4265" t="str">
            <v>UN</v>
          </cell>
          <cell r="J4265" t="str">
            <v>COEFICIENTE DE REPRESENTATIVIDADE</v>
          </cell>
          <cell r="K4265" t="str">
            <v>34,08</v>
          </cell>
          <cell r="L4265" t="str">
            <v>CAIXA REFERENCIAL</v>
          </cell>
        </row>
        <row r="4266">
          <cell r="G4266" t="str">
            <v>92939</v>
          </cell>
          <cell r="H4266" t="str">
            <v>LUVA DE REDUÇÃO, EM FERRO GALVANIZADO, 1" X 3/4", CONEXÃO ROSQUEADA, INSTALADO EM REDE DE ALIMENTAÇÃO PARA SPRINKLER - FORNECIMENTO E INSTALAÇÃO. AF_10/2020</v>
          </cell>
          <cell r="I4266" t="str">
            <v>UN</v>
          </cell>
          <cell r="J4266" t="str">
            <v>COEFICIENTE DE REPRESENTATIVIDADE</v>
          </cell>
          <cell r="K4266" t="str">
            <v>34,37</v>
          </cell>
          <cell r="L4266" t="str">
            <v>CAIXA REFERENCIAL</v>
          </cell>
        </row>
        <row r="4267">
          <cell r="G4267" t="str">
            <v>92940</v>
          </cell>
          <cell r="H4267" t="str">
            <v>LUVA DE REDUÇÃO, EM FERRO GALVANIZADO, 1 1/4" X 1", CONEXÃO ROSQUEADA, INSTALADO EM REDE DE ALIMENTAÇÃO PARA SPRINKLER - FORNECIMENTO E INSTALAÇÃO. AF_10/2020</v>
          </cell>
          <cell r="I4267" t="str">
            <v>UN</v>
          </cell>
          <cell r="J4267" t="str">
            <v>COEFICIENTE DE REPRESENTATIVIDADE</v>
          </cell>
          <cell r="K4267" t="str">
            <v>42,77</v>
          </cell>
          <cell r="L4267" t="str">
            <v>CAIXA REFERENCIAL</v>
          </cell>
        </row>
        <row r="4268">
          <cell r="G4268" t="str">
            <v>92941</v>
          </cell>
          <cell r="H4268" t="str">
            <v>LUVA DE REDUÇÃO, EM FERRO GALVANIZADO, 1 1/4" X 1/2", CONEXÃO ROSQUEADA, INSTALADO EM REDE DE ALIMENTAÇÃO PARA SPRINKLER - FORNECIMENTO E INSTALAÇÃO. AF_10/2020</v>
          </cell>
          <cell r="I4268" t="str">
            <v>UN</v>
          </cell>
          <cell r="J4268" t="str">
            <v>COEFICIENTE DE REPRESENTATIVIDADE</v>
          </cell>
          <cell r="K4268" t="str">
            <v>42,75</v>
          </cell>
          <cell r="L4268" t="str">
            <v>CAIXA REFERENCIAL</v>
          </cell>
        </row>
        <row r="4269">
          <cell r="G4269" t="str">
            <v>92942</v>
          </cell>
          <cell r="H4269" t="str">
            <v>LUVA DE REDUÇÃO, EM FERRO GALVANIZADO, 1 1/4" X 3/4", CONEXÃO ROSQUEADA, INSTALADO EM REDE DE ALIMENTAÇÃO PARA SPRINKLER - FORNECIMENTO E INSTALAÇÃO. AF_10/2020</v>
          </cell>
          <cell r="I4269" t="str">
            <v>UN</v>
          </cell>
          <cell r="J4269" t="str">
            <v>COEFICIENTE DE REPRESENTATIVIDADE</v>
          </cell>
          <cell r="K4269" t="str">
            <v>42,75</v>
          </cell>
          <cell r="L4269" t="str">
            <v>CAIXA REFERENCIAL</v>
          </cell>
        </row>
        <row r="4270">
          <cell r="G4270" t="str">
            <v>92943</v>
          </cell>
          <cell r="H4270" t="str">
            <v>LUVA DE REDUÇÃO, EM FERRO GALVANIZADO, 1 1/2" X 1 1/4", CONEXÃO ROSQUEADA, INSTALADO EM REDE DE ALIMENTAÇÃO PARA SPRINKLER - FORNECIMENTO E INSTALAÇÃO. AF_10/2020</v>
          </cell>
          <cell r="I4270" t="str">
            <v>UN</v>
          </cell>
          <cell r="J4270" t="str">
            <v>COEFICIENTE DE REPRESENTATIVIDADE</v>
          </cell>
          <cell r="K4270" t="str">
            <v>48,73</v>
          </cell>
          <cell r="L4270" t="str">
            <v>CAIXA REFERENCIAL</v>
          </cell>
        </row>
        <row r="4271">
          <cell r="G4271" t="str">
            <v>92944</v>
          </cell>
          <cell r="H4271" t="str">
            <v>LUVA DE REDUÇÃO, EM FERRO GALVANIZADO, 1 1/2" X 1", CONEXÃO ROSQUEADA, INSTALADO EM REDE DE ALIMENTAÇÃO PARA SPRINKLER - FORNECIMENTO E INSTALAÇÃO. AF_10/2020</v>
          </cell>
          <cell r="I4271" t="str">
            <v>UN</v>
          </cell>
          <cell r="J4271" t="str">
            <v>COEFICIENTE DE REPRESENTATIVIDADE</v>
          </cell>
          <cell r="K4271" t="str">
            <v>48,73</v>
          </cell>
          <cell r="L4271" t="str">
            <v>CAIXA REFERENCIAL</v>
          </cell>
        </row>
        <row r="4272">
          <cell r="G4272" t="str">
            <v>92945</v>
          </cell>
          <cell r="H4272" t="str">
            <v>LUVA DE REDUÇÃO, EM FERRO GALVANIZADO, 1 1/2" X 3/4", CONEXÃO ROSQUEADA, INSTALADO EM REDE DE ALIMENTAÇÃO PARA SPRINKLER - FORNECIMENTO E INSTALAÇÃO. AF_10/2020</v>
          </cell>
          <cell r="I4272" t="str">
            <v>UN</v>
          </cell>
          <cell r="J4272" t="str">
            <v>COEFICIENTE DE REPRESENTATIVIDADE</v>
          </cell>
          <cell r="K4272" t="str">
            <v>48,73</v>
          </cell>
          <cell r="L4272" t="str">
            <v>CAIXA REFERENCIAL</v>
          </cell>
        </row>
        <row r="4273">
          <cell r="G4273" t="str">
            <v>92946</v>
          </cell>
          <cell r="H4273" t="str">
            <v>LUVA DE REDUÇÃO, EM FERRO GALVANIZADO, 2" X 1 1/2", CONEXÃO ROSQUEADA, INSTALADO EM REDE DE ALIMENTAÇÃO PARA SPRINKLER - FORNECIMENTO E INSTALAÇÃO. AF_10/2020</v>
          </cell>
          <cell r="I4273" t="str">
            <v>UN</v>
          </cell>
          <cell r="J4273" t="str">
            <v>COEFICIENTE DE REPRESENTATIVIDADE</v>
          </cell>
          <cell r="K4273" t="str">
            <v>66,50</v>
          </cell>
          <cell r="L4273" t="str">
            <v>CAIXA REFERENCIAL</v>
          </cell>
        </row>
        <row r="4274">
          <cell r="G4274" t="str">
            <v>92947</v>
          </cell>
          <cell r="H4274" t="str">
            <v>LUVA DE REDUÇÃO, EM FERRO GALVANIZADO, 2" X 1 1/4", CONEXÃO ROSQUEADA, INSTALADO EM REDE DE ALIMENTAÇÃO PARA SPRINKLER - FORNECIMENTO E INSTALAÇÃO. AF_10/2020</v>
          </cell>
          <cell r="I4274" t="str">
            <v>UN</v>
          </cell>
          <cell r="J4274" t="str">
            <v>COEFICIENTE DE REPRESENTATIVIDADE</v>
          </cell>
          <cell r="K4274" t="str">
            <v>66,50</v>
          </cell>
          <cell r="L4274" t="str">
            <v>CAIXA REFERENCIAL</v>
          </cell>
        </row>
        <row r="4275">
          <cell r="G4275" t="str">
            <v>92948</v>
          </cell>
          <cell r="H4275" t="str">
            <v>LUVA DE REDUÇÃO, EM FERRO GALVANIZADO, 2" X 1", CONEXÃO ROSQUEADA, INSTALADO EM REDE DE ALIMENTAÇÃO PARA SPRINKLER - FORNECIMENTO E INSTALAÇÃO. AF_10/2020</v>
          </cell>
          <cell r="I4275" t="str">
            <v>UN</v>
          </cell>
          <cell r="J4275" t="str">
            <v>COEFICIENTE DE REPRESENTATIVIDADE</v>
          </cell>
          <cell r="K4275" t="str">
            <v>66,50</v>
          </cell>
          <cell r="L4275" t="str">
            <v>CAIXA REFERENCIAL</v>
          </cell>
        </row>
        <row r="4276">
          <cell r="G4276" t="str">
            <v>92949</v>
          </cell>
          <cell r="H4276" t="str">
            <v>LUVA DE REDUÇÃO, EM FERRO GALVANIZADO, 2 1/2" X 1 1/2", CONEXÃO ROSQUEADA, INSTALADO EM REDE DE ALIMENTAÇÃO PARA SPRINKLER - FORNECIMENTO E INSTALAÇÃO. AF_10/2020</v>
          </cell>
          <cell r="I4276" t="str">
            <v>UN</v>
          </cell>
          <cell r="J4276" t="str">
            <v>COEFICIENTE DE REPRESENTATIVIDADE</v>
          </cell>
          <cell r="K4276" t="str">
            <v>101,21</v>
          </cell>
          <cell r="L4276" t="str">
            <v>CAIXA REFERENCIAL</v>
          </cell>
        </row>
        <row r="4277">
          <cell r="G4277" t="str">
            <v>92950</v>
          </cell>
          <cell r="H4277" t="str">
            <v>LUVA DE REDUÇÃO, EM FERRO GALVANIZADO, 2 1/2" X 2", CONEXÃO ROSQUEADA, INSTALADO EM REDE DE ALIMENTAÇÃO PARA SPRINKLER - FORNECIMENTO E INSTALAÇÃO. AF_10/2020</v>
          </cell>
          <cell r="I4277" t="str">
            <v>UN</v>
          </cell>
          <cell r="J4277" t="str">
            <v>COEFICIENTE DE REPRESENTATIVIDADE</v>
          </cell>
          <cell r="K4277" t="str">
            <v>101,21</v>
          </cell>
          <cell r="L4277" t="str">
            <v>CAIXA REFERENCIAL</v>
          </cell>
        </row>
        <row r="4278">
          <cell r="G4278" t="str">
            <v>92951</v>
          </cell>
          <cell r="H4278" t="str">
            <v>LUVA DE REDUÇÃO, EM FERRO GALVANIZADO, 3" X 2 1/2", CONEXÃO ROSQUEADA, INSTALADO EM REDE DE ALIMENTAÇÃO PARA SPRINKLER - FORNECIMENTO E INSTALAÇÃO. AF_10/2020</v>
          </cell>
          <cell r="I4278" t="str">
            <v>UN</v>
          </cell>
          <cell r="J4278" t="str">
            <v>COEFICIENTE DE REPRESENTATIVIDADE</v>
          </cell>
          <cell r="K4278" t="str">
            <v>143,01</v>
          </cell>
          <cell r="L4278" t="str">
            <v>CAIXA REFERENCIAL</v>
          </cell>
        </row>
        <row r="4279">
          <cell r="G4279" t="str">
            <v>92952</v>
          </cell>
          <cell r="H4279" t="str">
            <v>LUVA DE REDUÇÃO, EM FERRO GALVANIZADO, 3" X 2", CONEXÃO ROSQUEADA, INSTALADO EM REDE DE ALIMENTAÇÃO PARA SPRINKLER - FORNECIMENTO E INSTALAÇÃO. AF_10/2020</v>
          </cell>
          <cell r="I4279" t="str">
            <v>UN</v>
          </cell>
          <cell r="J4279" t="str">
            <v>COEFICIENTE DE REPRESENTATIVIDADE</v>
          </cell>
          <cell r="K4279" t="str">
            <v>143,01</v>
          </cell>
          <cell r="L4279" t="str">
            <v>CAIXA REFERENCIAL</v>
          </cell>
        </row>
        <row r="4280">
          <cell r="G4280" t="str">
            <v>92953</v>
          </cell>
          <cell r="H4280" t="str">
            <v>LUVA DE REDUÇÃO, EM FERRO GALVANIZADO, 3/4" X 1/2", CONEXÃO ROSQUEADA, INSTALADO EM RAMAIS E SUB-RAMAIS DE GÁS - FORNECIMENTO E INSTALAÇÃO. AF_10/2020</v>
          </cell>
          <cell r="I4280" t="str">
            <v>UN</v>
          </cell>
          <cell r="J4280" t="str">
            <v>COEFICIENTE DE REPRESENTATIVIDADE</v>
          </cell>
          <cell r="K4280" t="str">
            <v>29,77</v>
          </cell>
          <cell r="L4280" t="str">
            <v>CAIXA REFERENCIAL</v>
          </cell>
        </row>
        <row r="4281">
          <cell r="G4281" t="str">
            <v>93050</v>
          </cell>
          <cell r="H4281" t="str">
            <v>LUVA PASSANTE EM COBRE, DN 22 MM, SEM ANEL DE SOLDA, INSTALADO EM PRUMADA DE HIDRÁULICA PREDIAL - FORNECIMENTO E INSTALAÇÃO. AF_04/2022</v>
          </cell>
          <cell r="I4281" t="str">
            <v>UN</v>
          </cell>
          <cell r="J4281" t="str">
            <v>COEFICIENTE DE REPRESENTATIVIDADE</v>
          </cell>
          <cell r="K4281" t="str">
            <v>11,52</v>
          </cell>
          <cell r="L4281" t="str">
            <v>CAIXA REFERENCIAL</v>
          </cell>
        </row>
        <row r="4282">
          <cell r="G4282" t="str">
            <v>93052</v>
          </cell>
          <cell r="H4282" t="str">
            <v>JUNTA DE EXPANSÃO EM COBRE, DN 22 MM, PONTA X PONTA, INSTALADO EM PRUMADA DE HIDRÁULICA PREDIAL - FORNECIMENTO E INSTALAÇÃO. AF_04/2022</v>
          </cell>
          <cell r="I4282" t="str">
            <v>UN</v>
          </cell>
          <cell r="J4282" t="str">
            <v>COEFICIENTE DE REPRESENTATIVIDADE</v>
          </cell>
          <cell r="K4282" t="str">
            <v>480,81</v>
          </cell>
          <cell r="L4282" t="str">
            <v>CAIXA REFERENCIAL</v>
          </cell>
        </row>
        <row r="4283">
          <cell r="G4283" t="str">
            <v>93054</v>
          </cell>
          <cell r="H4283" t="str">
            <v>CONECTOR EM BRONZE/LATÃO, DN 22 MM X 3/4", SEM ANEL DE SOLDA, BOLSA X ROSCA F, INSTALADO EM PRUMADA DE HIDRÁULICA PREDIAL - FORNECIMENTO E INSTALAÇÃO. AF_04/2022</v>
          </cell>
          <cell r="I4283" t="str">
            <v>UN</v>
          </cell>
          <cell r="J4283" t="str">
            <v>COEFICIENTE DE REPRESENTATIVIDADE</v>
          </cell>
          <cell r="K4283" t="str">
            <v>22,26</v>
          </cell>
          <cell r="L4283" t="str">
            <v>CAIXA REFERENCIAL</v>
          </cell>
        </row>
        <row r="4284">
          <cell r="G4284" t="str">
            <v>93055</v>
          </cell>
          <cell r="H4284" t="str">
            <v>CURVA DE TRANSPOSIÇÃO EM BRONZE/LATÃO, DN 22 MM, SEM ANEL DE SOLDA, BOLSA X BOLSA, INSTALADO EM PRUMADA DE HIDRÁULICA PREDIAL - FORNECIMENTO E INSTALAÇÃO. AF_04/2022</v>
          </cell>
          <cell r="I4284" t="str">
            <v>UN</v>
          </cell>
          <cell r="J4284" t="str">
            <v>COEFICIENTE DE REPRESENTATIVIDADE</v>
          </cell>
          <cell r="K4284" t="str">
            <v>42,60</v>
          </cell>
          <cell r="L4284" t="str">
            <v>CAIXA REFERENCIAL</v>
          </cell>
        </row>
        <row r="4285">
          <cell r="G4285" t="str">
            <v>93056</v>
          </cell>
          <cell r="H4285" t="str">
            <v>LUVA PASSANTE EM COBRE, DN 28 MM, SEM ANEL DE SOLDA, INSTALADO EM PRUMADA DE HIDRÁULICA PREDIAL - FORNECIMENTO E INSTALAÇÃO. AF_04/2022</v>
          </cell>
          <cell r="I4285" t="str">
            <v>UN</v>
          </cell>
          <cell r="J4285" t="str">
            <v>COEFICIENTE DE REPRESENTATIVIDADE</v>
          </cell>
          <cell r="K4285" t="str">
            <v>17,01</v>
          </cell>
          <cell r="L4285" t="str">
            <v>CAIXA REFERENCIAL</v>
          </cell>
        </row>
        <row r="4286">
          <cell r="G4286" t="str">
            <v>93057</v>
          </cell>
          <cell r="H4286" t="str">
            <v>BUCHA DE REDUÇÃO EM COBRE, DN 28 MM X 22 MM, SEM ANEL DE SOLDA, PONTA X BOLSA, INSTALADO EM PRUMADA DE HIDRÁULICA PREDIAL - FORNECIMENTO E INSTALAÇÃO. AF_04/2022</v>
          </cell>
          <cell r="I4286" t="str">
            <v>UN</v>
          </cell>
          <cell r="J4286" t="str">
            <v>COEFICIENTE DE REPRESENTATIVIDADE</v>
          </cell>
          <cell r="K4286" t="str">
            <v>14,21</v>
          </cell>
          <cell r="L4286" t="str">
            <v>CAIXA REFERENCIAL</v>
          </cell>
        </row>
        <row r="4287">
          <cell r="G4287" t="str">
            <v>93058</v>
          </cell>
          <cell r="H4287" t="str">
            <v>JUNTA DE EXPANSÃO EM COBRE, DN 28 MM, PONTA X PONTA, INSTALADO EM PRUMADA DE HIDRÁULICA PREDIAL - FORNECIMENTO E INSTALAÇÃO. AF_04/2022</v>
          </cell>
          <cell r="I4287" t="str">
            <v>UN</v>
          </cell>
          <cell r="J4287" t="str">
            <v>COEFICIENTE DE REPRESENTATIVIDADE</v>
          </cell>
          <cell r="K4287" t="str">
            <v>529,18</v>
          </cell>
          <cell r="L4287" t="str">
            <v>CAIXA REFERENCIAL</v>
          </cell>
        </row>
        <row r="4288">
          <cell r="G4288" t="str">
            <v>93059</v>
          </cell>
          <cell r="H4288" t="str">
            <v>CONECTOR EM BRONZE/LATÃO, DN 28 MM X 1/2", SEM ANEL DE SOLDA, BOLSA X ROSCA F, INSTALADO EM PRUMADA DE HIDRÁULICA PREDIAL - FORNECIMENTO E INSTALAÇÃO. AF_04/2022</v>
          </cell>
          <cell r="I4288" t="str">
            <v>UN</v>
          </cell>
          <cell r="J4288" t="str">
            <v>COEFICIENTE DE REPRESENTATIVIDADE</v>
          </cell>
          <cell r="K4288" t="str">
            <v>28,39</v>
          </cell>
          <cell r="L4288" t="str">
            <v>CAIXA REFERENCIAL</v>
          </cell>
        </row>
        <row r="4289">
          <cell r="G4289" t="str">
            <v>93060</v>
          </cell>
          <cell r="H4289" t="str">
            <v>CURVA DE TRANSPOSIÇÃO EM BRONZE/LATÃO, DN 28 MM, SEM ANEL DE SOLDA, BOLSA X BOLSA, INSTALADO EM PRUMADA DE HIDRÁULICA PREDIAL - FORNECIMENTO E INSTALAÇÃO. AF_04/2022</v>
          </cell>
          <cell r="I4289" t="str">
            <v>UN</v>
          </cell>
          <cell r="J4289" t="str">
            <v>COEFICIENTE DE REPRESENTATIVIDADE</v>
          </cell>
          <cell r="K4289" t="str">
            <v>74,15</v>
          </cell>
          <cell r="L4289" t="str">
            <v>CAIXA REFERENCIAL</v>
          </cell>
        </row>
        <row r="4290">
          <cell r="G4290" t="str">
            <v>93061</v>
          </cell>
          <cell r="H4290" t="str">
            <v>LUVA PASSANTE EM COBRE, DN 35 MM, SEM ANEL DE SOLDA, INSTALADO EM PRUMADA DE HIDRÁULICA PREDIAL - FORNECIMENTO E INSTALAÇÃO. AF_04/2022</v>
          </cell>
          <cell r="I4290" t="str">
            <v>UN</v>
          </cell>
          <cell r="J4290" t="str">
            <v>COEFICIENTE DE REPRESENTATIVIDADE</v>
          </cell>
          <cell r="K4290" t="str">
            <v>31,33</v>
          </cell>
          <cell r="L4290" t="str">
            <v>CAIXA REFERENCIAL</v>
          </cell>
        </row>
        <row r="4291">
          <cell r="G4291" t="str">
            <v>93062</v>
          </cell>
          <cell r="H4291" t="str">
            <v>BUCHA DE REDUÇÃO EM COBRE, DN 35 MM X 28 MM, SEM ANEL DE SOLDA, PONTA X BOLSA, INSTALADO EM PRUMADA DE HIDRÁULICA PREDIAL - FORNECIMENTO E INSTALAÇÃO. AF_04/2022</v>
          </cell>
          <cell r="I4291" t="str">
            <v>UN</v>
          </cell>
          <cell r="J4291" t="str">
            <v>COEFICIENTE DE REPRESENTATIVIDADE</v>
          </cell>
          <cell r="K4291" t="str">
            <v>26,52</v>
          </cell>
          <cell r="L4291" t="str">
            <v>CAIXA REFERENCIAL</v>
          </cell>
        </row>
        <row r="4292">
          <cell r="G4292" t="str">
            <v>93063</v>
          </cell>
          <cell r="H4292" t="str">
            <v>JUNTA DE EXPANSÃO EM BRONZE/LATÃO, DN 35 MM, PONTA X PONTA, INSTALADO EM PRUMADA DE HIDRÁULICA PREDIAL - FORNECIMENTO E INSTALAÇÃO. AF_04/2022</v>
          </cell>
          <cell r="I4292" t="str">
            <v>UN</v>
          </cell>
          <cell r="J4292" t="str">
            <v>COEFICIENTE DE REPRESENTATIVIDADE</v>
          </cell>
          <cell r="K4292" t="str">
            <v>606,58</v>
          </cell>
          <cell r="L4292" t="str">
            <v>CAIXA REFERENCIAL</v>
          </cell>
        </row>
        <row r="4293">
          <cell r="G4293" t="str">
            <v>93064</v>
          </cell>
          <cell r="H4293" t="str">
            <v>LUVA PASSANTE EM COBRE, DN 42 MM, SEM ANEL DE SOLDA, INSTALADO EM PRUMADA DE HIDRÁULICA PREDIAL - FORNECIMENTO E INSTALAÇÃO. AF_04/2022</v>
          </cell>
          <cell r="I4293" t="str">
            <v>UN</v>
          </cell>
          <cell r="J4293" t="str">
            <v>COEFICIENTE DE REPRESENTATIVIDADE</v>
          </cell>
          <cell r="K4293" t="str">
            <v>47,47</v>
          </cell>
          <cell r="L4293" t="str">
            <v>CAIXA REFERENCIAL</v>
          </cell>
        </row>
        <row r="4294">
          <cell r="G4294" t="str">
            <v>93065</v>
          </cell>
          <cell r="H4294" t="str">
            <v>BUCHA DE REDUÇÃO EM COBRE, DN 42 MM X 35 MM, SEM ANEL DE SOLDA, PONTA X BOLSA, INSTALADO EM PRUMADA DE HIDRÁULICA PREDIAL - FORNECIMENTO E INSTALAÇÃO. AF_04/2022</v>
          </cell>
          <cell r="I4294" t="str">
            <v>UN</v>
          </cell>
          <cell r="J4294" t="str">
            <v>COEFICIENTE DE REPRESENTATIVIDADE</v>
          </cell>
          <cell r="K4294" t="str">
            <v>42,65</v>
          </cell>
          <cell r="L4294" t="str">
            <v>CAIXA REFERENCIAL</v>
          </cell>
        </row>
        <row r="4295">
          <cell r="G4295" t="str">
            <v>93066</v>
          </cell>
          <cell r="H4295" t="str">
            <v>JUNTA DE EXPANSÃO EM BRONZE/LATÃO, DN 42 MM, PONTA X PONTA, INSTALADO EM PRUMADA DE HIDRÁULICA PREDIAL - FORNECIMENTO E INSTALAÇÃO. AF_04/2022</v>
          </cell>
          <cell r="I4295" t="str">
            <v>UN</v>
          </cell>
          <cell r="J4295" t="str">
            <v>COEFICIENTE DE REPRESENTATIVIDADE</v>
          </cell>
          <cell r="K4295" t="str">
            <v>761,14</v>
          </cell>
          <cell r="L4295" t="str">
            <v>CAIXA REFERENCIAL</v>
          </cell>
        </row>
        <row r="4296">
          <cell r="G4296" t="str">
            <v>93067</v>
          </cell>
          <cell r="H4296" t="str">
            <v>LUVA PASSANTE EM COBRE, DN 54 MM, SEM ANEL DE SOLDA, INSTALADO EM PRUMADA DE HIDRÁULICA PREDIAL - FORNECIMENTO E INSTALAÇÃO. AF_04/2022</v>
          </cell>
          <cell r="I4296" t="str">
            <v>UN</v>
          </cell>
          <cell r="J4296" t="str">
            <v>COEFICIENTE DE REPRESENTATIVIDADE</v>
          </cell>
          <cell r="K4296" t="str">
            <v>70,18</v>
          </cell>
          <cell r="L4296" t="str">
            <v>CAIXA REFERENCIAL</v>
          </cell>
        </row>
        <row r="4297">
          <cell r="G4297" t="str">
            <v>93068</v>
          </cell>
          <cell r="H4297" t="str">
            <v>BUCHA DE REDUÇÃO EM COBRE, DN 54 MM X 42 MM, SEM ANEL DE SOLDA, PONTA X BOLSA, INSTALADO EM PRUMADA DE HIDRÁULICA PREDIAL - FORNECIMENTO E INSTALAÇÃO. AF_04/2022</v>
          </cell>
          <cell r="I4297" t="str">
            <v>UN</v>
          </cell>
          <cell r="J4297" t="str">
            <v>COEFICIENTE DE REPRESENTATIVIDADE</v>
          </cell>
          <cell r="K4297" t="str">
            <v>59,77</v>
          </cell>
          <cell r="L4297" t="str">
            <v>CAIXA REFERENCIAL</v>
          </cell>
        </row>
        <row r="4298">
          <cell r="G4298" t="str">
            <v>93069</v>
          </cell>
          <cell r="H4298" t="str">
            <v>JUNTA DE EXPANSÃO EM BRONZE/LATÃO, DN 54 MM, PONTA X PONTA, INSTALADO EM PRUMADA DE HIDRÁULICA PREDIAL - FORNECIMENTO E INSTALAÇÃO. AF_04/2022</v>
          </cell>
          <cell r="I4298" t="str">
            <v>UN</v>
          </cell>
          <cell r="J4298" t="str">
            <v>COEFICIENTE DE REPRESENTATIVIDADE</v>
          </cell>
          <cell r="K4298" t="str">
            <v>1.054,86</v>
          </cell>
          <cell r="L4298" t="str">
            <v>CAIXA REFERENCIAL</v>
          </cell>
        </row>
        <row r="4299">
          <cell r="G4299" t="str">
            <v>93070</v>
          </cell>
          <cell r="H4299" t="str">
            <v>LUVA PASSANTE EM COBRE, DN 66 MM, SEM ANEL DE SOLDA, INSTALADO EM PRUMADA DE HIDRÁULICA PREDIAL - FORNECIMENTO E INSTALAÇÃO. AF_04/2022</v>
          </cell>
          <cell r="I4299" t="str">
            <v>UN</v>
          </cell>
          <cell r="J4299" t="str">
            <v>COEFICIENTE DE REPRESENTATIVIDADE</v>
          </cell>
          <cell r="K4299" t="str">
            <v>173,38</v>
          </cell>
          <cell r="L4299" t="str">
            <v>CAIXA REFERENCIAL</v>
          </cell>
        </row>
        <row r="4300">
          <cell r="G4300" t="str">
            <v>93071</v>
          </cell>
          <cell r="H4300" t="str">
            <v>BUCHA DE REDUÇÃO EM COBRE, DN 66 MM X 54 MM, SEM ANEL DE SOLDA, PONTA X BOLSA, INSTALADO EM PRUMADA DE HIDRÁULICA PREDIAL - FORNECIMENTO E INSTALAÇÃO. AF_04/2022</v>
          </cell>
          <cell r="I4300" t="str">
            <v>UN</v>
          </cell>
          <cell r="J4300" t="str">
            <v>COEFICIENTE DE REPRESENTATIVIDADE</v>
          </cell>
          <cell r="K4300" t="str">
            <v>159,36</v>
          </cell>
          <cell r="L4300" t="str">
            <v>CAIXA REFERENCIAL</v>
          </cell>
        </row>
        <row r="4301">
          <cell r="G4301" t="str">
            <v>93072</v>
          </cell>
          <cell r="H4301" t="str">
            <v>JUNTA DE EXPANSÃO EM BRONZE/LATÃO, DN 66 MM, PONTA X PONTA, INSTALADO EM PRUMADA DE HIDRÁULICA PREDIAL - FORNECIMENTO E INSTALAÇÃO. AF_04/2022</v>
          </cell>
          <cell r="I4301" t="str">
            <v>UN</v>
          </cell>
          <cell r="J4301" t="str">
            <v>COEFICIENTE DE REPRESENTATIVIDADE</v>
          </cell>
          <cell r="K4301" t="str">
            <v>1.391,85</v>
          </cell>
          <cell r="L4301" t="str">
            <v>CAIXA REFERENCIAL</v>
          </cell>
        </row>
        <row r="4302">
          <cell r="G4302" t="str">
            <v>93074</v>
          </cell>
          <cell r="H4302" t="str">
            <v>CURVA EM COBRE, DN 15 MM, 45 GRAUS, SEM ANEL DE SOLDA, BOLSA X BOLSA, INSTALADO EM RAMAL DE DISTRIBUIÇÃO DE HIDRÁULICA PREDIAL - FORNECIMENTO E INSTALAÇÃO. AF_04/2022</v>
          </cell>
          <cell r="I4302" t="str">
            <v>UN</v>
          </cell>
          <cell r="J4302" t="str">
            <v>COEFICIENTE DE REPRESENTATIVIDADE</v>
          </cell>
          <cell r="K4302" t="str">
            <v>15,20</v>
          </cell>
          <cell r="L4302" t="str">
            <v>CAIXA REFERENCIAL</v>
          </cell>
        </row>
        <row r="4303">
          <cell r="G4303" t="str">
            <v>93075</v>
          </cell>
          <cell r="H4303" t="str">
            <v>COTOVELO EM BRONZE/LATÃO, DN 15 MM X 1/2", 90 GRAUS, SEM ANEL DE SOLDA, BOLSA X ROSCA F, INSTALADO EM RAMAL DE DISTRIBUIÇÃO DE HIDRÁULICA PREDIAL - FORNECIMENTO E INSTALAÇÃO. AF_04/2022</v>
          </cell>
          <cell r="I4303" t="str">
            <v>UN</v>
          </cell>
          <cell r="J4303" t="str">
            <v>COEFICIENTE DE REPRESENTATIVIDADE</v>
          </cell>
          <cell r="K4303" t="str">
            <v>20,25</v>
          </cell>
          <cell r="L4303" t="str">
            <v>CAIXA REFERENCIAL</v>
          </cell>
        </row>
        <row r="4304">
          <cell r="G4304" t="str">
            <v>93076</v>
          </cell>
          <cell r="H4304" t="str">
            <v>CURVA EM COBRE, DN 22 MM, 45 GRAUS, SEM ANEL DE SOLDA, BOLSA X BOLSA, INSTALADO EM RAMAL DE DISTRIBUIÇÃO DE HIDRÁULICA PREDIAL - FORNECIMENTO E INSTALAÇÃO. AF_04/2022</v>
          </cell>
          <cell r="I4304" t="str">
            <v>UN</v>
          </cell>
          <cell r="J4304" t="str">
            <v>COEFICIENTE DE REPRESENTATIVIDADE</v>
          </cell>
          <cell r="K4304" t="str">
            <v>22,99</v>
          </cell>
          <cell r="L4304" t="str">
            <v>CAIXA REFERENCIAL</v>
          </cell>
        </row>
        <row r="4305">
          <cell r="G4305" t="str">
            <v>93077</v>
          </cell>
          <cell r="H4305" t="str">
            <v>COTOVELO EM BRONZE/LATÃO, DN 22 MM X 1/2", 90 GRAUS, SEM ANEL DE SOLDA, BOLSA X ROSCA F, INSTALADO EM RAMAL DE DISTRIBUIÇÃO DE HIDRÁULICA PREDIAL - FORNECIMENTO E INSTALAÇÃO. AF_04/2022</v>
          </cell>
          <cell r="I4305" t="str">
            <v>UN</v>
          </cell>
          <cell r="J4305" t="str">
            <v>COEFICIENTE DE REPRESENTATIVIDADE</v>
          </cell>
          <cell r="K4305" t="str">
            <v>28,00</v>
          </cell>
          <cell r="L4305" t="str">
            <v>CAIXA REFERENCIAL</v>
          </cell>
        </row>
        <row r="4306">
          <cell r="G4306" t="str">
            <v>93078</v>
          </cell>
          <cell r="H4306" t="str">
            <v>COTOVELO EM BRONZE/LATÃO, DN 22 MM X 3/4", 90 GRAUS, SEM ANEL DE SOLDA, BOLSA X ROSCA F, INSTALADO EM RAMAL DE DISTRIBUIÇÃO DE HIDRÁULICA PREDIAL - FORNECIMENTO E INSTALAÇÃO. AF_04/2022</v>
          </cell>
          <cell r="I4306" t="str">
            <v>UN</v>
          </cell>
          <cell r="J4306" t="str">
            <v>COEFICIENTE DE REPRESENTATIVIDADE</v>
          </cell>
          <cell r="K4306" t="str">
            <v>31,59</v>
          </cell>
          <cell r="L4306" t="str">
            <v>CAIXA REFERENCIAL</v>
          </cell>
        </row>
        <row r="4307">
          <cell r="G4307" t="str">
            <v>93079</v>
          </cell>
          <cell r="H4307" t="str">
            <v>CURVA EM COBRE, DN 28 MM, 45 GRAUS, SEM ANEL DE SOLDA, BOLSA X BOLSA, INSTALADO EM RAMAL DE DISTRIBUIÇÃO DE HIDRÁULICA PREDIAL - FORNECIMENTO E INSTALAÇÃO. AF_04/2022</v>
          </cell>
          <cell r="I4307" t="str">
            <v>UN</v>
          </cell>
          <cell r="J4307" t="str">
            <v>COEFICIENTE DE REPRESENTATIVIDADE</v>
          </cell>
          <cell r="K4307" t="str">
            <v>31,05</v>
          </cell>
          <cell r="L4307" t="str">
            <v>CAIXA REFERENCIAL</v>
          </cell>
        </row>
        <row r="4308">
          <cell r="G4308" t="str">
            <v>93080</v>
          </cell>
          <cell r="H4308" t="str">
            <v>LUVA PASSANTE EM COBRE, DN 15 MM, SEM ANEL DE SOLDA, INSTALADO EM RAMAL DE DISTRIBUIÇÃO DE HIDRÁULICA PREDIAL - FORNECIMENTO E INSTALAÇÃO. AF_04/2022</v>
          </cell>
          <cell r="I4308" t="str">
            <v>UN</v>
          </cell>
          <cell r="J4308" t="str">
            <v>COEFICIENTE DE REPRESENTATIVIDADE</v>
          </cell>
          <cell r="K4308" t="str">
            <v>9,94</v>
          </cell>
          <cell r="L4308" t="str">
            <v>CAIXA REFERENCIAL</v>
          </cell>
        </row>
        <row r="4309">
          <cell r="G4309" t="str">
            <v>93081</v>
          </cell>
          <cell r="H4309" t="str">
            <v>CONECTOR EM BRONZE/LATÃO, DN 15 MM X 1/2", SEM ANEL DE SOLDA, BOLSA X ROSCA F, INSTALADO EM RAMAL DE DISTRIBUIÇÃO DE HIDRÁULICA PREDIAL - FORNECIMENTO E INSTALAÇÃO. AF_04/2022</v>
          </cell>
          <cell r="I4309" t="str">
            <v>UN</v>
          </cell>
          <cell r="J4309" t="str">
            <v>COEFICIENTE DE REPRESENTATIVIDADE</v>
          </cell>
          <cell r="K4309" t="str">
            <v>18,75</v>
          </cell>
          <cell r="L4309" t="str">
            <v>CAIXA REFERENCIAL</v>
          </cell>
        </row>
        <row r="4310">
          <cell r="G4310" t="str">
            <v>93082</v>
          </cell>
          <cell r="H4310" t="str">
            <v>CURVA DE TRANSPOSIÇÃO EM BRONZE/LATÃO, DN 15 MM, SEM ANEL DE SOLDA, BOLSA X BOLSA, INSTALADO EM RAMAL DE DISTRIBUIÇÃO DE HIDRÁULICA PREDIAL - FORNECIMENTO E INSTALAÇÃO. AF_04/2022</v>
          </cell>
          <cell r="I4310" t="str">
            <v>UN</v>
          </cell>
          <cell r="J4310" t="str">
            <v>COEFICIENTE DE REPRESENTATIVIDADE</v>
          </cell>
          <cell r="K4310" t="str">
            <v>24,08</v>
          </cell>
          <cell r="L4310" t="str">
            <v>CAIXA REFERENCIAL</v>
          </cell>
        </row>
        <row r="4311">
          <cell r="G4311" t="str">
            <v>93083</v>
          </cell>
          <cell r="H4311" t="str">
            <v>JUNTA DE EXPANSÃO EM COBRE, DN 15 MM, PONTA X PONTA, INSTALADO EM RAMAL DE DISTRIBUIÇÃO DE HIDRÁULICA PREDIAL - FORNECIMENTO E INSTALAÇÃO. AF_04/2022</v>
          </cell>
          <cell r="I4311" t="str">
            <v>UN</v>
          </cell>
          <cell r="J4311" t="str">
            <v>COEFICIENTE DE REPRESENTATIVIDADE</v>
          </cell>
          <cell r="K4311" t="str">
            <v>417,28</v>
          </cell>
          <cell r="L4311" t="str">
            <v>CAIXA REFERENCIAL</v>
          </cell>
        </row>
        <row r="4312">
          <cell r="G4312" t="str">
            <v>93084</v>
          </cell>
          <cell r="H4312" t="str">
            <v>LUVA PASSANTE EM COBRE, DN 22 MM, SEM ANEL DE SOLDA, INSTALADO EM RAMAL DE DISTRIBUIÇÃO DE HIDRÁULICA PREDIAL - FORNECIMENTO E INSTALAÇÃO. AF_04/2022</v>
          </cell>
          <cell r="I4312" t="str">
            <v>UN</v>
          </cell>
          <cell r="J4312" t="str">
            <v>COEFICIENTE DE REPRESENTATIVIDADE</v>
          </cell>
          <cell r="K4312" t="str">
            <v>15,14</v>
          </cell>
          <cell r="L4312" t="str">
            <v>CAIXA REFERENCIAL</v>
          </cell>
        </row>
        <row r="4313">
          <cell r="G4313" t="str">
            <v>93085</v>
          </cell>
          <cell r="H4313" t="str">
            <v>BUCHA DE REDUÇÃO EM COBRE, DN 22 MM X 15 MM, SEM ANEL DE SOLDA, PONTA X BOLSA, INSTALADO EM RAMAL DE DISTRIBUIÇÃO DE HIDRÁULICA PREDIAL - FORNECIMENTO E INSTALAÇÃO. AF_04/2022</v>
          </cell>
          <cell r="I4313" t="str">
            <v>UN</v>
          </cell>
          <cell r="J4313" t="str">
            <v>COEFICIENTE DE REPRESENTATIVIDADE</v>
          </cell>
          <cell r="K4313" t="str">
            <v>16,97</v>
          </cell>
          <cell r="L4313" t="str">
            <v>CAIXA REFERENCIAL</v>
          </cell>
        </row>
        <row r="4314">
          <cell r="G4314" t="str">
            <v>93086</v>
          </cell>
          <cell r="H4314" t="str">
            <v>JUNTA DE EXPANSÃO EM COBRE, DN 22 MM, PONTA X PONTA, INSTALADO EM RAMAL DE DISTRIBUIÇÃO DE HIDRÁULICA PREDIAL - FORNECIMENTO E INSTALAÇÃO. AF_04/2022</v>
          </cell>
          <cell r="I4314" t="str">
            <v>UN</v>
          </cell>
          <cell r="J4314" t="str">
            <v>COEFICIENTE DE REPRESENTATIVIDADE</v>
          </cell>
          <cell r="K4314" t="str">
            <v>484,43</v>
          </cell>
          <cell r="L4314" t="str">
            <v>CAIXA REFERENCIAL</v>
          </cell>
        </row>
        <row r="4315">
          <cell r="G4315" t="str">
            <v>93087</v>
          </cell>
          <cell r="H4315" t="str">
            <v>CONECTOR EM BRONZE/LATÃO, DN 22 MM X 1/2", SEM ANEL DE SOLDA, BOLSA X ROSCA F, INSTALADO EM RAMAL DE DISTRIBUIÇÃO DE HIDRÁULICA PREDIAL - FORNECIMENTO E INSTALAÇÃO. AF_04/2022</v>
          </cell>
          <cell r="I4315" t="str">
            <v>UN</v>
          </cell>
          <cell r="J4315" t="str">
            <v>COEFICIENTE DE REPRESENTATIVIDADE</v>
          </cell>
          <cell r="K4315" t="str">
            <v>19,70</v>
          </cell>
          <cell r="L4315" t="str">
            <v>CAIXA REFERENCIAL</v>
          </cell>
        </row>
        <row r="4316">
          <cell r="G4316" t="str">
            <v>93088</v>
          </cell>
          <cell r="H4316" t="str">
            <v>CONECTOR EM BRONZE/LATÃO, DN 22 MM X 3/4", SEM ANEL DE SOLDA, BOLSA X ROSCA F, INSTALADO EM RAMAL DE DISTRIBUIÇÃO DE HIDRÁULICA PREDIAL - FORNECIMENTO E INSTALAÇÃO. AF_04/2022</v>
          </cell>
          <cell r="I4316" t="str">
            <v>UN</v>
          </cell>
          <cell r="J4316" t="str">
            <v>COEFICIENTE DE REPRESENTATIVIDADE</v>
          </cell>
          <cell r="K4316" t="str">
            <v>24,35</v>
          </cell>
          <cell r="L4316" t="str">
            <v>CAIXA REFERENCIAL</v>
          </cell>
        </row>
        <row r="4317">
          <cell r="G4317" t="str">
            <v>93089</v>
          </cell>
          <cell r="H4317" t="str">
            <v>CURVA DE TRANSPOSIÇÃO EM BRONZE/LATÃO, DN 22 MM, SEM ANEL DE SOLDA, BOLSA X BOLSA, INSTALADO EM RAMAL DE DISTRIBUIÇÃO DE HIDRÁULICA PREDIAL - FORNECIMENTO E INSTALAÇÃO. AF_04/2022</v>
          </cell>
          <cell r="I4317" t="str">
            <v>UN</v>
          </cell>
          <cell r="J4317" t="str">
            <v>COEFICIENTE DE REPRESENTATIVIDADE</v>
          </cell>
          <cell r="K4317" t="str">
            <v>46,22</v>
          </cell>
          <cell r="L4317" t="str">
            <v>CAIXA REFERENCIAL</v>
          </cell>
        </row>
        <row r="4318">
          <cell r="G4318" t="str">
            <v>93090</v>
          </cell>
          <cell r="H4318" t="str">
            <v>LUVA PASSANTE EM COBRE, DN 28 MM, SEM ANEL DE SOLDA, INSTALADO EM RAMAL DE DISTRIBUIÇÃO DE HIDRÁULICA PREDIAL - FORNECIMENTO E INSTALAÇÃO. AF_04/2022</v>
          </cell>
          <cell r="I4318" t="str">
            <v>UN</v>
          </cell>
          <cell r="J4318" t="str">
            <v>COEFICIENTE DE REPRESENTATIVIDADE</v>
          </cell>
          <cell r="K4318" t="str">
            <v>20,35</v>
          </cell>
          <cell r="L4318" t="str">
            <v>CAIXA REFERENCIAL</v>
          </cell>
        </row>
        <row r="4319">
          <cell r="G4319" t="str">
            <v>93091</v>
          </cell>
          <cell r="H4319" t="str">
            <v>BUCHA DE REDUÇÃO EM COBRE, DN 28 MM X 22 MM, SEM ANEL DE SOLDA, INSTALADO EM RAMAL DE DISTRIBUIÇÃO DE HIDRÁULICA PREDIAL - FORNECIMENTO E INSTALAÇÃO. AF_04/2022</v>
          </cell>
          <cell r="I4319" t="str">
            <v>UN</v>
          </cell>
          <cell r="J4319" t="str">
            <v>COEFICIENTE DE REPRESENTATIVIDADE</v>
          </cell>
          <cell r="K4319" t="str">
            <v>17,69</v>
          </cell>
          <cell r="L4319" t="str">
            <v>CAIXA REFERENCIAL</v>
          </cell>
        </row>
        <row r="4320">
          <cell r="G4320" t="str">
            <v>93092</v>
          </cell>
          <cell r="H4320" t="str">
            <v>JUNTA DE EXPANSÃO EM COBRE, DN 28 MM, PONTA X PONTA, INSTALADO EM RAMAL DE DISTRIBUIÇÃO DE HIDRÁULICA PREDIAL - FORNECIMENTO E INSTALAÇÃO. AF_04/2022</v>
          </cell>
          <cell r="I4320" t="str">
            <v>UN</v>
          </cell>
          <cell r="J4320" t="str">
            <v>COEFICIENTE DE REPRESENTATIVIDADE</v>
          </cell>
          <cell r="K4320" t="str">
            <v>532,52</v>
          </cell>
          <cell r="L4320" t="str">
            <v>CAIXA REFERENCIAL</v>
          </cell>
        </row>
        <row r="4321">
          <cell r="G4321" t="str">
            <v>93093</v>
          </cell>
          <cell r="H4321" t="str">
            <v>CONECTOR EM BRONZE/LATÃO, DN 28 MM X 1/2", SEM ANEL DE SOLDA, BOLSA X ROSCA F, INSTALADO EM RAMAL DE DISTRIBUIÇÃO DE HIDRÁULICA PREDIAL - FORNECIMENTO E INSTALAÇÃO. AF_04/2022</v>
          </cell>
          <cell r="I4321" t="str">
            <v>UN</v>
          </cell>
          <cell r="J4321" t="str">
            <v>COEFICIENTE DE REPRESENTATIVIDADE</v>
          </cell>
          <cell r="K4321" t="str">
            <v>30,07</v>
          </cell>
          <cell r="L4321" t="str">
            <v>CAIXA REFERENCIAL</v>
          </cell>
        </row>
        <row r="4322">
          <cell r="G4322" t="str">
            <v>93094</v>
          </cell>
          <cell r="H4322" t="str">
            <v>CURVA DE TRANSPOSIÇÃO EM BRONZE/LATÃO, DN 28 MM, SEM ANEL DE SOLDA, BOLSA X BOLSA, INSTALADO EM RAMAL DE DISTRIBUIÇÃO DE HIDRÁULICA PREDIAL - FORNECIMENTO E INSTALAÇÃO. AF_04/2022</v>
          </cell>
          <cell r="I4322" t="str">
            <v>UN</v>
          </cell>
          <cell r="J4322" t="str">
            <v>COEFICIENTE DE REPRESENTATIVIDADE</v>
          </cell>
          <cell r="K4322" t="str">
            <v>77,49</v>
          </cell>
          <cell r="L4322" t="str">
            <v>CAIXA REFERENCIAL</v>
          </cell>
        </row>
        <row r="4323">
          <cell r="G4323" t="str">
            <v>93097</v>
          </cell>
          <cell r="H4323" t="str">
            <v>CURVA EM COBRE, DN 15 MM, 45 GRAUS, SEM ANEL DE SOLDA, BOLSA X BOLSA, INSTALADO EM RAMAL E SUB-RAMAL DE HIDRÁULICA PREDIAL - FORNECIMENTO E INSTALAÇÃO. AF_04/2022</v>
          </cell>
          <cell r="I4323" t="str">
            <v>UN</v>
          </cell>
          <cell r="J4323" t="str">
            <v>COEFICIENTE DE REPRESENTATIVIDADE</v>
          </cell>
          <cell r="K4323" t="str">
            <v>15,54</v>
          </cell>
          <cell r="L4323" t="str">
            <v>CAIXA REFERENCIAL</v>
          </cell>
        </row>
        <row r="4324">
          <cell r="G4324" t="str">
            <v>93098</v>
          </cell>
          <cell r="H4324" t="str">
            <v>COTOVELO EM BRONZE/LATÃO, DN 15 MM X 1/2", 90 GRAUS, SEM ANEL DE SOLDA, BOLSA X ROSCA F, INSTALADO EM RAMAL E SUB-RAMAL DE HIDRÁULICA PREDIAL - FORNECIMENTO E INSTALAÇÃO. AF_04/2022</v>
          </cell>
          <cell r="I4324" t="str">
            <v>UN</v>
          </cell>
          <cell r="J4324" t="str">
            <v>COEFICIENTE DE REPRESENTATIVIDADE</v>
          </cell>
          <cell r="K4324" t="str">
            <v>20,42</v>
          </cell>
          <cell r="L4324" t="str">
            <v>CAIXA REFERENCIAL</v>
          </cell>
        </row>
        <row r="4325">
          <cell r="G4325" t="str">
            <v>93099</v>
          </cell>
          <cell r="H4325" t="str">
            <v>CURVA EM COBRE, DN 22 MM, 45 GRAUS, SEM ANEL DE SOLDA, BOLSA X BOLSA, INSTALADO EM RAMAL E SUB-RAMAL DE HIDRÁULICA PREDIAL - FORNECIMENTO E INSTALAÇÃO. AF_04/2022</v>
          </cell>
          <cell r="I4325" t="str">
            <v>UN</v>
          </cell>
          <cell r="J4325" t="str">
            <v>COEFICIENTE DE REPRESENTATIVIDADE</v>
          </cell>
          <cell r="K4325" t="str">
            <v>26,98</v>
          </cell>
          <cell r="L4325" t="str">
            <v>CAIXA REFERENCIAL</v>
          </cell>
        </row>
        <row r="4326">
          <cell r="G4326" t="str">
            <v>93100</v>
          </cell>
          <cell r="H4326" t="str">
            <v>COTOVELO EM BRONZE/LATÃO, DN 22 MM X 1/2", 90 GRAUS, SEM ANEL DE SOLDA, BOLSA X ROSCA F, INSTALADO EM RAMAL E SUB-RAMAL DE HIDRÁULICA PREDIAL - FORNECIMENTO E INSTALAÇÃO. AF_04/2022</v>
          </cell>
          <cell r="I4326" t="str">
            <v>UN</v>
          </cell>
          <cell r="J4326" t="str">
            <v>COEFICIENTE DE REPRESENTATIVIDADE</v>
          </cell>
          <cell r="K4326" t="str">
            <v>30,00</v>
          </cell>
          <cell r="L4326" t="str">
            <v>CAIXA REFERENCIAL</v>
          </cell>
        </row>
        <row r="4327">
          <cell r="G4327" t="str">
            <v>93101</v>
          </cell>
          <cell r="H4327" t="str">
            <v>COTOVELO EM BRONZE/LATÃO, DN 22 MM X 3/4", 90 GRAUS, SEM ANEL DE SOLDA, BOLSA X ROSCA F, INSTALADO EM RAMAL E SUB-RAMAL DE HIDRÁULICA PREDIAL - FORNECIMENTO E INSTALAÇÃO. AF_04/2022</v>
          </cell>
          <cell r="I4327" t="str">
            <v>UN</v>
          </cell>
          <cell r="J4327" t="str">
            <v>COEFICIENTE DE REPRESENTATIVIDADE</v>
          </cell>
          <cell r="K4327" t="str">
            <v>33,60</v>
          </cell>
          <cell r="L4327" t="str">
            <v>CAIXA REFERENCIAL</v>
          </cell>
        </row>
        <row r="4328">
          <cell r="G4328" t="str">
            <v>93102</v>
          </cell>
          <cell r="H4328" t="str">
            <v>CURVA EM COBRE, DN 28 MM, 45 GRAUS, SEM ANEL DE SOLDA, BOLSA X BOLSA, INSTALADO EM RAMAL E SUB-RAMAL DE HIDRÁULICA PREDIAL - FORNECIMENTO E INSTALAÇÃO. AF_04/2022</v>
          </cell>
          <cell r="I4328" t="str">
            <v>UN</v>
          </cell>
          <cell r="J4328" t="str">
            <v>COEFICIENTE DE REPRESENTATIVIDADE</v>
          </cell>
          <cell r="K4328" t="str">
            <v>38,18</v>
          </cell>
          <cell r="L4328" t="str">
            <v>CAIXA REFERENCIAL</v>
          </cell>
        </row>
        <row r="4329">
          <cell r="G4329" t="str">
            <v>93103</v>
          </cell>
          <cell r="H4329" t="str">
            <v>LUVA PASSANTE EM COBRE, DN 15 MM, SEM ANEL DE SOLDA, INSTALADO EM RAMAL E SUB-RAMAL DE HIDRÁULICA PREDIAL - FORNECIMENTO E INSTALAÇÃO. AF_04/2022</v>
          </cell>
          <cell r="I4329" t="str">
            <v>UN</v>
          </cell>
          <cell r="J4329" t="str">
            <v>COEFICIENTE DE REPRESENTATIVIDADE</v>
          </cell>
          <cell r="K4329" t="str">
            <v>10,17</v>
          </cell>
          <cell r="L4329" t="str">
            <v>CAIXA REFERENCIAL</v>
          </cell>
        </row>
        <row r="4330">
          <cell r="G4330" t="str">
            <v>93104</v>
          </cell>
          <cell r="H4330" t="str">
            <v>CONECTOR EM BRONZE/LATÃO, DN 15 MM X 1/2", SEM ANEL DE SOLDA, BOLSA X ROSCA F, INSTALADO EM RAMAL E SUB-RAMAL DE HIDRÁULICA PREDIAL - FORNECIMENTO E INSTALAÇÃO. AF_04/2022</v>
          </cell>
          <cell r="I4330" t="str">
            <v>UN</v>
          </cell>
          <cell r="J4330" t="str">
            <v>COEFICIENTE DE REPRESENTATIVIDADE</v>
          </cell>
          <cell r="K4330" t="str">
            <v>18,86</v>
          </cell>
          <cell r="L4330" t="str">
            <v>CAIXA REFERENCIAL</v>
          </cell>
        </row>
        <row r="4331">
          <cell r="G4331" t="str">
            <v>93105</v>
          </cell>
          <cell r="H4331" t="str">
            <v>CURVA DE TRANSPOSIÇÃO EM BRONZE/LATÃO, DN 15 MM, SEM ANEL DE SOLDA, BOLSA X BOLSA, INSTALADO EM RAMAL E SUB-RAMAL DE HIDRÁULICA PREDIAL - FORNECIMENTO E INSTALAÇÃO. AF_04/2022</v>
          </cell>
          <cell r="I4331" t="str">
            <v>UN</v>
          </cell>
          <cell r="J4331" t="str">
            <v>COEFICIENTE DE REPRESENTATIVIDADE</v>
          </cell>
          <cell r="K4331" t="str">
            <v>24,31</v>
          </cell>
          <cell r="L4331" t="str">
            <v>CAIXA REFERENCIAL</v>
          </cell>
        </row>
        <row r="4332">
          <cell r="G4332" t="str">
            <v>93106</v>
          </cell>
          <cell r="H4332" t="str">
            <v>JUNTA DE EXPANSÃO EM COBRE, DN 15 MM, PONTA X PONTA, INSTALADO EM RAMAL E SUB-RAMAL DE HIDRÁULICA PREDIAL - FORNECIMENTO E INSTALAÇÃO. AF_04/2022</v>
          </cell>
          <cell r="I4332" t="str">
            <v>UN</v>
          </cell>
          <cell r="J4332" t="str">
            <v>COEFICIENTE DE REPRESENTATIVIDADE</v>
          </cell>
          <cell r="K4332" t="str">
            <v>417,51</v>
          </cell>
          <cell r="L4332" t="str">
            <v>CAIXA REFERENCIAL</v>
          </cell>
        </row>
        <row r="4333">
          <cell r="G4333" t="str">
            <v>93107</v>
          </cell>
          <cell r="H4333" t="str">
            <v>LUVA PASSANTE EM COBRE, DN 22 MM, SEM ANEL DE SOLDA, INSTALADO EM RAMAL E SUB-RAMAL DE HIDRÁULICA PREDIAL - FORNECIMENTO E INSTALAÇÃO. AF_04/2022</v>
          </cell>
          <cell r="I4333" t="str">
            <v>UN</v>
          </cell>
          <cell r="J4333" t="str">
            <v>COEFICIENTE DE REPRESENTATIVIDADE</v>
          </cell>
          <cell r="K4333" t="str">
            <v>17,82</v>
          </cell>
          <cell r="L4333" t="str">
            <v>CAIXA REFERENCIAL</v>
          </cell>
        </row>
        <row r="4334">
          <cell r="G4334" t="str">
            <v>93108</v>
          </cell>
          <cell r="H4334" t="str">
            <v>BUCHA DE REDUÇÃO EM COBRE, DN 22 MM X 15 MM, SEM ANEL DE SOLDA, PONTA X BOLSA, INSTALADO EM RAMAL E SUB-RAMAL DE HIDRÁULICA PREDIAL - FORNECIMENTO E INSTALAÇÃO. AF_04/2022</v>
          </cell>
          <cell r="I4334" t="str">
            <v>UN</v>
          </cell>
          <cell r="J4334" t="str">
            <v>COEFICIENTE DE REPRESENTATIVIDADE</v>
          </cell>
          <cell r="K4334" t="str">
            <v>14,99</v>
          </cell>
          <cell r="L4334" t="str">
            <v>CAIXA REFERENCIAL</v>
          </cell>
        </row>
        <row r="4335">
          <cell r="G4335" t="str">
            <v>93109</v>
          </cell>
          <cell r="H4335" t="str">
            <v>JUNTA DE EXPANSÃO EM COBRE, DN 22 MM, PONTA X PONTA, INSTALADO EM RAMAL E SUB-RAMAL DE HIDRÁULICA PREDIAL - FORNECIMENTO E INSTALAÇÃO. AF_04/2022</v>
          </cell>
          <cell r="I4335" t="str">
            <v>UN</v>
          </cell>
          <cell r="J4335" t="str">
            <v>COEFICIENTE DE REPRESENTATIVIDADE</v>
          </cell>
          <cell r="K4335" t="str">
            <v>487,11</v>
          </cell>
          <cell r="L4335" t="str">
            <v>CAIXA REFERENCIAL</v>
          </cell>
        </row>
        <row r="4336">
          <cell r="G4336" t="str">
            <v>93110</v>
          </cell>
          <cell r="H4336" t="str">
            <v>CONECTOR EM BRONZE/LATÃO, DN 22 MM X 1/2", SEM ANEL DE SOLDA, BOLSA X ROSCA F, INSTALADO EM RAMAL E SUB-RAMAL DE HIDRÁULICA PREDIAL - FORNECIMENTO E INSTALAÇÃO. AF_04/2022</v>
          </cell>
          <cell r="I4336" t="str">
            <v>UN</v>
          </cell>
          <cell r="J4336" t="str">
            <v>COEFICIENTE DE REPRESENTATIVIDADE</v>
          </cell>
          <cell r="K4336" t="str">
            <v>21,05</v>
          </cell>
          <cell r="L4336" t="str">
            <v>CAIXA REFERENCIAL</v>
          </cell>
        </row>
        <row r="4337">
          <cell r="G4337" t="str">
            <v>93111</v>
          </cell>
          <cell r="H4337" t="str">
            <v>CONECTOR EM BRONZE/LATÃO, DN 22 MM X 3/4", SEM ANEL DE SOLDA, BOLSA X ROSCA F, INSTALADO EM RAMAL E SUB-RAMAL DE HIDRÁULICA PREDIAL - FORNECIMENTO E INSTALAÇÃO. AF_04/2022</v>
          </cell>
          <cell r="I4337" t="str">
            <v>UN</v>
          </cell>
          <cell r="J4337" t="str">
            <v>COEFICIENTE DE REPRESENTATIVIDADE</v>
          </cell>
          <cell r="K4337" t="str">
            <v>25,41</v>
          </cell>
          <cell r="L4337" t="str">
            <v>CAIXA REFERENCIAL</v>
          </cell>
        </row>
        <row r="4338">
          <cell r="G4338" t="str">
            <v>93112</v>
          </cell>
          <cell r="H4338" t="str">
            <v>CURVA DE TRANSPOSIÇÃO EM BRONZE/LATÃO, DN 22 MM, SEM ANEL DE SOLDA, BOLSA X BOLSA, INSTALADO EM RAMAL E SUB-RAMAL DE HIDRÁULICA PREDIAL - FORNECIMENTO E INSTALAÇÃO. AF_04/2022</v>
          </cell>
          <cell r="I4338" t="str">
            <v>UN</v>
          </cell>
          <cell r="J4338" t="str">
            <v>COEFICIENTE DE REPRESENTATIVIDADE</v>
          </cell>
          <cell r="K4338" t="str">
            <v>48,90</v>
          </cell>
          <cell r="L4338" t="str">
            <v>CAIXA REFERENCIAL</v>
          </cell>
        </row>
        <row r="4339">
          <cell r="G4339" t="str">
            <v>93113</v>
          </cell>
          <cell r="H4339" t="str">
            <v>LUVA PASSANTE EM COBRE, DN 28 MM, SEM ANEL DE SOLDA, INSTALADO EM RAMAL E SUB-RAMAL  DE HIDRÁULICA PREDIAL - FORNECIMENTO E INSTALAÇÃO. AF_04/2022</v>
          </cell>
          <cell r="I4339" t="str">
            <v>UN</v>
          </cell>
          <cell r="J4339" t="str">
            <v>COEFICIENTE DE REPRESENTATIVIDADE</v>
          </cell>
          <cell r="K4339" t="str">
            <v>25,13</v>
          </cell>
          <cell r="L4339" t="str">
            <v>CAIXA REFERENCIAL</v>
          </cell>
        </row>
        <row r="4340">
          <cell r="G4340" t="str">
            <v>93114</v>
          </cell>
          <cell r="H4340" t="str">
            <v>CONECTOR EM BRONZE/LATÃO, DN 28 MM X 1/2", SEM ANEL DE SOLDA, BOLSA X ROSCA F, INSTALADO EM RAMAL E SUB-RAMAL DE HIDRÁULICA PREDIAL - FORNECIMENTO E INSTALAÇÃO. AF_04/2022</v>
          </cell>
          <cell r="I4340" t="str">
            <v>UN</v>
          </cell>
          <cell r="J4340" t="str">
            <v>COEFICIENTE DE REPRESENTATIVIDADE</v>
          </cell>
          <cell r="K4340" t="str">
            <v>32,46</v>
          </cell>
          <cell r="L4340" t="str">
            <v>CAIXA REFERENCIAL</v>
          </cell>
        </row>
        <row r="4341">
          <cell r="G4341" t="str">
            <v>93115</v>
          </cell>
          <cell r="H4341" t="str">
            <v>CURVA DE TRANSPOSIÇÃO EM BRONZE/LATÃO, DN 28 MM, SEM ANEL DE SOLDA, BOLSA X BOLSA, INSTALADO EM RAMAL E SUB-RAMAL DE HIDRÁULICA PREDIAL - FORNECIMENTO E INSTALAÇÃO. AF_04/2022</v>
          </cell>
          <cell r="I4341" t="str">
            <v>UN</v>
          </cell>
          <cell r="J4341" t="str">
            <v>COEFICIENTE DE REPRESENTATIVIDADE</v>
          </cell>
          <cell r="K4341" t="str">
            <v>82,27</v>
          </cell>
          <cell r="L4341" t="str">
            <v>CAIXA REFERENCIAL</v>
          </cell>
        </row>
        <row r="4342">
          <cell r="G4342" t="str">
            <v>93116</v>
          </cell>
          <cell r="H4342" t="str">
            <v>JUNTA DE EXPANSÃO EM COBRE, DN 28 MM, PONTA X PONTA, INSTALADO EM RAMAL E SUB-RAMAL DE HIDRÁULICA PREDIAL - FORNECIMENTO E INSTALAÇÃO. AF_04/2022</v>
          </cell>
          <cell r="I4342" t="str">
            <v>UN</v>
          </cell>
          <cell r="J4342" t="str">
            <v>COEFICIENTE DE REPRESENTATIVIDADE</v>
          </cell>
          <cell r="K4342" t="str">
            <v>537,30</v>
          </cell>
          <cell r="L4342" t="str">
            <v>CAIXA REFERENCIAL</v>
          </cell>
        </row>
        <row r="4343">
          <cell r="G4343" t="str">
            <v>93117</v>
          </cell>
          <cell r="H4343" t="str">
            <v>TE DUPLA CURVA EM BRONZE/LATÃO, DN 1/2" X 15 MM X 1/2", SEM ANEL DE SOLDA, ROSCA F X BOLSA X ROSCA F, INSTALADO EM RAMAL E SUB-RAMAL DE HIDRÁULICA PREDIAL - FORNECIMENTO E INSTALAÇÃO. AF_04/2022</v>
          </cell>
          <cell r="I4343" t="str">
            <v>UN</v>
          </cell>
          <cell r="J4343" t="str">
            <v>COEFICIENTE DE REPRESENTATIVIDADE</v>
          </cell>
          <cell r="K4343" t="str">
            <v>56,21</v>
          </cell>
          <cell r="L4343" t="str">
            <v>CAIXA REFERENCIAL</v>
          </cell>
        </row>
        <row r="4344">
          <cell r="G4344" t="str">
            <v>93118</v>
          </cell>
          <cell r="H4344" t="str">
            <v>TE DUPLA CURVA EM BRONZE/LATÃO, DN 3/4" X 22 MM X 3/4", SEM ANEL DE SOLDA, ROSCA F X BOLSA X ROSCA F, INSTALADO EM RAMAL E SUB-RAMAL DE HIDRÁULICA PREDIAL - FORNECIMENTO E INSTALAÇÃO. AF_04/2022</v>
          </cell>
          <cell r="I4344" t="str">
            <v>UN</v>
          </cell>
          <cell r="J4344" t="str">
            <v>COEFICIENTE DE REPRESENTATIVIDADE</v>
          </cell>
          <cell r="K4344" t="str">
            <v>83,00</v>
          </cell>
          <cell r="L4344" t="str">
            <v>CAIXA REFERENCIAL</v>
          </cell>
        </row>
        <row r="4345">
          <cell r="G4345" t="str">
            <v>93119</v>
          </cell>
          <cell r="H4345" t="str">
            <v>CURVA EM COBRE, DN 22 MM, 45 GRAUS, SEM ANEL DE SOLDA, BOLSA X BOLSA, INSTALADO EM PRUMADA DE HIDRÁULICA PREDIAL - FORNECIMENTO E INSTALAÇÃO. AF_04/2022</v>
          </cell>
          <cell r="I4345" t="str">
            <v>UN</v>
          </cell>
          <cell r="J4345" t="str">
            <v>COEFICIENTE DE REPRESENTATIVIDADE</v>
          </cell>
          <cell r="K4345" t="str">
            <v>17,59</v>
          </cell>
          <cell r="L4345" t="str">
            <v>CAIXA REFERENCIAL</v>
          </cell>
        </row>
        <row r="4346">
          <cell r="G4346" t="str">
            <v>93120</v>
          </cell>
          <cell r="H4346" t="str">
            <v>COTOVELO EM BRONZE/LATÃO, DN 22 MM X 1/2", 90 GRAUS, SEM ANEL DE SOLDA, BOLSA X ROSCA F, INSTALADO EM PRUMADA DE HIDRÁULICA PREDIAL - FORNECIMENTO E INSTALAÇÃO. AF_04/2022</v>
          </cell>
          <cell r="I4346" t="str">
            <v>UN</v>
          </cell>
          <cell r="J4346" t="str">
            <v>COEFICIENTE DE REPRESENTATIVIDADE</v>
          </cell>
          <cell r="K4346" t="str">
            <v>25,31</v>
          </cell>
          <cell r="L4346" t="str">
            <v>CAIXA REFERENCIAL</v>
          </cell>
        </row>
        <row r="4347">
          <cell r="G4347" t="str">
            <v>93121</v>
          </cell>
          <cell r="H4347" t="str">
            <v>COTOVELO EM BRONZE/LATÃO, DN 22 MM X 3/4", 90 GRAUS, SEM ANEL DE SOLDA, BOLSA X ROSCA F, INSTALADO EM PRUMADA DE HIDRÁULICA PREDIAL - FORNECIMENTO E INSTALAÇÃO. AF_04/2022</v>
          </cell>
          <cell r="I4347" t="str">
            <v>UN</v>
          </cell>
          <cell r="J4347" t="str">
            <v>COEFICIENTE DE REPRESENTATIVIDADE</v>
          </cell>
          <cell r="K4347" t="str">
            <v>28,89</v>
          </cell>
          <cell r="L4347" t="str">
            <v>CAIXA REFERENCIAL</v>
          </cell>
        </row>
        <row r="4348">
          <cell r="G4348" t="str">
            <v>93122</v>
          </cell>
          <cell r="H4348" t="str">
            <v>CURVA EM COBRE, DN 28 MM, 45 GRAUS, SEM ANEL DE SOLDA, BOLSA X BOLSA, INSTALADO EM PRUMADA DE HIDRÁULICA PREDIAL - FORNECIMENTO E INSTALAÇÃO. AF_04/2022</v>
          </cell>
          <cell r="I4348" t="str">
            <v>UN</v>
          </cell>
          <cell r="J4348" t="str">
            <v>COEFICIENTE DE REPRESENTATIVIDADE</v>
          </cell>
          <cell r="K4348" t="str">
            <v>26,06</v>
          </cell>
          <cell r="L4348" t="str">
            <v>CAIXA REFERENCIAL</v>
          </cell>
        </row>
        <row r="4349">
          <cell r="G4349" t="str">
            <v>93123</v>
          </cell>
          <cell r="H4349" t="str">
            <v>CURVA EM COBRE, DN 35 MM, 45 GRAUS, SEM ANEL DE SOLDA, BOLSA X BOLSA, INSTALADO EM PRUMADA DE HIDRÁULICA PREDIAL -  FORNECIMENTO E INSTALAÇÃO. AF_04/2022</v>
          </cell>
          <cell r="I4349" t="str">
            <v>UN</v>
          </cell>
          <cell r="J4349" t="str">
            <v>COEFICIENTE DE REPRESENTATIVIDADE</v>
          </cell>
          <cell r="K4349" t="str">
            <v>56,03</v>
          </cell>
          <cell r="L4349" t="str">
            <v>CAIXA REFERENCIAL</v>
          </cell>
        </row>
        <row r="4350">
          <cell r="G4350" t="str">
            <v>93124</v>
          </cell>
          <cell r="H4350" t="str">
            <v>CURVA EM COBRE, DN 42 MM, 45 GRAUS, SEM ANEL DE SOLDA, BOLSA X BOLSA, INSTALADO EM PRUMADA DE HIDRÁULICA PREDIAL - FORNECIMENTO E INSTALAÇÃO. AF_04/2022</v>
          </cell>
          <cell r="I4350" t="str">
            <v>UN</v>
          </cell>
          <cell r="J4350" t="str">
            <v>COEFICIENTE DE REPRESENTATIVIDADE</v>
          </cell>
          <cell r="K4350" t="str">
            <v>86,98</v>
          </cell>
          <cell r="L4350" t="str">
            <v>CAIXA REFERENCIAL</v>
          </cell>
        </row>
        <row r="4351">
          <cell r="G4351" t="str">
            <v>93125</v>
          </cell>
          <cell r="H4351" t="str">
            <v>CURVA EM COBRE, DN 54 MM, 45 GRAUS, SEM ANEL DE SOLDA, BOLSA X BOLSA, INSTALADO EM PRUMADA DE HIDRÁULICA PREDIAL - FORNECIMENTO E INSTALAÇÃO. AF_04/2022</v>
          </cell>
          <cell r="I4351" t="str">
            <v>UN</v>
          </cell>
          <cell r="J4351" t="str">
            <v>COEFICIENTE DE REPRESENTATIVIDADE</v>
          </cell>
          <cell r="K4351" t="str">
            <v>127,31</v>
          </cell>
          <cell r="L4351" t="str">
            <v>CAIXA REFERENCIAL</v>
          </cell>
        </row>
        <row r="4352">
          <cell r="G4352" t="str">
            <v>93126</v>
          </cell>
          <cell r="H4352" t="str">
            <v>CURVA EM COBRE, DN 66 MM, 45 GRAUS, SEM ANEL DE SOLDA, BOLSA X BOLSA, INSTALADO EM PRUMADA DE HIDRÁULICA PREDIAL - FORNECIMENTO E INSTALAÇÃO. AF_04/2022</v>
          </cell>
          <cell r="I4352" t="str">
            <v>UN</v>
          </cell>
          <cell r="J4352" t="str">
            <v>COEFICIENTE DE REPRESENTATIVIDADE</v>
          </cell>
          <cell r="K4352" t="str">
            <v>277,07</v>
          </cell>
          <cell r="L4352" t="str">
            <v>CAIXA REFERENCIAL</v>
          </cell>
        </row>
        <row r="4353">
          <cell r="G4353" t="str">
            <v>93133</v>
          </cell>
          <cell r="H4353" t="str">
            <v>BUCHA DE REDUÇÃO EM COBRE, DN 28 MM X 22 MM, SEM ANEL DE SOLDA, INSTALADO EM RAMAL E SUB-RAMAL DE HIDRÁULICA PREDIAL - FORNECIMENTO E INSTALAÇÃO. AF_04/2022</v>
          </cell>
          <cell r="I4353" t="str">
            <v>UN</v>
          </cell>
          <cell r="J4353" t="str">
            <v>COEFICIENTE DE REPRESENTATIVIDADE</v>
          </cell>
          <cell r="K4353" t="str">
            <v>21,42</v>
          </cell>
          <cell r="L4353" t="str">
            <v>CAIXA REFERENCIAL</v>
          </cell>
        </row>
        <row r="4354">
          <cell r="G4354" t="str">
            <v>94465</v>
          </cell>
          <cell r="H4354" t="str">
            <v>LUVA, EM FERRO GALVANIZADO, CONEXÃO ROSQUEADA, DN 50 (2), INSTALADO EM RESERVAÇÃO DE ÁGUA DE EDIFICAÇÃO QUE POSSUA RESERVATÓRIO DE FIBRA/FIBROCIMENTO  FORNECIMENTO E INSTALAÇÃO. AF_06/2016</v>
          </cell>
          <cell r="I4354" t="str">
            <v>UN</v>
          </cell>
          <cell r="J4354" t="str">
            <v>COEFICIENTE DE REPRESENTATIVIDADE</v>
          </cell>
          <cell r="K4354" t="str">
            <v>61,24</v>
          </cell>
          <cell r="L4354" t="str">
            <v>CAIXA REFERENCIAL</v>
          </cell>
        </row>
        <row r="4355">
          <cell r="G4355" t="str">
            <v>94466</v>
          </cell>
          <cell r="H4355" t="str">
            <v>NIPLE, EM FERRO GALVANIZADO, CONEXÃO ROSQUEADA, DN 50 (2), INSTALADO EM RESERVAÇÃO DE ÁGUA DE EDIFICAÇÃO QUE POSSUA RESERVATÓRIO DE FIBRA/FIBROCIMENTO  FORNECIMENTO E INSTALAÇÃO. AF_06/2016</v>
          </cell>
          <cell r="I4355" t="str">
            <v>UN</v>
          </cell>
          <cell r="J4355" t="str">
            <v>COEFICIENTE DE REPRESENTATIVIDADE</v>
          </cell>
          <cell r="K4355" t="str">
            <v>61,27</v>
          </cell>
          <cell r="L4355" t="str">
            <v>CAIXA REFERENCIAL</v>
          </cell>
        </row>
        <row r="4356">
          <cell r="G4356" t="str">
            <v>94467</v>
          </cell>
          <cell r="H4356" t="str">
            <v>LUVA, EM FERRO GALVANIZADO, CONEXÃO ROSQUEADA, DN 65 (2 1/2), INSTALADO EM RESERVAÇÃO DE ÁGUA DE EDIFICAÇÃO QUE POSSUA RESERVATÓRIO DE FIBRA/FIBROCIMENTO  FORNECIMENTO E INSTALAÇÃO. AF_06/2016</v>
          </cell>
          <cell r="I4356" t="str">
            <v>UN</v>
          </cell>
          <cell r="J4356" t="str">
            <v>COEFICIENTE DE REPRESENTATIVIDADE</v>
          </cell>
          <cell r="K4356" t="str">
            <v>93,04</v>
          </cell>
          <cell r="L4356" t="str">
            <v>CAIXA REFERENCIAL</v>
          </cell>
        </row>
        <row r="4357">
          <cell r="G4357" t="str">
            <v>94468</v>
          </cell>
          <cell r="H4357" t="str">
            <v>NIPLE, EM FERRO GALVANIZADO, CONEXÃO ROSQUEADA, DN 65 (2 1/2), INSTALADO EM RESERVAÇÃO DE ÁGUA DE EDIFICAÇÃO QUE POSSUA RESERVATÓRIO DE FIBRA/FIBROCIMENTO  FORNECIMENTO E INSTALAÇÃO. AF_06/2016</v>
          </cell>
          <cell r="I4357" t="str">
            <v>UN</v>
          </cell>
          <cell r="J4357" t="str">
            <v>COEFICIENTE DE REPRESENTATIVIDADE</v>
          </cell>
          <cell r="K4357" t="str">
            <v>81,75</v>
          </cell>
          <cell r="L4357" t="str">
            <v>CAIXA REFERENCIAL</v>
          </cell>
        </row>
        <row r="4358">
          <cell r="G4358" t="str">
            <v>94469</v>
          </cell>
          <cell r="H4358" t="str">
            <v>LUVA, EM FERRO GALVANIZADO, CONEXÃO ROSQUEADA, DN 80 (3), INSTALADO EM RESERVAÇÃO DE ÁGUA DE EDIFICAÇÃO QUE POSSUA RESERVATÓRIO DE FIBRA/FIBROCIMENTO  FORNECIMENTO E INSTALAÇÃO. AF_06/2016</v>
          </cell>
          <cell r="I4358" t="str">
            <v>UN</v>
          </cell>
          <cell r="J4358" t="str">
            <v>COEFICIENTE DE REPRESENTATIVIDADE</v>
          </cell>
          <cell r="K4358" t="str">
            <v>134,52</v>
          </cell>
          <cell r="L4358" t="str">
            <v>CAIXA REFERENCIAL</v>
          </cell>
        </row>
        <row r="4359">
          <cell r="G4359" t="str">
            <v>94470</v>
          </cell>
          <cell r="H4359" t="str">
            <v>NIPLE, EM FERRO GALVANIZADO, CONEXÃO ROSQUEADA, DN 80 (3), INSTALADO EM RESERVAÇÃO DE ÁGUA DE EDIFICAÇÃO QUE POSSUA RESERVATÓRIO DE FIBRA/FIBROCIMENTO  FORNECIMENTO E INSTALAÇÃO. AF_06/2016</v>
          </cell>
          <cell r="I4359" t="str">
            <v>UN</v>
          </cell>
          <cell r="J4359" t="str">
            <v>COEFICIENTE DE REPRESENTATIVIDADE</v>
          </cell>
          <cell r="K4359" t="str">
            <v>124,48</v>
          </cell>
          <cell r="L4359" t="str">
            <v>CAIXA REFERENCIAL</v>
          </cell>
        </row>
        <row r="4360">
          <cell r="G4360" t="str">
            <v>94471</v>
          </cell>
          <cell r="H4360" t="str">
            <v>COTOVELO 90 GRAUS, EM FERRO GALVANIZADO, CONEXÃO ROSQUEADA, DN 50 (2), INSTALADO EM RESERVAÇÃO DE ÁGUA DE EDIFICAÇÃO QUE POSSUA RESERVATÓRIO DE FIBRA/FIBROCIMENTO  FORNECIMENTO E INSTALAÇÃO. AF_06/2016</v>
          </cell>
          <cell r="I4360" t="str">
            <v>UN</v>
          </cell>
          <cell r="J4360" t="str">
            <v>COEFICIENTE DE REPRESENTATIVIDADE</v>
          </cell>
          <cell r="K4360" t="str">
            <v>88,61</v>
          </cell>
          <cell r="L4360" t="str">
            <v>CAIXA REFERENCIAL</v>
          </cell>
        </row>
        <row r="4361">
          <cell r="G4361" t="str">
            <v>94472</v>
          </cell>
          <cell r="H4361" t="str">
            <v>COTOVELO 45 GRAUS, EM FERRO GALVANIZADO, CONEXÃO ROSQUEADA, DN 50 (2), INSTALADO EM RESERVAÇÃO DE ÁGUA DE EDIFICAÇÃO QUE POSSUA RESERVATÓRIO DE FIBRA/FIBROCIMENTO  FORNECIMENTO E INSTALAÇÃO. AF_06/2016</v>
          </cell>
          <cell r="I4361" t="str">
            <v>UN</v>
          </cell>
          <cell r="J4361" t="str">
            <v>COEFICIENTE DE REPRESENTATIVIDADE</v>
          </cell>
          <cell r="K4361" t="str">
            <v>91,13</v>
          </cell>
          <cell r="L4361" t="str">
            <v>CAIXA REFERENCIAL</v>
          </cell>
        </row>
        <row r="4362">
          <cell r="G4362" t="str">
            <v>94473</v>
          </cell>
          <cell r="H4362" t="str">
            <v>COTOVELO 90 GRAUS, EM FERRO GALVANIZADO, CONEXÃO ROSQUEADA, DN 65 (2 1/2), INSTALADO EM RESERVAÇÃO DE ÁGUA DE EDIFICAÇÃO QUE POSSUA RESERVATÓRIO DE FIBRA/FIBROCIMENTO  FORNECIMENTO E INSTALAÇÃO. AF_06/2016</v>
          </cell>
          <cell r="I4362" t="str">
            <v>UN</v>
          </cell>
          <cell r="J4362" t="str">
            <v>COEFICIENTE DE REPRESENTATIVIDADE</v>
          </cell>
          <cell r="K4362" t="str">
            <v>133,55</v>
          </cell>
          <cell r="L4362" t="str">
            <v>CAIXA REFERENCIAL</v>
          </cell>
        </row>
        <row r="4363">
          <cell r="G4363" t="str">
            <v>94474</v>
          </cell>
          <cell r="H4363" t="str">
            <v>COTOVELO 45 GRAUS, EM FERRO GALVANIZADO, CONEXÃO ROSQUEADA, DN 65 (2 1/2), INSTALADO EM RESERVAÇÃO DE ÁGUA DE EDIFICAÇÃO QUE POSSUA RESERVATÓRIO DE FIBRA/FIBROCIMENTO  FORNECIMENTO E INSTALAÇÃO. AF_06/2016</v>
          </cell>
          <cell r="I4363" t="str">
            <v>UN</v>
          </cell>
          <cell r="J4363" t="str">
            <v>COEFICIENTE DE REPRESENTATIVIDADE</v>
          </cell>
          <cell r="K4363" t="str">
            <v>144,59</v>
          </cell>
          <cell r="L4363" t="str">
            <v>CAIXA REFERENCIAL</v>
          </cell>
        </row>
        <row r="4364">
          <cell r="G4364" t="str">
            <v>94475</v>
          </cell>
          <cell r="H4364" t="str">
            <v>COTOVELO 90 GRAUS, EM FERRO GALVANIZADO, CONEXÃO ROSQUEADA, DN 80 (3), INSTALADO EM RESERVAÇÃO DE ÁGUA DE EDIFICAÇÃO QUE POSSUA RESERVATÓRIO DE FIBRA/FIBROCIMENTO  FORNECIMENTO E INSTALAÇÃO. AF_06/2016</v>
          </cell>
          <cell r="I4364" t="str">
            <v>UN</v>
          </cell>
          <cell r="J4364" t="str">
            <v>COEFICIENTE DE REPRESENTATIVIDADE</v>
          </cell>
          <cell r="K4364" t="str">
            <v>182,94</v>
          </cell>
          <cell r="L4364" t="str">
            <v>CAIXA REFERENCIAL</v>
          </cell>
        </row>
        <row r="4365">
          <cell r="G4365" t="str">
            <v>94476</v>
          </cell>
          <cell r="H4365" t="str">
            <v>COTOVELO 45 GRAUS, EM FERRO GALVANIZADO, CONEXÃO ROSQUEADA, DN 80 (3), INSTALADO EM RESERVAÇÃO DE ÁGUA DE EDIFICAÇÃO QUE POSSUA RESERVATÓRIO DE FIBRA/FIBROCIMENTO  FORNECIMENTO E INSTALAÇÃO. AF_06/2016</v>
          </cell>
          <cell r="I4365" t="str">
            <v>UN</v>
          </cell>
          <cell r="J4365" t="str">
            <v>COEFICIENTE DE REPRESENTATIVIDADE</v>
          </cell>
          <cell r="K4365" t="str">
            <v>204,23</v>
          </cell>
          <cell r="L4365" t="str">
            <v>CAIXA REFERENCIAL</v>
          </cell>
        </row>
        <row r="4366">
          <cell r="G4366" t="str">
            <v>94477</v>
          </cell>
          <cell r="H4366" t="str">
            <v>TÊ, EM FERRO GALVANIZADO, CONEXÃO ROSQUEADA, DN 50 (2), INSTALADO EM RESERVAÇÃO DE ÁGUA DE EDIFICAÇÃO QUE POSSUA RESERVATÓRIO DE FIBRA/FIBROCIMENTO  FORNECIMENTO E INSTALAÇÃO. AF_06/2016</v>
          </cell>
          <cell r="I4366" t="str">
            <v>UN</v>
          </cell>
          <cell r="J4366" t="str">
            <v>COEFICIENTE DE REPRESENTATIVIDADE</v>
          </cell>
          <cell r="K4366" t="str">
            <v>117,89</v>
          </cell>
          <cell r="L4366" t="str">
            <v>CAIXA REFERENCIAL</v>
          </cell>
        </row>
        <row r="4367">
          <cell r="G4367" t="str">
            <v>94478</v>
          </cell>
          <cell r="H4367" t="str">
            <v>TÊ, EM FERRO GALVANIZADO, CONEXÃO ROSQUEADA, DN 65 (2 1/2), INSTALADO EM RESERVAÇÃO DE ÁGUA DE EDIFICAÇÃO QUE POSSUA RESERVATÓRIO DE FIBRA/FIBROCIMENTO  FORNECIMENTO E INSTALAÇÃO. AF_06/2016</v>
          </cell>
          <cell r="I4367" t="str">
            <v>UN</v>
          </cell>
          <cell r="J4367" t="str">
            <v>COEFICIENTE DE REPRESENTATIVIDADE</v>
          </cell>
          <cell r="K4367" t="str">
            <v>183,38</v>
          </cell>
          <cell r="L4367" t="str">
            <v>CAIXA REFERENCIAL</v>
          </cell>
        </row>
        <row r="4368">
          <cell r="G4368" t="str">
            <v>94479</v>
          </cell>
          <cell r="H4368" t="str">
            <v>TÊ, EM FERRO GALVANIZADO, CONEXÃO ROSQUEADA, DN 80 (3), INSTALADO EM RESERVAÇÃO DE ÁGUA DE EDIFICAÇÃO QUE POSSUA RESERVATÓRIO DE FIBRA/FIBROCIMENTO  FORNECIMENTO E INSTALAÇÃO. AF_06/2016</v>
          </cell>
          <cell r="I4368" t="str">
            <v>UN</v>
          </cell>
          <cell r="J4368" t="str">
            <v>COEFICIENTE DE REPRESENTATIVIDADE</v>
          </cell>
          <cell r="K4368" t="str">
            <v>241,64</v>
          </cell>
          <cell r="L4368" t="str">
            <v>CAIXA REFERENCIAL</v>
          </cell>
        </row>
        <row r="4369">
          <cell r="G4369" t="str">
            <v>94606</v>
          </cell>
          <cell r="H4369" t="str">
            <v>LUVA EM COBRE, DN 54 MM, SEM ANEL DE SOLDA, INSTALADO EM RESERVAÇÃO DE ÁGUA DE EDIFICAÇÃO QUE POSSUA RESERVATÓRIO DE FIBRA/FIBROCIMENTO  FORNECIMENTO E INSTALAÇÃO. AF_06/2016</v>
          </cell>
          <cell r="I4369" t="str">
            <v>UN</v>
          </cell>
          <cell r="J4369" t="str">
            <v>COEFICIENTE DE REPRESENTATIVIDADE</v>
          </cell>
          <cell r="K4369" t="str">
            <v>81,78</v>
          </cell>
          <cell r="L4369" t="str">
            <v>CAIXA REFERENCIAL</v>
          </cell>
        </row>
        <row r="4370">
          <cell r="G4370" t="str">
            <v>94608</v>
          </cell>
          <cell r="H4370" t="str">
            <v>LUVA EM COBRE, DN 66 MM, SEM ANEL DE SOLDA, INSTALADO EM RESERVAÇÃO DE ÁGUA DE EDIFICAÇÃO QUE POSSUA RESERVATÓRIO DE FIBRA/FIBROCIMENTO  FORNECIMENTO E INSTALAÇÃO. AF_06/2016</v>
          </cell>
          <cell r="I4370" t="str">
            <v>UN</v>
          </cell>
          <cell r="J4370" t="str">
            <v>COEFICIENTE DE REPRESENTATIVIDADE</v>
          </cell>
          <cell r="K4370" t="str">
            <v>187,98</v>
          </cell>
          <cell r="L4370" t="str">
            <v>CAIXA REFERENCIAL</v>
          </cell>
        </row>
        <row r="4371">
          <cell r="G4371" t="str">
            <v>94610</v>
          </cell>
          <cell r="H4371" t="str">
            <v>LUVA EM COBRE, DN 79 MM, SEM ANEL DE SOLDA, INSTALADO EM RESERVAÇÃO DE ÁGUA DE EDIFICAÇÃO QUE POSSUA RESERVATÓRIO DE FIBRA/FIBROCIMENTO  FORNECIMENTO E INSTALAÇÃO. AF_06/2016</v>
          </cell>
          <cell r="I4371" t="str">
            <v>UN</v>
          </cell>
          <cell r="J4371" t="str">
            <v>COEFICIENTE DE REPRESENTATIVIDADE</v>
          </cell>
          <cell r="K4371" t="str">
            <v>275,72</v>
          </cell>
          <cell r="L4371" t="str">
            <v>CAIXA REFERENCIAL</v>
          </cell>
        </row>
        <row r="4372">
          <cell r="G4372" t="str">
            <v>94612</v>
          </cell>
          <cell r="H4372" t="str">
            <v>LUVA DE COBRE, DN 104 MM, SEM ANEL DE SOLDA, INSTALADO EM RESERVAÇÃO DE ÁGUA DE EDIFICAÇÃO QUE POSSUA RESERVATÓRIO DE FIBRA/FIBROCIMENTO  FORNECIMENTO E INSTALAÇÃO. AF_06/2016</v>
          </cell>
          <cell r="I4372" t="str">
            <v>UN</v>
          </cell>
          <cell r="J4372" t="str">
            <v>COEFICIENTE DE REPRESENTATIVIDADE</v>
          </cell>
          <cell r="K4372" t="str">
            <v>382,94</v>
          </cell>
          <cell r="L4372" t="str">
            <v>CAIXA REFERENCIAL</v>
          </cell>
        </row>
        <row r="4373">
          <cell r="G4373" t="str">
            <v>94614</v>
          </cell>
          <cell r="H4373" t="str">
            <v>COTOVELO EM COBRE, DN 54 MM, 90 GRAUS, SEM ANEL DE SOLDA, INSTALADO EM RESERVAÇÃO DE ÁGUA DE EDIFICAÇÃO QUE POSSUA RESERVATÓRIO DE FIBRA/FIBROCIMENTO  FORNECIMENTO E INSTALAÇÃO. AF_06/2016</v>
          </cell>
          <cell r="I4373" t="str">
            <v>UN</v>
          </cell>
          <cell r="J4373" t="str">
            <v>COEFICIENTE DE REPRESENTATIVIDADE</v>
          </cell>
          <cell r="K4373" t="str">
            <v>136,64</v>
          </cell>
          <cell r="L4373" t="str">
            <v>CAIXA REFERENCIAL</v>
          </cell>
        </row>
        <row r="4374">
          <cell r="G4374" t="str">
            <v>94615</v>
          </cell>
          <cell r="H4374" t="str">
            <v>CURVA EM COBRE, DN 54 MM, 45 GRAUS, SEM ANEL DE SOLDA, BOLSA X BOLSA, INSTALADO EM RESERVAÇÃO DE ÁGUA DE EDIFICAÇÃO QUE POSSUA RESERVATÓRIO DE FIBRA/FIBROCIMENTO  FORNECIMENTO E INSTALAÇÃO. AF_06/2016</v>
          </cell>
          <cell r="I4374" t="str">
            <v>UN</v>
          </cell>
          <cell r="J4374" t="str">
            <v>COEFICIENTE DE REPRESENTATIVIDADE</v>
          </cell>
          <cell r="K4374" t="str">
            <v>153,31</v>
          </cell>
          <cell r="L4374" t="str">
            <v>CAIXA REFERENCIAL</v>
          </cell>
        </row>
        <row r="4375">
          <cell r="G4375" t="str">
            <v>94616</v>
          </cell>
          <cell r="H4375" t="str">
            <v>COTOVELO EM COBRE, DN 66 MM, 90 GRAUS, SEM ANEL DE SOLDA, INSTALADO EM RESERVAÇÃO DE ÁGUA DE EDIFICAÇÃO QUE POSSUA RESERVATÓRIO DE FIBRA/FIBROCIMENTO  FORNECIMENTO E INSTALAÇÃO. AF_06/2016</v>
          </cell>
          <cell r="I4375" t="str">
            <v>UN</v>
          </cell>
          <cell r="J4375" t="str">
            <v>COEFICIENTE DE REPRESENTATIVIDADE</v>
          </cell>
          <cell r="K4375" t="str">
            <v>355,75</v>
          </cell>
          <cell r="L4375" t="str">
            <v>CAIXA REFERENCIAL</v>
          </cell>
        </row>
        <row r="4376">
          <cell r="G4376" t="str">
            <v>94617</v>
          </cell>
          <cell r="H4376" t="str">
            <v>CURVA EM COBRE, DN 66 MM, 45 GRAUS, SEM ANEL DE SOLDA, BOLSA X BOLSA, INSTALADO EM RESERVAÇÃO DE ÁGUA DE EDIFICAÇÃO QUE POSSUA RESERVATÓRIO DE FIBRA/FIBROCIMENTO  FORNECIMENTO E INSTALAÇÃO. AF_06/2016</v>
          </cell>
          <cell r="I4376" t="str">
            <v>UN</v>
          </cell>
          <cell r="J4376" t="str">
            <v>COEFICIENTE DE REPRESENTATIVIDADE</v>
          </cell>
          <cell r="K4376" t="str">
            <v>297,79</v>
          </cell>
          <cell r="L4376" t="str">
            <v>CAIXA REFERENCIAL</v>
          </cell>
        </row>
        <row r="4377">
          <cell r="G4377" t="str">
            <v>94618</v>
          </cell>
          <cell r="H4377" t="str">
            <v>COTOVELO EM COBRE, DN 79 MM, 90 GRAUS, SEM ANEL DE SOLDA, INSTALADO EM RESERVAÇÃO DE ÁGUA DE EDIFICAÇÃO QUE POSSUA RESERVATÓRIO DE FIBRA/FIBROCIMENTO  FORNECIMENTO E INSTALAÇÃO. AF_06/2016</v>
          </cell>
          <cell r="I4377" t="str">
            <v>UN</v>
          </cell>
          <cell r="J4377" t="str">
            <v>COEFICIENTE DE REPRESENTATIVIDADE</v>
          </cell>
          <cell r="K4377" t="str">
            <v>350,79</v>
          </cell>
          <cell r="L4377" t="str">
            <v>CAIXA REFERENCIAL</v>
          </cell>
        </row>
        <row r="4378">
          <cell r="G4378" t="str">
            <v>94620</v>
          </cell>
          <cell r="H4378" t="str">
            <v>COTOVELO EM COBRE, DN 104 MM, 90 GRAUS, SEM ANEL DE SOLDA, INSTALADO EM RESERVAÇÃO DE ÁGUA DE EDIFICAÇÃO QUE POSSUA RESERVATÓRIO DE FIBRA/FIBROCIMENTO  FORNECIMENTO E INSTALAÇÃO. AF_06/2016</v>
          </cell>
          <cell r="I4378" t="str">
            <v>UN</v>
          </cell>
          <cell r="J4378" t="str">
            <v>COEFICIENTE DE REPRESENTATIVIDADE</v>
          </cell>
          <cell r="K4378" t="str">
            <v>784,39</v>
          </cell>
          <cell r="L4378" t="str">
            <v>CAIXA REFERENCIAL</v>
          </cell>
        </row>
        <row r="4379">
          <cell r="G4379" t="str">
            <v>94622</v>
          </cell>
          <cell r="H4379" t="str">
            <v>TE EM COBRE, DN 54 MM, SEM ANEL DE SOLDA, INSTALADO EM RESERVAÇÃO DE ÁGUA DE EDIFICAÇÃO QUE POSSUA RESERVATÓRIO DE FIBRA/FIBROCIMENTO  FORNECIMENTO E INSTALAÇÃO. AF_06/2016</v>
          </cell>
          <cell r="I4379" t="str">
            <v>UN</v>
          </cell>
          <cell r="J4379" t="str">
            <v>COEFICIENTE DE REPRESENTATIVIDADE</v>
          </cell>
          <cell r="K4379" t="str">
            <v>198,17</v>
          </cell>
          <cell r="L4379" t="str">
            <v>CAIXA REFERENCIAL</v>
          </cell>
        </row>
        <row r="4380">
          <cell r="G4380" t="str">
            <v>94623</v>
          </cell>
          <cell r="H4380" t="str">
            <v>TE EM COBRE, DN 66 MM, SEM ANEL DE SOLDA, INSTALADO EM RESERVAÇÃO DE ÁGUA DE EDIFICAÇÃO QUE POSSUA RESERVATÓRIO DE FIBRA/FIBROCIMENTO  FORNECIMENTO E INSTALAÇÃO. AF_06/2016</v>
          </cell>
          <cell r="I4380" t="str">
            <v>UN</v>
          </cell>
          <cell r="J4380" t="str">
            <v>COEFICIENTE DE REPRESENTATIVIDADE</v>
          </cell>
          <cell r="K4380" t="str">
            <v>441,90</v>
          </cell>
          <cell r="L4380" t="str">
            <v>CAIXA REFERENCIAL</v>
          </cell>
        </row>
        <row r="4381">
          <cell r="G4381" t="str">
            <v>94624</v>
          </cell>
          <cell r="H4381" t="str">
            <v>TE EM COBRE, DN 79 MM, SEM ANEL DE SOLDA, INSTALADO EM RESERVAÇÃO DE ÁGUA DE EDIFICAÇÃO QUE POSSUA RESERVATÓRIO DE FIBRA/FIBROCIMENTO  FORNECIMENTO E INSTALAÇÃO. AF_06/2016</v>
          </cell>
          <cell r="I4381" t="str">
            <v>UN</v>
          </cell>
          <cell r="J4381" t="str">
            <v>COEFICIENTE DE REPRESENTATIVIDADE</v>
          </cell>
          <cell r="K4381" t="str">
            <v>664,71</v>
          </cell>
          <cell r="L4381" t="str">
            <v>CAIXA REFERENCIAL</v>
          </cell>
        </row>
        <row r="4382">
          <cell r="G4382" t="str">
            <v>94625</v>
          </cell>
          <cell r="H4382" t="str">
            <v>TE EM COBRE, DN 104 MM, SEM ANEL DE SOLDA, INSTALADO EM RESERVAÇÃO DE ÁGUA DE EDIFICAÇÃO QUE POSSUA RESERVATÓRIO DE FIBRA/FIBROCIMENTO  FORNECIMENTO E INSTALAÇÃO. AF_06/2016</v>
          </cell>
          <cell r="I4382" t="str">
            <v>UN</v>
          </cell>
          <cell r="J4382" t="str">
            <v>COEFICIENTE DE REPRESENTATIVIDADE</v>
          </cell>
          <cell r="K4382" t="str">
            <v>1.362,12</v>
          </cell>
          <cell r="L4382" t="str">
            <v>CAIXA REFERENCIAL</v>
          </cell>
        </row>
        <row r="4383">
          <cell r="G4383" t="str">
            <v>94656</v>
          </cell>
          <cell r="H4383" t="str">
            <v>ADAPTADOR CURTO COM BOLSA E ROSCA PARA REGISTRO, PVC, SOLDÁVEL, DN  25 MM X 3/4 , INSTALADO EM RESERVAÇÃO DE ÁGUA DE EDIFICAÇÃO QUE POSSUA RESERVATÓRIO DE FIBRA/FIBROCIMENTO   FORNECIMENTO E INSTALAÇÃO. AF_06/2016</v>
          </cell>
          <cell r="I4383" t="str">
            <v>UN</v>
          </cell>
          <cell r="J4383" t="str">
            <v>COEFICIENTE DE REPRESENTATIVIDADE</v>
          </cell>
          <cell r="K4383" t="str">
            <v>7,41</v>
          </cell>
          <cell r="L4383" t="str">
            <v>CAIXA REFERENCIAL</v>
          </cell>
        </row>
        <row r="4384">
          <cell r="G4384" t="str">
            <v>94657</v>
          </cell>
          <cell r="H4384" t="str">
            <v>LUVA PVC, SOLDÁVEL, DN  25 MM, INSTALADA EM RESERVAÇÃO DE ÁGUA DE EDIFICAÇÃO QUE POSSUA RESERVATÓRIO DE FIBRA/FIBROCIMENTO   FORNECIMENTO E INSTALAÇÃO. AF_06/2016</v>
          </cell>
          <cell r="I4384" t="str">
            <v>UN</v>
          </cell>
          <cell r="J4384" t="str">
            <v>COEFICIENTE DE REPRESENTATIVIDADE</v>
          </cell>
          <cell r="K4384" t="str">
            <v>7,34</v>
          </cell>
          <cell r="L4384" t="str">
            <v>CAIXA REFERENCIAL</v>
          </cell>
        </row>
        <row r="4385">
          <cell r="G4385" t="str">
            <v>94658</v>
          </cell>
          <cell r="H4385" t="str">
            <v>ADAPTADOR CURTO COM BOLSA E ROSCA PARA REGISTRO, PVC, SOLDÁVEL, DN 32 MM X 1 , INSTALADO EM RESERVAÇÃO DE ÁGUA DE EDIFICAÇÃO QUE POSSUA RESERVATÓRIO DE FIBRA/FIBROCIMENTO   FORNECIMENTO E INSTALAÇÃO. AF_06/2016</v>
          </cell>
          <cell r="I4385" t="str">
            <v>UN</v>
          </cell>
          <cell r="J4385" t="str">
            <v>COEFICIENTE DE REPRESENTATIVIDADE</v>
          </cell>
          <cell r="K4385" t="str">
            <v>8,28</v>
          </cell>
          <cell r="L4385" t="str">
            <v>CAIXA REFERENCIAL</v>
          </cell>
        </row>
        <row r="4386">
          <cell r="G4386" t="str">
            <v>94659</v>
          </cell>
          <cell r="H4386" t="str">
            <v>LUVA PVC, SOLDÁVEL, DN 32 MM, INSTALADA EM RESERVAÇÃO DE ÁGUA DE EDIFICAÇÃO QUE POSSUA RESERVATÓRIO DE FIBRA/FIBROCIMENTO   FORNECIMENTO E INSTALAÇÃO. AF_06/2016</v>
          </cell>
          <cell r="I4386" t="str">
            <v>UN</v>
          </cell>
          <cell r="J4386" t="str">
            <v>COEFICIENTE DE REPRESENTATIVIDADE</v>
          </cell>
          <cell r="K4386" t="str">
            <v>8,48</v>
          </cell>
          <cell r="L4386" t="str">
            <v>CAIXA REFERENCIAL</v>
          </cell>
        </row>
        <row r="4387">
          <cell r="G4387" t="str">
            <v>94660</v>
          </cell>
          <cell r="H4387" t="str">
            <v>ADAPTADOR CURTO COM BOLSA E ROSCA PARA REGISTRO, PVC, SOLDÁVEL, DN 40 MM X 1 1/4 , INSTALADO EM RESERVAÇÃO DE ÁGUA DE EDIFICAÇÃO QUE POSSUA RESERVATÓRIO DE FIBRA/FIBROCIMENTO   FORNECIMENTO E INSTALAÇÃO. AF_06/2016</v>
          </cell>
          <cell r="I4387" t="str">
            <v>UN</v>
          </cell>
          <cell r="J4387" t="str">
            <v>COEFICIENTE DE REPRESENTATIVIDADE</v>
          </cell>
          <cell r="K4387" t="str">
            <v>13,44</v>
          </cell>
          <cell r="L4387" t="str">
            <v>CAIXA REFERENCIAL</v>
          </cell>
        </row>
        <row r="4388">
          <cell r="G4388" t="str">
            <v>94661</v>
          </cell>
          <cell r="H4388" t="str">
            <v>LUVA, PVC, SOLDÁVEL, DN 40 MM, INSTALADO EM RESERVAÇÃO DE ÁGUA DE EDIFICAÇÃO QUE POSSUA RESERVATÓRIO DE FIBRA/FIBROCIMENTO   FORNECIMENTO E INSTALAÇÃO. AF_06/2016</v>
          </cell>
          <cell r="I4388" t="str">
            <v>UN</v>
          </cell>
          <cell r="J4388" t="str">
            <v>COEFICIENTE DE REPRESENTATIVIDADE</v>
          </cell>
          <cell r="K4388" t="str">
            <v>13,98</v>
          </cell>
          <cell r="L4388" t="str">
            <v>CAIXA REFERENCIAL</v>
          </cell>
        </row>
        <row r="4389">
          <cell r="G4389" t="str">
            <v>94662</v>
          </cell>
          <cell r="H4389" t="str">
            <v>ADAPTADOR CURTO COM BOLSA E ROSCA PARA REGISTRO, PVC, SOLDÁVEL, DN 50 MM X 1 1/2 , INSTALADO EM RESERVAÇÃO DE ÁGUA DE EDIFICAÇÃO QUE POSSUA RESERVATÓRIO DE FIBRA/FIBROCIMENTO   FORNECIMENTO E INSTALAÇÃO. AF_06/2016</v>
          </cell>
          <cell r="I4389" t="str">
            <v>UN</v>
          </cell>
          <cell r="J4389" t="str">
            <v>COEFICIENTE DE REPRESENTATIVIDADE</v>
          </cell>
          <cell r="K4389" t="str">
            <v>14,18</v>
          </cell>
          <cell r="L4389" t="str">
            <v>CAIXA REFERENCIAL</v>
          </cell>
        </row>
        <row r="4390">
          <cell r="G4390" t="str">
            <v>94663</v>
          </cell>
          <cell r="H4390" t="str">
            <v>LUVA, PVC, SOLDÁVEL, DN 50 MM, INSTALADO EM RESERVAÇÃO DE ÁGUA DE EDIFICAÇÃO QUE POSSUA RESERVATÓRIO DE FIBRA/FIBROCIMENTO   FORNECIMENTO E INSTALAÇÃO. AF_06/2016</v>
          </cell>
          <cell r="I4390" t="str">
            <v>UN</v>
          </cell>
          <cell r="J4390" t="str">
            <v>COEFICIENTE DE REPRESENTATIVIDADE</v>
          </cell>
          <cell r="K4390" t="str">
            <v>14,08</v>
          </cell>
          <cell r="L4390" t="str">
            <v>CAIXA REFERENCIAL</v>
          </cell>
        </row>
        <row r="4391">
          <cell r="G4391" t="str">
            <v>94664</v>
          </cell>
          <cell r="H4391" t="str">
            <v>ADAPTADOR CURTO COM BOLSA E ROSCA PARA REGISTRO, PVC, SOLDÁVEL, DN 60 MM X 2 , INSTALADO EM RESERVAÇÃO DE ÁGUA DE EDIFICAÇÃO QUE POSSUA RESERVATÓRIO DE FIBRA/FIBROCIMENTO   FORNECIMENTO E INSTALAÇÃO. AF_06/2016</v>
          </cell>
          <cell r="I4391" t="str">
            <v>UN</v>
          </cell>
          <cell r="J4391" t="str">
            <v>COEFICIENTE DE REPRESENTATIVIDADE</v>
          </cell>
          <cell r="K4391" t="str">
            <v>28,30</v>
          </cell>
          <cell r="L4391" t="str">
            <v>CAIXA REFERENCIAL</v>
          </cell>
        </row>
        <row r="4392">
          <cell r="G4392" t="str">
            <v>94665</v>
          </cell>
          <cell r="H4392" t="str">
            <v>LUVA, PVC, SOLDÁVEL, DN 60 MM, INSTALADO EM RESERVAÇÃO DE ÁGUA DE EDIFICAÇÃO QUE POSSUA RESERVATÓRIO DE FIBRA/FIBROCIMENTO   FORNECIMENTO E INSTALAÇÃO. AF_06/2016</v>
          </cell>
          <cell r="I4392" t="str">
            <v>UN</v>
          </cell>
          <cell r="J4392" t="str">
            <v>COEFICIENTE DE REPRESENTATIVIDADE</v>
          </cell>
          <cell r="K4392" t="str">
            <v>30,42</v>
          </cell>
          <cell r="L4392" t="str">
            <v>CAIXA REFERENCIAL</v>
          </cell>
        </row>
        <row r="4393">
          <cell r="G4393" t="str">
            <v>94666</v>
          </cell>
          <cell r="H4393" t="str">
            <v>ADAPTADOR CURTO COM BOLSA E ROSCA PARA REGISTRO, PVC, SOLDÁVEL, DN 75 MM X 2 1/2 , INSTALADO EM RESERVAÇÃO DE ÁGUA DE EDIFICAÇÃO QUE POSSUA RESERVATÓRIO DE FIBRA/FIBROCIMENTO   FORNECIMENTO E INSTALAÇÃO. AF_06/2016</v>
          </cell>
          <cell r="I4393" t="str">
            <v>UN</v>
          </cell>
          <cell r="J4393" t="str">
            <v>COEFICIENTE DE REPRESENTATIVIDADE</v>
          </cell>
          <cell r="K4393" t="str">
            <v>36,34</v>
          </cell>
          <cell r="L4393" t="str">
            <v>CAIXA REFERENCIAL</v>
          </cell>
        </row>
        <row r="4394">
          <cell r="G4394" t="str">
            <v>94667</v>
          </cell>
          <cell r="H4394" t="str">
            <v>LUVA, PVC, SOLDÁVEL, DN 75 MM, INSTALADO EM RESERVAÇÃO DE ÁGUA DE EDIFICAÇÃO QUE POSSUA RESERVATÓRIO DE FIBRA/FIBROCIMENTO   FORNECIMENTO E INSTALAÇÃO. AF_06/2016</v>
          </cell>
          <cell r="I4394" t="str">
            <v>UN</v>
          </cell>
          <cell r="J4394" t="str">
            <v>COEFICIENTE DE REPRESENTATIVIDADE</v>
          </cell>
          <cell r="K4394" t="str">
            <v>36,43</v>
          </cell>
          <cell r="L4394" t="str">
            <v>CAIXA REFERENCIAL</v>
          </cell>
        </row>
        <row r="4395">
          <cell r="G4395" t="str">
            <v>94668</v>
          </cell>
          <cell r="H4395" t="str">
            <v>ADAPTADOR CURTO COM BOLSA E ROSCA PARA REGISTRO, PVC, SOLDÁVEL, DN 85 MM X 3 , INSTALADO EM RESERVAÇÃO DE ÁGUA DE EDIFICAÇÃO QUE POSSUA RESERVATÓRIO DE FIBRA/FIBROCIMENTO   FORNECIMENTO E INSTALAÇÃO. AF_06/2016</v>
          </cell>
          <cell r="I4395" t="str">
            <v>UN</v>
          </cell>
          <cell r="J4395" t="str">
            <v>COEFICIENTE DE REPRESENTATIVIDADE</v>
          </cell>
          <cell r="K4395" t="str">
            <v>57,32</v>
          </cell>
          <cell r="L4395" t="str">
            <v>CAIXA REFERENCIAL</v>
          </cell>
        </row>
        <row r="4396">
          <cell r="G4396" t="str">
            <v>94669</v>
          </cell>
          <cell r="H4396" t="str">
            <v>LUVA, PVC, SOLDÁVEL, DN 85 MM, INSTALADO EM RESERVAÇÃO DE ÁGUA DE EDIFICAÇÃO QUE POSSUA RESERVATÓRIO DE FIBRA/FIBROCIMENTO   FORNECIMENTO E INSTALAÇÃO. AF_06/2016</v>
          </cell>
          <cell r="I4396" t="str">
            <v>UN</v>
          </cell>
          <cell r="J4396" t="str">
            <v>COEFICIENTE DE REPRESENTATIVIDADE</v>
          </cell>
          <cell r="K4396" t="str">
            <v>73,91</v>
          </cell>
          <cell r="L4396" t="str">
            <v>CAIXA REFERENCIAL</v>
          </cell>
        </row>
        <row r="4397">
          <cell r="G4397" t="str">
            <v>94670</v>
          </cell>
          <cell r="H4397" t="str">
            <v>ADAPTADOR CURTO COM BOLSA E ROSCA PARA REGISTRO, PVC, SOLDÁVEL, DN 110 MM X 4 , INSTALADO EM RESERVAÇÃO DE ÁGUA DE EDIFICAÇÃO QUE POSSUA RESERVATÓRIO DE FIBRA/FIBROCIMENTO   FORNECIMENTO E INSTALAÇÃO. AF_06/2016</v>
          </cell>
          <cell r="I4397" t="str">
            <v>UN</v>
          </cell>
          <cell r="J4397" t="str">
            <v>COEFICIENTE DE REPRESENTATIVIDADE</v>
          </cell>
          <cell r="K4397" t="str">
            <v>73,33</v>
          </cell>
          <cell r="L4397" t="str">
            <v>CAIXA REFERENCIAL</v>
          </cell>
        </row>
        <row r="4398">
          <cell r="G4398" t="str">
            <v>94671</v>
          </cell>
          <cell r="H4398" t="str">
            <v>LUVA, PVC, SOLDÁVEL, DN 110 MM, INSTALADO EM RESERVAÇÃO DE ÁGUA DE EDIFICAÇÃO QUE POSSUA RESERVATÓRIO DE FIBRA/FIBROCIMENTO   FORNECIMENTO E INSTALAÇÃO. AF_06/2016</v>
          </cell>
          <cell r="I4398" t="str">
            <v>UN</v>
          </cell>
          <cell r="J4398" t="str">
            <v>COEFICIENTE DE REPRESENTATIVIDADE</v>
          </cell>
          <cell r="K4398" t="str">
            <v>103,69</v>
          </cell>
          <cell r="L4398" t="str">
            <v>CAIXA REFERENCIAL</v>
          </cell>
        </row>
        <row r="4399">
          <cell r="G4399" t="str">
            <v>94672</v>
          </cell>
          <cell r="H4399" t="str">
            <v>JOELHO 90 GRAUS COM BUCHA DE LATÃO, PVC, SOLDÁVEL, DN  25 MM, X 3/4 INSTALADO EM RESERVAÇÃO DE ÁGUA DE EDIFICAÇÃO QUE POSSUA RESERVATÓRIO DE FIBRA/FIBROCIMENTO   FORNECIMENTO E INSTALAÇÃO. AF_06/2016</v>
          </cell>
          <cell r="I4399" t="str">
            <v>UN</v>
          </cell>
          <cell r="J4399" t="str">
            <v>COEFICIENTE DE REPRESENTATIVIDADE</v>
          </cell>
          <cell r="K4399" t="str">
            <v>11,48</v>
          </cell>
          <cell r="L4399" t="str">
            <v>CAIXA REFERENCIAL</v>
          </cell>
        </row>
        <row r="4400">
          <cell r="G4400" t="str">
            <v>94673</v>
          </cell>
          <cell r="H4400" t="str">
            <v>CURVA 90 GRAUS, PVC, SOLDÁVEL, DN  25 MM, INSTALADO EM RESERVAÇÃO DE ÁGUA DE EDIFICAÇÃO QUE POSSUA RESERVATÓRIO DE FIBRA/FIBROCIMENTO   FORNECIMENTO E INSTALAÇÃO. AF_06/2016</v>
          </cell>
          <cell r="I4400" t="str">
            <v>UN</v>
          </cell>
          <cell r="J4400" t="str">
            <v>COEFICIENTE DE REPRESENTATIVIDADE</v>
          </cell>
          <cell r="K4400" t="str">
            <v>12,02</v>
          </cell>
          <cell r="L4400" t="str">
            <v>CAIXA REFERENCIAL</v>
          </cell>
        </row>
        <row r="4401">
          <cell r="G4401" t="str">
            <v>94674</v>
          </cell>
          <cell r="H4401" t="str">
            <v>JOELHO 90 GRAUS, PVC, SOLDÁVEL, DN 32 MM INSTALADO EM RESERVAÇÃO DE ÁGUA DE EDIFICAÇÃO QUE POSSUA RESERVATÓRIO DE FIBRA/FIBROCIMENTO   FORNECIMENTO E INSTALAÇÃO. AF_06/2016</v>
          </cell>
          <cell r="I4401" t="str">
            <v>UN</v>
          </cell>
          <cell r="J4401" t="str">
            <v>COEFICIENTE DE REPRESENTATIVIDADE</v>
          </cell>
          <cell r="K4401" t="str">
            <v>11,48</v>
          </cell>
          <cell r="L4401" t="str">
            <v>CAIXA REFERENCIAL</v>
          </cell>
        </row>
        <row r="4402">
          <cell r="G4402" t="str">
            <v>94675</v>
          </cell>
          <cell r="H4402" t="str">
            <v>CURVA 90 GRAUS, PVC, SOLDÁVEL, DN 32 MM, INSTALADO EM RESERVAÇÃO DE ÁGUA DE EDIFICAÇÃO QUE POSSUA RESERVATÓRIO DE FIBRA/FIBROCIMENTO   FORNECIMENTO E INSTALAÇÃO. AF_06/2016</v>
          </cell>
          <cell r="I4402" t="str">
            <v>UN</v>
          </cell>
          <cell r="J4402" t="str">
            <v>COEFICIENTE DE REPRESENTATIVIDADE</v>
          </cell>
          <cell r="K4402" t="str">
            <v>15,40</v>
          </cell>
          <cell r="L4402" t="str">
            <v>CAIXA REFERENCIAL</v>
          </cell>
        </row>
        <row r="4403">
          <cell r="G4403" t="str">
            <v>94676</v>
          </cell>
          <cell r="H4403" t="str">
            <v>JOELHO 90 GRAUS, PVC, SOLDÁVEL, DN 40 MM INSTALADO EM RESERVAÇÃO DE ÁGUA DE EDIFICAÇÃO QUE POSSUA RESERVATÓRIO DE FIBRA/FIBROCIMENTO   FORNECIMENTO E INSTALAÇÃO. AF_06/2016</v>
          </cell>
          <cell r="I4403" t="str">
            <v>UN</v>
          </cell>
          <cell r="J4403" t="str">
            <v>COEFICIENTE DE REPRESENTATIVIDADE</v>
          </cell>
          <cell r="K4403" t="str">
            <v>19,26</v>
          </cell>
          <cell r="L4403" t="str">
            <v>CAIXA REFERENCIAL</v>
          </cell>
        </row>
        <row r="4404">
          <cell r="G4404" t="str">
            <v>94677</v>
          </cell>
          <cell r="H4404" t="str">
            <v>CURVA 90 GRAUS, PVC, SOLDÁVEL, DN 40 MM, INSTALADO EM RESERVAÇÃO DE ÁGUA DE EDIFICAÇÃO QUE POSSUA RESERVATÓRIO DE FIBRA/FIBROCIMENTO   FORNECIMENTO E INSTALAÇÃO. AF_06/2016</v>
          </cell>
          <cell r="I4404" t="str">
            <v>UN</v>
          </cell>
          <cell r="J4404" t="str">
            <v>COEFICIENTE DE REPRESENTATIVIDADE</v>
          </cell>
          <cell r="K4404" t="str">
            <v>25,21</v>
          </cell>
          <cell r="L4404" t="str">
            <v>CAIXA REFERENCIAL</v>
          </cell>
        </row>
        <row r="4405">
          <cell r="G4405" t="str">
            <v>94678</v>
          </cell>
          <cell r="H4405" t="str">
            <v>JOELHO 90 GRAUS, PVC, SOLDÁVEL, DN 50 MM INSTALADO EM RESERVAÇÃO DE ÁGUA DE EDIFICAÇÃO QUE POSSUA RESERVATÓRIO DE FIBRA/FIBROCIMENTO   FORNECIMENTO E INSTALAÇÃO. AF_06/2016</v>
          </cell>
          <cell r="I4405" t="str">
            <v>UN</v>
          </cell>
          <cell r="J4405" t="str">
            <v>COEFICIENTE DE REPRESENTATIVIDADE</v>
          </cell>
          <cell r="K4405" t="str">
            <v>18,38</v>
          </cell>
          <cell r="L4405" t="str">
            <v>CAIXA REFERENCIAL</v>
          </cell>
        </row>
        <row r="4406">
          <cell r="G4406" t="str">
            <v>94679</v>
          </cell>
          <cell r="H4406" t="str">
            <v>CURVA 90 GRAUS, PVC, SOLDÁVEL, DN 50 MM, INSTALADO EM RESERVAÇÃO DE ÁGUA DE EDIFICAÇÃO QUE POSSUA RESERVATÓRIO DE FIBRA/FIBROCIMENTO   FORNECIMENTO E INSTALAÇÃO. AF_06/2016</v>
          </cell>
          <cell r="I4406" t="str">
            <v>UN</v>
          </cell>
          <cell r="J4406" t="str">
            <v>COEFICIENTE DE REPRESENTATIVIDADE</v>
          </cell>
          <cell r="K4406" t="str">
            <v>26,21</v>
          </cell>
          <cell r="L4406" t="str">
            <v>CAIXA REFERENCIAL</v>
          </cell>
        </row>
        <row r="4407">
          <cell r="G4407" t="str">
            <v>94680</v>
          </cell>
          <cell r="H4407" t="str">
            <v>JOELHO 90 GRAUS, PVC, SOLDÁVEL, DN 60 MM INSTALADO EM RESERVAÇÃO DE ÁGUA DE EDIFICAÇÃO QUE POSSUA RESERVATÓRIO DE FIBRA/FIBROCIMENTO   FORNECIMENTO E INSTALAÇÃO. AF_06/2016</v>
          </cell>
          <cell r="I4407" t="str">
            <v>UN</v>
          </cell>
          <cell r="J4407" t="str">
            <v>COEFICIENTE DE REPRESENTATIVIDADE</v>
          </cell>
          <cell r="K4407" t="str">
            <v>51,52</v>
          </cell>
          <cell r="L4407" t="str">
            <v>CAIXA REFERENCIAL</v>
          </cell>
        </row>
        <row r="4408">
          <cell r="G4408" t="str">
            <v>94681</v>
          </cell>
          <cell r="H4408" t="str">
            <v>CURVA 90 GRAUS, PVC, SOLDÁVEL, DN 60 MM, INSTALADO EM RESERVAÇÃO DE ÁGUA DE EDIFICAÇÃO QUE POSSUA RESERVATÓRIO DE FIBRA/FIBROCIMENTO   FORNECIMENTO E INSTALAÇÃO. AF_06/2016</v>
          </cell>
          <cell r="I4408" t="str">
            <v>UN</v>
          </cell>
          <cell r="J4408" t="str">
            <v>COEFICIENTE DE REPRESENTATIVIDADE</v>
          </cell>
          <cell r="K4408" t="str">
            <v>56,52</v>
          </cell>
          <cell r="L4408" t="str">
            <v>CAIXA REFERENCIAL</v>
          </cell>
        </row>
        <row r="4409">
          <cell r="G4409" t="str">
            <v>94682</v>
          </cell>
          <cell r="H4409" t="str">
            <v>JOELHO 90 GRAUS, PVC, SOLDÁVEL, DN 75 MM INSTALADO EM RESERVAÇÃO DE ÁGUA DE EDIFICAÇÃO QUE POSSUA RESERVATÓRIO DE FIBRA/FIBROCIMENTO   FORNECIMENTO E INSTALAÇÃO. AF_06/2016</v>
          </cell>
          <cell r="I4409" t="str">
            <v>UN</v>
          </cell>
          <cell r="J4409" t="str">
            <v>COEFICIENTE DE REPRESENTATIVIDADE</v>
          </cell>
          <cell r="K4409" t="str">
            <v>106,41</v>
          </cell>
          <cell r="L4409" t="str">
            <v>CAIXA REFERENCIAL</v>
          </cell>
        </row>
        <row r="4410">
          <cell r="G4410" t="str">
            <v>94683</v>
          </cell>
          <cell r="H4410" t="str">
            <v>CURVA 90 GRAUS, PVC, SOLDÁVEL, DN 75 MM, INSTALADO EM RESERVAÇÃO DE ÁGUA DE EDIFICAÇÃO QUE POSSUA RESERVATÓRIO DE FIBRA/FIBROCIMENTO   FORNECIMENTO E INSTALAÇÃO. AF_06/2016</v>
          </cell>
          <cell r="I4410" t="str">
            <v>UN</v>
          </cell>
          <cell r="J4410" t="str">
            <v>COEFICIENTE DE REPRESENTATIVIDADE</v>
          </cell>
          <cell r="K4410" t="str">
            <v>74,29</v>
          </cell>
          <cell r="L4410" t="str">
            <v>CAIXA REFERENCIAL</v>
          </cell>
        </row>
        <row r="4411">
          <cell r="G4411" t="str">
            <v>94684</v>
          </cell>
          <cell r="H4411" t="str">
            <v>JOELHO 90 GRAUS, PVC, SOLDÁVEL, DN 85 MM INSTALADO EM RESERVAÇÃO DE ÁGUA DE EDIFICAÇÃO QUE POSSUA RESERVATÓRIO DE FIBRA/FIBROCIMENTO   FORNECIMENTO E INSTALAÇÃO. AF_06/2016</v>
          </cell>
          <cell r="I4411" t="str">
            <v>UN</v>
          </cell>
          <cell r="J4411" t="str">
            <v>COEFICIENTE DE REPRESENTATIVIDADE</v>
          </cell>
          <cell r="K4411" t="str">
            <v>140,98</v>
          </cell>
          <cell r="L4411" t="str">
            <v>CAIXA REFERENCIAL</v>
          </cell>
        </row>
        <row r="4412">
          <cell r="G4412" t="str">
            <v>94685</v>
          </cell>
          <cell r="H4412" t="str">
            <v>CURVA 90 GRAUS, PVC, SOLDÁVEL, DN 85 MM, INSTALADO EM RESERVAÇÃO DE ÁGUA DE EDIFICAÇÃO QUE POSSUA RESERVATÓRIO DE FIBRA/FIBROCIMENTO   FORNECIMENTO E INSTALAÇÃO. AF_06/2016</v>
          </cell>
          <cell r="I4412" t="str">
            <v>UN</v>
          </cell>
          <cell r="J4412" t="str">
            <v>COEFICIENTE DE REPRESENTATIVIDADE</v>
          </cell>
          <cell r="K4412" t="str">
            <v>106,93</v>
          </cell>
          <cell r="L4412" t="str">
            <v>CAIXA REFERENCIAL</v>
          </cell>
        </row>
        <row r="4413">
          <cell r="G4413" t="str">
            <v>94686</v>
          </cell>
          <cell r="H4413" t="str">
            <v>JOELHO 90 GRAUS, PVC, SOLDÁVEL, DN 110 MM INSTALADO EM RESERVAÇÃO DE ÁGUA DE EDIFICAÇÃO QUE POSSUA RESERVATÓRIO DE FIBRA/FIBROCIMENTO   FORNECIMENTO E INSTALAÇÃO. AF_06/2016</v>
          </cell>
          <cell r="I4413" t="str">
            <v>UN</v>
          </cell>
          <cell r="J4413" t="str">
            <v>COEFICIENTE DE REPRESENTATIVIDADE</v>
          </cell>
          <cell r="K4413" t="str">
            <v>242,88</v>
          </cell>
          <cell r="L4413" t="str">
            <v>CAIXA REFERENCIAL</v>
          </cell>
        </row>
        <row r="4414">
          <cell r="G4414" t="str">
            <v>94687</v>
          </cell>
          <cell r="H4414" t="str">
            <v>CURVA 90 GRAUS, PVC, SOLDÁVEL, DN 110 MM, INSTALADO EM RESERVAÇÃO DE ÁGUA DE EDIFICAÇÃO QUE POSSUA RESERVATÓRIO DE FIBRA/FIBROCIMENTO   FORNECIMENTO E INSTALAÇÃO. AF_06/2016</v>
          </cell>
          <cell r="I4414" t="str">
            <v>UN</v>
          </cell>
          <cell r="J4414" t="str">
            <v>COEFICIENTE DE REPRESENTATIVIDADE</v>
          </cell>
          <cell r="K4414" t="str">
            <v>220,28</v>
          </cell>
          <cell r="L4414" t="str">
            <v>CAIXA REFERENCIAL</v>
          </cell>
        </row>
        <row r="4415">
          <cell r="G4415" t="str">
            <v>94688</v>
          </cell>
          <cell r="H4415" t="str">
            <v>TÊ, PVC, SOLDÁVEL, DN  25 MM INSTALADO EM RESERVAÇÃO DE ÁGUA DE EDIFICAÇÃO QUE POSSUA RESERVATÓRIO DE FIBRA/FIBROCIMENTO   FORNECIMENTO E INSTALAÇÃO. AF_06/2016</v>
          </cell>
          <cell r="I4415" t="str">
            <v>UN</v>
          </cell>
          <cell r="J4415" t="str">
            <v>COEFICIENTE DE REPRESENTATIVIDADE</v>
          </cell>
          <cell r="K4415" t="str">
            <v>13,46</v>
          </cell>
          <cell r="L4415" t="str">
            <v>CAIXA REFERENCIAL</v>
          </cell>
        </row>
        <row r="4416">
          <cell r="G4416" t="str">
            <v>94689</v>
          </cell>
          <cell r="H4416" t="str">
            <v>TÊ COM BUCHA DE LATÃO NA BOLSA CENTRAL, PVC, SOLDÁVEL, DN  25 MM X 3/4 , INSTALADO EM RESERVAÇÃO DE ÁGUA DE EDIFICAÇÃO QUE POSSUA RESERVATÓRIO DE FIBRA/FIBROCIMENTO   FORNECIMENTO E INSTALAÇÃO. AF_06/2016</v>
          </cell>
          <cell r="I4416" t="str">
            <v>UN</v>
          </cell>
          <cell r="J4416" t="str">
            <v>COEFICIENTE DE REPRESENTATIVIDADE</v>
          </cell>
          <cell r="K4416" t="str">
            <v>16,40</v>
          </cell>
          <cell r="L4416" t="str">
            <v>CAIXA REFERENCIAL</v>
          </cell>
        </row>
        <row r="4417">
          <cell r="G4417" t="str">
            <v>94690</v>
          </cell>
          <cell r="H4417" t="str">
            <v>TÊ, PVC, SOLDÁVEL, DN 32 MM INSTALADO EM RESERVAÇÃO DE ÁGUA DE EDIFICAÇÃO QUE POSSUA RESERVATÓRIO DE FIBRA/FIBROCIMENTO   FORNECIMENTO E INSTALAÇÃO. AF_06/2016</v>
          </cell>
          <cell r="I4417" t="str">
            <v>UN</v>
          </cell>
          <cell r="J4417" t="str">
            <v>COEFICIENTE DE REPRESENTATIVIDADE</v>
          </cell>
          <cell r="K4417" t="str">
            <v>15,96</v>
          </cell>
          <cell r="L4417" t="str">
            <v>CAIXA REFERENCIAL</v>
          </cell>
        </row>
        <row r="4418">
          <cell r="G4418" t="str">
            <v>94691</v>
          </cell>
          <cell r="H4418" t="str">
            <v>TÊ DE REDUÇÃO, PVC, SOLDÁVEL, DN 32 MM X  25 MM, INSTALADO EM RESERVAÇÃO DE ÁGUA DE EDIFICAÇÃO QUE POSSUA RESERVATÓRIO DE FIBRA/FIBROCIMENTO   FORNECIMENTO E INSTALAÇÃO. AF_06/2016</v>
          </cell>
          <cell r="I4418" t="str">
            <v>UN</v>
          </cell>
          <cell r="J4418" t="str">
            <v>COEFICIENTE DE REPRESENTATIVIDADE</v>
          </cell>
          <cell r="K4418" t="str">
            <v>18,79</v>
          </cell>
          <cell r="L4418" t="str">
            <v>CAIXA REFERENCIAL</v>
          </cell>
        </row>
        <row r="4419">
          <cell r="G4419" t="str">
            <v>94692</v>
          </cell>
          <cell r="H4419" t="str">
            <v>TÊ, PVC, SOLDÁVEL, DN 40 MM INSTALADO EM RESERVAÇÃO DE ÁGUA DE EDIFICAÇÃO QUE POSSUA RESERVATÓRIO DE FIBRA/FIBROCIMENTO   FORNECIMENTO E INSTALAÇÃO. AF_06/2016</v>
          </cell>
          <cell r="I4419" t="str">
            <v>UN</v>
          </cell>
          <cell r="J4419" t="str">
            <v>COEFICIENTE DE REPRESENTATIVIDADE</v>
          </cell>
          <cell r="K4419" t="str">
            <v>27,40</v>
          </cell>
          <cell r="L4419" t="str">
            <v>CAIXA REFERENCIAL</v>
          </cell>
        </row>
        <row r="4420">
          <cell r="G4420" t="str">
            <v>94693</v>
          </cell>
          <cell r="H4420" t="str">
            <v>TÊ DE REDUÇÃO, PVC, SOLDÁVEL, DN 40 MM X 32 MM, INSTALADO EM RESERVAÇÃO DE ÁGUA DE EDIFICAÇÃO QUE POSSUA RESERVATÓRIO DE FIBRA/FIBROCIMENTO   FORNECIMENTO E INSTALAÇÃO. AF_06/2016</v>
          </cell>
          <cell r="I4420" t="str">
            <v>UN</v>
          </cell>
          <cell r="J4420" t="str">
            <v>COEFICIENTE DE REPRESENTATIVIDADE</v>
          </cell>
          <cell r="K4420" t="str">
            <v>26,86</v>
          </cell>
          <cell r="L4420" t="str">
            <v>CAIXA REFERENCIAL</v>
          </cell>
        </row>
        <row r="4421">
          <cell r="G4421" t="str">
            <v>94694</v>
          </cell>
          <cell r="H4421" t="str">
            <v>TÊ, PVC, SOLDÁVEL, DN 50 MM INSTALADO EM RESERVAÇÃO DE ÁGUA DE EDIFICAÇÃO QUE POSSUA RESERVATÓRIO DE FIBRA/FIBROCIMENTO   FORNECIMENTO E INSTALAÇÃO. AF_06/2016</v>
          </cell>
          <cell r="I4421" t="str">
            <v>UN</v>
          </cell>
          <cell r="J4421" t="str">
            <v>COEFICIENTE DE REPRESENTATIVIDADE</v>
          </cell>
          <cell r="K4421" t="str">
            <v>27,81</v>
          </cell>
          <cell r="L4421" t="str">
            <v>CAIXA REFERENCIAL</v>
          </cell>
        </row>
        <row r="4422">
          <cell r="G4422" t="str">
            <v>94695</v>
          </cell>
          <cell r="H4422" t="str">
            <v>TÊ DE REDUÇÃO, PVC, SOLDÁVEL, DN 50 MM X 40 MM, INSTALADO EM RESERVAÇÃO DE ÁGUA DE EDIFICAÇÃO QUE POSSUA RESERVATÓRIO DE FIBRA/FIBROCIMENTO   FORNECIMENTO E INSTALAÇÃO. AF_06/2016</v>
          </cell>
          <cell r="I4422" t="str">
            <v>UN</v>
          </cell>
          <cell r="J4422" t="str">
            <v>COEFICIENTE DE REPRESENTATIVIDADE</v>
          </cell>
          <cell r="K4422" t="str">
            <v>36,02</v>
          </cell>
          <cell r="L4422" t="str">
            <v>CAIXA REFERENCIAL</v>
          </cell>
        </row>
        <row r="4423">
          <cell r="G4423" t="str">
            <v>94696</v>
          </cell>
          <cell r="H4423" t="str">
            <v>TÊ, PVC, SOLDÁVEL, DN 60 MM INSTALADO EM RESERVAÇÃO DE ÁGUA DE EDIFICAÇÃO QUE POSSUA RESERVATÓRIO DE FIBRA/FIBROCIMENTO   FORNECIMENTO E INSTALAÇÃO. AF_06/2016</v>
          </cell>
          <cell r="I4423" t="str">
            <v>UN</v>
          </cell>
          <cell r="J4423" t="str">
            <v>COEFICIENTE DE REPRESENTATIVIDADE</v>
          </cell>
          <cell r="K4423" t="str">
            <v>62,29</v>
          </cell>
          <cell r="L4423" t="str">
            <v>CAIXA REFERENCIAL</v>
          </cell>
        </row>
        <row r="4424">
          <cell r="G4424" t="str">
            <v>94697</v>
          </cell>
          <cell r="H4424" t="str">
            <v>TÊ, PVC, SOLDÁVEL, DN 75 MM INSTALADO EM RESERVAÇÃO DE ÁGUA DE EDIFICAÇÃO QUE POSSUA RESERVATÓRIO DE FIBRA/FIBROCIMENTO   FORNECIMENTO E INSTALAÇÃO. AF_06/2016</v>
          </cell>
          <cell r="I4424" t="str">
            <v>UN</v>
          </cell>
          <cell r="J4424" t="str">
            <v>COEFICIENTE DE REPRESENTATIVIDADE</v>
          </cell>
          <cell r="K4424" t="str">
            <v>88,04</v>
          </cell>
          <cell r="L4424" t="str">
            <v>CAIXA REFERENCIAL</v>
          </cell>
        </row>
        <row r="4425">
          <cell r="G4425" t="str">
            <v>94698</v>
          </cell>
          <cell r="H4425" t="str">
            <v>TÊ DE REDUÇÃO, PVC, SOLDÁVEL, DN 75 MM X 50 MM, INSTALADO EM RESERVAÇÃO DE ÁGUA DE EDIFICAÇÃO QUE POSSUA RESERVATÓRIO DE FIBRA/FIBROCIMENTO   FORNECIMENTO E INSTALAÇÃO. AF_06/2016</v>
          </cell>
          <cell r="I4425" t="str">
            <v>UN</v>
          </cell>
          <cell r="J4425" t="str">
            <v>COEFICIENTE DE REPRESENTATIVIDADE</v>
          </cell>
          <cell r="K4425" t="str">
            <v>73,61</v>
          </cell>
          <cell r="L4425" t="str">
            <v>CAIXA REFERENCIAL</v>
          </cell>
        </row>
        <row r="4426">
          <cell r="G4426" t="str">
            <v>94699</v>
          </cell>
          <cell r="H4426" t="str">
            <v>TÊ, PVC, SOLDÁVEL, DN 85 MM INSTALADO EM RESERVAÇÃO DE ÁGUA DE EDIFICAÇÃO QUE POSSUA RESERVATÓRIO DE FIBRA/FIBROCIMENTO   FORNECIMENTO E INSTALAÇÃO. AF_06/2016</v>
          </cell>
          <cell r="I4426" t="str">
            <v>UN</v>
          </cell>
          <cell r="J4426" t="str">
            <v>COEFICIENTE DE REPRESENTATIVIDADE</v>
          </cell>
          <cell r="K4426" t="str">
            <v>133,32</v>
          </cell>
          <cell r="L4426" t="str">
            <v>CAIXA REFERENCIAL</v>
          </cell>
        </row>
        <row r="4427">
          <cell r="G4427" t="str">
            <v>94700</v>
          </cell>
          <cell r="H4427" t="str">
            <v>TÊ DE REDUÇÃO, PVC, SOLDÁVEL, DN 85 MM X 60 MM, INSTALADO EM RESERVAÇÃO DE ÁGUA DE EDIFICAÇÃO QUE POSSUA RESERVATÓRIO DE FIBRA/FIBROCIMENTO   FORNECIMENTO E INSTALAÇÃO. AF_06/2016</v>
          </cell>
          <cell r="I4427" t="str">
            <v>UN</v>
          </cell>
          <cell r="J4427" t="str">
            <v>COEFICIENTE DE REPRESENTATIVIDADE</v>
          </cell>
          <cell r="K4427" t="str">
            <v>153,10</v>
          </cell>
          <cell r="L4427" t="str">
            <v>CAIXA REFERENCIAL</v>
          </cell>
        </row>
        <row r="4428">
          <cell r="G4428" t="str">
            <v>94701</v>
          </cell>
          <cell r="H4428" t="str">
            <v>TÊ, PVC, SOLDÁVEL, DN 110 MM INSTALADO EM RESERVAÇÃO DE ÁGUA DE EDIFICAÇÃO QUE POSSUA RESERVATÓRIO DE FIBRA/FIBROCIMENTO   FORNECIMENTO E INSTALAÇÃO. AF_06/2016</v>
          </cell>
          <cell r="I4428" t="str">
            <v>UN</v>
          </cell>
          <cell r="J4428" t="str">
            <v>COEFICIENTE DE REPRESENTATIVIDADE</v>
          </cell>
          <cell r="K4428" t="str">
            <v>220,47</v>
          </cell>
          <cell r="L4428" t="str">
            <v>CAIXA REFERENCIAL</v>
          </cell>
        </row>
        <row r="4429">
          <cell r="G4429" t="str">
            <v>94702</v>
          </cell>
          <cell r="H4429" t="str">
            <v>TÊ DE REDUÇÃO, PVC, SOLDÁVEL, DN 110 MM X 60 MM, INSTALADO EM RESERVAÇÃO DE ÁGUA DE EDIFICAÇÃO QUE POSSUA RESERVATÓRIO DE FIBRA/FIBROCIMENTO   FORNECIMENTO E INSTALAÇÃO. AF_06/2016</v>
          </cell>
          <cell r="I4429" t="str">
            <v>UN</v>
          </cell>
          <cell r="J4429" t="str">
            <v>COEFICIENTE DE REPRESENTATIVIDADE</v>
          </cell>
          <cell r="K4429" t="str">
            <v>195,87</v>
          </cell>
          <cell r="L4429" t="str">
            <v>CAIXA REFERENCIAL</v>
          </cell>
        </row>
        <row r="4430">
          <cell r="G4430" t="str">
            <v>94703</v>
          </cell>
          <cell r="H4430" t="str">
            <v>ADAPTADOR COM FLANGE E ANEL DE VEDAÇÃO, PVC, SOLDÁVEL, DN  25 MM X 3/4 , INSTALADO EM RESERVAÇÃO DE ÁGUA DE EDIFICAÇÃO QUE POSSUA RESERVATÓRIO DE FIBRA/FIBROCIMENTO   FORNECIMENTO E INSTALAÇÃO. AF_06/2016</v>
          </cell>
          <cell r="I4430" t="str">
            <v>UN</v>
          </cell>
          <cell r="J4430" t="str">
            <v>COEFICIENTE DE REPRESENTATIVIDADE</v>
          </cell>
          <cell r="K4430" t="str">
            <v>22,31</v>
          </cell>
          <cell r="L4430" t="str">
            <v>CAIXA REFERENCIAL</v>
          </cell>
        </row>
        <row r="4431">
          <cell r="G4431" t="str">
            <v>94704</v>
          </cell>
          <cell r="H4431" t="str">
            <v>ADAPTADOR COM FLANGE E ANEL DE VEDAÇÃO, PVC, SOLDÁVEL, DN 32 MM X 1 , INSTALADO EM RESERVAÇÃO DE ÁGUA DE EDIFICAÇÃO QUE POSSUA RESERVATÓRIO DE FIBRA/FIBROCIMENTO   FORNECIMENTO E INSTALAÇÃO. AF_06/2016</v>
          </cell>
          <cell r="I4431" t="str">
            <v>UN</v>
          </cell>
          <cell r="J4431" t="str">
            <v>COEFICIENTE DE REPRESENTATIVIDADE</v>
          </cell>
          <cell r="K4431" t="str">
            <v>28,36</v>
          </cell>
          <cell r="L4431" t="str">
            <v>CAIXA REFERENCIAL</v>
          </cell>
        </row>
        <row r="4432">
          <cell r="G4432" t="str">
            <v>94705</v>
          </cell>
          <cell r="H4432" t="str">
            <v>ADAPTADOR COM FLANGE E ANEL DE VEDAÇÃO, PVC, SOLDÁVEL, DN 40 MM X 1 1/4 , INSTALADO EM RESERVAÇÃO DE ÁGUA DE EDIFICAÇÃO QUE POSSUA RESERVATÓRIO DE FIBRA/FIBROCIMENTO   FORNECIMENTO E INSTALAÇÃO. AF_06/2016</v>
          </cell>
          <cell r="I4432" t="str">
            <v>UN</v>
          </cell>
          <cell r="J4432" t="str">
            <v>COEFICIENTE DE REPRESENTATIVIDADE</v>
          </cell>
          <cell r="K4432" t="str">
            <v>37,32</v>
          </cell>
          <cell r="L4432" t="str">
            <v>CAIXA REFERENCIAL</v>
          </cell>
        </row>
        <row r="4433">
          <cell r="G4433" t="str">
            <v>94706</v>
          </cell>
          <cell r="H4433" t="str">
            <v>ADAPTADOR COM FLANGE E ANEL DE VEDAÇÃO, PVC, SOLDÁVEL, DN 50 MM X 1 1/2 , INSTALADO EM RESERVAÇÃO DE ÁGUA DE EDIFICAÇÃO QUE POSSUA RESERVATÓRIO DE FIBRA/FIBROCIMENTO   FORNECIMENTO E INSTALAÇÃO. AF_06/2016</v>
          </cell>
          <cell r="I4433" t="str">
            <v>UN</v>
          </cell>
          <cell r="J4433" t="str">
            <v>COEFICIENTE DE REPRESENTATIVIDADE</v>
          </cell>
          <cell r="K4433" t="str">
            <v>44,23</v>
          </cell>
          <cell r="L4433" t="str">
            <v>CAIXA REFERENCIAL</v>
          </cell>
        </row>
        <row r="4434">
          <cell r="G4434" t="str">
            <v>94707</v>
          </cell>
          <cell r="H4434" t="str">
            <v>ADAPTADOR COM FLANGE E ANEL DE VEDAÇÃO, PVC, SOLDÁVEL, DN 60 MM X 2 , INSTALADO EM RESERVAÇÃO DE ÁGUA DE EDIFICAÇÃO QUE POSSUA RESERVATÓRIO DE FIBRA/FIBROCIMENTO   FORNECIMENTO E INSTALAÇÃO. AF_06/2016</v>
          </cell>
          <cell r="I4434" t="str">
            <v>UN</v>
          </cell>
          <cell r="J4434" t="str">
            <v>COEFICIENTE DE REPRESENTATIVIDADE</v>
          </cell>
          <cell r="K4434" t="str">
            <v>63,29</v>
          </cell>
          <cell r="L4434" t="str">
            <v>CAIXA REFERENCIAL</v>
          </cell>
        </row>
        <row r="4435">
          <cell r="G4435" t="str">
            <v>94713</v>
          </cell>
          <cell r="H4435" t="str">
            <v>ADAPTADOR COM FLANGES LIVRES, PVC, SOLDÁVEL, DN 75 MM X 2 1/2 , INSTALADO EM RESERVAÇÃO DE ÁGUA DE EDIFICAÇÃO QUE POSSUA RESERVATÓRIO DE FIBRA/FIBROCIMENTO   FORNECIMENTO E INSTALAÇÃO. AF_06/2016</v>
          </cell>
          <cell r="I4435" t="str">
            <v>UN</v>
          </cell>
          <cell r="J4435" t="str">
            <v>COEFICIENTE DE REPRESENTATIVIDADE</v>
          </cell>
          <cell r="K4435" t="str">
            <v>234,65</v>
          </cell>
          <cell r="L4435" t="str">
            <v>CAIXA REFERENCIAL</v>
          </cell>
        </row>
        <row r="4436">
          <cell r="G4436" t="str">
            <v>94714</v>
          </cell>
          <cell r="H4436" t="str">
            <v>ADAPTADOR COM FLANGES LIVRES, PVC, SOLDÁVEL, DN 85 MM X 3 , INSTALADO EM RESERVAÇÃO DE ÁGUA DE EDIFICAÇÃO QUE POSSUA RESERVATÓRIO DE FIBRA/FIBROCIMENTO   FORNECIMENTO E INSTALAÇÃO. AF_06/2016</v>
          </cell>
          <cell r="I4436" t="str">
            <v>UN</v>
          </cell>
          <cell r="J4436" t="str">
            <v>COEFICIENTE DE REPRESENTATIVIDADE</v>
          </cell>
          <cell r="K4436" t="str">
            <v>323,93</v>
          </cell>
          <cell r="L4436" t="str">
            <v>CAIXA REFERENCIAL</v>
          </cell>
        </row>
        <row r="4437">
          <cell r="G4437" t="str">
            <v>94715</v>
          </cell>
          <cell r="H4437" t="str">
            <v>ADAPTADOR COM FLANGES LIVRES, PVC, SOLDÁVEL, DN 110 MM X 4 , INSTALADO EM RESERVAÇÃO DE ÁGUA DE EDIFICAÇÃO QUE POSSUA RESERVATÓRIO DE FIBRA/FIBROCIMENTO   FORNECIMENTO E INSTALAÇÃO. AF_06/2016</v>
          </cell>
          <cell r="I4437" t="str">
            <v>UN</v>
          </cell>
          <cell r="J4437" t="str">
            <v>COEFICIENTE DE REPRESENTATIVIDADE</v>
          </cell>
          <cell r="K4437" t="str">
            <v>286,76</v>
          </cell>
          <cell r="L4437" t="str">
            <v>CAIXA REFERENCIAL</v>
          </cell>
        </row>
        <row r="4438">
          <cell r="G4438" t="str">
            <v>94724</v>
          </cell>
          <cell r="H4438" t="str">
            <v>CONECTOR, CPVC, SOLDÁVEL, DN 22 MM X 3/4, INSTALADO EM RESERVAÇÃO DE ÁGUA DE EDIFICAÇÃO QUE POSSUA RESERVATÓRIO DE FIBRA/FIBROCIMENTO  FORNECIMENTO E INSTALAÇÃO. AF_06/2016</v>
          </cell>
          <cell r="I4438" t="str">
            <v>UN</v>
          </cell>
          <cell r="J4438" t="str">
            <v>COEFICIENTE DE REPRESENTATIVIDADE</v>
          </cell>
          <cell r="K4438" t="str">
            <v>23,34</v>
          </cell>
          <cell r="L4438" t="str">
            <v>CAIXA REFERENCIAL</v>
          </cell>
        </row>
        <row r="4439">
          <cell r="G4439" t="str">
            <v>94725</v>
          </cell>
          <cell r="H4439" t="str">
            <v>LUVA, CPVC, SOLDÁVEL, DN 22 MM, INSTALADO EM RESERVAÇÃO DE ÁGUA DE EDIFICAÇÃO QUE POSSUA RESERVATÓRIO DE FIBRA/FIBROCIMENTO  FORNECIMENTO E INSTALAÇÃO. AF_06/2016</v>
          </cell>
          <cell r="I4439" t="str">
            <v>UN</v>
          </cell>
          <cell r="J4439" t="str">
            <v>COEFICIENTE DE REPRESENTATIVIDADE</v>
          </cell>
          <cell r="K4439" t="str">
            <v>7,21</v>
          </cell>
          <cell r="L4439" t="str">
            <v>CAIXA REFERENCIAL</v>
          </cell>
        </row>
        <row r="4440">
          <cell r="G4440" t="str">
            <v>94726</v>
          </cell>
          <cell r="H4440" t="str">
            <v>CONECTOR, CPVC, SOLDÁVEL, DN 28 MM X 1, INSTALADO EM RESERVAÇÃO DE ÁGUA DE EDIFICAÇÃO QUE POSSUA RESERVATÓRIO DE FIBRA/FIBROCIMENTO  FORNECIMENTO E INSTALAÇÃO. AF_06/2016</v>
          </cell>
          <cell r="I4440" t="str">
            <v>UN</v>
          </cell>
          <cell r="J4440" t="str">
            <v>COEFICIENTE DE REPRESENTATIVIDADE</v>
          </cell>
          <cell r="K4440" t="str">
            <v>28,56</v>
          </cell>
          <cell r="L4440" t="str">
            <v>CAIXA REFERENCIAL</v>
          </cell>
        </row>
        <row r="4441">
          <cell r="G4441" t="str">
            <v>94727</v>
          </cell>
          <cell r="H4441" t="str">
            <v>LUVA, CPVC, SOLDÁVEL, DN 28 MM, INSTALADO EM RESERVAÇÃO DE ÁGUA DE EDIFICAÇÃO QUE POSSUA RESERVATÓRIO DE FIBRA/FIBROCIMENTO  FORNECIMENTO E INSTALAÇÃO. AF_06/2016</v>
          </cell>
          <cell r="I4441" t="str">
            <v>UN</v>
          </cell>
          <cell r="J4441" t="str">
            <v>COEFICIENTE DE REPRESENTATIVIDADE</v>
          </cell>
          <cell r="K4441" t="str">
            <v>9,61</v>
          </cell>
          <cell r="L4441" t="str">
            <v>CAIXA REFERENCIAL</v>
          </cell>
        </row>
        <row r="4442">
          <cell r="G4442" t="str">
            <v>94728</v>
          </cell>
          <cell r="H4442" t="str">
            <v>CONECTOR, CPVC, SOLDÁVEL, DN 35 MM X 1 1/4, INSTALADO EM RESERVAÇÃO DE ÁGUA DE EDIFICAÇÃO QUE POSSUA RESERVATÓRIO DE FIBRA/FIBROCIMENTO  FORNECIMENTO E INSTALAÇÃO. AF_06/2016</v>
          </cell>
          <cell r="I4442" t="str">
            <v>UN</v>
          </cell>
          <cell r="J4442" t="str">
            <v>COEFICIENTE DE REPRESENTATIVIDADE</v>
          </cell>
          <cell r="K4442" t="str">
            <v>44,37</v>
          </cell>
          <cell r="L4442" t="str">
            <v>CAIXA REFERENCIAL</v>
          </cell>
        </row>
        <row r="4443">
          <cell r="G4443" t="str">
            <v>94729</v>
          </cell>
          <cell r="H4443" t="str">
            <v>LUVA, CPVC, SOLDÁVEL, DN 35 MM, INSTALADO EM RESERVAÇÃO DE ÁGUA DE EDIFICAÇÃO QUE POSSUA RESERVATÓRIO DE FIBRA/FIBROCIMENTO  FORNECIMENTO E INSTALAÇÃO. AF_06/2016</v>
          </cell>
          <cell r="I4443" t="str">
            <v>UN</v>
          </cell>
          <cell r="J4443" t="str">
            <v>COEFICIENTE DE REPRESENTATIVIDADE</v>
          </cell>
          <cell r="K4443" t="str">
            <v>16,77</v>
          </cell>
          <cell r="L4443" t="str">
            <v>CAIXA REFERENCIAL</v>
          </cell>
        </row>
        <row r="4444">
          <cell r="G4444" t="str">
            <v>94730</v>
          </cell>
          <cell r="H4444" t="str">
            <v>CONECTOR, CPVC, SOLDÁVEL, DN 42 MM X 1 1/2, INSTALADO EM RESERVAÇÃO DE ÁGUA DE EDIFICAÇÃO QUE POSSUA RESERVATÓRIO DE FIBRA/FIBROCIMENTO  FORNECIMENTO E INSTALAÇÃO. AF_06/2016</v>
          </cell>
          <cell r="I4444" t="str">
            <v>UN</v>
          </cell>
          <cell r="J4444" t="str">
            <v>COEFICIENTE DE REPRESENTATIVIDADE</v>
          </cell>
          <cell r="K4444" t="str">
            <v>52,73</v>
          </cell>
          <cell r="L4444" t="str">
            <v>CAIXA REFERENCIAL</v>
          </cell>
        </row>
        <row r="4445">
          <cell r="G4445" t="str">
            <v>94731</v>
          </cell>
          <cell r="H4445" t="str">
            <v>LUVA, CPVC, SOLDÁVEL, DN 42 MM, INSTALADO EM RESERVAÇÃO DE ÁGUA DE EDIFICAÇÃO QUE POSSUA RESERVATÓRIO DE FIBRA/FIBROCIMENTO  FORNECIMENTO E INSTALAÇÃO. AF_06/2016</v>
          </cell>
          <cell r="I4445" t="str">
            <v>UN</v>
          </cell>
          <cell r="J4445" t="str">
            <v>COEFICIENTE DE REPRESENTATIVIDADE</v>
          </cell>
          <cell r="K4445" t="str">
            <v>20,49</v>
          </cell>
          <cell r="L4445" t="str">
            <v>CAIXA REFERENCIAL</v>
          </cell>
        </row>
        <row r="4446">
          <cell r="G4446" t="str">
            <v>94732</v>
          </cell>
          <cell r="H4446" t="str">
            <v>CONECTOR, CPVC, SOLDÁVEL, DN 54 MM X 2", INSTALADO EM RESERVAÇÃO DE ÁGUA DE EDIFICAÇÃO QUE POSSUA RESERVATÓRIO DE FIBRA/FIBROCIMENTO - FORNECIMENTO E INSTALAÇÃO. AF_06/2016</v>
          </cell>
          <cell r="I4446" t="str">
            <v>UN</v>
          </cell>
          <cell r="J4446" t="str">
            <v>COEFICIENTE DE REPRESENTATIVIDADE</v>
          </cell>
          <cell r="K4446" t="str">
            <v>86,46</v>
          </cell>
          <cell r="L4446" t="str">
            <v>CAIXA REFERENCIAL</v>
          </cell>
        </row>
        <row r="4447">
          <cell r="G4447" t="str">
            <v>94733</v>
          </cell>
          <cell r="H4447" t="str">
            <v>LUVA, CPVC, SOLDÁVEL, DN 54 MM, INSTALADO EM RESERVAÇÃO DE ÁGUA DE EDIFICAÇÃO QUE POSSUA RESERVATÓRIO DE FIBRA/FIBROCIMENTO  FORNECIMENTO E INSTALAÇÃO. AF_06/2016</v>
          </cell>
          <cell r="I4447" t="str">
            <v>UN</v>
          </cell>
          <cell r="J4447" t="str">
            <v>COEFICIENTE DE REPRESENTATIVIDADE</v>
          </cell>
          <cell r="K4447" t="str">
            <v>38,62</v>
          </cell>
          <cell r="L4447" t="str">
            <v>CAIXA REFERENCIAL</v>
          </cell>
        </row>
        <row r="4448">
          <cell r="G4448" t="str">
            <v>94734</v>
          </cell>
          <cell r="H4448" t="str">
            <v>CONECTOR, CPVC, SOLDÁVEL, DN 73 MM X 2 1/2", INSTALADO EM RESERVAÇÃO DE ÁGUA DE EDIFICAÇÃO QUE POSSUA RESERVATÓRIO DE FIBRA/FIBROCIMENTO - FORNECIMENTO E INSTALAÇÃO. AF_06/2016</v>
          </cell>
          <cell r="I4448" t="str">
            <v>UN</v>
          </cell>
          <cell r="J4448" t="str">
            <v>COEFICIENTE DE REPRESENTATIVIDADE</v>
          </cell>
          <cell r="K4448" t="str">
            <v>299,11</v>
          </cell>
          <cell r="L4448" t="str">
            <v>CAIXA REFERENCIAL</v>
          </cell>
        </row>
        <row r="4449">
          <cell r="G4449" t="str">
            <v>94736</v>
          </cell>
          <cell r="H4449" t="str">
            <v>CONECTOR, CPVC, SOLDÁVEL, DN 89 MM X 3", INSTALADO EM RESERVAÇÃO DE ÁGUA DE EDIFICAÇÃO QUE POSSUA RESERVATÓRIO DE FIBRA/FIBROCIMENTO - FORNECIMENTO E INSTALAÇÃO. AF_06/2016</v>
          </cell>
          <cell r="I4449" t="str">
            <v>UN</v>
          </cell>
          <cell r="J4449" t="str">
            <v>COEFICIENTE DE REPRESENTATIVIDADE</v>
          </cell>
          <cell r="K4449" t="str">
            <v>440,49</v>
          </cell>
          <cell r="L4449" t="str">
            <v>CAIXA REFERENCIAL</v>
          </cell>
        </row>
        <row r="4450">
          <cell r="G4450" t="str">
            <v>94737</v>
          </cell>
          <cell r="H4450" t="str">
            <v>LUVA, CPVC, SOLDÁVEL, DN 89 MM, INSTALADO EM RESERVAÇÃO DE ÁGUA DE EDIFICAÇÃO QUE POSSUA RESERVATÓRIO DE FIBRA/FIBROCIMENTO  FORNECIMENTO E INSTALAÇÃO. AF_06/2016</v>
          </cell>
          <cell r="I4450" t="str">
            <v>UN</v>
          </cell>
          <cell r="J4450" t="str">
            <v>COEFICIENTE DE REPRESENTATIVIDADE</v>
          </cell>
          <cell r="K4450" t="str">
            <v>153,12</v>
          </cell>
          <cell r="L4450" t="str">
            <v>CAIXA REFERENCIAL</v>
          </cell>
        </row>
        <row r="4451">
          <cell r="G4451" t="str">
            <v>94738</v>
          </cell>
          <cell r="H4451" t="str">
            <v>CONECTOR, CPVC, SOLDÁVEL, DN 114 MM X 4", INSTALADO EM RESERVAÇÃO DE ÁGUA DE EDIFICAÇÃO QUE POSSUA RESERVATÓRIO DE FIBRA/FIBROCIMENTO - FORNECIMENTO E INSTALAÇÃO. AF_06/2016</v>
          </cell>
          <cell r="I4451" t="str">
            <v>UN</v>
          </cell>
          <cell r="J4451" t="str">
            <v>COEFICIENTE DE REPRESENTATIVIDADE</v>
          </cell>
          <cell r="K4451" t="str">
            <v>1.301,77</v>
          </cell>
          <cell r="L4451" t="str">
            <v>CAIXA REFERENCIAL</v>
          </cell>
        </row>
        <row r="4452">
          <cell r="G4452" t="str">
            <v>94739</v>
          </cell>
          <cell r="H4452" t="str">
            <v>LUVA, CPVC, SOLDÁVEL, DN 114 MM, INSTALADO EM RESERVAÇÃO DE ÁGUA DE EDIFICAÇÃO QUE POSSUA RESERVATÓRIO DE FIBRA/FIBROCIMENTO - FORNECIMENTO E INSTALAÇÃO. AF_06/2016</v>
          </cell>
          <cell r="I4452" t="str">
            <v>UN</v>
          </cell>
          <cell r="J4452" t="str">
            <v>COEFICIENTE DE REPRESENTATIVIDADE</v>
          </cell>
          <cell r="K4452" t="str">
            <v>174,20</v>
          </cell>
          <cell r="L4452" t="str">
            <v>CAIXA REFERENCIAL</v>
          </cell>
        </row>
        <row r="4453">
          <cell r="G4453" t="str">
            <v>94740</v>
          </cell>
          <cell r="H4453" t="str">
            <v>JOELHO 90 GRAUS, CPVC, SOLDÁVEL, DN 22 MM, INSTALADO EM RESERVAÇÃO DE ÁGUA DE EDIFICAÇÃO QUE POSSUA RESERVATÓRIO DE FIBRA/FIBROCIMENTO  FORNECIMENTO E INSTALAÇÃO. AF_06/2016</v>
          </cell>
          <cell r="I4453" t="str">
            <v>UN</v>
          </cell>
          <cell r="J4453" t="str">
            <v>COEFICIENTE DE REPRESENTATIVIDADE</v>
          </cell>
          <cell r="K4453" t="str">
            <v>11,15</v>
          </cell>
          <cell r="L4453" t="str">
            <v>CAIXA REFERENCIAL</v>
          </cell>
        </row>
        <row r="4454">
          <cell r="G4454" t="str">
            <v>94741</v>
          </cell>
          <cell r="H4454" t="str">
            <v>CURVA 90 GRAUS, CPVC, SOLDÁVEL, DN 22 MM, INSTALADO EM RESERVAÇÃO DE ÁGUA DE EDIFICAÇÃO QUE POSSUA RESERVATÓRIO DE FIBRA/FIBROCIMENTO  FORNECIMENTO E INSTALAÇÃO. AF_06/2016</v>
          </cell>
          <cell r="I4454" t="str">
            <v>UN</v>
          </cell>
          <cell r="J4454" t="str">
            <v>COEFICIENTE DE REPRESENTATIVIDADE</v>
          </cell>
          <cell r="K4454" t="str">
            <v>13,49</v>
          </cell>
          <cell r="L4454" t="str">
            <v>CAIXA REFERENCIAL</v>
          </cell>
        </row>
        <row r="4455">
          <cell r="G4455" t="str">
            <v>94742</v>
          </cell>
          <cell r="H4455" t="str">
            <v>JOELHO 90 GRAUS, CPVC, SOLDÁVEL, DN 28 MM, INSTALADO EM RESERVAÇÃO DE ÁGUA DE EDIFICAÇÃO QUE POSSUA RESERVATÓRIO DE FIBRA/FIBROCIMENTO  FORNECIMENTO E INSTALAÇÃO. AF_06/2016</v>
          </cell>
          <cell r="I4455" t="str">
            <v>UN</v>
          </cell>
          <cell r="J4455" t="str">
            <v>COEFICIENTE DE REPRESENTATIVIDADE</v>
          </cell>
          <cell r="K4455" t="str">
            <v>15,12</v>
          </cell>
          <cell r="L4455" t="str">
            <v>CAIXA REFERENCIAL</v>
          </cell>
        </row>
        <row r="4456">
          <cell r="G4456" t="str">
            <v>94743</v>
          </cell>
          <cell r="H4456" t="str">
            <v>CURVA 90 GRAUS, CPVC, SOLDÁVEL, DN 28 MM, INSTALADO EM RESERVAÇÃO DE ÁGUA DE EDIFICAÇÃO QUE POSSUA RESERVATÓRIO DE FIBRA/FIBROCIMENTO  FORNECIMENTO E INSTALAÇÃO. AF_06/2016</v>
          </cell>
          <cell r="I4456" t="str">
            <v>UN</v>
          </cell>
          <cell r="J4456" t="str">
            <v>COEFICIENTE DE REPRESENTATIVIDADE</v>
          </cell>
          <cell r="K4456" t="str">
            <v>18,64</v>
          </cell>
          <cell r="L4456" t="str">
            <v>CAIXA REFERENCIAL</v>
          </cell>
        </row>
        <row r="4457">
          <cell r="G4457" t="str">
            <v>94744</v>
          </cell>
          <cell r="H4457" t="str">
            <v>JOELHO 90 GRAUS, CPVC, SOLDÁVEL, DN 35 MM, INSTALADO EM RESERVAÇÃO DE ÁGUA DE EDIFICAÇÃO QUE POSSUA RESERVATÓRIO DE FIBRA/FIBROCIMENTO  FORNECIMENTO E INSTALAÇÃO. AF_06/2016</v>
          </cell>
          <cell r="I4457" t="str">
            <v>UN</v>
          </cell>
          <cell r="J4457" t="str">
            <v>COEFICIENTE DE REPRESENTATIVIDADE</v>
          </cell>
          <cell r="K4457" t="str">
            <v>23,71</v>
          </cell>
          <cell r="L4457" t="str">
            <v>CAIXA REFERENCIAL</v>
          </cell>
        </row>
        <row r="4458">
          <cell r="G4458" t="str">
            <v>94746</v>
          </cell>
          <cell r="H4458" t="str">
            <v>JOELHO 90 GRAUS, CPVC, SOLDÁVEL, DN 42 MM, INSTALADO EM RESERVAÇÃO DE ÁGUA DE EDIFICAÇÃO QUE POSSUA RESERVATÓRIO DE FIBRA/FIBROCIMENTO  FORNECIMENTO E INSTALAÇÃO. AF_06/2016</v>
          </cell>
          <cell r="I4458" t="str">
            <v>UN</v>
          </cell>
          <cell r="J4458" t="str">
            <v>COEFICIENTE DE REPRESENTATIVIDADE</v>
          </cell>
          <cell r="K4458" t="str">
            <v>31,02</v>
          </cell>
          <cell r="L4458" t="str">
            <v>CAIXA REFERENCIAL</v>
          </cell>
        </row>
        <row r="4459">
          <cell r="G4459" t="str">
            <v>94748</v>
          </cell>
          <cell r="H4459" t="str">
            <v>JOELHO 90 GRAUS, CPVC, SOLDÁVEL, DN 54 MM, INSTALADO EM RESERVAÇÃO DE ÁGUA DE EDIFICAÇÃO QUE POSSUA RESERVATÓRIO DE FIBRA/FIBROCIMENTO  FORNECIMENTO E INSTALAÇÃO. AF_06/2016</v>
          </cell>
          <cell r="I4459" t="str">
            <v>UN</v>
          </cell>
          <cell r="J4459" t="str">
            <v>COEFICIENTE DE REPRESENTATIVIDADE</v>
          </cell>
          <cell r="K4459" t="str">
            <v>70,78</v>
          </cell>
          <cell r="L4459" t="str">
            <v>CAIXA REFERENCIAL</v>
          </cell>
        </row>
        <row r="4460">
          <cell r="G4460" t="str">
            <v>94750</v>
          </cell>
          <cell r="H4460" t="str">
            <v>JOELHO 90 GRAUS, CPVC, SOLDÁVEL, DN 73 MM, INSTALADO EM RESERVAÇÃO DE ÁGUA DE EDIFICAÇÃO QUE POSSUA RESERVATÓRIO DE FIBRA/FIBROCIMENTO  FORNECIMENTO E INSTALAÇÃO. AF_06/2016</v>
          </cell>
          <cell r="I4460" t="str">
            <v>UN</v>
          </cell>
          <cell r="J4460" t="str">
            <v>COEFICIENTE DE REPRESENTATIVIDADE</v>
          </cell>
          <cell r="K4460" t="str">
            <v>132,00</v>
          </cell>
          <cell r="L4460" t="str">
            <v>CAIXA REFERENCIAL</v>
          </cell>
        </row>
        <row r="4461">
          <cell r="G4461" t="str">
            <v>94752</v>
          </cell>
          <cell r="H4461" t="str">
            <v>JOELHO 90 GRAUS, CPVC, SOLDÁVEL, DN 89 MM, INSTALADO EM RESERVAÇÃO DE ÁGUA DE EDIFICAÇÃO QUE POSSUA RESERVATÓRIO DE FIBRA/FIBROCIMENTO  FORNECIMENTO E INSTALAÇÃO. AF_06/2016</v>
          </cell>
          <cell r="I4461" t="str">
            <v>UN</v>
          </cell>
          <cell r="J4461" t="str">
            <v>COEFICIENTE DE REPRESENTATIVIDADE</v>
          </cell>
          <cell r="K4461" t="str">
            <v>166,71</v>
          </cell>
          <cell r="L4461" t="str">
            <v>CAIXA REFERENCIAL</v>
          </cell>
        </row>
        <row r="4462">
          <cell r="G4462" t="str">
            <v>94754</v>
          </cell>
          <cell r="H4462" t="str">
            <v>JOELHO 90 GRAUS, CPVC, SOLDÁVEL, DN 114 MM, INSTALADO EM RESERVAÇÃO DE ÁGUA DE EDIFICAÇÃO QUE POSSUA RESERVATÓRIO DE FIBRA/FIBROCIMENTO - FORNECIMENTO E INSTALAÇÃO. AF_06/2016</v>
          </cell>
          <cell r="I4462" t="str">
            <v>UN</v>
          </cell>
          <cell r="J4462" t="str">
            <v>COEFICIENTE DE REPRESENTATIVIDADE</v>
          </cell>
          <cell r="K4462" t="str">
            <v>218,72</v>
          </cell>
          <cell r="L4462" t="str">
            <v>CAIXA REFERENCIAL</v>
          </cell>
        </row>
        <row r="4463">
          <cell r="G4463" t="str">
            <v>94756</v>
          </cell>
          <cell r="H4463" t="str">
            <v>TE, CPVC, SOLDÁVEL, DN 22 MM, INSTALADO EM RESERVAÇÃO DE ÁGUA DE EDIFICAÇÃO QUE POSSUA RESERVATÓRIO DE FIBRA/FIBROCIMENTO  FORNECIMENTO E INSTALAÇÃO. AF_06/2016</v>
          </cell>
          <cell r="I4463" t="str">
            <v>UN</v>
          </cell>
          <cell r="J4463" t="str">
            <v>COEFICIENTE DE REPRESENTATIVIDADE</v>
          </cell>
          <cell r="K4463" t="str">
            <v>14,21</v>
          </cell>
          <cell r="L4463" t="str">
            <v>CAIXA REFERENCIAL</v>
          </cell>
        </row>
        <row r="4464">
          <cell r="G4464" t="str">
            <v>94757</v>
          </cell>
          <cell r="H4464" t="str">
            <v>TE, CPVC, SOLDÁVEL, DN 28 MM, INSTALADO EM RESERVAÇÃO DE ÁGUA DE EDIFICAÇÃO QUE POSSUA RESERVATÓRIO DE FIBRA/FIBROCIMENTO  FORNECIMENTO E INSTALAÇÃO. AF_06/2016</v>
          </cell>
          <cell r="I4464" t="str">
            <v>UN</v>
          </cell>
          <cell r="J4464" t="str">
            <v>COEFICIENTE DE REPRESENTATIVIDADE</v>
          </cell>
          <cell r="K4464" t="str">
            <v>18,20</v>
          </cell>
          <cell r="L4464" t="str">
            <v>CAIXA REFERENCIAL</v>
          </cell>
        </row>
        <row r="4465">
          <cell r="G4465" t="str">
            <v>94758</v>
          </cell>
          <cell r="H4465" t="str">
            <v>TE, CPVC, SOLDÁVEL, DN 35 MM, INSTALADO EM RESERVAÇÃO DE ÁGUA DE EDIFICAÇÃO QUE POSSUA RESERVATÓRIO DE FIBRA/FIBROCIMENTO  FORNECIMENTO E INSTALAÇÃO. AF_06/2016</v>
          </cell>
          <cell r="I4465" t="str">
            <v>UN</v>
          </cell>
          <cell r="J4465" t="str">
            <v>COEFICIENTE DE REPRESENTATIVIDADE</v>
          </cell>
          <cell r="K4465" t="str">
            <v>44,02</v>
          </cell>
          <cell r="L4465" t="str">
            <v>CAIXA REFERENCIAL</v>
          </cell>
        </row>
        <row r="4466">
          <cell r="G4466" t="str">
            <v>94759</v>
          </cell>
          <cell r="H4466" t="str">
            <v>TE, CPVC, SOLDÁVEL, DN 42 MM, INSTALADO EM RESERVAÇÃO DE ÁGUA DE EDIFICAÇÃO QUE POSSUA RESERVATÓRIO DE FIBRA/FIBROCIMENTO  FORNECIMENTO E INSTALAÇÃO. AF_06/2016</v>
          </cell>
          <cell r="I4466" t="str">
            <v>UN</v>
          </cell>
          <cell r="J4466" t="str">
            <v>COEFICIENTE DE REPRESENTATIVIDADE</v>
          </cell>
          <cell r="K4466" t="str">
            <v>52,67</v>
          </cell>
          <cell r="L4466" t="str">
            <v>CAIXA REFERENCIAL</v>
          </cell>
        </row>
        <row r="4467">
          <cell r="G4467" t="str">
            <v>94760</v>
          </cell>
          <cell r="H4467" t="str">
            <v>TE, CPVC, SOLDÁVEL, DN 54 MM, INSTALADO EM RESERVAÇÃO DE ÁGUA DE EDIFICAÇÃO QUE POSSUA RESERVATÓRIO DE FIBRA/FIBROCIMENTO  FORNECIMENTO E INSTALAÇÃO. AF_06/2016</v>
          </cell>
          <cell r="I4467" t="str">
            <v>UN</v>
          </cell>
          <cell r="J4467" t="str">
            <v>COEFICIENTE DE REPRESENTATIVIDADE</v>
          </cell>
          <cell r="K4467" t="str">
            <v>88,68</v>
          </cell>
          <cell r="L4467" t="str">
            <v>CAIXA REFERENCIAL</v>
          </cell>
        </row>
        <row r="4468">
          <cell r="G4468" t="str">
            <v>94761</v>
          </cell>
          <cell r="H4468" t="str">
            <v>TE, CPVC, SOLDÁVEL, DN 73 MM, INSTALADO EM RESERVAÇÃO DE ÁGUA DE EDIFICAÇÃO QUE POSSUA RESERVATÓRIO DE FIBRA/FIBROCIMENTO  FORNECIMENTO E INSTALAÇÃO. AF_06/2016</v>
          </cell>
          <cell r="I4468" t="str">
            <v>UN</v>
          </cell>
          <cell r="J4468" t="str">
            <v>COEFICIENTE DE REPRESENTATIVIDADE</v>
          </cell>
          <cell r="K4468" t="str">
            <v>176,69</v>
          </cell>
          <cell r="L4468" t="str">
            <v>CAIXA REFERENCIAL</v>
          </cell>
        </row>
        <row r="4469">
          <cell r="G4469" t="str">
            <v>94762</v>
          </cell>
          <cell r="H4469" t="str">
            <v>TE, CPVC, SOLDÁVEL, DN 89 MM, INSTALADO EM RESERVAÇÃO DE ÁGUA DE EDIFICAÇÃO QUE POSSUA RESERVATÓRIO DE FIBRA/FIBROCIMENTO  FORNECIMENTO E INSTALAÇÃO. AF_06/2016</v>
          </cell>
          <cell r="I4469" t="str">
            <v>UN</v>
          </cell>
          <cell r="J4469" t="str">
            <v>COEFICIENTE DE REPRESENTATIVIDADE</v>
          </cell>
          <cell r="K4469" t="str">
            <v>224,66</v>
          </cell>
          <cell r="L4469" t="str">
            <v>CAIXA REFERENCIAL</v>
          </cell>
        </row>
        <row r="4470">
          <cell r="G4470" t="str">
            <v>94763</v>
          </cell>
          <cell r="H4470" t="str">
            <v>TE, CPVC, SOLDÁVEL, DN 114 MM, INSTALADO EM RESERVAÇÃO DE ÁGUA DE EDIFICAÇÃO QUE POSSUA RESERVATÓRIO DE FIBRA/FIBROCIMENTO - FORNECIMENTO E INSTALAÇÃO. AF_06/2016</v>
          </cell>
          <cell r="I4470" t="str">
            <v>UN</v>
          </cell>
          <cell r="J4470" t="str">
            <v>COEFICIENTE DE REPRESENTATIVIDADE</v>
          </cell>
          <cell r="K4470" t="str">
            <v>269,00</v>
          </cell>
          <cell r="L4470" t="str">
            <v>CAIXA REFERENCIAL</v>
          </cell>
        </row>
        <row r="4471">
          <cell r="G4471" t="str">
            <v>94764</v>
          </cell>
          <cell r="H4471" t="str">
            <v>ADAPTADOR COM FLANGE E ANEL DE VEDAÇÃO, CPVC, ROSCÁVEL, DN 15 MM, INSTALADO EM RESERVAÇÃO DE ÁGUA DE EDIFICAÇÃO QUE POSSUA RESERVATÓRIO DE FIBRA/FIBROCIMENTO - FORNECIMENTO E INSTALAÇÃO. AF_06/2016</v>
          </cell>
          <cell r="I4471" t="str">
            <v>UN</v>
          </cell>
          <cell r="J4471" t="str">
            <v>COEFICIENTE DE REPRESENTATIVIDADE</v>
          </cell>
          <cell r="K4471" t="str">
            <v>33,34</v>
          </cell>
          <cell r="L4471" t="str">
            <v>CAIXA REFERENCIAL</v>
          </cell>
        </row>
        <row r="4472">
          <cell r="G4472" t="str">
            <v>94765</v>
          </cell>
          <cell r="H4472" t="str">
            <v>ADAPTADOR COM FLANGE E ANEL DE VEDAÇÃO, CPVC, ROSCÁVEL, DN 22 MM, INSTALADO EM RESERVAÇÃO DE ÁGUA DE EDIFICAÇÃO QUE POSSUA RESERVATÓRIO DE FIBRA/FIBROCIMENTO - FORNECIMENTO E INSTALAÇÃO. AF_06/2016</v>
          </cell>
          <cell r="I4472" t="str">
            <v>UN</v>
          </cell>
          <cell r="J4472" t="str">
            <v>COEFICIENTE DE REPRESENTATIVIDADE</v>
          </cell>
          <cell r="K4472" t="str">
            <v>35,86</v>
          </cell>
          <cell r="L4472" t="str">
            <v>CAIXA REFERENCIAL</v>
          </cell>
        </row>
        <row r="4473">
          <cell r="G4473" t="str">
            <v>94766</v>
          </cell>
          <cell r="H4473" t="str">
            <v>ADAPTADOR COM FLANGE E ANEL DE VEDAÇÃO, CPVC, ROSCÁVEL, DN 28 MM, INSTALADO EM RESERVAÇÃO DE ÁGUA DE EDIFICAÇÃO QUE POSSUA RESERVATÓRIO DE FIBRA/FIBROCIMENTO - FORNECIMENTO E INSTALAÇÃO. AF_06/2016</v>
          </cell>
          <cell r="I4473" t="str">
            <v>UN</v>
          </cell>
          <cell r="J4473" t="str">
            <v>COEFICIENTE DE REPRESENTATIVIDADE</v>
          </cell>
          <cell r="K4473" t="str">
            <v>39,20</v>
          </cell>
          <cell r="L4473" t="str">
            <v>CAIXA REFERENCIAL</v>
          </cell>
        </row>
        <row r="4474">
          <cell r="G4474" t="str">
            <v>94767</v>
          </cell>
          <cell r="H4474" t="str">
            <v>ADAPTADOR COM FLANGE E ANEL DE VEDAÇÃO, CPVC, ROSCÁVEL, DN 35 MM, INSTALADO EM RESERVAÇÃO DE ÁGUA DE EDIFICAÇÃO QUE POSSUA RESERVATÓRIO DE FIBRA/FIBROCIMENTO - FORNECIMENTO E INSTALAÇÃO. AF_06/2016</v>
          </cell>
          <cell r="I4474" t="str">
            <v>UN</v>
          </cell>
          <cell r="J4474" t="str">
            <v>COEFICIENTE DE REPRESENTATIVIDADE</v>
          </cell>
          <cell r="K4474" t="str">
            <v>56,16</v>
          </cell>
          <cell r="L4474" t="str">
            <v>CAIXA REFERENCIAL</v>
          </cell>
        </row>
        <row r="4475">
          <cell r="G4475" t="str">
            <v>94768</v>
          </cell>
          <cell r="H4475" t="str">
            <v>ADAPTADOR COM FLANGE E ANEL DE VEDAÇÃO, CPVC, ROSCÁVEL, DN 42 MM, INSTALADO EM RESERVAÇÃO DE ÁGUA DE EDIFICAÇÃO QUE POSSUA RESERVATÓRIO DE FIBRA/FIBROCIMENTO - FORNECIMENTO E INSTALAÇÃO. AF_06/2016</v>
          </cell>
          <cell r="I4475" t="str">
            <v>UN</v>
          </cell>
          <cell r="J4475" t="str">
            <v>COEFICIENTE DE REPRESENTATIVIDADE</v>
          </cell>
          <cell r="K4475" t="str">
            <v>62,74</v>
          </cell>
          <cell r="L4475" t="str">
            <v>CAIXA REFERENCIAL</v>
          </cell>
        </row>
        <row r="4476">
          <cell r="G4476" t="str">
            <v>94769</v>
          </cell>
          <cell r="H4476" t="str">
            <v>ADAPTADOR COM FLANGE E ANEL DE VEDAÇÃO, CPVC, ROSCÁVEL, DN 54 MM, INSTALADO EM RESERVAÇÃO DE ÁGUA DE EDIFICAÇÃO QUE POSSUA RESERVATÓRIO DE FIBRA/FIBROCIMENTO - FORNECIMENTO E INSTALAÇÃO. AF_06/2016</v>
          </cell>
          <cell r="I4476" t="str">
            <v>UN</v>
          </cell>
          <cell r="J4476" t="str">
            <v>COEFICIENTE DE REPRESENTATIVIDADE</v>
          </cell>
          <cell r="K4476" t="str">
            <v>86,00</v>
          </cell>
          <cell r="L4476" t="str">
            <v>CAIXA REFERENCIAL</v>
          </cell>
        </row>
        <row r="4477">
          <cell r="G4477" t="str">
            <v>94770</v>
          </cell>
          <cell r="H4477" t="str">
            <v>ADAPTADOR COM FLANGES LIVRES, CPVC, ROSCÁVEL, DN 15 MM, INSTALADO EM RESERVAÇÃO DE ÁGUA DE EDIFICAÇÃO QUE POSSUA RESERVATÓRIO DE FIBRA/FIBROCIMENTO - FORNECIMENTO E INSTALAÇÃO. AF_06/2016</v>
          </cell>
          <cell r="I4477" t="str">
            <v>UN</v>
          </cell>
          <cell r="J4477" t="str">
            <v>COEFICIENTE DE REPRESENTATIVIDADE</v>
          </cell>
          <cell r="K4477" t="str">
            <v>40,19</v>
          </cell>
          <cell r="L4477" t="str">
            <v>CAIXA REFERENCIAL</v>
          </cell>
        </row>
        <row r="4478">
          <cell r="G4478" t="str">
            <v>94771</v>
          </cell>
          <cell r="H4478" t="str">
            <v>ADAPTADOR COM FLANGES LIVRES, CPVC, ROSCÁVEL, DN 22 MM, INSTALADO EM RESERVAÇÃO DE ÁGUA DE EDIFICAÇÃO QUE POSSUA RESERVATÓRIO DE FIBRA/FIBROCIMENTO - FORNECIMENTO E INSTALAÇÃO. AF_06/2016</v>
          </cell>
          <cell r="I4478" t="str">
            <v>UN</v>
          </cell>
          <cell r="J4478" t="str">
            <v>COEFICIENTE DE REPRESENTATIVIDADE</v>
          </cell>
          <cell r="K4478" t="str">
            <v>42,71</v>
          </cell>
          <cell r="L4478" t="str">
            <v>CAIXA REFERENCIAL</v>
          </cell>
        </row>
        <row r="4479">
          <cell r="G4479" t="str">
            <v>94772</v>
          </cell>
          <cell r="H4479" t="str">
            <v>ADAPTADOR COM FLANGES LIVRES, CPVC, ROSCÁVEL, DN 28 MM, INSTALADO EM RESERVAÇÃO DE ÁGUA DE EDIFICAÇÃO QUE POSSUA RESERVATÓRIO DE FIBRA/FIBROCIMENTO - FORNECIMENTO E INSTALAÇÃO. AF_06/2016</v>
          </cell>
          <cell r="I4479" t="str">
            <v>UN</v>
          </cell>
          <cell r="J4479" t="str">
            <v>COEFICIENTE DE REPRESENTATIVIDADE</v>
          </cell>
          <cell r="K4479" t="str">
            <v>46,05</v>
          </cell>
          <cell r="L4479" t="str">
            <v>CAIXA REFERENCIAL</v>
          </cell>
        </row>
        <row r="4480">
          <cell r="G4480" t="str">
            <v>94773</v>
          </cell>
          <cell r="H4480" t="str">
            <v>ADAPTADOR COM FLANGES LIVRES, CPVC, ROSCÁVEL, DN 35 MM, INSTALADO EM RESERVAÇÃO DE ÁGUA DE EDIFICAÇÃO QUE POSSUA RESERVATÓRIO DE FIBRA/FIBROCIMENTO - FORNECIMENTO E INSTALAÇÃO. AF_06/2016</v>
          </cell>
          <cell r="I4480" t="str">
            <v>UN</v>
          </cell>
          <cell r="J4480" t="str">
            <v>COEFICIENTE DE REPRESENTATIVIDADE</v>
          </cell>
          <cell r="K4480" t="str">
            <v>63,01</v>
          </cell>
          <cell r="L4480" t="str">
            <v>CAIXA REFERENCIAL</v>
          </cell>
        </row>
        <row r="4481">
          <cell r="G4481" t="str">
            <v>94774</v>
          </cell>
          <cell r="H4481" t="str">
            <v>ADAPTADOR COM FLANGES LIVRES, CPVC, ROSCÁVEL, DN 42 MM, INSTALADO EM RESERVAÇÃO DE ÁGUA DE EDIFICAÇÃO QUE POSSUA RESERVATÓRIO DE FIBRA/FIBROCIMENTO - FORNECIMENTO E INSTALAÇÃO. AF_06/2016</v>
          </cell>
          <cell r="I4481" t="str">
            <v>UN</v>
          </cell>
          <cell r="J4481" t="str">
            <v>COEFICIENTE DE REPRESENTATIVIDADE</v>
          </cell>
          <cell r="K4481" t="str">
            <v>69,59</v>
          </cell>
          <cell r="L4481" t="str">
            <v>CAIXA REFERENCIAL</v>
          </cell>
        </row>
        <row r="4482">
          <cell r="G4482" t="str">
            <v>94775</v>
          </cell>
          <cell r="H4482" t="str">
            <v>ADAPTADOR COM FLANGES LIVRES, CPVC, ROSCÁVEL, DN 54 MM, INSTALADO EM RESERVAÇÃO DE ÁGUA DE EDIFICAÇÃO QUE POSSUA RESERVATÓRIO DE FIBRA/FIBROCIMENTO - FORNECIMENTO E INSTALAÇÃO. AF_06/2016</v>
          </cell>
          <cell r="I4482" t="str">
            <v>UN</v>
          </cell>
          <cell r="J4482" t="str">
            <v>COEFICIENTE DE REPRESENTATIVIDADE</v>
          </cell>
          <cell r="K4482" t="str">
            <v>95,10</v>
          </cell>
          <cell r="L4482" t="str">
            <v>CAIXA REFERENCIAL</v>
          </cell>
        </row>
        <row r="4483">
          <cell r="G4483" t="str">
            <v>94783</v>
          </cell>
          <cell r="H4483" t="str">
            <v>ADAPTADOR COM FLANGE E ANEL DE VEDAÇÃO, PVC, SOLDÁVEL, DN  20 MM X 1/2 , INSTALADO EM RESERVAÇÃO DE ÁGUA DE EDIFICAÇÃO QUE POSSUA RESERVATÓRIO DE FIBRA/FIBROCIMENTO   FORNECIMENTO E INSTALAÇÃO. AF_06/2016</v>
          </cell>
          <cell r="I4483" t="str">
            <v>UN</v>
          </cell>
          <cell r="J4483" t="str">
            <v>COEFICIENTE DE REPRESENTATIVIDADE</v>
          </cell>
          <cell r="K4483" t="str">
            <v>21,35</v>
          </cell>
          <cell r="L4483" t="str">
            <v>CAIXA REFERENCIAL</v>
          </cell>
        </row>
        <row r="4484">
          <cell r="G4484" t="str">
            <v>94785</v>
          </cell>
          <cell r="H4484" t="str">
            <v>ADAPTADOR COM FLANGES LIVRES, PVC, SOLDÁVEL LONGO, DN 32 MM X 1 , INSTALADO EM RESERVAÇÃO DE ÁGUA DE EDIFICAÇÃO QUE POSSUA RESERVATÓRIO DE FIBRA/FIBROCIMENTO   FORNECIMENTO E INSTALAÇÃO. AF_06/2016</v>
          </cell>
          <cell r="I4484" t="str">
            <v>UN</v>
          </cell>
          <cell r="J4484" t="str">
            <v>COEFICIENTE DE REPRESENTATIVIDADE</v>
          </cell>
          <cell r="K4484" t="str">
            <v>27,00</v>
          </cell>
          <cell r="L4484" t="str">
            <v>CAIXA REFERENCIAL</v>
          </cell>
        </row>
        <row r="4485">
          <cell r="G4485" t="str">
            <v>94789</v>
          </cell>
          <cell r="H4485" t="str">
            <v>ADAPTADOR COM FLANGES LIVRES, PVC, SOLDÁVEL LONGO, DN 75 MM X 2 1/2 , INSTALADO EM RESERVAÇÃO DE ÁGUA DE EDIFICAÇÃO QUE POSSUA RESERVATÓRIO DE FIBRA/FIBROCIMENTO   FORNECIMENTO E INSTALAÇÃO. AF_06/2016</v>
          </cell>
          <cell r="I4485" t="str">
            <v>UN</v>
          </cell>
          <cell r="J4485" t="str">
            <v>COEFICIENTE DE REPRESENTATIVIDADE</v>
          </cell>
          <cell r="K4485" t="str">
            <v>224,56</v>
          </cell>
          <cell r="L4485" t="str">
            <v>CAIXA REFERENCIAL</v>
          </cell>
        </row>
        <row r="4486">
          <cell r="G4486" t="str">
            <v>94790</v>
          </cell>
          <cell r="H4486" t="str">
            <v>ADAPTADOR COM FLANGES LIVRES, PVC, SOLDÁVEL LONGO, DN 85 MM X 3 , INSTALADO EM RESERVAÇÃO DE ÁGUA DE EDIFICAÇÃO QUE POSSUA RESERVATÓRIO DE FIBRA/FIBROCIMENTO   FORNECIMENTO E INSTALAÇÃO. AF_06/2016</v>
          </cell>
          <cell r="I4486" t="str">
            <v>UN</v>
          </cell>
          <cell r="J4486" t="str">
            <v>COEFICIENTE DE REPRESENTATIVIDADE</v>
          </cell>
          <cell r="K4486" t="str">
            <v>306,98</v>
          </cell>
          <cell r="L4486" t="str">
            <v>CAIXA REFERENCIAL</v>
          </cell>
        </row>
        <row r="4487">
          <cell r="G4487" t="str">
            <v>94791</v>
          </cell>
          <cell r="H4487" t="str">
            <v>ADAPTADOR COM FLANGES LIVRES, PVC, SOLDÁVEL LONGO, DN 110 MM X 4 , INSTALADO EM RESERVAÇÃO DE ÁGUA DE EDIFICAÇÃO QUE POSSUA RESERVATÓRIO DE FIBRA/FIBROCIMENTO   FORNECIMENTO E INSTALAÇÃO. AF_06/2016</v>
          </cell>
          <cell r="I4487" t="str">
            <v>UN</v>
          </cell>
          <cell r="J4487" t="str">
            <v>COEFICIENTE DE REPRESENTATIVIDADE</v>
          </cell>
          <cell r="K4487" t="str">
            <v>402,50</v>
          </cell>
          <cell r="L4487" t="str">
            <v>CAIXA REFERENCIAL</v>
          </cell>
        </row>
        <row r="4488">
          <cell r="G4488" t="str">
            <v>94863</v>
          </cell>
          <cell r="H4488" t="str">
            <v>LUVA, CPVC, SOLDÁVEL, DN 73 MM, INSTALADO EM RESERVAÇÃO DE ÁGUA DE EDIFICAÇÃO QUE POSSUA RESERVATÓRIO DE FIBRA/FIBROCIMENTO  FORNECIMENTO E INSTALAÇÃO. AF_06/2016</v>
          </cell>
          <cell r="I4488" t="str">
            <v>UN</v>
          </cell>
          <cell r="J4488" t="str">
            <v>COEFICIENTE DE REPRESENTATIVIDADE</v>
          </cell>
          <cell r="K4488" t="str">
            <v>124,79</v>
          </cell>
          <cell r="L4488" t="str">
            <v>CAIXA REFERENCIAL</v>
          </cell>
        </row>
        <row r="4489">
          <cell r="G4489" t="str">
            <v>95237</v>
          </cell>
          <cell r="H4489" t="str">
            <v>LUVA COM BUCHA DE LATÃO, PVC, SOLDÁVEL, DN 32MM X 1 , INSTALADO EM RAMAL DE DISTRIBUIÇÃO DE ÁGUA   FORNECIMENTO E INSTALAÇÃO. AF_06/2022</v>
          </cell>
          <cell r="I4489" t="str">
            <v>UN</v>
          </cell>
          <cell r="J4489" t="str">
            <v>COEFICIENTE DE REPRESENTATIVIDADE</v>
          </cell>
          <cell r="K4489" t="str">
            <v>24,44</v>
          </cell>
          <cell r="L4489" t="str">
            <v>CAIXA REFERENCIAL</v>
          </cell>
        </row>
        <row r="4490">
          <cell r="G4490" t="str">
            <v>95693</v>
          </cell>
          <cell r="H4490" t="str">
            <v>LUVA SIMPLES, PVC, SÉRIE NORMAL, ESGOTO PREDIAL, DN 150 MM, JUNTA ELÁSTICA, FORNECIDO E INSTALADO EM SUBCOLETOR AÉREO DE ESGOTO SANITÁRIO. AF_08/2022</v>
          </cell>
          <cell r="I4490" t="str">
            <v>UN</v>
          </cell>
          <cell r="J4490" t="str">
            <v>COEFICIENTE DE REPRESENTATIVIDADE</v>
          </cell>
          <cell r="K4490" t="str">
            <v>55,08</v>
          </cell>
          <cell r="L4490" t="str">
            <v>CAIXA REFERENCIAL</v>
          </cell>
        </row>
        <row r="4491">
          <cell r="G4491" t="str">
            <v>95694</v>
          </cell>
          <cell r="H4491" t="str">
            <v>CURVA 90 GRAUS, PVC, SERIE R, ÁGUA PLUVIAL, DN 100 MM, JUNTA ELÁSTICA, FORNECIDO E INSTALADO EM RAMAL DE ENCAMINHAMENTO. AF_06/2022</v>
          </cell>
          <cell r="I4491" t="str">
            <v>UN</v>
          </cell>
          <cell r="J4491" t="str">
            <v>COEFICIENTE DE REPRESENTATIVIDADE</v>
          </cell>
          <cell r="K4491" t="str">
            <v>55,02</v>
          </cell>
          <cell r="L4491" t="str">
            <v>CAIXA REFERENCIAL</v>
          </cell>
        </row>
        <row r="4492">
          <cell r="G4492" t="str">
            <v>95695</v>
          </cell>
          <cell r="H4492" t="str">
            <v>CURVA 90 GRAUS, PVC, SERIE R, ÁGUA PLUVIAL, DN 100 MM, JUNTA ELÁSTICA, FORNECIDO E INSTALADO EM CONDUTORES VERTICAIS DE ÁGUAS PLUVIAIS. AF_06/2022</v>
          </cell>
          <cell r="I4492" t="str">
            <v>UN</v>
          </cell>
          <cell r="J4492" t="str">
            <v>COEFICIENTE DE REPRESENTATIVIDADE</v>
          </cell>
          <cell r="K4492" t="str">
            <v>64,27</v>
          </cell>
          <cell r="L4492" t="str">
            <v>CAIXA REFERENCIAL</v>
          </cell>
        </row>
        <row r="4493">
          <cell r="G4493" t="str">
            <v>95696</v>
          </cell>
          <cell r="H4493" t="str">
            <v>SPRINKLER TIPO PENDENTE, 68 °C, UNIÃO POR ROSCA DN 15 (1/2") - FORNECIMENTO E INSTALAÇÃO. AF_10/2020</v>
          </cell>
          <cell r="I4493" t="str">
            <v>UN</v>
          </cell>
          <cell r="J4493" t="str">
            <v>COEFICIENTE DE REPRESENTATIVIDADE</v>
          </cell>
          <cell r="K4493" t="str">
            <v>31,49</v>
          </cell>
          <cell r="L4493" t="str">
            <v>CAIXA REFERENCIAL</v>
          </cell>
        </row>
        <row r="4494">
          <cell r="G4494" t="str">
            <v>96637</v>
          </cell>
          <cell r="H4494" t="str">
            <v>JOELHO 90 GRAUS, PPR, DN 25 MM, CLASSE PN 25, INSTALADO EM RAMAL OU SUB-RAMAL DE ÁGUA   FORNECIMENTO E INSTALAÇÃO. AF_08/2022</v>
          </cell>
          <cell r="I4494" t="str">
            <v>UN</v>
          </cell>
          <cell r="J4494" t="str">
            <v>COEFICIENTE DE REPRESENTATIVIDADE</v>
          </cell>
          <cell r="K4494" t="str">
            <v>19,13</v>
          </cell>
          <cell r="L4494" t="str">
            <v>CAIXA REFERENCIAL</v>
          </cell>
        </row>
        <row r="4495">
          <cell r="G4495" t="str">
            <v>96638</v>
          </cell>
          <cell r="H4495" t="str">
            <v>JOELHO 45 GRAUS, PPR, DN 25 MM, CLASSE PN 25, INSTALADO EM RAMAL OU SUB-RAMAL DE ÁGUA   FORNECIMENTO E INSTALAÇÃO. AF_08/2022</v>
          </cell>
          <cell r="I4495" t="str">
            <v>UN</v>
          </cell>
          <cell r="J4495" t="str">
            <v>COEFICIENTE DE REPRESENTATIVIDADE</v>
          </cell>
          <cell r="K4495" t="str">
            <v>19,49</v>
          </cell>
          <cell r="L4495" t="str">
            <v>CAIXA REFERENCIAL</v>
          </cell>
        </row>
        <row r="4496">
          <cell r="G4496" t="str">
            <v>96639</v>
          </cell>
          <cell r="H4496" t="str">
            <v>LUVA, PPR, DN 25 MM, CLASSE PN 25, INSTALADO EM RAMAL OU SUB-RAMAL DE ÁGUA   FORNECIMENTO E INSTALAÇÃO. AF_08/2022</v>
          </cell>
          <cell r="I4496" t="str">
            <v>UN</v>
          </cell>
          <cell r="J4496" t="str">
            <v>COEFICIENTE DE REPRESENTATIVIDADE</v>
          </cell>
          <cell r="K4496" t="str">
            <v>13,18</v>
          </cell>
          <cell r="L4496" t="str">
            <v>CAIXA REFERENCIAL</v>
          </cell>
        </row>
        <row r="4497">
          <cell r="G4497" t="str">
            <v>96640</v>
          </cell>
          <cell r="H4497" t="str">
            <v>CONECTOR MACHO, PPR, 25 X 1/2  , CLASSE PN 25, INSTALADO EM RAMAL OU SUB-RAMAL DE ÁGUA   FORNECIMENTO E INSTALAÇÃO. AF_08/2022</v>
          </cell>
          <cell r="I4497" t="str">
            <v>UN</v>
          </cell>
          <cell r="J4497" t="str">
            <v>COEFICIENTE DE REPRESENTATIVIDADE</v>
          </cell>
          <cell r="K4497" t="str">
            <v>25,75</v>
          </cell>
          <cell r="L4497" t="str">
            <v>CAIXA REFERENCIAL</v>
          </cell>
        </row>
        <row r="4498">
          <cell r="G4498" t="str">
            <v>96641</v>
          </cell>
          <cell r="H4498" t="str">
            <v>CONECTOR FÊMEA, PPR, 25 X 1/2  , CLASSE PN 25, INSTALADO EM RAMAL OU SUB-RAMAL DE ÁGUA   FORNECIMENTO E INSTALAÇÃO. AF_08/2022</v>
          </cell>
          <cell r="I4498" t="str">
            <v>UN</v>
          </cell>
          <cell r="J4498" t="str">
            <v>COEFICIENTE DE REPRESENTATIVIDADE</v>
          </cell>
          <cell r="K4498" t="str">
            <v>17,91</v>
          </cell>
          <cell r="L4498" t="str">
            <v>CAIXA REFERENCIAL</v>
          </cell>
        </row>
        <row r="4499">
          <cell r="G4499" t="str">
            <v>96642</v>
          </cell>
          <cell r="H4499" t="str">
            <v>TÊ NORMAL, PPR, DN 25 MM, CLASSE PN 25, INSTALADO EM RAMAL OU SUB-RAMAL DE ÁGUA   FORNECIMENTO E INSTALAÇÃO. AF_08/2022</v>
          </cell>
          <cell r="I4499" t="str">
            <v>UN</v>
          </cell>
          <cell r="J4499" t="str">
            <v>COEFICIENTE DE REPRESENTATIVIDADE</v>
          </cell>
          <cell r="K4499" t="str">
            <v>25,25</v>
          </cell>
          <cell r="L4499" t="str">
            <v>CAIXA REFERENCIAL</v>
          </cell>
        </row>
        <row r="4500">
          <cell r="G4500" t="str">
            <v>96643</v>
          </cell>
          <cell r="H4500" t="str">
            <v>TÊ MISTURADOR, PPR, 25 X 3/4   , CLASSE PN 25, INSTALADO EM RAMAL OU SUB-RAMAL DE ÁGUA   FORNECIMENTO E INSTALAÇÃO. AF_08/2022</v>
          </cell>
          <cell r="I4500" t="str">
            <v>UN</v>
          </cell>
          <cell r="J4500" t="str">
            <v>COEFICIENTE DE REPRESENTATIVIDADE</v>
          </cell>
          <cell r="K4500" t="str">
            <v>45,68</v>
          </cell>
          <cell r="L4500" t="str">
            <v>CAIXA REFERENCIAL</v>
          </cell>
        </row>
        <row r="4501">
          <cell r="G4501" t="str">
            <v>96650</v>
          </cell>
          <cell r="H4501" t="str">
            <v>JOELHO 90 GRAUS, PPR, DN 25 MM, CLASSE PN 25, INSTALADO EM RAMAL DE DISTRIBUIÇÃO   FORNECIMENTO E INSTALAÇÃO. AF_08/2022</v>
          </cell>
          <cell r="I4501" t="str">
            <v>UN</v>
          </cell>
          <cell r="J4501" t="str">
            <v>COEFICIENTE DE REPRESENTATIVIDADE</v>
          </cell>
          <cell r="K4501" t="str">
            <v>10,34</v>
          </cell>
          <cell r="L4501" t="str">
            <v>CAIXA REFERENCIAL</v>
          </cell>
        </row>
        <row r="4502">
          <cell r="G4502" t="str">
            <v>96651</v>
          </cell>
          <cell r="H4502" t="str">
            <v>JOELHO 45 GRAUS, PPR, DN 25 MM, CLASSE PN 25, INSTALADO EM RAMAL DE DISTRIBUIÇÃO DE ÁGUA   FORNECIMENTO E INSTALAÇÃO. AF_08/2022</v>
          </cell>
          <cell r="I4502" t="str">
            <v>UN</v>
          </cell>
          <cell r="J4502" t="str">
            <v>COEFICIENTE DE REPRESENTATIVIDADE</v>
          </cell>
          <cell r="K4502" t="str">
            <v>10,70</v>
          </cell>
          <cell r="L4502" t="str">
            <v>CAIXA REFERENCIAL</v>
          </cell>
        </row>
        <row r="4503">
          <cell r="G4503" t="str">
            <v>96652</v>
          </cell>
          <cell r="H4503" t="str">
            <v>JOELHO 90 GRAUS, PPR, DN 32 MM, CLASSE PN 25, INSTALADO EM RAMAL DE DISTRIBUIÇÃO - FORNECIMENTO E INSTALAÇÃO. AF_08/2022</v>
          </cell>
          <cell r="I4503" t="str">
            <v>UN</v>
          </cell>
          <cell r="J4503" t="str">
            <v>COEFICIENTE DE REPRESENTATIVIDADE</v>
          </cell>
          <cell r="K4503" t="str">
            <v>11,97</v>
          </cell>
          <cell r="L4503" t="str">
            <v>CAIXA REFERENCIAL</v>
          </cell>
        </row>
        <row r="4504">
          <cell r="G4504" t="str">
            <v>96653</v>
          </cell>
          <cell r="H4504" t="str">
            <v>JOELHO 45 GRAUS, PPR, DN 32 MM, CLASSE PN 25, INSTALADO EM RAMAL DE DISTRIBUIÇÃO DE ÁGUA - FORNECIMENTO E INSTALAÇÃO. AF_08/2022</v>
          </cell>
          <cell r="I4504" t="str">
            <v>UN</v>
          </cell>
          <cell r="J4504" t="str">
            <v>COEFICIENTE DE REPRESENTATIVIDADE</v>
          </cell>
          <cell r="K4504" t="str">
            <v>15,02</v>
          </cell>
          <cell r="L4504" t="str">
            <v>CAIXA REFERENCIAL</v>
          </cell>
        </row>
        <row r="4505">
          <cell r="G4505" t="str">
            <v>96654</v>
          </cell>
          <cell r="H4505" t="str">
            <v>JOELHO 90 GRAUS, PPR, DN 40 MM, CLASSE PN 25, INSTALADO EM RAMAL DE DISTRIBUIÇÃO - FORNECIMENTO E INSTALAÇÃO. AF_08/2022</v>
          </cell>
          <cell r="I4505" t="str">
            <v>UN</v>
          </cell>
          <cell r="J4505" t="str">
            <v>COEFICIENTE DE REPRESENTATIVIDADE</v>
          </cell>
          <cell r="K4505" t="str">
            <v>16,91</v>
          </cell>
          <cell r="L4505" t="str">
            <v>CAIXA REFERENCIAL</v>
          </cell>
        </row>
        <row r="4506">
          <cell r="G4506" t="str">
            <v>96655</v>
          </cell>
          <cell r="H4506" t="str">
            <v>JOELHO 45 GRAUS, PPR, DN 40 MM, CLASSE PN 25, INSTALADO EM RAMAL DE DISTRIBUIÇÃO DE ÁGUA - FORNECIMENTO E INSTALAÇÃO. AF_08/2022</v>
          </cell>
          <cell r="I4506" t="str">
            <v>UN</v>
          </cell>
          <cell r="J4506" t="str">
            <v>COEFICIENTE DE REPRESENTATIVIDADE</v>
          </cell>
          <cell r="K4506" t="str">
            <v>21,87</v>
          </cell>
          <cell r="L4506" t="str">
            <v>CAIXA REFERENCIAL</v>
          </cell>
        </row>
        <row r="4507">
          <cell r="G4507" t="str">
            <v>96656</v>
          </cell>
          <cell r="H4507" t="str">
            <v>LUVA, PPR, DN 25 MM, CLASSE PN 25, INSTALADO EM RAMAL DE DISTRIBUIÇÃO DE ÁGUA   FORNECIMENTO E INSTALAÇÃO. AF_08/2022</v>
          </cell>
          <cell r="I4507" t="str">
            <v>UN</v>
          </cell>
          <cell r="J4507" t="str">
            <v>COEFICIENTE DE REPRESENTATIVIDADE</v>
          </cell>
          <cell r="K4507" t="str">
            <v>7,32</v>
          </cell>
          <cell r="L4507" t="str">
            <v>CAIXA REFERENCIAL</v>
          </cell>
        </row>
        <row r="4508">
          <cell r="G4508" t="str">
            <v>96657</v>
          </cell>
          <cell r="H4508" t="str">
            <v>CONECTOR MACHO, PPR, 25 X 1/2, CLASSE PN 25, INSTALADO EM RAMAL DE DISTRIBUIÇÃO DE ÁGUA   FORNECIMENTO E INSTALAÇÃO. AF_08/2022</v>
          </cell>
          <cell r="I4508" t="str">
            <v>UN</v>
          </cell>
          <cell r="J4508" t="str">
            <v>COEFICIENTE DE REPRESENTATIVIDADE</v>
          </cell>
          <cell r="K4508" t="str">
            <v>23,13</v>
          </cell>
          <cell r="L4508" t="str">
            <v>CAIXA REFERENCIAL</v>
          </cell>
        </row>
        <row r="4509">
          <cell r="G4509" t="str">
            <v>96658</v>
          </cell>
          <cell r="H4509" t="str">
            <v>CONECTOR FÊMEA, PPR, 25 X 1/2  , CLASSE PN 25, INSTALADO EM RAMAL DE DISTRIBUIÇÃO DE ÁGUA   FORNECIMENTO E INSTALAÇÃO. AF_08/2022</v>
          </cell>
          <cell r="I4509" t="str">
            <v>UN</v>
          </cell>
          <cell r="J4509" t="str">
            <v>COEFICIENTE DE REPRESENTATIVIDADE</v>
          </cell>
          <cell r="K4509" t="str">
            <v>15,29</v>
          </cell>
          <cell r="L4509" t="str">
            <v>CAIXA REFERENCIAL</v>
          </cell>
        </row>
        <row r="4510">
          <cell r="G4510" t="str">
            <v>96659</v>
          </cell>
          <cell r="H4510" t="str">
            <v>LUVA, PPR, DN 32 MM, CLASSE PN 25, INSTALADO EM RAMAL DE DISTRIBUIÇÃO DE ÁGUA   FORNECIMENTO E INSTALAÇÃO. AF_08/2022</v>
          </cell>
          <cell r="I4510" t="str">
            <v>UN</v>
          </cell>
          <cell r="J4510" t="str">
            <v>COEFICIENTE DE REPRESENTATIVIDADE</v>
          </cell>
          <cell r="K4510" t="str">
            <v>9,19</v>
          </cell>
          <cell r="L4510" t="str">
            <v>CAIXA REFERENCIAL</v>
          </cell>
        </row>
        <row r="4511">
          <cell r="G4511" t="str">
            <v>96660</v>
          </cell>
          <cell r="H4511" t="str">
            <v>CONECTOR MACHO, PPR, 32 X 3/4, CLASSE PN 25, INSTALADO EM RAMAL DE DISTRIBUIÇÃO DE ÁGUA   FORNECIMENTO E INSTALAÇÃO. AF_08/2022</v>
          </cell>
          <cell r="I4511" t="str">
            <v>UN</v>
          </cell>
          <cell r="J4511" t="str">
            <v>COEFICIENTE DE REPRESENTATIVIDADE</v>
          </cell>
          <cell r="K4511" t="str">
            <v>30,95</v>
          </cell>
          <cell r="L4511" t="str">
            <v>CAIXA REFERENCIAL</v>
          </cell>
        </row>
        <row r="4512">
          <cell r="G4512" t="str">
            <v>96661</v>
          </cell>
          <cell r="H4512" t="str">
            <v>CONECTOR FÊMEA, PPR, 32 X 3/4, CLASSE PN 25, INSTALADO EM RAMAL DE DISTRIBUIÇÃO DE ÁGUA   FORNECIMENTO E INSTALAÇÃO. AF_08/2022</v>
          </cell>
          <cell r="I4512" t="str">
            <v>UN</v>
          </cell>
          <cell r="J4512" t="str">
            <v>COEFICIENTE DE REPRESENTATIVIDADE</v>
          </cell>
          <cell r="K4512" t="str">
            <v>30,67</v>
          </cell>
          <cell r="L4512" t="str">
            <v>CAIXA REFERENCIAL</v>
          </cell>
        </row>
        <row r="4513">
          <cell r="G4513" t="str">
            <v>96662</v>
          </cell>
          <cell r="H4513" t="str">
            <v>BUCHA DE REDUÇÃO, PPR, 32 X 25, CLASSE PN 25, INSTALADO EM RAMAL DE DISTRIBUIÇÃO DE ÁGUA   FORNECIMENTO E INSTALAÇÃO. AF_08/2022</v>
          </cell>
          <cell r="I4513" t="str">
            <v>UN</v>
          </cell>
          <cell r="J4513" t="str">
            <v>COEFICIENTE DE REPRESENTATIVIDADE</v>
          </cell>
          <cell r="K4513" t="str">
            <v>10,03</v>
          </cell>
          <cell r="L4513" t="str">
            <v>CAIXA REFERENCIAL</v>
          </cell>
        </row>
        <row r="4514">
          <cell r="G4514" t="str">
            <v>96663</v>
          </cell>
          <cell r="H4514" t="str">
            <v>LUVA, PPR, DN 40 MM, CLASSE PN 25, INSTALADO EM RAMAL DE DISTRIBUIÇÃO DE ÁGUA   FORNECIMENTO E INSTALAÇÃO. AF_08/2022</v>
          </cell>
          <cell r="I4514" t="str">
            <v>UN</v>
          </cell>
          <cell r="J4514" t="str">
            <v>COEFICIENTE DE REPRESENTATIVIDADE</v>
          </cell>
          <cell r="K4514" t="str">
            <v>16,12</v>
          </cell>
          <cell r="L4514" t="str">
            <v>CAIXA REFERENCIAL</v>
          </cell>
        </row>
        <row r="4515">
          <cell r="G4515" t="str">
            <v>96664</v>
          </cell>
          <cell r="H4515" t="str">
            <v>BUCHA DE REDUÇÃO, PPR, 40 X 25, CLASSE PN 25, INSTALADO EM RAMAL DE DISTRIBUIÇÃO DE ÁGUA   FORNECIMENTO E INSTALAÇÃO. AF_08/2022</v>
          </cell>
          <cell r="I4515" t="str">
            <v>UN</v>
          </cell>
          <cell r="J4515" t="str">
            <v>COEFICIENTE DE REPRESENTATIVIDADE</v>
          </cell>
          <cell r="K4515" t="str">
            <v>17,47</v>
          </cell>
          <cell r="L4515" t="str">
            <v>CAIXA REFERENCIAL</v>
          </cell>
        </row>
        <row r="4516">
          <cell r="G4516" t="str">
            <v>96665</v>
          </cell>
          <cell r="H4516" t="str">
            <v>TÊ NORMAL, PPR, DN 25 MM, CLASSE PN 25, INSTALADO EM RAMAL DE DISTRIBUIÇÃO DE ÁGUA   FORNECIMENTO E INSTALAÇÃO. AF_08/2022</v>
          </cell>
          <cell r="I4516" t="str">
            <v>UN</v>
          </cell>
          <cell r="J4516" t="str">
            <v>COEFICIENTE DE REPRESENTATIVIDADE</v>
          </cell>
          <cell r="K4516" t="str">
            <v>13,52</v>
          </cell>
          <cell r="L4516" t="str">
            <v>CAIXA REFERENCIAL</v>
          </cell>
        </row>
        <row r="4517">
          <cell r="G4517" t="str">
            <v>96666</v>
          </cell>
          <cell r="H4517" t="str">
            <v>TÊ NORMAL, PPR, DN 32 MM, CLASSE PN 25, INSTALADO EM RAMAL DE DISTRIBUIÇÃO DE ÁGUA   FORNECIMENTO E INSTALAÇÃO. AF_08/2022</v>
          </cell>
          <cell r="I4517" t="str">
            <v>UN</v>
          </cell>
          <cell r="J4517" t="str">
            <v>COEFICIENTE DE REPRESENTATIVIDADE</v>
          </cell>
          <cell r="K4517" t="str">
            <v>18,35</v>
          </cell>
          <cell r="L4517" t="str">
            <v>CAIXA REFERENCIAL</v>
          </cell>
        </row>
        <row r="4518">
          <cell r="G4518" t="str">
            <v>96667</v>
          </cell>
          <cell r="H4518" t="str">
            <v>TÊ NORMAL, PPR, DN 40 MM, CLASSE PN 25, INSTALADO EM RAMAL DE DISTRIBUIÇÃO DE ÁGUA   FORNECIMENTO E INSTALAÇÃO. AF_08/2022</v>
          </cell>
          <cell r="I4518" t="str">
            <v>UN</v>
          </cell>
          <cell r="J4518" t="str">
            <v>COEFICIENTE DE REPRESENTATIVIDADE</v>
          </cell>
          <cell r="K4518" t="str">
            <v>24,84</v>
          </cell>
          <cell r="L4518" t="str">
            <v>CAIXA REFERENCIAL</v>
          </cell>
        </row>
        <row r="4519">
          <cell r="G4519" t="str">
            <v>96684</v>
          </cell>
          <cell r="H4519" t="str">
            <v>JOELHO 90 GRAUS, PPR, DN 25 MM, CLASSE PN 25, INSTALADO EM PRUMADA DE ÁGUA   FORNECIMENTO E INSTALAÇÃO . AF_08/2022</v>
          </cell>
          <cell r="I4519" t="str">
            <v>UN</v>
          </cell>
          <cell r="J4519" t="str">
            <v>COEFICIENTE DE REPRESENTATIVIDADE</v>
          </cell>
          <cell r="K4519" t="str">
            <v>13,50</v>
          </cell>
          <cell r="L4519" t="str">
            <v>CAIXA REFERENCIAL</v>
          </cell>
        </row>
        <row r="4520">
          <cell r="G4520" t="str">
            <v>96685</v>
          </cell>
          <cell r="H4520" t="str">
            <v>JOELHO 45 GRAUS, PPR, DN 25 MM, CLASSE PN 25, INSTALADO EM PRUMADA DE ÁGUA   FORNECIMENTO E INSTALAÇÃO . AF_08/2022</v>
          </cell>
          <cell r="I4520" t="str">
            <v>UN</v>
          </cell>
          <cell r="J4520" t="str">
            <v>COEFICIENTE DE REPRESENTATIVIDADE</v>
          </cell>
          <cell r="K4520" t="str">
            <v>13,86</v>
          </cell>
          <cell r="L4520" t="str">
            <v>CAIXA REFERENCIAL</v>
          </cell>
        </row>
        <row r="4521">
          <cell r="G4521" t="str">
            <v>96686</v>
          </cell>
          <cell r="H4521" t="str">
            <v>JOELHO 90 GRAUS, PPR, DN 32 MM, CLASSE PN 25, INSTALADO EM PRUMADA DE ÁGUA   FORNECIMENTO E INSTALAÇÃO . AF_08/2022</v>
          </cell>
          <cell r="I4521" t="str">
            <v>UN</v>
          </cell>
          <cell r="J4521" t="str">
            <v>COEFICIENTE DE REPRESENTATIVIDADE</v>
          </cell>
          <cell r="K4521" t="str">
            <v>17,19</v>
          </cell>
          <cell r="L4521" t="str">
            <v>CAIXA REFERENCIAL</v>
          </cell>
        </row>
        <row r="4522">
          <cell r="G4522" t="str">
            <v>96687</v>
          </cell>
          <cell r="H4522" t="str">
            <v>JOELHO 45 GRAUS, PPR, DN 32 MM, CLASSE PN 25, INSTALADO EM PRUMADA DE ÁGUA   FORNECIMENTO E INSTALAÇÃO . AF_08/2022</v>
          </cell>
          <cell r="I4522" t="str">
            <v>UN</v>
          </cell>
          <cell r="J4522" t="str">
            <v>COEFICIENTE DE REPRESENTATIVIDADE</v>
          </cell>
          <cell r="K4522" t="str">
            <v>20,24</v>
          </cell>
          <cell r="L4522" t="str">
            <v>CAIXA REFERENCIAL</v>
          </cell>
        </row>
        <row r="4523">
          <cell r="G4523" t="str">
            <v>96688</v>
          </cell>
          <cell r="H4523" t="str">
            <v>JOELHO 90 GRAUS, PPR, DN 40 MM, CLASSE PN 25, INSTALADO EM PRUMADA DE ÁGUA   FORNECIMENTO E INSTALAÇÃO . AF_08/2022</v>
          </cell>
          <cell r="I4523" t="str">
            <v>UN</v>
          </cell>
          <cell r="J4523" t="str">
            <v>COEFICIENTE DE REPRESENTATIVIDADE</v>
          </cell>
          <cell r="K4523" t="str">
            <v>24,43</v>
          </cell>
          <cell r="L4523" t="str">
            <v>CAIXA REFERENCIAL</v>
          </cell>
        </row>
        <row r="4524">
          <cell r="G4524" t="str">
            <v>96689</v>
          </cell>
          <cell r="H4524" t="str">
            <v>JOELHO 45 GRAUS, PPR, DN 40 MM, CLASSE PN 25, INSTALADO EM PRUMADA DE ÁGUA   FORNECIMENTO E INSTALAÇÃO . AF_08/2022</v>
          </cell>
          <cell r="I4524" t="str">
            <v>UN</v>
          </cell>
          <cell r="J4524" t="str">
            <v>COEFICIENTE DE REPRESENTATIVIDADE</v>
          </cell>
          <cell r="K4524" t="str">
            <v>29,39</v>
          </cell>
          <cell r="L4524" t="str">
            <v>CAIXA REFERENCIAL</v>
          </cell>
        </row>
        <row r="4525">
          <cell r="G4525" t="str">
            <v>96690</v>
          </cell>
          <cell r="H4525" t="str">
            <v>JOELHO 90 GRAUS, PPR, DN 50 MM, CLASSE PN 25, INSTALADO EM PRUMADA DE ÁGUA   FORNECIMENTO E INSTALAÇÃO . AF_08/2022</v>
          </cell>
          <cell r="I4525" t="str">
            <v>UN</v>
          </cell>
          <cell r="J4525" t="str">
            <v>COEFICIENTE DE REPRESENTATIVIDADE</v>
          </cell>
          <cell r="K4525" t="str">
            <v>33,23</v>
          </cell>
          <cell r="L4525" t="str">
            <v>CAIXA REFERENCIAL</v>
          </cell>
        </row>
        <row r="4526">
          <cell r="G4526" t="str">
            <v>96691</v>
          </cell>
          <cell r="H4526" t="str">
            <v>JOELHO 45 GRAUS, PPR, DN 50 MM, CLASSE PN 25, INSTALADO EM PRUMADA DE ÁGUA   FORNECIMENTO E INSTALAÇÃO . AF_08/2022</v>
          </cell>
          <cell r="I4526" t="str">
            <v>UN</v>
          </cell>
          <cell r="J4526" t="str">
            <v>COEFICIENTE DE REPRESENTATIVIDADE</v>
          </cell>
          <cell r="K4526" t="str">
            <v>41,08</v>
          </cell>
          <cell r="L4526" t="str">
            <v>CAIXA REFERENCIAL</v>
          </cell>
        </row>
        <row r="4527">
          <cell r="G4527" t="str">
            <v>96692</v>
          </cell>
          <cell r="H4527" t="str">
            <v>JOELHO 90 GRAUS, PPR, DN 63 MM, CLASSE PN 25, INSTALADO EM PRUMADA DE ÁGUA   FORNECIMENTO E INSTALAÇÃO . AF_08/2022</v>
          </cell>
          <cell r="I4527" t="str">
            <v>UN</v>
          </cell>
          <cell r="J4527" t="str">
            <v>COEFICIENTE DE REPRESENTATIVIDADE</v>
          </cell>
          <cell r="K4527" t="str">
            <v>46,05</v>
          </cell>
          <cell r="L4527" t="str">
            <v>CAIXA REFERENCIAL</v>
          </cell>
        </row>
        <row r="4528">
          <cell r="G4528" t="str">
            <v>96693</v>
          </cell>
          <cell r="H4528" t="str">
            <v>JOELHO 45 GRAUS, PPR, DN 63 MM, CLASSE PN 25, INSTALADO EM PRUMADA DE ÁGUA   FORNECIMENTO E INSTALAÇÃO . AF_08/2022</v>
          </cell>
          <cell r="I4528" t="str">
            <v>UN</v>
          </cell>
          <cell r="J4528" t="str">
            <v>COEFICIENTE DE REPRESENTATIVIDADE</v>
          </cell>
          <cell r="K4528" t="str">
            <v>60,07</v>
          </cell>
          <cell r="L4528" t="str">
            <v>CAIXA REFERENCIAL</v>
          </cell>
        </row>
        <row r="4529">
          <cell r="G4529" t="str">
            <v>96694</v>
          </cell>
          <cell r="H4529" t="str">
            <v>JOELHO 90 GRAUS, PPR, DN 75 MM, CLASSE PN 25, INSTALADO EM PRUMADA DE ÁGUA   FORNECIMENTO E INSTALAÇÃO . AF_08/2022</v>
          </cell>
          <cell r="I4529" t="str">
            <v>UN</v>
          </cell>
          <cell r="J4529" t="str">
            <v>COEFICIENTE DE REPRESENTATIVIDADE</v>
          </cell>
          <cell r="K4529" t="str">
            <v>91,34</v>
          </cell>
          <cell r="L4529" t="str">
            <v>CAIXA REFERENCIAL</v>
          </cell>
        </row>
        <row r="4530">
          <cell r="G4530" t="str">
            <v>96695</v>
          </cell>
          <cell r="H4530" t="str">
            <v>JOELHO 45 GRAUS, PPR, DN 75 MM, CLASSE PN 25, INSTALADO EM PRUMADA DE ÁGUA   FORNECIMENTO E INSTALAÇÃO . AF_08/2022</v>
          </cell>
          <cell r="I4530" t="str">
            <v>UN</v>
          </cell>
          <cell r="J4530" t="str">
            <v>COEFICIENTE DE REPRESENTATIVIDADE</v>
          </cell>
          <cell r="K4530" t="str">
            <v>99,89</v>
          </cell>
          <cell r="L4530" t="str">
            <v>CAIXA REFERENCIAL</v>
          </cell>
        </row>
        <row r="4531">
          <cell r="G4531" t="str">
            <v>96696</v>
          </cell>
          <cell r="H4531" t="str">
            <v>JOELHO 90 GRAUS, PPR, DN 90 MM, CLASSE PN 25, INSTALADO EM PRUMADA DE ÁGUA   FORNECIMENTO E INSTALAÇÃO . AF_08/2022</v>
          </cell>
          <cell r="I4531" t="str">
            <v>UN</v>
          </cell>
          <cell r="J4531" t="str">
            <v>COEFICIENTE DE REPRESENTATIVIDADE</v>
          </cell>
          <cell r="K4531" t="str">
            <v>113,54</v>
          </cell>
          <cell r="L4531" t="str">
            <v>CAIXA REFERENCIAL</v>
          </cell>
        </row>
        <row r="4532">
          <cell r="G4532" t="str">
            <v>96697</v>
          </cell>
          <cell r="H4532" t="str">
            <v>JOELHO 90 GRAUS, PPR, DN 110 MM, CLASSE PN 25, INSTALADO EM PRUMADA DE ÁGUA   FORNECIMENTO E INSTALAÇÃO . AF_08/2022</v>
          </cell>
          <cell r="I4532" t="str">
            <v>UN</v>
          </cell>
          <cell r="J4532" t="str">
            <v>COEFICIENTE DE REPRESENTATIVIDADE</v>
          </cell>
          <cell r="K4532" t="str">
            <v>319,97</v>
          </cell>
          <cell r="L4532" t="str">
            <v>CAIXA REFERENCIAL</v>
          </cell>
        </row>
        <row r="4533">
          <cell r="G4533" t="str">
            <v>96698</v>
          </cell>
          <cell r="H4533" t="str">
            <v>LUVA, PPR, DN 25 MM, CLASSE PN 25, INSTALADO EM PRUMADA DE ÁGUA   FORNECIMENTO E INSTALAÇÃO . AF_08/2022</v>
          </cell>
          <cell r="I4533" t="str">
            <v>UN</v>
          </cell>
          <cell r="J4533" t="str">
            <v>COEFICIENTE DE REPRESENTATIVIDADE</v>
          </cell>
          <cell r="K4533" t="str">
            <v>9,43</v>
          </cell>
          <cell r="L4533" t="str">
            <v>CAIXA REFERENCIAL</v>
          </cell>
        </row>
        <row r="4534">
          <cell r="G4534" t="str">
            <v>96699</v>
          </cell>
          <cell r="H4534" t="str">
            <v>CONECTOR MACHO, PPR, 25 X 1/2, CLASSE PN 25, INSTALADO EM PRUMADA DE ÁGUA   FORNECIMENTO E INSTALAÇÃO . AF_08/2022</v>
          </cell>
          <cell r="I4534" t="str">
            <v>UN</v>
          </cell>
          <cell r="J4534" t="str">
            <v>COEFICIENTE DE REPRESENTATIVIDADE</v>
          </cell>
          <cell r="K4534" t="str">
            <v>25,24</v>
          </cell>
          <cell r="L4534" t="str">
            <v>CAIXA REFERENCIAL</v>
          </cell>
        </row>
        <row r="4535">
          <cell r="G4535" t="str">
            <v>96700</v>
          </cell>
          <cell r="H4535" t="str">
            <v>CONECTOR FÊMEA, PPR, 25 X 1/2, CLASSE PN 25, INSTALADO EM PRUMADA DE ÁGUA   FORNECIMENTO E INSTALAÇÃO . AF_08/2022</v>
          </cell>
          <cell r="I4535" t="str">
            <v>UN</v>
          </cell>
          <cell r="J4535" t="str">
            <v>COEFICIENTE DE REPRESENTATIVIDADE</v>
          </cell>
          <cell r="K4535" t="str">
            <v>17,40</v>
          </cell>
          <cell r="L4535" t="str">
            <v>CAIXA REFERENCIAL</v>
          </cell>
        </row>
        <row r="4536">
          <cell r="G4536" t="str">
            <v>96701</v>
          </cell>
          <cell r="H4536" t="str">
            <v>LUVA, PPR, DN 32 MM, CLASSE PN 25, INSTALADO EM PRUMADA DE ÁGUA   FORNECIMENTO E INSTALAÇÃO. AF_08/2022</v>
          </cell>
          <cell r="I4536" t="str">
            <v>UN</v>
          </cell>
          <cell r="J4536" t="str">
            <v>COEFICIENTE DE REPRESENTATIVIDADE</v>
          </cell>
          <cell r="K4536" t="str">
            <v>12,67</v>
          </cell>
          <cell r="L4536" t="str">
            <v>CAIXA REFERENCIAL</v>
          </cell>
        </row>
        <row r="4537">
          <cell r="G4537" t="str">
            <v>96702</v>
          </cell>
          <cell r="H4537" t="str">
            <v>BUCHA DE REDUÇÃO, PPR, 32 X 25, CLASSE PN 25, INSTALADO EM PRUMADA DE ÁGUA   FORNECIMENTO E INSTALAÇÃO . AF_08/2022</v>
          </cell>
          <cell r="I4537" t="str">
            <v>UN</v>
          </cell>
          <cell r="J4537" t="str">
            <v>COEFICIENTE DE REPRESENTATIVIDADE</v>
          </cell>
          <cell r="K4537" t="str">
            <v>12,82</v>
          </cell>
          <cell r="L4537" t="str">
            <v>CAIXA REFERENCIAL</v>
          </cell>
        </row>
        <row r="4538">
          <cell r="G4538" t="str">
            <v>96703</v>
          </cell>
          <cell r="H4538" t="str">
            <v>LUVA, PPR, DN 40 MM, CLASSE PN 25, INSTALADO EM PRUMADA DE ÁGUA   FORNECIMENTO E INSTALAÇÃO. AF_08/2022</v>
          </cell>
          <cell r="I4538" t="str">
            <v>UN</v>
          </cell>
          <cell r="J4538" t="str">
            <v>COEFICIENTE DE REPRESENTATIVIDADE</v>
          </cell>
          <cell r="K4538" t="str">
            <v>21,14</v>
          </cell>
          <cell r="L4538" t="str">
            <v>CAIXA REFERENCIAL</v>
          </cell>
        </row>
        <row r="4539">
          <cell r="G4539" t="str">
            <v>96704</v>
          </cell>
          <cell r="H4539" t="str">
            <v>BUCHA DE REDUÇÃO, PPR, 40 X 25, CLASSE PN 25, INSTALADO EM PRUMADA DE ÁGUA   FORNECIMENTO E INSTALAÇÃO . AF_08/2022</v>
          </cell>
          <cell r="I4539" t="str">
            <v>UN</v>
          </cell>
          <cell r="J4539" t="str">
            <v>COEFICIENTE DE REPRESENTATIVIDADE</v>
          </cell>
          <cell r="K4539" t="str">
            <v>21,05</v>
          </cell>
          <cell r="L4539" t="str">
            <v>CAIXA REFERENCIAL</v>
          </cell>
        </row>
        <row r="4540">
          <cell r="G4540" t="str">
            <v>96705</v>
          </cell>
          <cell r="H4540" t="str">
            <v>LUVA, PPR, DN 50 MM, CLASSE PN 25, INSTALADO EM PRUMADA DE ÁGUA   FORNECIMENTO E INSTALAÇÃO. AF_08/2022</v>
          </cell>
          <cell r="I4540" t="str">
            <v>UN</v>
          </cell>
          <cell r="J4540" t="str">
            <v>COEFICIENTE DE REPRESENTATIVIDADE</v>
          </cell>
          <cell r="K4540" t="str">
            <v>25,65</v>
          </cell>
          <cell r="L4540" t="str">
            <v>CAIXA REFERENCIAL</v>
          </cell>
        </row>
        <row r="4541">
          <cell r="G4541" t="str">
            <v>96706</v>
          </cell>
          <cell r="H4541" t="str">
            <v>LUVA, PPR, DN 63 MM, CLASSE PN 25, INSTALADO EM PRUMADA DE ÁGUA   FORNECIMENTO E INSTALAÇÃO. AF_08/2022</v>
          </cell>
          <cell r="I4541" t="str">
            <v>UN</v>
          </cell>
          <cell r="J4541" t="str">
            <v>COEFICIENTE DE REPRESENTATIVIDADE</v>
          </cell>
          <cell r="K4541" t="str">
            <v>37,10</v>
          </cell>
          <cell r="L4541" t="str">
            <v>CAIXA REFERENCIAL</v>
          </cell>
        </row>
        <row r="4542">
          <cell r="G4542" t="str">
            <v>96707</v>
          </cell>
          <cell r="H4542" t="str">
            <v>LUVA, PPR, DN 75 MM, CLASSE PN 25, INSTALADO EM PRUMADA DE ÁGUA   FORNECIMENTO E INSTALAÇÃO. AF_08/2022</v>
          </cell>
          <cell r="I4542" t="str">
            <v>UN</v>
          </cell>
          <cell r="J4542" t="str">
            <v>COEFICIENTE DE REPRESENTATIVIDADE</v>
          </cell>
          <cell r="K4542" t="str">
            <v>57,70</v>
          </cell>
          <cell r="L4542" t="str">
            <v>CAIXA REFERENCIAL</v>
          </cell>
        </row>
        <row r="4543">
          <cell r="G4543" t="str">
            <v>96708</v>
          </cell>
          <cell r="H4543" t="str">
            <v>LUVA, PPR, DN 90 MM, CLASSE PN 25, INSTALADO EM PRUMADA DE ÁGUA   FORNECIMENTO E INSTALAÇÃO. AF_08/2022</v>
          </cell>
          <cell r="I4543" t="str">
            <v>UN</v>
          </cell>
          <cell r="J4543" t="str">
            <v>COEFICIENTE DE REPRESENTATIVIDADE</v>
          </cell>
          <cell r="K4543" t="str">
            <v>85,77</v>
          </cell>
          <cell r="L4543" t="str">
            <v>CAIXA REFERENCIAL</v>
          </cell>
        </row>
        <row r="4544">
          <cell r="G4544" t="str">
            <v>96709</v>
          </cell>
          <cell r="H4544" t="str">
            <v>LUVA, PPR, DN 110 MM, CLASSE PN 25, INSTALADO EM PRUMADA DE ÁGUA   FORNECIMENTO E INSTALAÇÃO. AF_08/2022</v>
          </cell>
          <cell r="I4544" t="str">
            <v>UN</v>
          </cell>
          <cell r="J4544" t="str">
            <v>COEFICIENTE DE REPRESENTATIVIDADE</v>
          </cell>
          <cell r="K4544" t="str">
            <v>109,03</v>
          </cell>
          <cell r="L4544" t="str">
            <v>CAIXA REFERENCIAL</v>
          </cell>
        </row>
        <row r="4545">
          <cell r="G4545" t="str">
            <v>96710</v>
          </cell>
          <cell r="H4545" t="str">
            <v>TÊ NORMAL, PPR, DN 25 MM, CLASSE PN 25, INSTALADO EM PRUMADA DE ÁGUA   FORNECIMENTO E INSTALAÇÃO . AF_08/2022</v>
          </cell>
          <cell r="I4545" t="str">
            <v>UN</v>
          </cell>
          <cell r="J4545" t="str">
            <v>COEFICIENTE DE REPRESENTATIVIDADE</v>
          </cell>
          <cell r="K4545" t="str">
            <v>17,75</v>
          </cell>
          <cell r="L4545" t="str">
            <v>CAIXA REFERENCIAL</v>
          </cell>
        </row>
        <row r="4546">
          <cell r="G4546" t="str">
            <v>96711</v>
          </cell>
          <cell r="H4546" t="str">
            <v>TÊ NORMAL, PPR, DN 32 MM, CLASSE PN 25, INSTALADO EM PRUMADA DE ÁGUA   FORNECIMENTO E INSTALAÇÃO . AF_08/2022</v>
          </cell>
          <cell r="I4546" t="str">
            <v>UN</v>
          </cell>
          <cell r="J4546" t="str">
            <v>COEFICIENTE DE REPRESENTATIVIDADE</v>
          </cell>
          <cell r="K4546" t="str">
            <v>25,30</v>
          </cell>
          <cell r="L4546" t="str">
            <v>CAIXA REFERENCIAL</v>
          </cell>
        </row>
        <row r="4547">
          <cell r="G4547" t="str">
            <v>96712</v>
          </cell>
          <cell r="H4547" t="str">
            <v>TÊ NORMAL, PPR, DN 40 MM, CLASSE PN 25, INSTALADO EM PRUMADA DE ÁGUA   FORNECIMENTO E INSTALAÇÃO . AF_08/2022</v>
          </cell>
          <cell r="I4547" t="str">
            <v>UN</v>
          </cell>
          <cell r="J4547" t="str">
            <v>COEFICIENTE DE REPRESENTATIVIDADE</v>
          </cell>
          <cell r="K4547" t="str">
            <v>34,88</v>
          </cell>
          <cell r="L4547" t="str">
            <v>CAIXA REFERENCIAL</v>
          </cell>
        </row>
        <row r="4548">
          <cell r="G4548" t="str">
            <v>96713</v>
          </cell>
          <cell r="H4548" t="str">
            <v>TÊ NORMAL, PPR, DN 50 MM, CLASSE PN 25, INSTALADO EM PRUMADA DE ÁGUA   FORNECIMENTO E INSTALAÇÃO . AF_08/2022</v>
          </cell>
          <cell r="I4548" t="str">
            <v>UN</v>
          </cell>
          <cell r="J4548" t="str">
            <v>COEFICIENTE DE REPRESENTATIVIDADE</v>
          </cell>
          <cell r="K4548" t="str">
            <v>51,59</v>
          </cell>
          <cell r="L4548" t="str">
            <v>CAIXA REFERENCIAL</v>
          </cell>
        </row>
        <row r="4549">
          <cell r="G4549" t="str">
            <v>96714</v>
          </cell>
          <cell r="H4549" t="str">
            <v>TÊ NORMAL, PPR, DN 63 MM, CLASSE PN 25, INSTALADO EM PRUMADA DE ÁGUA   FORNECIMENTO E INSTALAÇÃO . AF_08/2022</v>
          </cell>
          <cell r="I4549" t="str">
            <v>UN</v>
          </cell>
          <cell r="J4549" t="str">
            <v>COEFICIENTE DE REPRESENTATIVIDADE</v>
          </cell>
          <cell r="K4549" t="str">
            <v>71,98</v>
          </cell>
          <cell r="L4549" t="str">
            <v>CAIXA REFERENCIAL</v>
          </cell>
        </row>
        <row r="4550">
          <cell r="G4550" t="str">
            <v>96715</v>
          </cell>
          <cell r="H4550" t="str">
            <v>TÊ NORMAL, PPR, DN 75 MM, CLASSE PN 25, INSTALADO EM PRUMADA DE ÁGUA   FORNECIMENTO E INSTALAÇÃO . AF_08/2022</v>
          </cell>
          <cell r="I4550" t="str">
            <v>UN</v>
          </cell>
          <cell r="J4550" t="str">
            <v>COEFICIENTE DE REPRESENTATIVIDADE</v>
          </cell>
          <cell r="K4550" t="str">
            <v>122,75</v>
          </cell>
          <cell r="L4550" t="str">
            <v>CAIXA REFERENCIAL</v>
          </cell>
        </row>
        <row r="4551">
          <cell r="G4551" t="str">
            <v>96716</v>
          </cell>
          <cell r="H4551" t="str">
            <v>TÊ NORMAL, PPR, DN 90 MM, CLASSE PN 25, INSTALADO EM PRUMADA DE ÁGUA   FORNECIMENTO E INSTALAÇÃO . AF_08/2022</v>
          </cell>
          <cell r="I4551" t="str">
            <v>UN</v>
          </cell>
          <cell r="J4551" t="str">
            <v>COEFICIENTE DE REPRESENTATIVIDADE</v>
          </cell>
          <cell r="K4551" t="str">
            <v>158,64</v>
          </cell>
          <cell r="L4551" t="str">
            <v>CAIXA REFERENCIAL</v>
          </cell>
        </row>
        <row r="4552">
          <cell r="G4552" t="str">
            <v>96717</v>
          </cell>
          <cell r="H4552" t="str">
            <v>TÊ NORMAL, PPR, DN 110 MM, CLASSE PN 25, INSTALADO EM PRUMADA DE ÁGUA   FORNECIMENTO E INSTALAÇÃO . AF_08/2022</v>
          </cell>
          <cell r="I4552" t="str">
            <v>UN</v>
          </cell>
          <cell r="J4552" t="str">
            <v>COEFICIENTE DE REPRESENTATIVIDADE</v>
          </cell>
          <cell r="K4552" t="str">
            <v>295,84</v>
          </cell>
          <cell r="L4552" t="str">
            <v>CAIXA REFERENCIAL</v>
          </cell>
        </row>
        <row r="4553">
          <cell r="G4553" t="str">
            <v>96736</v>
          </cell>
          <cell r="H4553" t="str">
            <v>LUVA, PPR, DN 20 MM, CLASSE PN 25, INSTALADO EM RESERVAÇÃO DE ÁGUA DE EDIFICAÇÃO QUE POSSUA RESERVATÓRIO DE FIBRA/FIBROCIMENTO  FORNECIMENTO E INSTALAÇÃO. AF_06/2016</v>
          </cell>
          <cell r="I4553" t="str">
            <v>UN</v>
          </cell>
          <cell r="J4553" t="str">
            <v>COEFICIENTE DE REPRESENTATIVIDADE</v>
          </cell>
          <cell r="K4553" t="str">
            <v>7,69</v>
          </cell>
          <cell r="L4553" t="str">
            <v>CAIXA REFERENCIAL</v>
          </cell>
        </row>
        <row r="4554">
          <cell r="G4554" t="str">
            <v>96737</v>
          </cell>
          <cell r="H4554" t="str">
            <v>LUVA, PPR, DN 25 MM, CLASSE PN 25, INSTALADO EM RESERVAÇÃO DE ÁGUA DE EDIFICAÇÃO QUE POSSUA RESERVATÓRIO DE FIBRA/FIBROCIMENTO  FORNECIMENTO E INSTALAÇÃO. AF_06/2016</v>
          </cell>
          <cell r="I4554" t="str">
            <v>UN</v>
          </cell>
          <cell r="J4554" t="str">
            <v>COEFICIENTE DE REPRESENTATIVIDADE</v>
          </cell>
          <cell r="K4554" t="str">
            <v>7,50</v>
          </cell>
          <cell r="L4554" t="str">
            <v>CAIXA REFERENCIAL</v>
          </cell>
        </row>
        <row r="4555">
          <cell r="G4555" t="str">
            <v>96738</v>
          </cell>
          <cell r="H4555" t="str">
            <v>CONECTOR MACHO, PPR, 25 X 1/2'', CLASSE PN 25,  INSTALADO EM RESERVAÇÃO DE ÁGUA DE EDIFICAÇÃO QUE POSSUA RESERVATÓRIO DE FIBRA/FIBROCIMENTO   FORNECIMENTO E INSTALAÇÃO. AF_06/2016</v>
          </cell>
          <cell r="I4555" t="str">
            <v>UN</v>
          </cell>
          <cell r="J4555" t="str">
            <v>COEFICIENTE DE REPRESENTATIVIDADE</v>
          </cell>
          <cell r="K4555" t="str">
            <v>23,31</v>
          </cell>
          <cell r="L4555" t="str">
            <v>CAIXA REFERENCIAL</v>
          </cell>
        </row>
        <row r="4556">
          <cell r="G4556" t="str">
            <v>96739</v>
          </cell>
          <cell r="H4556" t="str">
            <v>LUVA, PPR, DN 32 MM, CLASSE PN 25, INSTALADO EM RESERVAÇÃO DE ÁGUA DE EDIFICAÇÃO QUE POSSUA RESERVATÓRIO DE FIBRA/FIBROCIMENTO  FORNECIMENTO E INSTALAÇÃO. AF_06/2016</v>
          </cell>
          <cell r="I4556" t="str">
            <v>UN</v>
          </cell>
          <cell r="J4556" t="str">
            <v>COEFICIENTE DE REPRESENTATIVIDADE</v>
          </cell>
          <cell r="K4556" t="str">
            <v>10,63</v>
          </cell>
          <cell r="L4556" t="str">
            <v>CAIXA REFERENCIAL</v>
          </cell>
        </row>
        <row r="4557">
          <cell r="G4557" t="str">
            <v>96740</v>
          </cell>
          <cell r="H4557" t="str">
            <v>CONECTOR MACHO, PPR, 32 X 3/4'', CLASSE PN 25,  INSTALADO EM RESERVAÇÃO DE ÁGUA DE EDIFICAÇÃO QUE POSSUA RESERVATÓRIO DE FIBRA/FIBROCIMENTO   FORNECIMENTO E INSTALAÇÃO. AF_06/2016</v>
          </cell>
          <cell r="I4557" t="str">
            <v>UN</v>
          </cell>
          <cell r="J4557" t="str">
            <v>COEFICIENTE DE REPRESENTATIVIDADE</v>
          </cell>
          <cell r="K4557" t="str">
            <v>32,52</v>
          </cell>
          <cell r="L4557" t="str">
            <v>CAIXA REFERENCIAL</v>
          </cell>
        </row>
        <row r="4558">
          <cell r="G4558" t="str">
            <v>96741</v>
          </cell>
          <cell r="H4558" t="str">
            <v>LUVA, PPR, DN 40 MM, CLASSE PN 25, INSTALADO EM RESERVAÇÃO DE ÁGUA DE EDIFICAÇÃO QUE POSSUA RESERVATÓRIO DE FIBRA/FIBROCIMENTO  FORNECIMENTO E INSTALAÇÃO. AF_06/2016</v>
          </cell>
          <cell r="I4558" t="str">
            <v>UN</v>
          </cell>
          <cell r="J4558" t="str">
            <v>COEFICIENTE DE REPRESENTATIVIDADE</v>
          </cell>
          <cell r="K4558" t="str">
            <v>17,24</v>
          </cell>
          <cell r="L4558" t="str">
            <v>CAIXA REFERENCIAL</v>
          </cell>
        </row>
        <row r="4559">
          <cell r="G4559" t="str">
            <v>96742</v>
          </cell>
          <cell r="H4559" t="str">
            <v>LUVA, PPR, DN 50 MM, CLASSE PN 25, INSTALADO EM RESERVAÇÃO DE ÁGUA DE EDIFICAÇÃO QUE POSSUA RESERVATÓRIO DE FIBRA/FIBROCIMENTO  FORNECIMENTO E INSTALAÇÃO. AF_06/2016</v>
          </cell>
          <cell r="I4559" t="str">
            <v>UN</v>
          </cell>
          <cell r="J4559" t="str">
            <v>COEFICIENTE DE REPRESENTATIVIDADE</v>
          </cell>
          <cell r="K4559" t="str">
            <v>23,14</v>
          </cell>
          <cell r="L4559" t="str">
            <v>CAIXA REFERENCIAL</v>
          </cell>
        </row>
        <row r="4560">
          <cell r="G4560" t="str">
            <v>96743</v>
          </cell>
          <cell r="H4560" t="str">
            <v>LUVA, PPR, DN 63 MM, CLASSE PN 25, INSTALADO EM RESERVAÇÃO DE ÁGUA DE EDIFICAÇÃO QUE POSSUA RESERVATÓRIO DE FIBRA/FIBROCIMENTO  FORNECIMENTO E INSTALAÇÃO. AF_06/2016</v>
          </cell>
          <cell r="I4560" t="str">
            <v>UN</v>
          </cell>
          <cell r="J4560" t="str">
            <v>COEFICIENTE DE REPRESENTATIVIDADE</v>
          </cell>
          <cell r="K4560" t="str">
            <v>31,55</v>
          </cell>
          <cell r="L4560" t="str">
            <v>CAIXA REFERENCIAL</v>
          </cell>
        </row>
        <row r="4561">
          <cell r="G4561" t="str">
            <v>96744</v>
          </cell>
          <cell r="H4561" t="str">
            <v>LUVA, PPR, DN 75 MM, CLASSE PN 25, INSTALADO EM RESERVAÇÃO DE ÁGUA DE EDIFICAÇÃO QUE POSSUA RESERVATÓRIO DE FIBRA/FIBROCIMENTO  FORNECIMENTO E INSTALAÇÃO. AF_06/2016</v>
          </cell>
          <cell r="I4561" t="str">
            <v>UN</v>
          </cell>
          <cell r="J4561" t="str">
            <v>COEFICIENTE DE REPRESENTATIVIDADE</v>
          </cell>
          <cell r="K4561" t="str">
            <v>56,30</v>
          </cell>
          <cell r="L4561" t="str">
            <v>CAIXA REFERENCIAL</v>
          </cell>
        </row>
        <row r="4562">
          <cell r="G4562" t="str">
            <v>96745</v>
          </cell>
          <cell r="H4562" t="str">
            <v>LUVA, PPR, DN 90 MM, CLASSE PN 25, INSTALADO EM RESERVAÇÃO DE ÁGUA DE EDIFICAÇÃO QUE POSSUA RESERVATÓRIO DE FIBRA/FIBROCIMENTO  FORNECIMENTO E INSTALAÇÃO. AF_06/2016</v>
          </cell>
          <cell r="I4562" t="str">
            <v>UN</v>
          </cell>
          <cell r="J4562" t="str">
            <v>COEFICIENTE DE REPRESENTATIVIDADE</v>
          </cell>
          <cell r="K4562" t="str">
            <v>80,84</v>
          </cell>
          <cell r="L4562" t="str">
            <v>CAIXA REFERENCIAL</v>
          </cell>
        </row>
        <row r="4563">
          <cell r="G4563" t="str">
            <v>96746</v>
          </cell>
          <cell r="H4563" t="str">
            <v>LUVA, PPR, DN 110 MM, CLASSE PN 25, INSTALADO EM RESERVAÇÃO DE ÁGUA DE EDIFICAÇÃO QUE POSSUA RESERVATÓRIO DE FIBRA/FIBROCIMENTO  FORNECIMENTO E INSTALAÇÃO. AF_06/2016</v>
          </cell>
          <cell r="I4563" t="str">
            <v>UN</v>
          </cell>
          <cell r="J4563" t="str">
            <v>COEFICIENTE DE REPRESENTATIVIDADE</v>
          </cell>
          <cell r="K4563" t="str">
            <v>109,48</v>
          </cell>
          <cell r="L4563" t="str">
            <v>CAIXA REFERENCIAL</v>
          </cell>
        </row>
        <row r="4564">
          <cell r="G4564" t="str">
            <v>96747</v>
          </cell>
          <cell r="H4564" t="str">
            <v>JOELHO 90 GRAUS, PPR, DN 20 MM, CLASSE PN 25,  INSTALADO EM RESERVAÇÃO DE ÁGUA DE EDIFICAÇÃO QUE POSSUA RESERVATÓRIO DE FIBRA/FIBROCIMENTO  FORNECIMENTO E INSTALAÇÃO. AF_06/2016</v>
          </cell>
          <cell r="I4564" t="str">
            <v>UN</v>
          </cell>
          <cell r="J4564" t="str">
            <v>COEFICIENTE DE REPRESENTATIVIDADE</v>
          </cell>
          <cell r="K4564" t="str">
            <v>10,00</v>
          </cell>
          <cell r="L4564" t="str">
            <v>CAIXA REFERENCIAL</v>
          </cell>
        </row>
        <row r="4565">
          <cell r="G4565" t="str">
            <v>96748</v>
          </cell>
          <cell r="H4565" t="str">
            <v>JOELHO 90 GRAUS, PPR, DN 25 MM, CLASSE PN 25,  INSTALADO EM RESERVAÇÃO DE ÁGUA DE EDIFICAÇÃO QUE POSSUA RESERVATÓRIO DE FIBRA/FIBROCIMENTO  FORNECIMENTO E INSTALAÇÃO. AF_06/2016</v>
          </cell>
          <cell r="I4565" t="str">
            <v>UN</v>
          </cell>
          <cell r="J4565" t="str">
            <v>COEFICIENTE DE REPRESENTATIVIDADE</v>
          </cell>
          <cell r="K4565" t="str">
            <v>10,60</v>
          </cell>
          <cell r="L4565" t="str">
            <v>CAIXA REFERENCIAL</v>
          </cell>
        </row>
        <row r="4566">
          <cell r="G4566" t="str">
            <v>96749</v>
          </cell>
          <cell r="H4566" t="str">
            <v>JOELHO 90 GRAUS, PPR, DN 32 MM, CLASSE PN 25,  INSTALADO EM RESERVAÇÃO DE ÁGUA DE EDIFICAÇÃO QUE POSSUA RESERVATÓRIO DE FIBRA/FIBROCIMENTO  FORNECIMENTO E INSTALAÇÃO. AF_06/2016</v>
          </cell>
          <cell r="I4566" t="str">
            <v>UN</v>
          </cell>
          <cell r="J4566" t="str">
            <v>COEFICIENTE DE REPRESENTATIVIDADE</v>
          </cell>
          <cell r="K4566" t="str">
            <v>14,13</v>
          </cell>
          <cell r="L4566" t="str">
            <v>CAIXA REFERENCIAL</v>
          </cell>
        </row>
        <row r="4567">
          <cell r="G4567" t="str">
            <v>96750</v>
          </cell>
          <cell r="H4567" t="str">
            <v>JOELHO 90 GRAUS, PPR, DN 40 MM, CLASSE PN 25,  INSTALADO EM RESERVAÇÃO DE ÁGUA DE EDIFICAÇÃO QUE POSSUA RESERVATÓRIO DE FIBRA/FIBROCIMENTO  FORNECIMENTO E INSTALAÇÃO. AF_06/2016</v>
          </cell>
          <cell r="I4567" t="str">
            <v>UN</v>
          </cell>
          <cell r="J4567" t="str">
            <v>COEFICIENTE DE REPRESENTATIVIDADE</v>
          </cell>
          <cell r="K4567" t="str">
            <v>18,59</v>
          </cell>
          <cell r="L4567" t="str">
            <v>CAIXA REFERENCIAL</v>
          </cell>
        </row>
        <row r="4568">
          <cell r="G4568" t="str">
            <v>96751</v>
          </cell>
          <cell r="H4568" t="str">
            <v>JOELHO 90 GRAUS, PPR, DN 50 MM, CLASSE PN 25,  INSTALADO EM RESERVAÇÃO DE ÁGUA DE EDIFICAÇÃO QUE POSSUA RESERVATÓRIO DE FIBRA/FIBROCIMENTO  FORNECIMENTO E INSTALAÇÃO. AF_06/2016</v>
          </cell>
          <cell r="I4568" t="str">
            <v>UN</v>
          </cell>
          <cell r="J4568" t="str">
            <v>COEFICIENTE DE REPRESENTATIVIDADE</v>
          </cell>
          <cell r="K4568" t="str">
            <v>29,39</v>
          </cell>
          <cell r="L4568" t="str">
            <v>CAIXA REFERENCIAL</v>
          </cell>
        </row>
        <row r="4569">
          <cell r="G4569" t="str">
            <v>96752</v>
          </cell>
          <cell r="H4569" t="str">
            <v>JOELHO 90 GRAUS, PPR, DN 63 MM, CLASSE PN 25,  INSTALADO EM RESERVAÇÃO DE ÁGUA DE EDIFICAÇÃO QUE POSSUA RESERVATÓRIO DE FIBRA/FIBROCIMENTO  FORNECIMENTO E INSTALAÇÃO. AF_06/2016</v>
          </cell>
          <cell r="I4569" t="str">
            <v>UN</v>
          </cell>
          <cell r="J4569" t="str">
            <v>COEFICIENTE DE REPRESENTATIVIDADE</v>
          </cell>
          <cell r="K4569" t="str">
            <v>37,66</v>
          </cell>
          <cell r="L4569" t="str">
            <v>CAIXA REFERENCIAL</v>
          </cell>
        </row>
        <row r="4570">
          <cell r="G4570" t="str">
            <v>96753</v>
          </cell>
          <cell r="H4570" t="str">
            <v>JOELHO 90 GRAUS, PPR, DN 75 MM, CLASSE PN 25,  INSTALADO EM RESERVAÇÃO DE ÁGUA DE EDIFICAÇÃO QUE POSSUA RESERVATÓRIO DE FIBRA/FIBROCIMENTO  FORNECIMENTO E INSTALAÇÃO. AF_06/2016</v>
          </cell>
          <cell r="I4570" t="str">
            <v>UN</v>
          </cell>
          <cell r="J4570" t="str">
            <v>COEFICIENTE DE REPRESENTATIVIDADE</v>
          </cell>
          <cell r="K4570" t="str">
            <v>89,17</v>
          </cell>
          <cell r="L4570" t="str">
            <v>CAIXA REFERENCIAL</v>
          </cell>
        </row>
        <row r="4571">
          <cell r="G4571" t="str">
            <v>96754</v>
          </cell>
          <cell r="H4571" t="str">
            <v>JOELHO 90 GRAUS, PPR, DN 90 MM, CLASSE PN 25,  INSTALADO EM RESERVAÇÃO DE ÁGUA DE EDIFICAÇÃO QUE POSSUA RESERVATÓRIO DE FIBRA/FIBROCIMENTO  FORNECIMENTO E INSTALAÇÃO. AF_06/2016</v>
          </cell>
          <cell r="I4571" t="str">
            <v>UN</v>
          </cell>
          <cell r="J4571" t="str">
            <v>COEFICIENTE DE REPRESENTATIVIDADE</v>
          </cell>
          <cell r="K4571" t="str">
            <v>106,10</v>
          </cell>
          <cell r="L4571" t="str">
            <v>CAIXA REFERENCIAL</v>
          </cell>
        </row>
        <row r="4572">
          <cell r="G4572" t="str">
            <v>96755</v>
          </cell>
          <cell r="H4572" t="str">
            <v>JOELHO 90 GRAUS, PPR, DN 110 MM, CLASSE PN 25,  INSTALADO EM RESERVAÇÃO DE ÁGUA DE EDIFICAÇÃO QUE POSSUA RESERVATÓRIO DE FIBRA/FIBROCIMENTO  FORNECIMENTO E INSTALAÇÃO. AF_06/2016</v>
          </cell>
          <cell r="I4572" t="str">
            <v>UN</v>
          </cell>
          <cell r="J4572" t="str">
            <v>COEFICIENTE DE REPRESENTATIVIDADE</v>
          </cell>
          <cell r="K4572" t="str">
            <v>320,64</v>
          </cell>
          <cell r="L4572" t="str">
            <v>CAIXA REFERENCIAL</v>
          </cell>
        </row>
        <row r="4573">
          <cell r="G4573" t="str">
            <v>96756</v>
          </cell>
          <cell r="H4573" t="str">
            <v>TÊ MISTURADOR, PPR, DN 20 MM, CLASSE PN 25,  INSTALADO EM RESERVAÇÃO DE ÁGUA DE EDIFICAÇÃO QUE POSSUA RESERVATÓRIO DE FIBRA/FIBROCIMENTO  FORNECIMENTO E INSTALAÇÃO. AF_06/2016</v>
          </cell>
          <cell r="I4573" t="str">
            <v>UN</v>
          </cell>
          <cell r="J4573" t="str">
            <v>COEFICIENTE DE REPRESENTATIVIDADE</v>
          </cell>
          <cell r="K4573" t="str">
            <v>22,19</v>
          </cell>
          <cell r="L4573" t="str">
            <v>CAIXA REFERENCIAL</v>
          </cell>
        </row>
        <row r="4574">
          <cell r="G4574" t="str">
            <v>96757</v>
          </cell>
          <cell r="H4574" t="str">
            <v>TÊ MISTURADOR, PPR, DN 25 MM, CLASSE PN 25,  INSTALADO EM RESERVAÇÃO DE ÁGUA DE EDIFICAÇÃO QUE POSSUA RESERVATÓRIO DE FIBRA/FIBROCIMENTO  FORNECIMENTO E INSTALAÇÃO. AF_06/2016</v>
          </cell>
          <cell r="I4574" t="str">
            <v>UN</v>
          </cell>
          <cell r="J4574" t="str">
            <v>COEFICIENTE DE REPRESENTATIVIDADE</v>
          </cell>
          <cell r="K4574" t="str">
            <v>25,97</v>
          </cell>
          <cell r="L4574" t="str">
            <v>CAIXA REFERENCIAL</v>
          </cell>
        </row>
        <row r="4575">
          <cell r="G4575" t="str">
            <v>96758</v>
          </cell>
          <cell r="H4575" t="str">
            <v>TÊ, PPR, DN 32 MM, CLASSE PN 25,  INSTALADO EM RESERVAÇÃO DE ÁGUA DE EDIFICAÇÃO QUE POSSUA RESERVATÓRIO DE FIBRA/FIBROCIMENTO  FORNECIMENTO E INSTALAÇÃO. AF_06/2016</v>
          </cell>
          <cell r="I4575" t="str">
            <v>UN</v>
          </cell>
          <cell r="J4575" t="str">
            <v>COEFICIENTE DE REPRESENTATIVIDADE</v>
          </cell>
          <cell r="K4575" t="str">
            <v>21,23</v>
          </cell>
          <cell r="L4575" t="str">
            <v>CAIXA REFERENCIAL</v>
          </cell>
        </row>
        <row r="4576">
          <cell r="G4576" t="str">
            <v>96759</v>
          </cell>
          <cell r="H4576" t="str">
            <v>TÊ, PPR, DN 40 MM, CLASSE PN 25,  INSTALADO EM RESERVAÇÃO DE ÁGUA DE EDIFICAÇÃO QUE POSSUA RESERVATÓRIO DE FIBRA/FIBROCIMENTO  FORNECIMENTO E INSTALAÇÃO. AF_06/2016</v>
          </cell>
          <cell r="I4576" t="str">
            <v>UN</v>
          </cell>
          <cell r="J4576" t="str">
            <v>COEFICIENTE DE REPRESENTATIVIDADE</v>
          </cell>
          <cell r="K4576" t="str">
            <v>27,09</v>
          </cell>
          <cell r="L4576" t="str">
            <v>CAIXA REFERENCIAL</v>
          </cell>
        </row>
        <row r="4577">
          <cell r="G4577" t="str">
            <v>96760</v>
          </cell>
          <cell r="H4577" t="str">
            <v>TÊ, PPR, DN 50 MM, CLASSE PN 25,  INSTALADO EM RESERVAÇÃO DE ÁGUA DE EDIFICAÇÃO QUE POSSUA RESERVATÓRIO DE FIBRA/FIBROCIMENTO  FORNECIMENTO E INSTALAÇÃO. AF_06/2016</v>
          </cell>
          <cell r="I4577" t="str">
            <v>UN</v>
          </cell>
          <cell r="J4577" t="str">
            <v>COEFICIENTE DE REPRESENTATIVIDADE</v>
          </cell>
          <cell r="K4577" t="str">
            <v>46,49</v>
          </cell>
          <cell r="L4577" t="str">
            <v>CAIXA REFERENCIAL</v>
          </cell>
        </row>
        <row r="4578">
          <cell r="G4578" t="str">
            <v>96761</v>
          </cell>
          <cell r="H4578" t="str">
            <v>TÊ, PPR, DN 63 MM, CLASSE PN 25,  INSTALADO EM RESERVAÇÃO DE ÁGUA DE EDIFICAÇÃO QUE POSSUA RESERVATÓRIO DE FIBRA/FIBROCIMENTO  FORNECIMENTO E INSTALAÇÃO. AF_06/2016</v>
          </cell>
          <cell r="I4578" t="str">
            <v>UN</v>
          </cell>
          <cell r="J4578" t="str">
            <v>COEFICIENTE DE REPRESENTATIVIDADE</v>
          </cell>
          <cell r="K4578" t="str">
            <v>60,81</v>
          </cell>
          <cell r="L4578" t="str">
            <v>CAIXA REFERENCIAL</v>
          </cell>
        </row>
        <row r="4579">
          <cell r="G4579" t="str">
            <v>96762</v>
          </cell>
          <cell r="H4579" t="str">
            <v>TÊ, PPR, DN 75 MM, CLASSE PN 25,  INSTALADO EM RESERVAÇÃO DE ÁGUA DE EDIFICAÇÃO QUE POSSUA RESERVATÓRIO DE FIBRA/FIBROCIMENTO  FORNECIMENTO E INSTALAÇÃO. AF_06/2016</v>
          </cell>
          <cell r="I4579" t="str">
            <v>UN</v>
          </cell>
          <cell r="J4579" t="str">
            <v>COEFICIENTE DE REPRESENTATIVIDADE</v>
          </cell>
          <cell r="K4579" t="str">
            <v>119,84</v>
          </cell>
          <cell r="L4579" t="str">
            <v>CAIXA REFERENCIAL</v>
          </cell>
        </row>
        <row r="4580">
          <cell r="G4580" t="str">
            <v>96763</v>
          </cell>
          <cell r="H4580" t="str">
            <v>TÊ, PPR, DN 90 MM, CLASSE PN 25,  INSTALADO EM RESERVAÇÃO DE ÁGUA DE EDIFICAÇÃO QUE POSSUA RESERVATÓRIO DE FIBRA/FIBROCIMENTO  FORNECIMENTO E INSTALAÇÃO. AF_06/2016</v>
          </cell>
          <cell r="I4580" t="str">
            <v>UN</v>
          </cell>
          <cell r="J4580" t="str">
            <v>COEFICIENTE DE REPRESENTATIVIDADE</v>
          </cell>
          <cell r="K4580" t="str">
            <v>148,70</v>
          </cell>
          <cell r="L4580" t="str">
            <v>CAIXA REFERENCIAL</v>
          </cell>
        </row>
        <row r="4581">
          <cell r="G4581" t="str">
            <v>96764</v>
          </cell>
          <cell r="H4581" t="str">
            <v>TÊ, PPR, DN 110 MM, CLASSE PN 25,  INSTALADO EM RESERVAÇÃO DE ÁGUA DE EDIFICAÇÃO QUE POSSUA RESERVATÓRIO DE FIBRA/FIBROCIMENTO  FORNECIMENTO E INSTALAÇÃO. AF_06/2016</v>
          </cell>
          <cell r="I4581" t="str">
            <v>UN</v>
          </cell>
          <cell r="J4581" t="str">
            <v>COEFICIENTE DE REPRESENTATIVIDADE</v>
          </cell>
          <cell r="K4581" t="str">
            <v>296,74</v>
          </cell>
          <cell r="L4581" t="str">
            <v>CAIXA REFERENCIAL</v>
          </cell>
        </row>
        <row r="4582">
          <cell r="G4582" t="str">
            <v>96802</v>
          </cell>
          <cell r="H4582" t="str">
            <v>KIT CHASSI PEX, PRÉ-FABRICADO, PARA CHUVEIRO, INCLUSO QUADRO METÁLICO, TUBOS, REGISTROS DE PRESSÃO E CONEXÕES POR CRIMPAGEM - FORNECIMENTO E INSTALAÇÃO. AF_02/2023</v>
          </cell>
          <cell r="I4582" t="str">
            <v>UN</v>
          </cell>
          <cell r="J4582" t="str">
            <v>COEFICIENTE DE REPRESENTATIVIDADE</v>
          </cell>
          <cell r="K4582" t="str">
            <v>376,51</v>
          </cell>
          <cell r="L4582" t="str">
            <v>CAIXA REFERENCIAL</v>
          </cell>
        </row>
        <row r="4583">
          <cell r="G4583" t="str">
            <v>96803</v>
          </cell>
          <cell r="H4583" t="str">
            <v>KIT CHASSI PEX, PRÉ-FABRICADO, PARA COZINHA COM CUBA SIMPLES, INCLUSO QUADRO METÁLICO, TUBOS E CONEXÕES POR CRIMPAGEM - FORNECIMENTO E INSTALAÇÃO. AF_02/2023</v>
          </cell>
          <cell r="I4583" t="str">
            <v>UN</v>
          </cell>
          <cell r="J4583" t="str">
            <v>COEFICIENTE DE REPRESENTATIVIDADE</v>
          </cell>
          <cell r="K4583" t="str">
            <v>72,80</v>
          </cell>
          <cell r="L4583" t="str">
            <v>CAIXA REFERENCIAL</v>
          </cell>
        </row>
        <row r="4584">
          <cell r="G4584" t="str">
            <v>96804</v>
          </cell>
          <cell r="H4584" t="str">
            <v>KIT CHASSI PEX, PRÉ-FABRICADO, PARA ÁREA DE SERVIÇO COM TANQUE E MÁQUINA DE LAVAR ROUPA, INCLUSO QUADRO METÁLICO, TUBOS E CONEXÕES POR CRIMPAGEM - FORNECIMENTO E INSTALAÇÃO. AF_02/2023</v>
          </cell>
          <cell r="I4584" t="str">
            <v>UN</v>
          </cell>
          <cell r="J4584" t="str">
            <v>COEFICIENTE DE REPRESENTATIVIDADE</v>
          </cell>
          <cell r="K4584" t="str">
            <v>121,31</v>
          </cell>
          <cell r="L4584" t="str">
            <v>CAIXA REFERENCIAL</v>
          </cell>
        </row>
        <row r="4585">
          <cell r="G4585" t="str">
            <v>96805</v>
          </cell>
          <cell r="H4585" t="str">
            <v>KIT CHASSI PEX, PRÉ-FABRICADO, PARA CHUVEIRO, INCLUSO QUADRO METÁLICO, TUBOS, REGISTROS DE PRESSÃO E CONEXÕES POR ANEL DESLIZANTE - FORNECIMENTO E INSTALAÇÃO. AF_02/2023</v>
          </cell>
          <cell r="I4585" t="str">
            <v>UN</v>
          </cell>
          <cell r="J4585" t="str">
            <v>COEFICIENTE DE REPRESENTATIVIDADE</v>
          </cell>
          <cell r="K4585" t="str">
            <v>199,97</v>
          </cell>
          <cell r="L4585" t="str">
            <v>CAIXA REFERENCIAL</v>
          </cell>
        </row>
        <row r="4586">
          <cell r="G4586" t="str">
            <v>96806</v>
          </cell>
          <cell r="H4586" t="str">
            <v>KIT CHASSI PEX, PRÉ-FABRICADO, PARA COZINHA COM CUBA SIMPLES, INCLUSO QUADRO METÁLICO, TUBOS E CONEXÕES POR ANEL DESLIZANTE - FORNECIMENTO E INSTALAÇÃO. AF_02/2023</v>
          </cell>
          <cell r="I4586" t="str">
            <v>UN</v>
          </cell>
          <cell r="J4586" t="str">
            <v>COEFICIENTE DE REPRESENTATIVIDADE</v>
          </cell>
          <cell r="K4586" t="str">
            <v>81,24</v>
          </cell>
          <cell r="L4586" t="str">
            <v>CAIXA REFERENCIAL</v>
          </cell>
        </row>
        <row r="4587">
          <cell r="G4587" t="str">
            <v>96807</v>
          </cell>
          <cell r="H4587" t="str">
            <v>KIT CHASSI PEX, PRÉ-FABRICADO, PARA ÁREA DE SERVIÇO COM TANQUE E MÁQUINA DE LAVAR ROUPA, INCLUSO QUADRO METÁLICO, TUBOS E CONEXÕES POR ANEL DESLIZANTE - FORNECIMENTO E INSTALAÇÃO. AF_02/2023</v>
          </cell>
          <cell r="I4587" t="str">
            <v>UN</v>
          </cell>
          <cell r="J4587" t="str">
            <v>COEFICIENTE DE REPRESENTATIVIDADE</v>
          </cell>
          <cell r="K4587" t="str">
            <v>133,20</v>
          </cell>
          <cell r="L4587" t="str">
            <v>CAIXA REFERENCIAL</v>
          </cell>
        </row>
        <row r="4588">
          <cell r="G4588" t="str">
            <v>96808</v>
          </cell>
          <cell r="H4588" t="str">
            <v>UNIÃO METÁLICA PARA INSTALAÇÕES EM PEX ÁGUA, DN 16 MM, COM ANEL DESLIZANTE - FORNECIMENTO E INSTALAÇÃO. AF_02/2023</v>
          </cell>
          <cell r="I4588" t="str">
            <v>UN</v>
          </cell>
          <cell r="J4588" t="str">
            <v>COEFICIENTE DE REPRESENTATIVIDADE</v>
          </cell>
          <cell r="K4588" t="str">
            <v>17,97</v>
          </cell>
          <cell r="L4588" t="str">
            <v>CAIXA REFERENCIAL</v>
          </cell>
        </row>
        <row r="4589">
          <cell r="G4589" t="str">
            <v>96809</v>
          </cell>
          <cell r="H4589" t="str">
            <v>CONEXÃO FIXA, ROSCA FÊMEA, METÁLICA, PARA INSTALAÇÕES EM PEX ÁGUA, DN 16 MM X 1/2", COM ANEL DESLIZANTE. FORNECIMENTO E INSTALAÇÃO. AF_02/2023</v>
          </cell>
          <cell r="I4589" t="str">
            <v>UN</v>
          </cell>
          <cell r="J4589" t="str">
            <v>COEFICIENTE DE REPRESENTATIVIDADE</v>
          </cell>
          <cell r="K4589" t="str">
            <v>19,53</v>
          </cell>
          <cell r="L4589" t="str">
            <v>CAIXA REFERENCIAL</v>
          </cell>
        </row>
        <row r="4590">
          <cell r="G4590" t="str">
            <v>96810</v>
          </cell>
          <cell r="H4590" t="str">
            <v>CONEXÃO MÓVEL, ROSCA FÊMEA, METÁLICA, PARA INSTALAÇÕES EM PEX ÁGUA, DN 16 MM X 3/4", COM ANEL DESLIZANTE. FORNECIMENTO E INSTALAÇÃO. AF_02/2023</v>
          </cell>
          <cell r="I4590" t="str">
            <v>UN</v>
          </cell>
          <cell r="J4590" t="str">
            <v>COEFICIENTE DE REPRESENTATIVIDADE</v>
          </cell>
          <cell r="K4590" t="str">
            <v>21,29</v>
          </cell>
          <cell r="L4590" t="str">
            <v>CAIXA REFERENCIAL</v>
          </cell>
        </row>
        <row r="4591">
          <cell r="G4591" t="str">
            <v>96811</v>
          </cell>
          <cell r="H4591" t="str">
            <v>UNIÃO METÁLICA PARA INSTALAÇÕES EM PEX ÁGUA, DN 20 MM, COM ANEL DESLIZANTE - FORNECIMENTO E INSTALAÇÃO. AF_02/2023</v>
          </cell>
          <cell r="I4591" t="str">
            <v>UN</v>
          </cell>
          <cell r="J4591" t="str">
            <v>COEFICIENTE DE REPRESENTATIVIDADE</v>
          </cell>
          <cell r="K4591" t="str">
            <v>22,48</v>
          </cell>
          <cell r="L4591" t="str">
            <v>CAIXA REFERENCIAL</v>
          </cell>
        </row>
        <row r="4592">
          <cell r="G4592" t="str">
            <v>96812</v>
          </cell>
          <cell r="H4592" t="str">
            <v>CONEXÃO FIXA, ROSCA FÊMEA, METÁLICA, PARA INSTALAÇÕES EM PEX ÁGUA, DN 20 MM X 1/2", COM ANEL DESLIZANTE. FORNECIMENTO E INSTALAÇÃO. AF_02/2023</v>
          </cell>
          <cell r="I4592" t="str">
            <v>UN</v>
          </cell>
          <cell r="J4592" t="str">
            <v>COEFICIENTE DE REPRESENTATIVIDADE</v>
          </cell>
          <cell r="K4592" t="str">
            <v>20,45</v>
          </cell>
          <cell r="L4592" t="str">
            <v>CAIXA REFERENCIAL</v>
          </cell>
        </row>
        <row r="4593">
          <cell r="G4593" t="str">
            <v>96813</v>
          </cell>
          <cell r="H4593" t="str">
            <v>CONEXÃO FIXA, ROSCA FÊMEA, METÁLICA, PARA INSTALAÇÕES EM PEX ÁGUA, DN 20 MM X 3/4", COM ANEL DESLIZANTE. FORNECIMENTO E INSTALAÇÃO. AF_02/2023</v>
          </cell>
          <cell r="I4593" t="str">
            <v>UN</v>
          </cell>
          <cell r="J4593" t="str">
            <v>COEFICIENTE DE REPRESENTATIVIDADE</v>
          </cell>
          <cell r="K4593" t="str">
            <v>23,20</v>
          </cell>
          <cell r="L4593" t="str">
            <v>CAIXA REFERENCIAL</v>
          </cell>
        </row>
        <row r="4594">
          <cell r="G4594" t="str">
            <v>96814</v>
          </cell>
          <cell r="H4594" t="str">
            <v>UNIÃO DE REDUÇÃO, METÁLICA, PARA INSTALAÇÕES EM PEX ÁGUA, DN 20 X 16 MM, CONEXÃO POR ANEL DESLIZANTE - FORNECIMENTO E INSTALAÇÃO. AF_02/2023</v>
          </cell>
          <cell r="I4594" t="str">
            <v>UN</v>
          </cell>
          <cell r="J4594" t="str">
            <v>COEFICIENTE DE REPRESENTATIVIDADE</v>
          </cell>
          <cell r="K4594" t="str">
            <v>16,60</v>
          </cell>
          <cell r="L4594" t="str">
            <v>CAIXA REFERENCIAL</v>
          </cell>
        </row>
        <row r="4595">
          <cell r="G4595" t="str">
            <v>96815</v>
          </cell>
          <cell r="H4595" t="str">
            <v>UNIÃO METÁLICA PARA INSTALAÇÕES EM PEX ÁGUA, DN 25 MM, COM ANEL DESLIZANTE - FORNECIMENTO E INSTALAÇÃO. AF_02/2023</v>
          </cell>
          <cell r="I4595" t="str">
            <v>UN</v>
          </cell>
          <cell r="J4595" t="str">
            <v>COEFICIENTE DE REPRESENTATIVIDADE</v>
          </cell>
          <cell r="K4595" t="str">
            <v>33,66</v>
          </cell>
          <cell r="L4595" t="str">
            <v>CAIXA REFERENCIAL</v>
          </cell>
        </row>
        <row r="4596">
          <cell r="G4596" t="str">
            <v>96816</v>
          </cell>
          <cell r="H4596" t="str">
            <v>CONEXÃO FIXA, ROSCA FÊMEA, METÁLICA, PARA INSTALAÇÕES EM PEX ÁGUA, DN 25 MM X 3/4", COM ANEL DESLIZANTE - FORNECIMENTO E INSTALAÇÃO. AF_02/2023</v>
          </cell>
          <cell r="I4596" t="str">
            <v>UN</v>
          </cell>
          <cell r="J4596" t="str">
            <v>COEFICIENTE DE REPRESENTATIVIDADE</v>
          </cell>
          <cell r="K4596" t="str">
            <v>26,02</v>
          </cell>
          <cell r="L4596" t="str">
            <v>CAIXA REFERENCIAL</v>
          </cell>
        </row>
        <row r="4597">
          <cell r="G4597" t="str">
            <v>96817</v>
          </cell>
          <cell r="H4597" t="str">
            <v>CONEXÃO FIXA, ROSCA FÊMEA, METÁLICA, PARA INSTALAÇÕES EM PEX ÁGUA, DN 25 MM X 1", COM ANEL DESLIZANTE - FORNECIMENTO E INSTALAÇÃO. AF_02/2023</v>
          </cell>
          <cell r="I4597" t="str">
            <v>UN</v>
          </cell>
          <cell r="J4597" t="str">
            <v>COEFICIENTE DE REPRESENTATIVIDADE</v>
          </cell>
          <cell r="K4597" t="str">
            <v>33,90</v>
          </cell>
          <cell r="L4597" t="str">
            <v>CAIXA REFERENCIAL</v>
          </cell>
        </row>
        <row r="4598">
          <cell r="G4598" t="str">
            <v>96818</v>
          </cell>
          <cell r="H4598" t="str">
            <v>UNIÃO DE REDUÇÃO, METÁLICA, PARA INSTALAÇÕES EM PEX ÁGUA, DN 25 X 16 MM, CONEXÃO POR ANEL DESLIZANTE - FORNECIMENTO E INSTALAÇÃO. AF_02/2023</v>
          </cell>
          <cell r="I4598" t="str">
            <v>UN</v>
          </cell>
          <cell r="J4598" t="str">
            <v>COEFICIENTE DE REPRESENTATIVIDADE</v>
          </cell>
          <cell r="K4598" t="str">
            <v>21,75</v>
          </cell>
          <cell r="L4598" t="str">
            <v>CAIXA REFERENCIAL</v>
          </cell>
        </row>
        <row r="4599">
          <cell r="G4599" t="str">
            <v>96819</v>
          </cell>
          <cell r="H4599" t="str">
            <v>UNIÃO DE REDUÇÃO, METÁLICA, PARA INSTALAÇÕES EM PEX ÁGUA, DN 25 X 20 MM, CONEXÃO POR ANEL DESLIZANTE - FORNECIMENTO E INSTALAÇÃO. AF_02/2023</v>
          </cell>
          <cell r="I4599" t="str">
            <v>UN</v>
          </cell>
          <cell r="J4599" t="str">
            <v>COEFICIENTE DE REPRESENTATIVIDADE</v>
          </cell>
          <cell r="K4599" t="str">
            <v>23,32</v>
          </cell>
          <cell r="L4599" t="str">
            <v>CAIXA REFERENCIAL</v>
          </cell>
        </row>
        <row r="4600">
          <cell r="G4600" t="str">
            <v>96820</v>
          </cell>
          <cell r="H4600" t="str">
            <v>UNIÃO METÁLICA PARA INSTALAÇÕES EM PEX ÁGUA, DN 32 MM, COM ANEL DESLIZANTE - FORNECIMENTO E INSTALAÇÃO. AF_02/2023</v>
          </cell>
          <cell r="I4600" t="str">
            <v>UN</v>
          </cell>
          <cell r="J4600" t="str">
            <v>COEFICIENTE DE REPRESENTATIVIDADE</v>
          </cell>
          <cell r="K4600" t="str">
            <v>40,59</v>
          </cell>
          <cell r="L4600" t="str">
            <v>CAIXA REFERENCIAL</v>
          </cell>
        </row>
        <row r="4601">
          <cell r="G4601" t="str">
            <v>96821</v>
          </cell>
          <cell r="H4601" t="str">
            <v>CONEXÃO FIXA, ROSCA FÊMEA, METÁLICA, PARA INSTALAÇÕES EM PEX ÁGUA, DN 32 MM X 1", COM ANEL DESLIZANTE - FORNECIMENTO E INSTALAÇÃO. AF_02/2023</v>
          </cell>
          <cell r="I4601" t="str">
            <v>UN</v>
          </cell>
          <cell r="J4601" t="str">
            <v>COEFICIENTE DE REPRESENTATIVIDADE</v>
          </cell>
          <cell r="K4601" t="str">
            <v>37,62</v>
          </cell>
          <cell r="L4601" t="str">
            <v>CAIXA REFERENCIAL</v>
          </cell>
        </row>
        <row r="4602">
          <cell r="G4602" t="str">
            <v>96822</v>
          </cell>
          <cell r="H4602" t="str">
            <v>UNIÃO DE REDUÇÃO, METÁLICA, PARA INSTALAÇÕES EM PEX ÁGUA, DN 32 X 25 MM, CONEXÃO POR ANEL DESLIZANTE - FORNECIMENTO E INSTALAÇÃO. AF_02/2023</v>
          </cell>
          <cell r="I4602" t="str">
            <v>UN</v>
          </cell>
          <cell r="J4602" t="str">
            <v>COEFICIENTE DE REPRESENTATIVIDADE</v>
          </cell>
          <cell r="K4602" t="str">
            <v>30,35</v>
          </cell>
          <cell r="L4602" t="str">
            <v>CAIXA REFERENCIAL</v>
          </cell>
        </row>
        <row r="4603">
          <cell r="G4603" t="str">
            <v>96823</v>
          </cell>
          <cell r="H4603" t="str">
            <v>LUVA PARA INSTALAÇÕES EM PEX ÁGUA, DN 16 MM, CONEXÃO POR CRIMPAGEM - FORNECIMENTO E INSTALAÇÃO. AF_02/2023</v>
          </cell>
          <cell r="I4603" t="str">
            <v>UN</v>
          </cell>
          <cell r="J4603" t="str">
            <v>COEFICIENTE DE REPRESENTATIVIDADE</v>
          </cell>
          <cell r="K4603" t="str">
            <v>11,51</v>
          </cell>
          <cell r="L4603" t="str">
            <v>CAIXA REFERENCIAL</v>
          </cell>
        </row>
        <row r="4604">
          <cell r="G4604" t="str">
            <v>96824</v>
          </cell>
          <cell r="H4604" t="str">
            <v>CONEXÃO FIXA, ROSCA FÊMEA, PARA INSTALAÇÕES EM PEX ÁGUA, DN 16MM X 1/2", CONEXÃO POR CRIMPAGEM - FORNECIMENTO E INSTALAÇÃO. AF_02/2023</v>
          </cell>
          <cell r="I4604" t="str">
            <v>UN</v>
          </cell>
          <cell r="J4604" t="str">
            <v>COEFICIENTE DE REPRESENTATIVIDADE</v>
          </cell>
          <cell r="K4604" t="str">
            <v>18,16</v>
          </cell>
          <cell r="L4604" t="str">
            <v>CAIXA REFERENCIAL</v>
          </cell>
        </row>
        <row r="4605">
          <cell r="G4605" t="str">
            <v>96826</v>
          </cell>
          <cell r="H4605" t="str">
            <v>LUVA PARA INSTALAÇÕES EM PEX ÁGUA, DN 20 MM, CONEXÃO POR CRIMPAGEM - FORNECIMENTO E INSTALAÇÃO. AF_02/2023</v>
          </cell>
          <cell r="I4605" t="str">
            <v>UN</v>
          </cell>
          <cell r="J4605" t="str">
            <v>COEFICIENTE DE REPRESENTATIVIDADE</v>
          </cell>
          <cell r="K4605" t="str">
            <v>13,39</v>
          </cell>
          <cell r="L4605" t="str">
            <v>CAIXA REFERENCIAL</v>
          </cell>
        </row>
        <row r="4606">
          <cell r="G4606" t="str">
            <v>96827</v>
          </cell>
          <cell r="H4606" t="str">
            <v>CONEXÃO FIXA, ROSCA FÊMEA, PARA INSTALAÇÕES EM PEX ÁGUA, DN 20MM X 1/2", CONEXÃO POR CRIMPAGEM - FORNECIMENTO E INSTALAÇÃO. AF_02/2023</v>
          </cell>
          <cell r="I4606" t="str">
            <v>UN</v>
          </cell>
          <cell r="J4606" t="str">
            <v>COEFICIENTE DE REPRESENTATIVIDADE</v>
          </cell>
          <cell r="K4606" t="str">
            <v>19,70</v>
          </cell>
          <cell r="L4606" t="str">
            <v>CAIXA REFERENCIAL</v>
          </cell>
        </row>
        <row r="4607">
          <cell r="G4607" t="str">
            <v>96828</v>
          </cell>
          <cell r="H4607" t="str">
            <v>CONEXÃO FIXA, ROSCA FÊMEA, PARA INSTALAÇÕES EM PEX ÁGUA, DN 20MM X 3/4", CONEXÃO POR CRIMPAGEM - FORNECIMENTO E INSTALAÇÃO. AF_02/2023</v>
          </cell>
          <cell r="I4607" t="str">
            <v>UN</v>
          </cell>
          <cell r="J4607" t="str">
            <v>COEFICIENTE DE REPRESENTATIVIDADE</v>
          </cell>
          <cell r="K4607" t="str">
            <v>24,01</v>
          </cell>
          <cell r="L4607" t="str">
            <v>CAIXA REFERENCIAL</v>
          </cell>
        </row>
        <row r="4608">
          <cell r="G4608" t="str">
            <v>96829</v>
          </cell>
          <cell r="H4608" t="str">
            <v>LUVA DE REDUÇÃO PARA INSTALAÇÕES EM PEX ÁGUA, DN 20 X 16 MM, CONEXÃO POR CRIMPAGEM - FORNECIMENTO E INSTALAÇÃO. AF_02/2023</v>
          </cell>
          <cell r="I4608" t="str">
            <v>UN</v>
          </cell>
          <cell r="J4608" t="str">
            <v>COEFICIENTE DE REPRESENTATIVIDADE</v>
          </cell>
          <cell r="K4608" t="str">
            <v>17,91</v>
          </cell>
          <cell r="L4608" t="str">
            <v>CAIXA REFERENCIAL</v>
          </cell>
        </row>
        <row r="4609">
          <cell r="G4609" t="str">
            <v>96830</v>
          </cell>
          <cell r="H4609" t="str">
            <v>LUVA PARA INSTALAÇÕES EM PEX ÁGUA, DN 25 MM, CONEXÃO POR CRIMPAGEM - FORNECIMENTO E INSTALAÇÃO. AF_02/2023</v>
          </cell>
          <cell r="I4609" t="str">
            <v>UN</v>
          </cell>
          <cell r="J4609" t="str">
            <v>COEFICIENTE DE REPRESENTATIVIDADE</v>
          </cell>
          <cell r="K4609" t="str">
            <v>20,42</v>
          </cell>
          <cell r="L4609" t="str">
            <v>CAIXA REFERENCIAL</v>
          </cell>
        </row>
        <row r="4610">
          <cell r="G4610" t="str">
            <v>96832</v>
          </cell>
          <cell r="H4610" t="str">
            <v>CONEXÃO FIXA, ROSCA FÊMEA, PARA INSTALAÇÕES EM PEX ÁGUA, DN 25MM X 3/4", CONEXÃO POR CRIMPAGEM - FORNECIMENTO E INSTALAÇÃO. AF_02/2023</v>
          </cell>
          <cell r="I4610" t="str">
            <v>UN</v>
          </cell>
          <cell r="J4610" t="str">
            <v>COEFICIENTE DE REPRESENTATIVIDADE</v>
          </cell>
          <cell r="K4610" t="str">
            <v>29,57</v>
          </cell>
          <cell r="L4610" t="str">
            <v>CAIXA REFERENCIAL</v>
          </cell>
        </row>
        <row r="4611">
          <cell r="G4611" t="str">
            <v>96833</v>
          </cell>
          <cell r="H4611" t="str">
            <v>LUVA DE REDUÇÃO PARA INSTALAÇÕES EM PEX ÁGUA, DN 25 X 16 MM, CONEXÃO POR CRIMPAGEM - FORNECIMENTO E INSTALAÇÃO. AF_02/2023</v>
          </cell>
          <cell r="I4611" t="str">
            <v>UN</v>
          </cell>
          <cell r="J4611" t="str">
            <v>COEFICIENTE DE REPRESENTATIVIDADE</v>
          </cell>
          <cell r="K4611" t="str">
            <v>22,57</v>
          </cell>
          <cell r="L4611" t="str">
            <v>CAIXA REFERENCIAL</v>
          </cell>
        </row>
        <row r="4612">
          <cell r="G4612" t="str">
            <v>96834</v>
          </cell>
          <cell r="H4612" t="str">
            <v>LUVA PARA INSTALAÇÕES EM PEX ÁGUA, DN 32 MM, CONEXÃO POR CRIMPAGEM - FORNECIMENTO E INSTALAÇÃO. AF_02/2023</v>
          </cell>
          <cell r="I4612" t="str">
            <v>UN</v>
          </cell>
          <cell r="J4612" t="str">
            <v>COEFICIENTE DE REPRESENTATIVIDADE</v>
          </cell>
          <cell r="K4612" t="str">
            <v>27,40</v>
          </cell>
          <cell r="L4612" t="str">
            <v>CAIXA REFERENCIAL</v>
          </cell>
        </row>
        <row r="4613">
          <cell r="G4613" t="str">
            <v>96836</v>
          </cell>
          <cell r="H4613" t="str">
            <v>LUVA DE REDUÇÃO PARA INSTALAÇÕES EM PEX ÁGUA, DN 32 X 25 MM, CONEXÃO POR CRIMPAGEM - FORNECIMENTO E INSTALAÇÃO. AF_02/2023</v>
          </cell>
          <cell r="I4613" t="str">
            <v>UN</v>
          </cell>
          <cell r="J4613" t="str">
            <v>COEFICIENTE DE REPRESENTATIVIDADE</v>
          </cell>
          <cell r="K4613" t="str">
            <v>32,07</v>
          </cell>
          <cell r="L4613" t="str">
            <v>CAIXA REFERENCIAL</v>
          </cell>
        </row>
        <row r="4614">
          <cell r="G4614" t="str">
            <v>96837</v>
          </cell>
          <cell r="H4614" t="str">
            <v>JOELHO 90 GRAUS, METÁLICO, PARA INSTALAÇÕES EM PEX ÁGUA, DN 16 MM, CONEXÃO POR ANEL DESLIZANTE - FORNECIMENTO E INSTALAÇÃO. AF_02/2023</v>
          </cell>
          <cell r="I4614" t="str">
            <v>UN</v>
          </cell>
          <cell r="J4614" t="str">
            <v>COEFICIENTE DE REPRESENTATIVIDADE</v>
          </cell>
          <cell r="K4614" t="str">
            <v>21,80</v>
          </cell>
          <cell r="L4614" t="str">
            <v>CAIXA REFERENCIAL</v>
          </cell>
        </row>
        <row r="4615">
          <cell r="G4615" t="str">
            <v>96838</v>
          </cell>
          <cell r="H4615" t="str">
            <v>JOELHO 90 GRAUS, ROSCA FÊMEA TERMINAL, METÁLICO, PARA INSTALAÇÕES EM PEX ÁGUA, DN 16MM X 1/2", CONEXÃO POR ANEL DESLIZANTE - FORNECIMENTO E INSTALAÇÃO. AF_02/2023</v>
          </cell>
          <cell r="I4615" t="str">
            <v>UN</v>
          </cell>
          <cell r="J4615" t="str">
            <v>COEFICIENTE DE REPRESENTATIVIDADE</v>
          </cell>
          <cell r="K4615" t="str">
            <v>26,67</v>
          </cell>
          <cell r="L4615" t="str">
            <v>CAIXA REFERENCIAL</v>
          </cell>
        </row>
        <row r="4616">
          <cell r="G4616" t="str">
            <v>96839</v>
          </cell>
          <cell r="H4616" t="str">
            <v>JOELHO, ROSCA FÊMEA, COM BASE FIXA, METÁLICO, PARA INSTALAÇÕES EM PEX ÁGUA, DN 16MM X 1/2", CONEXÃO POR ANEL DESLIZANTE - FORNECIMENTO E INSTALAÇÃO. AF_02/2023</v>
          </cell>
          <cell r="I4616" t="str">
            <v>UN</v>
          </cell>
          <cell r="J4616" t="str">
            <v>COEFICIENTE DE REPRESENTATIVIDADE</v>
          </cell>
          <cell r="K4616" t="str">
            <v>27,43</v>
          </cell>
          <cell r="L4616" t="str">
            <v>CAIXA REFERENCIAL</v>
          </cell>
        </row>
        <row r="4617">
          <cell r="G4617" t="str">
            <v>96840</v>
          </cell>
          <cell r="H4617" t="str">
            <v>JOELHO 90 GRAUS, METÁLICO, PARA INSTALAÇÕES EM PEX ÁGUA, DN 20 MM, CONEXÃO POR ANEL DESLIZANTE - FORNECIMENTO E INSTALAÇÃO. AF_02/2023</v>
          </cell>
          <cell r="I4617" t="str">
            <v>UN</v>
          </cell>
          <cell r="J4617" t="str">
            <v>COEFICIENTE DE REPRESENTATIVIDADE</v>
          </cell>
          <cell r="K4617" t="str">
            <v>26,25</v>
          </cell>
          <cell r="L4617" t="str">
            <v>CAIXA REFERENCIAL</v>
          </cell>
        </row>
        <row r="4618">
          <cell r="G4618" t="str">
            <v>96841</v>
          </cell>
          <cell r="H4618" t="str">
            <v>JOELHO 90 GRAUS, ROSCA FÊMEA TERMINAL, METÁLICO, PARA INSTALAÇÕES EM PEX ÁGUA, DN 20 MM X 1/2", CONEXÃO POR ANEL DESLIZANTE - FORNECIMENTO E INSTALAÇÃO. AF_02/2023</v>
          </cell>
          <cell r="I4618" t="str">
            <v>UN</v>
          </cell>
          <cell r="J4618" t="str">
            <v>COEFICIENTE DE REPRESENTATIVIDADE</v>
          </cell>
          <cell r="K4618" t="str">
            <v>29,44</v>
          </cell>
          <cell r="L4618" t="str">
            <v>CAIXA REFERENCIAL</v>
          </cell>
        </row>
        <row r="4619">
          <cell r="G4619" t="str">
            <v>96842</v>
          </cell>
          <cell r="H4619" t="str">
            <v>JOELHO 90 GRAUS, ROSCA FÊMEA TERMINAL, METÁLICO, PARA INSTALAÇÕES EM PEX ÁGUA, DN 20 MM X 3/4", CONEXÃO POR ANEL DESLIZANTE - FORNECIMENTO E INSTALAÇÃO. AF_02/2023</v>
          </cell>
          <cell r="I4619" t="str">
            <v>UN</v>
          </cell>
          <cell r="J4619" t="str">
            <v>COEFICIENTE DE REPRESENTATIVIDADE</v>
          </cell>
          <cell r="K4619" t="str">
            <v>33,54</v>
          </cell>
          <cell r="L4619" t="str">
            <v>CAIXA REFERENCIAL</v>
          </cell>
        </row>
        <row r="4620">
          <cell r="G4620" t="str">
            <v>96843</v>
          </cell>
          <cell r="H4620" t="str">
            <v>JOELHO ROSCA FÊMEA, COM BASE FIXA, METÁLICO, PARA INSTALAÇÕES EM PEX ÁGUA, DN 20MM X 1/2", CONEXÃO POR ANEL DESLIZANTE - FORNECIMENTO E INSTALAÇÃO. AF_02/2023</v>
          </cell>
          <cell r="I4620" t="str">
            <v>UN</v>
          </cell>
          <cell r="J4620" t="str">
            <v>COEFICIENTE DE REPRESENTATIVIDADE</v>
          </cell>
          <cell r="K4620" t="str">
            <v>30,46</v>
          </cell>
          <cell r="L4620" t="str">
            <v>CAIXA REFERENCIAL</v>
          </cell>
        </row>
        <row r="4621">
          <cell r="G4621" t="str">
            <v>96844</v>
          </cell>
          <cell r="H4621" t="str">
            <v>JOELHO ROSCA FÊMEA, MÓVEL, METÁLICO, PARA INSTALAÇÕES EM PEX ÁGUA, DN 20MM X 3/4", CONEXÃO POR ANEL DESLIZANTE - FORNECIMENTO E INSTALAÇÃO. AF_02/2023</v>
          </cell>
          <cell r="I4621" t="str">
            <v>UN</v>
          </cell>
          <cell r="J4621" t="str">
            <v>COEFICIENTE DE REPRESENTATIVIDADE</v>
          </cell>
          <cell r="K4621" t="str">
            <v>34,87</v>
          </cell>
          <cell r="L4621" t="str">
            <v>CAIXA REFERENCIAL</v>
          </cell>
        </row>
        <row r="4622">
          <cell r="G4622" t="str">
            <v>96845</v>
          </cell>
          <cell r="H4622" t="str">
            <v>JOELHO 90 GRAUS, METÁLICO, PARA INSTALAÇÕES EM PEX ÁGUA, DN 25 MM, CONEXÃO POR ANEL DESLIZANTE - FORNECIMENTO E INSTALAÇÃO. AF_02/2023</v>
          </cell>
          <cell r="I4622" t="str">
            <v>UN</v>
          </cell>
          <cell r="J4622" t="str">
            <v>COEFICIENTE DE REPRESENTATIVIDADE</v>
          </cell>
          <cell r="K4622" t="str">
            <v>39,83</v>
          </cell>
          <cell r="L4622" t="str">
            <v>CAIXA REFERENCIAL</v>
          </cell>
        </row>
        <row r="4623">
          <cell r="G4623" t="str">
            <v>96846</v>
          </cell>
          <cell r="H4623" t="str">
            <v>JOELHO 90 GRAUS, ROSCA FÊMEA TERMINAL, METÁLICO, PARA INSTALAÇÕES EM PEX ÁGUA, DN 25 MM X 3/4", CONEXÃO POR ANEL DESLIZANTE - FORNECIMENTO E INSTALAÇÃO. AF_02/2023</v>
          </cell>
          <cell r="I4623" t="str">
            <v>UN</v>
          </cell>
          <cell r="J4623" t="str">
            <v>COEFICIENTE DE REPRESENTATIVIDADE</v>
          </cell>
          <cell r="K4623" t="str">
            <v>38,62</v>
          </cell>
          <cell r="L4623" t="str">
            <v>CAIXA REFERENCIAL</v>
          </cell>
        </row>
        <row r="4624">
          <cell r="G4624" t="str">
            <v>96847</v>
          </cell>
          <cell r="H4624" t="str">
            <v>JOELHO ROSCA FÊMEA, COM BASE FIXA, METÁLICO, PARA INSTALAÇÕES EM PEX ÁGUA, DN 25MM X 3/4", CONEXÃO POR ANEL DESLIZANTE - FORNECIMENTO E INSTALAÇÃO. AF_02/2023</v>
          </cell>
          <cell r="I4624" t="str">
            <v>UN</v>
          </cell>
          <cell r="J4624" t="str">
            <v>COEFICIENTE DE REPRESENTATIVIDADE</v>
          </cell>
          <cell r="K4624" t="str">
            <v>38,17</v>
          </cell>
          <cell r="L4624" t="str">
            <v>CAIXA REFERENCIAL</v>
          </cell>
        </row>
        <row r="4625">
          <cell r="G4625" t="str">
            <v>96848</v>
          </cell>
          <cell r="H4625" t="str">
            <v>JOELHO 90 GRAUS, METÁLICO, PARA INSTALAÇÕES EM PEX ÁGUA, DN 32 MM, CONEXÃO POR ANEL DESLIZANTE - FORNECIMENTO E INSTALAÇÃO. AF_02/2023</v>
          </cell>
          <cell r="I4625" t="str">
            <v>UN</v>
          </cell>
          <cell r="J4625" t="str">
            <v>COEFICIENTE DE REPRESENTATIVIDADE</v>
          </cell>
          <cell r="K4625" t="str">
            <v>52,41</v>
          </cell>
          <cell r="L4625" t="str">
            <v>CAIXA REFERENCIAL</v>
          </cell>
        </row>
        <row r="4626">
          <cell r="G4626" t="str">
            <v>96849</v>
          </cell>
          <cell r="H4626" t="str">
            <v>JOELHO 90 GRAUS, PARA INSTALAÇÕES EM PEX ÁGUA, DN 16 MM, CONEXÃO POR CRIMPAGEM - FORNECIMENTO E INSTALAÇÃO. AF_02/2023</v>
          </cell>
          <cell r="I4626" t="str">
            <v>UN</v>
          </cell>
          <cell r="J4626" t="str">
            <v>COEFICIENTE DE REPRESENTATIVIDADE</v>
          </cell>
          <cell r="K4626" t="str">
            <v>17,05</v>
          </cell>
          <cell r="L4626" t="str">
            <v>CAIXA REFERENCIAL</v>
          </cell>
        </row>
        <row r="4627">
          <cell r="G4627" t="str">
            <v>96850</v>
          </cell>
          <cell r="H4627" t="str">
            <v>JOELHO 90 GRAUS, ROSCA FÊMEA TERMINAL, PARA INSTALAÇÕES EM PEX ÁGUA, DN 16MM X 1/2", CONEXÃO POR CRIMPAGEM - FORNECIMENTO E INSTALAÇÃO. AF_02/2023</v>
          </cell>
          <cell r="I4627" t="str">
            <v>UN</v>
          </cell>
          <cell r="J4627" t="str">
            <v>COEFICIENTE DE REPRESENTATIVIDADE</v>
          </cell>
          <cell r="K4627" t="str">
            <v>24,67</v>
          </cell>
          <cell r="L4627" t="str">
            <v>CAIXA REFERENCIAL</v>
          </cell>
        </row>
        <row r="4628">
          <cell r="G4628" t="str">
            <v>96852</v>
          </cell>
          <cell r="H4628" t="str">
            <v>JOELHO 90 GRAUS, PARA INSTALAÇÕES EM PEX ÁGUA, DN 20 MM, CONEXÃO POR CRIMPAGEM - FORNECIMENTO E INSTALAÇÃO. AF_02/2023</v>
          </cell>
          <cell r="I4628" t="str">
            <v>UN</v>
          </cell>
          <cell r="J4628" t="str">
            <v>COEFICIENTE DE REPRESENTATIVIDADE</v>
          </cell>
          <cell r="K4628" t="str">
            <v>21,50</v>
          </cell>
          <cell r="L4628" t="str">
            <v>CAIXA REFERENCIAL</v>
          </cell>
        </row>
        <row r="4629">
          <cell r="G4629" t="str">
            <v>96853</v>
          </cell>
          <cell r="H4629" t="str">
            <v>JOELHO 90 GRAUS, ROSCA FÊMEA TERMINAL, PARA INSTALAÇÕES EM PEX ÁGUA, DN 20MM X 1/2", CONEXÃO POR CRIMPAGEM - FORNECIMENTO E INSTALAÇÃO. AF_02/2023</v>
          </cell>
          <cell r="I4629" t="str">
            <v>UN</v>
          </cell>
          <cell r="J4629" t="str">
            <v>COEFICIENTE DE REPRESENTATIVIDADE</v>
          </cell>
          <cell r="K4629" t="str">
            <v>26,43</v>
          </cell>
          <cell r="L4629" t="str">
            <v>CAIXA REFERENCIAL</v>
          </cell>
        </row>
        <row r="4630">
          <cell r="G4630" t="str">
            <v>96854</v>
          </cell>
          <cell r="H4630" t="str">
            <v>JOELHO 90 GRAUS, ROSCA FÊMEA TERMINAL, PARA INSTALAÇÕES EM PEX ÁGUA, DN 20MM X 3/4", CONEXÃO POR CRIMPAGEM - FORNECIMENTO E INSTALAÇÃO. AF_02/2023</v>
          </cell>
          <cell r="I4630" t="str">
            <v>UN</v>
          </cell>
          <cell r="J4630" t="str">
            <v>COEFICIENTE DE REPRESENTATIVIDADE</v>
          </cell>
          <cell r="K4630" t="str">
            <v>32,12</v>
          </cell>
          <cell r="L4630" t="str">
            <v>CAIXA REFERENCIAL</v>
          </cell>
        </row>
        <row r="4631">
          <cell r="G4631" t="str">
            <v>96855</v>
          </cell>
          <cell r="H4631" t="str">
            <v>JOELHO 90 GRAUS, PARA INSTALAÇÕES EM PEX ÁGUA, DN 25 MM, CONEXÃO POR CRIMPAGEM - FORNECIMENTO E INSTALAÇÃO. AF_02/2023</v>
          </cell>
          <cell r="I4631" t="str">
            <v>UN</v>
          </cell>
          <cell r="J4631" t="str">
            <v>COEFICIENTE DE REPRESENTATIVIDADE</v>
          </cell>
          <cell r="K4631" t="str">
            <v>32,71</v>
          </cell>
          <cell r="L4631" t="str">
            <v>CAIXA REFERENCIAL</v>
          </cell>
        </row>
        <row r="4632">
          <cell r="G4632" t="str">
            <v>96856</v>
          </cell>
          <cell r="H4632" t="str">
            <v>JOELHO 90 GRAUS, ROSCA FÊMEA TERMINAL, PARA INSTALAÇÕES EM PEX ÁGUA, DN 25MM X 1/2", CONEXÃO POR CRIMPAGEM - FORNECIMENTO E INSTALAÇÃO. AF_02/2023</v>
          </cell>
          <cell r="I4632" t="str">
            <v>UN</v>
          </cell>
          <cell r="J4632" t="str">
            <v>COEFICIENTE DE REPRESENTATIVIDADE</v>
          </cell>
          <cell r="K4632" t="str">
            <v>35,90</v>
          </cell>
          <cell r="L4632" t="str">
            <v>CAIXA REFERENCIAL</v>
          </cell>
        </row>
        <row r="4633">
          <cell r="G4633" t="str">
            <v>96860</v>
          </cell>
          <cell r="H4633" t="str">
            <v>TÊ, METÁLICO, PARA INSTALAÇÕES EM PEX ÁGUA, DN 16 MM, CONEXÃO POR ANEL DESLIZANTE - FORNECIMENTO E INSTALAÇÃO. AF_02/2023</v>
          </cell>
          <cell r="I4633" t="str">
            <v>UN</v>
          </cell>
          <cell r="J4633" t="str">
            <v>COEFICIENTE DE REPRESENTATIVIDADE</v>
          </cell>
          <cell r="K4633" t="str">
            <v>30,85</v>
          </cell>
          <cell r="L4633" t="str">
            <v>CAIXA REFERENCIAL</v>
          </cell>
        </row>
        <row r="4634">
          <cell r="G4634" t="str">
            <v>96861</v>
          </cell>
          <cell r="H4634" t="str">
            <v>TÊ, ROSCA FÊMEA, METÁLICO, PARA INSTALAÇÕES EM PEX ÁGUA, DN 16 MM X ½, CONEXÃO POR ANEL DESLIZANTE - FORNECIMENTO E INSTALAÇÃO. AF_02/2023</v>
          </cell>
          <cell r="I4634" t="str">
            <v>UN</v>
          </cell>
          <cell r="J4634" t="str">
            <v>COEFICIENTE DE REPRESENTATIVIDADE</v>
          </cell>
          <cell r="K4634" t="str">
            <v>38,81</v>
          </cell>
          <cell r="L4634" t="str">
            <v>CAIXA REFERENCIAL</v>
          </cell>
        </row>
        <row r="4635">
          <cell r="G4635" t="str">
            <v>96862</v>
          </cell>
          <cell r="H4635" t="str">
            <v>TÊ, METÁLICO, PARA INSTALAÇÕES EM PEX ÁGUA, DN 20 MM, CONEXÃO POR ANEL DESLIZANTE - FORNECIMENTO E INSTALAÇÃO. AF_02/2023</v>
          </cell>
          <cell r="I4635" t="str">
            <v>UN</v>
          </cell>
          <cell r="J4635" t="str">
            <v>COEFICIENTE DE REPRESENTATIVIDADE</v>
          </cell>
          <cell r="K4635" t="str">
            <v>37,74</v>
          </cell>
          <cell r="L4635" t="str">
            <v>CAIXA REFERENCIAL</v>
          </cell>
        </row>
        <row r="4636">
          <cell r="G4636" t="str">
            <v>96863</v>
          </cell>
          <cell r="H4636" t="str">
            <v>TÊ, ROSCA FÊMEA, METÁLICO, PARA INSTALAÇÕES EM PEX ÁGUA, DN 20 MM X 1/2", CONEXÃO POR ANEL DESLIZANTE - FORNECIMENTO E INSTALAÇÃO. AF_02/2023</v>
          </cell>
          <cell r="I4636" t="str">
            <v>UN</v>
          </cell>
          <cell r="J4636" t="str">
            <v>COEFICIENTE DE REPRESENTATIVIDADE</v>
          </cell>
          <cell r="K4636" t="str">
            <v>40,18</v>
          </cell>
          <cell r="L4636" t="str">
            <v>CAIXA REFERENCIAL</v>
          </cell>
        </row>
        <row r="4637">
          <cell r="G4637" t="str">
            <v>96864</v>
          </cell>
          <cell r="H4637" t="str">
            <v>TÊ, METÁLICO, PARA INSTALAÇÕES EM PEX ÁGUA, DN 25 MM, CONEXÃO POR ANEL DESLIZANTE - FORNECIMENTO E INSTALAÇÃO. AF_02/2023</v>
          </cell>
          <cell r="I4637" t="str">
            <v>UN</v>
          </cell>
          <cell r="J4637" t="str">
            <v>COEFICIENTE DE REPRESENTATIVIDADE</v>
          </cell>
          <cell r="K4637" t="str">
            <v>52,19</v>
          </cell>
          <cell r="L4637" t="str">
            <v>CAIXA REFERENCIAL</v>
          </cell>
        </row>
        <row r="4638">
          <cell r="G4638" t="str">
            <v>96865</v>
          </cell>
          <cell r="H4638" t="str">
            <v>TÊ, ROSCA FÊMEA, METÁLICO, PARA INSTALAÇÕES EM PEX ÁGUA, DN 25 MM X 3/4", CONEXÃO POR ANEL DESLIZANTE - FORNECIMENTO E INSTALAÇÃO. AF_02/2023</v>
          </cell>
          <cell r="I4638" t="str">
            <v>UN</v>
          </cell>
          <cell r="J4638" t="str">
            <v>COEFICIENTE DE REPRESENTATIVIDADE</v>
          </cell>
          <cell r="K4638" t="str">
            <v>47,49</v>
          </cell>
          <cell r="L4638" t="str">
            <v>CAIXA REFERENCIAL</v>
          </cell>
        </row>
        <row r="4639">
          <cell r="G4639" t="str">
            <v>96866</v>
          </cell>
          <cell r="H4639" t="str">
            <v>TÊ, METÁLICO, PARA INSTALAÇÕES EM PEX ÁGUA, DN 32 MM, CONEXÃO POR ANEL DESLIZANTE - FORNECIMENTO E INSTALAÇÃO. AF_02/2023</v>
          </cell>
          <cell r="I4639" t="str">
            <v>UN</v>
          </cell>
          <cell r="J4639" t="str">
            <v>COEFICIENTE DE REPRESENTATIVIDADE</v>
          </cell>
          <cell r="K4639" t="str">
            <v>67,45</v>
          </cell>
          <cell r="L4639" t="str">
            <v>CAIXA REFERENCIAL</v>
          </cell>
        </row>
        <row r="4640">
          <cell r="G4640" t="str">
            <v>96868</v>
          </cell>
          <cell r="H4640" t="str">
            <v>TÊ, PARA INSTALAÇÕES EM PEX ÁGUA, DN 16 MM, CONEXÃO POR CRIMPAGEM - FORNECIMENTO E INSTALAÇÃO. AF_02/2023</v>
          </cell>
          <cell r="I4640" t="str">
            <v>UN</v>
          </cell>
          <cell r="J4640" t="str">
            <v>COEFICIENTE DE REPRESENTATIVIDADE</v>
          </cell>
          <cell r="K4640" t="str">
            <v>20,35</v>
          </cell>
          <cell r="L4640" t="str">
            <v>CAIXA REFERENCIAL</v>
          </cell>
        </row>
        <row r="4641">
          <cell r="G4641" t="str">
            <v>96869</v>
          </cell>
          <cell r="H4641" t="str">
            <v>TÊ, PARA INSTALAÇÕES EM PEX ÁGUA, DN 20 MM, CONEXÃO POR CRIMPAGEM - FORNECIMENTO E INSTALAÇÃO. AF_02/2023</v>
          </cell>
          <cell r="I4641" t="str">
            <v>UN</v>
          </cell>
          <cell r="J4641" t="str">
            <v>COEFICIENTE DE REPRESENTATIVIDADE</v>
          </cell>
          <cell r="K4641" t="str">
            <v>30,12</v>
          </cell>
          <cell r="L4641" t="str">
            <v>CAIXA REFERENCIAL</v>
          </cell>
        </row>
        <row r="4642">
          <cell r="G4642" t="str">
            <v>96870</v>
          </cell>
          <cell r="H4642" t="str">
            <v>TÊ, PARA INSTALAÇÕES EM PEX ÁGUA, DN 25 MM, CONEXÃO POR CRIMPAGEM - FORNECIMENTO E INSTALAÇÃO. AF_02/2023</v>
          </cell>
          <cell r="I4642" t="str">
            <v>UN</v>
          </cell>
          <cell r="J4642" t="str">
            <v>COEFICIENTE DE REPRESENTATIVIDADE</v>
          </cell>
          <cell r="K4642" t="str">
            <v>44,13</v>
          </cell>
          <cell r="L4642" t="str">
            <v>CAIXA REFERENCIAL</v>
          </cell>
        </row>
        <row r="4643">
          <cell r="G4643" t="str">
            <v>96871</v>
          </cell>
          <cell r="H4643" t="str">
            <v>TÊ, PARA INSTALAÇÕES EM PEX ÁGUA, DN 32 MM, CONEXÃO POR CRIMPAGEM - FORNECIMENTO E INSTALAÇÃO. AF_02/2023</v>
          </cell>
          <cell r="I4643" t="str">
            <v>UN</v>
          </cell>
          <cell r="J4643" t="str">
            <v>COEFICIENTE DE REPRESENTATIVIDADE</v>
          </cell>
          <cell r="K4643" t="str">
            <v>50,81</v>
          </cell>
          <cell r="L4643" t="str">
            <v>CAIXA REFERENCIAL</v>
          </cell>
        </row>
        <row r="4644">
          <cell r="G4644" t="str">
            <v>96872</v>
          </cell>
          <cell r="H4644" t="str">
            <v>DISTRIBUIDOR 2 SAÍDAS, METÁLICO, PARA INSTALAÇÕES EM PEX ÁGUA, ENTRADA DE 3/4" X 2 SAÍDAS DE 1/2", CONEXÃO POR ANEL DESLIZANTE - FORNECIMENTO E INSTALAÇÃO. AF_02/2023</v>
          </cell>
          <cell r="I4644" t="str">
            <v>UN</v>
          </cell>
          <cell r="J4644" t="str">
            <v>COEFICIENTE DE REPRESENTATIVIDADE</v>
          </cell>
          <cell r="K4644" t="str">
            <v>48,20</v>
          </cell>
          <cell r="L4644" t="str">
            <v>CAIXA REFERENCIAL</v>
          </cell>
        </row>
        <row r="4645">
          <cell r="G4645" t="str">
            <v>96873</v>
          </cell>
          <cell r="H4645" t="str">
            <v>DISTRIBUIDOR 2 SAÍDAS, METÁLICO, PARA INSTALAÇÕES EM PEX ÁGUA, ENTRADA DE 1" X 2 SAÍDAS DE 1/2", CONEXÃO POR ANEL DESLIZANTE - FORNECIMENTO E INSTALAÇÃO. AF_02/2023</v>
          </cell>
          <cell r="I4645" t="str">
            <v>UN</v>
          </cell>
          <cell r="J4645" t="str">
            <v>COEFICIENTE DE REPRESENTATIVIDADE</v>
          </cell>
          <cell r="K4645" t="str">
            <v>62,96</v>
          </cell>
          <cell r="L4645" t="str">
            <v>CAIXA REFERENCIAL</v>
          </cell>
        </row>
        <row r="4646">
          <cell r="G4646" t="str">
            <v>96874</v>
          </cell>
          <cell r="H4646" t="str">
            <v>DISTRIBUIDOR 3 SAÍDAS, METÁLICO, PARA INSTALAÇÕES EM PEX ÁGUA, ENTRADA DE 3/4" X 3 SAÍDAS DE 1/2", CONEXÃO POR ANEL DESLIZANTE - FORNECIMENTO E INSTALAÇÃO. AF_02/2023</v>
          </cell>
          <cell r="I4646" t="str">
            <v>UN</v>
          </cell>
          <cell r="J4646" t="str">
            <v>COEFICIENTE DE REPRESENTATIVIDADE</v>
          </cell>
          <cell r="K4646" t="str">
            <v>58,42</v>
          </cell>
          <cell r="L4646" t="str">
            <v>CAIXA REFERENCIAL</v>
          </cell>
        </row>
        <row r="4647">
          <cell r="G4647" t="str">
            <v>96875</v>
          </cell>
          <cell r="H4647" t="str">
            <v>DISTRIBUIDOR 3 SAÍDAS, METÁLICO, PARA INSTALAÇÕES EM PEX ÁGUA, ENTRADA DE 1" X 3 SAÍDAS DE 1/2", CONEXÃO POR ANEL DESLIZANTE - FORNECIMENTO E INSTALAÇÃO. AF_02/2023</v>
          </cell>
          <cell r="I4647" t="str">
            <v>UN</v>
          </cell>
          <cell r="J4647" t="str">
            <v>COEFICIENTE DE REPRESENTATIVIDADE</v>
          </cell>
          <cell r="K4647" t="str">
            <v>75,17</v>
          </cell>
          <cell r="L4647" t="str">
            <v>CAIXA REFERENCIAL</v>
          </cell>
        </row>
        <row r="4648">
          <cell r="G4648" t="str">
            <v>96876</v>
          </cell>
          <cell r="H4648" t="str">
            <v>DISTRIBUIDOR 2 SAÍDAS, PARA INSTALAÇÕES EM PEX ÁGUA, ENTRADA DE 32 MM X 2 SAÍDAS DE 16 MM, CONEXÃO POR CRIMPAGEM FORNECIMENTO E INSTALAÇÃO. AF_02/2023</v>
          </cell>
          <cell r="I4648" t="str">
            <v>UN</v>
          </cell>
          <cell r="J4648" t="str">
            <v>COEFICIENTE DE REPRESENTATIVIDADE</v>
          </cell>
          <cell r="K4648" t="str">
            <v>166,32</v>
          </cell>
          <cell r="L4648" t="str">
            <v>CAIXA REFERENCIAL</v>
          </cell>
        </row>
        <row r="4649">
          <cell r="G4649" t="str">
            <v>96878</v>
          </cell>
          <cell r="H4649" t="str">
            <v>DISTRIBUIDOR 2 SAÍDAS, PARA INSTALAÇÕES EM PEX ÁGUA, ENTRADA DE 32 MM X 2 SAÍDAS DE 25 MM, CONEXÃO POR CRIMPAGEM - FORNECIMENTO E INSTALAÇÃO. AF_02/2023</v>
          </cell>
          <cell r="I4649" t="str">
            <v>UN</v>
          </cell>
          <cell r="J4649" t="str">
            <v>COEFICIENTE DE REPRESENTATIVIDADE</v>
          </cell>
          <cell r="K4649" t="str">
            <v>186,12</v>
          </cell>
          <cell r="L4649" t="str">
            <v>CAIXA REFERENCIAL</v>
          </cell>
        </row>
        <row r="4650">
          <cell r="G4650" t="str">
            <v>96879</v>
          </cell>
          <cell r="H4650" t="str">
            <v>DISTRIBUIDOR 3 SAÍDAS, PARA INSTALAÇÕES EM PEX ÁGUA, ENTRADA DE 32 MM X 3 SAÍDAS DE 16 MM, CONEXÃO POR CRIMPAGEM - FORNECIMENTO E INSTALAÇÃO. AF_02/2023</v>
          </cell>
          <cell r="I4650" t="str">
            <v>UN</v>
          </cell>
          <cell r="J4650" t="str">
            <v>COEFICIENTE DE REPRESENTATIVIDADE</v>
          </cell>
          <cell r="K4650" t="str">
            <v>180,81</v>
          </cell>
          <cell r="L4650" t="str">
            <v>CAIXA REFERENCIAL</v>
          </cell>
        </row>
        <row r="4651">
          <cell r="G4651" t="str">
            <v>96881</v>
          </cell>
          <cell r="H4651" t="str">
            <v>DISTRIBUIDOR 3 SAÍDAS, PARA INSTALAÇÕES EM PEX ÁGUA, ENTRADA DE 32 MM X 3 SAÍDAS DE 25 MM, CONEXÃO POR CRIMPAGEM - FORNECIMENTO E INSTALAÇÃO. AF_02/2023</v>
          </cell>
          <cell r="I4651" t="str">
            <v>UN</v>
          </cell>
          <cell r="J4651" t="str">
            <v>COEFICIENTE DE REPRESENTATIVIDADE</v>
          </cell>
          <cell r="K4651" t="str">
            <v>213,39</v>
          </cell>
          <cell r="L4651" t="str">
            <v>CAIXA REFERENCIAL</v>
          </cell>
        </row>
        <row r="4652">
          <cell r="G4652" t="str">
            <v>97425</v>
          </cell>
          <cell r="H4652" t="str">
            <v>FLANGE EM AÇO, DN 15 MM X 1/2'', INSTALADO EM RESERVAÇÃO DE ÁGUA DE EDIFICAÇÃO QUE POSSUA RESERVATÓRIO DE FIBRA/FIBROCIMENTO - FORNECIMENTO E INSTALAÇÃO. AF_06/2016</v>
          </cell>
          <cell r="I4652" t="str">
            <v>UN</v>
          </cell>
          <cell r="J4652" t="str">
            <v>COEFICIENTE DE REPRESENTATIVIDADE</v>
          </cell>
          <cell r="K4652" t="str">
            <v>37,18</v>
          </cell>
          <cell r="L4652" t="str">
            <v>CAIXA REFERENCIAL</v>
          </cell>
        </row>
        <row r="4653">
          <cell r="G4653" t="str">
            <v>97426</v>
          </cell>
          <cell r="H4653" t="str">
            <v>FLANGE EM AÇO, DN 20 MM X 3/4'', INSTALADO EM RESERVAÇÃO DE ÁGUA DE EDIFICAÇÃO QUE POSSUA RESERVATÓRIO DE FIBRA/FIBROCIMENTO - FORNECIMENTO E INSTALAÇÃO. AF_06/2016</v>
          </cell>
          <cell r="I4653" t="str">
            <v>UN</v>
          </cell>
          <cell r="J4653" t="str">
            <v>COEFICIENTE DE REPRESENTATIVIDADE</v>
          </cell>
          <cell r="K4653" t="str">
            <v>44,57</v>
          </cell>
          <cell r="L4653" t="str">
            <v>CAIXA REFERENCIAL</v>
          </cell>
        </row>
        <row r="4654">
          <cell r="G4654" t="str">
            <v>97427</v>
          </cell>
          <cell r="H4654" t="str">
            <v>FLANGE EM AÇO, DN 25 MM X 1'', INSTALADO EM RESERVAÇÃO DE ÁGUA DE EDIFICAÇÃO QUE POSSUA RESERVATÓRIO DE FIBRA/FIBROCIMENTO - FORNECIMENTO E INSTALAÇÃO. AF_06/2016</v>
          </cell>
          <cell r="I4654" t="str">
            <v>UN</v>
          </cell>
          <cell r="J4654" t="str">
            <v>COEFICIENTE DE REPRESENTATIVIDADE</v>
          </cell>
          <cell r="K4654" t="str">
            <v>50,16</v>
          </cell>
          <cell r="L4654" t="str">
            <v>CAIXA REFERENCIAL</v>
          </cell>
        </row>
        <row r="4655">
          <cell r="G4655" t="str">
            <v>97428</v>
          </cell>
          <cell r="H4655" t="str">
            <v>FLANGE EM AÇO, DN 32 MM X 1 1/4'', INSTALADO EM RESERVAÇÃO DE ÁGUA DE EDIFICAÇÃO QUE POSSUA RESERVATÓRIO DE FIBRA/FIBROCIMENTO - FORNECIMENTO E INSTALAÇÃO. AF_06/2016</v>
          </cell>
          <cell r="I4655" t="str">
            <v>UN</v>
          </cell>
          <cell r="J4655" t="str">
            <v>COEFICIENTE DE REPRESENTATIVIDADE</v>
          </cell>
          <cell r="K4655" t="str">
            <v>63,12</v>
          </cell>
          <cell r="L4655" t="str">
            <v>CAIXA REFERENCIAL</v>
          </cell>
        </row>
        <row r="4656">
          <cell r="G4656" t="str">
            <v>97429</v>
          </cell>
          <cell r="H4656" t="str">
            <v>FLANGE EM AÇO, DN 40 MM X 1 1/2'', INSTALADO EM RESERVAÇÃO DE ÁGUA DE EDIFICAÇÃO QUE POSSUA RESERVATÓRIO DE FIBRA/FIBROCIMENTO - FORNECIMENTO E INSTALAÇÃO. AF_06/2016</v>
          </cell>
          <cell r="I4656" t="str">
            <v>UN</v>
          </cell>
          <cell r="J4656" t="str">
            <v>COEFICIENTE DE REPRESENTATIVIDADE</v>
          </cell>
          <cell r="K4656" t="str">
            <v>75,06</v>
          </cell>
          <cell r="L4656" t="str">
            <v>CAIXA REFERENCIAL</v>
          </cell>
        </row>
        <row r="4657">
          <cell r="G4657" t="str">
            <v>97430</v>
          </cell>
          <cell r="H4657" t="str">
            <v>ACOPLAMENTO RÍGIDO EM AÇO, CONEXÃO RANHURADA, DN 50 (2"), INSTALADO EM PRUMADAS - FORNECIMENTO E INSTALAÇÃO. AF_10/2020</v>
          </cell>
          <cell r="I4657" t="str">
            <v>UN</v>
          </cell>
          <cell r="J4657" t="str">
            <v>COEFICIENTE DE REPRESENTATIVIDADE</v>
          </cell>
          <cell r="K4657" t="str">
            <v>46,82</v>
          </cell>
          <cell r="L4657" t="str">
            <v>CAIXA REFERENCIAL</v>
          </cell>
        </row>
        <row r="4658">
          <cell r="G4658" t="str">
            <v>97431</v>
          </cell>
          <cell r="H4658" t="str">
            <v>ACOPLAMENTO RÍGIDO EM AÇO, CONEXÃO RANHURADA, DN 65 (2 1/2"), INSTALADO EM PRUMADAS - FORNECIMENTO E INSTALAÇÃO. AF_10/2020</v>
          </cell>
          <cell r="I4658" t="str">
            <v>UN</v>
          </cell>
          <cell r="J4658" t="str">
            <v>COEFICIENTE DE REPRESENTATIVIDADE</v>
          </cell>
          <cell r="K4658" t="str">
            <v>52,41</v>
          </cell>
          <cell r="L4658" t="str">
            <v>CAIXA REFERENCIAL</v>
          </cell>
        </row>
        <row r="4659">
          <cell r="G4659" t="str">
            <v>97432</v>
          </cell>
          <cell r="H4659" t="str">
            <v>ACOPLAMENTO RÍGIDO EM AÇO, CONEXÃO RANHURADA, DN 80 (3"), INSTALADO EM PRUMADAS - FORNECIMENTO E INSTALAÇÃO. AF_10/2020</v>
          </cell>
          <cell r="I4659" t="str">
            <v>UN</v>
          </cell>
          <cell r="J4659" t="str">
            <v>COEFICIENTE DE REPRESENTATIVIDADE</v>
          </cell>
          <cell r="K4659" t="str">
            <v>59,14</v>
          </cell>
          <cell r="L4659" t="str">
            <v>CAIXA REFERENCIAL</v>
          </cell>
        </row>
        <row r="4660">
          <cell r="G4660" t="str">
            <v>97433</v>
          </cell>
          <cell r="H4660" t="str">
            <v>CURVA 45 GRAUS, EM AÇO, CONEXÃO RANHURADA, DN 50 (2"), INSTALADO EM PRUMADAS - FORNECIMENTO E INSTALAÇÃO. AF_10/2020</v>
          </cell>
          <cell r="I4660" t="str">
            <v>UN</v>
          </cell>
          <cell r="J4660" t="str">
            <v>COEFICIENTE DE REPRESENTATIVIDADE</v>
          </cell>
          <cell r="K4660" t="str">
            <v>102,93</v>
          </cell>
          <cell r="L4660" t="str">
            <v>CAIXA REFERENCIAL</v>
          </cell>
        </row>
        <row r="4661">
          <cell r="G4661" t="str">
            <v>97434</v>
          </cell>
          <cell r="H4661" t="str">
            <v>CURVA 90 GRAUS, EM AÇO, CONEXÃO RANHURADA, DN 50 (2"), INSTALADO EM PRUMADAS - FORNECIMENTO E INSTALAÇÃO. AF_10/2020</v>
          </cell>
          <cell r="I4661" t="str">
            <v>UN</v>
          </cell>
          <cell r="J4661" t="str">
            <v>COEFICIENTE DE REPRESENTATIVIDADE</v>
          </cell>
          <cell r="K4661" t="str">
            <v>104,72</v>
          </cell>
          <cell r="L4661" t="str">
            <v>CAIXA REFERENCIAL</v>
          </cell>
        </row>
        <row r="4662">
          <cell r="G4662" t="str">
            <v>97435</v>
          </cell>
          <cell r="H4662" t="str">
            <v>CURVA 45 GRAUS, EM AÇO, CONEXÃO RANHURADA, DN 65 (2 1/2"), INSTALADO EM PRUMADAS - FORNECIMENTO E INSTALAÇÃO. AF_10/2020</v>
          </cell>
          <cell r="I4662" t="str">
            <v>UN</v>
          </cell>
          <cell r="J4662" t="str">
            <v>COEFICIENTE DE REPRESENTATIVIDADE</v>
          </cell>
          <cell r="K4662" t="str">
            <v>120,26</v>
          </cell>
          <cell r="L4662" t="str">
            <v>CAIXA REFERENCIAL</v>
          </cell>
        </row>
        <row r="4663">
          <cell r="G4663" t="str">
            <v>97436</v>
          </cell>
          <cell r="H4663" t="str">
            <v>CURVA 90 GRAUS, EM AÇO, CONEXÃO RANHURADA, DN 65 (2 1/2"), INSTALADO EM PRUMADAS - FORNECIMENTO E INSTALAÇÃO. AF_10/2020</v>
          </cell>
          <cell r="I4663" t="str">
            <v>UN</v>
          </cell>
          <cell r="J4663" t="str">
            <v>COEFICIENTE DE REPRESENTATIVIDADE</v>
          </cell>
          <cell r="K4663" t="str">
            <v>123,70</v>
          </cell>
          <cell r="L4663" t="str">
            <v>CAIXA REFERENCIAL</v>
          </cell>
        </row>
        <row r="4664">
          <cell r="G4664" t="str">
            <v>97437</v>
          </cell>
          <cell r="H4664" t="str">
            <v>CURVA 45 GRAUS, EM AÇO, CONEXÃO RANHURADA, DN 80 (3), INSTALADO EM PRUMADAS - FORNECIMENTO E INSTALAÇÃO. AF_10/2020</v>
          </cell>
          <cell r="I4664" t="str">
            <v>UN</v>
          </cell>
          <cell r="J4664" t="str">
            <v>COEFICIENTE DE REPRESENTATIVIDADE</v>
          </cell>
          <cell r="K4664" t="str">
            <v>137,51</v>
          </cell>
          <cell r="L4664" t="str">
            <v>CAIXA REFERENCIAL</v>
          </cell>
        </row>
        <row r="4665">
          <cell r="G4665" t="str">
            <v>97438</v>
          </cell>
          <cell r="H4665" t="str">
            <v>CURVA 90 GRAUS, EM AÇO, CONEXÃO RANHURADA, DN 80 (3"), INSTALADO EM PRUMADAS - FORNECIMENTO E INSTALAÇÃO. AF_10/2020</v>
          </cell>
          <cell r="I4665" t="str">
            <v>UN</v>
          </cell>
          <cell r="J4665" t="str">
            <v>COEFICIENTE DE REPRESENTATIVIDADE</v>
          </cell>
          <cell r="K4665" t="str">
            <v>141,19</v>
          </cell>
          <cell r="L4665" t="str">
            <v>CAIXA REFERENCIAL</v>
          </cell>
        </row>
        <row r="4666">
          <cell r="G4666" t="str">
            <v>97439</v>
          </cell>
          <cell r="H4666" t="str">
            <v>TÊ, EM AÇO, CONEXÃO RANHURADA, DN 50 (2"), INSTALADO EM PRUMADAS - FORNECIMENTO E INSTALAÇÃO. AF_10/2020</v>
          </cell>
          <cell r="I4666" t="str">
            <v>UN</v>
          </cell>
          <cell r="J4666" t="str">
            <v>COEFICIENTE DE REPRESENTATIVIDADE</v>
          </cell>
          <cell r="K4666" t="str">
            <v>154,40</v>
          </cell>
          <cell r="L4666" t="str">
            <v>CAIXA REFERENCIAL</v>
          </cell>
        </row>
        <row r="4667">
          <cell r="G4667" t="str">
            <v>97440</v>
          </cell>
          <cell r="H4667" t="str">
            <v>TÊ, EM AÇO, CONEXÃO RANHURADA, DN 65 (2 1/2"), INSTALADO EM PRUMADAS - FORNECIMENTO E INSTALAÇÃO. AF_10/2020</v>
          </cell>
          <cell r="I4667" t="str">
            <v>UN</v>
          </cell>
          <cell r="J4667" t="str">
            <v>COEFICIENTE DE REPRESENTATIVIDADE</v>
          </cell>
          <cell r="K4667" t="str">
            <v>184,60</v>
          </cell>
          <cell r="L4667" t="str">
            <v>CAIXA REFERENCIAL</v>
          </cell>
        </row>
        <row r="4668">
          <cell r="G4668" t="str">
            <v>97442</v>
          </cell>
          <cell r="H4668" t="str">
            <v>TÊ, EM AÇO, CONEXÃO RANHURADA, DN 80 (3"), INSTALADO EM PRUMADAS - FORNECIMENTO E INSTALAÇÃO. AF_10/2020</v>
          </cell>
          <cell r="I4668" t="str">
            <v>UN</v>
          </cell>
          <cell r="J4668" t="str">
            <v>COEFICIENTE DE REPRESENTATIVIDADE</v>
          </cell>
          <cell r="K4668" t="str">
            <v>204,29</v>
          </cell>
          <cell r="L4668" t="str">
            <v>CAIXA REFERENCIAL</v>
          </cell>
        </row>
        <row r="4669">
          <cell r="G4669" t="str">
            <v>97443</v>
          </cell>
          <cell r="H4669" t="str">
            <v>LUVA, EM AÇO, CONEXÃO SOLDADA, DN 50 (2"), INSTALADO EM PRUMADAS - FORNECIMENTO E INSTALAÇÃO. AF_10/2020</v>
          </cell>
          <cell r="I4669" t="str">
            <v>UN</v>
          </cell>
          <cell r="J4669" t="str">
            <v>COEFICIENTE DE REPRESENTATIVIDADE</v>
          </cell>
          <cell r="K4669" t="str">
            <v>126,23</v>
          </cell>
          <cell r="L4669" t="str">
            <v>CAIXA REFERENCIAL</v>
          </cell>
        </row>
        <row r="4670">
          <cell r="G4670" t="str">
            <v>97444</v>
          </cell>
          <cell r="H4670" t="str">
            <v>LUVA COM REDUÇÃO, EM AÇO, CONEXÃO SOLDADA, DN 50 X 40 MM (2  X 1 1/2"), INSTALADO EM PRUMADAS - FORNECIMENTO E INSTALAÇÃO. AF_10/2020</v>
          </cell>
          <cell r="I4670" t="str">
            <v>UN</v>
          </cell>
          <cell r="J4670" t="str">
            <v>COEFICIENTE DE REPRESENTATIVIDADE</v>
          </cell>
          <cell r="K4670" t="str">
            <v>146,96</v>
          </cell>
          <cell r="L4670" t="str">
            <v>CAIXA REFERENCIAL</v>
          </cell>
        </row>
        <row r="4671">
          <cell r="G4671" t="str">
            <v>97446</v>
          </cell>
          <cell r="H4671" t="str">
            <v>LUVA, EM AÇO, CONEXÃO SOLDADA, DN 65 (2 1/2"), INSTALADO EM PRUMADAS - FORNECIMENTO E INSTALAÇÃO. AF_10/2020</v>
          </cell>
          <cell r="I4671" t="str">
            <v>UN</v>
          </cell>
          <cell r="J4671" t="str">
            <v>COEFICIENTE DE REPRESENTATIVIDADE</v>
          </cell>
          <cell r="K4671" t="str">
            <v>248,75</v>
          </cell>
          <cell r="L4671" t="str">
            <v>CAIXA REFERENCIAL</v>
          </cell>
        </row>
        <row r="4672">
          <cell r="G4672" t="str">
            <v>97447</v>
          </cell>
          <cell r="H4672" t="str">
            <v>LUVA COM REDUÇÃO, EM AÇO, CONEXÃO SOLDADA, DN 65 X 50 MM (2 1/2" X 2"), INSTALADO EM PRUMADAS - FORNECIMENTO E INSTALAÇÃO. AF_10/2020</v>
          </cell>
          <cell r="I4672" t="str">
            <v>UN</v>
          </cell>
          <cell r="J4672" t="str">
            <v>COEFICIENTE DE REPRESENTATIVIDADE</v>
          </cell>
          <cell r="K4672" t="str">
            <v>248,75</v>
          </cell>
          <cell r="L4672" t="str">
            <v>CAIXA REFERENCIAL</v>
          </cell>
        </row>
        <row r="4673">
          <cell r="G4673" t="str">
            <v>97449</v>
          </cell>
          <cell r="H4673" t="str">
            <v>LUVA, EM AÇO, CONEXÃO SOLDADA, DN 80 (3"), INSTALADO EM PRUMADAS - FORNECIMENTO E INSTALAÇÃO. AF_10/2020</v>
          </cell>
          <cell r="I4673" t="str">
            <v>UN</v>
          </cell>
          <cell r="J4673" t="str">
            <v>COEFICIENTE DE REPRESENTATIVIDADE</v>
          </cell>
          <cell r="K4673" t="str">
            <v>265,46</v>
          </cell>
          <cell r="L4673" t="str">
            <v>CAIXA REFERENCIAL</v>
          </cell>
        </row>
        <row r="4674">
          <cell r="G4674" t="str">
            <v>97450</v>
          </cell>
          <cell r="H4674" t="str">
            <v>LUVA COM REDUÇÃO, EM AÇO, CONEXÃO SOLDADA, DN 80 X 65 MM (3" X 2 1/2"), INSTALADO EM PRUMADAS - FORNECIMENTO E INSTALAÇÃO. AF_10/2020</v>
          </cell>
          <cell r="I4674" t="str">
            <v>UN</v>
          </cell>
          <cell r="J4674" t="str">
            <v>COEFICIENTE DE REPRESENTATIVIDADE</v>
          </cell>
          <cell r="K4674" t="str">
            <v>321,90</v>
          </cell>
          <cell r="L4674" t="str">
            <v>CAIXA REFERENCIAL</v>
          </cell>
        </row>
        <row r="4675">
          <cell r="G4675" t="str">
            <v>97452</v>
          </cell>
          <cell r="H4675" t="str">
            <v>CURVA 45 GRAUS, EM AÇO, CONEXÃO SOLDADA, DN 50 (2"), INSTALADO EM PRUMADAS - FORNECIMENTO E INSTALAÇÃO. AF_10/2020</v>
          </cell>
          <cell r="I4675" t="str">
            <v>UN</v>
          </cell>
          <cell r="J4675" t="str">
            <v>COEFICIENTE DE REPRESENTATIVIDADE</v>
          </cell>
          <cell r="K4675" t="str">
            <v>206,10</v>
          </cell>
          <cell r="L4675" t="str">
            <v>CAIXA REFERENCIAL</v>
          </cell>
        </row>
        <row r="4676">
          <cell r="G4676" t="str">
            <v>97453</v>
          </cell>
          <cell r="H4676" t="str">
            <v>CURVA 90 GRAUS, EM AÇO, CONEXÃO SOLDADA, DN 50 (2"), INSTALADO EM PRUMADAS - FORNECIMENTO E INSTALAÇÃO. AF_10/2020</v>
          </cell>
          <cell r="I4676" t="str">
            <v>UN</v>
          </cell>
          <cell r="J4676" t="str">
            <v>COEFICIENTE DE REPRESENTATIVIDADE</v>
          </cell>
          <cell r="K4676" t="str">
            <v>217,93</v>
          </cell>
          <cell r="L4676" t="str">
            <v>CAIXA REFERENCIAL</v>
          </cell>
        </row>
        <row r="4677">
          <cell r="G4677" t="str">
            <v>97454</v>
          </cell>
          <cell r="H4677" t="str">
            <v>CURVA 45 GRAUS, EM AÇO, CONEXÃO SOLDADA, DN 65 (2 1/2"), INSTALADO EM PRUMADAS - FORNECIMENTO E INSTALAÇÃO. AF_10/2020</v>
          </cell>
          <cell r="I4677" t="str">
            <v>UN</v>
          </cell>
          <cell r="J4677" t="str">
            <v>COEFICIENTE DE REPRESENTATIVIDADE</v>
          </cell>
          <cell r="K4677" t="str">
            <v>342,89</v>
          </cell>
          <cell r="L4677" t="str">
            <v>CAIXA REFERENCIAL</v>
          </cell>
        </row>
        <row r="4678">
          <cell r="G4678" t="str">
            <v>97455</v>
          </cell>
          <cell r="H4678" t="str">
            <v>CURVA 90 GRAUS, EM AÇO, CONEXÃO SOLDADA, DN 65 (2 1/2"), INSTALADO EM PRUMADAS - FORNECIMENTO E INSTALAÇÃO. AF_10/2020</v>
          </cell>
          <cell r="I4678" t="str">
            <v>UN</v>
          </cell>
          <cell r="J4678" t="str">
            <v>COEFICIENTE DE REPRESENTATIVIDADE</v>
          </cell>
          <cell r="K4678" t="str">
            <v>361,81</v>
          </cell>
          <cell r="L4678" t="str">
            <v>CAIXA REFERENCIAL</v>
          </cell>
        </row>
        <row r="4679">
          <cell r="G4679" t="str">
            <v>97456</v>
          </cell>
          <cell r="H4679" t="str">
            <v>CURVA 45 GRAUS, EM AÇO, CONEXÃO SOLDADA, DN 80 (3"), INSTALADO EM PRUMADAS - FORNECIMENTO E INSTALAÇÃO. AF_10/2020</v>
          </cell>
          <cell r="I4679" t="str">
            <v>UN</v>
          </cell>
          <cell r="J4679" t="str">
            <v>COEFICIENTE DE REPRESENTATIVIDADE</v>
          </cell>
          <cell r="K4679" t="str">
            <v>758,78</v>
          </cell>
          <cell r="L4679" t="str">
            <v>CAIXA REFERENCIAL</v>
          </cell>
        </row>
        <row r="4680">
          <cell r="G4680" t="str">
            <v>97457</v>
          </cell>
          <cell r="H4680" t="str">
            <v>CURVA 90 GRAUS, EM AÇO, CONEXÃO SOLDADA, DN 80 (3"), INSTALADO EM PRUMADAS - FORNECIMENTO E INSTALAÇÃO. AF_10/2020</v>
          </cell>
          <cell r="I4680" t="str">
            <v>UN</v>
          </cell>
          <cell r="J4680" t="str">
            <v>COEFICIENTE DE REPRESENTATIVIDADE</v>
          </cell>
          <cell r="K4680" t="str">
            <v>673,89</v>
          </cell>
          <cell r="L4680" t="str">
            <v>CAIXA REFERENCIAL</v>
          </cell>
        </row>
        <row r="4681">
          <cell r="G4681" t="str">
            <v>97458</v>
          </cell>
          <cell r="H4681" t="str">
            <v>TÊ, EM AÇO, CONEXÃO SOLDADA, DN 50 (2"), INSTALADO EM PRUMADAS - FORNECIMENTO E INSTALAÇÃO. AF_10/2020</v>
          </cell>
          <cell r="I4681" t="str">
            <v>UN</v>
          </cell>
          <cell r="J4681" t="str">
            <v>COEFICIENTE DE REPRESENTATIVIDADE</v>
          </cell>
          <cell r="K4681" t="str">
            <v>322,43</v>
          </cell>
          <cell r="L4681" t="str">
            <v>CAIXA REFERENCIAL</v>
          </cell>
        </row>
        <row r="4682">
          <cell r="G4682" t="str">
            <v>97459</v>
          </cell>
          <cell r="H4682" t="str">
            <v>TÊ, EM AÇO, CONEXÃO SOLDADA, DN 65 (2 1/2"), INSTALADO EM PRUMADAS - FORNECIMENTO E INSTALAÇÃO. AF_10/2020</v>
          </cell>
          <cell r="I4682" t="str">
            <v>UN</v>
          </cell>
          <cell r="J4682" t="str">
            <v>COEFICIENTE DE REPRESENTATIVIDADE</v>
          </cell>
          <cell r="K4682" t="str">
            <v>542,32</v>
          </cell>
          <cell r="L4682" t="str">
            <v>CAIXA REFERENCIAL</v>
          </cell>
        </row>
        <row r="4683">
          <cell r="G4683" t="str">
            <v>97460</v>
          </cell>
          <cell r="H4683" t="str">
            <v>TÊ, EM AÇO, CONEXÃO SOLDADA, DN 80 (3"), INSTALADO EM PRUMADAS - FORNECIMENTO E INSTALAÇÃO. AF_10/2020</v>
          </cell>
          <cell r="I4683" t="str">
            <v>UN</v>
          </cell>
          <cell r="J4683" t="str">
            <v>COEFICIENTE DE REPRESENTATIVIDADE</v>
          </cell>
          <cell r="K4683" t="str">
            <v>824,62</v>
          </cell>
          <cell r="L4683" t="str">
            <v>CAIXA REFERENCIAL</v>
          </cell>
        </row>
        <row r="4684">
          <cell r="G4684" t="str">
            <v>97461</v>
          </cell>
          <cell r="H4684" t="str">
            <v>LUVA, EM AÇO, CONEXÃO SOLDADA, DN 25 (1"), INSTALADO EM REDE DE ALIMENTAÇÃO PARA HIDRANTE - FORNECIMENTO E INSTALAÇÃO. AF_10/2020</v>
          </cell>
          <cell r="I4684" t="str">
            <v>UN</v>
          </cell>
          <cell r="J4684" t="str">
            <v>COEFICIENTE DE REPRESENTATIVIDADE</v>
          </cell>
          <cell r="K4684" t="str">
            <v>39,68</v>
          </cell>
          <cell r="L4684" t="str">
            <v>CAIXA REFERENCIAL</v>
          </cell>
        </row>
        <row r="4685">
          <cell r="G4685" t="str">
            <v>97462</v>
          </cell>
          <cell r="H4685" t="str">
            <v>LUVA COM REDUÇÃO, EM AÇO, CONEXÃO SOLDADA, DN 25 X 20 MM (1  X 3/4"), INSTALADO EM REDE DE ALIMENTAÇÃO PARA HIDRANTE - FORNECIMENTO E INSTALAÇÃO. AF_10/2020</v>
          </cell>
          <cell r="I4685" t="str">
            <v>UN</v>
          </cell>
          <cell r="J4685" t="str">
            <v>COEFICIENTE DE REPRESENTATIVIDADE</v>
          </cell>
          <cell r="K4685" t="str">
            <v>33,60</v>
          </cell>
          <cell r="L4685" t="str">
            <v>CAIXA REFERENCIAL</v>
          </cell>
        </row>
        <row r="4686">
          <cell r="G4686" t="str">
            <v>97464</v>
          </cell>
          <cell r="H4686" t="str">
            <v>LUVA, EM AÇO, CONEXÃO SOLDADA, DN 32 (1 1/4"), INSTALADO EM REDE DE ALIMENTAÇÃO PARA HIDRANTE - FORNECIMENTO E INSTALAÇÃO. AF_10/2020</v>
          </cell>
          <cell r="I4686" t="str">
            <v>UN</v>
          </cell>
          <cell r="J4686" t="str">
            <v>COEFICIENTE DE REPRESENTATIVIDADE</v>
          </cell>
          <cell r="K4686" t="str">
            <v>56,67</v>
          </cell>
          <cell r="L4686" t="str">
            <v>CAIXA REFERENCIAL</v>
          </cell>
        </row>
        <row r="4687">
          <cell r="G4687" t="str">
            <v>97465</v>
          </cell>
          <cell r="H4687" t="str">
            <v>LUVA COM REDUÇÃO, EM AÇO, CONEXÃO SOLDADA, DN 32 X 25 MM (1 1/4"  X 1"), INSTALADO EM REDE DE ALIMENTAÇÃO PARA HIDRANTE - FORNECIMENTO E INSTALAÇÃO. AF_10/2020</v>
          </cell>
          <cell r="I4687" t="str">
            <v>UN</v>
          </cell>
          <cell r="J4687" t="str">
            <v>COEFICIENTE DE REPRESENTATIVIDADE</v>
          </cell>
          <cell r="K4687" t="str">
            <v>66,91</v>
          </cell>
          <cell r="L4687" t="str">
            <v>CAIXA REFERENCIAL</v>
          </cell>
        </row>
        <row r="4688">
          <cell r="G4688" t="str">
            <v>97467</v>
          </cell>
          <cell r="H4688" t="str">
            <v>LUVA, EM AÇO, CONEXÃO SOLDADA, DN 40 (1 1/2"), INSTALADO EM REDE DE ALIMENTAÇÃO PARA HIDRANTE - FORNECIMENTO E INSTALAÇÃO. AF_10/2020</v>
          </cell>
          <cell r="I4688" t="str">
            <v>UN</v>
          </cell>
          <cell r="J4688" t="str">
            <v>COEFICIENTE DE REPRESENTATIVIDADE</v>
          </cell>
          <cell r="K4688" t="str">
            <v>71,84</v>
          </cell>
          <cell r="L4688" t="str">
            <v>CAIXA REFERENCIAL</v>
          </cell>
        </row>
        <row r="4689">
          <cell r="G4689" t="str">
            <v>97468</v>
          </cell>
          <cell r="H4689" t="str">
            <v>LUVA COM REDUÇÃO, EM AÇO, CONEXÃO SOLDADA, DN 40  X 32 MM (1 1/2" X 1 1/4"), INSTALADO EM REDE DE ALIMENTAÇÃO PARA HIDRANTE - FORNECIMENTO E INSTALAÇÃO. AF_10/2020</v>
          </cell>
          <cell r="I4689" t="str">
            <v>UN</v>
          </cell>
          <cell r="J4689" t="str">
            <v>COEFICIENTE DE REPRESENTATIVIDADE</v>
          </cell>
          <cell r="K4689" t="str">
            <v>84,95</v>
          </cell>
          <cell r="L4689" t="str">
            <v>CAIXA REFERENCIAL</v>
          </cell>
        </row>
        <row r="4690">
          <cell r="G4690" t="str">
            <v>97470</v>
          </cell>
          <cell r="H4690" t="str">
            <v>LUVA, EM AÇO, CONEXÃO SOLDADA, DN 50 (2"), INSTALADO EM REDE DE ALIMENTAÇÃO PARA HIDRANTE - FORNECIMENTO E INSTALAÇÃO. AF_10/2020</v>
          </cell>
          <cell r="I4690" t="str">
            <v>UN</v>
          </cell>
          <cell r="J4690" t="str">
            <v>COEFICIENTE DE REPRESENTATIVIDADE</v>
          </cell>
          <cell r="K4690" t="str">
            <v>105,09</v>
          </cell>
          <cell r="L4690" t="str">
            <v>CAIXA REFERENCIAL</v>
          </cell>
        </row>
        <row r="4691">
          <cell r="G4691" t="str">
            <v>97471</v>
          </cell>
          <cell r="H4691" t="str">
            <v>LUVA COM REDUÇÃO, EM AÇO, CONEXÃO SOLDADA, DN 50 X 40 MM (2" X 1 1/2"), INSTALADO EM REDE DE ALIMENTAÇÃO PARA HIDRANTE - FORNECIMENTO E INSTALAÇÃO. AF_10/2020</v>
          </cell>
          <cell r="I4691" t="str">
            <v>UN</v>
          </cell>
          <cell r="J4691" t="str">
            <v>COEFICIENTE DE REPRESENTATIVIDADE</v>
          </cell>
          <cell r="K4691" t="str">
            <v>125,82</v>
          </cell>
          <cell r="L4691" t="str">
            <v>CAIXA REFERENCIAL</v>
          </cell>
        </row>
        <row r="4692">
          <cell r="G4692" t="str">
            <v>97474</v>
          </cell>
          <cell r="H4692" t="str">
            <v>LUVA, EM AÇO, CONEXÃO SOLDADA, DN 65 (2 1/2"), INSTALADO EM REDE DE ALIMENTAÇÃO PARA HIDRANTE - FORNECIMENTO E INSTALAÇÃO. AF_10/2020</v>
          </cell>
          <cell r="I4692" t="str">
            <v>UN</v>
          </cell>
          <cell r="J4692" t="str">
            <v>COEFICIENTE DE REPRESENTATIVIDADE</v>
          </cell>
          <cell r="K4692" t="str">
            <v>189,32</v>
          </cell>
          <cell r="L4692" t="str">
            <v>CAIXA REFERENCIAL</v>
          </cell>
        </row>
        <row r="4693">
          <cell r="G4693" t="str">
            <v>97475</v>
          </cell>
          <cell r="H4693" t="str">
            <v>LUVA COM REDUÇÃO, EM AÇO, CONEXÃO SOLDADA, DN 65 X 50 MM (2 1/2" X 2"), INSTALADO EM REDE DE ALIMENTAÇÃO PARA HIDRANTE - FORNECIMENTO E INSTALAÇÃO. AF_10/2020</v>
          </cell>
          <cell r="I4693" t="str">
            <v>UN</v>
          </cell>
          <cell r="J4693" t="str">
            <v>COEFICIENTE DE REPRESENTATIVIDADE</v>
          </cell>
          <cell r="K4693" t="str">
            <v>231,22</v>
          </cell>
          <cell r="L4693" t="str">
            <v>CAIXA REFERENCIAL</v>
          </cell>
        </row>
        <row r="4694">
          <cell r="G4694" t="str">
            <v>97477</v>
          </cell>
          <cell r="H4694" t="str">
            <v>LUVA, EM AÇO, CONEXÃO SOLDADA, DN 80 (3"), INSTALADO EM REDE DE ALIMENTAÇÃO PARA HIDRANTE - FORNECIMENTO E INSTALAÇÃO. AF_10/2020</v>
          </cell>
          <cell r="I4694" t="str">
            <v>UN</v>
          </cell>
          <cell r="J4694" t="str">
            <v>COEFICIENTE DE REPRESENTATIVIDADE</v>
          </cell>
          <cell r="K4694" t="str">
            <v>251,53</v>
          </cell>
          <cell r="L4694" t="str">
            <v>CAIXA REFERENCIAL</v>
          </cell>
        </row>
        <row r="4695">
          <cell r="G4695" t="str">
            <v>97478</v>
          </cell>
          <cell r="H4695" t="str">
            <v>LUVA COM REDUÇÃO, EM AÇO, CONEXÃO SOLDADA, DN 80 X 65 MM (3" X 2 1/2"), INSTALADO EM REDE DE ALIMENTAÇÃO PARA HIDRANTE - FORNECIMENTO E INSTALAÇÃO. AF_10/2020</v>
          </cell>
          <cell r="I4695" t="str">
            <v>UN</v>
          </cell>
          <cell r="J4695" t="str">
            <v>COEFICIENTE DE REPRESENTATIVIDADE</v>
          </cell>
          <cell r="K4695" t="str">
            <v>307,97</v>
          </cell>
          <cell r="L4695" t="str">
            <v>CAIXA REFERENCIAL</v>
          </cell>
        </row>
        <row r="4696">
          <cell r="G4696" t="str">
            <v>97479</v>
          </cell>
          <cell r="H4696" t="str">
            <v>CURVA 45 GRAUS, EM AÇO, CONEXÃO SOLDADA, DN 25 (1"), INSTALADO EM REDE DE ALIMENTAÇÃO PARA HIDRANTE - FORNECIMENTO E INSTALAÇÃO. AF_10/2020</v>
          </cell>
          <cell r="I4696" t="str">
            <v>UN</v>
          </cell>
          <cell r="J4696" t="str">
            <v>COEFICIENTE DE REPRESENTATIVIDADE</v>
          </cell>
          <cell r="K4696" t="str">
            <v>63,54</v>
          </cell>
          <cell r="L4696" t="str">
            <v>CAIXA REFERENCIAL</v>
          </cell>
        </row>
        <row r="4697">
          <cell r="G4697" t="str">
            <v>97480</v>
          </cell>
          <cell r="H4697" t="str">
            <v>CURVA 90 GRAUS, EM AÇO, CONEXÃO SOLDADA, DN 25 (1"), INSTALADO EM REDE DE ALIMENTAÇÃO PARA HIDRANTE - FORNECIMENTO E INSTALAÇÃO. AF_10/2020</v>
          </cell>
          <cell r="I4697" t="str">
            <v>UN</v>
          </cell>
          <cell r="J4697" t="str">
            <v>COEFICIENTE DE REPRESENTATIVIDADE</v>
          </cell>
          <cell r="K4697" t="str">
            <v>63,54</v>
          </cell>
          <cell r="L4697" t="str">
            <v>CAIXA REFERENCIAL</v>
          </cell>
        </row>
        <row r="4698">
          <cell r="G4698" t="str">
            <v>97481</v>
          </cell>
          <cell r="H4698" t="str">
            <v>CURVA 45 GRAUS, EM AÇO, CONEXÃO SOLDADA, DN 32 (1 1/4"), INSTALADO EM REDE DE ALIMENTAÇÃO PARA HIDRANTE - FORNECIMENTO E INSTALAÇÃO. AF_10/2020</v>
          </cell>
          <cell r="I4698" t="str">
            <v>UN</v>
          </cell>
          <cell r="J4698" t="str">
            <v>COEFICIENTE DE REPRESENTATIVIDADE</v>
          </cell>
          <cell r="K4698" t="str">
            <v>91,36</v>
          </cell>
          <cell r="L4698" t="str">
            <v>CAIXA REFERENCIAL</v>
          </cell>
        </row>
        <row r="4699">
          <cell r="G4699" t="str">
            <v>97482</v>
          </cell>
          <cell r="H4699" t="str">
            <v>CURVA 90 GRAUS, EM AÇO, CONEXÃO SOLDADA, DN 32 (1 1/4"), INSTALADO EM REDE DE ALIMENTAÇÃO PARA HIDRANTE - FORNECIMENTO E INSTALAÇÃO. AF_10/2020</v>
          </cell>
          <cell r="I4699" t="str">
            <v>UN</v>
          </cell>
          <cell r="J4699" t="str">
            <v>COEFICIENTE DE REPRESENTATIVIDADE</v>
          </cell>
          <cell r="K4699" t="str">
            <v>91,36</v>
          </cell>
          <cell r="L4699" t="str">
            <v>CAIXA REFERENCIAL</v>
          </cell>
        </row>
        <row r="4700">
          <cell r="G4700" t="str">
            <v>97483</v>
          </cell>
          <cell r="H4700" t="str">
            <v>CURVA 45 GRAUS, EM AÇO, CONEXÃO SOLDADA, DN 40 (1 1/2"), INSTALADO EM REDE DE ALIMENTAÇÃO PARA HIDRANTE - FORNECIMENTO E INSTALAÇÃO. AF_10/2020</v>
          </cell>
          <cell r="I4700" t="str">
            <v>UN</v>
          </cell>
          <cell r="J4700" t="str">
            <v>COEFICIENTE DE REPRESENTATIVIDADE</v>
          </cell>
          <cell r="K4700" t="str">
            <v>127,10</v>
          </cell>
          <cell r="L4700" t="str">
            <v>CAIXA REFERENCIAL</v>
          </cell>
        </row>
        <row r="4701">
          <cell r="G4701" t="str">
            <v>97484</v>
          </cell>
          <cell r="H4701" t="str">
            <v>CURVA 90 GRAUS, EM AÇO, CONEXÃO SOLDADA, DN 40 (1 1/2"), INSTALADO EM REDE DE ALIMENTAÇÃO PARA HIDRANTE - FORNECIMENTO E INSTALAÇÃO. AF_10/2020</v>
          </cell>
          <cell r="I4701" t="str">
            <v>UN</v>
          </cell>
          <cell r="J4701" t="str">
            <v>COEFICIENTE DE REPRESENTATIVIDADE</v>
          </cell>
          <cell r="K4701" t="str">
            <v>127,10</v>
          </cell>
          <cell r="L4701" t="str">
            <v>CAIXA REFERENCIAL</v>
          </cell>
        </row>
        <row r="4702">
          <cell r="G4702" t="str">
            <v>97485</v>
          </cell>
          <cell r="H4702" t="str">
            <v>CURVA 45 GRAUS, EM AÇO, CONEXÃO SOLDADA, DN 50 (2"), INSTALADO EM REDE DE ALIMENTAÇÃO PARA HIDRANTE - FORNECIMENTO E INSTALAÇÃO. AF_10/2020</v>
          </cell>
          <cell r="I4702" t="str">
            <v>UN</v>
          </cell>
          <cell r="J4702" t="str">
            <v>COEFICIENTE DE REPRESENTATIVIDADE</v>
          </cell>
          <cell r="K4702" t="str">
            <v>174,44</v>
          </cell>
          <cell r="L4702" t="str">
            <v>CAIXA REFERENCIAL</v>
          </cell>
        </row>
        <row r="4703">
          <cell r="G4703" t="str">
            <v>97486</v>
          </cell>
          <cell r="H4703" t="str">
            <v>CURVA 90 GRAUS, EM AÇO, CONEXÃO SOLDADA, DN 50 (2"), INSTALADO EM REDE DE ALIMENTAÇÃO PARA HIDRANTE - FORNECIMENTO E INSTALAÇÃO. AF_10/2020</v>
          </cell>
          <cell r="I4703" t="str">
            <v>UN</v>
          </cell>
          <cell r="J4703" t="str">
            <v>COEFICIENTE DE REPRESENTATIVIDADE</v>
          </cell>
          <cell r="K4703" t="str">
            <v>186,27</v>
          </cell>
          <cell r="L4703" t="str">
            <v>CAIXA REFERENCIAL</v>
          </cell>
        </row>
        <row r="4704">
          <cell r="G4704" t="str">
            <v>97487</v>
          </cell>
          <cell r="H4704" t="str">
            <v>CURVA 45 GRAUS, EM AÇO, CONEXÃO SOLDADA, DN 65 (2 1/2"), INSTALADO EM REDE DE ALIMENTAÇÃO PARA HIDRANTE - FORNECIMENTO E INSTALAÇÃO. AF_10/2020</v>
          </cell>
          <cell r="I4704" t="str">
            <v>UN</v>
          </cell>
          <cell r="J4704" t="str">
            <v>COEFICIENTE DE REPRESENTATIVIDADE</v>
          </cell>
          <cell r="K4704" t="str">
            <v>316,64</v>
          </cell>
          <cell r="L4704" t="str">
            <v>CAIXA REFERENCIAL</v>
          </cell>
        </row>
        <row r="4705">
          <cell r="G4705" t="str">
            <v>97488</v>
          </cell>
          <cell r="H4705" t="str">
            <v>CURVA 90 GRAUS, EM AÇO, CONEXÃO SOLDADA, DN 65 (2 1/2"), INSTALADO EM REDE DE ALIMENTAÇÃO PARA HIDRANTE - FORNECIMENTO E INSTALAÇÃO. AF_10/2020</v>
          </cell>
          <cell r="I4705" t="str">
            <v>UN</v>
          </cell>
          <cell r="J4705" t="str">
            <v>COEFICIENTE DE REPRESENTATIVIDADE</v>
          </cell>
          <cell r="K4705" t="str">
            <v>335,56</v>
          </cell>
          <cell r="L4705" t="str">
            <v>CAIXA REFERENCIAL</v>
          </cell>
        </row>
        <row r="4706">
          <cell r="G4706" t="str">
            <v>97489</v>
          </cell>
          <cell r="H4706" t="str">
            <v>CURVA 45 GRAUS, EM AÇO, CONEXÃO SOLDADA, DN 80 (3"), INSTALADO EM REDE DE ALIMENTAÇÃO PARA HIDRANTE - FORNECIMENTO E INSTALAÇÃO. AF_10/2020</v>
          </cell>
          <cell r="I4706" t="str">
            <v>UN</v>
          </cell>
          <cell r="J4706" t="str">
            <v>COEFICIENTE DE REPRESENTATIVIDADE</v>
          </cell>
          <cell r="K4706" t="str">
            <v>737,83</v>
          </cell>
          <cell r="L4706" t="str">
            <v>CAIXA REFERENCIAL</v>
          </cell>
        </row>
        <row r="4707">
          <cell r="G4707" t="str">
            <v>97490</v>
          </cell>
          <cell r="H4707" t="str">
            <v>CURVA 90 GRAUS, EM AÇO, CONEXÃO SOLDADA, DN 80 (3"), INSTALADO EM REDE DE ALIMENTAÇÃO PARA HIDRANTE - FORNECIMENTO E INSTALAÇÃO. AF_10/2020</v>
          </cell>
          <cell r="I4707" t="str">
            <v>UN</v>
          </cell>
          <cell r="J4707" t="str">
            <v>COEFICIENTE DE REPRESENTATIVIDADE</v>
          </cell>
          <cell r="K4707" t="str">
            <v>652,94</v>
          </cell>
          <cell r="L4707" t="str">
            <v>CAIXA REFERENCIAL</v>
          </cell>
        </row>
        <row r="4708">
          <cell r="G4708" t="str">
            <v>97491</v>
          </cell>
          <cell r="H4708" t="str">
            <v>TÊ, EM AÇO, CONEXÃO SOLDADA, DN 25 (1"), INSTALADO EM REDE DE ALIMENTAÇÃO PARA HIDRANTE - FORNECIMENTO E INSTALAÇÃO. AF_10/2020</v>
          </cell>
          <cell r="I4708" t="str">
            <v>UN</v>
          </cell>
          <cell r="J4708" t="str">
            <v>COEFICIENTE DE REPRESENTATIVIDADE</v>
          </cell>
          <cell r="K4708" t="str">
            <v>97,27</v>
          </cell>
          <cell r="L4708" t="str">
            <v>CAIXA REFERENCIAL</v>
          </cell>
        </row>
        <row r="4709">
          <cell r="G4709" t="str">
            <v>97492</v>
          </cell>
          <cell r="H4709" t="str">
            <v>TÊ, EM AÇO, CONEXÃO SOLDADA, DN 32 (1 1/4"), INSTALADO EM REDE DE ALIMENTAÇÃO PARA HIDRANTE - FORNECIMENTO E INSTALAÇÃO. AF_10/2020</v>
          </cell>
          <cell r="I4709" t="str">
            <v>UN</v>
          </cell>
          <cell r="J4709" t="str">
            <v>COEFICIENTE DE REPRESENTATIVIDADE</v>
          </cell>
          <cell r="K4709" t="str">
            <v>141,68</v>
          </cell>
          <cell r="L4709" t="str">
            <v>CAIXA REFERENCIAL</v>
          </cell>
        </row>
        <row r="4710">
          <cell r="G4710" t="str">
            <v>97493</v>
          </cell>
          <cell r="H4710" t="str">
            <v>TÊ, EM AÇO, CONEXÃO SOLDADA, DN 40 (1 1/2"), INSTALADO EM REDE DE ALIMENTAÇÃO PARA HIDRANTE - FORNECIMENTO E INSTALAÇÃO. AF_10/2020</v>
          </cell>
          <cell r="I4710" t="str">
            <v>UN</v>
          </cell>
          <cell r="J4710" t="str">
            <v>COEFICIENTE DE REPRESENTATIVIDADE</v>
          </cell>
          <cell r="K4710" t="str">
            <v>182,37</v>
          </cell>
          <cell r="L4710" t="str">
            <v>CAIXA REFERENCIAL</v>
          </cell>
        </row>
        <row r="4711">
          <cell r="G4711" t="str">
            <v>97494</v>
          </cell>
          <cell r="H4711" t="str">
            <v>TÊ, EM AÇO, CONEXÃO SOLDADA, DN 50 (2"), INSTALADO EM REDE DE ALIMENTAÇÃO PARA HIDRANTE - FORNECIMENTO E INSTALAÇÃO. AF_10/2020</v>
          </cell>
          <cell r="I4711" t="str">
            <v>UN</v>
          </cell>
          <cell r="J4711" t="str">
            <v>COEFICIENTE DE REPRESENTATIVIDADE</v>
          </cell>
          <cell r="K4711" t="str">
            <v>280,15</v>
          </cell>
          <cell r="L4711" t="str">
            <v>CAIXA REFERENCIAL</v>
          </cell>
        </row>
        <row r="4712">
          <cell r="G4712" t="str">
            <v>97495</v>
          </cell>
          <cell r="H4712" t="str">
            <v>TÊ, EM AÇO, CONEXÃO SOLDADA, DN 65 (2 1/2"), INSTALADO EM REDE DE ALIMENTAÇÃO PARA HIDRANTE - FORNECIMENTO E INSTALAÇÃO. AF_10/2020</v>
          </cell>
          <cell r="I4712" t="str">
            <v>UN</v>
          </cell>
          <cell r="J4712" t="str">
            <v>COEFICIENTE DE REPRESENTATIVIDADE</v>
          </cell>
          <cell r="K4712" t="str">
            <v>507,26</v>
          </cell>
          <cell r="L4712" t="str">
            <v>CAIXA REFERENCIAL</v>
          </cell>
        </row>
        <row r="4713">
          <cell r="G4713" t="str">
            <v>97496</v>
          </cell>
          <cell r="H4713" t="str">
            <v>TÊ, EM AÇO, CONEXÃO SOLDADA, DN 80 (3"), INSTALADO EM REDE DE ALIMENTAÇÃO PARA HIDRANTE - FORNECIMENTO E INSTALAÇÃO. AF_10/2020</v>
          </cell>
          <cell r="I4713" t="str">
            <v>UN</v>
          </cell>
          <cell r="J4713" t="str">
            <v>COEFICIENTE DE REPRESENTATIVIDADE</v>
          </cell>
          <cell r="K4713" t="str">
            <v>796,76</v>
          </cell>
          <cell r="L4713" t="str">
            <v>CAIXA REFERENCIAL</v>
          </cell>
        </row>
        <row r="4714">
          <cell r="G4714" t="str">
            <v>97499</v>
          </cell>
          <cell r="H4714" t="str">
            <v>LUVA, EM AÇO, CONEXÃO SOLDADA, DN 25 (1"), INSTALADO EM REDE DE ALIMENTAÇÃO PARA SPRINKLER - FORNECIMENTO E INSTALAÇÃO. AF_10/2020</v>
          </cell>
          <cell r="I4714" t="str">
            <v>UN</v>
          </cell>
          <cell r="J4714" t="str">
            <v>COEFICIENTE DE REPRESENTATIVIDADE</v>
          </cell>
          <cell r="K4714" t="str">
            <v>36,27</v>
          </cell>
          <cell r="L4714" t="str">
            <v>CAIXA REFERENCIAL</v>
          </cell>
        </row>
        <row r="4715">
          <cell r="G4715" t="str">
            <v>97500</v>
          </cell>
          <cell r="H4715" t="str">
            <v>LUVA COM REDUÇÃO, EM AÇO, CONEXÃO SOLDADA, DN 25 X 20 MM (1" X 3/4"), INSTALADO EM REDE DE ALIMENTAÇÃO PARA SPRINKLER - FORNECIMENTO E INSTALAÇÃO. AF_10/2020</v>
          </cell>
          <cell r="I4715" t="str">
            <v>UN</v>
          </cell>
          <cell r="J4715" t="str">
            <v>COEFICIENTE DE REPRESENTATIVIDADE</v>
          </cell>
          <cell r="K4715" t="str">
            <v>30,19</v>
          </cell>
          <cell r="L4715" t="str">
            <v>CAIXA REFERENCIAL</v>
          </cell>
        </row>
        <row r="4716">
          <cell r="G4716" t="str">
            <v>97502</v>
          </cell>
          <cell r="H4716" t="str">
            <v>LUVA, EM AÇO, CONEXÃO SOLDADA, DN 32 (1 1/4"), INSTALADO EM REDE DE ALIMENTAÇÃO PARA SPRINKLER - FORNECIMENTO E INSTALAÇÃO. AF_10/2020</v>
          </cell>
          <cell r="I4716" t="str">
            <v>UN</v>
          </cell>
          <cell r="J4716" t="str">
            <v>COEFICIENTE DE REPRESENTATIVIDADE</v>
          </cell>
          <cell r="K4716" t="str">
            <v>50,35</v>
          </cell>
          <cell r="L4716" t="str">
            <v>CAIXA REFERENCIAL</v>
          </cell>
        </row>
        <row r="4717">
          <cell r="G4717" t="str">
            <v>97503</v>
          </cell>
          <cell r="H4717" t="str">
            <v>LUVA COM REDUÇÃO, EM AÇO, CONEXÃO SOLDADA, DN 32 X 25 MM (1 1/4"  X 1"), INSTALADO EM REDE DE ALIMENTAÇÃO PARA SPRINKLER - FORNECIMENTO E INSTALAÇÃO. AF_10/2020</v>
          </cell>
          <cell r="I4717" t="str">
            <v>UN</v>
          </cell>
          <cell r="J4717" t="str">
            <v>COEFICIENTE DE REPRESENTATIVIDADE</v>
          </cell>
          <cell r="K4717" t="str">
            <v>60,90</v>
          </cell>
          <cell r="L4717" t="str">
            <v>CAIXA REFERENCIAL</v>
          </cell>
        </row>
        <row r="4718">
          <cell r="G4718" t="str">
            <v>97505</v>
          </cell>
          <cell r="H4718" t="str">
            <v>LUVA, EM AÇO, CONEXÃO SOLDADA, DN 40 (1 1/2"), INSTALADO EM REDE DE ALIMENTAÇÃO PARA SPRINKLER - FORNECIMENTO E INSTALAÇÃO. AF_10/2020</v>
          </cell>
          <cell r="I4718" t="str">
            <v>UN</v>
          </cell>
          <cell r="J4718" t="str">
            <v>COEFICIENTE DE REPRESENTATIVIDADE</v>
          </cell>
          <cell r="K4718" t="str">
            <v>62,93</v>
          </cell>
          <cell r="L4718" t="str">
            <v>CAIXA REFERENCIAL</v>
          </cell>
        </row>
        <row r="4719">
          <cell r="G4719" t="str">
            <v>97506</v>
          </cell>
          <cell r="H4719" t="str">
            <v>LUVA COM REDUÇÃO, EM AÇO, CONEXÃO SOLDADA, DN 40  X 32 MM (1 1/2" X 1 1/4"), INSTALADO EM REDE DE ALIMENTAÇÃO PARA SPRINKLER - FORNECIMENTO E INSTALAÇÃO. AF_10/2020</v>
          </cell>
          <cell r="I4719" t="str">
            <v>UN</v>
          </cell>
          <cell r="J4719" t="str">
            <v>COEFICIENTE DE REPRESENTATIVIDADE</v>
          </cell>
          <cell r="K4719" t="str">
            <v>76,04</v>
          </cell>
          <cell r="L4719" t="str">
            <v>CAIXA REFERENCIAL</v>
          </cell>
        </row>
        <row r="4720">
          <cell r="G4720" t="str">
            <v>97508</v>
          </cell>
          <cell r="H4720" t="str">
            <v>LUVA, EM AÇO, CONEXÃO SOLDADA, DN 50 (2"), INSTALADO EM REDE DE ALIMENTAÇÃO PARA SPRINKLER - FORNECIMENTO E INSTALAÇÃO. AF_10/2020</v>
          </cell>
          <cell r="I4720" t="str">
            <v>UN</v>
          </cell>
          <cell r="J4720" t="str">
            <v>COEFICIENTE DE REPRESENTATIVIDADE</v>
          </cell>
          <cell r="K4720" t="str">
            <v>92,46</v>
          </cell>
          <cell r="L4720" t="str">
            <v>CAIXA REFERENCIAL</v>
          </cell>
        </row>
        <row r="4721">
          <cell r="G4721" t="str">
            <v>97509</v>
          </cell>
          <cell r="H4721" t="str">
            <v>LUVA COM REDUÇÃO, EM AÇO, CONEXÃO SOLDADA, DN 50 X 40 MM (2" X 1 1/2"), INSTALADO EM REDE DE ALIMENTAÇÃO PARA SPRINKLER - FORNECIMENTO E INSTALAÇÃO. AF_10/2020</v>
          </cell>
          <cell r="I4721" t="str">
            <v>UN</v>
          </cell>
          <cell r="J4721" t="str">
            <v>COEFICIENTE DE REPRESENTATIVIDADE</v>
          </cell>
          <cell r="K4721" t="str">
            <v>113,19</v>
          </cell>
          <cell r="L4721" t="str">
            <v>CAIXA REFERENCIAL</v>
          </cell>
        </row>
        <row r="4722">
          <cell r="G4722" t="str">
            <v>97511</v>
          </cell>
          <cell r="H4722" t="str">
            <v>LUVA, EM AÇO, CONEXÃO SOLDADA, DN 65 (2 1/2"), INSTALADO EM REDE DE ALIMENTAÇÃO PARA SPRINKLER - FORNECIMENTO E INSTALAÇÃO. AF_10/2020</v>
          </cell>
          <cell r="I4722" t="str">
            <v>UN</v>
          </cell>
          <cell r="J4722" t="str">
            <v>COEFICIENTE DE REPRESENTATIVIDADE</v>
          </cell>
          <cell r="K4722" t="str">
            <v>171,18</v>
          </cell>
          <cell r="L4722" t="str">
            <v>CAIXA REFERENCIAL</v>
          </cell>
        </row>
        <row r="4723">
          <cell r="G4723" t="str">
            <v>97512</v>
          </cell>
          <cell r="H4723" t="str">
            <v>LUVA COM REDUÇÃO, EM AÇO, CONEXÃO SOLDADA, DN 65 X 50 MM (2 1/2" X 2"), INSTALADO EM REDE DE ALIMENTAÇÃO PARA SPRINKLER - FORNECIMENTO E INSTALAÇÃO. AF_10/2020</v>
          </cell>
          <cell r="I4723" t="str">
            <v>UN</v>
          </cell>
          <cell r="J4723" t="str">
            <v>COEFICIENTE DE REPRESENTATIVIDADE</v>
          </cell>
          <cell r="K4723" t="str">
            <v>213,08</v>
          </cell>
          <cell r="L4723" t="str">
            <v>CAIXA REFERENCIAL</v>
          </cell>
        </row>
        <row r="4724">
          <cell r="G4724" t="str">
            <v>97514</v>
          </cell>
          <cell r="H4724" t="str">
            <v>LUVA, EM AÇO, CONEXÃO SOLDADA, DN 80 (3"), INSTALADO EM REDE DE ALIMENTAÇÃO PARA SPRINKLER - FORNECIMENTO E INSTALAÇÃO. AF_10/2020</v>
          </cell>
          <cell r="I4724" t="str">
            <v>UN</v>
          </cell>
          <cell r="J4724" t="str">
            <v>COEFICIENTE DE REPRESENTATIVIDADE</v>
          </cell>
          <cell r="K4724" t="str">
            <v>227,68</v>
          </cell>
          <cell r="L4724" t="str">
            <v>CAIXA REFERENCIAL</v>
          </cell>
        </row>
        <row r="4725">
          <cell r="G4725" t="str">
            <v>97515</v>
          </cell>
          <cell r="H4725" t="str">
            <v>LUVA COM REDUÇÃO, EM AÇO, CONEXÃO SOLDADA, DN 80 X 65 MM (3" X 2 1/2"), INSTALADO EM REDE DE ALIMENTAÇÃO PARA SPRINKLER - FORNECIMENTO E INSTALAÇÃO. AF_10/2020</v>
          </cell>
          <cell r="I4725" t="str">
            <v>UN</v>
          </cell>
          <cell r="J4725" t="str">
            <v>COEFICIENTE DE REPRESENTATIVIDADE</v>
          </cell>
          <cell r="K4725" t="str">
            <v>284,12</v>
          </cell>
          <cell r="L4725" t="str">
            <v>CAIXA REFERENCIAL</v>
          </cell>
        </row>
        <row r="4726">
          <cell r="G4726" t="str">
            <v>97517</v>
          </cell>
          <cell r="H4726" t="str">
            <v>CURVA 45 GRAUS, EM AÇO, CONEXÃO SOLDADA, DN 25 (1"), INSTALADO EM REDE DE ALIMENTAÇÃO PARA SPRINKLER - FORNECIMENTO E INSTALAÇÃO. AF_10/2020</v>
          </cell>
          <cell r="I4726" t="str">
            <v>UN</v>
          </cell>
          <cell r="J4726" t="str">
            <v>COEFICIENTE DE REPRESENTATIVIDADE</v>
          </cell>
          <cell r="K4726" t="str">
            <v>58,43</v>
          </cell>
          <cell r="L4726" t="str">
            <v>CAIXA REFERENCIAL</v>
          </cell>
        </row>
        <row r="4727">
          <cell r="G4727" t="str">
            <v>97518</v>
          </cell>
          <cell r="H4727" t="str">
            <v>CURVA 90 GRAUS, EM AÇO, CONEXÃO SOLDADA, DN 25 (1"), INSTALADO EM REDE DE ALIMENTAÇÃO PARA SPRINKLER - FORNECIMENTO E INSTALAÇÃO. AF_10/2020</v>
          </cell>
          <cell r="I4727" t="str">
            <v>UN</v>
          </cell>
          <cell r="J4727" t="str">
            <v>COEFICIENTE DE REPRESENTATIVIDADE</v>
          </cell>
          <cell r="K4727" t="str">
            <v>58,43</v>
          </cell>
          <cell r="L4727" t="str">
            <v>CAIXA REFERENCIAL</v>
          </cell>
        </row>
        <row r="4728">
          <cell r="G4728" t="str">
            <v>97519</v>
          </cell>
          <cell r="H4728" t="str">
            <v>CURVA 45 GRAUS, EM AÇO, CONEXÃO SOLDADA, DN 32 (1 1/4"), INSTALADO EM REDE DE ALIMENTAÇÃO PARA SPRINKLER - FORNECIMENTO E INSTALAÇÃO. AF_10/2020</v>
          </cell>
          <cell r="I4728" t="str">
            <v>UN</v>
          </cell>
          <cell r="J4728" t="str">
            <v>COEFICIENTE DE REPRESENTATIVIDADE</v>
          </cell>
          <cell r="K4728" t="str">
            <v>82,35</v>
          </cell>
          <cell r="L4728" t="str">
            <v>CAIXA REFERENCIAL</v>
          </cell>
        </row>
        <row r="4729">
          <cell r="G4729" t="str">
            <v>97520</v>
          </cell>
          <cell r="H4729" t="str">
            <v>CURVA 90 GRAUS, EM AÇO, CONEXÃO SOLDADA, DN 32 (1 1/4"), INSTALADO EM REDE DE ALIMENTAÇÃO PARA SPRINKLER - FORNECIMENTO E INSTALAÇÃO. AF_10/2020</v>
          </cell>
          <cell r="I4729" t="str">
            <v>UN</v>
          </cell>
          <cell r="J4729" t="str">
            <v>COEFICIENTE DE REPRESENTATIVIDADE</v>
          </cell>
          <cell r="K4729" t="str">
            <v>82,35</v>
          </cell>
          <cell r="L4729" t="str">
            <v>CAIXA REFERENCIAL</v>
          </cell>
        </row>
        <row r="4730">
          <cell r="G4730" t="str">
            <v>97521</v>
          </cell>
          <cell r="H4730" t="str">
            <v>CURVA 45 GRAUS, EM AÇO, CONEXÃO SOLDADA, DN 40 (1 1/2"), INSTALADO EM REDE DE ALIMENTAÇÃO PARA SPRINKLER - FORNECIMENTO E INSTALAÇÃO. AF_10/2020</v>
          </cell>
          <cell r="I4730" t="str">
            <v>UN</v>
          </cell>
          <cell r="J4730" t="str">
            <v>COEFICIENTE DE REPRESENTATIVIDADE</v>
          </cell>
          <cell r="K4730" t="str">
            <v>113,69</v>
          </cell>
          <cell r="L4730" t="str">
            <v>CAIXA REFERENCIAL</v>
          </cell>
        </row>
        <row r="4731">
          <cell r="G4731" t="str">
            <v>97522</v>
          </cell>
          <cell r="H4731" t="str">
            <v>CURVA 90 GRAUS, EM AÇO, CONEXÃO SOLDADA, DN 40 (1 1/2"), INSTALADO EM REDE DE ALIMENTAÇÃO PARA SPRINKLER - FORNECIMENTO E INSTALAÇÃO. AF_10/2020</v>
          </cell>
          <cell r="I4731" t="str">
            <v>UN</v>
          </cell>
          <cell r="J4731" t="str">
            <v>COEFICIENTE DE REPRESENTATIVIDADE</v>
          </cell>
          <cell r="K4731" t="str">
            <v>113,69</v>
          </cell>
          <cell r="L4731" t="str">
            <v>CAIXA REFERENCIAL</v>
          </cell>
        </row>
        <row r="4732">
          <cell r="G4732" t="str">
            <v>97523</v>
          </cell>
          <cell r="H4732" t="str">
            <v>CURVA 45 GRAUS, EM AÇO, CONEXÃO SOLDADA, DN 50 (2"), INSTALADO EM REDE DE ALIMENTAÇÃO PARA SPRINKLER - FORNECIMENTO E INSTALAÇÃO. AF_10/2020</v>
          </cell>
          <cell r="I4732" t="str">
            <v>UN</v>
          </cell>
          <cell r="J4732" t="str">
            <v>COEFICIENTE DE REPRESENTATIVIDADE</v>
          </cell>
          <cell r="K4732" t="str">
            <v>155,49</v>
          </cell>
          <cell r="L4732" t="str">
            <v>CAIXA REFERENCIAL</v>
          </cell>
        </row>
        <row r="4733">
          <cell r="G4733" t="str">
            <v>97524</v>
          </cell>
          <cell r="H4733" t="str">
            <v>CURVA 90 GRAUS, EM AÇO, CONEXÃO SOLDADA, DN 50 (2"), INSTALADO EM REDE DE ALIMENTAÇÃO PARA SPRINKLER - FORNECIMENTO E INSTALAÇÃO. AF_10/2020</v>
          </cell>
          <cell r="I4733" t="str">
            <v>UN</v>
          </cell>
          <cell r="J4733" t="str">
            <v>COEFICIENTE DE REPRESENTATIVIDADE</v>
          </cell>
          <cell r="K4733" t="str">
            <v>167,32</v>
          </cell>
          <cell r="L4733" t="str">
            <v>CAIXA REFERENCIAL</v>
          </cell>
        </row>
        <row r="4734">
          <cell r="G4734" t="str">
            <v>97525</v>
          </cell>
          <cell r="H4734" t="str">
            <v>CURVA 45 GRAUS, EM AÇO, CONEXÃO SOLDADA, DN 65 (2 1/2"), INSTALADO EM REDE DE ALIMENTAÇÃO PARA SPRINKLER - FORNECIMENTO E INSTALAÇÃO. AF_10/2020</v>
          </cell>
          <cell r="I4734" t="str">
            <v>UN</v>
          </cell>
          <cell r="J4734" t="str">
            <v>COEFICIENTE DE REPRESENTATIVIDADE</v>
          </cell>
          <cell r="K4734" t="str">
            <v>289,28</v>
          </cell>
          <cell r="L4734" t="str">
            <v>CAIXA REFERENCIAL</v>
          </cell>
        </row>
        <row r="4735">
          <cell r="G4735" t="str">
            <v>97526</v>
          </cell>
          <cell r="H4735" t="str">
            <v>CURVA 90 GRAUS, EM AÇO, CONEXÃO SOLDADA, DN 65 (2 1/2"), INSTALADO EM REDE DE ALIMENTAÇÃO PARA SPRINKLER - FORNECIMENTO E INSTALAÇÃO. AF_10/2020</v>
          </cell>
          <cell r="I4735" t="str">
            <v>UN</v>
          </cell>
          <cell r="J4735" t="str">
            <v>COEFICIENTE DE REPRESENTATIVIDADE</v>
          </cell>
          <cell r="K4735" t="str">
            <v>308,20</v>
          </cell>
          <cell r="L4735" t="str">
            <v>CAIXA REFERENCIAL</v>
          </cell>
        </row>
        <row r="4736">
          <cell r="G4736" t="str">
            <v>97527</v>
          </cell>
          <cell r="H4736" t="str">
            <v>CURVA 45 GRAUS, EM AÇO, CONEXÃO SOLDADA, DN 80 (3"), INSTALADO EM REDE DE ALIMENTAÇÃO PARA SPRINKLER - FORNECIMENTO E INSTALAÇÃO. AF_10/2020</v>
          </cell>
          <cell r="I4736" t="str">
            <v>UN</v>
          </cell>
          <cell r="J4736" t="str">
            <v>COEFICIENTE DE REPRESENTATIVIDADE</v>
          </cell>
          <cell r="K4736" t="str">
            <v>702,16</v>
          </cell>
          <cell r="L4736" t="str">
            <v>CAIXA REFERENCIAL</v>
          </cell>
        </row>
        <row r="4737">
          <cell r="G4737" t="str">
            <v>97528</v>
          </cell>
          <cell r="H4737" t="str">
            <v>CURVA 90 GRAUS, EM AÇO, CONEXÃO SOLDADA, DN 80 (3"), INSTALADO EM REDE DE ALIMENTAÇÃO PARA SPRINKLER - FORNECIMENTO E INSTALAÇÃO. AF_10/2020</v>
          </cell>
          <cell r="I4737" t="str">
            <v>UN</v>
          </cell>
          <cell r="J4737" t="str">
            <v>COEFICIENTE DE REPRESENTATIVIDADE</v>
          </cell>
          <cell r="K4737" t="str">
            <v>617,27</v>
          </cell>
          <cell r="L4737" t="str">
            <v>CAIXA REFERENCIAL</v>
          </cell>
        </row>
        <row r="4738">
          <cell r="G4738" t="str">
            <v>97529</v>
          </cell>
          <cell r="H4738" t="str">
            <v>TÊ, EM AÇO, CONEXÃO SOLDADA, DN 25 (1"), INSTALADO EM REDE DE ALIMENTAÇÃO PARA SPRINKLER - FORNECIMENTO E INSTALAÇÃO. AF_10/2020</v>
          </cell>
          <cell r="I4738" t="str">
            <v>UN</v>
          </cell>
          <cell r="J4738" t="str">
            <v>COEFICIENTE DE REPRESENTATIVIDADE</v>
          </cell>
          <cell r="K4738" t="str">
            <v>90,54</v>
          </cell>
          <cell r="L4738" t="str">
            <v>CAIXA REFERENCIAL</v>
          </cell>
        </row>
        <row r="4739">
          <cell r="G4739" t="str">
            <v>97530</v>
          </cell>
          <cell r="H4739" t="str">
            <v>TÊ, EM AÇO, CONEXÃO SOLDADA, DN 32 (1 1/4"), INSTALADO EM REDE DE ALIMENTAÇÃO PARA SPRINKLER - FORNECIMENTO E INSTALAÇÃO. AF_10/2020</v>
          </cell>
          <cell r="I4739" t="str">
            <v>UN</v>
          </cell>
          <cell r="J4739" t="str">
            <v>COEFICIENTE DE REPRESENTATIVIDADE</v>
          </cell>
          <cell r="K4739" t="str">
            <v>129,65</v>
          </cell>
          <cell r="L4739" t="str">
            <v>CAIXA REFERENCIAL</v>
          </cell>
        </row>
        <row r="4740">
          <cell r="G4740" t="str">
            <v>97531</v>
          </cell>
          <cell r="H4740" t="str">
            <v>TÊ, EM AÇO, CONEXÃO SOLDADA, DN 40 (1 1/2"), INSTALADO EM REDE DE ALIMENTAÇÃO PARA SPRINKLER - FORNECIMENTO E INSTALAÇÃO. AF_10/2020</v>
          </cell>
          <cell r="I4740" t="str">
            <v>UN</v>
          </cell>
          <cell r="J4740" t="str">
            <v>COEFICIENTE DE REPRESENTATIVIDADE</v>
          </cell>
          <cell r="K4740" t="str">
            <v>164,44</v>
          </cell>
          <cell r="L4740" t="str">
            <v>CAIXA REFERENCIAL</v>
          </cell>
        </row>
        <row r="4741">
          <cell r="G4741" t="str">
            <v>97532</v>
          </cell>
          <cell r="H4741" t="str">
            <v>TÊ, EM AÇO, CONEXÃO SOLDADA, DN 50 (2"), INSTALADO EM REDE DE ALIMENTAÇÃO PARA SPRINKLER - FORNECIMENTO E INSTALAÇÃO. AF_10/2020</v>
          </cell>
          <cell r="I4741" t="str">
            <v>UN</v>
          </cell>
          <cell r="J4741" t="str">
            <v>COEFICIENTE DE REPRESENTATIVIDADE</v>
          </cell>
          <cell r="K4741" t="str">
            <v>254,90</v>
          </cell>
          <cell r="L4741" t="str">
            <v>CAIXA REFERENCIAL</v>
          </cell>
        </row>
        <row r="4742">
          <cell r="G4742" t="str">
            <v>97533</v>
          </cell>
          <cell r="H4742" t="str">
            <v>TÊ, EM AÇO, CONEXÃO SOLDADA, DN 65 (2 1/2"), INSTALADO EM REDE DE ALIMENTAÇÃO PARA SPRINKLER - FORNECIMENTO E INSTALAÇÃO. AF_10/2020</v>
          </cell>
          <cell r="I4742" t="str">
            <v>UN</v>
          </cell>
          <cell r="J4742" t="str">
            <v>COEFICIENTE DE REPRESENTATIVIDADE</v>
          </cell>
          <cell r="K4742" t="str">
            <v>476,18</v>
          </cell>
          <cell r="L4742" t="str">
            <v>CAIXA REFERENCIAL</v>
          </cell>
        </row>
        <row r="4743">
          <cell r="G4743" t="str">
            <v>97534</v>
          </cell>
          <cell r="H4743" t="str">
            <v>TÊ, EM AÇO, CONEXÃO SOLDADA, DN 80 (3"), INSTALADO EM REDE DE ALIMENTAÇÃO PARA SPRINKLER - FORNECIMENTO E INSTALAÇÃO. AF_10/2020</v>
          </cell>
          <cell r="I4743" t="str">
            <v>UN</v>
          </cell>
          <cell r="J4743" t="str">
            <v>COEFICIENTE DE REPRESENTATIVIDADE</v>
          </cell>
          <cell r="K4743" t="str">
            <v>749,18</v>
          </cell>
          <cell r="L4743" t="str">
            <v>CAIXA REFERENCIAL</v>
          </cell>
        </row>
        <row r="4744">
          <cell r="G4744" t="str">
            <v>97537</v>
          </cell>
          <cell r="H4744" t="str">
            <v>LUVA, EM AÇO, CONEXÃO SOLDADA, DN 15 (1/2"), INSTALADO EM RAMAIS E SUB-RAMAIS DE GÁS - FORNECIMENTO E INSTALAÇÃO. AF_10/2020</v>
          </cell>
          <cell r="I4744" t="str">
            <v>UN</v>
          </cell>
          <cell r="J4744" t="str">
            <v>COEFICIENTE DE REPRESENTATIVIDADE</v>
          </cell>
          <cell r="K4744" t="str">
            <v>27,65</v>
          </cell>
          <cell r="L4744" t="str">
            <v>CAIXA REFERENCIAL</v>
          </cell>
        </row>
        <row r="4745">
          <cell r="G4745" t="str">
            <v>97540</v>
          </cell>
          <cell r="H4745" t="str">
            <v>LUVA, EM AÇO, CONEXÃO SOLDADA, DN 20 (3/4"), INSTALADO EM RAMAIS E SUB-RAMAIS DE GÁS - FORNECIMENTO E INSTALAÇÃO. AF_10/2020</v>
          </cell>
          <cell r="I4745" t="str">
            <v>UN</v>
          </cell>
          <cell r="J4745" t="str">
            <v>COEFICIENTE DE REPRESENTATIVIDADE</v>
          </cell>
          <cell r="K4745" t="str">
            <v>37,92</v>
          </cell>
          <cell r="L4745" t="str">
            <v>CAIXA REFERENCIAL</v>
          </cell>
        </row>
        <row r="4746">
          <cell r="G4746" t="str">
            <v>97541</v>
          </cell>
          <cell r="H4746" t="str">
            <v>LUVA COM REDUÇÃO, EM AÇO, CONEXÃO SOLDADA, DN 20 X 15 MM (3/4" X 1/2"), INSTALADO EM RAMAIS E SUB-RAMAIS DE GÁS - FORNECIMENTO E INSTALAÇÃO. AF_10/2020</v>
          </cell>
          <cell r="I4746" t="str">
            <v>UN</v>
          </cell>
          <cell r="J4746" t="str">
            <v>COEFICIENTE DE REPRESENTATIVIDADE</v>
          </cell>
          <cell r="K4746" t="str">
            <v>32,88</v>
          </cell>
          <cell r="L4746" t="str">
            <v>CAIXA REFERENCIAL</v>
          </cell>
        </row>
        <row r="4747">
          <cell r="G4747" t="str">
            <v>97543</v>
          </cell>
          <cell r="H4747" t="str">
            <v>LUVA, EM AÇO, CONEXÃO SOLDADA, DN 25 (1"), INSTALADO EM RAMAIS E SUB-RAMAIS DE GÁS - FORNECIMENTO E INSTALAÇÃO. AF_10/2020</v>
          </cell>
          <cell r="I4747" t="str">
            <v>UN</v>
          </cell>
          <cell r="J4747" t="str">
            <v>COEFICIENTE DE REPRESENTATIVIDADE</v>
          </cell>
          <cell r="K4747" t="str">
            <v>62,83</v>
          </cell>
          <cell r="L4747" t="str">
            <v>CAIXA REFERENCIAL</v>
          </cell>
        </row>
        <row r="4748">
          <cell r="G4748" t="str">
            <v>97544</v>
          </cell>
          <cell r="H4748" t="str">
            <v>LUVA COM REDUÇÃO, EM AÇO, CONEXÃO SOLDADA, DN 25 X 20 MM (1" X 3/4"), INSTALADO EM RAMAIS E SUB-RAMAIS DE GÁS - FORNECIMENTO E INSTALAÇÃO. AF_10/2020</v>
          </cell>
          <cell r="I4748" t="str">
            <v>UN</v>
          </cell>
          <cell r="J4748" t="str">
            <v>COEFICIENTE DE REPRESENTATIVIDADE</v>
          </cell>
          <cell r="K4748" t="str">
            <v>56,75</v>
          </cell>
          <cell r="L4748" t="str">
            <v>CAIXA REFERENCIAL</v>
          </cell>
        </row>
        <row r="4749">
          <cell r="G4749" t="str">
            <v>97546</v>
          </cell>
          <cell r="H4749" t="str">
            <v>CURVA 45 GRAUS, EM AÇO, CONEXÃO SOLDADA, DN 15 (1/2"), INSTALADO EM RAMAIS E SUB-RAMAIS DE GÁS - FORNECIMENTO E INSTALAÇÃO. AF_10/2020</v>
          </cell>
          <cell r="I4749" t="str">
            <v>UN</v>
          </cell>
          <cell r="J4749" t="str">
            <v>COEFICIENTE DE REPRESENTATIVIDADE</v>
          </cell>
          <cell r="K4749" t="str">
            <v>38,87</v>
          </cell>
          <cell r="L4749" t="str">
            <v>CAIXA REFERENCIAL</v>
          </cell>
        </row>
        <row r="4750">
          <cell r="G4750" t="str">
            <v>97547</v>
          </cell>
          <cell r="H4750" t="str">
            <v>CURVA 90 GRAUS, EM AÇO, CONEXÃO SOLDADA, DN 15 (1/2"), INSTALADO EM RAMAIS E SUB-RAMAIS DE GÁS - FORNECIMENTO E INSTALAÇÃO. AF_10/2020</v>
          </cell>
          <cell r="I4750" t="str">
            <v>UN</v>
          </cell>
          <cell r="J4750" t="str">
            <v>COEFICIENTE DE REPRESENTATIVIDADE</v>
          </cell>
          <cell r="K4750" t="str">
            <v>38,87</v>
          </cell>
          <cell r="L4750" t="str">
            <v>CAIXA REFERENCIAL</v>
          </cell>
        </row>
        <row r="4751">
          <cell r="G4751" t="str">
            <v>97548</v>
          </cell>
          <cell r="H4751" t="str">
            <v>CURVA 45 GRAUS, EM AÇO, CONEXÃO SOLDADA, DN 20 (3/4"), INSTALADO EM RAMAIS E SUB-RAMAIS DE GÁS - FORNECIMENTO E INSTALAÇÃO. AF_10/2020</v>
          </cell>
          <cell r="I4751" t="str">
            <v>UN</v>
          </cell>
          <cell r="J4751" t="str">
            <v>COEFICIENTE DE REPRESENTATIVIDADE</v>
          </cell>
          <cell r="K4751" t="str">
            <v>58,30</v>
          </cell>
          <cell r="L4751" t="str">
            <v>CAIXA REFERENCIAL</v>
          </cell>
        </row>
        <row r="4752">
          <cell r="G4752" t="str">
            <v>97549</v>
          </cell>
          <cell r="H4752" t="str">
            <v>CURVA 90 GRAUS, EM AÇO, CONEXÃO SOLDADA, DN 20 (3/4"), INSTALADO EM RAMAIS E SUB-RAMAIS DE GÁS - FORNECIMENTO E INSTALAÇÃO. AF_10/2020</v>
          </cell>
          <cell r="I4752" t="str">
            <v>UN</v>
          </cell>
          <cell r="J4752" t="str">
            <v>COEFICIENTE DE REPRESENTATIVIDADE</v>
          </cell>
          <cell r="K4752" t="str">
            <v>58,30</v>
          </cell>
          <cell r="L4752" t="str">
            <v>CAIXA REFERENCIAL</v>
          </cell>
        </row>
        <row r="4753">
          <cell r="G4753" t="str">
            <v>97550</v>
          </cell>
          <cell r="H4753" t="str">
            <v>CURVA 45 GRAUS, EM AÇO, CONEXÃO SOLDADA, DN 25 (1"), INSTALADO EM RAMAIS E SUB-RAMAIS DE GÁS - FORNECIMENTO E INSTALAÇÃO. AF_10/2020</v>
          </cell>
          <cell r="I4753" t="str">
            <v>UN</v>
          </cell>
          <cell r="J4753" t="str">
            <v>COEFICIENTE DE REPRESENTATIVIDADE</v>
          </cell>
          <cell r="K4753" t="str">
            <v>98,31</v>
          </cell>
          <cell r="L4753" t="str">
            <v>CAIXA REFERENCIAL</v>
          </cell>
        </row>
        <row r="4754">
          <cell r="G4754" t="str">
            <v>97551</v>
          </cell>
          <cell r="H4754" t="str">
            <v>CURVA 90 GRAUS, EM AÇO, CONEXÃO SOLDADA, DN 25 (1"), INSTALADO EM RAMAIS E SUB-RAMAIS DE GÁS - FORNECIMENTO E INSTALAÇÃO. AF_10/2020</v>
          </cell>
          <cell r="I4754" t="str">
            <v>UN</v>
          </cell>
          <cell r="J4754" t="str">
            <v>COEFICIENTE DE REPRESENTATIVIDADE</v>
          </cell>
          <cell r="K4754" t="str">
            <v>98,31</v>
          </cell>
          <cell r="L4754" t="str">
            <v>CAIXA REFERENCIAL</v>
          </cell>
        </row>
        <row r="4755">
          <cell r="G4755" t="str">
            <v>97552</v>
          </cell>
          <cell r="H4755" t="str">
            <v>TÊ, EM AÇO, CONEXÃO SOLDADA, DN 15 (1/2"), INSTALADO EM RAMAIS E SUB-RAMAIS DE GÁS - FORNECIMENTO E INSTALAÇÃO. AF_10/2020</v>
          </cell>
          <cell r="I4755" t="str">
            <v>UN</v>
          </cell>
          <cell r="J4755" t="str">
            <v>COEFICIENTE DE REPRESENTATIVIDADE</v>
          </cell>
          <cell r="K4755" t="str">
            <v>56,24</v>
          </cell>
          <cell r="L4755" t="str">
            <v>CAIXA REFERENCIAL</v>
          </cell>
        </row>
        <row r="4756">
          <cell r="G4756" t="str">
            <v>97553</v>
          </cell>
          <cell r="H4756" t="str">
            <v>TÊ, EM AÇO, CONEXÃO SOLDADA, DN 20 (3/4"), INSTALADO EM RAMAIS E SUB-RAMAIS DE GÁS - FORNECIMENTO E INSTALAÇÃO. AF_10/2020</v>
          </cell>
          <cell r="I4756" t="str">
            <v>UN</v>
          </cell>
          <cell r="J4756" t="str">
            <v>COEFICIENTE DE REPRESENTATIVIDADE</v>
          </cell>
          <cell r="K4756" t="str">
            <v>82,15</v>
          </cell>
          <cell r="L4756" t="str">
            <v>CAIXA REFERENCIAL</v>
          </cell>
        </row>
        <row r="4757">
          <cell r="G4757" t="str">
            <v>97554</v>
          </cell>
          <cell r="H4757" t="str">
            <v>TÊ, EM AÇO, CONEXÃO SOLDADA, DN 25 (1"), INSTALADO EM RAMAIS E SUB-RAMAIS DE GÁS - FORNECIMENTO E INSTALAÇÃO. AF_10/2020</v>
          </cell>
          <cell r="I4757" t="str">
            <v>UN</v>
          </cell>
          <cell r="J4757" t="str">
            <v>COEFICIENTE DE REPRESENTATIVIDADE</v>
          </cell>
          <cell r="K4757" t="str">
            <v>143,76</v>
          </cell>
          <cell r="L4757" t="str">
            <v>CAIXA REFERENCIAL</v>
          </cell>
        </row>
        <row r="4758">
          <cell r="G4758" t="str">
            <v>98602</v>
          </cell>
          <cell r="H4758" t="str">
            <v>CONECTOR EM BRONZE/LATÃO, DN 22 MM X 1/2", SEM ANEL DE SOLDA, BOLSA X ROSCA F, INSTALADO EM PRUMADA DE HIDRÁULICA PREDIAL - FORNECIMENTO E INSTALAÇÃO. AF_04/2022</v>
          </cell>
          <cell r="I4758" t="str">
            <v>UN</v>
          </cell>
          <cell r="J4758" t="str">
            <v>COEFICIENTE DE REPRESENTATIVIDADE</v>
          </cell>
          <cell r="K4758" t="str">
            <v>17,90</v>
          </cell>
          <cell r="L4758" t="str">
            <v>CAIXA REFERENCIAL</v>
          </cell>
        </row>
        <row r="4759">
          <cell r="G4759" t="str">
            <v>103805</v>
          </cell>
          <cell r="H4759" t="str">
            <v>COTOVELO EM COBRE, DN 15 MM, 90 GRAUS, SEM ANEL DE SOLDA, INSTALADO EM RAMAL E SUB-RAMAL DE GÁS COMBUSTÍVEL - FORNECIMENTO E INSTALAÇÃO. AF_04/2022</v>
          </cell>
          <cell r="I4759" t="str">
            <v>UN</v>
          </cell>
          <cell r="J4759" t="str">
            <v>COEFICIENTE DE REPRESENTATIVIDADE</v>
          </cell>
          <cell r="K4759" t="str">
            <v>21,29</v>
          </cell>
          <cell r="L4759" t="str">
            <v>CAIXA REFERENCIAL</v>
          </cell>
        </row>
        <row r="4760">
          <cell r="G4760" t="str">
            <v>103806</v>
          </cell>
          <cell r="H4760" t="str">
            <v>CURVA EM COBRE, DN 15 MM, 45 GRAUS, SEM ANEL DE SOLDA, BOLSA X BOLSA, INSTALADO EM RAMAL E SUB-RAMAL DE GÁS COMBUSTÍVEL - FORNECIMENTO E INSTALAÇÃO. AF_04/2022</v>
          </cell>
          <cell r="I4760" t="str">
            <v>UN</v>
          </cell>
          <cell r="J4760" t="str">
            <v>COEFICIENTE DE REPRESENTATIVIDADE</v>
          </cell>
          <cell r="K4760" t="str">
            <v>21,26</v>
          </cell>
          <cell r="L4760" t="str">
            <v>CAIXA REFERENCIAL</v>
          </cell>
        </row>
        <row r="4761">
          <cell r="G4761" t="str">
            <v>103807</v>
          </cell>
          <cell r="H4761" t="str">
            <v>COTOVELO EM BRONZE/LATÃO, DN 15 MM X 1/2, 90 GRAUS, SEM ANEL DE SOLDA, BOLSA X ROSCA F, INSTALADO EM RAMAL E SUB-RAMAL DE GÁS COMBUSTÍVEL - FORNECIMENTO E INSTALAÇÃO. AF_04/2022</v>
          </cell>
          <cell r="I4761" t="str">
            <v>UN</v>
          </cell>
          <cell r="J4761" t="str">
            <v>COEFICIENTE DE REPRESENTATIVIDADE</v>
          </cell>
          <cell r="K4761" t="str">
            <v>23,29</v>
          </cell>
          <cell r="L4761" t="str">
            <v>CAIXA REFERENCIAL</v>
          </cell>
        </row>
        <row r="4762">
          <cell r="G4762" t="str">
            <v>103808</v>
          </cell>
          <cell r="H4762" t="str">
            <v>COTOVELO EM COBRE, DN 22 MM, 90 GRAUS, SEM ANEL DE SOLDA, INSTALADO EM RAMAL E SUB-RAMAL DE GÁS COMBUSTÍVEL - FORNECIMENTO E INSTALAÇÃO. AF_04/2022</v>
          </cell>
          <cell r="I4762" t="str">
            <v>UN</v>
          </cell>
          <cell r="J4762" t="str">
            <v>COEFICIENTE DE REPRESENTATIVIDADE</v>
          </cell>
          <cell r="K4762" t="str">
            <v>39,11</v>
          </cell>
          <cell r="L4762" t="str">
            <v>CAIXA REFERENCIAL</v>
          </cell>
        </row>
        <row r="4763">
          <cell r="G4763" t="str">
            <v>103809</v>
          </cell>
          <cell r="H4763" t="str">
            <v>CURVA EM COBRE, DN 22 MM, 45 GRAUS, SEM ANEL DE SOLDA, BOLSA X BOLSA, INSTALADO EM RAMAL E SUB-RAMAL DE GÁS COMBUSTÍVEL - FORNECIMENTO E INSTALAÇÃO. AF_04/2022</v>
          </cell>
          <cell r="I4763" t="str">
            <v>UN</v>
          </cell>
          <cell r="J4763" t="str">
            <v>COEFICIENTE DE REPRESENTATIVIDADE</v>
          </cell>
          <cell r="K4763" t="str">
            <v>38,84</v>
          </cell>
          <cell r="L4763" t="str">
            <v>CAIXA REFERENCIAL</v>
          </cell>
        </row>
        <row r="4764">
          <cell r="G4764" t="str">
            <v>103810</v>
          </cell>
          <cell r="H4764" t="str">
            <v>COTOVELO EM BRONZE/LATÃO, DN 22 MM X 1/2, 90 GRAUS, SEM ANEL DE SOLDA, BOLSA X ROSCA F, INSTALADO EM RAMAL E SUB-RAMAL DE GÁS COMBUSTÍVEL - FORNECIMENTO E INSTALAÇÃO. AF_04/2022</v>
          </cell>
          <cell r="I4764" t="str">
            <v>UN</v>
          </cell>
          <cell r="J4764" t="str">
            <v>COEFICIENTE DE REPRESENTATIVIDADE</v>
          </cell>
          <cell r="K4764" t="str">
            <v>35,93</v>
          </cell>
          <cell r="L4764" t="str">
            <v>CAIXA REFERENCIAL</v>
          </cell>
        </row>
        <row r="4765">
          <cell r="G4765" t="str">
            <v>103811</v>
          </cell>
          <cell r="H4765" t="str">
            <v>COTOVELO EM BRONZE/LATÃO, DN 22 MM X 3/4, 90 GRAUS, SEM ANEL DE SOLDA, BOLSA X ROSCA F, INSTALADO EM RAMAL E SUB-RAMAL DE GÁS COMBUSTÍVEL - FORNECIMENTO E INSTALAÇÃO. AF_04/2022</v>
          </cell>
          <cell r="I4765" t="str">
            <v>UN</v>
          </cell>
          <cell r="J4765" t="str">
            <v>COEFICIENTE DE REPRESENTATIVIDADE</v>
          </cell>
          <cell r="K4765" t="str">
            <v>39,52</v>
          </cell>
          <cell r="L4765" t="str">
            <v>CAIXA REFERENCIAL</v>
          </cell>
        </row>
        <row r="4766">
          <cell r="G4766" t="str">
            <v>103812</v>
          </cell>
          <cell r="H4766" t="str">
            <v>COTOVELO EM COBRE, DN 28 MM, 90 GRAUS, SEM ANEL DE SOLDA, INSTALADO EM RAMAL E SUB-RAMAL DE GÁS COMBUSTÍVEL - FORNECIMENTO E INSTALAÇÃO. AF_04/2022</v>
          </cell>
          <cell r="I4766" t="str">
            <v>UN</v>
          </cell>
          <cell r="J4766" t="str">
            <v>COEFICIENTE DE REPRESENTATIVIDADE</v>
          </cell>
          <cell r="K4766" t="str">
            <v>56,92</v>
          </cell>
          <cell r="L4766" t="str">
            <v>CAIXA REFERENCIAL</v>
          </cell>
        </row>
        <row r="4767">
          <cell r="G4767" t="str">
            <v>103813</v>
          </cell>
          <cell r="H4767" t="str">
            <v>CURVA EM COBRE, DN 28 MM, 45 GRAUS, SEM ANEL DE SOLDA, BOLSA X BOLSA, INSTALADO EM RAMAL E SUB-RAMAL DE GÁS COMBUSTÍVEL - FORNECIMENTO E INSTALAÇÃO. AF_04/2022</v>
          </cell>
          <cell r="I4767" t="str">
            <v>UN</v>
          </cell>
          <cell r="J4767" t="str">
            <v>COEFICIENTE DE REPRESENTATIVIDADE</v>
          </cell>
          <cell r="K4767" t="str">
            <v>55,29</v>
          </cell>
          <cell r="L4767" t="str">
            <v>CAIXA REFERENCIAL</v>
          </cell>
        </row>
        <row r="4768">
          <cell r="G4768" t="str">
            <v>103814</v>
          </cell>
          <cell r="H4768" t="str">
            <v>LUVA EM COBRE, DN 15 MM, SEM ANEL DE SOLDA, INSTALADO EM RAMAL E SUB-RAMAL DE GÁS COMBUSTÍVEL - FORNECIMENTO E INSTALAÇÃO. AF_04/2022</v>
          </cell>
          <cell r="I4768" t="str">
            <v>UN</v>
          </cell>
          <cell r="J4768" t="str">
            <v>COEFICIENTE DE REPRESENTATIVIDADE</v>
          </cell>
          <cell r="K4768" t="str">
            <v>13,99</v>
          </cell>
          <cell r="L4768" t="str">
            <v>CAIXA REFERENCIAL</v>
          </cell>
        </row>
        <row r="4769">
          <cell r="G4769" t="str">
            <v>103815</v>
          </cell>
          <cell r="H4769" t="str">
            <v>LUVA PASSANTE EM COBRE, DN 15 MM, SEM ANEL DE SOLDA, INSTALADO EM RAMAL E SUB-RAMAL DE GÁS COMBUSTÍVEL - FORNECIMENTO E INSTALAÇÃO. AF_04/2022</v>
          </cell>
          <cell r="I4769" t="str">
            <v>UN</v>
          </cell>
          <cell r="J4769" t="str">
            <v>COEFICIENTE DE REPRESENTATIVIDADE</v>
          </cell>
          <cell r="K4769" t="str">
            <v>14,02</v>
          </cell>
          <cell r="L4769" t="str">
            <v>CAIXA REFERENCIAL</v>
          </cell>
        </row>
        <row r="4770">
          <cell r="G4770" t="str">
            <v>103816</v>
          </cell>
          <cell r="H4770" t="str">
            <v>CURVA DE TRANSPOSIÇÃO EM BRONZE/LATÃO, DN 15 MM, SEM ANEL DE SOLDA, BOLSA X BOLSA, INSTALADO EM RAMAL E SUB-RAMAL DE GÁS COMBUSTÍVEL - FORNECIMENTO E INSTALAÇÃO. AF_04/2022</v>
          </cell>
          <cell r="I4770" t="str">
            <v>UN</v>
          </cell>
          <cell r="J4770" t="str">
            <v>COEFICIENTE DE REPRESENTATIVIDADE</v>
          </cell>
          <cell r="K4770" t="str">
            <v>28,16</v>
          </cell>
          <cell r="L4770" t="str">
            <v>CAIXA REFERENCIAL</v>
          </cell>
        </row>
        <row r="4771">
          <cell r="G4771" t="str">
            <v>103817</v>
          </cell>
          <cell r="H4771" t="str">
            <v>JUNTA DE EXPANSÃO EM COBRE, DN 15 MM, PONTA X PONTA, INSTALADO EM RAMAL E SUB-RAMAL DE GÁS COMBUSTÍVEL - FORNECIMENTO E INSTALAÇÃO. AF_04/2022</v>
          </cell>
          <cell r="I4771" t="str">
            <v>UN</v>
          </cell>
          <cell r="J4771" t="str">
            <v>COEFICIENTE DE REPRESENTATIVIDADE</v>
          </cell>
          <cell r="K4771" t="str">
            <v>421,36</v>
          </cell>
          <cell r="L4771" t="str">
            <v>CAIXA REFERENCIAL</v>
          </cell>
        </row>
        <row r="4772">
          <cell r="G4772" t="str">
            <v>103818</v>
          </cell>
          <cell r="H4772" t="str">
            <v>CONECTOR EM BRONZE/LATÃO, DN 15 MM X 1/2, SEM ANEL DE SOLDA, BOLSA X ROSCA F, INSTALADO EM RAMAL E SUB-RAMAL DE GÁS COMBUSTÍVEL - FORNECIMENTO E INSTALAÇÃO. AF_04/2022</v>
          </cell>
          <cell r="I4772" t="str">
            <v>UN</v>
          </cell>
          <cell r="J4772" t="str">
            <v>COEFICIENTE DE REPRESENTATIVIDADE</v>
          </cell>
          <cell r="K4772" t="str">
            <v>20,78</v>
          </cell>
          <cell r="L4772" t="str">
            <v>CAIXA REFERENCIAL</v>
          </cell>
        </row>
        <row r="4773">
          <cell r="G4773" t="str">
            <v>103819</v>
          </cell>
          <cell r="H4773" t="str">
            <v>LUVA EM COBRE, DN 22 MM, SEM ANEL DE SOLDA, INSTALADO EM RAMAL E SUB-RAMAL DE GÁS COMBUSTÍVEL - FORNECIMENTO E INSTALAÇÃO. AF_04/2022</v>
          </cell>
          <cell r="I4773" t="str">
            <v>UN</v>
          </cell>
          <cell r="J4773" t="str">
            <v>COEFICIENTE DE REPRESENTATIVIDADE</v>
          </cell>
          <cell r="K4773" t="str">
            <v>24,55</v>
          </cell>
          <cell r="L4773" t="str">
            <v>CAIXA REFERENCIAL</v>
          </cell>
        </row>
        <row r="4774">
          <cell r="G4774" t="str">
            <v>103820</v>
          </cell>
          <cell r="H4774" t="str">
            <v>LUVA PASSANTE EM COBRE, DN 22 MM, SEM ANEL DE SOLDA, INSTALADO EM RAMAL E SUB-RAMAL DE GÁS COMBUSTÍVEL - FORNECIMENTO E INSTALAÇÃO. AF_04/2022</v>
          </cell>
          <cell r="I4774" t="str">
            <v>UN</v>
          </cell>
          <cell r="J4774" t="str">
            <v>COEFICIENTE DE REPRESENTATIVIDADE</v>
          </cell>
          <cell r="K4774" t="str">
            <v>25,77</v>
          </cell>
          <cell r="L4774" t="str">
            <v>CAIXA REFERENCIAL</v>
          </cell>
        </row>
        <row r="4775">
          <cell r="G4775" t="str">
            <v>103821</v>
          </cell>
          <cell r="H4775" t="str">
            <v>JUNTA DE EXPANSÃO EM COBRE, DN 22 MM, PONTA X PONTA, INSTALADO EM RAMAL E SUB-RAMAL DE GÁS COMBUSTÍVEL - FORNECIMENTO E INSTALAÇÃO. AF_04/2022</v>
          </cell>
          <cell r="I4775" t="str">
            <v>UN</v>
          </cell>
          <cell r="J4775" t="str">
            <v>COEFICIENTE DE REPRESENTATIVIDADE</v>
          </cell>
          <cell r="K4775" t="str">
            <v>495,06</v>
          </cell>
          <cell r="L4775" t="str">
            <v>CAIXA REFERENCIAL</v>
          </cell>
        </row>
        <row r="4776">
          <cell r="G4776" t="str">
            <v>103822</v>
          </cell>
          <cell r="H4776" t="str">
            <v>CURVA DE TRANSPOSIÇÃO EM BRONZE/LATÃO, DN 22 MM, SEM ANEL DE SOLDA, BOLSA X BOLSA, INSTALADO EM RAMAL E SUB-RAMAL DE GÁS COMBUSTÍVEL - FORNECIMENTO E INSTALAÇÃO. AF_04/2022</v>
          </cell>
          <cell r="I4776" t="str">
            <v>UN</v>
          </cell>
          <cell r="J4776" t="str">
            <v>COEFICIENTE DE REPRESENTATIVIDADE</v>
          </cell>
          <cell r="K4776" t="str">
            <v>56,85</v>
          </cell>
          <cell r="L4776" t="str">
            <v>CAIXA REFERENCIAL</v>
          </cell>
        </row>
        <row r="4777">
          <cell r="G4777" t="str">
            <v>103823</v>
          </cell>
          <cell r="H4777" t="str">
            <v>BUCHA DE REDUÇÃO EM COBRE, DN 22 MM X 15 MM, SEM ANEL DE SOLDA, PONTA X BOLSA, INSTALADO EM RAMAL E SUB-RAMAL DE GÁS COMBUSTÍVEL - FORNECIMENTO E INSTALAÇÃO. AF_04/2022</v>
          </cell>
          <cell r="I4777" t="str">
            <v>UN</v>
          </cell>
          <cell r="J4777" t="str">
            <v>COEFICIENTE DE REPRESENTATIVIDADE</v>
          </cell>
          <cell r="K4777" t="str">
            <v>20,89</v>
          </cell>
          <cell r="L4777" t="str">
            <v>CAIXA REFERENCIAL</v>
          </cell>
        </row>
        <row r="4778">
          <cell r="G4778" t="str">
            <v>103824</v>
          </cell>
          <cell r="H4778" t="str">
            <v>CONECTOR EM BRONZE/LATÃO, DN 22 MM X 1/2, SEM ANEL DE SOLDA, BOLSA X ROSCA F, INSTALADO EM RAMAL E SUB-RAMAL DE GÁS COMBUSTÍVEL - FORNECIMENTO E INSTALAÇÃO. AF_04/2022</v>
          </cell>
          <cell r="I4778" t="str">
            <v>UN</v>
          </cell>
          <cell r="J4778" t="str">
            <v>COEFICIENTE DE REPRESENTATIVIDADE</v>
          </cell>
          <cell r="K4778" t="str">
            <v>25,03</v>
          </cell>
          <cell r="L4778" t="str">
            <v>CAIXA REFERENCIAL</v>
          </cell>
        </row>
        <row r="4779">
          <cell r="G4779" t="str">
            <v>103825</v>
          </cell>
          <cell r="H4779" t="str">
            <v>CONECTOR EM BRONZE/LATÃO, DN 22 MM X 3/4, SEM ANEL DE SOLDA, BOLSA X ROSCA F, INSTALADO EM RAMAL E SUB-RAMAL DE GÁS COMBUSTÍVEL - FORNECIMENTO E INSTALAÇÃO. AF_04/2022</v>
          </cell>
          <cell r="I4779" t="str">
            <v>UN</v>
          </cell>
          <cell r="J4779" t="str">
            <v>COEFICIENTE DE REPRESENTATIVIDADE</v>
          </cell>
          <cell r="K4779" t="str">
            <v>29,39</v>
          </cell>
          <cell r="L4779" t="str">
            <v>CAIXA REFERENCIAL</v>
          </cell>
        </row>
        <row r="4780">
          <cell r="G4780" t="str">
            <v>103826</v>
          </cell>
          <cell r="H4780" t="str">
            <v>LUVA EM COBRE, DN 28 MM, SEM ANEL DE SOLDA, INSTALADO EM RAMAL E SUB-RAMAL DE GÁS COMBUSTÍVEL - FORNECIMENTO E INSTALAÇÃO. AF_04/2022</v>
          </cell>
          <cell r="I4780" t="str">
            <v>UN</v>
          </cell>
          <cell r="J4780" t="str">
            <v>COEFICIENTE DE REPRESENTATIVIDADE</v>
          </cell>
          <cell r="K4780" t="str">
            <v>36,17</v>
          </cell>
          <cell r="L4780" t="str">
            <v>CAIXA REFERENCIAL</v>
          </cell>
        </row>
        <row r="4781">
          <cell r="G4781" t="str">
            <v>103827</v>
          </cell>
          <cell r="H4781" t="str">
            <v>LUVA PASSANTE EM COBRE, DN 28 MM, SEM ANEL DE SOLDA, INSTALADO EM RAMAL E SUB-RAMAL DE GÁS COMBUSTÍVEL - FORNECIMENTO E INSTALAÇÃO. AF_04/2022</v>
          </cell>
          <cell r="I4781" t="str">
            <v>UN</v>
          </cell>
          <cell r="J4781" t="str">
            <v>COEFICIENTE DE REPRESENTATIVIDADE</v>
          </cell>
          <cell r="K4781" t="str">
            <v>36,17</v>
          </cell>
          <cell r="L4781" t="str">
            <v>CAIXA REFERENCIAL</v>
          </cell>
        </row>
        <row r="4782">
          <cell r="G4782" t="str">
            <v>103828</v>
          </cell>
          <cell r="H4782" t="str">
            <v>CURVA DE TRANSPOSIÇÃO EM BRONZE/LATÃO, DN 28 MM, SEM ANEL DE SOLDA, BOLSA X BOLSA, INSTALADO EM RAMAL E SUB-RAMAL DE GÁS COMBUSTÍVEL - FORNECIMENTO E INSTALAÇÃO. AF_04/2022</v>
          </cell>
          <cell r="I4782" t="str">
            <v>UN</v>
          </cell>
          <cell r="J4782" t="str">
            <v>COEFICIENTE DE REPRESENTATIVIDADE</v>
          </cell>
          <cell r="K4782" t="str">
            <v>93,31</v>
          </cell>
          <cell r="L4782" t="str">
            <v>CAIXA REFERENCIAL</v>
          </cell>
        </row>
        <row r="4783">
          <cell r="G4783" t="str">
            <v>103829</v>
          </cell>
          <cell r="H4783" t="str">
            <v>JUNTA DE EXPANSÃO EM COBRE, DN 28 MM, PONTA X PONTA, INSTALADO EM RAMAL E SUB-RAMAL DE GÁS COMBUSTÍVEL - FORNECIMENTO E INSTALAÇÃO. AF_04/2022</v>
          </cell>
          <cell r="I4783" t="str">
            <v>UN</v>
          </cell>
          <cell r="J4783" t="str">
            <v>COEFICIENTE DE REPRESENTATIVIDADE</v>
          </cell>
          <cell r="K4783" t="str">
            <v>548,34</v>
          </cell>
          <cell r="L4783" t="str">
            <v>CAIXA REFERENCIAL</v>
          </cell>
        </row>
        <row r="4784">
          <cell r="G4784" t="str">
            <v>103830</v>
          </cell>
          <cell r="H4784" t="str">
            <v>CONECTOR EM BRONZE/LATÃO, DN 28 MM X 1/2, SEM ANEL DE SOLDA, BOLSA X ROSCA F, INSTALADO EM RAMAL E SUB-RAMAL DE GÁS COMBUSTÍVEL - FORNECIMENTO E INSTALAÇÃO. AF_04/2022</v>
          </cell>
          <cell r="I4784" t="str">
            <v>UN</v>
          </cell>
          <cell r="J4784" t="str">
            <v>COEFICIENTE DE REPRESENTATIVIDADE</v>
          </cell>
          <cell r="K4784" t="str">
            <v>37,98</v>
          </cell>
          <cell r="L4784" t="str">
            <v>CAIXA REFERENCIAL</v>
          </cell>
        </row>
        <row r="4785">
          <cell r="G4785" t="str">
            <v>103831</v>
          </cell>
          <cell r="H4785" t="str">
            <v>BUCHA DE REDUÇÃO EM COBRE, DN 28 MM X 22 MM, SEM ANEL DE SOLDA, INSTALADO EM RAMAL E SUB-RAMAL DE GÁS COMBUSTÍVEL - FORNECIMENTO E INSTALAÇÃO. AF_04/2022</v>
          </cell>
          <cell r="I4785" t="str">
            <v>UN</v>
          </cell>
          <cell r="J4785" t="str">
            <v>COEFICIENTE DE REPRESENTATIVIDADE</v>
          </cell>
          <cell r="K4785" t="str">
            <v>31,14</v>
          </cell>
          <cell r="L4785" t="str">
            <v>CAIXA REFERENCIAL</v>
          </cell>
        </row>
        <row r="4786">
          <cell r="G4786" t="str">
            <v>103832</v>
          </cell>
          <cell r="H4786" t="str">
            <v>TÊ EM COBRE, DN 15 MM, SEM ANEL DE SOLDA, INSTALADO EM RAMAL E SUB-RAMAL DE GÁS COMBUSTÍVEL - FORNECIMENTO E INSTALAÇÃO. AF_04/2022</v>
          </cell>
          <cell r="I4786" t="str">
            <v>UN</v>
          </cell>
          <cell r="J4786" t="str">
            <v>COEFICIENTE DE REPRESENTATIVIDADE</v>
          </cell>
          <cell r="K4786" t="str">
            <v>28,70</v>
          </cell>
          <cell r="L4786" t="str">
            <v>CAIXA REFERENCIAL</v>
          </cell>
        </row>
        <row r="4787">
          <cell r="G4787" t="str">
            <v>103833</v>
          </cell>
          <cell r="H4787" t="str">
            <v>TE EM COBRE, DN 22 MM, SEM ANEL DE SOLDA, INSTALADO EM RAMAL E SUB-RAMAL DE GÁS COMBUSTÍVEL - FORNECIMENTO E INSTALAÇÃO. AF_04/2022</v>
          </cell>
          <cell r="I4787" t="str">
            <v>UN</v>
          </cell>
          <cell r="J4787" t="str">
            <v>COEFICIENTE DE REPRESENTATIVIDADE</v>
          </cell>
          <cell r="K4787" t="str">
            <v>51,91</v>
          </cell>
          <cell r="L4787" t="str">
            <v>CAIXA REFERENCIAL</v>
          </cell>
        </row>
        <row r="4788">
          <cell r="G4788" t="str">
            <v>103834</v>
          </cell>
          <cell r="H4788" t="str">
            <v>TÊ EM COBRE, DN 28 MM, SEM ANEL DE SOLDA, INSTALADO EM RAMAL E SUB-RAMAL DE GÁS COMBUSTÍVEL - FORNECIMENTO E INSTALAÇÃO. AF_04/2022</v>
          </cell>
          <cell r="I4788" t="str">
            <v>UN</v>
          </cell>
          <cell r="J4788" t="str">
            <v>COEFICIENTE DE REPRESENTATIVIDADE</v>
          </cell>
          <cell r="K4788" t="str">
            <v>74,38</v>
          </cell>
          <cell r="L4788" t="str">
            <v>CAIXA REFERENCIAL</v>
          </cell>
        </row>
        <row r="4789">
          <cell r="G4789" t="str">
            <v>103838</v>
          </cell>
          <cell r="H4789" t="str">
            <v>COTOVELO EM COBRE, DN 15 MM, 90 GRAUS, SEM ANEL DE SOLDA, INSTALADO EM RAMAL E SUB-RAMAL DE GÁS MEDICINAL - FORNECIMENTO E INSTALAÇÃO. AF_04/2022</v>
          </cell>
          <cell r="I4789" t="str">
            <v>UN</v>
          </cell>
          <cell r="J4789" t="str">
            <v>COEFICIENTE DE REPRESENTATIVIDADE</v>
          </cell>
          <cell r="K4789" t="str">
            <v>20,37</v>
          </cell>
          <cell r="L4789" t="str">
            <v>CAIXA REFERENCIAL</v>
          </cell>
        </row>
        <row r="4790">
          <cell r="G4790" t="str">
            <v>103839</v>
          </cell>
          <cell r="H4790" t="str">
            <v>CURVA EM COBRE, DN 15 MM, 45 GRAUS, SEM ANEL DE SOLDA, BOLSA X BOLSA, INSTALADO EM RAMAL E SUB-RAMAL DE GÁS MEDICINAL - FORNECIMENTO E INSTALAÇÃO. AF_04/2022</v>
          </cell>
          <cell r="I4790" t="str">
            <v>UN</v>
          </cell>
          <cell r="J4790" t="str">
            <v>COEFICIENTE DE REPRESENTATIVIDADE</v>
          </cell>
          <cell r="K4790" t="str">
            <v>20,34</v>
          </cell>
          <cell r="L4790" t="str">
            <v>CAIXA REFERENCIAL</v>
          </cell>
        </row>
        <row r="4791">
          <cell r="G4791" t="str">
            <v>103840</v>
          </cell>
          <cell r="H4791" t="str">
            <v>COTOVELO EM BRONZE/LATÃO, DN 15 MM X 1/2, 90 GRAUS, SEM ANEL DE SOLDA, BOLSA X ROSCA F, INSTALADO EM RAMAL E SUB-RAMAL DE GÁS MEDICINAL - FORNECIMENTO E INSTALAÇÃO. AF_04/2022</v>
          </cell>
          <cell r="I4791" t="str">
            <v>UN</v>
          </cell>
          <cell r="J4791" t="str">
            <v>COEFICIENTE DE REPRESENTATIVIDADE</v>
          </cell>
          <cell r="K4791" t="str">
            <v>22,83</v>
          </cell>
          <cell r="L4791" t="str">
            <v>CAIXA REFERENCIAL</v>
          </cell>
        </row>
        <row r="4792">
          <cell r="G4792" t="str">
            <v>103841</v>
          </cell>
          <cell r="H4792" t="str">
            <v>COTOVELO EM COBRE, DN 22 MM, 90 GRAUS, SEM ANEL DE SOLDA, INSTALADO EM RAMAL E SUB-RAMAL DE GÁS MEDICINAL - FORNECIMENTO E INSTALAÇÃO. AF_04/2022</v>
          </cell>
          <cell r="I4792" t="str">
            <v>UN</v>
          </cell>
          <cell r="J4792" t="str">
            <v>COEFICIENTE DE REPRESENTATIVIDADE</v>
          </cell>
          <cell r="K4792" t="str">
            <v>31,84</v>
          </cell>
          <cell r="L4792" t="str">
            <v>CAIXA REFERENCIAL</v>
          </cell>
        </row>
        <row r="4793">
          <cell r="G4793" t="str">
            <v>103842</v>
          </cell>
          <cell r="H4793" t="str">
            <v>CURVA EM COBRE, DN 22 MM, 45 GRAUS, SEM ANEL DE SOLDA, BOLSA X BOLSA, INSTALADO EM RAMAL E SUB-RAMAL DE GÁS MEDICINAL - FORNECIMENTO E INSTALAÇÃO. AF_04/2022</v>
          </cell>
          <cell r="I4793" t="str">
            <v>UN</v>
          </cell>
          <cell r="J4793" t="str">
            <v>COEFICIENTE DE REPRESENTATIVIDADE</v>
          </cell>
          <cell r="K4793" t="str">
            <v>31,57</v>
          </cell>
          <cell r="L4793" t="str">
            <v>CAIXA REFERENCIAL</v>
          </cell>
        </row>
        <row r="4794">
          <cell r="G4794" t="str">
            <v>103843</v>
          </cell>
          <cell r="H4794" t="str">
            <v>COTOVELO EM BRONZE/LATÃO, DN 22 MM X 1/2, 90 GRAUS, SEM ANEL DE SOLDA, BOLSA X ROSCA F, INSTALADO EM RAMAL E SUB-RAMAL DE GÁS MEDICINAL - FORNECIMENTO E INSTALAÇÃO. AF_04/2022</v>
          </cell>
          <cell r="I4794" t="str">
            <v>UN</v>
          </cell>
          <cell r="J4794" t="str">
            <v>COEFICIENTE DE REPRESENTATIVIDADE</v>
          </cell>
          <cell r="K4794" t="str">
            <v>32,31</v>
          </cell>
          <cell r="L4794" t="str">
            <v>CAIXA REFERENCIAL</v>
          </cell>
        </row>
        <row r="4795">
          <cell r="G4795" t="str">
            <v>103844</v>
          </cell>
          <cell r="H4795" t="str">
            <v>COTOVELO EM BRONZE/LATÃO, DN 22 MM X 3/4, 90 GRAUS, SEM ANEL DE SOLDA, BOLSA X ROSCA F, INSTALADO EM RAMAL E SUB-RAMAL DE GÁS MEDICINAL - FORNECIMENTO E INSTALAÇÃO. AF_04/2022</v>
          </cell>
          <cell r="I4795" t="str">
            <v>UN</v>
          </cell>
          <cell r="J4795" t="str">
            <v>COEFICIENTE DE REPRESENTATIVIDADE</v>
          </cell>
          <cell r="K4795" t="str">
            <v>35,89</v>
          </cell>
          <cell r="L4795" t="str">
            <v>CAIXA REFERENCIAL</v>
          </cell>
        </row>
        <row r="4796">
          <cell r="G4796" t="str">
            <v>103845</v>
          </cell>
          <cell r="H4796" t="str">
            <v>COTOVELO EM COBRE, DN 28 MM, 90 GRAUS, SEM ANEL DE SOLDA, INSTALADO EM RAMAL E SUB-RAMAL DE GÁS MEDICINAL - FORNECIMENTO E INSTALAÇÃO. AF_04/2022</v>
          </cell>
          <cell r="I4796" t="str">
            <v>UN</v>
          </cell>
          <cell r="J4796" t="str">
            <v>COEFICIENTE DE REPRESENTATIVIDADE</v>
          </cell>
          <cell r="K4796" t="str">
            <v>44,23</v>
          </cell>
          <cell r="L4796" t="str">
            <v>CAIXA REFERENCIAL</v>
          </cell>
        </row>
        <row r="4797">
          <cell r="G4797" t="str">
            <v>103846</v>
          </cell>
          <cell r="H4797" t="str">
            <v>CURVA EM COBRE, DN 28 MM, 45 GRAUS, SEM ANEL DE SOLDA, BOLSA X BOLSA, INSTALADO EM RAMAL E SUB-RAMAL DE GÁS MEDICINAL - FORNECIMENTO E INSTALAÇÃO. AF_04/2022</v>
          </cell>
          <cell r="I4797" t="str">
            <v>UN</v>
          </cell>
          <cell r="J4797" t="str">
            <v>COEFICIENTE DE REPRESENTATIVIDADE</v>
          </cell>
          <cell r="K4797" t="str">
            <v>42,60</v>
          </cell>
          <cell r="L4797" t="str">
            <v>CAIXA REFERENCIAL</v>
          </cell>
        </row>
        <row r="4798">
          <cell r="G4798" t="str">
            <v>103847</v>
          </cell>
          <cell r="H4798" t="str">
            <v>LUVA EM COBRE, DN 15 MM, SEM ANEL DE SOLDA, INSTALADO EM RAMAL E SUB-RAMAL DE GÁS MEDICINAL - FORNECIMENTO E INSTALAÇÃO. AF_04/2022</v>
          </cell>
          <cell r="I4798" t="str">
            <v>UN</v>
          </cell>
          <cell r="J4798" t="str">
            <v>COEFICIENTE DE REPRESENTATIVIDADE</v>
          </cell>
          <cell r="K4798" t="str">
            <v>13,38</v>
          </cell>
          <cell r="L4798" t="str">
            <v>CAIXA REFERENCIAL</v>
          </cell>
        </row>
        <row r="4799">
          <cell r="G4799" t="str">
            <v>103848</v>
          </cell>
          <cell r="H4799" t="str">
            <v>LUVA PASSANTE EM COBRE, DN 15 MM, SEM ANEL DE SOLDA, INSTALADO EM RAMAL E SUB-RAMAL DE GÁS MEDICINAL - FORNECIMENTO E INSTALAÇÃO. AF_04/2022</v>
          </cell>
          <cell r="I4799" t="str">
            <v>UN</v>
          </cell>
          <cell r="J4799" t="str">
            <v>COEFICIENTE DE REPRESENTATIVIDADE</v>
          </cell>
          <cell r="K4799" t="str">
            <v>13,41</v>
          </cell>
          <cell r="L4799" t="str">
            <v>CAIXA REFERENCIAL</v>
          </cell>
        </row>
        <row r="4800">
          <cell r="G4800" t="str">
            <v>103849</v>
          </cell>
          <cell r="H4800" t="str">
            <v>CURVA DE TRANSPOSIÇÃO EM BRONZE/LATÃO, DN 15 MM, SEM ANEL DE SOLDA, BOLSA X BOLSA, INSTALADO EM RAMAL E SUB-RAMAL DE GÁS MEDICINAL - FORNECIMENTO E INSTALAÇÃO. AF_04/2022</v>
          </cell>
          <cell r="I4800" t="str">
            <v>UN</v>
          </cell>
          <cell r="J4800" t="str">
            <v>COEFICIENTE DE REPRESENTATIVIDADE</v>
          </cell>
          <cell r="K4800" t="str">
            <v>27,55</v>
          </cell>
          <cell r="L4800" t="str">
            <v>CAIXA REFERENCIAL</v>
          </cell>
        </row>
        <row r="4801">
          <cell r="G4801" t="str">
            <v>103850</v>
          </cell>
          <cell r="H4801" t="str">
            <v>JUNTA DE EXPANSÃO EM COBRE, DN 15 MM, PONTA X PONTA, INSTALADO EM RAMAL E SUB-RAMAL DE GÁS MEDICINAL - FORNECIMENTO E INSTALAÇÃO. AF_04/2022</v>
          </cell>
          <cell r="I4801" t="str">
            <v>UN</v>
          </cell>
          <cell r="J4801" t="str">
            <v>COEFICIENTE DE REPRESENTATIVIDADE</v>
          </cell>
          <cell r="K4801" t="str">
            <v>420,75</v>
          </cell>
          <cell r="L4801" t="str">
            <v>CAIXA REFERENCIAL</v>
          </cell>
        </row>
        <row r="4802">
          <cell r="G4802" t="str">
            <v>103851</v>
          </cell>
          <cell r="H4802" t="str">
            <v>CONECTOR EM BRONZE/LATÃO, DN 15 MM X 1/2, SEM ANEL DE SOLDA, BOLSA X ROSCA F, INSTALADO EM RAMAL E SUB-RAMAL DE GÁS MEDICINAL - FORNECIMENTO E INSTALAÇÃO. AF_04/2022</v>
          </cell>
          <cell r="I4802" t="str">
            <v>UN</v>
          </cell>
          <cell r="J4802" t="str">
            <v>COEFICIENTE DE REPRESENTATIVIDADE</v>
          </cell>
          <cell r="K4802" t="str">
            <v>20,48</v>
          </cell>
          <cell r="L4802" t="str">
            <v>CAIXA REFERENCIAL</v>
          </cell>
        </row>
        <row r="4803">
          <cell r="G4803" t="str">
            <v>103852</v>
          </cell>
          <cell r="H4803" t="str">
            <v>LUVA EM COBRE, DN 22 MM, SEM ANEL DE SOLDA, INSTALADO EM RAMAL E SUB-RAMAL DE GÁS MEDICINAL - FORNECIMENTO E INSTALAÇÃO. AF_04/2022</v>
          </cell>
          <cell r="I4803" t="str">
            <v>UN</v>
          </cell>
          <cell r="J4803" t="str">
            <v>COEFICIENTE DE REPRESENTATIVIDADE</v>
          </cell>
          <cell r="K4803" t="str">
            <v>19,69</v>
          </cell>
          <cell r="L4803" t="str">
            <v>CAIXA REFERENCIAL</v>
          </cell>
        </row>
        <row r="4804">
          <cell r="G4804" t="str">
            <v>103853</v>
          </cell>
          <cell r="H4804" t="str">
            <v>LUVA PASSANTE EM COBRE, DN 22 MM, SEM ANEL DE SOLDA, INSTALADO EM RAMAL E SUB-RAMAL DE GÁS MEDICINAL - FORNECIMENTO E INSTALAÇÃO. AF_04/2022</v>
          </cell>
          <cell r="I4804" t="str">
            <v>UN</v>
          </cell>
          <cell r="J4804" t="str">
            <v>COEFICIENTE DE REPRESENTATIVIDADE</v>
          </cell>
          <cell r="K4804" t="str">
            <v>20,91</v>
          </cell>
          <cell r="L4804" t="str">
            <v>CAIXA REFERENCIAL</v>
          </cell>
        </row>
        <row r="4805">
          <cell r="G4805" t="str">
            <v>103854</v>
          </cell>
          <cell r="H4805" t="str">
            <v>JUNTA DE EXPANSÃO EM COBRE, DN 22 MM, PONTA X PONTA, INSTALADO EM RAMAL E SUB-RAMAL DE GÁS MEDICINAL - FORNECIMENTO E INSTALAÇÃO. AF_04/2022</v>
          </cell>
          <cell r="I4805" t="str">
            <v>UN</v>
          </cell>
          <cell r="J4805" t="str">
            <v>COEFICIENTE DE REPRESENTATIVIDADE</v>
          </cell>
          <cell r="K4805" t="str">
            <v>490,20</v>
          </cell>
          <cell r="L4805" t="str">
            <v>CAIXA REFERENCIAL</v>
          </cell>
        </row>
        <row r="4806">
          <cell r="G4806" t="str">
            <v>103855</v>
          </cell>
          <cell r="H4806" t="str">
            <v>CURVA DE TRANSPOSIÇÃO EM BRONZE/LATÃO, DN 22 MM, SEM ANEL DE SOLDA, BOLSA X BOLSA, INSTALADO EM RAMAL E SUB-RAMAL DE GÁS MEDICINAL - FORNECIMENTO E INSTALAÇÃO. AF_04/2022</v>
          </cell>
          <cell r="I4806" t="str">
            <v>UN</v>
          </cell>
          <cell r="J4806" t="str">
            <v>COEFICIENTE DE REPRESENTATIVIDADE</v>
          </cell>
          <cell r="K4806" t="str">
            <v>51,99</v>
          </cell>
          <cell r="L4806" t="str">
            <v>CAIXA REFERENCIAL</v>
          </cell>
        </row>
        <row r="4807">
          <cell r="G4807" t="str">
            <v>103856</v>
          </cell>
          <cell r="H4807" t="str">
            <v>BUCHA DE REDUÇÃO EM COBRE, DN 22 MM X 15 MM, SEM ANEL DE SOLDA, PONTA X BOLSA, INSTALADO EM RAMAL E SUB-RAMAL DE GÁS MEDICINAL - FORNECIMENTO E INSTALAÇÃO. AF_04/2022</v>
          </cell>
          <cell r="I4807" t="str">
            <v>UN</v>
          </cell>
          <cell r="J4807" t="str">
            <v>COEFICIENTE DE REPRESENTATIVIDADE</v>
          </cell>
          <cell r="K4807" t="str">
            <v>18,26</v>
          </cell>
          <cell r="L4807" t="str">
            <v>CAIXA REFERENCIAL</v>
          </cell>
        </row>
        <row r="4808">
          <cell r="G4808" t="str">
            <v>103857</v>
          </cell>
          <cell r="H4808" t="str">
            <v>CONECTOR EM BRONZE/LATÃO, DN 22 MM X 1/2", SEM ANEL DE SOLDA, BOLSA X ROSCA F, INSTALADO EM RAMAL E SUB-RAMAL DE GÁS MEDICINAL - FORNECIMENTO E INSTALAÇÃO. AF_04/2022</v>
          </cell>
          <cell r="I4808" t="str">
            <v>UN</v>
          </cell>
          <cell r="J4808" t="str">
            <v>COEFICIENTE DE REPRESENTATIVIDADE</v>
          </cell>
          <cell r="K4808" t="str">
            <v>22,59</v>
          </cell>
          <cell r="L4808" t="str">
            <v>CAIXA REFERENCIAL</v>
          </cell>
        </row>
        <row r="4809">
          <cell r="G4809" t="str">
            <v>103858</v>
          </cell>
          <cell r="H4809" t="str">
            <v>CONECTOR EM BRONZE/LATÃO, DN 22 MM X 3/4", SEM ANEL DE SOLDA, BOLSA X ROSCA F, INSTALADO EM RAMAL E SUB-RAMAL DE GÁS MEDICINAL - FORNECIMENTO E INSTALAÇÃO. AF_04/2022</v>
          </cell>
          <cell r="I4809" t="str">
            <v>UN</v>
          </cell>
          <cell r="J4809" t="str">
            <v>COEFICIENTE DE REPRESENTATIVIDADE</v>
          </cell>
          <cell r="K4809" t="str">
            <v>26,94</v>
          </cell>
          <cell r="L4809" t="str">
            <v>CAIXA REFERENCIAL</v>
          </cell>
        </row>
        <row r="4810">
          <cell r="G4810" t="str">
            <v>103859</v>
          </cell>
          <cell r="H4810" t="str">
            <v>LUVA EM COBRE, DN 28 MM, SEM ANEL DE SOLDA, INSTALADO EM RAMAL E SUB-RAMAL DE GÁS MEDICINAL - FORNECIMENTO E INSTALAÇÃO. AF_04/2022</v>
          </cell>
          <cell r="I4810" t="str">
            <v>UN</v>
          </cell>
          <cell r="J4810" t="str">
            <v>COEFICIENTE DE REPRESENTATIVIDADE</v>
          </cell>
          <cell r="K4810" t="str">
            <v>28,09</v>
          </cell>
          <cell r="L4810" t="str">
            <v>CAIXA REFERENCIAL</v>
          </cell>
        </row>
        <row r="4811">
          <cell r="G4811" t="str">
            <v>103860</v>
          </cell>
          <cell r="H4811" t="str">
            <v>LUVA PASSANTE EM COBRE, DN 28 MM, SEM ANEL DE SOLDA, INSTALADO EM RAMAL E SUB-RAMAL DE GÁS MEDICINAL - FORNECIMENTO E INSTALAÇÃO. AF_04/2022</v>
          </cell>
          <cell r="I4811" t="str">
            <v>UN</v>
          </cell>
          <cell r="J4811" t="str">
            <v>COEFICIENTE DE REPRESENTATIVIDADE</v>
          </cell>
          <cell r="K4811" t="str">
            <v>28,09</v>
          </cell>
          <cell r="L4811" t="str">
            <v>CAIXA REFERENCIAL</v>
          </cell>
        </row>
        <row r="4812">
          <cell r="G4812" t="str">
            <v>103861</v>
          </cell>
          <cell r="H4812" t="str">
            <v>CURVA DE TRANSPOSIÇÃO EM BRONZE/LATÃO, DN 28 MM, SEM ANEL DE SOLDA, BOLSA X BOLSA, INSTALADO EM RAMAL E SUB-RAMAL DE GÁS MEDICINAL - FORNECIMENTO E INSTALAÇÃO. AF_04/2022</v>
          </cell>
          <cell r="I4812" t="str">
            <v>UN</v>
          </cell>
          <cell r="J4812" t="str">
            <v>COEFICIENTE DE REPRESENTATIVIDADE</v>
          </cell>
          <cell r="K4812" t="str">
            <v>85,23</v>
          </cell>
          <cell r="L4812" t="str">
            <v>CAIXA REFERENCIAL</v>
          </cell>
        </row>
        <row r="4813">
          <cell r="G4813" t="str">
            <v>103862</v>
          </cell>
          <cell r="H4813" t="str">
            <v>JUNTA DE EXPANSÃO EM COBRE, DN 28 MM, PONTA X PONTA, INSTALADO EM RAMAL E SUB-RAMAL DE GÁS MEDICINAL - FORNECIMENTO E INSTALAÇÃO. AF_04/2022</v>
          </cell>
          <cell r="I4813" t="str">
            <v>UN</v>
          </cell>
          <cell r="J4813" t="str">
            <v>COEFICIENTE DE REPRESENTATIVIDADE</v>
          </cell>
          <cell r="K4813" t="str">
            <v>540,26</v>
          </cell>
          <cell r="L4813" t="str">
            <v>CAIXA REFERENCIAL</v>
          </cell>
        </row>
        <row r="4814">
          <cell r="G4814" t="str">
            <v>103863</v>
          </cell>
          <cell r="H4814" t="str">
            <v>CONECTOR EM BRONZE/LATÃO, DN 28 MM X 1/2", SEM ANEL DE SOLDA, BOLSA X ROSCA F, INSTALADO EM RAMAL E SUB-RAMAL DE GÁS MEDICINAL - FORNECIMENTO E INSTALAÇÃO. AF_04/2022</v>
          </cell>
          <cell r="I4814" t="str">
            <v>UN</v>
          </cell>
          <cell r="J4814" t="str">
            <v>COEFICIENTE DE REPRESENTATIVIDADE</v>
          </cell>
          <cell r="K4814" t="str">
            <v>33,94</v>
          </cell>
          <cell r="L4814" t="str">
            <v>CAIXA REFERENCIAL</v>
          </cell>
        </row>
        <row r="4815">
          <cell r="G4815" t="str">
            <v>103864</v>
          </cell>
          <cell r="H4815" t="str">
            <v>BUCHA DE REDUÇÃO EM COBRE, DN 28 MM X 22 MM, SEM ANEL DE SOLDA, INSTALADO EM RAMAL E SUB-RAMAL DE GÁS MEDICINAL - FORNECIMENTO E INSTALAÇÃO. AF_04/2022</v>
          </cell>
          <cell r="I4815" t="str">
            <v>UN</v>
          </cell>
          <cell r="J4815" t="str">
            <v>COEFICIENTE DE REPRESENTATIVIDADE</v>
          </cell>
          <cell r="K4815" t="str">
            <v>24,60</v>
          </cell>
          <cell r="L4815" t="str">
            <v>CAIXA REFERENCIAL</v>
          </cell>
        </row>
        <row r="4816">
          <cell r="G4816" t="str">
            <v>103865</v>
          </cell>
          <cell r="H4816" t="str">
            <v>TÊ EM COBRE, DN 15 MM, SEM ANEL DE SOLDA, INSTALADO EM RAMAL E SUB-RAMAL DE GÁS MEDICINAL - FORNECIMENTO E INSTALAÇÃO. AF_04/2022</v>
          </cell>
          <cell r="I4816" t="str">
            <v>UN</v>
          </cell>
          <cell r="J4816" t="str">
            <v>COEFICIENTE DE REPRESENTATIVIDADE</v>
          </cell>
          <cell r="K4816" t="str">
            <v>27,46</v>
          </cell>
          <cell r="L4816" t="str">
            <v>CAIXA REFERENCIAL</v>
          </cell>
        </row>
        <row r="4817">
          <cell r="G4817" t="str">
            <v>103866</v>
          </cell>
          <cell r="H4817" t="str">
            <v>TÊ EM COBRE, DN 22 MM, SEM ANEL DE SOLDA, INSTALADO EM RAMAL E SUB-RAMAL DE GÁS MEDICINAL - FORNECIMENTO E INSTALAÇÃO. AF_04/2022</v>
          </cell>
          <cell r="I4817" t="str">
            <v>UN</v>
          </cell>
          <cell r="J4817" t="str">
            <v>COEFICIENTE DE REPRESENTATIVIDADE</v>
          </cell>
          <cell r="K4817" t="str">
            <v>42,21</v>
          </cell>
          <cell r="L4817" t="str">
            <v>CAIXA REFERENCIAL</v>
          </cell>
        </row>
        <row r="4818">
          <cell r="G4818" t="str">
            <v>103867</v>
          </cell>
          <cell r="H4818" t="str">
            <v>TÊ EM COBRE, DN 28 MM, SEM ANEL DE SOLDA, INSTALADO EM RAMAL E SUB-RAMAL DE GÁS MEDICINAL - FORNECIMENTO E INSTALAÇÃO. AF_04/2022</v>
          </cell>
          <cell r="I4818" t="str">
            <v>UN</v>
          </cell>
          <cell r="J4818" t="str">
            <v>COEFICIENTE DE REPRESENTATIVIDADE</v>
          </cell>
          <cell r="K4818" t="str">
            <v>57,43</v>
          </cell>
          <cell r="L4818" t="str">
            <v>CAIXA REFERENCIAL</v>
          </cell>
        </row>
        <row r="4819">
          <cell r="G4819" t="str">
            <v>103874</v>
          </cell>
          <cell r="H4819" t="str">
            <v>COTOVELO EM COBRE, DN 15 MM, 90 GRAUS, SEM ANEL DE SOLDA, INSTALADO EM RAMAL E SUB-RAMAL DE AQUECIMENTO SOLAR - FORNECIMENTO E INSTALAÇÃO. AF_04/2022</v>
          </cell>
          <cell r="I4819" t="str">
            <v>UN</v>
          </cell>
          <cell r="J4819" t="str">
            <v>COEFICIENTE DE REPRESENTATIVIDADE</v>
          </cell>
          <cell r="K4819" t="str">
            <v>21,38</v>
          </cell>
          <cell r="L4819" t="str">
            <v>CAIXA REFERENCIAL</v>
          </cell>
        </row>
        <row r="4820">
          <cell r="G4820" t="str">
            <v>103875</v>
          </cell>
          <cell r="H4820" t="str">
            <v>CURVA EM COBRE, DN 15 MM, 45 GRAUS, SEM ANEL DE SOLDA, BOLSA X BOLSA, INSTALADO EM RAMAL E SUB-RAMAL DE AQUECIMENTO SOLAR - FORNECIMENTO E INSTALAÇÃO. AF_04/2022</v>
          </cell>
          <cell r="I4820" t="str">
            <v>UN</v>
          </cell>
          <cell r="J4820" t="str">
            <v>COEFICIENTE DE REPRESENTATIVIDADE</v>
          </cell>
          <cell r="K4820" t="str">
            <v>21,35</v>
          </cell>
          <cell r="L4820" t="str">
            <v>CAIXA REFERENCIAL</v>
          </cell>
        </row>
        <row r="4821">
          <cell r="G4821" t="str">
            <v>103876</v>
          </cell>
          <cell r="H4821" t="str">
            <v>COTOVELO EM BRONZE/LATÃO, DN 15 MM X 1/2", 90 GRAUS, SEM ANEL DE SOLDA, BOLSA X ROSCA F, INSTALADO EM RAMAL E SUB-RAMAL DE AQUECIMENTO SOLAR - FORNECIMENTO E INSTALAÇÃO. AF_04/2022</v>
          </cell>
          <cell r="I4821" t="str">
            <v>UN</v>
          </cell>
          <cell r="J4821" t="str">
            <v>COEFICIENTE DE REPRESENTATIVIDADE</v>
          </cell>
          <cell r="K4821" t="str">
            <v>23,33</v>
          </cell>
          <cell r="L4821" t="str">
            <v>CAIXA REFERENCIAL</v>
          </cell>
        </row>
        <row r="4822">
          <cell r="G4822" t="str">
            <v>103877</v>
          </cell>
          <cell r="H4822" t="str">
            <v>COTOVELO EM COBRE, DN 22 MM, 90 GRAUS, SEM ANEL DE SOLDA, INSTALADO EM RAMAL E SUB-RAMAL DE AQUECIMENTO SOLAR - FORNECIMENTO E INSTALAÇÃO. AF_04/2022</v>
          </cell>
          <cell r="I4822" t="str">
            <v>UN</v>
          </cell>
          <cell r="J4822" t="str">
            <v>COEFICIENTE DE REPRESENTATIVIDADE</v>
          </cell>
          <cell r="K4822" t="str">
            <v>30,79</v>
          </cell>
          <cell r="L4822" t="str">
            <v>CAIXA REFERENCIAL</v>
          </cell>
        </row>
        <row r="4823">
          <cell r="G4823" t="str">
            <v>103878</v>
          </cell>
          <cell r="H4823" t="str">
            <v>CURVA EM COBRE, DN 22 MM, 45 GRAUS, SEM ANEL DE SOLDA, BOLSA X BOLSA, INSTALADO EM RAMAL E SUB-RAMAL DE AQUECIMENTO SOLAR - FORNECIMENTO E INSTALAÇÃO. AF_04/2022</v>
          </cell>
          <cell r="I4823" t="str">
            <v>UN</v>
          </cell>
          <cell r="J4823" t="str">
            <v>COEFICIENTE DE REPRESENTATIVIDADE</v>
          </cell>
          <cell r="K4823" t="str">
            <v>30,52</v>
          </cell>
          <cell r="L4823" t="str">
            <v>CAIXA REFERENCIAL</v>
          </cell>
        </row>
        <row r="4824">
          <cell r="G4824" t="str">
            <v>103879</v>
          </cell>
          <cell r="H4824" t="str">
            <v>COTOVELO EM BRONZE/LATÃO, DN 22 MM X 1/2", 90 GRAUS, SEM ANEL DE SOLDA, BOLSA X ROSCA F, INSTALADO EM RAMAL E SUB-RAMAL DE AQUECIMENTO SOLAR - FORNECIMENTO E INSTALAÇÃO. AF_04/2022</v>
          </cell>
          <cell r="I4824" t="str">
            <v>UN</v>
          </cell>
          <cell r="J4824" t="str">
            <v>COEFICIENTE DE REPRESENTATIVIDADE</v>
          </cell>
          <cell r="K4824" t="str">
            <v>31,78</v>
          </cell>
          <cell r="L4824" t="str">
            <v>CAIXA REFERENCIAL</v>
          </cell>
        </row>
        <row r="4825">
          <cell r="G4825" t="str">
            <v>103880</v>
          </cell>
          <cell r="H4825" t="str">
            <v>COTOVELO EM BRONZE/LATÃO, DN 22 MM X 3/4", 90 GRAUS, SEM ANEL DE SOLDA, BOLSA X ROSCA F, INSTALADO EM RAMAL E SUB-RAMAL DE AQUECIMENTO SOLAR - FORNECIMENTO E INSTALAÇÃO. AF_04/2022</v>
          </cell>
          <cell r="I4825" t="str">
            <v>UN</v>
          </cell>
          <cell r="J4825" t="str">
            <v>COEFICIENTE DE REPRESENTATIVIDADE</v>
          </cell>
          <cell r="K4825" t="str">
            <v>35,36</v>
          </cell>
          <cell r="L4825" t="str">
            <v>CAIXA REFERENCIAL</v>
          </cell>
        </row>
        <row r="4826">
          <cell r="G4826" t="str">
            <v>103881</v>
          </cell>
          <cell r="H4826" t="str">
            <v>COTOVELO EM COBRE, DN 28 MM, 90 GRAUS, SEM ANEL DE SOLDA, INSTALADO EM RAMAL E SUB-RAMAL DE AQUECIMENTO SOLAR - FORNECIMENTO E INSTALAÇÃO. AF_04/2022</v>
          </cell>
          <cell r="I4826" t="str">
            <v>UN</v>
          </cell>
          <cell r="J4826" t="str">
            <v>COEFICIENTE DE REPRESENTATIVIDADE</v>
          </cell>
          <cell r="K4826" t="str">
            <v>41,41</v>
          </cell>
          <cell r="L4826" t="str">
            <v>CAIXA REFERENCIAL</v>
          </cell>
        </row>
        <row r="4827">
          <cell r="G4827" t="str">
            <v>103882</v>
          </cell>
          <cell r="H4827" t="str">
            <v>CURVA EM COBRE, DN 28 MM, 45 GRAUS, SEM ANEL DE SOLDA, BOLSA X BOLSA, INSTALADO EM RAMAL E SUB-RAMAL DE AQUECIMENTO SOLAR - FORNECIMENTO E INSTALAÇÃO. AF_04/2022</v>
          </cell>
          <cell r="I4827" t="str">
            <v>UN</v>
          </cell>
          <cell r="J4827" t="str">
            <v>COEFICIENTE DE REPRESENTATIVIDADE</v>
          </cell>
          <cell r="K4827" t="str">
            <v>39,78</v>
          </cell>
          <cell r="L4827" t="str">
            <v>CAIXA REFERENCIAL</v>
          </cell>
        </row>
        <row r="4828">
          <cell r="G4828" t="str">
            <v>103883</v>
          </cell>
          <cell r="H4828" t="str">
            <v>LUVA EM COBRE, DN 15 MM, SEM ANEL DE SOLDA, INSTALADO EM RAMAL E SUB-RAMAL DE AQUECIMENTO SOLAR - FORNECIMENTO E INSTALAÇÃO. AF_04/2022</v>
          </cell>
          <cell r="I4828" t="str">
            <v>UN</v>
          </cell>
          <cell r="J4828" t="str">
            <v>COEFICIENTE DE REPRESENTATIVIDADE</v>
          </cell>
          <cell r="K4828" t="str">
            <v>14,03</v>
          </cell>
          <cell r="L4828" t="str">
            <v>CAIXA REFERENCIAL</v>
          </cell>
        </row>
        <row r="4829">
          <cell r="G4829" t="str">
            <v>103884</v>
          </cell>
          <cell r="H4829" t="str">
            <v>LUVA PASSANTE EM COBRE, DN 15 MM, SEM ANEL DE SOLDA, INSTALADO EM RAMAL E SUB-RAMAL DE AQUECIMENTO SOLAR - FORNECIMENTO E INSTALAÇÃO. AF_04/2022</v>
          </cell>
          <cell r="I4829" t="str">
            <v>UN</v>
          </cell>
          <cell r="J4829" t="str">
            <v>COEFICIENTE DE REPRESENTATIVIDADE</v>
          </cell>
          <cell r="K4829" t="str">
            <v>14,06</v>
          </cell>
          <cell r="L4829" t="str">
            <v>CAIXA REFERENCIAL</v>
          </cell>
        </row>
        <row r="4830">
          <cell r="G4830" t="str">
            <v>103885</v>
          </cell>
          <cell r="H4830" t="str">
            <v>CURVA DE TRANSPOSIÇÃO EM BRONZE/LATÃO, DN 15 MM, SEM ANEL DE SOLDA, BOLSA X BOLSA, INSTALADO EM RAMAL E SUB-RAMAL DE AQUECIMENTO SOLAR - FORNECIMENTO E INSTALAÇÃO. AF_04/2022</v>
          </cell>
          <cell r="I4830" t="str">
            <v>UN</v>
          </cell>
          <cell r="J4830" t="str">
            <v>COEFICIENTE DE REPRESENTATIVIDADE</v>
          </cell>
          <cell r="K4830" t="str">
            <v>28,20</v>
          </cell>
          <cell r="L4830" t="str">
            <v>CAIXA REFERENCIAL</v>
          </cell>
        </row>
        <row r="4831">
          <cell r="G4831" t="str">
            <v>103886</v>
          </cell>
          <cell r="H4831" t="str">
            <v>JUNTA DE EXPANSÃO EM COBRE, DN 15 MM, PONTA X PONTA, INSTALADO EM RAMAL E SUB-RAMAL DE AQUECIMENTO SOLAR - FORNECIMENTO E INSTALAÇÃO. AF_04/2022</v>
          </cell>
          <cell r="I4831" t="str">
            <v>UN</v>
          </cell>
          <cell r="J4831" t="str">
            <v>COEFICIENTE DE REPRESENTATIVIDADE</v>
          </cell>
          <cell r="K4831" t="str">
            <v>421,40</v>
          </cell>
          <cell r="L4831" t="str">
            <v>CAIXA REFERENCIAL</v>
          </cell>
        </row>
        <row r="4832">
          <cell r="G4832" t="str">
            <v>103887</v>
          </cell>
          <cell r="H4832" t="str">
            <v>CONECTOR EM BRONZE/LATÃO, DN 15 MM X 1/2", SEM ANEL DE SOLDA, BOLSA X ROSCA F, INSTALADO EM RAMAL E SUB-RAMAL DE AQUECIMENTO SOLAR - FORNECIMENTO E INSTALAÇÃO. AF_04/2022</v>
          </cell>
          <cell r="I4832" t="str">
            <v>UN</v>
          </cell>
          <cell r="J4832" t="str">
            <v>COEFICIENTE DE REPRESENTATIVIDADE</v>
          </cell>
          <cell r="K4832" t="str">
            <v>20,80</v>
          </cell>
          <cell r="L4832" t="str">
            <v>CAIXA REFERENCIAL</v>
          </cell>
        </row>
        <row r="4833">
          <cell r="G4833" t="str">
            <v>103888</v>
          </cell>
          <cell r="H4833" t="str">
            <v>LUVA EM COBRE, DN 22 MM, SEM ANEL DE SOLDA, INSTALADO EM RAMAL E SUB-RAMAL DE AQUECIMENTO SOLAR - FORNECIMENTO E INSTALAÇÃO. AF_04/2022</v>
          </cell>
          <cell r="I4833" t="str">
            <v>UN</v>
          </cell>
          <cell r="J4833" t="str">
            <v>COEFICIENTE DE REPRESENTATIVIDADE</v>
          </cell>
          <cell r="K4833" t="str">
            <v>18,95</v>
          </cell>
          <cell r="L4833" t="str">
            <v>CAIXA REFERENCIAL</v>
          </cell>
        </row>
        <row r="4834">
          <cell r="G4834" t="str">
            <v>103889</v>
          </cell>
          <cell r="H4834" t="str">
            <v>LUVA PASSANTE EM COBRE, DN 22 MM, SEM ANEL DE SOLDA, INSTALADO EM RAMAL E SUB-RAMAL DE AQUECIMENTO SOLAR - FORNECIMENTO E INSTALAÇÃO. AF_04/2022</v>
          </cell>
          <cell r="I4834" t="str">
            <v>UN</v>
          </cell>
          <cell r="J4834" t="str">
            <v>COEFICIENTE DE REPRESENTATIVIDADE</v>
          </cell>
          <cell r="K4834" t="str">
            <v>20,17</v>
          </cell>
          <cell r="L4834" t="str">
            <v>CAIXA REFERENCIAL</v>
          </cell>
        </row>
        <row r="4835">
          <cell r="G4835" t="str">
            <v>103890</v>
          </cell>
          <cell r="H4835" t="str">
            <v>JUNTA DE EXPANSÃO EM COBRE, DN 22 MM, PONTA X PONTA, INSTALADO EM RAMAL E SUB-RAMAL DE AQUECIMENTO SOLAR - FORNECIMENTO E INSTALAÇÃO. AF_04/2022</v>
          </cell>
          <cell r="I4835" t="str">
            <v>UN</v>
          </cell>
          <cell r="J4835" t="str">
            <v>COEFICIENTE DE REPRESENTATIVIDADE</v>
          </cell>
          <cell r="K4835" t="str">
            <v>489,46</v>
          </cell>
          <cell r="L4835" t="str">
            <v>CAIXA REFERENCIAL</v>
          </cell>
        </row>
        <row r="4836">
          <cell r="G4836" t="str">
            <v>103891</v>
          </cell>
          <cell r="H4836" t="str">
            <v>CURVA DE TRANSPOSIÇÃO EM BRONZE/LATÃO, DN 22 MM, SEM ANEL DE SOLDA, BOLSA X BOLSA, INSTALADO EM RAMAL E SUB-RAMAL DE AQUECIMENTO SOLAR - FORNECIMENTO E INSTALAÇÃO. AF_04/2022</v>
          </cell>
          <cell r="I4836" t="str">
            <v>UN</v>
          </cell>
          <cell r="J4836" t="str">
            <v>COEFICIENTE DE REPRESENTATIVIDADE</v>
          </cell>
          <cell r="K4836" t="str">
            <v>51,25</v>
          </cell>
          <cell r="L4836" t="str">
            <v>CAIXA REFERENCIAL</v>
          </cell>
        </row>
        <row r="4837">
          <cell r="G4837" t="str">
            <v>103892</v>
          </cell>
          <cell r="H4837" t="str">
            <v>BUCHA DE REDUÇÃO EM COBRE, DN 22 MM X 15 MM, SEM ANEL DE SOLDA, PONTA X BOLSA, INSTALADO EM RAMAL E SUB-RAMAL DE AQUECIMENTO SOLAR - FORNECIMENTO E INSTALAÇÃO. AF_04/2022</v>
          </cell>
          <cell r="I4837" t="str">
            <v>UN</v>
          </cell>
          <cell r="J4837" t="str">
            <v>COEFICIENTE DE REPRESENTATIVIDADE</v>
          </cell>
          <cell r="K4837" t="str">
            <v>18,23</v>
          </cell>
          <cell r="L4837" t="str">
            <v>CAIXA REFERENCIAL</v>
          </cell>
        </row>
        <row r="4838">
          <cell r="G4838" t="str">
            <v>103893</v>
          </cell>
          <cell r="H4838" t="str">
            <v>CONECTOR EM BRONZE/LATÃO, DN 22 MM X 1/2", SEM ANEL DE SOLDA, BOLSA X ROSCA F, INSTALADO EM RAMAL E SUB-RAMAL DE AQUECIMENTO SOLAR - FORNECIMENTO E INSTALAÇÃO. AF_04/2022</v>
          </cell>
          <cell r="I4838" t="str">
            <v>UN</v>
          </cell>
          <cell r="J4838" t="str">
            <v>COEFICIENTE DE REPRESENTATIVIDADE</v>
          </cell>
          <cell r="K4838" t="str">
            <v>22,22</v>
          </cell>
          <cell r="L4838" t="str">
            <v>CAIXA REFERENCIAL</v>
          </cell>
        </row>
        <row r="4839">
          <cell r="G4839" t="str">
            <v>103894</v>
          </cell>
          <cell r="H4839" t="str">
            <v>CONECTOR EM BRONZE/LATÃO, DN 22 MM X 3/4", SEM ANEL DE SOLDA, BOLSA X ROSCA F, INSTALADO EM RAMAL E SUB-RAMAL DE AQUECIMENTO SOLAR - FORNECIMENTO E INSTALAÇÃO. AF_04/2022</v>
          </cell>
          <cell r="I4839" t="str">
            <v>UN</v>
          </cell>
          <cell r="J4839" t="str">
            <v>COEFICIENTE DE REPRESENTATIVIDADE</v>
          </cell>
          <cell r="K4839" t="str">
            <v>26,58</v>
          </cell>
          <cell r="L4839" t="str">
            <v>CAIXA REFERENCIAL</v>
          </cell>
        </row>
        <row r="4840">
          <cell r="G4840" t="str">
            <v>103895</v>
          </cell>
          <cell r="H4840" t="str">
            <v>LUVA EM COBRE, DN 28 MM, SEM ANEL DE SOLDA, INSTALADO EM RAMAL E SUB-RAMAL DE AQUECIMENTO SOLAR - FORNECIMENTO E INSTALAÇÃO. AF_04/2022</v>
          </cell>
          <cell r="I4840" t="str">
            <v>UN</v>
          </cell>
          <cell r="J4840" t="str">
            <v>COEFICIENTE DE REPRESENTATIVIDADE</v>
          </cell>
          <cell r="K4840" t="str">
            <v>26,16</v>
          </cell>
          <cell r="L4840" t="str">
            <v>CAIXA REFERENCIAL</v>
          </cell>
        </row>
        <row r="4841">
          <cell r="G4841" t="str">
            <v>103896</v>
          </cell>
          <cell r="H4841" t="str">
            <v>LUVA PASSANTE EM COBRE, DN 28 MM, SEM ANEL DE SOLDA, INSTALADO EM RAMAL E SUB-RAMAL DE AQUECIMENTO SOLAR - FORNECIMENTO E INSTALAÇÃO. AF_04/2022</v>
          </cell>
          <cell r="I4841" t="str">
            <v>UN</v>
          </cell>
          <cell r="J4841" t="str">
            <v>COEFICIENTE DE REPRESENTATIVIDADE</v>
          </cell>
          <cell r="K4841" t="str">
            <v>26,16</v>
          </cell>
          <cell r="L4841" t="str">
            <v>CAIXA REFERENCIAL</v>
          </cell>
        </row>
        <row r="4842">
          <cell r="G4842" t="str">
            <v>103897</v>
          </cell>
          <cell r="H4842" t="str">
            <v>CURVA DE TRANSPOSIÇÃO EM BRONZE/LATÃO, DN 28 MM, SEM ANEL DE SOLDA, BOLSA X BOLSA, INSTALADO EM RAMAL E SUB-RAMAL DE AQUECIMENTO SOLAR - FORNECIMENTO E INSTALAÇÃO. AF_04/2022</v>
          </cell>
          <cell r="I4842" t="str">
            <v>UN</v>
          </cell>
          <cell r="J4842" t="str">
            <v>COEFICIENTE DE REPRESENTATIVIDADE</v>
          </cell>
          <cell r="K4842" t="str">
            <v>83,30</v>
          </cell>
          <cell r="L4842" t="str">
            <v>CAIXA REFERENCIAL</v>
          </cell>
        </row>
        <row r="4843">
          <cell r="G4843" t="str">
            <v>103898</v>
          </cell>
          <cell r="H4843" t="str">
            <v>JUNTA DE EXPANSÃO EM COBRE, DN 28 MM, PONTA X PONTA, INSTALADO EM RAMAL E SUB-RAMAL DE AQUECIMENTO SOLAR - FORNECIMENTO E INSTALAÇÃO. AF_04/2022</v>
          </cell>
          <cell r="I4843" t="str">
            <v>UN</v>
          </cell>
          <cell r="J4843" t="str">
            <v>COEFICIENTE DE REPRESENTATIVIDADE</v>
          </cell>
          <cell r="K4843" t="str">
            <v>538,33</v>
          </cell>
          <cell r="L4843" t="str">
            <v>CAIXA REFERENCIAL</v>
          </cell>
        </row>
        <row r="4844">
          <cell r="G4844" t="str">
            <v>103899</v>
          </cell>
          <cell r="H4844" t="str">
            <v>CONECTOR EM BRONZE/LATÃO, DN 28 MM X 1/2", SEM ANEL DE SOLDA, BOLSA X ROSCA F, INSTALADO EM RAMAL E SUB-RAMAL DE AQUECIMENTO SOLAR - FORNECIMENTO E INSTALAÇÃO. AF_04/2022</v>
          </cell>
          <cell r="I4844" t="str">
            <v>UN</v>
          </cell>
          <cell r="J4844" t="str">
            <v>COEFICIENTE DE REPRESENTATIVIDADE</v>
          </cell>
          <cell r="K4844" t="str">
            <v>32,97</v>
          </cell>
          <cell r="L4844" t="str">
            <v>CAIXA REFERENCIAL</v>
          </cell>
        </row>
        <row r="4845">
          <cell r="G4845" t="str">
            <v>103900</v>
          </cell>
          <cell r="H4845" t="str">
            <v>BUCHA DE REDUÇÃO EM COBRE, DN 28 MM X 22 MM, SEM ANEL DE SOLDA, INSTALADO EM RAMAL E SUB-RAMAL DE AQUECIMENTO SOLAR - FORNECIMENTO E INSTALAÇÃO. AF_04/2022</v>
          </cell>
          <cell r="I4845" t="str">
            <v>UN</v>
          </cell>
          <cell r="J4845" t="str">
            <v>COEFICIENTE DE REPRESENTATIVIDADE</v>
          </cell>
          <cell r="K4845" t="str">
            <v>23,12</v>
          </cell>
          <cell r="L4845" t="str">
            <v>CAIXA REFERENCIAL</v>
          </cell>
        </row>
        <row r="4846">
          <cell r="G4846" t="str">
            <v>103901</v>
          </cell>
          <cell r="H4846" t="str">
            <v>TÊ EM COBRE, DN 15 MM, SEM ANEL DE SOLDA, INSTALADO EM RAMAL E SUB-RAMAL DE AQUECIMENTO SOLAR - FORNECIMENTO E INSTALAÇÃO. AF_04/2022</v>
          </cell>
          <cell r="I4846" t="str">
            <v>UN</v>
          </cell>
          <cell r="J4846" t="str">
            <v>COEFICIENTE DE REPRESENTATIVIDADE</v>
          </cell>
          <cell r="K4846" t="str">
            <v>28,79</v>
          </cell>
          <cell r="L4846" t="str">
            <v>CAIXA REFERENCIAL</v>
          </cell>
        </row>
        <row r="4847">
          <cell r="G4847" t="str">
            <v>103902</v>
          </cell>
          <cell r="H4847" t="str">
            <v>TÊ EM COBRE, DN 22 MM, SEM ANEL DE SOLDA, INSTALADO EM RAMAL E SUB-RAMAL DE AQUECIMENTO SOLAR - FORNECIMENTO E INSTALAÇÃO. AF_04/2022</v>
          </cell>
          <cell r="I4847" t="str">
            <v>UN</v>
          </cell>
          <cell r="J4847" t="str">
            <v>COEFICIENTE DE REPRESENTATIVIDADE</v>
          </cell>
          <cell r="K4847" t="str">
            <v>40,78</v>
          </cell>
          <cell r="L4847" t="str">
            <v>CAIXA REFERENCIAL</v>
          </cell>
        </row>
        <row r="4848">
          <cell r="G4848" t="str">
            <v>103903</v>
          </cell>
          <cell r="H4848" t="str">
            <v>TÊ EM COBRE, DN 28 MM, SEM ANEL DE SOLDA, INSTALADO EM RAMAL E SUB-RAMAL DE AQUECIMENTO SOLAR - FORNECIMENTO E INSTALAÇÃO. AF_04/2022</v>
          </cell>
          <cell r="I4848" t="str">
            <v>UN</v>
          </cell>
          <cell r="J4848" t="str">
            <v>COEFICIENTE DE REPRESENTATIVIDADE</v>
          </cell>
          <cell r="K4848" t="str">
            <v>53,63</v>
          </cell>
          <cell r="L4848" t="str">
            <v>CAIXA REFERENCIAL</v>
          </cell>
        </row>
        <row r="4849">
          <cell r="G4849" t="str">
            <v>103947</v>
          </cell>
          <cell r="H4849" t="str">
            <v>BUCHA DE REDUÇÃO, CURTA, PVC, SOLDÁVEL, DN 25 X 20 MM, INSTALADO EM RAMAL OU SUB-RAMAL DE ÁGUA - FORNECIMENTO E INSTALAÇÃO. AF_06/2022</v>
          </cell>
          <cell r="I4849" t="str">
            <v>UN</v>
          </cell>
          <cell r="J4849" t="str">
            <v>COEFICIENTE DE REPRESENTATIVIDADE</v>
          </cell>
          <cell r="K4849" t="str">
            <v>7,50</v>
          </cell>
          <cell r="L4849" t="str">
            <v>CAIXA REFERENCIAL</v>
          </cell>
        </row>
        <row r="4850">
          <cell r="G4850" t="str">
            <v>103948</v>
          </cell>
          <cell r="H4850" t="str">
            <v>BUCHA DE REDUÇÃO, CURTA, PVC, SOLDÁVEL, DN 32 X 25 MM, INSTALADO EM RAMAL OU SUB-RAMAL DE ÁGUA - FORNECIMENTO E INSTALAÇÃO. AF_06/2022</v>
          </cell>
          <cell r="I4850" t="str">
            <v>UN</v>
          </cell>
          <cell r="J4850" t="str">
            <v>COEFICIENTE DE REPRESENTATIVIDADE</v>
          </cell>
          <cell r="K4850" t="str">
            <v>9,22</v>
          </cell>
          <cell r="L4850" t="str">
            <v>CAIXA REFERENCIAL</v>
          </cell>
        </row>
        <row r="4851">
          <cell r="G4851" t="str">
            <v>103949</v>
          </cell>
          <cell r="H4851" t="str">
            <v>BUCHA DE REDUÇÃO, LONGA, PVC, SOLDÁVEL, DN 32 X 20 MM, INSTALADO EM RAMAL OU SUB-RAMAL DE ÁGUA - FORNECIMENTO E INSTALAÇÃO. AF_06/2022</v>
          </cell>
          <cell r="I4851" t="str">
            <v>UN</v>
          </cell>
          <cell r="J4851" t="str">
            <v>COEFICIENTE DE REPRESENTATIVIDADE</v>
          </cell>
          <cell r="K4851" t="str">
            <v>10,46</v>
          </cell>
          <cell r="L4851" t="str">
            <v>CAIXA REFERENCIAL</v>
          </cell>
        </row>
        <row r="4852">
          <cell r="G4852" t="str">
            <v>103950</v>
          </cell>
          <cell r="H4852" t="str">
            <v>JOELHO DE REDUÇÃO, 90 GRAUS, PVC, SOLDÁVEL, DN 25 MM X 20 MM, INSTALADO EM RAMAL OU SUB-RAMAL DE ÁGUA - FORNECIMENTO E INSTALAÇÃO. AF_06/2022</v>
          </cell>
          <cell r="I4852" t="str">
            <v>UN</v>
          </cell>
          <cell r="J4852" t="str">
            <v>COEFICIENTE DE REPRESENTATIVIDADE</v>
          </cell>
          <cell r="K4852" t="str">
            <v>12,61</v>
          </cell>
          <cell r="L4852" t="str">
            <v>CAIXA REFERENCIAL</v>
          </cell>
        </row>
        <row r="4853">
          <cell r="G4853" t="str">
            <v>103951</v>
          </cell>
          <cell r="H4853" t="str">
            <v>JOELHO DE REDUÇÃO, 90 GRAUS, PVC, SOLDÁVEL, DN 32 MM X 25 MM, INSTALADO EM RAMAL OU SUB-RAMAL DE ÁGUA - FORNECIMENTO E INSTALAÇÃO. AF_06/2022</v>
          </cell>
          <cell r="I4853" t="str">
            <v>UN</v>
          </cell>
          <cell r="J4853" t="str">
            <v>COEFICIENTE DE REPRESENTATIVIDADE</v>
          </cell>
          <cell r="K4853" t="str">
            <v>16,90</v>
          </cell>
          <cell r="L4853" t="str">
            <v>CAIXA REFERENCIAL</v>
          </cell>
        </row>
        <row r="4854">
          <cell r="G4854" t="str">
            <v>103952</v>
          </cell>
          <cell r="H4854" t="str">
            <v>BUCHA DE REDUÇÃO, CURTA, PVC, SOLDÁVEL, DN 25 X 20 MM, INSTALADO EM RAMAL DE DISTRIBUIÇÃO DE ÁGUA - FORNECIMENTO E INSTALAÇÃO. AF_06/2022</v>
          </cell>
          <cell r="I4854" t="str">
            <v>UN</v>
          </cell>
          <cell r="J4854" t="str">
            <v>COEFICIENTE DE REPRESENTATIVIDADE</v>
          </cell>
          <cell r="K4854" t="str">
            <v>6,85</v>
          </cell>
          <cell r="L4854" t="str">
            <v>CAIXA REFERENCIAL</v>
          </cell>
        </row>
        <row r="4855">
          <cell r="G4855" t="str">
            <v>103953</v>
          </cell>
          <cell r="H4855" t="str">
            <v>BUCHA DE REDUÇÃO, CURTA, PVC, SOLDÁVEL, DN 32 X 25 MM, INSTALADO EM RAMAL DE DISTRIBUIÇÃO DE ÁGUA - FORNECIMENTO E INSTALAÇÃO. AF_06/2022</v>
          </cell>
          <cell r="I4855" t="str">
            <v>UN</v>
          </cell>
          <cell r="J4855" t="str">
            <v>COEFICIENTE DE REPRESENTATIVIDADE</v>
          </cell>
          <cell r="K4855" t="str">
            <v>8,47</v>
          </cell>
          <cell r="L4855" t="str">
            <v>CAIXA REFERENCIAL</v>
          </cell>
        </row>
        <row r="4856">
          <cell r="G4856" t="str">
            <v>103954</v>
          </cell>
          <cell r="H4856" t="str">
            <v>BUCHA DE REDUÇÃO, LONGA, PVC, SOLDÁVEL, DN 32 X 20 MM, INSTALADO EM RAMAL DE DISTRIBUIÇÃO DE ÁGUA - FORNECIMENTO E INSTALAÇÃO. AF_06/2022</v>
          </cell>
          <cell r="I4856" t="str">
            <v>UN</v>
          </cell>
          <cell r="J4856" t="str">
            <v>COEFICIENTE DE REPRESENTATIVIDADE</v>
          </cell>
          <cell r="K4856" t="str">
            <v>9,73</v>
          </cell>
          <cell r="L4856" t="str">
            <v>CAIXA REFERENCIAL</v>
          </cell>
        </row>
        <row r="4857">
          <cell r="G4857" t="str">
            <v>103955</v>
          </cell>
          <cell r="H4857" t="str">
            <v>JOELHO DE REDUÇÃO, 90 GRAUS, PVC, SOLDÁVEL, DN 25 MM X 20 MM, INSTALADO EM RAMAL DE DISTRIBUIÇÃO DE ÁGUA - FORNECIMENTO E INSTALAÇÃO. AF_06/2022</v>
          </cell>
          <cell r="I4857" t="str">
            <v>UN</v>
          </cell>
          <cell r="J4857" t="str">
            <v>COEFICIENTE DE REPRESENTATIVIDADE</v>
          </cell>
          <cell r="K4857" t="str">
            <v>11,64</v>
          </cell>
          <cell r="L4857" t="str">
            <v>CAIXA REFERENCIAL</v>
          </cell>
        </row>
        <row r="4858">
          <cell r="G4858" t="str">
            <v>103956</v>
          </cell>
          <cell r="H4858" t="str">
            <v>JOELHO DE REDUÇÃO, 90 GRAUS, PVC, SOLDÁVEL, DN 32 MM X 25 MM, INSTALADO EM RAMAL DE DISTRIBUIÇÃO DE ÁGUA - FORNECIMENTO E INSTALAÇÃO. AF_06/2022</v>
          </cell>
          <cell r="I4858" t="str">
            <v>UN</v>
          </cell>
          <cell r="J4858" t="str">
            <v>COEFICIENTE DE REPRESENTATIVIDADE</v>
          </cell>
          <cell r="K4858" t="str">
            <v>15,76</v>
          </cell>
          <cell r="L4858" t="str">
            <v>CAIXA REFERENCIAL</v>
          </cell>
        </row>
        <row r="4859">
          <cell r="G4859" t="str">
            <v>103957</v>
          </cell>
          <cell r="H4859" t="str">
            <v>BUCHA DE REDUÇÃO, CURTA, PVC, SOLDÁVEL, DN 32 X 25 MM, INSTALADO EM PRUMADA DE ÁGUA - FORNECIMENTO E INSTALAÇÃO. AF_06/2022</v>
          </cell>
          <cell r="I4859" t="str">
            <v>UN</v>
          </cell>
          <cell r="J4859" t="str">
            <v>COEFICIENTE DE REPRESENTATIVIDADE</v>
          </cell>
          <cell r="K4859" t="str">
            <v>5,40</v>
          </cell>
          <cell r="L4859" t="str">
            <v>CAIXA REFERENCIAL</v>
          </cell>
        </row>
        <row r="4860">
          <cell r="G4860" t="str">
            <v>103958</v>
          </cell>
          <cell r="H4860" t="str">
            <v>BUCHA DE REDUÇÃO, CURTA, PVC, SOLDÁVEL, DN 50 X 40 MM, INSTALADO EM PRUMADA DE ÁGUA - FORNECIMENTO E INSTALAÇÃO. AF_06/2022</v>
          </cell>
          <cell r="I4860" t="str">
            <v>UN</v>
          </cell>
          <cell r="J4860" t="str">
            <v>COEFICIENTE DE REPRESENTATIVIDADE</v>
          </cell>
          <cell r="K4860" t="str">
            <v>10,52</v>
          </cell>
          <cell r="L4860" t="str">
            <v>CAIXA REFERENCIAL</v>
          </cell>
        </row>
        <row r="4861">
          <cell r="G4861" t="str">
            <v>103959</v>
          </cell>
          <cell r="H4861" t="str">
            <v>BUCHA DE REDUÇÃO, CURTA, PVC, SOLDÁVEL, DN 60 X 50 MM, INSTALADO EM PRUMADA DE ÁGUA - FORNECIMENTO E INSTALAÇÃO. AF_06/2022</v>
          </cell>
          <cell r="I4861" t="str">
            <v>UN</v>
          </cell>
          <cell r="J4861" t="str">
            <v>COEFICIENTE DE REPRESENTATIVIDADE</v>
          </cell>
          <cell r="K4861" t="str">
            <v>15,39</v>
          </cell>
          <cell r="L4861" t="str">
            <v>CAIXA REFERENCIAL</v>
          </cell>
        </row>
        <row r="4862">
          <cell r="G4862" t="str">
            <v>103962</v>
          </cell>
          <cell r="H4862" t="str">
            <v>BUCHA DE REDUÇÃO, LONGA, PVC, SOLDÁVEL, DN 32 X 20 MM, INSTALADO EM PRUMADA DE ÁGUA - FORNECIMENTO E INSTALAÇÃO. AF_06/2022</v>
          </cell>
          <cell r="I4862" t="str">
            <v>UN</v>
          </cell>
          <cell r="J4862" t="str">
            <v>COEFICIENTE DE REPRESENTATIVIDADE</v>
          </cell>
          <cell r="K4862" t="str">
            <v>6,76</v>
          </cell>
          <cell r="L4862" t="str">
            <v>CAIXA REFERENCIAL</v>
          </cell>
        </row>
        <row r="4863">
          <cell r="G4863" t="str">
            <v>103964</v>
          </cell>
          <cell r="H4863" t="str">
            <v>BUCHA DE REDUÇÃO, LONGA, PVC, SOLDÁVEL, DN 40 X 25 MM, INSTALADO EM PRUMADA DE ÁGUA - FORNECIMENTO E INSTALAÇÃO. AF_06/2022</v>
          </cell>
          <cell r="I4863" t="str">
            <v>UN</v>
          </cell>
          <cell r="J4863" t="str">
            <v>COEFICIENTE DE REPRESENTATIVIDADE</v>
          </cell>
          <cell r="K4863" t="str">
            <v>8,55</v>
          </cell>
          <cell r="L4863" t="str">
            <v>CAIXA REFERENCIAL</v>
          </cell>
        </row>
        <row r="4864">
          <cell r="G4864" t="str">
            <v>103966</v>
          </cell>
          <cell r="H4864" t="str">
            <v>BUCHA DE REDUÇÃO, LONGA, PVC, SOLDÁVEL, DN 50 X 25 MM, INSTALADO EM PRUMADA DE ÁGUA - FORNECIMENTO E INSTALAÇÃO. AF_06/2022</v>
          </cell>
          <cell r="I4864" t="str">
            <v>UN</v>
          </cell>
          <cell r="J4864" t="str">
            <v>COEFICIENTE DE REPRESENTATIVIDADE</v>
          </cell>
          <cell r="K4864" t="str">
            <v>10,03</v>
          </cell>
          <cell r="L4864" t="str">
            <v>CAIXA REFERENCIAL</v>
          </cell>
        </row>
        <row r="4865">
          <cell r="G4865" t="str">
            <v>103967</v>
          </cell>
          <cell r="H4865" t="str">
            <v>BUCHA DE REDUÇÃO , LONGA, PVC, SOLDÁVEL, DN 50 X 32 MM, INSTALADO EM PRUMADA DE ÁGUA - FORNECIMENTO E INSTALAÇÃO. AF_06/2022</v>
          </cell>
          <cell r="I4865" t="str">
            <v>UN</v>
          </cell>
          <cell r="J4865" t="str">
            <v>COEFICIENTE DE REPRESENTATIVIDADE</v>
          </cell>
          <cell r="K4865" t="str">
            <v>11,96</v>
          </cell>
          <cell r="L4865" t="str">
            <v>CAIXA REFERENCIAL</v>
          </cell>
        </row>
        <row r="4866">
          <cell r="G4866" t="str">
            <v>103968</v>
          </cell>
          <cell r="H4866" t="str">
            <v>BUCHA DE REDUÇÃO, LONGA, PVC, SOLDÁVEL, DN 60 X 25 MM, INSTALADO EM PRUMADA DE ÁGUA - FORNECIMENTO E INSTALAÇÃO. AF_06/2022</v>
          </cell>
          <cell r="I4866" t="str">
            <v>UN</v>
          </cell>
          <cell r="J4866" t="str">
            <v>COEFICIENTE DE REPRESENTATIVIDADE</v>
          </cell>
          <cell r="K4866" t="str">
            <v>16,70</v>
          </cell>
          <cell r="L4866" t="str">
            <v>CAIXA REFERENCIAL</v>
          </cell>
        </row>
        <row r="4867">
          <cell r="G4867" t="str">
            <v>103969</v>
          </cell>
          <cell r="H4867" t="str">
            <v>BUCHA DE REDUÇÃO, LONGA, PVC, SOLDÁVEL, DN 60 X 32 MM, INSTALADO EM PRUMADA DE ÁGUA - FORNECIMENTO E INSTALAÇÃO. AF_06/2022</v>
          </cell>
          <cell r="I4867" t="str">
            <v>UN</v>
          </cell>
          <cell r="J4867" t="str">
            <v>COEFICIENTE DE REPRESENTATIVIDADE</v>
          </cell>
          <cell r="K4867" t="str">
            <v>19,60</v>
          </cell>
          <cell r="L4867" t="str">
            <v>CAIXA REFERENCIAL</v>
          </cell>
        </row>
        <row r="4868">
          <cell r="G4868" t="str">
            <v>103971</v>
          </cell>
          <cell r="H4868" t="str">
            <v>BUCHA DE REDUÇÃO, LONGA, PVC, SOLDÁVEL, DN 60 X 50 MM, INSTALADO EM PRUMADA DE ÁGUA - FORNECIMENTO E INSTALAÇÃO. AF_06/2022</v>
          </cell>
          <cell r="I4868" t="str">
            <v>UN</v>
          </cell>
          <cell r="J4868" t="str">
            <v>COEFICIENTE DE REPRESENTATIVIDADE</v>
          </cell>
          <cell r="K4868" t="str">
            <v>24,81</v>
          </cell>
          <cell r="L4868" t="str">
            <v>CAIXA REFERENCIAL</v>
          </cell>
        </row>
        <row r="4869">
          <cell r="G4869" t="str">
            <v>103972</v>
          </cell>
          <cell r="H4869" t="str">
            <v>BUCHA DE REDUÇÃO, LONGA, PVC, SOLDÁVEL, DN 75 X 50 MM, INSTALADO EM PRUMADA DE ÁGUA - FORNECIMENTO E INSTALAÇÃO. AF_06/2022</v>
          </cell>
          <cell r="I4869" t="str">
            <v>UN</v>
          </cell>
          <cell r="J4869" t="str">
            <v>COEFICIENTE DE REPRESENTATIVIDADE</v>
          </cell>
          <cell r="K4869" t="str">
            <v>28,64</v>
          </cell>
          <cell r="L4869" t="str">
            <v>CAIXA REFERENCIAL</v>
          </cell>
        </row>
        <row r="4870">
          <cell r="G4870" t="str">
            <v>103974</v>
          </cell>
          <cell r="H4870" t="str">
            <v>JOELHO DE REDUÇÃO, 90 GRAUS, PVC, SOLDÁVEL, DN 32 MM X 25 MM, INSTALADO EM PRUMADA DE ÁGUA - FORNECIMENTO E INSTALAÇÃO. AF_06/2022</v>
          </cell>
          <cell r="I4870" t="str">
            <v>UN</v>
          </cell>
          <cell r="J4870" t="str">
            <v>COEFICIENTE DE REPRESENTATIVIDADE</v>
          </cell>
          <cell r="K4870" t="str">
            <v>11,16</v>
          </cell>
          <cell r="L4870" t="str">
            <v>CAIXA REFERENCIAL</v>
          </cell>
        </row>
        <row r="4871">
          <cell r="G4871" t="str">
            <v>103975</v>
          </cell>
          <cell r="H4871" t="str">
            <v>TE DE REDUÇÃO, 90 GRAUS, PVC, SOLDÁVEL, DN 50 MM X 20 MM, INSTALADO EM PRUMADA DE ÁGUA - FORNECIMENTO E INSTALAÇÃO. AF_06/2022</v>
          </cell>
          <cell r="I4871" t="str">
            <v>UN</v>
          </cell>
          <cell r="J4871" t="str">
            <v>COEFICIENTE DE REPRESENTATIVIDADE</v>
          </cell>
          <cell r="K4871" t="str">
            <v>18,59</v>
          </cell>
          <cell r="L4871" t="str">
            <v>CAIXA REFERENCIAL</v>
          </cell>
        </row>
        <row r="4872">
          <cell r="G4872" t="str">
            <v>103976</v>
          </cell>
          <cell r="H4872" t="str">
            <v>TE DE REDUÇÃO, 90 GRAUS, PVC, SOLDÁVEL, DN 50 MM X 32 MM, INSTALADO EM PRUMADA DE ÁGUA - FORNECIMENTO E INSTALAÇÃO. AF_06/2022</v>
          </cell>
          <cell r="I4872" t="str">
            <v>UN</v>
          </cell>
          <cell r="J4872" t="str">
            <v>COEFICIENTE DE REPRESENTATIVIDADE</v>
          </cell>
          <cell r="K4872" t="str">
            <v>26,32</v>
          </cell>
          <cell r="L4872" t="str">
            <v>CAIXA REFERENCIAL</v>
          </cell>
        </row>
        <row r="4873">
          <cell r="G4873" t="str">
            <v>103977</v>
          </cell>
          <cell r="H4873" t="str">
            <v>BUCHA DE REDUÇÃO, PVC, SOLDÁVEL, DN 40MM X 32MM, INSTALADO EM PRUMADA DE ÁGUA - FORNECIMENTO E INSTALAÇÃO. AF_06/2022</v>
          </cell>
          <cell r="I4873" t="str">
            <v>UN</v>
          </cell>
          <cell r="J4873" t="str">
            <v>COEFICIENTE DE REPRESENTATIVIDADE</v>
          </cell>
          <cell r="K4873" t="str">
            <v>7,58</v>
          </cell>
          <cell r="L4873" t="str">
            <v>CAIXA REFERENCIAL</v>
          </cell>
        </row>
        <row r="4874">
          <cell r="G4874" t="str">
            <v>103980</v>
          </cell>
          <cell r="H4874" t="str">
            <v>JOELHO 90 GRAUS, PVC, SOLDÁVEL, DN 40MM, INSTALADO EM RAMAL DE DISTRIBUIÇÃO DE ÁGUA - FORNECIMENTO E INSTALAÇÃO. AF_06/2022</v>
          </cell>
          <cell r="I4874" t="str">
            <v>UN</v>
          </cell>
          <cell r="J4874" t="str">
            <v>COEFICIENTE DE REPRESENTATIVIDADE</v>
          </cell>
          <cell r="K4874" t="str">
            <v>19,75</v>
          </cell>
          <cell r="L4874" t="str">
            <v>CAIXA REFERENCIAL</v>
          </cell>
        </row>
        <row r="4875">
          <cell r="G4875" t="str">
            <v>103981</v>
          </cell>
          <cell r="H4875" t="str">
            <v>JOELHO 45 GRAUS, PVC, SOLDÁVEL, DN 40MM, INSTALADO EM RAMAL DE DISTRIBUIÇÃO DE ÁGUA - FORNECIMENTO E INSTALAÇÃO. AF_06/2022</v>
          </cell>
          <cell r="I4875" t="str">
            <v>UN</v>
          </cell>
          <cell r="J4875" t="str">
            <v>COEFICIENTE DE REPRESENTATIVIDADE</v>
          </cell>
          <cell r="K4875" t="str">
            <v>19,81</v>
          </cell>
          <cell r="L4875" t="str">
            <v>CAIXA REFERENCIAL</v>
          </cell>
        </row>
        <row r="4876">
          <cell r="G4876" t="str">
            <v>103982</v>
          </cell>
          <cell r="H4876" t="str">
            <v>CURVA 90 GRAUS, PVC, SOLDÁVEL, DN 40MM, INSTALADO EM RAMAL DE DISTRIBUIÇÃO DE ÁGUA - FORNECIMENTO E INSTALAÇÃO. AF_06/2022</v>
          </cell>
          <cell r="I4876" t="str">
            <v>UN</v>
          </cell>
          <cell r="J4876" t="str">
            <v>COEFICIENTE DE REPRESENTATIVIDADE</v>
          </cell>
          <cell r="K4876" t="str">
            <v>25,70</v>
          </cell>
          <cell r="L4876" t="str">
            <v>CAIXA REFERENCIAL</v>
          </cell>
        </row>
        <row r="4877">
          <cell r="G4877" t="str">
            <v>103983</v>
          </cell>
          <cell r="H4877" t="str">
            <v>CURVA 45 GRAUS, PVC, SOLDÁVEL, DN 40MM, INSTALADO EM RAMAL DE DISTRIBUIÇÃO DE ÁGUA - FORNECIMENTO E INSTALAÇÃO. AF_06/2022</v>
          </cell>
          <cell r="I4877" t="str">
            <v>UN</v>
          </cell>
          <cell r="J4877" t="str">
            <v>COEFICIENTE DE REPRESENTATIVIDADE</v>
          </cell>
          <cell r="K4877" t="str">
            <v>19,28</v>
          </cell>
          <cell r="L4877" t="str">
            <v>CAIXA REFERENCIAL</v>
          </cell>
        </row>
        <row r="4878">
          <cell r="G4878" t="str">
            <v>103984</v>
          </cell>
          <cell r="H4878" t="str">
            <v>JOELHO 90 GRAUS, PVC, SOLDÁVEL, DN 50MM, INSTALADO EM RAMAL DE DISTRIBUIÇÃO DE ÁGUA - FORNECIMENTO E INSTALAÇÃO. AF_06/2022</v>
          </cell>
          <cell r="I4878" t="str">
            <v>UN</v>
          </cell>
          <cell r="J4878" t="str">
            <v>COEFICIENTE DE REPRESENTATIVIDADE</v>
          </cell>
          <cell r="K4878" t="str">
            <v>22,08</v>
          </cell>
          <cell r="L4878" t="str">
            <v>CAIXA REFERENCIAL</v>
          </cell>
        </row>
        <row r="4879">
          <cell r="G4879" t="str">
            <v>103985</v>
          </cell>
          <cell r="H4879" t="str">
            <v>JOELHO 45 GRAUS, PVC, SOLDÁVEL, DN 50MM, INSTALADO EM RAMAL DE DISTRIBUIÇÃO DE ÁGUA - FORNECIMENTO E INSTALAÇÃO. AF_06/2022</v>
          </cell>
          <cell r="I4879" t="str">
            <v>UN</v>
          </cell>
          <cell r="J4879" t="str">
            <v>COEFICIENTE DE REPRESENTATIVIDADE</v>
          </cell>
          <cell r="K4879" t="str">
            <v>24,50</v>
          </cell>
          <cell r="L4879" t="str">
            <v>CAIXA REFERENCIAL</v>
          </cell>
        </row>
        <row r="4880">
          <cell r="G4880" t="str">
            <v>103986</v>
          </cell>
          <cell r="H4880" t="str">
            <v>CURVA 90 GRAUS, PVC, SOLDÁVEL, DN 50MM, INSTALADO EM RAMAL DE DISTRIBUIÇÃO DE ÁGUA - FORNECIMENTO E INSTALAÇÃO. AF_06/2022</v>
          </cell>
          <cell r="I4880" t="str">
            <v>UN</v>
          </cell>
          <cell r="J4880" t="str">
            <v>COEFICIENTE DE REPRESENTATIVIDADE</v>
          </cell>
          <cell r="K4880" t="str">
            <v>29,91</v>
          </cell>
          <cell r="L4880" t="str">
            <v>CAIXA REFERENCIAL</v>
          </cell>
        </row>
        <row r="4881">
          <cell r="G4881" t="str">
            <v>103987</v>
          </cell>
          <cell r="H4881" t="str">
            <v>CURVA 45 GRAUS, PVC, SOLDÁVEL, DN 50MM, INSTALADO EM RAMAL DE DISTRIBUIÇÃO DE ÁGUA - FORNECIMENTO E INSTALAÇÃO. AF_06/2022</v>
          </cell>
          <cell r="I4881" t="str">
            <v>UN</v>
          </cell>
          <cell r="J4881" t="str">
            <v>COEFICIENTE DE REPRESENTATIVIDADE</v>
          </cell>
          <cell r="K4881" t="str">
            <v>26,24</v>
          </cell>
          <cell r="L4881" t="str">
            <v>CAIXA REFERENCIAL</v>
          </cell>
        </row>
        <row r="4882">
          <cell r="G4882" t="str">
            <v>103988</v>
          </cell>
          <cell r="H4882" t="str">
            <v>LUVA, PVC, SOLDÁVEL, DN 40MM, INSTALADO EM RAMAL DE DISTRIBUIÇÃO DE ÁGUA - FORNECIMENTO E INSTALAÇÃO. AF_06/2022</v>
          </cell>
          <cell r="I4882" t="str">
            <v>UN</v>
          </cell>
          <cell r="J4882" t="str">
            <v>COEFICIENTE DE REPRESENTATIVIDADE</v>
          </cell>
          <cell r="K4882" t="str">
            <v>14,05</v>
          </cell>
          <cell r="L4882" t="str">
            <v>CAIXA REFERENCIAL</v>
          </cell>
        </row>
        <row r="4883">
          <cell r="G4883" t="str">
            <v>103990</v>
          </cell>
          <cell r="H4883" t="str">
            <v>UNIÃO, PVC, SOLDÁVEL, DN 40MM, INSTALADO EM RAMAL DE DISTRIBUIÇÃO DE ÁGUA - FORNECIMENTO E INSTALAÇÃO. AF_06/2022</v>
          </cell>
          <cell r="I4883" t="str">
            <v>UN</v>
          </cell>
          <cell r="J4883" t="str">
            <v>COEFICIENTE DE REPRESENTATIVIDADE</v>
          </cell>
          <cell r="K4883" t="str">
            <v>35,08</v>
          </cell>
          <cell r="L4883" t="str">
            <v>CAIXA REFERENCIAL</v>
          </cell>
        </row>
        <row r="4884">
          <cell r="G4884" t="str">
            <v>103991</v>
          </cell>
          <cell r="H4884" t="str">
            <v>LUVA COM ROSCA, PVC, SOLDÁVEL, DN 40MM X 1.1/4, INSTALADO EM RAMAL DE DISTRIBUIÇÃO DE ÁGUA - FORNECIMENTO E INSTALAÇÃO. AF_06/2022</v>
          </cell>
          <cell r="I4884" t="str">
            <v>UN</v>
          </cell>
          <cell r="J4884" t="str">
            <v>COEFICIENTE DE REPRESENTATIVIDADE</v>
          </cell>
          <cell r="K4884" t="str">
            <v>19,13</v>
          </cell>
          <cell r="L4884" t="str">
            <v>CAIXA REFERENCIAL</v>
          </cell>
        </row>
        <row r="4885">
          <cell r="G4885" t="str">
            <v>103992</v>
          </cell>
          <cell r="H4885" t="str">
            <v>ADAPTADOR CURTO COM BOLSA E ROSCA PARA REGISTRO, PVC, SOLDÁVEL, DN 40MM X 1.1/4, INSTALADO EM RAMAL DE DISTRIBUIÇÃO DE ÁGUA - FORNECIMENTO E INSTALAÇÃO. AF_06/2022</v>
          </cell>
          <cell r="I4885" t="str">
            <v>UN</v>
          </cell>
          <cell r="J4885" t="str">
            <v>COEFICIENTE DE REPRESENTATIVIDADE</v>
          </cell>
          <cell r="K4885" t="str">
            <v>12,69</v>
          </cell>
          <cell r="L4885" t="str">
            <v>CAIXA REFERENCIAL</v>
          </cell>
        </row>
        <row r="4886">
          <cell r="G4886" t="str">
            <v>103993</v>
          </cell>
          <cell r="H4886" t="str">
            <v>BUCHA DE REDUÇÃO, PVC, SOLDÁVEL, DN 40MM X 32MM, INSTALADO EM RAMAL DE DISTRIBUIÇÃO DE ÁGUA - FORNECIMENTO E INSTALAÇÃO. AF_06/2022</v>
          </cell>
          <cell r="I4886" t="str">
            <v>UN</v>
          </cell>
          <cell r="J4886" t="str">
            <v>COEFICIENTE DE REPRESENTATIVIDADE</v>
          </cell>
          <cell r="K4886" t="str">
            <v>11,14</v>
          </cell>
          <cell r="L4886" t="str">
            <v>CAIXA REFERENCIAL</v>
          </cell>
        </row>
        <row r="4887">
          <cell r="G4887" t="str">
            <v>103994</v>
          </cell>
          <cell r="H4887" t="str">
            <v>ADAPTADOR CURTO COM BOLSA E ROSCA PARA REGISTRO, PVC, SOLDÁVEL, DN 40MM X 1.1/2, INSTALADO EM RAMAL DE DISTRIBUIÇÃO DE ÁGUA - FORNECIMENTO E INSTALAÇÃO. AF_06/2022</v>
          </cell>
          <cell r="I4887" t="str">
            <v>UN</v>
          </cell>
          <cell r="J4887" t="str">
            <v>COEFICIENTE DE REPRESENTATIVIDADE</v>
          </cell>
          <cell r="K4887" t="str">
            <v>15,15</v>
          </cell>
          <cell r="L4887" t="str">
            <v>CAIXA REFERENCIAL</v>
          </cell>
        </row>
        <row r="4888">
          <cell r="G4888" t="str">
            <v>103995</v>
          </cell>
          <cell r="H4888" t="str">
            <v>LUVA, PVC, SOLDÁVEL, DN 50MM, INSTALADO EM RAMAL DE DISTRIBUIÇÃO DE ÁGUA - FORNECIMENTO E INSTALAÇÃO. AF_06/2022</v>
          </cell>
          <cell r="I4888" t="str">
            <v>UN</v>
          </cell>
          <cell r="J4888" t="str">
            <v>COEFICIENTE DE REPRESENTATIVIDADE</v>
          </cell>
          <cell r="K4888" t="str">
            <v>16,57</v>
          </cell>
          <cell r="L4888" t="str">
            <v>CAIXA REFERENCIAL</v>
          </cell>
        </row>
        <row r="4889">
          <cell r="G4889" t="str">
            <v>103996</v>
          </cell>
          <cell r="H4889" t="str">
            <v>LUVA DE CORRER, PVC, SOLDÁVEL, DN 50MM, INSTALADO EM RAMAL DE DISTRIBUIÇÃO DE ÁGUA - FORNECIMENTO E INSTALAÇÃO. AF_06/2022</v>
          </cell>
          <cell r="I4889" t="str">
            <v>UN</v>
          </cell>
          <cell r="J4889" t="str">
            <v>COEFICIENTE DE REPRESENTATIVIDADE</v>
          </cell>
          <cell r="K4889" t="str">
            <v>40,11</v>
          </cell>
          <cell r="L4889" t="str">
            <v>CAIXA REFERENCIAL</v>
          </cell>
        </row>
        <row r="4890">
          <cell r="G4890" t="str">
            <v>103997</v>
          </cell>
          <cell r="H4890" t="str">
            <v>UNIÃO, PVC, SOLDÁVEL, DN 50MM, INSTALADO EM RAMAL DE DISTRIBUIÇÃO DE ÁGUA - FORNECIMENTO E INSTALAÇÃO. AF_06/2022</v>
          </cell>
          <cell r="I4890" t="str">
            <v>UN</v>
          </cell>
          <cell r="J4890" t="str">
            <v>COEFICIENTE DE REPRESENTATIVIDADE</v>
          </cell>
          <cell r="K4890" t="str">
            <v>39,21</v>
          </cell>
          <cell r="L4890" t="str">
            <v>CAIXA REFERENCIAL</v>
          </cell>
        </row>
        <row r="4891">
          <cell r="G4891" t="str">
            <v>103998</v>
          </cell>
          <cell r="H4891" t="str">
            <v>LUVA DE REDUÇÃO, PVC, SOLDÁVEL, DN 50MM X 25MM, INSTALADO EM RAMAL DE DISTRIBUIÇÃO DE ÁGUA   FORNECIMENTO E INSTALAÇÃO. AF_06/2022</v>
          </cell>
          <cell r="I4891" t="str">
            <v>UN</v>
          </cell>
          <cell r="J4891" t="str">
            <v>COEFICIENTE DE REPRESENTATIVIDADE</v>
          </cell>
          <cell r="K4891" t="str">
            <v>15,61</v>
          </cell>
          <cell r="L4891" t="str">
            <v>CAIXA REFERENCIAL</v>
          </cell>
        </row>
        <row r="4892">
          <cell r="G4892" t="str">
            <v>103999</v>
          </cell>
          <cell r="H4892" t="str">
            <v>BUCHA DE REDUÇÃO, LONGA, PVC, SOLDÁVEL, DN 50 X 25 MM, INSTALADO EM RAMAL DE DISTRIBUIÇÃO DE ÁGUA - FORNECIMENTO E INSTALAÇÃO. AF_06/2022</v>
          </cell>
          <cell r="I4892" t="str">
            <v>UN</v>
          </cell>
          <cell r="J4892" t="str">
            <v>COEFICIENTE DE REPRESENTATIVIDADE</v>
          </cell>
          <cell r="K4892" t="str">
            <v>13,68</v>
          </cell>
          <cell r="L4892" t="str">
            <v>CAIXA REFERENCIAL</v>
          </cell>
        </row>
        <row r="4893">
          <cell r="G4893" t="str">
            <v>104000</v>
          </cell>
          <cell r="H4893" t="str">
            <v>LUVA COM ROSCA, PVC, SOLDÁVEL, DN 50MM X 1.1/2, INSTALADO EM RAMAL DE DISTRIBUIÇÃO DE ÁGUA - FORNECIMENTO E INSTALAÇÃO. AF_06/2022</v>
          </cell>
          <cell r="I4893" t="str">
            <v>UN</v>
          </cell>
          <cell r="J4893" t="str">
            <v>COEFICIENTE DE REPRESENTATIVIDADE</v>
          </cell>
          <cell r="K4893" t="str">
            <v>28,48</v>
          </cell>
          <cell r="L4893" t="str">
            <v>CAIXA REFERENCIAL</v>
          </cell>
        </row>
        <row r="4894">
          <cell r="G4894" t="str">
            <v>104001</v>
          </cell>
          <cell r="H4894" t="str">
            <v>ADAPTADOR CURTO COM BOLSA E ROSCA PARA REGISTRO, PVC, SOLDÁVEL, DN 50MM X 1.1/2, INSTALADO EM RAMAL DE DISTRIBUIÇÃO DE ÁGUA - FORNECIMENTO E INSTALAÇÃO. AF_06/2022</v>
          </cell>
          <cell r="I4894" t="str">
            <v>UN</v>
          </cell>
          <cell r="J4894" t="str">
            <v>COEFICIENTE DE REPRESENTATIVIDADE</v>
          </cell>
          <cell r="K4894" t="str">
            <v>15,05</v>
          </cell>
          <cell r="L4894" t="str">
            <v>CAIXA REFERENCIAL</v>
          </cell>
        </row>
        <row r="4895">
          <cell r="G4895" t="str">
            <v>104002</v>
          </cell>
          <cell r="H4895" t="str">
            <v>ADAPTADOR CURTO COM BOLSA E ROSCA PARA REGISTRO, PVC, SOLDÁVEL, DN 50MM X 1.1/4, INSTALADO EM RAMAL DE DISTRIBUIÇÃO DE ÁGUA - FORNECIMENTO E INSTALAÇÃO. AF_06/2022</v>
          </cell>
          <cell r="I4895" t="str">
            <v>UN</v>
          </cell>
          <cell r="J4895" t="str">
            <v>COEFICIENTE DE REPRESENTATIVIDADE</v>
          </cell>
          <cell r="K4895" t="str">
            <v>18,48</v>
          </cell>
          <cell r="L4895" t="str">
            <v>CAIXA REFERENCIAL</v>
          </cell>
        </row>
        <row r="4896">
          <cell r="G4896" t="str">
            <v>104003</v>
          </cell>
          <cell r="H4896" t="str">
            <v>BUCHA DE REDUÇÃO , LONGA, PVC, SOLDÁVEL, DN 50 X 32 MM, INSTALADO EM RAMAL DE DISTRIBUIÇÃO DE ÁGUA - FORNECIMENTO E INSTALAÇÃO. AF_06/2022</v>
          </cell>
          <cell r="I4896" t="str">
            <v>UN</v>
          </cell>
          <cell r="J4896" t="str">
            <v>COEFICIENTE DE REPRESENTATIVIDADE</v>
          </cell>
          <cell r="K4896" t="str">
            <v>15,84</v>
          </cell>
          <cell r="L4896" t="str">
            <v>CAIXA REFERENCIAL</v>
          </cell>
        </row>
        <row r="4897">
          <cell r="G4897" t="str">
            <v>104004</v>
          </cell>
          <cell r="H4897" t="str">
            <v>TE, PVC, SOLDÁVEL, DN 50MM, INSTALADO EM RAMAL DE DISTRIBUIÇÃO DE ÁGUA - FORNECIMENTO E INSTALAÇÃO. AF_06/2022</v>
          </cell>
          <cell r="I4897" t="str">
            <v>UN</v>
          </cell>
          <cell r="J4897" t="str">
            <v>COEFICIENTE DE REPRESENTATIVIDADE</v>
          </cell>
          <cell r="K4897" t="str">
            <v>32,78</v>
          </cell>
          <cell r="L4897" t="str">
            <v>CAIXA REFERENCIAL</v>
          </cell>
        </row>
        <row r="4898">
          <cell r="G4898" t="str">
            <v>104005</v>
          </cell>
          <cell r="H4898" t="str">
            <v>TÊ DE REDUÇÃO, PVC, SOLDÁVEL, DN 50MM X 40MM, INSTALADO EM RAMAL DE DISTRIBUIÇÃO DE ÁGUA - FORNECIMENTO E INSTALAÇÃO. AF_06/2022</v>
          </cell>
          <cell r="I4898" t="str">
            <v>UN</v>
          </cell>
          <cell r="J4898" t="str">
            <v>COEFICIENTE DE REPRESENTATIVIDADE</v>
          </cell>
          <cell r="K4898" t="str">
            <v>38,80</v>
          </cell>
          <cell r="L4898" t="str">
            <v>CAIXA REFERENCIAL</v>
          </cell>
        </row>
        <row r="4899">
          <cell r="G4899" t="str">
            <v>104006</v>
          </cell>
          <cell r="H4899" t="str">
            <v>TÊ DE REDUÇÃO, PVC, SOLDÁVEL, DN 50MM X 25MM, INSTALADO EM RAMAL DE DISTRIBUIÇÃO DE ÁGUA - FORNECIMENTO E INSTALAÇÃO. AF_06/2022</v>
          </cell>
          <cell r="I4899" t="str">
            <v>UN</v>
          </cell>
          <cell r="J4899" t="str">
            <v>COEFICIENTE DE REPRESENTATIVIDADE</v>
          </cell>
          <cell r="K4899" t="str">
            <v>27,38</v>
          </cell>
          <cell r="L4899" t="str">
            <v>CAIXA REFERENCIAL</v>
          </cell>
        </row>
        <row r="4900">
          <cell r="G4900" t="str">
            <v>104007</v>
          </cell>
          <cell r="H4900" t="str">
            <v>TE DE REDUÇÃO, 90 GRAUS, PVC, SOLDÁVEL, DN 50 MM X 20 MM, INSTALADO EM RAMAL DE DISTRIBUIÇÃO DE ÁGUA - FORNECIMENTO E INSTALAÇÃO. AF_06/2022</v>
          </cell>
          <cell r="I4900" t="str">
            <v>UN</v>
          </cell>
          <cell r="J4900" t="str">
            <v>COEFICIENTE DE REPRESENTATIVIDADE</v>
          </cell>
          <cell r="K4900" t="str">
            <v>23,98</v>
          </cell>
          <cell r="L4900" t="str">
            <v>CAIXA REFERENCIAL</v>
          </cell>
        </row>
        <row r="4901">
          <cell r="G4901" t="str">
            <v>104008</v>
          </cell>
          <cell r="H4901" t="str">
            <v>TE DE REDUÇÃO, 90 GRAUS, PVC, SOLDÁVEL, DN 50 MM X 32 MM, INSTALADO EM RAMAL DE DISTRIBUIÇÃO DE ÁGUA - FORNECIMENTO E INSTALAÇÃO. AF_06/2022</v>
          </cell>
          <cell r="I4901" t="str">
            <v>UN</v>
          </cell>
          <cell r="J4901" t="str">
            <v>COEFICIENTE DE REPRESENTATIVIDADE</v>
          </cell>
          <cell r="K4901" t="str">
            <v>34,04</v>
          </cell>
          <cell r="L4901" t="str">
            <v>CAIXA REFERENCIAL</v>
          </cell>
        </row>
        <row r="4902">
          <cell r="G4902" t="str">
            <v>104009</v>
          </cell>
          <cell r="H4902" t="str">
            <v>BUCHA DE REDUÇÃO, CURTA, PVC, SOLDÁVEL, DN 50 X 40 MM, INSTALADO EM RAMAL DE DISTRIBUIÇÃO DE ÁGUA - FORNECIMENTO E INSTALAÇÃO. AF_06/2022</v>
          </cell>
          <cell r="I4902" t="str">
            <v>UN</v>
          </cell>
          <cell r="J4902" t="str">
            <v>COEFICIENTE DE REPRESENTATIVIDADE</v>
          </cell>
          <cell r="K4902" t="str">
            <v>14,67</v>
          </cell>
          <cell r="L4902" t="str">
            <v>CAIXA REFERENCIAL</v>
          </cell>
        </row>
        <row r="4903">
          <cell r="G4903" t="str">
            <v>104011</v>
          </cell>
          <cell r="H4903" t="str">
            <v>TE, PVC, SOLDÁVEL, DN 40MM, INSTALADO EM RAMAL DE DISTRIBUIÇÃO DE ÁGUA - FORNECIMENTO E INSTALAÇÃO. AF_06/2022</v>
          </cell>
          <cell r="I4903" t="str">
            <v>UN</v>
          </cell>
          <cell r="J4903" t="str">
            <v>COEFICIENTE DE REPRESENTATIVIDADE</v>
          </cell>
          <cell r="K4903" t="str">
            <v>27,94</v>
          </cell>
          <cell r="L4903" t="str">
            <v>CAIXA REFERENCIAL</v>
          </cell>
        </row>
        <row r="4904">
          <cell r="G4904" t="str">
            <v>104012</v>
          </cell>
          <cell r="H4904" t="str">
            <v>TÊ DE REDUÇÃO, PVC, SOLDÁVEL, DN 40MM X 32MM, INSTALADO EM RAMAL DE DISTRIBUIÇÃO DE ÁGUA - FORNECIMENTO E INSTALAÇÃO. AF_06/2022</v>
          </cell>
          <cell r="I4904" t="str">
            <v>UN</v>
          </cell>
          <cell r="J4904" t="str">
            <v>COEFICIENTE DE REPRESENTATIVIDADE</v>
          </cell>
          <cell r="K4904" t="str">
            <v>25,88</v>
          </cell>
          <cell r="L4904" t="str">
            <v>CAIXA REFERENCIAL</v>
          </cell>
        </row>
        <row r="4905">
          <cell r="G4905" t="str">
            <v>104014</v>
          </cell>
          <cell r="H4905" t="str">
            <v>BUCHA DE REDUÇÃO, LONGA, PVC, SOLDÁVEL, DN 40 X 25 MM, INSTALADO EM RAMAL DE DISTRIBUIÇÃO DE ÁGUA - FORNECIMENTO E INSTALAÇÃO. AF_06/2022</v>
          </cell>
          <cell r="I4905" t="str">
            <v>UN</v>
          </cell>
          <cell r="J4905" t="str">
            <v>COEFICIENTE DE REPRESENTATIVIDADE</v>
          </cell>
          <cell r="K4905" t="str">
            <v>11,89</v>
          </cell>
          <cell r="L4905" t="str">
            <v>CAIXA REFERENCIAL</v>
          </cell>
        </row>
        <row r="4906">
          <cell r="G4906" t="str">
            <v>104015</v>
          </cell>
          <cell r="H4906" t="str">
            <v>TE DE REDUÇÃO, CPVC, SOLDÁVEL, DN 22 X 15 MM, INSTALADO EM RAMAL OU SUB-RAMAL DE ÁGUA - FORNECIMENTO E INSTALAÇÃO. AF_06/2022</v>
          </cell>
          <cell r="I4906" t="str">
            <v>UN</v>
          </cell>
          <cell r="J4906" t="str">
            <v>COEFICIENTE DE REPRESENTATIVIDADE</v>
          </cell>
          <cell r="K4906" t="str">
            <v>17,79</v>
          </cell>
          <cell r="L4906" t="str">
            <v>CAIXA REFERENCIAL</v>
          </cell>
        </row>
        <row r="4907">
          <cell r="G4907" t="str">
            <v>104016</v>
          </cell>
          <cell r="H4907" t="str">
            <v>TE DE REDUÇÃO, CPVC, SOLDÁVEL, DN 28 X 22 MM, INSTALADO EM RAMAL OU SUB-RAMAL DE ÁGUA - FORNECIMENTO E INSTALAÇÃO. AF_06/2022</v>
          </cell>
          <cell r="I4907" t="str">
            <v>UN</v>
          </cell>
          <cell r="J4907" t="str">
            <v>COEFICIENTE DE REPRESENTATIVIDADE</v>
          </cell>
          <cell r="K4907" t="str">
            <v>23,42</v>
          </cell>
          <cell r="L4907" t="str">
            <v>CAIXA REFERENCIAL</v>
          </cell>
        </row>
        <row r="4908">
          <cell r="G4908" t="str">
            <v>104017</v>
          </cell>
          <cell r="H4908" t="str">
            <v>TE DE REDUÇÃO, CPVC, SOLDÁVEL, DN 35 X 28 MM, INSTALADO EM RAMAL OU SUB-RAMAL DE ÁGUA - FORNECIMENTO E INSTALAÇÃO. AF_06/2022</v>
          </cell>
          <cell r="I4908" t="str">
            <v>UN</v>
          </cell>
          <cell r="J4908" t="str">
            <v>COEFICIENTE DE REPRESENTATIVIDADE</v>
          </cell>
          <cell r="K4908" t="str">
            <v>43,12</v>
          </cell>
          <cell r="L4908" t="str">
            <v>CAIXA REFERENCIAL</v>
          </cell>
        </row>
        <row r="4909">
          <cell r="G4909" t="str">
            <v>104018</v>
          </cell>
          <cell r="H4909" t="str">
            <v>TE DE REDUÇÃO, CPVC, SOLDÁVEL, DN 35 X 28 MM, INSTALADO EM RAMAL OU SUB-RAMAL DE ÁGUA - FORNECIMENTO E INSTALAÇÃO. AF_06/2022</v>
          </cell>
          <cell r="I4909" t="str">
            <v>UN</v>
          </cell>
          <cell r="J4909" t="str">
            <v>COEFICIENTE DE REPRESENTATIVIDADE</v>
          </cell>
          <cell r="K4909" t="str">
            <v>22,04</v>
          </cell>
          <cell r="L4909" t="str">
            <v>CAIXA REFERENCIAL</v>
          </cell>
        </row>
        <row r="4910">
          <cell r="G4910" t="str">
            <v>104019</v>
          </cell>
          <cell r="H4910" t="str">
            <v>TE DE REDUÇÃO, CPVC, SOLDÁVEL, DN 35 X 28 MM, INSTALADO EM RAMAL DE DISTRIBUIÇÃO DE ÁGUA - FORNECIMENTO E INSTALAÇÃO. AF_06/2022</v>
          </cell>
          <cell r="I4910" t="str">
            <v>UN</v>
          </cell>
          <cell r="J4910" t="str">
            <v>COEFICIENTE DE REPRESENTATIVIDADE</v>
          </cell>
          <cell r="K4910" t="str">
            <v>41,50</v>
          </cell>
          <cell r="L4910" t="str">
            <v>CAIXA REFERENCIAL</v>
          </cell>
        </row>
        <row r="4911">
          <cell r="G4911" t="str">
            <v>104020</v>
          </cell>
          <cell r="H4911" t="str">
            <v>TE DE REDUÇÃO, CPVC, SOLDÁVEL, DN 42 X 35 MM, INSTALADO EM PRUMADA DE ÁGUA - FORNECIMENTO E INSTALAÇÃO. AF_06/2022</v>
          </cell>
          <cell r="I4911" t="str">
            <v>UN</v>
          </cell>
          <cell r="J4911" t="str">
            <v>COEFICIENTE DE REPRESENTATIVIDADE</v>
          </cell>
          <cell r="K4911" t="str">
            <v>49,10</v>
          </cell>
          <cell r="L4911" t="str">
            <v>CAIXA REFERENCIAL</v>
          </cell>
        </row>
        <row r="4912">
          <cell r="G4912" t="str">
            <v>104022</v>
          </cell>
          <cell r="H4912" t="str">
            <v>TE, CPVC, SOLDÁVEL, DN  42MM, INSTALADO EM RAMAL DE DISTRIBUIÇÃO DE ÁGUA  FORNECIMENTO E INSTALAÇÃO. AF_06/2022</v>
          </cell>
          <cell r="I4912" t="str">
            <v>UN</v>
          </cell>
          <cell r="J4912" t="str">
            <v>COEFICIENTE DE REPRESENTATIVIDADE</v>
          </cell>
          <cell r="K4912" t="str">
            <v>63,20</v>
          </cell>
          <cell r="L4912" t="str">
            <v>CAIXA REFERENCIAL</v>
          </cell>
        </row>
        <row r="4913">
          <cell r="G4913" t="str">
            <v>104023</v>
          </cell>
          <cell r="H4913" t="str">
            <v>JOELHO 90 GRAUS, CPVC, SOLDÁVEL, DN 42MM, INSTALADO EM RAMAL DE DISTRIBUIÇÃO DE ÁGUA  FORNECIMENTO E INSTALAÇÃO. AF_06/2022</v>
          </cell>
          <cell r="I4913" t="str">
            <v>UN</v>
          </cell>
          <cell r="J4913" t="str">
            <v>COEFICIENTE DE REPRESENTATIVIDADE</v>
          </cell>
          <cell r="K4913" t="str">
            <v>38,39</v>
          </cell>
          <cell r="L4913" t="str">
            <v>CAIXA REFERENCIAL</v>
          </cell>
        </row>
        <row r="4914">
          <cell r="G4914" t="str">
            <v>104024</v>
          </cell>
          <cell r="H4914" t="str">
            <v>JOELHO 45 GRAUS, CPVC, SOLDÁVEL, DN 42MM, INSTALADO EM RAMAL DE DISTRIBUIÇÃO DE ÁGUA  FORNECIMENTO E INSTALAÇÃO. AF_06/2022</v>
          </cell>
          <cell r="I4914" t="str">
            <v>UN</v>
          </cell>
          <cell r="J4914" t="str">
            <v>COEFICIENTE DE REPRESENTATIVIDADE</v>
          </cell>
          <cell r="K4914" t="str">
            <v>38,06</v>
          </cell>
          <cell r="L4914" t="str">
            <v>CAIXA REFERENCIAL</v>
          </cell>
        </row>
        <row r="4915">
          <cell r="G4915" t="str">
            <v>104025</v>
          </cell>
          <cell r="H4915" t="str">
            <v>LUVA, CPVC, SOLDÁVEL, DN 42MM, INSTALADO EM RAMAL DE DISTRIBUIÇÃO DE ÁGUA  FORNECIMENTO E INSTALAÇÃO. AF_06/2022</v>
          </cell>
          <cell r="I4915" t="str">
            <v>UN</v>
          </cell>
          <cell r="J4915" t="str">
            <v>COEFICIENTE DE REPRESENTATIVIDADE</v>
          </cell>
          <cell r="K4915" t="str">
            <v>26,68</v>
          </cell>
          <cell r="L4915" t="str">
            <v>CAIXA REFERENCIAL</v>
          </cell>
        </row>
        <row r="4916">
          <cell r="G4916" t="str">
            <v>104026</v>
          </cell>
          <cell r="H4916" t="str">
            <v>LUVA DE CORRER, CPVC, SOLDÁVEL, DN 42MM, INSTALADO EM RAMAL DE DISTRIBUIÇÃO DE ÁGUA  FORNECIMENTO E INSTALAÇÃO. AF_06/2022</v>
          </cell>
          <cell r="I4916" t="str">
            <v>UN</v>
          </cell>
          <cell r="J4916" t="str">
            <v>COEFICIENTE DE REPRESENTATIVIDADE</v>
          </cell>
          <cell r="K4916" t="str">
            <v>37,43</v>
          </cell>
          <cell r="L4916" t="str">
            <v>CAIXA REFERENCIAL</v>
          </cell>
        </row>
        <row r="4917">
          <cell r="G4917" t="str">
            <v>104027</v>
          </cell>
          <cell r="H4917" t="str">
            <v>UNIÃO, CPVC, SOLDÁVEL, DN 42MM, INSTALADO EM RAMAL DE DISTRIBUIÇÃO DE ÁGUA   FORNECIMENTO E INSTALAÇÃO. AF_06/2022</v>
          </cell>
          <cell r="I4917" t="str">
            <v>UN</v>
          </cell>
          <cell r="J4917" t="str">
            <v>COEFICIENTE DE REPRESENTATIVIDADE</v>
          </cell>
          <cell r="K4917" t="str">
            <v>54,96</v>
          </cell>
          <cell r="L4917" t="str">
            <v>CAIXA REFERENCIAL</v>
          </cell>
        </row>
        <row r="4918">
          <cell r="G4918" t="str">
            <v>104028</v>
          </cell>
          <cell r="H4918" t="str">
            <v>LUVA DE TRANSIÇÃO, CPVC, SOLDÁVEL, DN42MM X 1.1/2, INSTALADO EM RAMAL DE DISTRIBUIÇÃO DE ÁGUA  FORNECIMENTO E INSTALAÇÃO. AF_06/2022</v>
          </cell>
          <cell r="I4918" t="str">
            <v>UN</v>
          </cell>
          <cell r="J4918" t="str">
            <v>COEFICIENTE DE REPRESENTATIVIDADE</v>
          </cell>
          <cell r="K4918" t="str">
            <v>108,40</v>
          </cell>
          <cell r="L4918" t="str">
            <v>CAIXA REFERENCIAL</v>
          </cell>
        </row>
        <row r="4919">
          <cell r="G4919" t="str">
            <v>104029</v>
          </cell>
          <cell r="H4919" t="str">
            <v>CONECTOR, CPVC, SOLDÁVEL, DN 42MM X 1.1/2, INSTALADO EM RAMAL DE DISTRIBUIÇÃO DE ÁGUA  FORNECIMENTO E INSTALAÇÃO. AF_06/2022</v>
          </cell>
          <cell r="I4919" t="str">
            <v>UN</v>
          </cell>
          <cell r="J4919" t="str">
            <v>COEFICIENTE DE REPRESENTATIVIDADE</v>
          </cell>
          <cell r="K4919" t="str">
            <v>57,98</v>
          </cell>
          <cell r="L4919" t="str">
            <v>CAIXA REFERENCIAL</v>
          </cell>
        </row>
        <row r="4920">
          <cell r="G4920" t="str">
            <v>104030</v>
          </cell>
          <cell r="H4920" t="str">
            <v>TE DE REDUÇÃO, CPVC, SOLDÁVEL, DN 42 X 35 MM, INSTALADO EM RAMAL DE DISTRIBUIÇÃO DE ÁGUA - FORNECIMENTO E INSTALAÇÃO. AF_06/2022</v>
          </cell>
          <cell r="I4920" t="str">
            <v>UN</v>
          </cell>
          <cell r="J4920" t="str">
            <v>COEFICIENTE DE REPRESENTATIVIDADE</v>
          </cell>
          <cell r="K4920" t="str">
            <v>56,37</v>
          </cell>
          <cell r="L4920" t="str">
            <v>CAIXA REFERENCIAL</v>
          </cell>
        </row>
        <row r="4921">
          <cell r="G4921" t="str">
            <v>104159</v>
          </cell>
          <cell r="H4921" t="str">
            <v>LUVA DE CORRER, PVC, SOLDÁVEL, DN 40MM, INSTALADO EM RAMAL DE DISTRIBUIÇÃO DE ÁGUA  FORNECIMENTO E INSTALAÇÃO. AF_06/2022</v>
          </cell>
          <cell r="I4921" t="str">
            <v>UN</v>
          </cell>
          <cell r="J4921" t="str">
            <v>COEFICIENTE DE REPRESENTATIVIDADE</v>
          </cell>
          <cell r="K4921" t="str">
            <v>37,46</v>
          </cell>
          <cell r="L4921" t="str">
            <v>CAIXA REFERENCIAL</v>
          </cell>
        </row>
        <row r="4922">
          <cell r="G4922" t="str">
            <v>104167</v>
          </cell>
          <cell r="H4922" t="str">
            <v>JOELHO 90 GRAUS, PVC, SERIE R, ÁGUA PLUVIAL, DN 150 MM, JUNTA ELÁSTICA, FORNECIDO E INSTALADO EM RAMAL DE ENCAMINHAMENTO. AF_06/2022</v>
          </cell>
          <cell r="I4922" t="str">
            <v>UN</v>
          </cell>
          <cell r="J4922" t="str">
            <v>COEFICIENTE DE REPRESENTATIVIDADE</v>
          </cell>
          <cell r="K4922" t="str">
            <v>125,03</v>
          </cell>
          <cell r="L4922" t="str">
            <v>CAIXA REFERENCIAL</v>
          </cell>
        </row>
        <row r="4923">
          <cell r="G4923" t="str">
            <v>104168</v>
          </cell>
          <cell r="H4923" t="str">
            <v>JOELHO 45 GRAUS, PVC, SERIE R, ÁGUA PLUVIAL, DN 150 MM, JUNTA ELÁSTICA, FORNECIDO E INSTALADO EM RAMAL DE ENCAMINHAMENTO. AF_06/2022</v>
          </cell>
          <cell r="I4923" t="str">
            <v>UN</v>
          </cell>
          <cell r="J4923" t="str">
            <v>COEFICIENTE DE REPRESENTATIVIDADE</v>
          </cell>
          <cell r="K4923" t="str">
            <v>121,72</v>
          </cell>
          <cell r="L4923" t="str">
            <v>CAIXA REFERENCIAL</v>
          </cell>
        </row>
        <row r="4924">
          <cell r="G4924" t="str">
            <v>104169</v>
          </cell>
          <cell r="H4924" t="str">
            <v>CURVA 87 GRAUS E 30 MINUTOS, PVC, SERIE R, ÁGUA PLUVIAL, DN 150 MM, JUNTA ELÁSTICA, FORNECIDO E INSTALADO EM RAMAL DE ENCAMINHAMENTO. AF_06/2022</v>
          </cell>
          <cell r="I4924" t="str">
            <v>UN</v>
          </cell>
          <cell r="J4924" t="str">
            <v>COEFICIENTE DE REPRESENTATIVIDADE</v>
          </cell>
          <cell r="K4924" t="str">
            <v>150,80</v>
          </cell>
          <cell r="L4924" t="str">
            <v>CAIXA REFERENCIAL</v>
          </cell>
        </row>
        <row r="4925">
          <cell r="G4925" t="str">
            <v>104170</v>
          </cell>
          <cell r="H4925" t="str">
            <v>LUVA SIMPLES, PVC, SERIE R, ÁGUA PLUVIAL, DN 150 MM, JUNTA ELÁSTICA, FORNECIDO E INSTALADO EM RAMAL DE ENCAMINHAMENTO. AF_06/2022</v>
          </cell>
          <cell r="I4925" t="str">
            <v>UN</v>
          </cell>
          <cell r="J4925" t="str">
            <v>COEFICIENTE DE REPRESENTATIVIDADE</v>
          </cell>
          <cell r="K4925" t="str">
            <v>70,98</v>
          </cell>
          <cell r="L4925" t="str">
            <v>CAIXA REFERENCIAL</v>
          </cell>
        </row>
        <row r="4926">
          <cell r="G4926" t="str">
            <v>104171</v>
          </cell>
          <cell r="H4926" t="str">
            <v>LUVA DE CORRER, PVC, SERIE R, ÁGUA PLUVIAL, DN 150 MM, JUNTA ELÁSTICA, FORNECIDO E INSTALADO EM RAMAL DE ENCAMINHAMENTO. AF_06/2022</v>
          </cell>
          <cell r="I4926" t="str">
            <v>UN</v>
          </cell>
          <cell r="J4926" t="str">
            <v>COEFICIENTE DE REPRESENTATIVIDADE</v>
          </cell>
          <cell r="K4926" t="str">
            <v>99,42</v>
          </cell>
          <cell r="L4926" t="str">
            <v>CAIXA REFERENCIAL</v>
          </cell>
        </row>
        <row r="4927">
          <cell r="G4927" t="str">
            <v>104172</v>
          </cell>
          <cell r="H4927" t="str">
            <v>TÊ DE INSPEÇÃO, PVC, SERIE R, ÁGUA PLUVIAL, DN 150 MM, JUNTA ELÁSTICA, FORNECIDO E INSTALADO EM RAMAL DE ENCAMINHAMENTO. AF_06/2022</v>
          </cell>
          <cell r="I4927" t="str">
            <v>UN</v>
          </cell>
          <cell r="J4927" t="str">
            <v>COEFICIENTE DE REPRESENTATIVIDADE</v>
          </cell>
          <cell r="K4927" t="str">
            <v>280,18</v>
          </cell>
          <cell r="L4927" t="str">
            <v>CAIXA REFERENCIAL</v>
          </cell>
        </row>
        <row r="4928">
          <cell r="G4928" t="str">
            <v>104173</v>
          </cell>
          <cell r="H4928" t="str">
            <v>REDUÇÃO EXCÊNTRICA, PVC, SERIE R, ÁGUA PLUVIAL, DN 150 X 100 MM, JUNTA ELÁSTICA, FORNECIDO E INSTALADO EM RAMAL DE ENCAMINHAMENTO. AF_06/2022</v>
          </cell>
          <cell r="I4928" t="str">
            <v>UN</v>
          </cell>
          <cell r="J4928" t="str">
            <v>COEFICIENTE DE REPRESENTATIVIDADE</v>
          </cell>
          <cell r="K4928" t="str">
            <v>86,23</v>
          </cell>
          <cell r="L4928" t="str">
            <v>CAIXA REFERENCIAL</v>
          </cell>
        </row>
        <row r="4929">
          <cell r="G4929" t="str">
            <v>104174</v>
          </cell>
          <cell r="H4929" t="str">
            <v>JUNÇÃO SIMPLES, PVC, SERIE R, ÁGUA PLUVIAL, DN 150 X 100 MM, JUNTA ELÁSTICA, FORNECIDO E INSTALADO EM RAMAL DE ENCAMINHAMENTO. AF_06/2022</v>
          </cell>
          <cell r="I4929" t="str">
            <v>UN</v>
          </cell>
          <cell r="J4929" t="str">
            <v>COEFICIENTE DE REPRESENTATIVIDADE</v>
          </cell>
          <cell r="K4929" t="str">
            <v>193,16</v>
          </cell>
          <cell r="L4929" t="str">
            <v>CAIXA REFERENCIAL</v>
          </cell>
        </row>
        <row r="4930">
          <cell r="G4930" t="str">
            <v>104175</v>
          </cell>
          <cell r="H4930" t="str">
            <v>TÊ, PVC, SERIE R, ÁGUA PLUVIAL, DN 150 X 100 MM, JUNTA ELÁSTICA, FORNECIDO E INSTALADO EM RAMAL DE ENCAMINHAMENTO. AF_06/2022</v>
          </cell>
          <cell r="I4930" t="str">
            <v>UN</v>
          </cell>
          <cell r="J4930" t="str">
            <v>COEFICIENTE DE REPRESENTATIVIDADE</v>
          </cell>
          <cell r="K4930" t="str">
            <v>143,47</v>
          </cell>
          <cell r="L4930" t="str">
            <v>CAIXA REFERENCIAL</v>
          </cell>
        </row>
        <row r="4931">
          <cell r="G4931" t="str">
            <v>104176</v>
          </cell>
          <cell r="H4931" t="str">
            <v>JUNÇÃO SIMPLES, PVC, SERIE R, ÁGUA PLUVIAL, DN 150 X 150 MM, JUNTA ELÁSTICA, FORNECIDO E INSTALADO EM RAMAL DE ENCAMINHAMENTO. AF_06/2022</v>
          </cell>
          <cell r="I4931" t="str">
            <v>UN</v>
          </cell>
          <cell r="J4931" t="str">
            <v>COEFICIENTE DE REPRESENTATIVIDADE</v>
          </cell>
          <cell r="K4931" t="str">
            <v>255,62</v>
          </cell>
          <cell r="L4931" t="str">
            <v>CAIXA REFERENCIAL</v>
          </cell>
        </row>
        <row r="4932">
          <cell r="G4932" t="str">
            <v>104177</v>
          </cell>
          <cell r="H4932" t="str">
            <v>TÊ, PVC, SERIE R, ÁGUA PLUVIAL, DN 150 X 150 MM, JUNTA ELÁSTICA, FORNECIDO E INSTALADO EM RAMAL DE ENCAMINHAMENTO. AF_06/2022</v>
          </cell>
          <cell r="I4932" t="str">
            <v>UN</v>
          </cell>
          <cell r="J4932" t="str">
            <v>COEFICIENTE DE REPRESENTATIVIDADE</v>
          </cell>
          <cell r="K4932" t="str">
            <v>185,13</v>
          </cell>
          <cell r="L4932" t="str">
            <v>CAIXA REFERENCIAL</v>
          </cell>
        </row>
        <row r="4933">
          <cell r="G4933" t="str">
            <v>104178</v>
          </cell>
          <cell r="H4933" t="str">
            <v>CAP, PVC, SERIE R, ÁGUA PLUVIAL, DN 100 MM, JUNTA ELÁSTICA, FORNECIDO E INSTALADO EM RAMAL DE ENCAMINHAMENTO. AF_06/2022</v>
          </cell>
          <cell r="I4933" t="str">
            <v>UN</v>
          </cell>
          <cell r="J4933" t="str">
            <v>COEFICIENTE DE REPRESENTATIVIDADE</v>
          </cell>
          <cell r="K4933" t="str">
            <v>22,39</v>
          </cell>
          <cell r="L4933" t="str">
            <v>CAIXA REFERENCIAL</v>
          </cell>
        </row>
        <row r="4934">
          <cell r="G4934" t="str">
            <v>104179</v>
          </cell>
          <cell r="H4934" t="str">
            <v>CAP, PVC, SERIE R, ÁGUA PLUVIAL, DN 150 MM, JUNTA ELÁSTICA, FORNECIDO E INSTALADO EM RAMAL DE ENCAMINHAMENTO. AF_06/2022</v>
          </cell>
          <cell r="I4934" t="str">
            <v>UN</v>
          </cell>
          <cell r="J4934" t="str">
            <v>COEFICIENTE DE REPRESENTATIVIDADE</v>
          </cell>
          <cell r="K4934" t="str">
            <v>84,79</v>
          </cell>
          <cell r="L4934" t="str">
            <v>CAIXA REFERENCIAL</v>
          </cell>
        </row>
        <row r="4935">
          <cell r="G4935" t="str">
            <v>104191</v>
          </cell>
          <cell r="H4935" t="str">
            <v>BUCHA DE REDUÇÃO, PPR, DN 25 X 20 MM, INSTALADO EM RAMAL OU SUB-RAMAL DE ÁGUA - FORNECIMENTO E INSTALAÇÃO. AF_08/2022</v>
          </cell>
          <cell r="I4935" t="str">
            <v>UN</v>
          </cell>
          <cell r="J4935" t="str">
            <v>COEFICIENTE DE REPRESENTATIVIDADE</v>
          </cell>
          <cell r="K4935" t="str">
            <v>11,69</v>
          </cell>
          <cell r="L4935" t="str">
            <v>CAIXA REFERENCIAL</v>
          </cell>
        </row>
        <row r="4936">
          <cell r="G4936" t="str">
            <v>104192</v>
          </cell>
          <cell r="H4936" t="str">
            <v>TÊ MISTURADOR, PPR, F M M, DN 25 X 25 MM, INSTALADO EM RAMAL OU SUB-RAMAL DE ÁGUA - FORNECIMENTO E INSTALAÇÃO. AF_08/2022</v>
          </cell>
          <cell r="I4936" t="str">
            <v>UN</v>
          </cell>
          <cell r="J4936" t="str">
            <v>COEFICIENTE DE REPRESENTATIVIDADE</v>
          </cell>
          <cell r="K4936" t="str">
            <v>30,84</v>
          </cell>
          <cell r="L4936" t="str">
            <v>CAIXA REFERENCIAL</v>
          </cell>
        </row>
        <row r="4937">
          <cell r="G4937" t="str">
            <v>104193</v>
          </cell>
          <cell r="H4937" t="str">
            <v>JOELHO 45 GRAUS, PPR, F/ F, DN 90 MM, INSTALADO EM PRUMADA DE ÁGUA - FORNECIMENTO E INSTALAÇÃO. AF_08/2022</v>
          </cell>
          <cell r="I4937" t="str">
            <v>UN</v>
          </cell>
          <cell r="J4937" t="str">
            <v>COEFICIENTE DE REPRESENTATIVIDADE</v>
          </cell>
          <cell r="K4937" t="str">
            <v>162,01</v>
          </cell>
          <cell r="L4937" t="str">
            <v>CAIXA REFERENCIAL</v>
          </cell>
        </row>
        <row r="4938">
          <cell r="G4938" t="str">
            <v>104196</v>
          </cell>
          <cell r="H4938" t="str">
            <v>CURVA 90 GRAUS, PPR, DN 20 MM, INSTALADO EM RAMAL OU SUB-RAMAL DE ÁGUA - FORNECIMENTO E INSTALAÇÃO. AF_08/2022</v>
          </cell>
          <cell r="I4938" t="str">
            <v>UN</v>
          </cell>
          <cell r="J4938" t="str">
            <v>COEFICIENTE DE REPRESENTATIVIDADE</v>
          </cell>
          <cell r="K4938" t="str">
            <v>16,50</v>
          </cell>
          <cell r="L4938" t="str">
            <v>CAIXA REFERENCIAL</v>
          </cell>
        </row>
        <row r="4939">
          <cell r="G4939" t="str">
            <v>104197</v>
          </cell>
          <cell r="H4939" t="str">
            <v>CURVA 90 GRAUS, PPR, DN 25 MM, INSTALADO EM RAMAL OU SUB-RAMAL DE ÁGUA - FORNECIMENTO E INSTALAÇÃO. AF_08/2022</v>
          </cell>
          <cell r="I4939" t="str">
            <v>UN</v>
          </cell>
          <cell r="J4939" t="str">
            <v>COEFICIENTE DE REPRESENTATIVIDADE</v>
          </cell>
          <cell r="K4939" t="str">
            <v>32,01</v>
          </cell>
          <cell r="L4939" t="str">
            <v>CAIXA REFERENCIAL</v>
          </cell>
        </row>
        <row r="4940">
          <cell r="G4940" t="str">
            <v>104198</v>
          </cell>
          <cell r="H4940" t="str">
            <v>JOELHO 45 GRAUS, PPR, DN 20 MM, INSTALADO EM RAMAL OU SUB-RAMAL DE ÁGUA - FORNECIMENTO E INSTALAÇÃO. AF_08/2022</v>
          </cell>
          <cell r="I4940" t="str">
            <v>UN</v>
          </cell>
          <cell r="J4940" t="str">
            <v>COEFICIENTE DE REPRESENTATIVIDADE</v>
          </cell>
          <cell r="K4940" t="str">
            <v>9,00</v>
          </cell>
          <cell r="L4940" t="str">
            <v>CAIXA REFERENCIAL</v>
          </cell>
        </row>
        <row r="4941">
          <cell r="G4941" t="str">
            <v>104199</v>
          </cell>
          <cell r="H4941" t="str">
            <v>JOELHO 90 GRAUS, PPR, DN 20 MM, INSTALADO EM RAMAL OU SUB-RAMAL DE ÁGUA - FORNECIMENTO E INSTALAÇÃO. AF_08/2022</v>
          </cell>
          <cell r="I4941" t="str">
            <v>UN</v>
          </cell>
          <cell r="J4941" t="str">
            <v>COEFICIENTE DE REPRESENTATIVIDADE</v>
          </cell>
          <cell r="K4941" t="str">
            <v>8,78</v>
          </cell>
          <cell r="L4941" t="str">
            <v>CAIXA REFERENCIAL</v>
          </cell>
        </row>
        <row r="4942">
          <cell r="G4942" t="str">
            <v>104200</v>
          </cell>
          <cell r="H4942" t="str">
            <v>LUVA, PPR, DN 20 MM, INSTALADO EM RAMAL OU SUB-RAMAL DE ÁGUA - FORNECIMENTO E INSTALAÇÃO. AF_08/2022</v>
          </cell>
          <cell r="I4942" t="str">
            <v>UN</v>
          </cell>
          <cell r="J4942" t="str">
            <v>COEFICIENTE DE REPRESENTATIVIDADE</v>
          </cell>
          <cell r="K4942" t="str">
            <v>6,88</v>
          </cell>
          <cell r="L4942" t="str">
            <v>CAIXA REFERENCIAL</v>
          </cell>
        </row>
        <row r="4943">
          <cell r="G4943" t="str">
            <v>104201</v>
          </cell>
          <cell r="H4943" t="str">
            <v>TÊ MISTURADOR, PPR, F M M, DN 20 X 20 MM, INSTALADO EM RAMAL OU SUB-RAMAL DE ÁGUA - FORNECIMENTO E INSTALAÇÃO. AF_08/2022</v>
          </cell>
          <cell r="I4943" t="str">
            <v>UN</v>
          </cell>
          <cell r="J4943" t="str">
            <v>COEFICIENTE DE REPRESENTATIVIDADE</v>
          </cell>
          <cell r="K4943" t="str">
            <v>20,57</v>
          </cell>
          <cell r="L4943" t="str">
            <v>CAIXA REFERENCIAL</v>
          </cell>
        </row>
        <row r="4944">
          <cell r="G4944" t="str">
            <v>104202</v>
          </cell>
          <cell r="H4944" t="str">
            <v>TÊ NORMAL, PPR, 90 GRAUS, DN 20 X 20 X 20 MM, INSTALADO EM RAMAL OU SUB-RAMAL DE ÁGUA - FORNECIMENTO E INSTALAÇÃO. AF_08/2022</v>
          </cell>
          <cell r="I4944" t="str">
            <v>UN</v>
          </cell>
          <cell r="J4944" t="str">
            <v>COEFICIENTE DE REPRESENTATIVIDADE</v>
          </cell>
          <cell r="K4944" t="str">
            <v>12,73</v>
          </cell>
          <cell r="L4944" t="str">
            <v>CAIXA REFERENCIAL</v>
          </cell>
        </row>
        <row r="4945">
          <cell r="G4945" t="str">
            <v>104317</v>
          </cell>
          <cell r="H4945" t="str">
            <v>JOELHO 90 GRAUS, PVC, SOLDÁVEL, DN 20 MM, INSTALADO EM DRENO DE AR CONDICIONADO - FORNECIMENTO E INSTALAÇÃO. AF_08/2022</v>
          </cell>
          <cell r="I4945" t="str">
            <v>UN</v>
          </cell>
          <cell r="J4945" t="str">
            <v>COEFICIENTE DE REPRESENTATIVIDADE</v>
          </cell>
          <cell r="K4945" t="str">
            <v>8,05</v>
          </cell>
          <cell r="L4945" t="str">
            <v>CAIXA REFERENCIAL</v>
          </cell>
        </row>
        <row r="4946">
          <cell r="G4946" t="str">
            <v>104318</v>
          </cell>
          <cell r="H4946" t="str">
            <v>JOELHO 45 GRAUS, PVC, SOLDÁVEL, DN 20 MM, INSTALADO EM DRENO DE AR CONDICIONADO - FORNECIMENTO E INSTALAÇÃO. AF_08/2022</v>
          </cell>
          <cell r="I4946" t="str">
            <v>UN</v>
          </cell>
          <cell r="J4946" t="str">
            <v>COEFICIENTE DE REPRESENTATIVIDADE</v>
          </cell>
          <cell r="K4946" t="str">
            <v>8,57</v>
          </cell>
          <cell r="L4946" t="str">
            <v>CAIXA REFERENCIAL</v>
          </cell>
        </row>
        <row r="4947">
          <cell r="G4947" t="str">
            <v>104319</v>
          </cell>
          <cell r="H4947" t="str">
            <v>JOELHO 90 GRAUS, PVC, SOLDÁVEL, DN 32 MM, INSTALADO EM DRENO DE AR CONDICIONADO - FORNECIMENTO E INSTALAÇÃO. AF_08/2022</v>
          </cell>
          <cell r="I4947" t="str">
            <v>UN</v>
          </cell>
          <cell r="J4947" t="str">
            <v>COEFICIENTE DE REPRESENTATIVIDADE</v>
          </cell>
          <cell r="K4947" t="str">
            <v>11,20</v>
          </cell>
          <cell r="L4947" t="str">
            <v>CAIXA REFERENCIAL</v>
          </cell>
        </row>
        <row r="4948">
          <cell r="G4948" t="str">
            <v>104320</v>
          </cell>
          <cell r="H4948" t="str">
            <v>JOELHO 45 GRAUS, PVC, SOLDÁVEL, DN 32 MM, INSTALADO EM DRENO DE AR CONDICIONADO - FORNECIMENTO E INSTALAÇÃO. AF_08/2022</v>
          </cell>
          <cell r="I4948" t="str">
            <v>UN</v>
          </cell>
          <cell r="J4948" t="str">
            <v>COEFICIENTE DE REPRESENTATIVIDADE</v>
          </cell>
          <cell r="K4948" t="str">
            <v>12,87</v>
          </cell>
          <cell r="L4948" t="str">
            <v>CAIXA REFERENCIAL</v>
          </cell>
        </row>
        <row r="4949">
          <cell r="G4949" t="str">
            <v>104321</v>
          </cell>
          <cell r="H4949" t="str">
            <v>LUVA, PVC, SOLDÁVEL, DN 20 MM, INSTALADO EM DRENO DE AR CONDICIONADO - FORNECIMENTO E INSTALAÇÃO. AF_08/2022</v>
          </cell>
          <cell r="I4949" t="str">
            <v>UN</v>
          </cell>
          <cell r="J4949" t="str">
            <v>COEFICIENTE DE REPRESENTATIVIDADE</v>
          </cell>
          <cell r="K4949" t="str">
            <v>5,97</v>
          </cell>
          <cell r="L4949" t="str">
            <v>CAIXA REFERENCIAL</v>
          </cell>
        </row>
        <row r="4950">
          <cell r="G4950" t="str">
            <v>104322</v>
          </cell>
          <cell r="H4950" t="str">
            <v>LUVA, PVC, SOLDÁVEL, DN 32 MM, INSTALADO EM DRENO DE AR CONDICIONADO - FORNECIMENTO E INSTALAÇÃO. AF_08/2022</v>
          </cell>
          <cell r="I4950" t="str">
            <v>UN</v>
          </cell>
          <cell r="J4950" t="str">
            <v>COEFICIENTE DE REPRESENTATIVIDADE</v>
          </cell>
          <cell r="K4950" t="str">
            <v>8,26</v>
          </cell>
          <cell r="L4950" t="str">
            <v>CAIXA REFERENCIAL</v>
          </cell>
        </row>
        <row r="4951">
          <cell r="G4951" t="str">
            <v>104323</v>
          </cell>
          <cell r="H4951" t="str">
            <v>TE, PVC, SOLDÁVEL, DN 20 MM, INSTALADO EM DRENO DE AR CONDICIONADO - FORNECIMENTO E INSTALAÇÃO. AF_08/2022</v>
          </cell>
          <cell r="I4951" t="str">
            <v>UN</v>
          </cell>
          <cell r="J4951" t="str">
            <v>COEFICIENTE DE REPRESENTATIVIDADE</v>
          </cell>
          <cell r="K4951" t="str">
            <v>11,12</v>
          </cell>
          <cell r="L4951" t="str">
            <v>CAIXA REFERENCIAL</v>
          </cell>
        </row>
        <row r="4952">
          <cell r="G4952" t="str">
            <v>104324</v>
          </cell>
          <cell r="H4952" t="str">
            <v>TE, PVC, SOLDÁVEL, DN 32 MM, INSTALADO EM DRENO DE AR CONDICIONADO - FORNECIMENTO E INSTALAÇÃO. AF_08/2022</v>
          </cell>
          <cell r="I4952" t="str">
            <v>UN</v>
          </cell>
          <cell r="J4952" t="str">
            <v>COEFICIENTE DE REPRESENTATIVIDADE</v>
          </cell>
          <cell r="K4952" t="str">
            <v>15,68</v>
          </cell>
          <cell r="L4952" t="str">
            <v>CAIXA REFERENCIAL</v>
          </cell>
        </row>
        <row r="4953">
          <cell r="G4953" t="str">
            <v>104341</v>
          </cell>
          <cell r="H4953" t="str">
            <v>BUCHA DE REDUÇÃO LONGA, PVC, SÉRIE NORMAL, ESGOTO PREDIAL, DN 50 X 40 MM, JUNTA SOLDÁVEL E ELÁSTICA, FORNECIDO E INSTALADO EM RAMAL DE DESCARGA OU RAMAL DE ESGOTO SANITÁRIO. AF_08/2022</v>
          </cell>
          <cell r="I4953" t="str">
            <v>UN</v>
          </cell>
          <cell r="J4953" t="str">
            <v>COEFICIENTE DE REPRESENTATIVIDADE</v>
          </cell>
          <cell r="K4953" t="str">
            <v>11,86</v>
          </cell>
          <cell r="L4953" t="str">
            <v>CAIXA REFERENCIAL</v>
          </cell>
        </row>
        <row r="4954">
          <cell r="G4954" t="str">
            <v>104343</v>
          </cell>
          <cell r="H4954" t="str">
            <v>JUNÇÃO DE REDUÇÃO INVERTIDA, PVC, SÉRIE NORMAL, ESGOTO PREDIAL, DN 75 X 50 MM, JUNTA ELÁSTICA, FORNECIDO E INSTALADO EM RAMAL DE DESCARGA OU RAMAL DE ESGOTO SANITÁRIO. AF_08/2022</v>
          </cell>
          <cell r="I4954" t="str">
            <v>UN</v>
          </cell>
          <cell r="J4954" t="str">
            <v>COEFICIENTE DE REPRESENTATIVIDADE</v>
          </cell>
          <cell r="K4954" t="str">
            <v>36,38</v>
          </cell>
          <cell r="L4954" t="str">
            <v>CAIXA REFERENCIAL</v>
          </cell>
        </row>
        <row r="4955">
          <cell r="G4955" t="str">
            <v>104344</v>
          </cell>
          <cell r="H4955" t="str">
            <v>TE, PVC, SÉRIE NORMAL, ESGOTO PREDIAL, DN 100 X 50 MM, JUNTA ELÁSTICA, FORNECIDO E INSTALADO EM RAMAL DE DESCARGA OU RAMAL DE ESGOTO SANITÁRIO. AF_08/2022</v>
          </cell>
          <cell r="I4955" t="str">
            <v>UN</v>
          </cell>
          <cell r="J4955" t="str">
            <v>COEFICIENTE DE REPRESENTATIVIDADE</v>
          </cell>
          <cell r="K4955" t="str">
            <v>43,42</v>
          </cell>
          <cell r="L4955" t="str">
            <v>CAIXA REFERENCIAL</v>
          </cell>
        </row>
        <row r="4956">
          <cell r="G4956" t="str">
            <v>104345</v>
          </cell>
          <cell r="H4956" t="str">
            <v>JUNÇÃO DE REDUÇÃO INVERTIDA, PVC, SÉRIE NORMAL, ESGOTO PREDIAL, DN 100 X 50 MM, JUNTA ELÁSTICA, FORNECIDO E INSTALADO EM RAMAL DE DESCARGA OU RAMAL DE ESGOTO SANITÁRIO. AF_08/2022</v>
          </cell>
          <cell r="I4956" t="str">
            <v>UN</v>
          </cell>
          <cell r="J4956" t="str">
            <v>COEFICIENTE DE REPRESENTATIVIDADE</v>
          </cell>
          <cell r="K4956" t="str">
            <v>45,60</v>
          </cell>
          <cell r="L4956" t="str">
            <v>CAIXA REFERENCIAL</v>
          </cell>
        </row>
        <row r="4957">
          <cell r="G4957" t="str">
            <v>104346</v>
          </cell>
          <cell r="H4957" t="str">
            <v>TE, PVC, SÉRIE NORMAL, ESGOTO PREDIAL, DN 100 X 75 MM, JUNTA ELÁSTICA, FORNECIDO E INSTALADO EM RAMAL DE DESCARGA OU RAMAL DE ESGOTO SANITÁRIO. AF_08/2022</v>
          </cell>
          <cell r="I4957" t="str">
            <v>UN</v>
          </cell>
          <cell r="J4957" t="str">
            <v>COEFICIENTE DE REPRESENTATIVIDADE</v>
          </cell>
          <cell r="K4957" t="str">
            <v>47,90</v>
          </cell>
          <cell r="L4957" t="str">
            <v>CAIXA REFERENCIAL</v>
          </cell>
        </row>
        <row r="4958">
          <cell r="G4958" t="str">
            <v>104347</v>
          </cell>
          <cell r="H4958" t="str">
            <v>JUNÇÃO DE REDUCAO INVERTIDA, PVC, SÉRIE NORMAL, ESGOTO PREDIAL, DN 100 X 75 MM, JUNTA ELÁSTICA, FORNECIDO E INSTALADO EM RAMAL DE DESCARGA OU RAMAL DE ESGOTO SANITÁRIO. AF_08/2022</v>
          </cell>
          <cell r="I4958" t="str">
            <v>UN</v>
          </cell>
          <cell r="J4958" t="str">
            <v>COEFICIENTE DE REPRESENTATIVIDADE</v>
          </cell>
          <cell r="K4958" t="str">
            <v>50,72</v>
          </cell>
          <cell r="L4958" t="str">
            <v>CAIXA REFERENCIAL</v>
          </cell>
        </row>
        <row r="4959">
          <cell r="G4959" t="str">
            <v>104348</v>
          </cell>
          <cell r="H4959" t="str">
            <v>TERMINAL DE VENTILAÇÃO, PVC, SÉRIE NORMAL, ESGOTO PREDIAL, DN 50 MM, JUNTA SOLDÁVEL, FORNECIDO E INSTALADO EM PRUMADA DE ESGOTO SANITÁRIO OU VENTILAÇÃO. AF_08/2022</v>
          </cell>
          <cell r="I4959" t="str">
            <v>UN</v>
          </cell>
          <cell r="J4959" t="str">
            <v>COEFICIENTE DE REPRESENTATIVIDADE</v>
          </cell>
          <cell r="K4959" t="str">
            <v>11,51</v>
          </cell>
          <cell r="L4959" t="str">
            <v>CAIXA REFERENCIAL</v>
          </cell>
        </row>
        <row r="4960">
          <cell r="G4960" t="str">
            <v>104350</v>
          </cell>
          <cell r="H4960" t="str">
            <v>JUNÇÃO DE REDUÇÃO INVERTIDA, PVC, SÉRIE NORMAL, ESGOTO PREDIAL, DN 75 X 50 MM, JUNTA ELÁSTICA, FORNECIDO E INSTALADO EM PRUMADA DE ESGOTO SANITÁRIO OU VENTILAÇÃO. AF_08/2022</v>
          </cell>
          <cell r="I4960" t="str">
            <v>UN</v>
          </cell>
          <cell r="J4960" t="str">
            <v>COEFICIENTE DE REPRESENTATIVIDADE</v>
          </cell>
          <cell r="K4960" t="str">
            <v>31,18</v>
          </cell>
          <cell r="L4960" t="str">
            <v>CAIXA REFERENCIAL</v>
          </cell>
        </row>
        <row r="4961">
          <cell r="G4961" t="str">
            <v>104351</v>
          </cell>
          <cell r="H4961" t="str">
            <v>TERMINAL DE VENTILAÇÃO, PVC, SÉRIE NORMAL, ESGOTO PREDIAL, DN 75 MM, JUNTA SOLDÁVEL, FORNECIDO E INSTALADO EM PRUMADA DE ESGOTO SANITÁRIO OU VENTILAÇÃO. AF_08/2022</v>
          </cell>
          <cell r="I4961" t="str">
            <v>UN</v>
          </cell>
          <cell r="J4961" t="str">
            <v>COEFICIENTE DE REPRESENTATIVIDADE</v>
          </cell>
          <cell r="K4961" t="str">
            <v>23,95</v>
          </cell>
          <cell r="L4961" t="str">
            <v>CAIXA REFERENCIAL</v>
          </cell>
        </row>
        <row r="4962">
          <cell r="G4962" t="str">
            <v>104352</v>
          </cell>
          <cell r="H4962" t="str">
            <v>TE, PVC, SÉRIE NORMAL, ESGOTO PREDIAL, DN 100 X 50 MM, JUNTA ELÁSTICA, FORNECIDO E INSTALADO EM PRUMADA DE ESGOTO SANITÁRIO OU VENTILAÇÃO. AF_08/2022</v>
          </cell>
          <cell r="I4962" t="str">
            <v>UN</v>
          </cell>
          <cell r="J4962" t="str">
            <v>COEFICIENTE DE REPRESENTATIVIDADE</v>
          </cell>
          <cell r="K4962" t="str">
            <v>41,87</v>
          </cell>
          <cell r="L4962" t="str">
            <v>CAIXA REFERENCIAL</v>
          </cell>
        </row>
        <row r="4963">
          <cell r="G4963" t="str">
            <v>104353</v>
          </cell>
          <cell r="H4963" t="str">
            <v>JUNÇÃO DE REDUÇÃO INVERTIDA, PVC, SÉRIE NORMAL, ESGOTO PREDIAL, DN 100 X 50 MM, JUNTA ELÁSTICA, FORNECIDO E INSTALADO EM PRUMADA DE ESGOTO SANITÁRIO OU VENTILAÇÃO. AF_08/2022</v>
          </cell>
          <cell r="I4963" t="str">
            <v>UN</v>
          </cell>
          <cell r="J4963" t="str">
            <v>COEFICIENTE DE REPRESENTATIVIDADE</v>
          </cell>
          <cell r="K4963" t="str">
            <v>44,05</v>
          </cell>
          <cell r="L4963" t="str">
            <v>CAIXA REFERENCIAL</v>
          </cell>
        </row>
        <row r="4964">
          <cell r="G4964" t="str">
            <v>104354</v>
          </cell>
          <cell r="H4964" t="str">
            <v>TE, PVC, SÉRIE NORMAL, ESGOTO PREDIAL, DN 100 X 75 MM, JUNTA ELÁSTICA, FORNECIDO E INSTALADO EM PRUMADA DE ESGOTO SANITÁRIO OU VENTILAÇÃO. AF_08/2022</v>
          </cell>
          <cell r="I4964" t="str">
            <v>UN</v>
          </cell>
          <cell r="J4964" t="str">
            <v>COEFICIENTE DE REPRESENTATIVIDADE</v>
          </cell>
          <cell r="K4964" t="str">
            <v>48,17</v>
          </cell>
          <cell r="L4964" t="str">
            <v>CAIXA REFERENCIAL</v>
          </cell>
        </row>
        <row r="4965">
          <cell r="G4965" t="str">
            <v>104355</v>
          </cell>
          <cell r="H4965" t="str">
            <v>JUNÇÃO DE REDUCAO INVERTIDA, PVC, SÉRIE NORMAL, ESGOTO PREDIAL, DN 100 X 75 MM, JUNTA ELÁSTICA, FORNECIDO E INSTALADO EM PRUMADA DE ESGOTO SANITÁRIO OU VENTILAÇÃO. AF_08/2022</v>
          </cell>
          <cell r="I4965" t="str">
            <v>UN</v>
          </cell>
          <cell r="J4965" t="str">
            <v>COEFICIENTE DE REPRESENTATIVIDADE</v>
          </cell>
          <cell r="K4965" t="str">
            <v>50,99</v>
          </cell>
          <cell r="L4965" t="str">
            <v>CAIXA REFERENCIAL</v>
          </cell>
        </row>
        <row r="4966">
          <cell r="G4966" t="str">
            <v>104356</v>
          </cell>
          <cell r="H4966" t="str">
            <v>TERMINAL DE VENTILAÇÃO, PVC, SÉRIE NORMAL, ESGOTO PREDIAL, DN 100 MM, JUNTA SOLDÁVEL, FORNECIDO E INSTALADO EM PRUMADA DE ESGOTO SANITÁRIO OU VENTILAÇÃO. AF_08/2022</v>
          </cell>
          <cell r="I4966" t="str">
            <v>UN</v>
          </cell>
          <cell r="J4966" t="str">
            <v>COEFICIENTE DE REPRESENTATIVIDADE</v>
          </cell>
          <cell r="K4966" t="str">
            <v>31,82</v>
          </cell>
          <cell r="L4966" t="str">
            <v>CAIXA REFERENCIAL</v>
          </cell>
        </row>
        <row r="4967">
          <cell r="G4967" t="str">
            <v>104357</v>
          </cell>
          <cell r="H4967" t="str">
            <v>CAP, PVC, SÉRIE NORMAL, ESGOTO PREDIAL, DN 100 MM, JUNTA ELÁSTICA, FORNECIDO E INSTALADO EM SUBCOLETOR AÉREO DE ESGOTO SANITÁRIO. AF_08/2022</v>
          </cell>
          <cell r="I4967" t="str">
            <v>UN</v>
          </cell>
          <cell r="J4967" t="str">
            <v>COEFICIENTE DE REPRESENTATIVIDADE</v>
          </cell>
          <cell r="K4967" t="str">
            <v>20,29</v>
          </cell>
          <cell r="L4967" t="str">
            <v>CAIXA REFERENCIAL</v>
          </cell>
        </row>
        <row r="4968">
          <cell r="G4968" t="str">
            <v>104576</v>
          </cell>
          <cell r="H4968" t="str">
            <v>LUVA DE REDUÇÃO, PARA INSTALAÇÕES EM PEX ÁGUA, DN 20 X 16 MM, COM ANEL DESLIZANTE - FORNECIMENTO E INSTALAÇÃO. AF_02/2023</v>
          </cell>
          <cell r="I4968" t="str">
            <v>UN</v>
          </cell>
          <cell r="J4968" t="str">
            <v>COEFICIENTE DE REPRESENTATIVIDADE</v>
          </cell>
          <cell r="K4968" t="str">
            <v>16,60</v>
          </cell>
          <cell r="L4968" t="str">
            <v>CAIXA REFERENCIAL</v>
          </cell>
        </row>
        <row r="4969">
          <cell r="G4969" t="str">
            <v>104577</v>
          </cell>
          <cell r="H4969" t="str">
            <v>LUVA DE REDUÇÃO, PARA INSTALAÇÕES EM PEX ÁGUA, DN 25 X 16 MM, COM ANEL DESLIZANTE - FORNECIMENTO E INSTALAÇÃO. AF_02/2023</v>
          </cell>
          <cell r="I4969" t="str">
            <v>UN</v>
          </cell>
          <cell r="J4969" t="str">
            <v>COEFICIENTE DE REPRESENTATIVIDADE</v>
          </cell>
          <cell r="K4969" t="str">
            <v>21,75</v>
          </cell>
          <cell r="L4969" t="str">
            <v>CAIXA REFERENCIAL</v>
          </cell>
        </row>
        <row r="4970">
          <cell r="G4970" t="str">
            <v>104578</v>
          </cell>
          <cell r="H4970" t="str">
            <v>LUVA DE REDUÇÃO, PARA INSTALAÇÕES EM PEX ÁGUA, DN 25 X 20 MM, COM ANEL DESLIZANTE - FORNECIMENTO E INSTALAÇÃO. AF_02/2023</v>
          </cell>
          <cell r="I4970" t="str">
            <v>UN</v>
          </cell>
          <cell r="J4970" t="str">
            <v>COEFICIENTE DE REPRESENTATIVIDADE</v>
          </cell>
          <cell r="K4970" t="str">
            <v>23,32</v>
          </cell>
          <cell r="L4970" t="str">
            <v>CAIXA REFERENCIAL</v>
          </cell>
        </row>
        <row r="4971">
          <cell r="G4971" t="str">
            <v>104579</v>
          </cell>
          <cell r="H4971" t="str">
            <v>LUVA DE REDUÇÃO, PARA INSTALAÇÕES EM PEX ÁGUA, DN 32 X 25 MM, COM ANEL DESLIZANTE - FORNECIMENTO E INSTALAÇÃO. AF_02/2023</v>
          </cell>
          <cell r="I4971" t="str">
            <v>UN</v>
          </cell>
          <cell r="J4971" t="str">
            <v>COEFICIENTE DE REPRESENTATIVIDADE</v>
          </cell>
          <cell r="K4971" t="str">
            <v>30,35</v>
          </cell>
          <cell r="L4971" t="str">
            <v>CAIXA REFERENCIAL</v>
          </cell>
        </row>
        <row r="4972">
          <cell r="G4972" t="str">
            <v>104581</v>
          </cell>
          <cell r="H4972" t="str">
            <v>LUVA , PARA INSTALAÇÕES EM PEX ÁGUA, DN 16 MM, COM ANEL DESLIZANTE - FORNECIMENTO E INSTALAÇÃO. AF_02/2023</v>
          </cell>
          <cell r="I4972" t="str">
            <v>UN</v>
          </cell>
          <cell r="J4972" t="str">
            <v>COEFICIENTE DE REPRESENTATIVIDADE</v>
          </cell>
          <cell r="K4972" t="str">
            <v>15,16</v>
          </cell>
          <cell r="L4972" t="str">
            <v>CAIXA REFERENCIAL</v>
          </cell>
        </row>
        <row r="4973">
          <cell r="G4973" t="str">
            <v>104582</v>
          </cell>
          <cell r="H4973" t="str">
            <v>LUVA , PARA INSTALAÇÕES EM PEX ÁGUA, DN 20 MM, COM ANEL DESLIZANTE - FORNECIMENTO E INSTALAÇÃO. AF_02/2023</v>
          </cell>
          <cell r="I4973" t="str">
            <v>UN</v>
          </cell>
          <cell r="J4973" t="str">
            <v>COEFICIENTE DE REPRESENTATIVIDADE</v>
          </cell>
          <cell r="K4973" t="str">
            <v>19,15</v>
          </cell>
          <cell r="L4973" t="str">
            <v>CAIXA REFERENCIAL</v>
          </cell>
        </row>
        <row r="4974">
          <cell r="G4974" t="str">
            <v>104583</v>
          </cell>
          <cell r="H4974" t="str">
            <v>LUVA , PARA INSTALAÇÕES EM PEX ÁGUA, DN 25 MM, COM ANEL DESLIZANTE - FORNECIMENTO E INSTALAÇÃO. AF_02/2023</v>
          </cell>
          <cell r="I4974" t="str">
            <v>UN</v>
          </cell>
          <cell r="J4974" t="str">
            <v>COEFICIENTE DE REPRESENTATIVIDADE</v>
          </cell>
          <cell r="K4974" t="str">
            <v>29,68</v>
          </cell>
          <cell r="L4974" t="str">
            <v>CAIXA REFERENCIAL</v>
          </cell>
        </row>
        <row r="4975">
          <cell r="G4975" t="str">
            <v>104584</v>
          </cell>
          <cell r="H4975" t="str">
            <v>LUVA , PARA INSTALAÇÕES EM PEX ÁGUA, DN 32 MM, COM ANEL DESLIZANTE - FORNECIMENTO E INSTALAÇÃO. AF_02/2023</v>
          </cell>
          <cell r="I4975" t="str">
            <v>UN</v>
          </cell>
          <cell r="J4975" t="str">
            <v>COEFICIENTE DE REPRESENTATIVIDADE</v>
          </cell>
          <cell r="K4975" t="str">
            <v>35,69</v>
          </cell>
          <cell r="L4975" t="str">
            <v>CAIXA REFERENCIAL</v>
          </cell>
        </row>
        <row r="4976">
          <cell r="G4976" t="str">
            <v>97895</v>
          </cell>
          <cell r="H4976" t="str">
            <v>CAIXA ENTERRADA HIDRÁULICA RETANGULAR, EM CONCRETO PRÉ-MOLDADO, DIMENSÕES INTERNAS: 0,3X0,3X0,3 M. AF_12/2020</v>
          </cell>
          <cell r="I4976" t="str">
            <v>UN</v>
          </cell>
          <cell r="J4976" t="str">
            <v>COEFICIENTE DE REPRESENTATIVIDADE</v>
          </cell>
          <cell r="K4976" t="str">
            <v>187,15</v>
          </cell>
          <cell r="L4976" t="str">
            <v>CAIXA REFERENCIAL</v>
          </cell>
        </row>
        <row r="4977">
          <cell r="G4977" t="str">
            <v>97896</v>
          </cell>
          <cell r="H4977" t="str">
            <v>CAIXA ENTERRADA HIDRÁULICA RETANGULAR, EM CONCRETO PRÉ-MOLDADO, DIMENSÕES INTERNAS: 0,4X0,4X0,4 M. AF_12/2020</v>
          </cell>
          <cell r="I4977" t="str">
            <v>UN</v>
          </cell>
          <cell r="J4977" t="str">
            <v>COEFICIENTE DE REPRESENTATIVIDADE</v>
          </cell>
          <cell r="K4977" t="str">
            <v>347,27</v>
          </cell>
          <cell r="L4977" t="str">
            <v>CAIXA REFERENCIAL</v>
          </cell>
        </row>
        <row r="4978">
          <cell r="G4978" t="str">
            <v>97897</v>
          </cell>
          <cell r="H4978" t="str">
            <v>CAIXA ENTERRADA HIDRÁULICA RETANGULAR, EM CONCRETO PRÉ-MOLDADO, DIMENSÕES INTERNAS: 0,6X0,6X0,5 M. AF_12/2020</v>
          </cell>
          <cell r="I4978" t="str">
            <v>UN</v>
          </cell>
          <cell r="J4978" t="str">
            <v>COEFICIENTE DE REPRESENTATIVIDADE</v>
          </cell>
          <cell r="K4978" t="str">
            <v>450,51</v>
          </cell>
          <cell r="L4978" t="str">
            <v>CAIXA REFERENCIAL</v>
          </cell>
        </row>
        <row r="4979">
          <cell r="G4979" t="str">
            <v>97898</v>
          </cell>
          <cell r="H4979" t="str">
            <v>CAIXA ENTERRADA HIDRÁULICA RETANGULAR, EM CONCRETO PRÉ-MOLDADO, DIMENSÕES INTERNAS: 0,8X0,8X0,5 M. AF_12/2020</v>
          </cell>
          <cell r="I4979" t="str">
            <v>UN</v>
          </cell>
          <cell r="J4979" t="str">
            <v>COEFICIENTE DE REPRESENTATIVIDADE</v>
          </cell>
          <cell r="K4979" t="str">
            <v>873,68</v>
          </cell>
          <cell r="L4979" t="str">
            <v>CAIXA REFERENCIAL</v>
          </cell>
        </row>
        <row r="4980">
          <cell r="G4980" t="str">
            <v>97900</v>
          </cell>
          <cell r="H4980" t="str">
            <v>CAIXA ENTERRADA HIDRÁULICA RETANGULAR EM ALVENARIA COM TIJOLOS CERÂMICOS MACIÇOS, DIMENSÕES INTERNAS: 0,3X0,3X0,3 M PARA REDE DE ESGOTO. AF_12/2020</v>
          </cell>
          <cell r="I4980" t="str">
            <v>UN</v>
          </cell>
          <cell r="J4980" t="str">
            <v>COEFICIENTE DE REPRESENTATIVIDADE</v>
          </cell>
          <cell r="K4980" t="str">
            <v>194,81</v>
          </cell>
          <cell r="L4980" t="str">
            <v>CAIXA REFERENCIAL</v>
          </cell>
        </row>
        <row r="4981">
          <cell r="G4981" t="str">
            <v>97901</v>
          </cell>
          <cell r="H4981" t="str">
            <v>CAIXA ENTERRADA HIDRÁULICA RETANGULAR EM ALVENARIA COM TIJOLOS CERÂMICOS MACIÇOS, DIMENSÕES INTERNAS: 0,4X0,4X0,4 M PARA REDE DE ESGOTO. AF_12/2020</v>
          </cell>
          <cell r="I4981" t="str">
            <v>UN</v>
          </cell>
          <cell r="J4981" t="str">
            <v>COEFICIENTE DE REPRESENTATIVIDADE</v>
          </cell>
          <cell r="K4981" t="str">
            <v>305,79</v>
          </cell>
          <cell r="L4981" t="str">
            <v>CAIXA REFERENCIAL</v>
          </cell>
        </row>
        <row r="4982">
          <cell r="G4982" t="str">
            <v>97902</v>
          </cell>
          <cell r="H4982" t="str">
            <v>CAIXA ENTERRADA HIDRÁULICA RETANGULAR EM ALVENARIA COM TIJOLOS CERÂMICOS MACIÇOS, DIMENSÕES INTERNAS: 0,6X0,6X0,6 M PARA REDE DE ESGOTO. AF_12/2020</v>
          </cell>
          <cell r="I4982" t="str">
            <v>UN</v>
          </cell>
          <cell r="J4982" t="str">
            <v>COEFICIENTE DE REPRESENTATIVIDADE</v>
          </cell>
          <cell r="K4982" t="str">
            <v>590,92</v>
          </cell>
          <cell r="L4982" t="str">
            <v>CAIXA REFERENCIAL</v>
          </cell>
        </row>
        <row r="4983">
          <cell r="G4983" t="str">
            <v>97903</v>
          </cell>
          <cell r="H4983" t="str">
            <v>CAIXA ENTERRADA HIDRÁULICA RETANGULAR EM ALVENARIA COM TIJOLOS CERÂMICOS MACIÇOS, DIMENSÕES INTERNAS: 0,8X0,8X0,6 M PARA REDE DE ESGOTO. AF_12/2020</v>
          </cell>
          <cell r="I4983" t="str">
            <v>UN</v>
          </cell>
          <cell r="J4983" t="str">
            <v>COEFICIENTE DE REPRESENTATIVIDADE</v>
          </cell>
          <cell r="K4983" t="str">
            <v>820,54</v>
          </cell>
          <cell r="L4983" t="str">
            <v>CAIXA REFERENCIAL</v>
          </cell>
        </row>
        <row r="4984">
          <cell r="G4984" t="str">
            <v>97904</v>
          </cell>
          <cell r="H4984" t="str">
            <v>CAIXA ENTERRADA HIDRÁULICA RETANGULAR EM ALVENARIA COM TIJOLOS CERÂMICOS MACIÇOS, DIMENSÕES INTERNAS: 1X1X0,6 M PARA REDE DE ESGOTO. AF_12/2020</v>
          </cell>
          <cell r="I4984" t="str">
            <v>UN</v>
          </cell>
          <cell r="J4984" t="str">
            <v>COEFICIENTE DE REPRESENTATIVIDADE</v>
          </cell>
          <cell r="K4984" t="str">
            <v>955,26</v>
          </cell>
          <cell r="L4984" t="str">
            <v>CAIXA REFERENCIAL</v>
          </cell>
        </row>
        <row r="4985">
          <cell r="G4985" t="str">
            <v>97905</v>
          </cell>
          <cell r="H4985" t="str">
            <v>CAIXA ENTERRADA HIDRÁULICA RETANGULAR, EM ALVENARIA COM BLOCOS DE CONCRETO, DIMENSÕES INTERNAS: 0,4X0,4X0,4 M PARA REDE DE ESGOTO. AF_12/2020</v>
          </cell>
          <cell r="I4985" t="str">
            <v>UN</v>
          </cell>
          <cell r="J4985" t="str">
            <v>COEFICIENTE DE REPRESENTATIVIDADE</v>
          </cell>
          <cell r="K4985" t="str">
            <v>250,12</v>
          </cell>
          <cell r="L4985" t="str">
            <v>CAIXA REFERENCIAL</v>
          </cell>
        </row>
        <row r="4986">
          <cell r="G4986" t="str">
            <v>97906</v>
          </cell>
          <cell r="H4986" t="str">
            <v>CAIXA ENTERRADA HIDRÁULICA RETANGULAR, EM ALVENARIA COM BLOCOS DE CONCRETO, DIMENSÕES INTERNAS: 0,6X0,6X0,6 M PARA REDE DE ESGOTO. AF_12/2020</v>
          </cell>
          <cell r="I4986" t="str">
            <v>UN</v>
          </cell>
          <cell r="J4986" t="str">
            <v>COEFICIENTE DE REPRESENTATIVIDADE</v>
          </cell>
          <cell r="K4986" t="str">
            <v>461,48</v>
          </cell>
          <cell r="L4986" t="str">
            <v>CAIXA REFERENCIAL</v>
          </cell>
        </row>
        <row r="4987">
          <cell r="G4987" t="str">
            <v>97907</v>
          </cell>
          <cell r="H4987" t="str">
            <v>CAIXA ENTERRADA HIDRÁULICA RETANGULAR, EM ALVENARIA COM BLOCOS DE CONCRETO, DIMENSÕES INTERNAS: 0,8X0,8X0,6 M PARA REDE DE ESGOTO. AF_12/2020</v>
          </cell>
          <cell r="I4987" t="str">
            <v>UN</v>
          </cell>
          <cell r="J4987" t="str">
            <v>COEFICIENTE DE REPRESENTATIVIDADE</v>
          </cell>
          <cell r="K4987" t="str">
            <v>655,36</v>
          </cell>
          <cell r="L4987" t="str">
            <v>CAIXA REFERENCIAL</v>
          </cell>
        </row>
        <row r="4988">
          <cell r="G4988" t="str">
            <v>97908</v>
          </cell>
          <cell r="H4988" t="str">
            <v>CAIXA ENTERRADA HIDRÁULICA RETANGULAR, EM ALVENARIA COM BLOCOS DE CONCRETO, DIMENSÕES INTERNAS: 1X1X0,6 M PARA REDE DE ESGOTO. AF_12/2020</v>
          </cell>
          <cell r="I4988" t="str">
            <v>UN</v>
          </cell>
          <cell r="J4988" t="str">
            <v>COEFICIENTE DE REPRESENTATIVIDADE</v>
          </cell>
          <cell r="K4988" t="str">
            <v>759,81</v>
          </cell>
          <cell r="L4988" t="str">
            <v>CAIXA REFERENCIAL</v>
          </cell>
        </row>
        <row r="4989">
          <cell r="G4989" t="str">
            <v>98102</v>
          </cell>
          <cell r="H4989" t="str">
            <v>CAIXA DE GORDURA SIMPLES, CIRCULAR, EM CONCRETO PRÉ-MOLDADO, DIÂMETRO INTERNO = 0,4 M, ALTURA INTERNA = 0,4 M. AF_12/2020</v>
          </cell>
          <cell r="I4989" t="str">
            <v>UN</v>
          </cell>
          <cell r="J4989" t="str">
            <v>COEFICIENTE DE REPRESENTATIVIDADE</v>
          </cell>
          <cell r="K4989" t="str">
            <v>177,93</v>
          </cell>
          <cell r="L4989" t="str">
            <v>CAIXA REFERENCIAL</v>
          </cell>
        </row>
        <row r="4990">
          <cell r="G4990" t="str">
            <v>98104</v>
          </cell>
          <cell r="H4990" t="str">
            <v>CAIXA DE GORDURA SIMPLES (CAPACIDADE: 36L), RETANGULAR, EM ALVENARIA COM TIJOLOS CERÂMICOS MACIÇOS, DIMENSÕES INTERNAS = 0,2X0,4 M, ALTURA INTERNA = 0,8 M. AF_12/2020</v>
          </cell>
          <cell r="I4990" t="str">
            <v>UN</v>
          </cell>
          <cell r="J4990" t="str">
            <v>COEFICIENTE DE REPRESENTATIVIDADE</v>
          </cell>
          <cell r="K4990" t="str">
            <v>386,25</v>
          </cell>
          <cell r="L4990" t="str">
            <v>CAIXA REFERENCIAL</v>
          </cell>
        </row>
        <row r="4991">
          <cell r="G4991" t="str">
            <v>98105</v>
          </cell>
          <cell r="H4991" t="str">
            <v>CAIXA DE GORDURA DUPLA (CAPACIDADE: 126 L), RETANGULAR, EM ALVENARIA COM TIJOLOS CERÂMICOS MACIÇOS, DIMENSÕES INTERNAS = 0,4X0,7 M, ALTURA INTERNA = 0,8 M. AF_12/2020</v>
          </cell>
          <cell r="I4991" t="str">
            <v>UN</v>
          </cell>
          <cell r="J4991" t="str">
            <v>COEFICIENTE DE REPRESENTATIVIDADE</v>
          </cell>
          <cell r="K4991" t="str">
            <v>672,64</v>
          </cell>
          <cell r="L4991" t="str">
            <v>CAIXA REFERENCIAL</v>
          </cell>
        </row>
        <row r="4992">
          <cell r="G4992" t="str">
            <v>98106</v>
          </cell>
          <cell r="H4992" t="str">
            <v>CAIXA DE GORDURA ESPECIAL (CAPACIDADE: 312 L - PARA ATÉ 146 PESSOAS SERVIDAS NO PICO), RETANGULAR, EM ALVENARIA COM TIJOLOS CERÂMICOS MACIÇOS, DIMENSÕES INTERNAS = 0,4X1,2 M, ALTURA INTERNA = 1 M. AF_12/2020</v>
          </cell>
          <cell r="I4992" t="str">
            <v>UN</v>
          </cell>
          <cell r="J4992" t="str">
            <v>COEFICIENTE DE REPRESENTATIVIDADE</v>
          </cell>
          <cell r="K4992" t="str">
            <v>1.108,80</v>
          </cell>
          <cell r="L4992" t="str">
            <v>CAIXA REFERENCIAL</v>
          </cell>
        </row>
        <row r="4993">
          <cell r="G4993" t="str">
            <v>98107</v>
          </cell>
          <cell r="H4993" t="str">
            <v>CAIXA DE GORDURA SIMPLES (CAPACIDADE: 36 L), RETANGULAR, EM ALVENARIA COM BLOCOS DE CONCRETO, DIMENSÕES INTERNAS = 0,2X0,4 M, ALTURA INTERNA = 0,8 M. AF_12/2020</v>
          </cell>
          <cell r="I4993" t="str">
            <v>UN</v>
          </cell>
          <cell r="J4993" t="str">
            <v>COEFICIENTE DE REPRESENTATIVIDADE</v>
          </cell>
          <cell r="K4993" t="str">
            <v>285,99</v>
          </cell>
          <cell r="L4993" t="str">
            <v>CAIXA REFERENCIAL</v>
          </cell>
        </row>
        <row r="4994">
          <cell r="G4994" t="str">
            <v>98108</v>
          </cell>
          <cell r="H4994" t="str">
            <v>CAIXA DE GORDURA DUPLA (CAPACIDADE: 126 L), RETANGULAR, EM ALVENARIA COM BLOCOS DE CONCRETO, DIMENSÕES INTERNAS = 0,4X0,7 M, ALTURA INTERNA = 0,8 M. AF_12/2020</v>
          </cell>
          <cell r="I4994" t="str">
            <v>UN</v>
          </cell>
          <cell r="J4994" t="str">
            <v>COEFICIENTE DE REPRESENTATIVIDADE</v>
          </cell>
          <cell r="K4994" t="str">
            <v>510,81</v>
          </cell>
          <cell r="L4994" t="str">
            <v>CAIXA REFERENCIAL</v>
          </cell>
        </row>
        <row r="4995">
          <cell r="G4995" t="str">
            <v>99250</v>
          </cell>
          <cell r="H4995" t="str">
            <v>CAIXA ENTERRADA HIDRÁULICA RETANGULAR EM ALVENARIA COM TIJOLOS CERÂMICOS MACIÇOS, DIMENSÕES INTERNAS: 0,3X0,3X0,3 M PARA REDE DE DRENAGEM. AF_12/2020</v>
          </cell>
          <cell r="I4995" t="str">
            <v>UN</v>
          </cell>
          <cell r="J4995" t="str">
            <v>COEFICIENTE DE REPRESENTATIVIDADE</v>
          </cell>
          <cell r="K4995" t="str">
            <v>190,32</v>
          </cell>
          <cell r="L4995" t="str">
            <v>CAIXA REFERENCIAL</v>
          </cell>
        </row>
        <row r="4996">
          <cell r="G4996" t="str">
            <v>99251</v>
          </cell>
          <cell r="H4996" t="str">
            <v>CAIXA ENTERRADA HIDRÁULICA RETANGULAR EM ALVENARIA COM TIJOLOS CERÂMICOS MACIÇOS, DIMENSÕES INTERNAS: 0,4X0,4X0,4 M PARA REDE DE DRENAGEM. AF_12/2020</v>
          </cell>
          <cell r="I4996" t="str">
            <v>UN</v>
          </cell>
          <cell r="J4996" t="str">
            <v>COEFICIENTE DE REPRESENTATIVIDADE</v>
          </cell>
          <cell r="K4996" t="str">
            <v>298,09</v>
          </cell>
          <cell r="L4996" t="str">
            <v>CAIXA REFERENCIAL</v>
          </cell>
        </row>
        <row r="4997">
          <cell r="G4997" t="str">
            <v>99253</v>
          </cell>
          <cell r="H4997" t="str">
            <v>CAIXA ENTERRADA HIDRÁULICA RETANGULAR EM ALVENARIA COM TIJOLOS CERÂMICOS MACIÇOS, DIMENSÕES INTERNAS: 0,6X0,6X0,6 M PARA REDE DE DRENAGEM. AF_12/2020</v>
          </cell>
          <cell r="I4997" t="str">
            <v>UN</v>
          </cell>
          <cell r="J4997" t="str">
            <v>COEFICIENTE DE REPRESENTATIVIDADE</v>
          </cell>
          <cell r="K4997" t="str">
            <v>573,63</v>
          </cell>
          <cell r="L4997" t="str">
            <v>CAIXA REFERENCIAL</v>
          </cell>
        </row>
        <row r="4998">
          <cell r="G4998" t="str">
            <v>99255</v>
          </cell>
          <cell r="H4998" t="str">
            <v>CAIXA ENTERRADA HIDRÁULICA RETANGULAR EM ALVENARIA COM TIJOLOS CERÂMICOS MACIÇOS, DIMENSÕES INTERNAS: 0,8X0,8X0,6 M PARA REDE DE DRENAGEM. AF_12/2020</v>
          </cell>
          <cell r="I4998" t="str">
            <v>UN</v>
          </cell>
          <cell r="J4998" t="str">
            <v>COEFICIENTE DE REPRESENTATIVIDADE</v>
          </cell>
          <cell r="K4998" t="str">
            <v>796,82</v>
          </cell>
          <cell r="L4998" t="str">
            <v>CAIXA REFERENCIAL</v>
          </cell>
        </row>
        <row r="4999">
          <cell r="G4999" t="str">
            <v>99257</v>
          </cell>
          <cell r="H4999" t="str">
            <v>CAIXA ENTERRADA HIDRÁULICA RETANGULAR EM ALVENARIA COM TIJOLOS CERÂMICOS MACIÇOS, DIMENSÕES INTERNAS: 1X1X0,6 M PARA REDE DE DRENAGEM. AF_12/2020</v>
          </cell>
          <cell r="I4999" t="str">
            <v>UN</v>
          </cell>
          <cell r="J4999" t="str">
            <v>COEFICIENTE DE REPRESENTATIVIDADE</v>
          </cell>
          <cell r="K4999" t="str">
            <v>924,59</v>
          </cell>
          <cell r="L4999" t="str">
            <v>CAIXA REFERENCIAL</v>
          </cell>
        </row>
        <row r="5000">
          <cell r="G5000" t="str">
            <v>99258</v>
          </cell>
          <cell r="H5000" t="str">
            <v>CAIXA ENTERRADA HIDRÁULICA RETANGULAR, EM ALVENARIA COM BLOCOS DE CONCRETO, DIMENSÕES INTERNAS: 0,4X0,4X0,4 M PARA REDE DE DRENAGEM. AF_12/2020</v>
          </cell>
          <cell r="I5000" t="str">
            <v>UN</v>
          </cell>
          <cell r="J5000" t="str">
            <v>COEFICIENTE DE REPRESENTATIVIDADE</v>
          </cell>
          <cell r="K5000" t="str">
            <v>245,23</v>
          </cell>
          <cell r="L5000" t="str">
            <v>CAIXA REFERENCIAL</v>
          </cell>
        </row>
        <row r="5001">
          <cell r="G5001" t="str">
            <v>99260</v>
          </cell>
          <cell r="H5001" t="str">
            <v>CAIXA ENTERRADA HIDRÁULICA RETANGULAR, EM ALVENARIA COM BLOCOS DE CONCRETO, DIMENSÕES INTERNAS: 0,6X0,6X0,6 M PARA REDE DE DRENAGEM. AF_12/2020</v>
          </cell>
          <cell r="I5001" t="str">
            <v>UN</v>
          </cell>
          <cell r="J5001" t="str">
            <v>COEFICIENTE DE REPRESENTATIVIDADE</v>
          </cell>
          <cell r="K5001" t="str">
            <v>450,59</v>
          </cell>
          <cell r="L5001" t="str">
            <v>CAIXA REFERENCIAL</v>
          </cell>
        </row>
        <row r="5002">
          <cell r="G5002" t="str">
            <v>99262</v>
          </cell>
          <cell r="H5002" t="str">
            <v>CAIXA ENTERRADA HIDRÁULICA RETANGULAR, EM ALVENARIA COM BLOCOS DE CONCRETO, DIMENSÕES INTERNAS: 0,8X0,8X0,6 M PARA REDE DE DRENAGEM. AF_12/2020</v>
          </cell>
          <cell r="I5002" t="str">
            <v>UN</v>
          </cell>
          <cell r="J5002" t="str">
            <v>COEFICIENTE DE REPRESENTATIVIDADE</v>
          </cell>
          <cell r="K5002" t="str">
            <v>639,81</v>
          </cell>
          <cell r="L5002" t="str">
            <v>CAIXA REFERENCIAL</v>
          </cell>
        </row>
        <row r="5003">
          <cell r="G5003" t="str">
            <v>99264</v>
          </cell>
          <cell r="H5003" t="str">
            <v>CAIXA ENTERRADA HIDRÁULICA RETANGULAR, EM ALVENARIA COM BLOCOS DE CONCRETO, DIMENSÕES INTERNAS: 1X1X0,6 M PARA REDE DE DRENAGEM. AF_12/2020</v>
          </cell>
          <cell r="I5003" t="str">
            <v>UN</v>
          </cell>
          <cell r="J5003" t="str">
            <v>COEFICIENTE DE REPRESENTATIVIDADE</v>
          </cell>
          <cell r="K5003" t="str">
            <v>738,80</v>
          </cell>
          <cell r="L5003" t="str">
            <v>CAIXA REFERENCIAL</v>
          </cell>
        </row>
        <row r="5004">
          <cell r="G5004" t="str">
            <v>102587</v>
          </cell>
          <cell r="H5004" t="str">
            <v>FURO EM CAIXA D'ÁGUA COM ESPESSURA DE 2 ATÉ 5 MM E DIÂMETRO DE 15 MM. AF_06/2021</v>
          </cell>
          <cell r="I5004" t="str">
            <v>UN</v>
          </cell>
          <cell r="J5004" t="str">
            <v>COEFICIENTE DE REPRESENTATIVIDADE</v>
          </cell>
          <cell r="K5004" t="str">
            <v>4,48</v>
          </cell>
          <cell r="L5004" t="str">
            <v>CAIXA REFERENCIAL</v>
          </cell>
        </row>
        <row r="5005">
          <cell r="G5005" t="str">
            <v>102588</v>
          </cell>
          <cell r="H5005" t="str">
            <v>FURO EM CAIXA D'ÁGUA COM ESPESSURA DE 6 ATÉ 8 MM E DIÂMETRO DE 15 MM. AF_06/2021</v>
          </cell>
          <cell r="I5005" t="str">
            <v>UN</v>
          </cell>
          <cell r="J5005" t="str">
            <v>COEFICIENTE DE REPRESENTATIVIDADE</v>
          </cell>
          <cell r="K5005" t="str">
            <v>6,48</v>
          </cell>
          <cell r="L5005" t="str">
            <v>CAIXA REFERENCIAL</v>
          </cell>
        </row>
        <row r="5006">
          <cell r="G5006" t="str">
            <v>102589</v>
          </cell>
          <cell r="H5006" t="str">
            <v>FURO EM CAIXA D'ÁGUA COM ESPESSURA DE 2 ATÉ 5 MM E DIÂMETRO DE 20 MM. AF_06/2021</v>
          </cell>
          <cell r="I5006" t="str">
            <v>UN</v>
          </cell>
          <cell r="J5006" t="str">
            <v>COEFICIENTE DE REPRESENTATIVIDADE</v>
          </cell>
          <cell r="K5006" t="str">
            <v>4,98</v>
          </cell>
          <cell r="L5006" t="str">
            <v>CAIXA REFERENCIAL</v>
          </cell>
        </row>
        <row r="5007">
          <cell r="G5007" t="str">
            <v>102590</v>
          </cell>
          <cell r="H5007" t="str">
            <v>FURO EM CAIXA D'ÁGUA COM ESPESSURA DE 6 ATÉ 8 MM E DIÂMETRO DE 20 MM. AF_06/2021</v>
          </cell>
          <cell r="I5007" t="str">
            <v>UN</v>
          </cell>
          <cell r="J5007" t="str">
            <v>COEFICIENTE DE REPRESENTATIVIDADE</v>
          </cell>
          <cell r="K5007" t="str">
            <v>6,99</v>
          </cell>
          <cell r="L5007" t="str">
            <v>CAIXA REFERENCIAL</v>
          </cell>
        </row>
        <row r="5008">
          <cell r="G5008" t="str">
            <v>102591</v>
          </cell>
          <cell r="H5008" t="str">
            <v>FURO EM CAIXA D'ÁGUA COM ESPESSURA DE 2 ATÉ 5 MM E DIÂMETRO DE 25 MM. AF_06/2021</v>
          </cell>
          <cell r="I5008" t="str">
            <v>UN</v>
          </cell>
          <cell r="J5008" t="str">
            <v>COEFICIENTE DE REPRESENTATIVIDADE</v>
          </cell>
          <cell r="K5008" t="str">
            <v>5,48</v>
          </cell>
          <cell r="L5008" t="str">
            <v>CAIXA REFERENCIAL</v>
          </cell>
        </row>
        <row r="5009">
          <cell r="G5009" t="str">
            <v>102592</v>
          </cell>
          <cell r="H5009" t="str">
            <v>FURO EM CAIXA D'ÁGUA COM ESPESSURA DE 6 ATÉ 8 MM E DIÂMETRO DE 25 MM. AF_06/2021</v>
          </cell>
          <cell r="I5009" t="str">
            <v>UN</v>
          </cell>
          <cell r="J5009" t="str">
            <v>COEFICIENTE DE REPRESENTATIVIDADE</v>
          </cell>
          <cell r="K5009" t="str">
            <v>7,49</v>
          </cell>
          <cell r="L5009" t="str">
            <v>CAIXA REFERENCIAL</v>
          </cell>
        </row>
        <row r="5010">
          <cell r="G5010" t="str">
            <v>102593</v>
          </cell>
          <cell r="H5010" t="str">
            <v>FURO EM CAIXA D'ÁGUA COM ESPESSURA DE 2 ATÉ 5 MM E DIÂMETRO DE 32 MM. AF_06/2021</v>
          </cell>
          <cell r="I5010" t="str">
            <v>UN</v>
          </cell>
          <cell r="J5010" t="str">
            <v>COEFICIENTE DE REPRESENTATIVIDADE</v>
          </cell>
          <cell r="K5010" t="str">
            <v>6,19</v>
          </cell>
          <cell r="L5010" t="str">
            <v>CAIXA REFERENCIAL</v>
          </cell>
        </row>
        <row r="5011">
          <cell r="G5011" t="str">
            <v>102594</v>
          </cell>
          <cell r="H5011" t="str">
            <v>FURO EM CAIXA D'ÁGUA COM ESPESSURA DE 6 ATÉ 8 MM E DIÂMETRO DE 32 MM. AF_06/2021</v>
          </cell>
          <cell r="I5011" t="str">
            <v>UN</v>
          </cell>
          <cell r="J5011" t="str">
            <v>COEFICIENTE DE REPRESENTATIVIDADE</v>
          </cell>
          <cell r="K5011" t="str">
            <v>8,20</v>
          </cell>
          <cell r="L5011" t="str">
            <v>CAIXA REFERENCIAL</v>
          </cell>
        </row>
        <row r="5012">
          <cell r="G5012" t="str">
            <v>102595</v>
          </cell>
          <cell r="H5012" t="str">
            <v>FURO EM CAIXA D'ÁGUA COM ESPESSURA DE 2 ATÉ 5 MM E DIÂMETRO DE 40 MM. AF_06/2021</v>
          </cell>
          <cell r="I5012" t="str">
            <v>UN</v>
          </cell>
          <cell r="J5012" t="str">
            <v>COEFICIENTE DE REPRESENTATIVIDADE</v>
          </cell>
          <cell r="K5012" t="str">
            <v>7,00</v>
          </cell>
          <cell r="L5012" t="str">
            <v>CAIXA REFERENCIAL</v>
          </cell>
        </row>
        <row r="5013">
          <cell r="G5013" t="str">
            <v>102596</v>
          </cell>
          <cell r="H5013" t="str">
            <v>FURO EM CAIXA D'ÁGUA COM ESPESSURA DE 6 ATÉ 8 MM E DIÂMETRO DE 40 MM. AF_06/2021</v>
          </cell>
          <cell r="I5013" t="str">
            <v>UN</v>
          </cell>
          <cell r="J5013" t="str">
            <v>COEFICIENTE DE REPRESENTATIVIDADE</v>
          </cell>
          <cell r="K5013" t="str">
            <v>9,01</v>
          </cell>
          <cell r="L5013" t="str">
            <v>CAIXA REFERENCIAL</v>
          </cell>
        </row>
        <row r="5014">
          <cell r="G5014" t="str">
            <v>102597</v>
          </cell>
          <cell r="H5014" t="str">
            <v>FURO EM CAIXA D'ÁGUA COM ESPESSURA DE 2 ATÉ 5 MM E DIÂMETRO DE 50 MM. AF_06/2021</v>
          </cell>
          <cell r="I5014" t="str">
            <v>UN</v>
          </cell>
          <cell r="J5014" t="str">
            <v>COEFICIENTE DE REPRESENTATIVIDADE</v>
          </cell>
          <cell r="K5014" t="str">
            <v>8,01</v>
          </cell>
          <cell r="L5014" t="str">
            <v>CAIXA REFERENCIAL</v>
          </cell>
        </row>
        <row r="5015">
          <cell r="G5015" t="str">
            <v>102598</v>
          </cell>
          <cell r="H5015" t="str">
            <v>FURO EM CAIXA D'ÁGUA COM ESPESSURA DE 6 ATÉ 8 MM E DIÂMETRO DE 50 MM. AF_06/2021</v>
          </cell>
          <cell r="I5015" t="str">
            <v>UN</v>
          </cell>
          <cell r="J5015" t="str">
            <v>COEFICIENTE DE REPRESENTATIVIDADE</v>
          </cell>
          <cell r="K5015" t="str">
            <v>10,01</v>
          </cell>
          <cell r="L5015" t="str">
            <v>CAIXA REFERENCIAL</v>
          </cell>
        </row>
        <row r="5016">
          <cell r="G5016" t="str">
            <v>102599</v>
          </cell>
          <cell r="H5016" t="str">
            <v>FURO EM CAIXA D'ÁGUA COM ESPESSURA DE 2 ATÉ 5 MM E DIÂMETRO DE 60 MM. AF_06/2021</v>
          </cell>
          <cell r="I5016" t="str">
            <v>UN</v>
          </cell>
          <cell r="J5016" t="str">
            <v>COEFICIENTE DE REPRESENTATIVIDADE</v>
          </cell>
          <cell r="K5016" t="str">
            <v>9,02</v>
          </cell>
          <cell r="L5016" t="str">
            <v>CAIXA REFERENCIAL</v>
          </cell>
        </row>
        <row r="5017">
          <cell r="G5017" t="str">
            <v>102600</v>
          </cell>
          <cell r="H5017" t="str">
            <v>FURO EM CAIXA D'ÁGUA COM ESPESSURA DE 6 ATÉ 8 MM E DIÂMETRO DE 60 MM. AF_06/2021</v>
          </cell>
          <cell r="I5017" t="str">
            <v>UN</v>
          </cell>
          <cell r="J5017" t="str">
            <v>COEFICIENTE DE REPRESENTATIVIDADE</v>
          </cell>
          <cell r="K5017" t="str">
            <v>11,03</v>
          </cell>
          <cell r="L5017" t="str">
            <v>CAIXA REFERENCIAL</v>
          </cell>
        </row>
        <row r="5018">
          <cell r="G5018" t="str">
            <v>102601</v>
          </cell>
          <cell r="H5018" t="str">
            <v>FURO EM CAIXA D'ÁGUA COM ESPESSURA DE 2 ATÉ 5 MM E DIÂMETRO DE 75 MM. AF_06/2021</v>
          </cell>
          <cell r="I5018" t="str">
            <v>UN</v>
          </cell>
          <cell r="J5018" t="str">
            <v>COEFICIENTE DE REPRESENTATIVIDADE</v>
          </cell>
          <cell r="K5018" t="str">
            <v>10,54</v>
          </cell>
          <cell r="L5018" t="str">
            <v>CAIXA REFERENCIAL</v>
          </cell>
        </row>
        <row r="5019">
          <cell r="G5019" t="str">
            <v>102602</v>
          </cell>
          <cell r="H5019" t="str">
            <v>FURO EM CAIXA D'ÁGUA COM ESPESSURA DE 6 ATÉ 8 MM E DIÂMETRO DE 75 MM. AF_06/2021</v>
          </cell>
          <cell r="I5019" t="str">
            <v>UN</v>
          </cell>
          <cell r="J5019" t="str">
            <v>COEFICIENTE DE REPRESENTATIVIDADE</v>
          </cell>
          <cell r="K5019" t="str">
            <v>12,54</v>
          </cell>
          <cell r="L5019" t="str">
            <v>CAIXA REFERENCIAL</v>
          </cell>
        </row>
        <row r="5020">
          <cell r="G5020" t="str">
            <v>102603</v>
          </cell>
          <cell r="H5020" t="str">
            <v>FURO EM CAIXA D'ÁGUA COM ESPESSURA DE 2 ATÉ 5 MM E DIÂMETRO DE 100 MM. AF_06/2021</v>
          </cell>
          <cell r="I5020" t="str">
            <v>UN</v>
          </cell>
          <cell r="J5020" t="str">
            <v>COEFICIENTE DE REPRESENTATIVIDADE</v>
          </cell>
          <cell r="K5020" t="str">
            <v>13,06</v>
          </cell>
          <cell r="L5020" t="str">
            <v>CAIXA REFERENCIAL</v>
          </cell>
        </row>
        <row r="5021">
          <cell r="G5021" t="str">
            <v>102604</v>
          </cell>
          <cell r="H5021" t="str">
            <v>FURO EM CAIXA D'ÁGUA COM ESPESSURA DE 6 ATÉ 8 MM E DIÂMETRO DE 100 MM. AF_06/2021</v>
          </cell>
          <cell r="I5021" t="str">
            <v>UN</v>
          </cell>
          <cell r="J5021" t="str">
            <v>COEFICIENTE DE REPRESENTATIVIDADE</v>
          </cell>
          <cell r="K5021" t="str">
            <v>15,07</v>
          </cell>
          <cell r="L5021" t="str">
            <v>CAIXA REFERENCIAL</v>
          </cell>
        </row>
        <row r="5022">
          <cell r="G5022" t="str">
            <v>102605</v>
          </cell>
          <cell r="H5022" t="str">
            <v>CAIXA D´ÁGUA EM POLIETILENO, 500 LITROS - FORNECIMENTO E INSTALAÇÃO. AF_06/2021</v>
          </cell>
          <cell r="I5022" t="str">
            <v>UN</v>
          </cell>
          <cell r="J5022" t="str">
            <v>COEFICIENTE DE REPRESENTATIVIDADE</v>
          </cell>
          <cell r="K5022" t="str">
            <v>252,37</v>
          </cell>
          <cell r="L5022" t="str">
            <v>CAIXA REFERENCIAL</v>
          </cell>
        </row>
        <row r="5023">
          <cell r="G5023" t="str">
            <v>102606</v>
          </cell>
          <cell r="H5023" t="str">
            <v>CAIXA D´ÁGUA EM POLIETILENO, 750 LITROS - FORNECIMENTO E INSTALAÇÃO. AF_06/2021</v>
          </cell>
          <cell r="I5023" t="str">
            <v>UN</v>
          </cell>
          <cell r="J5023" t="str">
            <v>COEFICIENTE DE REPRESENTATIVIDADE</v>
          </cell>
          <cell r="K5023" t="str">
            <v>388,25</v>
          </cell>
          <cell r="L5023" t="str">
            <v>CAIXA REFERENCIAL</v>
          </cell>
        </row>
        <row r="5024">
          <cell r="G5024" t="str">
            <v>102607</v>
          </cell>
          <cell r="H5024" t="str">
            <v>CAIXA D´ÁGUA EM POLIETILENO, 1000 LITROS - FORNECIMENTO E INSTALAÇÃO. AF_06/2021</v>
          </cell>
          <cell r="I5024" t="str">
            <v>UN</v>
          </cell>
          <cell r="J5024" t="str">
            <v>COEFICIENTE DE REPRESENTATIVIDADE</v>
          </cell>
          <cell r="K5024" t="str">
            <v>415,85</v>
          </cell>
          <cell r="L5024" t="str">
            <v>CAIXA REFERENCIAL</v>
          </cell>
        </row>
        <row r="5025">
          <cell r="G5025" t="str">
            <v>102608</v>
          </cell>
          <cell r="H5025" t="str">
            <v>CAIXA D´ÁGUA EM POLIETILENO, 1500 LITROS - FORNECIMENTO E INSTALAÇÃO. AF_06/2021</v>
          </cell>
          <cell r="I5025" t="str">
            <v>UN</v>
          </cell>
          <cell r="J5025" t="str">
            <v>COEFICIENTE DE REPRESENTATIVIDADE</v>
          </cell>
          <cell r="K5025" t="str">
            <v>950,38</v>
          </cell>
          <cell r="L5025" t="str">
            <v>CAIXA REFERENCIAL</v>
          </cell>
        </row>
        <row r="5026">
          <cell r="G5026" t="str">
            <v>102609</v>
          </cell>
          <cell r="H5026" t="str">
            <v>CAIXA D´ÁGUA EM POLIETILENO, 2000 LITROS - FORNECIMENTO E INSTALAÇÃO. AF_06/2021</v>
          </cell>
          <cell r="I5026" t="str">
            <v>UN</v>
          </cell>
          <cell r="J5026" t="str">
            <v>COEFICIENTE DE REPRESENTATIVIDADE</v>
          </cell>
          <cell r="K5026" t="str">
            <v>1.080,68</v>
          </cell>
          <cell r="L5026" t="str">
            <v>CAIXA REFERENCIAL</v>
          </cell>
        </row>
        <row r="5027">
          <cell r="G5027" t="str">
            <v>102610</v>
          </cell>
          <cell r="H5027" t="str">
            <v>CAIXA D´ÁGUA EM POLIETILENO, 3000 LITROS - FORNECIMENTO E INSTALAÇÃO. AF_06/2021</v>
          </cell>
          <cell r="I5027" t="str">
            <v>UN</v>
          </cell>
          <cell r="J5027" t="str">
            <v>COEFICIENTE DE REPRESENTATIVIDADE</v>
          </cell>
          <cell r="K5027" t="str">
            <v>1.854,94</v>
          </cell>
          <cell r="L5027" t="str">
            <v>CAIXA REFERENCIAL</v>
          </cell>
        </row>
        <row r="5028">
          <cell r="G5028" t="str">
            <v>102611</v>
          </cell>
          <cell r="H5028" t="str">
            <v>CAIXA D´ÁGUA EM POLIÉSTER REFORÇADO COM FIBRA DE VIDRO, 500 LITROS - FORNECIMENTO E INSTALAÇÃO. AF_06/2021</v>
          </cell>
          <cell r="I5028" t="str">
            <v>UN</v>
          </cell>
          <cell r="J5028" t="str">
            <v>COEFICIENTE DE REPRESENTATIVIDADE</v>
          </cell>
          <cell r="K5028" t="str">
            <v>418,14</v>
          </cell>
          <cell r="L5028" t="str">
            <v>CAIXA REFERENCIAL</v>
          </cell>
        </row>
        <row r="5029">
          <cell r="G5029" t="str">
            <v>102612</v>
          </cell>
          <cell r="H5029" t="str">
            <v>CAIXA D´ÁGUA EM POLIÉSTER REFORÇADO COM FIBRA DE VIDRO, 750 LITROS - FORNECIMENTO E INSTALAÇÃO. AF_06/2021</v>
          </cell>
          <cell r="I5029" t="str">
            <v>UN</v>
          </cell>
          <cell r="J5029" t="str">
            <v>COEFICIENTE DE REPRESENTATIVIDADE</v>
          </cell>
          <cell r="K5029" t="str">
            <v>599,61</v>
          </cell>
          <cell r="L5029" t="str">
            <v>CAIXA REFERENCIAL</v>
          </cell>
        </row>
        <row r="5030">
          <cell r="G5030" t="str">
            <v>102613</v>
          </cell>
          <cell r="H5030" t="str">
            <v>CAIXA D´ÁGUA EM POLIÉSTER REFORÇADO COM FIBRA DE VIDRO, 1000 LITROS - FORNECIMENTO E INSTALAÇÃO. AF_06/2021</v>
          </cell>
          <cell r="I5030" t="str">
            <v>UN</v>
          </cell>
          <cell r="J5030" t="str">
            <v>COEFICIENTE DE REPRESENTATIVIDADE</v>
          </cell>
          <cell r="K5030" t="str">
            <v>581,81</v>
          </cell>
          <cell r="L5030" t="str">
            <v>CAIXA REFERENCIAL</v>
          </cell>
        </row>
        <row r="5031">
          <cell r="G5031" t="str">
            <v>102614</v>
          </cell>
          <cell r="H5031" t="str">
            <v>CAIXA D´ÁGUA EM POLIÉSTER REFORÇADO COM FIBRA DE VIDRO, 1500 LITROS - FORNECIMENTO E INSTALAÇÃO. AF_06/2021</v>
          </cell>
          <cell r="I5031" t="str">
            <v>UN</v>
          </cell>
          <cell r="J5031" t="str">
            <v>COEFICIENTE DE REPRESENTATIVIDADE</v>
          </cell>
          <cell r="K5031" t="str">
            <v>893,85</v>
          </cell>
          <cell r="L5031" t="str">
            <v>CAIXA REFERENCIAL</v>
          </cell>
        </row>
        <row r="5032">
          <cell r="G5032" t="str">
            <v>102615</v>
          </cell>
          <cell r="H5032" t="str">
            <v>CAIXA D´ÁGUA EM POLIÉSTER REFORÇADO COM FIBRA DE VIDRO, 2000 LITROS - FORNECIMENTO E INSTALAÇÃO. AF_06/2021</v>
          </cell>
          <cell r="I5032" t="str">
            <v>UN</v>
          </cell>
          <cell r="J5032" t="str">
            <v>COEFICIENTE DE REPRESENTATIVIDADE</v>
          </cell>
          <cell r="K5032" t="str">
            <v>1.121,78</v>
          </cell>
          <cell r="L5032" t="str">
            <v>CAIXA REFERENCIAL</v>
          </cell>
        </row>
        <row r="5033">
          <cell r="G5033" t="str">
            <v>102616</v>
          </cell>
          <cell r="H5033" t="str">
            <v>CAIXA D´ÁGUA EM POLIÉSTER REFORÇADO COM FIBRA DE VIDRO, 3000 LITROS - FORNECIMENTO E INSTALAÇÃO. AF_06/2021</v>
          </cell>
          <cell r="I5033" t="str">
            <v>UN</v>
          </cell>
          <cell r="J5033" t="str">
            <v>COEFICIENTE DE REPRESENTATIVIDADE</v>
          </cell>
          <cell r="K5033" t="str">
            <v>1.659,80</v>
          </cell>
          <cell r="L5033" t="str">
            <v>CAIXA REFERENCIAL</v>
          </cell>
        </row>
        <row r="5034">
          <cell r="G5034" t="str">
            <v>102617</v>
          </cell>
          <cell r="H5034" t="str">
            <v>CAIXA D´ÁGUA EM POLIÉSTER REFORÇADO COM FIBRA DE VIDRO, 5000 LITROS - FORNECIMENTO E INSTALAÇÃO. AF_06/2021</v>
          </cell>
          <cell r="I5034" t="str">
            <v>UN</v>
          </cell>
          <cell r="J5034" t="str">
            <v>COEFICIENTE DE REPRESENTATIVIDADE</v>
          </cell>
          <cell r="K5034" t="str">
            <v>3.108,61</v>
          </cell>
          <cell r="L5034" t="str">
            <v>CAIXA REFERENCIAL</v>
          </cell>
        </row>
        <row r="5035">
          <cell r="G5035" t="str">
            <v>102618</v>
          </cell>
          <cell r="H5035" t="str">
            <v>CAIXA D´ÁGUA EM POLIÉSTER REFORÇADO COM FIBRA DE VIDRO, 7000 LITROS - FORNECIMENTO E INSTALAÇÃO. AF_06/2021</v>
          </cell>
          <cell r="I5035" t="str">
            <v>UN</v>
          </cell>
          <cell r="J5035" t="str">
            <v>COEFICIENTE DE REPRESENTATIVIDADE</v>
          </cell>
          <cell r="K5035" t="str">
            <v>3.728,84</v>
          </cell>
          <cell r="L5035" t="str">
            <v>CAIXA REFERENCIAL</v>
          </cell>
        </row>
        <row r="5036">
          <cell r="G5036" t="str">
            <v>102619</v>
          </cell>
          <cell r="H5036" t="str">
            <v>CAIXA D´ÁGUA EM POLIÉSTER REFORÇADO COM FIBRA DE VIDRO, 10000 LITROS - FORNECIMENTO E INSTALAÇÃO. AF_06/2021</v>
          </cell>
          <cell r="I5036" t="str">
            <v>UN</v>
          </cell>
          <cell r="J5036" t="str">
            <v>COEFICIENTE DE REPRESENTATIVIDADE</v>
          </cell>
          <cell r="K5036" t="str">
            <v>4.987,17</v>
          </cell>
          <cell r="L5036" t="str">
            <v>CAIXA REFERENCIAL</v>
          </cell>
        </row>
        <row r="5037">
          <cell r="G5037" t="str">
            <v>102620</v>
          </cell>
          <cell r="H5037" t="str">
            <v>CAIXA D´ÁGUA EM POLIÉSTER REFORÇADO COM FIBRA DE VIDRO, 15000 LITROS - FORNECIMENTO E INSTALAÇÃO. AF_06/2021</v>
          </cell>
          <cell r="I5037" t="str">
            <v>UN</v>
          </cell>
          <cell r="J5037" t="str">
            <v>COEFICIENTE DE REPRESENTATIVIDADE</v>
          </cell>
          <cell r="K5037" t="str">
            <v>7.220,99</v>
          </cell>
          <cell r="L5037" t="str">
            <v>CAIXA REFERENCIAL</v>
          </cell>
        </row>
        <row r="5038">
          <cell r="G5038" t="str">
            <v>102621</v>
          </cell>
          <cell r="H5038" t="str">
            <v>CAIXA D´ÁGUA EM POLIÉSTER REFORÇADO COM FIBRA DE VIDRO, 20000 LITROS - FORNECIMENTO E INSTALAÇÃO. AF_06/2021</v>
          </cell>
          <cell r="I5038" t="str">
            <v>UN</v>
          </cell>
          <cell r="J5038" t="str">
            <v>COEFICIENTE DE REPRESENTATIVIDADE</v>
          </cell>
          <cell r="K5038" t="str">
            <v>11.070,43</v>
          </cell>
          <cell r="L5038" t="str">
            <v>CAIXA REFERENCIAL</v>
          </cell>
        </row>
        <row r="5039">
          <cell r="G5039" t="str">
            <v>102622</v>
          </cell>
          <cell r="H5039" t="str">
            <v>CAIXA D´ÁGUA EM POLIETILENO, 500 LITROS (INCLUSOS TUBOS, CONEXÕES E TORNEIRA DE BÓIA) - FORNECIMENTO E INSTALAÇÃO. AF_06/2021</v>
          </cell>
          <cell r="I5039" t="str">
            <v>UN</v>
          </cell>
          <cell r="J5039" t="str">
            <v>COEFICIENTE DE REPRESENTATIVIDADE</v>
          </cell>
          <cell r="K5039" t="str">
            <v>676,18</v>
          </cell>
          <cell r="L5039" t="str">
            <v>CAIXA REFERENCIAL</v>
          </cell>
        </row>
        <row r="5040">
          <cell r="G5040" t="str">
            <v>102623</v>
          </cell>
          <cell r="H5040" t="str">
            <v>CAIXA D´ÁGUA EM POLIETILENO, 1000 LITROS (INCLUSOS TUBOS, CONEXÕES E TORNEIRA DE BÓIA) - FORNECIMENTO E INSTALAÇÃO. AF_06/2021</v>
          </cell>
          <cell r="I5040" t="str">
            <v>UN</v>
          </cell>
          <cell r="J5040" t="str">
            <v>COEFICIENTE DE REPRESENTATIVIDADE</v>
          </cell>
          <cell r="K5040" t="str">
            <v>903,32</v>
          </cell>
          <cell r="L5040" t="str">
            <v>CAIXA REFERENCIAL</v>
          </cell>
        </row>
        <row r="5041">
          <cell r="G5041" t="str">
            <v>89482</v>
          </cell>
          <cell r="H5041" t="str">
            <v>CAIXA SIFONADA, PVC, DN 100 X 100 X 50 MM, FORNECIDA E INSTALADA EM RAMAIS DE ENCAMINHAMENTO DE ÁGUA PLUVIAL. AF_06/2022</v>
          </cell>
          <cell r="I5041" t="str">
            <v>UN</v>
          </cell>
          <cell r="J5041" t="str">
            <v>COEFICIENTE DE REPRESENTATIVIDADE</v>
          </cell>
          <cell r="K5041" t="str">
            <v>44,18</v>
          </cell>
          <cell r="L5041" t="str">
            <v>CAIXA REFERENCIAL</v>
          </cell>
        </row>
        <row r="5042">
          <cell r="G5042" t="str">
            <v>89491</v>
          </cell>
          <cell r="H5042" t="str">
            <v>CAIXA SIFONADA, PVC, DN 150 X 185 X 75 MM, FORNECIDA E INSTALADA EM RAMAIS DE ENCAMINHAMENTO DE ÁGUA PLUVIAL. AF_06/2022</v>
          </cell>
          <cell r="I5042" t="str">
            <v>UN</v>
          </cell>
          <cell r="J5042" t="str">
            <v>COEFICIENTE DE REPRESENTATIVIDADE</v>
          </cell>
          <cell r="K5042" t="str">
            <v>109,08</v>
          </cell>
          <cell r="L5042" t="str">
            <v>CAIXA REFERENCIAL</v>
          </cell>
        </row>
        <row r="5043">
          <cell r="G5043" t="str">
            <v>89495</v>
          </cell>
          <cell r="H5043" t="str">
            <v>RALO SIFONADO, PVC, DN 100 X 40 MM, JUNTA SOLDÁVEL, FORNECIDO E INSTALADO EM RAMAIS DE ENCAMINHAMENTO DE ÁGUA PLUVIAL. AF_06/2022</v>
          </cell>
          <cell r="I5043" t="str">
            <v>UN</v>
          </cell>
          <cell r="J5043" t="str">
            <v>COEFICIENTE DE REPRESENTATIVIDADE</v>
          </cell>
          <cell r="K5043" t="str">
            <v>20,83</v>
          </cell>
          <cell r="L5043" t="str">
            <v>CAIXA REFERENCIAL</v>
          </cell>
        </row>
        <row r="5044">
          <cell r="G5044" t="str">
            <v>89707</v>
          </cell>
          <cell r="H5044" t="str">
            <v>CAIXA SIFONADA, PVC, DN 100 X 100 X 50 MM, JUNTA ELÁSTICA, FORNECIDA E INSTALADA EM RAMAL DE DESCARGA OU EM RAMAL DE ESGOTO SANITÁRIO. AF_08/2022</v>
          </cell>
          <cell r="I5044" t="str">
            <v>UN</v>
          </cell>
          <cell r="J5044" t="str">
            <v>COEFICIENTE DE REPRESENTATIVIDADE</v>
          </cell>
          <cell r="K5044" t="str">
            <v>55,83</v>
          </cell>
          <cell r="L5044" t="str">
            <v>CAIXA REFERENCIAL</v>
          </cell>
        </row>
        <row r="5045">
          <cell r="G5045" t="str">
            <v>89708</v>
          </cell>
          <cell r="H5045" t="str">
            <v>CAIXA SIFONADA, PVC, DN 150 X 185 X 75 MM, JUNTA ELÁSTICA, FORNECIDA E INSTALADA EM RAMAL DE DESCARGA OU EM RAMAL DE ESGOTO SANITÁRIO. AF_08/2022</v>
          </cell>
          <cell r="I5045" t="str">
            <v>UN</v>
          </cell>
          <cell r="J5045" t="str">
            <v>COEFICIENTE DE REPRESENTATIVIDADE</v>
          </cell>
          <cell r="K5045" t="str">
            <v>114,88</v>
          </cell>
          <cell r="L5045" t="str">
            <v>CAIXA REFERENCIAL</v>
          </cell>
        </row>
        <row r="5046">
          <cell r="G5046" t="str">
            <v>89709</v>
          </cell>
          <cell r="H5046" t="str">
            <v>RALO SIFONADO, PVC, DN 100 X 40 MM, JUNTA SOLDÁVEL, FORNECIDO E INSTALADO EM RAMAL DE DESCARGA OU EM RAMAL DE ESGOTO SANITÁRIO. AF_08/2022</v>
          </cell>
          <cell r="I5046" t="str">
            <v>UN</v>
          </cell>
          <cell r="J5046" t="str">
            <v>COEFICIENTE DE REPRESENTATIVIDADE</v>
          </cell>
          <cell r="K5046" t="str">
            <v>24,31</v>
          </cell>
          <cell r="L5046" t="str">
            <v>CAIXA REFERENCIAL</v>
          </cell>
        </row>
        <row r="5047">
          <cell r="G5047" t="str">
            <v>89710</v>
          </cell>
          <cell r="H5047" t="str">
            <v>RALO SECO, PVC, DN 100 X 40 MM, JUNTA SOLDÁVEL, FORNECIDO E INSTALADO EM RAMAL DE DESCARGA OU EM RAMAL DE ESGOTO SANITÁRIO. AF_08/2022</v>
          </cell>
          <cell r="I5047" t="str">
            <v>UN</v>
          </cell>
          <cell r="J5047" t="str">
            <v>COEFICIENTE DE REPRESENTATIVIDADE</v>
          </cell>
          <cell r="K5047" t="str">
            <v>21,55</v>
          </cell>
          <cell r="L5047" t="str">
            <v>CAIXA REFERENCIAL</v>
          </cell>
        </row>
        <row r="5048">
          <cell r="G5048" t="str">
            <v>104326</v>
          </cell>
          <cell r="H5048" t="str">
            <v>RALO SECO CÔNICO, PVC, DN 100 X 40 MM, JUNTA SOLDÁVEL, FORNECIDO E INSTALADO EM RAMAL DE DESCARGA OU EM RAMAL DE ESGOTO SANITÁRIO. AF_08/2022</v>
          </cell>
          <cell r="I5048" t="str">
            <v>UN</v>
          </cell>
          <cell r="J5048" t="str">
            <v>COEFICIENTE DE REPRESENTATIVIDADE</v>
          </cell>
          <cell r="K5048" t="str">
            <v>23,26</v>
          </cell>
          <cell r="L5048" t="str">
            <v>CAIXA REFERENCIAL</v>
          </cell>
        </row>
        <row r="5049">
          <cell r="G5049" t="str">
            <v>104327</v>
          </cell>
          <cell r="H5049" t="str">
            <v>RALO SIFONADO REDONDO, PVC, DN 100 X 40 MM, JUNTA SOLDÁVEL, FORNECIDO E INSTALADO EM RAMAL DE DESCARGA OU EM RAMAL DE ESGOTO SANITÁRIO. AF_08/2022</v>
          </cell>
          <cell r="I5049" t="str">
            <v>UN</v>
          </cell>
          <cell r="J5049" t="str">
            <v>COEFICIENTE DE REPRESENTATIVIDADE</v>
          </cell>
          <cell r="K5049" t="str">
            <v>22,25</v>
          </cell>
          <cell r="L5049" t="str">
            <v>CAIXA REFERENCIAL</v>
          </cell>
        </row>
        <row r="5050">
          <cell r="G5050" t="str">
            <v>104328</v>
          </cell>
          <cell r="H5050" t="str">
            <v>CAIXA SIFONADA, COM GRELHA QUADRADA, PVC, DN 150 X 150 X 50 MM, JUNTA SOLDÁVEL, FORNECIDA E INSTALADA EM RAMAL DE DESCARGA OU EM RAMAL DE ESGOTO SANITÁRIO. AF_08/2022</v>
          </cell>
          <cell r="I5050" t="str">
            <v>UN</v>
          </cell>
          <cell r="J5050" t="str">
            <v>COEFICIENTE DE REPRESENTATIVIDADE</v>
          </cell>
          <cell r="K5050" t="str">
            <v>79,73</v>
          </cell>
          <cell r="L5050" t="str">
            <v>CAIXA REFERENCIAL</v>
          </cell>
        </row>
        <row r="5051">
          <cell r="G5051" t="str">
            <v>104329</v>
          </cell>
          <cell r="H5051" t="str">
            <v>CAIXA SIFONADA, COM GRELHA REDONDA, PVC, DN 150 X 150 X 50 MM, JUNTA SOLDÁVEL, FORNECIDA E INSTALADA EM RAMAL DE DESCARGA OU EM RAMAL DE ESGOTO SANITÁRIO. AF_08/2022</v>
          </cell>
          <cell r="I5051" t="str">
            <v>UN</v>
          </cell>
          <cell r="J5051" t="str">
            <v>COEFICIENTE DE REPRESENTATIVIDADE</v>
          </cell>
          <cell r="K5051" t="str">
            <v>89,59</v>
          </cell>
          <cell r="L5051" t="str">
            <v>CAIXA REFERENCIAL</v>
          </cell>
        </row>
        <row r="5052">
          <cell r="G5052" t="str">
            <v>86872</v>
          </cell>
          <cell r="H5052" t="str">
            <v>TANQUE DE LOUÇA BRANCA COM COLUNA, 30L OU EQUIVALENTE - FORNECIMENTO E INSTALAÇÃO. AF_01/2020</v>
          </cell>
          <cell r="I5052" t="str">
            <v>UN</v>
          </cell>
          <cell r="J5052" t="str">
            <v>COEFICIENTE DE REPRESENTATIVIDADE</v>
          </cell>
          <cell r="K5052" t="str">
            <v>715,23</v>
          </cell>
          <cell r="L5052" t="str">
            <v>CAIXA REFERENCIAL</v>
          </cell>
        </row>
        <row r="5053">
          <cell r="G5053" t="str">
            <v>86874</v>
          </cell>
          <cell r="H5053" t="str">
            <v>TANQUE DE LOUÇA BRANCA SUSPENSO, 18L OU EQUIVALENTE - FORNECIMENTO E INSTALAÇÃO. AF_01/2020</v>
          </cell>
          <cell r="I5053" t="str">
            <v>UN</v>
          </cell>
          <cell r="J5053" t="str">
            <v>COEFICIENTE DE REPRESENTATIVIDADE</v>
          </cell>
          <cell r="K5053" t="str">
            <v>495,01</v>
          </cell>
          <cell r="L5053" t="str">
            <v>CAIXA REFERENCIAL</v>
          </cell>
        </row>
        <row r="5054">
          <cell r="G5054" t="str">
            <v>86875</v>
          </cell>
          <cell r="H5054" t="str">
            <v>TANQUE DE MÁRMORE SINTÉTICO COM COLUNA, 22L OU EQUIVALENTE   FORNECIMENTO E INSTALAÇÃO. AF_01/2020</v>
          </cell>
          <cell r="I5054" t="str">
            <v>UN</v>
          </cell>
          <cell r="J5054" t="str">
            <v>COEFICIENTE DE REPRESENTATIVIDADE</v>
          </cell>
          <cell r="K5054" t="str">
            <v>581,75</v>
          </cell>
          <cell r="L5054" t="str">
            <v>CAIXA REFERENCIAL</v>
          </cell>
        </row>
        <row r="5055">
          <cell r="G5055" t="str">
            <v>86876</v>
          </cell>
          <cell r="H5055" t="str">
            <v>TANQUE DE MÁRMORE SINTÉTICO SUSPENSO, 22L OU EQUIVALENTE - FORNECIMENTO E INSTALAÇÃO. AF_01/2020</v>
          </cell>
          <cell r="I5055" t="str">
            <v>UN</v>
          </cell>
          <cell r="J5055" t="str">
            <v>COEFICIENTE DE REPRESENTATIVIDADE</v>
          </cell>
          <cell r="K5055" t="str">
            <v>333,73</v>
          </cell>
          <cell r="L5055" t="str">
            <v>CAIXA REFERENCIAL</v>
          </cell>
        </row>
        <row r="5056">
          <cell r="G5056" t="str">
            <v>86877</v>
          </cell>
          <cell r="H5056" t="str">
            <v>VÁLVULA EM METAL CROMADO 1.1/2 X 1.1/2 PARA TANQUE OU LAVATÓRIO, COM OU SEM LADRÃO - FORNECIMENTO E INSTALAÇÃO. AF_01/2020</v>
          </cell>
          <cell r="I5056" t="str">
            <v>UN</v>
          </cell>
          <cell r="J5056" t="str">
            <v>COEFICIENTE DE REPRESENTATIVIDADE</v>
          </cell>
          <cell r="K5056" t="str">
            <v>57,59</v>
          </cell>
          <cell r="L5056" t="str">
            <v>CAIXA REFERENCIAL</v>
          </cell>
        </row>
        <row r="5057">
          <cell r="G5057" t="str">
            <v>86878</v>
          </cell>
          <cell r="H5057" t="str">
            <v>VÁLVULA EM METAL CROMADO TIPO AMERICANA 3.1/2 X 1.1/2 PARA PIA - FORNECIMENTO E INSTALAÇÃO. AF_01/2020</v>
          </cell>
          <cell r="I5057" t="str">
            <v>UN</v>
          </cell>
          <cell r="J5057" t="str">
            <v>COEFICIENTE DE REPRESENTATIVIDADE</v>
          </cell>
          <cell r="K5057" t="str">
            <v>61,86</v>
          </cell>
          <cell r="L5057" t="str">
            <v>CAIXA REFERENCIAL</v>
          </cell>
        </row>
        <row r="5058">
          <cell r="G5058" t="str">
            <v>86879</v>
          </cell>
          <cell r="H5058" t="str">
            <v>VÁLVULA EM PLÁSTICO 1 PARA PIA, TANQUE OU LAVATÓRIO, COM OU SEM LADRÃO - FORNECIMENTO E INSTALAÇÃO. AF_01/2020</v>
          </cell>
          <cell r="I5058" t="str">
            <v>UN</v>
          </cell>
          <cell r="J5058" t="str">
            <v>COEFICIENTE DE REPRESENTATIVIDADE</v>
          </cell>
          <cell r="K5058" t="str">
            <v>11,73</v>
          </cell>
          <cell r="L5058" t="str">
            <v>CAIXA REFERENCIAL</v>
          </cell>
        </row>
        <row r="5059">
          <cell r="G5059" t="str">
            <v>86880</v>
          </cell>
          <cell r="H5059" t="str">
            <v>VÁLVULA EM PLÁSTICO CROMADO TIPO AMERICANA 3.1/2 X 1.1/2 SEM ADAPTADOR PARA PIA - FORNECIMENTO E INSTALAÇÃO. AF_01/2020</v>
          </cell>
          <cell r="I5059" t="str">
            <v>UN</v>
          </cell>
          <cell r="J5059" t="str">
            <v>COEFICIENTE DE REPRESENTATIVIDADE</v>
          </cell>
          <cell r="K5059" t="str">
            <v>31,40</v>
          </cell>
          <cell r="L5059" t="str">
            <v>CAIXA REFERENCIAL</v>
          </cell>
        </row>
        <row r="5060">
          <cell r="G5060" t="str">
            <v>86881</v>
          </cell>
          <cell r="H5060" t="str">
            <v>SIFÃO DO TIPO GARRAFA EM METAL CROMADO 1 X 1.1/2 - FORNECIMENTO E INSTALAÇÃO. AF_01/2020</v>
          </cell>
          <cell r="I5060" t="str">
            <v>UN</v>
          </cell>
          <cell r="J5060" t="str">
            <v>COLETADO</v>
          </cell>
          <cell r="K5060" t="str">
            <v>170,75</v>
          </cell>
          <cell r="L5060" t="str">
            <v>CAIXA REFERENCIAL</v>
          </cell>
        </row>
        <row r="5061">
          <cell r="G5061" t="str">
            <v>86882</v>
          </cell>
          <cell r="H5061" t="str">
            <v>SIFÃO DO TIPO GARRAFA/COPO EM PVC 1.1/4  X 1.1/2 - FORNECIMENTO E INSTALAÇÃO. AF_01/2020</v>
          </cell>
          <cell r="I5061" t="str">
            <v>UN</v>
          </cell>
          <cell r="J5061" t="str">
            <v>COEFICIENTE DE REPRESENTATIVIDADE</v>
          </cell>
          <cell r="K5061" t="str">
            <v>26,69</v>
          </cell>
          <cell r="L5061" t="str">
            <v>CAIXA REFERENCIAL</v>
          </cell>
        </row>
        <row r="5062">
          <cell r="G5062" t="str">
            <v>86883</v>
          </cell>
          <cell r="H5062" t="str">
            <v>SIFÃO DO TIPO FLEXÍVEL EM PVC 1  X 1.1/2  - FORNECIMENTO E INSTALAÇÃO. AF_01/2020</v>
          </cell>
          <cell r="I5062" t="str">
            <v>UN</v>
          </cell>
          <cell r="J5062" t="str">
            <v>COLETADO</v>
          </cell>
          <cell r="K5062" t="str">
            <v>14,50</v>
          </cell>
          <cell r="L5062" t="str">
            <v>CAIXA REFERENCIAL</v>
          </cell>
        </row>
        <row r="5063">
          <cell r="G5063" t="str">
            <v>86884</v>
          </cell>
          <cell r="H5063" t="str">
            <v>ENGATE FLEXÍVEL EM PLÁSTICO BRANCO, 1/2 X 30CM - FORNECIMENTO E INSTALAÇÃO. AF_01/2020</v>
          </cell>
          <cell r="I5063" t="str">
            <v>UN</v>
          </cell>
          <cell r="J5063" t="str">
            <v>COEFICIENTE DE REPRESENTATIVIDADE</v>
          </cell>
          <cell r="K5063" t="str">
            <v>13,14</v>
          </cell>
          <cell r="L5063" t="str">
            <v>CAIXA REFERENCIAL</v>
          </cell>
        </row>
        <row r="5064">
          <cell r="G5064" t="str">
            <v>86885</v>
          </cell>
          <cell r="H5064" t="str">
            <v>ENGATE FLEXÍVEL EM PLÁSTICO BRANCO, 1/2 X 40CM - FORNECIMENTO E INSTALAÇÃO. AF_01/2020</v>
          </cell>
          <cell r="I5064" t="str">
            <v>UN</v>
          </cell>
          <cell r="J5064" t="str">
            <v>COEFICIENTE DE REPRESENTATIVIDADE</v>
          </cell>
          <cell r="K5064" t="str">
            <v>14,85</v>
          </cell>
          <cell r="L5064" t="str">
            <v>CAIXA REFERENCIAL</v>
          </cell>
        </row>
        <row r="5065">
          <cell r="G5065" t="str">
            <v>86886</v>
          </cell>
          <cell r="H5065" t="str">
            <v>ENGATE FLEXÍVEL EM INOX, 1/2  X 30CM - FORNECIMENTO E INSTALAÇÃO. AF_01/2020</v>
          </cell>
          <cell r="I5065" t="str">
            <v>UN</v>
          </cell>
          <cell r="J5065" t="str">
            <v>COEFICIENTE DE REPRESENTATIVIDADE</v>
          </cell>
          <cell r="K5065" t="str">
            <v>43,05</v>
          </cell>
          <cell r="L5065" t="str">
            <v>CAIXA REFERENCIAL</v>
          </cell>
        </row>
        <row r="5066">
          <cell r="G5066" t="str">
            <v>86887</v>
          </cell>
          <cell r="H5066" t="str">
            <v>ENGATE FLEXÍVEL EM INOX, 1/2  X 40CM - FORNECIMENTO E INSTALAÇÃO. AF_01/2020</v>
          </cell>
          <cell r="I5066" t="str">
            <v>UN</v>
          </cell>
          <cell r="J5066" t="str">
            <v>COEFICIENTE DE REPRESENTATIVIDADE</v>
          </cell>
          <cell r="K5066" t="str">
            <v>46,49</v>
          </cell>
          <cell r="L5066" t="str">
            <v>CAIXA REFERENCIAL</v>
          </cell>
        </row>
        <row r="5067">
          <cell r="G5067" t="str">
            <v>86888</v>
          </cell>
          <cell r="H5067" t="str">
            <v>VASO SANITÁRIO SIFONADO COM CAIXA ACOPLADA LOUÇA BRANCA - FORNECIMENTO E INSTALAÇÃO. AF_01/2020</v>
          </cell>
          <cell r="I5067" t="str">
            <v>UN</v>
          </cell>
          <cell r="J5067" t="str">
            <v>COEFICIENTE DE REPRESENTATIVIDADE</v>
          </cell>
          <cell r="K5067" t="str">
            <v>479,78</v>
          </cell>
          <cell r="L5067" t="str">
            <v>CAIXA REFERENCIAL</v>
          </cell>
        </row>
        <row r="5068">
          <cell r="G5068" t="str">
            <v>86889</v>
          </cell>
          <cell r="H5068" t="str">
            <v>BANCADA DE GRANITO CINZA POLIDO, DE 1,50 X 0,60 M, PARA PIA DE COZINHA - FORNECIMENTO E INSTALAÇÃO. AF_01/2020</v>
          </cell>
          <cell r="I5068" t="str">
            <v>UN</v>
          </cell>
          <cell r="J5068" t="str">
            <v>COEFICIENTE DE REPRESENTATIVIDADE</v>
          </cell>
          <cell r="K5068" t="str">
            <v>825,84</v>
          </cell>
          <cell r="L5068" t="str">
            <v>CAIXA REFERENCIAL</v>
          </cell>
        </row>
        <row r="5069">
          <cell r="G5069" t="str">
            <v>86893</v>
          </cell>
          <cell r="H5069" t="str">
            <v>BANCADA DE MÁRMORE BRANCO POLIDO, DE 1,50 X 0,60 M, PARA PIA DE COZINHA - FORNECIMENTO E INSTALAÇÃO. AF_01/2020</v>
          </cell>
          <cell r="I5069" t="str">
            <v>UN</v>
          </cell>
          <cell r="J5069" t="str">
            <v>COEFICIENTE DE REPRESENTATIVIDADE</v>
          </cell>
          <cell r="K5069" t="str">
            <v>762,74</v>
          </cell>
          <cell r="L5069" t="str">
            <v>CAIXA REFERENCIAL</v>
          </cell>
        </row>
        <row r="5070">
          <cell r="G5070" t="str">
            <v>86894</v>
          </cell>
          <cell r="H5070" t="str">
            <v>BANCADA DE MÁRMORE SINTÉTICO, DE 120 X 60CM, COM CUBA INTEGRADA - FORNECIMENTO E INSTALAÇÃO. AF_01/2020</v>
          </cell>
          <cell r="I5070" t="str">
            <v>UN</v>
          </cell>
          <cell r="J5070" t="str">
            <v>COEFICIENTE DE REPRESENTATIVIDADE</v>
          </cell>
          <cell r="K5070" t="str">
            <v>326,35</v>
          </cell>
          <cell r="L5070" t="str">
            <v>CAIXA REFERENCIAL</v>
          </cell>
        </row>
        <row r="5071">
          <cell r="G5071" t="str">
            <v>86895</v>
          </cell>
          <cell r="H5071" t="str">
            <v>BANCADA DE GRANITO CINZA POLIDO, DE 0,50 X 0,60 M, PARA LAVATÓRIO - FORNECIMENTO E INSTALAÇÃO. AF_01/2020</v>
          </cell>
          <cell r="I5071" t="str">
            <v>UN</v>
          </cell>
          <cell r="J5071" t="str">
            <v>COEFICIENTE DE REPRESENTATIVIDADE</v>
          </cell>
          <cell r="K5071" t="str">
            <v>399,86</v>
          </cell>
          <cell r="L5071" t="str">
            <v>CAIXA REFERENCIAL</v>
          </cell>
        </row>
        <row r="5072">
          <cell r="G5072" t="str">
            <v>86899</v>
          </cell>
          <cell r="H5072" t="str">
            <v>BANCADA DE MÁRMORE BRANCO POLIDO, DE 0,50 X 0,60 M, PARA LAVATÓRIO - FORNECIMENTO E INSTALAÇÃO. AF_01/2020</v>
          </cell>
          <cell r="I5072" t="str">
            <v>UN</v>
          </cell>
          <cell r="J5072" t="str">
            <v>COEFICIENTE DE REPRESENTATIVIDADE</v>
          </cell>
          <cell r="K5072" t="str">
            <v>376,19</v>
          </cell>
          <cell r="L5072" t="str">
            <v>CAIXA REFERENCIAL</v>
          </cell>
        </row>
        <row r="5073">
          <cell r="G5073" t="str">
            <v>86900</v>
          </cell>
          <cell r="H5073" t="str">
            <v>CUBA DE EMBUTIR RETANGULAR DE AÇO INOXIDÁVEL, 46 X 30 X 12 CM - FORNECIMENTO E INSTALAÇÃO. AF_01/2020</v>
          </cell>
          <cell r="I5073" t="str">
            <v>UN</v>
          </cell>
          <cell r="J5073" t="str">
            <v>COEFICIENTE DE REPRESENTATIVIDADE</v>
          </cell>
          <cell r="K5073" t="str">
            <v>209,75</v>
          </cell>
          <cell r="L5073" t="str">
            <v>CAIXA REFERENCIAL</v>
          </cell>
        </row>
        <row r="5074">
          <cell r="G5074" t="str">
            <v>86901</v>
          </cell>
          <cell r="H5074" t="str">
            <v>CUBA DE EMBUTIR OVAL EM LOUÇA BRANCA, 35 X 50CM OU EQUIVALENTE - FORNECIMENTO E INSTALAÇÃO. AF_01/2020</v>
          </cell>
          <cell r="I5074" t="str">
            <v>UN</v>
          </cell>
          <cell r="J5074" t="str">
            <v>COEFICIENTE DE REPRESENTATIVIDADE</v>
          </cell>
          <cell r="K5074" t="str">
            <v>149,82</v>
          </cell>
          <cell r="L5074" t="str">
            <v>CAIXA REFERENCIAL</v>
          </cell>
        </row>
        <row r="5075">
          <cell r="G5075" t="str">
            <v>86902</v>
          </cell>
          <cell r="H5075" t="str">
            <v>LAVATÓRIO LOUÇA BRANCA COM COLUNA, *44 X 35,5* CM, PADRÃO POPULAR - FORNECIMENTO E INSTALAÇÃO. AF_01/2020</v>
          </cell>
          <cell r="I5075" t="str">
            <v>UN</v>
          </cell>
          <cell r="J5075" t="str">
            <v>COEFICIENTE DE REPRESENTATIVIDADE</v>
          </cell>
          <cell r="K5075" t="str">
            <v>319,82</v>
          </cell>
          <cell r="L5075" t="str">
            <v>CAIXA REFERENCIAL</v>
          </cell>
        </row>
        <row r="5076">
          <cell r="G5076" t="str">
            <v>86903</v>
          </cell>
          <cell r="H5076" t="str">
            <v>LAVATÓRIO LOUÇA BRANCA COM COLUNA, 45 X 55CM OU EQUIVALENTE, PADRÃO MÉDIO - FORNECIMENTO E INSTALAÇÃO. AF_01/2020</v>
          </cell>
          <cell r="I5076" t="str">
            <v>UN</v>
          </cell>
          <cell r="J5076" t="str">
            <v>COEFICIENTE DE REPRESENTATIVIDADE</v>
          </cell>
          <cell r="K5076" t="str">
            <v>365,66</v>
          </cell>
          <cell r="L5076" t="str">
            <v>CAIXA REFERENCIAL</v>
          </cell>
        </row>
        <row r="5077">
          <cell r="G5077" t="str">
            <v>86904</v>
          </cell>
          <cell r="H5077" t="str">
            <v>LAVATÓRIO LOUÇA BRANCA SUSPENSO, 29,5 X 39CM OU EQUIVALENTE, PADRÃO POPULAR - FORNECIMENTO E INSTALAÇÃO. AF_01/2020</v>
          </cell>
          <cell r="I5077" t="str">
            <v>UN</v>
          </cell>
          <cell r="J5077" t="str">
            <v>COEFICIENTE DE REPRESENTATIVIDADE</v>
          </cell>
          <cell r="K5077" t="str">
            <v>148,40</v>
          </cell>
          <cell r="L5077" t="str">
            <v>CAIXA REFERENCIAL</v>
          </cell>
        </row>
        <row r="5078">
          <cell r="G5078" t="str">
            <v>86905</v>
          </cell>
          <cell r="H5078" t="str">
            <v>APARELHO MISTURADOR DE MESA PARA LAVATÓRIO, PADRÃO MÉDIO - FORNECIMENTO E INSTALAÇÃO. AF_01/2020</v>
          </cell>
          <cell r="I5078" t="str">
            <v>UN</v>
          </cell>
          <cell r="J5078" t="str">
            <v>COEFICIENTE DE REPRESENTATIVIDADE</v>
          </cell>
          <cell r="K5078" t="str">
            <v>367,27</v>
          </cell>
          <cell r="L5078" t="str">
            <v>CAIXA REFERENCIAL</v>
          </cell>
        </row>
        <row r="5079">
          <cell r="G5079" t="str">
            <v>86906</v>
          </cell>
          <cell r="H5079" t="str">
            <v>TORNEIRA CROMADA DE MESA, 1/2 OU 3/4, PARA LAVATÓRIO, PADRÃO POPULAR - FORNECIMENTO E INSTALAÇÃO. AF_01/2020</v>
          </cell>
          <cell r="I5079" t="str">
            <v>UN</v>
          </cell>
          <cell r="J5079" t="str">
            <v>COLETADO</v>
          </cell>
          <cell r="K5079" t="str">
            <v>68,07</v>
          </cell>
          <cell r="L5079" t="str">
            <v>CAIXA REFERENCIAL</v>
          </cell>
        </row>
        <row r="5080">
          <cell r="G5080" t="str">
            <v>86908</v>
          </cell>
          <cell r="H5080" t="str">
            <v>APARELHO MISTURADOR DE MESA PARA PIA DE COZINHA, PADRÃO MÉDIO - FORNECIMENTO E INSTALAÇÃO. AF_01/2020</v>
          </cell>
          <cell r="I5080" t="str">
            <v>UN</v>
          </cell>
          <cell r="J5080" t="str">
            <v>COEFICIENTE DE REPRESENTATIVIDADE</v>
          </cell>
          <cell r="K5080" t="str">
            <v>435,15</v>
          </cell>
          <cell r="L5080" t="str">
            <v>CAIXA REFERENCIAL</v>
          </cell>
        </row>
        <row r="5081">
          <cell r="G5081" t="str">
            <v>86909</v>
          </cell>
          <cell r="H5081" t="str">
            <v>TORNEIRA CROMADA TUBO MÓVEL, DE MESA, 1/2 OU 3/4, PARA PIA DE COZINHA, PADRÃO ALTO - FORNECIMENTO E INSTALAÇÃO. AF_01/2020</v>
          </cell>
          <cell r="I5081" t="str">
            <v>UN</v>
          </cell>
          <cell r="J5081" t="str">
            <v>COEFICIENTE DE REPRESENTATIVIDADE</v>
          </cell>
          <cell r="K5081" t="str">
            <v>118,23</v>
          </cell>
          <cell r="L5081" t="str">
            <v>CAIXA REFERENCIAL</v>
          </cell>
        </row>
        <row r="5082">
          <cell r="G5082" t="str">
            <v>86910</v>
          </cell>
          <cell r="H5082" t="str">
            <v>TORNEIRA CROMADA TUBO MÓVEL, DE PAREDE, 1/2 OU 3/4, PARA PIA DE COZINHA, PADRÃO MÉDIO - FORNECIMENTO E INSTALAÇÃO. AF_01/2020</v>
          </cell>
          <cell r="I5082" t="str">
            <v>UN</v>
          </cell>
          <cell r="J5082" t="str">
            <v>COEFICIENTE DE REPRESENTATIVIDADE</v>
          </cell>
          <cell r="K5082" t="str">
            <v>115,71</v>
          </cell>
          <cell r="L5082" t="str">
            <v>CAIXA REFERENCIAL</v>
          </cell>
        </row>
        <row r="5083">
          <cell r="G5083" t="str">
            <v>86911</v>
          </cell>
          <cell r="H5083" t="str">
            <v>TORNEIRA CROMADA LONGA, DE PAREDE, 1/2 OU 3/4, PARA PIA DE COZINHA, PADRÃO POPULAR - FORNECIMENTO E INSTALAÇÃO. AF_01/2020</v>
          </cell>
          <cell r="I5083" t="str">
            <v>UN</v>
          </cell>
          <cell r="J5083" t="str">
            <v>COEFICIENTE DE REPRESENTATIVIDADE</v>
          </cell>
          <cell r="K5083" t="str">
            <v>79,72</v>
          </cell>
          <cell r="L5083" t="str">
            <v>CAIXA REFERENCIAL</v>
          </cell>
        </row>
        <row r="5084">
          <cell r="G5084" t="str">
            <v>86913</v>
          </cell>
          <cell r="H5084" t="str">
            <v>TORNEIRA CROMADA 1/2 OU 3/4 PARA TANQUE, PADRÃO POPULAR - FORNECIMENTO E INSTALAÇÃO. AF_01/2020</v>
          </cell>
          <cell r="I5084" t="str">
            <v>UN</v>
          </cell>
          <cell r="J5084" t="str">
            <v>COEFICIENTE DE REPRESENTATIVIDADE</v>
          </cell>
          <cell r="K5084" t="str">
            <v>51,05</v>
          </cell>
          <cell r="L5084" t="str">
            <v>CAIXA REFERENCIAL</v>
          </cell>
        </row>
        <row r="5085">
          <cell r="G5085" t="str">
            <v>86914</v>
          </cell>
          <cell r="H5085" t="str">
            <v>TORNEIRA CROMADA 1/2 OU 3/4 PARA TANQUE, PADRÃO MÉDIO - FORNECIMENTO E INSTALAÇÃO. AF_01/2020</v>
          </cell>
          <cell r="I5085" t="str">
            <v>UN</v>
          </cell>
          <cell r="J5085" t="str">
            <v>COEFICIENTE DE REPRESENTATIVIDADE</v>
          </cell>
          <cell r="K5085" t="str">
            <v>89,83</v>
          </cell>
          <cell r="L5085" t="str">
            <v>CAIXA REFERENCIAL</v>
          </cell>
        </row>
        <row r="5086">
          <cell r="G5086" t="str">
            <v>86915</v>
          </cell>
          <cell r="H5086" t="str">
            <v>TORNEIRA CROMADA DE MESA, 1/2 OU 3/4, PARA LAVATÓRIO, PADRÃO MÉDIO - FORNECIMENTO E INSTALAÇÃO. AF_01/2020</v>
          </cell>
          <cell r="I5086" t="str">
            <v>UN</v>
          </cell>
          <cell r="J5086" t="str">
            <v>COEFICIENTE DE REPRESENTATIVIDADE</v>
          </cell>
          <cell r="K5086" t="str">
            <v>129,07</v>
          </cell>
          <cell r="L5086" t="str">
            <v>CAIXA REFERENCIAL</v>
          </cell>
        </row>
        <row r="5087">
          <cell r="G5087" t="str">
            <v>86916</v>
          </cell>
          <cell r="H5087" t="str">
            <v>TORNEIRA PLÁSTICA 3/4 PARA TANQUE - FORNECIMENTO E INSTALAÇÃO. AF_01/2020</v>
          </cell>
          <cell r="I5087" t="str">
            <v>UN</v>
          </cell>
          <cell r="J5087" t="str">
            <v>COEFICIENTE DE REPRESENTATIVIDADE</v>
          </cell>
          <cell r="K5087" t="str">
            <v>27,31</v>
          </cell>
          <cell r="L5087" t="str">
            <v>CAIXA REFERENCIAL</v>
          </cell>
        </row>
        <row r="5088">
          <cell r="G5088" t="str">
            <v>86919</v>
          </cell>
          <cell r="H5088" t="str">
            <v>TANQUE DE LOUÇA BRANCA COM COLUNA, 30L OU EQUIVALENTE, INCLUSO SIFÃO FLEXÍVEL EM PVC, VÁLVULA METÁLICA E TORNEIRA DE METAL CROMADO PADRÃO MÉDIO - FORNECIMENTO E INSTALAÇÃO. AF_01/2020</v>
          </cell>
          <cell r="I5088" t="str">
            <v>UN</v>
          </cell>
          <cell r="J5088" t="str">
            <v>COEFICIENTE DE REPRESENTATIVIDADE</v>
          </cell>
          <cell r="K5088" t="str">
            <v>877,15</v>
          </cell>
          <cell r="L5088" t="str">
            <v>CAIXA REFERENCIAL</v>
          </cell>
        </row>
        <row r="5089">
          <cell r="G5089" t="str">
            <v>86920</v>
          </cell>
          <cell r="H5089" t="str">
            <v>TANQUE DE LOUÇA BRANCA COM COLUNA, 30L OU EQUIVALENTE, INCLUSO SIFÃO FLEXÍVEL EM PVC, VÁLVULA PLÁSTICA E TORNEIRA DE METAL CROMADO PADRÃO POPULAR - FORNECIMENTO E INSTALAÇÃO. AF_01/2020</v>
          </cell>
          <cell r="I5089" t="str">
            <v>UN</v>
          </cell>
          <cell r="J5089" t="str">
            <v>COEFICIENTE DE REPRESENTATIVIDADE</v>
          </cell>
          <cell r="K5089" t="str">
            <v>792,51</v>
          </cell>
          <cell r="L5089" t="str">
            <v>CAIXA REFERENCIAL</v>
          </cell>
        </row>
        <row r="5090">
          <cell r="G5090" t="str">
            <v>86921</v>
          </cell>
          <cell r="H5090" t="str">
            <v>TANQUE DE LOUÇA BRANCA COM COLUNA, 30L OU EQUIVALENTE, INCLUSO SIFÃO FLEXÍVEL EM PVC, VÁLVULA PLÁSTICA E TORNEIRA DE PLÁSTICO - FORNECIMENTO E INSTALAÇÃO. AF_01/2020</v>
          </cell>
          <cell r="I5090" t="str">
            <v>UN</v>
          </cell>
          <cell r="J5090" t="str">
            <v>COEFICIENTE DE REPRESENTATIVIDADE</v>
          </cell>
          <cell r="K5090" t="str">
            <v>768,77</v>
          </cell>
          <cell r="L5090" t="str">
            <v>CAIXA REFERENCIAL</v>
          </cell>
        </row>
        <row r="5091">
          <cell r="G5091" t="str">
            <v>86922</v>
          </cell>
          <cell r="H5091" t="str">
            <v>TANQUE DE LOUÇA BRANCA SUSPENSO, 18L OU EQUIVALENTE, INCLUSO SIFÃO TIPO GARRAFA EM METAL CROMADO, VÁLVULA METÁLICA E TORNEIRA DE METAL CROMADO PADRÃO MÉDIO - FORNECIMENTO E INSTALAÇÃO. AF_01/2020</v>
          </cell>
          <cell r="I5091" t="str">
            <v>UN</v>
          </cell>
          <cell r="J5091" t="str">
            <v>COEFICIENTE DE REPRESENTATIVIDADE</v>
          </cell>
          <cell r="K5091" t="str">
            <v>813,18</v>
          </cell>
          <cell r="L5091" t="str">
            <v>CAIXA REFERENCIAL</v>
          </cell>
        </row>
        <row r="5092">
          <cell r="G5092" t="str">
            <v>86923</v>
          </cell>
          <cell r="H5092" t="str">
            <v>TANQUE DE LOUÇA BRANCA SUSPENSO, 18L OU EQUIVALENTE, INCLUSO SIFÃO TIPO GARRAFA EM PVC, VÁLVULA PLÁSTICA E TORNEIRA DE METAL CROMADO PADRÃO POPULAR - FORNECIMENTO E INSTALAÇÃO. AF_01/2020</v>
          </cell>
          <cell r="I5092" t="str">
            <v>UN</v>
          </cell>
          <cell r="J5092" t="str">
            <v>COEFICIENTE DE REPRESENTATIVIDADE</v>
          </cell>
          <cell r="K5092" t="str">
            <v>584,48</v>
          </cell>
          <cell r="L5092" t="str">
            <v>CAIXA REFERENCIAL</v>
          </cell>
        </row>
        <row r="5093">
          <cell r="G5093" t="str">
            <v>86924</v>
          </cell>
          <cell r="H5093" t="str">
            <v>TANQUE DE LOUÇA BRANCA SUSPENSO, 18L OU EQUIVALENTE, INCLUSO SIFÃO TIPO GARRAFA EM PVC, VÁLVULA PLÁSTICA E TORNEIRA DE PLÁSTICO - FORNECIMENTO E INSTALAÇÃO. AF_01/2020</v>
          </cell>
          <cell r="I5093" t="str">
            <v>UN</v>
          </cell>
          <cell r="J5093" t="str">
            <v>COEFICIENTE DE REPRESENTATIVIDADE</v>
          </cell>
          <cell r="K5093" t="str">
            <v>560,74</v>
          </cell>
          <cell r="L5093" t="str">
            <v>CAIXA REFERENCIAL</v>
          </cell>
        </row>
        <row r="5094">
          <cell r="G5094" t="str">
            <v>86925</v>
          </cell>
          <cell r="H5094" t="str">
            <v>TANQUE DE MÁRMORE SINTÉTICO COM COLUNA, 22L OU EQUIVALENTE, INCLUSO SIFÃO FLEXÍVEL EM PVC, VÁLVULA PLÁSTICA E TORNEIRA DE METAL CROMADO PADRÃO POPULAR - FORNECIMENTO E INSTALAÇÃO. AF_01/2020</v>
          </cell>
          <cell r="I5094" t="str">
            <v>UN</v>
          </cell>
          <cell r="J5094" t="str">
            <v>COEFICIENTE DE REPRESENTATIVIDADE</v>
          </cell>
          <cell r="K5094" t="str">
            <v>659,03</v>
          </cell>
          <cell r="L5094" t="str">
            <v>CAIXA REFERENCIAL</v>
          </cell>
        </row>
        <row r="5095">
          <cell r="G5095" t="str">
            <v>86926</v>
          </cell>
          <cell r="H5095" t="str">
            <v>TANQUE DE MÁRMORE SINTÉTICO COM COLUNA, 22L OU EQUIVALENTE, INCLUSO SIFÃO FLEXÍVEL EM PVC, VÁLVULA PLÁSTICA E TORNEIRA DE PLÁSTICO - FORNECIMENTO E INSTALAÇÃO. AF_01/2020</v>
          </cell>
          <cell r="I5095" t="str">
            <v>UN</v>
          </cell>
          <cell r="J5095" t="str">
            <v>COEFICIENTE DE REPRESENTATIVIDADE</v>
          </cell>
          <cell r="K5095" t="str">
            <v>635,29</v>
          </cell>
          <cell r="L5095" t="str">
            <v>CAIXA REFERENCIAL</v>
          </cell>
        </row>
        <row r="5096">
          <cell r="G5096" t="str">
            <v>86927</v>
          </cell>
          <cell r="H5096" t="str">
            <v>TANQUE DE MÁRMORE SINTÉTICO SUSPENSO, 22L OU EQUIVALENTE, INCLUSO SIFÃO TIPO GARRAFA EM PVC, VÁLVULA PLÁSTICA E TORNEIRA DE METAL CROMADO PADRÃO POPULAR - FORNEC. E INSTALAÇÃO. AF_01/2020</v>
          </cell>
          <cell r="I5096" t="str">
            <v>UN</v>
          </cell>
          <cell r="J5096" t="str">
            <v>COEFICIENTE DE REPRESENTATIVIDADE</v>
          </cell>
          <cell r="K5096" t="str">
            <v>423,20</v>
          </cell>
          <cell r="L5096" t="str">
            <v>CAIXA REFERENCIAL</v>
          </cell>
        </row>
        <row r="5097">
          <cell r="G5097" t="str">
            <v>86928</v>
          </cell>
          <cell r="H5097" t="str">
            <v>TANQUE DE MÁRMORE SINTÉTICO SUSPENSO, 22L OU EQUIVALENTE, INCLUSO SIFÃO TIPO GARRAFA EM PVC, VÁLVULA PLÁSTICA E TORNEIRA DE PLÁSTICO - FORNECIMENTO E INSTALAÇÃO. AF_01/2020</v>
          </cell>
          <cell r="I5097" t="str">
            <v>UN</v>
          </cell>
          <cell r="J5097" t="str">
            <v>COEFICIENTE DE REPRESENTATIVIDADE</v>
          </cell>
          <cell r="K5097" t="str">
            <v>399,46</v>
          </cell>
          <cell r="L5097" t="str">
            <v>CAIXA REFERENCIAL</v>
          </cell>
        </row>
        <row r="5098">
          <cell r="G5098" t="str">
            <v>86929</v>
          </cell>
          <cell r="H5098" t="str">
            <v>TANQUE DE MÁRMORE SINTÉTICO SUSPENSO, 22L OU EQUIVALENTE, INCLUSO SIFÃO FLEXÍVEL EM PVC, VÁLVULA PLÁSTICA E TORNEIRA DE METAL CROMADO PADRÃO POPULAR - FORNECIMENTO E INSTALAÇÃO. AF_01/2020</v>
          </cell>
          <cell r="I5098" t="str">
            <v>UN</v>
          </cell>
          <cell r="J5098" t="str">
            <v>COEFICIENTE DE REPRESENTATIVIDADE</v>
          </cell>
          <cell r="K5098" t="str">
            <v>411,01</v>
          </cell>
          <cell r="L5098" t="str">
            <v>CAIXA REFERENCIAL</v>
          </cell>
        </row>
        <row r="5099">
          <cell r="G5099" t="str">
            <v>86930</v>
          </cell>
          <cell r="H5099" t="str">
            <v>TANQUE DE MÁRMORE SINTÉTICO SUSPENSO, 22L OU EQUIVALENTE, INCLUSO SIFÃO FLEXÍVEL EM PVC, VÁLVULA PLÁSTICA E TORNEIRA DE PLÁSTICO - FORNECIMENTO E INSTALAÇÃO. AF_01/2020</v>
          </cell>
          <cell r="I5099" t="str">
            <v>UN</v>
          </cell>
          <cell r="J5099" t="str">
            <v>COEFICIENTE DE REPRESENTATIVIDADE</v>
          </cell>
          <cell r="K5099" t="str">
            <v>387,27</v>
          </cell>
          <cell r="L5099" t="str">
            <v>CAIXA REFERENCIAL</v>
          </cell>
        </row>
        <row r="5100">
          <cell r="G5100" t="str">
            <v>86931</v>
          </cell>
          <cell r="H5100" t="str">
            <v>VASO SANITÁRIO SIFONADO COM CAIXA ACOPLADA LOUÇA BRANCA, INCLUSO ENGATE FLEXÍVEL EM PLÁSTICO BRANCO, 1/2  X 40CM - FORNECIMENTO E INSTALAÇÃO. AF_01/2020</v>
          </cell>
          <cell r="I5100" t="str">
            <v>UN</v>
          </cell>
          <cell r="J5100" t="str">
            <v>COEFICIENTE DE REPRESENTATIVIDADE</v>
          </cell>
          <cell r="K5100" t="str">
            <v>494,63</v>
          </cell>
          <cell r="L5100" t="str">
            <v>CAIXA REFERENCIAL</v>
          </cell>
        </row>
        <row r="5101">
          <cell r="G5101" t="str">
            <v>86932</v>
          </cell>
          <cell r="H5101" t="str">
            <v>VASO SANITÁRIO SIFONADO COM CAIXA ACOPLADA LOUÇA BRANCA - PADRÃO MÉDIO, INCLUSO ENGATE FLEXÍVEL EM METAL CROMADO, 1/2  X 40CM - FORNECIMENTO E INSTALAÇÃO. AF_01/2020</v>
          </cell>
          <cell r="I5101" t="str">
            <v>UN</v>
          </cell>
          <cell r="J5101" t="str">
            <v>COEFICIENTE DE REPRESENTATIVIDADE</v>
          </cell>
          <cell r="K5101" t="str">
            <v>526,27</v>
          </cell>
          <cell r="L5101" t="str">
            <v>CAIXA REFERENCIAL</v>
          </cell>
        </row>
        <row r="5102">
          <cell r="G5102" t="str">
            <v>86933</v>
          </cell>
          <cell r="H5102" t="str">
            <v>BANCADA DE MÁRMORE SINTÉTICO 120 X 60CM, COM CUBA INTEGRADA, INCLUSO SIFÃO TIPO GARRAFA EM PVC, VÁLVULA EM PLÁSTICO CROMADO TIPO AMERICANA E TORNEIRA CROMADA LONGA, DE PAREDE, PADRÃO POPULAR - FORNECIMENTO E INSTALAÇÃO. AF_01/2020</v>
          </cell>
          <cell r="I5102" t="str">
            <v>UN</v>
          </cell>
          <cell r="J5102" t="str">
            <v>COEFICIENTE DE REPRESENTATIVIDADE</v>
          </cell>
          <cell r="K5102" t="str">
            <v>464,16</v>
          </cell>
          <cell r="L5102" t="str">
            <v>CAIXA REFERENCIAL</v>
          </cell>
        </row>
        <row r="5103">
          <cell r="G5103" t="str">
            <v>86934</v>
          </cell>
          <cell r="H5103" t="str">
            <v>BANCADA DE MÁRMORE SINTÉTICO 120 X 60CM, COM CUBA INTEGRADA, INCLUSO SIFÃO TIPO FLEXÍVEL EM PVC, VÁLVULA EM PLÁSTICO CROMADO TIPO AMERICANA E TORNEIRA CROMADA LONGA, DE PAREDE, PADRÃO POPULAR - FORNECIMENTO E INSTALAÇÃO. AF_01/2020</v>
          </cell>
          <cell r="I5103" t="str">
            <v>UN</v>
          </cell>
          <cell r="J5103" t="str">
            <v>COEFICIENTE DE REPRESENTATIVIDADE</v>
          </cell>
          <cell r="K5103" t="str">
            <v>451,97</v>
          </cell>
          <cell r="L5103" t="str">
            <v>CAIXA REFERENCIAL</v>
          </cell>
        </row>
        <row r="5104">
          <cell r="G5104" t="str">
            <v>86935</v>
          </cell>
          <cell r="H5104" t="str">
            <v>CUBA DE EMBUTIR DE AÇO INOXIDÁVEL MÉDIA, INCLUSO VÁLVULA TIPO AMERICANA EM METAL CROMADO E SIFÃO FLEXÍVEL EM PVC - FORNECIMENTO E INSTALAÇÃO. AF_01/2020</v>
          </cell>
          <cell r="I5104" t="str">
            <v>UN</v>
          </cell>
          <cell r="J5104" t="str">
            <v>COEFICIENTE DE REPRESENTATIVIDADE</v>
          </cell>
          <cell r="K5104" t="str">
            <v>286,11</v>
          </cell>
          <cell r="L5104" t="str">
            <v>CAIXA REFERENCIAL</v>
          </cell>
        </row>
        <row r="5105">
          <cell r="G5105" t="str">
            <v>86936</v>
          </cell>
          <cell r="H5105" t="str">
            <v>CUBA DE EMBUTIR DE AÇO INOXIDÁVEL MÉDIA, INCLUSO VÁLVULA TIPO AMERICANA E SIFÃO TIPO GARRAFA EM METAL CROMADO - FORNECIMENTO E INSTALAÇÃO. AF_01/2020</v>
          </cell>
          <cell r="I5105" t="str">
            <v>UN</v>
          </cell>
          <cell r="J5105" t="str">
            <v>COEFICIENTE DE REPRESENTATIVIDADE</v>
          </cell>
          <cell r="K5105" t="str">
            <v>442,36</v>
          </cell>
          <cell r="L5105" t="str">
            <v>CAIXA REFERENCIAL</v>
          </cell>
        </row>
        <row r="5106">
          <cell r="G5106" t="str">
            <v>86937</v>
          </cell>
          <cell r="H5106" t="str">
            <v>CUBA DE EMBUTIR OVAL EM LOUÇA BRANCA, 35 X 50CM OU EQUIVALENTE, INCLUSO VÁLVULA EM METAL CROMADO E SIFÃO FLEXÍVEL EM PVC - FORNECIMENTO E INSTALAÇÃO. AF_01/2020</v>
          </cell>
          <cell r="I5106" t="str">
            <v>UN</v>
          </cell>
          <cell r="J5106" t="str">
            <v>COEFICIENTE DE REPRESENTATIVIDADE</v>
          </cell>
          <cell r="K5106" t="str">
            <v>221,91</v>
          </cell>
          <cell r="L5106" t="str">
            <v>CAIXA REFERENCIAL</v>
          </cell>
        </row>
        <row r="5107">
          <cell r="G5107" t="str">
            <v>86938</v>
          </cell>
          <cell r="H5107" t="str">
            <v>CUBA DE EMBUTIR OVAL EM LOUÇA BRANCA, 35 X 50CM OU EQUIVALENTE, INCLUSO VÁLVULA E SIFÃO TIPO GARRAFA EM METAL CROMADO - FORNECIMENTO E INSTALAÇÃO. AF_01/2020</v>
          </cell>
          <cell r="I5107" t="str">
            <v>UN</v>
          </cell>
          <cell r="J5107" t="str">
            <v>COEFICIENTE DE REPRESENTATIVIDADE</v>
          </cell>
          <cell r="K5107" t="str">
            <v>378,16</v>
          </cell>
          <cell r="L5107" t="str">
            <v>CAIXA REFERENCIAL</v>
          </cell>
        </row>
        <row r="5108">
          <cell r="G5108" t="str">
            <v>86939</v>
          </cell>
          <cell r="H5108" t="str">
            <v>LAVATÓRIO LOUÇA BRANCA COM COLUNA, *44 X 35,5* CM, PADRÃO POPULAR, INCLUSO SIFÃO FLEXÍVEL EM PVC, VÁLVULA E ENGATE FLEXÍVEL 30CM EM PLÁSTICO E COM TORNEIRA CROMADA PADRÃO POPULAR - FORNECIMENTO E INSTALAÇÃO. AF_01/2020</v>
          </cell>
          <cell r="I5108" t="str">
            <v>UN</v>
          </cell>
          <cell r="J5108" t="str">
            <v>COEFICIENTE DE REPRESENTATIVIDADE</v>
          </cell>
          <cell r="K5108" t="str">
            <v>427,26</v>
          </cell>
          <cell r="L5108" t="str">
            <v>CAIXA REFERENCIAL</v>
          </cell>
        </row>
        <row r="5109">
          <cell r="G5109" t="str">
            <v>86940</v>
          </cell>
          <cell r="H5109" t="str">
            <v>LAVATÓRIO LOUÇA BRANCA COM COLUNA, 45 X 55CM OU EQUIVALENTE, PADRÃO MÉDIO, INCLUSO SIFÃO TIPO GARRAFA, VÁLVULA E ENGATE FLEXÍVEL DE 40CM EM METAL CROMADO, COM APARELHO MISTURADOR PADRÃO MÉDIO - FORNECIMENTO E INSTALAÇÃO. AF_01/2020</v>
          </cell>
          <cell r="I5109" t="str">
            <v>UN</v>
          </cell>
          <cell r="J5109" t="str">
            <v>COEFICIENTE DE REPRESENTATIVIDADE</v>
          </cell>
          <cell r="K5109" t="str">
            <v>1.054,25</v>
          </cell>
          <cell r="L5109" t="str">
            <v>CAIXA REFERENCIAL</v>
          </cell>
        </row>
        <row r="5110">
          <cell r="G5110" t="str">
            <v>86941</v>
          </cell>
          <cell r="H5110" t="str">
            <v>LAVATÓRIO LOUÇA BRANCA COM COLUNA, 45 X 55CM OU EQUIVALENTE, PADRÃO MÉDIO, INCLUSO SIFÃO TIPO GARRAFA, VÁLVULA E ENGATE FLEXÍVEL DE 40CM EM METAL CROMADO, COM TORNEIRA CROMADA DE MESA, PADRÃO MÉDIO - FORNECIMENTO E INSTALAÇÃO. AF_01/2020</v>
          </cell>
          <cell r="I5110" t="str">
            <v>UN</v>
          </cell>
          <cell r="J5110" t="str">
            <v>COEFICIENTE DE REPRESENTATIVIDADE</v>
          </cell>
          <cell r="K5110" t="str">
            <v>769,56</v>
          </cell>
          <cell r="L5110" t="str">
            <v>CAIXA REFERENCIAL</v>
          </cell>
        </row>
        <row r="5111">
          <cell r="G5111" t="str">
            <v>86942</v>
          </cell>
          <cell r="H5111" t="str">
            <v>LAVATÓRIO LOUÇA BRANCA SUSPENSO, 29,5 X 39CM OU EQUIVALENTE, PADRÃO POPULAR, INCLUSO SIFÃO TIPO GARRAFA EM PVC, VÁLVULA E ENGATE FLEXÍVEL 30CM EM PLÁSTICO E TORNEIRA CROMADA DE MESA, PADRÃO POPULAR - FORNECIMENTO E INSTALAÇÃO. AF_01/2020</v>
          </cell>
          <cell r="I5111" t="str">
            <v>UN</v>
          </cell>
          <cell r="J5111" t="str">
            <v>COEFICIENTE DE REPRESENTATIVIDADE</v>
          </cell>
          <cell r="K5111" t="str">
            <v>268,03</v>
          </cell>
          <cell r="L5111" t="str">
            <v>CAIXA REFERENCIAL</v>
          </cell>
        </row>
        <row r="5112">
          <cell r="G5112" t="str">
            <v>86943</v>
          </cell>
          <cell r="H5112" t="str">
            <v>LAVATÓRIO LOUÇA BRANCA SUSPENSO, 29,5 X 39CM OU EQUIVALENTE, PADRÃO POPULAR, INCLUSO SIFÃO FLEXÍVEL EM PVC, VÁLVULA E ENGATE FLEXÍVEL 30CM EM PLÁSTICO E TORNEIRA CROMADA DE MESA, PADRÃO POPULAR - FORNECIMENTO E INSTALAÇÃO. AF_01/2020</v>
          </cell>
          <cell r="I5112" t="str">
            <v>UN</v>
          </cell>
          <cell r="J5112" t="str">
            <v>COEFICIENTE DE REPRESENTATIVIDADE</v>
          </cell>
          <cell r="K5112" t="str">
            <v>255,84</v>
          </cell>
          <cell r="L5112" t="str">
            <v>CAIXA REFERENCIAL</v>
          </cell>
        </row>
        <row r="5113">
          <cell r="G5113" t="str">
            <v>86947</v>
          </cell>
          <cell r="H5113" t="str">
            <v>BANCADA MÁRMORE BRANCO, 50 X 60 CM, INCLUSO CUBA DE EMBUTIR OVAL EM LOUÇA BRANCA 35 X 50 CM, VÁLVULA, SIFÃO TIPO GARRAFA E ENGATE FLEXÍVEL 40 CM EM METAL CROMADO E APARELHO MISTURADOR DE MESA, PADRÃO MÉDIO - FORNEC. E INSTALAÇÃO. AF_01/2020</v>
          </cell>
          <cell r="I5113" t="str">
            <v>UN</v>
          </cell>
          <cell r="J5113" t="str">
            <v>COEFICIENTE DE REPRESENTATIVIDADE</v>
          </cell>
          <cell r="K5113" t="str">
            <v>1.214,60</v>
          </cell>
          <cell r="L5113" t="str">
            <v>CAIXA REFERENCIAL</v>
          </cell>
        </row>
        <row r="5114">
          <cell r="G5114" t="str">
            <v>93396</v>
          </cell>
          <cell r="H5114" t="str">
            <v>BANCADA GRANITO CINZA,  50 X 60 CM, INCL. CUBA DE EMBUTIR OVAL LOUÇA BRANCA 35 X 50 CM, VÁLVULA METAL CROMADO, SIFÃO FLEXÍVEL PVC, ENGATE 30 CM FLEXÍVEL PLÁSTICO E TORNEIRA CROMADA DE MESA, PADRÃO POPULAR - FORNEC. E INSTALAÇÃO. AF_01/2020</v>
          </cell>
          <cell r="I5114" t="str">
            <v>UN</v>
          </cell>
          <cell r="J5114" t="str">
            <v>COEFICIENTE DE REPRESENTATIVIDADE</v>
          </cell>
          <cell r="K5114" t="str">
            <v>702,98</v>
          </cell>
          <cell r="L5114" t="str">
            <v>CAIXA REFERENCIAL</v>
          </cell>
        </row>
        <row r="5115">
          <cell r="G5115" t="str">
            <v>93441</v>
          </cell>
          <cell r="H5115" t="str">
            <v>BANCADA GRANITO CINZA  150 X 60 CM, COM CUBA DE EMBUTIR DE AÇO, VÁLVULA AMERICANA EM METAL, SIFÃO FLEXÍVEL EM PVC, ENGATE FLEXÍVEL 30 CM, TORNEIRA CROMADA LONGA, DE PAREDE, 1/2 OU 3/4, P/ COZINHA, PADRÃO POPULAR - FORNEC. E INSTALAÇÃO. AF_01/2020</v>
          </cell>
          <cell r="I5115" t="str">
            <v>UN</v>
          </cell>
          <cell r="J5115" t="str">
            <v>COEFICIENTE DE REPRESENTATIVIDADE</v>
          </cell>
          <cell r="K5115" t="str">
            <v>1.204,81</v>
          </cell>
          <cell r="L5115" t="str">
            <v>CAIXA REFERENCIAL</v>
          </cell>
        </row>
        <row r="5116">
          <cell r="G5116" t="str">
            <v>93442</v>
          </cell>
          <cell r="H5116" t="str">
            <v>BANCADA MÁRMORE BRANCO 150 X 60 CM, COM CUBA DE EMBUTIR DE AÇO, VÁLVULA AMERICANA E SIFÃO TIPO GARRAFA EM METAL , ENGATE FLEXÍVEL 30 CM, TORNEIRA CROMADA, DE MESA, 1/2 OU 3/4, PARA PIA COZINHA, PADRÃO ALTO - FORNEC. E INSTALAÇÃO. AF_01/2020</v>
          </cell>
          <cell r="I5116" t="str">
            <v>UN</v>
          </cell>
          <cell r="J5116" t="str">
            <v>COEFICIENTE DE REPRESENTATIVIDADE</v>
          </cell>
          <cell r="K5116" t="str">
            <v>1.336,47</v>
          </cell>
          <cell r="L5116" t="str">
            <v>CAIXA REFERENCIAL</v>
          </cell>
        </row>
        <row r="5117">
          <cell r="G5117" t="str">
            <v>95469</v>
          </cell>
          <cell r="H5117" t="str">
            <v>VASO SANITARIO SIFONADO CONVENCIONAL COM  LOUÇA BRANCA - FORNECIMENTO E INSTALAÇÃO. AF_01/2020</v>
          </cell>
          <cell r="I5117" t="str">
            <v>UN</v>
          </cell>
          <cell r="J5117" t="str">
            <v>COEFICIENTE DE REPRESENTATIVIDADE</v>
          </cell>
          <cell r="K5117" t="str">
            <v>295,84</v>
          </cell>
          <cell r="L5117" t="str">
            <v>CAIXA REFERENCIAL</v>
          </cell>
        </row>
        <row r="5118">
          <cell r="G5118" t="str">
            <v>95470</v>
          </cell>
          <cell r="H5118" t="str">
            <v>VASO SANITARIO SIFONADO CONVENCIONAL COM LOUÇA BRANCA, INCLUSO CONJUNTO DE LIGAÇÃO PARA BACIA SANITÁRIA AJUSTÁVEL - FORNECIMENTO E INSTALAÇÃO. AF_10/2016</v>
          </cell>
          <cell r="I5118" t="str">
            <v>UN</v>
          </cell>
          <cell r="J5118" t="str">
            <v>COEFICIENTE DE REPRESENTATIVIDADE</v>
          </cell>
          <cell r="K5118" t="str">
            <v>306,04</v>
          </cell>
          <cell r="L5118" t="str">
            <v>CAIXA REFERENCIAL</v>
          </cell>
        </row>
        <row r="5119">
          <cell r="G5119" t="str">
            <v>95471</v>
          </cell>
          <cell r="H5119" t="str">
            <v>VASO SANITARIO SIFONADO CONVENCIONAL PARA PCD SEM FURO FRONTAL COM  LOUÇA BRANCA SEM ASSENTO -  FORNECIMENTO E INSTALAÇÃO. AF_01/2020</v>
          </cell>
          <cell r="I5119" t="str">
            <v>UN</v>
          </cell>
          <cell r="J5119" t="str">
            <v>COEFICIENTE DE REPRESENTATIVIDADE</v>
          </cell>
          <cell r="K5119" t="str">
            <v>748,26</v>
          </cell>
          <cell r="L5119" t="str">
            <v>CAIXA REFERENCIAL</v>
          </cell>
        </row>
        <row r="5120">
          <cell r="G5120" t="str">
            <v>95472</v>
          </cell>
          <cell r="H5120" t="str">
            <v>VASO SANITARIO SIFONADO CONVENCIONAL PARA PCD SEM FURO FRONTAL COM LOUÇA BRANCA SEM ASSENTO, INCLUSO CONJUNTO DE LIGAÇÃO PARA BACIA SANITÁRIA AJUSTÁVEL - FORNECIMENTO E INSTALAÇÃO. AF_01/2020</v>
          </cell>
          <cell r="I5120" t="str">
            <v>UN</v>
          </cell>
          <cell r="J5120" t="str">
            <v>COEFICIENTE DE REPRESENTATIVIDADE</v>
          </cell>
          <cell r="K5120" t="str">
            <v>758,46</v>
          </cell>
          <cell r="L5120" t="str">
            <v>CAIXA REFERENCIAL</v>
          </cell>
        </row>
        <row r="5121">
          <cell r="G5121" t="str">
            <v>95542</v>
          </cell>
          <cell r="H5121" t="str">
            <v>PORTA TOALHA ROSTO EM METAL CROMADO, TIPO ARGOLA, INCLUSO FIXAÇÃO. AF_01/2020</v>
          </cell>
          <cell r="I5121" t="str">
            <v>UN</v>
          </cell>
          <cell r="J5121" t="str">
            <v>COEFICIENTE DE REPRESENTATIVIDADE</v>
          </cell>
          <cell r="K5121" t="str">
            <v>51,72</v>
          </cell>
          <cell r="L5121" t="str">
            <v>CAIXA REFERENCIAL</v>
          </cell>
        </row>
        <row r="5122">
          <cell r="G5122" t="str">
            <v>95543</v>
          </cell>
          <cell r="H5122" t="str">
            <v>PORTA TOALHA BANHO EM METAL CROMADO, TIPO BARRA, INCLUSO FIXAÇÃO. AF_01/2020</v>
          </cell>
          <cell r="I5122" t="str">
            <v>UN</v>
          </cell>
          <cell r="J5122" t="str">
            <v>COEFICIENTE DE REPRESENTATIVIDADE</v>
          </cell>
          <cell r="K5122" t="str">
            <v>86,58</v>
          </cell>
          <cell r="L5122" t="str">
            <v>CAIXA REFERENCIAL</v>
          </cell>
        </row>
        <row r="5123">
          <cell r="G5123" t="str">
            <v>95544</v>
          </cell>
          <cell r="H5123" t="str">
            <v>PAPELEIRA DE PAREDE EM METAL CROMADO SEM TAMPA, INCLUSO FIXAÇÃO. AF_01/2020</v>
          </cell>
          <cell r="I5123" t="str">
            <v>UN</v>
          </cell>
          <cell r="J5123" t="str">
            <v>COEFICIENTE DE REPRESENTATIVIDADE</v>
          </cell>
          <cell r="K5123" t="str">
            <v>63,49</v>
          </cell>
          <cell r="L5123" t="str">
            <v>CAIXA REFERENCIAL</v>
          </cell>
        </row>
        <row r="5124">
          <cell r="G5124" t="str">
            <v>95545</v>
          </cell>
          <cell r="H5124" t="str">
            <v>SABONETEIRA DE PAREDE EM METAL CROMADO, INCLUSO FIXAÇÃO. AF_01/2020</v>
          </cell>
          <cell r="I5124" t="str">
            <v>UN</v>
          </cell>
          <cell r="J5124" t="str">
            <v>COLETADO</v>
          </cell>
          <cell r="K5124" t="str">
            <v>62,24</v>
          </cell>
          <cell r="L5124" t="str">
            <v>CAIXA REFERENCIAL</v>
          </cell>
        </row>
        <row r="5125">
          <cell r="G5125" t="str">
            <v>95546</v>
          </cell>
          <cell r="H5125" t="str">
            <v>KIT DE ACESSORIOS PARA BANHEIRO EM METAL CROMADO, 5 PECAS, INCLUSO FIXAÇÃO. AF_01/2020</v>
          </cell>
          <cell r="I5125" t="str">
            <v>UN</v>
          </cell>
          <cell r="J5125" t="str">
            <v>COEFICIENTE DE REPRESENTATIVIDADE</v>
          </cell>
          <cell r="K5125" t="str">
            <v>209,95</v>
          </cell>
          <cell r="L5125" t="str">
            <v>CAIXA REFERENCIAL</v>
          </cell>
        </row>
        <row r="5126">
          <cell r="G5126" t="str">
            <v>95547</v>
          </cell>
          <cell r="H5126" t="str">
            <v>SABONETEIRA PLASTICA TIPO DISPENSER PARA SABONETE LIQUIDO COM RESERVATORIO 800 A 1500 ML, INCLUSO FIXAÇÃO. AF_01/2020</v>
          </cell>
          <cell r="I5126" t="str">
            <v>UN</v>
          </cell>
          <cell r="J5126" t="str">
            <v>COLETADO</v>
          </cell>
          <cell r="K5126" t="str">
            <v>71,53</v>
          </cell>
          <cell r="L5126" t="str">
            <v>CAIXA REFERENCIAL</v>
          </cell>
        </row>
        <row r="5127">
          <cell r="G5127" t="str">
            <v>100848</v>
          </cell>
          <cell r="H5127" t="str">
            <v>VASO SANITÁRIO INFANTIL LOUÇA BRANCA - FORNECIMENTO E INSTALACAO. AF_01/2020</v>
          </cell>
          <cell r="I5127" t="str">
            <v>UN</v>
          </cell>
          <cell r="J5127" t="str">
            <v>COEFICIENTE DE REPRESENTATIVIDADE</v>
          </cell>
          <cell r="K5127" t="str">
            <v>536,08</v>
          </cell>
          <cell r="L5127" t="str">
            <v>CAIXA REFERENCIAL</v>
          </cell>
        </row>
        <row r="5128">
          <cell r="G5128" t="str">
            <v>100849</v>
          </cell>
          <cell r="H5128" t="str">
            <v>ASSENTO SANITÁRIO CONVENCIONAL - FORNECIMENTO E INSTALACAO. AF_01/2020</v>
          </cell>
          <cell r="I5128" t="str">
            <v>UN</v>
          </cell>
          <cell r="J5128" t="str">
            <v>COLETADO</v>
          </cell>
          <cell r="K5128" t="str">
            <v>48,05</v>
          </cell>
          <cell r="L5128" t="str">
            <v>CAIXA REFERENCIAL</v>
          </cell>
        </row>
        <row r="5129">
          <cell r="G5129" t="str">
            <v>100851</v>
          </cell>
          <cell r="H5129" t="str">
            <v>ASSENTO SANITÁRIO INFANTIL - FORNECIMENTO E INSTALACAO. AF_01/2020</v>
          </cell>
          <cell r="I5129" t="str">
            <v>UN</v>
          </cell>
          <cell r="J5129" t="str">
            <v>COEFICIENTE DE REPRESENTATIVIDADE</v>
          </cell>
          <cell r="K5129" t="str">
            <v>94,78</v>
          </cell>
          <cell r="L5129" t="str">
            <v>CAIXA REFERENCIAL</v>
          </cell>
        </row>
        <row r="5130">
          <cell r="G5130" t="str">
            <v>100852</v>
          </cell>
          <cell r="H5130" t="str">
            <v>CUBA DE EMBUTIR RETANGULAR DE AÇO INOXIDÁVEL, 56 X 33 X 12 CM - FORNECIMENTO E INSTALAÇÃO. AF_01/2020</v>
          </cell>
          <cell r="I5130" t="str">
            <v>UN</v>
          </cell>
          <cell r="J5130" t="str">
            <v>COEFICIENTE DE REPRESENTATIVIDADE</v>
          </cell>
          <cell r="K5130" t="str">
            <v>229,46</v>
          </cell>
          <cell r="L5130" t="str">
            <v>CAIXA REFERENCIAL</v>
          </cell>
        </row>
        <row r="5131">
          <cell r="G5131" t="str">
            <v>100853</v>
          </cell>
          <cell r="H5131" t="str">
            <v>TORNEIRA CROMADA DE MESA PARA LAVATORIO, TIPO MONOCOMANDO. AF_01/2020</v>
          </cell>
          <cell r="I5131" t="str">
            <v>UN</v>
          </cell>
          <cell r="J5131" t="str">
            <v>COEFICIENTE DE REPRESENTATIVIDADE</v>
          </cell>
          <cell r="K5131" t="str">
            <v>313,11</v>
          </cell>
          <cell r="L5131" t="str">
            <v>CAIXA REFERENCIAL</v>
          </cell>
        </row>
        <row r="5132">
          <cell r="G5132" t="str">
            <v>100854</v>
          </cell>
          <cell r="H5132" t="str">
            <v>TORNEIRA CROMADA DE MESA PARA LAVATÓRIO COM SENSOR DE PRESENCA. AF_01/2020</v>
          </cell>
          <cell r="I5132" t="str">
            <v>UN</v>
          </cell>
          <cell r="J5132" t="str">
            <v>COEFICIENTE DE REPRESENTATIVIDADE</v>
          </cell>
          <cell r="K5132" t="str">
            <v>1.607,14</v>
          </cell>
          <cell r="L5132" t="str">
            <v>CAIXA REFERENCIAL</v>
          </cell>
        </row>
        <row r="5133">
          <cell r="G5133" t="str">
            <v>100856</v>
          </cell>
          <cell r="H5133" t="str">
            <v>MANOPLA E CANOPLA CROMADA  FORNECIMENTO E INSTALAÇÃO. AF_01/2020</v>
          </cell>
          <cell r="I5133" t="str">
            <v>UN</v>
          </cell>
          <cell r="J5133" t="str">
            <v>COEFICIENTE DE REPRESENTATIVIDADE</v>
          </cell>
          <cell r="K5133" t="str">
            <v>35,22</v>
          </cell>
          <cell r="L5133" t="str">
            <v>CAIXA REFERENCIAL</v>
          </cell>
        </row>
        <row r="5134">
          <cell r="G5134" t="str">
            <v>100857</v>
          </cell>
          <cell r="H5134" t="str">
            <v>ACABAMENTO MONOCOMANDO PARA CHUVEIRO  FORNECIMENTO E INSTALAÇÃO. AF_01/2020</v>
          </cell>
          <cell r="I5134" t="str">
            <v>UN</v>
          </cell>
          <cell r="J5134" t="str">
            <v>COEFICIENTE DE REPRESENTATIVIDADE</v>
          </cell>
          <cell r="K5134" t="str">
            <v>473,22</v>
          </cell>
          <cell r="L5134" t="str">
            <v>CAIXA REFERENCIAL</v>
          </cell>
        </row>
        <row r="5135">
          <cell r="G5135" t="str">
            <v>100858</v>
          </cell>
          <cell r="H5135" t="str">
            <v>MICTÓRIO SIFONADO LOUÇA BRANCA  PADRÃO MÉDIO  FORNECIMENTO E INSTALAÇÃO. AF_01/2020</v>
          </cell>
          <cell r="I5135" t="str">
            <v>UN</v>
          </cell>
          <cell r="J5135" t="str">
            <v>COEFICIENTE DE REPRESENTATIVIDADE</v>
          </cell>
          <cell r="K5135" t="str">
            <v>736,55</v>
          </cell>
          <cell r="L5135" t="str">
            <v>CAIXA REFERENCIAL</v>
          </cell>
        </row>
        <row r="5136">
          <cell r="G5136" t="str">
            <v>100859</v>
          </cell>
          <cell r="H5136" t="str">
            <v>MICTÓRIO SIFONADO LOUÇA BRANCA PARA ENTRADA DE ÁGUA EMBUTIDA  PADRÃO ALTO  FORNECIMENTO E INSTALAÇÃO. AF_01/2020</v>
          </cell>
          <cell r="I5136" t="str">
            <v>UN</v>
          </cell>
          <cell r="J5136" t="str">
            <v>COEFICIENTE DE REPRESENTATIVIDADE</v>
          </cell>
          <cell r="K5136" t="str">
            <v>987,68</v>
          </cell>
          <cell r="L5136" t="str">
            <v>CAIXA REFERENCIAL</v>
          </cell>
        </row>
        <row r="5137">
          <cell r="G5137" t="str">
            <v>100860</v>
          </cell>
          <cell r="H5137" t="str">
            <v>CHUVEIRO ELÉTRICO COMUM CORPO PLÁSTICO, TIPO DUCHA  FORNECIMENTO E INSTALAÇÃO. AF_01/2020</v>
          </cell>
          <cell r="I5137" t="str">
            <v>UN</v>
          </cell>
          <cell r="J5137" t="str">
            <v>COLETADO</v>
          </cell>
          <cell r="K5137" t="str">
            <v>107,20</v>
          </cell>
          <cell r="L5137" t="str">
            <v>CAIXA REFERENCIAL</v>
          </cell>
        </row>
        <row r="5138">
          <cell r="G5138" t="str">
            <v>100861</v>
          </cell>
          <cell r="H5138" t="str">
            <v>SUPORTE MÃO FRANCESA EM AÇO, ABAS IGUAIS 30 CM, CAPACIDADE MINIMA 60 KG, BRANCO - FORNECIMENTO E INSTALAÇÃO. AF_01/2020</v>
          </cell>
          <cell r="I5138" t="str">
            <v>UN</v>
          </cell>
          <cell r="J5138" t="str">
            <v>COEFICIENTE DE REPRESENTATIVIDADE</v>
          </cell>
          <cell r="K5138" t="str">
            <v>38,96</v>
          </cell>
          <cell r="L5138" t="str">
            <v>CAIXA REFERENCIAL</v>
          </cell>
        </row>
        <row r="5139">
          <cell r="G5139" t="str">
            <v>100862</v>
          </cell>
          <cell r="H5139" t="str">
            <v>SUPORTE MÃO FRANCESA EM ACO, ABAS IGUAIS 40 CM, CAPACIDADE MINIMA 70 KG, BRANCO - FORNECIMENTO E INSTALAÇÃO. AF_01/2020</v>
          </cell>
          <cell r="I5139" t="str">
            <v>UN</v>
          </cell>
          <cell r="J5139" t="str">
            <v>COEFICIENTE DE REPRESENTATIVIDADE</v>
          </cell>
          <cell r="K5139" t="str">
            <v>42,37</v>
          </cell>
          <cell r="L5139" t="str">
            <v>CAIXA REFERENCIAL</v>
          </cell>
        </row>
        <row r="5140">
          <cell r="G5140" t="str">
            <v>100863</v>
          </cell>
          <cell r="H5140" t="str">
            <v>BARRA DE APOIO EM "L", EM ACO INOX POLIDO 70 X 70 CM, FIXADA NA PAREDE - FORNECIMENTO E INSTALACAO. AF_01/2020</v>
          </cell>
          <cell r="I5140" t="str">
            <v>UN</v>
          </cell>
          <cell r="J5140" t="str">
            <v>COEFICIENTE DE REPRESENTATIVIDADE</v>
          </cell>
          <cell r="K5140" t="str">
            <v>651,81</v>
          </cell>
          <cell r="L5140" t="str">
            <v>CAIXA REFERENCIAL</v>
          </cell>
        </row>
        <row r="5141">
          <cell r="G5141" t="str">
            <v>100864</v>
          </cell>
          <cell r="H5141" t="str">
            <v>BARRA DE APOIO EM "L", EM ACO INOX POLIDO 80 X 80 CM, FIXADA NA PAREDE - FORNECIMENTO E INSTALACAO. AF_01/2020</v>
          </cell>
          <cell r="I5141" t="str">
            <v>UN</v>
          </cell>
          <cell r="J5141" t="str">
            <v>COEFICIENTE DE REPRESENTATIVIDADE</v>
          </cell>
          <cell r="K5141" t="str">
            <v>714,12</v>
          </cell>
          <cell r="L5141" t="str">
            <v>CAIXA REFERENCIAL</v>
          </cell>
        </row>
        <row r="5142">
          <cell r="G5142" t="str">
            <v>100865</v>
          </cell>
          <cell r="H5142" t="str">
            <v>BARRA DE APOIO LATERAL ARTICULADA, COM TRAVA, EM ACO INOX POLIDO, FIXADA NA PAREDE - FORNECIMENTO E INSTALAÇÃO. AF_01/2020</v>
          </cell>
          <cell r="I5142" t="str">
            <v>UN</v>
          </cell>
          <cell r="J5142" t="str">
            <v>COEFICIENTE DE REPRESENTATIVIDADE</v>
          </cell>
          <cell r="K5142" t="str">
            <v>626,12</v>
          </cell>
          <cell r="L5142" t="str">
            <v>CAIXA REFERENCIAL</v>
          </cell>
        </row>
        <row r="5143">
          <cell r="G5143" t="str">
            <v>100866</v>
          </cell>
          <cell r="H5143" t="str">
            <v>BARRA DE APOIO RETA, EM ACO INOX POLIDO, COMPRIMENTO 60CM, FIXADA NA PAREDE - FORNECIMENTO E INSTALAÇÃO. AF_01/2020</v>
          </cell>
          <cell r="I5143" t="str">
            <v>UN</v>
          </cell>
          <cell r="J5143" t="str">
            <v>COEFICIENTE DE REPRESENTATIVIDADE</v>
          </cell>
          <cell r="K5143" t="str">
            <v>339,00</v>
          </cell>
          <cell r="L5143" t="str">
            <v>CAIXA REFERENCIAL</v>
          </cell>
        </row>
        <row r="5144">
          <cell r="G5144" t="str">
            <v>100867</v>
          </cell>
          <cell r="H5144" t="str">
            <v>BARRA DE APOIO RETA, EM ACO INOX POLIDO, COMPRIMENTO 70 CM,  FIXADA NA PAREDE - FORNECIMENTO E INSTALAÇÃO. AF_01/2020</v>
          </cell>
          <cell r="I5144" t="str">
            <v>UN</v>
          </cell>
          <cell r="J5144" t="str">
            <v>COEFICIENTE DE REPRESENTATIVIDADE</v>
          </cell>
          <cell r="K5144" t="str">
            <v>359,55</v>
          </cell>
          <cell r="L5144" t="str">
            <v>CAIXA REFERENCIAL</v>
          </cell>
        </row>
        <row r="5145">
          <cell r="G5145" t="str">
            <v>100868</v>
          </cell>
          <cell r="H5145" t="str">
            <v>BARRA DE APOIO RETA, EM ACO INOX POLIDO, COMPRIMENTO 80 CM,  FIXADA NA PAREDE - FORNECIMENTO E INSTALAÇÃO. AF_01/2020</v>
          </cell>
          <cell r="I5145" t="str">
            <v>UN</v>
          </cell>
          <cell r="J5145" t="str">
            <v>COEFICIENTE DE REPRESENTATIVIDADE</v>
          </cell>
          <cell r="K5145" t="str">
            <v>373,22</v>
          </cell>
          <cell r="L5145" t="str">
            <v>CAIXA REFERENCIAL</v>
          </cell>
        </row>
        <row r="5146">
          <cell r="G5146" t="str">
            <v>100869</v>
          </cell>
          <cell r="H5146" t="str">
            <v>BARRA DE APOIO RETA, EM ACO INOX POLIDO, COMPRIMENTO 90 CM,  FIXADA NA PAREDE - FORNECIMENTO E INSTALAÇÃO. AF_01/2020</v>
          </cell>
          <cell r="I5146" t="str">
            <v>UN</v>
          </cell>
          <cell r="J5146" t="str">
            <v>COEFICIENTE DE REPRESENTATIVIDADE</v>
          </cell>
          <cell r="K5146" t="str">
            <v>383,71</v>
          </cell>
          <cell r="L5146" t="str">
            <v>CAIXA REFERENCIAL</v>
          </cell>
        </row>
        <row r="5147">
          <cell r="G5147" t="str">
            <v>100870</v>
          </cell>
          <cell r="H5147" t="str">
            <v>BARRA DE APOIO RETA, EM ALUMINIO, COMPRIMENTO 60 CM,  FIXADA NA PAREDE - FORNECIMENTO E INSTALAÇÃO. AF_01/2020</v>
          </cell>
          <cell r="I5147" t="str">
            <v>UN</v>
          </cell>
          <cell r="J5147" t="str">
            <v>COEFICIENTE DE REPRESENTATIVIDADE</v>
          </cell>
          <cell r="K5147" t="str">
            <v>322,45</v>
          </cell>
          <cell r="L5147" t="str">
            <v>CAIXA REFERENCIAL</v>
          </cell>
        </row>
        <row r="5148">
          <cell r="G5148" t="str">
            <v>100871</v>
          </cell>
          <cell r="H5148" t="str">
            <v>BARRA DE APOIO RETA, EM ALUMINIO, COMPRIMENTO 70 CM,  FIXADA NA PAREDE - FORNECIMENTO E INSTALAÇÃO. AF_01/2020</v>
          </cell>
          <cell r="I5148" t="str">
            <v>UN</v>
          </cell>
          <cell r="J5148" t="str">
            <v>COEFICIENTE DE REPRESENTATIVIDADE</v>
          </cell>
          <cell r="K5148" t="str">
            <v>347,27</v>
          </cell>
          <cell r="L5148" t="str">
            <v>CAIXA REFERENCIAL</v>
          </cell>
        </row>
        <row r="5149">
          <cell r="G5149" t="str">
            <v>100872</v>
          </cell>
          <cell r="H5149" t="str">
            <v>BARRA DE APOIO RETA, EM ALUMINIO, COMPRIMENTO 80 CM,  FIXADA NA PAREDE - FORNECIMENTO E INSTALAÇÃO. AF_01/2020</v>
          </cell>
          <cell r="I5149" t="str">
            <v>UN</v>
          </cell>
          <cell r="J5149" t="str">
            <v>COEFICIENTE DE REPRESENTATIVIDADE</v>
          </cell>
          <cell r="K5149" t="str">
            <v>363,12</v>
          </cell>
          <cell r="L5149" t="str">
            <v>CAIXA REFERENCIAL</v>
          </cell>
        </row>
        <row r="5150">
          <cell r="G5150" t="str">
            <v>100873</v>
          </cell>
          <cell r="H5150" t="str">
            <v>BARRA DE APOIO RETA, EM ALUMINIO, COMPRIMENTO 90 CM,  FIXADA NA PAREDE - FORNECIMENTO E INSTALAÇÃO. AF_01/2020</v>
          </cell>
          <cell r="I5150" t="str">
            <v>UN</v>
          </cell>
          <cell r="J5150" t="str">
            <v>COEFICIENTE DE REPRESENTATIVIDADE</v>
          </cell>
          <cell r="K5150" t="str">
            <v>373,02</v>
          </cell>
          <cell r="L5150" t="str">
            <v>CAIXA REFERENCIAL</v>
          </cell>
        </row>
        <row r="5151">
          <cell r="G5151" t="str">
            <v>100874</v>
          </cell>
          <cell r="H5151" t="str">
            <v>PUXADOR PARA PCD, FIXADO NA PORTA - FORNECIMENTO E INSTALAÇÃO. AF_01/2020</v>
          </cell>
          <cell r="I5151" t="str">
            <v>UN</v>
          </cell>
          <cell r="J5151" t="str">
            <v>COEFICIENTE DE REPRESENTATIVIDADE</v>
          </cell>
          <cell r="K5151" t="str">
            <v>339,00</v>
          </cell>
          <cell r="L5151" t="str">
            <v>CAIXA REFERENCIAL</v>
          </cell>
        </row>
        <row r="5152">
          <cell r="G5152" t="str">
            <v>100875</v>
          </cell>
          <cell r="H5152" t="str">
            <v>BANCO ARTICULADO, EM ACO INOX, PARA PCD, FIXADO NA PAREDE - FORNECIMENTO E INSTALAÇÃO. AF_01/2020</v>
          </cell>
          <cell r="I5152" t="str">
            <v>UN</v>
          </cell>
          <cell r="J5152" t="str">
            <v>COEFICIENTE DE REPRESENTATIVIDADE</v>
          </cell>
          <cell r="K5152" t="str">
            <v>1.156,99</v>
          </cell>
          <cell r="L5152" t="str">
            <v>CAIXA REFERENCIAL</v>
          </cell>
        </row>
        <row r="5153">
          <cell r="G5153" t="str">
            <v>100878</v>
          </cell>
          <cell r="H5153" t="str">
            <v>VASO SANITÁRIO SIFONADO COM CAIXA ACOPLADA, LOUÇA BRANCA - PADRÃO ALTO - FORNECIMENTO E INSTALAÇÃO. AF_01/2020</v>
          </cell>
          <cell r="I5153" t="str">
            <v>UN</v>
          </cell>
          <cell r="J5153" t="str">
            <v>COEFICIENTE DE REPRESENTATIVIDADE</v>
          </cell>
          <cell r="K5153" t="str">
            <v>644,70</v>
          </cell>
          <cell r="L5153" t="str">
            <v>CAIXA REFERENCIAL</v>
          </cell>
        </row>
        <row r="5154">
          <cell r="G5154" t="str">
            <v>98052</v>
          </cell>
          <cell r="H5154" t="str">
            <v>TANQUE SÉPTICO CIRCULAR, EM CONCRETO PRÉ-MOLDADO, DIÂMETRO INTERNO = 1,10 M, ALTURA INTERNA = 2,50 M, VOLUME ÚTIL: 2138,2 L (PARA 5 CONTRIBUINTES). AF_12/2020_PA</v>
          </cell>
          <cell r="I5154" t="str">
            <v>UN</v>
          </cell>
          <cell r="J5154" t="str">
            <v>COEFICIENTE DE REPRESENTATIVIDADE</v>
          </cell>
          <cell r="K5154" t="str">
            <v>2.078,61</v>
          </cell>
          <cell r="L5154" t="str">
            <v>CAIXA REFERENCIAL</v>
          </cell>
        </row>
        <row r="5155">
          <cell r="G5155" t="str">
            <v>98053</v>
          </cell>
          <cell r="H5155" t="str">
            <v>TANQUE SÉPTICO CIRCULAR, EM CONCRETO PRÉ-MOLDADO, DIÂMETRO INTERNO = 1,40 M, ALTURA INTERNA = 2,50 M, VOLUME ÚTIL: 3463,6 L (PARA 13 CONTRIBUINTES). AF_12/2020_PA</v>
          </cell>
          <cell r="I5155" t="str">
            <v>UN</v>
          </cell>
          <cell r="J5155" t="str">
            <v>COEFICIENTE DE REPRESENTATIVIDADE</v>
          </cell>
          <cell r="K5155" t="str">
            <v>2.852,90</v>
          </cell>
          <cell r="L5155" t="str">
            <v>CAIXA REFERENCIAL</v>
          </cell>
        </row>
        <row r="5156">
          <cell r="G5156" t="str">
            <v>98054</v>
          </cell>
          <cell r="H5156" t="str">
            <v>TANQUE SÉPTICO CIRCULAR, EM CONCRETO PRÉ-MOLDADO, DIÂMETRO INTERNO = 1,88 M, ALTURA INTERNA = 2,50 M, VOLUME ÚTIL: 6245,8 L (PARA 32 CONTRIBUINTES). AF_12/2020_PA</v>
          </cell>
          <cell r="I5156" t="str">
            <v>UN</v>
          </cell>
          <cell r="J5156" t="str">
            <v>COEFICIENTE DE REPRESENTATIVIDADE</v>
          </cell>
          <cell r="K5156" t="str">
            <v>4.605,51</v>
          </cell>
          <cell r="L5156" t="str">
            <v>CAIXA REFERENCIAL</v>
          </cell>
        </row>
        <row r="5157">
          <cell r="G5157" t="str">
            <v>98055</v>
          </cell>
          <cell r="H5157" t="str">
            <v>TANQUE SÉPTICO CIRCULAR, EM CONCRETO PRÉ-MOLDADO, DIÂMETRO INTERNO = 2,38 M, ALTURA INTERNA = 2,50 M, VOLUME ÚTIL: 10009,8 L (PARA 69 CONTRIBUINTES). AF_12/2020_PA</v>
          </cell>
          <cell r="I5157" t="str">
            <v>UN</v>
          </cell>
          <cell r="J5157" t="str">
            <v>COEFICIENTE DE REPRESENTATIVIDADE</v>
          </cell>
          <cell r="K5157" t="str">
            <v>6.249,35</v>
          </cell>
          <cell r="L5157" t="str">
            <v>CAIXA REFERENCIAL</v>
          </cell>
        </row>
        <row r="5158">
          <cell r="G5158" t="str">
            <v>98056</v>
          </cell>
          <cell r="H5158" t="str">
            <v>TANQUE SÉPTICO CIRCULAR, EM CONCRETO PRÉ-MOLDADO, DIÂMETRO INTERNO = 2,38 M, ALTURA INTERNA = 3,0 M, VOLUME ÚTIL: 12234,2 L (PARA 86 CONTRIBUINTES). AF_12/2020_PA</v>
          </cell>
          <cell r="I5158" t="str">
            <v>UN</v>
          </cell>
          <cell r="J5158" t="str">
            <v>COEFICIENTE DE REPRESENTATIVIDADE</v>
          </cell>
          <cell r="K5158" t="str">
            <v>7.305,64</v>
          </cell>
          <cell r="L5158" t="str">
            <v>CAIXA REFERENCIAL</v>
          </cell>
        </row>
        <row r="5159">
          <cell r="G5159" t="str">
            <v>98057</v>
          </cell>
          <cell r="H5159" t="str">
            <v>TANQUE SÉPTICO CIRCULAR, EM CONCRETO PRÉ-MOLDADO, DIÂMETRO INTERNO = 2,88 M, ALTURA INTERNA = 2,50 M, VOLUME ÚTIL: 14657,4 L (PARA 105 CONTRIBUINTES). AF_12/2020_PA</v>
          </cell>
          <cell r="I5159" t="str">
            <v>UN</v>
          </cell>
          <cell r="J5159" t="str">
            <v>COEFICIENTE DE REPRESENTATIVIDADE</v>
          </cell>
          <cell r="K5159" t="str">
            <v>8.676,96</v>
          </cell>
          <cell r="L5159" t="str">
            <v>CAIXA REFERENCIAL</v>
          </cell>
        </row>
        <row r="5160">
          <cell r="G5160" t="str">
            <v>98058</v>
          </cell>
          <cell r="H5160" t="str">
            <v>FILTRO ANAERÓBIO CIRCULAR, EM CONCRETO PRÉ-MOLDADO, DIÂMETRO INTERNO = 1,10 M, ALTURA INTERNA = 1,50 M, VOLUME ÚTIL: 1140,4 L (PARA 5 CONTRIBUINTES). AF_12/2020_PA</v>
          </cell>
          <cell r="I5160" t="str">
            <v>UN</v>
          </cell>
          <cell r="J5160" t="str">
            <v>COEFICIENTE DE REPRESENTATIVIDADE</v>
          </cell>
          <cell r="K5160" t="str">
            <v>1.756,09</v>
          </cell>
          <cell r="L5160" t="str">
            <v>CAIXA REFERENCIAL</v>
          </cell>
        </row>
        <row r="5161">
          <cell r="G5161" t="str">
            <v>98059</v>
          </cell>
          <cell r="H5161" t="str">
            <v>FILTRO ANAERÓBIO CIRCULAR, EM CONCRETO PRÉ-MOLDADO, DIÂMETRO INTERNO = 1,88 M, ALTURA INTERNA = 1,50 M, VOLUME ÚTIL: 3331,1 L (PARA 19 CONTRIBUINTES). AF_12/2020_PA</v>
          </cell>
          <cell r="I5161" t="str">
            <v>UN</v>
          </cell>
          <cell r="J5161" t="str">
            <v>COEFICIENTE DE REPRESENTATIVIDADE</v>
          </cell>
          <cell r="K5161" t="str">
            <v>3.711,83</v>
          </cell>
          <cell r="L5161" t="str">
            <v>CAIXA REFERENCIAL</v>
          </cell>
        </row>
        <row r="5162">
          <cell r="G5162" t="str">
            <v>98060</v>
          </cell>
          <cell r="H5162" t="str">
            <v>FILTRO ANAERÓBIO CIRCULAR, EM CONCRETO PRÉ-MOLDADO, DIÂMETRO INTERNO = 2,38 M, ALTURA INTERNA = 1,50 M, VOLUME ÚTIL: 5338,6 L (PARA 34 CONTRIBUINTES). AF_12/2020_PA</v>
          </cell>
          <cell r="I5162" t="str">
            <v>UN</v>
          </cell>
          <cell r="J5162" t="str">
            <v>COEFICIENTE DE REPRESENTATIVIDADE</v>
          </cell>
          <cell r="K5162" t="str">
            <v>5.155,68</v>
          </cell>
          <cell r="L5162" t="str">
            <v>CAIXA REFERENCIAL</v>
          </cell>
        </row>
        <row r="5163">
          <cell r="G5163" t="str">
            <v>98061</v>
          </cell>
          <cell r="H5163" t="str">
            <v>FILTRO ANAERÓBIO CIRCULAR, EM CONCRETO PRÉ-MOLDADO, DIÂMETRO INTERNO = 2,88 M, ALTURA INTERNA = 1,50 M, VOLUME ÚTIL: 7817,3 L (PARA 75 CONTRIBUINTES). AF_12/2020_PA</v>
          </cell>
          <cell r="I5163" t="str">
            <v>UN</v>
          </cell>
          <cell r="J5163" t="str">
            <v>COEFICIENTE DE REPRESENTATIVIDADE</v>
          </cell>
          <cell r="K5163" t="str">
            <v>7.174,69</v>
          </cell>
          <cell r="L5163" t="str">
            <v>CAIXA REFERENCIAL</v>
          </cell>
        </row>
        <row r="5164">
          <cell r="G5164" t="str">
            <v>98062</v>
          </cell>
          <cell r="H5164" t="str">
            <v>SUMIDOURO CIRCULAR, EM CONCRETO PRÉ-MOLDADO, DIÂMETRO INTERNO = 1,88 M, ALTURA INTERNA = 2,00 M, ÁREA DE INFILTRAÇÃO: 13,1 M² (PARA 5 CONTRIBUINTES). AF_12/2020_PA</v>
          </cell>
          <cell r="I5164" t="str">
            <v>UN</v>
          </cell>
          <cell r="J5164" t="str">
            <v>COEFICIENTE DE REPRESENTATIVIDADE</v>
          </cell>
          <cell r="K5164" t="str">
            <v>3.046,94</v>
          </cell>
          <cell r="L5164" t="str">
            <v>CAIXA REFERENCIAL</v>
          </cell>
        </row>
        <row r="5165">
          <cell r="G5165" t="str">
            <v>98063</v>
          </cell>
          <cell r="H5165" t="str">
            <v>SUMIDOURO CIRCULAR, EM CONCRETO PRÉ-MOLDADO, DIÂMETRO INTERNO = 2,38 M, ALTURA INTERNA = 2,50 M, ÁREA DE INFILTRAÇÃO: 21,3 M² (PARA 8 CONTRIBUINTES). AF_12/2020_PA</v>
          </cell>
          <cell r="I5165" t="str">
            <v>UN</v>
          </cell>
          <cell r="J5165" t="str">
            <v>COEFICIENTE DE REPRESENTATIVIDADE</v>
          </cell>
          <cell r="K5165" t="str">
            <v>4.647,18</v>
          </cell>
          <cell r="L5165" t="str">
            <v>CAIXA REFERENCIAL</v>
          </cell>
        </row>
        <row r="5166">
          <cell r="G5166" t="str">
            <v>98064</v>
          </cell>
          <cell r="H5166" t="str">
            <v>SUMIDOURO CIRCULAR, EM CONCRETO PRÉ-MOLDADO, DIÂMETRO INTERNO = 2,38 M, ALTURA INTERNA = 3,0 M, ÁREA DE INFILTRAÇÃO: 25 M² (PARA 10 CONTRIBUINTES). AF_12/2020_PA</v>
          </cell>
          <cell r="I5166" t="str">
            <v>UN</v>
          </cell>
          <cell r="J5166" t="str">
            <v>COEFICIENTE DE REPRESENTATIVIDADE</v>
          </cell>
          <cell r="K5166" t="str">
            <v>5.384,03</v>
          </cell>
          <cell r="L5166" t="str">
            <v>CAIXA REFERENCIAL</v>
          </cell>
        </row>
        <row r="5167">
          <cell r="G5167" t="str">
            <v>98065</v>
          </cell>
          <cell r="H5167" t="str">
            <v>SUMIDOURO CIRCULAR, EM CONCRETO PRÉ-MOLDADO, DIÂMETRO INTERNO = 2,88 M, ALTURA INTERNA = 3,0 M, ÁREA DE INFILTRAÇÃO: 31,4 M² (PARA 12 CONTRIBUINTES). AF_12/2020_PA</v>
          </cell>
          <cell r="I5167" t="str">
            <v>UN</v>
          </cell>
          <cell r="J5167" t="str">
            <v>COEFICIENTE DE REPRESENTATIVIDADE</v>
          </cell>
          <cell r="K5167" t="str">
            <v>7.472,83</v>
          </cell>
          <cell r="L5167" t="str">
            <v>CAIXA REFERENCIAL</v>
          </cell>
        </row>
        <row r="5168">
          <cell r="G5168" t="str">
            <v>98066</v>
          </cell>
          <cell r="H5168" t="str">
            <v>TANQUE SÉPTICO RETANGULAR, EM ALVENARIA COM TIJOLOS CERÂMICOS MACIÇOS, DIMENSÕES INTERNAS: 1,0 X 2,0 X H=1,4 M, VOLUME ÚTIL: 2000 L (PARA 5 CONTRIBUINTES). AF_12/2020</v>
          </cell>
          <cell r="I5168" t="str">
            <v>UN</v>
          </cell>
          <cell r="J5168" t="str">
            <v>COEFICIENTE DE REPRESENTATIVIDADE</v>
          </cell>
          <cell r="K5168" t="str">
            <v>4.667,03</v>
          </cell>
          <cell r="L5168" t="str">
            <v>CAIXA REFERENCIAL</v>
          </cell>
        </row>
        <row r="5169">
          <cell r="G5169" t="str">
            <v>98067</v>
          </cell>
          <cell r="H5169" t="str">
            <v>TANQUE SÉPTICO RETANGULAR, EM ALVENARIA COM TIJOLOS CERÂMICOS MACIÇOS, DIMENSÕES INTERNAS: 1,2 X 2,4 X H=1,6 M, VOLUME ÚTIL: 3456 L (PARA 13 CONTRIBUINTES). AF_12/2020</v>
          </cell>
          <cell r="I5169" t="str">
            <v>UN</v>
          </cell>
          <cell r="J5169" t="str">
            <v>COEFICIENTE DE REPRESENTATIVIDADE</v>
          </cell>
          <cell r="K5169" t="str">
            <v>6.219,65</v>
          </cell>
          <cell r="L5169" t="str">
            <v>CAIXA REFERENCIAL</v>
          </cell>
        </row>
        <row r="5170">
          <cell r="G5170" t="str">
            <v>98068</v>
          </cell>
          <cell r="H5170" t="str">
            <v>TANQUE SÉPTICO RETANGULAR, EM ALVENARIA COM TIJOLOS CERÂMICOS MACIÇOS, DIMENSÕES INTERNAS: 1,4 X 3,2 X H=1,8 M, VOLUME ÚTIL: 6272 L (PARA 32 CONTRIBUINTES). AF_12/2020</v>
          </cell>
          <cell r="I5170" t="str">
            <v>UN</v>
          </cell>
          <cell r="J5170" t="str">
            <v>COEFICIENTE DE REPRESENTATIVIDADE</v>
          </cell>
          <cell r="K5170" t="str">
            <v>8.784,92</v>
          </cell>
          <cell r="L5170" t="str">
            <v>CAIXA REFERENCIAL</v>
          </cell>
        </row>
        <row r="5171">
          <cell r="G5171" t="str">
            <v>98069</v>
          </cell>
          <cell r="H5171" t="str">
            <v>TANQUE SÉPTICO RETANGULAR, EM ALVENARIA COM TIJOLOS CERÂMICOS MACIÇOS, DIMENSÕES INTERNAS: 1,6 X 4,4 X H=1,8 M, VOLUME ÚTIL: 9856 L (PARA 68 CONTRIBUINTES). AF_12/2020</v>
          </cell>
          <cell r="I5171" t="str">
            <v>UN</v>
          </cell>
          <cell r="J5171" t="str">
            <v>COEFICIENTE DE REPRESENTATIVIDADE</v>
          </cell>
          <cell r="K5171" t="str">
            <v>11.817,10</v>
          </cell>
          <cell r="L5171" t="str">
            <v>CAIXA REFERENCIAL</v>
          </cell>
        </row>
        <row r="5172">
          <cell r="G5172" t="str">
            <v>98070</v>
          </cell>
          <cell r="H5172" t="str">
            <v>TANQUE SÉPTICO RETANGULAR, EM ALVENARIA COM TIJOLOS CERÂMICOS MACIÇOS, DIMENSÕES INTERNAS: 1,6 X 4,8 X H=2,0 M, VOLUME ÚTIL: 12288 L (PARA 86 CONTRIBUINTES). AF_12/2020</v>
          </cell>
          <cell r="I5172" t="str">
            <v>UN</v>
          </cell>
          <cell r="J5172" t="str">
            <v>COEFICIENTE DE REPRESENTATIVIDADE</v>
          </cell>
          <cell r="K5172" t="str">
            <v>13.496,80</v>
          </cell>
          <cell r="L5172" t="str">
            <v>CAIXA REFERENCIAL</v>
          </cell>
        </row>
        <row r="5173">
          <cell r="G5173" t="str">
            <v>98071</v>
          </cell>
          <cell r="H5173" t="str">
            <v>TANQUE SÉPTICO RETANGULAR, EM ALVENARIA COM TIJOLOS CERÂMICOS MACIÇOS, DIMENSÕES INTERNAS: 1,6 X 4,6 X H=2,4 M, VOLUME ÚTIL: 14720 L (PARA 105 CONTRIBUINTES). AF_12/2020</v>
          </cell>
          <cell r="I5173" t="str">
            <v>UN</v>
          </cell>
          <cell r="J5173" t="str">
            <v>COEFICIENTE DE REPRESENTATIVIDADE</v>
          </cell>
          <cell r="K5173" t="str">
            <v>14.715,20</v>
          </cell>
          <cell r="L5173" t="str">
            <v>CAIXA REFERENCIAL</v>
          </cell>
        </row>
        <row r="5174">
          <cell r="G5174" t="str">
            <v>98072</v>
          </cell>
          <cell r="H5174" t="str">
            <v>FILTRO ANAERÓBIO RETANGULAR, EM ALVENARIA COM TIJOLOS CERÂMICOS MACIÇOS, DIMENSÕES INTERNAS: 0,8 X 1,2 X H=1,67 M, VOLUME ÚTIL: 1152 L (PARA 5 CONTRIBUINTES). AF_12/2020</v>
          </cell>
          <cell r="I5174" t="str">
            <v>UN</v>
          </cell>
          <cell r="J5174" t="str">
            <v>COEFICIENTE DE REPRESENTATIVIDADE</v>
          </cell>
          <cell r="K5174" t="str">
            <v>3.937,68</v>
          </cell>
          <cell r="L5174" t="str">
            <v>CAIXA REFERENCIAL</v>
          </cell>
        </row>
        <row r="5175">
          <cell r="G5175" t="str">
            <v>98073</v>
          </cell>
          <cell r="H5175" t="str">
            <v>FILTRO ANAERÓBIO RETANGULAR, EM ALVENARIA COM TIJOLOS CERÂMICOS MACIÇOS, DIMENSÕES INTERNAS: 1,2 X 1,8 X H=1,67 M, VOLUME ÚTIL: 2592 L (PARA 13 CONTRIBUINTES). AF_12/2020</v>
          </cell>
          <cell r="I5175" t="str">
            <v>UN</v>
          </cell>
          <cell r="J5175" t="str">
            <v>COEFICIENTE DE REPRESENTATIVIDADE</v>
          </cell>
          <cell r="K5175" t="str">
            <v>6.167,28</v>
          </cell>
          <cell r="L5175" t="str">
            <v>CAIXA REFERENCIAL</v>
          </cell>
        </row>
        <row r="5176">
          <cell r="G5176" t="str">
            <v>98074</v>
          </cell>
          <cell r="H5176" t="str">
            <v>FILTRO ANAERÓBIO RETANGULAR, EM ALVENARIA COM TIJOLOS CERÂMICOS MACIÇOS, DIMENSÕES INTERNAS: 1,4 X 3,0 X H=1,67 M, VOLUME ÚTIL: 5040 L (PARA 32 CONTRIBUINTES). AF_12/2020</v>
          </cell>
          <cell r="I5176" t="str">
            <v>UN</v>
          </cell>
          <cell r="J5176" t="str">
            <v>COEFICIENTE DE REPRESENTATIVIDADE</v>
          </cell>
          <cell r="K5176" t="str">
            <v>9.582,73</v>
          </cell>
          <cell r="L5176" t="str">
            <v>CAIXA REFERENCIAL</v>
          </cell>
        </row>
        <row r="5177">
          <cell r="G5177" t="str">
            <v>98075</v>
          </cell>
          <cell r="H5177" t="str">
            <v>FILTRO ANAERÓBIO RETANGULAR, EM ALVENARIA COM TIJOLOS CERÂMICOS MACIÇOS, DIMENSÕES INTERNAS: 1,4 X 4,2 X H=1,67 M, VOLUME ÚTIL: 7056 L (PARA 67 CONTRIBUINTES). AF_12/2020</v>
          </cell>
          <cell r="I5177" t="str">
            <v>UN</v>
          </cell>
          <cell r="J5177" t="str">
            <v>COEFICIENTE DE REPRESENTATIVIDADE</v>
          </cell>
          <cell r="K5177" t="str">
            <v>12.462,21</v>
          </cell>
          <cell r="L5177" t="str">
            <v>CAIXA REFERENCIAL</v>
          </cell>
        </row>
        <row r="5178">
          <cell r="G5178" t="str">
            <v>98076</v>
          </cell>
          <cell r="H5178" t="str">
            <v>FILTRO ANAERÓBIO RETANGULAR, EM ALVENARIA COM TIJOLOS CERÂMICOS MACIÇOS, DIMENSÕES INTERNAS: 1,6 X 4,6 X H=1,67 M, VOLUME ÚTIL: 8832 L (PARA 84 CONTRIBUINTES). AF_12/2020</v>
          </cell>
          <cell r="I5178" t="str">
            <v>UN</v>
          </cell>
          <cell r="J5178" t="str">
            <v>COEFICIENTE DE REPRESENTATIVIDADE</v>
          </cell>
          <cell r="K5178" t="str">
            <v>14.366,42</v>
          </cell>
          <cell r="L5178" t="str">
            <v>CAIXA REFERENCIAL</v>
          </cell>
        </row>
        <row r="5179">
          <cell r="G5179" t="str">
            <v>98077</v>
          </cell>
          <cell r="H5179" t="str">
            <v>FILTRO ANAERÓBIO RETANGULAR, EM ALVENARIA COM TIJOLOS CERÂMICOS MACIÇOS, DIMENSÕES INTERNAS: 1,6 X 5,6 X H=1,67 M, VOLUME ÚTIL: 10752 L (PARA 103 CONTRIBUINTES). AF_12/2020</v>
          </cell>
          <cell r="I5179" t="str">
            <v>UN</v>
          </cell>
          <cell r="J5179" t="str">
            <v>COEFICIENTE DE REPRESENTATIVIDADE</v>
          </cell>
          <cell r="K5179" t="str">
            <v>16.914,37</v>
          </cell>
          <cell r="L5179" t="str">
            <v>CAIXA REFERENCIAL</v>
          </cell>
        </row>
        <row r="5180">
          <cell r="G5180" t="str">
            <v>98078</v>
          </cell>
          <cell r="H5180" t="str">
            <v>SUMIDOURO RETANGULAR, EM ALVENARIA COM TIJOLOS CERÂMICOS MACIÇOS, DIMENSÕES INTERNAS: 0,8 X 1,4 X H=3,0 M, ÁREA DE INFILTRAÇÃO: 13,2 M² (PARA 5 CONTRIBUINTES). AF_12/2020</v>
          </cell>
          <cell r="I5180" t="str">
            <v>UN</v>
          </cell>
          <cell r="J5180" t="str">
            <v>COEFICIENTE DE REPRESENTATIVIDADE</v>
          </cell>
          <cell r="K5180" t="str">
            <v>4.334,01</v>
          </cell>
          <cell r="L5180" t="str">
            <v>CAIXA REFERENCIAL</v>
          </cell>
        </row>
        <row r="5181">
          <cell r="G5181" t="str">
            <v>98079</v>
          </cell>
          <cell r="H5181" t="str">
            <v>SUMIDOURO RETANGULAR, EM ALVENARIA COM TIJOLOS CERÂMICOS MACIÇOS, DIMENSÕES INTERNAS: 1,0 X 3,0 X H=3,0 M, ÁREA DE INFILTRAÇÃO: 25 M² (PARA 10 CONTRIBUINTES). AF_12/2020</v>
          </cell>
          <cell r="I5181" t="str">
            <v>UN</v>
          </cell>
          <cell r="J5181" t="str">
            <v>COEFICIENTE DE REPRESENTATIVIDADE</v>
          </cell>
          <cell r="K5181" t="str">
            <v>7.582,36</v>
          </cell>
          <cell r="L5181" t="str">
            <v>CAIXA REFERENCIAL</v>
          </cell>
        </row>
        <row r="5182">
          <cell r="G5182" t="str">
            <v>98080</v>
          </cell>
          <cell r="H5182" t="str">
            <v>SUMIDOURO RETANGULAR, EM ALVENARIA COM TIJOLOS CERÂMICOS MACIÇOS, DIMENSÕES INTERNAS: 1,6 X 3,4 X H=3,0 M, ÁREA DE INFILTRAÇÃO: 32,9 M² (PARA 13 CONTRIBUINTES). AF_12/2020</v>
          </cell>
          <cell r="I5182" t="str">
            <v>UN</v>
          </cell>
          <cell r="J5182" t="str">
            <v>COEFICIENTE DE REPRESENTATIVIDADE</v>
          </cell>
          <cell r="K5182" t="str">
            <v>9.738,79</v>
          </cell>
          <cell r="L5182" t="str">
            <v>CAIXA REFERENCIAL</v>
          </cell>
        </row>
        <row r="5183">
          <cell r="G5183" t="str">
            <v>98081</v>
          </cell>
          <cell r="H5183" t="str">
            <v>SUMIDOURO RETANGULAR, EM ALVENARIA COM TIJOLOS CERÂMICOS MACIÇOS, DIMENSÕES INTERNAS: 1,6 X 5,8 X H=3,0 M, ÁREA DE INFILTRAÇÃO: 50 M² (PARA 20 CONTRIBUINTES). AF_12/2020</v>
          </cell>
          <cell r="I5183" t="str">
            <v>UN</v>
          </cell>
          <cell r="J5183" t="str">
            <v>COEFICIENTE DE REPRESENTATIVIDADE</v>
          </cell>
          <cell r="K5183" t="str">
            <v>14.419,09</v>
          </cell>
          <cell r="L5183" t="str">
            <v>CAIXA REFERENCIAL</v>
          </cell>
        </row>
        <row r="5184">
          <cell r="G5184" t="str">
            <v>98082</v>
          </cell>
          <cell r="H5184" t="str">
            <v>TANQUE SÉPTICO RETANGULAR, EM ALVENARIA COM BLOCOS DE CONCRETO, DIMENSÕES INTERNAS: 1,0 X 2,0 X H=1,4 M, VOLUME ÚTIL: 2000 L (PARA 5 CONTRIBUINTES). AF_12/2020</v>
          </cell>
          <cell r="I5184" t="str">
            <v>UN</v>
          </cell>
          <cell r="J5184" t="str">
            <v>COEFICIENTE DE REPRESENTATIVIDADE</v>
          </cell>
          <cell r="K5184" t="str">
            <v>3.681,65</v>
          </cell>
          <cell r="L5184" t="str">
            <v>CAIXA REFERENCIAL</v>
          </cell>
        </row>
        <row r="5185">
          <cell r="G5185" t="str">
            <v>98083</v>
          </cell>
          <cell r="H5185" t="str">
            <v>TANQUE SÉPTICO RETANGULAR, EM ALVENARIA COM BLOCOS DE CONCRETO, DIMENSÕES INTERNAS: 1,2 X 2,4 X H=1,6 M, VOLUME ÚTIL: 3456 L (PARA 13 CONTRIBUINTES). AF_12/2020</v>
          </cell>
          <cell r="I5185" t="str">
            <v>UN</v>
          </cell>
          <cell r="J5185" t="str">
            <v>COEFICIENTE DE REPRESENTATIVIDADE</v>
          </cell>
          <cell r="K5185" t="str">
            <v>4.858,72</v>
          </cell>
          <cell r="L5185" t="str">
            <v>CAIXA REFERENCIAL</v>
          </cell>
        </row>
        <row r="5186">
          <cell r="G5186" t="str">
            <v>98084</v>
          </cell>
          <cell r="H5186" t="str">
            <v>TANQUE SÉPTICO RETANGULAR, EM ALVENARIA COM BLOCOS DE CONCRETO, DIMENSÕES INTERNAS: 1,4 X 3,2 X H=1,8 M, VOLUME ÚTIL: 6272 L (PARA 32 CONTRIBUINTES). AF_12/2020</v>
          </cell>
          <cell r="I5186" t="str">
            <v>UN</v>
          </cell>
          <cell r="J5186" t="str">
            <v>COEFICIENTE DE REPRESENTATIVIDADE</v>
          </cell>
          <cell r="K5186" t="str">
            <v>6.817,22</v>
          </cell>
          <cell r="L5186" t="str">
            <v>CAIXA REFERENCIAL</v>
          </cell>
        </row>
        <row r="5187">
          <cell r="G5187" t="str">
            <v>98085</v>
          </cell>
          <cell r="H5187" t="str">
            <v>TANQUE SÉPTICO RETANGULAR, EM ALVENARIA COM BLOCOS DE CONCRETO, DIMENSÕES INTERNAS: 1,6 X 4,4 X H=1,8 M, VOLUME ÚTIL: 9856 L (PARA 68 CONTRIBUINTES). AF_12/2020</v>
          </cell>
          <cell r="I5187" t="str">
            <v>UN</v>
          </cell>
          <cell r="J5187" t="str">
            <v>COEFICIENTE DE REPRESENTATIVIDADE</v>
          </cell>
          <cell r="K5187" t="str">
            <v>9.247,28</v>
          </cell>
          <cell r="L5187" t="str">
            <v>CAIXA REFERENCIAL</v>
          </cell>
        </row>
        <row r="5188">
          <cell r="G5188" t="str">
            <v>98086</v>
          </cell>
          <cell r="H5188" t="str">
            <v>TANQUE SÉPTICO RETANGULAR, EM ALVENARIA COM BLOCOS DE CONCRETO, DIMENSÕES INTERNAS: 1,6 X 4,8 X H=2,0 M, VOLUME ÚTIL: 12288 L (PARA 86 CONTRIBUINTES). AF_12/2020</v>
          </cell>
          <cell r="I5188" t="str">
            <v>UN</v>
          </cell>
          <cell r="J5188" t="str">
            <v>COEFICIENTE DE REPRESENTATIVIDADE</v>
          </cell>
          <cell r="K5188" t="str">
            <v>10.440,76</v>
          </cell>
          <cell r="L5188" t="str">
            <v>CAIXA REFERENCIAL</v>
          </cell>
        </row>
        <row r="5189">
          <cell r="G5189" t="str">
            <v>98087</v>
          </cell>
          <cell r="H5189" t="str">
            <v>TANQUE SÉPTICO RETANGULAR, EM ALVENARIA COM BLOCOS DE CONCRETO, DIMENSÕES INTERNAS: 1,6 X 4,6 X H=2,4 M, VOLUME ÚTIL: 14720 L (PARA 105 CONTRIBUINTES). AF_12/2020</v>
          </cell>
          <cell r="I5189" t="str">
            <v>UN</v>
          </cell>
          <cell r="J5189" t="str">
            <v>COEFICIENTE DE REPRESENTATIVIDADE</v>
          </cell>
          <cell r="K5189" t="str">
            <v>11.146,18</v>
          </cell>
          <cell r="L5189" t="str">
            <v>CAIXA REFERENCIAL</v>
          </cell>
        </row>
        <row r="5190">
          <cell r="G5190" t="str">
            <v>98088</v>
          </cell>
          <cell r="H5190" t="str">
            <v>FILTRO ANAERÓBIO RETANGULAR, EM ALVENARIA COM BLOCOS DE CONCRETO, DIMENSÕES INTERNAS: 0,8 X 1,2 X H=1,67 M, VOLUME ÚTIL: 1152 L (PARA 5 CONTRIBUINTES). AF_12/2020</v>
          </cell>
          <cell r="I5190" t="str">
            <v>UN</v>
          </cell>
          <cell r="J5190" t="str">
            <v>COEFICIENTE DE REPRESENTATIVIDADE</v>
          </cell>
          <cell r="K5190" t="str">
            <v>3.174,52</v>
          </cell>
          <cell r="L5190" t="str">
            <v>CAIXA REFERENCIAL</v>
          </cell>
        </row>
        <row r="5191">
          <cell r="G5191" t="str">
            <v>98089</v>
          </cell>
          <cell r="H5191" t="str">
            <v>FILTRO ANAERÓBIO RETANGULAR, EM ALVENARIA COM BLOCOS DE CONCRETO, DIMENSÕES INTERNAS: 1,2 X 1,8 X H=1,67 M, VOLUME ÚTIL: 2592 L (PARA 13 CONTRIBUINTES). AF_12/2020</v>
          </cell>
          <cell r="I5191" t="str">
            <v>UN</v>
          </cell>
          <cell r="J5191" t="str">
            <v>COEFICIENTE DE REPRESENTATIVIDADE</v>
          </cell>
          <cell r="K5191" t="str">
            <v>5.015,20</v>
          </cell>
          <cell r="L5191" t="str">
            <v>CAIXA REFERENCIAL</v>
          </cell>
        </row>
        <row r="5192">
          <cell r="G5192" t="str">
            <v>98090</v>
          </cell>
          <cell r="H5192" t="str">
            <v>FILTRO ANAERÓBIO RETANGULAR, EM ALVENARIA COM BLOCOS DE CONCRETO, DIMENSÕES INTERNAS: 1,4 X 3,0 X H=1,67 M, VOLUME ÚTIL: 5040 L (PARA 32 CONTRIBUINTES). AF_12/2020</v>
          </cell>
          <cell r="I5192" t="str">
            <v>UN</v>
          </cell>
          <cell r="J5192" t="str">
            <v>COEFICIENTE DE REPRESENTATIVIDADE</v>
          </cell>
          <cell r="K5192" t="str">
            <v>7.868,54</v>
          </cell>
          <cell r="L5192" t="str">
            <v>CAIXA REFERENCIAL</v>
          </cell>
        </row>
        <row r="5193">
          <cell r="G5193" t="str">
            <v>98091</v>
          </cell>
          <cell r="H5193" t="str">
            <v>FILTRO ANAERÓBIO RETANGULAR, EM ALVENARIA COM BLOCOS DE CONCRETO, DIMENSÕES INTERNAS: 1,4 X 4,2 X H=1,67 M, VOLUME ÚTIL: 7056 L (PARA 67 CONTRIBUINTES). AF_12/2020</v>
          </cell>
          <cell r="I5193" t="str">
            <v>UN</v>
          </cell>
          <cell r="J5193" t="str">
            <v>COEFICIENTE DE REPRESENTATIVIDADE</v>
          </cell>
          <cell r="K5193" t="str">
            <v>10.272,18</v>
          </cell>
          <cell r="L5193" t="str">
            <v>CAIXA REFERENCIAL</v>
          </cell>
        </row>
        <row r="5194">
          <cell r="G5194" t="str">
            <v>98092</v>
          </cell>
          <cell r="H5194" t="str">
            <v>FILTRO ANAERÓBIO RETANGULAR, EM ALVENARIA COM BLOCOS DE CONCRETO, DIMENSÕES INTERNAS: 1,6 X 4,6 X H=1,67 M, VOLUME ÚTIL: 8832 L (PARA 84 CONTRIBUINTES). AF_12/2020</v>
          </cell>
          <cell r="I5194" t="str">
            <v>UN</v>
          </cell>
          <cell r="J5194" t="str">
            <v>COEFICIENTE DE REPRESENTATIVIDADE</v>
          </cell>
          <cell r="K5194" t="str">
            <v>11.924,63</v>
          </cell>
          <cell r="L5194" t="str">
            <v>CAIXA REFERENCIAL</v>
          </cell>
        </row>
        <row r="5195">
          <cell r="G5195" t="str">
            <v>98093</v>
          </cell>
          <cell r="H5195" t="str">
            <v>FILTRO ANAERÓBIO RETANGULAR, EM ALVENARIA COM BLOCOS DE CONCRETO, DIMENSÕES INTERNAS: 1,6 X 5,6 X H=1,67 M, VOLUME ÚTIL: 10752 L (PARA 103 CONTRIBUINTES). AF_12/2020</v>
          </cell>
          <cell r="I5195" t="str">
            <v>UN</v>
          </cell>
          <cell r="J5195" t="str">
            <v>COEFICIENTE DE REPRESENTATIVIDADE</v>
          </cell>
          <cell r="K5195" t="str">
            <v>14.071,46</v>
          </cell>
          <cell r="L5195" t="str">
            <v>CAIXA REFERENCIAL</v>
          </cell>
        </row>
        <row r="5196">
          <cell r="G5196" t="str">
            <v>98094</v>
          </cell>
          <cell r="H5196" t="str">
            <v>SUMIDOURO RETANGULAR, EM ALVENARIA COM BLOCOS DE CONCRETO, DIMENSÕES INTERNAS: 0,8 X 1,4 X H=3,0 M, ÁREA DE INFILTRAÇÃO: 13,2 M² (PARA 5 CONTRIBUINTES). AF_12/2020</v>
          </cell>
          <cell r="I5196" t="str">
            <v>UN</v>
          </cell>
          <cell r="J5196" t="str">
            <v>COEFICIENTE DE REPRESENTATIVIDADE</v>
          </cell>
          <cell r="K5196" t="str">
            <v>2.660,07</v>
          </cell>
          <cell r="L5196" t="str">
            <v>CAIXA REFERENCIAL</v>
          </cell>
        </row>
        <row r="5197">
          <cell r="G5197" t="str">
            <v>98099</v>
          </cell>
          <cell r="H5197" t="str">
            <v>SUMIDOURO RETANGULAR, EM ALVENARIA COM BLOCOS DE CONCRETO, DIMENSÕES INTERNAS: 1,0 X 3,0 X H=3,0 M, ÁREA DE INFILTRAÇÃO: 25 M² (PARA 10 CONTRIBUINTES). AF_12/2020</v>
          </cell>
          <cell r="I5197" t="str">
            <v>UN</v>
          </cell>
          <cell r="J5197" t="str">
            <v>COEFICIENTE DE REPRESENTATIVIDADE</v>
          </cell>
          <cell r="K5197" t="str">
            <v>4.540,44</v>
          </cell>
          <cell r="L5197" t="str">
            <v>CAIXA REFERENCIAL</v>
          </cell>
        </row>
        <row r="5198">
          <cell r="G5198" t="str">
            <v>98100</v>
          </cell>
          <cell r="H5198" t="str">
            <v>SUMIDOURO RETANGULAR, EM ALVENARIA COM BLOCOS DE CONCRETO, DIMENSÕES INTERNAS: 1,6 X 3,4 X H=3,0 M, ÁREA DE INFILTRAÇÃO: 32,9 M² (PARA 13 CONTRIBUINTES). . AF_12/2020</v>
          </cell>
          <cell r="I5198" t="str">
            <v>UN</v>
          </cell>
          <cell r="J5198" t="str">
            <v>COEFICIENTE DE REPRESENTATIVIDADE</v>
          </cell>
          <cell r="K5198" t="str">
            <v>5.936,80</v>
          </cell>
          <cell r="L5198" t="str">
            <v>CAIXA REFERENCIAL</v>
          </cell>
        </row>
        <row r="5199">
          <cell r="G5199" t="str">
            <v>98101</v>
          </cell>
          <cell r="H5199" t="str">
            <v>SUMIDOURO RETANGULAR, EM ALVENARIA COM BLOCOS DE CONCRETO, DIMENSÕES INTERNAS: 1,6 X 5,8 X H=3,0 M, ÁREA DE INFILTRAÇÃO: 50 M² (PARA 20 CONTRIBUINTES). . AF_12/2020</v>
          </cell>
          <cell r="I5199" t="str">
            <v>UN</v>
          </cell>
          <cell r="J5199" t="str">
            <v>COEFICIENTE DE REPRESENTATIVIDADE</v>
          </cell>
          <cell r="K5199" t="str">
            <v>8.770,93</v>
          </cell>
          <cell r="L5199" t="str">
            <v>CAIXA REFERENCIAL</v>
          </cell>
        </row>
        <row r="5200">
          <cell r="G5200" t="str">
            <v>98109</v>
          </cell>
          <cell r="H5200" t="str">
            <v>CAIXA DE GORDURA ESPECIAL (CAPACIDADE: 312 L - PARA ATÉ 146 PESSOAS SERVIDAS NO PICO), RETANGULAR, EM ALVENARIA COM BLOCOS DE CONCRETO, DIMENSÕES INTERNAS = 0,4X1,2 M, ALTURA INTERNA = 1 M. AF_12/2020</v>
          </cell>
          <cell r="I5200" t="str">
            <v>UN</v>
          </cell>
          <cell r="J5200" t="str">
            <v>COEFICIENTE DE REPRESENTATIVIDADE</v>
          </cell>
          <cell r="K5200" t="str">
            <v>828,56</v>
          </cell>
          <cell r="L5200" t="str">
            <v>CAIXA REFERENCIAL</v>
          </cell>
        </row>
        <row r="5201">
          <cell r="G5201" t="str">
            <v>98110</v>
          </cell>
          <cell r="H5201" t="str">
            <v>CAIXA DE GORDURA PEQUENA (CAPACIDADE: 19 L), CIRCULAR, EM PVC, DIÂMETRO INTERNO= 0,3 M. AF_12/2020</v>
          </cell>
          <cell r="I5201" t="str">
            <v>UN</v>
          </cell>
          <cell r="J5201" t="str">
            <v>COEFICIENTE DE REPRESENTATIVIDADE</v>
          </cell>
          <cell r="K5201" t="str">
            <v>423,39</v>
          </cell>
          <cell r="L5201" t="str">
            <v>CAIXA REFERENCIAL</v>
          </cell>
        </row>
        <row r="5202">
          <cell r="G5202" t="str">
            <v>98111</v>
          </cell>
          <cell r="H5202" t="str">
            <v>CAIXA DE INSPEÇÃO PARA ATERRAMENTO, CIRCULAR, EM POLIETILENO, DIÂMETRO INTERNO = 0,3 M. AF_12/2020</v>
          </cell>
          <cell r="I5202" t="str">
            <v>UN</v>
          </cell>
          <cell r="J5202" t="str">
            <v>COEFICIENTE DE REPRESENTATIVIDADE</v>
          </cell>
          <cell r="K5202" t="str">
            <v>57,17</v>
          </cell>
          <cell r="L5202" t="str">
            <v>CAIXA REFERENCIAL</v>
          </cell>
        </row>
        <row r="5203">
          <cell r="G5203" t="str">
            <v>98112</v>
          </cell>
          <cell r="H5203" t="str">
            <v>TIL (TUBO DE INSPEÇÃO E LIMPEZA) CONDOMINIAL PARA ESGOTO, EM PVC, DN 100 X 100 MM. AF_12/2020</v>
          </cell>
          <cell r="I5203" t="str">
            <v>UN</v>
          </cell>
          <cell r="J5203" t="str">
            <v>COEFICIENTE DE REPRESENTATIVIDADE</v>
          </cell>
          <cell r="K5203" t="str">
            <v>102,26</v>
          </cell>
          <cell r="L5203" t="str">
            <v>CAIXA REFERENCIAL</v>
          </cell>
        </row>
        <row r="5204">
          <cell r="G5204" t="str">
            <v>98114</v>
          </cell>
          <cell r="H5204" t="str">
            <v>TAMPA CIRCULAR PARA ESGOTO E DRENAGEM, EM FERRO FUNDIDO, DIÂMETRO INTERNO = 0,6 M. AF_12/2020</v>
          </cell>
          <cell r="I5204" t="str">
            <v>UN</v>
          </cell>
          <cell r="J5204" t="str">
            <v>COEFICIENTE DE REPRESENTATIVIDADE</v>
          </cell>
          <cell r="K5204" t="str">
            <v>715,20</v>
          </cell>
          <cell r="L5204" t="str">
            <v>CAIXA REFERENCIAL</v>
          </cell>
        </row>
        <row r="5205">
          <cell r="G5205" t="str">
            <v>98115</v>
          </cell>
          <cell r="H5205" t="str">
            <v>TAMPA CIRCULAR PARA ESGOTO E DRENAGEM, EM CONCRETO PRÉ-MOLDADO, DIÂMETRO INTERNO = 0,60 M E ALTURA = 0,10 M. AF_12/2020</v>
          </cell>
          <cell r="I5205" t="str">
            <v>UN</v>
          </cell>
          <cell r="J5205" t="str">
            <v>COEFICIENTE DE REPRESENTATIVIDADE</v>
          </cell>
          <cell r="K5205" t="str">
            <v>104,23</v>
          </cell>
          <cell r="L5205" t="str">
            <v>CAIXA REFERENCIAL</v>
          </cell>
        </row>
        <row r="5206">
          <cell r="G5206" t="str">
            <v>89957</v>
          </cell>
          <cell r="H5206" t="str">
            <v>PONTO DE CONSUMO TERMINAL DE ÁGUA FRIA (SUBRAMAL) COM TUBULAÇÃO DE PVC, DN 25 MM, INSTALADO EM RAMAL DE ÁGUA, INCLUSOS RASGO E CHUMBAMENTO EM ALVENARIA. AF_12/2014</v>
          </cell>
          <cell r="I5206" t="str">
            <v>UN</v>
          </cell>
          <cell r="J5206" t="str">
            <v>COEFICIENTE DE REPRESENTATIVIDADE</v>
          </cell>
          <cell r="K5206" t="str">
            <v>167,06</v>
          </cell>
          <cell r="L5206" t="str">
            <v>CAIXA REFERENCIAL</v>
          </cell>
        </row>
        <row r="5207">
          <cell r="G5207" t="str">
            <v>89959</v>
          </cell>
          <cell r="H5207" t="str">
            <v>PONTO DE CONSUMO TERMINAL DE ÁGUA QUENTE (SUBRAMAL) COM TUBULAÇÃO DE CPVC, DN 22 MM, INSTALADO EM RAMAL DE ÁGUA, INCLUSOS RASGO E CHUMBAMENTO EM ALVENARIA. AF_12/2014</v>
          </cell>
          <cell r="I5207" t="str">
            <v>UN</v>
          </cell>
          <cell r="J5207" t="str">
            <v>COEFICIENTE DE REPRESENTATIVIDADE</v>
          </cell>
          <cell r="K5207" t="str">
            <v>253,36</v>
          </cell>
          <cell r="L5207" t="str">
            <v>CAIXA REFERENCIAL</v>
          </cell>
        </row>
        <row r="5208">
          <cell r="G5208" t="str">
            <v>89349</v>
          </cell>
          <cell r="H5208" t="str">
            <v>REGISTRO DE PRESSÃO BRUTO, LATÃO, ROSCÁVEL, 1/2" - FORNECIMENTO E INSTALAÇÃO. AF_08/2021</v>
          </cell>
          <cell r="I5208" t="str">
            <v>UN</v>
          </cell>
          <cell r="J5208" t="str">
            <v>COEFICIENTE DE REPRESENTATIVIDADE</v>
          </cell>
          <cell r="K5208" t="str">
            <v>25,86</v>
          </cell>
          <cell r="L5208" t="str">
            <v>CAIXA REFERENCIAL</v>
          </cell>
        </row>
        <row r="5209">
          <cell r="G5209" t="str">
            <v>89351</v>
          </cell>
          <cell r="H5209" t="str">
            <v>REGISTRO DE PRESSÃO BRUTO, LATÃO,  ROSCÁVEL, 3/4'' - FORNECIMENTO E INSTALAÇÃO. AF_08/2021</v>
          </cell>
          <cell r="I5209" t="str">
            <v>UN</v>
          </cell>
          <cell r="J5209" t="str">
            <v>COEFICIENTE DE REPRESENTATIVIDADE</v>
          </cell>
          <cell r="K5209" t="str">
            <v>32,45</v>
          </cell>
          <cell r="L5209" t="str">
            <v>CAIXA REFERENCIAL</v>
          </cell>
        </row>
        <row r="5210">
          <cell r="G5210" t="str">
            <v>89352</v>
          </cell>
          <cell r="H5210" t="str">
            <v>REGISTRO DE GAVETA BRUTO, LATÃO, ROSCÁVEL, 1/2" - FORNECIMENTO E INSTALAÇÃO. AF_08/2021</v>
          </cell>
          <cell r="I5210" t="str">
            <v>UN</v>
          </cell>
          <cell r="J5210" t="str">
            <v>COEFICIENTE DE REPRESENTATIVIDADE</v>
          </cell>
          <cell r="K5210" t="str">
            <v>34,57</v>
          </cell>
          <cell r="L5210" t="str">
            <v>CAIXA REFERENCIAL</v>
          </cell>
        </row>
        <row r="5211">
          <cell r="G5211" t="str">
            <v>89353</v>
          </cell>
          <cell r="H5211" t="str">
            <v>REGISTRO DE GAVETA BRUTO, LATÃO, ROSCÁVEL, 3/4" - FORNECIMENTO E INSTALAÇÃO. AF_08/2021</v>
          </cell>
          <cell r="I5211" t="str">
            <v>UN</v>
          </cell>
          <cell r="J5211" t="str">
            <v>COEFICIENTE DE REPRESENTATIVIDADE</v>
          </cell>
          <cell r="K5211" t="str">
            <v>38,69</v>
          </cell>
          <cell r="L5211" t="str">
            <v>CAIXA REFERENCIAL</v>
          </cell>
        </row>
        <row r="5212">
          <cell r="G5212" t="str">
            <v>89354</v>
          </cell>
          <cell r="H5212" t="str">
            <v>MISTURADOR MONOCOMANDO PARA CHUVEIRO, BASE BRUTA E ACABAMENTO CROMADO - FORNECIMENTO E INSTALAÇÃO. AF_08/2021</v>
          </cell>
          <cell r="I5212" t="str">
            <v>UN</v>
          </cell>
          <cell r="J5212" t="str">
            <v>COEFICIENTE DE REPRESENTATIVIDADE</v>
          </cell>
          <cell r="K5212" t="str">
            <v>498,21</v>
          </cell>
          <cell r="L5212" t="str">
            <v>CAIXA REFERENCIAL</v>
          </cell>
        </row>
        <row r="5213">
          <cell r="G5213" t="str">
            <v>89969</v>
          </cell>
          <cell r="H5213" t="str">
            <v>KIT DE REGISTRO DE PRESSÃO BRUTO DE LATÃO ½", INCLUSIVE CONEXÕES,  ROSCÁVEL, INSTALADO EM RAMAL DE ÁGUA FRIA - FORNECIMENTO E INSTALAÇÃO. AF_12/2014</v>
          </cell>
          <cell r="I5213" t="str">
            <v>UN</v>
          </cell>
          <cell r="J5213" t="str">
            <v>COEFICIENTE DE REPRESENTATIVIDADE</v>
          </cell>
          <cell r="K5213" t="str">
            <v>43,43</v>
          </cell>
          <cell r="L5213" t="str">
            <v>CAIXA REFERENCIAL</v>
          </cell>
        </row>
        <row r="5214">
          <cell r="G5214" t="str">
            <v>89970</v>
          </cell>
          <cell r="H5214" t="str">
            <v>KIT DE REGISTRO DE PRESSÃO BRUTO DE LATÃO ¾", INCLUSIVE CONEXÕES, ROSCÁVEL, INSTALADO EM RAMAL DE ÁGUA FRIA - FORNECIMENTO E INSTALAÇÃO. AF_12/2014</v>
          </cell>
          <cell r="I5214" t="str">
            <v>UN</v>
          </cell>
          <cell r="J5214" t="str">
            <v>COEFICIENTE DE REPRESENTATIVIDADE</v>
          </cell>
          <cell r="K5214" t="str">
            <v>48,63</v>
          </cell>
          <cell r="L5214" t="str">
            <v>CAIXA REFERENCIAL</v>
          </cell>
        </row>
        <row r="5215">
          <cell r="G5215" t="str">
            <v>89971</v>
          </cell>
          <cell r="H5215" t="str">
            <v>KIT DE REGISTRO DE GAVETA BRUTO DE LATÃO ½", INCLUSIVE CONEXÕES, ROSCÁVEL, INSTALADO EM RAMAL DE ÁGUA FRIA - FORNECIMENTO E INSTALAÇÃO. AF_12/2014</v>
          </cell>
          <cell r="I5215" t="str">
            <v>UN</v>
          </cell>
          <cell r="J5215" t="str">
            <v>COEFICIENTE DE REPRESENTATIVIDADE</v>
          </cell>
          <cell r="K5215" t="str">
            <v>47,91</v>
          </cell>
          <cell r="L5215" t="str">
            <v>CAIXA REFERENCIAL</v>
          </cell>
        </row>
        <row r="5216">
          <cell r="G5216" t="str">
            <v>89972</v>
          </cell>
          <cell r="H5216" t="str">
            <v>KIT DE REGISTRO DE GAVETA BRUTO DE LATÃO ¾", INCLUSIVE CONEXÕES, ROSCÁVEL, INSTALADO EM RAMAL DE ÁGUA FRIA - FORNECIMENTO E INSTALAÇÃO. AF_12/2014</v>
          </cell>
          <cell r="I5216" t="str">
            <v>UN</v>
          </cell>
          <cell r="J5216" t="str">
            <v>COEFICIENTE DE REPRESENTATIVIDADE</v>
          </cell>
          <cell r="K5216" t="str">
            <v>54,27</v>
          </cell>
          <cell r="L5216" t="str">
            <v>CAIXA REFERENCIAL</v>
          </cell>
        </row>
        <row r="5217">
          <cell r="G5217" t="str">
            <v>89973</v>
          </cell>
          <cell r="H5217" t="str">
            <v>KIT DE MISTURADOR BASE BRUTA DE LATÃO ¾" MONOCOMANDO PARA CHUVEIRO, INCLUSIVE CONEXÕES, INSTALADO EM RAMAL DE ÁGUA - FORNECIMENTO E INSTALAÇÃO. AF_12/2014</v>
          </cell>
          <cell r="I5217" t="str">
            <v>UN</v>
          </cell>
          <cell r="J5217" t="str">
            <v>COEFICIENTE DE REPRESENTATIVIDADE</v>
          </cell>
          <cell r="K5217" t="str">
            <v>709,26</v>
          </cell>
          <cell r="L5217" t="str">
            <v>CAIXA REFERENCIAL</v>
          </cell>
        </row>
        <row r="5218">
          <cell r="G5218" t="str">
            <v>89974</v>
          </cell>
          <cell r="H5218" t="str">
            <v>KIT DE TÊ MISTURADOR EM CPVC ¾" COM DUPLO COMANDO PARA CHUVEIRO, INCLUSIVE CONEXÕES, INSTALADO EM RAMAL DE ÁGUA - FORNECIMENTO E INSTALAÇÃO. AF_12/2014</v>
          </cell>
          <cell r="I5218" t="str">
            <v>UN</v>
          </cell>
          <cell r="J5218" t="str">
            <v>COEFICIENTE DE REPRESENTATIVIDADE</v>
          </cell>
          <cell r="K5218" t="str">
            <v>293,41</v>
          </cell>
          <cell r="L5218" t="str">
            <v>CAIXA REFERENCIAL</v>
          </cell>
        </row>
        <row r="5219">
          <cell r="G5219" t="str">
            <v>89984</v>
          </cell>
          <cell r="H5219" t="str">
            <v>REGISTRO DE PRESSÃO BRUTO, LATÃO, ROSCÁVEL, 1/2", COM ACABAMENTO E CANOPLA CROMADOS - FORNECIMENTO E INSTALAÇÃO. AF_08/2021</v>
          </cell>
          <cell r="I5219" t="str">
            <v>UN</v>
          </cell>
          <cell r="J5219" t="str">
            <v>COEFICIENTE DE REPRESENTATIVIDADE</v>
          </cell>
          <cell r="K5219" t="str">
            <v>82,00</v>
          </cell>
          <cell r="L5219" t="str">
            <v>CAIXA REFERENCIAL</v>
          </cell>
        </row>
        <row r="5220">
          <cell r="G5220" t="str">
            <v>89985</v>
          </cell>
          <cell r="H5220" t="str">
            <v>REGISTRO DE PRESSÃO BRUTO, LATÃO, ROSCÁVEL, 3/4", COM ACABAMENTO E CANOPLA CROMADOS - FORNECIMENTO E INSTALAÇÃO. AF_08/2021</v>
          </cell>
          <cell r="I5220" t="str">
            <v>UN</v>
          </cell>
          <cell r="J5220" t="str">
            <v>COEFICIENTE DE REPRESENTATIVIDADE</v>
          </cell>
          <cell r="K5220" t="str">
            <v>86,83</v>
          </cell>
          <cell r="L5220" t="str">
            <v>CAIXA REFERENCIAL</v>
          </cell>
        </row>
        <row r="5221">
          <cell r="G5221" t="str">
            <v>89986</v>
          </cell>
          <cell r="H5221" t="str">
            <v>REGISTRO DE GAVETA BRUTO, LATÃO, ROSCÁVEL, 1/2", COM ACABAMENTO E CANOPLA CROMADOS - FORNECIMENTO E INSTALAÇÃO. AF_08/2021</v>
          </cell>
          <cell r="I5221" t="str">
            <v>UN</v>
          </cell>
          <cell r="J5221" t="str">
            <v>COEFICIENTE DE REPRESENTATIVIDADE</v>
          </cell>
          <cell r="K5221" t="str">
            <v>80,00</v>
          </cell>
          <cell r="L5221" t="str">
            <v>CAIXA REFERENCIAL</v>
          </cell>
        </row>
        <row r="5222">
          <cell r="G5222" t="str">
            <v>89987</v>
          </cell>
          <cell r="H5222" t="str">
            <v>REGISTRO DE GAVETA BRUTO, LATÃO, ROSCÁVEL, 3/4", COM ACABAMENTO E CANOPLA CROMADOS - FORNECIMENTO E INSTALAÇÃO. AF_08/2021</v>
          </cell>
          <cell r="I5222" t="str">
            <v>UN</v>
          </cell>
          <cell r="J5222" t="str">
            <v>COEFICIENTE DE REPRESENTATIVIDADE</v>
          </cell>
          <cell r="K5222" t="str">
            <v>91,21</v>
          </cell>
          <cell r="L5222" t="str">
            <v>CAIXA REFERENCIAL</v>
          </cell>
        </row>
        <row r="5223">
          <cell r="G5223" t="str">
            <v>90371</v>
          </cell>
          <cell r="H5223" t="str">
            <v>REGISTRO DE ESFERA, PVC, ROSCÁVEL, COM VOLANTE, 3/4" - FORNECIMENTO E INSTALAÇÃO. AF_08/2021</v>
          </cell>
          <cell r="I5223" t="str">
            <v>UN</v>
          </cell>
          <cell r="J5223" t="str">
            <v>COEFICIENTE DE REPRESENTATIVIDADE</v>
          </cell>
          <cell r="K5223" t="str">
            <v>37,20</v>
          </cell>
          <cell r="L5223" t="str">
            <v>CAIXA REFERENCIAL</v>
          </cell>
        </row>
        <row r="5224">
          <cell r="G5224" t="str">
            <v>94489</v>
          </cell>
          <cell r="H5224" t="str">
            <v>REGISTRO DE ESFERA, PVC, SOLDÁVEL, COM VOLANTE, DN  25 MM - FORNECIMENTO E INSTALAÇÃO. AF_08/2021</v>
          </cell>
          <cell r="I5224" t="str">
            <v>UN</v>
          </cell>
          <cell r="J5224" t="str">
            <v>COEFICIENTE DE REPRESENTATIVIDADE</v>
          </cell>
          <cell r="K5224" t="str">
            <v>36,96</v>
          </cell>
          <cell r="L5224" t="str">
            <v>CAIXA REFERENCIAL</v>
          </cell>
        </row>
        <row r="5225">
          <cell r="G5225" t="str">
            <v>94490</v>
          </cell>
          <cell r="H5225" t="str">
            <v>REGISTRO DE ESFERA, PVC, SOLDÁVEL, COM VOLANTE, DN  32 MM - FORNECIMENTO E INSTALAÇÃO. AF_08/2021</v>
          </cell>
          <cell r="I5225" t="str">
            <v>UN</v>
          </cell>
          <cell r="J5225" t="str">
            <v>COEFICIENTE DE REPRESENTATIVIDADE</v>
          </cell>
          <cell r="K5225" t="str">
            <v>54,87</v>
          </cell>
          <cell r="L5225" t="str">
            <v>CAIXA REFERENCIAL</v>
          </cell>
        </row>
        <row r="5226">
          <cell r="G5226" t="str">
            <v>94491</v>
          </cell>
          <cell r="H5226" t="str">
            <v>REGISTRO DE ESFERA, PVC, SOLDÁVEL, COM VOLANTE, DN  40 MM - FORNECIMENTO E INSTALAÇÃO. AF_08/2021</v>
          </cell>
          <cell r="I5226" t="str">
            <v>UN</v>
          </cell>
          <cell r="J5226" t="str">
            <v>COEFICIENTE DE REPRESENTATIVIDADE</v>
          </cell>
          <cell r="K5226" t="str">
            <v>74,54</v>
          </cell>
          <cell r="L5226" t="str">
            <v>CAIXA REFERENCIAL</v>
          </cell>
        </row>
        <row r="5227">
          <cell r="G5227" t="str">
            <v>94492</v>
          </cell>
          <cell r="H5227" t="str">
            <v>REGISTRO DE ESFERA, PVC, SOLDÁVEL, COM VOLANTE, DN  50 MM - FORNECIMENTO E INSTALAÇÃO. AF_08/2021</v>
          </cell>
          <cell r="I5227" t="str">
            <v>UN</v>
          </cell>
          <cell r="J5227" t="str">
            <v>COEFICIENTE DE REPRESENTATIVIDADE</v>
          </cell>
          <cell r="K5227" t="str">
            <v>76,65</v>
          </cell>
          <cell r="L5227" t="str">
            <v>CAIXA REFERENCIAL</v>
          </cell>
        </row>
        <row r="5228">
          <cell r="G5228" t="str">
            <v>94493</v>
          </cell>
          <cell r="H5228" t="str">
            <v>REGISTRO DE ESFERA, PVC, SOLDÁVEL, COM VOLANTE, DN  60 MM - FORNECIMENTO E INSTALAÇÃO. AF_08/2021</v>
          </cell>
          <cell r="I5228" t="str">
            <v>UN</v>
          </cell>
          <cell r="J5228" t="str">
            <v>COEFICIENTE DE REPRESENTATIVIDADE</v>
          </cell>
          <cell r="K5228" t="str">
            <v>139,83</v>
          </cell>
          <cell r="L5228" t="str">
            <v>CAIXA REFERENCIAL</v>
          </cell>
        </row>
        <row r="5229">
          <cell r="G5229" t="str">
            <v>94495</v>
          </cell>
          <cell r="H5229" t="str">
            <v>REGISTRO DE GAVETA BRUTO, LATÃO, ROSCÁVEL, 1" - FORNECIMENTO E INSTALAÇÃO. AF_08/2021</v>
          </cell>
          <cell r="I5229" t="str">
            <v>UN</v>
          </cell>
          <cell r="J5229" t="str">
            <v>COEFICIENTE DE REPRESENTATIVIDADE</v>
          </cell>
          <cell r="K5229" t="str">
            <v>59,41</v>
          </cell>
          <cell r="L5229" t="str">
            <v>CAIXA REFERENCIAL</v>
          </cell>
        </row>
        <row r="5230">
          <cell r="G5230" t="str">
            <v>94496</v>
          </cell>
          <cell r="H5230" t="str">
            <v>REGISTRO DE GAVETA BRUTO, LATÃO, ROSCÁVEL, 1 1/4" - FORNECIMENTO E INSTALAÇÃO. AF_08/2021</v>
          </cell>
          <cell r="I5230" t="str">
            <v>UN</v>
          </cell>
          <cell r="J5230" t="str">
            <v>COEFICIENTE DE REPRESENTATIVIDADE</v>
          </cell>
          <cell r="K5230" t="str">
            <v>80,94</v>
          </cell>
          <cell r="L5230" t="str">
            <v>CAIXA REFERENCIAL</v>
          </cell>
        </row>
        <row r="5231">
          <cell r="G5231" t="str">
            <v>94497</v>
          </cell>
          <cell r="H5231" t="str">
            <v>REGISTRO DE GAVETA BRUTO, LATÃO, ROSCÁVEL, 1 1/2" - FORNECIMENTO E INSTALAÇÃO. AF_08/2021</v>
          </cell>
          <cell r="I5231" t="str">
            <v>UN</v>
          </cell>
          <cell r="J5231" t="str">
            <v>COEFICIENTE DE REPRESENTATIVIDADE</v>
          </cell>
          <cell r="K5231" t="str">
            <v>102,69</v>
          </cell>
          <cell r="L5231" t="str">
            <v>CAIXA REFERENCIAL</v>
          </cell>
        </row>
        <row r="5232">
          <cell r="G5232" t="str">
            <v>94498</v>
          </cell>
          <cell r="H5232" t="str">
            <v>REGISTRO DE GAVETA BRUTO, LATÃO, ROSCÁVEL, 2" - FORNECIMENTO E INSTALAÇÃO. AF_08/2021</v>
          </cell>
          <cell r="I5232" t="str">
            <v>UN</v>
          </cell>
          <cell r="J5232" t="str">
            <v>COEFICIENTE DE REPRESENTATIVIDADE</v>
          </cell>
          <cell r="K5232" t="str">
            <v>141,31</v>
          </cell>
          <cell r="L5232" t="str">
            <v>CAIXA REFERENCIAL</v>
          </cell>
        </row>
        <row r="5233">
          <cell r="G5233" t="str">
            <v>94499</v>
          </cell>
          <cell r="H5233" t="str">
            <v>REGISTRO DE GAVETA BRUTO, LATÃO, ROSCÁVEL, 2 1/2" - FORNECIMENTO E INSTALAÇÃO. AF_08/2021</v>
          </cell>
          <cell r="I5233" t="str">
            <v>UN</v>
          </cell>
          <cell r="J5233" t="str">
            <v>COEFICIENTE DE REPRESENTATIVIDADE</v>
          </cell>
          <cell r="K5233" t="str">
            <v>276,87</v>
          </cell>
          <cell r="L5233" t="str">
            <v>CAIXA REFERENCIAL</v>
          </cell>
        </row>
        <row r="5234">
          <cell r="G5234" t="str">
            <v>94500</v>
          </cell>
          <cell r="H5234" t="str">
            <v>REGISTRO DE GAVETA BRUTO, LATÃO, ROSCÁVEL, 3" - FORNECIMENTO E INSTALAÇÃO. AF_08/2021</v>
          </cell>
          <cell r="I5234" t="str">
            <v>UN</v>
          </cell>
          <cell r="J5234" t="str">
            <v>COEFICIENTE DE REPRESENTATIVIDADE</v>
          </cell>
          <cell r="K5234" t="str">
            <v>336,41</v>
          </cell>
          <cell r="L5234" t="str">
            <v>CAIXA REFERENCIAL</v>
          </cell>
        </row>
        <row r="5235">
          <cell r="G5235" t="str">
            <v>94501</v>
          </cell>
          <cell r="H5235" t="str">
            <v>REGISTRO DE GAVETA BRUTO, LATÃO, ROSCÁVEL, 4" - FORNECIMENTO E INSTALAÇÃO. AF_08/2021</v>
          </cell>
          <cell r="I5235" t="str">
            <v>UN</v>
          </cell>
          <cell r="J5235" t="str">
            <v>COEFICIENTE DE REPRESENTATIVIDADE</v>
          </cell>
          <cell r="K5235" t="str">
            <v>670,97</v>
          </cell>
          <cell r="L5235" t="str">
            <v>CAIXA REFERENCIAL</v>
          </cell>
        </row>
        <row r="5236">
          <cell r="G5236" t="str">
            <v>94792</v>
          </cell>
          <cell r="H5236" t="str">
            <v>REGISTRO DE GAVETA BRUTO, LATÃO, ROSCÁVEL, 1", COM ACABAMENTO E CANOPLA CROMADOS - FORNECIMENTO E INSTALAÇÃO. AF_08/2021</v>
          </cell>
          <cell r="I5236" t="str">
            <v>UN</v>
          </cell>
          <cell r="J5236" t="str">
            <v>COEFICIENTE DE REPRESENTATIVIDADE</v>
          </cell>
          <cell r="K5236" t="str">
            <v>110,94</v>
          </cell>
          <cell r="L5236" t="str">
            <v>CAIXA REFERENCIAL</v>
          </cell>
        </row>
        <row r="5237">
          <cell r="G5237" t="str">
            <v>94793</v>
          </cell>
          <cell r="H5237" t="str">
            <v>REGISTRO DE GAVETA BRUTO, LATÃO, ROSCÁVEL, 1 1/4", COM ACABAMENTO E CANOPLA CROMADOS - FORNECIMENTO E INSTALAÇÃO. AF_08/2021</v>
          </cell>
          <cell r="I5237" t="str">
            <v>UN</v>
          </cell>
          <cell r="J5237" t="str">
            <v>COEFICIENTE DE REPRESENTATIVIDADE</v>
          </cell>
          <cell r="K5237" t="str">
            <v>151,17</v>
          </cell>
          <cell r="L5237" t="str">
            <v>CAIXA REFERENCIAL</v>
          </cell>
        </row>
        <row r="5238">
          <cell r="G5238" t="str">
            <v>94794</v>
          </cell>
          <cell r="H5238" t="str">
            <v>REGISTRO DE GAVETA BRUTO, LATÃO, ROSCÁVEL, 1 1/2", COM ACABAMENTO E CANOPLA CROMADOS - FORNECIMENTO E INSTALAÇÃO. AF_08/2021</v>
          </cell>
          <cell r="I5238" t="str">
            <v>UN</v>
          </cell>
          <cell r="J5238" t="str">
            <v>COEFICIENTE DE REPRESENTATIVIDADE</v>
          </cell>
          <cell r="K5238" t="str">
            <v>161,14</v>
          </cell>
          <cell r="L5238" t="str">
            <v>CAIXA REFERENCIAL</v>
          </cell>
        </row>
        <row r="5239">
          <cell r="G5239" t="str">
            <v>94795</v>
          </cell>
          <cell r="H5239" t="str">
            <v>TORNEIRA DE BOIA PARA CAIXA D'ÁGUA, ROSCÁVEL, 1/2" - FORNECIMENTO E INSTALAÇÃO. AF_08/2021</v>
          </cell>
          <cell r="I5239" t="str">
            <v>UN</v>
          </cell>
          <cell r="J5239" t="str">
            <v>COEFICIENTE DE REPRESENTATIVIDADE</v>
          </cell>
          <cell r="K5239" t="str">
            <v>71,16</v>
          </cell>
          <cell r="L5239" t="str">
            <v>CAIXA REFERENCIAL</v>
          </cell>
        </row>
        <row r="5240">
          <cell r="G5240" t="str">
            <v>94796</v>
          </cell>
          <cell r="H5240" t="str">
            <v>TORNEIRA DE BOIA PARA CAIXA D'ÁGUA, ROSCÁVEL, 3/4" - FORNECIMENTO E INSTALAÇÃO. AF_08/2021</v>
          </cell>
          <cell r="I5240" t="str">
            <v>UN</v>
          </cell>
          <cell r="J5240" t="str">
            <v>COEFICIENTE DE REPRESENTATIVIDADE</v>
          </cell>
          <cell r="K5240" t="str">
            <v>80,46</v>
          </cell>
          <cell r="L5240" t="str">
            <v>CAIXA REFERENCIAL</v>
          </cell>
        </row>
        <row r="5241">
          <cell r="G5241" t="str">
            <v>94797</v>
          </cell>
          <cell r="H5241" t="str">
            <v>TORNEIRA DE BOIA PARA CAIXA D'ÁGUA, ROSCÁVEL, 1" - FORNECIMENTO E INSTALAÇÃO. AF_08/2021</v>
          </cell>
          <cell r="I5241" t="str">
            <v>UN</v>
          </cell>
          <cell r="J5241" t="str">
            <v>COEFICIENTE DE REPRESENTATIVIDADE</v>
          </cell>
          <cell r="K5241" t="str">
            <v>169,97</v>
          </cell>
          <cell r="L5241" t="str">
            <v>CAIXA REFERENCIAL</v>
          </cell>
        </row>
        <row r="5242">
          <cell r="G5242" t="str">
            <v>94798</v>
          </cell>
          <cell r="H5242" t="str">
            <v>TORNEIRA DE BOIA PARA CAIXA D'ÁGUA, ROSCÁVEL, 1 1/4" - FORNECIMENTO E INSTALAÇÃO. AF_08/2021</v>
          </cell>
          <cell r="I5242" t="str">
            <v>UN</v>
          </cell>
          <cell r="J5242" t="str">
            <v>COEFICIENTE DE REPRESENTATIVIDADE</v>
          </cell>
          <cell r="K5242" t="str">
            <v>283,84</v>
          </cell>
          <cell r="L5242" t="str">
            <v>CAIXA REFERENCIAL</v>
          </cell>
        </row>
        <row r="5243">
          <cell r="G5243" t="str">
            <v>94799</v>
          </cell>
          <cell r="H5243" t="str">
            <v>TORNEIRA DE BOIA PARA CAIXA D'ÁGUA, ROSCÁVEL, 1 1/2" - FORNECIMENTO E INSTALAÇÃO. AF_08/2021</v>
          </cell>
          <cell r="I5243" t="str">
            <v>UN</v>
          </cell>
          <cell r="J5243" t="str">
            <v>COEFICIENTE DE REPRESENTATIVIDADE</v>
          </cell>
          <cell r="K5243" t="str">
            <v>347,83</v>
          </cell>
          <cell r="L5243" t="str">
            <v>CAIXA REFERENCIAL</v>
          </cell>
        </row>
        <row r="5244">
          <cell r="G5244" t="str">
            <v>94800</v>
          </cell>
          <cell r="H5244" t="str">
            <v>TORNEIRA DE BOIA PARA CAIXA D'ÁGUA, ROSCÁVEL, 2" - FORNECIMENTO E INSTALAÇÃO. AF_08/2021</v>
          </cell>
          <cell r="I5244" t="str">
            <v>UN</v>
          </cell>
          <cell r="J5244" t="str">
            <v>COEFICIENTE DE REPRESENTATIVIDADE</v>
          </cell>
          <cell r="K5244" t="str">
            <v>446,53</v>
          </cell>
          <cell r="L5244" t="str">
            <v>CAIXA REFERENCIAL</v>
          </cell>
        </row>
        <row r="5245">
          <cell r="G5245" t="str">
            <v>95248</v>
          </cell>
          <cell r="H5245" t="str">
            <v>VÁLVULA DE ESFERA BRUTA, BRONZE, ROSCÁVEL, 1/2" - FORNECIMENTO E INSTALAÇÃO. AF_08/2021</v>
          </cell>
          <cell r="I5245" t="str">
            <v>UN</v>
          </cell>
          <cell r="J5245" t="str">
            <v>COEFICIENTE DE REPRESENTATIVIDADE</v>
          </cell>
          <cell r="K5245" t="str">
            <v>49,49</v>
          </cell>
          <cell r="L5245" t="str">
            <v>CAIXA REFERENCIAL</v>
          </cell>
        </row>
        <row r="5246">
          <cell r="G5246" t="str">
            <v>95249</v>
          </cell>
          <cell r="H5246" t="str">
            <v>VÁLVULA DE ESFERA BRUTA, BRONZE, ROSCÁVEL, 3/4'' - FORNECIMENTO E INSTALAÇÃO. AF_08/2021</v>
          </cell>
          <cell r="I5246" t="str">
            <v>UN</v>
          </cell>
          <cell r="J5246" t="str">
            <v>COEFICIENTE DE REPRESENTATIVIDADE</v>
          </cell>
          <cell r="K5246" t="str">
            <v>58,89</v>
          </cell>
          <cell r="L5246" t="str">
            <v>CAIXA REFERENCIAL</v>
          </cell>
        </row>
        <row r="5247">
          <cell r="G5247" t="str">
            <v>95250</v>
          </cell>
          <cell r="H5247" t="str">
            <v>VÁLVULA DE ESFERA BRUTA, BRONZE, ROSCÁVEL, 1'' - FORNECIMENTO E INSTALAÇÃO. AF_08/2021</v>
          </cell>
          <cell r="I5247" t="str">
            <v>UN</v>
          </cell>
          <cell r="J5247" t="str">
            <v>COEFICIENTE DE REPRESENTATIVIDADE</v>
          </cell>
          <cell r="K5247" t="str">
            <v>79,47</v>
          </cell>
          <cell r="L5247" t="str">
            <v>CAIXA REFERENCIAL</v>
          </cell>
        </row>
        <row r="5248">
          <cell r="G5248" t="str">
            <v>95251</v>
          </cell>
          <cell r="H5248" t="str">
            <v>VÁLVULA DE ESFERA BRUTA, BRONZE, ROSCÁVEL, 1 1/4'' - FORNECIMENTO E INSTALAÇÃO. AF_08/2021</v>
          </cell>
          <cell r="I5248" t="str">
            <v>UN</v>
          </cell>
          <cell r="J5248" t="str">
            <v>COEFICIENTE DE REPRESENTATIVIDADE</v>
          </cell>
          <cell r="K5248" t="str">
            <v>117,20</v>
          </cell>
          <cell r="L5248" t="str">
            <v>CAIXA REFERENCIAL</v>
          </cell>
        </row>
        <row r="5249">
          <cell r="G5249" t="str">
            <v>95252</v>
          </cell>
          <cell r="H5249" t="str">
            <v>VÁLVULA DE ESFERA BRUTA, BRONZE, ROSCÁVEL, 1 1/2'' - FORNECIMENTO E INSTALAÇÃO. AF_08/2021</v>
          </cell>
          <cell r="I5249" t="str">
            <v>UN</v>
          </cell>
          <cell r="J5249" t="str">
            <v>COEFICIENTE DE REPRESENTATIVIDADE</v>
          </cell>
          <cell r="K5249" t="str">
            <v>142,49</v>
          </cell>
          <cell r="L5249" t="str">
            <v>CAIXA REFERENCIAL</v>
          </cell>
        </row>
        <row r="5250">
          <cell r="G5250" t="str">
            <v>95253</v>
          </cell>
          <cell r="H5250" t="str">
            <v>VÁLVULA DE ESFERA BRUTA, BRONZE, ROSCÁVEL, 2'' - FORNECIMENTO E INSTALAÇÃO. AF_08/2021</v>
          </cell>
          <cell r="I5250" t="str">
            <v>UN</v>
          </cell>
          <cell r="J5250" t="str">
            <v>COEFICIENTE DE REPRESENTATIVIDADE</v>
          </cell>
          <cell r="K5250" t="str">
            <v>215,45</v>
          </cell>
          <cell r="L5250" t="str">
            <v>CAIXA REFERENCIAL</v>
          </cell>
        </row>
        <row r="5251">
          <cell r="G5251" t="str">
            <v>99619</v>
          </cell>
          <cell r="H5251" t="str">
            <v>VÁLVULA DE RETENÇÃO HORIZONTAL, DE BRONZE, ROSCÁVEL, 3/4" - FORNECIMENTO E INSTALAÇÃO. AF_08/2021</v>
          </cell>
          <cell r="I5251" t="str">
            <v>UN</v>
          </cell>
          <cell r="J5251" t="str">
            <v>COEFICIENTE DE REPRESENTATIVIDADE</v>
          </cell>
          <cell r="K5251" t="str">
            <v>120,07</v>
          </cell>
          <cell r="L5251" t="str">
            <v>CAIXA REFERENCIAL</v>
          </cell>
        </row>
        <row r="5252">
          <cell r="G5252" t="str">
            <v>99620</v>
          </cell>
          <cell r="H5252" t="str">
            <v>VÁLVULA DE RETENÇÃO HORIZONTAL, DE BRONZE, ROSCÁVEL, 1" - FORNECIMENTO E INSTALAÇÃO. AF_08/2021</v>
          </cell>
          <cell r="I5252" t="str">
            <v>UN</v>
          </cell>
          <cell r="J5252" t="str">
            <v>COEFICIENTE DE REPRESENTATIVIDADE</v>
          </cell>
          <cell r="K5252" t="str">
            <v>163,10</v>
          </cell>
          <cell r="L5252" t="str">
            <v>CAIXA REFERENCIAL</v>
          </cell>
        </row>
        <row r="5253">
          <cell r="G5253" t="str">
            <v>99621</v>
          </cell>
          <cell r="H5253" t="str">
            <v>VÁLVULA DE RETENÇÃO HORIZONTAL, DE BRONZE, ROSCÁVEL, 1 1/4" - FORNECIMENTO E INSTALAÇÃO. AF_08/2021</v>
          </cell>
          <cell r="I5253" t="str">
            <v>UN</v>
          </cell>
          <cell r="J5253" t="str">
            <v>COEFICIENTE DE REPRESENTATIVIDADE</v>
          </cell>
          <cell r="K5253" t="str">
            <v>242,85</v>
          </cell>
          <cell r="L5253" t="str">
            <v>CAIXA REFERENCIAL</v>
          </cell>
        </row>
        <row r="5254">
          <cell r="G5254" t="str">
            <v>99622</v>
          </cell>
          <cell r="H5254" t="str">
            <v>VÁLVULA DE RETENÇÃO HORIZONTAL, DE BRONZE, ROSCÁVEL, 1 1/2"  - FORNECIMENTO E INSTALAÇÃO. AF_08/2021</v>
          </cell>
          <cell r="I5254" t="str">
            <v>UN</v>
          </cell>
          <cell r="J5254" t="str">
            <v>COEFICIENTE DE REPRESENTATIVIDADE</v>
          </cell>
          <cell r="K5254" t="str">
            <v>273,80</v>
          </cell>
          <cell r="L5254" t="str">
            <v>CAIXA REFERENCIAL</v>
          </cell>
        </row>
        <row r="5255">
          <cell r="G5255" t="str">
            <v>99623</v>
          </cell>
          <cell r="H5255" t="str">
            <v>VÁLVULA DE RETENÇÃO HORIZONTAL, DE BRONZE, ROSCÁVEL, 2"  - FORNECIMENTO E INSTALAÇÃO. AF_08/2021</v>
          </cell>
          <cell r="I5255" t="str">
            <v>UN</v>
          </cell>
          <cell r="J5255" t="str">
            <v>COEFICIENTE DE REPRESENTATIVIDADE</v>
          </cell>
          <cell r="K5255" t="str">
            <v>381,73</v>
          </cell>
          <cell r="L5255" t="str">
            <v>CAIXA REFERENCIAL</v>
          </cell>
        </row>
        <row r="5256">
          <cell r="G5256" t="str">
            <v>99624</v>
          </cell>
          <cell r="H5256" t="str">
            <v>VÁLVULA DE RETENÇÃO HORIZONTAL, DE BRONZE, ROSCÁVEL, 2 1/2" - FORNECIMENTO E INSTALAÇÃO. AF_08/2021</v>
          </cell>
          <cell r="I5256" t="str">
            <v>UN</v>
          </cell>
          <cell r="J5256" t="str">
            <v>COEFICIENTE DE REPRESENTATIVIDADE</v>
          </cell>
          <cell r="K5256" t="str">
            <v>543,85</v>
          </cell>
          <cell r="L5256" t="str">
            <v>CAIXA REFERENCIAL</v>
          </cell>
        </row>
        <row r="5257">
          <cell r="G5257" t="str">
            <v>99625</v>
          </cell>
          <cell r="H5257" t="str">
            <v>VÁLVULA DE RETENÇÃO HORIZONTAL, DE BRONZE, ROSCÁVEL, 3" - FORNECIMENTO E INSTALAÇÃO. AF_08/2021</v>
          </cell>
          <cell r="I5257" t="str">
            <v>UN</v>
          </cell>
          <cell r="J5257" t="str">
            <v>COEFICIENTE DE REPRESENTATIVIDADE</v>
          </cell>
          <cell r="K5257" t="str">
            <v>747,37</v>
          </cell>
          <cell r="L5257" t="str">
            <v>CAIXA REFERENCIAL</v>
          </cell>
        </row>
        <row r="5258">
          <cell r="G5258" t="str">
            <v>99626</v>
          </cell>
          <cell r="H5258" t="str">
            <v>VÁLVULA DE RETENÇÃO HORIZONTAL, DE BRONZE, ROSCÁVEL, 4" - FORNECIMENTO E INSTALAÇÃO. AF_08/2021</v>
          </cell>
          <cell r="I5258" t="str">
            <v>UN</v>
          </cell>
          <cell r="J5258" t="str">
            <v>COEFICIENTE DE REPRESENTATIVIDADE</v>
          </cell>
          <cell r="K5258" t="str">
            <v>1.148,79</v>
          </cell>
          <cell r="L5258" t="str">
            <v>CAIXA REFERENCIAL</v>
          </cell>
        </row>
        <row r="5259">
          <cell r="G5259" t="str">
            <v>99627</v>
          </cell>
          <cell r="H5259" t="str">
            <v>VÁLVULA DE RETENÇÃO VERTICAL, DE BRONZE, ROSCÁVEL, 1/2" - FORNECIMENTO E INSTALAÇÃO. AF_08/2021</v>
          </cell>
          <cell r="I5259" t="str">
            <v>UN</v>
          </cell>
          <cell r="J5259" t="str">
            <v>COEFICIENTE DE REPRESENTATIVIDADE</v>
          </cell>
          <cell r="K5259" t="str">
            <v>72,50</v>
          </cell>
          <cell r="L5259" t="str">
            <v>CAIXA REFERENCIAL</v>
          </cell>
        </row>
        <row r="5260">
          <cell r="G5260" t="str">
            <v>99628</v>
          </cell>
          <cell r="H5260" t="str">
            <v>VÁLVULA DE RETENÇÃO VERTICAL, DE BRONZE, ROSCÁVEL, 3/4" - FORNECIMENTO E INSTALAÇÃO. AF_08/2021</v>
          </cell>
          <cell r="I5260" t="str">
            <v>UN</v>
          </cell>
          <cell r="J5260" t="str">
            <v>COEFICIENTE DE REPRESENTATIVIDADE</v>
          </cell>
          <cell r="K5260" t="str">
            <v>79,54</v>
          </cell>
          <cell r="L5260" t="str">
            <v>CAIXA REFERENCIAL</v>
          </cell>
        </row>
        <row r="5261">
          <cell r="G5261" t="str">
            <v>99629</v>
          </cell>
          <cell r="H5261" t="str">
            <v>VÁLVULA DE RETENÇÃO VERTICAL, DE BRONZE, ROSCÁVEL, 1" - FORNECIMENTO E INSTALAÇÃO. AF_08/2021</v>
          </cell>
          <cell r="I5261" t="str">
            <v>UN</v>
          </cell>
          <cell r="J5261" t="str">
            <v>COEFICIENTE DE REPRESENTATIVIDADE</v>
          </cell>
          <cell r="K5261" t="str">
            <v>88,71</v>
          </cell>
          <cell r="L5261" t="str">
            <v>CAIXA REFERENCIAL</v>
          </cell>
        </row>
        <row r="5262">
          <cell r="G5262" t="str">
            <v>99630</v>
          </cell>
          <cell r="H5262" t="str">
            <v>VÁLVULA DE RETENÇÃO VERTICAL, DE BRONZE, ROSCÁVEL, 1 1/4" - FORNECIMENTO E INSTALAÇÃO. AF_08/2021</v>
          </cell>
          <cell r="I5262" t="str">
            <v>UN</v>
          </cell>
          <cell r="J5262" t="str">
            <v>COEFICIENTE DE REPRESENTATIVIDADE</v>
          </cell>
          <cell r="K5262" t="str">
            <v>131,74</v>
          </cell>
          <cell r="L5262" t="str">
            <v>CAIXA REFERENCIAL</v>
          </cell>
        </row>
        <row r="5263">
          <cell r="G5263" t="str">
            <v>99631</v>
          </cell>
          <cell r="H5263" t="str">
            <v>VÁLVULA DE RETENÇÃO VERTICAL, DE BRONZE, ROSCÁVEL, 1 1/2" - FORNECIMENTO E INSTALAÇÃO. AF_08/2021</v>
          </cell>
          <cell r="I5263" t="str">
            <v>UN</v>
          </cell>
          <cell r="J5263" t="str">
            <v>COEFICIENTE DE REPRESENTATIVIDADE</v>
          </cell>
          <cell r="K5263" t="str">
            <v>153,73</v>
          </cell>
          <cell r="L5263" t="str">
            <v>CAIXA REFERENCIAL</v>
          </cell>
        </row>
        <row r="5264">
          <cell r="G5264" t="str">
            <v>99632</v>
          </cell>
          <cell r="H5264" t="str">
            <v>VÁLVULA DE RETENÇÃO VERTICAL, DE BRONZE, ROSCÁVEL, 2" - FORNECIMENTO E INSTALAÇÃO. AF_08/2021</v>
          </cell>
          <cell r="I5264" t="str">
            <v>UN</v>
          </cell>
          <cell r="J5264" t="str">
            <v>COEFICIENTE DE REPRESENTATIVIDADE</v>
          </cell>
          <cell r="K5264" t="str">
            <v>221,16</v>
          </cell>
          <cell r="L5264" t="str">
            <v>CAIXA REFERENCIAL</v>
          </cell>
        </row>
        <row r="5265">
          <cell r="G5265" t="str">
            <v>99633</v>
          </cell>
          <cell r="H5265" t="str">
            <v>VÁLVULA DE RETENÇÃO VERTICAL, DE BRONZE, ROSCÁVEL, 3" - FORNECIMENTO E INSTALAÇÃO. AF_08/2021</v>
          </cell>
          <cell r="I5265" t="str">
            <v>UN</v>
          </cell>
          <cell r="J5265" t="str">
            <v>COEFICIENTE DE REPRESENTATIVIDADE</v>
          </cell>
          <cell r="K5265" t="str">
            <v>472,66</v>
          </cell>
          <cell r="L5265" t="str">
            <v>CAIXA REFERENCIAL</v>
          </cell>
        </row>
        <row r="5266">
          <cell r="G5266" t="str">
            <v>99634</v>
          </cell>
          <cell r="H5266" t="str">
            <v>VÁLVULA DE RETENÇÃO VERTICAL, DE BRONZE, ROSCÁVEL, 4" - FORNECIMENTO E INSTALAÇÃO. AF_08/2021</v>
          </cell>
          <cell r="I5266" t="str">
            <v>UN</v>
          </cell>
          <cell r="J5266" t="str">
            <v>COEFICIENTE DE REPRESENTATIVIDADE</v>
          </cell>
          <cell r="K5266" t="str">
            <v>803,14</v>
          </cell>
          <cell r="L5266" t="str">
            <v>CAIXA REFERENCIAL</v>
          </cell>
        </row>
        <row r="5267">
          <cell r="G5267" t="str">
            <v>99635</v>
          </cell>
          <cell r="H5267" t="str">
            <v>VÁLVULA DE DESCARGA METÁLICA, BASE 1 1/2", ACABAMENTO METALICO CROMADO - FORNECIMENTO E INSTALAÇÃO. AF_08/2021</v>
          </cell>
          <cell r="I5267" t="str">
            <v>UN</v>
          </cell>
          <cell r="J5267" t="str">
            <v>COEFICIENTE DE REPRESENTATIVIDADE</v>
          </cell>
          <cell r="K5267" t="str">
            <v>409,45</v>
          </cell>
          <cell r="L5267" t="str">
            <v>CAIXA REFERENCIAL</v>
          </cell>
        </row>
        <row r="5268">
          <cell r="G5268" t="str">
            <v>103008</v>
          </cell>
          <cell r="H5268" t="str">
            <v>VÁLVULA DE RETENÇÃO HORIZONTAL, DE BRONZE, ROSCÁVEL, 1/2" - FORNECIMENTO E INSTALAÇÃO. AF_08/2021</v>
          </cell>
          <cell r="I5268" t="str">
            <v>UN</v>
          </cell>
          <cell r="J5268" t="str">
            <v>COEFICIENTE DE REPRESENTATIVIDADE</v>
          </cell>
          <cell r="K5268" t="str">
            <v>97,85</v>
          </cell>
          <cell r="L5268" t="str">
            <v>CAIXA REFERENCIAL</v>
          </cell>
        </row>
        <row r="5269">
          <cell r="G5269" t="str">
            <v>103009</v>
          </cell>
          <cell r="H5269" t="str">
            <v>VÁLVULA DE RETENÇÃO VERTICAL, DE BRONZE, ROSCÁVEL, 2 1/2" - FORNECIMENTO E INSTALAÇÃO. AF_08/2021</v>
          </cell>
          <cell r="I5269" t="str">
            <v>UN</v>
          </cell>
          <cell r="J5269" t="str">
            <v>COEFICIENTE DE REPRESENTATIVIDADE</v>
          </cell>
          <cell r="K5269" t="str">
            <v>348,57</v>
          </cell>
          <cell r="L5269" t="str">
            <v>CAIXA REFERENCIAL</v>
          </cell>
        </row>
        <row r="5270">
          <cell r="G5270" t="str">
            <v>103010</v>
          </cell>
          <cell r="H5270" t="str">
            <v>VÁLVULA DE RETENÇÃO, DE BRONZE, PÉ COM CRIVOS, ROSCÁVEL, 3/4" - FORNECIMENTO E INSTALAÇÃO. AF_08/2021</v>
          </cell>
          <cell r="I5270" t="str">
            <v>UN</v>
          </cell>
          <cell r="J5270" t="str">
            <v>COEFICIENTE DE REPRESENTATIVIDADE</v>
          </cell>
          <cell r="K5270" t="str">
            <v>74,22</v>
          </cell>
          <cell r="L5270" t="str">
            <v>CAIXA REFERENCIAL</v>
          </cell>
        </row>
        <row r="5271">
          <cell r="G5271" t="str">
            <v>103011</v>
          </cell>
          <cell r="H5271" t="str">
            <v>VÁLVULA DE RETENÇÃO, DE BRONZE, PÉ COM CRIVOS, ROSCÁVEL, 1" - FORNECIMENTO E INSTALAÇÃO. AF_08/2021</v>
          </cell>
          <cell r="I5271" t="str">
            <v>UN</v>
          </cell>
          <cell r="J5271" t="str">
            <v>COEFICIENTE DE REPRESENTATIVIDADE</v>
          </cell>
          <cell r="K5271" t="str">
            <v>82,92</v>
          </cell>
          <cell r="L5271" t="str">
            <v>CAIXA REFERENCIAL</v>
          </cell>
        </row>
        <row r="5272">
          <cell r="G5272" t="str">
            <v>103012</v>
          </cell>
          <cell r="H5272" t="str">
            <v>VÁLVULA DE RETENÇÃO, DE BRONZE, PÉ COM CRIVOS, ROSCÁVEL, 1 1/4" - FORNECIMENTO E INSTALAÇÃO. AF_08/2021</v>
          </cell>
          <cell r="I5272" t="str">
            <v>UN</v>
          </cell>
          <cell r="J5272" t="str">
            <v>COEFICIENTE DE REPRESENTATIVIDADE</v>
          </cell>
          <cell r="K5272" t="str">
            <v>130,55</v>
          </cell>
          <cell r="L5272" t="str">
            <v>CAIXA REFERENCIAL</v>
          </cell>
        </row>
        <row r="5273">
          <cell r="G5273" t="str">
            <v>103013</v>
          </cell>
          <cell r="H5273" t="str">
            <v>VÁLVULA DE RETENÇÃO, DE BRONZE, PÉ COM CRIVOS, ROSCÁVEL, 1 1/2" - FORNECIMENTO E INSTALAÇÃO. AF_08/2021</v>
          </cell>
          <cell r="I5273" t="str">
            <v>UN</v>
          </cell>
          <cell r="J5273" t="str">
            <v>COEFICIENTE DE REPRESENTATIVIDADE</v>
          </cell>
          <cell r="K5273" t="str">
            <v>140,85</v>
          </cell>
          <cell r="L5273" t="str">
            <v>CAIXA REFERENCIAL</v>
          </cell>
        </row>
        <row r="5274">
          <cell r="G5274" t="str">
            <v>103014</v>
          </cell>
          <cell r="H5274" t="str">
            <v>VÁLVULA DE RETENÇÃO, DE BRONZE, PÉ COM CRIVOS, ROSCÁVEL, 2" - FORNECIMENTO E INSTALAÇÃO. AF_08/2021</v>
          </cell>
          <cell r="I5274" t="str">
            <v>UN</v>
          </cell>
          <cell r="J5274" t="str">
            <v>COEFICIENTE DE REPRESENTATIVIDADE</v>
          </cell>
          <cell r="K5274" t="str">
            <v>211,45</v>
          </cell>
          <cell r="L5274" t="str">
            <v>CAIXA REFERENCIAL</v>
          </cell>
        </row>
        <row r="5275">
          <cell r="G5275" t="str">
            <v>103015</v>
          </cell>
          <cell r="H5275" t="str">
            <v>VÁLVULA DE RETENÇÃO, DE BRONZE, PÉ COM CRIVOS, ROSCÁVEL, 2 1/2" - FORNECIMENTO E INSTALAÇÃO. AF_08/2021</v>
          </cell>
          <cell r="I5275" t="str">
            <v>UN</v>
          </cell>
          <cell r="J5275" t="str">
            <v>COEFICIENTE DE REPRESENTATIVIDADE</v>
          </cell>
          <cell r="K5275" t="str">
            <v>372,94</v>
          </cell>
          <cell r="L5275" t="str">
            <v>CAIXA REFERENCIAL</v>
          </cell>
        </row>
        <row r="5276">
          <cell r="G5276" t="str">
            <v>103016</v>
          </cell>
          <cell r="H5276" t="str">
            <v>VÁLVULA DE RETENÇÃO, DE BRONZE, PÉ COM CRIVOS, ROSCÁVEL, 3" - FORNECIMENTO E INSTALAÇÃO. AF_08/2021</v>
          </cell>
          <cell r="I5276" t="str">
            <v>UN</v>
          </cell>
          <cell r="J5276" t="str">
            <v>COEFICIENTE DE REPRESENTATIVIDADE</v>
          </cell>
          <cell r="K5276" t="str">
            <v>509,49</v>
          </cell>
          <cell r="L5276" t="str">
            <v>CAIXA REFERENCIAL</v>
          </cell>
        </row>
        <row r="5277">
          <cell r="G5277" t="str">
            <v>103017</v>
          </cell>
          <cell r="H5277" t="str">
            <v>VÁLVULA DE RETENÇÃO, DE BRONZE, PÉ COM CRIVOS, ROSCÁVEL, 4" - FORNECIMENTO E INSTALAÇÃO. AF_08/2021</v>
          </cell>
          <cell r="I5277" t="str">
            <v>UN</v>
          </cell>
          <cell r="J5277" t="str">
            <v>COEFICIENTE DE REPRESENTATIVIDADE</v>
          </cell>
          <cell r="K5277" t="str">
            <v>887,64</v>
          </cell>
          <cell r="L5277" t="str">
            <v>CAIXA REFERENCIAL</v>
          </cell>
        </row>
        <row r="5278">
          <cell r="G5278" t="str">
            <v>103018</v>
          </cell>
          <cell r="H5278" t="str">
            <v>VÁLVULA DE DESCARGA METÁLICA, BASE 1 1/4", ACABAMENTO METALICO CROMADO - FORNECIMENTO E INSTALAÇÃO. AF_08/2021</v>
          </cell>
          <cell r="I5278" t="str">
            <v>UN</v>
          </cell>
          <cell r="J5278" t="str">
            <v>COEFICIENTE DE REPRESENTATIVIDADE</v>
          </cell>
          <cell r="K5278" t="str">
            <v>335,11</v>
          </cell>
          <cell r="L5278" t="str">
            <v>CAIXA REFERENCIAL</v>
          </cell>
        </row>
        <row r="5279">
          <cell r="G5279" t="str">
            <v>103019</v>
          </cell>
          <cell r="H5279" t="str">
            <v>REGISTRO OU VÁLVULA GLOBO ANGULAR EM LATÃO, PARA HIDRANTES EM INSTALAÇÃO PREDIAL DE INCÊNDIO, 45 GRAUS, 2 1/2" - FORNECIMENTO E INSTALAÇÃO. AF_08/2021</v>
          </cell>
          <cell r="I5279" t="str">
            <v>UN</v>
          </cell>
          <cell r="J5279" t="str">
            <v>COEFICIENTE DE REPRESENTATIVIDADE</v>
          </cell>
          <cell r="K5279" t="str">
            <v>349,41</v>
          </cell>
          <cell r="L5279" t="str">
            <v>CAIXA REFERENCIAL</v>
          </cell>
        </row>
        <row r="5280">
          <cell r="G5280" t="str">
            <v>103029</v>
          </cell>
          <cell r="H5280" t="str">
            <v>REGISTRO OU REGULADOR DE GÁS DE COZINHA - FORNECIMENTO E INSTALAÇÃO. AF_08/2021</v>
          </cell>
          <cell r="I5280" t="str">
            <v>UN</v>
          </cell>
          <cell r="J5280" t="str">
            <v>COEFICIENTE DE REPRESENTATIVIDADE</v>
          </cell>
          <cell r="K5280" t="str">
            <v>43,90</v>
          </cell>
          <cell r="L5280" t="str">
            <v>CAIXA REFERENCIAL</v>
          </cell>
        </row>
        <row r="5281">
          <cell r="G5281" t="str">
            <v>103036</v>
          </cell>
          <cell r="H5281" t="str">
            <v>REGISTRO DE ESFERA, PVC, ROSCÁVEL, COM VOLANTE, 1/2" - FORNECIMENTO E INSTALAÇÃO. AF_08/2021</v>
          </cell>
          <cell r="I5281" t="str">
            <v>UN</v>
          </cell>
          <cell r="J5281" t="str">
            <v>COEFICIENTE DE REPRESENTATIVIDADE</v>
          </cell>
          <cell r="K5281" t="str">
            <v>29,75</v>
          </cell>
          <cell r="L5281" t="str">
            <v>CAIXA REFERENCIAL</v>
          </cell>
        </row>
        <row r="5282">
          <cell r="G5282" t="str">
            <v>103037</v>
          </cell>
          <cell r="H5282" t="str">
            <v>REGISTRO DE ESFERA, PVC, ROSCÁVEL, COM VOLANTE, 1" - FORNECIMENTO E INSTALAÇÃO. AF_08/2021</v>
          </cell>
          <cell r="I5282" t="str">
            <v>UN</v>
          </cell>
          <cell r="J5282" t="str">
            <v>COEFICIENTE DE REPRESENTATIVIDADE</v>
          </cell>
          <cell r="K5282" t="str">
            <v>58,66</v>
          </cell>
          <cell r="L5282" t="str">
            <v>CAIXA REFERENCIAL</v>
          </cell>
        </row>
        <row r="5283">
          <cell r="G5283" t="str">
            <v>103038</v>
          </cell>
          <cell r="H5283" t="str">
            <v>REGISTRO DE ESFERA, PVC, ROSCÁVEL, COM VOLANTE, 1 1/4" - FORNECIMENTO E INSTALAÇÃO. AF_08/2021</v>
          </cell>
          <cell r="I5283" t="str">
            <v>UN</v>
          </cell>
          <cell r="J5283" t="str">
            <v>COEFICIENTE DE REPRESENTATIVIDADE</v>
          </cell>
          <cell r="K5283" t="str">
            <v>78,57</v>
          </cell>
          <cell r="L5283" t="str">
            <v>CAIXA REFERENCIAL</v>
          </cell>
        </row>
        <row r="5284">
          <cell r="G5284" t="str">
            <v>103039</v>
          </cell>
          <cell r="H5284" t="str">
            <v>REGISTRO DE ESFERA, PVC, ROSCÁVEL, COM VOLANTE, 1 1/2" - FORNECIMENTO E INSTALAÇÃO. AF_08/2021</v>
          </cell>
          <cell r="I5284" t="str">
            <v>UN</v>
          </cell>
          <cell r="J5284" t="str">
            <v>COEFICIENTE DE REPRESENTATIVIDADE</v>
          </cell>
          <cell r="K5284" t="str">
            <v>85,79</v>
          </cell>
          <cell r="L5284" t="str">
            <v>CAIXA REFERENCIAL</v>
          </cell>
        </row>
        <row r="5285">
          <cell r="G5285" t="str">
            <v>103040</v>
          </cell>
          <cell r="H5285" t="str">
            <v>REGISTRO DE ESFERA, PVC, ROSCÁVEL, COM VOLANTE, 2" - FORNECIMENTO E INSTALAÇÃO. AF_08/2021</v>
          </cell>
          <cell r="I5285" t="str">
            <v>UN</v>
          </cell>
          <cell r="J5285" t="str">
            <v>COEFICIENTE DE REPRESENTATIVIDADE</v>
          </cell>
          <cell r="K5285" t="str">
            <v>127,22</v>
          </cell>
          <cell r="L5285" t="str">
            <v>CAIXA REFERENCIAL</v>
          </cell>
        </row>
        <row r="5286">
          <cell r="G5286" t="str">
            <v>103041</v>
          </cell>
          <cell r="H5286" t="str">
            <v>REGISTRO DE ESFERA, PVC, ROSCÁVEL, COM BORBOLETA, 1/2" - FORNECIMENTO E INSTALAÇÃO. AF_08/2021</v>
          </cell>
          <cell r="I5286" t="str">
            <v>UN</v>
          </cell>
          <cell r="J5286" t="str">
            <v>COEFICIENTE DE REPRESENTATIVIDADE</v>
          </cell>
          <cell r="K5286" t="str">
            <v>24,86</v>
          </cell>
          <cell r="L5286" t="str">
            <v>CAIXA REFERENCIAL</v>
          </cell>
        </row>
        <row r="5287">
          <cell r="G5287" t="str">
            <v>103042</v>
          </cell>
          <cell r="H5287" t="str">
            <v>REGISTRO DE ESFERA, PVC, ROSCÁVEL, COM BORBOLETA, 3/4" - FORNECIMENTO E INSTALAÇÃO. AF_08/2021</v>
          </cell>
          <cell r="I5287" t="str">
            <v>UN</v>
          </cell>
          <cell r="J5287" t="str">
            <v>COEFICIENTE DE REPRESENTATIVIDADE</v>
          </cell>
          <cell r="K5287" t="str">
            <v>30,88</v>
          </cell>
          <cell r="L5287" t="str">
            <v>CAIXA REFERENCIAL</v>
          </cell>
        </row>
        <row r="5288">
          <cell r="G5288" t="str">
            <v>103043</v>
          </cell>
          <cell r="H5288" t="str">
            <v>REGISTRO DE ESFERA, PVC, ROSCÁVEL, COM CABEÇA QUADRADA, 1/2" - FORNECIMENTO E INSTALAÇÃO. AF_08/2021</v>
          </cell>
          <cell r="I5288" t="str">
            <v>UN</v>
          </cell>
          <cell r="J5288" t="str">
            <v>COEFICIENTE DE REPRESENTATIVIDADE</v>
          </cell>
          <cell r="K5288" t="str">
            <v>28,65</v>
          </cell>
          <cell r="L5288" t="str">
            <v>CAIXA REFERENCIAL</v>
          </cell>
        </row>
        <row r="5289">
          <cell r="G5289" t="str">
            <v>103044</v>
          </cell>
          <cell r="H5289" t="str">
            <v>REGISTRO DE ESFERA, PVC, ROSCÁVEL, COM CABEÇA QUADRADA, 3/4" - FORNECIMENTO E INSTALAÇÃO. AF_08/2021</v>
          </cell>
          <cell r="I5289" t="str">
            <v>UN</v>
          </cell>
          <cell r="J5289" t="str">
            <v>COEFICIENTE DE REPRESENTATIVIDADE</v>
          </cell>
          <cell r="K5289" t="str">
            <v>38,76</v>
          </cell>
          <cell r="L5289" t="str">
            <v>CAIXA REFERENCIAL</v>
          </cell>
        </row>
        <row r="5290">
          <cell r="G5290" t="str">
            <v>103045</v>
          </cell>
          <cell r="H5290" t="str">
            <v>REGISTRO DE PRESSÃO, PVC, ROSCÁVEL, VOLANTE SIMPLES, 1/2" - FORNECIMENTO E INSTALAÇÃO. AF_08/2021</v>
          </cell>
          <cell r="I5290" t="str">
            <v>UN</v>
          </cell>
          <cell r="J5290" t="str">
            <v>COEFICIENTE DE REPRESENTATIVIDADE</v>
          </cell>
          <cell r="K5290" t="str">
            <v>12,43</v>
          </cell>
          <cell r="L5290" t="str">
            <v>CAIXA REFERENCIAL</v>
          </cell>
        </row>
        <row r="5291">
          <cell r="G5291" t="str">
            <v>103046</v>
          </cell>
          <cell r="H5291" t="str">
            <v>REGISTRO DE PRESSÃO, PVC, ROSCÁVEL, VOLANTE SIMPLES, 3/4" - FORNECIMENTO E INSTALAÇÃO. AF_08/2021</v>
          </cell>
          <cell r="I5291" t="str">
            <v>UN</v>
          </cell>
          <cell r="J5291" t="str">
            <v>COEFICIENTE DE REPRESENTATIVIDADE</v>
          </cell>
          <cell r="K5291" t="str">
            <v>29,29</v>
          </cell>
          <cell r="L5291" t="str">
            <v>CAIXA REFERENCIAL</v>
          </cell>
        </row>
        <row r="5292">
          <cell r="G5292" t="str">
            <v>103047</v>
          </cell>
          <cell r="H5292" t="str">
            <v>REGISTRO DE ESFERA, PVC, SOLDÁVEL, COM VOLANTE, DN  20 MM - FORNECIMENTO E INSTALAÇÃO. AF_08/2021</v>
          </cell>
          <cell r="I5292" t="str">
            <v>UN</v>
          </cell>
          <cell r="J5292" t="str">
            <v>COEFICIENTE DE REPRESENTATIVIDADE</v>
          </cell>
          <cell r="K5292" t="str">
            <v>30,21</v>
          </cell>
          <cell r="L5292" t="str">
            <v>CAIXA REFERENCIAL</v>
          </cell>
        </row>
        <row r="5293">
          <cell r="G5293" t="str">
            <v>103048</v>
          </cell>
          <cell r="H5293" t="str">
            <v>REGISTRO DE PRESSÃO, PVC, SOLDÁVEL, VOLANTE SIMPLES, DN  20 MM - FORNECIMENTO E INSTALAÇÃO. AF_08/2021</v>
          </cell>
          <cell r="I5293" t="str">
            <v>UN</v>
          </cell>
          <cell r="J5293" t="str">
            <v>COEFICIENTE DE REPRESENTATIVIDADE</v>
          </cell>
          <cell r="K5293" t="str">
            <v>22,69</v>
          </cell>
          <cell r="L5293" t="str">
            <v>CAIXA REFERENCIAL</v>
          </cell>
        </row>
        <row r="5294">
          <cell r="G5294" t="str">
            <v>103049</v>
          </cell>
          <cell r="H5294" t="str">
            <v>REGISTRO DE PRESSÃO, PVC, SOLDÁVEL, VOLANTE SIMPLES, DN  25 MM - FORNECIMENTO E INSTALAÇÃO. AF_08/2021</v>
          </cell>
          <cell r="I5294" t="str">
            <v>UN</v>
          </cell>
          <cell r="J5294" t="str">
            <v>COEFICIENTE DE REPRESENTATIVIDADE</v>
          </cell>
          <cell r="K5294" t="str">
            <v>24,44</v>
          </cell>
          <cell r="L5294" t="str">
            <v>CAIXA REFERENCIAL</v>
          </cell>
        </row>
        <row r="5295">
          <cell r="G5295" t="str">
            <v>103050</v>
          </cell>
          <cell r="H5295" t="str">
            <v>SUBSTITUIÇÃO DE REGISTRO OU VÁLVULA, ROSCÁVEL, DN  20 MM. AF_08/2021</v>
          </cell>
          <cell r="I5295" t="str">
            <v>UN</v>
          </cell>
          <cell r="J5295" t="str">
            <v>COEFICIENTE DE REPRESENTATIVIDADE</v>
          </cell>
          <cell r="K5295" t="str">
            <v>30,05</v>
          </cell>
          <cell r="L5295" t="str">
            <v>CAIXA REFERENCIAL</v>
          </cell>
        </row>
        <row r="5296">
          <cell r="G5296" t="str">
            <v>103051</v>
          </cell>
          <cell r="H5296" t="str">
            <v>SUBSTITUIÇÃO DE REGISTRO OU VÁLVULA, ROSCÁVEL, DN  25 MM. AF_08/2021</v>
          </cell>
          <cell r="I5296" t="str">
            <v>UN</v>
          </cell>
          <cell r="J5296" t="str">
            <v>COEFICIENTE DE REPRESENTATIVIDADE</v>
          </cell>
          <cell r="K5296" t="str">
            <v>36,37</v>
          </cell>
          <cell r="L5296" t="str">
            <v>CAIXA REFERENCIAL</v>
          </cell>
        </row>
        <row r="5297">
          <cell r="G5297" t="str">
            <v>103052</v>
          </cell>
          <cell r="H5297" t="str">
            <v>SUBSTITUIÇÃO DE REGISTRO OU VÁLVULA, ROSCÁVEL, DN  32 MM. AF_08/2021</v>
          </cell>
          <cell r="I5297" t="str">
            <v>UN</v>
          </cell>
          <cell r="J5297" t="str">
            <v>COEFICIENTE DE REPRESENTATIVIDADE</v>
          </cell>
          <cell r="K5297" t="str">
            <v>48,03</v>
          </cell>
          <cell r="L5297" t="str">
            <v>CAIXA REFERENCIAL</v>
          </cell>
        </row>
        <row r="5298">
          <cell r="G5298" t="str">
            <v>95634</v>
          </cell>
          <cell r="H5298" t="str">
            <v>KIT CAVALETE PARA MEDIÇÃO DE ÁGUA - ENTRADA PRINCIPAL, EM PVC SOLDÁVEL DN 20 (½")   FORNECIMENTO E INSTALAÇÃO (EXCLUSIVE HIDRÔMETRO). AF_11/2016</v>
          </cell>
          <cell r="I5298" t="str">
            <v>UN</v>
          </cell>
          <cell r="J5298" t="str">
            <v>COEFICIENTE DE REPRESENTATIVIDADE</v>
          </cell>
          <cell r="K5298" t="str">
            <v>238,64</v>
          </cell>
          <cell r="L5298" t="str">
            <v>CAIXA REFERENCIAL</v>
          </cell>
        </row>
        <row r="5299">
          <cell r="G5299" t="str">
            <v>95635</v>
          </cell>
          <cell r="H5299" t="str">
            <v>KIT CAVALETE PARA MEDIÇÃO DE ÁGUA - ENTRADA PRINCIPAL, EM PVC SOLDÁVEL DN 25 (¾")   FORNECIMENTO E INSTALAÇÃO (EXCLUSIVE HIDRÔMETRO). AF_11/2016</v>
          </cell>
          <cell r="I5299" t="str">
            <v>UN</v>
          </cell>
          <cell r="J5299" t="str">
            <v>COEFICIENTE DE REPRESENTATIVIDADE</v>
          </cell>
          <cell r="K5299" t="str">
            <v>255,65</v>
          </cell>
          <cell r="L5299" t="str">
            <v>CAIXA REFERENCIAL</v>
          </cell>
        </row>
        <row r="5300">
          <cell r="G5300" t="str">
            <v>95636</v>
          </cell>
          <cell r="H5300" t="str">
            <v>KIT CAVALETE PARA MEDIÇÃO DE ÁGUA - ENTRADA PRINCIPAL, EM AÇO GALVANIZADO DN 25 (1 )   FORNECIMENTO E INSTALAÇÃO (EXCLUSIVE HIDRÔMETRO). AF_11/2016</v>
          </cell>
          <cell r="I5300" t="str">
            <v>UN</v>
          </cell>
          <cell r="J5300" t="str">
            <v>COEFICIENTE DE REPRESENTATIVIDADE</v>
          </cell>
          <cell r="K5300" t="str">
            <v>419,38</v>
          </cell>
          <cell r="L5300" t="str">
            <v>CAIXA REFERENCIAL</v>
          </cell>
        </row>
        <row r="5301">
          <cell r="G5301" t="str">
            <v>95637</v>
          </cell>
          <cell r="H5301" t="str">
            <v>KIT CAVALETE PARA MEDIÇÃO DE ÁGUA - ENTRADA PRINCIPAL, EM AÇO GALVANIZADO DN 32 (1 ¼)  FORNECIMENTO E INSTALAÇÃO (EXCLUSIVE HIDRÔMETRO). AF_11/2016</v>
          </cell>
          <cell r="I5301" t="str">
            <v>UN</v>
          </cell>
          <cell r="J5301" t="str">
            <v>COEFICIENTE DE REPRESENTATIVIDADE</v>
          </cell>
          <cell r="K5301" t="str">
            <v>661,52</v>
          </cell>
          <cell r="L5301" t="str">
            <v>CAIXA REFERENCIAL</v>
          </cell>
        </row>
        <row r="5302">
          <cell r="G5302" t="str">
            <v>95638</v>
          </cell>
          <cell r="H5302" t="str">
            <v>KIT CAVALETE PARA MEDIÇÃO DE ÁGUA - ENTRADA PRINCIPAL, EM AÇO GALVANIZADO DN 40 (1 ½)  FORNECIMENTO E INSTALAÇÃO (EXCLUSIVE HIDRÔMETRO). AF_11/2016</v>
          </cell>
          <cell r="I5302" t="str">
            <v>UN</v>
          </cell>
          <cell r="J5302" t="str">
            <v>COEFICIENTE DE REPRESENTATIVIDADE</v>
          </cell>
          <cell r="K5302" t="str">
            <v>800,47</v>
          </cell>
          <cell r="L5302" t="str">
            <v>CAIXA REFERENCIAL</v>
          </cell>
        </row>
        <row r="5303">
          <cell r="G5303" t="str">
            <v>95639</v>
          </cell>
          <cell r="H5303" t="str">
            <v>KIT CAVALETE PARA MEDIÇÃO DE ÁGUA - ENTRADA PRINCIPAL, EM AÇO GALVANIZADO DN 50 (2)  FORNECIMENTO E INSTALAÇÃO (EXCLUSIVE HIDRÔMETRO). AF_11/2016</v>
          </cell>
          <cell r="I5303" t="str">
            <v>UN</v>
          </cell>
          <cell r="J5303" t="str">
            <v>COEFICIENTE DE REPRESENTATIVIDADE</v>
          </cell>
          <cell r="K5303" t="str">
            <v>1.003,46</v>
          </cell>
          <cell r="L5303" t="str">
            <v>CAIXA REFERENCIAL</v>
          </cell>
        </row>
        <row r="5304">
          <cell r="G5304" t="str">
            <v>95641</v>
          </cell>
          <cell r="H5304" t="str">
            <v>KIT CAVALETE PARA MEDIÇÃO DE ÁGUA - ENTRADA INDIVIDUALIZADA, EM PVC DN 25 (¾), PARA 2 MEDIDORES  FORNECIMENTO E INSTALAÇÃO (EXCLUSIVE HIDRÔMETRO). AF_11/2016</v>
          </cell>
          <cell r="I5304" t="str">
            <v>UN</v>
          </cell>
          <cell r="J5304" t="str">
            <v>COEFICIENTE DE REPRESENTATIVIDADE</v>
          </cell>
          <cell r="K5304" t="str">
            <v>330,21</v>
          </cell>
          <cell r="L5304" t="str">
            <v>CAIXA REFERENCIAL</v>
          </cell>
        </row>
        <row r="5305">
          <cell r="G5305" t="str">
            <v>95642</v>
          </cell>
          <cell r="H5305" t="str">
            <v>KIT CAVALETE PARA MEDIÇÃO DE ÁGUA - ENTRADA INDIVIDUALIZADA, EM PVC DN 25 (¾), PARA 3 MEDIDORES  FORNECIMENTO E INSTALAÇÃO (EXCLUSIVE HIDRÔMETRO). AF_11/2016</v>
          </cell>
          <cell r="I5305" t="str">
            <v>UN</v>
          </cell>
          <cell r="J5305" t="str">
            <v>COEFICIENTE DE REPRESENTATIVIDADE</v>
          </cell>
          <cell r="K5305" t="str">
            <v>488,46</v>
          </cell>
          <cell r="L5305" t="str">
            <v>CAIXA REFERENCIAL</v>
          </cell>
        </row>
        <row r="5306">
          <cell r="G5306" t="str">
            <v>95643</v>
          </cell>
          <cell r="H5306" t="str">
            <v>KIT CAVALETE PARA MEDIÇÃO DE ÁGUA - ENTRADA INDIVIDUALIZADA, EM PVC DN 25 (¾), PARA 4 MEDIDORES  FORNECIMENTO E INSTALAÇÃO (EXCLUSIVE HIDRÔMETRO). AF_11/2016</v>
          </cell>
          <cell r="I5306" t="str">
            <v>UN</v>
          </cell>
          <cell r="J5306" t="str">
            <v>COEFICIENTE DE REPRESENTATIVIDADE</v>
          </cell>
          <cell r="K5306" t="str">
            <v>638,86</v>
          </cell>
          <cell r="L5306" t="str">
            <v>CAIXA REFERENCIAL</v>
          </cell>
        </row>
        <row r="5307">
          <cell r="G5307" t="str">
            <v>95644</v>
          </cell>
          <cell r="H5307" t="str">
            <v>KIT CAVALETE PARA MEDIÇÃO DE ÁGUA - ENTRADA INDIVIDUALIZADA, EM PVC DN 32 (1), PARA 1 MEDIDOR  FORNECIMENTO E INSTALAÇÃO (EXCLUSIVE HIDRÔMETRO). AF_11/2016</v>
          </cell>
          <cell r="I5307" t="str">
            <v>UN</v>
          </cell>
          <cell r="J5307" t="str">
            <v>COEFICIENTE DE REPRESENTATIVIDADE</v>
          </cell>
          <cell r="K5307" t="str">
            <v>236,61</v>
          </cell>
          <cell r="L5307" t="str">
            <v>CAIXA REFERENCIAL</v>
          </cell>
        </row>
        <row r="5308">
          <cell r="G5308" t="str">
            <v>95645</v>
          </cell>
          <cell r="H5308" t="str">
            <v>KIT CAVALETE PARA MEDIÇÃO DE ÁGUA - ENTRADA INDIVIDUALIZADA, EM PVC DN 32 (1), PARA 2 MEDIDORES  FORNECIMENTO E INSTALAÇÃO (EXCLUSIVE HIDRÔMETRO). AF_11/2016</v>
          </cell>
          <cell r="I5308" t="str">
            <v>UN</v>
          </cell>
          <cell r="J5308" t="str">
            <v>COEFICIENTE DE REPRESENTATIVIDADE</v>
          </cell>
          <cell r="K5308" t="str">
            <v>432,50</v>
          </cell>
          <cell r="L5308" t="str">
            <v>CAIXA REFERENCIAL</v>
          </cell>
        </row>
        <row r="5309">
          <cell r="G5309" t="str">
            <v>95646</v>
          </cell>
          <cell r="H5309" t="str">
            <v>KIT CAVALETE PARA MEDIÇÃO DE ÁGUA - ENTRADA INDIVIDUALIZADA, EM PVC DN 32 (1), PARA 3 MEDIDORES  FORNECIMENTO E INSTALAÇÃO (EXCLUSIVE HIDRÔMETRO). AF_11/2016</v>
          </cell>
          <cell r="I5309" t="str">
            <v>UN</v>
          </cell>
          <cell r="J5309" t="str">
            <v>COEFICIENTE DE REPRESENTATIVIDADE</v>
          </cell>
          <cell r="K5309" t="str">
            <v>644,47</v>
          </cell>
          <cell r="L5309" t="str">
            <v>CAIXA REFERENCIAL</v>
          </cell>
        </row>
        <row r="5310">
          <cell r="G5310" t="str">
            <v>95647</v>
          </cell>
          <cell r="H5310" t="str">
            <v>KIT CAVALETE PARA MEDIÇÃO DE ÁGUA - ENTRADA INDIVIDUALIZADA, EM PVC DN 32 (1), PARA 4 MEDIDORES  FORNECIMENTO E INSTALAÇÃO (EXCLUSIVE HIDRÔMETRO). AF_11/2016</v>
          </cell>
          <cell r="I5310" t="str">
            <v>UN</v>
          </cell>
          <cell r="J5310" t="str">
            <v>COEFICIENTE DE REPRESENTATIVIDADE</v>
          </cell>
          <cell r="K5310" t="str">
            <v>844,78</v>
          </cell>
          <cell r="L5310" t="str">
            <v>CAIXA REFERENCIAL</v>
          </cell>
        </row>
        <row r="5311">
          <cell r="G5311" t="str">
            <v>95648</v>
          </cell>
          <cell r="H5311" t="str">
            <v>KIT CAVALETE PARA MEDIÇÃO DE ÁGUA - ENTRADA INDIVIDUALIZADA, EM CPVC DN 28 (1"), PARA 1 MEDIDOR - FORNECIMENTO E INSTALAÇÃO (EXCLUSIVE HIDRÔMETRO). AF_11/2016</v>
          </cell>
          <cell r="I5311" t="str">
            <v>UN</v>
          </cell>
          <cell r="J5311" t="str">
            <v>COEFICIENTE DE REPRESENTATIVIDADE</v>
          </cell>
          <cell r="K5311" t="str">
            <v>494,22</v>
          </cell>
          <cell r="L5311" t="str">
            <v>CAIXA REFERENCIAL</v>
          </cell>
        </row>
        <row r="5312">
          <cell r="G5312" t="str">
            <v>95649</v>
          </cell>
          <cell r="H5312" t="str">
            <v>KIT CAVALETE PARA MEDIÇÃO DE ÁGUA - ENTRADA INDIVIDUALIZADA, EM CPVC DN 28 (1"), PARA 2 MEDIDORES - FORNECIMENTO E INSTALAÇÃO (EXCLUSIVE HIDRÔMETRO). AF_11/2016</v>
          </cell>
          <cell r="I5312" t="str">
            <v>UN</v>
          </cell>
          <cell r="J5312" t="str">
            <v>COEFICIENTE DE REPRESENTATIVIDADE</v>
          </cell>
          <cell r="K5312" t="str">
            <v>853,12</v>
          </cell>
          <cell r="L5312" t="str">
            <v>CAIXA REFERENCIAL</v>
          </cell>
        </row>
        <row r="5313">
          <cell r="G5313" t="str">
            <v>95650</v>
          </cell>
          <cell r="H5313" t="str">
            <v>KIT CAVALETE PARA MEDIÇÃO DE ÁGUA - ENTRADA INDIVIDUALIZADA, EM CPVC DN 28 (1"), PARA 3 MEDIDORES - FORNECIMENTO E INSTALAÇÃO (EXCLUSIVE HIDRÔMETRO). AF_11/2016</v>
          </cell>
          <cell r="I5313" t="str">
            <v>UN</v>
          </cell>
          <cell r="J5313" t="str">
            <v>COEFICIENTE DE REPRESENTATIVIDADE</v>
          </cell>
          <cell r="K5313" t="str">
            <v>1.247,54</v>
          </cell>
          <cell r="L5313" t="str">
            <v>CAIXA REFERENCIAL</v>
          </cell>
        </row>
        <row r="5314">
          <cell r="G5314" t="str">
            <v>95651</v>
          </cell>
          <cell r="H5314" t="str">
            <v>KIT CAVALETE PARA MEDIÇÃO DE ÁGUA - ENTRADA INDIVIDUALIZADA, EM CPVC DN 28 (1"), PARA 4 MEDIDORES - FORNECIMENTO E INSTALAÇÃO (EXCLUSIVE HIDRÔMETRO). AF_11/2016</v>
          </cell>
          <cell r="I5314" t="str">
            <v>UN</v>
          </cell>
          <cell r="J5314" t="str">
            <v>COEFICIENTE DE REPRESENTATIVIDADE</v>
          </cell>
          <cell r="K5314" t="str">
            <v>1.620,57</v>
          </cell>
          <cell r="L5314" t="str">
            <v>CAIXA REFERENCIAL</v>
          </cell>
        </row>
        <row r="5315">
          <cell r="G5315" t="str">
            <v>95652</v>
          </cell>
          <cell r="H5315" t="str">
            <v>KIT CAVALETE PARA MEDIÇÃO DE ÁGUA - ENTRADA INDIVIDUALIZADA, EM CPVC DN 35 (1 ¼"), PARA 1 MEDIDOR - FORNECIMENTO E INSTALAÇÃO (EXCLUSIVE HIDRÔMETRO). AF_11/2016</v>
          </cell>
          <cell r="I5315" t="str">
            <v>UN</v>
          </cell>
          <cell r="J5315" t="str">
            <v>COEFICIENTE DE REPRESENTATIVIDADE</v>
          </cell>
          <cell r="K5315" t="str">
            <v>609,95</v>
          </cell>
          <cell r="L5315" t="str">
            <v>CAIXA REFERENCIAL</v>
          </cell>
        </row>
        <row r="5316">
          <cell r="G5316" t="str">
            <v>95653</v>
          </cell>
          <cell r="H5316" t="str">
            <v>KIT CAVALETE PARA MEDIÇÃO DE ÁGUA - ENTRADA INDIVIDUALIZADA, EM CPVC DN 35 (1 ¼"), PARA 2 MEDIDORES - FORNECIMENTO E INSTALAÇÃO (EXCLUSIVE HIDRÔMETRO). AF_11/2016</v>
          </cell>
          <cell r="I5316" t="str">
            <v>UN</v>
          </cell>
          <cell r="J5316" t="str">
            <v>COEFICIENTE DE REPRESENTATIVIDADE</v>
          </cell>
          <cell r="K5316" t="str">
            <v>1.082,96</v>
          </cell>
          <cell r="L5316" t="str">
            <v>CAIXA REFERENCIAL</v>
          </cell>
        </row>
        <row r="5317">
          <cell r="G5317" t="str">
            <v>95654</v>
          </cell>
          <cell r="H5317" t="str">
            <v>KIT CAVALETE PARA MEDIÇÃO DE ÁGUA - ENTRADA INDIVIDUALIZADA, EM CPVC DN 35 (1 ¼"), PARA 3 MEDIDORES - FORNECIMENTO E INSTALAÇÃO (EXCLUSIVE HIDRÔMETRO). AF_11/2016</v>
          </cell>
          <cell r="I5317" t="str">
            <v>UN</v>
          </cell>
          <cell r="J5317" t="str">
            <v>COEFICIENTE DE REPRESENTATIVIDADE</v>
          </cell>
          <cell r="K5317" t="str">
            <v>1.596,31</v>
          </cell>
          <cell r="L5317" t="str">
            <v>CAIXA REFERENCIAL</v>
          </cell>
        </row>
        <row r="5318">
          <cell r="G5318" t="str">
            <v>95655</v>
          </cell>
          <cell r="H5318" t="str">
            <v>KIT CAVALETE PARA MEDIÇÃO DE ÁGUA - ENTRADA INDIVIDUALIZADA, EM CPVC DN 35 (1 ¼"), PARA 4 MEDIDORES - FORNECIMENTO E INSTALAÇÃO (EXCLUSIVE HIDRÔMETRO). AF_11/2016</v>
          </cell>
          <cell r="I5318" t="str">
            <v>UN</v>
          </cell>
          <cell r="J5318" t="str">
            <v>COEFICIENTE DE REPRESENTATIVIDADE</v>
          </cell>
          <cell r="K5318" t="str">
            <v>2.082,39</v>
          </cell>
          <cell r="L5318" t="str">
            <v>CAIXA REFERENCIAL</v>
          </cell>
        </row>
        <row r="5319">
          <cell r="G5319" t="str">
            <v>95657</v>
          </cell>
          <cell r="H5319" t="str">
            <v>KIT CAVALETE PARA MEDIÇÃO DE ÁGUA - ENTRADA INDIVIDUALIZADA, EM PPR PN20 DN 25 (¾") PARA 1 MEDIDOR - FORNECIMENTO E INSTALAÇÃO (EXCLUSIVE HIDRÔMETRO). AF_11/2016</v>
          </cell>
          <cell r="I5319" t="str">
            <v>UN</v>
          </cell>
          <cell r="J5319" t="str">
            <v>COEFICIENTE DE REPRESENTATIVIDADE</v>
          </cell>
          <cell r="K5319" t="str">
            <v>266,00</v>
          </cell>
          <cell r="L5319" t="str">
            <v>CAIXA REFERENCIAL</v>
          </cell>
        </row>
        <row r="5320">
          <cell r="G5320" t="str">
            <v>95658</v>
          </cell>
          <cell r="H5320" t="str">
            <v>KIT CAVALETE PARA MEDIÇÃO DE ÁGUA - ENTRADA INDIVIDUALIZADA, EM PPR PN20 DN 25 (¾" ) PARA 2 MEDIDORES - FORNECIMENTO E INSTALAÇÃO (EXCLUSIVE HIDRÔMETRO). AF_11/2016</v>
          </cell>
          <cell r="I5320" t="str">
            <v>UN</v>
          </cell>
          <cell r="J5320" t="str">
            <v>COEFICIENTE DE REPRESENTATIVIDADE</v>
          </cell>
          <cell r="K5320" t="str">
            <v>501,13</v>
          </cell>
          <cell r="L5320" t="str">
            <v>CAIXA REFERENCIAL</v>
          </cell>
        </row>
        <row r="5321">
          <cell r="G5321" t="str">
            <v>95659</v>
          </cell>
          <cell r="H5321" t="str">
            <v>KIT CAVALETE PARA MEDIÇÃO DE ÁGUA - ENTRADA INDIVIDUALIZADA, EM PPR PN20 DN 25 (¾") PARA 3 MEDIDORES - FORNECIMENTO E INSTALAÇÃO (EXCLUSIVE HIDRÔMETRO). AF_11/2016</v>
          </cell>
          <cell r="I5321" t="str">
            <v>UN</v>
          </cell>
          <cell r="J5321" t="str">
            <v>COEFICIENTE DE REPRESENTATIVIDADE</v>
          </cell>
          <cell r="K5321" t="str">
            <v>711,44</v>
          </cell>
          <cell r="L5321" t="str">
            <v>CAIXA REFERENCIAL</v>
          </cell>
        </row>
        <row r="5322">
          <cell r="G5322" t="str">
            <v>95660</v>
          </cell>
          <cell r="H5322" t="str">
            <v>KIT CAVALETE PARA MEDIÇÃO DE ÁGUA - ENTRADA INDIVIDUALIZADA, EM PPR PN20 DN 25 (¾") PARA 4 MEDIDORES - FORNECIMENTO E INSTALAÇÃO (EXCLUSIVE HIDRÔMETRO). AF_11/2016</v>
          </cell>
          <cell r="I5322" t="str">
            <v>UN</v>
          </cell>
          <cell r="J5322" t="str">
            <v>COEFICIENTE DE REPRESENTATIVIDADE</v>
          </cell>
          <cell r="K5322" t="str">
            <v>1.002,13</v>
          </cell>
          <cell r="L5322" t="str">
            <v>CAIXA REFERENCIAL</v>
          </cell>
        </row>
        <row r="5323">
          <cell r="G5323" t="str">
            <v>95661</v>
          </cell>
          <cell r="H5323" t="str">
            <v>KIT CAVALETE PARA MEDIÇÃO DE ÁGUA - ENTRADA INDIVIDUALIZADA, EM PPR PN20 DN 32 (1") PARA 1 MEDIDOR - FORNECIMENTO E INSTALAÇÃO (EXCLUSIVE HIDRÔMETRO). AF_11/2016</v>
          </cell>
          <cell r="I5323" t="str">
            <v>UN</v>
          </cell>
          <cell r="J5323" t="str">
            <v>COEFICIENTE DE REPRESENTATIVIDADE</v>
          </cell>
          <cell r="K5323" t="str">
            <v>339,40</v>
          </cell>
          <cell r="L5323" t="str">
            <v>CAIXA REFERENCIAL</v>
          </cell>
        </row>
        <row r="5324">
          <cell r="G5324" t="str">
            <v>95662</v>
          </cell>
          <cell r="H5324" t="str">
            <v>KIT CAVALETE PARA MEDIÇÃO DE ÁGUA - ENTRADA INDIVIDUALIZADA, EM PPR PN20 DN 32 (1") PARA 2 MEDIDORES - FORNECIMENTO E INSTALAÇÃO (EXCLUSIVE HIDRÔMETRO). AF_11/2016</v>
          </cell>
          <cell r="I5324" t="str">
            <v>UN</v>
          </cell>
          <cell r="J5324" t="str">
            <v>COEFICIENTE DE REPRESENTATIVIDADE</v>
          </cell>
          <cell r="K5324" t="str">
            <v>650,20</v>
          </cell>
          <cell r="L5324" t="str">
            <v>CAIXA REFERENCIAL</v>
          </cell>
        </row>
        <row r="5325">
          <cell r="G5325" t="str">
            <v>95663</v>
          </cell>
          <cell r="H5325" t="str">
            <v>KIT CAVALETE PARA MEDIÇÃO DE ÁGUA - ENTRADA INDIVIDUALIZADA, EM PPR PN20 DN 32 (1") PARA 3 MEDIDORES - FORNECIMENTO E INSTALAÇÃO (EXCLUSIVE HIDRÔMETRO). AF_11/2016</v>
          </cell>
          <cell r="I5325" t="str">
            <v>UN</v>
          </cell>
          <cell r="J5325" t="str">
            <v>COEFICIENTE DE REPRESENTATIVIDADE</v>
          </cell>
          <cell r="K5325" t="str">
            <v>983,13</v>
          </cell>
          <cell r="L5325" t="str">
            <v>CAIXA REFERENCIAL</v>
          </cell>
        </row>
        <row r="5326">
          <cell r="G5326" t="str">
            <v>95664</v>
          </cell>
          <cell r="H5326" t="str">
            <v>KIT CAVALETE PARA MEDIÇÃO DE ÁGUA - ENTRADA INDIVIDUALIZADA, EM PPR PN20 DN 32 (1") PARA 4 MEDIDORES - FORNECIMENTO E INSTALAÇÃO (EXCLUSIVE HIDRÔMETRO). AF_11/2016</v>
          </cell>
          <cell r="I5326" t="str">
            <v>UN</v>
          </cell>
          <cell r="J5326" t="str">
            <v>COEFICIENTE DE REPRESENTATIVIDADE</v>
          </cell>
          <cell r="K5326" t="str">
            <v>1.294,79</v>
          </cell>
          <cell r="L5326" t="str">
            <v>CAIXA REFERENCIAL</v>
          </cell>
        </row>
        <row r="5327">
          <cell r="G5327" t="str">
            <v>95665</v>
          </cell>
          <cell r="H5327" t="str">
            <v>KIT CAVALETE PARA MEDIÇÃO DE ÁGUA - ENTRADA INDIVIDUALIZADA, EM PPR PN25 DN 25 (¾") PARA 1 MEDIDOR - FORNECIMENTO E INSTALAÇÃO (EXCLUSIVE HIDRÔMETRO). AF_11/2016</v>
          </cell>
          <cell r="I5327" t="str">
            <v>UN</v>
          </cell>
          <cell r="J5327" t="str">
            <v>COEFICIENTE DE REPRESENTATIVIDADE</v>
          </cell>
          <cell r="K5327" t="str">
            <v>278,50</v>
          </cell>
          <cell r="L5327" t="str">
            <v>CAIXA REFERENCIAL</v>
          </cell>
        </row>
        <row r="5328">
          <cell r="G5328" t="str">
            <v>95666</v>
          </cell>
          <cell r="H5328" t="str">
            <v>KIT CAVALETE PARA MEDIÇÃO DE ÁGUA - ENTRADA INDIVIDUALIZADA, EM PPR PN25 DN 25 (¾") PARA 2 MEDIDORES - FORNECIMENTO E INSTALAÇÃO (EXCLUSIVE HIDRÔMETRO). AF_11/2016</v>
          </cell>
          <cell r="I5328" t="str">
            <v>UN</v>
          </cell>
          <cell r="J5328" t="str">
            <v>COEFICIENTE DE REPRESENTATIVIDADE</v>
          </cell>
          <cell r="K5328" t="str">
            <v>531,37</v>
          </cell>
          <cell r="L5328" t="str">
            <v>CAIXA REFERENCIAL</v>
          </cell>
        </row>
        <row r="5329">
          <cell r="G5329" t="str">
            <v>95667</v>
          </cell>
          <cell r="H5329" t="str">
            <v>KIT CAVALETE PARA MEDIÇÃO DE ÁGUA - ENTRADA INDIVIDUALIZADA, EM PPR PN25 DN 25 (¾") PARA 3 MEDIDORES - FORNECIMENTO E INSTALAÇÃO (EXCLUSIVE HIDRÔMETRO). AF_11/2016</v>
          </cell>
          <cell r="I5329" t="str">
            <v>UN</v>
          </cell>
          <cell r="J5329" t="str">
            <v>COEFICIENTE DE REPRESENTATIVIDADE</v>
          </cell>
          <cell r="K5329" t="str">
            <v>796,68</v>
          </cell>
          <cell r="L5329" t="str">
            <v>CAIXA REFERENCIAL</v>
          </cell>
        </row>
        <row r="5330">
          <cell r="G5330" t="str">
            <v>95668</v>
          </cell>
          <cell r="H5330" t="str">
            <v>KIT CAVALETE PARA MEDIÇÃO DE ÁGUA - ENTRADA INDIVIDUALIZADA, EM PPR PN25 DN 25 (¾") PARA 4 MEDIDORES - FORNECIMENTO E INSTALAÇÃO (EXCLUSIVE HIDRÔMETRO). AF_11/2016</v>
          </cell>
          <cell r="I5330" t="str">
            <v>UN</v>
          </cell>
          <cell r="J5330" t="str">
            <v>COEFICIENTE DE REPRESENTATIVIDADE</v>
          </cell>
          <cell r="K5330" t="str">
            <v>1.045,21</v>
          </cell>
          <cell r="L5330" t="str">
            <v>CAIXA REFERENCIAL</v>
          </cell>
        </row>
        <row r="5331">
          <cell r="G5331" t="str">
            <v>95669</v>
          </cell>
          <cell r="H5331" t="str">
            <v>KIT CAVALETE PARA MEDIÇÃO DE ÁGUA - ENTRADA INDIVIDUALIZADA, EM PPR PN25 DN 32 (1") PARA 1 MEDIDOR - FORNECIMENTO E INSTALAÇÃO (EXCLUSIVE HIDRÔMETRO). AF_11/2016</v>
          </cell>
          <cell r="I5331" t="str">
            <v>UN</v>
          </cell>
          <cell r="J5331" t="str">
            <v>COEFICIENTE DE REPRESENTATIVIDADE</v>
          </cell>
          <cell r="K5331" t="str">
            <v>362,83</v>
          </cell>
          <cell r="L5331" t="str">
            <v>CAIXA REFERENCIAL</v>
          </cell>
        </row>
        <row r="5332">
          <cell r="G5332" t="str">
            <v>95670</v>
          </cell>
          <cell r="H5332" t="str">
            <v>KIT CAVALETE PARA MEDIÇÃO DE ÁGUA - ENTRADA INDIVIDUALIZADA, EM PPR PN25 DN 32 (1") PARA 2 MEDIDORES - FORNECIMENTO E INSTALAÇÃO (EXCLUSIVE HIDRÔMETRO). AF_11/2016</v>
          </cell>
          <cell r="I5332" t="str">
            <v>UN</v>
          </cell>
          <cell r="J5332" t="str">
            <v>COEFICIENTE DE REPRESENTATIVIDADE</v>
          </cell>
          <cell r="K5332" t="str">
            <v>678,28</v>
          </cell>
          <cell r="L5332" t="str">
            <v>CAIXA REFERENCIAL</v>
          </cell>
        </row>
        <row r="5333">
          <cell r="G5333" t="str">
            <v>95671</v>
          </cell>
          <cell r="H5333" t="str">
            <v>KIT CAVALETE PARA MEDIÇÃO DE ÁGUA - ENTRADA INDIVIDUALIZADA, EM PPR PN25 DN 32 (1") PARA 3 MEDIDORES - FORNECIMENTO E INSTALAÇÃO (EXCLUSIVE HIDRÔMETRO). AF_11/2016</v>
          </cell>
          <cell r="I5333" t="str">
            <v>UN</v>
          </cell>
          <cell r="J5333" t="str">
            <v>COEFICIENTE DE REPRESENTATIVIDADE</v>
          </cell>
          <cell r="K5333" t="str">
            <v>1.020,76</v>
          </cell>
          <cell r="L5333" t="str">
            <v>CAIXA REFERENCIAL</v>
          </cell>
        </row>
        <row r="5334">
          <cell r="G5334" t="str">
            <v>95672</v>
          </cell>
          <cell r="H5334" t="str">
            <v>KIT CAVALETE PARA MEDIÇÃO DE ÁGUA - ENTRADA INDIVIDUALIZADA, EM PPR PN25 DN 32 (1") PARA 4 MEDIDORES - FORNECIMENTO E INSTALAÇÃO (EXCLUSIVE HIDRÔMETRO). AF_11/2016</v>
          </cell>
          <cell r="I5334" t="str">
            <v>UN</v>
          </cell>
          <cell r="J5334" t="str">
            <v>COEFICIENTE DE REPRESENTATIVIDADE</v>
          </cell>
          <cell r="K5334" t="str">
            <v>1.361,93</v>
          </cell>
          <cell r="L5334" t="str">
            <v>CAIXA REFERENCIAL</v>
          </cell>
        </row>
        <row r="5335">
          <cell r="G5335" t="str">
            <v>95673</v>
          </cell>
          <cell r="H5335" t="str">
            <v>HIDRÔMETRO DN 20 (½), 1,5 M³/H  FORNECIMENTO E INSTALAÇÃO. AF_11/2016</v>
          </cell>
          <cell r="I5335" t="str">
            <v>UN</v>
          </cell>
          <cell r="J5335" t="str">
            <v>COEFICIENTE DE REPRESENTATIVIDADE</v>
          </cell>
          <cell r="K5335" t="str">
            <v>121,78</v>
          </cell>
          <cell r="L5335" t="str">
            <v>CAIXA REFERENCIAL</v>
          </cell>
        </row>
        <row r="5336">
          <cell r="G5336" t="str">
            <v>95674</v>
          </cell>
          <cell r="H5336" t="str">
            <v>HIDRÔMETRO DN 20 (½), 3,0 M³/H  FORNECIMENTO E INSTALAÇÃO. AF_11/2016</v>
          </cell>
          <cell r="I5336" t="str">
            <v>UN</v>
          </cell>
          <cell r="J5336" t="str">
            <v>COEFICIENTE DE REPRESENTATIVIDADE</v>
          </cell>
          <cell r="K5336" t="str">
            <v>128,58</v>
          </cell>
          <cell r="L5336" t="str">
            <v>CAIXA REFERENCIAL</v>
          </cell>
        </row>
        <row r="5337">
          <cell r="G5337" t="str">
            <v>95675</v>
          </cell>
          <cell r="H5337" t="str">
            <v>HIDRÔMETRO DN 25 (¾ ), 5,0 M³/H FORNECIMENTO E INSTALAÇÃO. AF_11/2016</v>
          </cell>
          <cell r="I5337" t="str">
            <v>UN</v>
          </cell>
          <cell r="J5337" t="str">
            <v>COEFICIENTE DE REPRESENTATIVIDADE</v>
          </cell>
          <cell r="K5337" t="str">
            <v>156,31</v>
          </cell>
          <cell r="L5337" t="str">
            <v>CAIXA REFERENCIAL</v>
          </cell>
        </row>
        <row r="5338">
          <cell r="G5338" t="str">
            <v>95676</v>
          </cell>
          <cell r="H5338" t="str">
            <v>CAIXA EM CONCRETO PRÉ-MOLDADO PARA ABRIGO DE HIDRÔMETRO COM DN 20 (½)  FORNECIMENTO E INSTALAÇÃO. AF_11/2016</v>
          </cell>
          <cell r="I5338" t="str">
            <v>UN</v>
          </cell>
          <cell r="J5338" t="str">
            <v>COEFICIENTE DE REPRESENTATIVIDADE</v>
          </cell>
          <cell r="K5338" t="str">
            <v>133,76</v>
          </cell>
          <cell r="L5338" t="str">
            <v>CAIXA REFERENCIAL</v>
          </cell>
        </row>
        <row r="5339">
          <cell r="G5339" t="str">
            <v>97741</v>
          </cell>
          <cell r="H5339" t="str">
            <v>KIT CAVALETE PARA MEDIÇÃO DE ÁGUA - ENTRADA INDIVIDUALIZADA, EM PVC DN 25 (¾), PARA 1 MEDIDOR  FORNECIMENTO E INSTALAÇÃO (EXCLUSIVE HIDRÔMETRO). AF_11/2016</v>
          </cell>
          <cell r="I5339" t="str">
            <v>UN</v>
          </cell>
          <cell r="J5339" t="str">
            <v>COEFICIENTE DE REPRESENTATIVIDADE</v>
          </cell>
          <cell r="K5339" t="str">
            <v>184,97</v>
          </cell>
          <cell r="L5339" t="str">
            <v>CAIXA REFERENCIAL</v>
          </cell>
        </row>
        <row r="5340">
          <cell r="G5340" t="str">
            <v>90436</v>
          </cell>
          <cell r="H5340" t="str">
            <v>FURO MANUAL EM ALVENARIA, PARA INSTALAÇÕES HIDRÁULICAS, DIÂMETROS MENORES OU IGUAIS A 40 MM. AF_09/2023</v>
          </cell>
          <cell r="I5340" t="str">
            <v>UN</v>
          </cell>
          <cell r="J5340" t="str">
            <v>COEFICIENTE DE REPRESENTATIVIDADE</v>
          </cell>
          <cell r="K5340" t="str">
            <v>18,71</v>
          </cell>
          <cell r="L5340" t="str">
            <v>CAIXA REFERENCIAL</v>
          </cell>
        </row>
        <row r="5341">
          <cell r="G5341" t="str">
            <v>90437</v>
          </cell>
          <cell r="H5341" t="str">
            <v>FURO MANUAL EM ALVENARIA, PARA INSTALAÇÕES HIDRÁULICAS, DIÂMETROS MAIORES QUE 40 MM E MENORES OU IGUAIS A 75 MM. AF_09/2023</v>
          </cell>
          <cell r="I5341" t="str">
            <v>UN</v>
          </cell>
          <cell r="J5341" t="str">
            <v>COEFICIENTE DE REPRESENTATIVIDADE</v>
          </cell>
          <cell r="K5341" t="str">
            <v>49,88</v>
          </cell>
          <cell r="L5341" t="str">
            <v>CAIXA REFERENCIAL</v>
          </cell>
        </row>
        <row r="5342">
          <cell r="G5342" t="str">
            <v>90438</v>
          </cell>
          <cell r="H5342" t="str">
            <v>FURO MANUAL EM ALVENARIA, PARA INSTALAÇÕES HIDRÁULICAS, DIÂMETROS MAIORES QUE 75 MM E MENORES OU IGUAIS A 100 MM. AF_09/2023</v>
          </cell>
          <cell r="I5342" t="str">
            <v>UN</v>
          </cell>
          <cell r="J5342" t="str">
            <v>COEFICIENTE DE REPRESENTATIVIDADE</v>
          </cell>
          <cell r="K5342" t="str">
            <v>72,86</v>
          </cell>
          <cell r="L5342" t="str">
            <v>CAIXA REFERENCIAL</v>
          </cell>
        </row>
        <row r="5343">
          <cell r="G5343" t="str">
            <v>90439</v>
          </cell>
          <cell r="H5343" t="str">
            <v>FURO MECANIZADO EM CONCRETO, COM MARTELO DEMOLIDOR, PARA INSTALAÇÕES HIDRÁULICAS, DIÂMETROS MENORES OU IGUAIS A 40 MM. AF_09/2023</v>
          </cell>
          <cell r="I5343" t="str">
            <v>UN</v>
          </cell>
          <cell r="J5343" t="str">
            <v>COEFICIENTE DE REPRESENTATIVIDADE</v>
          </cell>
          <cell r="K5343" t="str">
            <v>10,72</v>
          </cell>
          <cell r="L5343" t="str">
            <v>CAIXA REFERENCIAL</v>
          </cell>
        </row>
        <row r="5344">
          <cell r="G5344" t="str">
            <v>90440</v>
          </cell>
          <cell r="H5344" t="str">
            <v>FURO MECANIZADO EM CONCRETO, COM MARTELO DEMOLIDOR, PARA INSTALAÇÕES HIDRÁULICAS, DIÂMETROS MAIORES QUE 40 MM E MENORES OU IGUAIS A 75 MM. AF_09/2023</v>
          </cell>
          <cell r="I5344" t="str">
            <v>UN</v>
          </cell>
          <cell r="J5344" t="str">
            <v>COEFICIENTE DE REPRESENTATIVIDADE</v>
          </cell>
          <cell r="K5344" t="str">
            <v>28,59</v>
          </cell>
          <cell r="L5344" t="str">
            <v>CAIXA REFERENCIAL</v>
          </cell>
        </row>
        <row r="5345">
          <cell r="G5345" t="str">
            <v>90441</v>
          </cell>
          <cell r="H5345" t="str">
            <v>FURO MECANIZADO EM CONCRETO, COM MARTELO DEMOLIDOR, PARA INSTALAÇÕES HIDRÁULICAS, DIÂMETROS MAIORES QUE 75 MM E MENORES OU IGUAIS A 150 MM. AF_09/2023</v>
          </cell>
          <cell r="I5345" t="str">
            <v>UN</v>
          </cell>
          <cell r="J5345" t="str">
            <v>COEFICIENTE DE REPRESENTATIVIDADE</v>
          </cell>
          <cell r="K5345" t="str">
            <v>41,77</v>
          </cell>
          <cell r="L5345" t="str">
            <v>CAIXA REFERENCIAL</v>
          </cell>
        </row>
        <row r="5346">
          <cell r="G5346" t="str">
            <v>90443</v>
          </cell>
          <cell r="H5346" t="str">
            <v>RASGO LINEAR MANUAL EM ALVENARIA, PARA RAMAIS/ DISTRIBUIÇÃO DE INSTALAÇÕES HIDRÁULICAS, DIÂMETROS MENORES OU IGUAIS A 40 MM. AF_09/2023</v>
          </cell>
          <cell r="I5346" t="str">
            <v>M</v>
          </cell>
          <cell r="J5346" t="str">
            <v>COEFICIENTE DE REPRESENTATIVIDADE</v>
          </cell>
          <cell r="K5346" t="str">
            <v>10,05</v>
          </cell>
          <cell r="L5346" t="str">
            <v>CAIXA REFERENCIAL</v>
          </cell>
        </row>
        <row r="5347">
          <cell r="G5347" t="str">
            <v>90444</v>
          </cell>
          <cell r="H5347" t="str">
            <v>RASGO LINEAR MECANIZADO EM CONTRAPISO, PARA RAMAIS/ DISTRIBUIÇÃO DE INSTALAÇÕES HIDRÁULICAS, DIÂMETROS MENORES OU IGUAIS A 40 MM. AF_09/2023_PS</v>
          </cell>
          <cell r="I5347" t="str">
            <v>M</v>
          </cell>
          <cell r="J5347" t="str">
            <v>COEFICIENTE DE REPRESENTATIVIDADE</v>
          </cell>
          <cell r="K5347" t="str">
            <v>14,57</v>
          </cell>
          <cell r="L5347" t="str">
            <v>CAIXA REFERENCIAL</v>
          </cell>
        </row>
        <row r="5348">
          <cell r="G5348" t="str">
            <v>90445</v>
          </cell>
          <cell r="H5348" t="str">
            <v>RASGO LINEAR MECANIZADO EM CONTRAPISO, PARA RAMAIS/ DISTRIBUIÇÃO DE INSTALAÇÕES HIDRÁULICAS, DIÂMETROS MAIORES QUE 40 MM E MENORES OU IGUAIS A 75 MM. AF_09/2023_PS</v>
          </cell>
          <cell r="I5348" t="str">
            <v>M</v>
          </cell>
          <cell r="J5348" t="str">
            <v>COEFICIENTE DE REPRESENTATIVIDADE</v>
          </cell>
          <cell r="K5348" t="str">
            <v>19,32</v>
          </cell>
          <cell r="L5348" t="str">
            <v>CAIXA REFERENCIAL</v>
          </cell>
        </row>
        <row r="5349">
          <cell r="G5349" t="str">
            <v>90446</v>
          </cell>
          <cell r="H5349" t="str">
            <v>RASGO LINEAR MECANIZADO EM CONTRAPISO, PARA RAMAIS/ DISTRIBUIÇÃO DE INSTALAÇÕES HIDRÁULICAS, DIÂMETROS MAIORES QUE 75 MM E MENORES OU IGUAIS A 100 MM. AF_09/2023_PS</v>
          </cell>
          <cell r="I5349" t="str">
            <v>M</v>
          </cell>
          <cell r="J5349" t="str">
            <v>COEFICIENTE DE REPRESENTATIVIDADE</v>
          </cell>
          <cell r="K5349" t="str">
            <v>25,66</v>
          </cell>
          <cell r="L5349" t="str">
            <v>CAIXA REFERENCIAL</v>
          </cell>
        </row>
        <row r="5350">
          <cell r="G5350" t="str">
            <v>90447</v>
          </cell>
          <cell r="H5350" t="str">
            <v>RASGO LINEAR MANUAL EM ALVENARIA, PARA ELETRODUTOS, DIÂMETROS MENORES OU IGUAIS A 40 MM. AF_09/2023</v>
          </cell>
          <cell r="I5350" t="str">
            <v>M</v>
          </cell>
          <cell r="J5350" t="str">
            <v>COEFICIENTE DE REPRESENTATIVIDADE</v>
          </cell>
          <cell r="K5350" t="str">
            <v>11,77</v>
          </cell>
          <cell r="L5350" t="str">
            <v>CAIXA REFERENCIAL</v>
          </cell>
        </row>
        <row r="5351">
          <cell r="G5351" t="str">
            <v>90451</v>
          </cell>
          <cell r="H5351" t="str">
            <v>PASSANTE TIPO PEÇA EM POLIESTIRENO (ISOPOR), FIXADO EM LAJE, PARA ABERTURA PARA PASSAGEM DE 1 TUBO DE ATÉ 50 MM DE DIÂMETRO. AF_09/2023</v>
          </cell>
          <cell r="I5351" t="str">
            <v>UN</v>
          </cell>
          <cell r="J5351" t="str">
            <v>COEFICIENTE DE REPRESENTATIVIDADE</v>
          </cell>
          <cell r="K5351" t="str">
            <v>7,69</v>
          </cell>
          <cell r="L5351" t="str">
            <v>CAIXA REFERENCIAL</v>
          </cell>
        </row>
        <row r="5352">
          <cell r="G5352" t="str">
            <v>90452</v>
          </cell>
          <cell r="H5352" t="str">
            <v>PASSANTE TIPO PEÇA EM POLIESTIRENO (ISOPOR), FIXADO EM LAJE, PARA PASSAGEM DE NO MÁXIMO 5 TUBOS DE 50 MM DE DIÂMETRO. AF_09/2023</v>
          </cell>
          <cell r="I5352" t="str">
            <v>UN</v>
          </cell>
          <cell r="J5352" t="str">
            <v>COEFICIENTE DE REPRESENTATIVIDADE</v>
          </cell>
          <cell r="K5352" t="str">
            <v>28,85</v>
          </cell>
          <cell r="L5352" t="str">
            <v>CAIXA REFERENCIAL</v>
          </cell>
        </row>
        <row r="5353">
          <cell r="G5353" t="str">
            <v>90453</v>
          </cell>
          <cell r="H5353" t="str">
            <v>PASSANTE TIPO TUBO COM DIÂMETRO DE 40 MM, FIXADO EM LAJE, PARA PASSAGEM DE TUBULAÇÕES COM NO MÁXIMO 32 MM DE DIÂMETRO. AF_09/2023</v>
          </cell>
          <cell r="I5353" t="str">
            <v>UN</v>
          </cell>
          <cell r="J5353" t="str">
            <v>COEFICIENTE DE REPRESENTATIVIDADE</v>
          </cell>
          <cell r="K5353" t="str">
            <v>4,52</v>
          </cell>
          <cell r="L5353" t="str">
            <v>CAIXA REFERENCIAL</v>
          </cell>
        </row>
        <row r="5354">
          <cell r="G5354" t="str">
            <v>90454</v>
          </cell>
          <cell r="H5354" t="str">
            <v>PASSANTE TIPO TUBO COM DIÂMETRO DE 75 MM, FIXADO EM LAJE, PARA PASSAGEM DE TUBULAÇÕES COM NO MÁXIMO 50 MM DE DIÂMETRO. AF_09/2023</v>
          </cell>
          <cell r="I5354" t="str">
            <v>UN</v>
          </cell>
          <cell r="J5354" t="str">
            <v>COEFICIENTE DE REPRESENTATIVIDADE</v>
          </cell>
          <cell r="K5354" t="str">
            <v>7,27</v>
          </cell>
          <cell r="L5354" t="str">
            <v>CAIXA REFERENCIAL</v>
          </cell>
        </row>
        <row r="5355">
          <cell r="G5355" t="str">
            <v>90455</v>
          </cell>
          <cell r="H5355" t="str">
            <v>PASSANTE TIPO TUBO COM DIÂMETRO DE 100 MM, FIXADO EM LAJE, PARA PASSAGEM DE TUBULAÇÕES COM NO MÁXIMO 75 MM DE DIÂMETRO. AF_09/2023</v>
          </cell>
          <cell r="I5355" t="str">
            <v>UN</v>
          </cell>
          <cell r="J5355" t="str">
            <v>COEFICIENTE DE REPRESENTATIVIDADE</v>
          </cell>
          <cell r="K5355" t="str">
            <v>9,45</v>
          </cell>
          <cell r="L5355" t="str">
            <v>CAIXA REFERENCIAL</v>
          </cell>
        </row>
        <row r="5356">
          <cell r="G5356" t="str">
            <v>90456</v>
          </cell>
          <cell r="H5356" t="str">
            <v>QUEBRA EM ALVENARIA PARA INSTALAÇÃO DE CAIXA DE TOMADA (4X4 OU 4X2). AF_09/2023</v>
          </cell>
          <cell r="I5356" t="str">
            <v>UN</v>
          </cell>
          <cell r="J5356" t="str">
            <v>COEFICIENTE DE REPRESENTATIVIDADE</v>
          </cell>
          <cell r="K5356" t="str">
            <v>7,79</v>
          </cell>
          <cell r="L5356" t="str">
            <v>CAIXA REFERENCIAL</v>
          </cell>
        </row>
        <row r="5357">
          <cell r="G5357" t="str">
            <v>90457</v>
          </cell>
          <cell r="H5357" t="str">
            <v>QUEBRA EM ALVENARIA PARA INSTALAÇÃO DE QUADRO DISTRIBUIÇÃO PEQUENO (19X25 CM). AF_09/2023</v>
          </cell>
          <cell r="I5357" t="str">
            <v>UN</v>
          </cell>
          <cell r="J5357" t="str">
            <v>COEFICIENTE DE REPRESENTATIVIDADE</v>
          </cell>
          <cell r="K5357" t="str">
            <v>17,79</v>
          </cell>
          <cell r="L5357" t="str">
            <v>CAIXA REFERENCIAL</v>
          </cell>
        </row>
        <row r="5358">
          <cell r="G5358" t="str">
            <v>90458</v>
          </cell>
          <cell r="H5358" t="str">
            <v>QUEBRA EM ALVENARIA PARA INSTALAÇÃO DE QUADRO DISTRIBUIÇÃO GRANDE (76X40 CM). AF_09/2023</v>
          </cell>
          <cell r="I5358" t="str">
            <v>UN</v>
          </cell>
          <cell r="J5358" t="str">
            <v>COEFICIENTE DE REPRESENTATIVIDADE</v>
          </cell>
          <cell r="K5358" t="str">
            <v>50,74</v>
          </cell>
          <cell r="L5358" t="str">
            <v>CAIXA REFERENCIAL</v>
          </cell>
        </row>
        <row r="5359">
          <cell r="G5359" t="str">
            <v>90459</v>
          </cell>
          <cell r="H5359" t="str">
            <v>QUEBRA EM ALVENARIA PARA INSTALAÇÃO DE ABRIGO PARA MANGUEIRAS (90X60 CM). AF_09/2023</v>
          </cell>
          <cell r="I5359" t="str">
            <v>UN</v>
          </cell>
          <cell r="J5359" t="str">
            <v>COEFICIENTE DE REPRESENTATIVIDADE</v>
          </cell>
          <cell r="K5359" t="str">
            <v>61,36</v>
          </cell>
          <cell r="L5359" t="str">
            <v>CAIXA REFERENCIAL</v>
          </cell>
        </row>
        <row r="5360">
          <cell r="G5360" t="str">
            <v>90460</v>
          </cell>
          <cell r="H5360" t="str">
            <v>SUPORTE PARA 2 TUBOS HORIZONTAIS, ESPAÇADO A CADA 56 CM, EM PERFILADO COM COMPRIMENTO DE 25 CM FIXADO EM LAJE, POR METRO DE TUBULAÇÃO FIXADA. AF_09/2023</v>
          </cell>
          <cell r="I5360" t="str">
            <v>M</v>
          </cell>
          <cell r="J5360" t="str">
            <v>COEFICIENTE DE REPRESENTATIVIDADE</v>
          </cell>
          <cell r="K5360" t="str">
            <v>27,99</v>
          </cell>
          <cell r="L5360" t="str">
            <v>CAIXA REFERENCIAL</v>
          </cell>
        </row>
        <row r="5361">
          <cell r="G5361" t="str">
            <v>90461</v>
          </cell>
          <cell r="H5361" t="str">
            <v>SUPORTE PARA 4 TUBOS HORIZONTAIS, ESPAÇADO A CADA 56 CM, EM PERFILADO COM COMPRIMENTO DE 42 CM FIXADO EM LAJE, POR METRO DE TUBULAÇÃO FIXADA. AF_09/2023</v>
          </cell>
          <cell r="I5361" t="str">
            <v>M</v>
          </cell>
          <cell r="J5361" t="str">
            <v>COEFICIENTE DE REPRESENTATIVIDADE</v>
          </cell>
          <cell r="K5361" t="str">
            <v>21,62</v>
          </cell>
          <cell r="L5361" t="str">
            <v>CAIXA REFERENCIAL</v>
          </cell>
        </row>
        <row r="5362">
          <cell r="G5362" t="str">
            <v>90462</v>
          </cell>
          <cell r="H5362" t="str">
            <v>SUPORTE PARA 2 TUBOS VERTICAIS, ESPAÇADO A CADA 150 CM, EM PERFILADO COM COMPRIMENTO DE 25 CM FIXADO EM PAREDE, POR METRO DE TUBULAÇÃO FIXADA. AF_09/2023</v>
          </cell>
          <cell r="I5362" t="str">
            <v>M</v>
          </cell>
          <cell r="J5362" t="str">
            <v>COEFICIENTE DE REPRESENTATIVIDADE</v>
          </cell>
          <cell r="K5362" t="str">
            <v>5,00</v>
          </cell>
          <cell r="L5362" t="str">
            <v>CAIXA REFERENCIAL</v>
          </cell>
        </row>
        <row r="5363">
          <cell r="G5363" t="str">
            <v>90463</v>
          </cell>
          <cell r="H5363" t="str">
            <v>SUPORTE PARA 4 TUBOS VERTICAIS, ESPAÇADO A CADA 150 CM, EM PERFILADO COM COMPRIMENTO DE 42 CM FIXADO EM PAREDE, POR METRO DE TUBULAÇÃO FIXADA. AF_09/2023</v>
          </cell>
          <cell r="I5363" t="str">
            <v>M</v>
          </cell>
          <cell r="J5363" t="str">
            <v>COEFICIENTE DE REPRESENTATIVIDADE</v>
          </cell>
          <cell r="K5363" t="str">
            <v>4,32</v>
          </cell>
          <cell r="L5363" t="str">
            <v>CAIXA REFERENCIAL</v>
          </cell>
        </row>
        <row r="5364">
          <cell r="G5364" t="str">
            <v>90466</v>
          </cell>
          <cell r="H5364" t="str">
            <v>CHUMBAMENTO LINEAR EM ALVENARIA PARA RAMAIS/DISTRIBUIÇÃO DE INSTALAÇÕES HIDRÁULICAS COM DIÂMETROS MENORES OU IGUAIS A 40 MM. AF_09/2023</v>
          </cell>
          <cell r="I5364" t="str">
            <v>M</v>
          </cell>
          <cell r="J5364" t="str">
            <v>COEFICIENTE DE REPRESENTATIVIDADE</v>
          </cell>
          <cell r="K5364" t="str">
            <v>18,06</v>
          </cell>
          <cell r="L5364" t="str">
            <v>CAIXA REFERENCIAL</v>
          </cell>
        </row>
        <row r="5365">
          <cell r="G5365" t="str">
            <v>90467</v>
          </cell>
          <cell r="H5365" t="str">
            <v>CHUMBAMENTO LINEAR EM ALVENARIA PARA RAMAIS/DISTRIBUIÇÃO DE INSTALAÇÕES HIDRÁULICAS COM DIÂMETROS MAIORES QUE 40 MM E MENORES OU IGUAIS A 75 MM. AF_09/2023</v>
          </cell>
          <cell r="I5365" t="str">
            <v>M</v>
          </cell>
          <cell r="J5365" t="str">
            <v>COEFICIENTE DE REPRESENTATIVIDADE</v>
          </cell>
          <cell r="K5365" t="str">
            <v>27,10</v>
          </cell>
          <cell r="L5365" t="str">
            <v>CAIXA REFERENCIAL</v>
          </cell>
        </row>
        <row r="5366">
          <cell r="G5366" t="str">
            <v>90468</v>
          </cell>
          <cell r="H5366" t="str">
            <v>CHUMBAMENTO LINEAR EM CONTRAPISO PARA RAMAIS/DISTRIBUIÇÃO DE INSTALAÇÕES HIDRÁULICAS COM DIÂMETROS MENORES OU IGUAIS A 40 MM. AF_09/2023</v>
          </cell>
          <cell r="I5366" t="str">
            <v>M</v>
          </cell>
          <cell r="J5366" t="str">
            <v>COEFICIENTE DE REPRESENTATIVIDADE</v>
          </cell>
          <cell r="K5366" t="str">
            <v>8,27</v>
          </cell>
          <cell r="L5366" t="str">
            <v>CAIXA REFERENCIAL</v>
          </cell>
        </row>
        <row r="5367">
          <cell r="G5367" t="str">
            <v>90469</v>
          </cell>
          <cell r="H5367" t="str">
            <v>CHUMBAMENTO LINEAR EM CONTRAPISO PARA RAMAIS/DISTRIBUIÇÃO DE INSTALAÇÕES HIDRÁULICAS COM DIÂMETROS MAIORES QUE 40 MM E MENORES OU IGUAIS A 75 MM. AF_09/2023</v>
          </cell>
          <cell r="I5367" t="str">
            <v>M</v>
          </cell>
          <cell r="J5367" t="str">
            <v>COEFICIENTE DE REPRESENTATIVIDADE</v>
          </cell>
          <cell r="K5367" t="str">
            <v>12,53</v>
          </cell>
          <cell r="L5367" t="str">
            <v>CAIXA REFERENCIAL</v>
          </cell>
        </row>
        <row r="5368">
          <cell r="G5368" t="str">
            <v>90470</v>
          </cell>
          <cell r="H5368" t="str">
            <v>CHUMBAMENTO LINEAR EM CONTRAPISO PARA RAMAIS/DISTRIBUIÇÃO DE INSTALAÇÕES HIDRÁULICAS COM DIÂMETROS MAIORES QUE 75 MM E MENORES OU IGUAIS A 100 MM. AF_09/2023</v>
          </cell>
          <cell r="I5368" t="str">
            <v>M</v>
          </cell>
          <cell r="J5368" t="str">
            <v>COEFICIENTE DE REPRESENTATIVIDADE</v>
          </cell>
          <cell r="K5368" t="str">
            <v>16,45</v>
          </cell>
          <cell r="L5368" t="str">
            <v>CAIXA REFERENCIAL</v>
          </cell>
        </row>
        <row r="5369">
          <cell r="G5369" t="str">
            <v>91166</v>
          </cell>
          <cell r="H5369" t="str">
            <v>FIXAÇÃO DE TUBOS HORIZONTAIS DE PEX OU MULTICAMADAS, DIÂMETROS IGUAIS OU INFERIORES A 40 MM, COM ABRAÇADEIRA PLÁSTICA FIXADA EM LAJE. AF_09/2023_PE</v>
          </cell>
          <cell r="I5369" t="str">
            <v>M</v>
          </cell>
          <cell r="J5369" t="str">
            <v>COEFICIENTE DE REPRESENTATIVIDADE</v>
          </cell>
          <cell r="K5369" t="str">
            <v>4,78</v>
          </cell>
          <cell r="L5369" t="str">
            <v>CAIXA REFERENCIAL</v>
          </cell>
        </row>
        <row r="5370">
          <cell r="G5370" t="str">
            <v>91167</v>
          </cell>
          <cell r="H5370" t="str">
            <v>FIXAÇÃO DE TUBOS HORIZONTAIS DE PPR DIÂMETROS MENORES OU IGUAIS A 40 MM COM ABRAÇADEIRA METÁLICA RÍGIDA TIPO U PERFIL 1 1/4, FIXADA EM PERFILADO EM LAJE. AF_09/2023_PS</v>
          </cell>
          <cell r="I5370" t="str">
            <v>M</v>
          </cell>
          <cell r="J5370" t="str">
            <v>COEFICIENTE DE REPRESENTATIVIDADE</v>
          </cell>
          <cell r="K5370" t="str">
            <v>12,54</v>
          </cell>
          <cell r="L5370" t="str">
            <v>CAIXA REFERENCIAL</v>
          </cell>
        </row>
        <row r="5371">
          <cell r="G5371" t="str">
            <v>91170</v>
          </cell>
          <cell r="H5371" t="str">
            <v>FIXAÇÃO DE TUBOS HORIZONTAIS DE PVC ÁGUA, PVC ESGOTO, PVC ÁGUA PLUVIAL, CPVC, PPR, COBRE OU AÇO, DIÂMETROS MENORES OU IGUAIS A 40 MM, COM ABRAÇADEIRA METÁLICA RÍGIDA TIPO U PERFIL 1 1/4, FIXADA EM PERFILADO EM LAJE. AF_09/2023_PS</v>
          </cell>
          <cell r="I5371" t="str">
            <v>M</v>
          </cell>
          <cell r="J5371" t="str">
            <v>COEFICIENTE DE REPRESENTATIVIDADE</v>
          </cell>
          <cell r="K5371" t="str">
            <v>12,54</v>
          </cell>
          <cell r="L5371" t="str">
            <v>CAIXA REFERENCIAL</v>
          </cell>
        </row>
        <row r="5372">
          <cell r="G5372" t="str">
            <v>91171</v>
          </cell>
          <cell r="H5372" t="str">
            <v>FIXAÇÃO DE TUBOS HORIZONTAIS DE PVC ÁGUA, PVC ESGOTO, PVC ÁGUA PLUVIAL, CPVC, PPR, COBRE OU AÇO, DIÂMETROS MAIORES QUE 40 MM E MENORES OU IGUAIS A 75 MM, COM ABRAÇADEIRA METÁLICA RÍGIDA TIPO U PERFIL 2 1/2, FIXADA EM PERFILADO EM LAJE. AF_09/2023_PS</v>
          </cell>
          <cell r="I5372" t="str">
            <v>M</v>
          </cell>
          <cell r="J5372" t="str">
            <v>COEFICIENTE DE REPRESENTATIVIDADE</v>
          </cell>
          <cell r="K5372" t="str">
            <v>20,30</v>
          </cell>
          <cell r="L5372" t="str">
            <v>CAIXA REFERENCIAL</v>
          </cell>
        </row>
        <row r="5373">
          <cell r="G5373" t="str">
            <v>91172</v>
          </cell>
          <cell r="H5373" t="str">
            <v>FIXAÇÃO DE TUBOS HORIZONTAIS DE PVC ÁGUA, PVC ESGOTO, PVC ÁGUA PLUVIAL, CPVC, PPR, COBRE OU AÇO, DIÂMETROS MAIORES QUE 75 MM E MENORES OU IGUAIS A 100 MM, COM ABRAÇADEIRA METÁLICA RÍGIDA TIPO U PERFIL 4, FIXADA EM PERFILADO EM LAJE. AF_09/2023_PS</v>
          </cell>
          <cell r="I5373" t="str">
            <v>M</v>
          </cell>
          <cell r="J5373" t="str">
            <v>COEFICIENTE DE REPRESENTATIVIDADE</v>
          </cell>
          <cell r="K5373" t="str">
            <v>23,34</v>
          </cell>
          <cell r="L5373" t="str">
            <v>CAIXA REFERENCIAL</v>
          </cell>
        </row>
        <row r="5374">
          <cell r="G5374" t="str">
            <v>91173</v>
          </cell>
          <cell r="H5374" t="str">
            <v>FIXAÇÃO DE TUBOS VERTICAIS DE PVC ÁGUA, PVC ESGOTO, PVC ÁGUA PLUVIAL, CPVC, PPR, COBRE OU AÇO, DIÂMETROS MENORES OU IGUAIS A 40 MM, COM ABRAÇADEIRA METÁLICA RÍGIDA TIPO U PERFIL 1 1/4, FIXADA EM PERFILADO EM PAREDE. AF_09/2023_PS</v>
          </cell>
          <cell r="I5374" t="str">
            <v>M</v>
          </cell>
          <cell r="J5374" t="str">
            <v>COEFICIENTE DE REPRESENTATIVIDADE</v>
          </cell>
          <cell r="K5374" t="str">
            <v>4,68</v>
          </cell>
          <cell r="L5374" t="str">
            <v>CAIXA REFERENCIAL</v>
          </cell>
        </row>
        <row r="5375">
          <cell r="G5375" t="str">
            <v>91174</v>
          </cell>
          <cell r="H5375" t="str">
            <v>FIXAÇÃO DE TUBOS VERTICAIS DE PVC ÁGUA, PVC ESGOTO, PVC ÁGUA PLUVIAL, CPVC, PPR, COBRE OU AÇO, DIÂMETROS MAIORES QUE 40 MM E MENORES OU IGUAIS A 75 MM, COM ABRAÇADEIRA METÁLICA RÍGIDA TIPO U PERFIL 2 1/2, FIXADA EM PERFILADO EM PAREDE. AF_09/2023_PS</v>
          </cell>
          <cell r="I5375" t="str">
            <v>M</v>
          </cell>
          <cell r="J5375" t="str">
            <v>COEFICIENTE DE REPRESENTATIVIDADE</v>
          </cell>
          <cell r="K5375" t="str">
            <v>8,11</v>
          </cell>
          <cell r="L5375" t="str">
            <v>CAIXA REFERENCIAL</v>
          </cell>
        </row>
        <row r="5376">
          <cell r="G5376" t="str">
            <v>91175</v>
          </cell>
          <cell r="H5376" t="str">
            <v>FIXAÇÃO DE TUBOS VERTICAIS DE PVC ÁGUA, PVC ESGOTO, PVC ÁGUA PLUVIAL, CPVC, PPR, COBRE OU AÇO, DIÂMETROS MAIORES QUE 75 MM E MENORES OU IGUAIS A 100 MM, COM ABRAÇADEIRA METÁLICA RÍGIDA TIPO U PERFIL 4, FIXADA EM PERFILADO EM PAREDE. AF_09/2023_PS</v>
          </cell>
          <cell r="I5376" t="str">
            <v>M</v>
          </cell>
          <cell r="J5376" t="str">
            <v>COEFICIENTE DE REPRESENTATIVIDADE</v>
          </cell>
          <cell r="K5376" t="str">
            <v>12,61</v>
          </cell>
          <cell r="L5376" t="str">
            <v>CAIXA REFERENCIAL</v>
          </cell>
        </row>
        <row r="5377">
          <cell r="G5377" t="str">
            <v>91176</v>
          </cell>
          <cell r="H5377" t="str">
            <v>FIXAÇÃO DE TUBOS HORIZONTAIS DE PPR DIÂMETROS MENORES OU IGUAIS A 40 MM, COM ABRAÇADEIRA METÁLICA RÍGIDA TIPO  D  COM PARAFUSO DE FIXAÇÃO 1 1/4, FIXADA DIRETAMENTE NA LAJE OU PAREDE. AF_09/2023</v>
          </cell>
          <cell r="I5377" t="str">
            <v>M</v>
          </cell>
          <cell r="J5377" t="str">
            <v>COEFICIENTE DE REPRESENTATIVIDADE</v>
          </cell>
          <cell r="K5377" t="str">
            <v>20,36</v>
          </cell>
          <cell r="L5377" t="str">
            <v>CAIXA REFERENCIAL</v>
          </cell>
        </row>
        <row r="5378">
          <cell r="G5378" t="str">
            <v>91179</v>
          </cell>
          <cell r="H5378" t="str">
            <v>FIXAÇÃO DE TUBOS HORIZONTAIS DE PVC ÁGUA/PVC ESGOTO/PVC PLUVIAL/CPVC/PPR/COBRE OU AÇO, DIÂMETROS MENORES OU IGUAIS A 40 MM, COM ABRAÇADEIRA METÁLICA RÍGIDA TIPO  D  COM PARAFUSO DE FIXAÇÃO 1 1/4", FIXADA DIRETAMENTE NA LAJE OU PAREDE. AF_09/2023</v>
          </cell>
          <cell r="I5378" t="str">
            <v>M</v>
          </cell>
          <cell r="J5378" t="str">
            <v>COEFICIENTE DE REPRESENTATIVIDADE</v>
          </cell>
          <cell r="K5378" t="str">
            <v>20,36</v>
          </cell>
          <cell r="L5378" t="str">
            <v>CAIXA REFERENCIAL</v>
          </cell>
        </row>
        <row r="5379">
          <cell r="G5379" t="str">
            <v>91180</v>
          </cell>
          <cell r="H5379" t="str">
            <v>FIXAÇÃO DE TUBOS HORIZONTAIS DE PVC ÁGUA/PVC ESGOTO/PVC PLUVIAL/CPVC/PPR/COBRE OU AÇO, DIÂMETROS MAIORES QUE 40 MM E MENORES OU IGUAIS A 75 MM, COM ABRAÇADEIRA TIPO  D  COM PARAFUSO DE FIXAÇÃO 2 1/2", FIXADA DIRETAMENTE NA LAJE OU PAREDE. AF_09/2023</v>
          </cell>
          <cell r="I5379" t="str">
            <v>M</v>
          </cell>
          <cell r="J5379" t="str">
            <v>COEFICIENTE DE REPRESENTATIVIDADE</v>
          </cell>
          <cell r="K5379" t="str">
            <v>27,26</v>
          </cell>
          <cell r="L5379" t="str">
            <v>CAIXA REFERENCIAL</v>
          </cell>
        </row>
        <row r="5380">
          <cell r="G5380" t="str">
            <v>91181</v>
          </cell>
          <cell r="H5380" t="str">
            <v>FIXAÇÃO DE TUBOS HORIZONTAIS DE  PVC ÁGUA/PVC ESGOTO/PVC PLUVIAL/CPVC/PPR/COBRE OU AÇO, DIÂMETROS MAIORES QUE 75 MM E MENORES OU IGUAIS A 100 MM, COM ABRAÇADEIRA TIPO  D  COM PARAFUSO DE FIXAÇÃO 4", FIXADA DIRETAMENTE NA LAJE OU PAREDE. AF_09/2023</v>
          </cell>
          <cell r="I5380" t="str">
            <v>M</v>
          </cell>
          <cell r="J5380" t="str">
            <v>COEFICIENTE DE REPRESENTATIVIDADE</v>
          </cell>
          <cell r="K5380" t="str">
            <v>28,69</v>
          </cell>
          <cell r="L5380" t="str">
            <v>CAIXA REFERENCIAL</v>
          </cell>
        </row>
        <row r="5381">
          <cell r="G5381" t="str">
            <v>91182</v>
          </cell>
          <cell r="H5381" t="str">
            <v>FIXAÇÃO DE TUBOS HORIZONTAIS DE PPR, DIÂMETROS MENORES OU IGUAIS A 40 MM, COM ABRAÇADEIRA METÁLICA FLEXÍVEL 18 MM, FIXADA DIRETAMENTE NA LAJE. AF_09/2023</v>
          </cell>
          <cell r="I5381" t="str">
            <v>M</v>
          </cell>
          <cell r="J5381" t="str">
            <v>COEFICIENTE DE REPRESENTATIVIDADE</v>
          </cell>
          <cell r="K5381" t="str">
            <v>30,41</v>
          </cell>
          <cell r="L5381" t="str">
            <v>CAIXA REFERENCIAL</v>
          </cell>
        </row>
        <row r="5382">
          <cell r="G5382" t="str">
            <v>91185</v>
          </cell>
          <cell r="H5382" t="str">
            <v>FIXAÇÃO DE TUBOS HORIZONTAIS DE PVC ÁGUA, PVC ESGOTO, PVC ÁGUA PLUVIAL, CPVC, PPR, COBRE OU AÇO, DIÂMETROS MENORES OU IGUAIS A 40 MM, COM ABRAÇADEIRA METÁLICA FLEXÍVEL 18 MM, FIXADA DIRETAMENTE NA LAJE. AF_09/2023</v>
          </cell>
          <cell r="I5382" t="str">
            <v>M</v>
          </cell>
          <cell r="J5382" t="str">
            <v>COEFICIENTE DE REPRESENTATIVIDADE</v>
          </cell>
          <cell r="K5382" t="str">
            <v>30,41</v>
          </cell>
          <cell r="L5382" t="str">
            <v>CAIXA REFERENCIAL</v>
          </cell>
        </row>
        <row r="5383">
          <cell r="G5383" t="str">
            <v>91186</v>
          </cell>
          <cell r="H5383" t="str">
            <v>FIXAÇÃO DE TUBOS HORIZONTAIS DE PVC ÁGUA, PVC ESGOTO, PVC ÁGUA PLUVIAL, CPVC, PPR, COBRE OU AÇO, DIÂMETROS MAIORES QUE 40 MM E MENORES OU IGUAIS A 75 MM, COM ABRAÇADEIRA METÁLICA FLEXÍVEL 18 MM, FIXADA DIRETAMENTE NA LAJE. AF_09/2023</v>
          </cell>
          <cell r="I5383" t="str">
            <v>M</v>
          </cell>
          <cell r="J5383" t="str">
            <v>COEFICIENTE DE REPRESENTATIVIDADE</v>
          </cell>
          <cell r="K5383" t="str">
            <v>33,49</v>
          </cell>
          <cell r="L5383" t="str">
            <v>CAIXA REFERENCIAL</v>
          </cell>
        </row>
        <row r="5384">
          <cell r="G5384" t="str">
            <v>91187</v>
          </cell>
          <cell r="H5384" t="str">
            <v>FIXAÇÃO DE TUBOS HORIZONTAIS DE PVC ÁGUA, PVC ESGOTO, PVC ÁGUA PLUVIAL, CPVC, PPR, COBRE OU AÇO, DIÂMETROS MAIORES QUE 75 MM E MENORES OU IGUAIS A 100 MM, COM ABRAÇADEIRA METÁLICA FLEXÍVEL 18 MM, FIXADA DIRETAMENTE NA LAJE. AF_09/2023</v>
          </cell>
          <cell r="I5384" t="str">
            <v>M</v>
          </cell>
          <cell r="J5384" t="str">
            <v>COEFICIENTE DE REPRESENTATIVIDADE</v>
          </cell>
          <cell r="K5384" t="str">
            <v>30,12</v>
          </cell>
          <cell r="L5384" t="str">
            <v>CAIXA REFERENCIAL</v>
          </cell>
        </row>
        <row r="5385">
          <cell r="G5385" t="str">
            <v>91188</v>
          </cell>
          <cell r="H5385" t="str">
            <v>CHUMBAMENTO PONTUAL DE ABERTURA EM LAJE COM PASSAGEM DE 1 TUBO COM DIÂMETRO DE  50 MM. AF_09/2023</v>
          </cell>
          <cell r="I5385" t="str">
            <v>UN</v>
          </cell>
          <cell r="J5385" t="str">
            <v>COEFICIENTE DE REPRESENTATIVIDADE</v>
          </cell>
          <cell r="K5385" t="str">
            <v>15,27</v>
          </cell>
          <cell r="L5385" t="str">
            <v>CAIXA REFERENCIAL</v>
          </cell>
        </row>
        <row r="5386">
          <cell r="G5386" t="str">
            <v>91189</v>
          </cell>
          <cell r="H5386" t="str">
            <v>CHUMBAMENTO PONTUAL DE ABERTURA EM LAJE COM PASSAGEM DE 5 TUBOS COM  DIÂMETROS DE  50 MM. AF_09/2023</v>
          </cell>
          <cell r="I5386" t="str">
            <v>UN</v>
          </cell>
          <cell r="J5386" t="str">
            <v>COEFICIENTE DE REPRESENTATIVIDADE</v>
          </cell>
          <cell r="K5386" t="str">
            <v>78,48</v>
          </cell>
          <cell r="L5386" t="str">
            <v>CAIXA REFERENCIAL</v>
          </cell>
        </row>
        <row r="5387">
          <cell r="G5387" t="str">
            <v>91190</v>
          </cell>
          <cell r="H5387" t="str">
            <v>CHUMBAMENTO PONTUAL EM PASSAGEM DE TUBO COM DIÂMETRO MENOR OU IGUAL A 40 MM. AF_09/2023</v>
          </cell>
          <cell r="I5387" t="str">
            <v>UN</v>
          </cell>
          <cell r="J5387" t="str">
            <v>COEFICIENTE DE REPRESENTATIVIDADE</v>
          </cell>
          <cell r="K5387" t="str">
            <v>11,81</v>
          </cell>
          <cell r="L5387" t="str">
            <v>CAIXA REFERENCIAL</v>
          </cell>
        </row>
        <row r="5388">
          <cell r="G5388" t="str">
            <v>91191</v>
          </cell>
          <cell r="H5388" t="str">
            <v>CHUMBAMENTO PONTUAL EM PASSAGEM DE TUBO COM DIÂMETROS ENTRE 40 MM E 75 MM. AF_09/2023</v>
          </cell>
          <cell r="I5388" t="str">
            <v>UN</v>
          </cell>
          <cell r="J5388" t="str">
            <v>COEFICIENTE DE REPRESENTATIVIDADE</v>
          </cell>
          <cell r="K5388" t="str">
            <v>15,56</v>
          </cell>
          <cell r="L5388" t="str">
            <v>CAIXA REFERENCIAL</v>
          </cell>
        </row>
        <row r="5389">
          <cell r="G5389" t="str">
            <v>91192</v>
          </cell>
          <cell r="H5389" t="str">
            <v>CHUMBAMENTO PONTUAL EM PASSAGEM DE TUBO COM DIÂMETRO MAIOR QUE 75 MM E MENORES OU IGUAIS A 150 MM. AF_09/2023</v>
          </cell>
          <cell r="I5389" t="str">
            <v>UN</v>
          </cell>
          <cell r="J5389" t="str">
            <v>COEFICIENTE DE REPRESENTATIVIDADE</v>
          </cell>
          <cell r="K5389" t="str">
            <v>22,28</v>
          </cell>
          <cell r="L5389" t="str">
            <v>CAIXA REFERENCIAL</v>
          </cell>
        </row>
        <row r="5390">
          <cell r="G5390" t="str">
            <v>91222</v>
          </cell>
          <cell r="H5390" t="str">
            <v>RASGO LINEAR MANUAL EM ALVENARIA, PARA RAMAIS/ DISTRIBUIÇÃO DE INSTALAÇÕES HIDRÁULICAS, DIÂMETROS MAIORES QUE 40 MM E MENORES OU IGUAIS A 75 MM. AF_09/2023</v>
          </cell>
          <cell r="I5390" t="str">
            <v>M</v>
          </cell>
          <cell r="J5390" t="str">
            <v>COEFICIENTE DE REPRESENTATIVIDADE</v>
          </cell>
          <cell r="K5390" t="str">
            <v>11,17</v>
          </cell>
          <cell r="L5390" t="str">
            <v>CAIXA REFERENCIAL</v>
          </cell>
        </row>
        <row r="5391">
          <cell r="G5391" t="str">
            <v>94480</v>
          </cell>
          <cell r="H5391" t="str">
            <v>CONJUNTO HIDRÁULICO PARA INSTALAÇÃO DE BOMBA EM AÇO ROSCÁVEL, DN SUCÇÃO 65 (2½) E DN RECALQUE 50 (2), PARA EDIFICAÇÃO ENTRE 12 E 18 PAVIMENTOS  FORNECIMENTO E INSTALAÇÃO. AF_06/2016</v>
          </cell>
          <cell r="I5391" t="str">
            <v>UN</v>
          </cell>
          <cell r="J5391" t="str">
            <v>COEFICIENTE DE REPRESENTATIVIDADE</v>
          </cell>
          <cell r="K5391" t="str">
            <v>3.142,37</v>
          </cell>
          <cell r="L5391" t="str">
            <v>CAIXA REFERENCIAL</v>
          </cell>
        </row>
        <row r="5392">
          <cell r="G5392" t="str">
            <v>94481</v>
          </cell>
          <cell r="H5392" t="str">
            <v>CONJUNTO HIDRÁULICO PARA INSTALAÇÃO DE BOMBA EM AÇO ROSCÁVEL, DN SUCÇÃO 50 (2) E DN RECALQUE 40 (1 1/2), PARA EDIFICAÇÃO ENTRE 8 E 12 PAVIMENTOS  FORNECIMENTO E INSTALAÇÃO. AF_06/2016</v>
          </cell>
          <cell r="I5392" t="str">
            <v>UN</v>
          </cell>
          <cell r="J5392" t="str">
            <v>COEFICIENTE DE REPRESENTATIVIDADE</v>
          </cell>
          <cell r="K5392" t="str">
            <v>2.252,46</v>
          </cell>
          <cell r="L5392" t="str">
            <v>CAIXA REFERENCIAL</v>
          </cell>
        </row>
        <row r="5393">
          <cell r="G5393" t="str">
            <v>94482</v>
          </cell>
          <cell r="H5393" t="str">
            <v>CONJUNTO HIDRÁULICO PARA INSTALAÇÃO DE BOMBA EM AÇO ROSCÁVEL, DN SUCÇÃO 40 (1 1/2) E DN RECALQUE 32 (1 1/4), PARA EDIFICAÇÃO ENTRE 4 E 8 PAVIMENTOS  FORNECIMENTO E INSTALAÇÃO. AF_06/2016</v>
          </cell>
          <cell r="I5393" t="str">
            <v>UN</v>
          </cell>
          <cell r="J5393" t="str">
            <v>COEFICIENTE DE REPRESENTATIVIDADE</v>
          </cell>
          <cell r="K5393" t="str">
            <v>1.803,09</v>
          </cell>
          <cell r="L5393" t="str">
            <v>CAIXA REFERENCIAL</v>
          </cell>
        </row>
        <row r="5394">
          <cell r="G5394" t="str">
            <v>94483</v>
          </cell>
          <cell r="H5394" t="str">
            <v>CONJUNTO HIDRÁULICO PARA INSTALAÇÃO DE BOMBA EM AÇO ROSCÁVEL, DN SUCÇÃO 32 (1 1/4) E DN RECALQUE 25 (1), PARA EDIFICAÇÃO ATÉ 4 PAVIMENTOS  FORNECIMENTO E INSTALAÇÃO. AF_06/2016</v>
          </cell>
          <cell r="I5394" t="str">
            <v>UN</v>
          </cell>
          <cell r="J5394" t="str">
            <v>COEFICIENTE DE REPRESENTATIVIDADE</v>
          </cell>
          <cell r="K5394" t="str">
            <v>1.532,50</v>
          </cell>
          <cell r="L5394" t="str">
            <v>CAIXA REFERENCIAL</v>
          </cell>
        </row>
        <row r="5395">
          <cell r="G5395" t="str">
            <v>95541</v>
          </cell>
          <cell r="H5395" t="str">
            <v>FIXAÇÃO DE DUTOS FLEXÍVEIS CIRCULARES,  DIÂMETRO 109 MM OU 4", COM ABRAÇADEIRA METÁLICA FLEXÍVEL FIXADA DIRETAMENTE NA LAJE, SOMENTE MÃO DE OBRA. AF_09/2023</v>
          </cell>
          <cell r="I5395" t="str">
            <v>UN</v>
          </cell>
          <cell r="J5395" t="str">
            <v>COEFICIENTE DE REPRESENTATIVIDADE</v>
          </cell>
          <cell r="K5395" t="str">
            <v>32,26</v>
          </cell>
          <cell r="L5395" t="str">
            <v>CAIXA REFERENCIAL</v>
          </cell>
        </row>
        <row r="5396">
          <cell r="G5396" t="str">
            <v>96559</v>
          </cell>
          <cell r="H5396" t="str">
            <v>SUPORTE PARA DUTO EM CHAPA GALVANIZADA BITOLA 26, EM PERFILADO COM COMPRIMENTO DE 35 CM FIXADO EM LAJE, POR METRO DE DUTO FIXADO. AF_09/2023</v>
          </cell>
          <cell r="I5396" t="str">
            <v>M2</v>
          </cell>
          <cell r="J5396" t="str">
            <v>COEFICIENTE DE REPRESENTATIVIDADE</v>
          </cell>
          <cell r="K5396" t="str">
            <v>39,48</v>
          </cell>
          <cell r="L5396" t="str">
            <v>CAIXA REFERENCIAL</v>
          </cell>
        </row>
        <row r="5397">
          <cell r="G5397" t="str">
            <v>96560</v>
          </cell>
          <cell r="H5397" t="str">
            <v>SUPORTE PARA DUTO EM CHAPA GALVANIZADA BITOLA 24, EM PERFILADO COM COMPRIMENTO DE 55 CM FIXADO EM LAJE, POR METRO DE DUTO FIXADO. AF_09/2023</v>
          </cell>
          <cell r="I5397" t="str">
            <v>M2</v>
          </cell>
          <cell r="J5397" t="str">
            <v>COEFICIENTE DE REPRESENTATIVIDADE</v>
          </cell>
          <cell r="K5397" t="str">
            <v>38,91</v>
          </cell>
          <cell r="L5397" t="str">
            <v>CAIXA REFERENCIAL</v>
          </cell>
        </row>
        <row r="5398">
          <cell r="G5398" t="str">
            <v>96562</v>
          </cell>
          <cell r="H5398" t="str">
            <v>SUPORTE PARA ELETROCALHA LISA OU PERFURADA EM AÇO GALVANIZADO, LARGURA 400 MM, EM PERFILADO COM COMPRIMENTO DE 45 CM FIXADO EM LAJE, POR METRO DE ELETROCALHA FIXADA. AF_09/2023</v>
          </cell>
          <cell r="I5398" t="str">
            <v>M</v>
          </cell>
          <cell r="J5398" t="str">
            <v>COEFICIENTE DE REPRESENTATIVIDADE</v>
          </cell>
          <cell r="K5398" t="str">
            <v>62,02</v>
          </cell>
          <cell r="L5398" t="str">
            <v>CAIXA REFERENCIAL</v>
          </cell>
        </row>
        <row r="5399">
          <cell r="G5399" t="str">
            <v>96563</v>
          </cell>
          <cell r="H5399" t="str">
            <v>SUPORTE PARA ELETROCALHA LISA OU PERFURADA EM AÇO GALVANIZADO, LARGURA 800 MM, EM PERFILADO COM COMPRIMENTO DE 85 CM FIXADO EM LAJE, POR METRO DE ELETROCALHA FIXADA. AF_09/2023</v>
          </cell>
          <cell r="I5399" t="str">
            <v>M</v>
          </cell>
          <cell r="J5399" t="str">
            <v>COEFICIENTE DE REPRESENTATIVIDADE</v>
          </cell>
          <cell r="K5399" t="str">
            <v>67,61</v>
          </cell>
          <cell r="L5399" t="str">
            <v>CAIXA REFERENCIAL</v>
          </cell>
        </row>
        <row r="5400">
          <cell r="G5400" t="str">
            <v>100128</v>
          </cell>
          <cell r="H5400" t="str">
            <v>TIL (TUBO DE INSPEÇÃO E LIMPEZA) RADIAL PARA ESGOTO, EM PVC, DN 300X200 MM. AF_12/2020</v>
          </cell>
          <cell r="I5400" t="str">
            <v>UN</v>
          </cell>
          <cell r="J5400" t="str">
            <v>COEFICIENTE DE REPRESENTATIVIDADE</v>
          </cell>
          <cell r="K5400" t="str">
            <v>1.650,36</v>
          </cell>
          <cell r="L5400" t="str">
            <v>CAIXA REFERENCIAL</v>
          </cell>
        </row>
        <row r="5401">
          <cell r="G5401" t="str">
            <v>101802</v>
          </cell>
          <cell r="H5401" t="str">
            <v>CAIXA ENTERRADA RETENTORA DE AREIA RETANGULAR, EM ALVENARIA COM BLOCOS DE CONCRETO, DIMENSÕES INTERNAS: 1,00 X 1,00 X 1,20 M, EXCLUINDO TAMPÃO. AF_12/2020</v>
          </cell>
          <cell r="I5401" t="str">
            <v>UN</v>
          </cell>
          <cell r="J5401" t="str">
            <v>COEFICIENTE DE REPRESENTATIVIDADE</v>
          </cell>
          <cell r="K5401" t="str">
            <v>1.719,31</v>
          </cell>
          <cell r="L5401" t="str">
            <v>CAIXA REFERENCIAL</v>
          </cell>
        </row>
        <row r="5402">
          <cell r="G5402" t="str">
            <v>101803</v>
          </cell>
          <cell r="H5402" t="str">
            <v>CAIXA ENTERRADA SEPARADORA DE ÓLEO RETANGULAR, EM ALVENARIA COM BLOCOS DE CONCRETO, DIMENSÕES INTERNAS: 0,6 X 0,6 X 1,00 M, EXCLUINDO TAMPÃO. AF_12/2020</v>
          </cell>
          <cell r="I5402" t="str">
            <v>UN</v>
          </cell>
          <cell r="J5402" t="str">
            <v>COEFICIENTE DE REPRESENTATIVIDADE</v>
          </cell>
          <cell r="K5402" t="str">
            <v>1.109,22</v>
          </cell>
          <cell r="L5402" t="str">
            <v>CAIXA REFERENCIAL</v>
          </cell>
        </row>
        <row r="5403">
          <cell r="G5403" t="str">
            <v>101804</v>
          </cell>
          <cell r="H5403" t="str">
            <v>CAIXA ENTERRADA SEPARADORA DE ÓLEO RETANGULAR, EM ALVENARIA COM BLOCOS DE CONCRETO, DIMENSÕES INTERNAS: 0,8 X 0,8 X 1,00 M, EXCLUINDO TAMPÃO. AF_12/2020</v>
          </cell>
          <cell r="I5403" t="str">
            <v>UN</v>
          </cell>
          <cell r="J5403" t="str">
            <v>COEFICIENTE DE REPRESENTATIVIDADE</v>
          </cell>
          <cell r="K5403" t="str">
            <v>1.383,50</v>
          </cell>
          <cell r="L5403" t="str">
            <v>CAIXA REFERENCIAL</v>
          </cell>
        </row>
        <row r="5404">
          <cell r="G5404" t="str">
            <v>101805</v>
          </cell>
          <cell r="H5404" t="str">
            <v>CAIXA ENTERRADA SEPARADORA DE ÓLEO RETANGULAR, EM ALVENARIA COM BLOCOS DE CONCRETO, DIMENSÕES INTERNAS: 1,00 X 1,00 X 1,00 M, EXCLUINDO TAMPÃO. AF_12/2020</v>
          </cell>
          <cell r="I5404" t="str">
            <v>UN</v>
          </cell>
          <cell r="J5404" t="str">
            <v>COEFICIENTE DE REPRESENTATIVIDADE</v>
          </cell>
          <cell r="K5404" t="str">
            <v>1.759,26</v>
          </cell>
          <cell r="L5404" t="str">
            <v>CAIXA REFERENCIAL</v>
          </cell>
        </row>
        <row r="5405">
          <cell r="G5405" t="str">
            <v>102111</v>
          </cell>
          <cell r="H5405" t="str">
            <v>BOMBA CENTRÍFUGA, MONOFÁSICA, 0,5 CV OU 0,49 HP, HM 6 A 20 M, Q 1,2 A 8,3 M3/H - FORNECIMENTO E INSTALAÇÃO. AF_12/2020</v>
          </cell>
          <cell r="I5405" t="str">
            <v>UN</v>
          </cell>
          <cell r="J5405" t="str">
            <v>COEFICIENTE DE REPRESENTATIVIDADE</v>
          </cell>
          <cell r="K5405" t="str">
            <v>1.439,73</v>
          </cell>
          <cell r="L5405" t="str">
            <v>CAIXA REFERENCIAL</v>
          </cell>
        </row>
        <row r="5406">
          <cell r="G5406" t="str">
            <v>102112</v>
          </cell>
          <cell r="H5406" t="str">
            <v>BOMBA CENTRÍFUGA, MONOFÁSICA, 0,5 CV OU 0,49 HP, HM 6 A 20 M, Q 1,2 A 8,3 M3/H (NÃO INCLUI O FORNECIMENTO DA BOMBA). AF_12/2020</v>
          </cell>
          <cell r="I5406" t="str">
            <v>UN</v>
          </cell>
          <cell r="J5406" t="str">
            <v>COEFICIENTE DE REPRESENTATIVIDADE</v>
          </cell>
          <cell r="K5406" t="str">
            <v>186,59</v>
          </cell>
          <cell r="L5406" t="str">
            <v>CAIXA REFERENCIAL</v>
          </cell>
        </row>
        <row r="5407">
          <cell r="G5407" t="str">
            <v>102113</v>
          </cell>
          <cell r="H5407" t="str">
            <v>BOMBA CENTRÍFUGA, TRIFÁSICA, 1 CV OU 0,99 HP, HM 14 A 40 M, Q 0,6 A 8,4 M3/H - FORNECIMENTO E INSTALAÇÃO. AF_12/2020</v>
          </cell>
          <cell r="I5407" t="str">
            <v>UN</v>
          </cell>
          <cell r="J5407" t="str">
            <v>COEFICIENTE DE REPRESENTATIVIDADE</v>
          </cell>
          <cell r="K5407" t="str">
            <v>2.303,60</v>
          </cell>
          <cell r="L5407" t="str">
            <v>CAIXA REFERENCIAL</v>
          </cell>
        </row>
        <row r="5408">
          <cell r="G5408" t="str">
            <v>102114</v>
          </cell>
          <cell r="H5408" t="str">
            <v>BOMBA CENTRÍFUGA, TRIFÁSICA, 1 CV OU 0,99 HP, HM 14 A 40 M, Q 0,6 A 8,4 M3/H (NÃO INCLUI O FORNECIMENTO DA BOMBA). AF_12/2020</v>
          </cell>
          <cell r="I5408" t="str">
            <v>UN</v>
          </cell>
          <cell r="J5408" t="str">
            <v>COEFICIENTE DE REPRESENTATIVIDADE</v>
          </cell>
          <cell r="K5408" t="str">
            <v>191,22</v>
          </cell>
          <cell r="L5408" t="str">
            <v>CAIXA REFERENCIAL</v>
          </cell>
        </row>
        <row r="5409">
          <cell r="G5409" t="str">
            <v>102115</v>
          </cell>
          <cell r="H5409" t="str">
            <v>BOMBA CENTRÍFUGA, TRIFÁSICA, 1,5 CV OU 1,48 HP, HM 10 A 70 M, Q 1,8 A 5,3 M3/H - FORNECIMENTO E INSTALAÇÃO. AF_12/2020</v>
          </cell>
          <cell r="I5409" t="str">
            <v>UN</v>
          </cell>
          <cell r="J5409" t="str">
            <v>COEFICIENTE DE REPRESENTATIVIDADE</v>
          </cell>
          <cell r="K5409" t="str">
            <v>4.024,35</v>
          </cell>
          <cell r="L5409" t="str">
            <v>CAIXA REFERENCIAL</v>
          </cell>
        </row>
        <row r="5410">
          <cell r="G5410" t="str">
            <v>102116</v>
          </cell>
          <cell r="H5410" t="str">
            <v>BOMBA CENTRÍFUGA, TRIFÁSICA, 1,5 CV OU 1,48 HP, HM 10 A 24 M, Q 6,1 A 21,9 M3/H - FORNECIMENTO E INSTALAÇÃO. AF_12/2020</v>
          </cell>
          <cell r="I5410" t="str">
            <v>UN</v>
          </cell>
          <cell r="J5410" t="str">
            <v>COEFICIENTE DE REPRESENTATIVIDADE</v>
          </cell>
          <cell r="K5410" t="str">
            <v>2.461,30</v>
          </cell>
          <cell r="L5410" t="str">
            <v>CAIXA REFERENCIAL</v>
          </cell>
        </row>
        <row r="5411">
          <cell r="G5411" t="str">
            <v>102117</v>
          </cell>
          <cell r="H5411" t="str">
            <v>BOMBA CENTRÍFUGA, TRIFÁSICA, 1,5 CV OU 1,48 HP (NÃO INCLUI O FORNECIMENTO DA BOMBA). AF_12/2020</v>
          </cell>
          <cell r="I5411" t="str">
            <v>UN</v>
          </cell>
          <cell r="J5411" t="str">
            <v>COEFICIENTE DE REPRESENTATIVIDADE</v>
          </cell>
          <cell r="K5411" t="str">
            <v>196,83</v>
          </cell>
          <cell r="L5411" t="str">
            <v>CAIXA REFERENCIAL</v>
          </cell>
        </row>
        <row r="5412">
          <cell r="G5412" t="str">
            <v>102118</v>
          </cell>
          <cell r="H5412" t="str">
            <v>BOMBA CENTRÍFUGA, TRIFÁSICA, 3 CV OU 2,96 HP, HM 34 A 40 M, Q 8,6 A 14,8 M3/H - FORNECIMENTO E INSTALAÇÃO. AF_12/2020</v>
          </cell>
          <cell r="I5412" t="str">
            <v>UN</v>
          </cell>
          <cell r="J5412" t="str">
            <v>COEFICIENTE DE REPRESENTATIVIDADE</v>
          </cell>
          <cell r="K5412" t="str">
            <v>3.361,31</v>
          </cell>
          <cell r="L5412" t="str">
            <v>CAIXA REFERENCIAL</v>
          </cell>
        </row>
        <row r="5413">
          <cell r="G5413" t="str">
            <v>102119</v>
          </cell>
          <cell r="H5413" t="str">
            <v>BOMBA CENTRÍFUGA, TRIFÁSICA, 3 CV OU 2,96 HP, HM 34 A 40 M, Q 8,6 A 14,8 M3/H (NÃO INCLUI O FORNECIMENTO DA BOMBA). AF_12/2020</v>
          </cell>
          <cell r="I5413" t="str">
            <v>UN</v>
          </cell>
          <cell r="J5413" t="str">
            <v>COEFICIENTE DE REPRESENTATIVIDADE</v>
          </cell>
          <cell r="K5413" t="str">
            <v>201,66</v>
          </cell>
          <cell r="L5413" t="str">
            <v>CAIXA REFERENCIAL</v>
          </cell>
        </row>
        <row r="5414">
          <cell r="G5414" t="str">
            <v>102121</v>
          </cell>
          <cell r="H5414" t="str">
            <v>MOTO BOMBA HORIZONTAL ATÉ 10 CV, HM 75 A 80 M, Q 25,4 A 48 (NÃO INCLUI O FORNECIMENTO DA BOMBA). AF_12/2020</v>
          </cell>
          <cell r="I5414" t="str">
            <v>UN</v>
          </cell>
          <cell r="J5414" t="str">
            <v>COEFICIENTE DE REPRESENTATIVIDADE</v>
          </cell>
          <cell r="K5414" t="str">
            <v>252,15</v>
          </cell>
          <cell r="L5414" t="str">
            <v>CAIXA REFERENCIAL</v>
          </cell>
        </row>
        <row r="5415">
          <cell r="G5415" t="str">
            <v>102122</v>
          </cell>
          <cell r="H5415" t="str">
            <v>BOMBA CENTRÍFUGA, TRIFÁSICA, 10 CV OU 9,86 HP, HM 85 A 140 M, Q 4,2 A 14,9 M3/H - FORNECIMENTO E INSTALAÇÃO. AF_12/2020</v>
          </cell>
          <cell r="I5415" t="str">
            <v>UN</v>
          </cell>
          <cell r="J5415" t="str">
            <v>COEFICIENTE DE REPRESENTATIVIDADE</v>
          </cell>
          <cell r="K5415" t="str">
            <v>11.410,14</v>
          </cell>
          <cell r="L5415" t="str">
            <v>CAIXA REFERENCIAL</v>
          </cell>
        </row>
        <row r="5416">
          <cell r="G5416" t="str">
            <v>102123</v>
          </cell>
          <cell r="H5416" t="str">
            <v>BOMBA CENTRÍFUGA, TRIFÁSICA, 10 CV OU 9,86 HP, HM 85 A 140 M, Q 4,2 A 14,9 M3/H (NÃO INCLUI O FORNECIMENTO DA BOMBA). AF_12/2020</v>
          </cell>
          <cell r="I5416" t="str">
            <v>UN</v>
          </cell>
          <cell r="J5416" t="str">
            <v>COEFICIENTE DE REPRESENTATIVIDADE</v>
          </cell>
          <cell r="K5416" t="str">
            <v>266,53</v>
          </cell>
          <cell r="L5416" t="str">
            <v>CAIXA REFERENCIAL</v>
          </cell>
        </row>
        <row r="5417">
          <cell r="G5417" t="str">
            <v>102136</v>
          </cell>
          <cell r="H5417" t="str">
            <v>INSTALAÇÃO DE QUADRO ELÉTRICO PARA BOMBAS TRIFÁSICAS ATÉ 25 CV (NÃO INCLUI O FORNECIMENTO DO QUADRO). AF_12/2020</v>
          </cell>
          <cell r="I5417" t="str">
            <v>UN</v>
          </cell>
          <cell r="J5417" t="str">
            <v>COEFICIENTE DE REPRESENTATIVIDADE</v>
          </cell>
          <cell r="K5417" t="str">
            <v>105,98</v>
          </cell>
          <cell r="L5417" t="str">
            <v>CAIXA REFERENCIAL</v>
          </cell>
        </row>
        <row r="5418">
          <cell r="G5418" t="str">
            <v>102137</v>
          </cell>
          <cell r="H5418" t="str">
            <v>CHAVE DE BOIA AUTOMÁTICA SUPERIOR/INFERIOR 15A/250V - FORNECIMENTO E INSTALAÇÃO. AF_12/2020</v>
          </cell>
          <cell r="I5418" t="str">
            <v>UN</v>
          </cell>
          <cell r="J5418" t="str">
            <v>COEFICIENTE DE REPRESENTATIVIDADE</v>
          </cell>
          <cell r="K5418" t="str">
            <v>90,68</v>
          </cell>
          <cell r="L5418" t="str">
            <v>CAIXA REFERENCIAL</v>
          </cell>
        </row>
        <row r="5419">
          <cell r="G5419" t="str">
            <v>102138</v>
          </cell>
          <cell r="H5419" t="str">
            <v>MOTO BOMBA HORIZONTAL DE 12,5 A 25 CV, HM 140 M (NÃO INCLUI O FORNECIMENTO DA BOMBA). AF_12/2020</v>
          </cell>
          <cell r="I5419" t="str">
            <v>UN</v>
          </cell>
          <cell r="J5419" t="str">
            <v>COEFICIENTE DE REPRESENTATIVIDADE</v>
          </cell>
          <cell r="K5419" t="str">
            <v>289,94</v>
          </cell>
          <cell r="L5419" t="str">
            <v>CAIXA REFERENCIAL</v>
          </cell>
        </row>
        <row r="5420">
          <cell r="G5420" t="str">
            <v>103517</v>
          </cell>
          <cell r="H5420" t="str">
            <v>AQUECEDOR SOLAR COMPACTO, KIT PARA 1 COLETOR SOLAR EM VIDRO TEMPERADO E SERPENTINA EM TUBO DE COBRE COM SUPORTE, RESERVATÓRIO, FIXAÇÕES E TUBOS - FORNECIMENTO E INSTALAÇÃO. AF_12/2021</v>
          </cell>
          <cell r="I5420" t="str">
            <v>UN</v>
          </cell>
          <cell r="J5420" t="str">
            <v>COEFICIENTE DE REPRESENTATIVIDADE</v>
          </cell>
          <cell r="K5420" t="str">
            <v>3.335,97</v>
          </cell>
          <cell r="L5420" t="str">
            <v>CAIXA REFERENCIAL</v>
          </cell>
        </row>
        <row r="5421">
          <cell r="G5421" t="str">
            <v>103519</v>
          </cell>
          <cell r="H5421" t="str">
            <v>BLOCO CONCRETADO NO LOCAL, 20X20X15CM, PARA BASE DE FIXAÇÃO DA ESTRUTURA SOLAR PARA LAJE DE CONCRETO - FORNECIMENTO E INSTALAÇÃO. AF_12/2021</v>
          </cell>
          <cell r="I5421" t="str">
            <v>UN</v>
          </cell>
          <cell r="J5421" t="str">
            <v>COEFICIENTE DE REPRESENTATIVIDADE</v>
          </cell>
          <cell r="K5421" t="str">
            <v>11,16</v>
          </cell>
          <cell r="L5421" t="str">
            <v>CAIXA REFERENCIAL</v>
          </cell>
        </row>
        <row r="5422">
          <cell r="G5422" t="str">
            <v>103520</v>
          </cell>
          <cell r="H5422" t="str">
            <v>RESERVATÓRIO TÉRMICO/BOILER SOLAR EM AÇO INOX 400 L COM 2 PLACAS COLETORAS EM VIDRO TEMPERADO COM SERPENTINA EM TUBO DE COBRE 2 X 1 M - FORNECIMENTO E INSTALAÇÃO. AF_12/2021</v>
          </cell>
          <cell r="I5422" t="str">
            <v>UN</v>
          </cell>
          <cell r="J5422" t="str">
            <v>COEFICIENTE DE REPRESENTATIVIDADE</v>
          </cell>
          <cell r="K5422" t="str">
            <v>5.449,30</v>
          </cell>
          <cell r="L5422" t="str">
            <v>CAIXA REFERENCIAL</v>
          </cell>
        </row>
        <row r="5423">
          <cell r="G5423" t="str">
            <v>103521</v>
          </cell>
          <cell r="H5423" t="str">
            <v>RESERVATÓRIO TÉRMICO/BOILER SOLAR EM AÇO INOX 600 L COM 3 PLACAS COLETORAS EM VIDRO TEMPERADO COM SERPENTINA EM TUBO DE COBRE 2 X 1 M - FORNECIMENTO E INSTALAÇÃO. AF_12/2021</v>
          </cell>
          <cell r="I5423" t="str">
            <v>UN</v>
          </cell>
          <cell r="J5423" t="str">
            <v>COEFICIENTE DE REPRESENTATIVIDADE</v>
          </cell>
          <cell r="K5423" t="str">
            <v>7.236,66</v>
          </cell>
          <cell r="L5423" t="str">
            <v>CAIXA REFERENCIAL</v>
          </cell>
        </row>
        <row r="5424">
          <cell r="G5424" t="str">
            <v>103522</v>
          </cell>
          <cell r="H5424" t="str">
            <v>RESERVATÓRIO TÉRMICO/BOILER SOLAR EM AÇO INOX 800 L COM 4 PLACAS COLETORAS EM VIDRO TEMPERADO COM SERPENTINA EM TUBO DE COBRE 2 X 1 M - FORNECIMENTO E INSTALAÇÃO. AF_12/2021</v>
          </cell>
          <cell r="I5424" t="str">
            <v>UN</v>
          </cell>
          <cell r="J5424" t="str">
            <v>COEFICIENTE DE REPRESENTATIVIDADE</v>
          </cell>
          <cell r="K5424" t="str">
            <v>7.349,32</v>
          </cell>
          <cell r="L5424" t="str">
            <v>CAIXA REFERENCIAL</v>
          </cell>
        </row>
        <row r="5425">
          <cell r="G5425" t="str">
            <v>103523</v>
          </cell>
          <cell r="H5425" t="str">
            <v>RESERVATÓRIO TÉRMICO/BOILER SOLAR EM AÇO INOX 1000 L COM 5 PLACAS COLETORAS EM VIDRO TEMPERADO COM SERPENTINA EM TUBO DE COBRE 2 X 1 M - FORNECIMENTO E INSTALAÇÃO. AF_12/2021</v>
          </cell>
          <cell r="I5425" t="str">
            <v>UN</v>
          </cell>
          <cell r="J5425" t="str">
            <v>COEFICIENTE DE REPRESENTATIVIDADE</v>
          </cell>
          <cell r="K5425" t="str">
            <v>11.027,28</v>
          </cell>
          <cell r="L5425" t="str">
            <v>CAIXA REFERENCIAL</v>
          </cell>
        </row>
        <row r="5426">
          <cell r="G5426" t="str">
            <v>104660</v>
          </cell>
          <cell r="H5426" t="str">
            <v>CONJUNTO DE PONTOS HIDRÁULICOS DE ÁGUA FRIA PARA BANHEIRO (RAMAL/SUB-RAMAL E DISTRIBUIÇÃO) EM PVC, COM TUBOS, CONEXÕES, REGISTROS, CORTES E FIXAÇÕES EM PRÉDIO COM TUBULAÇÕES EMBUTIDAS COM RASGO. AF_05/2023</v>
          </cell>
          <cell r="I5426" t="str">
            <v>UN</v>
          </cell>
          <cell r="J5426" t="str">
            <v>COEFICIENTE DE REPRESENTATIVIDADE</v>
          </cell>
          <cell r="K5426" t="str">
            <v>1.544,88</v>
          </cell>
          <cell r="L5426" t="str">
            <v>CAIXA REFERENCIAL</v>
          </cell>
        </row>
        <row r="5427">
          <cell r="G5427" t="str">
            <v>104661</v>
          </cell>
          <cell r="H5427" t="str">
            <v>CONJUNTO DE PONTOS HIDRÁULICOS DE ÁGUA FRIA PARA COZINHA (RAMAL/SUB-RAMAL E DISTRIBUIÇÃO) EM PVC, COM TUBOS, CONEXÕES, REGISTROS, CORTES E FIXAÇÕES EM PRÉDIO COM TUBULAÇÕES EMBUTIDAS COM RASGO. AF_05/2023</v>
          </cell>
          <cell r="I5427" t="str">
            <v>UN</v>
          </cell>
          <cell r="J5427" t="str">
            <v>COEFICIENTE DE REPRESENTATIVIDADE</v>
          </cell>
          <cell r="K5427" t="str">
            <v>702,37</v>
          </cell>
          <cell r="L5427" t="str">
            <v>CAIXA REFERENCIAL</v>
          </cell>
        </row>
        <row r="5428">
          <cell r="G5428" t="str">
            <v>104662</v>
          </cell>
          <cell r="H5428" t="str">
            <v>CONJUNTO DE PONTOS HIDRÁULICOS DE ÁGUA FRIA PARA ÁREA DE SERVIÇO (RAMAL/SUB-RAMAL E DISTRIBUIÇÃO) EM PVC, COM TUBOS, CONEXÕES, REGISTROS, CORTES E FIXAÇÕES EM PRÉDIO COM TUBULAÇÕES EMBUTIDAS COM RASGO. AF_05/2023</v>
          </cell>
          <cell r="I5428" t="str">
            <v>UN</v>
          </cell>
          <cell r="J5428" t="str">
            <v>COEFICIENTE DE REPRESENTATIVIDADE</v>
          </cell>
          <cell r="K5428" t="str">
            <v>478,32</v>
          </cell>
          <cell r="L5428" t="str">
            <v>CAIXA REFERENCIAL</v>
          </cell>
        </row>
        <row r="5429">
          <cell r="G5429" t="str">
            <v>104663</v>
          </cell>
          <cell r="H5429" t="str">
            <v>CONJUNTO DE PONTOS HIDRÁULICOS DE ÁGUA FRIA PARA BANHEIRO (RAMAL/SUB-RAMAL E DISTRIBUIÇÃO) EM PVC, COM TUBOS, CONEXÕES, REGISTROS, CORTES E FIXAÇÕES EM PRÉDIO (PRUMADA INDIVIDUAL), COM TUBULAÇÕES APARENTES OU EMBUTIDAS SEM RASGO. AF_05/2023</v>
          </cell>
          <cell r="I5429" t="str">
            <v>UN</v>
          </cell>
          <cell r="J5429" t="str">
            <v>COEFICIENTE DE REPRESENTATIVIDADE</v>
          </cell>
          <cell r="K5429" t="str">
            <v>606,96</v>
          </cell>
          <cell r="L5429" t="str">
            <v>CAIXA REFERENCIAL</v>
          </cell>
        </row>
        <row r="5430">
          <cell r="G5430" t="str">
            <v>104664</v>
          </cell>
          <cell r="H5430" t="str">
            <v>CONJUNTO DE PONTOS HIDRÁULICOS DE ÁGUA FRIA PARA COZINHA OU SERVIÇO (RAMAL/SUB-RAMAL E DISTRIBUIÇÃO) EM PVC, COM TUBOS, CONEXÕES, REGISTROS, CORTES E FIXAÇÕES EM PRÉDIO (PRUMADA INDIVIDUAL), COM TUBULAÇÕES APARENTES OU EMBUTIDAS SEM RASGO. AF_05/2023</v>
          </cell>
          <cell r="I5430" t="str">
            <v>UN</v>
          </cell>
          <cell r="J5430" t="str">
            <v>COEFICIENTE DE REPRESENTATIVIDADE</v>
          </cell>
          <cell r="K5430" t="str">
            <v>185,44</v>
          </cell>
          <cell r="L5430" t="str">
            <v>CAIXA REFERENCIAL</v>
          </cell>
        </row>
        <row r="5431">
          <cell r="G5431" t="str">
            <v>104665</v>
          </cell>
          <cell r="H5431" t="str">
            <v>CONJUNTO DE PONTOS HIDRÁULICOS DE ÁGUA FRIA PARA BANHEIRO (RAMAL/SUB-RAMAL E DISTRIBUIÇÃO) EM PVC, COM TUBOS, CONEXÕES, REGISTROS, CORTES E FIXAÇÕES EM PRÉDIO (PRUMADA COLETIVA), COM TUBULAÇÕES APARENTES OU EMBUTIDAS SEM RASGO. AF_05/2023</v>
          </cell>
          <cell r="I5431" t="str">
            <v>UN</v>
          </cell>
          <cell r="J5431" t="str">
            <v>COEFICIENTE DE REPRESENTATIVIDADE</v>
          </cell>
          <cell r="K5431" t="str">
            <v>775,65</v>
          </cell>
          <cell r="L5431" t="str">
            <v>CAIXA REFERENCIAL</v>
          </cell>
        </row>
        <row r="5432">
          <cell r="G5432" t="str">
            <v>104666</v>
          </cell>
          <cell r="H5432" t="str">
            <v>CONJUNTO DE PONTOS HIDRÁULICOS DE ÁGUA FRIA PARA COZINHA OU SERVIÇO (RAMAL/SUB-RAMAL E DISTRIBUIÇÃO) EM PVC, COM  TUBOS, CONEXÕES, REGISTROS, CORTES E FIXAÇÕES EM PRÉDIO (PRUMADA COLETIVA) SEM RASGO . AF_05/2023</v>
          </cell>
          <cell r="I5432" t="str">
            <v>UN</v>
          </cell>
          <cell r="J5432" t="str">
            <v>COEFICIENTE DE REPRESENTATIVIDADE</v>
          </cell>
          <cell r="K5432" t="str">
            <v>363,87</v>
          </cell>
          <cell r="L5432" t="str">
            <v>CAIXA REFERENCIAL</v>
          </cell>
        </row>
        <row r="5433">
          <cell r="G5433" t="str">
            <v>104667</v>
          </cell>
          <cell r="H5433" t="str">
            <v>COMPOSIÇÃO PARAMÉTRICA DE INSTALAÇÃO DE TUBOS DE PVC SOLDÁVEL PARA ÁGUA FRIA (PRUMADA INDIVIDUAL), POR APARTAMENTO, COM  CONEXÕES, CORTES E FIXAÇÕES, PARA PRÉDIO COM ATÉ 4 PAVIMENTOS. AF_05/2023</v>
          </cell>
          <cell r="I5433" t="str">
            <v>UN</v>
          </cell>
          <cell r="J5433" t="str">
            <v>COEFICIENTE DE REPRESENTATIVIDADE</v>
          </cell>
          <cell r="K5433" t="str">
            <v>126,74</v>
          </cell>
          <cell r="L5433" t="str">
            <v>CAIXA REFERENCIAL</v>
          </cell>
        </row>
        <row r="5434">
          <cell r="G5434" t="str">
            <v>104668</v>
          </cell>
          <cell r="H5434" t="str">
            <v>COMPOSIÇÃO PARAMÉTRICA DE INSTALAÇÃO DE TUBOS DE PVC SOLDÁVEL PARA ÁGUA FRIA, POR PAVIMENTO (PRUMADA COLETIVA), COM  CONEXÕES, CORTES E FIXAÇÕES, PARA PRÉDIO COM ATÉ 4 PAVIMENTOS, COM 4 APARTAMENTOS ALIMENTADOS POR PRUMADA E PAVIMENTO. AF_05/2023</v>
          </cell>
          <cell r="I5434" t="str">
            <v>UNXPAV</v>
          </cell>
          <cell r="J5434" t="str">
            <v>COEFICIENTE DE REPRESENTATIVIDADE</v>
          </cell>
          <cell r="K5434" t="str">
            <v>144,67</v>
          </cell>
          <cell r="L5434" t="str">
            <v>CAIXA REFERENCIAL</v>
          </cell>
        </row>
        <row r="5435">
          <cell r="G5435" t="str">
            <v>104669</v>
          </cell>
          <cell r="H5435" t="str">
            <v>COMPOSIÇÃO PARAMÉTRICA DE INSTALAÇÃO DE TUBOS DE PVC SOLDÁVEL PARA ÁGUA FRIA, POR PAVIMENTO (PRUMADA COLETIVA), COM  CONEXÕES, CORTES E FIXAÇÕES, PARA PRÉDIO ENTRE 5 E 8 PAVIMENTOS, COM 4 APARTAMENTOS ALIMENTADOS POR PRUMADA E PAVIMENTO. AF_05/2023</v>
          </cell>
          <cell r="I5435" t="str">
            <v>UNXPAV</v>
          </cell>
          <cell r="J5435" t="str">
            <v>COEFICIENTE DE REPRESENTATIVIDADE</v>
          </cell>
          <cell r="K5435" t="str">
            <v>168,58</v>
          </cell>
          <cell r="L5435" t="str">
            <v>CAIXA REFERENCIAL</v>
          </cell>
        </row>
        <row r="5436">
          <cell r="G5436" t="str">
            <v>104670</v>
          </cell>
          <cell r="H5436" t="str">
            <v>COMPOSIÇÃO PARAMÉTRICA DE INSTALAÇÃO DE TUBOS DE PVC SOLDÁVEL PARA ÁGUA FRIA, POR PAVIMENTO (PRUMADA COLETIVA), COM  CONEXÕES, CORTES E FIXAÇÕES, PARA PRÉDIO ENTRE 9 E 12 PAVIMENTOS, COM 4 APARTAMENTOS ALIMENTADOS POR PRUMADA E PAVIMENTO. AF_05/2023</v>
          </cell>
          <cell r="I5436" t="str">
            <v>UNXPAV</v>
          </cell>
          <cell r="J5436" t="str">
            <v>COEFICIENTE DE REPRESENTATIVIDADE</v>
          </cell>
          <cell r="K5436" t="str">
            <v>240,28</v>
          </cell>
          <cell r="L5436" t="str">
            <v>CAIXA REFERENCIAL</v>
          </cell>
        </row>
        <row r="5437">
          <cell r="G5437" t="str">
            <v>104671</v>
          </cell>
          <cell r="H5437" t="str">
            <v>CONJUNTO DE PONTOS HIDRÁULICOS DE ÁGUA QUENTE PARA BANHEIRO (RAMAL/SUB-RAMAL E DISTRIBUIÇÃO) EM CPVC, COM  TUBOS, CONEXÕES, REGISTROS, CORTES E FIXAÇÕES EM PRÉDIO COM TUBULAÇÕES EMBUTIDAS EM RASGO. AF_05/2023</v>
          </cell>
          <cell r="I5437" t="str">
            <v>UN</v>
          </cell>
          <cell r="J5437" t="str">
            <v>COEFICIENTE DE REPRESENTATIVIDADE</v>
          </cell>
          <cell r="K5437" t="str">
            <v>1.295,97</v>
          </cell>
          <cell r="L5437" t="str">
            <v>CAIXA REFERENCIAL</v>
          </cell>
        </row>
        <row r="5438">
          <cell r="G5438" t="str">
            <v>104672</v>
          </cell>
          <cell r="H5438" t="str">
            <v>CONJUNTO DE PONTOS HIDRÁULICOS DE ÁGUA QUENTE PARA COZINHA (RAMAL/SUB-RAMAL E DISTRIBUIÇÃO) EM CPVC, COM  TUBOS, CONEXÕES, REGISTROS, CORTES E FIXAÇÕES EM PRÉDIO COM TUBULAÇÕES EMBUTIDAS EM RASGO. AF_05/2023</v>
          </cell>
          <cell r="I5438" t="str">
            <v>UN</v>
          </cell>
          <cell r="J5438" t="str">
            <v>COEFICIENTE DE REPRESENTATIVIDADE</v>
          </cell>
          <cell r="K5438" t="str">
            <v>490,04</v>
          </cell>
          <cell r="L5438" t="str">
            <v>CAIXA REFERENCIAL</v>
          </cell>
        </row>
        <row r="5439">
          <cell r="G5439" t="str">
            <v>104673</v>
          </cell>
          <cell r="H5439" t="str">
            <v>CONJUNTO DE PONTOS HIDRÁULICOS DE ÁGUA QUENTE PARA BANHEIRO(RAMAL/SUB-RAMAL E DISTRIBUIÇÃO) EM CPVC, COM  TUBOS, CONEXÕES, REGISTROS, CORTES E FIXAÇÕES EM PRÉDIO COM TUBULAÇÕES APARENTES OU EMBUTIDAS SEM RASGO. AF_05/2023</v>
          </cell>
          <cell r="I5439" t="str">
            <v>UN</v>
          </cell>
          <cell r="J5439" t="str">
            <v>COEFICIENTE DE REPRESENTATIVIDADE</v>
          </cell>
          <cell r="K5439" t="str">
            <v>791,17</v>
          </cell>
          <cell r="L5439" t="str">
            <v>CAIXA REFERENCIAL</v>
          </cell>
        </row>
        <row r="5440">
          <cell r="G5440" t="str">
            <v>104674</v>
          </cell>
          <cell r="H5440" t="str">
            <v>COMPOSIÇÃO PARAMÉTRICA DE INSTALAÇÃO DE TUBOS DE PVC, SÉRIE R, PARA COLETA DE ÁGUA PLUVIAL EM VARANDA, INSTALADO EM RAMAL DE ENCAMINHAMENTO E CONDUTOR VERTICAL, COM  CONEXÕES, RALOS, CORTES E FIXAÇÕES, PARA PRÉDIO. AF_05/2023</v>
          </cell>
          <cell r="I5440" t="str">
            <v>UN</v>
          </cell>
          <cell r="J5440" t="str">
            <v>COEFICIENTE DE REPRESENTATIVIDADE</v>
          </cell>
          <cell r="K5440" t="str">
            <v>249,04</v>
          </cell>
          <cell r="L5440" t="str">
            <v>CAIXA REFERENCIAL</v>
          </cell>
        </row>
        <row r="5441">
          <cell r="G5441" t="str">
            <v>104675</v>
          </cell>
          <cell r="H5441" t="str">
            <v>COMPOSIÇÃO PARAMÉTRICA DE INSTALAÇÃO DE TUBOS DE PVC, SÉRIE R, PARA COLETA DE ÁGUA PLUVIAL EM COBERTURA, INSTALADOS EM CONDUTORES VERTICAIS, POR PAVIMENTO, COM  CONEXÕES, CORTES E FIXAÇÕES, PARA PRÉDIO DE MÚLTIPLOS PAVIMENTOS. AF_05/2023</v>
          </cell>
          <cell r="I5441" t="str">
            <v>M2XPAV</v>
          </cell>
          <cell r="J5441" t="str">
            <v>COEFICIENTE DE REPRESENTATIVIDADE</v>
          </cell>
          <cell r="K5441" t="str">
            <v>2,00</v>
          </cell>
          <cell r="L5441" t="str">
            <v>CAIXA REFERENCIAL</v>
          </cell>
        </row>
        <row r="5442">
          <cell r="G5442" t="str">
            <v>104676</v>
          </cell>
          <cell r="H5442" t="str">
            <v>CONJUNTO DE PONTOS DE COLETA DE ESGOTO PARA BANHEIRO (RAMAL DE ESGOTO SANITÁRIO), EM PVC SÉRIE NORMAL, COM  TUBOS, CONEXÕES, RALOS, CAIXAS SIFONADAS, CORTES E FIXAÇÕES EM PRÉDIO COM PRUMADA DE DESCIDA DE ESGOTO DENTRO DO BANHEIRO. AF_05/2023</v>
          </cell>
          <cell r="I5442" t="str">
            <v>UN</v>
          </cell>
          <cell r="J5442" t="str">
            <v>COEFICIENTE DE REPRESENTATIVIDADE</v>
          </cell>
          <cell r="K5442" t="str">
            <v>472,19</v>
          </cell>
          <cell r="L5442" t="str">
            <v>CAIXA REFERENCIAL</v>
          </cell>
        </row>
        <row r="5443">
          <cell r="G5443" t="str">
            <v>104677</v>
          </cell>
          <cell r="H5443" t="str">
            <v>CONJUNTO DE PONTOS DE COLETA DE ESGOTO PARA BANHEIRO (RAMAL DE ESGOTO SANITÁRIO), EM PVC SÉRIE NORMAL, COM  TUBOS, CONEXÕES, RALOS, CAIXAS SIFONADAS, CORTES E FIXAÇÕES EM PRÉDIO COM PRUMADA DE DESCIDA DE ESGOTO FORA DO BANHEIRO. AF_05/2023</v>
          </cell>
          <cell r="I5443" t="str">
            <v>UN</v>
          </cell>
          <cell r="J5443" t="str">
            <v>COEFICIENTE DE REPRESENTATIVIDADE</v>
          </cell>
          <cell r="K5443" t="str">
            <v>770,21</v>
          </cell>
          <cell r="L5443" t="str">
            <v>CAIXA REFERENCIAL</v>
          </cell>
        </row>
        <row r="5444">
          <cell r="G5444" t="str">
            <v>104678</v>
          </cell>
          <cell r="H5444" t="str">
            <v>CONJUNTO DE PONTOS DE COLETA DE ESGOTO PARA COZINHA (RAMAL DE ESGOTO SANITÁRIO), EM PVC SÉRIE NORMAL, COM  TUBOS, CONEXÕES, CORTES E FIXAÇÕES EM PRÉDIO. AF_05/2023</v>
          </cell>
          <cell r="I5444" t="str">
            <v>UN</v>
          </cell>
          <cell r="J5444" t="str">
            <v>COEFICIENTE DE REPRESENTATIVIDADE</v>
          </cell>
          <cell r="K5444" t="str">
            <v>183,39</v>
          </cell>
          <cell r="L5444" t="str">
            <v>CAIXA REFERENCIAL</v>
          </cell>
        </row>
        <row r="5445">
          <cell r="G5445" t="str">
            <v>104679</v>
          </cell>
          <cell r="H5445" t="str">
            <v>CONJUNTO DE PONTOS DE COLETA DE ESGOTO PARA ÁREA DE SERVIÇO (RAMAL DE ESGOTO SANITÁRIO), EM PVC SÉRIE NORMAL, COM  TUBOS, CONEXÕES, RALOS, CAIXAS SIFONADAS, CORTES E FIXAÇÕES EM PRÉDIO. AF_05/2023</v>
          </cell>
          <cell r="I5445" t="str">
            <v>UN</v>
          </cell>
          <cell r="J5445" t="str">
            <v>COEFICIENTE DE REPRESENTATIVIDADE</v>
          </cell>
          <cell r="K5445" t="str">
            <v>191,00</v>
          </cell>
          <cell r="L5445" t="str">
            <v>CAIXA REFERENCIAL</v>
          </cell>
        </row>
        <row r="5446">
          <cell r="G5446" t="str">
            <v>104680</v>
          </cell>
          <cell r="H5446" t="str">
            <v>COMPOSIÇÃO PARAMÉTRICA DE INSTALAÇÃO DE TUBOS DE PVC SÉRIE NORMAL (PRUMADA DE ESGOTO SANITÁRIO), DN 100MM, POR AMBIENTE HIDRÁULICO, COM  CONEXÕES, CORTES E FIXAÇÕES PARA PRÉDIO. AF_05/2023</v>
          </cell>
          <cell r="I5446" t="str">
            <v>UN</v>
          </cell>
          <cell r="J5446" t="str">
            <v>COEFICIENTE DE REPRESENTATIVIDADE</v>
          </cell>
          <cell r="K5446" t="str">
            <v>178,21</v>
          </cell>
          <cell r="L5446" t="str">
            <v>CAIXA REFERENCIAL</v>
          </cell>
        </row>
        <row r="5447">
          <cell r="G5447" t="str">
            <v>104681</v>
          </cell>
          <cell r="H5447" t="str">
            <v>COMPOSIÇÃO PARAMÉTRICA DE INSTALAÇÃO DE TUBOS DE PVC SÉRIE NORMAL (PRUMADA DE ESGOTO SANITÁRIO), DN 75MM, POR AMBIENTE HIDRÁULICO, COM  CONEXÕES, CORTES E FIXAÇÕES PARA PRÉDIO. AF_05/2023</v>
          </cell>
          <cell r="I5447" t="str">
            <v>UN</v>
          </cell>
          <cell r="J5447" t="str">
            <v>COEFICIENTE DE REPRESENTATIVIDADE</v>
          </cell>
          <cell r="K5447" t="str">
            <v>125,22</v>
          </cell>
          <cell r="L5447" t="str">
            <v>CAIXA REFERENCIAL</v>
          </cell>
        </row>
        <row r="5448">
          <cell r="G5448" t="str">
            <v>104682</v>
          </cell>
          <cell r="H5448" t="str">
            <v>COMPOSIÇÃO PARAMÉTRICA DE INSTALAÇÃO DE TUBOS DE PVC SÉRIE NORMAL (PRUMADA DE VENTILAÇÃO), DN 100MM, POR APARTAMENTO (2 BANHEIROS) E DESCIDA DE ESGOTO NO BANHEIRO, COM  CONEXÕES, CORTES E FIXAÇÕES PARA PRÉDIO COM MAIS DO QUE 4 PAVIMENTOS. AF_05/2023</v>
          </cell>
          <cell r="I5448" t="str">
            <v>UN</v>
          </cell>
          <cell r="J5448" t="str">
            <v>COEFICIENTE DE REPRESENTATIVIDADE</v>
          </cell>
          <cell r="K5448" t="str">
            <v>664,02</v>
          </cell>
          <cell r="L5448" t="str">
            <v>CAIXA REFERENCIAL</v>
          </cell>
        </row>
        <row r="5449">
          <cell r="G5449" t="str">
            <v>104683</v>
          </cell>
          <cell r="H5449" t="str">
            <v>COMPOSIÇÃO PARAMÉTRICA DE INSTALAÇÃO DE TUBOS DE PVC SÉRIE NORMAL (PRUMADA DE VENTILAÇÃO), DN 75MM, POR APARTAMENTO (1 BANHEIRO) E DESCIDA DE ESGOTO FORA DO BANHEIRO, COM  CONEXÕES, CORTES E FIXAÇÕES PARA PRÉDIO COM ATÉ 4 PAVIMENTOS. AF_05/2023</v>
          </cell>
          <cell r="I5449" t="str">
            <v>UN</v>
          </cell>
          <cell r="J5449" t="str">
            <v>COEFICIENTE DE REPRESENTATIVIDADE</v>
          </cell>
          <cell r="K5449" t="str">
            <v>102,43</v>
          </cell>
          <cell r="L5449" t="str">
            <v>CAIXA REFERENCIAL</v>
          </cell>
        </row>
        <row r="5450">
          <cell r="G5450" t="str">
            <v>104767</v>
          </cell>
          <cell r="H5450" t="str">
            <v>FURO MECANIZADO EM ALVENARIA, PARA INSTALAÇÕES HIDRÁULICAS, DIÂMETROS MENORES OU IGUAIS A 40 MM. AF_09/2023</v>
          </cell>
          <cell r="I5450" t="str">
            <v>UN</v>
          </cell>
          <cell r="J5450" t="str">
            <v>COEFICIENTE DE REPRESENTATIVIDADE</v>
          </cell>
          <cell r="K5450" t="str">
            <v>0,79</v>
          </cell>
          <cell r="L5450" t="str">
            <v>CAIXA REFERENCIAL</v>
          </cell>
        </row>
        <row r="5451">
          <cell r="G5451" t="str">
            <v>104769</v>
          </cell>
          <cell r="H5451" t="str">
            <v>FURO MECANIZADO EM ALVENARIA, PARA INSTALAÇÕES HIDRÁULICAS, DIÂMETROS MAIORES QUE 40 MM E MENORES OU IGUAIS A 75 MM. AF_09/2023</v>
          </cell>
          <cell r="I5451" t="str">
            <v>UN</v>
          </cell>
          <cell r="J5451" t="str">
            <v>COEFICIENTE DE REPRESENTATIVIDADE</v>
          </cell>
          <cell r="K5451" t="str">
            <v>2,11</v>
          </cell>
          <cell r="L5451" t="str">
            <v>CAIXA REFERENCIAL</v>
          </cell>
        </row>
        <row r="5452">
          <cell r="G5452" t="str">
            <v>104771</v>
          </cell>
          <cell r="H5452" t="str">
            <v>FURO MECANIZADO EM ALVENARIA, PARA INSTALAÇÕES HIDRÁULICAS, DIÂMETROS MAIORES QUE 75 MM E MENORES OU IGUAIS A 100 MM. AF_09/2023</v>
          </cell>
          <cell r="I5452" t="str">
            <v>UN</v>
          </cell>
          <cell r="J5452" t="str">
            <v>COEFICIENTE DE REPRESENTATIVIDADE</v>
          </cell>
          <cell r="K5452" t="str">
            <v>3,09</v>
          </cell>
          <cell r="L5452" t="str">
            <v>CAIXA REFERENCIAL</v>
          </cell>
        </row>
        <row r="5453">
          <cell r="G5453" t="str">
            <v>104773</v>
          </cell>
          <cell r="H5453" t="str">
            <v>FURO MECANIZADO EM CONCRETO, COM PERFURATRIZ, PARA INSTALAÇÕES HIDRÁULICAS, DIÂMETROS MENORES OU IGUAIS A 40 MM. AF_09/2023</v>
          </cell>
          <cell r="I5453" t="str">
            <v>UN</v>
          </cell>
          <cell r="J5453" t="str">
            <v>COEFICIENTE DE REPRESENTATIVIDADE</v>
          </cell>
          <cell r="K5453" t="str">
            <v>2,65</v>
          </cell>
          <cell r="L5453" t="str">
            <v>CAIXA REFERENCIAL</v>
          </cell>
        </row>
        <row r="5454">
          <cell r="G5454" t="str">
            <v>104775</v>
          </cell>
          <cell r="H5454" t="str">
            <v>FURO MECANIZADO EM CONCRETO, COM PERFURATRIZ, PARA INSTALAÇÕES HIDRÁULICAS, DIÂMETROS MAIORES QUE 40 MM E MENORES OU IGUAIS A 75 MM. AF_09/2023</v>
          </cell>
          <cell r="I5454" t="str">
            <v>UN</v>
          </cell>
          <cell r="J5454" t="str">
            <v>COEFICIENTE DE REPRESENTATIVIDADE</v>
          </cell>
          <cell r="K5454" t="str">
            <v>7,09</v>
          </cell>
          <cell r="L5454" t="str">
            <v>CAIXA REFERENCIAL</v>
          </cell>
        </row>
        <row r="5455">
          <cell r="G5455" t="str">
            <v>104777</v>
          </cell>
          <cell r="H5455" t="str">
            <v>FURO MECANIZADO EM CONCRETO, COM PERFURATRIZ, PARA INSTALAÇÕES HIDRÁULICAS, DIÂMETROS MAIORES QUE 75 MM E MENORES OU IGUAIS A 150 MM. AF_09/2023</v>
          </cell>
          <cell r="I5455" t="str">
            <v>UN</v>
          </cell>
          <cell r="J5455" t="str">
            <v>COEFICIENTE DE REPRESENTATIVIDADE</v>
          </cell>
          <cell r="K5455" t="str">
            <v>10,37</v>
          </cell>
          <cell r="L5455" t="str">
            <v>CAIXA REFERENCIAL</v>
          </cell>
        </row>
        <row r="5456">
          <cell r="G5456" t="str">
            <v>104779</v>
          </cell>
          <cell r="H5456" t="str">
            <v>RASGO LINEAR MECANIZADO EM ALVENARIA, PARA RAMAIS/ DISTRIBUIÇÃO DE INSTALAÇÕES HIDRÁULICAS, DIÂMETROS MENORES OU IGUAIS A 40 MM. AF_09/2023</v>
          </cell>
          <cell r="I5456" t="str">
            <v>M</v>
          </cell>
          <cell r="J5456" t="str">
            <v>COEFICIENTE DE REPRESENTATIVIDADE</v>
          </cell>
          <cell r="K5456" t="str">
            <v>6,76</v>
          </cell>
          <cell r="L5456" t="str">
            <v>CAIXA REFERENCIAL</v>
          </cell>
        </row>
        <row r="5457">
          <cell r="G5457" t="str">
            <v>104781</v>
          </cell>
          <cell r="H5457" t="str">
            <v>RASGO LINEAR MECANIZADO EM ALVENARIA, PARA RAMAIS/ DISTRIBUIÇÃO DE INSTALAÇÕES HIDRÁULICAS, DIÂMETROS MAIORES QUE 40 MM E MENORES OU IGUAIS A 75 MM. AF_09/2023</v>
          </cell>
          <cell r="I5457" t="str">
            <v>M</v>
          </cell>
          <cell r="J5457" t="str">
            <v>COEFICIENTE DE REPRESENTATIVIDADE</v>
          </cell>
          <cell r="K5457" t="str">
            <v>7,81</v>
          </cell>
          <cell r="L5457" t="str">
            <v>CAIXA REFERENCIAL</v>
          </cell>
        </row>
        <row r="5458">
          <cell r="G5458" t="str">
            <v>104782</v>
          </cell>
          <cell r="H5458" t="str">
            <v>PASSANTE TIPO PEÇA EM FÔRMA DE MADEIRA, FIXADO EM LAJE, PARA PASSAGEM DE NO MÁXIMO 5 TUBOS DE 50 MM DE DIÂMETRO. AF_09/2023</v>
          </cell>
          <cell r="I5458" t="str">
            <v>UN</v>
          </cell>
          <cell r="J5458" t="str">
            <v>COEFICIENTE DE REPRESENTATIVIDADE</v>
          </cell>
          <cell r="K5458" t="str">
            <v>57,10</v>
          </cell>
          <cell r="L5458" t="str">
            <v>CAIXA REFERENCIAL</v>
          </cell>
        </row>
        <row r="5459">
          <cell r="G5459" t="str">
            <v>104783</v>
          </cell>
          <cell r="H5459" t="str">
            <v>PASSANTE TIPO TUBO COM DIÂMETRO DE 50 MM, FIXADO EM LAJE, PARA PASSAGEM DE TUBULAÇÕES COM NO MÁXIMO 40 MM DE DIÂMETRO. AF_09/2023</v>
          </cell>
          <cell r="I5459" t="str">
            <v>UN</v>
          </cell>
          <cell r="J5459" t="str">
            <v>COEFICIENTE DE REPRESENTATIVIDADE</v>
          </cell>
          <cell r="K5459" t="str">
            <v>5,69</v>
          </cell>
          <cell r="L5459" t="str">
            <v>CAIXA REFERENCIAL</v>
          </cell>
        </row>
        <row r="5460">
          <cell r="G5460" t="str">
            <v>104784</v>
          </cell>
          <cell r="H5460" t="str">
            <v>PASSANTE TIPO TUBO COM DIÂMETRO DE 150 MM, FIXADO EM LAJE, PARA PASSAGEM DE TUBULAÇÕES COM NO MÁXIMO 100 MM DE DIÂMETRO. AF_09/2023</v>
          </cell>
          <cell r="I5460" t="str">
            <v>UN</v>
          </cell>
          <cell r="J5460" t="str">
            <v>COEFICIENTE DE REPRESENTATIVIDADE</v>
          </cell>
          <cell r="K5460" t="str">
            <v>15,83</v>
          </cell>
          <cell r="L5460" t="str">
            <v>CAIXA REFERENCIAL</v>
          </cell>
        </row>
        <row r="5461">
          <cell r="G5461" t="str">
            <v>104786</v>
          </cell>
          <cell r="H5461" t="str">
            <v>RASGO LINEAR MECANIZADO EM CONCRETO, PARA RAMAIS/ DISTRIBUIÇÃO DE INSTALAÇÕES HIDRÁULICAS, DIÂMETROS MENORES OU IGUAIS A 40 MM. AF_09/2023</v>
          </cell>
          <cell r="I5461" t="str">
            <v>M</v>
          </cell>
          <cell r="J5461" t="str">
            <v>COEFICIENTE DE REPRESENTATIVIDADE</v>
          </cell>
          <cell r="K5461" t="str">
            <v>7,13</v>
          </cell>
          <cell r="L5461" t="str">
            <v>CAIXA REFERENCIAL</v>
          </cell>
        </row>
        <row r="5462">
          <cell r="G5462" t="str">
            <v>104787</v>
          </cell>
          <cell r="H5462" t="str">
            <v>RASGO LINEAR MECANIZADO EM CONCRETO, PARA RAMAIS/ DISTRIBUIÇÃO DE INSTALAÇÕES HIDRÁULICAS, DIÂMETROS MAIORES QUE 40 MM E MENORES OU IGUAIS A 75 MM. AF_09/2023</v>
          </cell>
          <cell r="I5462" t="str">
            <v>M</v>
          </cell>
          <cell r="J5462" t="str">
            <v>COEFICIENTE DE REPRESENTATIVIDADE</v>
          </cell>
          <cell r="K5462" t="str">
            <v>9,46</v>
          </cell>
          <cell r="L5462" t="str">
            <v>CAIXA REFERENCIAL</v>
          </cell>
        </row>
        <row r="5463">
          <cell r="G5463" t="str">
            <v>104788</v>
          </cell>
          <cell r="H5463" t="str">
            <v>RASGO LINEAR MECANIZADO EM CONCRETO, PARA RAMAIS/ DISTRIBUIÇÃO DE INSTALAÇÕES HIDRÁULICAS, DIÂMETROS MAIORES QUE 75 MM E MENORES OU IGUAIS A 100 MM. AF_09/2023</v>
          </cell>
          <cell r="I5463" t="str">
            <v>M</v>
          </cell>
          <cell r="J5463" t="str">
            <v>COEFICIENTE DE REPRESENTATIVIDADE</v>
          </cell>
          <cell r="K5463" t="str">
            <v>12,57</v>
          </cell>
          <cell r="L5463" t="str">
            <v>CAIXA REFERENCIAL</v>
          </cell>
        </row>
        <row r="5464">
          <cell r="G5464" t="str">
            <v>104031</v>
          </cell>
          <cell r="H5464" t="str">
            <v>COLAR DE TOMADA, PVC, COM TRAVAS, DE 60 MM X 1/2" OU 60 MM X 3/4", PARA LIGAÇÃO PREDIAL DE ÁGUA. AF_06/2022</v>
          </cell>
          <cell r="I5464" t="str">
            <v>UN</v>
          </cell>
          <cell r="J5464" t="str">
            <v>COEFICIENTE DE REPRESENTATIVIDADE</v>
          </cell>
          <cell r="K5464" t="str">
            <v>19,52</v>
          </cell>
          <cell r="L5464" t="str">
            <v>CAIXA REFERENCIAL</v>
          </cell>
        </row>
        <row r="5465">
          <cell r="G5465" t="str">
            <v>104032</v>
          </cell>
          <cell r="H5465" t="str">
            <v>COLAR DE TOMADA, PVC, COM TRAVAS, DE 75 MM X 1/2" OU 75 MM X 3/4", PARA LIGAÇÃO PREDIAL DE ÁGUA. AF_06/2022</v>
          </cell>
          <cell r="I5465" t="str">
            <v>UN</v>
          </cell>
          <cell r="J5465" t="str">
            <v>COEFICIENTE DE REPRESENTATIVIDADE</v>
          </cell>
          <cell r="K5465" t="str">
            <v>23,72</v>
          </cell>
          <cell r="L5465" t="str">
            <v>CAIXA REFERENCIAL</v>
          </cell>
        </row>
        <row r="5466">
          <cell r="G5466" t="str">
            <v>104033</v>
          </cell>
          <cell r="H5466" t="str">
            <v>COLAR DE TOMADA, PVC, COM TRAVAS, DE 85 MM X 1/2" OU 85 MM X 3/4", PARA LIGAÇÃO PREDIAL DE ÁGUA. AF_06/2022</v>
          </cell>
          <cell r="I5466" t="str">
            <v>UN</v>
          </cell>
          <cell r="J5466" t="str">
            <v>COEFICIENTE DE REPRESENTATIVIDADE</v>
          </cell>
          <cell r="K5466" t="str">
            <v>21,99</v>
          </cell>
          <cell r="L5466" t="str">
            <v>CAIXA REFERENCIAL</v>
          </cell>
        </row>
        <row r="5467">
          <cell r="G5467" t="str">
            <v>104034</v>
          </cell>
          <cell r="H5467" t="str">
            <v>COLAR DE TOMADA, PVC, COM TRAVAS, DE 110 MM X 1/2" OU 110 MM X 3/4", PARA LIGAÇÃO PREDIAL DE ÁGUA. AF_06/2022</v>
          </cell>
          <cell r="I5467" t="str">
            <v>UN</v>
          </cell>
          <cell r="J5467" t="str">
            <v>COEFICIENTE DE REPRESENTATIVIDADE</v>
          </cell>
          <cell r="K5467" t="str">
            <v>27,64</v>
          </cell>
          <cell r="L5467" t="str">
            <v>CAIXA REFERENCIAL</v>
          </cell>
        </row>
        <row r="5468">
          <cell r="G5468" t="str">
            <v>104035</v>
          </cell>
          <cell r="H5468" t="str">
            <v>COLAR DE TOMADA, POLIPROPILENO, COM PARAFUSOS, 63 MM X 1/2", PARA LIGAÇÃO PREDIAL DE ÁGUA. AF_06/2022</v>
          </cell>
          <cell r="I5468" t="str">
            <v>UN</v>
          </cell>
          <cell r="J5468" t="str">
            <v>COEFICIENTE DE REPRESENTATIVIDADE</v>
          </cell>
          <cell r="K5468" t="str">
            <v>40,46</v>
          </cell>
          <cell r="L5468" t="str">
            <v>CAIXA REFERENCIAL</v>
          </cell>
        </row>
        <row r="5469">
          <cell r="G5469" t="str">
            <v>104036</v>
          </cell>
          <cell r="H5469" t="str">
            <v>COLAR DE TOMADA, POLIPROPILENO, COM PARAFUSOS, 63 MM X 3/4", PARA LIGAÇÃO PREDIAL DE ÁGUA. AF_06/2022</v>
          </cell>
          <cell r="I5469" t="str">
            <v>UN</v>
          </cell>
          <cell r="J5469" t="str">
            <v>COEFICIENTE DE REPRESENTATIVIDADE</v>
          </cell>
          <cell r="K5469" t="str">
            <v>41,77</v>
          </cell>
          <cell r="L5469" t="str">
            <v>CAIXA REFERENCIAL</v>
          </cell>
        </row>
        <row r="5470">
          <cell r="G5470" t="str">
            <v>104039</v>
          </cell>
          <cell r="H5470" t="str">
            <v>TÊ DE SERVIÇO INTEGRADO, POLIPROPILENO, PARA TUBOS EM PEAD, 63 MM X 20 MM, PARA LIGAÇÃO PREDIAL DE ÁGUA. AF_06/2022</v>
          </cell>
          <cell r="I5470" t="str">
            <v>UN</v>
          </cell>
          <cell r="J5470" t="str">
            <v>COEFICIENTE DE REPRESENTATIVIDADE</v>
          </cell>
          <cell r="K5470" t="str">
            <v>72,34</v>
          </cell>
          <cell r="L5470" t="str">
            <v>CAIXA REFERENCIAL</v>
          </cell>
        </row>
        <row r="5471">
          <cell r="G5471" t="str">
            <v>104043</v>
          </cell>
          <cell r="H5471" t="str">
            <v>ADAPTADOR, POLIPROPILENO, PARA TUBOS EM PEAD, 20 MM X 1/2", PARA LIGAÇÃO PREDIAL DE ÁGUA. AF_06/2022</v>
          </cell>
          <cell r="I5471" t="str">
            <v>UN</v>
          </cell>
          <cell r="J5471" t="str">
            <v>COEFICIENTE DE REPRESENTATIVIDADE</v>
          </cell>
          <cell r="K5471" t="str">
            <v>8,80</v>
          </cell>
          <cell r="L5471" t="str">
            <v>CAIXA REFERENCIAL</v>
          </cell>
        </row>
        <row r="5472">
          <cell r="G5472" t="str">
            <v>104044</v>
          </cell>
          <cell r="H5472" t="str">
            <v>ADAPTADOR, POLIPROPILENO, PARA TUBOS EM PEAD, 20 MM X 3/4", PARA LIGAÇÃO PREDIAL DE ÁGUA. AF_06/2022</v>
          </cell>
          <cell r="I5472" t="str">
            <v>UN</v>
          </cell>
          <cell r="J5472" t="str">
            <v>COEFICIENTE DE REPRESENTATIVIDADE</v>
          </cell>
          <cell r="K5472" t="str">
            <v>9,50</v>
          </cell>
          <cell r="L5472" t="str">
            <v>CAIXA REFERENCIAL</v>
          </cell>
        </row>
        <row r="5473">
          <cell r="G5473" t="str">
            <v>104045</v>
          </cell>
          <cell r="H5473" t="str">
            <v>ADAPTADOR, POLIPROPILENO, PARA TUBOS EM PEAD, 32 MM X 1", PARA LIGAÇÃO PREDIAL DE ÁGUA. AF_06/2022</v>
          </cell>
          <cell r="I5473" t="str">
            <v>UN</v>
          </cell>
          <cell r="J5473" t="str">
            <v>COEFICIENTE DE REPRESENTATIVIDADE</v>
          </cell>
          <cell r="K5473" t="str">
            <v>14,32</v>
          </cell>
          <cell r="L5473" t="str">
            <v>CAIXA REFERENCIAL</v>
          </cell>
        </row>
        <row r="5474">
          <cell r="G5474" t="str">
            <v>104046</v>
          </cell>
          <cell r="H5474" t="str">
            <v>COTOVELO/JOELHO COM ADAPTADOR, POLIPROPILENO, PARA TUBOS EM PEAD, 20 MM X 1/2", PARA LIGAÇÃO PREDIAL DE ÁGUA. AF_06/2022</v>
          </cell>
          <cell r="I5474" t="str">
            <v>UN</v>
          </cell>
          <cell r="J5474" t="str">
            <v>COEFICIENTE DE REPRESENTATIVIDADE</v>
          </cell>
          <cell r="K5474" t="str">
            <v>8,46</v>
          </cell>
          <cell r="L5474" t="str">
            <v>CAIXA REFERENCIAL</v>
          </cell>
        </row>
        <row r="5475">
          <cell r="G5475" t="str">
            <v>104047</v>
          </cell>
          <cell r="H5475" t="str">
            <v>COTOVELO/JOELHO COM ADAPTADOR, POLIPROPILENO, PARA TUBOS EM PEAD, 20 MM X 3/4", PARA LIGAÇÃO PREDIAL DE ÁGUA. AF_06/2022</v>
          </cell>
          <cell r="I5475" t="str">
            <v>UN</v>
          </cell>
          <cell r="J5475" t="str">
            <v>COEFICIENTE DE REPRESENTATIVIDADE</v>
          </cell>
          <cell r="K5475" t="str">
            <v>9,84</v>
          </cell>
          <cell r="L5475" t="str">
            <v>CAIXA REFERENCIAL</v>
          </cell>
        </row>
        <row r="5476">
          <cell r="G5476" t="str">
            <v>104048</v>
          </cell>
          <cell r="H5476" t="str">
            <v>COTOVELO/JOELHO COM ADAPTADOR, POLIPROPILENO, PARA TUBOS EM PEAD, 32 MM X 1", PARA LIGAÇÃO PREDIAL DE ÁGUA. AF_06/2022</v>
          </cell>
          <cell r="I5476" t="str">
            <v>UN</v>
          </cell>
          <cell r="J5476" t="str">
            <v>COEFICIENTE DE REPRESENTATIVIDADE</v>
          </cell>
          <cell r="K5476" t="str">
            <v>14,02</v>
          </cell>
          <cell r="L5476" t="str">
            <v>CAIXA REFERENCIAL</v>
          </cell>
        </row>
        <row r="5477">
          <cell r="G5477" t="str">
            <v>104049</v>
          </cell>
          <cell r="H5477" t="str">
            <v>ADAPTADOR, PVC, CURTO COM BOLSA E ROSCA, 20 MM X 1/2", PARA LIGAÇÃO PREDIAL DE ÁGUA. AF_06/2022</v>
          </cell>
          <cell r="I5477" t="str">
            <v>UN</v>
          </cell>
          <cell r="J5477" t="str">
            <v>COEFICIENTE DE REPRESENTATIVIDADE</v>
          </cell>
          <cell r="K5477" t="str">
            <v>6,60</v>
          </cell>
          <cell r="L5477" t="str">
            <v>CAIXA REFERENCIAL</v>
          </cell>
        </row>
        <row r="5478">
          <cell r="G5478" t="str">
            <v>104050</v>
          </cell>
          <cell r="H5478" t="str">
            <v>ADAPTADOR, PVC, CURTO COM BOLSA E ROSCA, 32 MM X 1", PARA LIGAÇÃO PREDIAL DE ÁGUA. AF_06/2022</v>
          </cell>
          <cell r="I5478" t="str">
            <v>UN</v>
          </cell>
          <cell r="J5478" t="str">
            <v>COEFICIENTE DE REPRESENTATIVIDADE</v>
          </cell>
          <cell r="K5478" t="str">
            <v>9,76</v>
          </cell>
          <cell r="L5478" t="str">
            <v>CAIXA REFERENCIAL</v>
          </cell>
        </row>
        <row r="5479">
          <cell r="G5479" t="str">
            <v>104051</v>
          </cell>
          <cell r="H5479" t="str">
            <v>COTOVELO/JOELHO 90°, POLIPROPILENO, PARA TUBOS EM PEAD, 20 X 20 MM, PARA LIGAÇÃO PREDIAL DE ÁGUA. AF_06/2022</v>
          </cell>
          <cell r="I5479" t="str">
            <v>UN</v>
          </cell>
          <cell r="J5479" t="str">
            <v>COEFICIENTE DE REPRESENTATIVIDADE</v>
          </cell>
          <cell r="K5479" t="str">
            <v>7,94</v>
          </cell>
          <cell r="L5479" t="str">
            <v>CAIXA REFERENCIAL</v>
          </cell>
        </row>
        <row r="5480">
          <cell r="G5480" t="str">
            <v>104052</v>
          </cell>
          <cell r="H5480" t="str">
            <v>COTOVELO/JOELHO 90°, POLIPROPILENO, PARA TUBOS EM PEAD, 32 X 32 MM, PARA LIGAÇÃO PREDIAL DE ÁGUA. AF_06/2022</v>
          </cell>
          <cell r="I5480" t="str">
            <v>UN</v>
          </cell>
          <cell r="J5480" t="str">
            <v>COEFICIENTE DE REPRESENTATIVIDADE</v>
          </cell>
          <cell r="K5480" t="str">
            <v>11,08</v>
          </cell>
          <cell r="L5480" t="str">
            <v>CAIXA REFERENCIAL</v>
          </cell>
        </row>
        <row r="5481">
          <cell r="G5481" t="str">
            <v>104053</v>
          </cell>
          <cell r="H5481" t="str">
            <v>UNIÃO, POLIPROPILENO, PARA TUBOS EM PEAD, 20 MM, PARA LIGAÇÃO PREDIAL DE ÁGUA. AF_06/2022</v>
          </cell>
          <cell r="I5481" t="str">
            <v>UN</v>
          </cell>
          <cell r="J5481" t="str">
            <v>COEFICIENTE DE REPRESENTATIVIDADE</v>
          </cell>
          <cell r="K5481" t="str">
            <v>9,06</v>
          </cell>
          <cell r="L5481" t="str">
            <v>CAIXA REFERENCIAL</v>
          </cell>
        </row>
        <row r="5482">
          <cell r="G5482" t="str">
            <v>104054</v>
          </cell>
          <cell r="H5482" t="str">
            <v>UNIÃO, POLIPROPILENO, PARA TUBOS EM PEAD, 32 MM, PARA LIGAÇÃO PREDIAL DE ÁGUA. AF_06/2022</v>
          </cell>
          <cell r="I5482" t="str">
            <v>UN</v>
          </cell>
          <cell r="J5482" t="str">
            <v>COEFICIENTE DE REPRESENTATIVIDADE</v>
          </cell>
          <cell r="K5482" t="str">
            <v>17,25</v>
          </cell>
          <cell r="L5482" t="str">
            <v>CAIXA REFERENCIAL</v>
          </cell>
        </row>
        <row r="5483">
          <cell r="G5483" t="str">
            <v>104055</v>
          </cell>
          <cell r="H5483" t="str">
            <v>REGISTRO ESFERA, PVC, DE PASSEIO, PARA POLIETILENO, 20 MM, PARA LIGAÇÃO PREDIAL DE ÁGUA. AF_06/2022</v>
          </cell>
          <cell r="I5483" t="str">
            <v>UN</v>
          </cell>
          <cell r="J5483" t="str">
            <v>COEFICIENTE DE REPRESENTATIVIDADE</v>
          </cell>
          <cell r="K5483" t="str">
            <v>19,47</v>
          </cell>
          <cell r="L5483" t="str">
            <v>CAIXA REFERENCIAL</v>
          </cell>
        </row>
        <row r="5484">
          <cell r="G5484" t="str">
            <v>104056</v>
          </cell>
          <cell r="H5484" t="str">
            <v>REGISTRO ESFERA, PVC, COM ROSCA, 1/2", PARA LIGAÇÃO PREDIAL DE ÁGUA. AF_06/2022</v>
          </cell>
          <cell r="I5484" t="str">
            <v>UN</v>
          </cell>
          <cell r="J5484" t="str">
            <v>COEFICIENTE DE REPRESENTATIVIDADE</v>
          </cell>
          <cell r="K5484" t="str">
            <v>29,22</v>
          </cell>
          <cell r="L5484" t="str">
            <v>CAIXA REFERENCIAL</v>
          </cell>
        </row>
        <row r="5485">
          <cell r="G5485" t="str">
            <v>104058</v>
          </cell>
          <cell r="H5485" t="str">
            <v>LUVA, PVC, ROSCÁVEL, 1/2", PARA LIGAÇÃO PREDIAL DE ÁGUA. AF_06/2022</v>
          </cell>
          <cell r="I5485" t="str">
            <v>UN</v>
          </cell>
          <cell r="J5485" t="str">
            <v>COEFICIENTE DE REPRESENTATIVIDADE</v>
          </cell>
          <cell r="K5485" t="str">
            <v>8,33</v>
          </cell>
          <cell r="L5485" t="str">
            <v>CAIXA REFERENCIAL</v>
          </cell>
        </row>
        <row r="5486">
          <cell r="G5486" t="str">
            <v>104059</v>
          </cell>
          <cell r="H5486" t="str">
            <v>LUVA, PVC, ROSCÁVEL, 1", PARA LIGAÇÃO PREDIAL DE ÁGUA. AF_06/2022</v>
          </cell>
          <cell r="I5486" t="str">
            <v>UN</v>
          </cell>
          <cell r="J5486" t="str">
            <v>COEFICIENTE DE REPRESENTATIVIDADE</v>
          </cell>
          <cell r="K5486" t="str">
            <v>11,67</v>
          </cell>
          <cell r="L5486" t="str">
            <v>CAIXA REFERENCIAL</v>
          </cell>
        </row>
        <row r="5487">
          <cell r="G5487" t="str">
            <v>104060</v>
          </cell>
          <cell r="H5487" t="str">
            <v>TUBO, PEAD, PE-80, DE = 20 MM X 2,3 MM, PARA LIGAÇÃO PREDIAL DE ÁGUA. AF_06/2022</v>
          </cell>
          <cell r="I5487" t="str">
            <v>M</v>
          </cell>
          <cell r="J5487" t="str">
            <v>COEFICIENTE DE REPRESENTATIVIDADE</v>
          </cell>
          <cell r="K5487" t="str">
            <v>9,38</v>
          </cell>
          <cell r="L5487" t="str">
            <v>CAIXA REFERENCIAL</v>
          </cell>
        </row>
        <row r="5488">
          <cell r="G5488" t="str">
            <v>104061</v>
          </cell>
          <cell r="H5488" t="str">
            <v>TUBO, PEAD, PE-80, DE = 32 MM X 3,0 MM, PARA LIGAÇÃO PREDIAL DE ÁGUA. AF_06/2022</v>
          </cell>
          <cell r="I5488" t="str">
            <v>M</v>
          </cell>
          <cell r="J5488" t="str">
            <v>COEFICIENTE DE REPRESENTATIVIDADE</v>
          </cell>
          <cell r="K5488" t="str">
            <v>16,57</v>
          </cell>
          <cell r="L5488" t="str">
            <v>CAIXA REFERENCIAL</v>
          </cell>
        </row>
        <row r="5489">
          <cell r="G5489" t="str">
            <v>104112</v>
          </cell>
          <cell r="H5489" t="str">
            <v>COMPOSIÇÃO PARAMÉTRICA DE LIGAÇÃO PREDIAL DE ÁGUA, REDE DN 50 MM, RAMAL PREDIAL DE 20 MM, L = 2,0 M, LARGURA DA VALA = 0,65 M; COM COLAR DE TOMADA DE PVC; ESCAVAÇÃO MECANIZADA, PREPARO DE FUNDO DE VALA E REATERRO COMPACTADO. AF_06/2022</v>
          </cell>
          <cell r="I5489" t="str">
            <v>UN</v>
          </cell>
          <cell r="J5489" t="str">
            <v>COEFICIENTE DE REPRESENTATIVIDADE</v>
          </cell>
          <cell r="K5489" t="str">
            <v>163,66</v>
          </cell>
          <cell r="L5489" t="str">
            <v>CAIXA REFERENCIAL</v>
          </cell>
        </row>
        <row r="5490">
          <cell r="G5490" t="str">
            <v>104114</v>
          </cell>
          <cell r="H5490" t="str">
            <v>COMPOSIÇÃO PARAMÉTRICA DE LIGAÇÃO PREDIAL DE ÁGUA, REDE DN 50 MM, RAMAL PREDIAL DE 20 MM, L = 4,0 M, LARGURA DA VALA = 0,65 M; COM COLAR DE TOMADA DE PVC; ESCAVAÇÃO MECANIZADA, PREPARO DE FUNDO DE VALA E REATERRO COMPACTADO. AF_06/2022</v>
          </cell>
          <cell r="I5490" t="str">
            <v>UN</v>
          </cell>
          <cell r="J5490" t="str">
            <v>COEFICIENTE DE REPRESENTATIVIDADE</v>
          </cell>
          <cell r="K5490" t="str">
            <v>240,17</v>
          </cell>
          <cell r="L5490" t="str">
            <v>CAIXA REFERENCIAL</v>
          </cell>
        </row>
        <row r="5491">
          <cell r="G5491" t="str">
            <v>104116</v>
          </cell>
          <cell r="H5491" t="str">
            <v>COMPOSIÇÃO PARAMÉTRICA DE LIGAÇÃO PREDIAL DE ÁGUA, REDE DN 50 MM, RAMAL PREDIAL DE 20 MM, L = 6,0 M, LARGURA DA VALA = 0,65 M; COM COLAR DE TOMADA DE PVC; ESCAVAÇÃO MECANIZADA, PREPARO DE FUNDO DE VALA E REATERRO COMPACTADO. AF_06/2022</v>
          </cell>
          <cell r="I5491" t="str">
            <v>UN</v>
          </cell>
          <cell r="J5491" t="str">
            <v>COEFICIENTE DE REPRESENTATIVIDADE</v>
          </cell>
          <cell r="K5491" t="str">
            <v>316,69</v>
          </cell>
          <cell r="L5491" t="str">
            <v>CAIXA REFERENCIAL</v>
          </cell>
        </row>
        <row r="5492">
          <cell r="G5492" t="str">
            <v>104118</v>
          </cell>
          <cell r="H5492" t="str">
            <v>COMPOSIÇÃO PARAMÉTRICA DE LIGAÇÃO PREDIAL DE ÁGUA, REDE DN 50 MM, RAMAL PREDIAL DE 20 MM, L = 2,0 M, LARGURA DA VALA = 0,65 M; COM COLAR DE TOMADA DE PVC; ESCAVAÇÃO MANUAL, PREPARO DE FUNDO DE VALA E REATERRO COMPACTADO. AF_06/2022</v>
          </cell>
          <cell r="I5492" t="str">
            <v>UN</v>
          </cell>
          <cell r="J5492" t="str">
            <v>COEFICIENTE DE REPRESENTATIVIDADE</v>
          </cell>
          <cell r="K5492" t="str">
            <v>298,53</v>
          </cell>
          <cell r="L5492" t="str">
            <v>CAIXA REFERENCIAL</v>
          </cell>
        </row>
        <row r="5493">
          <cell r="G5493" t="str">
            <v>104120</v>
          </cell>
          <cell r="H5493" t="str">
            <v>COMPOSIÇÃO PARAMÉTRICA DE LIGAÇÃO PREDIAL DE ÁGUA, REDE DN 50 MM, RAMAL PREDIAL DE 20 MM, L = 4,0 M, LARGURA DA VALA = 0,65 M; COM COLAR DE TOMADA DE PVC; ESCAVAÇÃO MANUAL, PREPARO DE FUNDO DE VALA E REATERRO COMPACTADO. AF_06/2022</v>
          </cell>
          <cell r="I5493" t="str">
            <v>UN</v>
          </cell>
          <cell r="J5493" t="str">
            <v>COEFICIENTE DE REPRESENTATIVIDADE</v>
          </cell>
          <cell r="K5493" t="str">
            <v>468,90</v>
          </cell>
          <cell r="L5493" t="str">
            <v>CAIXA REFERENCIAL</v>
          </cell>
        </row>
        <row r="5494">
          <cell r="G5494" t="str">
            <v>104122</v>
          </cell>
          <cell r="H5494" t="str">
            <v>COMPOSIÇÃO PARAMÉTRICA DE LIGAÇÃO PREDIAL DE ÁGUA, REDE DN 50 MM, RAMAL PREDIAL DE 20 MM, L = 6,0 M, LARGURA DA VALA = 0,65 M; COM COLAR DE TOMADA DE PVC; ESCAVAÇÃO MANUAL, PREPARO DE FUNDO DE VALA E REATERRO COMPACTADO. AF_06/2022</v>
          </cell>
          <cell r="I5494" t="str">
            <v>UN</v>
          </cell>
          <cell r="J5494" t="str">
            <v>COEFICIENTE DE REPRESENTATIVIDADE</v>
          </cell>
          <cell r="K5494" t="str">
            <v>639,26</v>
          </cell>
          <cell r="L5494" t="str">
            <v>CAIXA REFERENCIAL</v>
          </cell>
        </row>
        <row r="5495">
          <cell r="G5495" t="str">
            <v>104062</v>
          </cell>
          <cell r="H5495" t="str">
            <v>CURVA LONGA, 90 GRAUS, PVC OCRE, JUNTA ELÁSTICA, DN 100 MM, PARA COLETOR PREDIAL DE ESGOTO. AF_06/2022</v>
          </cell>
          <cell r="I5495" t="str">
            <v>UN</v>
          </cell>
          <cell r="J5495" t="str">
            <v>COEFICIENTE DE REPRESENTATIVIDADE</v>
          </cell>
          <cell r="K5495" t="str">
            <v>75,66</v>
          </cell>
          <cell r="L5495" t="str">
            <v>CAIXA REFERENCIAL</v>
          </cell>
        </row>
        <row r="5496">
          <cell r="G5496" t="str">
            <v>104063</v>
          </cell>
          <cell r="H5496" t="str">
            <v>CURVA LONGA, 45 GRAUS, PVC OCRE, JUNTA ELÁSTICA, DN 100 MM, PARA COLETOR PREDIAL DE ESGOTO. AF_06/2022</v>
          </cell>
          <cell r="I5496" t="str">
            <v>UN</v>
          </cell>
          <cell r="J5496" t="str">
            <v>COEFICIENTE DE REPRESENTATIVIDADE</v>
          </cell>
          <cell r="K5496" t="str">
            <v>71,94</v>
          </cell>
          <cell r="L5496" t="str">
            <v>CAIXA REFERENCIAL</v>
          </cell>
        </row>
        <row r="5497">
          <cell r="G5497" t="str">
            <v>104064</v>
          </cell>
          <cell r="H5497" t="str">
            <v>CURVA LONGA, 90 GRAUS, PVC OCRE, JUNTA ELÁSTICA, DN 150 MM, PARA COLETOR PREDIAL DE ESGOTO. AF_06/2022</v>
          </cell>
          <cell r="I5497" t="str">
            <v>UN</v>
          </cell>
          <cell r="J5497" t="str">
            <v>COEFICIENTE DE REPRESENTATIVIDADE</v>
          </cell>
          <cell r="K5497" t="str">
            <v>182,38</v>
          </cell>
          <cell r="L5497" t="str">
            <v>CAIXA REFERENCIAL</v>
          </cell>
        </row>
        <row r="5498">
          <cell r="G5498" t="str">
            <v>104065</v>
          </cell>
          <cell r="H5498" t="str">
            <v>CURVA LONGA, 45 GRAUS, PVC OCRE, JUNTA ELÁSTICA, DN 150 MM, PARA COLETOR PREDIAL DE ESGOTO. AF_06/2022</v>
          </cell>
          <cell r="I5498" t="str">
            <v>UN</v>
          </cell>
          <cell r="J5498" t="str">
            <v>COEFICIENTE DE REPRESENTATIVIDADE</v>
          </cell>
          <cell r="K5498" t="str">
            <v>154,42</v>
          </cell>
          <cell r="L5498" t="str">
            <v>CAIXA REFERENCIAL</v>
          </cell>
        </row>
        <row r="5499">
          <cell r="G5499" t="str">
            <v>104072</v>
          </cell>
          <cell r="H5499" t="str">
            <v>TÊ, PVC OCRE, JUNTA ELÁSTICA, DN 200 MM, PARA COLETOR PREDIAL DE ESGOTO. AF_06/2022</v>
          </cell>
          <cell r="I5499" t="str">
            <v>UN</v>
          </cell>
          <cell r="J5499" t="str">
            <v>COEFICIENTE DE REPRESENTATIVIDADE</v>
          </cell>
          <cell r="K5499" t="str">
            <v>280,45</v>
          </cell>
          <cell r="L5499" t="str">
            <v>CAIXA REFERENCIAL</v>
          </cell>
        </row>
        <row r="5500">
          <cell r="G5500" t="str">
            <v>104076</v>
          </cell>
          <cell r="H5500" t="str">
            <v>SELIM, PVC OCRE, COM TRAVA, DN 125 X 100 MM OU 150 X 100 MM, PARA COLETOR PREDIAL DE ESGOTO. AF_06/2022</v>
          </cell>
          <cell r="I5500" t="str">
            <v>UN</v>
          </cell>
          <cell r="J5500" t="str">
            <v>COEFICIENTE DE REPRESENTATIVIDADE</v>
          </cell>
          <cell r="K5500" t="str">
            <v>49,46</v>
          </cell>
          <cell r="L5500" t="str">
            <v>CAIXA REFERENCIAL</v>
          </cell>
        </row>
        <row r="5501">
          <cell r="G5501" t="str">
            <v>104082</v>
          </cell>
          <cell r="H5501" t="str">
            <v>PLUG, PVC OCRE, JUNTA ELÁSTICA, DN 100 MM, PARA COLETOR PREDIAL DE ESGOTO. AF_06/2022</v>
          </cell>
          <cell r="I5501" t="str">
            <v>UN</v>
          </cell>
          <cell r="J5501" t="str">
            <v>COEFICIENTE DE REPRESENTATIVIDADE</v>
          </cell>
          <cell r="K5501" t="str">
            <v>31,02</v>
          </cell>
          <cell r="L5501" t="str">
            <v>CAIXA REFERENCIAL</v>
          </cell>
        </row>
        <row r="5502">
          <cell r="G5502" t="str">
            <v>104083</v>
          </cell>
          <cell r="H5502" t="str">
            <v>PLUG, PVC OCRE, JUNTA ELÁSTICA, DN 150 MM, PARA COLETOR PREDIAL DE ESGOTO. AF_06/2022</v>
          </cell>
          <cell r="I5502" t="str">
            <v>UN</v>
          </cell>
          <cell r="J5502" t="str">
            <v>COEFICIENTE DE REPRESENTATIVIDADE</v>
          </cell>
          <cell r="K5502" t="str">
            <v>74,05</v>
          </cell>
          <cell r="L5502" t="str">
            <v>CAIXA REFERENCIAL</v>
          </cell>
        </row>
        <row r="5503">
          <cell r="G5503" t="str">
            <v>104084</v>
          </cell>
          <cell r="H5503" t="str">
            <v>CAP, PVC OCRE, JUNTA ELÁSTICA, DN 150 MM, PARA COLETOR PREDIAL DE ESGOTO. AF_06/2022</v>
          </cell>
          <cell r="I5503" t="str">
            <v>UN</v>
          </cell>
          <cell r="J5503" t="str">
            <v>COEFICIENTE DE REPRESENTATIVIDADE</v>
          </cell>
          <cell r="K5503" t="str">
            <v>84,59</v>
          </cell>
          <cell r="L5503" t="str">
            <v>CAIXA REFERENCIAL</v>
          </cell>
        </row>
        <row r="5504">
          <cell r="G5504" t="str">
            <v>104085</v>
          </cell>
          <cell r="H5504" t="str">
            <v>TUBO, PVC OCRE, JUNTA ELÁSTICA, DN 100 MM, PARA COLETOR PREDIAL DE ESGOTO. AF_06/2022</v>
          </cell>
          <cell r="I5504" t="str">
            <v>M</v>
          </cell>
          <cell r="J5504" t="str">
            <v>COEFICIENTE DE REPRESENTATIVIDADE</v>
          </cell>
          <cell r="K5504" t="str">
            <v>57,82</v>
          </cell>
          <cell r="L5504" t="str">
            <v>CAIXA REFERENCIAL</v>
          </cell>
        </row>
        <row r="5505">
          <cell r="G5505" t="str">
            <v>104086</v>
          </cell>
          <cell r="H5505" t="str">
            <v>TUBO, PVC OCRE, JUNTA ELÁSTICA, DN 150 MM, PARA COLETOR PREDIAL DE ESGOTO. AF_06/2022</v>
          </cell>
          <cell r="I5505" t="str">
            <v>M</v>
          </cell>
          <cell r="J5505" t="str">
            <v>COEFICIENTE DE REPRESENTATIVIDADE</v>
          </cell>
          <cell r="K5505" t="str">
            <v>102,33</v>
          </cell>
          <cell r="L5505" t="str">
            <v>CAIXA REFERENCIAL</v>
          </cell>
        </row>
        <row r="5506">
          <cell r="G5506" t="str">
            <v>104124</v>
          </cell>
          <cell r="H5506" t="str">
            <v>COMPOSIÇÃO PARAMÉTRICA DE LIGAÇÃO PREDIAL DE ESGOTO, REDE DN 150 MM, COLETOR PREDIAL DN 100 MM, L = 2,0 M, LARGURA DA VALA = 0,65 M; COM SELIM E CURVA 90 GRAUS; ESCAVAÇÃO MECANIZADA, PREPARO DE FUNDO DE VALA E REATERRO COMPACTADO. AF_06/2022</v>
          </cell>
          <cell r="I5506" t="str">
            <v>UN</v>
          </cell>
          <cell r="J5506" t="str">
            <v>COEFICIENTE DE REPRESENTATIVIDADE</v>
          </cell>
          <cell r="K5506" t="str">
            <v>364,02</v>
          </cell>
          <cell r="L5506" t="str">
            <v>CAIXA REFERENCIAL</v>
          </cell>
        </row>
        <row r="5507">
          <cell r="G5507" t="str">
            <v>104130</v>
          </cell>
          <cell r="H5507" t="str">
            <v>COMPOSIÇÃO PARAMÉTRICA DE LIGAÇÃO PREDIAL DE ESGOTO, REDE DN 150 MM, COLETOR PREDIAL DN 100 MM, L = 4,0 M, LARGURA DA VALA = 0,65 M; COM SELIM E CURVA 90 GRAUS; ESCAVAÇÃO MECANIZADA, PREPARO DE FUNDO DE VALA E REATERRO COMPACTADO. AF_06/2022</v>
          </cell>
          <cell r="I5507" t="str">
            <v>UN</v>
          </cell>
          <cell r="J5507" t="str">
            <v>COEFICIENTE DE REPRESENTATIVIDADE</v>
          </cell>
          <cell r="K5507" t="str">
            <v>556,69</v>
          </cell>
          <cell r="L5507" t="str">
            <v>CAIXA REFERENCIAL</v>
          </cell>
        </row>
        <row r="5508">
          <cell r="G5508" t="str">
            <v>104136</v>
          </cell>
          <cell r="H5508" t="str">
            <v>COMPOSIÇÃO PARAMÉTRICA DE LIGAÇÃO PREDIAL DE ESGOTO, REDE DN 150 MM, COLETOR PREDIAL DN 100 MM, L = 6,0 M, LARGURA DA VALA = 0,65 M; COM SELIM E CURVA 90 GRAUS; ESCAVAÇÃO MECANIZADA, PREPARO DE FUNDO DE VALA E REATERRO COMPACTADO. AF_06/2022</v>
          </cell>
          <cell r="I5508" t="str">
            <v>UN</v>
          </cell>
          <cell r="J5508" t="str">
            <v>COEFICIENTE DE REPRESENTATIVIDADE</v>
          </cell>
          <cell r="K5508" t="str">
            <v>750,60</v>
          </cell>
          <cell r="L5508" t="str">
            <v>CAIXA REFERENCIAL</v>
          </cell>
        </row>
        <row r="5509">
          <cell r="G5509" t="str">
            <v>104142</v>
          </cell>
          <cell r="H5509" t="str">
            <v>COMPOSIÇÃO PARAMÉTRICA DE LIGAÇÃO PREDIAL DE ESGOTO, REDE DN 150 MM, COLETOR PREDIAL DN 100 MM, L = 2,0 M, LARGURA DA VALA = 0,65 M; COM SELIM E CURVA 90 GRAUS; ESCAVAÇÃO MANUAL, PREPARO DE FUNDO DE VALA E REATERRO COMPACTADO. AF_06/2022</v>
          </cell>
          <cell r="I5509" t="str">
            <v>UN</v>
          </cell>
          <cell r="J5509" t="str">
            <v>COEFICIENTE DE REPRESENTATIVIDADE</v>
          </cell>
          <cell r="K5509" t="str">
            <v>561,11</v>
          </cell>
          <cell r="L5509" t="str">
            <v>CAIXA REFERENCIAL</v>
          </cell>
        </row>
        <row r="5510">
          <cell r="G5510" t="str">
            <v>104148</v>
          </cell>
          <cell r="H5510" t="str">
            <v>COMPOSIÇÃO PARAMÉTRICA DE LIGAÇÃO PREDIAL DE ESGOTO, REDE DN 150 MM, COLETOR PREDIAL DN 100 MM, L = 4,0 M, LARGURA DA VALA = 0,65 M; COM SELIM E CURVA 90 GRAUS; ESCAVAÇÃO MANUAL, PREPARO DE FUNDO DE VALA E REATERRO COMPACTADO. AF_06/2022</v>
          </cell>
          <cell r="I5510" t="str">
            <v>UN</v>
          </cell>
          <cell r="J5510" t="str">
            <v>COEFICIENTE DE REPRESENTATIVIDADE</v>
          </cell>
          <cell r="K5510" t="str">
            <v>885,07</v>
          </cell>
          <cell r="L5510" t="str">
            <v>CAIXA REFERENCIAL</v>
          </cell>
        </row>
        <row r="5511">
          <cell r="G5511" t="str">
            <v>104154</v>
          </cell>
          <cell r="H5511" t="str">
            <v>COMPOSIÇÃO PARAMÉTRICA DE LIGAÇÃO PREDIAL DE ESGOTO, REDE DN 150 MM, COLETOR PREDIAL DN 100 MM, L = 6,0 M, LARGURA DA VALA = 0,65 M; COM SELIM E CURVA 90 GRAUS; ESCAVAÇÃO MANUAL, PREPARO DE FUNDO DE VALA E REATERRO COMPACTADO. AF_06/2022</v>
          </cell>
          <cell r="I5511" t="str">
            <v>UN</v>
          </cell>
          <cell r="J5511" t="str">
            <v>COEFICIENTE DE REPRESENTATIVIDADE</v>
          </cell>
          <cell r="K5511" t="str">
            <v>1.212,64</v>
          </cell>
          <cell r="L5511" t="str">
            <v>CAIXA REFERENCIAL</v>
          </cell>
        </row>
        <row r="5512">
          <cell r="G5512" t="str">
            <v>96520</v>
          </cell>
          <cell r="H5512" t="str">
            <v>ESCAVAÇÃO MECANIZADA PARA BLOCO DE COROAMENTO OU SAPATA COM RETROESCAVADEIRA (SEM ESCAVAÇÃO PARA COLOCAÇÃO DE FÔRMAS). AF_06/2017</v>
          </cell>
          <cell r="I5512" t="str">
            <v>M3</v>
          </cell>
          <cell r="J5512" t="str">
            <v>COEFICIENTE DE REPRESENTATIVIDADE</v>
          </cell>
          <cell r="K5512" t="str">
            <v>115,95</v>
          </cell>
          <cell r="L5512" t="str">
            <v>CAIXA REFERENCIAL</v>
          </cell>
        </row>
        <row r="5513">
          <cell r="G5513" t="str">
            <v>96521</v>
          </cell>
          <cell r="H5513" t="str">
            <v>ESCAVAÇÃO MECANIZADA PARA BLOCO DE COROAMENTO OU SAPATA COM RETROESCAVADEIRA (INCLUINDO ESCAVAÇÃO PARA COLOCAÇÃO DE FÔRMAS). AF_06/2017</v>
          </cell>
          <cell r="I5513" t="str">
            <v>M3</v>
          </cell>
          <cell r="J5513" t="str">
            <v>COEFICIENTE DE REPRESENTATIVIDADE</v>
          </cell>
          <cell r="K5513" t="str">
            <v>48,25</v>
          </cell>
          <cell r="L5513" t="str">
            <v>CAIXA REFERENCIAL</v>
          </cell>
        </row>
        <row r="5514">
          <cell r="G5514" t="str">
            <v>96522</v>
          </cell>
          <cell r="H5514" t="str">
            <v>ESCAVAÇÃO MANUAL PARA BLOCO DE COROAMENTO OU SAPATA (SEM ESCAVAÇÃO PARA COLOCAÇÃO DE FÔRMAS). AF_06/2017</v>
          </cell>
          <cell r="I5514" t="str">
            <v>M3</v>
          </cell>
          <cell r="J5514" t="str">
            <v>COLETADO</v>
          </cell>
          <cell r="K5514" t="str">
            <v>188,25</v>
          </cell>
          <cell r="L5514" t="str">
            <v>CAIXA REFERENCIAL</v>
          </cell>
        </row>
        <row r="5515">
          <cell r="G5515" t="str">
            <v>96523</v>
          </cell>
          <cell r="H5515" t="str">
            <v>ESCAVAÇÃO MANUAL PARA BLOCO DE COROAMENTO OU SAPATA (INCLUINDO ESCAVAÇÃO PARA COLOCAÇÃO DE FÔRMAS). AF_06/2017</v>
          </cell>
          <cell r="I5515" t="str">
            <v>M3</v>
          </cell>
          <cell r="J5515" t="str">
            <v>COLETADO</v>
          </cell>
          <cell r="K5515" t="str">
            <v>121,15</v>
          </cell>
          <cell r="L5515" t="str">
            <v>CAIXA REFERENCIAL</v>
          </cell>
        </row>
        <row r="5516">
          <cell r="G5516" t="str">
            <v>96524</v>
          </cell>
          <cell r="H5516" t="str">
            <v>ESCAVAÇÃO MECANIZADA PARA VIGA BALDRAME COM MINI-ESCAVADEIRA (SEM ESCAVAÇÃO PARA COLOCAÇÃO DE FÔRMAS). AF_06/2017</v>
          </cell>
          <cell r="I5516" t="str">
            <v>M3</v>
          </cell>
          <cell r="J5516" t="str">
            <v>COEFICIENTE DE REPRESENTATIVIDADE</v>
          </cell>
          <cell r="K5516" t="str">
            <v>225,16</v>
          </cell>
          <cell r="L5516" t="str">
            <v>CAIXA REFERENCIAL</v>
          </cell>
        </row>
        <row r="5517">
          <cell r="G5517" t="str">
            <v>96525</v>
          </cell>
          <cell r="H5517" t="str">
            <v>ESCAVAÇÃO MECANIZADA PARA VIGA BALDRAME COM MINI-ESCAVADEIRA (INCLUINDO ESCAVAÇÃO PARA COLOCAÇÃO DE FÔRMAS). AF_06/2017</v>
          </cell>
          <cell r="I5517" t="str">
            <v>M3</v>
          </cell>
          <cell r="J5517" t="str">
            <v>COEFICIENTE DE REPRESENTATIVIDADE</v>
          </cell>
          <cell r="K5517" t="str">
            <v>51,33</v>
          </cell>
          <cell r="L5517" t="str">
            <v>CAIXA REFERENCIAL</v>
          </cell>
        </row>
        <row r="5518">
          <cell r="G5518" t="str">
            <v>96526</v>
          </cell>
          <cell r="H5518" t="str">
            <v>ESCAVAÇÃO MANUAL DE VALA PARA VIGA BALDRAME (SEM ESCAVAÇÃO PARA COLOCAÇÃO DE FÔRMAS). AF_06/2017</v>
          </cell>
          <cell r="I5518" t="str">
            <v>M3</v>
          </cell>
          <cell r="J5518" t="str">
            <v>COLETADO</v>
          </cell>
          <cell r="K5518" t="str">
            <v>379,02</v>
          </cell>
          <cell r="L5518" t="str">
            <v>CAIXA REFERENCIAL</v>
          </cell>
        </row>
        <row r="5519">
          <cell r="G5519" t="str">
            <v>96527</v>
          </cell>
          <cell r="H5519" t="str">
            <v>ESCAVAÇÃO MANUAL DE VALA PARA VIGA BALDRAME (INCLUINDO ESCAVAÇÃO PARA COLOCAÇÃO DE FÔRMAS). AF_06/2017</v>
          </cell>
          <cell r="I5519" t="str">
            <v>M3</v>
          </cell>
          <cell r="J5519" t="str">
            <v>COLETADO</v>
          </cell>
          <cell r="K5519" t="str">
            <v>159,37</v>
          </cell>
          <cell r="L5519" t="str">
            <v>CAIXA REFERENCIAL</v>
          </cell>
        </row>
        <row r="5520">
          <cell r="G5520" t="str">
            <v>96528</v>
          </cell>
          <cell r="H5520" t="str">
            <v>FABRICAÇÃO, MONTAGEM E DESMONTAGEM DE FÔRMA PARA BLOCO DE COROAMENTO, EM MADEIRA SERRADA, E=25 MM, 1 UTILIZAÇÃO. AF_06/2017</v>
          </cell>
          <cell r="I5520" t="str">
            <v>M2</v>
          </cell>
          <cell r="J5520" t="str">
            <v>COEFICIENTE DE REPRESENTATIVIDADE</v>
          </cell>
          <cell r="K5520" t="str">
            <v>236,64</v>
          </cell>
          <cell r="L5520" t="str">
            <v>CAIXA REFERENCIAL</v>
          </cell>
        </row>
        <row r="5521">
          <cell r="G5521" t="str">
            <v>101114</v>
          </cell>
          <cell r="H5521" t="str">
            <v>ESCAVAÇÃO HORIZONTAL EM SOLO DE 1A CATEGORIA COM TRATOR DE ESTEIRAS (100HP/LÂMINA: 2,19M3). AF_07/2020</v>
          </cell>
          <cell r="I5521" t="str">
            <v>M3</v>
          </cell>
          <cell r="J5521" t="str">
            <v>COEFICIENTE DE REPRESENTATIVIDADE</v>
          </cell>
          <cell r="K5521" t="str">
            <v>4,53</v>
          </cell>
          <cell r="L5521" t="str">
            <v>CAIXA REFERENCIAL</v>
          </cell>
        </row>
        <row r="5522">
          <cell r="G5522" t="str">
            <v>101115</v>
          </cell>
          <cell r="H5522" t="str">
            <v>ESCAVAÇÃO HORIZONTAL EM SOLO DE 1A CATEGORIA COM TRATOR DE ESTEIRAS (150HP/LÂMINA: 3,18M3). AF_07/2020</v>
          </cell>
          <cell r="I5522" t="str">
            <v>M3</v>
          </cell>
          <cell r="J5522" t="str">
            <v>COEFICIENTE DE REPRESENTATIVIDADE</v>
          </cell>
          <cell r="K5522" t="str">
            <v>3,75</v>
          </cell>
          <cell r="L5522" t="str">
            <v>CAIXA REFERENCIAL</v>
          </cell>
        </row>
        <row r="5523">
          <cell r="G5523" t="str">
            <v>101116</v>
          </cell>
          <cell r="H5523" t="str">
            <v>ESCAVAÇÃO HORIZONTAL EM SOLO DE 1A CATEGORIA COM TRATOR DE ESTEIRAS (170HP/LÂMINA: 5,20M3). AF_07/2020</v>
          </cell>
          <cell r="I5523" t="str">
            <v>M3</v>
          </cell>
          <cell r="J5523" t="str">
            <v>COEFICIENTE DE REPRESENTATIVIDADE</v>
          </cell>
          <cell r="K5523" t="str">
            <v>2,33</v>
          </cell>
          <cell r="L5523" t="str">
            <v>CAIXA REFERENCIAL</v>
          </cell>
        </row>
        <row r="5524">
          <cell r="G5524" t="str">
            <v>101117</v>
          </cell>
          <cell r="H5524" t="str">
            <v>ESCAVAÇÃO HORIZONTAL EM SOLO DE 1A CATEGORIA COM TRATOR DE ESTEIRAS (347HP/LÂMINA: 8,70M3). AF_07/2020</v>
          </cell>
          <cell r="I5524" t="str">
            <v>M3</v>
          </cell>
          <cell r="J5524" t="str">
            <v>COEFICIENTE DE REPRESENTATIVIDADE</v>
          </cell>
          <cell r="K5524" t="str">
            <v>3,17</v>
          </cell>
          <cell r="L5524" t="str">
            <v>CAIXA REFERENCIAL</v>
          </cell>
        </row>
        <row r="5525">
          <cell r="G5525" t="str">
            <v>101118</v>
          </cell>
          <cell r="H5525" t="str">
            <v>ESCAVAÇÃO HORIZONTAL EM SOLO DE 1A CATEGORIA COM TRATOR DE ESTEIRAS (125HP/LÂMINA: 2,70M3). AF_07/2020</v>
          </cell>
          <cell r="I5525" t="str">
            <v>M3</v>
          </cell>
          <cell r="J5525" t="str">
            <v>COEFICIENTE DE REPRESENTATIVIDADE</v>
          </cell>
          <cell r="K5525" t="str">
            <v>3,88</v>
          </cell>
          <cell r="L5525" t="str">
            <v>CAIXA REFERENCIAL</v>
          </cell>
        </row>
        <row r="5526">
          <cell r="G5526" t="str">
            <v>101119</v>
          </cell>
          <cell r="H5526" t="str">
            <v>ESCAVAÇÃO HORIZONTAL, INCLUINDO ESCARIFICAÇÃO EM SOLO DE 2A CATEGORIA COM TRATOR DE ESTEIRAS (100HP/LÂMINA: 2,19M3). AF_07/2020</v>
          </cell>
          <cell r="I5526" t="str">
            <v>M3</v>
          </cell>
          <cell r="J5526" t="str">
            <v>COEFICIENTE DE REPRESENTATIVIDADE</v>
          </cell>
          <cell r="K5526" t="str">
            <v>8,64</v>
          </cell>
          <cell r="L5526" t="str">
            <v>CAIXA REFERENCIAL</v>
          </cell>
        </row>
        <row r="5527">
          <cell r="G5527" t="str">
            <v>101120</v>
          </cell>
          <cell r="H5527" t="str">
            <v>ESCAVAÇÃO HORIZONTAL, INCLUINDO ESCARIFICAÇÃO EM SOLO DE 2A CATEGORIA COM TRATOR DE ESTEIRAS (150HP/LÂMINA: 3,18M3). AF_07/2020</v>
          </cell>
          <cell r="I5527" t="str">
            <v>M3</v>
          </cell>
          <cell r="J5527" t="str">
            <v>COEFICIENTE DE REPRESENTATIVIDADE</v>
          </cell>
          <cell r="K5527" t="str">
            <v>7,18</v>
          </cell>
          <cell r="L5527" t="str">
            <v>CAIXA REFERENCIAL</v>
          </cell>
        </row>
        <row r="5528">
          <cell r="G5528" t="str">
            <v>101121</v>
          </cell>
          <cell r="H5528" t="str">
            <v>ESCAVAÇÃO HORIZONTAL, INCLUINDO ESCARIFICAÇÃO EM SOLO DE 2A CATEGORIA COM TRATOR DE ESTEIRAS (170HP/LÂMINA: 5,20M3). AF_07/2020</v>
          </cell>
          <cell r="I5528" t="str">
            <v>M3</v>
          </cell>
          <cell r="J5528" t="str">
            <v>COEFICIENTE DE REPRESENTATIVIDADE</v>
          </cell>
          <cell r="K5528" t="str">
            <v>4,49</v>
          </cell>
          <cell r="L5528" t="str">
            <v>CAIXA REFERENCIAL</v>
          </cell>
        </row>
        <row r="5529">
          <cell r="G5529" t="str">
            <v>101122</v>
          </cell>
          <cell r="H5529" t="str">
            <v>ESCAVAÇÃO HORIZONTAL, INCLUINDO ESCARIFICAÇÃO EM SOLO DE 2A CATEGORIA COM TRATOR DE ESTEIRAS (347HP/LÂMINA: 8,70M3). AF_07/2020</v>
          </cell>
          <cell r="I5529" t="str">
            <v>M3</v>
          </cell>
          <cell r="J5529" t="str">
            <v>COEFICIENTE DE REPRESENTATIVIDADE</v>
          </cell>
          <cell r="K5529" t="str">
            <v>6,04</v>
          </cell>
          <cell r="L5529" t="str">
            <v>CAIXA REFERENCIAL</v>
          </cell>
        </row>
        <row r="5530">
          <cell r="G5530" t="str">
            <v>101123</v>
          </cell>
          <cell r="H5530" t="str">
            <v>ESCAVAÇÃO HORIZONTAL, INCLUINDO ESCARIFICAÇÃO EM SOLO DE 2A CATEGORIA COM TRATOR DE ESTEIRAS (125HP/LÂMINA: 2,70M3). AF_07/2020</v>
          </cell>
          <cell r="I5530" t="str">
            <v>M3</v>
          </cell>
          <cell r="J5530" t="str">
            <v>COEFICIENTE DE REPRESENTATIVIDADE</v>
          </cell>
          <cell r="K5530" t="str">
            <v>7,41</v>
          </cell>
          <cell r="L5530" t="str">
            <v>CAIXA REFERENCIAL</v>
          </cell>
        </row>
        <row r="5531">
          <cell r="G5531" t="str">
            <v>101124</v>
          </cell>
          <cell r="H5531" t="str">
            <v>ESCAVAÇÃO HORIZONTAL, INCLUINDO CARGA E DESCARGA EM SOLO DE 1A CATEGORIA COM TRATOR DE ESTEIRAS (100HP/LÂMINA: 2,19M3). AF_07/2020</v>
          </cell>
          <cell r="I5531" t="str">
            <v>M3</v>
          </cell>
          <cell r="J5531" t="str">
            <v>COEFICIENTE DE REPRESENTATIVIDADE</v>
          </cell>
          <cell r="K5531" t="str">
            <v>15,63</v>
          </cell>
          <cell r="L5531" t="str">
            <v>CAIXA REFERENCIAL</v>
          </cell>
        </row>
        <row r="5532">
          <cell r="G5532" t="str">
            <v>101125</v>
          </cell>
          <cell r="H5532" t="str">
            <v>ESCAVAÇÃO HORIZONTAL, INCLUINDO CARGA E DESCARGA EM SOLO DE 1A CATEGORIA COM TRATOR DE ESTEIRAS (150HP/LÂMINA: 3,18M3). AF_07/2020</v>
          </cell>
          <cell r="I5532" t="str">
            <v>M3</v>
          </cell>
          <cell r="J5532" t="str">
            <v>COEFICIENTE DE REPRESENTATIVIDADE</v>
          </cell>
          <cell r="K5532" t="str">
            <v>14,85</v>
          </cell>
          <cell r="L5532" t="str">
            <v>CAIXA REFERENCIAL</v>
          </cell>
        </row>
        <row r="5533">
          <cell r="G5533" t="str">
            <v>101126</v>
          </cell>
          <cell r="H5533" t="str">
            <v>ESCAVAÇÃO HORIZONTAL, INCLUINDO CARGA E DESCARGA EM SOLO DE 1A CATEGORIA COM TRATOR DE ESTEIRAS (170HP/LÂMINA: 5,20M3). AF_07/2020</v>
          </cell>
          <cell r="I5533" t="str">
            <v>M3</v>
          </cell>
          <cell r="J5533" t="str">
            <v>COEFICIENTE DE REPRESENTATIVIDADE</v>
          </cell>
          <cell r="K5533" t="str">
            <v>13,43</v>
          </cell>
          <cell r="L5533" t="str">
            <v>CAIXA REFERENCIAL</v>
          </cell>
        </row>
        <row r="5534">
          <cell r="G5534" t="str">
            <v>101127</v>
          </cell>
          <cell r="H5534" t="str">
            <v>ESCAVAÇÃO HORIZONTAL, INCLUINDO CARGA E DESCARGA EM SOLO DE 1A CATEGORIA COM TRATOR DE ESTEIRAS (347HP/LÂMINA: 8,70M3). AF_07/2020</v>
          </cell>
          <cell r="I5534" t="str">
            <v>M3</v>
          </cell>
          <cell r="J5534" t="str">
            <v>COEFICIENTE DE REPRESENTATIVIDADE</v>
          </cell>
          <cell r="K5534" t="str">
            <v>14,27</v>
          </cell>
          <cell r="L5534" t="str">
            <v>CAIXA REFERENCIAL</v>
          </cell>
        </row>
        <row r="5535">
          <cell r="G5535" t="str">
            <v>101128</v>
          </cell>
          <cell r="H5535" t="str">
            <v>ESCAVAÇÃO HORIZONTAL, INCLUINDO CARGA E DESCARGA EM SOLO DE 1A CATEGORIA COM TRATOR DE ESTEIRAS (125HP/LÂMINA: 2,70M3). AF_07/2020</v>
          </cell>
          <cell r="I5535" t="str">
            <v>M3</v>
          </cell>
          <cell r="J5535" t="str">
            <v>COEFICIENTE DE REPRESENTATIVIDADE</v>
          </cell>
          <cell r="K5535" t="str">
            <v>14,98</v>
          </cell>
          <cell r="L5535" t="str">
            <v>CAIXA REFERENCIAL</v>
          </cell>
        </row>
        <row r="5536">
          <cell r="G5536" t="str">
            <v>101129</v>
          </cell>
          <cell r="H5536" t="str">
            <v>ESCAVAÇÃO HORIZONTAL, INCLUINDO ESCARIFICAÇÃO, CARGA E DESCARGA EM SOLO DE 2A CATEGORIA COM TRATOR DE ESTEIRAS (100HP/LÂMINA: 2,19M3). AF_07/2020</v>
          </cell>
          <cell r="I5536" t="str">
            <v>M3</v>
          </cell>
          <cell r="J5536" t="str">
            <v>COEFICIENTE DE REPRESENTATIVIDADE</v>
          </cell>
          <cell r="K5536" t="str">
            <v>20,18</v>
          </cell>
          <cell r="L5536" t="str">
            <v>CAIXA REFERENCIAL</v>
          </cell>
        </row>
        <row r="5537">
          <cell r="G5537" t="str">
            <v>101130</v>
          </cell>
          <cell r="H5537" t="str">
            <v>ESCAVAÇÃO HORIZONTAL, INCLUINDO ESCARIFICAÇÃO, CARGA E DESCARGA EM SOLO DE 2A CATEGORIA COM TRATOR DE ESTEIRAS (150HP/LÂMINA: 3,18M3). AF_07/2020</v>
          </cell>
          <cell r="I5537" t="str">
            <v>M3</v>
          </cell>
          <cell r="J5537" t="str">
            <v>COEFICIENTE DE REPRESENTATIVIDADE</v>
          </cell>
          <cell r="K5537" t="str">
            <v>18,72</v>
          </cell>
          <cell r="L5537" t="str">
            <v>CAIXA REFERENCIAL</v>
          </cell>
        </row>
        <row r="5538">
          <cell r="G5538" t="str">
            <v>101131</v>
          </cell>
          <cell r="H5538" t="str">
            <v>ESCAVAÇÃO HORIZONTAL, INCLUINDO ESCARIFICAÇÃO, CARGA E DESCARGA EM SOLO DE 2A CATEGORIA COM TRATOR DE ESTEIRAS (170HP/LÂMINA: 5,20M3). AF_07/2020</v>
          </cell>
          <cell r="I5538" t="str">
            <v>M3</v>
          </cell>
          <cell r="J5538" t="str">
            <v>COEFICIENTE DE REPRESENTATIVIDADE</v>
          </cell>
          <cell r="K5538" t="str">
            <v>16,03</v>
          </cell>
          <cell r="L5538" t="str">
            <v>CAIXA REFERENCIAL</v>
          </cell>
        </row>
        <row r="5539">
          <cell r="G5539" t="str">
            <v>101132</v>
          </cell>
          <cell r="H5539" t="str">
            <v>ESCAVAÇÃO HORIZONTAL, INCLUINDO ESCARIFICAÇÃO, CARGA E DESCARGA EM SOLO DE 2A CATEGORIA COM TRATOR DE ESTEIRAS (347HP/LÂMINA: 8,70M3). AF_07/2020</v>
          </cell>
          <cell r="I5539" t="str">
            <v>M3</v>
          </cell>
          <cell r="J5539" t="str">
            <v>COEFICIENTE DE REPRESENTATIVIDADE</v>
          </cell>
          <cell r="K5539" t="str">
            <v>17,58</v>
          </cell>
          <cell r="L5539" t="str">
            <v>CAIXA REFERENCIAL</v>
          </cell>
        </row>
        <row r="5540">
          <cell r="G5540" t="str">
            <v>101133</v>
          </cell>
          <cell r="H5540" t="str">
            <v>ESCAVAÇÃO HORIZONTAL, INCLUINDO ESCARIFICAÇÃO, CARGA E DESCARGA EM SOLO DE 2A CATEGORIA COM TRATOR DE ESTEIRAS (125HP/LÂMINA: 2,70M3). AF_07/2020</v>
          </cell>
          <cell r="I5540" t="str">
            <v>M3</v>
          </cell>
          <cell r="J5540" t="str">
            <v>COEFICIENTE DE REPRESENTATIVIDADE</v>
          </cell>
          <cell r="K5540" t="str">
            <v>18,95</v>
          </cell>
          <cell r="L5540" t="str">
            <v>CAIXA REFERENCIAL</v>
          </cell>
        </row>
        <row r="5541">
          <cell r="G5541" t="str">
            <v>101134</v>
          </cell>
          <cell r="H5541" t="str">
            <v>ESCAVAÇÃO HORIZONTAL, INCLUINDO CARGA, DESCARGA E TRANSPORTE EM SOLO DE 1A CATEGORIA COM TRATOR DE ESTEIRAS (100HP/LÂMINA: 2,19M3) E CAMINHÃO BASCULANTE DE 10M3, DMT ATÉ 200M. AF_07/2020</v>
          </cell>
          <cell r="I5541" t="str">
            <v>M3</v>
          </cell>
          <cell r="J5541" t="str">
            <v>COEFICIENTE DE REPRESENTATIVIDADE</v>
          </cell>
          <cell r="K5541" t="str">
            <v>16,32</v>
          </cell>
          <cell r="L5541" t="str">
            <v>CAIXA REFERENCIAL</v>
          </cell>
        </row>
        <row r="5542">
          <cell r="G5542" t="str">
            <v>101135</v>
          </cell>
          <cell r="H5542" t="str">
            <v>ESCAVAÇÃO HORIZONTAL, INCLUINDO CARGA, DESCARGA E TRANSPORTE EM SOLO DE 1A CATEGORIA COM TRATOR DE ESTEIRAS (150HP/LÂMINA: 3,18M3) E CAMINHÃO BASCULANTE DE 10M3, DMT ATÉ 200M AF_07/2020</v>
          </cell>
          <cell r="I5542" t="str">
            <v>M3</v>
          </cell>
          <cell r="J5542" t="str">
            <v>COEFICIENTE DE REPRESENTATIVIDADE</v>
          </cell>
          <cell r="K5542" t="str">
            <v>15,54</v>
          </cell>
          <cell r="L5542" t="str">
            <v>CAIXA REFERENCIAL</v>
          </cell>
        </row>
        <row r="5543">
          <cell r="G5543" t="str">
            <v>101136</v>
          </cell>
          <cell r="H5543" t="str">
            <v>ESCAVAÇÃO HORIZONTAL, INCLUINDO CARGA, DESCARGA E TRANSPORTE EM SOLO DE 1A CATEGORIA COM TRATOR DE ESTEIRAS (170HP/LÂMINA: 5,20M3) E CAMINHÃO BASCULANTE DE 10M3, DMT ATÉ 200M. AF_07/2020</v>
          </cell>
          <cell r="I5543" t="str">
            <v>M3</v>
          </cell>
          <cell r="J5543" t="str">
            <v>COEFICIENTE DE REPRESENTATIVIDADE</v>
          </cell>
          <cell r="K5543" t="str">
            <v>14,12</v>
          </cell>
          <cell r="L5543" t="str">
            <v>CAIXA REFERENCIAL</v>
          </cell>
        </row>
        <row r="5544">
          <cell r="G5544" t="str">
            <v>101137</v>
          </cell>
          <cell r="H5544" t="str">
            <v>ESCAVAÇÃO HORIZONTAL, INCLUINDO CARGA, DESCARGA E TRANSPORTE EM SOLO DE 1A CATEGORIA COM TRATOR DE ESTEIRAS (347HP/LÂMINA: 8,70M3) E CAMINHÃO BASCULANTE DE 10M3, DMT ATÉ 200M. AF_07/2020</v>
          </cell>
          <cell r="I5544" t="str">
            <v>M3</v>
          </cell>
          <cell r="J5544" t="str">
            <v>COEFICIENTE DE REPRESENTATIVIDADE</v>
          </cell>
          <cell r="K5544" t="str">
            <v>14,96</v>
          </cell>
          <cell r="L5544" t="str">
            <v>CAIXA REFERENCIAL</v>
          </cell>
        </row>
        <row r="5545">
          <cell r="G5545" t="str">
            <v>101138</v>
          </cell>
          <cell r="H5545" t="str">
            <v>ESCAVAÇÃO HORIZONTAL, INCLUINDO CARGA, DESCARGA E TRANSPORTE EM SOLO DE 1A CATEGORIA COM TRATOR DE ESTEIRAS (125HP/LÂMINA: 2,70M3) E CAMINHÃO BASCULANTE DE 10M3, DMT ATÉ 200M. AF_07/2020</v>
          </cell>
          <cell r="I5545" t="str">
            <v>M3</v>
          </cell>
          <cell r="J5545" t="str">
            <v>COEFICIENTE DE REPRESENTATIVIDADE</v>
          </cell>
          <cell r="K5545" t="str">
            <v>15,67</v>
          </cell>
          <cell r="L5545" t="str">
            <v>CAIXA REFERENCIAL</v>
          </cell>
        </row>
        <row r="5546">
          <cell r="G5546" t="str">
            <v>101139</v>
          </cell>
          <cell r="H5546" t="str">
            <v>ESCAVAÇÃO HORIZONTAL, INCLUINDO  ESCARIFICAÇÃO, CARGA, DESCARGA E TRANSPORTE EM SOLO DE 2A CATEGORIA COM TRATOR DE ESTEIRAS (100HP/LÂMINA: 2,19M3) E CAMINHÃO BASCULANTE DE 10M3, DMT ATÉ 200M. AF_07/2020</v>
          </cell>
          <cell r="I5546" t="str">
            <v>M3</v>
          </cell>
          <cell r="J5546" t="str">
            <v>COEFICIENTE DE REPRESENTATIVIDADE</v>
          </cell>
          <cell r="K5546" t="str">
            <v>20,90</v>
          </cell>
          <cell r="L5546" t="str">
            <v>CAIXA REFERENCIAL</v>
          </cell>
        </row>
        <row r="5547">
          <cell r="G5547" t="str">
            <v>101140</v>
          </cell>
          <cell r="H5547" t="str">
            <v>ESCAVAÇÃO HORIZONTAL, INCLUINDO ESCARIFICAÇÃO, CARGA, DESCARGA E TRANSPORTE EM SOLO DE 2A CATEGORIA COM TRATOR DE ESTEIRAS (150HP/LÂMINA: 3,18M3) E CAMINHÃO BASCULANTE DE 10M3, DMT ATÉ 200M. AF_07/2020</v>
          </cell>
          <cell r="I5547" t="str">
            <v>M3</v>
          </cell>
          <cell r="J5547" t="str">
            <v>COEFICIENTE DE REPRESENTATIVIDADE</v>
          </cell>
          <cell r="K5547" t="str">
            <v>19,44</v>
          </cell>
          <cell r="L5547" t="str">
            <v>CAIXA REFERENCIAL</v>
          </cell>
        </row>
        <row r="5548">
          <cell r="G5548" t="str">
            <v>101141</v>
          </cell>
          <cell r="H5548" t="str">
            <v>ESCAVAÇÃO HORIZONTAL, INCLUINDO ESCARIFICAÇÃO, CARGA, DESCARGA E TRANSPORTE EM SOLO DE 2A CATEGORIA COM TRATOR DE ESTEIRAS (170HP/LÂMINA: 5,20M3) E CAMINHÃO BASCULANTE DE 10M3, DMT ATÉ 200M. AF_07/2020</v>
          </cell>
          <cell r="I5548" t="str">
            <v>M3</v>
          </cell>
          <cell r="J5548" t="str">
            <v>COEFICIENTE DE REPRESENTATIVIDADE</v>
          </cell>
          <cell r="K5548" t="str">
            <v>16,75</v>
          </cell>
          <cell r="L5548" t="str">
            <v>CAIXA REFERENCIAL</v>
          </cell>
        </row>
        <row r="5549">
          <cell r="G5549" t="str">
            <v>101142</v>
          </cell>
          <cell r="H5549" t="str">
            <v>ESCAVAÇÃO HORIZONTAL, INCLUINDO ESCARIFICAÇÃO, CARGA, DESCARGA E TRANSPORTE EM SOLO DE 2A CATEGORIA COM TRATOR DE ESTEIRAS (347HP/LÂMINA: 8,70M3) E CAMINHÃO BASCULANTE DE 10M3, DMT ATÉ 200M. AF_07/2020</v>
          </cell>
          <cell r="I5549" t="str">
            <v>M3</v>
          </cell>
          <cell r="J5549" t="str">
            <v>COEFICIENTE DE REPRESENTATIVIDADE</v>
          </cell>
          <cell r="K5549" t="str">
            <v>18,30</v>
          </cell>
          <cell r="L5549" t="str">
            <v>CAIXA REFERENCIAL</v>
          </cell>
        </row>
        <row r="5550">
          <cell r="G5550" t="str">
            <v>101143</v>
          </cell>
          <cell r="H5550" t="str">
            <v>ESCAVAÇÃO HORIZONTAL, INCLUINDO ESCARIFICAÇÃO, CARGA, DESCARGA E TRANSPORTE EM SOLO DE 2A CATEGORIA COM TRATOR DE ESTEIRAS (125HP/LÂMINA: 2,70M3) E CAMINHÃO BASCULANTE DE 10M3, DMT ATÉ 200M. AF_07/2020</v>
          </cell>
          <cell r="I5550" t="str">
            <v>M3</v>
          </cell>
          <cell r="J5550" t="str">
            <v>COEFICIENTE DE REPRESENTATIVIDADE</v>
          </cell>
          <cell r="K5550" t="str">
            <v>19,67</v>
          </cell>
          <cell r="L5550" t="str">
            <v>CAIXA REFERENCIAL</v>
          </cell>
        </row>
        <row r="5551">
          <cell r="G5551" t="str">
            <v>101144</v>
          </cell>
          <cell r="H5551" t="str">
            <v>ESCAVAÇÃO HORIZONTAL, INCLUINDO CARGA, DESCARGA E TRANSPORTE EM SOLO DE 1A CATEGORIA COM TRATOR DE ESTEIRAS (100HP/LÂMINA: 2,19M3) E CAMINHÃO BASCULANTE DE 14M3, DMT ATÉ 200M. AF_07/2020</v>
          </cell>
          <cell r="I5551" t="str">
            <v>M3</v>
          </cell>
          <cell r="J5551" t="str">
            <v>COEFICIENTE DE REPRESENTATIVIDADE</v>
          </cell>
          <cell r="K5551" t="str">
            <v>16,23</v>
          </cell>
          <cell r="L5551" t="str">
            <v>CAIXA REFERENCIAL</v>
          </cell>
        </row>
        <row r="5552">
          <cell r="G5552" t="str">
            <v>101145</v>
          </cell>
          <cell r="H5552" t="str">
            <v>ESCAVAÇÃO HORIZONTAL, INCLUINDO CARGA, DESCARGA E TRANSPORTE EM SOLO DE 1A CATEGORIA COM TRATOR DE ESTEIRAS (150HP/LÂMINA: 3,18M3) E CAMINHÃO BASCULANTE DE 14M3, DMT ATÉ 200M. AF_07/2020</v>
          </cell>
          <cell r="I5552" t="str">
            <v>M3</v>
          </cell>
          <cell r="J5552" t="str">
            <v>COEFICIENTE DE REPRESENTATIVIDADE</v>
          </cell>
          <cell r="K5552" t="str">
            <v>15,45</v>
          </cell>
          <cell r="L5552" t="str">
            <v>CAIXA REFERENCIAL</v>
          </cell>
        </row>
        <row r="5553">
          <cell r="G5553" t="str">
            <v>101146</v>
          </cell>
          <cell r="H5553" t="str">
            <v>ESCAVAÇÃO HORIZONTAL, INCLUINDO CARGA, DESCARGA E TRANSPORTE EM SOLO DE 1A CATEGORIA COM TRATOR DE ESTEIRAS (170HP/LÂMINA: 5,20M3) E CAMINHÃO BASCULANTE DE 14M3, DMT ATÉ 200M. AF_07/2020</v>
          </cell>
          <cell r="I5553" t="str">
            <v>M3</v>
          </cell>
          <cell r="J5553" t="str">
            <v>COEFICIENTE DE REPRESENTATIVIDADE</v>
          </cell>
          <cell r="K5553" t="str">
            <v>14,03</v>
          </cell>
          <cell r="L5553" t="str">
            <v>CAIXA REFERENCIAL</v>
          </cell>
        </row>
        <row r="5554">
          <cell r="G5554" t="str">
            <v>101147</v>
          </cell>
          <cell r="H5554" t="str">
            <v>ESCAVAÇÃO HORIZONTAL, INCLUINDO CARGA, DESCARGA E TRANSPORTE EM SOLO DE 1A CATEGORIA COM TRATOR DE ESTEIRAS (347HP/LÂMINA: 8,70M3) E CAMINHÃO BASCULANTE DE 14M3, DMT ATÉ 200M. AF_07/2020</v>
          </cell>
          <cell r="I5554" t="str">
            <v>M3</v>
          </cell>
          <cell r="J5554" t="str">
            <v>COEFICIENTE DE REPRESENTATIVIDADE</v>
          </cell>
          <cell r="K5554" t="str">
            <v>14,87</v>
          </cell>
          <cell r="L5554" t="str">
            <v>CAIXA REFERENCIAL</v>
          </cell>
        </row>
        <row r="5555">
          <cell r="G5555" t="str">
            <v>101148</v>
          </cell>
          <cell r="H5555" t="str">
            <v>ESCAVAÇÃO HORIZONTAL, INCLUINDO CARGA, DESCARGA E TRANSPORTE EM SOLO DE 1A CATEGORIA COM TRATOR DE ESTEIRAS (125HP/LÂMINA: 2,70M3) E CAMINHÃO BASCULANTE DE 14M3, DMT ATÉ 200M. AF_07/2020</v>
          </cell>
          <cell r="I5555" t="str">
            <v>M3</v>
          </cell>
          <cell r="J5555" t="str">
            <v>COEFICIENTE DE REPRESENTATIVIDADE</v>
          </cell>
          <cell r="K5555" t="str">
            <v>15,58</v>
          </cell>
          <cell r="L5555" t="str">
            <v>CAIXA REFERENCIAL</v>
          </cell>
        </row>
        <row r="5556">
          <cell r="G5556" t="str">
            <v>101149</v>
          </cell>
          <cell r="H5556" t="str">
            <v>ESCAVAÇÃO HORIZONTAL, INCLUINDO ESCARIFICAÇÃO, CARGA, DESCARGA E TRANSPORTE EM SOLO DE 2A CATEGORIA COM TRATOR DE ESTEIRAS (100HP/LÂMINA: 2,19M3) E CAMINHÃO BASCULANTE DE 14M3, DMT ATÉ 200M. AF_07/2020</v>
          </cell>
          <cell r="I5556" t="str">
            <v>M3</v>
          </cell>
          <cell r="J5556" t="str">
            <v>COEFICIENTE DE REPRESENTATIVIDADE</v>
          </cell>
          <cell r="K5556" t="str">
            <v>20,81</v>
          </cell>
          <cell r="L5556" t="str">
            <v>CAIXA REFERENCIAL</v>
          </cell>
        </row>
        <row r="5557">
          <cell r="G5557" t="str">
            <v>101150</v>
          </cell>
          <cell r="H5557" t="str">
            <v>ESCAVAÇÃO HORIZONTAL, INCLUINDO ESCARIFICAÇÃO, CARGA, DESCARGA E TRANSPORTE EM SOLO DE 2A CATEGORIA COM TRATOR DE ESTEIRAS (150HP/LÂMINA: 3,18M3) E CAMINHÃO BASCULANTE DE 14M3, DMT ATÉ 200M. AF_07/2020</v>
          </cell>
          <cell r="I5557" t="str">
            <v>M3</v>
          </cell>
          <cell r="J5557" t="str">
            <v>COEFICIENTE DE REPRESENTATIVIDADE</v>
          </cell>
          <cell r="K5557" t="str">
            <v>19,35</v>
          </cell>
          <cell r="L5557" t="str">
            <v>CAIXA REFERENCIAL</v>
          </cell>
        </row>
        <row r="5558">
          <cell r="G5558" t="str">
            <v>101151</v>
          </cell>
          <cell r="H5558" t="str">
            <v>ESCAVAÇÃO HORIZONTAL, INCLUINDO ESCARIFICAÇÃO, CARGA, DESCARGA E TRANSPORTE EM SOLO DE 2A CATEGORIA COM TRATOR DE ESTEIRAS (170HP/LÂMINA: 5,20M3) E CAMINHÃO BASCULANTE DE 14M3, DMT ATÉ 200M. AF_07/2020</v>
          </cell>
          <cell r="I5558" t="str">
            <v>M3</v>
          </cell>
          <cell r="J5558" t="str">
            <v>COEFICIENTE DE REPRESENTATIVIDADE</v>
          </cell>
          <cell r="K5558" t="str">
            <v>16,66</v>
          </cell>
          <cell r="L5558" t="str">
            <v>CAIXA REFERENCIAL</v>
          </cell>
        </row>
        <row r="5559">
          <cell r="G5559" t="str">
            <v>101152</v>
          </cell>
          <cell r="H5559" t="str">
            <v>ESCAVAÇÃO HORIZONTAL, INCLUINDO ESCARIFICAÇÃO, CARGA, DESCARGA E TRANSPORTE EM SOLO DE 2A CATEGORIA COM TRATOR DE ESTEIRAS (347HP/LÂMINA: 8,70M3) E CAMINHÃO BASCULANTE DE 14M3, DMT ATÉ 200M. AF_07/2020</v>
          </cell>
          <cell r="I5559" t="str">
            <v>M3</v>
          </cell>
          <cell r="J5559" t="str">
            <v>COEFICIENTE DE REPRESENTATIVIDADE</v>
          </cell>
          <cell r="K5559" t="str">
            <v>18,21</v>
          </cell>
          <cell r="L5559" t="str">
            <v>CAIXA REFERENCIAL</v>
          </cell>
        </row>
        <row r="5560">
          <cell r="G5560" t="str">
            <v>101153</v>
          </cell>
          <cell r="H5560" t="str">
            <v>ESCAVAÇÃO HORIZONTAL, INCLUINDO ESCARIFICAÇÃO, CARGA, DESCARGA E TRANSPORTE EM SOLO DE 2A CATEGORIA COM TRATOR DE ESTEIRAS (125HP/LÂMINA: 2,70M3) E CAMINHÃO BASCULANTE DE 14M3, DMT ATÉ 200M. AF_07/2020</v>
          </cell>
          <cell r="I5560" t="str">
            <v>M3</v>
          </cell>
          <cell r="J5560" t="str">
            <v>COEFICIENTE DE REPRESENTATIVIDADE</v>
          </cell>
          <cell r="K5560" t="str">
            <v>19,58</v>
          </cell>
          <cell r="L5560" t="str">
            <v>CAIXA REFERENCIAL</v>
          </cell>
        </row>
        <row r="5561">
          <cell r="G5561" t="str">
            <v>101206</v>
          </cell>
          <cell r="H5561" t="str">
            <v>ESCAVAÇÃO VERTICAL PARA  EDIFICAÇÃO, COM CARGA, DESCARGA E TRANSPORTE DE SOLO DE 1ª CATEGORIA, COM ESCAVADEIRA HIDRÁULICA (CAÇAMBA: 0,8 M³ / 111 HP), FROTA DE 3 CAMINHÕES BASCULANTES DE 14 M³, DMT ATÉ 1 KM E VELOCIDADE MÉDIA 14 KM/H. AF_05/2020</v>
          </cell>
          <cell r="I5561" t="str">
            <v>M3</v>
          </cell>
          <cell r="J5561" t="str">
            <v>COEFICIENTE DE REPRESENTATIVIDADE</v>
          </cell>
          <cell r="K5561" t="str">
            <v>13,08</v>
          </cell>
          <cell r="L5561" t="str">
            <v>CAIXA REFERENCIAL</v>
          </cell>
        </row>
        <row r="5562">
          <cell r="G5562" t="str">
            <v>101207</v>
          </cell>
          <cell r="H5562" t="str">
            <v>ESCAVAÇÃO VERTICAL PARA EDIFICAÇÃO, COM CARGA, DESCARGA E TRANSPORTE DE SOLO DE 1ª CATEGORIA, COM ESCAVADEIRA HIDRÁULICA (CAÇAMBA: 0,8 M³ / 111 HP), FROTA DE 2 CAMINHÕES BASCULANTES DE 18 M³, DMT ATÉ 1 KM E VELOCIDADE MÉDIA 14 KM/H. AF_05/2020</v>
          </cell>
          <cell r="I5562" t="str">
            <v>M3</v>
          </cell>
          <cell r="J5562" t="str">
            <v>COEFICIENTE DE REPRESENTATIVIDADE</v>
          </cell>
          <cell r="K5562" t="str">
            <v>11,23</v>
          </cell>
          <cell r="L5562" t="str">
            <v>CAIXA REFERENCIAL</v>
          </cell>
        </row>
        <row r="5563">
          <cell r="G5563" t="str">
            <v>101208</v>
          </cell>
          <cell r="H5563" t="str">
            <v>ESCAVAÇÃO VERTICAL PARA  EDIFICAÇÃO, COM CARGA, DESCARGA E TRANSPORTE DE SOLO DE 1ª CATEGORIA, COM ESCAVADEIRA HIDRÁULICA (CAÇAMBA: 1,2 M³ / 155 HP), FROTA DE 3 CAMINHÕES BASCULANTES DE 14 M³, DMT ATÉ 1 KM E VELOCIDADE MÉDIA 14 KM/H. AF_05/2020</v>
          </cell>
          <cell r="I5563" t="str">
            <v>M3</v>
          </cell>
          <cell r="J5563" t="str">
            <v>COEFICIENTE DE REPRESENTATIVIDADE</v>
          </cell>
          <cell r="K5563" t="str">
            <v>11,00</v>
          </cell>
          <cell r="L5563" t="str">
            <v>CAIXA REFERENCIAL</v>
          </cell>
        </row>
        <row r="5564">
          <cell r="G5564" t="str">
            <v>101209</v>
          </cell>
          <cell r="H5564" t="str">
            <v>ESCAVAÇÃO VERTICAL PARA  EDIFICAÇÃO, COM CARGA, DESCARGA E TRANSPORTE DE SOLO DE 1ª CATEGORIA, COM ESCAVADEIRA HIDRÁULICA (CAÇAMBA: 1,2 M³ / 155 HP), FROTA DE 3 CAMINHÕES BASCULANTES DE 18 M³, DMT ATÉ 1 KM E VELOCIDADE MÉDIA 14 KM/H. AF_05/2020</v>
          </cell>
          <cell r="I5564" t="str">
            <v>M3</v>
          </cell>
          <cell r="J5564" t="str">
            <v>COEFICIENTE DE REPRESENTATIVIDADE</v>
          </cell>
          <cell r="K5564" t="str">
            <v>10,19</v>
          </cell>
          <cell r="L5564" t="str">
            <v>CAIXA REFERENCIAL</v>
          </cell>
        </row>
        <row r="5565">
          <cell r="G5565" t="str">
            <v>101210</v>
          </cell>
          <cell r="H5565" t="str">
            <v>ESCAVAÇÃO VERTICAL PARA  EDIFICAÇÃO, COM CARGA, DESCARGA E TRANSPORTE DE SOLO DE 1ª CATEGORIA, COM ESCAVADEIRA HIDRÁULICA (CAÇAMBA: 0,8 M³ / 111 HP), FROTA DE 4 CAMINHÕES BASCULANTES DE 14 M³, DMT DE 1,5 KM E VELOCIDADE MÉDIA 18 KM/H. AF_05/2020</v>
          </cell>
          <cell r="I5565" t="str">
            <v>M3</v>
          </cell>
          <cell r="J5565" t="str">
            <v>COEFICIENTE DE REPRESENTATIVIDADE</v>
          </cell>
          <cell r="K5565" t="str">
            <v>18,19</v>
          </cell>
          <cell r="L5565" t="str">
            <v>CAIXA REFERENCIAL</v>
          </cell>
        </row>
        <row r="5566">
          <cell r="G5566" t="str">
            <v>101211</v>
          </cell>
          <cell r="H5566" t="str">
            <v>ESCAVAÇÃO VERTICAL PARA  EDIFICAÇÃO, COM CARGA, DESCARGA E TRANSPORTE DE SOLO DE 1ª CATEGORIA, COM ESCAVADEIRA HIDRÁULICA (CAÇAMBA: 0,8 M³ / 111 HP), FROTA DE 4 CAMINHÕES BASCULANTES DE 14 M³, DMT DE 2 KM E VELOCIDADE MÉDIA 19 KM/H. AF_05/2020</v>
          </cell>
          <cell r="I5566" t="str">
            <v>M3</v>
          </cell>
          <cell r="J5566" t="str">
            <v>COEFICIENTE DE REPRESENTATIVIDADE</v>
          </cell>
          <cell r="K5566" t="str">
            <v>19,51</v>
          </cell>
          <cell r="L5566" t="str">
            <v>CAIXA REFERENCIAL</v>
          </cell>
        </row>
        <row r="5567">
          <cell r="G5567" t="str">
            <v>101212</v>
          </cell>
          <cell r="H5567" t="str">
            <v>ESCAVAÇÃO VERTICAL PARA  EDIFICAÇÃO, COM CARGA, DESCARGA E TRANSPORTE DE SOLO DE 1ª CATEGORIA, COM ESCAVADEIRA HIDRÁULICA (CAÇAMBA: 0,8 M³ / 111 HP), FROTA DE 5 CAMINHÕES BASCULANTES DE 14 M³, DMT DE 3 KM E VELOCIDADE MÉDIA 20 KM/H. AF_05/2020</v>
          </cell>
          <cell r="I5567" t="str">
            <v>M3</v>
          </cell>
          <cell r="J5567" t="str">
            <v>COEFICIENTE DE REPRESENTATIVIDADE</v>
          </cell>
          <cell r="K5567" t="str">
            <v>22,78</v>
          </cell>
          <cell r="L5567" t="str">
            <v>CAIXA REFERENCIAL</v>
          </cell>
        </row>
        <row r="5568">
          <cell r="G5568" t="str">
            <v>101213</v>
          </cell>
          <cell r="H5568" t="str">
            <v>ESCAVAÇÃO VERTICAL PARA  EDIFICAÇÃO, COM CARGA, DESCARGA E TRANSPORTE DE SOLO DE 1ª CATEGORIA, COM ESCAVADEIRA HIDRÁULICA (CAÇAMBA: 0,8 M³ / 111 HP), FROTA DE 6 CAMINHÕES BASCULANTES DE 14 M³, DMT DE 4 KM E VELOCIDADE MÉDIA 22 KM/H. AF_05/2020</v>
          </cell>
          <cell r="I5568" t="str">
            <v>M3</v>
          </cell>
          <cell r="J5568" t="str">
            <v>COEFICIENTE DE REPRESENTATIVIDADE</v>
          </cell>
          <cell r="K5568" t="str">
            <v>25,49</v>
          </cell>
          <cell r="L5568" t="str">
            <v>CAIXA REFERENCIAL</v>
          </cell>
        </row>
        <row r="5569">
          <cell r="G5569" t="str">
            <v>101214</v>
          </cell>
          <cell r="H5569" t="str">
            <v>ESCAVAÇÃO VERTICAL PARA  EDIFICAÇÃO, COM CARGA, DESCARGA E TRANSPORTE DE SOLO DE 1ª CATEGORIA, COM ESCAVADEIRA HIDRÁULICA (CAÇAMBA: 0,8 M³ / 111 HP), FROTA DE 7 CAMINHÕES BASCULANTES DE 14 M³, DMT DE 6 KM E VELOCIDADE MÉDIA 22 KM/H. AF_05/2020</v>
          </cell>
          <cell r="I5569" t="str">
            <v>M3</v>
          </cell>
          <cell r="J5569" t="str">
            <v>COEFICIENTE DE REPRESENTATIVIDADE</v>
          </cell>
          <cell r="K5569" t="str">
            <v>30,76</v>
          </cell>
          <cell r="L5569" t="str">
            <v>CAIXA REFERENCIAL</v>
          </cell>
        </row>
        <row r="5570">
          <cell r="G5570" t="str">
            <v>101215</v>
          </cell>
          <cell r="H5570" t="str">
            <v>ESCAVAÇÃO VERTICAL PARA  EDIFICAÇÃO, COM CARGA, DESCARGA E TRANSPORTE DE SOLO DE 1ª CATEGORIA, COM ESCAVADEIRA HIDRÁULICA (CAÇAMBA: 0,8 M³ / 111 HP), FROTA DE 4 CAMINHÕES BASCULANTES DE 18 M³, DMT DE 1,5 KM E VELOCIDADE MÉDIA 18 KM/H. AF_05/2020</v>
          </cell>
          <cell r="I5570" t="str">
            <v>M3</v>
          </cell>
          <cell r="J5570" t="str">
            <v>COEFICIENTE DE REPRESENTATIVIDADE</v>
          </cell>
          <cell r="K5570" t="str">
            <v>17,46</v>
          </cell>
          <cell r="L5570" t="str">
            <v>CAIXA REFERENCIAL</v>
          </cell>
        </row>
        <row r="5571">
          <cell r="G5571" t="str">
            <v>101216</v>
          </cell>
          <cell r="H5571" t="str">
            <v>ESCAVAÇÃO VERTICAL PARA  EDIFICAÇÃO, COM CARGA, DESCARGA E TRANSPORTE DE SOLO DE 1ª CATEGORIA, COM ESCAVADEIRA HIDRÁULICA (CAÇAMBA: 0,8 M³ / 111 HP), FROTA DE 4 CAMINHÕES BASCULANTES DE 18 M³, DMT DE 2 KM E VELOCIDADE MÉDIA 19 KM/H. AF_05/2020</v>
          </cell>
          <cell r="I5571" t="str">
            <v>M3</v>
          </cell>
          <cell r="J5571" t="str">
            <v>COEFICIENTE DE REPRESENTATIVIDADE</v>
          </cell>
          <cell r="K5571" t="str">
            <v>18,29</v>
          </cell>
          <cell r="L5571" t="str">
            <v>CAIXA REFERENCIAL</v>
          </cell>
        </row>
        <row r="5572">
          <cell r="G5572" t="str">
            <v>101217</v>
          </cell>
          <cell r="H5572" t="str">
            <v>ESCAVAÇÃO VERTICAL PARA  EDIFICAÇÃO, COM CARGA, DESCARGA E TRANSPORTE DE SOLO DE 1ª CATEGORIA, COM ESCAVADEIRA HIDRÁULICA (CAÇAMBA: 0,8 M³ / 111 HP), FROTA DE 5 CAMINHÕES BASCULANTES DE 18 M³, DMT DE 3 KM E VELOCIDADE MÉDIA 20 KM/H. AF_05/2020</v>
          </cell>
          <cell r="I5572" t="str">
            <v>M3</v>
          </cell>
          <cell r="J5572" t="str">
            <v>COEFICIENTE DE REPRESENTATIVIDADE</v>
          </cell>
          <cell r="K5572" t="str">
            <v>21,31</v>
          </cell>
          <cell r="L5572" t="str">
            <v>CAIXA REFERENCIAL</v>
          </cell>
        </row>
        <row r="5573">
          <cell r="G5573" t="str">
            <v>101218</v>
          </cell>
          <cell r="H5573" t="str">
            <v>ESCAVAÇÃO VERTICAL PARA  EDIFICAÇÃO, COM CARGA, DESCARGA E TRANSPORTE DE SOLO DE 1ª CATEGORIA, COM ESCAVADEIRA HIDRÁULICA (CAÇAMBA: 0,8 M³ / 111 HP), FROTA DE 5 CAMINHÕES BASCULANTES DE 18 M³, DMT DE 4 KM E VELOCIDADE MÉDIA 22 KM/H. AF_05/2020</v>
          </cell>
          <cell r="I5573" t="str">
            <v>M3</v>
          </cell>
          <cell r="J5573" t="str">
            <v>COEFICIENTE DE REPRESENTATIVIDADE</v>
          </cell>
          <cell r="K5573" t="str">
            <v>22,52</v>
          </cell>
          <cell r="L5573" t="str">
            <v>CAIXA REFERENCIAL</v>
          </cell>
        </row>
        <row r="5574">
          <cell r="G5574" t="str">
            <v>101219</v>
          </cell>
          <cell r="H5574" t="str">
            <v>ESCAVAÇÃO VERTICAL PARA  EDIFICAÇÃO, COM CARGA, DESCARGA E TRANSPORTE DE SOLO DE 1ª CATEGORIA, COM ESCAVADEIRA HIDRÁULICA (CAÇAMBA: 0,8 M³ / 111 HP), FROTA DE 6 CAMINHÕES BASCULANTES DE 18 M³, DMT DE 6 KM E VELOCIDADE MÉDIA 22 KM/H. AF_05/2020</v>
          </cell>
          <cell r="I5574" t="str">
            <v>M3</v>
          </cell>
          <cell r="J5574" t="str">
            <v>COEFICIENTE DE REPRESENTATIVIDADE</v>
          </cell>
          <cell r="K5574" t="str">
            <v>27,28</v>
          </cell>
          <cell r="L5574" t="str">
            <v>CAIXA REFERENCIAL</v>
          </cell>
        </row>
        <row r="5575">
          <cell r="G5575" t="str">
            <v>101220</v>
          </cell>
          <cell r="H5575" t="str">
            <v>ESCAVAÇÃO VERTICAL PARA  EDIFICAÇÃO, COM CARGA, DESCARGA E TRANSPORTE DE SOLO DE 1ª CATEGORIA, COM ESCAVADEIRA HIDRÁULICA (CAÇAMBA: 1,2 M³ / 155 HP), FROTA DE 5 CAMINHÕES BASCULANTES DE 14 M³, DMT DE 1,5 KM E VELOCIDADE MÉDIA 18 KM/H. AF_05/2020</v>
          </cell>
          <cell r="I5575" t="str">
            <v>M3</v>
          </cell>
          <cell r="J5575" t="str">
            <v>COEFICIENTE DE REPRESENTATIVIDADE</v>
          </cell>
          <cell r="K5575" t="str">
            <v>17,14</v>
          </cell>
          <cell r="L5575" t="str">
            <v>CAIXA REFERENCIAL</v>
          </cell>
        </row>
        <row r="5576">
          <cell r="G5576" t="str">
            <v>101221</v>
          </cell>
          <cell r="H5576" t="str">
            <v>ESCAVAÇÃO VERTICAL PARA  EDIFICAÇÃO, COM CARGA, DESCARGA E TRANSPORTE DE SOLO DE 1ª CATEGORIA, COM ESCAVADEIRA HIDRÁULICA (CAÇAMBA: 1,2 M³ / 155 HP), FROTA DE 5 CAMINHÕES BASCULANTES DE 14 M³, DMT DE 2 KM E VELOCIDADE MÉDIA 19 KM/H. AF_05/2020</v>
          </cell>
          <cell r="I5576" t="str">
            <v>M3</v>
          </cell>
          <cell r="J5576" t="str">
            <v>COEFICIENTE DE REPRESENTATIVIDADE</v>
          </cell>
          <cell r="K5576" t="str">
            <v>18,10</v>
          </cell>
          <cell r="L5576" t="str">
            <v>CAIXA REFERENCIAL</v>
          </cell>
        </row>
        <row r="5577">
          <cell r="G5577" t="str">
            <v>101222</v>
          </cell>
          <cell r="H5577" t="str">
            <v>ESCAVAÇÃO VERTICAL PARA  EDIFICAÇÃO, COM CARGA, DESCARGA E TRANSPORTE DE SOLO DE 1ª CATEGORIA, COM ESCAVADEIRA HIDRÁULICA (CAÇAMBA: 1,2 M³ / 155 HP), FROTA DE 6 CAMINHÕES BASCULANTES DE 14 M³, DMT DE 3 KM E VELOCIDADE MÉDIA 20 KM/H. AF_05/2020</v>
          </cell>
          <cell r="I5577" t="str">
            <v>M3</v>
          </cell>
          <cell r="J5577" t="str">
            <v>COEFICIENTE DE REPRESENTATIVIDADE</v>
          </cell>
          <cell r="K5577" t="str">
            <v>21,03</v>
          </cell>
          <cell r="L5577" t="str">
            <v>CAIXA REFERENCIAL</v>
          </cell>
        </row>
        <row r="5578">
          <cell r="G5578" t="str">
            <v>101223</v>
          </cell>
          <cell r="H5578" t="str">
            <v>ESCAVAÇÃO VERTICAL PARA  EDIFICAÇÃO, COM CARGA, DESCARGA E TRANSPORTE DE SOLO DE 1ª CATEGORIA, COM ESCAVADEIRA HIDRÁULICA (CAÇAMBA: 1,2 M³ / 155 HP), FROTA DE 7 CAMINHÕES BASCULANTES DE 14 M³, DMT DE 4 KM E VELOCIDADE MÉDIA 22 KM/H. AF_05/2020</v>
          </cell>
          <cell r="I5578" t="str">
            <v>M3</v>
          </cell>
          <cell r="J5578" t="str">
            <v>COEFICIENTE DE REPRESENTATIVIDADE</v>
          </cell>
          <cell r="K5578" t="str">
            <v>23,42</v>
          </cell>
          <cell r="L5578" t="str">
            <v>CAIXA REFERENCIAL</v>
          </cell>
        </row>
        <row r="5579">
          <cell r="G5579" t="str">
            <v>101224</v>
          </cell>
          <cell r="H5579" t="str">
            <v>ESCAVAÇÃO VERTICAL PARA  EDIFICAÇÃO, COM CARGA, DESCARGA E TRANSPORTE DE SOLO DE 1ª CATEGORIA, COM ESCAVADEIRA HIDRÁULICA (CAÇAMBA: 1,2 M³ / 155 HP), FROTA DE 9 CAMINHÕES BASCULANTES DE 14 M³, DMT DE 6 KM E VELOCIDADE MÉDIA 22 KM/H. AF_05/2020</v>
          </cell>
          <cell r="I5579" t="str">
            <v>M3</v>
          </cell>
          <cell r="J5579" t="str">
            <v>COEFICIENTE DE REPRESENTATIVIDADE</v>
          </cell>
          <cell r="K5579" t="str">
            <v>29,37</v>
          </cell>
          <cell r="L5579" t="str">
            <v>CAIXA REFERENCIAL</v>
          </cell>
        </row>
        <row r="5580">
          <cell r="G5580" t="str">
            <v>101225</v>
          </cell>
          <cell r="H5580" t="str">
            <v>ESCAVAÇÃO VERTICAL PARA  EDIFICAÇÃO, COM CARGA, DESCARGA E TRANSPORTE DE SOLO DE 1ª CATEGORIA, COM ESCAVADEIRA HIDRÁULICA (CAÇAMBA: 1,2 M³ / 155 HP), FROTA DE 5 CAMINHÕES BASCULANTES DE 18 M³, DMT DE 1,5 KM E VELOCIDADE MÉDIA 18 KM/H. AF_05/2020</v>
          </cell>
          <cell r="I5580" t="str">
            <v>M3</v>
          </cell>
          <cell r="J5580" t="str">
            <v>COEFICIENTE DE REPRESENTATIVIDADE</v>
          </cell>
          <cell r="K5580" t="str">
            <v>15,72</v>
          </cell>
          <cell r="L5580" t="str">
            <v>CAIXA REFERENCIAL</v>
          </cell>
        </row>
        <row r="5581">
          <cell r="G5581" t="str">
            <v>101226</v>
          </cell>
          <cell r="H5581" t="str">
            <v>ESCAVAÇÃO VERTICAL PARA  EDIFICAÇÃO, COM CARGA, DESCARGA E TRANSPORTE DE SOLO DE 1ª CATEGORIA, COM ESCAVADEIRA HIDRÁULICA (CAÇAMBA: 1,2 M³ / 155 HP), FROTA DE 5 CAMINHÕES BASCULANTES DE 18 M³, DMT DE 2 KM E VELOCIDADE MÉDIA 19 KM/H. AF_05/2020</v>
          </cell>
          <cell r="I5581" t="str">
            <v>M3</v>
          </cell>
          <cell r="J5581" t="str">
            <v>COEFICIENTE DE REPRESENTATIVIDADE</v>
          </cell>
          <cell r="K5581" t="str">
            <v>16,55</v>
          </cell>
          <cell r="L5581" t="str">
            <v>CAIXA REFERENCIAL</v>
          </cell>
        </row>
        <row r="5582">
          <cell r="G5582" t="str">
            <v>101227</v>
          </cell>
          <cell r="H5582" t="str">
            <v>ESCAVAÇÃO VERTICAL PARA  EDIFICAÇÃO, COM CARGA, DESCARGA E TRANSPORTE DE SOLO DE 1ª CATEGORIA, COM ESCAVADEIRA HIDRÁULICA (CAÇAMBA: 1,2 M³ / 155 HP), FROTA DE 6 CAMINHÕES BASCULANTES DE 18 M³, DMT DE 3 KM E VELOCIDADE MÉDIA 20 KM/H. AF_05/2020</v>
          </cell>
          <cell r="I5582" t="str">
            <v>M3</v>
          </cell>
          <cell r="J5582" t="str">
            <v>COEFICIENTE DE REPRESENTATIVIDADE</v>
          </cell>
          <cell r="K5582" t="str">
            <v>19,19</v>
          </cell>
          <cell r="L5582" t="str">
            <v>CAIXA REFERENCIAL</v>
          </cell>
        </row>
        <row r="5583">
          <cell r="G5583" t="str">
            <v>101228</v>
          </cell>
          <cell r="H5583" t="str">
            <v>ESCAVAÇÃO VERTICAL PARA  EDIFICAÇÃO, COM CARGA, DESCARGA E TRANSPORTE DE SOLO DE 1ª CATEGORIA, COM ESCAVADEIRA HIDRÁULICA (CAÇAMBA: 1,2 M³ / 155 HP), FROTA DE 6 CAMINHÕES BASCULANTES DE 18 M³, DMT DE 4 KM E VELOCIDADE MÉDIA 22 KM/H. AF_05/2020</v>
          </cell>
          <cell r="I5583" t="str">
            <v>M3</v>
          </cell>
          <cell r="J5583" t="str">
            <v>COEFICIENTE DE REPRESENTATIVIDADE</v>
          </cell>
          <cell r="K5583" t="str">
            <v>20,44</v>
          </cell>
          <cell r="L5583" t="str">
            <v>CAIXA REFERENCIAL</v>
          </cell>
        </row>
        <row r="5584">
          <cell r="G5584" t="str">
            <v>101229</v>
          </cell>
          <cell r="H5584" t="str">
            <v>ESCAVAÇÃO VERTICAL PARA  EDIFICAÇÃO, COM CARGA, DESCARGA E TRANSPORTE DE SOLO DE 1ª CATEGORIA, COM ESCAVADEIRA HIDRÁULICA (CAÇAMBA: 1,2 M³ / 155 HP), FROTA DE 8 CAMINHÕES BASCULANTES DE 18 M³, DMT DE 6 KM E VELOCIDADE MÉDIA 22 KM/H. AF_05/2020</v>
          </cell>
          <cell r="I5584" t="str">
            <v>M3</v>
          </cell>
          <cell r="J5584" t="str">
            <v>COEFICIENTE DE REPRESENTATIVIDADE</v>
          </cell>
          <cell r="K5584" t="str">
            <v>25,78</v>
          </cell>
          <cell r="L5584" t="str">
            <v>CAIXA REFERENCIAL</v>
          </cell>
        </row>
        <row r="5585">
          <cell r="G5585" t="str">
            <v>101230</v>
          </cell>
          <cell r="H5585" t="str">
            <v>ESCAVAÇÃO VERTICAL PARA INFRAESTRUTURA, COM CARGA, DESCARGA E TRANSPORTE DE SOLO DE 1ª CATEGORIA, COM ESCAVADEIRA HIDRÁULICA (CAÇAMBA: 0,8 M³ / 111 HP), FROTA DE 3 CAMINHÕES BASCULANTES DE 14 M³, DMT ATÉ 1 KM E VELOCIDADE MÉDIA14 KM/H. AF_05/2020</v>
          </cell>
          <cell r="I5585" t="str">
            <v>M3</v>
          </cell>
          <cell r="J5585" t="str">
            <v>COEFICIENTE DE REPRESENTATIVIDADE</v>
          </cell>
          <cell r="K5585" t="str">
            <v>11,51</v>
          </cell>
          <cell r="L5585" t="str">
            <v>CAIXA REFERENCIAL</v>
          </cell>
        </row>
        <row r="5586">
          <cell r="G5586" t="str">
            <v>101231</v>
          </cell>
          <cell r="H5586" t="str">
            <v>ESCAVAÇÃO VERTICAL PARA INFRAESTRUTURA, COM CARGA, DESCARGA E TRANSPORTE DE SOLO DE 1ª CATEGORIA, COM ESCAVADEIRA HIDRÁULICA (CAÇAMBA: 0,8 M³ / 111 HP), FROTA DE 3 CAMINHÕES BASCULANTES DE 18 M³, DMT ATÉ 1 KM E VELOCIDADE MÉDIA14 KM/H. AF_05/2020</v>
          </cell>
          <cell r="I5586" t="str">
            <v>M3</v>
          </cell>
          <cell r="J5586" t="str">
            <v>COEFICIENTE DE REPRESENTATIVIDADE</v>
          </cell>
          <cell r="K5586" t="str">
            <v>10,92</v>
          </cell>
          <cell r="L5586" t="str">
            <v>CAIXA REFERENCIAL</v>
          </cell>
        </row>
        <row r="5587">
          <cell r="G5587" t="str">
            <v>101232</v>
          </cell>
          <cell r="H5587" t="str">
            <v>ESCAVAÇÃO VERTICAL PARA INFRAESTRUTURA, COM CARGA, DESCARGA E TRANSPORTE DE SOLO DE 1ª CATEGORIA, COM ESCAVADEIRA HIDRÁULICA (CAÇAMBA: 1,2 M³ / 155 HP), FROTA DE 3 CAMINHÕES BASCULANTES DE 14 M³, DMT ATÉ 1 KM E VELOCIDADE MÉDIA14 KM/H. AF_05/2020</v>
          </cell>
          <cell r="I5587" t="str">
            <v>M3</v>
          </cell>
          <cell r="J5587" t="str">
            <v>COEFICIENTE DE REPRESENTATIVIDADE</v>
          </cell>
          <cell r="K5587" t="str">
            <v>9,81</v>
          </cell>
          <cell r="L5587" t="str">
            <v>CAIXA REFERENCIAL</v>
          </cell>
        </row>
        <row r="5588">
          <cell r="G5588" t="str">
            <v>101233</v>
          </cell>
          <cell r="H5588" t="str">
            <v>ESCAVAÇÃO VERTICAL PARA INFRAESTRUTURA, COM CARGA, DESCARGA E TRANSPORTE DE SOLO DE 1ª CATEGORIA, COM ESCAVADEIRA HIDRÁULICA (CAÇAMBA: 1,2 M³ / 155 HP), FROTA DE 3 CAMINHÕES BASCULANTES DE 18 M³, DMT ATÉ 1 KM E VELOCIDADE MÉDIA14 KM/H. AF_05/2020</v>
          </cell>
          <cell r="I5588" t="str">
            <v>M3</v>
          </cell>
          <cell r="J5588" t="str">
            <v>COEFICIENTE DE REPRESENTATIVIDADE</v>
          </cell>
          <cell r="K5588" t="str">
            <v>9,04</v>
          </cell>
          <cell r="L5588" t="str">
            <v>CAIXA REFERENCIAL</v>
          </cell>
        </row>
        <row r="5589">
          <cell r="G5589" t="str">
            <v>101234</v>
          </cell>
          <cell r="H5589" t="str">
            <v>ESCAVAÇÃO VERTICAL PARA INFRAESTRUTURA, COM CARGA, DESCARGA E TRANSPORTE DE SOLO DE 1ª CATEGORIA, COM ESCAVADEIRA HIDRÁULICA (CAÇAMBA: 0,8 M³ / 111HP), FROTA DE 5 CAMINHÕES BASCULANTES DE 14 M³, DMT DE 1,5 KM E VELOCIDADE MÉDIA18 KM/H. AF_05/2020</v>
          </cell>
          <cell r="I5589" t="str">
            <v>M3</v>
          </cell>
          <cell r="J5589" t="str">
            <v>COEFICIENTE DE REPRESENTATIVIDADE</v>
          </cell>
          <cell r="K5589" t="str">
            <v>17,86</v>
          </cell>
          <cell r="L5589" t="str">
            <v>CAIXA REFERENCIAL</v>
          </cell>
        </row>
        <row r="5590">
          <cell r="G5590" t="str">
            <v>101235</v>
          </cell>
          <cell r="H5590" t="str">
            <v>ESCAVAÇÃO VERTICAL PARA INFRAESTRUTURA, COM CARGA, DESCARGA E TRANSPORTE DE SOLO DE 1ª CATEGORIA, COM ESCAVADEIRA HIDRÁULICA (CAÇAMBA: 0,8 M³ / 111HP), FROTA DE 5 CAMINHÕES BASCULANTES DE 14 M³, DMT DE 2 KM E VELOCIDADE MÉDIA 19 KM/H. AF_05/2020</v>
          </cell>
          <cell r="I5590" t="str">
            <v>M3</v>
          </cell>
          <cell r="J5590" t="str">
            <v>COEFICIENTE DE REPRESENTATIVIDADE</v>
          </cell>
          <cell r="K5590" t="str">
            <v>18,79</v>
          </cell>
          <cell r="L5590" t="str">
            <v>CAIXA REFERENCIAL</v>
          </cell>
        </row>
        <row r="5591">
          <cell r="G5591" t="str">
            <v>101236</v>
          </cell>
          <cell r="H5591" t="str">
            <v>ESCAVAÇÃO VERTICAL PARA INFRAESTRUTURA, COM CARGA, DESCARGA E TRANSPORTE DE SOLO DE 1ª CATEGORIA, COM ESCAVADEIRA HIDRÁULICA (CAÇAMBA: 0,8 M³ / 111HP), FROTA DE 6 CAMINHÕES BASCULANTES DE 14 M³, DMT DE 3 KM E VELOCIDADE MÉDIA 20 KM/H. AF_05/2020</v>
          </cell>
          <cell r="I5591" t="str">
            <v>M3</v>
          </cell>
          <cell r="J5591" t="str">
            <v>COEFICIENTE DE REPRESENTATIVIDADE</v>
          </cell>
          <cell r="K5591" t="str">
            <v>21,88</v>
          </cell>
          <cell r="L5591" t="str">
            <v>CAIXA REFERENCIAL</v>
          </cell>
        </row>
        <row r="5592">
          <cell r="G5592" t="str">
            <v>101237</v>
          </cell>
          <cell r="H5592" t="str">
            <v>ESCAVAÇÃO VERTICAL PARA INFRAESTRUTURA, COM CARGA, DESCARGA E TRANSPORTE DE SOLO DE 1ª CATEGORIA, COM ESCAVADEIRA HIDRÁULICA (CAÇAMBA: 0,8 M³ / 111HP), FROTA DE 6 CAMINHÕES BASCULANTES DE 14 M³, DMT DE 4 KM E VELOCIDADE MÉDIA 22 KM/H. AF_05/2020</v>
          </cell>
          <cell r="I5592" t="str">
            <v>M3</v>
          </cell>
          <cell r="J5592" t="str">
            <v>COEFICIENTE DE REPRESENTATIVIDADE</v>
          </cell>
          <cell r="K5592" t="str">
            <v>23,28</v>
          </cell>
          <cell r="L5592" t="str">
            <v>CAIXA REFERENCIAL</v>
          </cell>
        </row>
        <row r="5593">
          <cell r="G5593" t="str">
            <v>101238</v>
          </cell>
          <cell r="H5593" t="str">
            <v>ESCAVAÇÃO VERTICAL PARA INFRAESTRUTURA, COM CARGA, DESCARGA E TRANSPORTE DE SOLO DE 1ª CATEGORIA, COM ESCAVADEIRA HIDRÁULICA (CAÇAMBA: 0,8 M³ / 111HP), FROTA DE 8 CAMINHÕES BASCULANTES DE 14 M³, DMT DE 6 KM E VELOCIDADE MÉDIA 22 KM/H. AF_05/2020</v>
          </cell>
          <cell r="I5593" t="str">
            <v>M3</v>
          </cell>
          <cell r="J5593" t="str">
            <v>COEFICIENTE DE REPRESENTATIVIDADE</v>
          </cell>
          <cell r="K5593" t="str">
            <v>29,46</v>
          </cell>
          <cell r="L5593" t="str">
            <v>CAIXA REFERENCIAL</v>
          </cell>
        </row>
        <row r="5594">
          <cell r="G5594" t="str">
            <v>101239</v>
          </cell>
          <cell r="H5594" t="str">
            <v>ESCAVAÇÃO VERTICAL PARA INFRAESTRUTURA, COM CARGA, DESCARGA E TRANSPORTE DE SOLO DE 1ª CATEGORIA, COM ESCAVADEIRA HIDRÁULICA (CAÇAMBA: 0,8 M³ / 111HP), FROTA DE 4 CAMINHÕES BASCULANTES DE 18 M³, DMT DE 1,5 KM E VELOCIDADE MÉDIA18 KM/H. AF_05/2020</v>
          </cell>
          <cell r="I5594" t="str">
            <v>M3</v>
          </cell>
          <cell r="J5594" t="str">
            <v>COEFICIENTE DE REPRESENTATIVIDADE</v>
          </cell>
          <cell r="K5594" t="str">
            <v>15,62</v>
          </cell>
          <cell r="L5594" t="str">
            <v>CAIXA REFERENCIAL</v>
          </cell>
        </row>
        <row r="5595">
          <cell r="G5595" t="str">
            <v>101240</v>
          </cell>
          <cell r="H5595" t="str">
            <v>ESCAVAÇÃO VERTICAL PARA INFRAESTRUTURA, COM CARGA, DESCARGA E TRANSPORTE DE SOLO DE 1ª CATEGORIA, COM ESCAVADEIRA HIDRÁULICA (CAÇAMBA: 0,8 M³ / 111HP), FROTA DE 4 CAMINHÕES BASCULANTES DE 18 M³, DMT DE 2 KM E VELOCIDADE MÉDIA 19 KM/H. AF_05/2020</v>
          </cell>
          <cell r="I5595" t="str">
            <v>M3</v>
          </cell>
          <cell r="J5595" t="str">
            <v>COEFICIENTE DE REPRESENTATIVIDADE</v>
          </cell>
          <cell r="K5595" t="str">
            <v>16,47</v>
          </cell>
          <cell r="L5595" t="str">
            <v>CAIXA REFERENCIAL</v>
          </cell>
        </row>
        <row r="5596">
          <cell r="G5596" t="str">
            <v>101241</v>
          </cell>
          <cell r="H5596" t="str">
            <v>ESCAVAÇÃO VERTICAL PARA INFRAESTRUTURA, COM CARGA, DESCARGA E TRANSPORTE DE SOLO DE 1ª CATEGORIA, COM ESCAVADEIRA HIDRÁULICA (CAÇAMBA: 0,8 M³ / 111HP), FROTA DE 5 CAMINHÕES BASCULANTES DE 18 M³, DMT DE 3 KM E VELOCIDADE MÉDIA 20 KM/H. AF_05/2020</v>
          </cell>
          <cell r="I5596" t="str">
            <v>M3</v>
          </cell>
          <cell r="J5596" t="str">
            <v>COEFICIENTE DE REPRESENTATIVIDADE</v>
          </cell>
          <cell r="K5596" t="str">
            <v>19,26</v>
          </cell>
          <cell r="L5596" t="str">
            <v>CAIXA REFERENCIAL</v>
          </cell>
        </row>
        <row r="5597">
          <cell r="G5597" t="str">
            <v>101242</v>
          </cell>
          <cell r="H5597" t="str">
            <v>ESCAVAÇÃO VERTICAL PARA INFRAESTRUTURA, COM CARGA, DESCARGA E TRANSPORTE DE SOLO DE 1ª CATEGORIA, COM ESCAVADEIRA HIDRÁULICA (CAÇAMBA: 0,8 M³ / 111HP), FROTA DE 6 CAMINHÕES BASCULANTES DE 18 M³, DMT DE 4 KM E VELOCIDADE MÉDIA 22 KM/H. AF_05/2020</v>
          </cell>
          <cell r="I5597" t="str">
            <v>M3</v>
          </cell>
          <cell r="J5597" t="str">
            <v>COEFICIENTE DE REPRESENTATIVIDADE</v>
          </cell>
          <cell r="K5597" t="str">
            <v>21,54</v>
          </cell>
          <cell r="L5597" t="str">
            <v>CAIXA REFERENCIAL</v>
          </cell>
        </row>
        <row r="5598">
          <cell r="G5598" t="str">
            <v>101243</v>
          </cell>
          <cell r="H5598" t="str">
            <v>ESCAVAÇÃO VERTICAL PARA INFRAESTRUTURA, COM CARGA, DESCARGA E TRANSPORTE DE SOLO DE 1ª CATEGORIA, COM ESCAVADEIRA HIDRÁULICA (CAÇAMBA: 0,8 M³ / 111HP), FROTA DE 7 CAMINHÕES BASCULANTES DE 18 M³, DMT DE 6 KM E VELOCIDADE MÉDIA 22 KM/H. AF_05/2020</v>
          </cell>
          <cell r="I5598" t="str">
            <v>M3</v>
          </cell>
          <cell r="J5598" t="str">
            <v>COEFICIENTE DE REPRESENTATIVIDADE</v>
          </cell>
          <cell r="K5598" t="str">
            <v>26,09</v>
          </cell>
          <cell r="L5598" t="str">
            <v>CAIXA REFERENCIAL</v>
          </cell>
        </row>
        <row r="5599">
          <cell r="G5599" t="str">
            <v>101244</v>
          </cell>
          <cell r="H5599" t="str">
            <v>ESCAVAÇÃO VERTICAL PARA INFRAESTRUTURA, COM CARGA, DESCARGA E TRANSPORTE DE SOLO DE 1ª CATEGORIA, COM ESCAVADEIRA HIDRÁULICA (CAÇAMBA: 1,2M³ / 155HP), FROTA DE 6 CAMINHÕES BASCULANTES DE 14 M³, DMT DE 1,5 KM E VELOCIDADE MÉDIA18 KM/H. AF_05/2020</v>
          </cell>
          <cell r="I5599" t="str">
            <v>M3</v>
          </cell>
          <cell r="J5599" t="str">
            <v>COEFICIENTE DE REPRESENTATIVIDADE</v>
          </cell>
          <cell r="K5599" t="str">
            <v>16,49</v>
          </cell>
          <cell r="L5599" t="str">
            <v>CAIXA REFERENCIAL</v>
          </cell>
        </row>
        <row r="5600">
          <cell r="G5600" t="str">
            <v>101245</v>
          </cell>
          <cell r="H5600" t="str">
            <v>ESCAVAÇÃO VERTICAL PARA INFRAESTRUTURA, COM CARGA, DESCARGA E TRANSPORTE DE SOLO DE 1ª CATEGORIA, COM ESCAVADEIRA HIDRÁULICA (CAÇAMBA: 1,2 M³ / 155HP), FROTA DE 6 CAMINHÕES BASCULANTES DE 14 M³, DMT DE 2 KM E VELOCIDADE MÉDIA 19 KM/H. AF_05/2020</v>
          </cell>
          <cell r="I5600" t="str">
            <v>M3</v>
          </cell>
          <cell r="J5600" t="str">
            <v>COEFICIENTE DE REPRESENTATIVIDADE</v>
          </cell>
          <cell r="K5600" t="str">
            <v>17,42</v>
          </cell>
          <cell r="L5600" t="str">
            <v>CAIXA REFERENCIAL</v>
          </cell>
        </row>
        <row r="5601">
          <cell r="G5601" t="str">
            <v>101246</v>
          </cell>
          <cell r="H5601" t="str">
            <v>ESCAVAÇÃO VERTICAL PARA INFRAESTRUTURA, COM CARGA, DESCARGA E TRANSPORTE DE SOLO DE 1ª CATEGORIA, COM ESCAVADEIRA HIDRÁULICA (CAÇAMBA: 1,2 M³ / 155HP), FROTA DE 7 CAMINHÕES BASCULANTES DE 14 M³, DMT DE 3 KM E VELOCIDADE MÉDIA 20 KM/H. AF_05/2020</v>
          </cell>
          <cell r="I5601" t="str">
            <v>M3</v>
          </cell>
          <cell r="J5601" t="str">
            <v>COEFICIENTE DE REPRESENTATIVIDADE</v>
          </cell>
          <cell r="K5601" t="str">
            <v>20,24</v>
          </cell>
          <cell r="L5601" t="str">
            <v>CAIXA REFERENCIAL</v>
          </cell>
        </row>
        <row r="5602">
          <cell r="G5602" t="str">
            <v>101247</v>
          </cell>
          <cell r="H5602" t="str">
            <v>ESCAVAÇÃO VERTICAL PARA INFRAESTRUTURA, COM CARGA, DESCARGA E TRANSPORTE DE SOLO DE 1ª CATEGORIA, COM ESCAVADEIRA HIDRÁULICA (CAÇAMBA: 1,2 M³ / 155HP), FROTA DE 8 CAMINHÕES BASCULANTES DE 14 M³, DMT DE 4 KM E VELOCIDADE MÉDIA 22 KM/H. AF_05/2020</v>
          </cell>
          <cell r="I5602" t="str">
            <v>M3</v>
          </cell>
          <cell r="J5602" t="str">
            <v>COEFICIENTE DE REPRESENTATIVIDADE</v>
          </cell>
          <cell r="K5602" t="str">
            <v>22,47</v>
          </cell>
          <cell r="L5602" t="str">
            <v>CAIXA REFERENCIAL</v>
          </cell>
        </row>
        <row r="5603">
          <cell r="G5603" t="str">
            <v>101248</v>
          </cell>
          <cell r="H5603" t="str">
            <v>ESCAVAÇÃO VERTICAL PARA INFRAESTRUTURA, COM CARGA, DESCARGA E TRANSPORTE DE SOLO DE 1ª CATEGORIA, COM ESCAVADEIRA HIDRÁULICA (CAÇAMBA: 1,2 M³ / 155HP), FROTA DE 10 CAMINHÕES BASCULANTES DE 14 M³, DMT DE 6 KM E VELOCIDADE MÉDIA22 KM/H. AF_05/2020</v>
          </cell>
          <cell r="I5603" t="str">
            <v>M3</v>
          </cell>
          <cell r="J5603" t="str">
            <v>COEFICIENTE DE REPRESENTATIVIDADE</v>
          </cell>
          <cell r="K5603" t="str">
            <v>28,11</v>
          </cell>
          <cell r="L5603" t="str">
            <v>CAIXA REFERENCIAL</v>
          </cell>
        </row>
        <row r="5604">
          <cell r="G5604" t="str">
            <v>101249</v>
          </cell>
          <cell r="H5604" t="str">
            <v>ESCAVAÇÃO VERTICAL PARA INFRAESTRUTURA, COM CARGA, DESCARGA E TRANSPORTE DE SOLO DE 1ª CATEGORIA, COM ESCAVADEIRA HIDRÁULICA (CAÇAMBA: 1,2 M³ / 155HP), FROTA DE 5 CAMINHÕES BASCULANTES DE 18 M³, DMT DE 1,5 KM E VELOCIDADE MÉDIA18 KM/H. AF_05/2020</v>
          </cell>
          <cell r="I5604" t="str">
            <v>M3</v>
          </cell>
          <cell r="J5604" t="str">
            <v>COEFICIENTE DE REPRESENTATIVIDADE</v>
          </cell>
          <cell r="K5604" t="str">
            <v>14,29</v>
          </cell>
          <cell r="L5604" t="str">
            <v>CAIXA REFERENCIAL</v>
          </cell>
        </row>
        <row r="5605">
          <cell r="G5605" t="str">
            <v>101250</v>
          </cell>
          <cell r="H5605" t="str">
            <v>ESCAVAÇÃO VERTICAL PARA INFRAESTRUTURA, COM CARGA, DESCARGA E TRANSPORTE DE SOLO DE 1ª CATEGORIA, COM ESCAVADEIRA HIDRÁULICA (CAÇAMBA: 1,2 M³ / 155HP), FROTA DE 6 CAMINHÕES BASCULANTES DE 18 M³, DMT DE 2 KM E VELOCIDADE MÉDIA 19 KM/H. AF_05/2020</v>
          </cell>
          <cell r="I5605" t="str">
            <v>M3</v>
          </cell>
          <cell r="J5605" t="str">
            <v>COEFICIENTE DE REPRESENTATIVIDADE</v>
          </cell>
          <cell r="K5605" t="str">
            <v>15,87</v>
          </cell>
          <cell r="L5605" t="str">
            <v>CAIXA REFERENCIAL</v>
          </cell>
        </row>
        <row r="5606">
          <cell r="G5606" t="str">
            <v>101251</v>
          </cell>
          <cell r="H5606" t="str">
            <v>ESCAVAÇÃO VERTICAL PARA INFRAESTRUTURA, COM CARGA, DESCARGA E TRANSPORTE DE SOLO DE 1ª CATEGORIA, COM ESCAVADEIRA HIDRÁULICA (CAÇAMBA: 1,2 M³ / 155HP), FROTA DE 6 CAMINHÕES BASCULANTES DE 18 M³, DMT DE 3 KM E VELOCIDADE MÉDIA 20 KM/H. AF_05/2020</v>
          </cell>
          <cell r="I5606" t="str">
            <v>M3</v>
          </cell>
          <cell r="J5606" t="str">
            <v>COEFICIENTE DE REPRESENTATIVIDADE</v>
          </cell>
          <cell r="K5606" t="str">
            <v>18,04</v>
          </cell>
          <cell r="L5606" t="str">
            <v>CAIXA REFERENCIAL</v>
          </cell>
        </row>
        <row r="5607">
          <cell r="G5607" t="str">
            <v>101252</v>
          </cell>
          <cell r="H5607" t="str">
            <v>ESCAVAÇÃO VERTICAL PARA INFRAESTRUTURA, COM CARGA, DESCARGA E TRANSPORTE DE SOLO DE 1ª CATEGORIA, COM ESCAVADEIRA HIDRÁULICA (CAÇAMBA: 1,2 M³ / 155HP), FROTA DE 7 CAMINHÕES BASCULANTES DE 18 M³, DMT DE 4 KM E VELOCIDADE MÉDIA 22 KM/H. AF_05/2020</v>
          </cell>
          <cell r="I5607" t="str">
            <v>M3</v>
          </cell>
          <cell r="J5607" t="str">
            <v>COEFICIENTE DE REPRESENTATIVIDADE</v>
          </cell>
          <cell r="K5607" t="str">
            <v>19,59</v>
          </cell>
          <cell r="L5607" t="str">
            <v>CAIXA REFERENCIAL</v>
          </cell>
        </row>
        <row r="5608">
          <cell r="G5608" t="str">
            <v>101253</v>
          </cell>
          <cell r="H5608" t="str">
            <v>ESCAVAÇÃO VERTICAL PARA INFRAESTRUTURA, COM CARGA, DESCARGA E TRANSPORTE DE SOLO DE 1ª CATEGORIA, COM ESCAVADEIRA HIDRÁULICA (CAÇAMBA: 1,2 M³ / 155HP), FROTA DE 9 CAMINHÕES BASCULANTES DE 18 M³, DMT DE 6 KM E VELOCIDADE MÉDIA 22 KM/H. AF_05/2020</v>
          </cell>
          <cell r="I5608" t="str">
            <v>M3</v>
          </cell>
          <cell r="J5608" t="str">
            <v>COEFICIENTE DE REPRESENTATIVIDADE</v>
          </cell>
          <cell r="K5608" t="str">
            <v>24,68</v>
          </cell>
          <cell r="L5608" t="str">
            <v>CAIXA REFERENCIAL</v>
          </cell>
        </row>
        <row r="5609">
          <cell r="G5609" t="str">
            <v>101254</v>
          </cell>
          <cell r="H5609" t="str">
            <v>ESCAVAÇÃO VERTICAL PARA  EDIFICAÇÃO, COM CARGA, DESCARGA E TRANSPORTE DE SOLO DE 1ª CATEGORIA, COM ESCAVADEIRA HIDRÁULICA (CAÇAMBA: 0,8 M³ / 111HP), FROTA DE 3 CAMINHÕES BASCULANTES DE 10 M³, DMT ATÉ 1 KM E VELOCIDADE MÉDIA 14 KM/H. AF_05/2020</v>
          </cell>
          <cell r="I5609" t="str">
            <v>M3</v>
          </cell>
          <cell r="J5609" t="str">
            <v>COEFICIENTE DE REPRESENTATIVIDADE</v>
          </cell>
          <cell r="K5609" t="str">
            <v>13,35</v>
          </cell>
          <cell r="L5609" t="str">
            <v>CAIXA REFERENCIAL</v>
          </cell>
        </row>
        <row r="5610">
          <cell r="G5610" t="str">
            <v>101255</v>
          </cell>
          <cell r="H5610" t="str">
            <v>ESCAVAÇÃO VERTICAL PARA  EDIFICAÇÃO, COM CARGA, DESCARGA E TRANSPORTE DE SOLO DE 1ª CATEGORIA, COM ESCAVADEIRA HIDRÁULICA (CAÇAMBA: 1,2 M³ / 155HP), FROTA DE 3 CAMINHÕES BASCULANTES DE 10 M³, DMT ATÉ 1 KM E VELOCIDADE MÉDIA 14 KM/H. AF_05/2020</v>
          </cell>
          <cell r="I5610" t="str">
            <v>M3</v>
          </cell>
          <cell r="J5610" t="str">
            <v>COEFICIENTE DE REPRESENTATIVIDADE</v>
          </cell>
          <cell r="K5610" t="str">
            <v>11,74</v>
          </cell>
          <cell r="L5610" t="str">
            <v>CAIXA REFERENCIAL</v>
          </cell>
        </row>
        <row r="5611">
          <cell r="G5611" t="str">
            <v>101256</v>
          </cell>
          <cell r="H5611" t="str">
            <v>ESCAVAÇÃO VERTICAL PARA  EDIFICAÇÃO, COM CARGA, DESCARGA E TRANSPORTE DE SOLO DE 1ª CATEGORIA, COM ESCAVADEIRA HIDRÁULICA (CAÇAMBA: 0,8 M³ / 111HP), FROTA DE 5 CAMINHÕES BASCULANTES DE 10 M³, DMT DE 1,5 KM E VELOCIDADE MÉDIA 18 KM/H. AF_05/2020</v>
          </cell>
          <cell r="I5611" t="str">
            <v>M3</v>
          </cell>
          <cell r="J5611" t="str">
            <v>COEFICIENTE DE REPRESENTATIVIDADE</v>
          </cell>
          <cell r="K5611" t="str">
            <v>20,56</v>
          </cell>
          <cell r="L5611" t="str">
            <v>CAIXA REFERENCIAL</v>
          </cell>
        </row>
        <row r="5612">
          <cell r="G5612" t="str">
            <v>101257</v>
          </cell>
          <cell r="H5612" t="str">
            <v>ESCAVAÇÃO VERTICAL PARA  EDIFICAÇÃO, COM CARGA, DESCARGA E TRANSPORTE DE SOLO DE 1ª CATEGORIA, COM ESCAVADEIRA HIDRÁULICA (CAÇAMBA: 0,8 M³ / 111HP), FROTA DE 5 CAMINHÕES BASCULANTES DE 10 M³, DMT DE 2 KM E VELOCIDADE MÉDIA 19 KM/H. AF_05/2020</v>
          </cell>
          <cell r="I5612" t="str">
            <v>M3</v>
          </cell>
          <cell r="J5612" t="str">
            <v>COEFICIENTE DE REPRESENTATIVIDADE</v>
          </cell>
          <cell r="K5612" t="str">
            <v>21,64</v>
          </cell>
          <cell r="L5612" t="str">
            <v>CAIXA REFERENCIAL</v>
          </cell>
        </row>
        <row r="5613">
          <cell r="G5613" t="str">
            <v>101258</v>
          </cell>
          <cell r="H5613" t="str">
            <v>ESCAVAÇÃO VERTICAL PARA  EDIFICAÇÃO, COM CARGA, DESCARGA E TRANSPORTE DE SOLO DE 1ª CATEGORIA, COM ESCAVADEIRA HIDRÁULICA (CAÇAMBA: 0,8 M³ / 111HP), FROTA DE 6 CAMINHÕES BASCULANTES DE 10 M³, DMT DE 3 KM E VELOCIDADE MÉDIA 20 KM/H. AF_05/2020</v>
          </cell>
          <cell r="I5613" t="str">
            <v>M3</v>
          </cell>
          <cell r="J5613" t="str">
            <v>COEFICIENTE DE REPRESENTATIVIDADE</v>
          </cell>
          <cell r="K5613" t="str">
            <v>25,09</v>
          </cell>
          <cell r="L5613" t="str">
            <v>CAIXA REFERENCIAL</v>
          </cell>
        </row>
        <row r="5614">
          <cell r="G5614" t="str">
            <v>101259</v>
          </cell>
          <cell r="H5614" t="str">
            <v>ESCAVAÇÃO VERTICAL PARA  EDIFICAÇÃO, COM CARGA, DESCARGA E TRANSPORTE DE SOLO DE 1ª CATEGORIA, COM ESCAVADEIRA HIDRÁULICA (CAÇAMBA: 0,8 M³ / 111HP), FROTA DE 7 CAMINHÕES BASCULANTES DE 10 M³, DMT DE 4 KM E VELOCIDADE MÉDIA 22 KM/H. AF_05/2020</v>
          </cell>
          <cell r="I5614" t="str">
            <v>M3</v>
          </cell>
          <cell r="J5614" t="str">
            <v>COEFICIENTE DE REPRESENTATIVIDADE</v>
          </cell>
          <cell r="K5614" t="str">
            <v>27,90</v>
          </cell>
          <cell r="L5614" t="str">
            <v>CAIXA REFERENCIAL</v>
          </cell>
        </row>
        <row r="5615">
          <cell r="G5615" t="str">
            <v>101260</v>
          </cell>
          <cell r="H5615" t="str">
            <v>ESCAVAÇÃO VERTICAL PARA  EDIFICAÇÃO, COM CARGA, DESCARGA E TRANSPORTE DE SOLO DE 1ª CATEGORIA, COM ESCAVADEIRA HIDRÁULICA (CAÇAMBA: 0,8 M³ / 111HP), FROTA DE 9 CAMINHÕES BASCULANTES DE 10 M³, DMT DE 6 KM E VELOCIDADE MÉDIA 22 KM/H. AF_05/2020</v>
          </cell>
          <cell r="I5615" t="str">
            <v>M3</v>
          </cell>
          <cell r="J5615" t="str">
            <v>COEFICIENTE DE REPRESENTATIVIDADE</v>
          </cell>
          <cell r="K5615" t="str">
            <v>34,87</v>
          </cell>
          <cell r="L5615" t="str">
            <v>CAIXA REFERENCIAL</v>
          </cell>
        </row>
        <row r="5616">
          <cell r="G5616" t="str">
            <v>101261</v>
          </cell>
          <cell r="H5616" t="str">
            <v>ESCAVAÇÃO VERTICAL PARA  EDIFICAÇÃO, COM CARGA, DESCARGA E TRANSPORTE DE SOLO DE 1ª CATEGORIA, COM ESCAVADEIRA HIDRÁULICA (CAÇAMBA: 1,2 M³ / 155HP), FROTA DE 6 CAMINHÕES BASCULANTES DE 10 M³, DMT DE 1,5 KM E VELOCIDADE MÉDIA 18 KM/H. AF_05/2020</v>
          </cell>
          <cell r="I5616" t="str">
            <v>M3</v>
          </cell>
          <cell r="J5616" t="str">
            <v>COEFICIENTE DE REPRESENTATIVIDADE</v>
          </cell>
          <cell r="K5616" t="str">
            <v>19,43</v>
          </cell>
          <cell r="L5616" t="str">
            <v>CAIXA REFERENCIAL</v>
          </cell>
        </row>
        <row r="5617">
          <cell r="G5617" t="str">
            <v>101262</v>
          </cell>
          <cell r="H5617" t="str">
            <v>ESCAVAÇÃO VERTICAL PARA  EDIFICAÇÃO, COM CARGA, DESCARGA E TRANSPORTE DE SOLO DE 1ª CATEGORIA, COM ESCAVADEIRA HIDRÁULICA (CAÇAMBA: 1,2 M³ / 155HP), FROTA DE 6 CAMINHÕES BASCULANTES DE 10 M³, DMT DE 2 KM E VELOCIDADE MÉDIA 19 KM/H. AF_05/2020</v>
          </cell>
          <cell r="I5617" t="str">
            <v>M3</v>
          </cell>
          <cell r="J5617" t="str">
            <v>COEFICIENTE DE REPRESENTATIVIDADE</v>
          </cell>
          <cell r="K5617" t="str">
            <v>20,48</v>
          </cell>
          <cell r="L5617" t="str">
            <v>CAIXA REFERENCIAL</v>
          </cell>
        </row>
        <row r="5618">
          <cell r="G5618" t="str">
            <v>101263</v>
          </cell>
          <cell r="H5618" t="str">
            <v>ESCAVAÇÃO VERTICAL PARA  EDIFICAÇÃO, COM CARGA, DESCARGA E TRANSPORTE DE SOLO DE 1ª CATEGORIA, COM ESCAVADEIRA HIDRÁULICA (CAÇAMBA: 1,2 M³ / 155HP), FROTA DE 7 CAMINHÕES BASCULANTES DE 10 M³, DMT DE 3 KM E VELOCIDADE MÉDIA 20 KM/H. AF_05/2020</v>
          </cell>
          <cell r="I5618" t="str">
            <v>M3</v>
          </cell>
          <cell r="J5618" t="str">
            <v>COEFICIENTE DE REPRESENTATIVIDADE</v>
          </cell>
          <cell r="K5618" t="str">
            <v>23,68</v>
          </cell>
          <cell r="L5618" t="str">
            <v>CAIXA REFERENCIAL</v>
          </cell>
        </row>
        <row r="5619">
          <cell r="G5619" t="str">
            <v>101264</v>
          </cell>
          <cell r="H5619" t="str">
            <v>ESCAVAÇÃO VERTICAL PARA  EDIFICAÇÃO, COM CARGA, DESCARGA E TRANSPORTE DE SOLO DE 1ª CATEGORIA, COM ESCAVADEIRA HIDRÁULICA (CAÇAMBA: 1,2 M³ / 155HP), FROTA DE 8 CAMINHÕES BASCULANTES DE 10 M³, DMT DE 4 KM E VELOCIDADE MÉDIA 22 KM/H. AF_05/2020</v>
          </cell>
          <cell r="I5619" t="str">
            <v>M3</v>
          </cell>
          <cell r="J5619" t="str">
            <v>COEFICIENTE DE REPRESENTATIVIDADE</v>
          </cell>
          <cell r="K5619" t="str">
            <v>26,26</v>
          </cell>
          <cell r="L5619" t="str">
            <v>CAIXA REFERENCIAL</v>
          </cell>
        </row>
        <row r="5620">
          <cell r="G5620" t="str">
            <v>101265</v>
          </cell>
          <cell r="H5620" t="str">
            <v>ESCAVAÇÃO VERTICAL PARA  EDIFICAÇÃO, COM CARGA, DESCARGA E TRANSPORTE DE SOLO DE 1ª CATEGORIA, COM ESCAVADEIRA HIDRÁULICA (CAÇAMBA: 1,2 M³ / 155HP), FROTA DE 10 CAMINHÕES BASCULANTES DE 10 M³, DMT DE 6 KM E VELOCIDADE MÉDIA 22 KM/H. AF_05/2020</v>
          </cell>
          <cell r="I5620" t="str">
            <v>M3</v>
          </cell>
          <cell r="J5620" t="str">
            <v>COEFICIENTE DE REPRESENTATIVIDADE</v>
          </cell>
          <cell r="K5620" t="str">
            <v>32,70</v>
          </cell>
          <cell r="L5620" t="str">
            <v>CAIXA REFERENCIAL</v>
          </cell>
        </row>
        <row r="5621">
          <cell r="G5621" t="str">
            <v>101266</v>
          </cell>
          <cell r="H5621" t="str">
            <v>ESCAVAÇÃO VERTICAL PARA INFRAESTRUTURA, COM CARGA, DESCARGA E TRANSPORTE DE SOLO DE 1ª CATEGORIA, COM ESCAVADEIRA HIDRÁULICA (CAÇAMBA: 0,8 M³ / 111HP), FROTA DE 3 CAMINHÕES BASCULANTES DE 10 M³, DMT ATÉ 1 KM E VELOCIDADE MÉDIA14 KM/H. AF_05/2020</v>
          </cell>
          <cell r="I5621" t="str">
            <v>M3</v>
          </cell>
          <cell r="J5621" t="str">
            <v>COEFICIENTE DE REPRESENTATIVIDADE</v>
          </cell>
          <cell r="K5621" t="str">
            <v>11,83</v>
          </cell>
          <cell r="L5621" t="str">
            <v>CAIXA REFERENCIAL</v>
          </cell>
        </row>
        <row r="5622">
          <cell r="G5622" t="str">
            <v>101267</v>
          </cell>
          <cell r="H5622" t="str">
            <v>ESCAVAÇÃO VERTICAL PARA INFRAESTRUTURA, COM CARGA, DESCARGA E TRANSPORTE DE SOLO DE 1ª CATEGORIA, COM ESCAVADEIRA HIDRÁULICA (CAÇAMBA: 1,2 M³ / 155HP), FROTA DE 4 CAMINHÕES BASCULANTES DE 10 M³, DMT ATÉ 1 KM E VELOCIDADE MÉDIA14 KM/H. AF_05/2020</v>
          </cell>
          <cell r="I5622" t="str">
            <v>M3</v>
          </cell>
          <cell r="J5622" t="str">
            <v>COEFICIENTE DE REPRESENTATIVIDADE</v>
          </cell>
          <cell r="K5622" t="str">
            <v>11,39</v>
          </cell>
          <cell r="L5622" t="str">
            <v>CAIXA REFERENCIAL</v>
          </cell>
        </row>
        <row r="5623">
          <cell r="G5623" t="str">
            <v>101268</v>
          </cell>
          <cell r="H5623" t="str">
            <v>ESCAVAÇÃO VERTICAL PARA INFRAESTRUTURA, COM CARGA, DESCARGA E TRANSPORTE DE SOLO DE 1ª CATEGORIA, COM ESCAVADEIRA HIDRÁULICA (CAÇAMBA: 0,8 M³ / 111HP), FROTA DE 5 CAMINHÕES BASCULANTES DE 10 M³, DMT DE 1,5 KM E VELOCIDADE MÉDIA18 KM/H. AF_05/2020</v>
          </cell>
          <cell r="I5623" t="str">
            <v>M3</v>
          </cell>
          <cell r="J5623" t="str">
            <v>COEFICIENTE DE REPRESENTATIVIDADE</v>
          </cell>
          <cell r="K5623" t="str">
            <v>18,63</v>
          </cell>
          <cell r="L5623" t="str">
            <v>CAIXA REFERENCIAL</v>
          </cell>
        </row>
        <row r="5624">
          <cell r="G5624" t="str">
            <v>101269</v>
          </cell>
          <cell r="H5624" t="str">
            <v>ESCAVAÇÃO VERTICAL PARA INFRAESTRUTURA, COM CARGA, DESCARGA E TRANSPORTE DE SOLO DE 1ª CATEGORIA, COM ESCAVADEIRA HIDRÁULICA (CAÇAMBA: 0,8 M³ / 111HP), FROTA DE 6 CAMINHÕES BASCULANTES DE 10 M³, DMT DE 2 KM E VELOCIDADE MÉDIA 19 KM/H. AF_05/2020</v>
          </cell>
          <cell r="I5624" t="str">
            <v>M3</v>
          </cell>
          <cell r="J5624" t="str">
            <v>COEFICIENTE DE REPRESENTATIVIDADE</v>
          </cell>
          <cell r="K5624" t="str">
            <v>20,77</v>
          </cell>
          <cell r="L5624" t="str">
            <v>CAIXA REFERENCIAL</v>
          </cell>
        </row>
        <row r="5625">
          <cell r="G5625" t="str">
            <v>101270</v>
          </cell>
          <cell r="H5625" t="str">
            <v>ESCAVAÇÃO VERTICAL PARA INFRAESTRUTURA, COM CARGA, DESCARGA E TRANSPORTE DE SOLO DE 1ª CATEGORIA, COM ESCAVADEIRA HIDRÁULICA (CAÇAMBA: 0,8 M³ / 111HP), FROTA DE 7 CAMINHÕES BASCULANTES DE 10 M³, DMT DE 3 KM E VELOCIDADE MÉDIA 20 KM/H. AF_05/2020</v>
          </cell>
          <cell r="I5625" t="str">
            <v>M3</v>
          </cell>
          <cell r="J5625" t="str">
            <v>COEFICIENTE DE REPRESENTATIVIDADE</v>
          </cell>
          <cell r="K5625" t="str">
            <v>24,04</v>
          </cell>
          <cell r="L5625" t="str">
            <v>CAIXA REFERENCIAL</v>
          </cell>
        </row>
        <row r="5626">
          <cell r="G5626" t="str">
            <v>101271</v>
          </cell>
          <cell r="H5626" t="str">
            <v>ESCAVAÇÃO VERTICAL PARA INFRAESTRUTURA, COM CARGA, DESCARGA E TRANSPORTE DE SOLO DE 1ª CATEGORIA, COM ESCAVADEIRA HIDRÁULICA (CAÇAMBA: 0,8 M³ / 111HP), FROTA DE 8 CAMINHÕES BASCULANTES DE 10 M³, DMT DE 4 KM E VELOCIDADE MÉDIA 22 KM/H. AF_05/2020</v>
          </cell>
          <cell r="I5626" t="str">
            <v>M3</v>
          </cell>
          <cell r="J5626" t="str">
            <v>COEFICIENTE DE REPRESENTATIVIDADE</v>
          </cell>
          <cell r="K5626" t="str">
            <v>26,68</v>
          </cell>
          <cell r="L5626" t="str">
            <v>CAIXA REFERENCIAL</v>
          </cell>
        </row>
        <row r="5627">
          <cell r="G5627" t="str">
            <v>101272</v>
          </cell>
          <cell r="H5627" t="str">
            <v>ESCAVAÇÃO VERTICAL PARA INFRAESTRUTURA, COM CARGA, DESCARGA E TRANSPORTE DE SOLO DE 1ª CATEGORIA, COM ESCAVADEIRA HIDRÁULICA (CAÇAMBA: 0,8 M³ / 111HP), FROTA DE 10 CAMINHÕES BASCULANTES DE 10 M³, DMT DE 6 KM E VELOCIDADE MÉDIA22 KM/H. AF_05/2020</v>
          </cell>
          <cell r="I5627" t="str">
            <v>M3</v>
          </cell>
          <cell r="J5627" t="str">
            <v>COEFICIENTE DE REPRESENTATIVIDADE</v>
          </cell>
          <cell r="K5627" t="str">
            <v>33,26</v>
          </cell>
          <cell r="L5627" t="str">
            <v>CAIXA REFERENCIAL</v>
          </cell>
        </row>
        <row r="5628">
          <cell r="G5628" t="str">
            <v>101273</v>
          </cell>
          <cell r="H5628" t="str">
            <v>ESCAVAÇÃO VERTICAL PARA INFRAESTRUTURA, COM CARGA, DESCARGA E TRANSPORTE DE SOLO DE 1ª CATEGORIA, COM ESCAVADEIRA HIDRÁULICA (CAÇAMBA: 1,2 M³ / 155HP), FROTA DE 6 CAMINHÕES BASCULANTES DE 10 M³, DMT DE 1,5 KM E VELOCIDADE MÉDIA18 KM/H. AF_05/2020</v>
          </cell>
          <cell r="I5628" t="str">
            <v>M3</v>
          </cell>
          <cell r="J5628" t="str">
            <v>COEFICIENTE DE REPRESENTATIVIDADE</v>
          </cell>
          <cell r="K5628" t="str">
            <v>17,79</v>
          </cell>
          <cell r="L5628" t="str">
            <v>CAIXA REFERENCIAL</v>
          </cell>
        </row>
        <row r="5629">
          <cell r="G5629" t="str">
            <v>101274</v>
          </cell>
          <cell r="H5629" t="str">
            <v>ESCAVAÇÃO VERTICAL PARA INFRAESTRUTURA, COM CARGA, DESCARGA E TRANSPORTE DE SOLO DE 1ª CATEGORIA, COM ESCAVADEIRA HIDRÁULICA (CAÇAMBA: 1,2 M³ / 155HP), FROTA DE 7 CAMINHÕES BASCULANTES DE 10 M³, DMT DE 2 KM E VELOCIDADE MÉDIA 19 KM/H. AF_05/2020</v>
          </cell>
          <cell r="I5629" t="str">
            <v>M3</v>
          </cell>
          <cell r="J5629" t="str">
            <v>COEFICIENTE DE REPRESENTATIVIDADE</v>
          </cell>
          <cell r="K5629" t="str">
            <v>19,69</v>
          </cell>
          <cell r="L5629" t="str">
            <v>CAIXA REFERENCIAL</v>
          </cell>
        </row>
        <row r="5630">
          <cell r="G5630" t="str">
            <v>101275</v>
          </cell>
          <cell r="H5630" t="str">
            <v>ESCAVAÇÃO VERTICAL PARA INFRAESTRUTURA, COM CARGA, DESCARGA E TRANSPORTE DE SOLO DE 1ª CATEGORIA, COM ESCAVADEIRA HIDRÁULICA (CAÇAMBA: 1,2 M³ / 155HP), FROTA DE 8 CAMINHÕES BASCULANTES DE 10 M³, DMT DE 3 KM E VELOCIDADE MÉDIA 20 KM/H. AF_05/2020</v>
          </cell>
          <cell r="I5630" t="str">
            <v>M3</v>
          </cell>
          <cell r="J5630" t="str">
            <v>COEFICIENTE DE REPRESENTATIVIDADE</v>
          </cell>
          <cell r="K5630" t="str">
            <v>22,77</v>
          </cell>
          <cell r="L5630" t="str">
            <v>CAIXA REFERENCIAL</v>
          </cell>
        </row>
        <row r="5631">
          <cell r="G5631" t="str">
            <v>101276</v>
          </cell>
          <cell r="H5631" t="str">
            <v>ESCAVAÇÃO VERTICAL PARA INFRAESTRUTURA, COM CARGA, DESCARGA E TRANSPORTE DE SOLO DE 1ª CATEGORIA, COM ESCAVADEIRA HIDRÁULICA (CAÇAMBA: 1,2 M³ / 155HP), FROTA DE 9 CAMINHÕES BASCULANTES DE 10 M³, DMT DE 4 KM E VELOCIDADE MÉDIA 22 KM/H. AF_05/2020</v>
          </cell>
          <cell r="I5631" t="str">
            <v>M3</v>
          </cell>
          <cell r="J5631" t="str">
            <v>COEFICIENTE DE REPRESENTATIVIDADE</v>
          </cell>
          <cell r="K5631" t="str">
            <v>25,17</v>
          </cell>
          <cell r="L5631" t="str">
            <v>CAIXA REFERENCIAL</v>
          </cell>
        </row>
        <row r="5632">
          <cell r="G5632" t="str">
            <v>101277</v>
          </cell>
          <cell r="H5632" t="str">
            <v>ESCAVAÇÃO VERTICAL PARA INFRAESTRUTURA, COM CARGA, DESCARGA E TRANSPORTE DE SOLO DE 1ª CATEGORIA, COM ESCAVADEIRA HIDRÁULICA (CAÇAMBA: 1,2 M³ / 155HP), FROTA DE 12 CAMINHÕES BASCULANTES DE 10 M³, DMT DE 6 KM E VELOCIDADE MÉDIA22 KM/H. AF_05/2020</v>
          </cell>
          <cell r="I5632" t="str">
            <v>M3</v>
          </cell>
          <cell r="J5632" t="str">
            <v>COEFICIENTE DE REPRESENTATIVIDADE</v>
          </cell>
          <cell r="K5632" t="str">
            <v>32,19</v>
          </cell>
          <cell r="L5632" t="str">
            <v>CAIXA REFERENCIAL</v>
          </cell>
        </row>
        <row r="5633">
          <cell r="G5633" t="str">
            <v>102354</v>
          </cell>
          <cell r="H5633" t="str">
            <v>DESMONTE DE MATERIAL DE 3ª CATEGORIA (BLOCOS DE ROCHAS OU MATACOS), COM MARTELETE PNEUMÁTICO MANUAL  EXCLUSIVE CARGA E TRANSPORTE. AF_03/2021</v>
          </cell>
          <cell r="I5633" t="str">
            <v>M3</v>
          </cell>
          <cell r="J5633" t="str">
            <v>COEFICIENTE DE REPRESENTATIVIDADE</v>
          </cell>
          <cell r="K5633" t="str">
            <v>162,14</v>
          </cell>
          <cell r="L5633" t="str">
            <v>CAIXA REFERENCIAL</v>
          </cell>
        </row>
        <row r="5634">
          <cell r="G5634" t="str">
            <v>102355</v>
          </cell>
          <cell r="H5634" t="str">
            <v>DESMONTE DE MATERIAL DE 3ª CATEGORIA (BLOCOS DE ROCHAS OU MATACOS), EM VALA, COM MARTELETE PNEUMÁTICO MANUAL   EXCLUSIVE RETIRADA, CARGA E TRANSPORTE. AF_03/2021</v>
          </cell>
          <cell r="I5634" t="str">
            <v>M3</v>
          </cell>
          <cell r="J5634" t="str">
            <v>COEFICIENTE DE REPRESENTATIVIDADE</v>
          </cell>
          <cell r="K5634" t="str">
            <v>191,49</v>
          </cell>
          <cell r="L5634" t="str">
            <v>CAIXA REFERENCIAL</v>
          </cell>
        </row>
        <row r="5635">
          <cell r="G5635" t="str">
            <v>102360</v>
          </cell>
          <cell r="H5635" t="str">
            <v>RETIRADA DE MATERIAL DE 3ª CATEGORIA (APÓS ESCAVAÇÃO/DESMONTE) EM VALAS, COM ESCAVADEIRA HIDRÁULICA - EXCLUSIVE CARGA E TRANSPORTE. AF_03/2021</v>
          </cell>
          <cell r="I5635" t="str">
            <v>M3</v>
          </cell>
          <cell r="J5635" t="str">
            <v>COLETADO</v>
          </cell>
          <cell r="K5635" t="str">
            <v>25,65</v>
          </cell>
          <cell r="L5635" t="str">
            <v>CAIXA REFERENCIAL</v>
          </cell>
        </row>
        <row r="5636">
          <cell r="G5636" t="str">
            <v>102361</v>
          </cell>
          <cell r="H5636" t="str">
            <v>RETIRADA DE MATERIAL DE 3ª CATEGORIA (APÓS ESCAVAÇÃO/DESMONTE) EM VALAS, COM RETROESCAVADEIRA - EXCLUSIVE CARGA E TRANSPORTE. AF_03/2021</v>
          </cell>
          <cell r="I5636" t="str">
            <v>M3</v>
          </cell>
          <cell r="J5636" t="str">
            <v>COEFICIENTE DE REPRESENTATIVIDADE</v>
          </cell>
          <cell r="K5636" t="str">
            <v>38,64</v>
          </cell>
          <cell r="L5636" t="str">
            <v>CAIXA REFERENCIAL</v>
          </cell>
        </row>
        <row r="5637">
          <cell r="G5637" t="str">
            <v>90082</v>
          </cell>
          <cell r="H5637" t="str">
            <v>ESCAVAÇÃO MECANIZADA DE VALA COM PROF. ATÉ 1,5 M (MÉDIA MONTANTE E JUSANTE/UMA COMPOSIÇÃO POR TRECHO), ESCAVADEIRA (0,8 M3), LARG. DE 1,5 M A 2,5 M, EM SOLO DE 1A CATEGORIA, EM LOCAIS COM ALTO NÍVEL DE INTERFERÊNCIA. AF_02/2021</v>
          </cell>
          <cell r="I5637" t="str">
            <v>M3</v>
          </cell>
          <cell r="J5637" t="str">
            <v>COLETADO</v>
          </cell>
          <cell r="K5637" t="str">
            <v>12,10</v>
          </cell>
          <cell r="L5637" t="str">
            <v>CAIXA REFERENCIAL</v>
          </cell>
        </row>
        <row r="5638">
          <cell r="G5638" t="str">
            <v>90084</v>
          </cell>
          <cell r="H5638" t="str">
            <v>ESCAVAÇÃO MECANIZADA DE VALA COM PROF. MAIOR QUE 1,5 M ATÉ 3,0 M (MÉDIA MONTANTE E JUSANTE/UMA COMPOSIÇÃO POR TRECHO), ESCAVADEIRA (0,8 M3), LARGURA ATÉ 1,5 M, EM SOLO DE 1A CATEGORIA, EM LOCAIS COM ALTO NÍVEL DE INTERFERÊNCIA. AF_02/2021</v>
          </cell>
          <cell r="I5638" t="str">
            <v>M3</v>
          </cell>
          <cell r="J5638" t="str">
            <v>COLETADO</v>
          </cell>
          <cell r="K5638" t="str">
            <v>11,72</v>
          </cell>
          <cell r="L5638" t="str">
            <v>CAIXA REFERENCIAL</v>
          </cell>
        </row>
        <row r="5639">
          <cell r="G5639" t="str">
            <v>90086</v>
          </cell>
          <cell r="H5639" t="str">
            <v>ESCAVAÇÃO MECANIZADA DE VALA COM PROF. MAIOR QUE 3,0 M ATÉ 4,5 M(MÉDIA MONTANTE E JUSANTE/UMA COMPOSIÇÃO POR TRECHO), ESCAVADEIRA (0,8 M3), LARG. MENOR QUE 1,5 M, EM SOLO DE 1A CATEGORIA, EM LOCAIS COM ALTO NÍVEL DE INTERFERÊNCIA. AF_02/2021</v>
          </cell>
          <cell r="I5639" t="str">
            <v>M3</v>
          </cell>
          <cell r="J5639" t="str">
            <v>COLETADO</v>
          </cell>
          <cell r="K5639" t="str">
            <v>11,08</v>
          </cell>
          <cell r="L5639" t="str">
            <v>CAIXA REFERENCIAL</v>
          </cell>
        </row>
        <row r="5640">
          <cell r="G5640" t="str">
            <v>90087</v>
          </cell>
          <cell r="H5640" t="str">
            <v>ESCAVAÇÃO MECANIZADA DE VALA COM PROF. DE 3,0 M ATÉ 4,5 M(MÉDIA MONTANTE E JUSANTE/UMA COMPOSIÇÃO POR TRECHO), ESCAVADEIRA (1,2 M3), LARG. DE 1,5 M A 2,5 M, EM SOLO DE 1A CATEGORIA, EM LOCAIS COM ALTO NÍVEL DE INTERFERÊNCIA. AF_02/2021</v>
          </cell>
          <cell r="I5640" t="str">
            <v>M3</v>
          </cell>
          <cell r="J5640" t="str">
            <v>COEFICIENTE DE REPRESENTATIVIDADE</v>
          </cell>
          <cell r="K5640" t="str">
            <v>10,03</v>
          </cell>
          <cell r="L5640" t="str">
            <v>CAIXA REFERENCIAL</v>
          </cell>
        </row>
        <row r="5641">
          <cell r="G5641" t="str">
            <v>90090</v>
          </cell>
          <cell r="H5641" t="str">
            <v>ESCAVAÇÃO MECANIZADA DE VALA COM PROF. MAIOR QUE 4,5 M ATÉ 6,0 M(MÉDIA MONTANTE E JUSANTE/UMA COMPOSIÇÃO POR TRECHO), ESCAVADEIRA (1,2 M3), LARG. DE 1,5 M A 2,5 M, EM SOLO DE 1A CATEGORIA, EM LOCAIS COM ALTO NÍVEL DE INTERFERÊNCIA. AF_02/2021</v>
          </cell>
          <cell r="I5641" t="str">
            <v>M3</v>
          </cell>
          <cell r="J5641" t="str">
            <v>COEFICIENTE DE REPRESENTATIVIDADE</v>
          </cell>
          <cell r="K5641" t="str">
            <v>9,82</v>
          </cell>
          <cell r="L5641" t="str">
            <v>CAIXA REFERENCIAL</v>
          </cell>
        </row>
        <row r="5642">
          <cell r="G5642" t="str">
            <v>90091</v>
          </cell>
          <cell r="H5642" t="str">
            <v>ESCAVAÇÃO MECANIZADA DE VALA COM PROF. ATÉ 1,5 M (MÉDIA MONTANTE E JUSANTE/UMA COMPOSIÇÃO POR TRECHO), ESCAVADEIRA (0,8 M3), LARG. DE 1,5 M A 2,5 M, EM SOLO DE 1A CATEGORIA, LOCAIS COM BAIXO NÍVEL DE INTERFERÊNCIA. AF_02/2021</v>
          </cell>
          <cell r="I5642" t="str">
            <v>M3</v>
          </cell>
          <cell r="J5642" t="str">
            <v>COLETADO</v>
          </cell>
          <cell r="K5642" t="str">
            <v>6,55</v>
          </cell>
          <cell r="L5642" t="str">
            <v>CAIXA REFERENCIAL</v>
          </cell>
        </row>
        <row r="5643">
          <cell r="G5643" t="str">
            <v>90092</v>
          </cell>
          <cell r="H5643" t="str">
            <v>ESCAVAÇÃO MECANIZADA DE VALA COM PROF. MAIOR QUE 1,5 M E ATÉ 3,0 M(MÉDIA MONTANTE E JUSANTE/UMA COMPOSIÇÃO POR TRECHO), ESCAVADEIRA (0,8 M3), LARG. MENOR QUE 1,5 M, EM SOLO DE 1A CATEGORIA, LOCAIS COM BAIXO NÍVEL DE INTERFERÊNCIA. AF_02/2021</v>
          </cell>
          <cell r="I5643" t="str">
            <v>M3</v>
          </cell>
          <cell r="J5643" t="str">
            <v>COLETADO</v>
          </cell>
          <cell r="K5643" t="str">
            <v>6,46</v>
          </cell>
          <cell r="L5643" t="str">
            <v>CAIXA REFERENCIAL</v>
          </cell>
        </row>
        <row r="5644">
          <cell r="G5644" t="str">
            <v>90094</v>
          </cell>
          <cell r="H5644" t="str">
            <v>ESCAVAÇÃO MECANIZADA DE VALA COM PROF. MAIOR QUE 3,0 M ATÉ 4,5 M (MÉDIA MONTANTE E JUSANTE/UMA COMPOSIÇÃO POR TRECHO), ESCAVADEIRA (0,8 M3), LARG. MENOR QUE 1,5 M, EM SOLO DE 1A CATEGORIA, LOCAIS COM BAIXO NÍVEL DE INTERFERÊNCIA. AF_02/2021</v>
          </cell>
          <cell r="I5644" t="str">
            <v>M3</v>
          </cell>
          <cell r="J5644" t="str">
            <v>COLETADO</v>
          </cell>
          <cell r="K5644" t="str">
            <v>6,11</v>
          </cell>
          <cell r="L5644" t="str">
            <v>CAIXA REFERENCIAL</v>
          </cell>
        </row>
        <row r="5645">
          <cell r="G5645" t="str">
            <v>90095</v>
          </cell>
          <cell r="H5645" t="str">
            <v>ESCAVAÇÃO MECANIZADA DE VALA COM PROF. MAIOR QUE 3,0 M ATÉ 4,5 M (MÉDIA MONTANTE E JUSANTE/UMA COMPOSIÇÃO POR TRECHO), ESCAVADEIRA (1,2 M3), LARG. DE 1,5 M A 2,5 M, EM SOLO DE 1A CATEGORIA, LOCAIS COM BAIXO NÍVEL DE INTERFERÊNCIA. AF_02/2021</v>
          </cell>
          <cell r="I5645" t="str">
            <v>M3</v>
          </cell>
          <cell r="J5645" t="str">
            <v>COEFICIENTE DE REPRESENTATIVIDADE</v>
          </cell>
          <cell r="K5645" t="str">
            <v>5,52</v>
          </cell>
          <cell r="L5645" t="str">
            <v>CAIXA REFERENCIAL</v>
          </cell>
        </row>
        <row r="5646">
          <cell r="G5646" t="str">
            <v>90098</v>
          </cell>
          <cell r="H5646" t="str">
            <v>ESCAVAÇÃO MECANIZADA DE VALA COM PROF. MAIOR QUE 4,5 M ATÉ 6,0 M (MÉDIA MONTANTE E JUSANTE/UMA COMPOSIÇÃO POR TRECHO), ESCAVADEIRA (1,2 M3), LARG. DE 1,5 M A 2,5 M, EM SOLO DE 1A CATEGORIA, LOCAIS COM BAIXO NÍVEL DE INTERFERÊNCIA. AF_02/2021</v>
          </cell>
          <cell r="I5646" t="str">
            <v>M3</v>
          </cell>
          <cell r="J5646" t="str">
            <v>COEFICIENTE DE REPRESENTATIVIDADE</v>
          </cell>
          <cell r="K5646" t="str">
            <v>5,43</v>
          </cell>
          <cell r="L5646" t="str">
            <v>CAIXA REFERENCIAL</v>
          </cell>
        </row>
        <row r="5647">
          <cell r="G5647" t="str">
            <v>90099</v>
          </cell>
          <cell r="H5647" t="str">
            <v>ESCAVAÇÃO MECANIZADA DE VALA COM PROF. ATÉ 1,5 M (MÉDIA MONTANTE E JUSANTE/UMA COMPOSIÇÃO POR TRECHO), RETROESCAV. (0,26 M3), LARG. MENOR QUE 0,8 M, EM SOLO DE 1A CATEGORIA, EM LOCAIS COM ALTO NÍVEL DE INTERFERÊNCIA. AF_02/2021</v>
          </cell>
          <cell r="I5647" t="str">
            <v>M3</v>
          </cell>
          <cell r="J5647" t="str">
            <v>COEFICIENTE DE REPRESENTATIVIDADE</v>
          </cell>
          <cell r="K5647" t="str">
            <v>17,07</v>
          </cell>
          <cell r="L5647" t="str">
            <v>CAIXA REFERENCIAL</v>
          </cell>
        </row>
        <row r="5648">
          <cell r="G5648" t="str">
            <v>90100</v>
          </cell>
          <cell r="H5648" t="str">
            <v>ESCAVAÇÃO MECANIZADA DE VALA COM PROF. ATÉ 1,5 M (MÉDIA MONTANTE E JUSANTE/UMA COMPOSIÇÃO POR TRECHO), RETROESCAV. (0,26 M3), LARG. DE 0,8 M A 1,5 M, EM SOLO DE 1A CATEGORIA, EM LOCAIS COM ALTO NÍVEL DE INTERFERÊNCIA. AF_02/2021</v>
          </cell>
          <cell r="I5648" t="str">
            <v>M3</v>
          </cell>
          <cell r="J5648" t="str">
            <v>COEFICIENTE DE REPRESENTATIVIDADE</v>
          </cell>
          <cell r="K5648" t="str">
            <v>14,49</v>
          </cell>
          <cell r="L5648" t="str">
            <v>CAIXA REFERENCIAL</v>
          </cell>
        </row>
        <row r="5649">
          <cell r="G5649" t="str">
            <v>90101</v>
          </cell>
          <cell r="H5649" t="str">
            <v>ESCAVAÇÃO MECANIZADA DE VALA COM PROF. MAIOR QUE 1,5 M ATÉ 3,0 M (MÉDIA MONTANTE E JUSANTE/UMA COMPOSIÇÃO POR TRECHO), RETROESCAV. (0,26 M3), LARG. MENOR QUE 0,8 M, EM SOLO DE 1A CATEGORIA, EM LOCAIS COM ALTO NÍVEL DE INTERFERÊNCIA. AF_02/2021</v>
          </cell>
          <cell r="I5649" t="str">
            <v>M3</v>
          </cell>
          <cell r="J5649" t="str">
            <v>COEFICIENTE DE REPRESENTATIVIDADE</v>
          </cell>
          <cell r="K5649" t="str">
            <v>14,32</v>
          </cell>
          <cell r="L5649" t="str">
            <v>CAIXA REFERENCIAL</v>
          </cell>
        </row>
        <row r="5650">
          <cell r="G5650" t="str">
            <v>90102</v>
          </cell>
          <cell r="H5650" t="str">
            <v>ESCAVAÇÃO MECANIZADA DE VALA COM PROF. MAIOR QUE 1,5 M ATÉ 3,0 M (MÉDIA MONTANTE E JUSANTE/UMA COMPOSIÇÃO POR TRECHO), RETROESCAV. (0,26 M3), LARGURA DE 0,8 M A 1,5 M, EM SOLO DE 1A CATEGORIA, EM LOCAIS COM ALTO NÍVEL DE INTERFERÊNCIA. AF_02/2021</v>
          </cell>
          <cell r="I5650" t="str">
            <v>M3</v>
          </cell>
          <cell r="J5650" t="str">
            <v>COEFICIENTE DE REPRESENTATIVIDADE</v>
          </cell>
          <cell r="K5650" t="str">
            <v>13,03</v>
          </cell>
          <cell r="L5650" t="str">
            <v>CAIXA REFERENCIAL</v>
          </cell>
        </row>
        <row r="5651">
          <cell r="G5651" t="str">
            <v>90105</v>
          </cell>
          <cell r="H5651" t="str">
            <v>ESCAVAÇÃO MECANIZADA DE VALA COM PROFUNDIDADE ATÉ 1,5 M (MÉDIA MONTANTE E JUSANTE/UMA COMPOSIÇÃO POR TRECHO), RETROESCAV. (0,26 M3), LARGURA MENOR QUE 0,8 M, EM SOLO DE 1A CATEGORIA, LOCAIS COM BAIXO NÍVEL DE INTERFERÊNCIA. AF_02/2021</v>
          </cell>
          <cell r="I5651" t="str">
            <v>M3</v>
          </cell>
          <cell r="J5651" t="str">
            <v>COEFICIENTE DE REPRESENTATIVIDADE</v>
          </cell>
          <cell r="K5651" t="str">
            <v>9,41</v>
          </cell>
          <cell r="L5651" t="str">
            <v>CAIXA REFERENCIAL</v>
          </cell>
        </row>
        <row r="5652">
          <cell r="G5652" t="str">
            <v>90106</v>
          </cell>
          <cell r="H5652" t="str">
            <v>ESCAVAÇÃO MECANIZADA DE VALA COM PROFUNDIDADE ATÉ 1,5 M (MÉDIA MONTANTE E JUSANTE/UMA COMPOSIÇÃO POR TRECHO), RETROESCAV. (0,26 M3), LARGURA DE 0,8 M A 1,5 M, EM SOLO DE 1A CATEGORIA, LOCAIS COM BAIXO NÍVEL DE INTERFERÊNCIA. AF_02/2021</v>
          </cell>
          <cell r="I5652" t="str">
            <v>M3</v>
          </cell>
          <cell r="J5652" t="str">
            <v>COEFICIENTE DE REPRESENTATIVIDADE</v>
          </cell>
          <cell r="K5652" t="str">
            <v>8,00</v>
          </cell>
          <cell r="L5652" t="str">
            <v>CAIXA REFERENCIAL</v>
          </cell>
        </row>
        <row r="5653">
          <cell r="G5653" t="str">
            <v>90107</v>
          </cell>
          <cell r="H5653" t="str">
            <v>ESCAVAÇÃO MECANIZADA DE VALA COM PROFUNDIDADE MAIOR QUE 1,5 M ATÉ 3,0 M (MÉDIA MONTANTE E JUSANTE/UMA COMPOSIÇÃO POR TRECHO), RETROESCAV. (0,26 M3), LARGURA MENOR QUE 0,8 M, EM SOLO DE 1A CATEGORIA, LOCAIS COM BAIXO NÍVEL DE INTERFERÊNCIA. AF_02/2021</v>
          </cell>
          <cell r="I5653" t="str">
            <v>M3</v>
          </cell>
          <cell r="J5653" t="str">
            <v>COEFICIENTE DE REPRESENTATIVIDADE</v>
          </cell>
          <cell r="K5653" t="str">
            <v>7,89</v>
          </cell>
          <cell r="L5653" t="str">
            <v>CAIXA REFERENCIAL</v>
          </cell>
        </row>
        <row r="5654">
          <cell r="G5654" t="str">
            <v>90108</v>
          </cell>
          <cell r="H5654" t="str">
            <v>ESCAVAÇÃO MECANIZADA DE VALA COM PROFUNDIDADE MAIOR QUE 1,5 M ATÉ 3,0 M (MÉDIA MONTANTE E JUSANTE/UMA COMPOSIÇÃO POR TRECHO), RETROESCAV (0,26 M3), LARGURA DE 0,8 M A 1,5 M, EM SOLO DE 1A CATEGORIA, LOCAIS COM BAIXO NÍVEL DE INTERFERÊNCIA. AF_02/2021</v>
          </cell>
          <cell r="I5654" t="str">
            <v>M3</v>
          </cell>
          <cell r="J5654" t="str">
            <v>COEFICIENTE DE REPRESENTATIVIDADE</v>
          </cell>
          <cell r="K5654" t="str">
            <v>7,18</v>
          </cell>
          <cell r="L5654" t="str">
            <v>CAIXA REFERENCIAL</v>
          </cell>
        </row>
        <row r="5655">
          <cell r="G5655" t="str">
            <v>93358</v>
          </cell>
          <cell r="H5655" t="str">
            <v>ESCAVAÇÃO MANUAL DE VALA COM PROFUNDIDADE MENOR OU IGUAL A 1,30 M. AF_02/2021</v>
          </cell>
          <cell r="I5655" t="str">
            <v>M3</v>
          </cell>
          <cell r="J5655" t="str">
            <v>COLETADO</v>
          </cell>
          <cell r="K5655" t="str">
            <v>108,07</v>
          </cell>
          <cell r="L5655" t="str">
            <v>CAIXA REFERENCIAL</v>
          </cell>
        </row>
        <row r="5656">
          <cell r="G5656" t="str">
            <v>102276</v>
          </cell>
          <cell r="H5656" t="str">
            <v>ESCAVAÇÃO MECANIZADA DE VALA COM PROF. ATÉ 1,5 M (MÉDIA MONTANTE E JUSANTE/UMA COMPOSIÇÃO POR TRECHO), ESCAVADEIRA (0,8 M3), LARG. MENOR QUE 1,5 M, EM SOLO DE 1A CATEGORIA, EM LOCAIS COM ALTO NÍVEL DE INTERFERÊNCIA. AF_02/2021</v>
          </cell>
          <cell r="I5656" t="str">
            <v>M3</v>
          </cell>
          <cell r="J5656" t="str">
            <v>COLETADO</v>
          </cell>
          <cell r="K5656" t="str">
            <v>13,61</v>
          </cell>
          <cell r="L5656" t="str">
            <v>CAIXA REFERENCIAL</v>
          </cell>
        </row>
        <row r="5657">
          <cell r="G5657" t="str">
            <v>102277</v>
          </cell>
          <cell r="H5657" t="str">
            <v>ESCAVAÇÃO MECANIZADA DE VALA COM PROF. MAIOR QUE  4,5 M ATÉ 6,0 M (MÉDIA MONTANTE E JUSANTE/UMA COMPOSIÇÃO POR TRECHO), ESCAVADEIRA (0,8 M3), LARG. MENOR QUE 1,5 M, EM SOLO DE 1A CATEGORIA, EM LOCAIS COM ALTO NÍVEL DE INTERFERÊNCIA. AF_02/2021</v>
          </cell>
          <cell r="I5657" t="str">
            <v>M3</v>
          </cell>
          <cell r="J5657" t="str">
            <v>COLETADO</v>
          </cell>
          <cell r="K5657" t="str">
            <v>10,75</v>
          </cell>
          <cell r="L5657" t="str">
            <v>CAIXA REFERENCIAL</v>
          </cell>
        </row>
        <row r="5658">
          <cell r="G5658" t="str">
            <v>102278</v>
          </cell>
          <cell r="H5658" t="str">
            <v>ESCAVAÇÃO MECANIZADA DE VALA COM PROF. MAIOR QUE 1,50 M ATÉ 3,0 M (MÉDIA MONTANTE E JUSANTE/UMA COMPOSIÇÃO POR TRECHO), ESCAVADEIRA (1,2 M3), LARG. DE 1,5 M A 2,5 M, EM SOLO DE 1A CATEGORIA, EM LOCAIS COM ALTO NÍVEL DE INTERFERÊNCIA. AF_02/2021</v>
          </cell>
          <cell r="I5658" t="str">
            <v>M3</v>
          </cell>
          <cell r="J5658" t="str">
            <v>COEFICIENTE DE REPRESENTATIVIDADE</v>
          </cell>
          <cell r="K5658" t="str">
            <v>10,46</v>
          </cell>
          <cell r="L5658" t="str">
            <v>CAIXA REFERENCIAL</v>
          </cell>
        </row>
        <row r="5659">
          <cell r="G5659" t="str">
            <v>102279</v>
          </cell>
          <cell r="H5659" t="str">
            <v>ESCAVAÇÃO MECANIZADA DE VALA COM PROF. ATÉ 1,5 M (MÉDIA MONTANTE E JUSANTE/UMA COMPOSIÇÃO POR TRECHO), ESCAVADEIRA (0,8 M3),LARG. MENOR QUE 1,5 M, EM SOLO DE 1A CATEGORIA, LOCAIS COM BAIXO NÍVEL DE INTERFERÊNCIA. AF_02/2021</v>
          </cell>
          <cell r="I5659" t="str">
            <v>M3</v>
          </cell>
          <cell r="J5659" t="str">
            <v>COLETADO</v>
          </cell>
          <cell r="K5659" t="str">
            <v>7,50</v>
          </cell>
          <cell r="L5659" t="str">
            <v>CAIXA REFERENCIAL</v>
          </cell>
        </row>
        <row r="5660">
          <cell r="G5660" t="str">
            <v>102280</v>
          </cell>
          <cell r="H5660" t="str">
            <v>ESCAVAÇÃO MECANIZADA DE VALA COM PROF. MAIOR QUE 4,5 M ATÉ 6,0 M (MÉDIA MONTANTE E JUSANTE/UMA COMPOSIÇÃO POR TRECHO),COM ESCAVADEIRA (0,8 M3), LARG. MENOR QUE 1,5 M, EM SOLO DE 1A CATEGORIA, LOCAIS COM BAIXO NÍVEL DE INTERFERÊNCIA. AF_02/2021</v>
          </cell>
          <cell r="I5660" t="str">
            <v>M3</v>
          </cell>
          <cell r="J5660" t="str">
            <v>COLETADO</v>
          </cell>
          <cell r="K5660" t="str">
            <v>5,94</v>
          </cell>
          <cell r="L5660" t="str">
            <v>CAIXA REFERENCIAL</v>
          </cell>
        </row>
        <row r="5661">
          <cell r="G5661" t="str">
            <v>102281</v>
          </cell>
          <cell r="H5661" t="str">
            <v>ESCAVAÇÃO MECANIZADA DE VALA COM PROF. MAIOR QUE 1,5 M ATÉ 3,0 M (MÉDIA MONTANTE E JUSANTE/UMA COMPOSIÇÃO POR TRECHO),COM ESCAVADEIRA (1,2 M3),LARG. DE 1,5 M A 2,5 M, EM SOLO DE 1A CATEGORIA, LOCAIS COM BAIXO NÍVEL DE INTERFERÊNCIA. AF_02/2021</v>
          </cell>
          <cell r="I5661" t="str">
            <v>M3</v>
          </cell>
          <cell r="J5661" t="str">
            <v>COEFICIENTE DE REPRESENTATIVIDADE</v>
          </cell>
          <cell r="K5661" t="str">
            <v>5,77</v>
          </cell>
          <cell r="L5661" t="str">
            <v>CAIXA REFERENCIAL</v>
          </cell>
        </row>
        <row r="5662">
          <cell r="G5662" t="str">
            <v>102282</v>
          </cell>
          <cell r="H5662" t="str">
            <v>ESCAVAÇÃO MECANIZADA DE VALA COM PROF. ATÉ 1,5 M (MÉDIA MONTANTE E JUSANTE/UMA COMPOSIÇÃO POR TRECHO), ESCAVADEIRA (0,8 M3),LARG. MENOR QUE 1,5 M, EM SOLO DE MOLE, EM LOCAIS COM ALTO NÍVEL DE INTERFERÊNCIA. AF_02/2021</v>
          </cell>
          <cell r="I5662" t="str">
            <v>M3</v>
          </cell>
          <cell r="J5662" t="str">
            <v>COLETADO</v>
          </cell>
          <cell r="K5662" t="str">
            <v>15,12</v>
          </cell>
          <cell r="L5662" t="str">
            <v>CAIXA REFERENCIAL</v>
          </cell>
        </row>
        <row r="5663">
          <cell r="G5663" t="str">
            <v>102283</v>
          </cell>
          <cell r="H5663" t="str">
            <v>ESCAVAÇÃO MECANIZADA DE VALA COM PROF. ATÉ 1,5 M (MÉDIA MONTANTE E JUSANTE/UMA COMPOSIÇÃO POR TRECHO), ESCAVADEIRA (0,8 M3), LARG. DE 1,5 M A 2,5 M, EM SOLO MOLE, EM LOCAIS COM ALTO NÍVEL DE INTERFERÊNCIA. AF_02/2021</v>
          </cell>
          <cell r="I5663" t="str">
            <v>M3</v>
          </cell>
          <cell r="J5663" t="str">
            <v>COLETADO</v>
          </cell>
          <cell r="K5663" t="str">
            <v>13,42</v>
          </cell>
          <cell r="L5663" t="str">
            <v>CAIXA REFERENCIAL</v>
          </cell>
        </row>
        <row r="5664">
          <cell r="G5664" t="str">
            <v>102284</v>
          </cell>
          <cell r="H5664" t="str">
            <v>ESCAVAÇÃO MECANIZADA DE VALA COM PROF. MAIOR QUE 1,5 M ATÉ 3,0 M (MÉDIA MONTANTE E JUSANTE/UMA COMPOSIÇÃO POR TRECHO), ESCAVADEIRA (0,8 M3), LARGURA ATÉ 1,5 M, EM SOLO MOLE, EM LOCAIS COM ALTO NÍVEL DE INTERFERÊNCIA. AF_02/2021</v>
          </cell>
          <cell r="I5664" t="str">
            <v>M3</v>
          </cell>
          <cell r="J5664" t="str">
            <v>COLETADO</v>
          </cell>
          <cell r="K5664" t="str">
            <v>13,00</v>
          </cell>
          <cell r="L5664" t="str">
            <v>CAIXA REFERENCIAL</v>
          </cell>
        </row>
        <row r="5665">
          <cell r="G5665" t="str">
            <v>102285</v>
          </cell>
          <cell r="H5665" t="str">
            <v>ESCAVAÇÃO MECANIZADA DE VALA COM PROF. MAIOR QUE 3,0 M ATÉ 4,5 M (MÉDIA MONTANTE E JUSANTE/UMA COMPOSIÇÃO POR TRECHO), ESCAVADEIRA (0,8 M3), LARG. MENOR QUE 1,5 M, EM SOLO  MOLE, EM LOCAIS COM ALTO NÍVEL DE INTERFERÊNCIA. AF_02/2021</v>
          </cell>
          <cell r="I5665" t="str">
            <v>M3</v>
          </cell>
          <cell r="J5665" t="str">
            <v>COLETADO</v>
          </cell>
          <cell r="K5665" t="str">
            <v>12,29</v>
          </cell>
          <cell r="L5665" t="str">
            <v>CAIXA REFERENCIAL</v>
          </cell>
        </row>
        <row r="5666">
          <cell r="G5666" t="str">
            <v>102286</v>
          </cell>
          <cell r="H5666" t="str">
            <v>ESCAVAÇÃO MECANIZADA DE VALA COM PROF. MAIOR QUE 4,5 M ATÉ 6,0 M (MÉDIA MONTANTE E JUSANTE/UMA COMPOSIÇÃO POR TRECHO), ESCAVADEIRA (0,8 M3),LARG. MENOR QUE 1,5 M, EM SOLO DE MOLE, EM LOCAIS COM ALTO NÍVEL DE INTERFERÊNCIA. AF_02/2021</v>
          </cell>
          <cell r="I5666" t="str">
            <v>M3</v>
          </cell>
          <cell r="J5666" t="str">
            <v>COLETADO</v>
          </cell>
          <cell r="K5666" t="str">
            <v>11,96</v>
          </cell>
          <cell r="L5666" t="str">
            <v>CAIXA REFERENCIAL</v>
          </cell>
        </row>
        <row r="5667">
          <cell r="G5667" t="str">
            <v>102287</v>
          </cell>
          <cell r="H5667" t="str">
            <v>ESCAVAÇÃO MECANIZADA DE VALA COM PROF. MAIOR QUE 1,5 M ATÉ 3,0 M (MÉDIA MONTANTE E JUSANTE/UMA COMPOSIÇÃO POR TRECHO),COM ESCAVADEIRA (1,2 M3),LARG. DE 1,5 M A 2,5 M, EM SOLO MOLE, EM LOCAIS COM ALTO NÍVEL DE INTERFERÊNCIA. AF_02/2021</v>
          </cell>
          <cell r="I5667" t="str">
            <v>M3</v>
          </cell>
          <cell r="J5667" t="str">
            <v>COEFICIENTE DE REPRESENTATIVIDADE</v>
          </cell>
          <cell r="K5667" t="str">
            <v>11,63</v>
          </cell>
          <cell r="L5667" t="str">
            <v>CAIXA REFERENCIAL</v>
          </cell>
        </row>
        <row r="5668">
          <cell r="G5668" t="str">
            <v>102288</v>
          </cell>
          <cell r="H5668" t="str">
            <v>ESCAVAÇÃO MECANIZADA DE VALA COM PROF. DE 3,0 M ATÉ 4,5 M (MÉDIA MONTANTE E JUSANTE/UMA COMPOSIÇÃO POR TRECHO), ESCAVADEIRA (1,2 M3), LARG. DE 1,5 M A 2,5 M, EM SOLO MOLE, EM LOCAIS COM ALTO NÍVEL DE INTERFERÊNCIA. AF_02/2021</v>
          </cell>
          <cell r="I5668" t="str">
            <v>M3</v>
          </cell>
          <cell r="J5668" t="str">
            <v>COEFICIENTE DE REPRESENTATIVIDADE</v>
          </cell>
          <cell r="K5668" t="str">
            <v>11,16</v>
          </cell>
          <cell r="L5668" t="str">
            <v>CAIXA REFERENCIAL</v>
          </cell>
        </row>
        <row r="5669">
          <cell r="G5669" t="str">
            <v>102289</v>
          </cell>
          <cell r="H5669" t="str">
            <v>ESCAVAÇÃO MECANIZADA DE VALA COM PROF. MAIOR QUE 4,5 M ATÉ 6,0 M (MÉDIA MONTANTE E JUSANTE/UMA COMPOSIÇÃO POR TRECHO), ESCAVADEIRA (1,2 M3), LARG. DE 1,5 M A 2,5 M, EM SOLO MOLE, EM LOCAIS COM ALTO NÍVEL DE INTERFERÊNCIA. AF_02/2021</v>
          </cell>
          <cell r="I5669" t="str">
            <v>M3</v>
          </cell>
          <cell r="J5669" t="str">
            <v>COEFICIENTE DE REPRESENTATIVIDADE</v>
          </cell>
          <cell r="K5669" t="str">
            <v>10,91</v>
          </cell>
          <cell r="L5669" t="str">
            <v>CAIXA REFERENCIAL</v>
          </cell>
        </row>
        <row r="5670">
          <cell r="G5670" t="str">
            <v>102290</v>
          </cell>
          <cell r="H5670" t="str">
            <v>ESCAVAÇÃO MECANIZADA DE VALA COM PROF. ATÉ 1,5 M (MÉDIA MONTANTE E JUSANTE/UMA COMPOSIÇÃO POR TRECHO), ESCAVADEIRA (0,8 M3),LARG. MENOR QUE 1,5 M, EM SOLO MOLE, LOCAIS COM BAIXO NÍVEL DE INTERFERÊNCIA. AF_02/2021</v>
          </cell>
          <cell r="I5670" t="str">
            <v>M3</v>
          </cell>
          <cell r="J5670" t="str">
            <v>COLETADO</v>
          </cell>
          <cell r="K5670" t="str">
            <v>8,34</v>
          </cell>
          <cell r="L5670" t="str">
            <v>CAIXA REFERENCIAL</v>
          </cell>
        </row>
        <row r="5671">
          <cell r="G5671" t="str">
            <v>102291</v>
          </cell>
          <cell r="H5671" t="str">
            <v>ESCAVAÇÃO MECANIZADA DE VALA COM PROF. ATÉ 1,5 M (MÉDIA MONTANTE E JUSANTE/UMA COMPOSIÇÃO POR TRECHO), ESCAVADEIRA (0,8 M3), LARG. DE 1,5 M A 2,5 M, EM SOLO MOLE, LOCAIS COM BAIXO NÍVEL DE INTERFERÊNCIA. AF_02/2021</v>
          </cell>
          <cell r="I5671" t="str">
            <v>M3</v>
          </cell>
          <cell r="J5671" t="str">
            <v>COLETADO</v>
          </cell>
          <cell r="K5671" t="str">
            <v>7,40</v>
          </cell>
          <cell r="L5671" t="str">
            <v>CAIXA REFERENCIAL</v>
          </cell>
        </row>
        <row r="5672">
          <cell r="G5672" t="str">
            <v>102292</v>
          </cell>
          <cell r="H5672" t="str">
            <v>ESCAVAÇÃO MECANIZADA DE VALA COM PROF. MAIOR QUE 1,5 M E ATÉ 3,0 M (MÉDIA MONTANTE E JUSANTE/UMA COMPOSIÇÃO POR TRECHO), ESCAVADEIRA (0,8 M3), LARG. MENOR QUE 1,5 M, EM SOLO MOLE, LOCAIS COM BAIXO NÍVEL DE INTERFERÊNCIA. AF_02/2021</v>
          </cell>
          <cell r="I5672" t="str">
            <v>M3</v>
          </cell>
          <cell r="J5672" t="str">
            <v>COLETADO</v>
          </cell>
          <cell r="K5672" t="str">
            <v>7,18</v>
          </cell>
          <cell r="L5672" t="str">
            <v>CAIXA REFERENCIAL</v>
          </cell>
        </row>
        <row r="5673">
          <cell r="G5673" t="str">
            <v>102293</v>
          </cell>
          <cell r="H5673" t="str">
            <v>ESCAVAÇÃO MECANIZADA DE VALA COM PROF.MAIOR QUE 3,0 M ATÉ 4,5 M (MÉDIA MONTANTE E JUSANTE/UMA COMPOSIÇÃO POR TRECHO), ESCAVADEIRA (0,8 M3), LARG. MENOR QUE 1,5 M, EM SOLO MOLE, LOCAIS COM BAIXO NÍVEL DE INTERFERÊNCIA. AF_02/2021</v>
          </cell>
          <cell r="I5673" t="str">
            <v>M3</v>
          </cell>
          <cell r="J5673" t="str">
            <v>COLETADO</v>
          </cell>
          <cell r="K5673" t="str">
            <v>6,79</v>
          </cell>
          <cell r="L5673" t="str">
            <v>CAIXA REFERENCIAL</v>
          </cell>
        </row>
        <row r="5674">
          <cell r="G5674" t="str">
            <v>102294</v>
          </cell>
          <cell r="H5674" t="str">
            <v>ESCAVAÇÃO MECANIZADA DE VALA COM PROF. MAIOR QUE 4,5 M ATÉ 6,0 M (MÉDIA MONTANTE E JUSANTE/UMA COMPOSIÇÃO POR TRECHO),COM ESCAVADEIRA (0,8 M3), LARG. MENOR QUE 1,5 M, EM SOLO MOLE, LOCAIS COM BAIXO NÍVEL DE INTERFERÊNCIA. AF_02/2021</v>
          </cell>
          <cell r="I5674" t="str">
            <v>M3</v>
          </cell>
          <cell r="J5674" t="str">
            <v>COLETADO</v>
          </cell>
          <cell r="K5674" t="str">
            <v>6,61</v>
          </cell>
          <cell r="L5674" t="str">
            <v>CAIXA REFERENCIAL</v>
          </cell>
        </row>
        <row r="5675">
          <cell r="G5675" t="str">
            <v>102295</v>
          </cell>
          <cell r="H5675" t="str">
            <v>ESCAVAÇÃO MECANIZADA DE VALA COM PROF. MAIOR QUE 1,5 M ATÉ 3,0 M (MÉDIA MONTANTE E JUSANTE/UMA COMPOSIÇÃO POR TRECHO),COM ESCAVADEIRA (1,2 M3), LARG. DE 1,5 M A 2,5 M, EM SOLO MOLE, LOCAIS COM BAIXO NÍVEL DE INTERFERÊNCIA. AF_02/2021</v>
          </cell>
          <cell r="I5675" t="str">
            <v>M3</v>
          </cell>
          <cell r="J5675" t="str">
            <v>COEFICIENTE DE REPRESENTATIVIDADE</v>
          </cell>
          <cell r="K5675" t="str">
            <v>6,41</v>
          </cell>
          <cell r="L5675" t="str">
            <v>CAIXA REFERENCIAL</v>
          </cell>
        </row>
        <row r="5676">
          <cell r="G5676" t="str">
            <v>102296</v>
          </cell>
          <cell r="H5676" t="str">
            <v>ESCAVAÇÃO MECANIZADA DE VALA COM PROF. MAIOR QUE 3,0 M ATÉ 4,5 M (MÉDIA MONTANTE E JUSANTE/UMA COMPOSIÇÃO POR TRECHO), ESCAVADEIRA (1,2 M3), LARG. DE 1,5 M A 2,5 M, EM SOLO MOLE, LOCAIS COM BAIXO NÍVEL DE INTERFERÊNCIA. AF_02/2021</v>
          </cell>
          <cell r="I5676" t="str">
            <v>M3</v>
          </cell>
          <cell r="J5676" t="str">
            <v>COEFICIENTE DE REPRESENTATIVIDADE</v>
          </cell>
          <cell r="K5676" t="str">
            <v>6,15</v>
          </cell>
          <cell r="L5676" t="str">
            <v>CAIXA REFERENCIAL</v>
          </cell>
        </row>
        <row r="5677">
          <cell r="G5677" t="str">
            <v>102297</v>
          </cell>
          <cell r="H5677" t="str">
            <v>ESCAVAÇÃO MECANIZADA DE VALA COM PROF. MAIOR QUE 4,5 M ATÉ 6,0 M (MÉDIA MONTANTE E JUSANTE/UMA COMPOSIÇÃO POR TRECHO), ESCAVADEIRA (1,2 M3), LARG. DE 1,5 M A 2,5 M, EM SOLO MOLE, LOCAIS COM BAIXO NÍVEL DE INTERFERÊNCIA. AF_02/2021</v>
          </cell>
          <cell r="I5677" t="str">
            <v>M3</v>
          </cell>
          <cell r="J5677" t="str">
            <v>COEFICIENTE DE REPRESENTATIVIDADE</v>
          </cell>
          <cell r="K5677" t="str">
            <v>6,02</v>
          </cell>
          <cell r="L5677" t="str">
            <v>CAIXA REFERENCIAL</v>
          </cell>
        </row>
        <row r="5678">
          <cell r="G5678" t="str">
            <v>102298</v>
          </cell>
          <cell r="H5678" t="str">
            <v>ESCAVAÇÃO MECANIZADA DE VALA COM PROF. ATÉ 1,5 M (MÉDIA MONTANTE E JUSANTE/UMA COMPOSIÇÃO POR TRECHO), RETROESCAV. (0,26 M3), LARG. MENOR QUE 0,8 M, EM SOLO MOLE, EM LOCAIS COM ALTO NÍVEL DE INTERFERÊNCIA. AF_02/2021</v>
          </cell>
          <cell r="I5678" t="str">
            <v>M3</v>
          </cell>
          <cell r="J5678" t="str">
            <v>COEFICIENTE DE REPRESENTATIVIDADE</v>
          </cell>
          <cell r="K5678" t="str">
            <v>18,95</v>
          </cell>
          <cell r="L5678" t="str">
            <v>CAIXA REFERENCIAL</v>
          </cell>
        </row>
        <row r="5679">
          <cell r="G5679" t="str">
            <v>102299</v>
          </cell>
          <cell r="H5679" t="str">
            <v>ESCAVAÇÃO MECANIZADA DE VALA COM PROF. ATÉ 1,5 M (MÉDIA MONTANTE E JUSANTE/UMA COMPOSIÇÃO POR TRECHO), RETROESCAV. (0,26 M3), LARG. DE 0,8 M A 1,5 M, EM SOLO MOLE, EM LOCAIS COM ALTO NÍVEL DE INTERFERÊNCIA. AF_02/2021</v>
          </cell>
          <cell r="I5679" t="str">
            <v>M3</v>
          </cell>
          <cell r="J5679" t="str">
            <v>COEFICIENTE DE REPRESENTATIVIDADE</v>
          </cell>
          <cell r="K5679" t="str">
            <v>16,10</v>
          </cell>
          <cell r="L5679" t="str">
            <v>CAIXA REFERENCIAL</v>
          </cell>
        </row>
        <row r="5680">
          <cell r="G5680" t="str">
            <v>102300</v>
          </cell>
          <cell r="H5680" t="str">
            <v>ESCAVAÇÃO MECANIZADA DE VALA COM PROF. MAIOR QUE 1,5 M ATÉ 3,0 M (MÉDIA MONTANTE E JUSANTE/UMA COMPOSIÇÃO POR TRECHO), RETROESCAV. (0,26 M3), LARG. MENOR QUE 0,8 M, EM SOLO MOLE, EM LOCAIS COM ALTO NÍVEL DE INTERFERÊNCIA. AF_02/2021</v>
          </cell>
          <cell r="I5680" t="str">
            <v>M3</v>
          </cell>
          <cell r="J5680" t="str">
            <v>COEFICIENTE DE REPRESENTATIVIDADE</v>
          </cell>
          <cell r="K5680" t="str">
            <v>15,91</v>
          </cell>
          <cell r="L5680" t="str">
            <v>CAIXA REFERENCIAL</v>
          </cell>
        </row>
        <row r="5681">
          <cell r="G5681" t="str">
            <v>102301</v>
          </cell>
          <cell r="H5681" t="str">
            <v>ESCAVAÇÃO MECANIZADA DE VALA COM PROF. MAIOR QUE 1,5 M ATÉ 3,0 M (MÉDIA MONTANTE E JUSANTE/UMA COMPOSIÇÃO POR TRECHO), RETROESCAV. (0,26 M3), LARG. DE 0,8 M A 1,5 M, EM SOLO MOLE, EM LOCAIS COM ALTO NÍVEL DE INTERFERÊNCIA. AF_02/2021</v>
          </cell>
          <cell r="I5681" t="str">
            <v>M3</v>
          </cell>
          <cell r="J5681" t="str">
            <v>COEFICIENTE DE REPRESENTATIVIDADE</v>
          </cell>
          <cell r="K5681" t="str">
            <v>14,46</v>
          </cell>
          <cell r="L5681" t="str">
            <v>CAIXA REFERENCIAL</v>
          </cell>
        </row>
        <row r="5682">
          <cell r="G5682" t="str">
            <v>102302</v>
          </cell>
          <cell r="H5682" t="str">
            <v>ESCAVAÇÃO MECANIZADA DE VALA COM PROF. ATÉ 1,5 M (MÉDIA MONTANTE E JUSANTE/UMA COMPOSIÇÃO POR TRECHO), RETROESCAV. (0,26 M3), LARG. MENOR  QUE 0,8 M, EM SOLO MOLE, LOCAIS COM BAIXO NÍVEL DE NTERFERÊNCIA.  AF_02/2021</v>
          </cell>
          <cell r="I5682" t="str">
            <v>M3</v>
          </cell>
          <cell r="J5682" t="str">
            <v>COEFICIENTE DE REPRESENTATIVIDADE</v>
          </cell>
          <cell r="K5682" t="str">
            <v>10,45</v>
          </cell>
          <cell r="L5682" t="str">
            <v>CAIXA REFERENCIAL</v>
          </cell>
        </row>
        <row r="5683">
          <cell r="G5683" t="str">
            <v>102303</v>
          </cell>
          <cell r="H5683" t="str">
            <v>ESCAVAÇÃO MECANIZADA DE VALA COM PROF. ATÉ 1,5 M (MÉDIA MONTANTE E JUSANTE/UMA COMPOSIÇÃO POR TRECHO), RETROESCAV. (0,26 M3), LARG. DE 0,8 M A 1,5 M, EM SOLO MOLE, LOCAIS COM BAIXO NÍVEL DE INTERFERÊNCIA. AF_02/2021</v>
          </cell>
          <cell r="I5683" t="str">
            <v>M3</v>
          </cell>
          <cell r="J5683" t="str">
            <v>COEFICIENTE DE REPRESENTATIVIDADE</v>
          </cell>
          <cell r="K5683" t="str">
            <v>8,88</v>
          </cell>
          <cell r="L5683" t="str">
            <v>CAIXA REFERENCIAL</v>
          </cell>
        </row>
        <row r="5684">
          <cell r="G5684" t="str">
            <v>102304</v>
          </cell>
          <cell r="H5684" t="str">
            <v>ESCAVAÇÃO MECANIZADA DE VALA COM PROF. MAIOR QUE 1,5 M ATÉ 3,0 M (MÉDIA MONTANTE E JUSANTE/UMA COMPOSIÇÃO POR TRECHO), RETROESCAV. (0,26 M3 ),LARG. MENOR QUE 0,8 M, EM SOLO MOLE, LOCAIS COM BAIXO NÍVEL DE INTERFERÊNCIA. AF_02/2021</v>
          </cell>
          <cell r="I5684" t="str">
            <v>M3</v>
          </cell>
          <cell r="J5684" t="str">
            <v>COEFICIENTE DE REPRESENTATIVIDADE</v>
          </cell>
          <cell r="K5684" t="str">
            <v>8,77</v>
          </cell>
          <cell r="L5684" t="str">
            <v>CAIXA REFERENCIAL</v>
          </cell>
        </row>
        <row r="5685">
          <cell r="G5685" t="str">
            <v>102305</v>
          </cell>
          <cell r="H5685" t="str">
            <v>ESCAVAÇÃO MECANIZADA DE VALA COM PROF. MAIOR QUE 1,5 M ATÉ 3,0 M (MÉDIA MONTANTE E JUSANTE/UMA COMPOSIÇÃO POR TRECHO), RETROESCAV. (0,26 M3), LARG. DE 0,8 M A 1,5 M, EM SOLO MOLE, LOCAIS COM BAIXO NÍVEL DE INTERFERÊNCIA. AF_02/2021</v>
          </cell>
          <cell r="I5685" t="str">
            <v>M3</v>
          </cell>
          <cell r="J5685" t="str">
            <v>COEFICIENTE DE REPRESENTATIVIDADE</v>
          </cell>
          <cell r="K5685" t="str">
            <v>7,99</v>
          </cell>
          <cell r="L5685" t="str">
            <v>CAIXA REFERENCIAL</v>
          </cell>
        </row>
        <row r="5686">
          <cell r="G5686" t="str">
            <v>102306</v>
          </cell>
          <cell r="H5686" t="str">
            <v>ESCAVAÇÃO MECANIZADA DE VALA COM PROF. ATÉ 1,5 M (MÉDIA MONTANTE E JUSANTE/UMA COMPOSIÇÃO POR TRECHO), ESCAVADEIRA (0,8 M3),LARG. ATÉ 1,5 M, EM SOLO DE 2A CATEGORIA, EM LOCAIS COM ALTO NÍVEL DE INTERFERÊNCIA.  AF_02/2021</v>
          </cell>
          <cell r="I5686" t="str">
            <v>M3</v>
          </cell>
          <cell r="J5686" t="str">
            <v>COLETADO</v>
          </cell>
          <cell r="K5686" t="str">
            <v>17,03</v>
          </cell>
          <cell r="L5686" t="str">
            <v>CAIXA REFERENCIAL</v>
          </cell>
        </row>
        <row r="5687">
          <cell r="G5687" t="str">
            <v>102307</v>
          </cell>
          <cell r="H5687" t="str">
            <v>ESCAVAÇÃO MECANIZADA DE VALA COM PROF. ATÉ 1,5 M (MÉDIA MONTANTE E JUSANTE/UMA COMPOSIÇÃO POR TRECHO), ESCAVADEIRA (0,8 M3), LARG. DE 1,5 M A 2,5 M, EM SOLO DE 2A CATEGORIA, EM LOCAIS COM ALTO NÍVEL DE INTERFERÊNCIA. AF_02/2021</v>
          </cell>
          <cell r="I5687" t="str">
            <v>M3</v>
          </cell>
          <cell r="J5687" t="str">
            <v>COLETADO</v>
          </cell>
          <cell r="K5687" t="str">
            <v>15,12</v>
          </cell>
          <cell r="L5687" t="str">
            <v>CAIXA REFERENCIAL</v>
          </cell>
        </row>
        <row r="5688">
          <cell r="G5688" t="str">
            <v>102308</v>
          </cell>
          <cell r="H5688" t="str">
            <v>ESCAVAÇÃO MECANIZADA DE VALA COM PROF. MAIOR QUE 1,5 M ATÉ 3,0 M (MÉDIA MONTANTE E JUSANTE/UMA COMPOSIÇÃO POR TRECHO), ESCAVADEIRA (0,8 M3), LARG. ATÉ 1,5 M, EM SOLO DE 2A CATEGORIA, EM LOCAIS COM ALTO NÍVEL DE INTERFERÊNCIA. AF_02/2021</v>
          </cell>
          <cell r="I5688" t="str">
            <v>M3</v>
          </cell>
          <cell r="J5688" t="str">
            <v>COLETADO</v>
          </cell>
          <cell r="K5688" t="str">
            <v>14,66</v>
          </cell>
          <cell r="L5688" t="str">
            <v>CAIXA REFERENCIAL</v>
          </cell>
        </row>
        <row r="5689">
          <cell r="G5689" t="str">
            <v>102309</v>
          </cell>
          <cell r="H5689" t="str">
            <v>ESCAVAÇÃO MECANIZADA DE VALA COM PROF. MAIOR QUE 3,0 M ATÉ 4,5 M (MÉDIA MONTANTE E JUSANTE/UMA COMPOSIÇÃO POR TRECHO), ESCAVADEIRA (0,8 M3), LARG. MENOR QUE 1,5 M, EM SOLO DE 2A CATEGORIA, EM LOCAIS COM ALTO NÍVEL DE INTERFERÊNCIA. AF_02/2021</v>
          </cell>
          <cell r="I5689" t="str">
            <v>M3</v>
          </cell>
          <cell r="J5689" t="str">
            <v>COLETADO</v>
          </cell>
          <cell r="K5689" t="str">
            <v>13,87</v>
          </cell>
          <cell r="L5689" t="str">
            <v>CAIXA REFERENCIAL</v>
          </cell>
        </row>
        <row r="5690">
          <cell r="G5690" t="str">
            <v>102310</v>
          </cell>
          <cell r="H5690" t="str">
            <v>ESCAVAÇÃO MECANIZADA DE VALA COM PROF.MAIOR QUE 4,5 M ATÉ 6,0 M (MÉDIA MONTANTE E JUSANTE/UMA COMPOSIÇÃO POR TRECHO),COM ESCAVADEIRA (0,8 M3), LARG. MENOR QUE 1,5 M, EM SOLO DE 2A CATEGORIA, EM LOCAIS COM ALTO NÍVEL DE INTERFERÊNCIA. AF_02/2021</v>
          </cell>
          <cell r="I5690" t="str">
            <v>M3</v>
          </cell>
          <cell r="J5690" t="str">
            <v>COLETADO</v>
          </cell>
          <cell r="K5690" t="str">
            <v>13,45</v>
          </cell>
          <cell r="L5690" t="str">
            <v>CAIXA REFERENCIAL</v>
          </cell>
        </row>
        <row r="5691">
          <cell r="G5691" t="str">
            <v>102311</v>
          </cell>
          <cell r="H5691" t="str">
            <v>ESCAVAÇÃO MECANIZADA DE VALA COM PROF. MAIOR QUE 1,5 M ATÉ 3,0 M (MÉDIA MONTANTE E JUSANTE/UMA COMPOSIÇÃO POR TRECHO),COM ESCAVADEIRA (1,2 M3),LARG. DE 1,5 M A 2,5 M, EM SOLO DE 2A CATEGORIA, EM LOCAIS COM ALTO NÍVEL DE INTERFERÊNCIA. AF_02/2021</v>
          </cell>
          <cell r="I5691" t="str">
            <v>M3</v>
          </cell>
          <cell r="J5691" t="str">
            <v>COEFICIENTE DE REPRESENTATIVIDADE</v>
          </cell>
          <cell r="K5691" t="str">
            <v>13,07</v>
          </cell>
          <cell r="L5691" t="str">
            <v>CAIXA REFERENCIAL</v>
          </cell>
        </row>
        <row r="5692">
          <cell r="G5692" t="str">
            <v>102312</v>
          </cell>
          <cell r="H5692" t="str">
            <v>ESCAVAÇÃO MECANIZADA DE VALA COM PROF. DE 3,0 M ATÉ 4,5 M (MÉDIA MONTANTE E JUSANTE/UMA COMPOSIÇÃO POR TRECHO), ESCAVADEIRA (1,2 M3), LARG. DE 1,5 M A 2,5 M, EM SOLO DE 2A CATEGORIA, EM LOCAIS COM ALTO NÍVEL DE INTERFERÊNCIA. AF_02/2021</v>
          </cell>
          <cell r="I5692" t="str">
            <v>M3</v>
          </cell>
          <cell r="J5692" t="str">
            <v>COEFICIENTE DE REPRESENTATIVIDADE</v>
          </cell>
          <cell r="K5692" t="str">
            <v>12,56</v>
          </cell>
          <cell r="L5692" t="str">
            <v>CAIXA REFERENCIAL</v>
          </cell>
        </row>
        <row r="5693">
          <cell r="G5693" t="str">
            <v>102313</v>
          </cell>
          <cell r="H5693" t="str">
            <v>ESCAVAÇÃO MECANIZADA DE VALA COM PROF. MAIOR QUE 4,5 M ATÉ 6,0 M (MÉDIA MONTANTE E JUSANTE/UMA COMPOSIÇÃO POR TRECHO), ESCAVADEIRA (1,2 M3), LARG. DE 1,5 M A 2,5 M, EM SOLO DE 2A CATEGORIA, EM LOCAIS COM ALTO NÍVEL DE INTERFERÊNCIA. AF_02/2021</v>
          </cell>
          <cell r="I5693" t="str">
            <v>M3</v>
          </cell>
          <cell r="J5693" t="str">
            <v>COEFICIENTE DE REPRESENTATIVIDADE</v>
          </cell>
          <cell r="K5693" t="str">
            <v>12,28</v>
          </cell>
          <cell r="L5693" t="str">
            <v>CAIXA REFERENCIAL</v>
          </cell>
        </row>
        <row r="5694">
          <cell r="G5694" t="str">
            <v>102314</v>
          </cell>
          <cell r="H5694" t="str">
            <v>ESCAVAÇÃO MECANIZADA DE VALA COM PROF. ATÉ 1,5 M (MÉDIA MONTANTE E JUSANTE/UMA COMPOSIÇÃO POR TRECHO),COM ESCAVADEIRA (0,8 M3), LARG. MENOR QUE 1,5 M, EM SOLO DE 2A CATEGORIA, LOCAIS COM BAIXO NÍVEL DE INTERFERÊNCIA. AF_02/2021</v>
          </cell>
          <cell r="I5694" t="str">
            <v>M3</v>
          </cell>
          <cell r="J5694" t="str">
            <v>COLETADO</v>
          </cell>
          <cell r="K5694" t="str">
            <v>9,39</v>
          </cell>
          <cell r="L5694" t="str">
            <v>CAIXA REFERENCIAL</v>
          </cell>
        </row>
        <row r="5695">
          <cell r="G5695" t="str">
            <v>102315</v>
          </cell>
          <cell r="H5695" t="str">
            <v>ESCAVAÇÃO MECANIZADA DE VALA COM PROF. ATÉ 1,5 M (MÉDIA MONTANTE E JUSANTE/UMA COMPOSIÇÃO POR TRECHO), ESCAVADEIRA (0,8 M3), LARG. DE 1,5 M A 2,5 M, EM SOLO DE 2A CATEGORIA, LOCAIS COM BAIXO NÍVEL DE INTERFERÊNCIA. AF_02/2021</v>
          </cell>
          <cell r="I5695" t="str">
            <v>M3</v>
          </cell>
          <cell r="J5695" t="str">
            <v>COLETADO</v>
          </cell>
          <cell r="K5695" t="str">
            <v>8,34</v>
          </cell>
          <cell r="L5695" t="str">
            <v>CAIXA REFERENCIAL</v>
          </cell>
        </row>
        <row r="5696">
          <cell r="G5696" t="str">
            <v>102316</v>
          </cell>
          <cell r="H5696" t="str">
            <v>ESCAVAÇÃO MECANIZADA DE VALA COM PROF. MAIOR QUE 1,5 M E ATÉ 3,0 M (MÉDIA MONTANTE E JUSANTE/UMA COMPOSIÇÃO POR TRECHO), ESCAVADEIRA (0,8 M3), LARG. MENOR QUE 1,5 M, EM SOLO DE 2A CATEGORIA, LOCAIS COM BAIXO NÍVEL DE INTERFERÊNCIA. AF_02/2021</v>
          </cell>
          <cell r="I5696" t="str">
            <v>M3</v>
          </cell>
          <cell r="J5696" t="str">
            <v>COLETADO</v>
          </cell>
          <cell r="K5696" t="str">
            <v>8,07</v>
          </cell>
          <cell r="L5696" t="str">
            <v>CAIXA REFERENCIAL</v>
          </cell>
        </row>
        <row r="5697">
          <cell r="G5697" t="str">
            <v>102317</v>
          </cell>
          <cell r="H5697" t="str">
            <v>ESCAVAÇÃO MECANIZADA DE VALA COM PROF.MAIOR QUE 3,0 M ATÉ 4,5 M (MÉDIA MONTANTE E JUSANTE/UMA COMPOSIÇÃO POR TRECHO), ESCAVADEIRA (0,8 M3), LARG. MENOR QUE 1,5 M, EM SOLO DE 2A CATEGORIA, LOCAIS COM BAIXO NÍVEL DE INTERFERÊNCIA. AF_02/2021</v>
          </cell>
          <cell r="I5697" t="str">
            <v>M3</v>
          </cell>
          <cell r="J5697" t="str">
            <v>COLETADO</v>
          </cell>
          <cell r="K5697" t="str">
            <v>7,63</v>
          </cell>
          <cell r="L5697" t="str">
            <v>CAIXA REFERENCIAL</v>
          </cell>
        </row>
        <row r="5698">
          <cell r="G5698" t="str">
            <v>102318</v>
          </cell>
          <cell r="H5698" t="str">
            <v>ESCAVAÇÃO MECANIZADA DE VALA COM PROF.MAIOR QUE 4,5 M ATÉ 6,0 M (MÉDIA MONTANTE E JUSANTE/UMA COMPOSIÇÃO POR TRECHO),COM ESCAVADEIRA (0,8 M3), LARG. MENOR QUE 1,5 M, EM SOLO DE 2A CATEGORIA, EM LOCAIS COM BAIXO NÍVEL DE INTERFERÊNCIA. AF_02/2021</v>
          </cell>
          <cell r="I5698" t="str">
            <v>M3</v>
          </cell>
          <cell r="J5698" t="str">
            <v>COLETADO</v>
          </cell>
          <cell r="K5698" t="str">
            <v>7,43</v>
          </cell>
          <cell r="L5698" t="str">
            <v>CAIXA REFERENCIAL</v>
          </cell>
        </row>
        <row r="5699">
          <cell r="G5699" t="str">
            <v>102319</v>
          </cell>
          <cell r="H5699" t="str">
            <v>ESCAVAÇÃO MECANIZADA DE VALA COM PROF. MAIOR QUE 1,5 M ATÉ 3,0 M (MÉDIA MONTANTE E JUSANTE/UMA COMPOSIÇÃO POR TRECHO),COM ESCAVADEIRA (1,2 M3),LARG. DE 1,5 M A 2,5 M, EM SOLO DE 2A CATEGORIA, LOCAIS COM BAIXO NÍVEL DE INTERFERÊNCIA. AF_02/2021</v>
          </cell>
          <cell r="I5699" t="str">
            <v>M3</v>
          </cell>
          <cell r="J5699" t="str">
            <v>COEFICIENTE DE REPRESENTATIVIDADE</v>
          </cell>
          <cell r="K5699" t="str">
            <v>7,20</v>
          </cell>
          <cell r="L5699" t="str">
            <v>CAIXA REFERENCIAL</v>
          </cell>
        </row>
        <row r="5700">
          <cell r="G5700" t="str">
            <v>102320</v>
          </cell>
          <cell r="H5700" t="str">
            <v>ESCAVAÇÃO MECANIZADA DE VALA COM PROF. MAIOR QUE 3,0 M ATÉ 4,5 M (MÉDIA MONTANTE E JUSANTE/UMA COMPOSIÇÃO POR TRECHO), ESCAVADEIRA (1,2 M3), LARG. DE 1,5 M A 2,5 M, EM SOLO DE 2A CATEGORIA, LOCAIS COM BAIXO NÍVEL DE INTERFERÊNCIA. AF_02/2021</v>
          </cell>
          <cell r="I5700" t="str">
            <v>M3</v>
          </cell>
          <cell r="J5700" t="str">
            <v>COEFICIENTE DE REPRESENTATIVIDADE</v>
          </cell>
          <cell r="K5700" t="str">
            <v>6,91</v>
          </cell>
          <cell r="L5700" t="str">
            <v>CAIXA REFERENCIAL</v>
          </cell>
        </row>
        <row r="5701">
          <cell r="G5701" t="str">
            <v>102321</v>
          </cell>
          <cell r="H5701" t="str">
            <v>ESCAVAÇÃO MECANIZADA DE VALA COM PROF. MAIOR QUE 4,5 M ATÉ 6,0 M (MÉDIA MONTANTE E JUSANTE/UMA COMPOSIÇÃO POR TRECHO), ESCAVADEIRA (1,2 M3), LARG. DE 1,5 M A 2,5 M, EM SOLO DE 2A CATEGORIA, LOCAIS COM BAIXO NÍVEL DE INTERFERÊNCIA. AF_02/2021</v>
          </cell>
          <cell r="I5701" t="str">
            <v>M3</v>
          </cell>
          <cell r="J5701" t="str">
            <v>COEFICIENTE DE REPRESENTATIVIDADE</v>
          </cell>
          <cell r="K5701" t="str">
            <v>6,78</v>
          </cell>
          <cell r="L5701" t="str">
            <v>CAIXA REFERENCIAL</v>
          </cell>
        </row>
        <row r="5702">
          <cell r="G5702" t="str">
            <v>102322</v>
          </cell>
          <cell r="H5702" t="str">
            <v>ESCAVAÇÃO MECANIZADA DE VALA COM PROF. ATÉ 1,5 M (MÉDIA MONTANTE E JUSANTE/UMA COMPOSIÇÃO POR TRECHO), RETROESCAV. (0,26 M3), LARG. MENOR QUE 0,8 M, EM SOLO DE 2A CATEGORIA, EM LOCAIS COM ALTO NÍVEL DE INTERFERÊNCIA. AF_02/2021</v>
          </cell>
          <cell r="I5702" t="str">
            <v>M3</v>
          </cell>
          <cell r="J5702" t="str">
            <v>COEFICIENTE DE REPRESENTATIVIDADE</v>
          </cell>
          <cell r="K5702" t="str">
            <v>21,35</v>
          </cell>
          <cell r="L5702" t="str">
            <v>CAIXA REFERENCIAL</v>
          </cell>
        </row>
        <row r="5703">
          <cell r="G5703" t="str">
            <v>102323</v>
          </cell>
          <cell r="H5703" t="str">
            <v>ESCAVAÇÃO MECANIZADA DE VALA COM PROF. ATÉ 1,5 M (MÉDIA MONTANTE E JUSANTE/UMA COMPOSIÇÃO POR TRECHO), RETROESCAV. (0,26 M3), LARG. DE 0,8 M A 1,5 M, EM SOLO DE 2A CATEGORIA, EM LOCAIS COM ALTO NÍVEL DE INTERFERÊNCIA. AF_02/2021</v>
          </cell>
          <cell r="I5703" t="str">
            <v>M3</v>
          </cell>
          <cell r="J5703" t="str">
            <v>COEFICIENTE DE REPRESENTATIVIDADE</v>
          </cell>
          <cell r="K5703" t="str">
            <v>18,12</v>
          </cell>
          <cell r="L5703" t="str">
            <v>CAIXA REFERENCIAL</v>
          </cell>
        </row>
        <row r="5704">
          <cell r="G5704" t="str">
            <v>102324</v>
          </cell>
          <cell r="H5704" t="str">
            <v>ESCAVAÇÃO MECANIZADA DE VALA COM PROF. MAIOR QUE 1,5 M ATÉ 3,0 M (MÉDIA MONTANTE E JUSANTE/UMA COMPOSIÇÃO POR TRECHO), RETROESCAV. (0,26 M3), LARG. MENOR QUE 0,8 M, EM SOLO DE 2A CATEGORIA, EM LOCAIS COM ALTO NÍVEL DE INTERFERÊNCIA. AF_02/2021</v>
          </cell>
          <cell r="I5704" t="str">
            <v>M3</v>
          </cell>
          <cell r="J5704" t="str">
            <v>COEFICIENTE DE REPRESENTATIVIDADE</v>
          </cell>
          <cell r="K5704" t="str">
            <v>17,89</v>
          </cell>
          <cell r="L5704" t="str">
            <v>CAIXA REFERENCIAL</v>
          </cell>
        </row>
        <row r="5705">
          <cell r="G5705" t="str">
            <v>102325</v>
          </cell>
          <cell r="H5705" t="str">
            <v>ESCAVAÇÃO MECANIZADA DE VALA COM PROF. MAIOR QUE 1,5 M ATÉ 3,0 M (MÉDIA MONTANTE E JUSANTE/UMA COMPOSIÇÃO POR TRECHO), RETROESCAV. (0,26 M3), LARG. DE 0,8 M A 1,5 M, EM SOLO DE 2A CATEGORIA, EM LOCAIS COM ALTO NÍVEL DE INTERFERÊNCIA. AF_02/2021</v>
          </cell>
          <cell r="I5705" t="str">
            <v>M3</v>
          </cell>
          <cell r="J5705" t="str">
            <v>COEFICIENTE DE REPRESENTATIVIDADE</v>
          </cell>
          <cell r="K5705" t="str">
            <v>16,29</v>
          </cell>
          <cell r="L5705" t="str">
            <v>CAIXA REFERENCIAL</v>
          </cell>
        </row>
        <row r="5706">
          <cell r="G5706" t="str">
            <v>102326</v>
          </cell>
          <cell r="H5706" t="str">
            <v>ESCAVAÇÃO MECANIZADA DE VALA COM PROF. ATÉ 1,5 M (MÉDIA MONTANTE E JUSANTE/UMA COMPOSIÇÃO POR TRECHO), RETROESCAV. (0,26 M3), LARGURA MENOR  QUE 0,8 M, EM SOLO DE 2A CATEGORIA, EM LOCAIS COM BAIXO NÍVEL DE NTERFERÊNCIA. AF_02/2021</v>
          </cell>
          <cell r="I5706" t="str">
            <v>M3</v>
          </cell>
          <cell r="J5706" t="str">
            <v>COEFICIENTE DE REPRESENTATIVIDADE</v>
          </cell>
          <cell r="K5706" t="str">
            <v>11,78</v>
          </cell>
          <cell r="L5706" t="str">
            <v>CAIXA REFERENCIAL</v>
          </cell>
        </row>
        <row r="5707">
          <cell r="G5707" t="str">
            <v>102327</v>
          </cell>
          <cell r="H5707" t="str">
            <v>ESCAVAÇÃO MECANIZADA DE VALA COM PROF. ATÉ 1,5 M (MÉDIA MONTANTE E JUSANTE/UMA COMPOSIÇÃO POR TRECHO), RETROESCAV. (0,26 M3 ), LARG. DE 0,8 M A 1,5 M, EM SOLO DE 2A CATEGORIA, EM LOCAIS COM BAIXO NÍVEL DE INTERFERÊNCIA. AF_02/2021</v>
          </cell>
          <cell r="I5707" t="str">
            <v>M3</v>
          </cell>
          <cell r="J5707" t="str">
            <v>COEFICIENTE DE REPRESENTATIVIDADE</v>
          </cell>
          <cell r="K5707" t="str">
            <v>10,00</v>
          </cell>
          <cell r="L5707" t="str">
            <v>CAIXA REFERENCIAL</v>
          </cell>
        </row>
        <row r="5708">
          <cell r="G5708" t="str">
            <v>102328</v>
          </cell>
          <cell r="H5708" t="str">
            <v>ESCAVAÇÃO MECANIZADA DE VALA COM PROF. MAIOR QUE 1,5 M ATÉ 3,0 M (MÉDIA MONTANTE E JUSANTE/UMA COMPOSIÇÃO POR TRECHO), RETROESCAV. (0,26 M3),LARG. MENOR QUE 0,8 M, EM SOLO DE 2A CATEGORIA, EM LOCAIS COM BAIXO NÍVEL DE INTERFERÊNCIA. AF_02/2021</v>
          </cell>
          <cell r="I5708" t="str">
            <v>M3</v>
          </cell>
          <cell r="J5708" t="str">
            <v>COEFICIENTE DE REPRESENTATIVIDADE</v>
          </cell>
          <cell r="K5708" t="str">
            <v>9,88</v>
          </cell>
          <cell r="L5708" t="str">
            <v>CAIXA REFERENCIAL</v>
          </cell>
        </row>
        <row r="5709">
          <cell r="G5709" t="str">
            <v>102329</v>
          </cell>
          <cell r="H5709" t="str">
            <v>ESCAVAÇÃO MECANIZADA DE VALA COM PROF. MAIOR QUE 1,5 M ATÉ 3,0 M (MÉDIA MONTANTE E JUSANTE/UMA COMPOSIÇÃO POR TRECHO), RETROESCAV. (0,26 M3), LARG. DE 0,8 M A 1,5 M, EM SOLO DE 2A CATEGORIA, EM LOCAIS COM BAIXO NÍVEL DE INTERFERÊNCIA. AF_02/2021</v>
          </cell>
          <cell r="I5709" t="str">
            <v>M3</v>
          </cell>
          <cell r="J5709" t="str">
            <v>COEFICIENTE DE REPRESENTATIVIDADE</v>
          </cell>
          <cell r="K5709" t="str">
            <v>8,99</v>
          </cell>
          <cell r="L5709" t="str">
            <v>CAIXA REFERENCIAL</v>
          </cell>
        </row>
        <row r="5710">
          <cell r="G5710" t="str">
            <v>94304</v>
          </cell>
          <cell r="H5710" t="str">
            <v>ATERRO MECANIZADO DE VALA COM ESCAVADEIRA HIDRÁULICA (CAPACIDADE DA CAÇAMBA: 0,8 M³ / POTÊNCIA: 111 HP), LARGURA ATÉ 2,5 M, PROFUNDIDADE ATÉ 1,5 M, COM SOLO ARGILO-ARENOSO. AF_08/2023</v>
          </cell>
          <cell r="I5710" t="str">
            <v>M3</v>
          </cell>
          <cell r="J5710" t="str">
            <v>COEFICIENTE DE REPRESENTATIVIDADE</v>
          </cell>
          <cell r="K5710" t="str">
            <v>75,00</v>
          </cell>
          <cell r="L5710" t="str">
            <v>CAIXA REFERENCIAL</v>
          </cell>
        </row>
        <row r="5711">
          <cell r="G5711" t="str">
            <v>94306</v>
          </cell>
          <cell r="H5711" t="str">
            <v>ATERRO MECANIZADO DE VALA COM ESCAVADEIRA HIDRÁULICA (CAPACIDADE DA CAÇAMBA: 0,8 M³ / POTÊNCIA: 111 HP), LARGURA ATÉ 2,5 M, PROFUNDIDADE DE 1,5 A 3,0 M, COM SOLO ARGILO-ARENOSO. AF_08/2023</v>
          </cell>
          <cell r="I5711" t="str">
            <v>M3</v>
          </cell>
          <cell r="J5711" t="str">
            <v>COEFICIENTE DE REPRESENTATIVIDADE</v>
          </cell>
          <cell r="K5711" t="str">
            <v>68,20</v>
          </cell>
          <cell r="L5711" t="str">
            <v>CAIXA REFERENCIAL</v>
          </cell>
        </row>
        <row r="5712">
          <cell r="G5712" t="str">
            <v>94310</v>
          </cell>
          <cell r="H5712" t="str">
            <v>ATERRO MECANIZADO DE VALA COM ESCAVADEIRA HIDRÁULICA (CAPACIDADE DA CAÇAMBA: 0,8 M³/POTÊNCIA: 111 HP), LARGURA ATÉ 2,5 M, PROFUNDIDADE DE 3,0 A 6,0 M, COM SOLO ARGILO-ARENOSO. AF_08/2023</v>
          </cell>
          <cell r="I5712" t="str">
            <v>M3</v>
          </cell>
          <cell r="J5712" t="str">
            <v>COEFICIENTE DE REPRESENTATIVIDADE</v>
          </cell>
          <cell r="K5712" t="str">
            <v>65,11</v>
          </cell>
          <cell r="L5712" t="str">
            <v>CAIXA REFERENCIAL</v>
          </cell>
        </row>
        <row r="5713">
          <cell r="G5713" t="str">
            <v>94316</v>
          </cell>
          <cell r="H5713" t="str">
            <v>ATERRO MECANIZADO DE VALA COM RETROESCAVADEIRA (CAPACIDADE DA CAÇAMBA DA RETRO: 0,26 M³ / POTÊNCIA: 88 HP), LARGURA ATÉ 1,5 M, PROFUNDIDADE ATÉ 1,5 M, COM SOLO ARGILO-ARENOSO. AF_08/2023</v>
          </cell>
          <cell r="I5713" t="str">
            <v>M3</v>
          </cell>
          <cell r="J5713" t="str">
            <v>COEFICIENTE DE REPRESENTATIVIDADE</v>
          </cell>
          <cell r="K5713" t="str">
            <v>69,65</v>
          </cell>
          <cell r="L5713" t="str">
            <v>CAIXA REFERENCIAL</v>
          </cell>
        </row>
        <row r="5714">
          <cell r="G5714" t="str">
            <v>94318</v>
          </cell>
          <cell r="H5714" t="str">
            <v>ATERRO MECANIZADO DE VALA COM RETROESCAVADEIRA (CAPACIDADE DA CAÇAMBA DA RETRO: 0,26 M³ / POTÊNCIA: 88 HP), LARGURA ATÉ 1,5 M, PROFUNDIDADE DE 1,5 A 3,0 M, COM SOLO ARGILO-ARENOSO. AF_08/2023</v>
          </cell>
          <cell r="I5714" t="str">
            <v>M3</v>
          </cell>
          <cell r="J5714" t="str">
            <v>COEFICIENTE DE REPRESENTATIVIDADE</v>
          </cell>
          <cell r="K5714" t="str">
            <v>63,76</v>
          </cell>
          <cell r="L5714" t="str">
            <v>CAIXA REFERENCIAL</v>
          </cell>
        </row>
        <row r="5715">
          <cell r="G5715" t="str">
            <v>94319</v>
          </cell>
          <cell r="H5715" t="str">
            <v>ATERRO MANUAL DE VALAS COM SOLO ARGILO-ARENOSO. AF_08/2023</v>
          </cell>
          <cell r="I5715" t="str">
            <v>M3</v>
          </cell>
          <cell r="J5715" t="str">
            <v>COEFICIENTE DE REPRESENTATIVIDADE</v>
          </cell>
          <cell r="K5715" t="str">
            <v>81,60</v>
          </cell>
          <cell r="L5715" t="str">
            <v>CAIXA REFERENCIAL</v>
          </cell>
        </row>
        <row r="5716">
          <cell r="G5716" t="str">
            <v>94327</v>
          </cell>
          <cell r="H5716" t="str">
            <v>ATERRO MECANIZADO DE VALA COM ESCAVADEIRA HIDRÁULICA (CAPACIDADE DA CAÇAMBA: 0,8 M³/POTÊNCIA: 111 HP), LARGURA ATÉ 2,5 M, PROFUNDIDADE ATÉ 1,5 M, COM AREIA PARA ATERRO. AF_08/2023</v>
          </cell>
          <cell r="I5716" t="str">
            <v>M3</v>
          </cell>
          <cell r="J5716" t="str">
            <v>COEFICIENTE DE REPRESENTATIVIDADE</v>
          </cell>
          <cell r="K5716" t="str">
            <v>69,43</v>
          </cell>
          <cell r="L5716" t="str">
            <v>CAIXA REFERENCIAL</v>
          </cell>
        </row>
        <row r="5717">
          <cell r="G5717" t="str">
            <v>94329</v>
          </cell>
          <cell r="H5717" t="str">
            <v>ATERRO MECANIZADO DE VALA COM ESCAVADEIRA HIDRÁULICA (CAPACIDADE DA CAÇAMBA: 0,8 M³/POTÊNCIA: 111 HP), LARGURA ATÉ 2,5 M, PROFUNDIDADE DE 1,5 A 3,0 M, COM AREIA PARA ATERRO. AF_08/2023</v>
          </cell>
          <cell r="I5717" t="str">
            <v>M3</v>
          </cell>
          <cell r="J5717" t="str">
            <v>COEFICIENTE DE REPRESENTATIVIDADE</v>
          </cell>
          <cell r="K5717" t="str">
            <v>62,63</v>
          </cell>
          <cell r="L5717" t="str">
            <v>CAIXA REFERENCIAL</v>
          </cell>
        </row>
        <row r="5718">
          <cell r="G5718" t="str">
            <v>94333</v>
          </cell>
          <cell r="H5718" t="str">
            <v>ATERRO MECANIZADO DE VALA COM ESCAVADEIRA HIDRÁULICA (CAPACIDADE DA CAÇAMBA: 0,8 M³/POTÊNCIA: 111 HP), LARGURA ATÉ 2,5 M, PROFUNDIDADE DE 3,0 A 6,0 M, COM AREIA PARA ATERRO. AF_08/2023</v>
          </cell>
          <cell r="I5718" t="str">
            <v>M3</v>
          </cell>
          <cell r="J5718" t="str">
            <v>COEFICIENTE DE REPRESENTATIVIDADE</v>
          </cell>
          <cell r="K5718" t="str">
            <v>59,54</v>
          </cell>
          <cell r="L5718" t="str">
            <v>CAIXA REFERENCIAL</v>
          </cell>
        </row>
        <row r="5719">
          <cell r="G5719" t="str">
            <v>94339</v>
          </cell>
          <cell r="H5719" t="str">
            <v>ATERRO MECANIZADO DE VALA COM RETROESCAVADEIRA (CAPACIDADE DA CAÇAMBA DA RETRO: 0,26 M³/POTÊNCIA: 88 HP), LARGURA ATÉ 1,5 M, PROFUNDIDADE ATÉ 1,5 M, COM AREIA PARA ATERRO. AF_08/2023</v>
          </cell>
          <cell r="I5719" t="str">
            <v>M3</v>
          </cell>
          <cell r="J5719" t="str">
            <v>COEFICIENTE DE REPRESENTATIVIDADE</v>
          </cell>
          <cell r="K5719" t="str">
            <v>64,08</v>
          </cell>
          <cell r="L5719" t="str">
            <v>CAIXA REFERENCIAL</v>
          </cell>
        </row>
        <row r="5720">
          <cell r="G5720" t="str">
            <v>94341</v>
          </cell>
          <cell r="H5720" t="str">
            <v>ATERRO MECANIZADO DE VALA COM RETROESCAVADEIRA (CAPACIDADE DA CAÇAMBA DA RETRO: 0,26 M³/POTÊNCIA: 88 HP), LARGURA ATÉ 1,5 M, PROFUNDIDADE DE 1,5 A 3,0 M, COM AREIA PARA ATERRO. AF_08/2023</v>
          </cell>
          <cell r="I5720" t="str">
            <v>M3</v>
          </cell>
          <cell r="J5720" t="str">
            <v>COEFICIENTE DE REPRESENTATIVIDADE</v>
          </cell>
          <cell r="K5720" t="str">
            <v>58,19</v>
          </cell>
          <cell r="L5720" t="str">
            <v>CAIXA REFERENCIAL</v>
          </cell>
        </row>
        <row r="5721">
          <cell r="G5721" t="str">
            <v>94342</v>
          </cell>
          <cell r="H5721" t="str">
            <v>ATERRO MANUAL DE VALAS COM AREIA PARA ATERRO. AF_08/2023</v>
          </cell>
          <cell r="I5721" t="str">
            <v>M3</v>
          </cell>
          <cell r="J5721" t="str">
            <v>COEFICIENTE DE REPRESENTATIVIDADE</v>
          </cell>
          <cell r="K5721" t="str">
            <v>76,03</v>
          </cell>
          <cell r="L5721" t="str">
            <v>CAIXA REFERENCIAL</v>
          </cell>
        </row>
        <row r="5722">
          <cell r="G5722" t="str">
            <v>96385</v>
          </cell>
          <cell r="H5722" t="str">
            <v>EXECUÇÃO E COMPACTAÇÃO DE ATERRO COM SOLO PREDOMINANTEMENTE ARGILOSO - EXCLUSIVE SOLO, ESCAVAÇÃO, CARGA E TRANSPORTE. AF_11/2019</v>
          </cell>
          <cell r="I5722" t="str">
            <v>M3</v>
          </cell>
          <cell r="J5722" t="str">
            <v>COEFICIENTE DE REPRESENTATIVIDADE</v>
          </cell>
          <cell r="K5722" t="str">
            <v>12,12</v>
          </cell>
          <cell r="L5722" t="str">
            <v>CAIXA REFERENCIAL</v>
          </cell>
        </row>
        <row r="5723">
          <cell r="G5723" t="str">
            <v>96386</v>
          </cell>
          <cell r="H5723" t="str">
            <v>EXECUÇÃO E COMPACTAÇÃO DE ATERRO COM SOLO PREDOMINANTEMENTE ARENOSO - EXCLUSIVE SOLO, ESCAVAÇÃO, CARGA E TRANSPORTE. AF_11/2019</v>
          </cell>
          <cell r="I5723" t="str">
            <v>M3</v>
          </cell>
          <cell r="J5723" t="str">
            <v>COEFICIENTE DE REPRESENTATIVIDADE</v>
          </cell>
          <cell r="K5723" t="str">
            <v>9,03</v>
          </cell>
          <cell r="L5723" t="str">
            <v>CAIXA REFERENCIAL</v>
          </cell>
        </row>
        <row r="5724">
          <cell r="G5724" t="str">
            <v>93367</v>
          </cell>
          <cell r="H5724" t="str">
            <v>REATERRO MECANIZADO DE VALA COM ESCAVADEIRA HIDRÁULICA (CAPACIDADE DA CAÇAMBA: 0,8 M³/POTÊNCIA: 111 HP), LARGURA DE 1,5 A 2,5 M, PROFUNDIDADE ATÉ 1,5 M, COM SOLO (SEM SUBSTITUIÇÃO) DE 1ª CATEGORIA, COM COMPACTADOR DE SOLOS DE PERCUSSÃO. AF_08/2023</v>
          </cell>
          <cell r="I5724" t="str">
            <v>M3</v>
          </cell>
          <cell r="J5724" t="str">
            <v>COEFICIENTE DE REPRESENTATIVIDADE</v>
          </cell>
          <cell r="K5724" t="str">
            <v>24,30</v>
          </cell>
          <cell r="L5724" t="str">
            <v>CAIXA REFERENCIAL</v>
          </cell>
        </row>
        <row r="5725">
          <cell r="G5725" t="str">
            <v>93368</v>
          </cell>
          <cell r="H5725" t="str">
            <v>REATERRO MECANIZADO DE VALA COM ESCAVADEIRA HIDRÁULICA (CAPACIDADE DA CAÇAMBA: 0,8 M³/POTÊNCIA: 111 HP), LARGURA ATÉ 1,5 M, PROFUNDIDADE DE 1,5 A 3,0 M, COM SOLO (SEM SUBSTITUIÇÃO) DE 1ª CATEGORIA, COM COMPACTADOR DE SOLOS DE PERCUSSÃO. AF_08/2023</v>
          </cell>
          <cell r="I5725" t="str">
            <v>M3</v>
          </cell>
          <cell r="J5725" t="str">
            <v>COEFICIENTE DE REPRESENTATIVIDADE</v>
          </cell>
          <cell r="K5725" t="str">
            <v>21,28</v>
          </cell>
          <cell r="L5725" t="str">
            <v>CAIXA REFERENCIAL</v>
          </cell>
        </row>
        <row r="5726">
          <cell r="G5726" t="str">
            <v>93369</v>
          </cell>
          <cell r="H5726" t="str">
            <v>REATERRO MECANIZADO DE VALA COM ESCAVADEIRA HIDRÁULICA (CAPACIDADE DA CAÇAMBA: 0,8 M³/POTÊNCIA: 111 HP), LARGURA DE 1,5 A 2,5 M, PROFUNDIDADE DE 1,5 A 3,0 M, COM SOLO (SEM SUBSTITUIÇÃO) DE 1ª CATEGORIA, COM COMPACTADOR DE SOLOS DE PERCUSSÃO. AF_08/2023</v>
          </cell>
          <cell r="I5726" t="str">
            <v>M3</v>
          </cell>
          <cell r="J5726" t="str">
            <v>COEFICIENTE DE REPRESENTATIVIDADE</v>
          </cell>
          <cell r="K5726" t="str">
            <v>17,50</v>
          </cell>
          <cell r="L5726" t="str">
            <v>CAIXA REFERENCIAL</v>
          </cell>
        </row>
        <row r="5727">
          <cell r="G5727" t="str">
            <v>93372</v>
          </cell>
          <cell r="H5727" t="str">
            <v>REATERRO MECANIZADO DE VALA COM ESCAVADEIRA HIDRÁULICA (CAPACIDADE DA CAÇAMBA: 0,8 M³/POTÊNCIA: 111 HP), LARGURA ATÉ 1,5 M, PROFUNDIDADE DE 3,0 A 6,0 M, COM SOLO (SEM SUBSTITUIÇÃO) DE 1ª CATEGORIA, COM COMPACTADOR DE SOLOS DE PERCUSSÃO. AF_08/2023</v>
          </cell>
          <cell r="I5727" t="str">
            <v>M3</v>
          </cell>
          <cell r="J5727" t="str">
            <v>COEFICIENTE DE REPRESENTATIVIDADE</v>
          </cell>
          <cell r="K5727" t="str">
            <v>16,81</v>
          </cell>
          <cell r="L5727" t="str">
            <v>CAIXA REFERENCIAL</v>
          </cell>
        </row>
        <row r="5728">
          <cell r="G5728" t="str">
            <v>93373</v>
          </cell>
          <cell r="H5728" t="str">
            <v>REATERRO MECANIZADO DE VALA COM ESCAVADEIRA HIDRÁULICA (CAPACIDADE DA CAÇAMBA: 0,8 M³/POTÊNCIA: 111 HP), LARGURA DE 1,5 A 2,5 M, PROFUNDIDADE DE 3,0 A 6,0 M, COM SOLO (SEM SUBSTITUIÇÃO) DE 1ª CATEGORIA, COM COMPACTADOR DE SOLOS DE PERCUSSÃO. AF_08/2023</v>
          </cell>
          <cell r="I5728" t="str">
            <v>M3</v>
          </cell>
          <cell r="J5728" t="str">
            <v>COEFICIENTE DE REPRESENTATIVIDADE</v>
          </cell>
          <cell r="K5728" t="str">
            <v>14,41</v>
          </cell>
          <cell r="L5728" t="str">
            <v>CAIXA REFERENCIAL</v>
          </cell>
        </row>
        <row r="5729">
          <cell r="G5729" t="str">
            <v>93378</v>
          </cell>
          <cell r="H5729" t="str">
            <v>REATERRO MECANIZADO DE VALA COM RETROESCAVADEIRA (CAPACIDADE   DA   CAÇAMBA   DA RETRO: 0,26 M³/POTÊNCIA: 88 HP), LARGURA ATÉ 0,8 M, PROFUNDIDADE ATÉ 1,5 M, COM SOLO (SEM SUBSTITUIÇÃO) DE 1ª CATEGORIA, COM COMPACTADOR DE SOLOS DE PERCUSSÃO. AF_08/2023</v>
          </cell>
          <cell r="I5729" t="str">
            <v>M3</v>
          </cell>
          <cell r="J5729" t="str">
            <v>COEFICIENTE DE REPRESENTATIVIDADE</v>
          </cell>
          <cell r="K5729" t="str">
            <v>24,65</v>
          </cell>
          <cell r="L5729" t="str">
            <v>CAIXA REFERENCIAL</v>
          </cell>
        </row>
        <row r="5730">
          <cell r="G5730" t="str">
            <v>93379</v>
          </cell>
          <cell r="H5730" t="str">
            <v>REATERRO MECANIZADO DE VALA COM RETROESCAVADEIRA (CAPACIDADE   DA   CAÇAMBA   DA RETRO: 0,26 M³/POTÊNCIA: 88 HP), LARGURA DE 0,8 A 1,5 M, PROFUNDIDADE ATÉ 1,5 M, COM SOLO (SEM SUBSTITUIÇÃO) DE 1ª CATEGORIA, COM COMPACTADOR DE SOLOS DE PERCUSSÃO AF_08/2023</v>
          </cell>
          <cell r="I5730" t="str">
            <v>M3</v>
          </cell>
          <cell r="J5730" t="str">
            <v>COEFICIENTE DE REPRESENTATIVIDADE</v>
          </cell>
          <cell r="K5730" t="str">
            <v>18,95</v>
          </cell>
          <cell r="L5730" t="str">
            <v>CAIXA REFERENCIAL</v>
          </cell>
        </row>
        <row r="5731">
          <cell r="G5731" t="str">
            <v>93380</v>
          </cell>
          <cell r="H5731" t="str">
            <v>REATERRO MECANIZADO DE VALA COM RETROESCAVADEIRA (CAPACIDADE   DA   CAÇAMBA   DA RETRO: 0,26 M³/POTÊNCIA: 88 HP), LARGURA ATÉ 0,8 M, PROFUNDIDADE DE 1,5 A 3,0 M, COM SOLO (SEM SUBSTITUIÇÃO) DE 1ª CATEGORIA, COM COMPACTADOR DE SOLOS DE PERCUSSÃO AF_08/2023</v>
          </cell>
          <cell r="I5731" t="str">
            <v>M3</v>
          </cell>
          <cell r="J5731" t="str">
            <v>COEFICIENTE DE REPRESENTATIVIDADE</v>
          </cell>
          <cell r="K5731" t="str">
            <v>16,12</v>
          </cell>
          <cell r="L5731" t="str">
            <v>CAIXA REFERENCIAL</v>
          </cell>
        </row>
        <row r="5732">
          <cell r="G5732" t="str">
            <v>93381</v>
          </cell>
          <cell r="H5732" t="str">
            <v>REATERRO MECANIZADO DE VALA COM RETROESCAVADEIRA (CAPACIDADE   DA   CAÇAMBA   DA RETRO: 0,26 M³/POTÊNCIA: 88 HP), LARGURA DE 0,8 A 1,5 M, PROFUNDIDADE DE 1,5 A 3,0 M, COM SOLO (SEM SUBSTITUIÇÃO) DE 1ª CATEGORIA, COM COMPACTADOR DE SOLOS DE PERCUSSÃO. AF_08/2023</v>
          </cell>
          <cell r="I5732" t="str">
            <v>M3</v>
          </cell>
          <cell r="J5732" t="str">
            <v>COEFICIENTE DE REPRESENTATIVIDADE</v>
          </cell>
          <cell r="K5732" t="str">
            <v>13,06</v>
          </cell>
          <cell r="L5732" t="str">
            <v>CAIXA REFERENCIAL</v>
          </cell>
        </row>
        <row r="5733">
          <cell r="G5733" t="str">
            <v>93382</v>
          </cell>
          <cell r="H5733" t="str">
            <v>REATERRO MANUAL DE VALAS, COM COMPACTADOR DE SOLOS DE PERCUSSÃO. AF_08/2023</v>
          </cell>
          <cell r="I5733" t="str">
            <v>M3</v>
          </cell>
          <cell r="J5733" t="str">
            <v>COEFICIENTE DE REPRESENTATIVIDADE</v>
          </cell>
          <cell r="K5733" t="str">
            <v>30,90</v>
          </cell>
          <cell r="L5733" t="str">
            <v>CAIXA REFERENCIAL</v>
          </cell>
        </row>
        <row r="5734">
          <cell r="G5734" t="str">
            <v>104728</v>
          </cell>
          <cell r="H5734" t="str">
            <v>REATERRO MECANIZADO DE VALA COM ESCAVADEIRA HIDRÁULICA (CAPACIDADE DA CAÇAMBA: 0,8 M³/POTÊNCIA: 111 HP), LARGURA DE 1,5 A 2,5 M, PROFUNDIDADE ATÉ 1,5 M, COM SOLO (SEM SUBSTITUIÇÃO) DE 1ª CATEGORIA, COM PLACA VIBRATÓRIA. AF_08/2023</v>
          </cell>
          <cell r="I5734" t="str">
            <v>M3</v>
          </cell>
          <cell r="J5734" t="str">
            <v>COEFICIENTE DE REPRESENTATIVIDADE</v>
          </cell>
          <cell r="K5734" t="str">
            <v>20,26</v>
          </cell>
          <cell r="L5734" t="str">
            <v>CAIXA REFERENCIAL</v>
          </cell>
        </row>
        <row r="5735">
          <cell r="G5735" t="str">
            <v>104729</v>
          </cell>
          <cell r="H5735" t="str">
            <v>REATERRO MECANIZADO DE VALA COM ESCAVADEIRA HIDRÁULICA (CAPACIDADE DA CAÇAMBA: 0,8 M³/POTÊNCIA: 111 HP), LARGURA ATÉ 1,5 M, PROFUNDIDADE DE 1,5 A 3,0 M, COM SOLO (SEM SUBSTITUIÇÃO) DE 1ª CATEGORIA, COM PLACA VIBRATÓRIA. AF_08/2023</v>
          </cell>
          <cell r="I5735" t="str">
            <v>M3</v>
          </cell>
          <cell r="J5735" t="str">
            <v>COEFICIENTE DE REPRESENTATIVIDADE</v>
          </cell>
          <cell r="K5735" t="str">
            <v>17,25</v>
          </cell>
          <cell r="L5735" t="str">
            <v>CAIXA REFERENCIAL</v>
          </cell>
        </row>
        <row r="5736">
          <cell r="G5736" t="str">
            <v>104730</v>
          </cell>
          <cell r="H5736" t="str">
            <v>REATERRO MECANIZADO DE VALA COM ESCAVADEIRA HIDRÁULICA (CAPACIDADE DA CAÇAMBA: 0,8 M³/POTÊNCIA: 111 HP), LARGURA DE 1,5 A 2,5 M, PROFUNDIDADE DE 1,5 A 3,0 M, COM SOLO (SEM SUBSTITUIÇÃO) DE 1ª CATEGORIA, COM PLACA VIBRATÓRIA. AF_08/2023</v>
          </cell>
          <cell r="I5736" t="str">
            <v>M3</v>
          </cell>
          <cell r="J5736" t="str">
            <v>COEFICIENTE DE REPRESENTATIVIDADE</v>
          </cell>
          <cell r="K5736" t="str">
            <v>13,47</v>
          </cell>
          <cell r="L5736" t="str">
            <v>CAIXA REFERENCIAL</v>
          </cell>
        </row>
        <row r="5737">
          <cell r="G5737" t="str">
            <v>104731</v>
          </cell>
          <cell r="H5737" t="str">
            <v>REATERRO MECANIZADO DE VALA COM ESCAVADEIRA HIDRÁULICA (CAPACIDADE DA CAÇAMBA: 0,8 M³/POTÊNCIA: 111 HP), LARGURA ATÉ 1,5 M, PROFUNDIDADE DE 3,0 A 6,0 M, COM SOLO (SEM SUBSTITUIÇÃO) DE 1ª CATEGORIA, COM PLACA VIBRATÓRIA. AF_08/2023</v>
          </cell>
          <cell r="I5737" t="str">
            <v>M3</v>
          </cell>
          <cell r="J5737" t="str">
            <v>COEFICIENTE DE REPRESENTATIVIDADE</v>
          </cell>
          <cell r="K5737" t="str">
            <v>12,79</v>
          </cell>
          <cell r="L5737" t="str">
            <v>CAIXA REFERENCIAL</v>
          </cell>
        </row>
        <row r="5738">
          <cell r="G5738" t="str">
            <v>104732</v>
          </cell>
          <cell r="H5738" t="str">
            <v>REATERRO MECANIZADO DE VALA COM ESCAVADEIRA HIDRÁULICA (CAPACIDADE DA CAÇAMBA: 0,8 M³/POTÊNCIA: 111 HP), LARGURA DE 1,5 A 2,5 M, PROFUNDIDADE DE 3,0 A 6,0 M, COM SOLO (SEM SUBSTITUIÇÃO) DE 1ª CATEGORIA, COM PLACA VIBRATÓRIA. AF_08/2023</v>
          </cell>
          <cell r="I5738" t="str">
            <v>M3</v>
          </cell>
          <cell r="J5738" t="str">
            <v>COEFICIENTE DE REPRESENTATIVIDADE</v>
          </cell>
          <cell r="K5738" t="str">
            <v>10,39</v>
          </cell>
          <cell r="L5738" t="str">
            <v>CAIXA REFERENCIAL</v>
          </cell>
        </row>
        <row r="5739">
          <cell r="G5739" t="str">
            <v>104733</v>
          </cell>
          <cell r="H5739" t="str">
            <v>REATERRO MECANIZADO DE VALA COM RETROESCAVADEIRA (CAPACIDADE   DA   CAÇAMBA   DA RETRO: 0,26 M³/POTÊNCIA: 88 HP), LARGURA ATÉ 0,8 M, PROFUNDIDADE ATÉ 1,5 M, COM SOLO (SEM SUBSTITUIÇÃO) DE 1ª CATEGORIA, COM PLACA VIBRATÓRIA. AF_08/2023</v>
          </cell>
          <cell r="I5739" t="str">
            <v>M3</v>
          </cell>
          <cell r="J5739" t="str">
            <v>COEFICIENTE DE REPRESENTATIVIDADE</v>
          </cell>
          <cell r="K5739" t="str">
            <v>20,46</v>
          </cell>
          <cell r="L5739" t="str">
            <v>CAIXA REFERENCIAL</v>
          </cell>
        </row>
        <row r="5740">
          <cell r="G5740" t="str">
            <v>104734</v>
          </cell>
          <cell r="H5740" t="str">
            <v>REATERRO MECANIZADO DE VALA COM RETROESCAVADEIRA (CAPACIDADE   DA   CAÇAMBA   DA RETRO: 0,26 M³/POTÊNCIA: 88 HP), LARGURA DE 0,8 A 1,5 M, PROFUNDIDADE ATÉ 1,5 M, COM SOLO (SEM SUBSTITUIÇÃO) DE 1ª CATEGORIA, COM PLACA VIBRATÓRIA. AF_08/2023</v>
          </cell>
          <cell r="I5740" t="str">
            <v>M3</v>
          </cell>
          <cell r="J5740" t="str">
            <v>COEFICIENTE DE REPRESENTATIVIDADE</v>
          </cell>
          <cell r="K5740" t="str">
            <v>14,84</v>
          </cell>
          <cell r="L5740" t="str">
            <v>CAIXA REFERENCIAL</v>
          </cell>
        </row>
        <row r="5741">
          <cell r="G5741" t="str">
            <v>104735</v>
          </cell>
          <cell r="H5741" t="str">
            <v>REATERRO MECANIZADO DE VALA COM RETROESCAVADEIRA (CAPACIDADE   DA   CAÇAMBA   DA RETRO: 0,26 M³/POTÊNCIA: 88 HP), LARGURA ATÉ 0,8 M, PROFUNDIDADE DE 1,5 A 3,0 M, COM SOLO (SEM SUBSTITUIÇÃO) DE 1ª CATEGORIA, COM PLACA VIBRATÓRIA. AF_08/2023</v>
          </cell>
          <cell r="I5741" t="str">
            <v>M3</v>
          </cell>
          <cell r="J5741" t="str">
            <v>COEFICIENTE DE REPRESENTATIVIDADE</v>
          </cell>
          <cell r="K5741" t="str">
            <v>12,06</v>
          </cell>
          <cell r="L5741" t="str">
            <v>CAIXA REFERENCIAL</v>
          </cell>
        </row>
        <row r="5742">
          <cell r="G5742" t="str">
            <v>104736</v>
          </cell>
          <cell r="H5742" t="str">
            <v>REATERRO MECANIZADO DE VALA COM RETROESCAVADEIRA (CAPACIDADE   DA   CAÇAMBA   DA RETRO: 0,26 M³/POTÊNCIA: 88 HP), LARGURA DE 0,8 A 1,5 M, PROFUNDIDADE DE 1,5 A 3,0 M, COM SOLO (SEM SUBSTITUIÇÃO) DE 1ª CATEGORIA, COM PLACA VIBRATÓRIA. AF_08/2023</v>
          </cell>
          <cell r="I5742" t="str">
            <v>M3</v>
          </cell>
          <cell r="J5742" t="str">
            <v>COEFICIENTE DE REPRESENTATIVIDADE</v>
          </cell>
          <cell r="K5742" t="str">
            <v>9,04</v>
          </cell>
          <cell r="L5742" t="str">
            <v>CAIXA REFERENCIAL</v>
          </cell>
        </row>
        <row r="5743">
          <cell r="G5743" t="str">
            <v>104737</v>
          </cell>
          <cell r="H5743" t="str">
            <v>REATERRO MANUAL DE VALAS, COM PLACA VIBRATÓRIA. AF_08/2023</v>
          </cell>
          <cell r="I5743" t="str">
            <v>M3</v>
          </cell>
          <cell r="J5743" t="str">
            <v>COEFICIENTE DE REPRESENTATIVIDADE</v>
          </cell>
          <cell r="K5743" t="str">
            <v>26,72</v>
          </cell>
          <cell r="L5743" t="str">
            <v>CAIXA REFERENCIAL</v>
          </cell>
        </row>
        <row r="5744">
          <cell r="G5744" t="str">
            <v>104738</v>
          </cell>
          <cell r="H5744" t="str">
            <v>ATERRO MECANIZADO DE VALA COM MINICARREGADEIRA, COM SOLO ARGILO-ARENOSO. AF_08/2023</v>
          </cell>
          <cell r="I5744" t="str">
            <v>M3</v>
          </cell>
          <cell r="J5744" t="str">
            <v>COEFICIENTE DE REPRESENTATIVIDADE</v>
          </cell>
          <cell r="K5744" t="str">
            <v>79,41</v>
          </cell>
          <cell r="L5744" t="str">
            <v>CAIXA REFERENCIAL</v>
          </cell>
        </row>
        <row r="5745">
          <cell r="G5745" t="str">
            <v>104739</v>
          </cell>
          <cell r="H5745" t="str">
            <v>ATERRO MECANIZADO DE VALA COM MINICARREGADEIRA, COM AREIA PARA ATERRO. AF_08/2023</v>
          </cell>
          <cell r="I5745" t="str">
            <v>M3</v>
          </cell>
          <cell r="J5745" t="str">
            <v>COEFICIENTE DE REPRESENTATIVIDADE</v>
          </cell>
          <cell r="K5745" t="str">
            <v>73,84</v>
          </cell>
          <cell r="L5745" t="str">
            <v>CAIXA REFERENCIAL</v>
          </cell>
        </row>
        <row r="5746">
          <cell r="G5746" t="str">
            <v>104740</v>
          </cell>
          <cell r="H5746" t="str">
            <v>REATERRO MECANIZADO DE VALA COM MINICARREGADEIRA, COM COMPACTADOR DE SOLOS DE PERCUSSÃO. AF_08/2023</v>
          </cell>
          <cell r="I5746" t="str">
            <v>M3</v>
          </cell>
          <cell r="J5746" t="str">
            <v>COEFICIENTE DE REPRESENTATIVIDADE</v>
          </cell>
          <cell r="K5746" t="str">
            <v>28,71</v>
          </cell>
          <cell r="L5746" t="str">
            <v>CAIXA REFERENCIAL</v>
          </cell>
        </row>
        <row r="5747">
          <cell r="G5747" t="str">
            <v>104741</v>
          </cell>
          <cell r="H5747" t="str">
            <v>REATERRO MECANIZADO DE VALA COM MINICARREGADEIRA, COM PLACA VIBRATÓRIA. AF_08/2023</v>
          </cell>
          <cell r="I5747" t="str">
            <v>M3</v>
          </cell>
          <cell r="J5747" t="str">
            <v>COEFICIENTE DE REPRESENTATIVIDADE</v>
          </cell>
          <cell r="K5747" t="str">
            <v>24,53</v>
          </cell>
          <cell r="L5747" t="str">
            <v>CAIXA REFERENCIAL</v>
          </cell>
        </row>
        <row r="5748">
          <cell r="G5748" t="str">
            <v>104742</v>
          </cell>
          <cell r="H5748" t="str">
            <v>COMPACTAÇÃO DE VALAS COM ROLO COMPRESSOR. AF_08/2023</v>
          </cell>
          <cell r="I5748" t="str">
            <v>M2</v>
          </cell>
          <cell r="J5748" t="str">
            <v>COEFICIENTE DE REPRESENTATIVIDADE</v>
          </cell>
          <cell r="K5748" t="str">
            <v>8,50</v>
          </cell>
          <cell r="L5748" t="str">
            <v>CAIXA REFERENCIAL</v>
          </cell>
        </row>
        <row r="5749">
          <cell r="G5749" t="str">
            <v>97916</v>
          </cell>
          <cell r="H5749" t="str">
            <v>TRANSPORTE COM CAMINHÃO BASCULANTE DE 6 M³, EM VIA URBANA EM LEITO NATURAL (UNIDADE: TXKM). AF_07/2020</v>
          </cell>
          <cell r="I5749" t="str">
            <v>TXKM</v>
          </cell>
          <cell r="J5749" t="str">
            <v>COEFICIENTE DE REPRESENTATIVIDADE</v>
          </cell>
          <cell r="K5749" t="str">
            <v>2,60</v>
          </cell>
          <cell r="L5749" t="str">
            <v>CAIXA REFERENCIAL</v>
          </cell>
        </row>
        <row r="5750">
          <cell r="G5750" t="str">
            <v>97917</v>
          </cell>
          <cell r="H5750" t="str">
            <v>TRANSPORTE COM CAMINHÃO BASCULANTE DE 6 M³, EM VIA URBANA EM REVESTIMENTO PRIMÁRIO (UNIDADE: TXKM). AF_07/2020</v>
          </cell>
          <cell r="I5750" t="str">
            <v>TXKM</v>
          </cell>
          <cell r="J5750" t="str">
            <v>COEFICIENTE DE REPRESENTATIVIDADE</v>
          </cell>
          <cell r="K5750" t="str">
            <v>2,24</v>
          </cell>
          <cell r="L5750" t="str">
            <v>CAIXA REFERENCIAL</v>
          </cell>
        </row>
        <row r="5751">
          <cell r="G5751" t="str">
            <v>97918</v>
          </cell>
          <cell r="H5751" t="str">
            <v>TRANSPORTE COM CAMINHÃO BASCULANTE DE 6 M³, EM VIA URBANA PAVIMENTADA, DMT ATÉ 30 KM (UNIDADE: TXKM). AF_07/2020</v>
          </cell>
          <cell r="I5751" t="str">
            <v>TXKM</v>
          </cell>
          <cell r="J5751" t="str">
            <v>COEFICIENTE DE REPRESENTATIVIDADE</v>
          </cell>
          <cell r="K5751" t="str">
            <v>2,07</v>
          </cell>
          <cell r="L5751" t="str">
            <v>CAIXA REFERENCIAL</v>
          </cell>
        </row>
        <row r="5752">
          <cell r="G5752" t="str">
            <v>97919</v>
          </cell>
          <cell r="H5752" t="str">
            <v>TRANSPORTE COM CAMINHÃO BASCULANTE DE 6 M³, EM VIA URBANA PAVIMENTADA, ADICIONAL PARA DMT EXCEDENTE A 30 KM (UNIDADE: TXKM). AF_07/2020</v>
          </cell>
          <cell r="I5752" t="str">
            <v>TXKM</v>
          </cell>
          <cell r="J5752" t="str">
            <v>COEFICIENTE DE REPRESENTATIVIDADE</v>
          </cell>
          <cell r="K5752" t="str">
            <v>0,82</v>
          </cell>
          <cell r="L5752" t="str">
            <v>CAIXA REFERENCIAL</v>
          </cell>
        </row>
        <row r="5753">
          <cell r="G5753" t="str">
            <v>101616</v>
          </cell>
          <cell r="H5753" t="str">
            <v>PREPARO DE FUNDO DE VALA COM LARGURA MENOR QUE 1,5 M (ACERTO DO SOLO NATURAL). AF_08/2020</v>
          </cell>
          <cell r="I5753" t="str">
            <v>M2</v>
          </cell>
          <cell r="J5753" t="str">
            <v>COEFICIENTE DE REPRESENTATIVIDADE</v>
          </cell>
          <cell r="K5753" t="str">
            <v>7,66</v>
          </cell>
          <cell r="L5753" t="str">
            <v>CAIXA REFERENCIAL</v>
          </cell>
        </row>
        <row r="5754">
          <cell r="G5754" t="str">
            <v>101617</v>
          </cell>
          <cell r="H5754" t="str">
            <v>PREPARO DE FUNDO DE VALA COM LARGURA MAIOR OU IGUAL A 1,5 M E MENOR QUE 2,5 M (ACERTO DO SOLO NATURAL). AF_08/2020</v>
          </cell>
          <cell r="I5754" t="str">
            <v>M2</v>
          </cell>
          <cell r="J5754" t="str">
            <v>COEFICIENTE DE REPRESENTATIVIDADE</v>
          </cell>
          <cell r="K5754" t="str">
            <v>3,78</v>
          </cell>
          <cell r="L5754" t="str">
            <v>CAIXA REFERENCIAL</v>
          </cell>
        </row>
        <row r="5755">
          <cell r="G5755" t="str">
            <v>101618</v>
          </cell>
          <cell r="H5755" t="str">
            <v>PREPARO DE FUNDO DE VALA COM LARGURA MENOR QUE 1,5 M, COM CAMADA DE AREIA, LANÇAMENTO MANUAL. AF_08/2020</v>
          </cell>
          <cell r="I5755" t="str">
            <v>M3</v>
          </cell>
          <cell r="J5755" t="str">
            <v>COEFICIENTE DE REPRESENTATIVIDADE</v>
          </cell>
          <cell r="K5755" t="str">
            <v>223,47</v>
          </cell>
          <cell r="L5755" t="str">
            <v>CAIXA REFERENCIAL</v>
          </cell>
        </row>
        <row r="5756">
          <cell r="G5756" t="str">
            <v>101619</v>
          </cell>
          <cell r="H5756" t="str">
            <v>PREPARO DE FUNDO DE VALA COM LARGURA MENOR QUE 1,5 M, COM CAMADA DE BRITA, LANÇAMENTO MANUAL. AF_08/2020</v>
          </cell>
          <cell r="I5756" t="str">
            <v>M3</v>
          </cell>
          <cell r="J5756" t="str">
            <v>COEFICIENTE DE REPRESENTATIVIDADE</v>
          </cell>
          <cell r="K5756" t="str">
            <v>274,71</v>
          </cell>
          <cell r="L5756" t="str">
            <v>CAIXA REFERENCIAL</v>
          </cell>
        </row>
        <row r="5757">
          <cell r="G5757" t="str">
            <v>101620</v>
          </cell>
          <cell r="H5757" t="str">
            <v>PREPARO DE FUNDO DE VALA COM LARGURA MAIOR OU IGUAL A 1,5 M E MENOR QUE 2,5 M, COM CAMADA DE AREIA, LANÇAMENTO MANUAL. AF_08/2020</v>
          </cell>
          <cell r="I5757" t="str">
            <v>M3</v>
          </cell>
          <cell r="J5757" t="str">
            <v>COEFICIENTE DE REPRESENTATIVIDADE</v>
          </cell>
          <cell r="K5757" t="str">
            <v>192,80</v>
          </cell>
          <cell r="L5757" t="str">
            <v>CAIXA REFERENCIAL</v>
          </cell>
        </row>
        <row r="5758">
          <cell r="G5758" t="str">
            <v>101621</v>
          </cell>
          <cell r="H5758" t="str">
            <v>PREPARO DE FUNDO DE VALA COM LARGURA MAIOR OU IGUAL A 1,5 M E MENOR QUE 2,5 M, COM CAMADA DE BRITA, LANÇAMENTO MANUAL. AF_08/2020</v>
          </cell>
          <cell r="I5758" t="str">
            <v>M3</v>
          </cell>
          <cell r="J5758" t="str">
            <v>COEFICIENTE DE REPRESENTATIVIDADE</v>
          </cell>
          <cell r="K5758" t="str">
            <v>244,04</v>
          </cell>
          <cell r="L5758" t="str">
            <v>CAIXA REFERENCIAL</v>
          </cell>
        </row>
        <row r="5759">
          <cell r="G5759" t="str">
            <v>101622</v>
          </cell>
          <cell r="H5759" t="str">
            <v>PREPARO DE FUNDO DE VALA COM LARGURA MENOR QUE 1,5 M, COM CAMADA DE AREIA, LANÇAMENTO MECANIZADO. AF_08/2020</v>
          </cell>
          <cell r="I5759" t="str">
            <v>M3</v>
          </cell>
          <cell r="J5759" t="str">
            <v>COEFICIENTE DE REPRESENTATIVIDADE</v>
          </cell>
          <cell r="K5759" t="str">
            <v>181,03</v>
          </cell>
          <cell r="L5759" t="str">
            <v>CAIXA REFERENCIAL</v>
          </cell>
        </row>
        <row r="5760">
          <cell r="G5760" t="str">
            <v>101623</v>
          </cell>
          <cell r="H5760" t="str">
            <v>PREPARO DE FUNDO DE VALA COM LARGURA MENOR QUE 1,5 M, COM CAMADA DE BRITA, LANÇAMENTO MECANIZADO. AF_08/2020</v>
          </cell>
          <cell r="I5760" t="str">
            <v>M3</v>
          </cell>
          <cell r="J5760" t="str">
            <v>COEFICIENTE DE REPRESENTATIVIDADE</v>
          </cell>
          <cell r="K5760" t="str">
            <v>222,40</v>
          </cell>
          <cell r="L5760" t="str">
            <v>CAIXA REFERENCIAL</v>
          </cell>
        </row>
        <row r="5761">
          <cell r="G5761" t="str">
            <v>101624</v>
          </cell>
          <cell r="H5761" t="str">
            <v>PREPARO DE FUNDO DE VALA COM LARGURA MAIOR OU IGUAL A 1,5 M E MENOR QUE 2,5 M, COM CAMADA DE BRITA, LANÇAMENTO MECANIZADO. AF_08/2020</v>
          </cell>
          <cell r="I5761" t="str">
            <v>M3</v>
          </cell>
          <cell r="J5761" t="str">
            <v>COEFICIENTE DE REPRESENTATIVIDADE</v>
          </cell>
          <cell r="K5761" t="str">
            <v>170,75</v>
          </cell>
          <cell r="L5761" t="str">
            <v>CAIXA REFERENCIAL</v>
          </cell>
        </row>
        <row r="5762">
          <cell r="G5762" t="str">
            <v>101625</v>
          </cell>
          <cell r="H5762" t="str">
            <v>PREPARO DE FUNDO DE VALA COM LARGURA MAIOR OU IGUAL A 1,5 M E MENOR QUE 2,5 M, COM CAMADA DE AREIA, LANÇAMENTO MECANIZADO. AF_08/2020</v>
          </cell>
          <cell r="I5762" t="str">
            <v>M3</v>
          </cell>
          <cell r="J5762" t="str">
            <v>COEFICIENTE DE REPRESENTATIVIDADE</v>
          </cell>
          <cell r="K5762" t="str">
            <v>135,91</v>
          </cell>
          <cell r="L5762" t="str">
            <v>CAIXA REFERENCIAL</v>
          </cell>
        </row>
        <row r="5763">
          <cell r="G5763" t="str">
            <v>101159</v>
          </cell>
          <cell r="H5763" t="str">
            <v>ALVENARIA DE VEDAÇÃO DE BLOCOS CERÂMICOS MACIÇOS DE 5X10X20CM (ESPESSURA 10CM) E ARGAMASSA DE ASSENTAMENTO COM PREPARO EM BETONEIRA. AF_05/2020</v>
          </cell>
          <cell r="I5763" t="str">
            <v>M2</v>
          </cell>
          <cell r="J5763" t="str">
            <v>COEFICIENTE DE REPRESENTATIVIDADE</v>
          </cell>
          <cell r="K5763" t="str">
            <v>146,24</v>
          </cell>
          <cell r="L5763" t="str">
            <v>CAIXA REFERENCIAL</v>
          </cell>
        </row>
        <row r="5764">
          <cell r="G5764" t="str">
            <v>103322</v>
          </cell>
          <cell r="H5764" t="str">
            <v>ALVENARIA DE VEDAÇÃO DE BLOCOS CERÂMICOS FURADOS NA VERTICAL DE 9X19X39 CM (ESPESSURA 9 CM) E ARGAMASSA DE ASSENTAMENTO COM PREPARO EM BETONEIRA. AF_12/2021</v>
          </cell>
          <cell r="I5764" t="str">
            <v>M2</v>
          </cell>
          <cell r="J5764" t="str">
            <v>COEFICIENTE DE REPRESENTATIVIDADE</v>
          </cell>
          <cell r="K5764" t="str">
            <v>58,13</v>
          </cell>
          <cell r="L5764" t="str">
            <v>CAIXA REFERENCIAL</v>
          </cell>
        </row>
        <row r="5765">
          <cell r="G5765" t="str">
            <v>103323</v>
          </cell>
          <cell r="H5765" t="str">
            <v>ALVENARIA DE VEDAÇÃO DE BLOCOS CERÂMICOS FURADOS NA VERTICAL DE 9X19X39 CM (ESPESSURA 9 CM) E ARGAMASSA DE ASSENTAMENTO COM PREPARO MANUAL. AF_12/2021</v>
          </cell>
          <cell r="I5765" t="str">
            <v>M2</v>
          </cell>
          <cell r="J5765" t="str">
            <v>COEFICIENTE DE REPRESENTATIVIDADE</v>
          </cell>
          <cell r="K5765" t="str">
            <v>59,89</v>
          </cell>
          <cell r="L5765" t="str">
            <v>CAIXA REFERENCIAL</v>
          </cell>
        </row>
        <row r="5766">
          <cell r="G5766" t="str">
            <v>103324</v>
          </cell>
          <cell r="H5766" t="str">
            <v>ALVENARIA DE VEDAÇÃO DE BLOCOS CERÂMICOS FURADOS NA VERTICAL DE 14X19X39 CM (ESPESSURA 14 CM) E ARGAMASSA DE ASSENTAMENTO COM PREPARO EM BETONEIRA. AF_12/2021</v>
          </cell>
          <cell r="I5766" t="str">
            <v>M2</v>
          </cell>
          <cell r="J5766" t="str">
            <v>COEFICIENTE DE REPRESENTATIVIDADE</v>
          </cell>
          <cell r="K5766" t="str">
            <v>78,59</v>
          </cell>
          <cell r="L5766" t="str">
            <v>CAIXA REFERENCIAL</v>
          </cell>
        </row>
        <row r="5767">
          <cell r="G5767" t="str">
            <v>103325</v>
          </cell>
          <cell r="H5767" t="str">
            <v>ALVENARIA DE VEDAÇÃO DE BLOCOS CERÂMICOS FURADOS NA VERTICAL DE 14X19X39 CM (ESPESSURA 14 CM) E ARGAMASSA DE ASSENTAMENTO COM PREPARO MANUAL. AF_12/2021</v>
          </cell>
          <cell r="I5767" t="str">
            <v>M2</v>
          </cell>
          <cell r="J5767" t="str">
            <v>COEFICIENTE DE REPRESENTATIVIDADE</v>
          </cell>
          <cell r="K5767" t="str">
            <v>80,59</v>
          </cell>
          <cell r="L5767" t="str">
            <v>CAIXA REFERENCIAL</v>
          </cell>
        </row>
        <row r="5768">
          <cell r="G5768" t="str">
            <v>103326</v>
          </cell>
          <cell r="H5768" t="str">
            <v>ALVENARIA DE VEDAÇÃO DE BLOCOS CERÂMICOS FURADOS NA VERTICAL DE 19X19X39 CM (ESPESSURA 19 CM) E ARGAMASSA DE ASSENTAMENTO COM PREPARO EM BETONEIRA. AF_12/2021</v>
          </cell>
          <cell r="I5768" t="str">
            <v>M2</v>
          </cell>
          <cell r="J5768" t="str">
            <v>COEFICIENTE DE REPRESENTATIVIDADE</v>
          </cell>
          <cell r="K5768" t="str">
            <v>94,27</v>
          </cell>
          <cell r="L5768" t="str">
            <v>CAIXA REFERENCIAL</v>
          </cell>
        </row>
        <row r="5769">
          <cell r="G5769" t="str">
            <v>103327</v>
          </cell>
          <cell r="H5769" t="str">
            <v>ALVENARIA DE VEDAÇÃO DE BLOCOS CERÂMICOS FURADOS NA VERTICAL DE 19X19X39 CM (ESPESSURA 19 CM) E ARGAMASSA DE ASSENTAMENTO COM PREPARO MANUAL. AF_12/2021</v>
          </cell>
          <cell r="I5769" t="str">
            <v>M2</v>
          </cell>
          <cell r="J5769" t="str">
            <v>COEFICIENTE DE REPRESENTATIVIDADE</v>
          </cell>
          <cell r="K5769" t="str">
            <v>96,61</v>
          </cell>
          <cell r="L5769" t="str">
            <v>CAIXA REFERENCIAL</v>
          </cell>
        </row>
        <row r="5770">
          <cell r="G5770" t="str">
            <v>103328</v>
          </cell>
          <cell r="H5770" t="str">
            <v>ALVENARIA DE VEDAÇÃO DE BLOCOS CERÂMICOS FURADOS NA HORIZONTAL DE 9X19X19 CM (ESPESSURA 9 CM) E ARGAMASSA DE ASSENTAMENTO COM PREPARO EM BETONEIRA. AF_12/2021</v>
          </cell>
          <cell r="I5770" t="str">
            <v>M2</v>
          </cell>
          <cell r="J5770" t="str">
            <v>COEFICIENTE DE REPRESENTATIVIDADE</v>
          </cell>
          <cell r="K5770" t="str">
            <v>98,92</v>
          </cell>
          <cell r="L5770" t="str">
            <v>CAIXA REFERENCIAL</v>
          </cell>
        </row>
        <row r="5771">
          <cell r="G5771" t="str">
            <v>103329</v>
          </cell>
          <cell r="H5771" t="str">
            <v>ALVENARIA DE VEDAÇÃO DE BLOCOS CERÂMICOS FURADOS NA HORIZONTAL DE 9X19X19 CM (ESPESSURA 9 CM) E ARGAMASSA DE ASSENTAMENTO COM PREPARO MANUAL. AF_12/2021</v>
          </cell>
          <cell r="I5771" t="str">
            <v>M2</v>
          </cell>
          <cell r="J5771" t="str">
            <v>COEFICIENTE DE REPRESENTATIVIDADE</v>
          </cell>
          <cell r="K5771" t="str">
            <v>100,46</v>
          </cell>
          <cell r="L5771" t="str">
            <v>CAIXA REFERENCIAL</v>
          </cell>
        </row>
        <row r="5772">
          <cell r="G5772" t="str">
            <v>103330</v>
          </cell>
          <cell r="H5772" t="str">
            <v>ALVENARIA DE VEDAÇÃO DE BLOCOS CERÂMICOS FURADOS NA HORIZONTAL DE 11,5X19X19 CM (ESPESSURA 11,5 CM) E ARGAMASSA DE ASSENTAMENTO COM PREPARO EM BETONEIRA. AF_12/2021</v>
          </cell>
          <cell r="I5772" t="str">
            <v>M2</v>
          </cell>
          <cell r="J5772" t="str">
            <v>COEFICIENTE DE REPRESENTATIVIDADE</v>
          </cell>
          <cell r="K5772" t="str">
            <v>87,89</v>
          </cell>
          <cell r="L5772" t="str">
            <v>CAIXA REFERENCIAL</v>
          </cell>
        </row>
        <row r="5773">
          <cell r="G5773" t="str">
            <v>103331</v>
          </cell>
          <cell r="H5773" t="str">
            <v>ALVENARIA DE VEDAÇÃO DE BLOCOS CERÂMICOS FURADOS NA HORIZONTAL DE 11,5X19X19 CM (ESPESSURA 11,5 CM) E ARGAMASSA DE ASSENTAMENTO COM PREPARO MANUAL. AF_12/2021</v>
          </cell>
          <cell r="I5773" t="str">
            <v>M2</v>
          </cell>
          <cell r="J5773" t="str">
            <v>COEFICIENTE DE REPRESENTATIVIDADE</v>
          </cell>
          <cell r="K5773" t="str">
            <v>89,55</v>
          </cell>
          <cell r="L5773" t="str">
            <v>CAIXA REFERENCIAL</v>
          </cell>
        </row>
        <row r="5774">
          <cell r="G5774" t="str">
            <v>103332</v>
          </cell>
          <cell r="H5774" t="str">
            <v>ALVENARIA DE VEDAÇÃO DE BLOCOS CERÂMICOS FURADOS NA HORIZONTAL DE 9X14X19 CM (ESPESSURA 9 CM) E ARGAMASSA DE ASSENTAMENTO COM PREPARO EM BETONEIRA. AF_12/2021</v>
          </cell>
          <cell r="I5774" t="str">
            <v>M2</v>
          </cell>
          <cell r="J5774" t="str">
            <v>COEFICIENTE DE REPRESENTATIVIDADE</v>
          </cell>
          <cell r="K5774" t="str">
            <v>130,97</v>
          </cell>
          <cell r="L5774" t="str">
            <v>CAIXA REFERENCIAL</v>
          </cell>
        </row>
        <row r="5775">
          <cell r="G5775" t="str">
            <v>103333</v>
          </cell>
          <cell r="H5775" t="str">
            <v>ALVENARIA DE VEDAÇÃO DE BLOCOS CERÂMICOS FURADOS NA HORIZONTAL DE 9X14X19 CM (ESPESSURA 9 CM) E ARGAMASSA DE ASSENTAMENTO COM PREPARO MANUAL. AF_12/2021</v>
          </cell>
          <cell r="I5775" t="str">
            <v>M2</v>
          </cell>
          <cell r="J5775" t="str">
            <v>COEFICIENTE DE REPRESENTATIVIDADE</v>
          </cell>
          <cell r="K5775" t="str">
            <v>132,75</v>
          </cell>
          <cell r="L5775" t="str">
            <v>CAIXA REFERENCIAL</v>
          </cell>
        </row>
        <row r="5776">
          <cell r="G5776" t="str">
            <v>103334</v>
          </cell>
          <cell r="H5776" t="str">
            <v>ALVENARIA DE VEDAÇÃO DE BLOCOS CERÂMICOS FURADOS NA HORIZONTAL DE 14X9X19 CM (ESPESSURA 14 CM, BLOCO DEITADO) E ARGAMASSA DE ASSENTAMENTO COM PREPARO EM BETONEIRA. AF_12/2021</v>
          </cell>
          <cell r="I5776" t="str">
            <v>M2</v>
          </cell>
          <cell r="J5776" t="str">
            <v>COEFICIENTE DE REPRESENTATIVIDADE</v>
          </cell>
          <cell r="K5776" t="str">
            <v>154,40</v>
          </cell>
          <cell r="L5776" t="str">
            <v>CAIXA REFERENCIAL</v>
          </cell>
        </row>
        <row r="5777">
          <cell r="G5777" t="str">
            <v>103335</v>
          </cell>
          <cell r="H5777" t="str">
            <v>ALVENARIA DE VEDAÇÃO DE BLOCOS CERÂMICOS FURADOS NA HORIZONTAL DE 14X9X19 CM (ESPESSURA 14 CM, BLOCO DEITADO) E ARGAMASSA DE ASSENTAMENTO COM PREPARO MANUAL. AF_12/2021</v>
          </cell>
          <cell r="I5777" t="str">
            <v>M2</v>
          </cell>
          <cell r="J5777" t="str">
            <v>COEFICIENTE DE REPRESENTATIVIDADE</v>
          </cell>
          <cell r="K5777" t="str">
            <v>157,50</v>
          </cell>
          <cell r="L5777" t="str">
            <v>CAIXA REFERENCIAL</v>
          </cell>
        </row>
        <row r="5778">
          <cell r="G5778" t="str">
            <v>103350</v>
          </cell>
          <cell r="H5778" t="str">
            <v>ALVENARIA DE VEDAÇÃO DE BLOCOS CERÂMICOS FURADOS NA HORIZONTAL DE 9X9X19 CM (ESPESSURA 9 CM) E ARGAMASSA DE ASSENTAMENTO COM PREPARO EM BETONEIRA. AF_12/2021</v>
          </cell>
          <cell r="I5778" t="str">
            <v>M2</v>
          </cell>
          <cell r="J5778" t="str">
            <v>COEFICIENTE DE REPRESENTATIVIDADE</v>
          </cell>
          <cell r="K5778" t="str">
            <v>193,09</v>
          </cell>
          <cell r="L5778" t="str">
            <v>CAIXA REFERENCIAL</v>
          </cell>
        </row>
        <row r="5779">
          <cell r="G5779" t="str">
            <v>103351</v>
          </cell>
          <cell r="H5779" t="str">
            <v>ALVENARIA DE VEDAÇÃO DE BLOCOS CERÂMICOS FURADOS NA HORIZONTAL DE 9X9X19 CM (ESPESSURA 9 CM) E ARGAMASSA DE ASSENTAMENTO COM PREPARO MANUAL. AF_12/2021</v>
          </cell>
          <cell r="I5779" t="str">
            <v>M2</v>
          </cell>
          <cell r="J5779" t="str">
            <v>COEFICIENTE DE REPRESENTATIVIDADE</v>
          </cell>
          <cell r="K5779" t="str">
            <v>195,36</v>
          </cell>
          <cell r="L5779" t="str">
            <v>CAIXA REFERENCIAL</v>
          </cell>
        </row>
        <row r="5780">
          <cell r="G5780" t="str">
            <v>103356</v>
          </cell>
          <cell r="H5780" t="str">
            <v>ALVENARIA DE VEDAÇÃO DE BLOCOS CERÂMICOS FURADOS NA HORIZONTAL DE 9X19X29 CM (ESPESSURA 9 CM) E ARGAMASSA DE ASSENTAMENTO COM PREPARO EM BETONEIRA. AF_12/2021</v>
          </cell>
          <cell r="I5780" t="str">
            <v>M2</v>
          </cell>
          <cell r="J5780" t="str">
            <v>COEFICIENTE DE REPRESENTATIVIDADE</v>
          </cell>
          <cell r="K5780" t="str">
            <v>58,59</v>
          </cell>
          <cell r="L5780" t="str">
            <v>CAIXA REFERENCIAL</v>
          </cell>
        </row>
        <row r="5781">
          <cell r="G5781" t="str">
            <v>103357</v>
          </cell>
          <cell r="H5781" t="str">
            <v>ALVENARIA DE VEDAÇÃO DE BLOCOS CERÂMICOS FURADOS NA HORIZONTAL DE 9X19X29 CM (ESPESSURA 9 CM) E ARGAMASSA DE ASSENTAMENTO COM PREPARO MANUAL. AF_12/2021</v>
          </cell>
          <cell r="I5781" t="str">
            <v>M2</v>
          </cell>
          <cell r="J5781" t="str">
            <v>COEFICIENTE DE REPRESENTATIVIDADE</v>
          </cell>
          <cell r="K5781" t="str">
            <v>59,90</v>
          </cell>
          <cell r="L5781" t="str">
            <v>CAIXA REFERENCIAL</v>
          </cell>
        </row>
        <row r="5782">
          <cell r="G5782" t="str">
            <v>89282</v>
          </cell>
          <cell r="H5782" t="str">
            <v>ALVENARIA ESTRUTURAL DE BLOCOS CERÂMICOS 14X19X39, (ESPESSURA DE 14 CM), UTILIZANDO PALHETA E ARGAMASSA DE ASSENTAMENTO COM PREPARO EM BETONEIRA. AF_03/2023</v>
          </cell>
          <cell r="I5782" t="str">
            <v>M2</v>
          </cell>
          <cell r="J5782" t="str">
            <v>COEFICIENTE DE REPRESENTATIVIDADE</v>
          </cell>
          <cell r="K5782" t="str">
            <v>71,16</v>
          </cell>
          <cell r="L5782" t="str">
            <v>CAIXA REFERENCIAL</v>
          </cell>
        </row>
        <row r="5783">
          <cell r="G5783" t="str">
            <v>89283</v>
          </cell>
          <cell r="H5783" t="str">
            <v>ALVENARIA ESTRUTURAL DE BLOCOS CERÂMICOS 14X19X39, (ESPESSURA DE 14 CM), UTILIZANDO PALHETA E ARGAMASSA DE ASSENTAMENTO COM PREPARO MANUAL. AF_03/2023</v>
          </cell>
          <cell r="I5783" t="str">
            <v>M2</v>
          </cell>
          <cell r="J5783" t="str">
            <v>COEFICIENTE DE REPRESENTATIVIDADE</v>
          </cell>
          <cell r="K5783" t="str">
            <v>73,19</v>
          </cell>
          <cell r="L5783" t="str">
            <v>CAIXA REFERENCIAL</v>
          </cell>
        </row>
        <row r="5784">
          <cell r="G5784" t="str">
            <v>89290</v>
          </cell>
          <cell r="H5784" t="str">
            <v>ALVENARIA ESTRUTURAL DE BLOCOS CERÂMICOS 14X19X29, (ESPESSURA DE 14 CM), UTILIZANDO PALHETA E ARGAMASSA DE ASSENTAMENTO COM PREPARO EM BETONEIRA. AF_03/2023</v>
          </cell>
          <cell r="I5784" t="str">
            <v>M2</v>
          </cell>
          <cell r="J5784" t="str">
            <v>COEFICIENTE DE REPRESENTATIVIDADE</v>
          </cell>
          <cell r="K5784" t="str">
            <v>81,90</v>
          </cell>
          <cell r="L5784" t="str">
            <v>CAIXA REFERENCIAL</v>
          </cell>
        </row>
        <row r="5785">
          <cell r="G5785" t="str">
            <v>89291</v>
          </cell>
          <cell r="H5785" t="str">
            <v>ALVENARIA ESTRUTURAL DE BLOCOS CERÂMICOS 14X19X29, (ESPESSURA DE 14 CM), UTILIZANDO PALHETA E ARGAMASSA DE ASSENTAMENTO COM PREPARO MANUAL. AF_03/2023</v>
          </cell>
          <cell r="I5785" t="str">
            <v>M2</v>
          </cell>
          <cell r="J5785" t="str">
            <v>COEFICIENTE DE REPRESENTATIVIDADE</v>
          </cell>
          <cell r="K5785" t="str">
            <v>84,16</v>
          </cell>
          <cell r="L5785" t="str">
            <v>CAIXA REFERENCIAL</v>
          </cell>
        </row>
        <row r="5786">
          <cell r="G5786" t="str">
            <v>89298</v>
          </cell>
          <cell r="H5786" t="str">
            <v>ALVENARIA ESTRUTURAL DE BLOCOS CERÂMICOS 14X19X39, (ESPESSURA DE 14 CM), UTILIZANDO COLHER DE PEDREIRO E ARGAMASSA DE ASSENTAMENTO COM PREPARO EM BETONEIRA. AF_03/2023</v>
          </cell>
          <cell r="I5786" t="str">
            <v>M2</v>
          </cell>
          <cell r="J5786" t="str">
            <v>COEFICIENTE DE REPRESENTATIVIDADE</v>
          </cell>
          <cell r="K5786" t="str">
            <v>83,57</v>
          </cell>
          <cell r="L5786" t="str">
            <v>CAIXA REFERENCIAL</v>
          </cell>
        </row>
        <row r="5787">
          <cell r="G5787" t="str">
            <v>89299</v>
          </cell>
          <cell r="H5787" t="str">
            <v>ALVENARIA ESTRUTURAL DE BLOCOS CERÂMICOS 14X19X39, (ESPESSURA DE 14 CM), UTILIZANDO COLHER DE PEDREIRO E ARGAMASSA DE ASSENTAMENTO COM PREPARO MANUAL. AF_03/2023</v>
          </cell>
          <cell r="I5787" t="str">
            <v>M2</v>
          </cell>
          <cell r="J5787" t="str">
            <v>COEFICIENTE DE REPRESENTATIVIDADE</v>
          </cell>
          <cell r="K5787" t="str">
            <v>86,28</v>
          </cell>
          <cell r="L5787" t="str">
            <v>CAIXA REFERENCIAL</v>
          </cell>
        </row>
        <row r="5788">
          <cell r="G5788" t="str">
            <v>89306</v>
          </cell>
          <cell r="H5788" t="str">
            <v>ALVENARIA ESTRUTURAL DE BLOCOS CERÂMICOS 14X19X29, (ESPESSURA DE 14 CM), UTILIZANDO COLHER DE PEDREIRO E ARGAMASSA DE ASSENTAMENTO COM PREPARO EM BETONEIRA. AF_03/2023</v>
          </cell>
          <cell r="I5788" t="str">
            <v>M2</v>
          </cell>
          <cell r="J5788" t="str">
            <v>COEFICIENTE DE REPRESENTATIVIDADE</v>
          </cell>
          <cell r="K5788" t="str">
            <v>99,73</v>
          </cell>
          <cell r="L5788" t="str">
            <v>CAIXA REFERENCIAL</v>
          </cell>
        </row>
        <row r="5789">
          <cell r="G5789" t="str">
            <v>89307</v>
          </cell>
          <cell r="H5789" t="str">
            <v>ALVENARIA ESTRUTURAL DE BLOCOS CERÂMICOS 14X19X29, (ESPESSURA DE 14 CM), UTILIZANDO COLHER DE PEDREIRO E ARGAMASSA DE ASSENTAMENTO COM PREPARO MANUAL. AF_03/2023</v>
          </cell>
          <cell r="I5789" t="str">
            <v>M2</v>
          </cell>
          <cell r="J5789" t="str">
            <v>COEFICIENTE DE REPRESENTATIVIDADE</v>
          </cell>
          <cell r="K5789" t="str">
            <v>102,76</v>
          </cell>
          <cell r="L5789" t="str">
            <v>CAIXA REFERENCIAL</v>
          </cell>
        </row>
        <row r="5790">
          <cell r="G5790" t="str">
            <v>101157</v>
          </cell>
          <cell r="H5790" t="str">
            <v>ALVENARIA DE VEDAÇÃO DE BLOCOS DE GESSO DE 7X50X66CM (ESPESSURA 7CM). AF_05/2020</v>
          </cell>
          <cell r="I5790" t="str">
            <v>M2</v>
          </cell>
          <cell r="J5790" t="str">
            <v>COEFICIENTE DE REPRESENTATIVIDADE</v>
          </cell>
          <cell r="K5790" t="str">
            <v>62,91</v>
          </cell>
          <cell r="L5790" t="str">
            <v>CAIXA REFERENCIAL</v>
          </cell>
        </row>
        <row r="5791">
          <cell r="G5791" t="str">
            <v>101158</v>
          </cell>
          <cell r="H5791" t="str">
            <v>ALVENARIA DE VEDAÇÃO DE BLOCOS DE GESSO DE 10X50X66CM (ESPESSURA 10CM). AF_05/2020</v>
          </cell>
          <cell r="I5791" t="str">
            <v>M2</v>
          </cell>
          <cell r="J5791" t="str">
            <v>COEFICIENTE DE REPRESENTATIVIDADE</v>
          </cell>
          <cell r="K5791" t="str">
            <v>81,57</v>
          </cell>
          <cell r="L5791" t="str">
            <v>CAIXA REFERENCIAL</v>
          </cell>
        </row>
        <row r="5792">
          <cell r="G5792" t="str">
            <v>101162</v>
          </cell>
          <cell r="H5792" t="str">
            <v>ALVENARIA DE VEDAÇÃO COM ELEMENTO VAZADO DE CERÂMICA (COBOGÓ) DE 7X20X20CM E ARGAMASSA DE ASSENTAMENTO COM PREPARO EM BETONEIRA. AF_05/2020</v>
          </cell>
          <cell r="I5792" t="str">
            <v>M2</v>
          </cell>
          <cell r="J5792" t="str">
            <v>COEFICIENTE DE REPRESENTATIVIDADE</v>
          </cell>
          <cell r="K5792" t="str">
            <v>163,85</v>
          </cell>
          <cell r="L5792" t="str">
            <v>CAIXA REFERENCIAL</v>
          </cell>
        </row>
        <row r="5793">
          <cell r="G5793" t="str">
            <v>103316</v>
          </cell>
          <cell r="H5793" t="str">
            <v>ALVENARIA DE VEDAÇÃO DE BLOCOS VAZADOS DE CONCRETO DE 9X19X39 CM (ESPESSURA 9 CM) E ARGAMASSA DE ASSENTAMENTO COM PREPARO EM BETONEIRA. AF_12/2021</v>
          </cell>
          <cell r="I5793" t="str">
            <v>M2</v>
          </cell>
          <cell r="J5793" t="str">
            <v>COEFICIENTE DE REPRESENTATIVIDADE</v>
          </cell>
          <cell r="K5793" t="str">
            <v>76,47</v>
          </cell>
          <cell r="L5793" t="str">
            <v>CAIXA REFERENCIAL</v>
          </cell>
        </row>
        <row r="5794">
          <cell r="G5794" t="str">
            <v>103317</v>
          </cell>
          <cell r="H5794" t="str">
            <v>ALVENARIA DE VEDAÇÃO DE BLOCOS VAZADOS DE CONCRETO DE 9X19X39 CM (ESPESSURA 9 CM) E ARGAMASSA DE ASSENTAMENTO COM PREPARO MANUAL. AF_12/2021</v>
          </cell>
          <cell r="I5794" t="str">
            <v>M2</v>
          </cell>
          <cell r="J5794" t="str">
            <v>COEFICIENTE DE REPRESENTATIVIDADE</v>
          </cell>
          <cell r="K5794" t="str">
            <v>77,94</v>
          </cell>
          <cell r="L5794" t="str">
            <v>CAIXA REFERENCIAL</v>
          </cell>
        </row>
        <row r="5795">
          <cell r="G5795" t="str">
            <v>103318</v>
          </cell>
          <cell r="H5795" t="str">
            <v>ALVENARIA DE VEDAÇÃO DE BLOCOS VAZADOS DE CONCRETO DE 14X19X39 CM (ESPESSURA 14 CM)  E ARGAMASSA DE ASSENTAMENTO COM PREPARO EM BETONEIRA. AF_12/2021</v>
          </cell>
          <cell r="I5795" t="str">
            <v>M2</v>
          </cell>
          <cell r="J5795" t="str">
            <v>COEFICIENTE DE REPRESENTATIVIDADE</v>
          </cell>
          <cell r="K5795" t="str">
            <v>99,71</v>
          </cell>
          <cell r="L5795" t="str">
            <v>CAIXA REFERENCIAL</v>
          </cell>
        </row>
        <row r="5796">
          <cell r="G5796" t="str">
            <v>103319</v>
          </cell>
          <cell r="H5796" t="str">
            <v>ALVENARIA DE VEDAÇÃO DE BLOCOS VAZADOS DE CONCRETO DE 14X19X39 CM (ESPESSURA 14 CM) E ARGAMASSA DE ASSENTAMENTO COM PREPARO MANUAL. AF_12/2021</v>
          </cell>
          <cell r="I5796" t="str">
            <v>M2</v>
          </cell>
          <cell r="J5796" t="str">
            <v>COEFICIENTE DE REPRESENTATIVIDADE</v>
          </cell>
          <cell r="K5796" t="str">
            <v>101,43</v>
          </cell>
          <cell r="L5796" t="str">
            <v>CAIXA REFERENCIAL</v>
          </cell>
        </row>
        <row r="5797">
          <cell r="G5797" t="str">
            <v>103320</v>
          </cell>
          <cell r="H5797" t="str">
            <v>ALVENARIA DE VEDAÇÃO DE BLOCOS VAZADOS DE CONCRETO DE 19X19X39 CM (ESPESSURA 19 CM) E ARGAMASSA DE ASSENTAMENTO COM PREPARO EM BETONEIRA. AF_12/2021</v>
          </cell>
          <cell r="I5797" t="str">
            <v>M2</v>
          </cell>
          <cell r="J5797" t="str">
            <v>COEFICIENTE DE REPRESENTATIVIDADE</v>
          </cell>
          <cell r="K5797" t="str">
            <v>119,19</v>
          </cell>
          <cell r="L5797" t="str">
            <v>CAIXA REFERENCIAL</v>
          </cell>
        </row>
        <row r="5798">
          <cell r="G5798" t="str">
            <v>103321</v>
          </cell>
          <cell r="H5798" t="str">
            <v>ALVENARIA DE VEDAÇÃO DE BLOCOS VAZADOS DE CONCRETO DE 19X19X39 CM (ESPESSURA 19 CM) E ARGAMASSA DE ASSENTAMENTO COM PREPARO MANUAL. AF_12/2021</v>
          </cell>
          <cell r="I5798" t="str">
            <v>M2</v>
          </cell>
          <cell r="J5798" t="str">
            <v>COEFICIENTE DE REPRESENTATIVIDADE</v>
          </cell>
          <cell r="K5798" t="str">
            <v>121,35</v>
          </cell>
          <cell r="L5798" t="str">
            <v>CAIXA REFERENCIAL</v>
          </cell>
        </row>
        <row r="5799">
          <cell r="G5799" t="str">
            <v>103336</v>
          </cell>
          <cell r="H5799" t="str">
            <v>ALVENARIA DE VEDAÇÃO DE BLOCOS  VAZADOS DE CONCRETO APARENTE DE 9X19X39 CM (ESPESSURA 9 CM) E ARGAMASSA DE ASSENTAMENTO COM PREPARO EM BETONEIRA. AF_12/2021</v>
          </cell>
          <cell r="I5799" t="str">
            <v>M2</v>
          </cell>
          <cell r="J5799" t="str">
            <v>COEFICIENTE DE REPRESENTATIVIDADE</v>
          </cell>
          <cell r="K5799" t="str">
            <v>87,14</v>
          </cell>
          <cell r="L5799" t="str">
            <v>CAIXA REFERENCIAL</v>
          </cell>
        </row>
        <row r="5800">
          <cell r="G5800" t="str">
            <v>103337</v>
          </cell>
          <cell r="H5800" t="str">
            <v>ALVENARIA DE VEDAÇÃO DE BLOCOS  VAZADOS DE CONCRETO APARENTE DE 9X19X39 CM (ESPESSURA 9 CM) E ARGAMASSA DE ASSENTAMENTO COM PREPARO MANUAL. AF_12/2021</v>
          </cell>
          <cell r="I5800" t="str">
            <v>M2</v>
          </cell>
          <cell r="J5800" t="str">
            <v>COEFICIENTE DE REPRESENTATIVIDADE</v>
          </cell>
          <cell r="K5800" t="str">
            <v>88,61</v>
          </cell>
          <cell r="L5800" t="str">
            <v>CAIXA REFERENCIAL</v>
          </cell>
        </row>
        <row r="5801">
          <cell r="G5801" t="str">
            <v>103338</v>
          </cell>
          <cell r="H5801" t="str">
            <v>ALVENARIA DE VEDAÇÃO DE BLOCOS  VAZADOS DE CONCRETO APARENTE DE 14X19X39 CM (ESPESSURA 14 CM) E ARGAMASSA DE ASSENTAMENTO COM PREPARO EM BETONEIRA. AF_12/2021</v>
          </cell>
          <cell r="I5801" t="str">
            <v>M2</v>
          </cell>
          <cell r="J5801" t="str">
            <v>COEFICIENTE DE REPRESENTATIVIDADE</v>
          </cell>
          <cell r="K5801" t="str">
            <v>115,08</v>
          </cell>
          <cell r="L5801" t="str">
            <v>CAIXA REFERENCIAL</v>
          </cell>
        </row>
        <row r="5802">
          <cell r="G5802" t="str">
            <v>103339</v>
          </cell>
          <cell r="H5802" t="str">
            <v>ALVENARIA DE VEDAÇÃO DE BLOCOS  VAZADOS DE CONCRETO APARENTE DE 14X19X39 CM (ESPESSURA 14 CM) E ARGAMASSA DE ASSENTAMENTO COM PREPARO MANUAL. AF_12/2021</v>
          </cell>
          <cell r="I5802" t="str">
            <v>M2</v>
          </cell>
          <cell r="J5802" t="str">
            <v>COEFICIENTE DE REPRESENTATIVIDADE</v>
          </cell>
          <cell r="K5802" t="str">
            <v>116,80</v>
          </cell>
          <cell r="L5802" t="str">
            <v>CAIXA REFERENCIAL</v>
          </cell>
        </row>
        <row r="5803">
          <cell r="G5803" t="str">
            <v>103340</v>
          </cell>
          <cell r="H5803" t="str">
            <v>ALVENARIA DE VEDAÇÃO DE BLOCOS  VAZADOS DE CONCRETO APARENTE DE 19X19X39 CM (ESPESSURA 19 CM) E ARGAMASSA DE ASSENTAMENTO COM PREPARO EM BETONEIRA. AF_12/2021</v>
          </cell>
          <cell r="I5803" t="str">
            <v>M2</v>
          </cell>
          <cell r="J5803" t="str">
            <v>COEFICIENTE DE REPRESENTATIVIDADE</v>
          </cell>
          <cell r="K5803" t="str">
            <v>138,31</v>
          </cell>
          <cell r="L5803" t="str">
            <v>CAIXA REFERENCIAL</v>
          </cell>
        </row>
        <row r="5804">
          <cell r="G5804" t="str">
            <v>103341</v>
          </cell>
          <cell r="H5804" t="str">
            <v>ALVENARIA DE VEDAÇÃO DE BLOCOS  VAZADOS DE CONCRETO APARENTE DE 19X19X39 CM (ESPESSURA 19 CM) E ARGAMASSA DE ASSENTAMENTO COM PREPARO MANUAL. AF_12/2021</v>
          </cell>
          <cell r="I5804" t="str">
            <v>M2</v>
          </cell>
          <cell r="J5804" t="str">
            <v>COEFICIENTE DE REPRESENTATIVIDADE</v>
          </cell>
          <cell r="K5804" t="str">
            <v>140,47</v>
          </cell>
          <cell r="L5804" t="str">
            <v>CAIXA REFERENCIAL</v>
          </cell>
        </row>
        <row r="5805">
          <cell r="G5805" t="str">
            <v>103342</v>
          </cell>
          <cell r="H5805" t="str">
            <v>ALVENARIA DE VEDAÇÃO DE BLOCOS  VAZADOS DE CONCRETO DE 14X19X29 CM (ESPESSURA 14 CM) E ARGAMASSA DE ASSENTAMENTO COM PREPARO EM BETONEIRA. AF_12/2021</v>
          </cell>
          <cell r="I5805" t="str">
            <v>M2</v>
          </cell>
          <cell r="J5805" t="str">
            <v>COEFICIENTE DE REPRESENTATIVIDADE</v>
          </cell>
          <cell r="K5805" t="str">
            <v>116,20</v>
          </cell>
          <cell r="L5805" t="str">
            <v>CAIXA REFERENCIAL</v>
          </cell>
        </row>
        <row r="5806">
          <cell r="G5806" t="str">
            <v>103343</v>
          </cell>
          <cell r="H5806" t="str">
            <v>ALVENARIA DE VEDAÇÃO DE BLOCOS  VAZADOS DE CONCRETO DE 14X19X29 CM (ESPESSURA 14 CM) E ARGAMASSA DE ASSENTAMENTO COM PREPARO MANUAL. AF_12/2021</v>
          </cell>
          <cell r="I5806" t="str">
            <v>M2</v>
          </cell>
          <cell r="J5806" t="str">
            <v>COEFICIENTE DE REPRESENTATIVIDADE</v>
          </cell>
          <cell r="K5806" t="str">
            <v>118,11</v>
          </cell>
          <cell r="L5806" t="str">
            <v>CAIXA REFERENCIAL</v>
          </cell>
        </row>
        <row r="5807">
          <cell r="G5807" t="str">
            <v>89453</v>
          </cell>
          <cell r="H5807" t="str">
            <v>ALVENARIA DE BLOCOS DE CONCRETO ESTRUTURAL 14X19X39 CM (ESPESSURA 14 CM), FBK = 4,5 MPA, UTILIZANDO PALHETA. AF_10/2022</v>
          </cell>
          <cell r="I5807" t="str">
            <v>M2</v>
          </cell>
          <cell r="J5807" t="str">
            <v>COEFICIENTE DE REPRESENTATIVIDADE</v>
          </cell>
          <cell r="K5807" t="str">
            <v>85,35</v>
          </cell>
          <cell r="L5807" t="str">
            <v>CAIXA REFERENCIAL</v>
          </cell>
        </row>
        <row r="5808">
          <cell r="G5808" t="str">
            <v>89455</v>
          </cell>
          <cell r="H5808" t="str">
            <v>ALVENARIA DE BLOCOS DE CONCRETO ESTRUTURAL 14X19X39 CM (ESPESSURA 14 CM), FBK = 14 MPA, UTILIZANDO PALHETA. AF_10/2022</v>
          </cell>
          <cell r="I5808" t="str">
            <v>M2</v>
          </cell>
          <cell r="J5808" t="str">
            <v>COEFICIENTE DE REPRESENTATIVIDADE</v>
          </cell>
          <cell r="K5808" t="str">
            <v>103,01</v>
          </cell>
          <cell r="L5808" t="str">
            <v>CAIXA REFERENCIAL</v>
          </cell>
        </row>
        <row r="5809">
          <cell r="G5809" t="str">
            <v>89462</v>
          </cell>
          <cell r="H5809" t="str">
            <v>ALVENARIA DE BLOCOS DE CONCRETO ESTRUTURAL 14X19X29 CM (ESPESSURA 14 CM), FBK = 4,5 MPA, UTILIZANDO PALHETA. AF_10/2022</v>
          </cell>
          <cell r="I5809" t="str">
            <v>M2</v>
          </cell>
          <cell r="J5809" t="str">
            <v>COEFICIENTE DE REPRESENTATIVIDADE</v>
          </cell>
          <cell r="K5809" t="str">
            <v>114,42</v>
          </cell>
          <cell r="L5809" t="str">
            <v>CAIXA REFERENCIAL</v>
          </cell>
        </row>
        <row r="5810">
          <cell r="G5810" t="str">
            <v>89464</v>
          </cell>
          <cell r="H5810" t="str">
            <v>ALVENARIA DE BLOCOS DE CONCRETO ESTRUTURAL 14X19X29 CM (ESPESSURA 14 CM), FBK = 14,0 MPA, UTILIZANDO PALHETA. AF_10/2022</v>
          </cell>
          <cell r="I5810" t="str">
            <v>M2</v>
          </cell>
          <cell r="J5810" t="str">
            <v>COEFICIENTE DE REPRESENTATIVIDADE</v>
          </cell>
          <cell r="K5810" t="str">
            <v>134,08</v>
          </cell>
          <cell r="L5810" t="str">
            <v>CAIXA REFERENCIAL</v>
          </cell>
        </row>
        <row r="5811">
          <cell r="G5811" t="str">
            <v>89470</v>
          </cell>
          <cell r="H5811" t="str">
            <v>ALVENARIA DE BLOCOS DE CONCRETO ESTRUTURAL 14X19X39 CM (ESPESSURA 14 CM), FBK = 4,5 MPA, UTILIZANDO COLHER DE PEDREIRO. AF_10/2022</v>
          </cell>
          <cell r="I5811" t="str">
            <v>M2</v>
          </cell>
          <cell r="J5811" t="str">
            <v>COEFICIENTE DE REPRESENTATIVIDADE</v>
          </cell>
          <cell r="K5811" t="str">
            <v>97,85</v>
          </cell>
          <cell r="L5811" t="str">
            <v>CAIXA REFERENCIAL</v>
          </cell>
        </row>
        <row r="5812">
          <cell r="G5812" t="str">
            <v>89472</v>
          </cell>
          <cell r="H5812" t="str">
            <v>ALVENARIA DE BLOCOS DE CONCRETO ESTRUTURAL 14X19X39 CM (ESPESSURA 14 CM), FBK = 14 MPA, UTILIZANDO COLHER DE PEDREIRO. AF_10/2022</v>
          </cell>
          <cell r="I5812" t="str">
            <v>M2</v>
          </cell>
          <cell r="J5812" t="str">
            <v>COEFICIENTE DE REPRESENTATIVIDADE</v>
          </cell>
          <cell r="K5812" t="str">
            <v>116,74</v>
          </cell>
          <cell r="L5812" t="str">
            <v>CAIXA REFERENCIAL</v>
          </cell>
        </row>
        <row r="5813">
          <cell r="G5813" t="str">
            <v>89478</v>
          </cell>
          <cell r="H5813" t="str">
            <v>ALVENARIA DE BLOCOS DE CONCRETO ESTRUTURAL 14X19X29 CM (ESPESSURA 14 CM), FBK = 4,5 MPA, UTILIZANDO COLHER DE PEDREIRO. AF_10/2022</v>
          </cell>
          <cell r="I5813" t="str">
            <v>M2</v>
          </cell>
          <cell r="J5813" t="str">
            <v>COEFICIENTE DE REPRESENTATIVIDADE</v>
          </cell>
          <cell r="K5813" t="str">
            <v>135,52</v>
          </cell>
          <cell r="L5813" t="str">
            <v>CAIXA REFERENCIAL</v>
          </cell>
        </row>
        <row r="5814">
          <cell r="G5814" t="str">
            <v>89480</v>
          </cell>
          <cell r="H5814" t="str">
            <v>ALVENARIA DE BLOCOS DE CONCRETO ESTRUTURAL 14X19X29 CM (ESPESSURA 14 CM), FBK = 14 MPA, UTILIZANDO COLHER DE PEDREIRO. AF_10/2022</v>
          </cell>
          <cell r="I5814" t="str">
            <v>M2</v>
          </cell>
          <cell r="J5814" t="str">
            <v>COEFICIENTE DE REPRESENTATIVIDADE</v>
          </cell>
          <cell r="K5814" t="str">
            <v>156,39</v>
          </cell>
          <cell r="L5814" t="str">
            <v>CAIXA REFERENCIAL</v>
          </cell>
        </row>
        <row r="5815">
          <cell r="G5815" t="str">
            <v>91815</v>
          </cell>
          <cell r="H5815" t="str">
            <v>(COMPOSIÇÃO REPRESENTATIVA) DE ALVENARIA DE BLOCOS DE CONCRETO ESTRUTURAL 14X19X39 CM, (ESPESSURA 14 CM), FBK = 4,5 MPA, UTILIZANDO PALHETA, PARA EDIFICAÇÃO HABITACIONAL. AF_10/2015</v>
          </cell>
          <cell r="I5815" t="str">
            <v>M2</v>
          </cell>
          <cell r="J5815" t="str">
            <v>COEFICIENTE DE REPRESENTATIVIDADE</v>
          </cell>
          <cell r="K5815" t="str">
            <v>85,35</v>
          </cell>
          <cell r="L5815" t="str">
            <v>CAIXA REFERENCIAL</v>
          </cell>
        </row>
        <row r="5816">
          <cell r="G5816" t="str">
            <v>91816</v>
          </cell>
          <cell r="H5816" t="str">
            <v>COMPOSIÇÃO REPRESENTATIVA DE SERVIÇOS DE ALVENARIA DE BLOCOS DE CONCRETO ESTRUTURAL 14X19X29 CM, (ESPESSURA 14 CM), FBK = 4,5 MPA, UTILIZANDO PALHETA, PARA EDIFICAÇÃO HABITACIONAL. AF_10/2015</v>
          </cell>
          <cell r="I5816" t="str">
            <v>M2</v>
          </cell>
          <cell r="J5816" t="str">
            <v>COEFICIENTE DE REPRESENTATIVIDADE</v>
          </cell>
          <cell r="K5816" t="str">
            <v>114,42</v>
          </cell>
          <cell r="L5816" t="str">
            <v>CAIXA REFERENCIAL</v>
          </cell>
        </row>
        <row r="5817">
          <cell r="G5817" t="str">
            <v>101161</v>
          </cell>
          <cell r="H5817" t="str">
            <v>ALVENARIA DE VEDAÇÃO COM ELEMENTO VAZADO DE CONCRETO (COBOGÓ) DE 7X50X50CM E ARGAMASSA DE ASSENTAMENTO COM PREPARO EM BETONEIRA. AF_05/2020</v>
          </cell>
          <cell r="I5817" t="str">
            <v>M2</v>
          </cell>
          <cell r="J5817" t="str">
            <v>COEFICIENTE DE REPRESENTATIVIDADE</v>
          </cell>
          <cell r="K5817" t="str">
            <v>227,60</v>
          </cell>
          <cell r="L5817" t="str">
            <v>CAIXA REFERENCIAL</v>
          </cell>
        </row>
        <row r="5818">
          <cell r="G5818" t="str">
            <v>101163</v>
          </cell>
          <cell r="H5818" t="str">
            <v>ALVENARIA DE VEDAÇÃO COM BLOCO DE VIDRO VAZADO, TIPO VENEZIANA, DE 6X20X20CM E ARGAMASSA DE ASSENTAMENTO COM PREPARO EM BETONEIRA. AF_05/2020</v>
          </cell>
          <cell r="I5818" t="str">
            <v>M2</v>
          </cell>
          <cell r="J5818" t="str">
            <v>COEFICIENTE DE REPRESENTATIVIDADE</v>
          </cell>
          <cell r="K5818" t="str">
            <v>625,61</v>
          </cell>
          <cell r="L5818" t="str">
            <v>CAIXA REFERENCIAL</v>
          </cell>
        </row>
        <row r="5819">
          <cell r="G5819" t="str">
            <v>101164</v>
          </cell>
          <cell r="H5819" t="str">
            <v>ALVENARIA DE VEDAÇÃO COM BLOCO DE VIDRO, TIPO CANELADO, DE 8X19X19CM E ARGAMASSA DE ASSENTAMENTO COM PREPARO EM BETONEIRA. AF_05/2020</v>
          </cell>
          <cell r="I5819" t="str">
            <v>M2</v>
          </cell>
          <cell r="J5819" t="str">
            <v>COEFICIENTE DE REPRESENTATIVIDADE</v>
          </cell>
          <cell r="K5819" t="str">
            <v>634,08</v>
          </cell>
          <cell r="L5819" t="str">
            <v>CAIXA REFERENCIAL</v>
          </cell>
        </row>
        <row r="5820">
          <cell r="G5820" t="str">
            <v>96358</v>
          </cell>
          <cell r="H5820" t="str">
            <v>PAREDE COM SISTEMA EM CHAPAS DE GESSO PARA DRYWALL, USO INTERNO, COM DUAS FACES SIMPLES E ESTRUTURA METÁLICA COM GUIAS SIMPLES, SEM VÃOS. AF_07/2023_PS</v>
          </cell>
          <cell r="I5820" t="str">
            <v>M2</v>
          </cell>
          <cell r="J5820" t="str">
            <v>COEFICIENTE DE REPRESENTATIVIDADE</v>
          </cell>
          <cell r="K5820" t="str">
            <v>86,42</v>
          </cell>
          <cell r="L5820" t="str">
            <v>CAIXA REFERENCIAL</v>
          </cell>
        </row>
        <row r="5821">
          <cell r="G5821" t="str">
            <v>96359</v>
          </cell>
          <cell r="H5821" t="str">
            <v>PAREDE COM SISTEMA EM CHAPAS DE GESSO PARA DRYWALL, USO INTERNO, COM DUAS FACES SIMPLES E ESTRUTURA METÁLICA COM GUIAS SIMPLES PARA PAREDES COM ÁREA LÍQUIDA MAIOR OU IGUAL A 6 M2, COM VÃOS. AF_07/2023_PS</v>
          </cell>
          <cell r="I5821" t="str">
            <v>M2</v>
          </cell>
          <cell r="J5821" t="str">
            <v>COEFICIENTE DE REPRESENTATIVIDADE</v>
          </cell>
          <cell r="K5821" t="str">
            <v>96,50</v>
          </cell>
          <cell r="L5821" t="str">
            <v>CAIXA REFERENCIAL</v>
          </cell>
        </row>
        <row r="5822">
          <cell r="G5822" t="str">
            <v>96360</v>
          </cell>
          <cell r="H5822" t="str">
            <v>PAREDE COM SISTEMA EM CHAPAS DE GESSO PARA DRYWALL, USO INTERNO, COM DUAS FACES SIMPLES E ESTRUTURA METÁLICA COM GUIAS DUPLAS, SEM VÃOS. AF_07/2023_PS</v>
          </cell>
          <cell r="I5822" t="str">
            <v>M2</v>
          </cell>
          <cell r="J5822" t="str">
            <v>COEFICIENTE DE REPRESENTATIVIDADE</v>
          </cell>
          <cell r="K5822" t="str">
            <v>110,97</v>
          </cell>
          <cell r="L5822" t="str">
            <v>CAIXA REFERENCIAL</v>
          </cell>
        </row>
        <row r="5823">
          <cell r="G5823" t="str">
            <v>96361</v>
          </cell>
          <cell r="H5823" t="str">
            <v>PAREDE COM SISTEMA EM CHAPAS DE GESSO PARA DRYWALL, USO INTERNO, COM DUAS FACES SIMPLES E ESTRUTURA METÁLICA COM GUIAS DUPLAS PARA PAREDES COM ÁREA LÍQUIDA MAIOR OU IGUAL A 6 M2, COM VÃOS. AF_07/2023_PS</v>
          </cell>
          <cell r="I5823" t="str">
            <v>M2</v>
          </cell>
          <cell r="J5823" t="str">
            <v>COEFICIENTE DE REPRESENTATIVIDADE</v>
          </cell>
          <cell r="K5823" t="str">
            <v>129,86</v>
          </cell>
          <cell r="L5823" t="str">
            <v>CAIXA REFERENCIAL</v>
          </cell>
        </row>
        <row r="5824">
          <cell r="G5824" t="str">
            <v>96362</v>
          </cell>
          <cell r="H5824" t="str">
            <v>PAREDE COM SISTEMA EM CHAPAS DE GESSO PARA DRYWALL, USO INTERNO, COM UMA FACE SIMPLES E OUTRA FACE DUPLA E ESTRUTURA METÁLICA COM GUIAS SIMPLES, SEM VÃOS. AF_07/2023_PS</v>
          </cell>
          <cell r="I5824" t="str">
            <v>M2</v>
          </cell>
          <cell r="J5824" t="str">
            <v>COEFICIENTE DE REPRESENTATIVIDADE</v>
          </cell>
          <cell r="K5824" t="str">
            <v>112,24</v>
          </cell>
          <cell r="L5824" t="str">
            <v>CAIXA REFERENCIAL</v>
          </cell>
        </row>
        <row r="5825">
          <cell r="G5825" t="str">
            <v>96363</v>
          </cell>
          <cell r="H5825" t="str">
            <v>PAREDE COM SISTEMA EM CHAPAS DE GESSO PARA DRYWALL, USO INTERNO, COM UMA FACE SIMPLES E OUTRA FACE DUPLA E ESTRUTURA METÁLICA COM GUIAS SIMPLES PARA PAREDES COM ÁREA LÍQUIDA MAIOR OU IGUAL A 6 M2, COM VÃOS. AF_07/2023_PS</v>
          </cell>
          <cell r="I5825" t="str">
            <v>M2</v>
          </cell>
          <cell r="J5825" t="str">
            <v>COEFICIENTE DE REPRESENTATIVIDADE</v>
          </cell>
          <cell r="K5825" t="str">
            <v>122,96</v>
          </cell>
          <cell r="L5825" t="str">
            <v>CAIXA REFERENCIAL</v>
          </cell>
        </row>
        <row r="5826">
          <cell r="G5826" t="str">
            <v>96364</v>
          </cell>
          <cell r="H5826" t="str">
            <v>PAREDE COM SISTEMA EM CHAPAS DE GESSO PARA DRYWALL, USO INTERNO COM UMA FACE SIMPLES E OUTRA FACE DUPLA E ESTRUTURA METÁLICA COM GUIAS DUPLAS, SEM VÃOS. AF_07/2023_PS</v>
          </cell>
          <cell r="I5826" t="str">
            <v>M2</v>
          </cell>
          <cell r="J5826" t="str">
            <v>COEFICIENTE DE REPRESENTATIVIDADE</v>
          </cell>
          <cell r="K5826" t="str">
            <v>136,79</v>
          </cell>
          <cell r="L5826" t="str">
            <v>CAIXA REFERENCIAL</v>
          </cell>
        </row>
        <row r="5827">
          <cell r="G5827" t="str">
            <v>96365</v>
          </cell>
          <cell r="H5827" t="str">
            <v>PAREDE COM SISTEMA EM CHAPAS DE GESSO PARA DRYWALL, USO INTERNO, COM UMA FACE SIMPLES E OUTRA FACE DUPLA E   ESTRUTURA METÁLICA COM GUIAS DUPLAS PARA PAREDES COM ÁREA LÍQUIDA MAIOR OU IGUAL A 6 M2, COM VÃOS. AF_07/2023_PS</v>
          </cell>
          <cell r="I5827" t="str">
            <v>M2</v>
          </cell>
          <cell r="J5827" t="str">
            <v>COEFICIENTE DE REPRESENTATIVIDADE</v>
          </cell>
          <cell r="K5827" t="str">
            <v>156,35</v>
          </cell>
          <cell r="L5827" t="str">
            <v>CAIXA REFERENCIAL</v>
          </cell>
        </row>
        <row r="5828">
          <cell r="G5828" t="str">
            <v>96366</v>
          </cell>
          <cell r="H5828" t="str">
            <v>PAREDE COM SISTEMA EM CHAPAS DE GESSO PARA DRYWALL, USO INTERNO, COM DUAS FACES DUPLAS E ESTRUTURA METÁLICA COM GUIAS SIMPLES, SEM VÃOS. AF_07/2023_PS</v>
          </cell>
          <cell r="I5828" t="str">
            <v>M2</v>
          </cell>
          <cell r="J5828" t="str">
            <v>COEFICIENTE DE REPRESENTATIVIDADE</v>
          </cell>
          <cell r="K5828" t="str">
            <v>138,06</v>
          </cell>
          <cell r="L5828" t="str">
            <v>CAIXA REFERENCIAL</v>
          </cell>
        </row>
        <row r="5829">
          <cell r="G5829" t="str">
            <v>96367</v>
          </cell>
          <cell r="H5829" t="str">
            <v>PAREDE COM SISTEMA EM CHAPAS DE GESSO PARA DRYWALL, USO INTERNO, COM DUAS FACES DUPLAS E ESTRUTURA METÁLICA COM GUIAS SIMPLES PARA PAREDES COM ÁREA LÍQUIDA MAIOR OU IGUAL A 6 M2, COM VÃOS. AF_07/2023_PS</v>
          </cell>
          <cell r="I5829" t="str">
            <v>M2</v>
          </cell>
          <cell r="J5829" t="str">
            <v>COEFICIENTE DE REPRESENTATIVIDADE</v>
          </cell>
          <cell r="K5829" t="str">
            <v>149,42</v>
          </cell>
          <cell r="L5829" t="str">
            <v>CAIXA REFERENCIAL</v>
          </cell>
        </row>
        <row r="5830">
          <cell r="G5830" t="str">
            <v>96368</v>
          </cell>
          <cell r="H5830" t="str">
            <v>PAREDE COM SISTEMA EM CHAPAS DE GESSO PARA DRYWALL, USO INTERNO COM DUAS FACES DUPLAS E ESTRUTURA METÁLICA COM GUIAS DUPLAS, SEM VÃOS. AF_07/2023_PS</v>
          </cell>
          <cell r="I5830" t="str">
            <v>M2</v>
          </cell>
          <cell r="J5830" t="str">
            <v>COEFICIENTE DE REPRESENTATIVIDADE</v>
          </cell>
          <cell r="K5830" t="str">
            <v>162,64</v>
          </cell>
          <cell r="L5830" t="str">
            <v>CAIXA REFERENCIAL</v>
          </cell>
        </row>
        <row r="5831">
          <cell r="G5831" t="str">
            <v>96369</v>
          </cell>
          <cell r="H5831" t="str">
            <v>PAREDE COM SISTEMA EM CHAPAS DE GESSO PARA DRYWALL, USO INTERNO, COM DUAS FACES DUPLAS E ESTRUTURA METÁLICA COM GUIAS DUPLAS PARA PAREDES COM ÁREA LÍQUIDA MAIOR OU IGUAL A 6 M2, COM VÃOS. AF_07/2023_PS</v>
          </cell>
          <cell r="I5831" t="str">
            <v>M2</v>
          </cell>
          <cell r="J5831" t="str">
            <v>COEFICIENTE DE REPRESENTATIVIDADE</v>
          </cell>
          <cell r="K5831" t="str">
            <v>182,80</v>
          </cell>
          <cell r="L5831" t="str">
            <v>CAIXA REFERENCIAL</v>
          </cell>
        </row>
        <row r="5832">
          <cell r="G5832" t="str">
            <v>96370</v>
          </cell>
          <cell r="H5832" t="str">
            <v>PAREDE COM SISTEMA EM CHAPAS DE GESSO PARA DRYWALL, USO INTERNO, COM UMA FACE SIMPLES E ESTRUTURA METÁLICA COM GUIAS SIMPLES, SEM VÃOS. AF_07/2023_PS</v>
          </cell>
          <cell r="I5832" t="str">
            <v>M2</v>
          </cell>
          <cell r="J5832" t="str">
            <v>COEFICIENTE DE REPRESENTATIVIDADE</v>
          </cell>
          <cell r="K5832" t="str">
            <v>56,80</v>
          </cell>
          <cell r="L5832" t="str">
            <v>CAIXA REFERENCIAL</v>
          </cell>
        </row>
        <row r="5833">
          <cell r="G5833" t="str">
            <v>96371</v>
          </cell>
          <cell r="H5833" t="str">
            <v>PAREDE COM SISTEMA EM CHAPAS DE GESSO PARA DRYWALL, USO INTERNO, COM UMA FACE SIMPLES E ESTRUTURA METÁLICA COM GUIAS SIMPLES PARA PAREDES COM ÁREA LÍQUIDA MAIOR OU IGUAL A 6 M2, COM VÃOS. AF_07/2023_PS</v>
          </cell>
          <cell r="I5833" t="str">
            <v>M2</v>
          </cell>
          <cell r="J5833" t="str">
            <v>COEFICIENTE DE REPRESENTATIVIDADE</v>
          </cell>
          <cell r="K5833" t="str">
            <v>66,22</v>
          </cell>
          <cell r="L5833" t="str">
            <v>CAIXA REFERENCIAL</v>
          </cell>
        </row>
        <row r="5834">
          <cell r="G5834" t="str">
            <v>96373</v>
          </cell>
          <cell r="H5834" t="str">
            <v>INSTALAÇÃO DE REFORÇO METÁLICO EM PAREDE DRYWALL. AF_07/2023</v>
          </cell>
          <cell r="I5834" t="str">
            <v>M</v>
          </cell>
          <cell r="J5834" t="str">
            <v>COEFICIENTE DE REPRESENTATIVIDADE</v>
          </cell>
          <cell r="K5834" t="str">
            <v>10,58</v>
          </cell>
          <cell r="L5834" t="str">
            <v>CAIXA REFERENCIAL</v>
          </cell>
        </row>
        <row r="5835">
          <cell r="G5835" t="str">
            <v>96374</v>
          </cell>
          <cell r="H5835" t="str">
            <v>INSTALAÇÃO DE REFORÇO DE MADEIRA EM PAREDE DRYWALL. AF_07/2023</v>
          </cell>
          <cell r="I5835" t="str">
            <v>M</v>
          </cell>
          <cell r="J5835" t="str">
            <v>COEFICIENTE DE REPRESENTATIVIDADE</v>
          </cell>
          <cell r="K5835" t="str">
            <v>34,89</v>
          </cell>
          <cell r="L5835" t="str">
            <v>CAIXA REFERENCIAL</v>
          </cell>
        </row>
        <row r="5836">
          <cell r="G5836" t="str">
            <v>102235</v>
          </cell>
          <cell r="H5836" t="str">
            <v>DIVISÓRIA FIXA EM VIDRO TEMPERADO 10 MM, SEM ABERTURA. AF_01/2021_PS</v>
          </cell>
          <cell r="I5836" t="str">
            <v>M2</v>
          </cell>
          <cell r="J5836" t="str">
            <v>COEFICIENTE DE REPRESENTATIVIDADE</v>
          </cell>
          <cell r="K5836" t="str">
            <v>532,89</v>
          </cell>
          <cell r="L5836" t="str">
            <v>CAIXA REFERENCIAL</v>
          </cell>
        </row>
        <row r="5837">
          <cell r="G5837" t="str">
            <v>102253</v>
          </cell>
          <cell r="H5837" t="str">
            <v>DIVISORIA SANITÁRIA, TIPO CABINE, EM GRANITO CINZA POLIDO, ESP = 3CM, ASSENTADO COM ARGAMASSA COLANTE AC III-E, EXCLUSIVE FERRAGENS. AF_01/2021</v>
          </cell>
          <cell r="I5837" t="str">
            <v>M2</v>
          </cell>
          <cell r="J5837" t="str">
            <v>COEFICIENTE DE REPRESENTATIVIDADE</v>
          </cell>
          <cell r="K5837" t="str">
            <v>926,12</v>
          </cell>
          <cell r="L5837" t="str">
            <v>CAIXA REFERENCIAL</v>
          </cell>
        </row>
        <row r="5838">
          <cell r="G5838" t="str">
            <v>102254</v>
          </cell>
          <cell r="H5838" t="str">
            <v>DIVISORIA SANITÁRIA, TIPO CABINE, EM MÁRMORE BRANCO POLIDO, ESP = 3CM, ASSENTADO COM ARGAMASSA COLANTE AC III-E, EXCLUSIVE FERRAGENS. AF_01/2021</v>
          </cell>
          <cell r="I5838" t="str">
            <v>M2</v>
          </cell>
          <cell r="J5838" t="str">
            <v>COEFICIENTE DE REPRESENTATIVIDADE</v>
          </cell>
          <cell r="K5838" t="str">
            <v>955,91</v>
          </cell>
          <cell r="L5838" t="str">
            <v>CAIXA REFERENCIAL</v>
          </cell>
        </row>
        <row r="5839">
          <cell r="G5839" t="str">
            <v>102255</v>
          </cell>
          <cell r="H5839" t="str">
            <v>TAPA VISTA DE MICTÓRIO EM GRANITO CINZA POLIDO, ESP = 3CM, ASSENTADO COM ARGAMASSA COLANTE AC III-E . AF_01/2021</v>
          </cell>
          <cell r="I5839" t="str">
            <v>M2</v>
          </cell>
          <cell r="J5839" t="str">
            <v>COEFICIENTE DE REPRESENTATIVIDADE</v>
          </cell>
          <cell r="K5839" t="str">
            <v>966,22</v>
          </cell>
          <cell r="L5839" t="str">
            <v>CAIXA REFERENCIAL</v>
          </cell>
        </row>
        <row r="5840">
          <cell r="G5840" t="str">
            <v>102256</v>
          </cell>
          <cell r="H5840" t="str">
            <v>TAPA VISTA DE MICTÓRIO EM MÁRMORE BRANCO POLIDO, ESP = 3CM, ASSENTADO COM ARGAMASSA COLANTE AC III-E . AF_01/2021</v>
          </cell>
          <cell r="I5840" t="str">
            <v>M2</v>
          </cell>
          <cell r="J5840" t="str">
            <v>COEFICIENTE DE REPRESENTATIVIDADE</v>
          </cell>
          <cell r="K5840" t="str">
            <v>994,59</v>
          </cell>
          <cell r="L5840" t="str">
            <v>CAIXA REFERENCIAL</v>
          </cell>
        </row>
        <row r="5841">
          <cell r="G5841" t="str">
            <v>102257</v>
          </cell>
          <cell r="H5841" t="str">
            <v>DIVISORIA SANITÁRIA, TIPO CABINE, EM PAINEL DE GRANILITE, ESP = 3CM, ASSENTADO COM ARGAMASSA COLANTE AC III-E, EXCLUSIVE FERRAGENS. AF_01/2021</v>
          </cell>
          <cell r="I5841" t="str">
            <v>M2</v>
          </cell>
          <cell r="J5841" t="str">
            <v>COEFICIENTE DE REPRESENTATIVIDADE</v>
          </cell>
          <cell r="K5841" t="str">
            <v>342,70</v>
          </cell>
          <cell r="L5841" t="str">
            <v>CAIXA REFERENCIAL</v>
          </cell>
        </row>
        <row r="5842">
          <cell r="G5842" t="str">
            <v>102258</v>
          </cell>
          <cell r="H5842" t="str">
            <v>TAPA VISTA DE MICTÓRIO EM PAINEL DE GRANILITE, ESP = 3CM, ASSENTADO COM ARGAMASSA COLANTE AC III-E . AF_01/2021</v>
          </cell>
          <cell r="I5842" t="str">
            <v>M2</v>
          </cell>
          <cell r="J5842" t="str">
            <v>COEFICIENTE DE REPRESENTATIVIDADE</v>
          </cell>
          <cell r="K5842" t="str">
            <v>401,59</v>
          </cell>
          <cell r="L5842" t="str">
            <v>CAIXA REFERENCIAL</v>
          </cell>
        </row>
        <row r="5843">
          <cell r="G5843" t="str">
            <v>104718</v>
          </cell>
          <cell r="H5843" t="str">
            <v>PAREDE COM SISTEMA EM CHAPAS DE GESSO PARA DRYWALL, USO INTERNO, COM DUAS FACES SIMPLES E ESTRUTURA METÁLICA COM GUIAS SIMPLES PARA PAREDES COM ÁREA LÍQUIDA MENOR QUE 6 M2, COM VÃOS. AF_07/2023_PS</v>
          </cell>
          <cell r="I5843" t="str">
            <v>M2</v>
          </cell>
          <cell r="J5843" t="str">
            <v>COEFICIENTE DE REPRESENTATIVIDADE</v>
          </cell>
          <cell r="K5843" t="str">
            <v>114,81</v>
          </cell>
          <cell r="L5843" t="str">
            <v>CAIXA REFERENCIAL</v>
          </cell>
        </row>
        <row r="5844">
          <cell r="G5844" t="str">
            <v>104719</v>
          </cell>
          <cell r="H5844" t="str">
            <v>PAREDE COM SISTEMA EM CHAPAS DE GESSO PARA DRYWALL, USO INTERNO, COM DUAS FACES SIMPLES E ESTRUTURA METÁLICA COM GUIAS DUPLAS PARA PAREDES COM ÁREA LÍQUIDA MENOR QUE 6 M2, COM VÃOS. AF_07/2023_PS</v>
          </cell>
          <cell r="I5844" t="str">
            <v>M2</v>
          </cell>
          <cell r="J5844" t="str">
            <v>COEFICIENTE DE REPRESENTATIVIDADE</v>
          </cell>
          <cell r="K5844" t="str">
            <v>163,27</v>
          </cell>
          <cell r="L5844" t="str">
            <v>CAIXA REFERENCIAL</v>
          </cell>
        </row>
        <row r="5845">
          <cell r="G5845" t="str">
            <v>104720</v>
          </cell>
          <cell r="H5845" t="str">
            <v>PAREDE COM SISTEMA EM CHAPAS DE GESSO PARA DRYWALL, USO INTERNO, COM UMA FACE SIMPLES E OUTRA FACE DUPLA E ESTRUTURA METÁLICA COM GUIAS SIMPLES PARA PAREDES COM ÁREA LÍQUIDA MENOR QUE 6 M2, COM VÃOS. AF_07/2023_PS</v>
          </cell>
          <cell r="I5845" t="str">
            <v>M2</v>
          </cell>
          <cell r="J5845" t="str">
            <v>COEFICIENTE DE REPRESENTATIVIDADE</v>
          </cell>
          <cell r="K5845" t="str">
            <v>142,54</v>
          </cell>
          <cell r="L5845" t="str">
            <v>CAIXA REFERENCIAL</v>
          </cell>
        </row>
        <row r="5846">
          <cell r="G5846" t="str">
            <v>104721</v>
          </cell>
          <cell r="H5846" t="str">
            <v>PAREDE COM SISTEMA EM CHAPAS DE GESSO PARA DRYWALL, USO INTERNO, COM UMA FACE SIMPLES E OUTRA FACE DUPLA E ESTRUTURA METÁLICA COM GUIAS DUPLAS PARA PAREDES COM ÁREA LÍQUIDA MENOR QUE 6 M2, COM VÃOS. AF_07/2023_PS</v>
          </cell>
          <cell r="I5846" t="str">
            <v>M2</v>
          </cell>
          <cell r="J5846" t="str">
            <v>COEFICIENTE DE REPRESENTATIVIDADE</v>
          </cell>
          <cell r="K5846" t="str">
            <v>191,00</v>
          </cell>
          <cell r="L5846" t="str">
            <v>CAIXA REFERENCIAL</v>
          </cell>
        </row>
        <row r="5847">
          <cell r="G5847" t="str">
            <v>104722</v>
          </cell>
          <cell r="H5847" t="str">
            <v>PAREDE COM SISTEMA EM CHAPAS DE GESSO PARA DRYWALL, USO INTERNO, COM DUAS FACES DUPLAS E ESTRUTURA METÁLICA COM GUIAS SIMPLES PARA PAREDES COM ÁREA LÍQUIDA MENOR QUE 6 M2, COM VÃOS. AF_07/2023_PS</v>
          </cell>
          <cell r="I5847" t="str">
            <v>M2</v>
          </cell>
          <cell r="J5847" t="str">
            <v>COEFICIENTE DE REPRESENTATIVIDADE</v>
          </cell>
          <cell r="K5847" t="str">
            <v>170,29</v>
          </cell>
          <cell r="L5847" t="str">
            <v>CAIXA REFERENCIAL</v>
          </cell>
        </row>
        <row r="5848">
          <cell r="G5848" t="str">
            <v>104723</v>
          </cell>
          <cell r="H5848" t="str">
            <v>PAREDE COM SISTEMA EM CHAPAS DE GESSO PARA DRYWALL, USO INTERNO, COM DUAS FACES DUPLAS E ESTRUTURA METÁLICA COM GUIAS DUPLAS PARA PAREDES COM ÁREA LÍQUIDA MENOR QUE 6 M2, COM VÃOS. AF_07/2023_PS</v>
          </cell>
          <cell r="I5848" t="str">
            <v>M2</v>
          </cell>
          <cell r="J5848" t="str">
            <v>COEFICIENTE DE REPRESENTATIVIDADE</v>
          </cell>
          <cell r="K5848" t="str">
            <v>218,74</v>
          </cell>
          <cell r="L5848" t="str">
            <v>CAIXA REFERENCIAL</v>
          </cell>
        </row>
        <row r="5849">
          <cell r="G5849" t="str">
            <v>104724</v>
          </cell>
          <cell r="H5849" t="str">
            <v>PAREDE COM SISTEMA EM CHAPAS DE GESSO PARA DRYWALL, USO INTERNO, COM UMA FACE SIMPLES E ESTRUTURA METÁLICA COM GUIAS SIMPLES PARA PAREDES COM ÁREA LÍQUIDA MENOR QUE 6 M2, COM VÃOS. AF_07/2023_PS</v>
          </cell>
          <cell r="I5849" t="str">
            <v>M2</v>
          </cell>
          <cell r="J5849" t="str">
            <v>COEFICIENTE DE REPRESENTATIVIDADE</v>
          </cell>
          <cell r="K5849" t="str">
            <v>83,25</v>
          </cell>
          <cell r="L5849" t="str">
            <v>CAIXA REFERENCIAL</v>
          </cell>
        </row>
        <row r="5850">
          <cell r="G5850" t="str">
            <v>101154</v>
          </cell>
          <cell r="H5850" t="str">
            <v>ALVENARIA DE VEDAÇÃO DE BLOCOS DE CONCRETO CELULAR DE 10X30X60CM (ESPESSURA 10CM) E ARGAMASSA DE ASSENTAMENTO COM PREPARO EM BETONEIRA. AF_05/2020</v>
          </cell>
          <cell r="I5850" t="str">
            <v>M2</v>
          </cell>
          <cell r="J5850" t="str">
            <v>COEFICIENTE DE REPRESENTATIVIDADE</v>
          </cell>
          <cell r="K5850" t="str">
            <v>132,39</v>
          </cell>
          <cell r="L5850" t="str">
            <v>CAIXA REFERENCIAL</v>
          </cell>
        </row>
        <row r="5851">
          <cell r="G5851" t="str">
            <v>101155</v>
          </cell>
          <cell r="H5851" t="str">
            <v>ALVENARIA DE VEDAÇÃO DE BLOCOS DE CONCRETO CELULAR DE 15X30X60CM (ESPESSURA 15CM) E ARGAMASSA DE ASSENTAMENTO COM PREPARO EM BETONEIRA. AF_05/2020</v>
          </cell>
          <cell r="I5851" t="str">
            <v>M2</v>
          </cell>
          <cell r="J5851" t="str">
            <v>COEFICIENTE DE REPRESENTATIVIDADE</v>
          </cell>
          <cell r="K5851" t="str">
            <v>186,26</v>
          </cell>
          <cell r="L5851" t="str">
            <v>CAIXA REFERENCIAL</v>
          </cell>
        </row>
        <row r="5852">
          <cell r="G5852" t="str">
            <v>101156</v>
          </cell>
          <cell r="H5852" t="str">
            <v>ALVENARIA DE VEDAÇÃO DE BLOCOS DE CONCRETO CELULAR DE 20X30X60CM (ESPESSURA 20CM) E ARGAMASSA DE ASSENTAMENTO COM PREPARO EM BETONEIRA. AF_05/2020</v>
          </cell>
          <cell r="I5852" t="str">
            <v>M2</v>
          </cell>
          <cell r="J5852" t="str">
            <v>COEFICIENTE DE REPRESENTATIVIDADE</v>
          </cell>
          <cell r="K5852" t="str">
            <v>272,98</v>
          </cell>
          <cell r="L5852" t="str">
            <v>CAIXA REFERENCIAL</v>
          </cell>
        </row>
        <row r="5853">
          <cell r="G5853" t="str">
            <v>101814</v>
          </cell>
          <cell r="H5853" t="str">
            <v>RECOMPOSIÇÃO DE PAVIMENTOS EM PEDRA POLIÉDRICA, REJUNTAMENTO COM PÓ DE PEDRA, COM REAPROVEITAMENTO DAS PEDRAS POLIÉDRICAS PARA O FECHAMENTO DE VALAS - INCLUSO RETIRADA E COLOCAÇÃO DO MATERIAL. AF_12/2020</v>
          </cell>
          <cell r="I5853" t="str">
            <v>M2</v>
          </cell>
          <cell r="J5853" t="str">
            <v>COEFICIENTE DE REPRESENTATIVIDADE</v>
          </cell>
          <cell r="K5853" t="str">
            <v>48,79</v>
          </cell>
          <cell r="L5853" t="str">
            <v>CAIXA REFERENCIAL</v>
          </cell>
        </row>
        <row r="5854">
          <cell r="G5854" t="str">
            <v>101816</v>
          </cell>
          <cell r="H5854" t="str">
            <v>RECOMPOSIÇÃO DE PAVIMENTO EM PEDRAS POLIÉDRICAS, REJUNTAMENTO COM ARGAMASSA, COM REAPROVEITAMENTO DAS PEDRAS POLIÉDRICAS, PARA O FECHAMENTO DE VALAS - INCLUSO RETIRADA E COLOCAÇÃO DO MATERIAL. AF_12/2020</v>
          </cell>
          <cell r="I5854" t="str">
            <v>M2</v>
          </cell>
          <cell r="J5854" t="str">
            <v>COEFICIENTE DE REPRESENTATIVIDADE</v>
          </cell>
          <cell r="K5854" t="str">
            <v>71,59</v>
          </cell>
          <cell r="L5854" t="str">
            <v>CAIXA REFERENCIAL</v>
          </cell>
        </row>
        <row r="5855">
          <cell r="G5855" t="str">
            <v>101817</v>
          </cell>
          <cell r="H5855" t="str">
            <v>RECOMPOSIÇÃO DE PAVIMENTO EM PARALELEPÍPEDOS, REJUNTAMENTO COM PÓ DE PEDRA, COM REAPROVEITAMENTO DOS PARALELEPÍPEDOS, PARA O FECHAMENTO DE VALAS - INCLUSO RETIRADA E COLOCAÇÃO DO MATERIAL. AF_12/2020</v>
          </cell>
          <cell r="I5855" t="str">
            <v>M2</v>
          </cell>
          <cell r="J5855" t="str">
            <v>COEFICIENTE DE REPRESENTATIVIDADE</v>
          </cell>
          <cell r="K5855" t="str">
            <v>55,55</v>
          </cell>
          <cell r="L5855" t="str">
            <v>CAIXA REFERENCIAL</v>
          </cell>
        </row>
        <row r="5856">
          <cell r="G5856" t="str">
            <v>101819</v>
          </cell>
          <cell r="H5856" t="str">
            <v>RECOMPOSIÇÃO DE PAVIMENTO EM PARALELEPÍPEDOS, REJUNTAMENTO COM ARGAMASSA, COM REAPROVEITAMENTO DOS PARALELEPÍPEDOS, PARA O FECHAMENTO DE VALAS - INCLUSO RETIRADA E COLOCAÇÃO DO MATERIAL. AF_12/2020</v>
          </cell>
          <cell r="I5856" t="str">
            <v>M2</v>
          </cell>
          <cell r="J5856" t="str">
            <v>COEFICIENTE DE REPRESENTATIVIDADE</v>
          </cell>
          <cell r="K5856" t="str">
            <v>69,12</v>
          </cell>
          <cell r="L5856" t="str">
            <v>CAIXA REFERENCIAL</v>
          </cell>
        </row>
        <row r="5857">
          <cell r="G5857" t="str">
            <v>101820</v>
          </cell>
          <cell r="H5857" t="str">
            <v>RECOMPOSIÇÃO DE PAVIMENTO EM PISO INTERTRAVADO SEXTAVADO, COM REAPROVEITAMENTO DOS BLOCOS SEXTAVADO, PARA O FECHAMENTO DE VALAS - INCLUSO RETIRADA E COLOCAÇÃO DO MATERIAL. AF_12/2020</v>
          </cell>
          <cell r="I5857" t="str">
            <v>M2</v>
          </cell>
          <cell r="J5857" t="str">
            <v>COEFICIENTE DE REPRESENTATIVIDADE</v>
          </cell>
          <cell r="K5857" t="str">
            <v>49,97</v>
          </cell>
          <cell r="L5857" t="str">
            <v>CAIXA REFERENCIAL</v>
          </cell>
        </row>
        <row r="5858">
          <cell r="G5858" t="str">
            <v>101822</v>
          </cell>
          <cell r="H5858" t="str">
            <v>RECOMPOSIÇÃO DE BASE E OU SUB-BASE PARA REMENDO PROFUNDO DE SOLOS DE COMPORTAMENTO LATERÍTICO (ARENOSO) - INCLUSO RETIRADA E COLOCAÇÃO DO MATERIAL. AF_12/2020</v>
          </cell>
          <cell r="I5858" t="str">
            <v>M3</v>
          </cell>
          <cell r="J5858" t="str">
            <v>COEFICIENTE DE REPRESENTATIVIDADE</v>
          </cell>
          <cell r="K5858" t="str">
            <v>149,96</v>
          </cell>
          <cell r="L5858" t="str">
            <v>CAIXA REFERENCIAL</v>
          </cell>
        </row>
        <row r="5859">
          <cell r="G5859" t="str">
            <v>101823</v>
          </cell>
          <cell r="H5859" t="str">
            <v>RECOMPOSIÇÃO DE BASE E OU SUB-BASE PARA REMENDO PROFUNDO DE SOLO MELHORADO COM CIMENTO (TEOR DE 2%) - INCLUSO RETIRADA E COLOCAÇÃO DO MATERIAL. AF_12/2020</v>
          </cell>
          <cell r="I5859" t="str">
            <v>M3</v>
          </cell>
          <cell r="J5859" t="str">
            <v>COEFICIENTE DE REPRESENTATIVIDADE</v>
          </cell>
          <cell r="K5859" t="str">
            <v>178,86</v>
          </cell>
          <cell r="L5859" t="str">
            <v>CAIXA REFERENCIAL</v>
          </cell>
        </row>
        <row r="5860">
          <cell r="G5860" t="str">
            <v>101824</v>
          </cell>
          <cell r="H5860" t="str">
            <v>RECOMPOSIÇÃO DE BASE E OU SUB-BASE PARA REMENDO PROFUNDO DE SOLO MELHORADO COM CIMENTO (TEOR DE 4%) - INCLUSO RETIRADA E COLOCAÇÃO DO MATERIAL. AF_12/2020</v>
          </cell>
          <cell r="I5860" t="str">
            <v>M3</v>
          </cell>
          <cell r="J5860" t="str">
            <v>COEFICIENTE DE REPRESENTATIVIDADE</v>
          </cell>
          <cell r="K5860" t="str">
            <v>205,77</v>
          </cell>
          <cell r="L5860" t="str">
            <v>CAIXA REFERENCIAL</v>
          </cell>
        </row>
        <row r="5861">
          <cell r="G5861" t="str">
            <v>101825</v>
          </cell>
          <cell r="H5861" t="str">
            <v>RECOMPOSIÇÃO DE BASE E OU SUB-BASE PARA REMENDO PROFUNDO DE SOLO COM CIMENTO (TEOR DE 6%) - INCLUSO RETIRADA E COLOCAÇÃO DO MATERIAL. AF_12/2020</v>
          </cell>
          <cell r="I5861" t="str">
            <v>M3</v>
          </cell>
          <cell r="J5861" t="str">
            <v>COEFICIENTE DE REPRESENTATIVIDADE</v>
          </cell>
          <cell r="K5861" t="str">
            <v>231,95</v>
          </cell>
          <cell r="L5861" t="str">
            <v>CAIXA REFERENCIAL</v>
          </cell>
        </row>
        <row r="5862">
          <cell r="G5862" t="str">
            <v>101826</v>
          </cell>
          <cell r="H5862" t="str">
            <v>RECOMPOSIÇÃO DE BASE E OU SUB-BASE PARA REMENDO PROFUNDO DE SOLO COM CIMENTO (TEOR DE 8%) - INCLUSO RETIRADA E COLOCAÇÃO DO MATERIAL. AF_12/2020</v>
          </cell>
          <cell r="I5862" t="str">
            <v>M3</v>
          </cell>
          <cell r="J5862" t="str">
            <v>COEFICIENTE DE REPRESENTATIVIDADE</v>
          </cell>
          <cell r="K5862" t="str">
            <v>257,79</v>
          </cell>
          <cell r="L5862" t="str">
            <v>CAIXA REFERENCIAL</v>
          </cell>
        </row>
        <row r="5863">
          <cell r="G5863" t="str">
            <v>101827</v>
          </cell>
          <cell r="H5863" t="str">
            <v>RECOMPOSIÇÃO DE BASE E OU SUB-BASE PARA REMENDO PROFUNDO DE SOLO BRITA (40/60) - INCLUSO RETIRADA E COLOCAÇÃO DO MATERIAL. AF_12/2020</v>
          </cell>
          <cell r="I5863" t="str">
            <v>M3</v>
          </cell>
          <cell r="J5863" t="str">
            <v>COEFICIENTE DE REPRESENTATIVIDADE</v>
          </cell>
          <cell r="K5863" t="str">
            <v>207,41</v>
          </cell>
          <cell r="L5863" t="str">
            <v>CAIXA REFERENCIAL</v>
          </cell>
        </row>
        <row r="5864">
          <cell r="G5864" t="str">
            <v>101828</v>
          </cell>
          <cell r="H5864" t="str">
            <v>RECOMPOSIÇÃO DE BASE E OU SUB-BASE PARA REMENDO PROFUNDO DE SOLO BRITA (50/50) - INCLUSO RETIRADA E COLOCAÇÃO DO MATERIAL. AF_12/2020</v>
          </cell>
          <cell r="I5864" t="str">
            <v>M3</v>
          </cell>
          <cell r="J5864" t="str">
            <v>COEFICIENTE DE REPRESENTATIVIDADE</v>
          </cell>
          <cell r="K5864" t="str">
            <v>197,84</v>
          </cell>
          <cell r="L5864" t="str">
            <v>CAIXA REFERENCIAL</v>
          </cell>
        </row>
        <row r="5865">
          <cell r="G5865" t="str">
            <v>101829</v>
          </cell>
          <cell r="H5865" t="str">
            <v>RECOMPOSIÇÃO DE BASE E OU SUB-BASE PARA REMENDO PROFUNDO DE SOLO BRITA (40/60) COM CIMENTO (TEOR DE 4%) - INCLUSO RETIRADA E COLOCAÇÃO DO MATERIAL. AF_12/2020</v>
          </cell>
          <cell r="I5865" t="str">
            <v>M3</v>
          </cell>
          <cell r="J5865" t="str">
            <v>COEFICIENTE DE REPRESENTATIVIDADE</v>
          </cell>
          <cell r="K5865" t="str">
            <v>260,93</v>
          </cell>
          <cell r="L5865" t="str">
            <v>CAIXA REFERENCIAL</v>
          </cell>
        </row>
        <row r="5866">
          <cell r="G5866" t="str">
            <v>101830</v>
          </cell>
          <cell r="H5866" t="str">
            <v>RECOMPOSIÇÃO DE BASE E OU SUB-BASE PARA REMENDO PROFUNDO DE SOLO BRITA (40/60) COM CIMENTO (TEOR DE 6%) - INCLUSO RETIRADA E COLOCAÇÃO DO MATERIAL. AF_12/2020</v>
          </cell>
          <cell r="I5866" t="str">
            <v>M3</v>
          </cell>
          <cell r="J5866" t="str">
            <v>COEFICIENTE DE REPRESENTATIVIDADE</v>
          </cell>
          <cell r="K5866" t="str">
            <v>285,96</v>
          </cell>
          <cell r="L5866" t="str">
            <v>CAIXA REFERENCIAL</v>
          </cell>
        </row>
        <row r="5867">
          <cell r="G5867" t="str">
            <v>101831</v>
          </cell>
          <cell r="H5867" t="str">
            <v>RECOMPOSIÇÃO DE BASE E OU SUB-BASE PARA REMENDO PROFUNDO DE SOLO BRITA (40/60) COM CIMENTO (TEOR DE 8%) - INCLUSO RETIRADA E COLOCAÇÃO DO MATERIAL. AF_12/2020</v>
          </cell>
          <cell r="I5867" t="str">
            <v>M3</v>
          </cell>
          <cell r="J5867" t="str">
            <v>COEFICIENTE DE REPRESENTATIVIDADE</v>
          </cell>
          <cell r="K5867" t="str">
            <v>310,65</v>
          </cell>
          <cell r="L5867" t="str">
            <v>CAIXA REFERENCIAL</v>
          </cell>
        </row>
        <row r="5868">
          <cell r="G5868" t="str">
            <v>101832</v>
          </cell>
          <cell r="H5868" t="str">
            <v>RECOMPOSIÇÃO DE BASE E OU SUB-BASE PARA REMENDO PROFUNDO DE SOLO BRITA (50/50) COM CIMENTO (TEOR DE 4%) - INCLUSO RETIRADA E COLOCAÇÃO DO MATERIAL. AF_12/2020</v>
          </cell>
          <cell r="I5868" t="str">
            <v>M3</v>
          </cell>
          <cell r="J5868" t="str">
            <v>COEFICIENTE DE REPRESENTATIVIDADE</v>
          </cell>
          <cell r="K5868" t="str">
            <v>251,73</v>
          </cell>
          <cell r="L5868" t="str">
            <v>CAIXA REFERENCIAL</v>
          </cell>
        </row>
        <row r="5869">
          <cell r="G5869" t="str">
            <v>101833</v>
          </cell>
          <cell r="H5869" t="str">
            <v>RECOMPOSIÇÃO DE BASE E OU SUB-BASE PARA REMENDO PROFUNDO DE SOLO BRITA (50/50) COM CIMENTO (TEOR DE 6%) - INCLUSO RETIRADA E COLOCAÇÃO DO MATERIAL. AF_12/2020</v>
          </cell>
          <cell r="I5869" t="str">
            <v>M3</v>
          </cell>
          <cell r="J5869" t="str">
            <v>COEFICIENTE DE REPRESENTATIVIDADE</v>
          </cell>
          <cell r="K5869" t="str">
            <v>276,95</v>
          </cell>
          <cell r="L5869" t="str">
            <v>CAIXA REFERENCIAL</v>
          </cell>
        </row>
        <row r="5870">
          <cell r="G5870" t="str">
            <v>101834</v>
          </cell>
          <cell r="H5870" t="str">
            <v>RECOMPOSIÇÃO DE BASE E OU SUB-BASE PARA REMENDO PROFUNDO DE SOLO BRITA (50/50) COM CIMENTO (TEOR DE 8%) - INCLUSO RETIRADA E COLOCAÇÃO DO MATERIAL. AF_12/2020</v>
          </cell>
          <cell r="I5870" t="str">
            <v>M3</v>
          </cell>
          <cell r="J5870" t="str">
            <v>COEFICIENTE DE REPRESENTATIVIDADE</v>
          </cell>
          <cell r="K5870" t="str">
            <v>301,84</v>
          </cell>
          <cell r="L5870" t="str">
            <v>CAIXA REFERENCIAL</v>
          </cell>
        </row>
        <row r="5871">
          <cell r="G5871" t="str">
            <v>101835</v>
          </cell>
          <cell r="H5871" t="str">
            <v>RECOMPOSIÇÃO DE BASE E OU SUB-BASE PARA REMENDO PROFUNDO DE BRITA GRADUADA SIMPLES - INCLUSO RETIRADA E COLOCAÇÃO DO MATERIAL. AF_12/2020</v>
          </cell>
          <cell r="I5871" t="str">
            <v>M3</v>
          </cell>
          <cell r="J5871" t="str">
            <v>COEFICIENTE DE REPRESENTATIVIDADE</v>
          </cell>
          <cell r="K5871" t="str">
            <v>262,68</v>
          </cell>
          <cell r="L5871" t="str">
            <v>CAIXA REFERENCIAL</v>
          </cell>
        </row>
        <row r="5872">
          <cell r="G5872" t="str">
            <v>101836</v>
          </cell>
          <cell r="H5872" t="str">
            <v>RECOMPOSIÇÃO DE BASE E OU SUB-BASE PARA FECHAMENTO DE VALAS DE SOLOS DE COMPORTAMENTO LATERÍTICO (ARENOSO) - INCLUSO RETIRADA E COLOCAÇÃO DO MATERIAL. AF_12/2020</v>
          </cell>
          <cell r="I5872" t="str">
            <v>M3</v>
          </cell>
          <cell r="J5872" t="str">
            <v>COEFICIENTE DE REPRESENTATIVIDADE</v>
          </cell>
          <cell r="K5872" t="str">
            <v>28,30</v>
          </cell>
          <cell r="L5872" t="str">
            <v>CAIXA REFERENCIAL</v>
          </cell>
        </row>
        <row r="5873">
          <cell r="G5873" t="str">
            <v>101837</v>
          </cell>
          <cell r="H5873" t="str">
            <v>RECOMPOSIÇÃO DE BASE E OU SUB-BASE PARA FECHAMENTO DE VALAS DE SOLO MELHORADO COM CIMENTO (TEOR DE 2%) - INCLUSO RETIRADA E COLOCAÇÃO DO MATERIAL. AF_12/2020</v>
          </cell>
          <cell r="I5873" t="str">
            <v>M3</v>
          </cell>
          <cell r="J5873" t="str">
            <v>COEFICIENTE DE REPRESENTATIVIDADE</v>
          </cell>
          <cell r="K5873" t="str">
            <v>57,20</v>
          </cell>
          <cell r="L5873" t="str">
            <v>CAIXA REFERENCIAL</v>
          </cell>
        </row>
        <row r="5874">
          <cell r="G5874" t="str">
            <v>101838</v>
          </cell>
          <cell r="H5874" t="str">
            <v>RECOMPOSIÇÃO DE BASE E OU SUB-BASE PARA FECHAMENTO DE VALAS DE SOLO MELHORADO COM CIMENTO (TEOR DE 4%) - INCLUSO RETIRADA E COLOCAÇÃO DO MATERIAL. AF_12/2020</v>
          </cell>
          <cell r="I5874" t="str">
            <v>M3</v>
          </cell>
          <cell r="J5874" t="str">
            <v>COEFICIENTE DE REPRESENTATIVIDADE</v>
          </cell>
          <cell r="K5874" t="str">
            <v>84,11</v>
          </cell>
          <cell r="L5874" t="str">
            <v>CAIXA REFERENCIAL</v>
          </cell>
        </row>
        <row r="5875">
          <cell r="G5875" t="str">
            <v>101839</v>
          </cell>
          <cell r="H5875" t="str">
            <v>RECOMPOSIÇÃO DE BASE E OU SUB-BASE PARA FECHAMENTO DE VALAS DE SOLO COM CIMENTO (TEOR DE 6%) - INCLUSO RETIRADA E COLOCAÇÃO DO MATERIAL. AF_12/2020</v>
          </cell>
          <cell r="I5875" t="str">
            <v>M3</v>
          </cell>
          <cell r="J5875" t="str">
            <v>COEFICIENTE DE REPRESENTATIVIDADE</v>
          </cell>
          <cell r="K5875" t="str">
            <v>110,28</v>
          </cell>
          <cell r="L5875" t="str">
            <v>CAIXA REFERENCIAL</v>
          </cell>
        </row>
        <row r="5876">
          <cell r="G5876" t="str">
            <v>101840</v>
          </cell>
          <cell r="H5876" t="str">
            <v>RECOMPOSIÇÃO DE BASE E OU SUB-BASE PARA FECHAMENTO DE VALAS DE SOLO COM CIMENTO (TEOR DE 8%) - INCLUSO RETIRADA E COLOCAÇÃO DO MATERIAL. AF_12/2020</v>
          </cell>
          <cell r="I5876" t="str">
            <v>M3</v>
          </cell>
          <cell r="J5876" t="str">
            <v>COEFICIENTE DE REPRESENTATIVIDADE</v>
          </cell>
          <cell r="K5876" t="str">
            <v>187,69</v>
          </cell>
          <cell r="L5876" t="str">
            <v>CAIXA REFERENCIAL</v>
          </cell>
        </row>
        <row r="5877">
          <cell r="G5877" t="str">
            <v>101841</v>
          </cell>
          <cell r="H5877" t="str">
            <v>RECOMPOSIÇÃO DE BASE E OU SUB-BASE PARA FECHAMENTO DE VALAS DE SOLO BRITA (40/60) - INCLUSO RETIRADA E COLOCAÇÃO DO MATERIAL. AF_12/2020</v>
          </cell>
          <cell r="I5877" t="str">
            <v>M3</v>
          </cell>
          <cell r="J5877" t="str">
            <v>COEFICIENTE DE REPRESENTATIVIDADE</v>
          </cell>
          <cell r="K5877" t="str">
            <v>85,75</v>
          </cell>
          <cell r="L5877" t="str">
            <v>CAIXA REFERENCIAL</v>
          </cell>
        </row>
        <row r="5878">
          <cell r="G5878" t="str">
            <v>101842</v>
          </cell>
          <cell r="H5878" t="str">
            <v>RECOMPOSIÇÃO DE BASE E OU SUB-BASE PARA FECHAMENTO DE VALAS DE SOLO BRITA (50/50) - INCLUSO RETIRADA E COLOCAÇÃO DO MATERIAL. AF_12/2020</v>
          </cell>
          <cell r="I5878" t="str">
            <v>M3</v>
          </cell>
          <cell r="J5878" t="str">
            <v>COEFICIENTE DE REPRESENTATIVIDADE</v>
          </cell>
          <cell r="K5878" t="str">
            <v>76,18</v>
          </cell>
          <cell r="L5878" t="str">
            <v>CAIXA REFERENCIAL</v>
          </cell>
        </row>
        <row r="5879">
          <cell r="G5879" t="str">
            <v>101843</v>
          </cell>
          <cell r="H5879" t="str">
            <v>RECOMPOSIÇÃO DE BASE E OU SUB-BASE PARA FECHAMENTO DE VALAS DE SOLO BRITA (40/60) COM CIMENTO (TEOR DE 4%) - INCLUSO RETIRADA E COLOCAÇÃO DO MATERIAL. AF_12/2020</v>
          </cell>
          <cell r="I5879" t="str">
            <v>M3</v>
          </cell>
          <cell r="J5879" t="str">
            <v>COEFICIENTE DE REPRESENTATIVIDADE</v>
          </cell>
          <cell r="K5879" t="str">
            <v>139,27</v>
          </cell>
          <cell r="L5879" t="str">
            <v>CAIXA REFERENCIAL</v>
          </cell>
        </row>
        <row r="5880">
          <cell r="G5880" t="str">
            <v>101844</v>
          </cell>
          <cell r="H5880" t="str">
            <v>RECOMPOSIÇÃO DE BASE E OU SUB-BASE PARA FECHAMENTO DE VALAS DE SOLO BRITA (40/60) COM CIMENTO (TEOR DE 6%) - INCLUSO RETIRADA E COLOCAÇÃO DO MATERIAL. AF_12/2020</v>
          </cell>
          <cell r="I5880" t="str">
            <v>M3</v>
          </cell>
          <cell r="J5880" t="str">
            <v>COEFICIENTE DE REPRESENTATIVIDADE</v>
          </cell>
          <cell r="K5880" t="str">
            <v>164,30</v>
          </cell>
          <cell r="L5880" t="str">
            <v>CAIXA REFERENCIAL</v>
          </cell>
        </row>
        <row r="5881">
          <cell r="G5881" t="str">
            <v>101845</v>
          </cell>
          <cell r="H5881" t="str">
            <v>RECOMPOSIÇÃO DE BASE E OU SUB-BASE PARA FECHAMENTO DE VALAS DE SOLO BRITA (40/60) COM CIMENTO (TEOR DE 8%) - INCLUSO RETIRADA E COLOCAÇÃO DO MATERIAL. AF_12/2020</v>
          </cell>
          <cell r="I5881" t="str">
            <v>M3</v>
          </cell>
          <cell r="J5881" t="str">
            <v>COEFICIENTE DE REPRESENTATIVIDADE</v>
          </cell>
          <cell r="K5881" t="str">
            <v>188,99</v>
          </cell>
          <cell r="L5881" t="str">
            <v>CAIXA REFERENCIAL</v>
          </cell>
        </row>
        <row r="5882">
          <cell r="G5882" t="str">
            <v>101846</v>
          </cell>
          <cell r="H5882" t="str">
            <v>RECOMPOSIÇÃO DE BASE E OU SUB-BASE PARA FECHAMENTO DE VALAS DE SOLO BRITA (50/50) COM CIMENTO (TEOR DE 4%) - INCLUSO RETIRADA E COLOCAÇÃO DO MATERIAL. AF_12/2020</v>
          </cell>
          <cell r="I5882" t="str">
            <v>M3</v>
          </cell>
          <cell r="J5882" t="str">
            <v>COEFICIENTE DE REPRESENTATIVIDADE</v>
          </cell>
          <cell r="K5882" t="str">
            <v>130,07</v>
          </cell>
          <cell r="L5882" t="str">
            <v>CAIXA REFERENCIAL</v>
          </cell>
        </row>
        <row r="5883">
          <cell r="G5883" t="str">
            <v>101847</v>
          </cell>
          <cell r="H5883" t="str">
            <v>RECOMPOSIÇÃO DE BASE E OU SUB-BASE PARA FECHAMENTO DE VALAS DE SOLO BRITA (50/50) COM CIMENTO (TEOR DE 6%) - INCLUSO RETIRADA E COLOCAÇÃO DO MATERIAL. AF_12/2020</v>
          </cell>
          <cell r="I5883" t="str">
            <v>M3</v>
          </cell>
          <cell r="J5883" t="str">
            <v>COEFICIENTE DE REPRESENTATIVIDADE</v>
          </cell>
          <cell r="K5883" t="str">
            <v>155,29</v>
          </cell>
          <cell r="L5883" t="str">
            <v>CAIXA REFERENCIAL</v>
          </cell>
        </row>
        <row r="5884">
          <cell r="G5884" t="str">
            <v>101848</v>
          </cell>
          <cell r="H5884" t="str">
            <v>RECOMPOSIÇÃO DE BASE E OU SUB-BASE PARA FECHAMENTO DE VALAS DE SOLO BRITA (50/50) COM CIMENTO (TEOR DE 8%) - INCLUSO RETIRADA E COLOCAÇÃO DO MATERIAL. AF_12/2020</v>
          </cell>
          <cell r="I5884" t="str">
            <v>M3</v>
          </cell>
          <cell r="J5884" t="str">
            <v>COEFICIENTE DE REPRESENTATIVIDADE</v>
          </cell>
          <cell r="K5884" t="str">
            <v>180,18</v>
          </cell>
          <cell r="L5884" t="str">
            <v>CAIXA REFERENCIAL</v>
          </cell>
        </row>
        <row r="5885">
          <cell r="G5885" t="str">
            <v>101849</v>
          </cell>
          <cell r="H5885" t="str">
            <v>RECOMPOSIÇÃO DE BASE E OU SUB-BASE PARA FECHAMENTO DE VALAS DE BRITA GRADUADA SIMPLES - INCLUSO RETIRADA E COLOCAÇÃO DO MATERIAL. AF_12/2020</v>
          </cell>
          <cell r="I5885" t="str">
            <v>M3</v>
          </cell>
          <cell r="J5885" t="str">
            <v>COEFICIENTE DE REPRESENTATIVIDADE</v>
          </cell>
          <cell r="K5885" t="str">
            <v>141,02</v>
          </cell>
          <cell r="L5885" t="str">
            <v>CAIXA REFERENCIAL</v>
          </cell>
        </row>
        <row r="5886">
          <cell r="G5886" t="str">
            <v>101850</v>
          </cell>
          <cell r="H5886" t="str">
            <v>REASSENTAMENTO DE PARALELEPÍPEDOS, REJUNTAMENTO COM PÓ DE PEDRA, COM REAPROVEITAMENTO DOS PARALELEPÍPEDOS - INCLUSO RETIRADA E COLOCAÇÃO DO MATERIAL. AF_12/2020</v>
          </cell>
          <cell r="I5886" t="str">
            <v>M2</v>
          </cell>
          <cell r="J5886" t="str">
            <v>COEFICIENTE DE REPRESENTATIVIDADE</v>
          </cell>
          <cell r="K5886" t="str">
            <v>64,27</v>
          </cell>
          <cell r="L5886" t="str">
            <v>CAIXA REFERENCIAL</v>
          </cell>
        </row>
        <row r="5887">
          <cell r="G5887" t="str">
            <v>101852</v>
          </cell>
          <cell r="H5887" t="str">
            <v>REASSENTAMENTO DE PARALELEPÍPEDOS, REJUNTAMENTO COM ARGAMASSA, COM REAPROVEITAMENTO DOS PARALELEPÍPEDOS - INCLUSO RETIRADA E COLOCAÇÃO DO MATERIAL. AF_12/2020</v>
          </cell>
          <cell r="I5887" t="str">
            <v>M2</v>
          </cell>
          <cell r="J5887" t="str">
            <v>COEFICIENTE DE REPRESENTATIVIDADE</v>
          </cell>
          <cell r="K5887" t="str">
            <v>78,07</v>
          </cell>
          <cell r="L5887" t="str">
            <v>CAIXA REFERENCIAL</v>
          </cell>
        </row>
        <row r="5888">
          <cell r="G5888" t="str">
            <v>101853</v>
          </cell>
          <cell r="H5888" t="str">
            <v>REASSENTAMENTO DE PEDRAS POLIÉDRICAS, REJUNTAMENTO COM PÓ DE PEDRA, COM REAPROVEITAMENTO DAS PEDRAS POLIÉDRICAS - INCLUSO RETIRADA E COLOCAÇÃO DO MATERIAL.  AF_12/2020</v>
          </cell>
          <cell r="I5888" t="str">
            <v>M2</v>
          </cell>
          <cell r="J5888" t="str">
            <v>COEFICIENTE DE REPRESENTATIVIDADE</v>
          </cell>
          <cell r="K5888" t="str">
            <v>55,66</v>
          </cell>
          <cell r="L5888" t="str">
            <v>CAIXA REFERENCIAL</v>
          </cell>
        </row>
        <row r="5889">
          <cell r="G5889" t="str">
            <v>101855</v>
          </cell>
          <cell r="H5889" t="str">
            <v>REASSENTAMENTO DE PEDRAS POLIÉDRICAS, REJUNTAMENTO COM ARGAMASSA, COM REAPROVEITAMENTO DAS PEDRAS POLIÉDRICAS - INCLUSO RETIRADA E COLOCAÇÃO DO MATERIAL. AF_12/2020</v>
          </cell>
          <cell r="I5889" t="str">
            <v>M2</v>
          </cell>
          <cell r="J5889" t="str">
            <v>COEFICIENTE DE REPRESENTATIVIDADE</v>
          </cell>
          <cell r="K5889" t="str">
            <v>78,60</v>
          </cell>
          <cell r="L5889" t="str">
            <v>CAIXA REFERENCIAL</v>
          </cell>
        </row>
        <row r="5890">
          <cell r="G5890" t="str">
            <v>101856</v>
          </cell>
          <cell r="H5890" t="str">
            <v>REASSENTAMENTO DE BLOCOS PISOGRAMA PARA PISO INTERTRAVADO, COM REAPROVEITAMENTO DOS BLOCOS PISOGRAMA - INCLUSO RETIRADA E COLOCAÇÃO DO MATERIAL. AF_12/2020</v>
          </cell>
          <cell r="I5890" t="str">
            <v>M2</v>
          </cell>
          <cell r="J5890" t="str">
            <v>COEFICIENTE DE REPRESENTATIVIDADE</v>
          </cell>
          <cell r="K5890" t="str">
            <v>30,39</v>
          </cell>
          <cell r="L5890" t="str">
            <v>CAIXA REFERENCIAL</v>
          </cell>
        </row>
        <row r="5891">
          <cell r="G5891" t="str">
            <v>101857</v>
          </cell>
          <cell r="H5891" t="str">
            <v>REASSENTAMENTO DE BLOCOS SEXTAVADO PARA PISO INTERTRAVADO, ESPESSURA DE 6 CM, EM CALÇADA, COM REAPROVEITAMENTO DOS BLOCOS SEXTAVADOS - INCLUSO RETIRADA E COLOCAÇÃO DO MATERIAL. AF_12/2020</v>
          </cell>
          <cell r="I5891" t="str">
            <v>M2</v>
          </cell>
          <cell r="J5891" t="str">
            <v>COEFICIENTE DE REPRESENTATIVIDADE</v>
          </cell>
          <cell r="K5891" t="str">
            <v>38,61</v>
          </cell>
          <cell r="L5891" t="str">
            <v>CAIXA REFERENCIAL</v>
          </cell>
        </row>
        <row r="5892">
          <cell r="G5892" t="str">
            <v>101858</v>
          </cell>
          <cell r="H5892" t="str">
            <v>REASSENTAMENTO DE BLOCOS SEXTAVADO PARA PISO INTERTRAVADO, ESPESSURA DE 6 CM, EM VIA/ESTACIONAMENTO, COM REAPROVEITAMENTO DOS BLOCOS SEXTAVADO - INCLUSO RETIRADA E COLOCAÇÃO DO MATERIAL. AF_12/2020</v>
          </cell>
          <cell r="I5892" t="str">
            <v>M2</v>
          </cell>
          <cell r="J5892" t="str">
            <v>COEFICIENTE DE REPRESENTATIVIDADE</v>
          </cell>
          <cell r="K5892" t="str">
            <v>31,09</v>
          </cell>
          <cell r="L5892" t="str">
            <v>CAIXA REFERENCIAL</v>
          </cell>
        </row>
        <row r="5893">
          <cell r="G5893" t="str">
            <v>101859</v>
          </cell>
          <cell r="H5893" t="str">
            <v>REASSENTAMENTO DE BLOCOS SEXTAVADO PARA PISO INTERTRAVADO, ESPESSURA DE 8 CM, EM VIA/ESTACIONAMENTO, COM REAPROVEITAMENTO DOS BLOCOS SEXTAVADO - INCLUSO RETIRADA E COLOCAÇÃO DO MATERIAL. AF_12/2020</v>
          </cell>
          <cell r="I5893" t="str">
            <v>M2</v>
          </cell>
          <cell r="J5893" t="str">
            <v>COEFICIENTE DE REPRESENTATIVIDADE</v>
          </cell>
          <cell r="K5893" t="str">
            <v>34,62</v>
          </cell>
          <cell r="L5893" t="str">
            <v>CAIXA REFERENCIAL</v>
          </cell>
        </row>
        <row r="5894">
          <cell r="G5894" t="str">
            <v>101860</v>
          </cell>
          <cell r="H5894" t="str">
            <v>REASSENTAMENTO DE BLOCOS SEXTAVADO PARA PISO INTERTRAVADO, ESPESSURA DE 10 CM, EM VIA/ESTACIONAMENTO, COM REAPROVEITAMENTO DOS BLOCOS SEXTAVADO - INCLUSO RETIRADA E COLOCAÇÃO DO MATERIAL. AF_12/2020</v>
          </cell>
          <cell r="I5894" t="str">
            <v>M2</v>
          </cell>
          <cell r="J5894" t="str">
            <v>COEFICIENTE DE REPRESENTATIVIDADE</v>
          </cell>
          <cell r="K5894" t="str">
            <v>40,17</v>
          </cell>
          <cell r="L5894" t="str">
            <v>CAIXA REFERENCIAL</v>
          </cell>
        </row>
        <row r="5895">
          <cell r="G5895" t="str">
            <v>101861</v>
          </cell>
          <cell r="H5895" t="str">
            <v>REASSENTAMENTO DE BLOCOS RETANGULAR PARA PISO INTERTRAVADO, ESPESSURA DE 4  CM, EM CALÇADA, COM REAPROVEITAMENTO DOS BLOCOS RETANGULAR - INCLUSO RETIRADA E COLOCAÇÃO DO MATERIAL. AF_12/2020</v>
          </cell>
          <cell r="I5895" t="str">
            <v>M2</v>
          </cell>
          <cell r="J5895" t="str">
            <v>COEFICIENTE DE REPRESENTATIVIDADE</v>
          </cell>
          <cell r="K5895" t="str">
            <v>37,42</v>
          </cell>
          <cell r="L5895" t="str">
            <v>CAIXA REFERENCIAL</v>
          </cell>
        </row>
        <row r="5896">
          <cell r="G5896" t="str">
            <v>101862</v>
          </cell>
          <cell r="H5896" t="str">
            <v>REASSENTAMENTO DE BLOCOS RETANGULAR PARA PISO INTERTRAVADO, ESPESSURA DE 6 CM, EM CALÇADA, COM REAPROVEITAMENTO DOS BLOCOS RETANGULAR - INCLUSO RETIRADA E COLOCAÇÃO DO MATERIAL. AF_12/2020</v>
          </cell>
          <cell r="I5896" t="str">
            <v>M2</v>
          </cell>
          <cell r="J5896" t="str">
            <v>COEFICIENTE DE REPRESENTATIVIDADE</v>
          </cell>
          <cell r="K5896" t="str">
            <v>41,00</v>
          </cell>
          <cell r="L5896" t="str">
            <v>CAIXA REFERENCIAL</v>
          </cell>
        </row>
        <row r="5897">
          <cell r="G5897" t="str">
            <v>101863</v>
          </cell>
          <cell r="H5897" t="str">
            <v>REASSENTAMENTO DE BLOCOS RETANGULAR PARA PISO INTERTRAVADO, ESPESSURA DE 6 CM, EM VIA/ESTACIONAMENTO, COM REAPROVEITAMENTO DOS BLOCOS RETANGULAR - INCLUSO RETIRADA E COLOCAÇÃO DO MATERIAL. AF_12/2020</v>
          </cell>
          <cell r="I5897" t="str">
            <v>M2</v>
          </cell>
          <cell r="J5897" t="str">
            <v>COEFICIENTE DE REPRESENTATIVIDADE</v>
          </cell>
          <cell r="K5897" t="str">
            <v>31,57</v>
          </cell>
          <cell r="L5897" t="str">
            <v>CAIXA REFERENCIAL</v>
          </cell>
        </row>
        <row r="5898">
          <cell r="G5898" t="str">
            <v>101864</v>
          </cell>
          <cell r="H5898" t="str">
            <v>REASSENTAMENTO DE BLOCOS RETANGULAR PARA PISO INTERTRAVADO, ESPESSURA DE 8 CM, EM VIA/ESTACIONAMENTO, COM REAPROVEITAMENTO DOS BLOCOS RETANGULAR - INCLUSO RETIRADA E COLOCAÇÃO DO MATERIAL. AF_12/2020</v>
          </cell>
          <cell r="I5898" t="str">
            <v>M2</v>
          </cell>
          <cell r="J5898" t="str">
            <v>COEFICIENTE DE REPRESENTATIVIDADE</v>
          </cell>
          <cell r="K5898" t="str">
            <v>37,13</v>
          </cell>
          <cell r="L5898" t="str">
            <v>CAIXA REFERENCIAL</v>
          </cell>
        </row>
        <row r="5899">
          <cell r="G5899" t="str">
            <v>101865</v>
          </cell>
          <cell r="H5899" t="str">
            <v>REASSENTAMENTO DE BLOCOS RETANGULAR PARA PISO INTERTRAVADO, ESPESSURA DE 10 CM, EM VIA/ESTACIONAMENTO, COM REAPROVEITAMENTO DOS BLOCOS RETANGULAR - INCLUSO RETIRADA E COLOCAÇÃO DO MATERIAL. AF_12/2020</v>
          </cell>
          <cell r="I5899" t="str">
            <v>M2</v>
          </cell>
          <cell r="J5899" t="str">
            <v>COEFICIENTE DE REPRESENTATIVIDADE</v>
          </cell>
          <cell r="K5899" t="str">
            <v>42,68</v>
          </cell>
          <cell r="L5899" t="str">
            <v>CAIXA REFERENCIAL</v>
          </cell>
        </row>
        <row r="5900">
          <cell r="G5900" t="str">
            <v>101866</v>
          </cell>
          <cell r="H5900" t="str">
            <v>REASSENTAMENTO DE BLOCOS 16 FACES PARA PISO INTERTRAVADO, ESPESSURA DE 4  CM, EM CALÇADA, COM REAPROVEITAMENTO DOS BLOCOS 16 FACES - INCLUSO RETIRADA E COLOCAÇÃO DO MATERIAL. AF_12/2020</v>
          </cell>
          <cell r="I5900" t="str">
            <v>M2</v>
          </cell>
          <cell r="J5900" t="str">
            <v>COEFICIENTE DE REPRESENTATIVIDADE</v>
          </cell>
          <cell r="K5900" t="str">
            <v>37,69</v>
          </cell>
          <cell r="L5900" t="str">
            <v>CAIXA REFERENCIAL</v>
          </cell>
        </row>
        <row r="5901">
          <cell r="G5901" t="str">
            <v>101867</v>
          </cell>
          <cell r="H5901" t="str">
            <v>REASSENTAMENTO DE BLOCOS 16 FACES PARA PISO INTERTRAVADO, ESPESSURA DE 6 CM, EM CALÇADA, COM REAPROVEITAMENTO DOS BLOCOS 16 FACES - INCLUSO RETIRADA E COLOCAÇÃO DO MATERIAL. AF_12/2020</v>
          </cell>
          <cell r="I5901" t="str">
            <v>M2</v>
          </cell>
          <cell r="J5901" t="str">
            <v>COEFICIENTE DE REPRESENTATIVIDADE</v>
          </cell>
          <cell r="K5901" t="str">
            <v>43,23</v>
          </cell>
          <cell r="L5901" t="str">
            <v>CAIXA REFERENCIAL</v>
          </cell>
        </row>
        <row r="5902">
          <cell r="G5902" t="str">
            <v>101868</v>
          </cell>
          <cell r="H5902" t="str">
            <v>REASSENTAMENTO DE BLOCOS 16 FACES PARA PISO INTERTRAVADO, ESPESSURA DE 6 CM, EM VIA/ESTACIONAMENTO, COM REAPROVEITAMENTO DOS BLOCOS 16 FACES - INCLUSO RETIRADA E COLOCAÇÃO DO MATERIAL. AF_12/2020</v>
          </cell>
          <cell r="I5902" t="str">
            <v>M2</v>
          </cell>
          <cell r="J5902" t="str">
            <v>COEFICIENTE DE REPRESENTATIVIDADE</v>
          </cell>
          <cell r="K5902" t="str">
            <v>33,81</v>
          </cell>
          <cell r="L5902" t="str">
            <v>CAIXA REFERENCIAL</v>
          </cell>
        </row>
        <row r="5903">
          <cell r="G5903" t="str">
            <v>101869</v>
          </cell>
          <cell r="H5903" t="str">
            <v>REASSENTAMENTO DE BLOCOS 16 FACES PARA PISO INTERTRAVADO, ESPESSURA DE 8 CM, EM VIA/ESTACIONAMENTO, COM REAPROVEITAMENTO DOS BLOCOS 16 FACES - INCLUSO RETIRADA E COLOCAÇÃO DO MATERIAL. AF_12/2020</v>
          </cell>
          <cell r="I5903" t="str">
            <v>M2</v>
          </cell>
          <cell r="J5903" t="str">
            <v>COEFICIENTE DE REPRESENTATIVIDADE</v>
          </cell>
          <cell r="K5903" t="str">
            <v>39,36</v>
          </cell>
          <cell r="L5903" t="str">
            <v>CAIXA REFERENCIAL</v>
          </cell>
        </row>
        <row r="5904">
          <cell r="G5904" t="str">
            <v>101870</v>
          </cell>
          <cell r="H5904" t="str">
            <v>REASSENTAMENTO DE BLOCOS 16 FACES PARA PISO INTERTRAVADO, ESPESSURA DE 10 CM, EM VIA/ESTACIONAMENTO, COM REAPROVEITAMENTO DOS BLOCOS 16 FACES - INCLUSO RETIRADA E COLOCAÇÃO DO MATERIAL. AF_12/2020</v>
          </cell>
          <cell r="I5904" t="str">
            <v>M2</v>
          </cell>
          <cell r="J5904" t="str">
            <v>COEFICIENTE DE REPRESENTATIVIDADE</v>
          </cell>
          <cell r="K5904" t="str">
            <v>44,90</v>
          </cell>
          <cell r="L5904" t="str">
            <v>CAIXA REFERENCIAL</v>
          </cell>
        </row>
        <row r="5905">
          <cell r="G5905" t="str">
            <v>102098</v>
          </cell>
          <cell r="H5905" t="str">
            <v>RECOMPOSIÇÃO DE REVESTIMENTO EM CONCRETO ASFÁLTICO (AQUISIÇÃO EM USINA), PARA O FECHAMENTO DE VALAS - INCLUSO DEMOLIÇÃO DO PAVIMENTO. AF_12/2020</v>
          </cell>
          <cell r="I5905" t="str">
            <v>M3</v>
          </cell>
          <cell r="J5905" t="str">
            <v>COEFICIENTE DE REPRESENTATIVIDADE</v>
          </cell>
          <cell r="K5905" t="str">
            <v>1.972,97</v>
          </cell>
          <cell r="L5905" t="str">
            <v>CAIXA REFERENCIAL</v>
          </cell>
        </row>
        <row r="5906">
          <cell r="G5906" t="str">
            <v>102988</v>
          </cell>
          <cell r="H5906" t="str">
            <v>RECOMPOSIÇÃO DE PAVIMENTO EM PISO INTERTRAVADO, COM REAPROVEITAMENTO DOS BLOCOS INTERTRAVADOS, PARA FECHAMENTO DE VALAS - INCLUSO RETIRADA E COLOCAÇÃO DO MATERIAL. AF_12/2020</v>
          </cell>
          <cell r="I5906" t="str">
            <v>M2</v>
          </cell>
          <cell r="J5906" t="str">
            <v>COEFICIENTE DE REPRESENTATIVIDADE</v>
          </cell>
          <cell r="K5906" t="str">
            <v>67,52</v>
          </cell>
          <cell r="L5906" t="str">
            <v>CAIXA REFERENCIAL</v>
          </cell>
        </row>
        <row r="5907">
          <cell r="G5907" t="str">
            <v>100576</v>
          </cell>
          <cell r="H5907" t="str">
            <v>REGULARIZAÇÃO E COMPACTAÇÃO DE SUBLEITO DE SOLO  PREDOMINANTEMENTE ARGILOSO. AF_11/2019</v>
          </cell>
          <cell r="I5907" t="str">
            <v>M2</v>
          </cell>
          <cell r="J5907" t="str">
            <v>COEFICIENTE DE REPRESENTATIVIDADE</v>
          </cell>
          <cell r="K5907" t="str">
            <v>2,65</v>
          </cell>
          <cell r="L5907" t="str">
            <v>CAIXA REFERENCIAL</v>
          </cell>
        </row>
        <row r="5908">
          <cell r="G5908" t="str">
            <v>100577</v>
          </cell>
          <cell r="H5908" t="str">
            <v>REGULARIZAÇÃO E COMPACTAÇÃO DE SUBLEITO DE SOLO PREDOMINANTEMENTE ARENOSO. AF_11/2019</v>
          </cell>
          <cell r="I5908" t="str">
            <v>M2</v>
          </cell>
          <cell r="J5908" t="str">
            <v>COEFICIENTE DE REPRESENTATIVIDADE</v>
          </cell>
          <cell r="K5908" t="str">
            <v>1,28</v>
          </cell>
          <cell r="L5908" t="str">
            <v>CAIXA REFERENCIAL</v>
          </cell>
        </row>
        <row r="5909">
          <cell r="G5909" t="str">
            <v>96388</v>
          </cell>
          <cell r="H5909" t="str">
            <v>EXECUÇÃO E COMPACTAÇÃO DE BASE E OU SUB BASE PARA PAVIMENTAÇÃO DE SOLOS DE COMPORTAMENTO LATERÍTICO (ARENOSO) - EXCLUSIVE SOLO, ESCAVAÇÃO, CARGA E TRANSPORTE. AF_11/2019</v>
          </cell>
          <cell r="I5909" t="str">
            <v>M3</v>
          </cell>
          <cell r="J5909" t="str">
            <v>COEFICIENTE DE REPRESENTATIVIDADE</v>
          </cell>
          <cell r="K5909" t="str">
            <v>12,75</v>
          </cell>
          <cell r="L5909" t="str">
            <v>CAIXA REFERENCIAL</v>
          </cell>
        </row>
        <row r="5910">
          <cell r="G5910" t="str">
            <v>96389</v>
          </cell>
          <cell r="H5910" t="str">
            <v>EXECUÇÃO E COMPACTAÇÃO DE BASE E OU SUB BASE PARA PAVIMENTAÇÃO DE SOLO (PREDOMINANTEMENTE ARENOSO) COM CIMENTO (TEOR DE 2%) - EXCLUSIVE SOLO, ESCAVAÇÃO, CARGA E TRANSPORTE. AF_11/2019</v>
          </cell>
          <cell r="I5910" t="str">
            <v>M3</v>
          </cell>
          <cell r="J5910" t="str">
            <v>COEFICIENTE DE REPRESENTATIVIDADE</v>
          </cell>
          <cell r="K5910" t="str">
            <v>47,09</v>
          </cell>
          <cell r="L5910" t="str">
            <v>CAIXA REFERENCIAL</v>
          </cell>
        </row>
        <row r="5911">
          <cell r="G5911" t="str">
            <v>96390</v>
          </cell>
          <cell r="H5911" t="str">
            <v>EXECUÇÃO E COMPACTAÇÃO DE BASE E OU SUB BASE PARA PAVIMENTAÇÃO DE SOLO (PREDOMINANTEMENTE ARENOSO) COM CIMENTO (TEOR DE 4%) - EXCLUSIVE SOLO, ESCAVAÇÃO, CARGA E TRANSPORTE. AF_11/2019</v>
          </cell>
          <cell r="I5911" t="str">
            <v>M3</v>
          </cell>
          <cell r="J5911" t="str">
            <v>COEFICIENTE DE REPRESENTATIVIDADE</v>
          </cell>
          <cell r="K5911" t="str">
            <v>72,16</v>
          </cell>
          <cell r="L5911" t="str">
            <v>CAIXA REFERENCIAL</v>
          </cell>
        </row>
        <row r="5912">
          <cell r="G5912" t="str">
            <v>96391</v>
          </cell>
          <cell r="H5912" t="str">
            <v>EXECUÇÃO E COMPACTAÇÃO DE BASE E OU SUB BASE PARA PAVIMENTAÇÃO DE SOLO (PREDOMINANTEMENTE ARENOSO) COM CIMENTO (TEOR DE 6%) - EXCLUSIVE SOLO, ESCAVAÇÃO, CARGA E TRANSPORTE. AF_11/2019</v>
          </cell>
          <cell r="I5912" t="str">
            <v>M3</v>
          </cell>
          <cell r="J5912" t="str">
            <v>COEFICIENTE DE REPRESENTATIVIDADE</v>
          </cell>
          <cell r="K5912" t="str">
            <v>99,23</v>
          </cell>
          <cell r="L5912" t="str">
            <v>CAIXA REFERENCIAL</v>
          </cell>
        </row>
        <row r="5913">
          <cell r="G5913" t="str">
            <v>96392</v>
          </cell>
          <cell r="H5913" t="str">
            <v>EXECUÇÃO E COMPACTAÇÃO DE BASE E OU SUB BASE PARA PAVIMENTAÇÃO DE SOLO (PREDOMINANTEMENTE ARENOSO) COM CIMENTO (TEOR DE 8%) - EXCLUSIVE SOLO, ESCAVAÇÃO, CARGA E TRANSPORTE. AF_11/2019</v>
          </cell>
          <cell r="I5913" t="str">
            <v>M3</v>
          </cell>
          <cell r="J5913" t="str">
            <v>COEFICIENTE DE REPRESENTATIVIDADE</v>
          </cell>
          <cell r="K5913" t="str">
            <v>125,07</v>
          </cell>
          <cell r="L5913" t="str">
            <v>CAIXA REFERENCIAL</v>
          </cell>
        </row>
        <row r="5914">
          <cell r="G5914" t="str">
            <v>96396</v>
          </cell>
          <cell r="H5914" t="str">
            <v>EXECUÇÃO E COMPACTAÇÃO DE BASE E OU SUB BASE PARA PAVIMENTAÇÃO DE BRITA GRADUADA SIMPLES - EXCLUSIVE CARGA E TRANSPORTE. AF_11/2019</v>
          </cell>
          <cell r="I5914" t="str">
            <v>M3</v>
          </cell>
          <cell r="J5914" t="str">
            <v>COEFICIENTE DE REPRESENTATIVIDADE</v>
          </cell>
          <cell r="K5914" t="str">
            <v>126,95</v>
          </cell>
          <cell r="L5914" t="str">
            <v>CAIXA REFERENCIAL</v>
          </cell>
        </row>
        <row r="5915">
          <cell r="G5915" t="str">
            <v>96397</v>
          </cell>
          <cell r="H5915" t="str">
            <v>EXECUÇÃO E COMPACTAÇÃO DE BASE E OU SUB BASE PARA PAVIMENTAÇÃO DE BRITA GRADUADA SIMPLES TRATADA COM CIMENTO - EXCLUSIVE CARGA E TRANSPORTE. AF_11/2019</v>
          </cell>
          <cell r="I5915" t="str">
            <v>M3</v>
          </cell>
          <cell r="J5915" t="str">
            <v>COEFICIENTE DE REPRESENTATIVIDADE</v>
          </cell>
          <cell r="K5915" t="str">
            <v>179,42</v>
          </cell>
          <cell r="L5915" t="str">
            <v>CAIXA REFERENCIAL</v>
          </cell>
        </row>
        <row r="5916">
          <cell r="G5916" t="str">
            <v>96398</v>
          </cell>
          <cell r="H5916" t="str">
            <v>EXECUÇÃO E COMPACTAÇÃO DE BASE E OU SUB BASE PARA PAVIMENTAÇÃO DE CONCRETO COMPACTADO COM ROLO - EXCLUSIVE CARGA E TRANSPORTE. AF_11/2019</v>
          </cell>
          <cell r="I5916" t="str">
            <v>M3</v>
          </cell>
          <cell r="J5916" t="str">
            <v>COEFICIENTE DE REPRESENTATIVIDADE</v>
          </cell>
          <cell r="K5916" t="str">
            <v>248,38</v>
          </cell>
          <cell r="L5916" t="str">
            <v>CAIXA REFERENCIAL</v>
          </cell>
        </row>
        <row r="5917">
          <cell r="G5917" t="str">
            <v>96399</v>
          </cell>
          <cell r="H5917" t="str">
            <v>EXECUÇÃO E COMPACTAÇÃO DE BASE E OU SUB BASE PARA PAVIMENTAÇÃO DE PEDRA RACHÃO  - EXCLUSIVE CARGA E TRANSPORTE. AF_11/2019</v>
          </cell>
          <cell r="I5917" t="str">
            <v>M3</v>
          </cell>
          <cell r="J5917" t="str">
            <v>COEFICIENTE DE REPRESENTATIVIDADE</v>
          </cell>
          <cell r="K5917" t="str">
            <v>87,81</v>
          </cell>
          <cell r="L5917" t="str">
            <v>CAIXA REFERENCIAL</v>
          </cell>
        </row>
        <row r="5918">
          <cell r="G5918" t="str">
            <v>96400</v>
          </cell>
          <cell r="H5918" t="str">
            <v>EXECUÇÃO E COMPACTAÇÃO DE BASE E OU SUB BASE PARA PAVIMENTAÇÃO DE MACADAME SECO - EXCLUSIVE CARGA E TRANSPORTE. AF_11/2019</v>
          </cell>
          <cell r="I5918" t="str">
            <v>M3</v>
          </cell>
          <cell r="J5918" t="str">
            <v>COEFICIENTE DE REPRESENTATIVIDADE</v>
          </cell>
          <cell r="K5918" t="str">
            <v>115,27</v>
          </cell>
          <cell r="L5918" t="str">
            <v>CAIXA REFERENCIAL</v>
          </cell>
        </row>
        <row r="5919">
          <cell r="G5919" t="str">
            <v>100564</v>
          </cell>
          <cell r="H5919" t="str">
            <v>EXECUÇÃO E COMPACTAÇÃO DE BASE E OU SUB-BASE PARA PAVIMENTAÇÃO DE SOLO (PREDOMINANTEMENTE ARENOSO) BRITA - 40/60 - EXCLUSIVE SOLO, ESCAVAÇÃO, CARGA E TRANSPORTE. AF_11/2019</v>
          </cell>
          <cell r="I5919" t="str">
            <v>M3</v>
          </cell>
          <cell r="J5919" t="str">
            <v>COEFICIENTE DE REPRESENTATIVIDADE</v>
          </cell>
          <cell r="K5919" t="str">
            <v>82,42</v>
          </cell>
          <cell r="L5919" t="str">
            <v>CAIXA REFERENCIAL</v>
          </cell>
        </row>
        <row r="5920">
          <cell r="G5920" t="str">
            <v>100565</v>
          </cell>
          <cell r="H5920" t="str">
            <v>EXECUÇÃO E COMPACTAÇÃO DE BASE E OU SUB-BASE PARA PAVIMENTAÇÃO DE SOLO (PREDOMINANTEMENTE ARENOSO) BRITA - 50/50 - EXCLUSIVE SOLO, ESCAVAÇÃO, CARGA E TRANSPORTE. AF_11/2019</v>
          </cell>
          <cell r="I5920" t="str">
            <v>M3</v>
          </cell>
          <cell r="J5920" t="str">
            <v>COEFICIENTE DE REPRESENTATIVIDADE</v>
          </cell>
          <cell r="K5920" t="str">
            <v>72,88</v>
          </cell>
          <cell r="L5920" t="str">
            <v>CAIXA REFERENCIAL</v>
          </cell>
        </row>
        <row r="5921">
          <cell r="G5921" t="str">
            <v>100566</v>
          </cell>
          <cell r="H5921" t="str">
            <v>EXECUÇÃO E COMPACTAÇÃO DE BASE E OU SUB-BASE PARA PAVIMENTAÇÃO DE SOLO (PREDOMINANTEMENTE ARENOSO) BRITA - 40/60 COM CIMENTO (TEOR DE 4%) - EXCLUSIVE SOLO, ESCAVAÇÃO, CARGA E TRANSPORTE. AF_11/2019</v>
          </cell>
          <cell r="I5921" t="str">
            <v>M3</v>
          </cell>
          <cell r="J5921" t="str">
            <v>COEFICIENTE DE REPRESENTATIVIDADE</v>
          </cell>
          <cell r="K5921" t="str">
            <v>135,93</v>
          </cell>
          <cell r="L5921" t="str">
            <v>CAIXA REFERENCIAL</v>
          </cell>
        </row>
        <row r="5922">
          <cell r="G5922" t="str">
            <v>100567</v>
          </cell>
          <cell r="H5922" t="str">
            <v>EXECUÇÃO E COMPACTAÇÃO DE BASE E OU SUB-BASE PARA PAVIMENTAÇÃO DE SOLO (PREDOMINANTEMENTE ARENOSO) BRITA - 40/60 COM CIMENTO (TEOR DE 6%) - EXCLUSIVE SOLO, ESCAVAÇÃO, CARGA E TRANSPORTE. AF_11/2019</v>
          </cell>
          <cell r="I5922" t="str">
            <v>M3</v>
          </cell>
          <cell r="J5922" t="str">
            <v>COEFICIENTE DE REPRESENTATIVIDADE</v>
          </cell>
          <cell r="K5922" t="str">
            <v>161,00</v>
          </cell>
          <cell r="L5922" t="str">
            <v>CAIXA REFERENCIAL</v>
          </cell>
        </row>
        <row r="5923">
          <cell r="G5923" t="str">
            <v>100568</v>
          </cell>
          <cell r="H5923" t="str">
            <v>EXECUÇÃO E COMPACTAÇÃO DE BASE E OU SUB-BASE PARA PAVIMENTAÇÃO DE SOLO (PREDOMINANTEMENTE ARENOSO) BRITA - 40/60 COM CIMENTO (TEOR DE 8%) - EXCLUSIVE SOLO, ESCAVAÇÃO, CARGA E TRANSPORTE. AF_11/2019</v>
          </cell>
          <cell r="I5923" t="str">
            <v>M3</v>
          </cell>
          <cell r="J5923" t="str">
            <v>COEFICIENTE DE REPRESENTATIVIDADE</v>
          </cell>
          <cell r="K5923" t="str">
            <v>185,65</v>
          </cell>
          <cell r="L5923" t="str">
            <v>CAIXA REFERENCIAL</v>
          </cell>
        </row>
        <row r="5924">
          <cell r="G5924" t="str">
            <v>100569</v>
          </cell>
          <cell r="H5924" t="str">
            <v>EXECUÇÃO E COMPACTAÇÃO DE BASE E OU SUB-BASE PARA PAVIMENTAÇÃO DE SOLO (PREDOMINANTEMENTE ARENOSO) BRITA - 50/50 COM CIMENTO (TEOR DE 4%)  - EXCLUSIVE SOLO, ESCAVAÇÃO, CARGA E TRANSPORTE. AF_11/2019</v>
          </cell>
          <cell r="I5924" t="str">
            <v>M3</v>
          </cell>
          <cell r="J5924" t="str">
            <v>COEFICIENTE DE REPRESENTATIVIDADE</v>
          </cell>
          <cell r="K5924" t="str">
            <v>126,74</v>
          </cell>
          <cell r="L5924" t="str">
            <v>CAIXA REFERENCIAL</v>
          </cell>
        </row>
        <row r="5925">
          <cell r="G5925" t="str">
            <v>100570</v>
          </cell>
          <cell r="H5925" t="str">
            <v>EXECUÇÃO E COMPACTAÇÃO DE BASE E OU SUB-BASE PARA PAVIMENTAÇÃO DE SOLO (PREDOMINANTEMENTE ARENOSO) BRITA - 50/50 COM CIMENTO (TEOR DE 6%) - EXCLUSIVE SOLO, ESCAVAÇÃO, CARGA E TRANSPORTE. AF_11/2019</v>
          </cell>
          <cell r="I5925" t="str">
            <v>M3</v>
          </cell>
          <cell r="J5925" t="str">
            <v>COEFICIENTE DE REPRESENTATIVIDADE</v>
          </cell>
          <cell r="K5925" t="str">
            <v>154,29</v>
          </cell>
          <cell r="L5925" t="str">
            <v>CAIXA REFERENCIAL</v>
          </cell>
        </row>
        <row r="5926">
          <cell r="G5926" t="str">
            <v>100571</v>
          </cell>
          <cell r="H5926" t="str">
            <v>EXECUÇÃO E COMPACTAÇÃO DE BASE E OU SUB-BASE PARA PAVIMENTAÇÃO DE SOLO (PREDOMINANTEMENTE ARENOSO) BRITA - 50/50 COM CIMENTO (TEOR DE 8%) - EXCLUSIVE SOLO, ESCAVAÇÃO, CARGA E TRANSPORTE. AF_11/2019</v>
          </cell>
          <cell r="I5926" t="str">
            <v>M3</v>
          </cell>
          <cell r="J5926" t="str">
            <v>COEFICIENTE DE REPRESENTATIVIDADE</v>
          </cell>
          <cell r="K5926" t="str">
            <v>176,88</v>
          </cell>
          <cell r="L5926" t="str">
            <v>CAIXA REFERENCIAL</v>
          </cell>
        </row>
        <row r="5927">
          <cell r="G5927" t="str">
            <v>100572</v>
          </cell>
          <cell r="H5927" t="str">
            <v>EXECUÇÃO E COMPACTAÇÃO DE BASE E OU SUB-BASE PARA PAVIMENTAÇÃO DE SOLO (PREDOMINANTEMENTE ARGILOSO) BRITA - 40/60 - EXCLUSIVE SOLO, ESCAVAÇÃO, CARGA E TRANSPORTE. AF_11/2019</v>
          </cell>
          <cell r="I5927" t="str">
            <v>M3</v>
          </cell>
          <cell r="J5927" t="str">
            <v>COEFICIENTE DE REPRESENTATIVIDADE</v>
          </cell>
          <cell r="K5927" t="str">
            <v>87,76</v>
          </cell>
          <cell r="L5927" t="str">
            <v>CAIXA REFERENCIAL</v>
          </cell>
        </row>
        <row r="5928">
          <cell r="G5928" t="str">
            <v>100573</v>
          </cell>
          <cell r="H5928" t="str">
            <v>EXECUÇÃO E COMPACTAÇÃO DE BASE E OU SUB-BASE PARA PAVIMENTAÇÃO DE SOLO (PREDOMINANTEMENTE ARGILOSO) BRITA - 50/50 - EXCLUSIVE SOLO, ESCAVAÇÃO, CARGA E TRANSPORTE. AF_11/2019</v>
          </cell>
          <cell r="I5928" t="str">
            <v>M3</v>
          </cell>
          <cell r="J5928" t="str">
            <v>COEFICIENTE DE REPRESENTATIVIDADE</v>
          </cell>
          <cell r="K5928" t="str">
            <v>78,22</v>
          </cell>
          <cell r="L5928" t="str">
            <v>CAIXA REFERENCIAL</v>
          </cell>
        </row>
        <row r="5929">
          <cell r="G5929" t="str">
            <v>100574</v>
          </cell>
          <cell r="H5929" t="str">
            <v>ESPALHAMENTO DE MATERIAL COM TRATOR DE ESTEIRAS. AF_11/2019</v>
          </cell>
          <cell r="I5929" t="str">
            <v>M3</v>
          </cell>
          <cell r="J5929" t="str">
            <v>COEFICIENTE DE REPRESENTATIVIDADE</v>
          </cell>
          <cell r="K5929" t="str">
            <v>1,52</v>
          </cell>
          <cell r="L5929" t="str">
            <v>CAIXA REFERENCIAL</v>
          </cell>
        </row>
        <row r="5930">
          <cell r="G5930" t="str">
            <v>100575</v>
          </cell>
          <cell r="H5930" t="str">
            <v>REGULARIZAÇÃO DE SUPERFÍCIES COM MOTONIVELADORA. AF_11/2019</v>
          </cell>
          <cell r="I5930" t="str">
            <v>M2</v>
          </cell>
          <cell r="J5930" t="str">
            <v>COEFICIENTE DE REPRESENTATIVIDADE</v>
          </cell>
          <cell r="K5930" t="str">
            <v>0,14</v>
          </cell>
          <cell r="L5930" t="str">
            <v>CAIXA REFERENCIAL</v>
          </cell>
        </row>
        <row r="5931">
          <cell r="G5931" t="str">
            <v>101767</v>
          </cell>
          <cell r="H5931" t="str">
            <v>EXECUÇÃO E COMPACTAÇÃO DE BASE E OU SUB BASE PARA PAVIMENTAÇÃO DE SOLOS ESTABILIZADOS GRANULOMETRICAMENTE COM MISTURA DE SOLOS EM PISTA - EXCLUSIVE SOLO, ESCAVAÇÃO, CARGA E TRANSPORTE. AF_11/2019</v>
          </cell>
          <cell r="I5931" t="str">
            <v>M3</v>
          </cell>
          <cell r="J5931" t="str">
            <v>COEFICIENTE DE REPRESENTATIVIDADE</v>
          </cell>
          <cell r="K5931" t="str">
            <v>30,29</v>
          </cell>
          <cell r="L5931" t="str">
            <v>CAIXA REFERENCIAL</v>
          </cell>
        </row>
        <row r="5932">
          <cell r="G5932" t="str">
            <v>101768</v>
          </cell>
          <cell r="H5932" t="str">
            <v>EXECUÇÃO E COMPACTAÇÃO DE BASE E OU SUB BASE PARA PAVIMENTAÇÃO DE SOLO ESTABILIZADO GRANULOMETRICAMENTE SEM MISTURA DE SOLOS - EXCLUSIVE SOLO, ESCAVAÇÃO, CARGA E TRANSPORTE. AF_11/2019</v>
          </cell>
          <cell r="I5932" t="str">
            <v>M3</v>
          </cell>
          <cell r="J5932" t="str">
            <v>COEFICIENTE DE REPRESENTATIVIDADE</v>
          </cell>
          <cell r="K5932" t="str">
            <v>43,97</v>
          </cell>
          <cell r="L5932" t="str">
            <v>CAIXA REFERENCIAL</v>
          </cell>
        </row>
        <row r="5933">
          <cell r="G5933" t="str">
            <v>92391</v>
          </cell>
          <cell r="H5933" t="str">
            <v>EXECUÇÃO DE PAVIMENTO EM PISO INTERTRAVADO, COM BLOCO PISOGRAMA DE 35 X 15 CM, ESPESSURA 6 CM. AF_10/2022</v>
          </cell>
          <cell r="I5933" t="str">
            <v>M2</v>
          </cell>
          <cell r="J5933" t="str">
            <v>COEFICIENTE DE REPRESENTATIVIDADE</v>
          </cell>
          <cell r="K5933" t="str">
            <v>74,81</v>
          </cell>
          <cell r="L5933" t="str">
            <v>CAIXA REFERENCIAL</v>
          </cell>
        </row>
        <row r="5934">
          <cell r="G5934" t="str">
            <v>92392</v>
          </cell>
          <cell r="H5934" t="str">
            <v>EXECUÇÃO DE PAVIMENTO EM PISO INTERTRAVADO, COM BLOCO PISOGRAMA DE 35 X 15 CM, ESPESSURA 8 CM. AF_10/2022</v>
          </cell>
          <cell r="I5934" t="str">
            <v>M2</v>
          </cell>
          <cell r="J5934" t="str">
            <v>COEFICIENTE DE REPRESENTATIVIDADE</v>
          </cell>
          <cell r="K5934" t="str">
            <v>157,10</v>
          </cell>
          <cell r="L5934" t="str">
            <v>CAIXA REFERENCIAL</v>
          </cell>
        </row>
        <row r="5935">
          <cell r="G5935" t="str">
            <v>92393</v>
          </cell>
          <cell r="H5935" t="str">
            <v>EXECUÇÃO DE PAVIMENTO EM PISO INTERTRAVADO, COM BLOCO SEXTAVADO DE 25 X 25 CM, ESPESSURA 6 CM. AF_10/2022</v>
          </cell>
          <cell r="I5935" t="str">
            <v>M2</v>
          </cell>
          <cell r="J5935" t="str">
            <v>COEFICIENTE DE REPRESENTATIVIDADE</v>
          </cell>
          <cell r="K5935" t="str">
            <v>73,56</v>
          </cell>
          <cell r="L5935" t="str">
            <v>CAIXA REFERENCIAL</v>
          </cell>
        </row>
        <row r="5936">
          <cell r="G5936" t="str">
            <v>92394</v>
          </cell>
          <cell r="H5936" t="str">
            <v>EXECUÇÃO DE PAVIMENTO EM PISO INTERTRAVADO, COM BLOCO SEXTAVADO DE 25 X 25 CM, ESPESSURA 8 CM. AF_10/2022</v>
          </cell>
          <cell r="I5936" t="str">
            <v>M2</v>
          </cell>
          <cell r="J5936" t="str">
            <v>COEFICIENTE DE REPRESENTATIVIDADE</v>
          </cell>
          <cell r="K5936" t="str">
            <v>92,31</v>
          </cell>
          <cell r="L5936" t="str">
            <v>CAIXA REFERENCIAL</v>
          </cell>
        </row>
        <row r="5937">
          <cell r="G5937" t="str">
            <v>92395</v>
          </cell>
          <cell r="H5937" t="str">
            <v>EXECUÇÃO DE PAVIMENTO EM PISO INTERTRAVADO, COM BLOCO SEXTAVADO DE 25 X 25 CM, ESPESSURA 10 CM. AF_10/2022</v>
          </cell>
          <cell r="I5937" t="str">
            <v>M2</v>
          </cell>
          <cell r="J5937" t="str">
            <v>COEFICIENTE DE REPRESENTATIVIDADE</v>
          </cell>
          <cell r="K5937" t="str">
            <v>111,65</v>
          </cell>
          <cell r="L5937" t="str">
            <v>CAIXA REFERENCIAL</v>
          </cell>
        </row>
        <row r="5938">
          <cell r="G5938" t="str">
            <v>92396</v>
          </cell>
          <cell r="H5938" t="str">
            <v>EXECUÇÃO DE PASSEIO EM PISO INTERTRAVADO, COM BLOCO RETANGULAR COR NATURAL DE 20 X 10 CM, ESPESSURA 6 CM. AF_10/2022</v>
          </cell>
          <cell r="I5938" t="str">
            <v>M2</v>
          </cell>
          <cell r="J5938" t="str">
            <v>COEFICIENTE DE REPRESENTATIVIDADE</v>
          </cell>
          <cell r="K5938" t="str">
            <v>90,16</v>
          </cell>
          <cell r="L5938" t="str">
            <v>CAIXA REFERENCIAL</v>
          </cell>
        </row>
        <row r="5939">
          <cell r="G5939" t="str">
            <v>92397</v>
          </cell>
          <cell r="H5939" t="str">
            <v>EXECUÇÃO DE PAVIMENTO EM PISO INTERTRAVADO, COM BLOCO RETANGULAR COR NATURAL DE 20 X 10 CM, ESPESSURA 6 CM. AF_10/2022</v>
          </cell>
          <cell r="I5939" t="str">
            <v>M2</v>
          </cell>
          <cell r="J5939" t="str">
            <v>COEFICIENTE DE REPRESENTATIVIDADE</v>
          </cell>
          <cell r="K5939" t="str">
            <v>77,96</v>
          </cell>
          <cell r="L5939" t="str">
            <v>CAIXA REFERENCIAL</v>
          </cell>
        </row>
        <row r="5940">
          <cell r="G5940" t="str">
            <v>92398</v>
          </cell>
          <cell r="H5940" t="str">
            <v>EXECUÇÃO DE PAVIMENTO EM PISO INTERTRAVADO, COM BLOCO RETANGULAR COR NATURAL DE 20 X 10 CM, ESPESSURA 8 CM. AF_10/2022</v>
          </cell>
          <cell r="I5940" t="str">
            <v>M2</v>
          </cell>
          <cell r="J5940" t="str">
            <v>COEFICIENTE DE REPRESENTATIVIDADE</v>
          </cell>
          <cell r="K5940" t="str">
            <v>97,87</v>
          </cell>
          <cell r="L5940" t="str">
            <v>CAIXA REFERENCIAL</v>
          </cell>
        </row>
        <row r="5941">
          <cell r="G5941" t="str">
            <v>92400</v>
          </cell>
          <cell r="H5941" t="str">
            <v>EXECUÇÃO DE PAVIMENTO EM PISO INTERTRAVADO, COM BLOCO RETANGULAR DE 20 X 10 CM, ESPESSURA 10 CM. AF_10/2022</v>
          </cell>
          <cell r="I5941" t="str">
            <v>M2</v>
          </cell>
          <cell r="J5941" t="str">
            <v>COEFICIENTE DE REPRESENTATIVIDADE</v>
          </cell>
          <cell r="K5941" t="str">
            <v>115,49</v>
          </cell>
          <cell r="L5941" t="str">
            <v>CAIXA REFERENCIAL</v>
          </cell>
        </row>
        <row r="5942">
          <cell r="G5942" t="str">
            <v>92402</v>
          </cell>
          <cell r="H5942" t="str">
            <v>EXECUÇÃO DE PASSEIO EM PISO INTERTRAVADO, COM BLOCO 16 FACES DE 22 X 11 CM, ESPESSURA 6 CM. AF_10/2022</v>
          </cell>
          <cell r="I5942" t="str">
            <v>M2</v>
          </cell>
          <cell r="J5942" t="str">
            <v>COEFICIENTE DE REPRESENTATIVIDADE</v>
          </cell>
          <cell r="K5942" t="str">
            <v>87,53</v>
          </cell>
          <cell r="L5942" t="str">
            <v>CAIXA REFERENCIAL</v>
          </cell>
        </row>
        <row r="5943">
          <cell r="G5943" t="str">
            <v>92403</v>
          </cell>
          <cell r="H5943" t="str">
            <v>EXECUÇÃO DE PAVIMENTO EM PISO INTERTRAVADO, COM BLOCO 16 FACES DE 22 X 11 CM, ESPESSURA 6 CM. AF_10/2022</v>
          </cell>
          <cell r="I5943" t="str">
            <v>M2</v>
          </cell>
          <cell r="J5943" t="str">
            <v>COEFICIENTE DE REPRESENTATIVIDADE</v>
          </cell>
          <cell r="K5943" t="str">
            <v>74,97</v>
          </cell>
          <cell r="L5943" t="str">
            <v>CAIXA REFERENCIAL</v>
          </cell>
        </row>
        <row r="5944">
          <cell r="G5944" t="str">
            <v>92404</v>
          </cell>
          <cell r="H5944" t="str">
            <v>EXECUÇÃO DE PAVIMENTO EM PISO INTERTRAVADO, COM BLOCO 16 FACES DE 22 X 11 CM, ESPESSURA 8 CM. AF_10/2022</v>
          </cell>
          <cell r="I5944" t="str">
            <v>M2</v>
          </cell>
          <cell r="J5944" t="str">
            <v>COEFICIENTE DE REPRESENTATIVIDADE</v>
          </cell>
          <cell r="K5944" t="str">
            <v>94,87</v>
          </cell>
          <cell r="L5944" t="str">
            <v>CAIXA REFERENCIAL</v>
          </cell>
        </row>
        <row r="5945">
          <cell r="G5945" t="str">
            <v>92406</v>
          </cell>
          <cell r="H5945" t="str">
            <v>EXECUÇÃO DE PAVIMENTO EM PISO INTERTRAVADO, COM BLOCO 16 FACES DE 22 X 11 CM, ESPESSURA 10 CM. AF_10/2022</v>
          </cell>
          <cell r="I5945" t="str">
            <v>M2</v>
          </cell>
          <cell r="J5945" t="str">
            <v>COEFICIENTE DE REPRESENTATIVIDADE</v>
          </cell>
          <cell r="K5945" t="str">
            <v>114,53</v>
          </cell>
          <cell r="L5945" t="str">
            <v>CAIXA REFERENCIAL</v>
          </cell>
        </row>
        <row r="5946">
          <cell r="G5946" t="str">
            <v>93679</v>
          </cell>
          <cell r="H5946" t="str">
            <v>EXECUÇÃO DE PASSEIO EM PISO INTERTRAVADO, COM BLOCO RETANGULAR COLORIDO DE 20 X 10 CM, ESPESSURA 6 CM. AF_10/2022</v>
          </cell>
          <cell r="I5946" t="str">
            <v>M2</v>
          </cell>
          <cell r="J5946" t="str">
            <v>COEFICIENTE DE REPRESENTATIVIDADE</v>
          </cell>
          <cell r="K5946" t="str">
            <v>100,17</v>
          </cell>
          <cell r="L5946" t="str">
            <v>CAIXA REFERENCIAL</v>
          </cell>
        </row>
        <row r="5947">
          <cell r="G5947" t="str">
            <v>93680</v>
          </cell>
          <cell r="H5947" t="str">
            <v>EXECUÇÃO DE PAVIMENTO EM PISO INTERTRAVADO, COM BLOCO RETANGULAR COLORIDO DE 20 X 10 CM, ESPESSURA 6 CM. AF_10/2022</v>
          </cell>
          <cell r="I5947" t="str">
            <v>M2</v>
          </cell>
          <cell r="J5947" t="str">
            <v>COEFICIENTE DE REPRESENTATIVIDADE</v>
          </cell>
          <cell r="K5947" t="str">
            <v>87,72</v>
          </cell>
          <cell r="L5947" t="str">
            <v>CAIXA REFERENCIAL</v>
          </cell>
        </row>
        <row r="5948">
          <cell r="G5948" t="str">
            <v>93681</v>
          </cell>
          <cell r="H5948" t="str">
            <v>EXECUÇÃO DE PAVIMENTO EM PISO INTERTRAVADO, COM BLOCO RETANGULAR COLORIDO DE 20 X 10 CM, ESPESSURA 8 CM. AF_10/2022</v>
          </cell>
          <cell r="I5948" t="str">
            <v>M2</v>
          </cell>
          <cell r="J5948" t="str">
            <v>COEFICIENTE DE REPRESENTATIVIDADE</v>
          </cell>
          <cell r="K5948" t="str">
            <v>105,68</v>
          </cell>
          <cell r="L5948" t="str">
            <v>CAIXA REFERENCIAL</v>
          </cell>
        </row>
        <row r="5949">
          <cell r="G5949" t="str">
            <v>97104</v>
          </cell>
          <cell r="H5949" t="str">
            <v>EXECUÇÃO DE PAVIMENTO DE CONCRETO SIMPLES (PCS), FCK = 40 MPA, ESPESSURA DE 15,0 CM. AF_04/2022</v>
          </cell>
          <cell r="I5949" t="str">
            <v>M2</v>
          </cell>
          <cell r="J5949" t="str">
            <v>COEFICIENTE DE REPRESENTATIVIDADE</v>
          </cell>
          <cell r="K5949" t="str">
            <v>119,51</v>
          </cell>
          <cell r="L5949" t="str">
            <v>CAIXA REFERENCIAL</v>
          </cell>
        </row>
        <row r="5950">
          <cell r="G5950" t="str">
            <v>97105</v>
          </cell>
          <cell r="H5950" t="str">
            <v>EXECUÇÃO DE PAVIMENTO DE CONCRETO SIMPLES (PCS), FCK = 40 MPA, ESPESSURA DE 17,5 CM. AF_04/2022</v>
          </cell>
          <cell r="I5950" t="str">
            <v>M2</v>
          </cell>
          <cell r="J5950" t="str">
            <v>COEFICIENTE DE REPRESENTATIVIDADE</v>
          </cell>
          <cell r="K5950" t="str">
            <v>134,67</v>
          </cell>
          <cell r="L5950" t="str">
            <v>CAIXA REFERENCIAL</v>
          </cell>
        </row>
        <row r="5951">
          <cell r="G5951" t="str">
            <v>97106</v>
          </cell>
          <cell r="H5951" t="str">
            <v>EXECUÇÃO DE PAVIMENTO DE CONCRETO SIMPLES (PCS), FCK = 40 MPA, ESPESSURA DE 20,0 CM. AF_04/2022</v>
          </cell>
          <cell r="I5951" t="str">
            <v>M2</v>
          </cell>
          <cell r="J5951" t="str">
            <v>COEFICIENTE DE REPRESENTATIVIDADE</v>
          </cell>
          <cell r="K5951" t="str">
            <v>148,85</v>
          </cell>
          <cell r="L5951" t="str">
            <v>CAIXA REFERENCIAL</v>
          </cell>
        </row>
        <row r="5952">
          <cell r="G5952" t="str">
            <v>97107</v>
          </cell>
          <cell r="H5952" t="str">
            <v>EXECUÇÃO DE PAVIMENTO DE CONCRETO SIMPLES (PCS), FCK = 40 MPA, ESPESSURA DE 22,5 CM. AF_04/2022</v>
          </cell>
          <cell r="I5952" t="str">
            <v>M2</v>
          </cell>
          <cell r="J5952" t="str">
            <v>COEFICIENTE DE REPRESENTATIVIDADE</v>
          </cell>
          <cell r="K5952" t="str">
            <v>169,90</v>
          </cell>
          <cell r="L5952" t="str">
            <v>CAIXA REFERENCIAL</v>
          </cell>
        </row>
        <row r="5953">
          <cell r="G5953" t="str">
            <v>97108</v>
          </cell>
          <cell r="H5953" t="str">
            <v>EXECUÇÃO DE PAVIMENTO DE CONCRETO SIMPLES (PCS), FCK = 40 MPA, ESPESSURA DE 25,0 CM. AF_04/2022</v>
          </cell>
          <cell r="I5953" t="str">
            <v>M2</v>
          </cell>
          <cell r="J5953" t="str">
            <v>COEFICIENTE DE REPRESENTATIVIDADE</v>
          </cell>
          <cell r="K5953" t="str">
            <v>194,00</v>
          </cell>
          <cell r="L5953" t="str">
            <v>CAIXA REFERENCIAL</v>
          </cell>
        </row>
        <row r="5954">
          <cell r="G5954" t="str">
            <v>97109</v>
          </cell>
          <cell r="H5954" t="str">
            <v>EXECUÇÃO DE PAVIMENTO DE CONCRETO SIMPLES (PCS), FCK = 40 MPA, ESPESSURA DE 27,5 CM. AF_04/2022</v>
          </cell>
          <cell r="I5954" t="str">
            <v>M2</v>
          </cell>
          <cell r="J5954" t="str">
            <v>COEFICIENTE DE REPRESENTATIVIDADE</v>
          </cell>
          <cell r="K5954" t="str">
            <v>214,40</v>
          </cell>
          <cell r="L5954" t="str">
            <v>CAIXA REFERENCIAL</v>
          </cell>
        </row>
        <row r="5955">
          <cell r="G5955" t="str">
            <v>97111</v>
          </cell>
          <cell r="H5955" t="str">
            <v>EXECUÇÃO DE PAVIMENTO DE CONCRETO ARMADO (PCA), FCK = 30 MPA, ESPESSURA DE 15,0 CM. AF_04/2022</v>
          </cell>
          <cell r="I5955" t="str">
            <v>M2</v>
          </cell>
          <cell r="J5955" t="str">
            <v>COEFICIENTE DE REPRESENTATIVIDADE</v>
          </cell>
          <cell r="K5955" t="str">
            <v>226,83</v>
          </cell>
          <cell r="L5955" t="str">
            <v>CAIXA REFERENCIAL</v>
          </cell>
        </row>
        <row r="5956">
          <cell r="G5956" t="str">
            <v>97112</v>
          </cell>
          <cell r="H5956" t="str">
            <v>EXECUÇÃO DE PAVIMENTO DE CONCRETO ARMADO (PCA), FCK = 30 MPA, ESPESSURA DE 17,5 CM. AF_04/2022</v>
          </cell>
          <cell r="I5956" t="str">
            <v>M2</v>
          </cell>
          <cell r="J5956" t="str">
            <v>COEFICIENTE DE REPRESENTATIVIDADE</v>
          </cell>
          <cell r="K5956" t="str">
            <v>198,83</v>
          </cell>
          <cell r="L5956" t="str">
            <v>CAIXA REFERENCIAL</v>
          </cell>
        </row>
        <row r="5957">
          <cell r="G5957" t="str">
            <v>97113</v>
          </cell>
          <cell r="H5957" t="str">
            <v>APLICAÇÃO DE LONA PLÁSTICA PARA EXECUÇÃO DE PAVIMENTOS DE CONCRETO. AF_04/2022</v>
          </cell>
          <cell r="I5957" t="str">
            <v>M2</v>
          </cell>
          <cell r="J5957" t="str">
            <v>COEFICIENTE DE REPRESENTATIVIDADE</v>
          </cell>
          <cell r="K5957" t="str">
            <v>1,78</v>
          </cell>
          <cell r="L5957" t="str">
            <v>CAIXA REFERENCIAL</v>
          </cell>
        </row>
        <row r="5958">
          <cell r="G5958" t="str">
            <v>97114</v>
          </cell>
          <cell r="H5958" t="str">
            <v>EXECUÇÃO DE JUNTAS DE CONTRAÇÃO PARA PAVIMENTOS DE CONCRETO. AF_04/2022</v>
          </cell>
          <cell r="I5958" t="str">
            <v>M</v>
          </cell>
          <cell r="J5958" t="str">
            <v>COEFICIENTE DE REPRESENTATIVIDADE</v>
          </cell>
          <cell r="K5958" t="str">
            <v>0,45</v>
          </cell>
          <cell r="L5958" t="str">
            <v>CAIXA REFERENCIAL</v>
          </cell>
        </row>
        <row r="5959">
          <cell r="G5959" t="str">
            <v>97115</v>
          </cell>
          <cell r="H5959" t="str">
            <v>APLICAÇÃO DE GRAXA EM BARRAS DE TRANSFERÊNCIA PARA EXECUÇÃO DE PAVIMENTO DE CONCRETO. AF_04/2022</v>
          </cell>
          <cell r="I5959" t="str">
            <v>KG</v>
          </cell>
          <cell r="J5959" t="str">
            <v>COEFICIENTE DE REPRESENTATIVIDADE</v>
          </cell>
          <cell r="K5959" t="str">
            <v>62,63</v>
          </cell>
          <cell r="L5959" t="str">
            <v>CAIXA REFERENCIAL</v>
          </cell>
        </row>
        <row r="5960">
          <cell r="G5960" t="str">
            <v>97116</v>
          </cell>
          <cell r="H5960" t="str">
            <v>BARRAS DE TRANSFERÊNCIA, AÇO CA-25 DE 16,0 MM, PARA EXECUÇÃO DE PAVIMENTO DE CONCRETO  FORNECIMENTO E INSTALAÇÃO. AF_04/2022</v>
          </cell>
          <cell r="I5960" t="str">
            <v>KG</v>
          </cell>
          <cell r="J5960" t="str">
            <v>COEFICIENTE DE REPRESENTATIVIDADE</v>
          </cell>
          <cell r="K5960" t="str">
            <v>23,59</v>
          </cell>
          <cell r="L5960" t="str">
            <v>CAIXA REFERENCIAL</v>
          </cell>
        </row>
        <row r="5961">
          <cell r="G5961" t="str">
            <v>97117</v>
          </cell>
          <cell r="H5961" t="str">
            <v>BARRAS DE TRANSFERÊNCIA, AÇO CA-25 DE 20,0 MM, PARA EXECUÇÃO DE PAVIMENTO DE CONCRETO  FORNECIMENTO E INSTALAÇÃO. AF_04/2022</v>
          </cell>
          <cell r="I5961" t="str">
            <v>KG</v>
          </cell>
          <cell r="J5961" t="str">
            <v>COEFICIENTE DE REPRESENTATIVIDADE</v>
          </cell>
          <cell r="K5961" t="str">
            <v>20,40</v>
          </cell>
          <cell r="L5961" t="str">
            <v>CAIXA REFERENCIAL</v>
          </cell>
        </row>
        <row r="5962">
          <cell r="G5962" t="str">
            <v>97118</v>
          </cell>
          <cell r="H5962" t="str">
            <v>BARRAS DE TRANSFERÊNCIA, AÇO CA-25 DE 25,0 MM, PARA EXECUÇÃO DE PAVIMENTO DE CONCRETO  FORNECIMENTO E INSTALAÇÃO. AF_04/2022</v>
          </cell>
          <cell r="I5962" t="str">
            <v>KG</v>
          </cell>
          <cell r="J5962" t="str">
            <v>COEFICIENTE DE REPRESENTATIVIDADE</v>
          </cell>
          <cell r="K5962" t="str">
            <v>16,80</v>
          </cell>
          <cell r="L5962" t="str">
            <v>CAIXA REFERENCIAL</v>
          </cell>
        </row>
        <row r="5963">
          <cell r="G5963" t="str">
            <v>97119</v>
          </cell>
          <cell r="H5963" t="str">
            <v>BARRAS DE TRANSFERÊNCIA, AÇO CA-25 DE 32,0 MM, PARA EXECUÇÃO DE PAVIMENTO DE CONCRETO  FORNECIMENTO E INSTALAÇÃO. AF_04/2022</v>
          </cell>
          <cell r="I5963" t="str">
            <v>KG</v>
          </cell>
          <cell r="J5963" t="str">
            <v>COEFICIENTE DE REPRESENTATIVIDADE</v>
          </cell>
          <cell r="K5963" t="str">
            <v>15,02</v>
          </cell>
          <cell r="L5963" t="str">
            <v>CAIXA REFERENCIAL</v>
          </cell>
        </row>
        <row r="5964">
          <cell r="G5964" t="str">
            <v>97120</v>
          </cell>
          <cell r="H5964" t="str">
            <v>BARRAS DE LIGAÇÃO, AÇO CA-50 DE 10 MM, PARA EXECUÇÃO DE PAVIMENTO DE CONCRETO  FORNECIMENTO E INSTALAÇÃO. AF_04/2022</v>
          </cell>
          <cell r="I5964" t="str">
            <v>KG</v>
          </cell>
          <cell r="J5964" t="str">
            <v>COEFICIENTE DE REPRESENTATIVIDADE</v>
          </cell>
          <cell r="K5964" t="str">
            <v>9,82</v>
          </cell>
          <cell r="L5964" t="str">
            <v>CAIXA REFERENCIAL</v>
          </cell>
        </row>
        <row r="5965">
          <cell r="G5965" t="str">
            <v>101167</v>
          </cell>
          <cell r="H5965" t="str">
            <v>EXECUÇÃO DE PAVIMENTO EM PARALELEPÍPEDOS, REJUNTAMENTO COM PÓ DE PEDRA. AF_05/2020</v>
          </cell>
          <cell r="I5965" t="str">
            <v>M2</v>
          </cell>
          <cell r="J5965" t="str">
            <v>COEFICIENTE DE REPRESENTATIVIDADE</v>
          </cell>
          <cell r="K5965" t="str">
            <v>121,90</v>
          </cell>
          <cell r="L5965" t="str">
            <v>CAIXA REFERENCIAL</v>
          </cell>
        </row>
        <row r="5966">
          <cell r="G5966" t="str">
            <v>101169</v>
          </cell>
          <cell r="H5966" t="str">
            <v>EXECUÇÃO DE PAVIMENTO EM PARALELEPÍPEDOS, REJUNTAMENTO COM ARGAMASSA TRAÇO 1:3 (CIMENTO E AREIA). AF_05/2020</v>
          </cell>
          <cell r="I5966" t="str">
            <v>M2</v>
          </cell>
          <cell r="J5966" t="str">
            <v>COEFICIENTE DE REPRESENTATIVIDADE</v>
          </cell>
          <cell r="K5966" t="str">
            <v>135,75</v>
          </cell>
          <cell r="L5966" t="str">
            <v>CAIXA REFERENCIAL</v>
          </cell>
        </row>
        <row r="5967">
          <cell r="G5967" t="str">
            <v>101170</v>
          </cell>
          <cell r="H5967" t="str">
            <v>EXECUÇÃO DE PAVIMENTO EM PEDRAS POLIÉDRICAS, REJUNTAMENTO COM PÓ DE PEDRA. AF_05/2020</v>
          </cell>
          <cell r="I5967" t="str">
            <v>M2</v>
          </cell>
          <cell r="J5967" t="str">
            <v>COEFICIENTE DE REPRESENTATIVIDADE</v>
          </cell>
          <cell r="K5967" t="str">
            <v>41,00</v>
          </cell>
          <cell r="L5967" t="str">
            <v>CAIXA REFERENCIAL</v>
          </cell>
        </row>
        <row r="5968">
          <cell r="G5968" t="str">
            <v>101172</v>
          </cell>
          <cell r="H5968" t="str">
            <v>EXECUÇÃO DE PAVIMENTO EM PEDRAS POLIÉDRICAS, REJUNTAMENTO COM ARGAMASSA TRAÇO 1:3 (CIMENTO E AREIA). AF_05/2020</v>
          </cell>
          <cell r="I5968" t="str">
            <v>M2</v>
          </cell>
          <cell r="J5968" t="str">
            <v>COEFICIENTE DE REPRESENTATIVIDADE</v>
          </cell>
          <cell r="K5968" t="str">
            <v>64,07</v>
          </cell>
          <cell r="L5968" t="str">
            <v>CAIXA REFERENCIAL</v>
          </cell>
        </row>
        <row r="5969">
          <cell r="G5969" t="str">
            <v>103904</v>
          </cell>
          <cell r="H5969" t="str">
            <v>EXECUÇÃO DE PAVIMENTO DE CONCRETO SIMPLES (PCS), FCK = 35 MPA, ESPESSURA DE 15,0 CM. AF_04/2022</v>
          </cell>
          <cell r="I5969" t="str">
            <v>M2</v>
          </cell>
          <cell r="J5969" t="str">
            <v>COEFICIENTE DE REPRESENTATIVIDADE</v>
          </cell>
          <cell r="K5969" t="str">
            <v>116,42</v>
          </cell>
          <cell r="L5969" t="str">
            <v>CAIXA REFERENCIAL</v>
          </cell>
        </row>
        <row r="5970">
          <cell r="G5970" t="str">
            <v>103905</v>
          </cell>
          <cell r="H5970" t="str">
            <v>EXECUÇÃO DE PAVIMENTO DE CONCRETO SIMPLES (PCS), FCK = 35 MPA, ESPESSURA DE 16,0 CM. AF_04/2022</v>
          </cell>
          <cell r="I5970" t="str">
            <v>M2</v>
          </cell>
          <cell r="J5970" t="str">
            <v>COEFICIENTE DE REPRESENTATIVIDADE</v>
          </cell>
          <cell r="K5970" t="str">
            <v>122,80</v>
          </cell>
          <cell r="L5970" t="str">
            <v>CAIXA REFERENCIAL</v>
          </cell>
        </row>
        <row r="5971">
          <cell r="G5971" t="str">
            <v>103906</v>
          </cell>
          <cell r="H5971" t="str">
            <v>EXECUÇÃO DE PAVIMENTO DE CONCRETO SIMPLES (PCS), FCK = 40 MPA, ESPESSURA DE 16,0 CM. AF_04/2022</v>
          </cell>
          <cell r="I5971" t="str">
            <v>M2</v>
          </cell>
          <cell r="J5971" t="str">
            <v>COEFICIENTE DE REPRESENTATIVIDADE</v>
          </cell>
          <cell r="K5971" t="str">
            <v>152,92</v>
          </cell>
          <cell r="L5971" t="str">
            <v>CAIXA REFERENCIAL</v>
          </cell>
        </row>
        <row r="5972">
          <cell r="G5972" t="str">
            <v>103907</v>
          </cell>
          <cell r="H5972" t="str">
            <v>EXECUÇÃO DE PAVIMENTO DE CONCRETO SIMPLES (PCS), FCK = 35 MPA, ESPESSURA DE 17,5 CM. AF_04/2022</v>
          </cell>
          <cell r="I5972" t="str">
            <v>M2</v>
          </cell>
          <cell r="J5972" t="str">
            <v>COEFICIENTE DE REPRESENTATIVIDADE</v>
          </cell>
          <cell r="K5972" t="str">
            <v>129,36</v>
          </cell>
          <cell r="L5972" t="str">
            <v>CAIXA REFERENCIAL</v>
          </cell>
        </row>
        <row r="5973">
          <cell r="G5973" t="str">
            <v>103908</v>
          </cell>
          <cell r="H5973" t="str">
            <v>EXECUÇÃO PAVIMENTO DE CONCRETO SIMPLES (PCS), FCK = 35 MPA, ESPESSURA DE 20,0 CM. AF_04/2022</v>
          </cell>
          <cell r="I5973" t="str">
            <v>M2</v>
          </cell>
          <cell r="J5973" t="str">
            <v>COEFICIENTE DE REPRESENTATIVIDADE</v>
          </cell>
          <cell r="K5973" t="str">
            <v>144,73</v>
          </cell>
          <cell r="L5973" t="str">
            <v>CAIXA REFERENCIAL</v>
          </cell>
        </row>
        <row r="5974">
          <cell r="G5974" t="str">
            <v>103909</v>
          </cell>
          <cell r="H5974" t="str">
            <v>EXECUÇÃO PAVIMENTO DE CONCRETO SIMPLES (PCS), FCK = 35 MPA, ESPESSURA DE 22,5 CM. AF_04/2022</v>
          </cell>
          <cell r="I5974" t="str">
            <v>M2</v>
          </cell>
          <cell r="J5974" t="str">
            <v>COEFICIENTE DE REPRESENTATIVIDADE</v>
          </cell>
          <cell r="K5974" t="str">
            <v>165,26</v>
          </cell>
          <cell r="L5974" t="str">
            <v>CAIXA REFERENCIAL</v>
          </cell>
        </row>
        <row r="5975">
          <cell r="G5975" t="str">
            <v>103911</v>
          </cell>
          <cell r="H5975" t="str">
            <v>EXECUÇÃO DE PAVIMENTO DE CONCRETO SIMPLES (PCS), FCK = 35 MPA, ESPESSURA DE 25,0 CM. AF_04/2022</v>
          </cell>
          <cell r="I5975" t="str">
            <v>M2</v>
          </cell>
          <cell r="J5975" t="str">
            <v>COEFICIENTE DE REPRESENTATIVIDADE</v>
          </cell>
          <cell r="K5975" t="str">
            <v>188,84</v>
          </cell>
          <cell r="L5975" t="str">
            <v>CAIXA REFERENCIAL</v>
          </cell>
        </row>
        <row r="5976">
          <cell r="G5976" t="str">
            <v>103912</v>
          </cell>
          <cell r="H5976" t="str">
            <v>EXECUÇÃO PAVIMENTO DE CONCRETO SIMPLES (PCS), FCK = 35 MPA, ESPESSURA DE 27,5 CM. AF_04/2022</v>
          </cell>
          <cell r="I5976" t="str">
            <v>M2</v>
          </cell>
          <cell r="J5976" t="str">
            <v>COEFICIENTE DE REPRESENTATIVIDADE</v>
          </cell>
          <cell r="K5976" t="str">
            <v>90,56</v>
          </cell>
          <cell r="L5976" t="str">
            <v>CAIXA REFERENCIAL</v>
          </cell>
        </row>
        <row r="5977">
          <cell r="G5977" t="str">
            <v>103913</v>
          </cell>
          <cell r="H5977" t="str">
            <v>EXECUÇÃO DE PISO INDUSTRIAL DE CONCRETO ARMADO, FCK = 20 MPA, ESPESSURA DE 12,0 CM. AF_04/2022</v>
          </cell>
          <cell r="I5977" t="str">
            <v>M2</v>
          </cell>
          <cell r="J5977" t="str">
            <v>COEFICIENTE DE REPRESENTATIVIDADE</v>
          </cell>
          <cell r="K5977" t="str">
            <v>109,48</v>
          </cell>
          <cell r="L5977" t="str">
            <v>CAIXA REFERENCIAL</v>
          </cell>
        </row>
        <row r="5978">
          <cell r="G5978" t="str">
            <v>103914</v>
          </cell>
          <cell r="H5978" t="str">
            <v>EXECUÇÃO DE PISO INDUSTRIAL DE CONCRETO ARMADO, FCK = 20 MPA, ESPESSURA DE 14,0 CM. AF_04/2022</v>
          </cell>
          <cell r="I5978" t="str">
            <v>M2</v>
          </cell>
          <cell r="J5978" t="str">
            <v>COEFICIENTE DE REPRESENTATIVIDADE</v>
          </cell>
          <cell r="K5978" t="str">
            <v>127,82</v>
          </cell>
          <cell r="L5978" t="str">
            <v>CAIXA REFERENCIAL</v>
          </cell>
        </row>
        <row r="5979">
          <cell r="G5979" t="str">
            <v>103915</v>
          </cell>
          <cell r="H5979" t="str">
            <v>EXECUÇÃO DE PISO INDUSTRIAL DE CONCRETO ARMADO, FCK = 20 MPA, ESPESSURA DE 15,0 CM. AF_04/2022</v>
          </cell>
          <cell r="I5979" t="str">
            <v>M2</v>
          </cell>
          <cell r="J5979" t="str">
            <v>COEFICIENTE DE REPRESENTATIVIDADE</v>
          </cell>
          <cell r="K5979" t="str">
            <v>139,18</v>
          </cell>
          <cell r="L5979" t="str">
            <v>CAIXA REFERENCIAL</v>
          </cell>
        </row>
        <row r="5980">
          <cell r="G5980" t="str">
            <v>103916</v>
          </cell>
          <cell r="H5980" t="str">
            <v>EXECUÇÃO DE PISO INDUSTRIAL DE CONCRETO ARMADO, FCK = 20 MPA, ESPESSURA DE 18,0 CM. AF_04/2022</v>
          </cell>
          <cell r="I5980" t="str">
            <v>M2</v>
          </cell>
          <cell r="J5980" t="str">
            <v>COEFICIENTE DE REPRESENTATIVIDADE</v>
          </cell>
          <cell r="K5980" t="str">
            <v>159,74</v>
          </cell>
          <cell r="L5980" t="str">
            <v>CAIXA REFERENCIAL</v>
          </cell>
        </row>
        <row r="5981">
          <cell r="G5981" t="str">
            <v>103917</v>
          </cell>
          <cell r="H5981" t="str">
            <v>EXECUÇÃO DE PISO INDUSTRIAL DE CONCRETO ARMADO, FCK = 20 MPA, ESPESSURA DE 20,0 CM. AF_04/2022</v>
          </cell>
          <cell r="I5981" t="str">
            <v>M2</v>
          </cell>
          <cell r="J5981" t="str">
            <v>COEFICIENTE DE REPRESENTATIVIDADE</v>
          </cell>
          <cell r="K5981" t="str">
            <v>183,21</v>
          </cell>
          <cell r="L5981" t="str">
            <v>CAIXA REFERENCIAL</v>
          </cell>
        </row>
        <row r="5982">
          <cell r="G5982" t="str">
            <v>103918</v>
          </cell>
          <cell r="H5982" t="str">
            <v>EXECUÇÃO DE PISO INDUSTRIAL DE CONCRETO ARMADO, FCK = 20 MPA, ESPESSURA DE 22,0 CM. AF_04/2022</v>
          </cell>
          <cell r="I5982" t="str">
            <v>M2</v>
          </cell>
          <cell r="J5982" t="str">
            <v>COEFICIENTE DE REPRESENTATIVIDADE</v>
          </cell>
          <cell r="K5982" t="str">
            <v>193,62</v>
          </cell>
          <cell r="L5982" t="str">
            <v>CAIXA REFERENCIAL</v>
          </cell>
        </row>
        <row r="5983">
          <cell r="G5983" t="str">
            <v>104432</v>
          </cell>
          <cell r="H5983" t="str">
            <v>EXECUÇÃO DE PASSEIO EM PISO INTERTRAVADO, COM BLOCO RAQUETE  22 X 13,5 CM, ESPESSURA 6 CM. AF_10/2022</v>
          </cell>
          <cell r="I5983" t="str">
            <v>M2</v>
          </cell>
          <cell r="J5983" t="str">
            <v>COEFICIENTE DE REPRESENTATIVIDADE</v>
          </cell>
          <cell r="K5983" t="str">
            <v>95,39</v>
          </cell>
          <cell r="L5983" t="str">
            <v>CAIXA REFERENCIAL</v>
          </cell>
        </row>
        <row r="5984">
          <cell r="G5984" t="str">
            <v>104433</v>
          </cell>
          <cell r="H5984" t="str">
            <v>EXECUÇÃO DE PAVIMENTO EM PISO INTERTRAVADO, COM BLOCO RAQUETE  22 X 13,5 CM, ESPESSURA 6 CM. AF_10/2022</v>
          </cell>
          <cell r="I5984" t="str">
            <v>M2</v>
          </cell>
          <cell r="J5984" t="str">
            <v>COEFICIENTE DE REPRESENTATIVIDADE</v>
          </cell>
          <cell r="K5984" t="str">
            <v>81,74</v>
          </cell>
          <cell r="L5984" t="str">
            <v>CAIXA REFERENCIAL</v>
          </cell>
        </row>
        <row r="5985">
          <cell r="G5985" t="str">
            <v>103689</v>
          </cell>
          <cell r="H5985" t="str">
            <v>FORNECIMENTO E INSTALAÇÃO DE PLACA DE OBRA COM CHAPA GALVANIZADA E ESTRUTURA DE MADEIRA. AF_03/2022_PS</v>
          </cell>
          <cell r="I5985" t="str">
            <v>M2</v>
          </cell>
          <cell r="J5985" t="str">
            <v>COEFICIENTE DE REPRESENTATIVIDADE</v>
          </cell>
          <cell r="K5985" t="str">
            <v>318,61</v>
          </cell>
          <cell r="L5985" t="str">
            <v>CAIXA REFERENCIAL</v>
          </cell>
        </row>
        <row r="5986">
          <cell r="G5986" t="str">
            <v>103694</v>
          </cell>
          <cell r="H5986" t="str">
            <v>FORNECIMENTO E INSTALAÇÃO DE SUPORTE DE MADEIRA  PARA PLACAS DE SINALIZAÇÃO, EM SOLO, COM H= DE 2,5 M E SEÇÃO DE 7,5 X 7,5 CM. AF_03/2022</v>
          </cell>
          <cell r="I5986" t="str">
            <v>UN</v>
          </cell>
          <cell r="J5986" t="str">
            <v>COEFICIENTE DE REPRESENTATIVIDADE</v>
          </cell>
          <cell r="K5986" t="str">
            <v>111,40</v>
          </cell>
          <cell r="L5986" t="str">
            <v>CAIXA REFERENCIAL</v>
          </cell>
        </row>
        <row r="5987">
          <cell r="G5987" t="str">
            <v>103695</v>
          </cell>
          <cell r="H5987" t="str">
            <v>FORNECIMENTO E INSTALAÇÃO DE SUPORTE DE MADEIRA PARA PLACAS DE SINALIZAÇÃO, EM SOLO, COM H= DE 2,0 M E SEÇÃO DE 7,5 X 7,5 CM. AF_03/2022</v>
          </cell>
          <cell r="I5987" t="str">
            <v>UN</v>
          </cell>
          <cell r="J5987" t="str">
            <v>COEFICIENTE DE REPRESENTATIVIDADE</v>
          </cell>
          <cell r="K5987" t="str">
            <v>99,98</v>
          </cell>
          <cell r="L5987" t="str">
            <v>CAIXA REFERENCIAL</v>
          </cell>
        </row>
        <row r="5988">
          <cell r="G5988" t="str">
            <v>103696</v>
          </cell>
          <cell r="H5988" t="str">
            <v>FORNECIMENTO E INSTALAÇÃO DE SUPORTE DE MADEIRA PARA PLACAS DE SINALIZAÇÃO EM CONCRETO, COM H= DE 2,5 M E SEÇÃO DE 7,5 X 7,5 CM. AF_03/2022</v>
          </cell>
          <cell r="I5988" t="str">
            <v>UN</v>
          </cell>
          <cell r="J5988" t="str">
            <v>COEFICIENTE DE REPRESENTATIVIDADE</v>
          </cell>
          <cell r="K5988" t="str">
            <v>145,55</v>
          </cell>
          <cell r="L5988" t="str">
            <v>CAIXA REFERENCIAL</v>
          </cell>
        </row>
        <row r="5989">
          <cell r="G5989" t="str">
            <v>103697</v>
          </cell>
          <cell r="H5989" t="str">
            <v>FORNECIMENTO E INSTALAÇÃO DE SUPORTE DE MADEIRA PARA PLACAS DE SINALIZAÇÃO, EM BASE DE CONCRETO, COM H= DE 2,0 M E SEÇÃO DE 7,5 X 7,5 CM. AF_03/2022</v>
          </cell>
          <cell r="I5989" t="str">
            <v>UN</v>
          </cell>
          <cell r="J5989" t="str">
            <v>COEFICIENTE DE REPRESENTATIVIDADE</v>
          </cell>
          <cell r="K5989" t="str">
            <v>134,13</v>
          </cell>
          <cell r="L5989" t="str">
            <v>CAIXA REFERENCIAL</v>
          </cell>
        </row>
        <row r="5990">
          <cell r="G5990" t="str">
            <v>95995</v>
          </cell>
          <cell r="H5990" t="str">
            <v>EXECUÇÃO DE PAVIMENTO COM APLICAÇÃO DE CONCRETO ASFÁLTICO, CAMADA DE ROLAMENTO - EXCLUSIVE CARGA E TRANSPORTE. AF_11/2019</v>
          </cell>
          <cell r="I5990" t="str">
            <v>M3</v>
          </cell>
          <cell r="J5990" t="str">
            <v>COEFICIENTE DE REPRESENTATIVIDADE</v>
          </cell>
          <cell r="K5990" t="str">
            <v>1.468,80</v>
          </cell>
          <cell r="L5990" t="str">
            <v>CAIXA REFERENCIAL</v>
          </cell>
        </row>
        <row r="5991">
          <cell r="G5991" t="str">
            <v>95996</v>
          </cell>
          <cell r="H5991" t="str">
            <v>EXECUÇÃO DE PAVIMENTO COM APLICAÇÃO DE CONCRETO ASFÁLTICO, CAMADA DE BINDER - EXCLUSIVE CARGA E TRANSPORTE. AF_11/2019</v>
          </cell>
          <cell r="I5991" t="str">
            <v>M3</v>
          </cell>
          <cell r="J5991" t="str">
            <v>COEFICIENTE DE REPRESENTATIVIDADE</v>
          </cell>
          <cell r="K5991" t="str">
            <v>1.267,57</v>
          </cell>
          <cell r="L5991" t="str">
            <v>CAIXA REFERENCIAL</v>
          </cell>
        </row>
        <row r="5992">
          <cell r="G5992" t="str">
            <v>96001</v>
          </cell>
          <cell r="H5992" t="str">
            <v>FRESAGEM DE PAVIMENTO ASFÁLTICO (PROFUNDIDADE ATÉ 5,0 CM) - EXCLUSIVE TRANSPORTE. AF_11/2019</v>
          </cell>
          <cell r="I5992" t="str">
            <v>M2</v>
          </cell>
          <cell r="J5992" t="str">
            <v>COEFICIENTE DE REPRESENTATIVIDADE</v>
          </cell>
          <cell r="K5992" t="str">
            <v>8,04</v>
          </cell>
          <cell r="L5992" t="str">
            <v>CAIXA REFERENCIAL</v>
          </cell>
        </row>
        <row r="5993">
          <cell r="G5993" t="str">
            <v>96393</v>
          </cell>
          <cell r="H5993" t="str">
            <v>USINAGEM DE BRITA GRADUADA SIMPLES. AF_03/2020</v>
          </cell>
          <cell r="I5993" t="str">
            <v>M3</v>
          </cell>
          <cell r="J5993" t="str">
            <v>COEFICIENTE DE REPRESENTATIVIDADE</v>
          </cell>
          <cell r="K5993" t="str">
            <v>112,72</v>
          </cell>
          <cell r="L5993" t="str">
            <v>CAIXA REFERENCIAL</v>
          </cell>
        </row>
        <row r="5994">
          <cell r="G5994" t="str">
            <v>96394</v>
          </cell>
          <cell r="H5994" t="str">
            <v>USINAGEM DE BRITA GRADUADA TRATADA COM CIMENTO. AF_03/2020</v>
          </cell>
          <cell r="I5994" t="str">
            <v>M3</v>
          </cell>
          <cell r="J5994" t="str">
            <v>COEFICIENTE DE REPRESENTATIVIDADE</v>
          </cell>
          <cell r="K5994" t="str">
            <v>163,23</v>
          </cell>
          <cell r="L5994" t="str">
            <v>CAIXA REFERENCIAL</v>
          </cell>
        </row>
        <row r="5995">
          <cell r="G5995" t="str">
            <v>96395</v>
          </cell>
          <cell r="H5995" t="str">
            <v>USINAGEM DE CONCRETO PARA COMPACTAÇÃO COM ROLO. AF_03/2020</v>
          </cell>
          <cell r="I5995" t="str">
            <v>M3</v>
          </cell>
          <cell r="J5995" t="str">
            <v>COEFICIENTE DE REPRESENTATIVIDADE</v>
          </cell>
          <cell r="K5995" t="str">
            <v>234,15</v>
          </cell>
          <cell r="L5995" t="str">
            <v>CAIXA REFERENCIAL</v>
          </cell>
        </row>
        <row r="5996">
          <cell r="G5996" t="str">
            <v>88411</v>
          </cell>
          <cell r="H5996" t="str">
            <v>APLICAÇÃO MANUAL DE FUNDO SELADOR ACRÍLICO EM PANOS COM PRESENÇA DE VÃOS DE EDIFÍCIOS DE MÚLTIPLOS PAVIMENTOS. AF_06/2014</v>
          </cell>
          <cell r="I5996" t="str">
            <v>M2</v>
          </cell>
          <cell r="J5996" t="str">
            <v>COLETADO</v>
          </cell>
          <cell r="K5996" t="str">
            <v>3,84</v>
          </cell>
          <cell r="L5996" t="str">
            <v>CAIXA REFERENCIAL</v>
          </cell>
        </row>
        <row r="5997">
          <cell r="G5997" t="str">
            <v>88412</v>
          </cell>
          <cell r="H5997" t="str">
            <v>APLICAÇÃO MANUAL DE FUNDO SELADOR ACRÍLICO EM PANOS CEGOS DE FACHADA (SEM PRESENÇA DE VÃOS) DE EDIFÍCIOS DE MÚLTIPLOS PAVIMENTOS. AF_06/2014</v>
          </cell>
          <cell r="I5997" t="str">
            <v>M2</v>
          </cell>
          <cell r="J5997" t="str">
            <v>COLETADO</v>
          </cell>
          <cell r="K5997" t="str">
            <v>2,88</v>
          </cell>
          <cell r="L5997" t="str">
            <v>CAIXA REFERENCIAL</v>
          </cell>
        </row>
        <row r="5998">
          <cell r="G5998" t="str">
            <v>88413</v>
          </cell>
          <cell r="H5998" t="str">
            <v>APLICAÇÃO MANUAL DE FUNDO SELADOR ACRÍLICO EM SUPERFÍCIES EXTERNAS DE SACADA DE EDIFÍCIOS DE MÚLTIPLOS PAVIMENTOS. AF_06/2014</v>
          </cell>
          <cell r="I5998" t="str">
            <v>M2</v>
          </cell>
          <cell r="J5998" t="str">
            <v>COLETADO</v>
          </cell>
          <cell r="K5998" t="str">
            <v>5,78</v>
          </cell>
          <cell r="L5998" t="str">
            <v>CAIXA REFERENCIAL</v>
          </cell>
        </row>
        <row r="5999">
          <cell r="G5999" t="str">
            <v>88414</v>
          </cell>
          <cell r="H5999" t="str">
            <v>APLICAÇÃO MANUAL DE FUNDO SELADOR ACRÍLICO EM SUPERFÍCIES INTERNAS DA SACADA DE EDIFÍCIOS DE MÚLTIPLOS PAVIMENTOS. AF_06/2014</v>
          </cell>
          <cell r="I5999" t="str">
            <v>M2</v>
          </cell>
          <cell r="J5999" t="str">
            <v>COLETADO</v>
          </cell>
          <cell r="K5999" t="str">
            <v>6,40</v>
          </cell>
          <cell r="L5999" t="str">
            <v>CAIXA REFERENCIAL</v>
          </cell>
        </row>
        <row r="6000">
          <cell r="G6000" t="str">
            <v>88415</v>
          </cell>
          <cell r="H6000" t="str">
            <v>APLICAÇÃO MANUAL DE FUNDO SELADOR ACRÍLICO EM PAREDES EXTERNAS DE CASAS. AF_06/2014</v>
          </cell>
          <cell r="I6000" t="str">
            <v>M2</v>
          </cell>
          <cell r="J6000" t="str">
            <v>COLETADO</v>
          </cell>
          <cell r="K6000" t="str">
            <v>4,15</v>
          </cell>
          <cell r="L6000" t="str">
            <v>CAIXA REFERENCIAL</v>
          </cell>
        </row>
        <row r="6001">
          <cell r="G6001" t="str">
            <v>88416</v>
          </cell>
          <cell r="H6001" t="str">
            <v>APLICAÇÃO MANUAL DE PINTURA COM TINTA TEXTURIZADA ACRÍLICA EM PANOS COM PRESENÇA DE VÃOS DE EDIFÍCIOS DE MÚLTIPLOS PAVIMENTOS, UMA COR. AF_06/2014</v>
          </cell>
          <cell r="I6001" t="str">
            <v>M2</v>
          </cell>
          <cell r="J6001" t="str">
            <v>COEFICIENTE DE REPRESENTATIVIDADE</v>
          </cell>
          <cell r="K6001" t="str">
            <v>20,38</v>
          </cell>
          <cell r="L6001" t="str">
            <v>CAIXA REFERENCIAL</v>
          </cell>
        </row>
        <row r="6002">
          <cell r="G6002" t="str">
            <v>88417</v>
          </cell>
          <cell r="H6002" t="str">
            <v>APLICAÇÃO MANUAL DE PINTURA COM TINTA TEXTURIZADA ACRÍLICA EM PANOS CEGOS DE FACHADA (SEM PRESENÇA DE VÃOS) DE EDIFÍCIOS DE MÚLTIPLOS PAVIMENTOS, UMA COR. AF_06/2014</v>
          </cell>
          <cell r="I6002" t="str">
            <v>M2</v>
          </cell>
          <cell r="J6002" t="str">
            <v>COEFICIENTE DE REPRESENTATIVIDADE</v>
          </cell>
          <cell r="K6002" t="str">
            <v>16,96</v>
          </cell>
          <cell r="L6002" t="str">
            <v>CAIXA REFERENCIAL</v>
          </cell>
        </row>
        <row r="6003">
          <cell r="G6003" t="str">
            <v>88420</v>
          </cell>
          <cell r="H6003" t="str">
            <v>APLICAÇÃO MANUAL DE PINTURA COM TINTA TEXTURIZADA ACRÍLICA EM SUPERFÍCIES EXTERNAS DE SACADA DE EDIFÍCIOS DE MÚLTIPLOS PAVIMENTOS, UMA COR. AF_06/2014</v>
          </cell>
          <cell r="I6003" t="str">
            <v>M2</v>
          </cell>
          <cell r="J6003" t="str">
            <v>COEFICIENTE DE REPRESENTATIVIDADE</v>
          </cell>
          <cell r="K6003" t="str">
            <v>27,32</v>
          </cell>
          <cell r="L6003" t="str">
            <v>CAIXA REFERENCIAL</v>
          </cell>
        </row>
        <row r="6004">
          <cell r="G6004" t="str">
            <v>88421</v>
          </cell>
          <cell r="H6004" t="str">
            <v>APLICAÇÃO MANUAL DE PINTURA COM TINTA TEXTURIZADA ACRÍLICA EM SUPERFÍCIES INTERNAS DA SACADA DE EDIFÍCIOS DE MÚLTIPLOS PAVIMENTOS, UMA COR. AF_06/2014</v>
          </cell>
          <cell r="I6004" t="str">
            <v>M2</v>
          </cell>
          <cell r="J6004" t="str">
            <v>COEFICIENTE DE REPRESENTATIVIDADE</v>
          </cell>
          <cell r="K6004" t="str">
            <v>29,50</v>
          </cell>
          <cell r="L6004" t="str">
            <v>CAIXA REFERENCIAL</v>
          </cell>
        </row>
        <row r="6005">
          <cell r="G6005" t="str">
            <v>88423</v>
          </cell>
          <cell r="H6005" t="str">
            <v>APLICAÇÃO MANUAL DE PINTURA COM TINTA TEXTURIZADA ACRÍLICA EM PAREDES EXTERNAS DE CASAS, UMA COR. AF_06/2014</v>
          </cell>
          <cell r="I6005" t="str">
            <v>M2</v>
          </cell>
          <cell r="J6005" t="str">
            <v>COEFICIENTE DE REPRESENTATIVIDADE</v>
          </cell>
          <cell r="K6005" t="str">
            <v>21,47</v>
          </cell>
          <cell r="L6005" t="str">
            <v>CAIXA REFERENCIAL</v>
          </cell>
        </row>
        <row r="6006">
          <cell r="G6006" t="str">
            <v>88424</v>
          </cell>
          <cell r="H6006" t="str">
            <v>APLICAÇÃO MANUAL DE PINTURA COM TINTA TEXTURIZADA ACRÍLICA EM PANOS COM PRESENÇA DE VÃOS DE EDIFÍCIOS DE MÚLTIPLOS PAVIMENTOS, DUAS CORES. AF_06/2014</v>
          </cell>
          <cell r="I6006" t="str">
            <v>M2</v>
          </cell>
          <cell r="J6006" t="str">
            <v>COEFICIENTE DE REPRESENTATIVIDADE</v>
          </cell>
          <cell r="K6006" t="str">
            <v>25,10</v>
          </cell>
          <cell r="L6006" t="str">
            <v>CAIXA REFERENCIAL</v>
          </cell>
        </row>
        <row r="6007">
          <cell r="G6007" t="str">
            <v>88426</v>
          </cell>
          <cell r="H6007" t="str">
            <v>APLICAÇÃO MANUAL DE PINTURA COM TINTA TEXTURIZADA ACRÍLICA EM PANOS CEGOS DE FACHADA (SEM PRESENÇA DE VÃOS) DE EDIFÍCIOS DE MÚLTIPLOS PAVIMENTOS, DUAS CORES. AF_06/2014</v>
          </cell>
          <cell r="I6007" t="str">
            <v>M2</v>
          </cell>
          <cell r="J6007" t="str">
            <v>COEFICIENTE DE REPRESENTATIVIDADE</v>
          </cell>
          <cell r="K6007" t="str">
            <v>19,17</v>
          </cell>
          <cell r="L6007" t="str">
            <v>CAIXA REFERENCIAL</v>
          </cell>
        </row>
        <row r="6008">
          <cell r="G6008" t="str">
            <v>88428</v>
          </cell>
          <cell r="H6008" t="str">
            <v>APLICAÇÃO MANUAL DE PINTURA COM TINTA TEXTURIZADA ACRÍLICA EM SUPERFÍCIES EXTERNAS DE SACADA DE EDIFÍCIOS DE MÚLTIPLOS PAVIMENTOS, DUAS CORES. AF_06/2014</v>
          </cell>
          <cell r="I6008" t="str">
            <v>M2</v>
          </cell>
          <cell r="J6008" t="str">
            <v>COEFICIENTE DE REPRESENTATIVIDADE</v>
          </cell>
          <cell r="K6008" t="str">
            <v>37,02</v>
          </cell>
          <cell r="L6008" t="str">
            <v>CAIXA REFERENCIAL</v>
          </cell>
        </row>
        <row r="6009">
          <cell r="G6009" t="str">
            <v>88429</v>
          </cell>
          <cell r="H6009" t="str">
            <v>APLICAÇÃO MANUAL DE PINTURA COM TINTA TEXTURIZADA ACRÍLICA EM SUPERFÍCIES INTERNAS DA SACADA DE EDIFÍCIOS DE MÚLTIPLOS PAVIMENTOS, DUAS CORES. AF_06/2014</v>
          </cell>
          <cell r="I6009" t="str">
            <v>M2</v>
          </cell>
          <cell r="J6009" t="str">
            <v>COEFICIENTE DE REPRESENTATIVIDADE</v>
          </cell>
          <cell r="K6009" t="str">
            <v>40,83</v>
          </cell>
          <cell r="L6009" t="str">
            <v>CAIXA REFERENCIAL</v>
          </cell>
        </row>
        <row r="6010">
          <cell r="G6010" t="str">
            <v>88431</v>
          </cell>
          <cell r="H6010" t="str">
            <v>APLICAÇÃO MANUAL DE PINTURA COM TINTA TEXTURIZADA ACRÍLICA EM PAREDES EXTERNAS DE CASAS, DUAS CORES. AF_06/2014</v>
          </cell>
          <cell r="I6010" t="str">
            <v>M2</v>
          </cell>
          <cell r="J6010" t="str">
            <v>COEFICIENTE DE REPRESENTATIVIDADE</v>
          </cell>
          <cell r="K6010" t="str">
            <v>26,97</v>
          </cell>
          <cell r="L6010" t="str">
            <v>CAIXA REFERENCIAL</v>
          </cell>
        </row>
        <row r="6011">
          <cell r="G6011" t="str">
            <v>88432</v>
          </cell>
          <cell r="H6011" t="str">
            <v>APLICAÇÃO MANUAL DE PINTURA COM TINTA TEXTURIZADA ACRÍLICA EM MOLDURAS DE EPS, PRÉ-FABRICADOS, OU OUTROS. AF_06/2014</v>
          </cell>
          <cell r="I6011" t="str">
            <v>M2</v>
          </cell>
          <cell r="J6011" t="str">
            <v>COEFICIENTE DE REPRESENTATIVIDADE</v>
          </cell>
          <cell r="K6011" t="str">
            <v>21,77</v>
          </cell>
          <cell r="L6011" t="str">
            <v>CAIXA REFERENCIAL</v>
          </cell>
        </row>
        <row r="6012">
          <cell r="G6012" t="str">
            <v>88484</v>
          </cell>
          <cell r="H6012" t="str">
            <v>FUNDO SELADOR ACRÍLICO, APLICAÇÃO MANUAL EM TETO, UMA DEMÃO. AF_04/2023</v>
          </cell>
          <cell r="I6012" t="str">
            <v>M2</v>
          </cell>
          <cell r="J6012" t="str">
            <v>COLETADO</v>
          </cell>
          <cell r="K6012" t="str">
            <v>6,11</v>
          </cell>
          <cell r="L6012" t="str">
            <v>CAIXA REFERENCIAL</v>
          </cell>
        </row>
        <row r="6013">
          <cell r="G6013" t="str">
            <v>88485</v>
          </cell>
          <cell r="H6013" t="str">
            <v>FUNDO SELADOR ACRÍLICO, APLICAÇÃO MANUAL EM PAREDE, UMA DEMÃO. AF_04/2023</v>
          </cell>
          <cell r="I6013" t="str">
            <v>M2</v>
          </cell>
          <cell r="J6013" t="str">
            <v>COLETADO</v>
          </cell>
          <cell r="K6013" t="str">
            <v>4,91</v>
          </cell>
          <cell r="L6013" t="str">
            <v>CAIXA REFERENCIAL</v>
          </cell>
        </row>
        <row r="6014">
          <cell r="G6014" t="str">
            <v>88488</v>
          </cell>
          <cell r="H6014" t="str">
            <v>PINTURA LÁTEX ACRÍLICA PREMIUM, APLICAÇÃO MANUAL EM TETO, DUAS DEMÃOS. AF_04/2023</v>
          </cell>
          <cell r="I6014" t="str">
            <v>M2</v>
          </cell>
          <cell r="J6014" t="str">
            <v>COLETADO</v>
          </cell>
          <cell r="K6014" t="str">
            <v>17,18</v>
          </cell>
          <cell r="L6014" t="str">
            <v>CAIXA REFERENCIAL</v>
          </cell>
        </row>
        <row r="6015">
          <cell r="G6015" t="str">
            <v>88489</v>
          </cell>
          <cell r="H6015" t="str">
            <v>PINTURA LÁTEX ACRÍLICA PREMIUM, APLICAÇÃO MANUAL EM PAREDES, DUAS DEMÃOS. AF_04/2023</v>
          </cell>
          <cell r="I6015" t="str">
            <v>M2</v>
          </cell>
          <cell r="J6015" t="str">
            <v>COLETADO</v>
          </cell>
          <cell r="K6015" t="str">
            <v>14,26</v>
          </cell>
          <cell r="L6015" t="str">
            <v>CAIXA REFERENCIAL</v>
          </cell>
        </row>
        <row r="6016">
          <cell r="G6016" t="str">
            <v>88494</v>
          </cell>
          <cell r="H6016" t="str">
            <v>EMASSAMENTO COM MASSA LÁTEX, APLICAÇÃO EM TETO, UMA DEMÃO, LIXAMENTO MANUAL. AF_04/2023</v>
          </cell>
          <cell r="I6016" t="str">
            <v>M2</v>
          </cell>
          <cell r="J6016" t="str">
            <v>COEFICIENTE DE REPRESENTATIVIDADE</v>
          </cell>
          <cell r="K6016" t="str">
            <v>25,69</v>
          </cell>
          <cell r="L6016" t="str">
            <v>CAIXA REFERENCIAL</v>
          </cell>
        </row>
        <row r="6017">
          <cell r="G6017" t="str">
            <v>88495</v>
          </cell>
          <cell r="H6017" t="str">
            <v>EMASSAMENTO COM MASSA LÁTEX, APLICAÇÃO EM PAREDE, UMA DEMÃO, LIXAMENTO MANUAL. AF_04/2023</v>
          </cell>
          <cell r="I6017" t="str">
            <v>M2</v>
          </cell>
          <cell r="J6017" t="str">
            <v>COEFICIENTE DE REPRESENTATIVIDADE</v>
          </cell>
          <cell r="K6017" t="str">
            <v>13,87</v>
          </cell>
          <cell r="L6017" t="str">
            <v>CAIXA REFERENCIAL</v>
          </cell>
        </row>
        <row r="6018">
          <cell r="G6018" t="str">
            <v>88496</v>
          </cell>
          <cell r="H6018" t="str">
            <v>EMASSAMENTO COM MASSA LÁTEX, APLICAÇÃO EM TETO, DUAS DEMÃOS, LIXAMENTO MANUAL. AF_04/2023</v>
          </cell>
          <cell r="I6018" t="str">
            <v>M2</v>
          </cell>
          <cell r="J6018" t="str">
            <v>COEFICIENTE DE REPRESENTATIVIDADE</v>
          </cell>
          <cell r="K6018" t="str">
            <v>38,72</v>
          </cell>
          <cell r="L6018" t="str">
            <v>CAIXA REFERENCIAL</v>
          </cell>
        </row>
        <row r="6019">
          <cell r="G6019" t="str">
            <v>88497</v>
          </cell>
          <cell r="H6019" t="str">
            <v>EMASSAMENTO COM MASSA LÁTEX, APLICAÇÃO EM PAREDE, DUAS DEMÃOS, LIXAMENTO MANUAL. AF_04/2023</v>
          </cell>
          <cell r="I6019" t="str">
            <v>M2</v>
          </cell>
          <cell r="J6019" t="str">
            <v>COEFICIENTE DE REPRESENTATIVIDADE</v>
          </cell>
          <cell r="K6019" t="str">
            <v>21,35</v>
          </cell>
          <cell r="L6019" t="str">
            <v>CAIXA REFERENCIAL</v>
          </cell>
        </row>
        <row r="6020">
          <cell r="G6020" t="str">
            <v>95305</v>
          </cell>
          <cell r="H6020" t="str">
            <v>TEXTURA ACRÍLICA, APLICAÇÃO MANUAL EM PAREDE, UMA DEMÃO. AF_04/2023</v>
          </cell>
          <cell r="I6020" t="str">
            <v>M2</v>
          </cell>
          <cell r="J6020" t="str">
            <v>COEFICIENTE DE REPRESENTATIVIDADE</v>
          </cell>
          <cell r="K6020" t="str">
            <v>14,93</v>
          </cell>
          <cell r="L6020" t="str">
            <v>CAIXA REFERENCIAL</v>
          </cell>
        </row>
        <row r="6021">
          <cell r="G6021" t="str">
            <v>95306</v>
          </cell>
          <cell r="H6021" t="str">
            <v>TEXTURA ACRÍLICA, APLICAÇÃO MANUAL EM TETO, UMA DEMÃO. AF_04/2023</v>
          </cell>
          <cell r="I6021" t="str">
            <v>M2</v>
          </cell>
          <cell r="J6021" t="str">
            <v>COEFICIENTE DE REPRESENTATIVIDADE</v>
          </cell>
          <cell r="K6021" t="str">
            <v>17,68</v>
          </cell>
          <cell r="L6021" t="str">
            <v>CAIXA REFERENCIAL</v>
          </cell>
        </row>
        <row r="6022">
          <cell r="G6022" t="str">
            <v>95622</v>
          </cell>
          <cell r="H6022" t="str">
            <v>APLICAÇÃO MANUAL DE TINTA LÁTEX ACRÍLICA EM PANOS COM PRESENÇA DE VÃOS DE EDIFÍCIOS DE MÚLTIPLOS PAVIMENTOS, DUAS DEMÃOS. AF_11/2016</v>
          </cell>
          <cell r="I6022" t="str">
            <v>M2</v>
          </cell>
          <cell r="J6022" t="str">
            <v>COLETADO</v>
          </cell>
          <cell r="K6022" t="str">
            <v>19,36</v>
          </cell>
          <cell r="L6022" t="str">
            <v>CAIXA REFERENCIAL</v>
          </cell>
        </row>
        <row r="6023">
          <cell r="G6023" t="str">
            <v>95623</v>
          </cell>
          <cell r="H6023" t="str">
            <v>APLICAÇÃO MANUAL DE TINTA LÁTEX ACRÍLICA EM PANOS SEM PRESENÇA DE VÃOS DE EDIFÍCIOS DE MÚLTIPLOS PAVIMENTOS, DUAS DEMÃOS. AF_11/2016</v>
          </cell>
          <cell r="I6023" t="str">
            <v>M2</v>
          </cell>
          <cell r="J6023" t="str">
            <v>COLETADO</v>
          </cell>
          <cell r="K6023" t="str">
            <v>14,68</v>
          </cell>
          <cell r="L6023" t="str">
            <v>CAIXA REFERENCIAL</v>
          </cell>
        </row>
        <row r="6024">
          <cell r="G6024" t="str">
            <v>95624</v>
          </cell>
          <cell r="H6024" t="str">
            <v>APLICAÇÃO MANUAL DE TINTA LÁTEX ACRÍLICA EM SUPERFÍCIES EXTERNAS DE SACADA DE EDIFÍCIOS DE MÚLTIPLOS PAVIMENTOS, DUAS DEMÃOS. AF_11/2016</v>
          </cell>
          <cell r="I6024" t="str">
            <v>M2</v>
          </cell>
          <cell r="J6024" t="str">
            <v>COLETADO</v>
          </cell>
          <cell r="K6024" t="str">
            <v>28,88</v>
          </cell>
          <cell r="L6024" t="str">
            <v>CAIXA REFERENCIAL</v>
          </cell>
        </row>
        <row r="6025">
          <cell r="G6025" t="str">
            <v>95625</v>
          </cell>
          <cell r="H6025" t="str">
            <v>APLICAÇÃO MANUAL DE TINTA LÁTEX ACRÍLICA EM SUPERFÍCIES INTERNAS DE SACADA DE EDIFÍCIOS DE MÚLTIPLOS PAVIMENTOS, DUAS DEMÃOS. AF_11/2016</v>
          </cell>
          <cell r="I6025" t="str">
            <v>M2</v>
          </cell>
          <cell r="J6025" t="str">
            <v>COLETADO</v>
          </cell>
          <cell r="K6025" t="str">
            <v>31,89</v>
          </cell>
          <cell r="L6025" t="str">
            <v>CAIXA REFERENCIAL</v>
          </cell>
        </row>
        <row r="6026">
          <cell r="G6026" t="str">
            <v>95626</v>
          </cell>
          <cell r="H6026" t="str">
            <v>APLICAÇÃO MANUAL DE TINTA LÁTEX ACRÍLICA EM PAREDE EXTERNAS DE CASAS, DUAS DEMÃOS. AF_11/2016</v>
          </cell>
          <cell r="I6026" t="str">
            <v>M2</v>
          </cell>
          <cell r="J6026" t="str">
            <v>COLETADO</v>
          </cell>
          <cell r="K6026" t="str">
            <v>20,87</v>
          </cell>
          <cell r="L6026" t="str">
            <v>CAIXA REFERENCIAL</v>
          </cell>
        </row>
        <row r="6027">
          <cell r="G6027" t="str">
            <v>96126</v>
          </cell>
          <cell r="H6027" t="str">
            <v>APLICAÇÃO MANUAL DE MASSA ACRÍLICA EM PANOS DE FACHADA COM PRESENÇA DE VÃOS, DE EDIFÍCIOS DE MÚLTIPLOS PAVIMENTOS, UMA DEMÃO. AF_05/2017</v>
          </cell>
          <cell r="I6027" t="str">
            <v>M2</v>
          </cell>
          <cell r="J6027" t="str">
            <v>COEFICIENTE DE REPRESENTATIVIDADE</v>
          </cell>
          <cell r="K6027" t="str">
            <v>23,54</v>
          </cell>
          <cell r="L6027" t="str">
            <v>CAIXA REFERENCIAL</v>
          </cell>
        </row>
        <row r="6028">
          <cell r="G6028" t="str">
            <v>96127</v>
          </cell>
          <cell r="H6028" t="str">
            <v>APLICAÇÃO MANUAL DE MASSA ACRÍLICA EM PANOS DE FACHADA SEM PRESENÇA DE VÃOS, DE EDIFÍCIOS DE MÚLTIPLOS PAVIMENTOS, UMA DEMÃO. AF_05/2017</v>
          </cell>
          <cell r="I6028" t="str">
            <v>M2</v>
          </cell>
          <cell r="J6028" t="str">
            <v>COEFICIENTE DE REPRESENTATIVIDADE</v>
          </cell>
          <cell r="K6028" t="str">
            <v>17,68</v>
          </cell>
          <cell r="L6028" t="str">
            <v>CAIXA REFERENCIAL</v>
          </cell>
        </row>
        <row r="6029">
          <cell r="G6029" t="str">
            <v>96128</v>
          </cell>
          <cell r="H6029" t="str">
            <v>APLICAÇÃO MANUAL DE MASSA ACRÍLICA EM SUPERFÍCIES EXTERNAS DE SACADA DE EDIFÍCIOS DE MÚLTIPLOS PAVIMENTOS, UMA DEMÃO. AF_05/2017</v>
          </cell>
          <cell r="I6029" t="str">
            <v>M2</v>
          </cell>
          <cell r="J6029" t="str">
            <v>COEFICIENTE DE REPRESENTATIVIDADE</v>
          </cell>
          <cell r="K6029" t="str">
            <v>35,38</v>
          </cell>
          <cell r="L6029" t="str">
            <v>CAIXA REFERENCIAL</v>
          </cell>
        </row>
        <row r="6030">
          <cell r="G6030" t="str">
            <v>96129</v>
          </cell>
          <cell r="H6030" t="str">
            <v>APLICAÇÃO MANUAL DE MASSA ACRÍLICA EM SUPERFÍCIES INTERNAS DE SACADA DE EDIFÍCIOS DE MÚLTIPLOS PAVIMENTOS, UMA DEMÃO. AF_05/2017</v>
          </cell>
          <cell r="I6030" t="str">
            <v>M2</v>
          </cell>
          <cell r="J6030" t="str">
            <v>COEFICIENTE DE REPRESENTATIVIDADE</v>
          </cell>
          <cell r="K6030" t="str">
            <v>39,16</v>
          </cell>
          <cell r="L6030" t="str">
            <v>CAIXA REFERENCIAL</v>
          </cell>
        </row>
        <row r="6031">
          <cell r="G6031" t="str">
            <v>96130</v>
          </cell>
          <cell r="H6031" t="str">
            <v>APLICAÇÃO MANUAL DE MASSA ACRÍLICA EM PAREDES EXTERNAS DE CASAS, UMA DEMÃO. AF_05/2017</v>
          </cell>
          <cell r="I6031" t="str">
            <v>M2</v>
          </cell>
          <cell r="J6031" t="str">
            <v>COEFICIENTE DE REPRESENTATIVIDADE</v>
          </cell>
          <cell r="K6031" t="str">
            <v>25,37</v>
          </cell>
          <cell r="L6031" t="str">
            <v>CAIXA REFERENCIAL</v>
          </cell>
        </row>
        <row r="6032">
          <cell r="G6032" t="str">
            <v>96131</v>
          </cell>
          <cell r="H6032" t="str">
            <v>APLICAÇÃO MANUAL DE MASSA ACRÍLICA EM PANOS DE FACHADA COM PRESENÇA DE VÃOS, DE EDIFÍCIOS DE MÚLTIPLOS PAVIMENTOS, DUAS DEMÃOS. AF_05/2017</v>
          </cell>
          <cell r="I6032" t="str">
            <v>M2</v>
          </cell>
          <cell r="J6032" t="str">
            <v>COEFICIENTE DE REPRESENTATIVIDADE</v>
          </cell>
          <cell r="K6032" t="str">
            <v>32,40</v>
          </cell>
          <cell r="L6032" t="str">
            <v>CAIXA REFERENCIAL</v>
          </cell>
        </row>
        <row r="6033">
          <cell r="G6033" t="str">
            <v>96132</v>
          </cell>
          <cell r="H6033" t="str">
            <v>APLICAÇÃO MANUAL DE MASSA ACRÍLICA EM PANOS DE FACHADA SEM PRESENÇA DE VÃOS, DE EDIFÍCIOS DE MÚLTIPLOS PAVIMENTOS, DUAS DEMÃOS. AF_05/2017</v>
          </cell>
          <cell r="I6033" t="str">
            <v>M2</v>
          </cell>
          <cell r="J6033" t="str">
            <v>COEFICIENTE DE REPRESENTATIVIDADE</v>
          </cell>
          <cell r="K6033" t="str">
            <v>24,60</v>
          </cell>
          <cell r="L6033" t="str">
            <v>CAIXA REFERENCIAL</v>
          </cell>
        </row>
        <row r="6034">
          <cell r="G6034" t="str">
            <v>96133</v>
          </cell>
          <cell r="H6034" t="str">
            <v>APLICAÇÃO MANUAL DE MASSA ACRÍLICA EM SUPERFÍCIES EXTERNAS DE SACADA DE EDIFÍCIOS DE MÚLTIPLOS PAVIMENTOS, DUAS DEMÃOS. AF_05/2017</v>
          </cell>
          <cell r="I6034" t="str">
            <v>M2</v>
          </cell>
          <cell r="J6034" t="str">
            <v>COEFICIENTE DE REPRESENTATIVIDADE</v>
          </cell>
          <cell r="K6034" t="str">
            <v>48,16</v>
          </cell>
          <cell r="L6034" t="str">
            <v>CAIXA REFERENCIAL</v>
          </cell>
        </row>
        <row r="6035">
          <cell r="G6035" t="str">
            <v>96134</v>
          </cell>
          <cell r="H6035" t="str">
            <v>APLICAÇÃO MANUAL DE MASSA ACRÍLICA EM SUPERFÍCIES INTERNAS DE SACADA DE EDIFÍCIOS DE MÚLTIPLOS PAVIMENTOS, DUAS DEMÃOS. AF_05/2017</v>
          </cell>
          <cell r="I6035" t="str">
            <v>M2</v>
          </cell>
          <cell r="J6035" t="str">
            <v>COEFICIENTE DE REPRESENTATIVIDADE</v>
          </cell>
          <cell r="K6035" t="str">
            <v>53,19</v>
          </cell>
          <cell r="L6035" t="str">
            <v>CAIXA REFERENCIAL</v>
          </cell>
        </row>
        <row r="6036">
          <cell r="G6036" t="str">
            <v>96135</v>
          </cell>
          <cell r="H6036" t="str">
            <v>APLICAÇÃO MANUAL DE MASSA ACRÍLICA EM PAREDES EXTERNAS DE CASAS, DUAS DEMÃOS. AF_05/2017</v>
          </cell>
          <cell r="I6036" t="str">
            <v>M2</v>
          </cell>
          <cell r="J6036" t="str">
            <v>COEFICIENTE DE REPRESENTATIVIDADE</v>
          </cell>
          <cell r="K6036" t="str">
            <v>34,89</v>
          </cell>
          <cell r="L6036" t="str">
            <v>CAIXA REFERENCIAL</v>
          </cell>
        </row>
        <row r="6037">
          <cell r="G6037" t="str">
            <v>104639</v>
          </cell>
          <cell r="H6037" t="str">
            <v>PINTURA LÁTEX ACRÍLICA ECONÔMICA, APLICAÇÃO MANUAL EM TETO, DUAS DEMÃOS. AF_04/2023</v>
          </cell>
          <cell r="I6037" t="str">
            <v>M2</v>
          </cell>
          <cell r="J6037" t="str">
            <v>COEFICIENTE DE REPRESENTATIVIDADE</v>
          </cell>
          <cell r="K6037" t="str">
            <v>13,68</v>
          </cell>
          <cell r="L6037" t="str">
            <v>CAIXA REFERENCIAL</v>
          </cell>
        </row>
        <row r="6038">
          <cell r="G6038" t="str">
            <v>104640</v>
          </cell>
          <cell r="H6038" t="str">
            <v>PINTURA LÁTEX ACRÍLICA STANDARD, APLICAÇÃO MANUAL EM TETO, DUAS DEMÃOS. AF_04/2023</v>
          </cell>
          <cell r="I6038" t="str">
            <v>M2</v>
          </cell>
          <cell r="J6038" t="str">
            <v>COEFICIENTE DE REPRESENTATIVIDADE</v>
          </cell>
          <cell r="K6038" t="str">
            <v>14,98</v>
          </cell>
          <cell r="L6038" t="str">
            <v>CAIXA REFERENCIAL</v>
          </cell>
        </row>
        <row r="6039">
          <cell r="G6039" t="str">
            <v>104641</v>
          </cell>
          <cell r="H6039" t="str">
            <v>PINTURA LÁTEX ACRÍLICA ECONÔMICA, APLICAÇÃO MANUAL EM PAREDES, DUAS DEMÃOS. AF_04/2023</v>
          </cell>
          <cell r="I6039" t="str">
            <v>M2</v>
          </cell>
          <cell r="J6039" t="str">
            <v>COEFICIENTE DE REPRESENTATIVIDADE</v>
          </cell>
          <cell r="K6039" t="str">
            <v>10,76</v>
          </cell>
          <cell r="L6039" t="str">
            <v>CAIXA REFERENCIAL</v>
          </cell>
        </row>
        <row r="6040">
          <cell r="G6040" t="str">
            <v>104642</v>
          </cell>
          <cell r="H6040" t="str">
            <v>PINTURA LÁTEX ACRÍLICA STANDARD, APLICAÇÃO MANUAL EM PAREDES, DUAS DEMÃOS. AF_04/2023</v>
          </cell>
          <cell r="I6040" t="str">
            <v>M2</v>
          </cell>
          <cell r="J6040" t="str">
            <v>COEFICIENTE DE REPRESENTATIVIDADE</v>
          </cell>
          <cell r="K6040" t="str">
            <v>12,06</v>
          </cell>
          <cell r="L6040" t="str">
            <v>CAIXA REFERENCIAL</v>
          </cell>
        </row>
        <row r="6041">
          <cell r="G6041" t="str">
            <v>102193</v>
          </cell>
          <cell r="H6041" t="str">
            <v>LIXAMENTO DE MADEIRA PARA APLICAÇÃO DE FUNDO OU PINTURA. AF_01/2021</v>
          </cell>
          <cell r="I6041" t="str">
            <v>M2</v>
          </cell>
          <cell r="J6041" t="str">
            <v>COEFICIENTE DE REPRESENTATIVIDADE</v>
          </cell>
          <cell r="K6041" t="str">
            <v>2,45</v>
          </cell>
          <cell r="L6041" t="str">
            <v>CAIXA REFERENCIAL</v>
          </cell>
        </row>
        <row r="6042">
          <cell r="G6042" t="str">
            <v>102194</v>
          </cell>
          <cell r="H6042" t="str">
            <v>LIXAMENTO DE MASSA PARA MADEIRA. AF_01/2021</v>
          </cell>
          <cell r="I6042" t="str">
            <v>M2</v>
          </cell>
          <cell r="J6042" t="str">
            <v>COEFICIENTE DE REPRESENTATIVIDADE</v>
          </cell>
          <cell r="K6042" t="str">
            <v>10,10</v>
          </cell>
          <cell r="L6042" t="str">
            <v>CAIXA REFERENCIAL</v>
          </cell>
        </row>
        <row r="6043">
          <cell r="G6043" t="str">
            <v>102197</v>
          </cell>
          <cell r="H6043" t="str">
            <v>PINTURA FUNDO NIVELADOR ALQUÍDICO BRANCO EM MADEIRA. AF_01/2021</v>
          </cell>
          <cell r="I6043" t="str">
            <v>M2</v>
          </cell>
          <cell r="J6043" t="str">
            <v>COEFICIENTE DE REPRESENTATIVIDADE</v>
          </cell>
          <cell r="K6043" t="str">
            <v>28,89</v>
          </cell>
          <cell r="L6043" t="str">
            <v>CAIXA REFERENCIAL</v>
          </cell>
        </row>
        <row r="6044">
          <cell r="G6044" t="str">
            <v>102200</v>
          </cell>
          <cell r="H6044" t="str">
            <v>APLICAÇÃO MASSA ALQUÍDICA PARA MADEIRA, PARA PINTURA COM TINTA DE ACABAMENTO (PIGMENTADA). AF_01/2021</v>
          </cell>
          <cell r="I6044" t="str">
            <v>M2</v>
          </cell>
          <cell r="J6044" t="str">
            <v>COEFICIENTE DE REPRESENTATIVIDADE</v>
          </cell>
          <cell r="K6044" t="str">
            <v>23,63</v>
          </cell>
          <cell r="L6044" t="str">
            <v>CAIXA REFERENCIAL</v>
          </cell>
        </row>
        <row r="6045">
          <cell r="G6045" t="str">
            <v>102201</v>
          </cell>
          <cell r="H6045" t="str">
            <v>APLICAÇÃO MASSA ACRÍLICA PARA MADEIRA, PARA PINTURA COM TINTA DE ACABAMENTO (PIGMENTADA). AF_01/2021</v>
          </cell>
          <cell r="I6045" t="str">
            <v>M2</v>
          </cell>
          <cell r="J6045" t="str">
            <v>COEFICIENTE DE REPRESENTATIVIDADE</v>
          </cell>
          <cell r="K6045" t="str">
            <v>22,53</v>
          </cell>
          <cell r="L6045" t="str">
            <v>CAIXA REFERENCIAL</v>
          </cell>
        </row>
        <row r="6046">
          <cell r="G6046" t="str">
            <v>102202</v>
          </cell>
          <cell r="H6046" t="str">
            <v>APLICAÇÃO MASSA EPÓXI PARA MADEIRA, PARA PINTURA COM TINTA PU DE ACABAMENTO (PIGMENTADA). AF_01/2021</v>
          </cell>
          <cell r="I6046" t="str">
            <v>M2</v>
          </cell>
          <cell r="J6046" t="str">
            <v>COEFICIENTE DE REPRESENTATIVIDADE</v>
          </cell>
          <cell r="K6046" t="str">
            <v>53,82</v>
          </cell>
          <cell r="L6046" t="str">
            <v>CAIXA REFERENCIAL</v>
          </cell>
        </row>
        <row r="6047">
          <cell r="G6047" t="str">
            <v>102203</v>
          </cell>
          <cell r="H6047" t="str">
            <v>PINTURA VERNIZ (INCOLOR) ALQUÍDICO EM MADEIRA, USO INTERNO E EXTERNO, 1 DEMÃO. AF_01/2021</v>
          </cell>
          <cell r="I6047" t="str">
            <v>M2</v>
          </cell>
          <cell r="J6047" t="str">
            <v>COEFICIENTE DE REPRESENTATIVIDADE</v>
          </cell>
          <cell r="K6047" t="str">
            <v>12,18</v>
          </cell>
          <cell r="L6047" t="str">
            <v>CAIXA REFERENCIAL</v>
          </cell>
        </row>
        <row r="6048">
          <cell r="G6048" t="str">
            <v>102204</v>
          </cell>
          <cell r="H6048" t="str">
            <v>PINTURA VERNIZ (INCOLOR) ALQUÍDICO EM MADEIRA, USO INTERNO, 1 DEMÃO. AF_01/2021</v>
          </cell>
          <cell r="I6048" t="str">
            <v>M2</v>
          </cell>
          <cell r="J6048" t="str">
            <v>COEFICIENTE DE REPRESENTATIVIDADE</v>
          </cell>
          <cell r="K6048" t="str">
            <v>12,52</v>
          </cell>
          <cell r="L6048" t="str">
            <v>CAIXA REFERENCIAL</v>
          </cell>
        </row>
        <row r="6049">
          <cell r="G6049" t="str">
            <v>102205</v>
          </cell>
          <cell r="H6049" t="str">
            <v>PINTURA VERNIZ (INCOLOR) POLIURETÂNICO (RESINA ALQUÍDICA MODIFICADA) EM MADEIRA, 1 DEMÃO. AF_01/2021</v>
          </cell>
          <cell r="I6049" t="str">
            <v>M2</v>
          </cell>
          <cell r="J6049" t="str">
            <v>COLETADO</v>
          </cell>
          <cell r="K6049" t="str">
            <v>11,46</v>
          </cell>
          <cell r="L6049" t="str">
            <v>CAIXA REFERENCIAL</v>
          </cell>
        </row>
        <row r="6050">
          <cell r="G6050" t="str">
            <v>102207</v>
          </cell>
          <cell r="H6050" t="str">
            <v>PINTURA TINTA DE ACABAMENTO (PIGMENTADA) A ÓLEO EM MADEIRA, 1 DEMÃO. AF_01/2021</v>
          </cell>
          <cell r="I6050" t="str">
            <v>M2</v>
          </cell>
          <cell r="J6050" t="str">
            <v>COEFICIENTE DE REPRESENTATIVIDADE</v>
          </cell>
          <cell r="K6050" t="str">
            <v>10,07</v>
          </cell>
          <cell r="L6050" t="str">
            <v>CAIXA REFERENCIAL</v>
          </cell>
        </row>
        <row r="6051">
          <cell r="G6051" t="str">
            <v>102208</v>
          </cell>
          <cell r="H6051" t="str">
            <v>PINTURA TINTA DE ACABAMENTO (PIGMENTADA) ESMALTE SINTÉTICO FOSCO EM MADEIRA, 1 DEMÃO. AF_01/2021</v>
          </cell>
          <cell r="I6051" t="str">
            <v>M2</v>
          </cell>
          <cell r="J6051" t="str">
            <v>COEFICIENTE DE REPRESENTATIVIDADE</v>
          </cell>
          <cell r="K6051" t="str">
            <v>9,66</v>
          </cell>
          <cell r="L6051" t="str">
            <v>CAIXA REFERENCIAL</v>
          </cell>
        </row>
        <row r="6052">
          <cell r="G6052" t="str">
            <v>102209</v>
          </cell>
          <cell r="H6052" t="str">
            <v>PINTURA TINTA DE ACABAMENTO (PIGMENTADA) ESMALTE SINTÉTICO ACETINADO EM MADEIRA, 1 DEMÃO. AF_01/2021</v>
          </cell>
          <cell r="I6052" t="str">
            <v>M2</v>
          </cell>
          <cell r="J6052" t="str">
            <v>COEFICIENTE DE REPRESENTATIVIDADE</v>
          </cell>
          <cell r="K6052" t="str">
            <v>9,93</v>
          </cell>
          <cell r="L6052" t="str">
            <v>CAIXA REFERENCIAL</v>
          </cell>
        </row>
        <row r="6053">
          <cell r="G6053" t="str">
            <v>102210</v>
          </cell>
          <cell r="H6053" t="str">
            <v>PINTURA TINTA DE ACABAMENTO (PIGMENTADA) ESMALTE SINTÉTICO BRILHANTE EM MADEIRA, 1 DEMÃO. AF_01/2021</v>
          </cell>
          <cell r="I6053" t="str">
            <v>M2</v>
          </cell>
          <cell r="J6053" t="str">
            <v>COLETADO</v>
          </cell>
          <cell r="K6053" t="str">
            <v>9,53</v>
          </cell>
          <cell r="L6053" t="str">
            <v>CAIXA REFERENCIAL</v>
          </cell>
        </row>
        <row r="6054">
          <cell r="G6054" t="str">
            <v>102213</v>
          </cell>
          <cell r="H6054" t="str">
            <v>PINTURA VERNIZ (INCOLOR) ALQUÍDICO EM MADEIRA, USO INTERNO E EXTERNO, 2 DEMÃOS. AF_01/2021</v>
          </cell>
          <cell r="I6054" t="str">
            <v>M2</v>
          </cell>
          <cell r="J6054" t="str">
            <v>COEFICIENTE DE REPRESENTATIVIDADE</v>
          </cell>
          <cell r="K6054" t="str">
            <v>24,39</v>
          </cell>
          <cell r="L6054" t="str">
            <v>CAIXA REFERENCIAL</v>
          </cell>
        </row>
        <row r="6055">
          <cell r="G6055" t="str">
            <v>102214</v>
          </cell>
          <cell r="H6055" t="str">
            <v>PINTURA VERNIZ (INCOLOR) ALQUÍDICO EM MADEIRA, USO INTERNO, 2 DEMÃOS. AF_01/2021</v>
          </cell>
          <cell r="I6055" t="str">
            <v>M2</v>
          </cell>
          <cell r="J6055" t="str">
            <v>COEFICIENTE DE REPRESENTATIVIDADE</v>
          </cell>
          <cell r="K6055" t="str">
            <v>25,05</v>
          </cell>
          <cell r="L6055" t="str">
            <v>CAIXA REFERENCIAL</v>
          </cell>
        </row>
        <row r="6056">
          <cell r="G6056" t="str">
            <v>102215</v>
          </cell>
          <cell r="H6056" t="str">
            <v>PINTURA VERNIZ (INCOLOR) POLIURETÂNICO (RESINA ALQUÍDICA MODIFICADA) EM MADEIRA, 2 DEMÃOS. AF_01/2021</v>
          </cell>
          <cell r="I6056" t="str">
            <v>M2</v>
          </cell>
          <cell r="J6056" t="str">
            <v>COLETADO</v>
          </cell>
          <cell r="K6056" t="str">
            <v>22,95</v>
          </cell>
          <cell r="L6056" t="str">
            <v>CAIXA REFERENCIAL</v>
          </cell>
        </row>
        <row r="6057">
          <cell r="G6057" t="str">
            <v>102217</v>
          </cell>
          <cell r="H6057" t="str">
            <v>PINTURA TINTA DE ACABAMENTO (PIGMENTADA) A ÓLEO EM MADEIRA, 2 DEMÃOS. AF_01/2021</v>
          </cell>
          <cell r="I6057" t="str">
            <v>M2</v>
          </cell>
          <cell r="J6057" t="str">
            <v>COEFICIENTE DE REPRESENTATIVIDADE</v>
          </cell>
          <cell r="K6057" t="str">
            <v>20,17</v>
          </cell>
          <cell r="L6057" t="str">
            <v>CAIXA REFERENCIAL</v>
          </cell>
        </row>
        <row r="6058">
          <cell r="G6058" t="str">
            <v>102218</v>
          </cell>
          <cell r="H6058" t="str">
            <v>PINTURA TINTA DE ACABAMENTO (PIGMENTADA) ESMALTE SINTÉTICO FOSCO EM MADEIRA, 2 DEMÃOS. AF_01/2021</v>
          </cell>
          <cell r="I6058" t="str">
            <v>M2</v>
          </cell>
          <cell r="J6058" t="str">
            <v>COEFICIENTE DE REPRESENTATIVIDADE</v>
          </cell>
          <cell r="K6058" t="str">
            <v>19,33</v>
          </cell>
          <cell r="L6058" t="str">
            <v>CAIXA REFERENCIAL</v>
          </cell>
        </row>
        <row r="6059">
          <cell r="G6059" t="str">
            <v>102219</v>
          </cell>
          <cell r="H6059" t="str">
            <v>PINTURA TINTA DE ACABAMENTO (PIGMENTADA) ESMALTE SINTÉTICO ACETINADO EM MADEIRA, 2 DEMÃOS. AF_01/2021</v>
          </cell>
          <cell r="I6059" t="str">
            <v>M2</v>
          </cell>
          <cell r="J6059" t="str">
            <v>COEFICIENTE DE REPRESENTATIVIDADE</v>
          </cell>
          <cell r="K6059" t="str">
            <v>19,87</v>
          </cell>
          <cell r="L6059" t="str">
            <v>CAIXA REFERENCIAL</v>
          </cell>
        </row>
        <row r="6060">
          <cell r="G6060" t="str">
            <v>102220</v>
          </cell>
          <cell r="H6060" t="str">
            <v>PINTURA TINTA DE ACABAMENTO (PIGMENTADA) ESMALTE SINTÉTICO BRILHANTE EM MADEIRA, 2 DEMÃOS. AF_01/2021</v>
          </cell>
          <cell r="I6060" t="str">
            <v>M2</v>
          </cell>
          <cell r="J6060" t="str">
            <v>COLETADO</v>
          </cell>
          <cell r="K6060" t="str">
            <v>19,07</v>
          </cell>
          <cell r="L6060" t="str">
            <v>CAIXA REFERENCIAL</v>
          </cell>
        </row>
        <row r="6061">
          <cell r="G6061" t="str">
            <v>102223</v>
          </cell>
          <cell r="H6061" t="str">
            <v>PINTURA VERNIZ (INCOLOR) ALQUÍDICO EM MADEIRA, USO INTERNO E EXTERNO, 3 DEMÃOS. AF_01/2021</v>
          </cell>
          <cell r="I6061" t="str">
            <v>M2</v>
          </cell>
          <cell r="J6061" t="str">
            <v>COEFICIENTE DE REPRESENTATIVIDADE</v>
          </cell>
          <cell r="K6061" t="str">
            <v>36,58</v>
          </cell>
          <cell r="L6061" t="str">
            <v>CAIXA REFERENCIAL</v>
          </cell>
        </row>
        <row r="6062">
          <cell r="G6062" t="str">
            <v>102224</v>
          </cell>
          <cell r="H6062" t="str">
            <v>PINTURA VERNIZ (INCOLOR) ALQUÍDICO EM MADEIRA, USO INTERNO, 3 DEMÃOS. AF_01/2021</v>
          </cell>
          <cell r="I6062" t="str">
            <v>M2</v>
          </cell>
          <cell r="J6062" t="str">
            <v>COEFICIENTE DE REPRESENTATIVIDADE</v>
          </cell>
          <cell r="K6062" t="str">
            <v>37,58</v>
          </cell>
          <cell r="L6062" t="str">
            <v>CAIXA REFERENCIAL</v>
          </cell>
        </row>
        <row r="6063">
          <cell r="G6063" t="str">
            <v>102225</v>
          </cell>
          <cell r="H6063" t="str">
            <v>PINTURA VERNIZ (INCOLOR) POLIURETÂNICO (RESINA ALQUÍDICA MODIFICADA) EM MADEIRA, 3 DEMÃOS. AF_01/2021</v>
          </cell>
          <cell r="I6063" t="str">
            <v>M2</v>
          </cell>
          <cell r="J6063" t="str">
            <v>COLETADO</v>
          </cell>
          <cell r="K6063" t="str">
            <v>34,41</v>
          </cell>
          <cell r="L6063" t="str">
            <v>CAIXA REFERENCIAL</v>
          </cell>
        </row>
        <row r="6064">
          <cell r="G6064" t="str">
            <v>102227</v>
          </cell>
          <cell r="H6064" t="str">
            <v>PINTURA TINTA DE ACABAMENTO (PIGMENTADA) A ÓLEO EM MADEIRA, 3 DEMÃOS. AF_01/2021</v>
          </cell>
          <cell r="I6064" t="str">
            <v>M2</v>
          </cell>
          <cell r="J6064" t="str">
            <v>COEFICIENTE DE REPRESENTATIVIDADE</v>
          </cell>
          <cell r="K6064" t="str">
            <v>30,26</v>
          </cell>
          <cell r="L6064" t="str">
            <v>CAIXA REFERENCIAL</v>
          </cell>
        </row>
        <row r="6065">
          <cell r="G6065" t="str">
            <v>102228</v>
          </cell>
          <cell r="H6065" t="str">
            <v>PINTURA TINTA DE ACABAMENTO (PIGMENTADA) ESMALTE SINTÉTICO FOSCO EM MADEIRA, 3 DEMÃOS. AF_01/2021</v>
          </cell>
          <cell r="I6065" t="str">
            <v>M2</v>
          </cell>
          <cell r="J6065" t="str">
            <v>COEFICIENTE DE REPRESENTATIVIDADE</v>
          </cell>
          <cell r="K6065" t="str">
            <v>29,02</v>
          </cell>
          <cell r="L6065" t="str">
            <v>CAIXA REFERENCIAL</v>
          </cell>
        </row>
        <row r="6066">
          <cell r="G6066" t="str">
            <v>102229</v>
          </cell>
          <cell r="H6066" t="str">
            <v>PINTURA TINTA DE ACABAMENTO (PIGMENTADA) ESMALTE SINTÉTICO ACETINADO EM MADEIRA, 3 DEMÃOS. AF_01/2021</v>
          </cell>
          <cell r="I6066" t="str">
            <v>M2</v>
          </cell>
          <cell r="J6066" t="str">
            <v>COEFICIENTE DE REPRESENTATIVIDADE</v>
          </cell>
          <cell r="K6066" t="str">
            <v>29,81</v>
          </cell>
          <cell r="L6066" t="str">
            <v>CAIXA REFERENCIAL</v>
          </cell>
        </row>
        <row r="6067">
          <cell r="G6067" t="str">
            <v>102230</v>
          </cell>
          <cell r="H6067" t="str">
            <v>PINTURA TINTA DE ACABAMENTO (PIGMENTADA) ESMALTE SINTÉTICO BRILHANTE EM MADEIRA, 3 DEMÃOS. AF_01/2021</v>
          </cell>
          <cell r="I6067" t="str">
            <v>M2</v>
          </cell>
          <cell r="J6067" t="str">
            <v>COLETADO</v>
          </cell>
          <cell r="K6067" t="str">
            <v>28,60</v>
          </cell>
          <cell r="L6067" t="str">
            <v>CAIXA REFERENCIAL</v>
          </cell>
        </row>
        <row r="6068">
          <cell r="G6068" t="str">
            <v>102233</v>
          </cell>
          <cell r="H6068" t="str">
            <v>PINTURA IMUNIZANTE PARA MADEIRA, 1 DEMÃO. AF_01/2021</v>
          </cell>
          <cell r="I6068" t="str">
            <v>M2</v>
          </cell>
          <cell r="J6068" t="str">
            <v>COEFICIENTE DE REPRESENTATIVIDADE</v>
          </cell>
          <cell r="K6068" t="str">
            <v>13,55</v>
          </cell>
          <cell r="L6068" t="str">
            <v>CAIXA REFERENCIAL</v>
          </cell>
        </row>
        <row r="6069">
          <cell r="G6069" t="str">
            <v>102234</v>
          </cell>
          <cell r="H6069" t="str">
            <v>PINTURA IMUNIZANTE PARA MADEIRA, 2 DEMÃOS. AF_01/2021</v>
          </cell>
          <cell r="I6069" t="str">
            <v>M2</v>
          </cell>
          <cell r="J6069" t="str">
            <v>COEFICIENTE DE REPRESENTATIVIDADE</v>
          </cell>
          <cell r="K6069" t="str">
            <v>27,11</v>
          </cell>
          <cell r="L6069" t="str">
            <v>CAIXA REFERENCIAL</v>
          </cell>
        </row>
        <row r="6070">
          <cell r="G6070" t="str">
            <v>100716</v>
          </cell>
          <cell r="H6070" t="str">
            <v>JATEAMENTO ABRASIVO COM GRANALHA DE AÇO EM PERFIL METÁLICO EM FÁBRICA. AF_01/2020</v>
          </cell>
          <cell r="I6070" t="str">
            <v>M2</v>
          </cell>
          <cell r="J6070" t="str">
            <v>COEFICIENTE DE REPRESENTATIVIDADE</v>
          </cell>
          <cell r="K6070" t="str">
            <v>28,39</v>
          </cell>
          <cell r="L6070" t="str">
            <v>CAIXA REFERENCIAL</v>
          </cell>
        </row>
        <row r="6071">
          <cell r="G6071" t="str">
            <v>100717</v>
          </cell>
          <cell r="H6071" t="str">
            <v>LIXAMENTO MANUAL EM SUPERFÍCIES METÁLICAS EM OBRA. AF_01/2020</v>
          </cell>
          <cell r="I6071" t="str">
            <v>M2</v>
          </cell>
          <cell r="J6071" t="str">
            <v>COEFICIENTE DE REPRESENTATIVIDADE</v>
          </cell>
          <cell r="K6071" t="str">
            <v>11,97</v>
          </cell>
          <cell r="L6071" t="str">
            <v>CAIXA REFERENCIAL</v>
          </cell>
        </row>
        <row r="6072">
          <cell r="G6072" t="str">
            <v>100718</v>
          </cell>
          <cell r="H6072" t="str">
            <v>COLOCAÇÃO DE FITA PROTETORA PARA PINTURA. AF_01/2020</v>
          </cell>
          <cell r="I6072" t="str">
            <v>M</v>
          </cell>
          <cell r="J6072" t="str">
            <v>COEFICIENTE DE REPRESENTATIVIDADE</v>
          </cell>
          <cell r="K6072" t="str">
            <v>1,71</v>
          </cell>
          <cell r="L6072" t="str">
            <v>CAIXA REFERENCIAL</v>
          </cell>
        </row>
        <row r="6073">
          <cell r="G6073" t="str">
            <v>100719</v>
          </cell>
          <cell r="H6073" t="str">
            <v>PINTURA COM TINTA ALQUÍDICA DE FUNDO (TIPO ZARCÃO) PULVERIZADA SOBRE PERFIL METÁLICO EXECUTADO EM FÁBRICA (POR DEMÃO). AF_01/2020_PE</v>
          </cell>
          <cell r="I6073" t="str">
            <v>M2</v>
          </cell>
          <cell r="J6073" t="str">
            <v>COEFICIENTE DE REPRESENTATIVIDADE</v>
          </cell>
          <cell r="K6073" t="str">
            <v>11,67</v>
          </cell>
          <cell r="L6073" t="str">
            <v>CAIXA REFERENCIAL</v>
          </cell>
        </row>
        <row r="6074">
          <cell r="G6074" t="str">
            <v>100720</v>
          </cell>
          <cell r="H6074" t="str">
            <v>PINTURA COM TINTA ALQUÍDICA DE FUNDO (TIPO ZARCÃO) APLICADA A ROLO OU PINCEL SOBRE PERFIL METÁLICO EXECUTADO EM FÁBRICA (POR DEMÃO). AF_01/2020</v>
          </cell>
          <cell r="I6074" t="str">
            <v>M2</v>
          </cell>
          <cell r="J6074" t="str">
            <v>COEFICIENTE DE REPRESENTATIVIDADE</v>
          </cell>
          <cell r="K6074" t="str">
            <v>12,55</v>
          </cell>
          <cell r="L6074" t="str">
            <v>CAIXA REFERENCIAL</v>
          </cell>
        </row>
        <row r="6075">
          <cell r="G6075" t="str">
            <v>100721</v>
          </cell>
          <cell r="H6075" t="str">
            <v>PINTURA COM TINTA ALQUÍDICA DE FUNDO (TIPO ZARCÃO) PULVERIZADA SOBRE SUPERFÍCIES METÁLICAS (EXCETO PERFIL) EXECUTADO EM OBRA (POR DEMÃO). AF_01/2020_PE</v>
          </cell>
          <cell r="I6075" t="str">
            <v>M2</v>
          </cell>
          <cell r="J6075" t="str">
            <v>COEFICIENTE DE REPRESENTATIVIDADE</v>
          </cell>
          <cell r="K6075" t="str">
            <v>29,35</v>
          </cell>
          <cell r="L6075" t="str">
            <v>CAIXA REFERENCIAL</v>
          </cell>
        </row>
        <row r="6076">
          <cell r="G6076" t="str">
            <v>100722</v>
          </cell>
          <cell r="H6076" t="str">
            <v>PINTURA COM TINTA ALQUÍDICA DE FUNDO (TIPO ZARCÃO) APLICADA A ROLO OU PINCEL SOBRE SUPERFÍCIES METÁLICAS (EXCETO PERFIL) EXECUTADO EM OBRA (POR DEMÃO). AF_01/2020</v>
          </cell>
          <cell r="I6076" t="str">
            <v>M2</v>
          </cell>
          <cell r="J6076" t="str">
            <v>COEFICIENTE DE REPRESENTATIVIDADE</v>
          </cell>
          <cell r="K6076" t="str">
            <v>29,60</v>
          </cell>
          <cell r="L6076" t="str">
            <v>CAIXA REFERENCIAL</v>
          </cell>
        </row>
        <row r="6077">
          <cell r="G6077" t="str">
            <v>100723</v>
          </cell>
          <cell r="H6077" t="str">
            <v>PINTURA COM TINTA ALQUÍDICA DE FUNDO E ACABAMENTO (ESMALTE SINTÉTICO GRAFITE) PULVERIZADA SOBRE PERFIL METÁLICO EXECUTADO EM FÁBRICA (POR DEMÃO). AF_01/2020_PE</v>
          </cell>
          <cell r="I6077" t="str">
            <v>M2</v>
          </cell>
          <cell r="J6077" t="str">
            <v>COEFICIENTE DE REPRESENTATIVIDADE</v>
          </cell>
          <cell r="K6077" t="str">
            <v>12,49</v>
          </cell>
          <cell r="L6077" t="str">
            <v>CAIXA REFERENCIAL</v>
          </cell>
        </row>
        <row r="6078">
          <cell r="G6078" t="str">
            <v>100724</v>
          </cell>
          <cell r="H6078" t="str">
            <v>PINTURA COM TINTA ALQUÍDICA DE FUNDO E ACABAMENTO (ESMALTE SINTÉTICO GRAFITE) APLICADA A ROLO OU PINCEL SOBRE PERFIL METÁLICO EXECUTADO EM FÁBRICA (POR DEMÃO). AF_01/2020</v>
          </cell>
          <cell r="I6078" t="str">
            <v>M2</v>
          </cell>
          <cell r="J6078" t="str">
            <v>COEFICIENTE DE REPRESENTATIVIDADE</v>
          </cell>
          <cell r="K6078" t="str">
            <v>15,86</v>
          </cell>
          <cell r="L6078" t="str">
            <v>CAIXA REFERENCIAL</v>
          </cell>
        </row>
        <row r="6079">
          <cell r="G6079" t="str">
            <v>100725</v>
          </cell>
          <cell r="H6079" t="str">
            <v>PINTURA COM TINTA ALQUÍDICA DE FUNDO E ACABAMENTO (ESMALTE SINTÉTICO GRAFITE) PULVERIZADA SOBRE SUPERFÍCIES METÁLICAS (EXCETO PERFIL) EXECUTADO EM OBRA (POR DEMÃO). AF_01/2020_PE</v>
          </cell>
          <cell r="I6079" t="str">
            <v>M2</v>
          </cell>
          <cell r="J6079" t="str">
            <v>COEFICIENTE DE REPRESENTATIVIDADE</v>
          </cell>
          <cell r="K6079" t="str">
            <v>29,63</v>
          </cell>
          <cell r="L6079" t="str">
            <v>CAIXA REFERENCIAL</v>
          </cell>
        </row>
        <row r="6080">
          <cell r="G6080" t="str">
            <v>100726</v>
          </cell>
          <cell r="H6080" t="str">
            <v>PINTURA COM TINTA ALQUÍDICA DE FUNDO E ACABAMENTO (ESMALTE SINTÉTICO GRAFITE) APLICADA A ROLO OU PINCEL SOBRE SUPERFÍCIES METÁLICAS (EXCETO PERFIL) EXECUTADO EM OBRA (POR DEMÃO). AF_01/2020</v>
          </cell>
          <cell r="I6080" t="str">
            <v>M2</v>
          </cell>
          <cell r="J6080" t="str">
            <v>COEFICIENTE DE REPRESENTATIVIDADE</v>
          </cell>
          <cell r="K6080" t="str">
            <v>32,82</v>
          </cell>
          <cell r="L6080" t="str">
            <v>CAIXA REFERENCIAL</v>
          </cell>
        </row>
        <row r="6081">
          <cell r="G6081" t="str">
            <v>100727</v>
          </cell>
          <cell r="H6081" t="str">
            <v>PINTURA COM TINTA EPOXÍDICA DE FUNDO PULVERIZADA SOBRE PERFIL METÁLICO EXECUTADO EM FÁBRICA (POR DEMÃO). AF_01/2020_PE</v>
          </cell>
          <cell r="I6081" t="str">
            <v>M2</v>
          </cell>
          <cell r="J6081" t="str">
            <v>COEFICIENTE DE REPRESENTATIVIDADE</v>
          </cell>
          <cell r="K6081" t="str">
            <v>27,86</v>
          </cell>
          <cell r="L6081" t="str">
            <v>CAIXA REFERENCIAL</v>
          </cell>
        </row>
        <row r="6082">
          <cell r="G6082" t="str">
            <v>100728</v>
          </cell>
          <cell r="H6082" t="str">
            <v>PINTURA COM TINTA EPOXÍDICA DE FUNDO APLICADA A ROLO OU PINCEL SOBRE PERFIL METÁLICO EXECUTADO EM FÁBRICA (POR DEMÃO). AF_01/2020</v>
          </cell>
          <cell r="I6082" t="str">
            <v>M2</v>
          </cell>
          <cell r="J6082" t="str">
            <v>COEFICIENTE DE REPRESENTATIVIDADE</v>
          </cell>
          <cell r="K6082" t="str">
            <v>26,11</v>
          </cell>
          <cell r="L6082" t="str">
            <v>CAIXA REFERENCIAL</v>
          </cell>
        </row>
        <row r="6083">
          <cell r="G6083" t="str">
            <v>100729</v>
          </cell>
          <cell r="H6083" t="str">
            <v>PINTURA COM TINTA EPOXÍDICA DE ACABAMENTO PULVERIZADA SOBRE PERFIL METÁLICO EXECUTADO EM FÁBRICA (POR DEMÃO). AF_01/2020_PE</v>
          </cell>
          <cell r="I6083" t="str">
            <v>M2</v>
          </cell>
          <cell r="J6083" t="str">
            <v>COEFICIENTE DE REPRESENTATIVIDADE</v>
          </cell>
          <cell r="K6083" t="str">
            <v>21,22</v>
          </cell>
          <cell r="L6083" t="str">
            <v>CAIXA REFERENCIAL</v>
          </cell>
        </row>
        <row r="6084">
          <cell r="G6084" t="str">
            <v>100730</v>
          </cell>
          <cell r="H6084" t="str">
            <v>PINTURA COM TINTA EPOXÍDICA DE ACABAMENTO APLICADA A ROLO OU PINCEL SOBRE PERFIL METÁLICO EXECUTADO EM FÁBRICA (POR DEMÃO). AF_01/2020</v>
          </cell>
          <cell r="I6084" t="str">
            <v>M2</v>
          </cell>
          <cell r="J6084" t="str">
            <v>COEFICIENTE DE REPRESENTATIVIDADE</v>
          </cell>
          <cell r="K6084" t="str">
            <v>25,73</v>
          </cell>
          <cell r="L6084" t="str">
            <v>CAIXA REFERENCIAL</v>
          </cell>
        </row>
        <row r="6085">
          <cell r="G6085" t="str">
            <v>100733</v>
          </cell>
          <cell r="H6085" t="str">
            <v>PINTURA COM TINTA ACRÍLICA DE FUNDO PULVERIZADA SOBRE SUPERFÍCIES METÁLICAS (EXCETO PERFIL) EXECUTADO EM OBRA (POR DEMÃO). AF_01/2020_PE</v>
          </cell>
          <cell r="I6085" t="str">
            <v>M2</v>
          </cell>
          <cell r="J6085" t="str">
            <v>COEFICIENTE DE REPRESENTATIVIDADE</v>
          </cell>
          <cell r="K6085" t="str">
            <v>15,27</v>
          </cell>
          <cell r="L6085" t="str">
            <v>CAIXA REFERENCIAL</v>
          </cell>
        </row>
        <row r="6086">
          <cell r="G6086" t="str">
            <v>100734</v>
          </cell>
          <cell r="H6086" t="str">
            <v>PINTURA COM TINTA ACRÍLICA DE FUNDO APLICADA A ROLO OU PINCEL SOBRE SUPERFÍCIES METÁLICAS (EXCETO PERFIL) EXECUTADO EM OBRA (POR DEMÃO). AF_01/2020</v>
          </cell>
          <cell r="I6086" t="str">
            <v>M2</v>
          </cell>
          <cell r="J6086" t="str">
            <v>COEFICIENTE DE REPRESENTATIVIDADE</v>
          </cell>
          <cell r="K6086" t="str">
            <v>19,73</v>
          </cell>
          <cell r="L6086" t="str">
            <v>CAIXA REFERENCIAL</v>
          </cell>
        </row>
        <row r="6087">
          <cell r="G6087" t="str">
            <v>100735</v>
          </cell>
          <cell r="H6087" t="str">
            <v>PINTURA COM TINTA ACRÍLICA DE ACABAMENTO PULVERIZADA SOBRE SUPERFÍCIES METÁLICAS (EXCETO PERFIL) EXECUTADO EM OBRA (POR DEMÃO). AF_01/2020_PE</v>
          </cell>
          <cell r="I6087" t="str">
            <v>M2</v>
          </cell>
          <cell r="J6087" t="str">
            <v>COEFICIENTE DE REPRESENTATIVIDADE</v>
          </cell>
          <cell r="K6087" t="str">
            <v>13,46</v>
          </cell>
          <cell r="L6087" t="str">
            <v>CAIXA REFERENCIAL</v>
          </cell>
        </row>
        <row r="6088">
          <cell r="G6088" t="str">
            <v>100736</v>
          </cell>
          <cell r="H6088" t="str">
            <v>PINTURA COM TINTA ACRÍLICA DE ACABAMENTO APLICADA A ROLO OU PINCEL SOBRE SUPERFÍCIES METÁLICAS (EXCETO PERFIL) EXECUTADO EM OBRA (POR DEMÃO). AF_01/2020</v>
          </cell>
          <cell r="I6088" t="str">
            <v>M2</v>
          </cell>
          <cell r="J6088" t="str">
            <v>COEFICIENTE DE REPRESENTATIVIDADE</v>
          </cell>
          <cell r="K6088" t="str">
            <v>18,24</v>
          </cell>
          <cell r="L6088" t="str">
            <v>CAIXA REFERENCIAL</v>
          </cell>
        </row>
        <row r="6089">
          <cell r="G6089" t="str">
            <v>100739</v>
          </cell>
          <cell r="H6089" t="str">
            <v>PINTURA COM TINTA ALQUÍDICA DE ACABAMENTO (ESMALTE SINTÉTICO ACETINADO) PULVERIZADA SOBRE PERFIL METÁLICO EXECUTADO EM FÁBRICA (POR DEMÃO). AF_01/2020_PE</v>
          </cell>
          <cell r="I6089" t="str">
            <v>M2</v>
          </cell>
          <cell r="J6089" t="str">
            <v>COEFICIENTE DE REPRESENTATIVIDADE</v>
          </cell>
          <cell r="K6089" t="str">
            <v>11,49</v>
          </cell>
          <cell r="L6089" t="str">
            <v>CAIXA REFERENCIAL</v>
          </cell>
        </row>
        <row r="6090">
          <cell r="G6090" t="str">
            <v>100740</v>
          </cell>
          <cell r="H6090" t="str">
            <v>PINTURA COM TINTA ALQUÍDICA DE ACABAMENTO (ESMALTE SINTÉTICO ACETINADO) APLICADA A ROLO OU PINCEL SOBRE PERFIL METÁLICO EXECUTADO EM FÁBRICA (POR DEMÃO). AF_01/2020</v>
          </cell>
          <cell r="I6090" t="str">
            <v>M2</v>
          </cell>
          <cell r="J6090" t="str">
            <v>COEFICIENTE DE REPRESENTATIVIDADE</v>
          </cell>
          <cell r="K6090" t="str">
            <v>13,14</v>
          </cell>
          <cell r="L6090" t="str">
            <v>CAIXA REFERENCIAL</v>
          </cell>
        </row>
        <row r="6091">
          <cell r="G6091" t="str">
            <v>100741</v>
          </cell>
          <cell r="H6091" t="str">
            <v>PINTURA COM TINTA ALQUÍDICA DE ACABAMENTO (ESMALTE SINTÉTICO ACETINADO) PULVERIZADA SOBRE SUPERFÍCIES METÁLICAS (EXCETO PERFIL) EXECUTADO EM OBRA (POR DEMÃO). AF_01/2020_PE</v>
          </cell>
          <cell r="I6091" t="str">
            <v>M2</v>
          </cell>
          <cell r="J6091" t="str">
            <v>COEFICIENTE DE REPRESENTATIVIDADE</v>
          </cell>
          <cell r="K6091" t="str">
            <v>28,98</v>
          </cell>
          <cell r="L6091" t="str">
            <v>CAIXA REFERENCIAL</v>
          </cell>
        </row>
        <row r="6092">
          <cell r="G6092" t="str">
            <v>100742</v>
          </cell>
          <cell r="H6092" t="str">
            <v>PINTURA COM TINTA ALQUÍDICA DE ACABAMENTO (ESMALTE SINTÉTICO ACETINADO) APLICADA A ROLO OU PINCEL SOBRE SUPERFÍCIES METÁLICAS (EXCETO PERFIL) EXECUTADO EM OBRA (POR DEMÃO). AF_01/2020</v>
          </cell>
          <cell r="I6092" t="str">
            <v>M2</v>
          </cell>
          <cell r="J6092" t="str">
            <v>COEFICIENTE DE REPRESENTATIVIDADE</v>
          </cell>
          <cell r="K6092" t="str">
            <v>30,16</v>
          </cell>
          <cell r="L6092" t="str">
            <v>CAIXA REFERENCIAL</v>
          </cell>
        </row>
        <row r="6093">
          <cell r="G6093" t="str">
            <v>100743</v>
          </cell>
          <cell r="H6093" t="str">
            <v>PINTURA COM TINTA ALQUÍDICA DE ACABAMENTO (ESMALTE SINTÉTICO BRILHANTE) PULVERIZADA SOBRE PERFIL METÁLICO EXECUTADO EM FÁBRICA  (POR DEMÃO). AF_01/2020_PE</v>
          </cell>
          <cell r="I6093" t="str">
            <v>M2</v>
          </cell>
          <cell r="J6093" t="str">
            <v>COLETADO</v>
          </cell>
          <cell r="K6093" t="str">
            <v>11,24</v>
          </cell>
          <cell r="L6093" t="str">
            <v>CAIXA REFERENCIAL</v>
          </cell>
        </row>
        <row r="6094">
          <cell r="G6094" t="str">
            <v>100744</v>
          </cell>
          <cell r="H6094" t="str">
            <v>PINTURA COM TINTA ALQUÍDICA DE ACABAMENTO (ESMALTE SINTÉTICO BRILHANTE) APLICADA A ROLO OU PINCEL SOBRE PERFIL METÁLICO EXECUTADO EM FÁBRICA (POR DEMÃO). AF_01/2020</v>
          </cell>
          <cell r="I6094" t="str">
            <v>M2</v>
          </cell>
          <cell r="J6094" t="str">
            <v>COLETADO</v>
          </cell>
          <cell r="K6094" t="str">
            <v>12,98</v>
          </cell>
          <cell r="L6094" t="str">
            <v>CAIXA REFERENCIAL</v>
          </cell>
        </row>
        <row r="6095">
          <cell r="G6095" t="str">
            <v>100745</v>
          </cell>
          <cell r="H6095" t="str">
            <v>PINTURA COM TINTA ALQUÍDICA DE ACABAMENTO (ESMALTE SINTÉTICO BRILHANTE) PULVERIZADA SOBRE SUPERFÍCIES METÁLICAS (EXCETO PERFIL) EXECUTADO EM OBRA  (POR DEMÃO). AF_01/2020_PE</v>
          </cell>
          <cell r="I6095" t="str">
            <v>M2</v>
          </cell>
          <cell r="J6095" t="str">
            <v>COLETADO</v>
          </cell>
          <cell r="K6095" t="str">
            <v>28,71</v>
          </cell>
          <cell r="L6095" t="str">
            <v>CAIXA REFERENCIAL</v>
          </cell>
        </row>
        <row r="6096">
          <cell r="G6096" t="str">
            <v>100746</v>
          </cell>
          <cell r="H6096" t="str">
            <v>PINTURA COM TINTA ALQUÍDICA DE ACABAMENTO (ESMALTE SINTÉTICO BRILHANTE) APLICADA A ROLO OU PINCEL SOBRE SUPERFÍCIES METÁLICAS (EXCETO PERFIL) EXECUTADO EM OBRA (POR DEMÃO). AF_01/2020</v>
          </cell>
          <cell r="I6096" t="str">
            <v>M2</v>
          </cell>
          <cell r="J6096" t="str">
            <v>COLETADO</v>
          </cell>
          <cell r="K6096" t="str">
            <v>29,99</v>
          </cell>
          <cell r="L6096" t="str">
            <v>CAIXA REFERENCIAL</v>
          </cell>
        </row>
        <row r="6097">
          <cell r="G6097" t="str">
            <v>100747</v>
          </cell>
          <cell r="H6097" t="str">
            <v>PINTURA COM TINTA ALQUÍDICA DE ACABAMENTO (ESMALTE SINTÉTICO FOSCO) PULVERIZADA SOBRE PERFIL METÁLICO EXECUTADO EM FÁBRICA (POR DEMÃO). AF_01/2020_PE</v>
          </cell>
          <cell r="I6097" t="str">
            <v>M2</v>
          </cell>
          <cell r="J6097" t="str">
            <v>COEFICIENTE DE REPRESENTATIVIDADE</v>
          </cell>
          <cell r="K6097" t="str">
            <v>11,35</v>
          </cell>
          <cell r="L6097" t="str">
            <v>CAIXA REFERENCIAL</v>
          </cell>
        </row>
        <row r="6098">
          <cell r="G6098" t="str">
            <v>100748</v>
          </cell>
          <cell r="H6098" t="str">
            <v>PINTURA COM TINTA ALQUÍDICA DE ACABAMENTO (ESMALTE SINTÉTICO FOSCO) APLICADA A ROLO OU PINCEL SOBRE PERFIL METÁLICO EXECUTADO EM FÁBRICA (POR DEMÃO). AF_01/2020</v>
          </cell>
          <cell r="I6098" t="str">
            <v>M2</v>
          </cell>
          <cell r="J6098" t="str">
            <v>COEFICIENTE DE REPRESENTATIVIDADE</v>
          </cell>
          <cell r="K6098" t="str">
            <v>13,04</v>
          </cell>
          <cell r="L6098" t="str">
            <v>CAIXA REFERENCIAL</v>
          </cell>
        </row>
        <row r="6099">
          <cell r="G6099" t="str">
            <v>100749</v>
          </cell>
          <cell r="H6099" t="str">
            <v>PINTURA COM TINTA ALQUÍDICA DE ACABAMENTO (ESMALTE SINTÉTICO FOSCO) PULVERIZADA SOBRE SUPERFÍCIES METÁLICAS (EXCETO PERFIL) EXECUTADO EM OBRA (POR DEMÃO). AF_01/2020_PE</v>
          </cell>
          <cell r="I6099" t="str">
            <v>M2</v>
          </cell>
          <cell r="J6099" t="str">
            <v>COEFICIENTE DE REPRESENTATIVIDADE</v>
          </cell>
          <cell r="K6099" t="str">
            <v>28,82</v>
          </cell>
          <cell r="L6099" t="str">
            <v>CAIXA REFERENCIAL</v>
          </cell>
        </row>
        <row r="6100">
          <cell r="G6100" t="str">
            <v>100750</v>
          </cell>
          <cell r="H6100" t="str">
            <v>PINTURA COM TINTA ALQUÍDICA DE ACABAMENTO (ESMALTE SINTÉTICO FOSCO) APLICADA A ROLO OU PINCEL SOBRE SUPERFÍCIES METÁLICAS (EXCETO PERFIL) EXECUTADO EM OBRA (POR DEMÃO). AF_01/2020</v>
          </cell>
          <cell r="I6100" t="str">
            <v>M2</v>
          </cell>
          <cell r="J6100" t="str">
            <v>COEFICIENTE DE REPRESENTATIVIDADE</v>
          </cell>
          <cell r="K6100" t="str">
            <v>30,06</v>
          </cell>
          <cell r="L6100" t="str">
            <v>CAIXA REFERENCIAL</v>
          </cell>
        </row>
        <row r="6101">
          <cell r="G6101" t="str">
            <v>100751</v>
          </cell>
          <cell r="H6101" t="str">
            <v>PINTURA COM TINTA EPOXÍDICA DE ACABAMENTO PULVERIZADA SOBRE PERFIL METÁLICO EXECUTADO EM FÁBRICA (02 DEMÃOS). AF_01/2020_PE</v>
          </cell>
          <cell r="I6101" t="str">
            <v>M2</v>
          </cell>
          <cell r="J6101" t="str">
            <v>COEFICIENTE DE REPRESENTATIVIDADE</v>
          </cell>
          <cell r="K6101" t="str">
            <v>42,46</v>
          </cell>
          <cell r="L6101" t="str">
            <v>CAIXA REFERENCIAL</v>
          </cell>
        </row>
        <row r="6102">
          <cell r="G6102" t="str">
            <v>100752</v>
          </cell>
          <cell r="H6102" t="str">
            <v>PINTURA COM TINTA EPOXÍDICA DE ACABAMENTO APLICADA A ROLO OU PINCEL SOBRE PERFIL METÁLICO EXECUTADO EM FÁBRICA (02 DEMÃOS). AF_01/2020</v>
          </cell>
          <cell r="I6102" t="str">
            <v>M2</v>
          </cell>
          <cell r="J6102" t="str">
            <v>COEFICIENTE DE REPRESENTATIVIDADE</v>
          </cell>
          <cell r="K6102" t="str">
            <v>51,46</v>
          </cell>
          <cell r="L6102" t="str">
            <v>CAIXA REFERENCIAL</v>
          </cell>
        </row>
        <row r="6103">
          <cell r="G6103" t="str">
            <v>100753</v>
          </cell>
          <cell r="H6103" t="str">
            <v>PINTURA COM TINTA ACRÍLICA DE ACABAMENTO PULVERIZADA SOBRE SUPERFÍCIES METÁLICAS (EXCETO PERFIL) EXECUTADO EM OBRA (02 DEMÃOS). AF_01/2020_PE</v>
          </cell>
          <cell r="I6103" t="str">
            <v>M2</v>
          </cell>
          <cell r="J6103" t="str">
            <v>COEFICIENTE DE REPRESENTATIVIDADE</v>
          </cell>
          <cell r="K6103" t="str">
            <v>26,94</v>
          </cell>
          <cell r="L6103" t="str">
            <v>CAIXA REFERENCIAL</v>
          </cell>
        </row>
        <row r="6104">
          <cell r="G6104" t="str">
            <v>100754</v>
          </cell>
          <cell r="H6104" t="str">
            <v>PINTURA COM TINTA ACRÍLICA DE ACABAMENTO APLICADA A ROLO OU PINCEL SOBRE SUPERFÍCIES METÁLICAS (EXCETO PERFIL) EXECUTADO EM OBRA (02 DEMÃOS). AF_01/2020</v>
          </cell>
          <cell r="I6104" t="str">
            <v>M2</v>
          </cell>
          <cell r="J6104" t="str">
            <v>COEFICIENTE DE REPRESENTATIVIDADE</v>
          </cell>
          <cell r="K6104" t="str">
            <v>36,49</v>
          </cell>
          <cell r="L6104" t="str">
            <v>CAIXA REFERENCIAL</v>
          </cell>
        </row>
        <row r="6105">
          <cell r="G6105" t="str">
            <v>100757</v>
          </cell>
          <cell r="H6105" t="str">
            <v>PINTURA COM TINTA ALQUÍDICA DE ACABAMENTO (ESMALTE SINTÉTICO ACETINADO) PULVERIZADA SOBRE SUPERFÍCIES METÁLICAS (EXCETO PERFIL) EXECUTADO EM OBRA (02 DEMÃOS). AF_01/2020_PE</v>
          </cell>
          <cell r="I6105" t="str">
            <v>M2</v>
          </cell>
          <cell r="J6105" t="str">
            <v>COEFICIENTE DE REPRESENTATIVIDADE</v>
          </cell>
          <cell r="K6105" t="str">
            <v>57,95</v>
          </cell>
          <cell r="L6105" t="str">
            <v>CAIXA REFERENCIAL</v>
          </cell>
        </row>
        <row r="6106">
          <cell r="G6106" t="str">
            <v>100758</v>
          </cell>
          <cell r="H6106" t="str">
            <v>PINTURA COM TINTA ALQUÍDICA DE ACABAMENTO (ESMALTE SINTÉTICO ACETINADO) APLICADA A ROLO OU PINCEL SOBRE SUPERFÍCIES METÁLICAS (EXCETO PERFIL) EXECUTADO EM OBRA (02 DEMÃOS). AF_01/2020</v>
          </cell>
          <cell r="I6106" t="str">
            <v>M2</v>
          </cell>
          <cell r="J6106" t="str">
            <v>COEFICIENTE DE REPRESENTATIVIDADE</v>
          </cell>
          <cell r="K6106" t="str">
            <v>60,35</v>
          </cell>
          <cell r="L6106" t="str">
            <v>CAIXA REFERENCIAL</v>
          </cell>
        </row>
        <row r="6107">
          <cell r="G6107" t="str">
            <v>100759</v>
          </cell>
          <cell r="H6107" t="str">
            <v>PINTURA COM TINTA ALQUÍDICA DE ACABAMENTO (ESMALTE SINTÉTICO BRILHANTE) PULVERIZADA SOBRE SUPERFÍCIES METÁLICAS (EXCETO PERFIL) EXECUTADO EM OBRA (02 DEMÃOS). AF_01/2020_PE</v>
          </cell>
          <cell r="I6107" t="str">
            <v>M2</v>
          </cell>
          <cell r="J6107" t="str">
            <v>COLETADO</v>
          </cell>
          <cell r="K6107" t="str">
            <v>57,42</v>
          </cell>
          <cell r="L6107" t="str">
            <v>CAIXA REFERENCIAL</v>
          </cell>
        </row>
        <row r="6108">
          <cell r="G6108" t="str">
            <v>100760</v>
          </cell>
          <cell r="H6108" t="str">
            <v>PINTURA COM TINTA ALQUÍDICA DE ACABAMENTO (ESMALTE SINTÉTICO BRILHANTE) APLICADA A ROLO OU PINCEL SOBRE SUPERFÍCIES METÁLICAS (EXCETO PERFIL) EXECUTADO EM OBRA (02 DEMÃOS). AF_01/2020</v>
          </cell>
          <cell r="I6108" t="str">
            <v>M2</v>
          </cell>
          <cell r="J6108" t="str">
            <v>COLETADO</v>
          </cell>
          <cell r="K6108" t="str">
            <v>60,02</v>
          </cell>
          <cell r="L6108" t="str">
            <v>CAIXA REFERENCIAL</v>
          </cell>
        </row>
        <row r="6109">
          <cell r="G6109" t="str">
            <v>100761</v>
          </cell>
          <cell r="H6109" t="str">
            <v>PINTURA COM TINTA ALQUÍDICA DE ACABAMENTO (ESMALTE SINTÉTICO FOSCO) PULVERIZADA SOBRE SUPERFÍCIES METÁLICAS (EXCETO PERFIL) EXECUTADO EM OBRA (02 DEMÃOS). AF_01/2020_PE</v>
          </cell>
          <cell r="I6109" t="str">
            <v>M2</v>
          </cell>
          <cell r="J6109" t="str">
            <v>COEFICIENTE DE REPRESENTATIVIDADE</v>
          </cell>
          <cell r="K6109" t="str">
            <v>57,64</v>
          </cell>
          <cell r="L6109" t="str">
            <v>CAIXA REFERENCIAL</v>
          </cell>
        </row>
        <row r="6110">
          <cell r="G6110" t="str">
            <v>100762</v>
          </cell>
          <cell r="H6110" t="str">
            <v>PINTURA COM TINTA ALQUÍDICA DE ACABAMENTO (ESMALTE SINTÉTICO FOSCO) APLICADA A ROLO OU PINCEL SOBRE SUPERFÍCIES METÁLICAS (EXCETO PERFIL) EXECUTADO EM OBRA (02 DEMÃOS). AF_01/2020</v>
          </cell>
          <cell r="I6110" t="str">
            <v>M2</v>
          </cell>
          <cell r="J6110" t="str">
            <v>COEFICIENTE DE REPRESENTATIVIDADE</v>
          </cell>
          <cell r="K6110" t="str">
            <v>60,16</v>
          </cell>
          <cell r="L6110" t="str">
            <v>CAIXA REFERENCIAL</v>
          </cell>
        </row>
        <row r="6111">
          <cell r="G6111" t="str">
            <v>102488</v>
          </cell>
          <cell r="H6111" t="str">
            <v>PREPARO DO PISO CIMENTADO PARA PINTURA - LIXAMENTO E LIMPEZA. AF_05/2021</v>
          </cell>
          <cell r="I6111" t="str">
            <v>M2</v>
          </cell>
          <cell r="J6111" t="str">
            <v>COEFICIENTE DE REPRESENTATIVIDADE</v>
          </cell>
          <cell r="K6111" t="str">
            <v>4,20</v>
          </cell>
          <cell r="L6111" t="str">
            <v>CAIXA REFERENCIAL</v>
          </cell>
        </row>
        <row r="6112">
          <cell r="G6112" t="str">
            <v>102489</v>
          </cell>
          <cell r="H6112" t="str">
            <v>PINTURA HIDROFUGANTE COM SILICONE, APLICAÇÃO MANUAL, 2 DEMÃOS. AF_05/2021</v>
          </cell>
          <cell r="I6112" t="str">
            <v>M2</v>
          </cell>
          <cell r="J6112" t="str">
            <v>COEFICIENTE DE REPRESENTATIVIDADE</v>
          </cell>
          <cell r="K6112" t="str">
            <v>31,16</v>
          </cell>
          <cell r="L6112" t="str">
            <v>CAIXA REFERENCIAL</v>
          </cell>
        </row>
        <row r="6113">
          <cell r="G6113" t="str">
            <v>102491</v>
          </cell>
          <cell r="H6113" t="str">
            <v>PINTURA DE PISO COM TINTA ACRÍLICA, APLICAÇÃO MANUAL, 2 DEMÃOS, INCLUSO FUNDO PREPARADOR. AF_05/2021</v>
          </cell>
          <cell r="I6113" t="str">
            <v>M2</v>
          </cell>
          <cell r="J6113" t="str">
            <v>COEFICIENTE DE REPRESENTATIVIDADE</v>
          </cell>
          <cell r="K6113" t="str">
            <v>23,66</v>
          </cell>
          <cell r="L6113" t="str">
            <v>CAIXA REFERENCIAL</v>
          </cell>
        </row>
        <row r="6114">
          <cell r="G6114" t="str">
            <v>102492</v>
          </cell>
          <cell r="H6114" t="str">
            <v>PINTURA DE PISO COM TINTA ACRÍLICA, APLICAÇÃO MANUAL, 3 DEMÃOS, INCLUSO FUNDO PREPARADOR. AF_05/2021</v>
          </cell>
          <cell r="I6114" t="str">
            <v>M2</v>
          </cell>
          <cell r="J6114" t="str">
            <v>COEFICIENTE DE REPRESENTATIVIDADE</v>
          </cell>
          <cell r="K6114" t="str">
            <v>30,10</v>
          </cell>
          <cell r="L6114" t="str">
            <v>CAIXA REFERENCIAL</v>
          </cell>
        </row>
        <row r="6115">
          <cell r="G6115" t="str">
            <v>102494</v>
          </cell>
          <cell r="H6115" t="str">
            <v>PINTURA DE PISO COM TINTA EPÓXI, APLICAÇÃO MANUAL, 2 DEMÃOS, INCLUSO PRIMER EPÓXI. AF_05/2021</v>
          </cell>
          <cell r="I6115" t="str">
            <v>M2</v>
          </cell>
          <cell r="J6115" t="str">
            <v>COEFICIENTE DE REPRESENTATIVIDADE</v>
          </cell>
          <cell r="K6115" t="str">
            <v>67,17</v>
          </cell>
          <cell r="L6115" t="str">
            <v>CAIXA REFERENCIAL</v>
          </cell>
        </row>
        <row r="6116">
          <cell r="G6116" t="str">
            <v>102496</v>
          </cell>
          <cell r="H6116" t="str">
            <v>PINTURA DE RODAPÉ COM TINTA EPÓXI, APLICAÇÃO MANUAL, 2 DEMÃOS, INCLUSÃO PRIMER EPÓXI. AF_05/2021</v>
          </cell>
          <cell r="I6116" t="str">
            <v>M</v>
          </cell>
          <cell r="J6116" t="str">
            <v>COEFICIENTE DE REPRESENTATIVIDADE</v>
          </cell>
          <cell r="K6116" t="str">
            <v>14,76</v>
          </cell>
          <cell r="L6116" t="str">
            <v>CAIXA REFERENCIAL</v>
          </cell>
        </row>
        <row r="6117">
          <cell r="G6117" t="str">
            <v>102497</v>
          </cell>
          <cell r="H6117" t="str">
            <v>PINTURA DE RODAPÉ EM PEDRA DECORATIVA COM VERNIZ DE POLIURETANO, APLICAÇÃO MANUAL, 3 DEMÃOS. AF_05/2021</v>
          </cell>
          <cell r="I6117" t="str">
            <v>M</v>
          </cell>
          <cell r="J6117" t="str">
            <v>COEFICIENTE DE REPRESENTATIVIDADE</v>
          </cell>
          <cell r="K6117" t="str">
            <v>5,87</v>
          </cell>
          <cell r="L6117" t="str">
            <v>CAIXA REFERENCIAL</v>
          </cell>
        </row>
        <row r="6118">
          <cell r="G6118" t="str">
            <v>102498</v>
          </cell>
          <cell r="H6118" t="str">
            <v>PINTURA DE MEIO-FIO COM TINTA BRANCA A BASE DE CAL (CAIAÇÃO). AF_05/2021</v>
          </cell>
          <cell r="I6118" t="str">
            <v>M</v>
          </cell>
          <cell r="J6118" t="str">
            <v>COEFICIENTE DE REPRESENTATIVIDADE</v>
          </cell>
          <cell r="K6118" t="str">
            <v>1,92</v>
          </cell>
          <cell r="L6118" t="str">
            <v>CAIXA REFERENCIAL</v>
          </cell>
        </row>
        <row r="6119">
          <cell r="G6119" t="str">
            <v>102499</v>
          </cell>
          <cell r="H6119" t="str">
            <v>ENCERAMENTO DE PISO EM MADEIRA. AF_05/2021</v>
          </cell>
          <cell r="I6119" t="str">
            <v>M2</v>
          </cell>
          <cell r="J6119" t="str">
            <v>COEFICIENTE DE REPRESENTATIVIDADE</v>
          </cell>
          <cell r="K6119" t="str">
            <v>3,79</v>
          </cell>
          <cell r="L6119" t="str">
            <v>CAIXA REFERENCIAL</v>
          </cell>
        </row>
        <row r="6120">
          <cell r="G6120" t="str">
            <v>102500</v>
          </cell>
          <cell r="H6120" t="str">
            <v>PINTURA DE DEMARCAÇÃO DE VAGA COM TINTA ACRÍLICA, E = 10 CM, APLICAÇÃO MANUAL. AF_05/2021</v>
          </cell>
          <cell r="I6120" t="str">
            <v>M</v>
          </cell>
          <cell r="J6120" t="str">
            <v>COEFICIENTE DE REPRESENTATIVIDADE</v>
          </cell>
          <cell r="K6120" t="str">
            <v>5,26</v>
          </cell>
          <cell r="L6120" t="str">
            <v>CAIXA REFERENCIAL</v>
          </cell>
        </row>
        <row r="6121">
          <cell r="G6121" t="str">
            <v>102501</v>
          </cell>
          <cell r="H6121" t="str">
            <v>PINTURA DE FAIXA DE PEDESTRE OU ZEBRADA COM TINTA ACRÍLICA, E  = 30 CM, APLICAÇÃO MANUAL. AF_05/2021</v>
          </cell>
          <cell r="I6121" t="str">
            <v>M2</v>
          </cell>
          <cell r="J6121" t="str">
            <v>COEFICIENTE DE REPRESENTATIVIDADE</v>
          </cell>
          <cell r="K6121" t="str">
            <v>29,37</v>
          </cell>
          <cell r="L6121" t="str">
            <v>CAIXA REFERENCIAL</v>
          </cell>
        </row>
        <row r="6122">
          <cell r="G6122" t="str">
            <v>102504</v>
          </cell>
          <cell r="H6122" t="str">
            <v>PINTURA DE DEMARCAÇÃO DE QUADRA POLIESPORTIVA COM TINTA ACRÍLICA, E = 5 CM, APLICAÇÃO MANUAL. AF_05/2021</v>
          </cell>
          <cell r="I6122" t="str">
            <v>M</v>
          </cell>
          <cell r="J6122" t="str">
            <v>COEFICIENTE DE REPRESENTATIVIDADE</v>
          </cell>
          <cell r="K6122" t="str">
            <v>12,29</v>
          </cell>
          <cell r="L6122" t="str">
            <v>CAIXA REFERENCIAL</v>
          </cell>
        </row>
        <row r="6123">
          <cell r="G6123" t="str">
            <v>102505</v>
          </cell>
          <cell r="H6123" t="str">
            <v>PINTURA DE DEMARCAÇÃO DE QUADRA POLIESPORTIVA COM BORRACHA CLORADA, E = 5 CM, APLICAÇÃO MANUAL. AF_05/2021</v>
          </cell>
          <cell r="I6123" t="str">
            <v>M</v>
          </cell>
          <cell r="J6123" t="str">
            <v>COEFICIENTE DE REPRESENTATIVIDADE</v>
          </cell>
          <cell r="K6123" t="str">
            <v>12,86</v>
          </cell>
          <cell r="L6123" t="str">
            <v>CAIXA REFERENCIAL</v>
          </cell>
        </row>
        <row r="6124">
          <cell r="G6124" t="str">
            <v>102506</v>
          </cell>
          <cell r="H6124" t="str">
            <v>PINTURA DE DEMARCAÇÃO DE QUADRA POLIESPORTIVA COM TINTA EPÓXI, E = 5 CM, APLICAÇÃO MANUAL. AF_05/2021</v>
          </cell>
          <cell r="I6124" t="str">
            <v>M</v>
          </cell>
          <cell r="J6124" t="str">
            <v>COEFICIENTE DE REPRESENTATIVIDADE</v>
          </cell>
          <cell r="K6124" t="str">
            <v>13,31</v>
          </cell>
          <cell r="L6124" t="str">
            <v>CAIXA REFERENCIAL</v>
          </cell>
        </row>
        <row r="6125">
          <cell r="G6125" t="str">
            <v>102507</v>
          </cell>
          <cell r="H6125" t="str">
            <v>PINTURA DE DEMARCAÇÃO DE VAGA COM TINTA EPÓXI, E = 10 CM, APLICAÇÃO MANUAL. AF_05/2021</v>
          </cell>
          <cell r="I6125" t="str">
            <v>M</v>
          </cell>
          <cell r="J6125" t="str">
            <v>COEFICIENTE DE REPRESENTATIVIDADE</v>
          </cell>
          <cell r="K6125" t="str">
            <v>7,28</v>
          </cell>
          <cell r="L6125" t="str">
            <v>CAIXA REFERENCIAL</v>
          </cell>
        </row>
        <row r="6126">
          <cell r="G6126" t="str">
            <v>102508</v>
          </cell>
          <cell r="H6126" t="str">
            <v>PINTURA DE FAIXA DE PEDESTRE OU ZEBRADA COM TINTA EPÓXI, E  = 30 CM, APLICAÇÃO MANUAL. AF_05/2021</v>
          </cell>
          <cell r="I6126" t="str">
            <v>M2</v>
          </cell>
          <cell r="J6126" t="str">
            <v>COEFICIENTE DE REPRESENTATIVIDADE</v>
          </cell>
          <cell r="K6126" t="str">
            <v>50,13</v>
          </cell>
          <cell r="L6126" t="str">
            <v>CAIXA REFERENCIAL</v>
          </cell>
        </row>
        <row r="6127">
          <cell r="G6127" t="str">
            <v>102509</v>
          </cell>
          <cell r="H6127" t="str">
            <v>PINTURA DE FAIXA DE PEDESTRE OU ZEBRADA TINTA RETRORREFLETIVA A BASE DE RESINA ACRÍLICA COM MICROESFERAS DE VIDRO, E = 30 CM, APLICAÇÃO MANUAL. AF_05/2021</v>
          </cell>
          <cell r="I6127" t="str">
            <v>M2</v>
          </cell>
          <cell r="J6127" t="str">
            <v>COEFICIENTE DE REPRESENTATIVIDADE</v>
          </cell>
          <cell r="K6127" t="str">
            <v>30,69</v>
          </cell>
          <cell r="L6127" t="str">
            <v>CAIXA REFERENCIAL</v>
          </cell>
        </row>
        <row r="6128">
          <cell r="G6128" t="str">
            <v>102512</v>
          </cell>
          <cell r="H6128" t="str">
            <v>PINTURA DE EIXO VIÁRIO SOBRE ASFALTO COM TINTA RETRORREFLETIVA A BASE DE RESINA ACRÍLICA COM MICROESFERAS DE VIDRO, APLICAÇÃO MECÂNICA COM DEMARCADORA AUTOPROPELIDA. AF_05/2021</v>
          </cell>
          <cell r="I6128" t="str">
            <v>M</v>
          </cell>
          <cell r="J6128" t="str">
            <v>COEFICIENTE DE REPRESENTATIVIDADE</v>
          </cell>
          <cell r="K6128" t="str">
            <v>6,27</v>
          </cell>
          <cell r="L6128" t="str">
            <v>CAIXA REFERENCIAL</v>
          </cell>
        </row>
        <row r="6129">
          <cell r="G6129" t="str">
            <v>102513</v>
          </cell>
          <cell r="H6129" t="str">
            <v>PINTURA DE SÍMBOLOS E TEXTOS COM TINTA ACRÍLICA, DEMARCAÇÃO COM FITA ADESIVA E APLICAÇÃO COM ROLO. AF_05/2021</v>
          </cell>
          <cell r="I6129" t="str">
            <v>M2</v>
          </cell>
          <cell r="J6129" t="str">
            <v>COEFICIENTE DE REPRESENTATIVIDADE</v>
          </cell>
          <cell r="K6129" t="str">
            <v>57,01</v>
          </cell>
          <cell r="L6129" t="str">
            <v>CAIXA REFERENCIAL</v>
          </cell>
        </row>
        <row r="6130">
          <cell r="G6130" t="str">
            <v>102520</v>
          </cell>
          <cell r="H6130" t="str">
            <v>PINTURA DE SINALIZAÇÃO VERTICAL DE SEGURANÇA, FAIXAS AMARELA E PRETA, APLICAÇÃO MANUAL, 2 DEMÃOS. AF_05/2021</v>
          </cell>
          <cell r="I6130" t="str">
            <v>M2</v>
          </cell>
          <cell r="J6130" t="str">
            <v>COEFICIENTE DE REPRESENTATIVIDADE</v>
          </cell>
          <cell r="K6130" t="str">
            <v>99,23</v>
          </cell>
          <cell r="L6130" t="str">
            <v>CAIXA REFERENCIAL</v>
          </cell>
        </row>
        <row r="6131">
          <cell r="G6131" t="str">
            <v>101749</v>
          </cell>
          <cell r="H6131" t="str">
            <v>PISO CIMENTADO, TRAÇO 1:3 (CIMENTO E AREIA), ACABAMENTO LISO, ESPESSURA 4,0 CM, PREPARO MECÂNICO DA ARGAMASSA. AF_09/2020</v>
          </cell>
          <cell r="I6131" t="str">
            <v>M2</v>
          </cell>
          <cell r="J6131" t="str">
            <v>COEFICIENTE DE REPRESENTATIVIDADE</v>
          </cell>
          <cell r="K6131" t="str">
            <v>50,69</v>
          </cell>
          <cell r="L6131" t="str">
            <v>CAIXA REFERENCIAL</v>
          </cell>
        </row>
        <row r="6132">
          <cell r="G6132" t="str">
            <v>101750</v>
          </cell>
          <cell r="H6132" t="str">
            <v>PISO CIMENTADO, TRAÇO 1:3 (CIMENTO E AREIA), ACABAMENTO RÚSTICO, ESPESSURA 4,0 CM, PREPARO MECÂNICO DA ARGAMASSA. AF_09/2020</v>
          </cell>
          <cell r="I6132" t="str">
            <v>M2</v>
          </cell>
          <cell r="J6132" t="str">
            <v>COEFICIENTE DE REPRESENTATIVIDADE</v>
          </cell>
          <cell r="K6132" t="str">
            <v>47,85</v>
          </cell>
          <cell r="L6132" t="str">
            <v>CAIXA REFERENCIAL</v>
          </cell>
        </row>
        <row r="6133">
          <cell r="G6133" t="str">
            <v>101729</v>
          </cell>
          <cell r="H6133" t="str">
            <v>PISO EM TACO DE MADEIRA 7X42CM, FIXADO COM COLA BASE DE PVA. AF_09/2020</v>
          </cell>
          <cell r="I6133" t="str">
            <v>M2</v>
          </cell>
          <cell r="J6133" t="str">
            <v>COEFICIENTE DE REPRESENTATIVIDADE</v>
          </cell>
          <cell r="K6133" t="str">
            <v>240,41</v>
          </cell>
          <cell r="L6133" t="str">
            <v>CAIXA REFERENCIAL</v>
          </cell>
        </row>
        <row r="6134">
          <cell r="G6134" t="str">
            <v>101746</v>
          </cell>
          <cell r="H6134" t="str">
            <v>ASSOALHO DE MADEIRA. AF_09/2020</v>
          </cell>
          <cell r="I6134" t="str">
            <v>M2</v>
          </cell>
          <cell r="J6134" t="str">
            <v>COEFICIENTE DE REPRESENTATIVIDADE</v>
          </cell>
          <cell r="K6134" t="str">
            <v>369,07</v>
          </cell>
          <cell r="L6134" t="str">
            <v>CAIXA REFERENCIAL</v>
          </cell>
        </row>
        <row r="6135">
          <cell r="G6135" t="str">
            <v>101751</v>
          </cell>
          <cell r="H6135" t="str">
            <v>PISO EM TACO DE MADEIRA 7X21CM, FIXADO COM COLA BASE DE PVA. AF_09/2020</v>
          </cell>
          <cell r="I6135" t="str">
            <v>M2</v>
          </cell>
          <cell r="J6135" t="str">
            <v>COEFICIENTE DE REPRESENTATIVIDADE</v>
          </cell>
          <cell r="K6135" t="str">
            <v>248,06</v>
          </cell>
          <cell r="L6135" t="str">
            <v>CAIXA REFERENCIAL</v>
          </cell>
        </row>
        <row r="6136">
          <cell r="G6136" t="str">
            <v>87246</v>
          </cell>
          <cell r="H6136" t="str">
            <v>REVESTIMENTO CERÂMICO PARA PISO COM PLACAS TIPO ESMALTADA EXTRA DE DIMENSÕES 35X35 CM APLICADA EM AMBIENTES DE ÁREA MENOR QUE 5 M2. AF_02/2023_PE</v>
          </cell>
          <cell r="I6136" t="str">
            <v>M2</v>
          </cell>
          <cell r="J6136" t="str">
            <v>COEFICIENTE DE REPRESENTATIVIDADE</v>
          </cell>
          <cell r="K6136" t="str">
            <v>77,21</v>
          </cell>
          <cell r="L6136" t="str">
            <v>CAIXA REFERENCIAL</v>
          </cell>
        </row>
        <row r="6137">
          <cell r="G6137" t="str">
            <v>87247</v>
          </cell>
          <cell r="H6137" t="str">
            <v>REVESTIMENTO CERÂMICO PARA PISO COM PLACAS TIPO ESMALTADA EXTRA DE DIMENSÕES 35X35 CM APLICADA EM AMBIENTES DE ÁREA ENTRE 5 M2 E 10 M2. AF_02/2023_PE</v>
          </cell>
          <cell r="I6137" t="str">
            <v>M2</v>
          </cell>
          <cell r="J6137" t="str">
            <v>COEFICIENTE DE REPRESENTATIVIDADE</v>
          </cell>
          <cell r="K6137" t="str">
            <v>69,18</v>
          </cell>
          <cell r="L6137" t="str">
            <v>CAIXA REFERENCIAL</v>
          </cell>
        </row>
        <row r="6138">
          <cell r="G6138" t="str">
            <v>87248</v>
          </cell>
          <cell r="H6138" t="str">
            <v>REVESTIMENTO CERÂMICO PARA PISO COM PLACAS TIPO ESMALTADA EXTRA DE DIMENSÕES 35X35 CM APLICADA EM AMBIENTES DE ÁREA MAIOR QUE 10 M2. AF_02/2023_PE</v>
          </cell>
          <cell r="I6138" t="str">
            <v>M2</v>
          </cell>
          <cell r="J6138" t="str">
            <v>COEFICIENTE DE REPRESENTATIVIDADE</v>
          </cell>
          <cell r="K6138" t="str">
            <v>60,77</v>
          </cell>
          <cell r="L6138" t="str">
            <v>CAIXA REFERENCIAL</v>
          </cell>
        </row>
        <row r="6139">
          <cell r="G6139" t="str">
            <v>87249</v>
          </cell>
          <cell r="H6139" t="str">
            <v>REVESTIMENTO CERÂMICO PARA PISO COM PLACAS TIPO ESMALTADA EXTRA DE DIMENSÕES 45X45 CM APLICADA EM AMBIENTES DE ÁREA MENOR QUE 5 M2. AF_02/2023_PE</v>
          </cell>
          <cell r="I6139" t="str">
            <v>M2</v>
          </cell>
          <cell r="J6139" t="str">
            <v>COEFICIENTE DE REPRESENTATIVIDADE</v>
          </cell>
          <cell r="K6139" t="str">
            <v>82,70</v>
          </cell>
          <cell r="L6139" t="str">
            <v>CAIXA REFERENCIAL</v>
          </cell>
        </row>
        <row r="6140">
          <cell r="G6140" t="str">
            <v>87250</v>
          </cell>
          <cell r="H6140" t="str">
            <v>REVESTIMENTO CERÂMICO PARA PISO COM PLACAS TIPO ESMALTADA EXTRA DE DIMENSÕES 45X45 CM APLICADA EM AMBIENTES DE ÁREA ENTRE 5 M2 E 10 M2. AF_02/2023_PE</v>
          </cell>
          <cell r="I6140" t="str">
            <v>M2</v>
          </cell>
          <cell r="J6140" t="str">
            <v>COEFICIENTE DE REPRESENTATIVIDADE</v>
          </cell>
          <cell r="K6140" t="str">
            <v>70,72</v>
          </cell>
          <cell r="L6140" t="str">
            <v>CAIXA REFERENCIAL</v>
          </cell>
        </row>
        <row r="6141">
          <cell r="G6141" t="str">
            <v>87251</v>
          </cell>
          <cell r="H6141" t="str">
            <v>REVESTIMENTO CERÂMICO PARA PISO COM PLACAS TIPO ESMALTADA EXTRA DE DIMENSÕES 45X45 CM APLICADA EM AMBIENTES DE ÁREA MAIOR QUE 10 M2. AF_02/2023_PE</v>
          </cell>
          <cell r="I6141" t="str">
            <v>M2</v>
          </cell>
          <cell r="J6141" t="str">
            <v>COEFICIENTE DE REPRESENTATIVIDADE</v>
          </cell>
          <cell r="K6141" t="str">
            <v>61,08</v>
          </cell>
          <cell r="L6141" t="str">
            <v>CAIXA REFERENCIAL</v>
          </cell>
        </row>
        <row r="6142">
          <cell r="G6142" t="str">
            <v>87255</v>
          </cell>
          <cell r="H6142" t="str">
            <v>REVESTIMENTO CERÂMICO PARA PISO COM PLACAS TIPO ESMALTADA EXTRA DE DIMENSÕES 60X60 CM APLICADA EM AMBIENTES DE ÁREA MENOR QUE 5 M2. AF_02/2023_PE</v>
          </cell>
          <cell r="I6142" t="str">
            <v>M2</v>
          </cell>
          <cell r="J6142" t="str">
            <v>COEFICIENTE DE REPRESENTATIVIDADE</v>
          </cell>
          <cell r="K6142" t="str">
            <v>131,78</v>
          </cell>
          <cell r="L6142" t="str">
            <v>CAIXA REFERENCIAL</v>
          </cell>
        </row>
        <row r="6143">
          <cell r="G6143" t="str">
            <v>87256</v>
          </cell>
          <cell r="H6143" t="str">
            <v>REVESTIMENTO CERÂMICO PARA PISO COM PLACAS TIPO ESMALTADA EXTRA DE DIMENSÕES 60X60 CM APLICADA EM AMBIENTES DE ÁREA ENTRE 5 M2 E 10 M2. AF_02/2023_PE</v>
          </cell>
          <cell r="I6143" t="str">
            <v>M2</v>
          </cell>
          <cell r="J6143" t="str">
            <v>COEFICIENTE DE REPRESENTATIVIDADE</v>
          </cell>
          <cell r="K6143" t="str">
            <v>117,15</v>
          </cell>
          <cell r="L6143" t="str">
            <v>CAIXA REFERENCIAL</v>
          </cell>
        </row>
        <row r="6144">
          <cell r="G6144" t="str">
            <v>87257</v>
          </cell>
          <cell r="H6144" t="str">
            <v>REVESTIMENTO CERÂMICO PARA PISO COM PLACAS TIPO ESMALTADA EXTRA DE DIMENSÕES 60X60 CM APLICADA EM AMBIENTES DE ÁREA MAIOR QUE 10 M2. AF_02/2023_PE</v>
          </cell>
          <cell r="I6144" t="str">
            <v>M2</v>
          </cell>
          <cell r="J6144" t="str">
            <v>COEFICIENTE DE REPRESENTATIVIDADE</v>
          </cell>
          <cell r="K6144" t="str">
            <v>105,76</v>
          </cell>
          <cell r="L6144" t="str">
            <v>CAIXA REFERENCIAL</v>
          </cell>
        </row>
        <row r="6145">
          <cell r="G6145" t="str">
            <v>87258</v>
          </cell>
          <cell r="H6145" t="str">
            <v>REVESTIMENTO CERÂMICO PARA PISO COM PLACAS TIPO PORCELANATO DE DIMENSÕES 45X45 CM APLICADA EM AMBIENTES DE ÁREA MENOR QUE 5 M². AF_02/2023_PE</v>
          </cell>
          <cell r="I6145" t="str">
            <v>M2</v>
          </cell>
          <cell r="J6145" t="str">
            <v>COEFICIENTE DE REPRESENTATIVIDADE</v>
          </cell>
          <cell r="K6145" t="str">
            <v>180,57</v>
          </cell>
          <cell r="L6145" t="str">
            <v>CAIXA REFERENCIAL</v>
          </cell>
        </row>
        <row r="6146">
          <cell r="G6146" t="str">
            <v>87259</v>
          </cell>
          <cell r="H6146" t="str">
            <v>REVESTIMENTO CERÂMICO PARA PISO COM PLACAS TIPO PORCELANATO DE DIMENSÕES 45X45 CM APLICADA EM AMBIENTES DE ÁREA ENTRE 5 M² E 10 M². AF_02/2023_PE</v>
          </cell>
          <cell r="I6146" t="str">
            <v>M2</v>
          </cell>
          <cell r="J6146" t="str">
            <v>COEFICIENTE DE REPRESENTATIVIDADE</v>
          </cell>
          <cell r="K6146" t="str">
            <v>165,81</v>
          </cell>
          <cell r="L6146" t="str">
            <v>CAIXA REFERENCIAL</v>
          </cell>
        </row>
        <row r="6147">
          <cell r="G6147" t="str">
            <v>87260</v>
          </cell>
          <cell r="H6147" t="str">
            <v>REVESTIMENTO CERÂMICO PARA PISO COM PLACAS TIPO PORCELANATO DE DIMENSÕES 45X45 CM APLICADA EM AMBIENTES DE ÁREA MAIOR QUE 10 M². AF_02/2023_PE</v>
          </cell>
          <cell r="I6147" t="str">
            <v>M2</v>
          </cell>
          <cell r="J6147" t="str">
            <v>COEFICIENTE DE REPRESENTATIVIDADE</v>
          </cell>
          <cell r="K6147" t="str">
            <v>155,37</v>
          </cell>
          <cell r="L6147" t="str">
            <v>CAIXA REFERENCIAL</v>
          </cell>
        </row>
        <row r="6148">
          <cell r="G6148" t="str">
            <v>87261</v>
          </cell>
          <cell r="H6148" t="str">
            <v>REVESTIMENTO CERÂMICO PARA PISO COM PLACAS TIPO PORCELANATO DE DIMENSÕES 60X60 CM APLICADA EM AMBIENTES DE ÁREA MENOR QUE 5 M². AF_02/2023_PE</v>
          </cell>
          <cell r="I6148" t="str">
            <v>M2</v>
          </cell>
          <cell r="J6148" t="str">
            <v>COEFICIENTE DE REPRESENTATIVIDADE</v>
          </cell>
          <cell r="K6148" t="str">
            <v>206,78</v>
          </cell>
          <cell r="L6148" t="str">
            <v>CAIXA REFERENCIAL</v>
          </cell>
        </row>
        <row r="6149">
          <cell r="G6149" t="str">
            <v>87262</v>
          </cell>
          <cell r="H6149" t="str">
            <v>REVESTIMENTO CERÂMICO PARA PISO COM PLACAS TIPO PORCELANATO DE DIMENSÕES 60X60 CM APLICADA EM AMBIENTES DE ÁREA ENTRE 5 M² E 10 M². AF_02/2023_PE</v>
          </cell>
          <cell r="I6149" t="str">
            <v>M2</v>
          </cell>
          <cell r="J6149" t="str">
            <v>COEFICIENTE DE REPRESENTATIVIDADE</v>
          </cell>
          <cell r="K6149" t="str">
            <v>190,04</v>
          </cell>
          <cell r="L6149" t="str">
            <v>CAIXA REFERENCIAL</v>
          </cell>
        </row>
        <row r="6150">
          <cell r="G6150" t="str">
            <v>87263</v>
          </cell>
          <cell r="H6150" t="str">
            <v>REVESTIMENTO CERÂMICO PARA PISO COM PLACAS TIPO PORCELANATO DE DIMENSÕES 60X60 CM APLICADA EM AMBIENTES DE ÁREA MAIOR QUE 10 M². AF_02/2023_PE</v>
          </cell>
          <cell r="I6150" t="str">
            <v>M2</v>
          </cell>
          <cell r="J6150" t="str">
            <v>COEFICIENTE DE REPRESENTATIVIDADE</v>
          </cell>
          <cell r="K6150" t="str">
            <v>177,85</v>
          </cell>
          <cell r="L6150" t="str">
            <v>CAIXA REFERENCIAL</v>
          </cell>
        </row>
        <row r="6151">
          <cell r="G6151" t="str">
            <v>89046</v>
          </cell>
          <cell r="H6151" t="str">
            <v>(COMPOSIÇÃO REPRESENTATIVA) DO SERVIÇO DE REVESTIMENTO CERÂMICO PARA PISO COM PLACAS TIPO ESMALTADA EXTRA DE DIMENSÕES 35X35 CM, PARA EDIFICAÇÃO HABITACIONAL MULTIFAMILIAR (PRÉDIO). AF_11/2014</v>
          </cell>
          <cell r="I6151" t="str">
            <v>M2</v>
          </cell>
          <cell r="J6151" t="str">
            <v>COEFICIENTE DE REPRESENTATIVIDADE</v>
          </cell>
          <cell r="K6151" t="str">
            <v>68,25</v>
          </cell>
          <cell r="L6151" t="str">
            <v>CAIXA REFERENCIAL</v>
          </cell>
        </row>
        <row r="6152">
          <cell r="G6152" t="str">
            <v>89171</v>
          </cell>
          <cell r="H6152" t="str">
            <v>(COMPOSIÇÃO REPRESENTATIVA) DO SERVIÇO DE REVESTIMENTO CERÂMICO PARA PISO COM PLACAS TIPO ESMALTADA EXTRA DE DIMENSÕES 35X35 CM, PARA EDIFICAÇÃO HABITACIONAL UNIFAMILIAR (CASA) E EDIFICAÇÃO PÚBLICA PADRÃO. AF_11/2014</v>
          </cell>
          <cell r="I6152" t="str">
            <v>M2</v>
          </cell>
          <cell r="J6152" t="str">
            <v>COEFICIENTE DE REPRESENTATIVIDADE</v>
          </cell>
          <cell r="K6152" t="str">
            <v>64,49</v>
          </cell>
          <cell r="L6152" t="str">
            <v>CAIXA REFERENCIAL</v>
          </cell>
        </row>
        <row r="6153">
          <cell r="G6153" t="str">
            <v>93389</v>
          </cell>
          <cell r="H6153" t="str">
            <v>REVESTIMENTO CERÂMICO PARA PISO COM PLACAS TIPO ESMALTADA PADRÃO POPULAR DE DIMENSÕES 35X35 CM APLICADA EM AMBIENTES DE ÁREA MENOR QUE 5 M2. AF_02/2023_PE</v>
          </cell>
          <cell r="I6153" t="str">
            <v>M2</v>
          </cell>
          <cell r="J6153" t="str">
            <v>COEFICIENTE DE REPRESENTATIVIDADE</v>
          </cell>
          <cell r="K6153" t="str">
            <v>70,05</v>
          </cell>
          <cell r="L6153" t="str">
            <v>CAIXA REFERENCIAL</v>
          </cell>
        </row>
        <row r="6154">
          <cell r="G6154" t="str">
            <v>93390</v>
          </cell>
          <cell r="H6154" t="str">
            <v>REVESTIMENTO CERÂMICO PARA PISO COM PLACAS TIPO ESMALTADA PADRÃO POPULAR DE DIMENSÕES 35X35 CM APLICADA EM AMBIENTES DE ÁREA ENTRE 5 M2 E 10 M2. AF_02/2023_PE</v>
          </cell>
          <cell r="I6154" t="str">
            <v>M2</v>
          </cell>
          <cell r="J6154" t="str">
            <v>COEFICIENTE DE REPRESENTATIVIDADE</v>
          </cell>
          <cell r="K6154" t="str">
            <v>62,12</v>
          </cell>
          <cell r="L6154" t="str">
            <v>CAIXA REFERENCIAL</v>
          </cell>
        </row>
        <row r="6155">
          <cell r="G6155" t="str">
            <v>93391</v>
          </cell>
          <cell r="H6155" t="str">
            <v>REVESTIMENTO CERÂMICO PARA PISO COM PLACAS TIPO ESMALTADA PADRÃO POPULAR DE DIMENSÕES 35X35 CM APLICADA EM AMBIENTES DE ÁREA MAIOR QUE 10 M2. AF_02/2023_PE</v>
          </cell>
          <cell r="I6155" t="str">
            <v>M2</v>
          </cell>
          <cell r="J6155" t="str">
            <v>COEFICIENTE DE REPRESENTATIVIDADE</v>
          </cell>
          <cell r="K6155" t="str">
            <v>53,74</v>
          </cell>
          <cell r="L6155" t="str">
            <v>CAIXA REFERENCIAL</v>
          </cell>
        </row>
        <row r="6156">
          <cell r="G6156" t="str">
            <v>104593</v>
          </cell>
          <cell r="H6156" t="str">
            <v>REVESTIMENTO CERÂMICO PARA PISO COM PLACAS TIPO ESMALTADA EXTRA DE DIMENSÕES 80X80 CM APLICADA EM AMBIENTES DE ÁREA MENOR QUE 5 M². AF_02/2023_PE</v>
          </cell>
          <cell r="I6156" t="str">
            <v>M2</v>
          </cell>
          <cell r="J6156" t="str">
            <v>COEFICIENTE DE REPRESENTATIVIDADE</v>
          </cell>
          <cell r="K6156" t="str">
            <v>136,42</v>
          </cell>
          <cell r="L6156" t="str">
            <v>CAIXA REFERENCIAL</v>
          </cell>
        </row>
        <row r="6157">
          <cell r="G6157" t="str">
            <v>104594</v>
          </cell>
          <cell r="H6157" t="str">
            <v>REVESTIMENTO CERÂMICO PARA PISO COM PLACAS TIPO ESMALTADA EXTRA DE DIMENSÕES 80X80 CM APLICADA EM AMBIENTES DE ÁREA ENTRE 5 M² E 10 M². AF_02/2023_PE</v>
          </cell>
          <cell r="I6157" t="str">
            <v>M2</v>
          </cell>
          <cell r="J6157" t="str">
            <v>COEFICIENTE DE REPRESENTATIVIDADE</v>
          </cell>
          <cell r="K6157" t="str">
            <v>119,98</v>
          </cell>
          <cell r="L6157" t="str">
            <v>CAIXA REFERENCIAL</v>
          </cell>
        </row>
        <row r="6158">
          <cell r="G6158" t="str">
            <v>104595</v>
          </cell>
          <cell r="H6158" t="str">
            <v>REVESTIMENTO CERÂMICO PARA PISO COM PLACAS TIPO ESMALTADA EXTRA DE DIMENSÕES 80X80 CM APLICADA EM AMBIENTES DE ÁREA MAIOR QUE 10 M². AF_02/2023_PE</v>
          </cell>
          <cell r="I6158" t="str">
            <v>M2</v>
          </cell>
          <cell r="J6158" t="str">
            <v>COEFICIENTE DE REPRESENTATIVIDADE</v>
          </cell>
          <cell r="K6158" t="str">
            <v>106,39</v>
          </cell>
          <cell r="L6158" t="str">
            <v>CAIXA REFERENCIAL</v>
          </cell>
        </row>
        <row r="6159">
          <cell r="G6159" t="str">
            <v>104596</v>
          </cell>
          <cell r="H6159" t="str">
            <v>REVESTIMENTO CERÂMICO PARA PISO COM PLACAS TIPO PORCELANATO DE DIMENSÕES 80X80 CM APLICADA EM AMBIENTES DE ÁREA MENOR QUE 5 M². AF_02/2023_PE</v>
          </cell>
          <cell r="I6159" t="str">
            <v>M2</v>
          </cell>
          <cell r="J6159" t="str">
            <v>COEFICIENTE DE REPRESENTATIVIDADE</v>
          </cell>
          <cell r="K6159" t="str">
            <v>212,41</v>
          </cell>
          <cell r="L6159" t="str">
            <v>CAIXA REFERENCIAL</v>
          </cell>
        </row>
        <row r="6160">
          <cell r="G6160" t="str">
            <v>104597</v>
          </cell>
          <cell r="H6160" t="str">
            <v>REVESTIMENTO CERÂMICO PARA PISO COM PLACAS TIPO PORCELANATO DE DIMENSÕES 80X80 CM APLICADA EM AMBIENTES DE ÁREA ENTRE 5 M² E 10 M². AF_02/2023_PE</v>
          </cell>
          <cell r="I6160" t="str">
            <v>M2</v>
          </cell>
          <cell r="J6160" t="str">
            <v>COEFICIENTE DE REPRESENTATIVIDADE</v>
          </cell>
          <cell r="K6160" t="str">
            <v>193,50</v>
          </cell>
          <cell r="L6160" t="str">
            <v>CAIXA REFERENCIAL</v>
          </cell>
        </row>
        <row r="6161">
          <cell r="G6161" t="str">
            <v>104598</v>
          </cell>
          <cell r="H6161" t="str">
            <v>REVESTIMENTO CERÂMICO PARA PISO COM PLACAS TIPO PORCELANATO DE DIMENSÕES 80X80 CM APLICADA EM AMBIENTES DE ÁREA MAIOR QUE 10 M². AF_02/2023_PE</v>
          </cell>
          <cell r="I6161" t="str">
            <v>M2</v>
          </cell>
          <cell r="J6161" t="str">
            <v>COEFICIENTE DE REPRESENTATIVIDADE</v>
          </cell>
          <cell r="K6161" t="str">
            <v>178,66</v>
          </cell>
          <cell r="L6161" t="str">
            <v>CAIXA REFERENCIAL</v>
          </cell>
        </row>
        <row r="6162">
          <cell r="G6162" t="str">
            <v>104599</v>
          </cell>
          <cell r="H6162" t="str">
            <v>REVESTIMENTO CERÂMICO PARA PISO COM PLACAS TIPO ESMALTADA EXTRA DE DIMENSÕES 35X35 CM APLICADA EM DIAGONAL EM AMBIENTES DE ÁREA MENOR QUE 5 M². AF_02/2023_PE</v>
          </cell>
          <cell r="I6162" t="str">
            <v>M2</v>
          </cell>
          <cell r="J6162" t="str">
            <v>COEFICIENTE DE REPRESENTATIVIDADE</v>
          </cell>
          <cell r="K6162" t="str">
            <v>92,27</v>
          </cell>
          <cell r="L6162" t="str">
            <v>CAIXA REFERENCIAL</v>
          </cell>
        </row>
        <row r="6163">
          <cell r="G6163" t="str">
            <v>104600</v>
          </cell>
          <cell r="H6163" t="str">
            <v>REVESTIMENTO CERÂMICO PARA PISO COM PLACAS TIPO ESMALTADA PADRÃO POPULAR DE DIMENSÕES 35X35 CM APLICADA EM DIAGONAL EM AMBIENTES DE ÁREA MENOR QUE 5 M². AF_02/2023_PE</v>
          </cell>
          <cell r="I6163" t="str">
            <v>M2</v>
          </cell>
          <cell r="J6163" t="str">
            <v>COEFICIENTE DE REPRESENTATIVIDADE</v>
          </cell>
          <cell r="K6163" t="str">
            <v>84,52</v>
          </cell>
          <cell r="L6163" t="str">
            <v>CAIXA REFERENCIAL</v>
          </cell>
        </row>
        <row r="6164">
          <cell r="G6164" t="str">
            <v>104601</v>
          </cell>
          <cell r="H6164" t="str">
            <v>REVESTIMENTO CERÂMICO PARA PISO COM PLACAS TIPO ESMALTADA EXTRA DE DIMENSÕES 35X35 CM APLICADA EM DIAGONAL EM AMBIENTES DE ÁREA ENTRE 5 M² E 10 M². AF_02/2023_PE</v>
          </cell>
          <cell r="I6164" t="str">
            <v>M2</v>
          </cell>
          <cell r="J6164" t="str">
            <v>COEFICIENTE DE REPRESENTATIVIDADE</v>
          </cell>
          <cell r="K6164" t="str">
            <v>74,86</v>
          </cell>
          <cell r="L6164" t="str">
            <v>CAIXA REFERENCIAL</v>
          </cell>
        </row>
        <row r="6165">
          <cell r="G6165" t="str">
            <v>104602</v>
          </cell>
          <cell r="H6165" t="str">
            <v>REVESTIMENTO CERÂMICO PARA PISO COM PLACAS TIPO ESMALTADA PADRÃO POPULAR DE DIMENSÕES 35X35 CM APLICADA EM DIAGONAL EM AMBIENTES DE ÁREA ENTRE 5 M² E 10 M². AF_02/2023_PE</v>
          </cell>
          <cell r="I6165" t="str">
            <v>M2</v>
          </cell>
          <cell r="J6165" t="str">
            <v>COEFICIENTE DE REPRESENTATIVIDADE</v>
          </cell>
          <cell r="K6165" t="str">
            <v>67,59</v>
          </cell>
          <cell r="L6165" t="str">
            <v>CAIXA REFERENCIAL</v>
          </cell>
        </row>
        <row r="6166">
          <cell r="G6166" t="str">
            <v>104603</v>
          </cell>
          <cell r="H6166" t="str">
            <v>REVESTIMENTO CERÂMICO PARA PISO COM PLACAS TIPO ESMALTADA EXTRA DE DIMENSÕES 35X35 CM APLICADA EM DIAGONAL EM AMBIENTES DE ÁREA MAIOR QUE 10 M². AF_02/2023_PE</v>
          </cell>
          <cell r="I6166" t="str">
            <v>M2</v>
          </cell>
          <cell r="J6166" t="str">
            <v>COEFICIENTE DE REPRESENTATIVIDADE</v>
          </cell>
          <cell r="K6166" t="str">
            <v>63,59</v>
          </cell>
          <cell r="L6166" t="str">
            <v>CAIXA REFERENCIAL</v>
          </cell>
        </row>
        <row r="6167">
          <cell r="G6167" t="str">
            <v>104604</v>
          </cell>
          <cell r="H6167" t="str">
            <v>REVESTIMENTO CERÂMICO PARA PISO COM PLACAS TIPO ESMALTADA PADRÃO POPULAR DE DIMENSÕES 35X35 CM APLICADA EM DIAGONAL EM AMBIENTES DE ÁREA MAIOR QUE 10 M². AF_02/2023_PE</v>
          </cell>
          <cell r="I6167" t="str">
            <v>M2</v>
          </cell>
          <cell r="J6167" t="str">
            <v>COEFICIENTE DE REPRESENTATIVIDADE</v>
          </cell>
          <cell r="K6167" t="str">
            <v>56,46</v>
          </cell>
          <cell r="L6167" t="str">
            <v>CAIXA REFERENCIAL</v>
          </cell>
        </row>
        <row r="6168">
          <cell r="G6168" t="str">
            <v>104605</v>
          </cell>
          <cell r="H6168" t="str">
            <v>REVESTIMENTO CERÂMICO PARA PISO COM PLACAS TIPO ESMALTADA EXTRA DE DIMENSÕES 45X45 CM APLICADA EM DIAGONAL EM AMBIENTES DE ÁREA MENOR QUE 5 M². AF_02/2023_PE</v>
          </cell>
          <cell r="I6168" t="str">
            <v>M2</v>
          </cell>
          <cell r="J6168" t="str">
            <v>COEFICIENTE DE REPRESENTATIVIDADE</v>
          </cell>
          <cell r="K6168" t="str">
            <v>114,57</v>
          </cell>
          <cell r="L6168" t="str">
            <v>CAIXA REFERENCIAL</v>
          </cell>
        </row>
        <row r="6169">
          <cell r="G6169" t="str">
            <v>104606</v>
          </cell>
          <cell r="H6169" t="str">
            <v>REVESTIMENTO CERÂMICO PARA PISO COM PLACAS TIPO ESMALTADA EXTRA DE DIMENSÕES 45X45 CM APLICADA EM DIAGONAL EM AMBIENTES DE ÁREA ENTRE 5 M² E 10 M². AF_02/2023_PE</v>
          </cell>
          <cell r="I6169" t="str">
            <v>M2</v>
          </cell>
          <cell r="J6169" t="str">
            <v>COEFICIENTE DE REPRESENTATIVIDADE</v>
          </cell>
          <cell r="K6169" t="str">
            <v>79,75</v>
          </cell>
          <cell r="L6169" t="str">
            <v>CAIXA REFERENCIAL</v>
          </cell>
        </row>
        <row r="6170">
          <cell r="G6170" t="str">
            <v>104607</v>
          </cell>
          <cell r="H6170" t="str">
            <v>REVESTIMENTO CERÂMICO PARA PISO COM PLACAS TIPO ESMALTADA EXTRA DE DIMENSÕES 45X45 CM APLICADA EM DIAGONAL EM AMBIENTES DE ÁREA MAIOR QUE 10 M². AF_02/2023_PE</v>
          </cell>
          <cell r="I6170" t="str">
            <v>M2</v>
          </cell>
          <cell r="J6170" t="str">
            <v>COEFICIENTE DE REPRESENTATIVIDADE</v>
          </cell>
          <cell r="K6170" t="str">
            <v>65,10</v>
          </cell>
          <cell r="L6170" t="str">
            <v>CAIXA REFERENCIAL</v>
          </cell>
        </row>
        <row r="6171">
          <cell r="G6171" t="str">
            <v>104608</v>
          </cell>
          <cell r="H6171" t="str">
            <v>REVESTIMENTO CERÂMICO PARA PISO COM PLACAS TIPO PORCELANATO DE DIMENSÕES 45X45 CM APLICADA EM DIAGONAL EM AMBIENTES DE ÁREA MENOR QUE 5 M². AF_02/2023_PE</v>
          </cell>
          <cell r="I6171" t="str">
            <v>M2</v>
          </cell>
          <cell r="J6171" t="str">
            <v>COEFICIENTE DE REPRESENTATIVIDADE</v>
          </cell>
          <cell r="K6171" t="str">
            <v>224,26</v>
          </cell>
          <cell r="L6171" t="str">
            <v>CAIXA REFERENCIAL</v>
          </cell>
        </row>
        <row r="6172">
          <cell r="G6172" t="str">
            <v>104609</v>
          </cell>
          <cell r="H6172" t="str">
            <v>REVESTIMENTO CERÂMICO PARA PISO COM PLACAS TIPO PORCELANATO DE DIMENSÕES 45X45 CM APLICADA EM DIAGONAL EM AMBIENTES DE ÁREA ENTRE 5 M² E 10 M². AF_02/2023_PE</v>
          </cell>
          <cell r="I6172" t="str">
            <v>M2</v>
          </cell>
          <cell r="J6172" t="str">
            <v>COEFICIENTE DE REPRESENTATIVIDADE</v>
          </cell>
          <cell r="K6172" t="str">
            <v>178,16</v>
          </cell>
          <cell r="L6172" t="str">
            <v>CAIXA REFERENCIAL</v>
          </cell>
        </row>
        <row r="6173">
          <cell r="G6173" t="str">
            <v>104610</v>
          </cell>
          <cell r="H6173" t="str">
            <v>REVESTIMENTO CERÂMICO PARA PISO COM PLACAS TIPO PORCELANATO DE DIMENSÕES 45X45 CM APLICADA EM DIAGONAL EM AMBIENTES DE ÁREA MAIOR QUE 10 M². AF_02/2023_PE</v>
          </cell>
          <cell r="I6173" t="str">
            <v>M2</v>
          </cell>
          <cell r="J6173" t="str">
            <v>COEFICIENTE DE REPRESENTATIVIDADE</v>
          </cell>
          <cell r="K6173" t="str">
            <v>160,88</v>
          </cell>
          <cell r="L6173" t="str">
            <v>CAIXA REFERENCIAL</v>
          </cell>
        </row>
        <row r="6174">
          <cell r="G6174" t="str">
            <v>98671</v>
          </cell>
          <cell r="H6174" t="str">
            <v>PISO EM GRANITO APLICADO EM AMBIENTES INTERNOS. AF_09/2020</v>
          </cell>
          <cell r="I6174" t="str">
            <v>M2</v>
          </cell>
          <cell r="J6174" t="str">
            <v>COEFICIENTE DE REPRESENTATIVIDADE</v>
          </cell>
          <cell r="K6174" t="str">
            <v>470,55</v>
          </cell>
          <cell r="L6174" t="str">
            <v>CAIXA REFERENCIAL</v>
          </cell>
        </row>
        <row r="6175">
          <cell r="G6175" t="str">
            <v>98672</v>
          </cell>
          <cell r="H6175" t="str">
            <v>PISO EM MÁRMORE APLICADO EM AMBIENTES INTERNOS. AF_09/2020</v>
          </cell>
          <cell r="I6175" t="str">
            <v>M2</v>
          </cell>
          <cell r="J6175" t="str">
            <v>COEFICIENTE DE REPRESENTATIVIDADE</v>
          </cell>
          <cell r="K6175" t="str">
            <v>671,10</v>
          </cell>
          <cell r="L6175" t="str">
            <v>CAIXA REFERENCIAL</v>
          </cell>
        </row>
        <row r="6176">
          <cell r="G6176" t="str">
            <v>98678</v>
          </cell>
          <cell r="H6176" t="str">
            <v>PISO ELEVADO COM ESTRUTURA EM AÇO, COMPOSTO POR PEDESTAIS E LONGARINAS. AF_09/2020</v>
          </cell>
          <cell r="I6176" t="str">
            <v>M2</v>
          </cell>
          <cell r="J6176" t="str">
            <v>COEFICIENTE DE REPRESENTATIVIDADE</v>
          </cell>
          <cell r="K6176" t="str">
            <v>443,89</v>
          </cell>
          <cell r="L6176" t="str">
            <v>CAIXA REFERENCIAL</v>
          </cell>
        </row>
        <row r="6177">
          <cell r="G6177" t="str">
            <v>98679</v>
          </cell>
          <cell r="H6177" t="str">
            <v>PISO CIMENTADO, TRAÇO 1:3 (CIMENTO E AREIA), ACABAMENTO LISO, ESPESSURA 2,0 CM, PREPARO MECÂNICO DA ARGAMASSA. AF_09/2020</v>
          </cell>
          <cell r="I6177" t="str">
            <v>M2</v>
          </cell>
          <cell r="J6177" t="str">
            <v>COEFICIENTE DE REPRESENTATIVIDADE</v>
          </cell>
          <cell r="K6177" t="str">
            <v>35,63</v>
          </cell>
          <cell r="L6177" t="str">
            <v>CAIXA REFERENCIAL</v>
          </cell>
        </row>
        <row r="6178">
          <cell r="G6178" t="str">
            <v>98680</v>
          </cell>
          <cell r="H6178" t="str">
            <v>PISO CIMENTADO, TRAÇO 1:3 (CIMENTO E AREIA), ACABAMENTO LISO, ESPESSURA 3,0 CM, PREPARO MECÂNICO DA ARGAMASSA. AF_09/2020</v>
          </cell>
          <cell r="I6178" t="str">
            <v>M2</v>
          </cell>
          <cell r="J6178" t="str">
            <v>COEFICIENTE DE REPRESENTATIVIDADE</v>
          </cell>
          <cell r="K6178" t="str">
            <v>43,92</v>
          </cell>
          <cell r="L6178" t="str">
            <v>CAIXA REFERENCIAL</v>
          </cell>
        </row>
        <row r="6179">
          <cell r="G6179" t="str">
            <v>98681</v>
          </cell>
          <cell r="H6179" t="str">
            <v>PISO CIMENTADO, TRAÇO 1:3 (CIMENTO E AREIA), ACABAMENTO RÚSTICO, ESPESSURA 2,0 CM, PREPARO MECÂNICO DA ARGAMASSA. AF_09/2020</v>
          </cell>
          <cell r="I6179" t="str">
            <v>M2</v>
          </cell>
          <cell r="J6179" t="str">
            <v>COEFICIENTE DE REPRESENTATIVIDADE</v>
          </cell>
          <cell r="K6179" t="str">
            <v>32,80</v>
          </cell>
          <cell r="L6179" t="str">
            <v>CAIXA REFERENCIAL</v>
          </cell>
        </row>
        <row r="6180">
          <cell r="G6180" t="str">
            <v>98682</v>
          </cell>
          <cell r="H6180" t="str">
            <v>PISO CIMENTADO, TRAÇO 1:3 (CIMENTO E AREIA), ACABAMENTO RÚSTICO, ESPESSURA 3,0 CM, PREPARO MECÂNICO DA ARGAMASSA. AF_09/2020</v>
          </cell>
          <cell r="I6180" t="str">
            <v>M2</v>
          </cell>
          <cell r="J6180" t="str">
            <v>COEFICIENTE DE REPRESENTATIVIDADE</v>
          </cell>
          <cell r="K6180" t="str">
            <v>41,08</v>
          </cell>
          <cell r="L6180" t="str">
            <v>CAIXA REFERENCIAL</v>
          </cell>
        </row>
        <row r="6181">
          <cell r="G6181" t="str">
            <v>98685</v>
          </cell>
          <cell r="H6181" t="str">
            <v>RODAPÉ EM GRANITO, ALTURA 10 CM. AF_09/2020</v>
          </cell>
          <cell r="I6181" t="str">
            <v>M</v>
          </cell>
          <cell r="J6181" t="str">
            <v>COEFICIENTE DE REPRESENTATIVIDADE</v>
          </cell>
          <cell r="K6181" t="str">
            <v>86,10</v>
          </cell>
          <cell r="L6181" t="str">
            <v>CAIXA REFERENCIAL</v>
          </cell>
        </row>
        <row r="6182">
          <cell r="G6182" t="str">
            <v>98686</v>
          </cell>
          <cell r="H6182" t="str">
            <v>RODAPÉ EM LADRILHO HIDRÁULICO, ALTURA 7 CM. AF_09/2020</v>
          </cell>
          <cell r="I6182" t="str">
            <v>M</v>
          </cell>
          <cell r="J6182" t="str">
            <v>COEFICIENTE DE REPRESENTATIVIDADE</v>
          </cell>
          <cell r="K6182" t="str">
            <v>48,92</v>
          </cell>
          <cell r="L6182" t="str">
            <v>CAIXA REFERENCIAL</v>
          </cell>
        </row>
        <row r="6183">
          <cell r="G6183" t="str">
            <v>98688</v>
          </cell>
          <cell r="H6183" t="str">
            <v>RODAPÉ EM POLIESTIRENO, ALTURA 5 CM. AF_09/2020</v>
          </cell>
          <cell r="I6183" t="str">
            <v>M</v>
          </cell>
          <cell r="J6183" t="str">
            <v>COEFICIENTE DE REPRESENTATIVIDADE</v>
          </cell>
          <cell r="K6183" t="str">
            <v>71,07</v>
          </cell>
          <cell r="L6183" t="str">
            <v>CAIXA REFERENCIAL</v>
          </cell>
        </row>
        <row r="6184">
          <cell r="G6184" t="str">
            <v>98689</v>
          </cell>
          <cell r="H6184" t="str">
            <v>SOLEIRA EM GRANITO, LARGURA 15 CM, ESPESSURA 2,0 CM. AF_09/2020</v>
          </cell>
          <cell r="I6184" t="str">
            <v>M</v>
          </cell>
          <cell r="J6184" t="str">
            <v>COEFICIENTE DE REPRESENTATIVIDADE</v>
          </cell>
          <cell r="K6184" t="str">
            <v>123,17</v>
          </cell>
          <cell r="L6184" t="str">
            <v>CAIXA REFERENCIAL</v>
          </cell>
        </row>
        <row r="6185">
          <cell r="G6185" t="str">
            <v>101090</v>
          </cell>
          <cell r="H6185" t="str">
            <v>PISO EM PEDRA PORTUGUESA ASSENTADO SOBRE ARGAMASSA SECA DE CIMENTO E AREIA, TRAÇO 1:3, REJUNTADO COM CIMENTO COMUM. AF_05/2020</v>
          </cell>
          <cell r="I6185" t="str">
            <v>M2</v>
          </cell>
          <cell r="J6185" t="str">
            <v>COEFICIENTE DE REPRESENTATIVIDADE</v>
          </cell>
          <cell r="K6185" t="str">
            <v>182,20</v>
          </cell>
          <cell r="L6185" t="str">
            <v>CAIXA REFERENCIAL</v>
          </cell>
        </row>
        <row r="6186">
          <cell r="G6186" t="str">
            <v>101091</v>
          </cell>
          <cell r="H6186" t="str">
            <v>PISO EM LADRILHO HIDRÁULICO APLICADO EM AMBIENTES EXTERNOS. AF_05/2020</v>
          </cell>
          <cell r="I6186" t="str">
            <v>M2</v>
          </cell>
          <cell r="J6186" t="str">
            <v>COEFICIENTE DE REPRESENTATIVIDADE</v>
          </cell>
          <cell r="K6186" t="str">
            <v>158,14</v>
          </cell>
          <cell r="L6186" t="str">
            <v>CAIXA REFERENCIAL</v>
          </cell>
        </row>
        <row r="6187">
          <cell r="G6187" t="str">
            <v>101725</v>
          </cell>
          <cell r="H6187" t="str">
            <v>PISO EM LADRILHO HIDRÁULICO APLICADO EM AMBIENTES INTERNOS DE ÁREA MENOR QUE 5 M², INCLUSO APLICAÇÃO DE RESINA. AF_09/2020</v>
          </cell>
          <cell r="I6187" t="str">
            <v>M2</v>
          </cell>
          <cell r="J6187" t="str">
            <v>COEFICIENTE DE REPRESENTATIVIDADE</v>
          </cell>
          <cell r="K6187" t="str">
            <v>315,05</v>
          </cell>
          <cell r="L6187" t="str">
            <v>CAIXA REFERENCIAL</v>
          </cell>
        </row>
        <row r="6188">
          <cell r="G6188" t="str">
            <v>101726</v>
          </cell>
          <cell r="H6188" t="str">
            <v>PISO EM LADRILHO HIDRÁULICO APLICADO EM AMBIENTES INTERNOS DE ÁREA ENTRE 5 E 15 M², INCLUSO APLICAÇÃO DE RESINA. AF_09/2020</v>
          </cell>
          <cell r="I6188" t="str">
            <v>M2</v>
          </cell>
          <cell r="J6188" t="str">
            <v>COEFICIENTE DE REPRESENTATIVIDADE</v>
          </cell>
          <cell r="K6188" t="str">
            <v>206,69</v>
          </cell>
          <cell r="L6188" t="str">
            <v>CAIXA REFERENCIAL</v>
          </cell>
        </row>
        <row r="6189">
          <cell r="G6189" t="str">
            <v>101731</v>
          </cell>
          <cell r="H6189" t="str">
            <v>PISO EM PEDRA  ASSENTADO SOBRE ARGAMASSA 1:3 (CIMENTO E AREIA). AF_09/2020</v>
          </cell>
          <cell r="I6189" t="str">
            <v>M2</v>
          </cell>
          <cell r="J6189" t="str">
            <v>COEFICIENTE DE REPRESENTATIVIDADE</v>
          </cell>
          <cell r="K6189" t="str">
            <v>271,57</v>
          </cell>
          <cell r="L6189" t="str">
            <v>CAIXA REFERENCIAL</v>
          </cell>
        </row>
        <row r="6190">
          <cell r="G6190" t="str">
            <v>101732</v>
          </cell>
          <cell r="H6190" t="str">
            <v>PISO EM PEDRA ARDÓSIA ASSENTADO SOBRE ARGAMASSA 1:3 (CIMENTO E AREIA). AF_09/2020</v>
          </cell>
          <cell r="I6190" t="str">
            <v>M2</v>
          </cell>
          <cell r="J6190" t="str">
            <v>COEFICIENTE DE REPRESENTATIVIDADE</v>
          </cell>
          <cell r="K6190" t="str">
            <v>90,81</v>
          </cell>
          <cell r="L6190" t="str">
            <v>CAIXA REFERENCIAL</v>
          </cell>
        </row>
        <row r="6191">
          <cell r="G6191" t="str">
            <v>101094</v>
          </cell>
          <cell r="H6191" t="str">
            <v>PISO PODOTÁTIL DE ALERTA OU DIRECIONAL, DE BORRACHA, ASSENTADO SOBRE ARGAMASSA. AF_05/2020</v>
          </cell>
          <cell r="I6191" t="str">
            <v>M</v>
          </cell>
          <cell r="J6191" t="str">
            <v>COEFICIENTE DE REPRESENTATIVIDADE</v>
          </cell>
          <cell r="K6191" t="str">
            <v>170,58</v>
          </cell>
          <cell r="L6191" t="str">
            <v>CAIXA REFERENCIAL</v>
          </cell>
        </row>
        <row r="6192">
          <cell r="G6192" t="str">
            <v>101727</v>
          </cell>
          <cell r="H6192" t="str">
            <v>PISO VINÍLICO SEMI-FLEXÍVEL EM PLACAS, PADRÃO LISO, ESPESSURA 3,2 MM, FIXADO COM COLA. AF_09/2020</v>
          </cell>
          <cell r="I6192" t="str">
            <v>M2</v>
          </cell>
          <cell r="J6192" t="str">
            <v>COEFICIENTE DE REPRESENTATIVIDADE</v>
          </cell>
          <cell r="K6192" t="str">
            <v>198,54</v>
          </cell>
          <cell r="L6192" t="str">
            <v>CAIXA REFERENCIAL</v>
          </cell>
        </row>
        <row r="6193">
          <cell r="G6193" t="str">
            <v>101733</v>
          </cell>
          <cell r="H6193" t="str">
            <v>PISO DE BORRACHA PASTILHADO/FRISADO, ESPESSURA 7MM, ASSENTADO COM ARGAMASSA. AF_09/2020</v>
          </cell>
          <cell r="I6193" t="str">
            <v>M2</v>
          </cell>
          <cell r="J6193" t="str">
            <v>COEFICIENTE DE REPRESENTATIVIDADE</v>
          </cell>
          <cell r="K6193" t="str">
            <v>273,90</v>
          </cell>
          <cell r="L6193" t="str">
            <v>CAIXA REFERENCIAL</v>
          </cell>
        </row>
        <row r="6194">
          <cell r="G6194" t="str">
            <v>101734</v>
          </cell>
          <cell r="H6194" t="str">
            <v>PISO DE BORRACHA PASTILHADO, ESPESSURA 15MM, ASSENTADO COM ARGAMASSA. AF_09/2020</v>
          </cell>
          <cell r="I6194" t="str">
            <v>M2</v>
          </cell>
          <cell r="J6194" t="str">
            <v>COEFICIENTE DE REPRESENTATIVIDADE</v>
          </cell>
          <cell r="K6194" t="str">
            <v>412,52</v>
          </cell>
          <cell r="L6194" t="str">
            <v>CAIXA REFERENCIAL</v>
          </cell>
        </row>
        <row r="6195">
          <cell r="G6195" t="str">
            <v>101735</v>
          </cell>
          <cell r="H6195" t="str">
            <v>PISO DE BORRACHA ESPORTIVO, ESPESSURA 15MM, ASSENTADO COM ARGAMASSA. AF_09/2020</v>
          </cell>
          <cell r="I6195" t="str">
            <v>M2</v>
          </cell>
          <cell r="J6195" t="str">
            <v>COEFICIENTE DE REPRESENTATIVIDADE</v>
          </cell>
          <cell r="K6195" t="str">
            <v>422,58</v>
          </cell>
          <cell r="L6195" t="str">
            <v>CAIXA REFERENCIAL</v>
          </cell>
        </row>
        <row r="6196">
          <cell r="G6196" t="str">
            <v>101736</v>
          </cell>
          <cell r="H6196" t="str">
            <v>PISO DE BORRACHA PASTILHADO, ESPESSURA 3,5MM, FIXADO COM ADESIVO ACRÍLICO. AF_09/2020</v>
          </cell>
          <cell r="I6196" t="str">
            <v>M2</v>
          </cell>
          <cell r="J6196" t="str">
            <v>COEFICIENTE DE REPRESENTATIVIDADE</v>
          </cell>
          <cell r="K6196" t="str">
            <v>111,67</v>
          </cell>
          <cell r="L6196" t="str">
            <v>CAIXA REFERENCIAL</v>
          </cell>
        </row>
        <row r="6197">
          <cell r="G6197" t="str">
            <v>101737</v>
          </cell>
          <cell r="H6197" t="str">
            <v>PISO DE BORRACHA CANELADO, ESPESSURA 3,5MM, FIXADO COM ADESIVO ACRÍLICO. AF_09/2020</v>
          </cell>
          <cell r="I6197" t="str">
            <v>M2</v>
          </cell>
          <cell r="J6197" t="str">
            <v>COEFICIENTE DE REPRESENTATIVIDADE</v>
          </cell>
          <cell r="K6197" t="str">
            <v>131,55</v>
          </cell>
          <cell r="L6197" t="str">
            <v>CAIXA REFERENCIAL</v>
          </cell>
        </row>
        <row r="6198">
          <cell r="G6198" t="str">
            <v>101748</v>
          </cell>
          <cell r="H6198" t="str">
            <v>PREPARO DE CONTRAPISO COM POLITRIZ. AF_09/2020</v>
          </cell>
          <cell r="I6198" t="str">
            <v>M2</v>
          </cell>
          <cell r="J6198" t="str">
            <v>COEFICIENTE DE REPRESENTATIVIDADE</v>
          </cell>
          <cell r="K6198" t="str">
            <v>4,19</v>
          </cell>
          <cell r="L6198" t="str">
            <v>CAIXA REFERENCIAL</v>
          </cell>
        </row>
        <row r="6199">
          <cell r="G6199" t="str">
            <v>104162</v>
          </cell>
          <cell r="H6199" t="str">
            <v>PISO EM GRANILITE, MARMORITE OU GRANITINA EM AMBIENTES INTERNOS, COM ESPESSURA DE 8 MM, INCLUSO MISTURA EM BETONEIRA, COLOCAÇÃO DAS JUNTAS, APLICAÇÃO DO PISO, 4 POLIMENTOS COM POLITRIZ, ESTUCAMENTO, SELADOR E CERA. AF_06/2022</v>
          </cell>
          <cell r="I6199" t="str">
            <v>M2</v>
          </cell>
          <cell r="J6199" t="str">
            <v>COEFICIENTE DE REPRESENTATIVIDADE</v>
          </cell>
          <cell r="K6199" t="str">
            <v>98,87</v>
          </cell>
          <cell r="L6199" t="str">
            <v>CAIXA REFERENCIAL</v>
          </cell>
        </row>
        <row r="6200">
          <cell r="G6200" t="str">
            <v>101092</v>
          </cell>
          <cell r="H6200" t="str">
            <v>PISO EM GRANITO APLICADO EM CALÇADAS OU PISOS EXTERNOS. AF_05/2020</v>
          </cell>
          <cell r="I6200" t="str">
            <v>M2</v>
          </cell>
          <cell r="J6200" t="str">
            <v>COEFICIENTE DE REPRESENTATIVIDADE</v>
          </cell>
          <cell r="K6200" t="str">
            <v>483,80</v>
          </cell>
          <cell r="L6200" t="str">
            <v>CAIXA REFERENCIAL</v>
          </cell>
        </row>
        <row r="6201">
          <cell r="G6201" t="str">
            <v>101093</v>
          </cell>
          <cell r="H6201" t="str">
            <v>PISO EM MÁRMORE APLICADO EM CALÇADAS OU PISOS EXTERNOS. AF_05/2020</v>
          </cell>
          <cell r="I6201" t="str">
            <v>M2</v>
          </cell>
          <cell r="J6201" t="str">
            <v>COEFICIENTE DE REPRESENTATIVIDADE</v>
          </cell>
          <cell r="K6201" t="str">
            <v>684,35</v>
          </cell>
          <cell r="L6201" t="str">
            <v>CAIXA REFERENCIAL</v>
          </cell>
        </row>
        <row r="6202">
          <cell r="G6202" t="str">
            <v>98695</v>
          </cell>
          <cell r="H6202" t="str">
            <v>SOLEIRA EM MÁRMORE, LARGURA 15 CM, ESPESSURA 2,0 CM. AF_09/2020</v>
          </cell>
          <cell r="I6202" t="str">
            <v>M</v>
          </cell>
          <cell r="J6202" t="str">
            <v>COEFICIENTE DE REPRESENTATIVIDADE</v>
          </cell>
          <cell r="K6202" t="str">
            <v>119,43</v>
          </cell>
          <cell r="L6202" t="str">
            <v>CAIXA REFERENCIAL</v>
          </cell>
        </row>
        <row r="6203">
          <cell r="G6203" t="str">
            <v>98697</v>
          </cell>
          <cell r="H6203" t="str">
            <v>RODAPÉ EM MÁRMORE, ALTURA 7 CM. AF_09/2020</v>
          </cell>
          <cell r="I6203" t="str">
            <v>M</v>
          </cell>
          <cell r="J6203" t="str">
            <v>COEFICIENTE DE REPRESENTATIVIDADE</v>
          </cell>
          <cell r="K6203" t="str">
            <v>79,10</v>
          </cell>
          <cell r="L6203" t="str">
            <v>CAIXA REFERENCIAL</v>
          </cell>
        </row>
        <row r="6204">
          <cell r="G6204" t="str">
            <v>101738</v>
          </cell>
          <cell r="H6204" t="str">
            <v>RODAPÉ EM MADEIRA, ALTURA 7CM, FIXADO COM COLA. AF_09/2020</v>
          </cell>
          <cell r="I6204" t="str">
            <v>M</v>
          </cell>
          <cell r="J6204" t="str">
            <v>COEFICIENTE DE REPRESENTATIVIDADE</v>
          </cell>
          <cell r="K6204" t="str">
            <v>35,97</v>
          </cell>
          <cell r="L6204" t="str">
            <v>CAIXA REFERENCIAL</v>
          </cell>
        </row>
        <row r="6205">
          <cell r="G6205" t="str">
            <v>101739</v>
          </cell>
          <cell r="H6205" t="str">
            <v>RODAPÉ EM MADEIRA, ALTURA 7CM, FIXADO COM COLA E PARAFUSOS. AF_09/2020</v>
          </cell>
          <cell r="I6205" t="str">
            <v>M</v>
          </cell>
          <cell r="J6205" t="str">
            <v>COEFICIENTE DE REPRESENTATIVIDADE</v>
          </cell>
          <cell r="K6205" t="str">
            <v>39,17</v>
          </cell>
          <cell r="L6205" t="str">
            <v>CAIXA REFERENCIAL</v>
          </cell>
        </row>
        <row r="6206">
          <cell r="G6206" t="str">
            <v>88648</v>
          </cell>
          <cell r="H6206" t="str">
            <v>RODAPÉ CERÂMICO DE 7CM DE ALTURA COM PLACAS TIPO ESMALTADA EXTRA  DE DIMENSÕES 35X35CM. AF_02/2023</v>
          </cell>
          <cell r="I6206" t="str">
            <v>M</v>
          </cell>
          <cell r="J6206" t="str">
            <v>COEFICIENTE DE REPRESENTATIVIDADE</v>
          </cell>
          <cell r="K6206" t="str">
            <v>8,78</v>
          </cell>
          <cell r="L6206" t="str">
            <v>CAIXA REFERENCIAL</v>
          </cell>
        </row>
        <row r="6207">
          <cell r="G6207" t="str">
            <v>88649</v>
          </cell>
          <cell r="H6207" t="str">
            <v>RODAPÉ CERÂMICO DE 7CM DE ALTURA COM PLACAS TIPO ESMALTADA EXTRA DE DIMENSÕES 45X45CM. AF_02/2023</v>
          </cell>
          <cell r="I6207" t="str">
            <v>M</v>
          </cell>
          <cell r="J6207" t="str">
            <v>COEFICIENTE DE REPRESENTATIVIDADE</v>
          </cell>
          <cell r="K6207" t="str">
            <v>9,98</v>
          </cell>
          <cell r="L6207" t="str">
            <v>CAIXA REFERENCIAL</v>
          </cell>
        </row>
        <row r="6208">
          <cell r="G6208" t="str">
            <v>88650</v>
          </cell>
          <cell r="H6208" t="str">
            <v>RODAPÉ CERÂMICO DE 7CM DE ALTURA COM PLACAS TIPO ESMALTADA EXTRA DE DIMENSÕES 60X60CM. AF_02/2023</v>
          </cell>
          <cell r="I6208" t="str">
            <v>M</v>
          </cell>
          <cell r="J6208" t="str">
            <v>COEFICIENTE DE REPRESENTATIVIDADE</v>
          </cell>
          <cell r="K6208" t="str">
            <v>19,46</v>
          </cell>
          <cell r="L6208" t="str">
            <v>CAIXA REFERENCIAL</v>
          </cell>
        </row>
        <row r="6209">
          <cell r="G6209" t="str">
            <v>96467</v>
          </cell>
          <cell r="H6209" t="str">
            <v>RODAPÉ CERÂMICO DE 7CM DE ALTURA COM PLACAS TIPO ESMALTADA COMERCIAL DE DIMENSÕES 35X35CM (PADRAO POPULAR). AF_02/2023</v>
          </cell>
          <cell r="I6209" t="str">
            <v>M</v>
          </cell>
          <cell r="J6209" t="str">
            <v>COEFICIENTE DE REPRESENTATIVIDADE</v>
          </cell>
          <cell r="K6209" t="str">
            <v>7,97</v>
          </cell>
          <cell r="L6209" t="str">
            <v>CAIXA REFERENCIAL</v>
          </cell>
        </row>
        <row r="6210">
          <cell r="G6210" t="str">
            <v>101740</v>
          </cell>
          <cell r="H6210" t="str">
            <v>RODAPÉ EM ARDÓSIA ALTURA 10CM. AF_09/2020</v>
          </cell>
          <cell r="I6210" t="str">
            <v>M</v>
          </cell>
          <cell r="J6210" t="str">
            <v>COEFICIENTE DE REPRESENTATIVIDADE</v>
          </cell>
          <cell r="K6210" t="str">
            <v>51,23</v>
          </cell>
          <cell r="L6210" t="str">
            <v>CAIXA REFERENCIAL</v>
          </cell>
        </row>
        <row r="6211">
          <cell r="G6211" t="str">
            <v>101741</v>
          </cell>
          <cell r="H6211" t="str">
            <v>RODAPÉ EM MARMORITE, ALTURA 10CM. AF_09/2020</v>
          </cell>
          <cell r="I6211" t="str">
            <v>M</v>
          </cell>
          <cell r="J6211" t="str">
            <v>COEFICIENTE DE REPRESENTATIVIDADE</v>
          </cell>
          <cell r="K6211" t="str">
            <v>27,74</v>
          </cell>
          <cell r="L6211" t="str">
            <v>CAIXA REFERENCIAL</v>
          </cell>
        </row>
        <row r="6212">
          <cell r="G6212" t="str">
            <v>94990</v>
          </cell>
          <cell r="H6212" t="str">
            <v>EXECUÇÃO DE PASSEIO (CALÇADA) OU PISO DE CONCRETO COM CONCRETO MOLDADO IN LOCO, FEITO EM OBRA, ACABAMENTO CONVENCIONAL, NÃO ARMADO. AF_08/2022</v>
          </cell>
          <cell r="I6212" t="str">
            <v>M3</v>
          </cell>
          <cell r="J6212" t="str">
            <v>COEFICIENTE DE REPRESENTATIVIDADE</v>
          </cell>
          <cell r="K6212" t="str">
            <v>693,41</v>
          </cell>
          <cell r="L6212" t="str">
            <v>CAIXA REFERENCIAL</v>
          </cell>
        </row>
        <row r="6213">
          <cell r="G6213" t="str">
            <v>94991</v>
          </cell>
          <cell r="H6213" t="str">
            <v>EXECUÇÃO DE PASSEIO (CALÇADA) OU PISO DE CONCRETO COM CONCRETO MOLDADO IN LOCO, USINADO C20, ACABAMENTO CONVENCIONAL, NÃO ARMADO. AF_08/2022</v>
          </cell>
          <cell r="I6213" t="str">
            <v>M3</v>
          </cell>
          <cell r="J6213" t="str">
            <v>COEFICIENTE DE REPRESENTATIVIDADE</v>
          </cell>
          <cell r="K6213" t="str">
            <v>633,43</v>
          </cell>
          <cell r="L6213" t="str">
            <v>CAIXA REFERENCIAL</v>
          </cell>
        </row>
        <row r="6214">
          <cell r="G6214" t="str">
            <v>94992</v>
          </cell>
          <cell r="H6214" t="str">
            <v>EXECUÇÃO DE PASSEIO (CALÇADA) OU PISO DE CONCRETO COM CONCRETO MOLDADO IN LOCO, FEITO EM OBRA, ACABAMENTO CONVENCIONAL, ESPESSURA 6 CM, ARMADO. AF_08/2022</v>
          </cell>
          <cell r="I6214" t="str">
            <v>M2</v>
          </cell>
          <cell r="J6214" t="str">
            <v>COEFICIENTE DE REPRESENTATIVIDADE</v>
          </cell>
          <cell r="K6214" t="str">
            <v>72,18</v>
          </cell>
          <cell r="L6214" t="str">
            <v>CAIXA REFERENCIAL</v>
          </cell>
        </row>
        <row r="6215">
          <cell r="G6215" t="str">
            <v>94993</v>
          </cell>
          <cell r="H6215" t="str">
            <v>EXECUÇÃO DE PASSEIO (CALÇADA) OU PISO DE CONCRETO COM CONCRETO MOLDADO IN LOCO, USINADO, ACABAMENTO CONVENCIONAL, ESPESSURA 6 CM, ARMADO. AF_08/2022</v>
          </cell>
          <cell r="I6215" t="str">
            <v>M2</v>
          </cell>
          <cell r="J6215" t="str">
            <v>COEFICIENTE DE REPRESENTATIVIDADE</v>
          </cell>
          <cell r="K6215" t="str">
            <v>68,58</v>
          </cell>
          <cell r="L6215" t="str">
            <v>CAIXA REFERENCIAL</v>
          </cell>
        </row>
        <row r="6216">
          <cell r="G6216" t="str">
            <v>94994</v>
          </cell>
          <cell r="H6216" t="str">
            <v>EXECUÇÃO DE PASSEIO (CALÇADA) OU PISO DE CONCRETO COM CONCRETO MOLDADO IN LOCO, FEITO EM OBRA, ACABAMENTO CONVENCIONAL, ESPESSURA 8 CM, ARMADO. AF_08/2022</v>
          </cell>
          <cell r="I6216" t="str">
            <v>M2</v>
          </cell>
          <cell r="J6216" t="str">
            <v>COEFICIENTE DE REPRESENTATIVIDADE</v>
          </cell>
          <cell r="K6216" t="str">
            <v>86,58</v>
          </cell>
          <cell r="L6216" t="str">
            <v>CAIXA REFERENCIAL</v>
          </cell>
        </row>
        <row r="6217">
          <cell r="G6217" t="str">
            <v>94995</v>
          </cell>
          <cell r="H6217" t="str">
            <v>EXECUÇÃO DE PASSEIO (CALÇADA) OU PISO DE CONCRETO COM CONCRETO MOLDADO IN LOCO, USINADO, ACABAMENTO CONVENCIONAL, ESPESSURA 8 CM, ARMADO. AF_08/2022</v>
          </cell>
          <cell r="I6217" t="str">
            <v>M2</v>
          </cell>
          <cell r="J6217" t="str">
            <v>COEFICIENTE DE REPRESENTATIVIDADE</v>
          </cell>
          <cell r="K6217" t="str">
            <v>81,78</v>
          </cell>
          <cell r="L6217" t="str">
            <v>CAIXA REFERENCIAL</v>
          </cell>
        </row>
        <row r="6218">
          <cell r="G6218" t="str">
            <v>101747</v>
          </cell>
          <cell r="H6218" t="str">
            <v>PISO EM CONCRETO 20 MPA PREPARO MECÂNICO, ESPESSURA 7CM. AF_09/2020</v>
          </cell>
          <cell r="I6218" t="str">
            <v>M2</v>
          </cell>
          <cell r="J6218" t="str">
            <v>COEFICIENTE DE REPRESENTATIVIDADE</v>
          </cell>
          <cell r="K6218" t="str">
            <v>73,32</v>
          </cell>
          <cell r="L6218" t="str">
            <v>CAIXA REFERENCIAL</v>
          </cell>
        </row>
        <row r="6219">
          <cell r="G6219" t="str">
            <v>104626</v>
          </cell>
          <cell r="H6219" t="str">
            <v>EXECUÇÃO DE PASSEIO (CALÇADA) OU PISO DE CONCRETO COM CONCRETO MOLDADO IN LOCO, USINADO C25, ACABAMENTO CONVENCIONAL, NÃO ARMADO. AF_03/2023</v>
          </cell>
          <cell r="I6219" t="str">
            <v>M3</v>
          </cell>
          <cell r="J6219" t="str">
            <v>COEFICIENTE DE REPRESENTATIVIDADE</v>
          </cell>
          <cell r="K6219" t="str">
            <v>647,69</v>
          </cell>
          <cell r="L6219" t="str">
            <v>CAIXA REFERENCIAL</v>
          </cell>
        </row>
        <row r="6220">
          <cell r="G6220" t="str">
            <v>104658</v>
          </cell>
          <cell r="H6220" t="str">
            <v>PISO PODOTÁTIL DE ALERTA OU DIRECIONAL, DE CONCRETO, ASSENTADO SOBRE ARGAMASSA. AF_05/2023</v>
          </cell>
          <cell r="I6220" t="str">
            <v>M2</v>
          </cell>
          <cell r="J6220" t="str">
            <v>COEFICIENTE DE REPRESENTATIVIDADE</v>
          </cell>
          <cell r="K6220" t="str">
            <v>226,85</v>
          </cell>
          <cell r="L6220" t="str">
            <v>CAIXA REFERENCIAL</v>
          </cell>
        </row>
        <row r="6221">
          <cell r="G6221" t="str">
            <v>87620</v>
          </cell>
          <cell r="H6221" t="str">
            <v>CONTRAPISO EM ARGAMASSA TRAÇO 1:4 (CIMENTO E AREIA), PREPARO MECÂNICO COM BETONEIRA 400 L, APLICADO EM ÁREAS SECAS SOBRE LAJE, ADERIDO, ACABAMENTO NÃO REFORÇADO, ESPESSURA 2CM. AF_07/2021</v>
          </cell>
          <cell r="I6221" t="str">
            <v>M2</v>
          </cell>
          <cell r="J6221" t="str">
            <v>COEFICIENTE DE REPRESENTATIVIDADE</v>
          </cell>
          <cell r="K6221" t="str">
            <v>29,22</v>
          </cell>
          <cell r="L6221" t="str">
            <v>CAIXA REFERENCIAL</v>
          </cell>
        </row>
        <row r="6222">
          <cell r="G6222" t="str">
            <v>87622</v>
          </cell>
          <cell r="H6222" t="str">
            <v>CONTRAPISO EM ARGAMASSA TRAÇO 1:4 (CIMENTO E AREIA), PREPARO MANUAL, APLICADO EM ÁREAS SECAS SOBRE LAJE, ADERIDO, ACABAMENTO NÃO REFORÇADO, ESPESSURA 2CM. AF_07/2021</v>
          </cell>
          <cell r="I6222" t="str">
            <v>M2</v>
          </cell>
          <cell r="J6222" t="str">
            <v>COEFICIENTE DE REPRESENTATIVIDADE</v>
          </cell>
          <cell r="K6222" t="str">
            <v>34,16</v>
          </cell>
          <cell r="L6222" t="str">
            <v>CAIXA REFERENCIAL</v>
          </cell>
        </row>
        <row r="6223">
          <cell r="G6223" t="str">
            <v>87623</v>
          </cell>
          <cell r="H6223" t="str">
            <v>CONTRAPISO EM ARGAMASSA PRONTA, PREPARO MECÂNICO COM MISTURADOR 300 KG, APLICADO EM ÁREAS SECAS SOBRE LAJE, ADERIDO, ACABAMENTO NÃO REFORÇADO, ESPESSURA 2CM. AF_07/2021</v>
          </cell>
          <cell r="I6223" t="str">
            <v>M2</v>
          </cell>
          <cell r="J6223" t="str">
            <v>COEFICIENTE DE REPRESENTATIVIDADE</v>
          </cell>
          <cell r="K6223" t="str">
            <v>75,89</v>
          </cell>
          <cell r="L6223" t="str">
            <v>CAIXA REFERENCIAL</v>
          </cell>
        </row>
        <row r="6224">
          <cell r="G6224" t="str">
            <v>87624</v>
          </cell>
          <cell r="H6224" t="str">
            <v>CONTRAPISO EM ARGAMASSA PRONTA, PREPARO MECÂNICO COM MISTURADOR 300 KG, APLICADO EM ÁREAS SECAS SOBRE LAJE, ADERIDO, ACABAMENTO NÃO REFORÇADO, ESPESSURA 2CM. AF_07/2021</v>
          </cell>
          <cell r="I6224" t="str">
            <v>M2</v>
          </cell>
          <cell r="J6224" t="str">
            <v>COEFICIENTE DE REPRESENTATIVIDADE</v>
          </cell>
          <cell r="K6224" t="str">
            <v>84,55</v>
          </cell>
          <cell r="L6224" t="str">
            <v>CAIXA REFERENCIAL</v>
          </cell>
        </row>
        <row r="6225">
          <cell r="G6225" t="str">
            <v>87630</v>
          </cell>
          <cell r="H6225" t="str">
            <v>CONTRAPISO EM ARGAMASSA TRAÇO 1:4 (CIMENTO E AREIA), PREPARO MECÂNICO COM BETONEIRA 400 L, APLICADO EM ÁREAS SECAS SOBRE LAJE, ADERIDO, ACABAMENTO NÃO REFORÇADO, ESPESSURA 3CM. AF_07/2021</v>
          </cell>
          <cell r="I6225" t="str">
            <v>M2</v>
          </cell>
          <cell r="J6225" t="str">
            <v>COEFICIENTE DE REPRESENTATIVIDADE</v>
          </cell>
          <cell r="K6225" t="str">
            <v>36,72</v>
          </cell>
          <cell r="L6225" t="str">
            <v>CAIXA REFERENCIAL</v>
          </cell>
        </row>
        <row r="6226">
          <cell r="G6226" t="str">
            <v>87632</v>
          </cell>
          <cell r="H6226" t="str">
            <v>CONTRAPISO EM ARGAMASSA TRAÇO 1:4 (CIMENTO E AREIA), PREPARO MANUAL, APLICADO EM ÁREAS SECAS SOBRE LAJE, ADERIDO, ACABAMENTO NÃO REFORÇADO, ESPESSURA 3CM. AF_07/2021</v>
          </cell>
          <cell r="I6226" t="str">
            <v>M2</v>
          </cell>
          <cell r="J6226" t="str">
            <v>COEFICIENTE DE REPRESENTATIVIDADE</v>
          </cell>
          <cell r="K6226" t="str">
            <v>43,59</v>
          </cell>
          <cell r="L6226" t="str">
            <v>CAIXA REFERENCIAL</v>
          </cell>
        </row>
        <row r="6227">
          <cell r="G6227" t="str">
            <v>87633</v>
          </cell>
          <cell r="H6227" t="str">
            <v>CONTRAPISO EM ARGAMASSA PRONTA, PREPARO MECÂNICO COM MISTURADOR 300 KG, APLICADO EM ÁREAS SECAS SOBRE LAJE, ADERIDO, ACABAMENTO NÃO REFORÇADO, ESPESSURA 3CM. AF_07/2021</v>
          </cell>
          <cell r="I6227" t="str">
            <v>M2</v>
          </cell>
          <cell r="J6227" t="str">
            <v>COEFICIENTE DE REPRESENTATIVIDADE</v>
          </cell>
          <cell r="K6227" t="str">
            <v>101,60</v>
          </cell>
          <cell r="L6227" t="str">
            <v>CAIXA REFERENCIAL</v>
          </cell>
        </row>
        <row r="6228">
          <cell r="G6228" t="str">
            <v>87634</v>
          </cell>
          <cell r="H6228" t="str">
            <v>CONTRAPISO EM ARGAMASSA PRONTA, PREPARO MANUAL, APLICADO EM ÁREAS SECAS SOBRE LAJE, ADERIDO, ACABAMENTO NÃO REFORÇADO, ESPESSURA 3CM. AF_07/2021</v>
          </cell>
          <cell r="I6228" t="str">
            <v>M2</v>
          </cell>
          <cell r="J6228" t="str">
            <v>COEFICIENTE DE REPRESENTATIVIDADE</v>
          </cell>
          <cell r="K6228" t="str">
            <v>113,64</v>
          </cell>
          <cell r="L6228" t="str">
            <v>CAIXA REFERENCIAL</v>
          </cell>
        </row>
        <row r="6229">
          <cell r="G6229" t="str">
            <v>87640</v>
          </cell>
          <cell r="H6229" t="str">
            <v>CONTRAPISO EM ARGAMASSA TRAÇO 1:4 (CIMENTO E AREIA), PREPARO MECÂNICO COM BETONEIRA 400 L, APLICADO EM ÁREAS SECAS SOBRE LAJE, ADERIDO, ACABAMENTO NÃO REFORÇADO, ESPESSURA 4CM. AF_07/2021</v>
          </cell>
          <cell r="I6229" t="str">
            <v>M2</v>
          </cell>
          <cell r="J6229" t="str">
            <v>COEFICIENTE DE REPRESENTATIVIDADE</v>
          </cell>
          <cell r="K6229" t="str">
            <v>42,87</v>
          </cell>
          <cell r="L6229" t="str">
            <v>CAIXA REFERENCIAL</v>
          </cell>
        </row>
        <row r="6230">
          <cell r="G6230" t="str">
            <v>87642</v>
          </cell>
          <cell r="H6230" t="str">
            <v>CONTRAPISO EM ARGAMASSA TRAÇO 1:4 (CIMENTO E AREIA), PREPARO MANUAL, APLICADO EM ÁREAS SECAS SOBRE LAJE, ADERIDO, ACABAMENTO NÃO REFORÇADO, ESPESSURA 4CM. AF_07/2021</v>
          </cell>
          <cell r="I6230" t="str">
            <v>M2</v>
          </cell>
          <cell r="J6230" t="str">
            <v>COEFICIENTE DE REPRESENTATIVIDADE</v>
          </cell>
          <cell r="K6230" t="str">
            <v>51,32</v>
          </cell>
          <cell r="L6230" t="str">
            <v>CAIXA REFERENCIAL</v>
          </cell>
        </row>
        <row r="6231">
          <cell r="G6231" t="str">
            <v>87643</v>
          </cell>
          <cell r="H6231" t="str">
            <v>CONTRAPISO EM ARGAMASSA PRONTA, PREPARO MECÂNICO COM MISTURADOR 300 KG, APLICADO EM ÁREAS SECAS SOBRE LAJE, ADERIDO, ACABAMENTO NÃO REFORÇADO, ESPESSURA 4CM. AF_07/2021</v>
          </cell>
          <cell r="I6231" t="str">
            <v>M2</v>
          </cell>
          <cell r="J6231" t="str">
            <v>COEFICIENTE DE REPRESENTATIVIDADE</v>
          </cell>
          <cell r="K6231" t="str">
            <v>122,65</v>
          </cell>
          <cell r="L6231" t="str">
            <v>CAIXA REFERENCIAL</v>
          </cell>
        </row>
        <row r="6232">
          <cell r="G6232" t="str">
            <v>87644</v>
          </cell>
          <cell r="H6232" t="str">
            <v>CONTRAPISO EM ARGAMASSA PRONTA, PREPARO MANUAL, APLICADO EM ÁREAS SECAS SOBRE LAJE, ADERIDO, ACABAMENTO NÃO REFORÇADO, ESPESSURA 4CM. AF_07/2021</v>
          </cell>
          <cell r="I6232" t="str">
            <v>M2</v>
          </cell>
          <cell r="J6232" t="str">
            <v>COEFICIENTE DE REPRESENTATIVIDADE</v>
          </cell>
          <cell r="K6232" t="str">
            <v>137,46</v>
          </cell>
          <cell r="L6232" t="str">
            <v>CAIXA REFERENCIAL</v>
          </cell>
        </row>
        <row r="6233">
          <cell r="G6233" t="str">
            <v>87680</v>
          </cell>
          <cell r="H6233" t="str">
            <v>CONTRAPISO EM ARGAMASSA TRAÇO 1:4 (CIMENTO E AREIA), PREPARO MECÂNICO COM BETONEIRA 400 L, APLICADO EM ÁREAS SECAS SOBRE LAJE, NÃO ADERIDO, ACABAMENTO NÃO REFORÇADO, ESPESSURA 4CM. AF_07/2021</v>
          </cell>
          <cell r="I6233" t="str">
            <v>M2</v>
          </cell>
          <cell r="J6233" t="str">
            <v>COEFICIENTE DE REPRESENTATIVIDADE</v>
          </cell>
          <cell r="K6233" t="str">
            <v>37,86</v>
          </cell>
          <cell r="L6233" t="str">
            <v>CAIXA REFERENCIAL</v>
          </cell>
        </row>
        <row r="6234">
          <cell r="G6234" t="str">
            <v>87682</v>
          </cell>
          <cell r="H6234" t="str">
            <v>CONTRAPISO EM ARGAMASSA TRAÇO 1:4 (CIMENTO E AREIA), PREPARO MANUAL, APLICADO EM ÁREAS SECAS SOBRE LAJE, NÃO ADERIDO, ACABAMENTO NÃO REFORÇADO, ESPESSURA 4CM. AF_07/2021</v>
          </cell>
          <cell r="I6234" t="str">
            <v>M2</v>
          </cell>
          <cell r="J6234" t="str">
            <v>COEFICIENTE DE REPRESENTATIVIDADE</v>
          </cell>
          <cell r="K6234" t="str">
            <v>46,31</v>
          </cell>
          <cell r="L6234" t="str">
            <v>CAIXA REFERENCIAL</v>
          </cell>
        </row>
        <row r="6235">
          <cell r="G6235" t="str">
            <v>87683</v>
          </cell>
          <cell r="H6235" t="str">
            <v>CONTRAPISO EM ARGAMASSA PRONTA, PREPARO MECÂNICO COM MISTURADOR 300 KG, APLICADO EM ÁREAS SECAS SOBRE LAJE, NÃO ADERIDO, ACABAMENTO NÃO REFORÇADO, ESPESSURA 4CM. AF_07/2021</v>
          </cell>
          <cell r="I6235" t="str">
            <v>M2</v>
          </cell>
          <cell r="J6235" t="str">
            <v>COEFICIENTE DE REPRESENTATIVIDADE</v>
          </cell>
          <cell r="K6235" t="str">
            <v>117,64</v>
          </cell>
          <cell r="L6235" t="str">
            <v>CAIXA REFERENCIAL</v>
          </cell>
        </row>
        <row r="6236">
          <cell r="G6236" t="str">
            <v>87684</v>
          </cell>
          <cell r="H6236" t="str">
            <v>CONTRAPISO EM ARGAMASSA PRONTA, PREPARO MANUAL, APLICADO EM ÁREAS SECAS SOBRE LAJE, NÃO ADERIDO, ACABAMENTO NÃO REFORÇADO, ESPESSURA 4CM. AF_07/2021</v>
          </cell>
          <cell r="I6236" t="str">
            <v>M2</v>
          </cell>
          <cell r="J6236" t="str">
            <v>COEFICIENTE DE REPRESENTATIVIDADE</v>
          </cell>
          <cell r="K6236" t="str">
            <v>132,45</v>
          </cell>
          <cell r="L6236" t="str">
            <v>CAIXA REFERENCIAL</v>
          </cell>
        </row>
        <row r="6237">
          <cell r="G6237" t="str">
            <v>87690</v>
          </cell>
          <cell r="H6237" t="str">
            <v>CONTRAPISO EM ARGAMASSA TRAÇO 1:4 (CIMENTO E AREIA), PREPARO MECÂNICO COM BETONEIRA 400 L, APLICADO EM ÁREAS SECAS SOBRE LAJE, NÃO ADERIDO, ACABAMENTO NÃO REFORÇADO, ESPESSURA 5CM. AF_07/2021</v>
          </cell>
          <cell r="I6237" t="str">
            <v>M2</v>
          </cell>
          <cell r="J6237" t="str">
            <v>COEFICIENTE DE REPRESENTATIVIDADE</v>
          </cell>
          <cell r="K6237" t="str">
            <v>43,38</v>
          </cell>
          <cell r="L6237" t="str">
            <v>CAIXA REFERENCIAL</v>
          </cell>
        </row>
        <row r="6238">
          <cell r="G6238" t="str">
            <v>87692</v>
          </cell>
          <cell r="H6238" t="str">
            <v>CONTRAPISO EM ARGAMASSA TRAÇO 1:4 (CIMENTO E AREIA), PREPARO MANUAL, APLICADO EM ÁREAS SECAS SOBRE LAJE, NÃO ADERIDO, ACABAMENTO NÃO REFORÇADO, ESPESSURA 5CM. AF_07/2021</v>
          </cell>
          <cell r="I6238" t="str">
            <v>M2</v>
          </cell>
          <cell r="J6238" t="str">
            <v>COEFICIENTE DE REPRESENTATIVIDADE</v>
          </cell>
          <cell r="K6238" t="str">
            <v>53,06</v>
          </cell>
          <cell r="L6238" t="str">
            <v>CAIXA REFERENCIAL</v>
          </cell>
        </row>
        <row r="6239">
          <cell r="G6239" t="str">
            <v>87693</v>
          </cell>
          <cell r="H6239" t="str">
            <v>CONTRAPISO EM ARGAMASSA PRONTA, PREPARO MECÂNICO COM MISTURADOR 300 KG, APLICADO EM ÁREAS SECAS SOBRE LAJE, NÃO ADERIDO, ESPESSURA 5CM. AF_07/2021</v>
          </cell>
          <cell r="I6239" t="str">
            <v>M2</v>
          </cell>
          <cell r="J6239" t="str">
            <v>COEFICIENTE DE REPRESENTATIVIDADE</v>
          </cell>
          <cell r="K6239" t="str">
            <v>134,76</v>
          </cell>
          <cell r="L6239" t="str">
            <v>CAIXA REFERENCIAL</v>
          </cell>
        </row>
        <row r="6240">
          <cell r="G6240" t="str">
            <v>87694</v>
          </cell>
          <cell r="H6240" t="str">
            <v>CONTRAPISO EM ARGAMASSA PRONTA, PREPARO MANUAL, APLICADO EM ÁREAS SECAS SOBRE LAJE, NÃO ADERIDO, ACABAMENTO NÃO REFORÇADO, ESPESSURA 5CM. AF_07/2021</v>
          </cell>
          <cell r="I6240" t="str">
            <v>M2</v>
          </cell>
          <cell r="J6240" t="str">
            <v>COEFICIENTE DE REPRESENTATIVIDADE</v>
          </cell>
          <cell r="K6240" t="str">
            <v>151,72</v>
          </cell>
          <cell r="L6240" t="str">
            <v>CAIXA REFERENCIAL</v>
          </cell>
        </row>
        <row r="6241">
          <cell r="G6241" t="str">
            <v>87700</v>
          </cell>
          <cell r="H6241" t="str">
            <v>CONTRAPISO EM ARGAMASSA TRAÇO 1:4 (CIMENTO E AREIA), PREPARO MECÂNICO COM BETONEIRA 400 L, APLICADO EM ÁREAS SECAS SOBRE LAJE, NÃO ADERIDO, ACABAMENTO NÃO REFORÇADO, ESPESSURA 6CM. AF_07/2021</v>
          </cell>
          <cell r="I6241" t="str">
            <v>M2</v>
          </cell>
          <cell r="J6241" t="str">
            <v>COEFICIENTE DE REPRESENTATIVIDADE</v>
          </cell>
          <cell r="K6241" t="str">
            <v>46,75</v>
          </cell>
          <cell r="L6241" t="str">
            <v>CAIXA REFERENCIAL</v>
          </cell>
        </row>
        <row r="6242">
          <cell r="G6242" t="str">
            <v>87702</v>
          </cell>
          <cell r="H6242" t="str">
            <v>CONTRAPISO EM ARGAMASSA TRAÇO 1:4 (CIMENTO E AREIA), PREPARO MANUAL, APLICADO EM ÁREAS SECAS SOBRE LAJE, NÃO ADERIDO, ACABAMENTO NÃO REFORÇADO, ESPESSURA 6CM. AF_07/2021</v>
          </cell>
          <cell r="I6242" t="str">
            <v>M2</v>
          </cell>
          <cell r="J6242" t="str">
            <v>COEFICIENTE DE REPRESENTATIVIDADE</v>
          </cell>
          <cell r="K6242" t="str">
            <v>57,28</v>
          </cell>
          <cell r="L6242" t="str">
            <v>CAIXA REFERENCIAL</v>
          </cell>
        </row>
        <row r="6243">
          <cell r="G6243" t="str">
            <v>87703</v>
          </cell>
          <cell r="H6243" t="str">
            <v>CONTRAPISO EM ARGAMASSA PRONTA, PREPARO MECÂNICO COM MISTURADOR 300 KG, APLICADO EM ÁREAS SECAS SOBRE LAJE, NÃO ADERIDO, ACABAMENTO NÃO REFORÇADO, ESPESSURA 6CM. AF_07/2021</v>
          </cell>
          <cell r="I6243" t="str">
            <v>M2</v>
          </cell>
          <cell r="J6243" t="str">
            <v>COEFICIENTE DE REPRESENTATIVIDADE</v>
          </cell>
          <cell r="K6243" t="str">
            <v>146,25</v>
          </cell>
          <cell r="L6243" t="str">
            <v>CAIXA REFERENCIAL</v>
          </cell>
        </row>
        <row r="6244">
          <cell r="G6244" t="str">
            <v>87704</v>
          </cell>
          <cell r="H6244" t="str">
            <v>CONTRAPISO EM ARGAMASSA PRONTA, PREPARO MANUAL, APLICADO EM ÁREAS SECAS SOBRE LAJE, NÃO ADERIDO, ACABAMENTO NÃO REFORÇADO, ESPESSURA 6CM. AF_07/2021</v>
          </cell>
          <cell r="I6244" t="str">
            <v>M2</v>
          </cell>
          <cell r="J6244" t="str">
            <v>COEFICIENTE DE REPRESENTATIVIDADE</v>
          </cell>
          <cell r="K6244" t="str">
            <v>164,72</v>
          </cell>
          <cell r="L6244" t="str">
            <v>CAIXA REFERENCIAL</v>
          </cell>
        </row>
        <row r="6245">
          <cell r="G6245" t="str">
            <v>87735</v>
          </cell>
          <cell r="H6245" t="str">
            <v>CONTRAPISO EM ARGAMASSA TRAÇO 1:4 (CIMENTO E AREIA), PREPARO MECÂNICO COM BETONEIRA 400 L, APLICADO EM ÁREAS MOLHADAS SOBRE LAJE, ADERIDO, ACABAMENTO NÃO REFORÇADO, ESPESSURA 2CM. AF_07/2021</v>
          </cell>
          <cell r="I6245" t="str">
            <v>M2</v>
          </cell>
          <cell r="J6245" t="str">
            <v>COEFICIENTE DE REPRESENTATIVIDADE</v>
          </cell>
          <cell r="K6245" t="str">
            <v>43,53</v>
          </cell>
          <cell r="L6245" t="str">
            <v>CAIXA REFERENCIAL</v>
          </cell>
        </row>
        <row r="6246">
          <cell r="G6246" t="str">
            <v>87737</v>
          </cell>
          <cell r="H6246" t="str">
            <v>CONTRAPISO EM ARGAMASSA TRAÇO 1:4 (CIMENTO E AREIA), PREPARO MANUAL, APLICADO EM ÁREAS MOLHADAS SOBRE LAJE, ADERIDO, ACABAMENTO NÃO REFORÇADO, ESPESSURA 2CM. AF_07/2021</v>
          </cell>
          <cell r="I6246" t="str">
            <v>M2</v>
          </cell>
          <cell r="J6246" t="str">
            <v>COEFICIENTE DE REPRESENTATIVIDADE</v>
          </cell>
          <cell r="K6246" t="str">
            <v>48,47</v>
          </cell>
          <cell r="L6246" t="str">
            <v>CAIXA REFERENCIAL</v>
          </cell>
        </row>
        <row r="6247">
          <cell r="G6247" t="str">
            <v>87738</v>
          </cell>
          <cell r="H6247" t="str">
            <v>CONTRAPISO EM ARGAMASSA PRONTA, PREPARO MECÂNICO COM MISTURADOR 300 KG, APLICADO EM ÁREAS MOLHADAS SOBRE LAJE, ADERIDO, ACABAMENTO NÃO REFORÇADO, ESPESSURA 2CM. AF_07/2021</v>
          </cell>
          <cell r="I6247" t="str">
            <v>M2</v>
          </cell>
          <cell r="J6247" t="str">
            <v>COEFICIENTE DE REPRESENTATIVIDADE</v>
          </cell>
          <cell r="K6247" t="str">
            <v>90,20</v>
          </cell>
          <cell r="L6247" t="str">
            <v>CAIXA REFERENCIAL</v>
          </cell>
        </row>
        <row r="6248">
          <cell r="G6248" t="str">
            <v>87739</v>
          </cell>
          <cell r="H6248" t="str">
            <v>CONTRAPISO EM ARGAMASSA PRONTA, PREPARO MANUAL, APLICADO EM ÁREAS MOLHADAS SOBRE LAJE, ADERIDO, ACABAMENTO NÃO REFORÇADO, ESPESSURA 2CM. AF_07/2021</v>
          </cell>
          <cell r="I6248" t="str">
            <v>M2</v>
          </cell>
          <cell r="J6248" t="str">
            <v>COEFICIENTE DE REPRESENTATIVIDADE</v>
          </cell>
          <cell r="K6248" t="str">
            <v>98,86</v>
          </cell>
          <cell r="L6248" t="str">
            <v>CAIXA REFERENCIAL</v>
          </cell>
        </row>
        <row r="6249">
          <cell r="G6249" t="str">
            <v>87745</v>
          </cell>
          <cell r="H6249" t="str">
            <v>CONTRAPISO EM ARGAMASSA TRAÇO 1:4 (CIMENTO E AREIA), PREPARO MECÂNICO COM BETONEIRA 400 L, APLICADO EM ÁREAS MOLHADAS SOBRE LAJE, ADERIDO, ACABAMENTO NÃO REFORÇADO, ESPESSURA 3CM. AF_07/2021</v>
          </cell>
          <cell r="I6249" t="str">
            <v>M2</v>
          </cell>
          <cell r="J6249" t="str">
            <v>COEFICIENTE DE REPRESENTATIVIDADE</v>
          </cell>
          <cell r="K6249" t="str">
            <v>51,04</v>
          </cell>
          <cell r="L6249" t="str">
            <v>CAIXA REFERENCIAL</v>
          </cell>
        </row>
        <row r="6250">
          <cell r="G6250" t="str">
            <v>87747</v>
          </cell>
          <cell r="H6250" t="str">
            <v>CONTRAPISO EM ARGAMASSA TRAÇO 1:4 (CIMENTO E AREIA), PREPARO MANUAL, APLICADO EM ÁREAS MOLHADAS SOBRE LAJE, ADERIDO, ACABAMENTO NÃO REFORÇADO, ESPESSURA 3CM. AF_07/2021</v>
          </cell>
          <cell r="I6250" t="str">
            <v>M2</v>
          </cell>
          <cell r="J6250" t="str">
            <v>COEFICIENTE DE REPRESENTATIVIDADE</v>
          </cell>
          <cell r="K6250" t="str">
            <v>57,91</v>
          </cell>
          <cell r="L6250" t="str">
            <v>CAIXA REFERENCIAL</v>
          </cell>
        </row>
        <row r="6251">
          <cell r="G6251" t="str">
            <v>87748</v>
          </cell>
          <cell r="H6251" t="str">
            <v>CONTRAPISO EM ARGAMASSA PRONTA, PREPARO MECÂNICO COM MISTURADOR 300 KG, APLICADO EM ÁREAS MOLHADAS SOBRE LAJE, ADERIDO, ACABAMENTO NÃO REFORÇADO, ESPESSURA 3CM. AF_07/2021</v>
          </cell>
          <cell r="I6251" t="str">
            <v>M2</v>
          </cell>
          <cell r="J6251" t="str">
            <v>COEFICIENTE DE REPRESENTATIVIDADE</v>
          </cell>
          <cell r="K6251" t="str">
            <v>115,92</v>
          </cell>
          <cell r="L6251" t="str">
            <v>CAIXA REFERENCIAL</v>
          </cell>
        </row>
        <row r="6252">
          <cell r="G6252" t="str">
            <v>87749</v>
          </cell>
          <cell r="H6252" t="str">
            <v>CONTRAPISO EM ARGAMASSA PRONTA, PREPARO MANUAL, APLICADO EM ÁREAS MOLHADAS SOBRE LAJE, ADERIDO, ACABAMENTO NÃO REFORÇADO, ESPESSURA 3CM. AF_07/2021</v>
          </cell>
          <cell r="I6252" t="str">
            <v>M2</v>
          </cell>
          <cell r="J6252" t="str">
            <v>COEFICIENTE DE REPRESENTATIVIDADE</v>
          </cell>
          <cell r="K6252" t="str">
            <v>127,96</v>
          </cell>
          <cell r="L6252" t="str">
            <v>CAIXA REFERENCIAL</v>
          </cell>
        </row>
        <row r="6253">
          <cell r="G6253" t="str">
            <v>87755</v>
          </cell>
          <cell r="H6253" t="str">
            <v>CONTRAPISO EM ARGAMASSA TRAÇO 1:4 (CIMENTO E AREIA), PREPARO MECÂNICO COM BETONEIRA 400 L, APLICADO EM ÁREAS MOLHADAS SOBRE IMPERMEABILIZAÇÃO, ACABAMENTO NÃO REFORÇADO, ESPESSURA 3CM. AF_07/2021</v>
          </cell>
          <cell r="I6253" t="str">
            <v>M2</v>
          </cell>
          <cell r="J6253" t="str">
            <v>COEFICIENTE DE REPRESENTATIVIDADE</v>
          </cell>
          <cell r="K6253" t="str">
            <v>48,67</v>
          </cell>
          <cell r="L6253" t="str">
            <v>CAIXA REFERENCIAL</v>
          </cell>
        </row>
        <row r="6254">
          <cell r="G6254" t="str">
            <v>87757</v>
          </cell>
          <cell r="H6254" t="str">
            <v>CONTRAPISO EM ARGAMASSA TRAÇO 1:4 (CIMENTO E AREIA), PREPARO MANUAL, APLICADO EM ÁREAS MOLHADAS SOBRE IMPERMEABILIZAÇÃO, ACABAMENTO NÃO REFORÇADO, ESPESSURA 3CM. AF_07/2021</v>
          </cell>
          <cell r="I6254" t="str">
            <v>M2</v>
          </cell>
          <cell r="J6254" t="str">
            <v>COEFICIENTE DE REPRESENTATIVIDADE</v>
          </cell>
          <cell r="K6254" t="str">
            <v>55,54</v>
          </cell>
          <cell r="L6254" t="str">
            <v>CAIXA REFERENCIAL</v>
          </cell>
        </row>
        <row r="6255">
          <cell r="G6255" t="str">
            <v>87758</v>
          </cell>
          <cell r="H6255" t="str">
            <v>CONTRAPISO EM ARGAMASSA PRONTA, PREPARO MECÂNICO COM MISTURADOR 300 KG, APLICADO EM ÁREAS MOLHADAS SOBRE IMPERMEABILIZAÇÃO, ACABAMENTO NÃO REFORÇADO, ESPESSURA 3CM. AF_07/2021</v>
          </cell>
          <cell r="I6255" t="str">
            <v>M2</v>
          </cell>
          <cell r="J6255" t="str">
            <v>COEFICIENTE DE REPRESENTATIVIDADE</v>
          </cell>
          <cell r="K6255" t="str">
            <v>113,55</v>
          </cell>
          <cell r="L6255" t="str">
            <v>CAIXA REFERENCIAL</v>
          </cell>
        </row>
        <row r="6256">
          <cell r="G6256" t="str">
            <v>87759</v>
          </cell>
          <cell r="H6256" t="str">
            <v>CONTRAPISO EM ARGAMASSA PRONTA, PREPARO MANUAL, APLICADO EM ÁREAS MOLHADAS SOBRE IMPERMEABILIZAÇÃO, ACABAMENTO NÃO REFORÇADO, ESPESSURA 3CM. AF_07/2021</v>
          </cell>
          <cell r="I6256" t="str">
            <v>M2</v>
          </cell>
          <cell r="J6256" t="str">
            <v>COEFICIENTE DE REPRESENTATIVIDADE</v>
          </cell>
          <cell r="K6256" t="str">
            <v>125,59</v>
          </cell>
          <cell r="L6256" t="str">
            <v>CAIXA REFERENCIAL</v>
          </cell>
        </row>
        <row r="6257">
          <cell r="G6257" t="str">
            <v>87765</v>
          </cell>
          <cell r="H6257" t="str">
            <v>CONTRAPISO EM ARGAMASSA TRAÇO 1:4 (CIMENTO E AREIA), PREPARO MECÂNICO COM BETONEIRA 400 L, APLICADO EM ÁREAS MOLHADAS SOBRE IMPERMEABILIZAÇÃO, ACABAMENTO NÃO REFORÇADO, ESPESSURA 4CM. AF_07/2021</v>
          </cell>
          <cell r="I6257" t="str">
            <v>M2</v>
          </cell>
          <cell r="J6257" t="str">
            <v>COEFICIENTE DE REPRESENTATIVIDADE</v>
          </cell>
          <cell r="K6257" t="str">
            <v>54,87</v>
          </cell>
          <cell r="L6257" t="str">
            <v>CAIXA REFERENCIAL</v>
          </cell>
        </row>
        <row r="6258">
          <cell r="G6258" t="str">
            <v>87767</v>
          </cell>
          <cell r="H6258" t="str">
            <v>CONTRAPISO EM ARGAMASSA TRAÇO 1:4 (CIMENTO E AREIA), PREPARO MANUAL, APLICADO EM ÁREAS MOLHADAS SOBRE IMPERMEABILIZAÇÃO, ACABAMENTO NÃO REFORÇADO, ESPESSURA 4CM. AF_07/2021</v>
          </cell>
          <cell r="I6258" t="str">
            <v>M2</v>
          </cell>
          <cell r="J6258" t="str">
            <v>COEFICIENTE DE REPRESENTATIVIDADE</v>
          </cell>
          <cell r="K6258" t="str">
            <v>63,32</v>
          </cell>
          <cell r="L6258" t="str">
            <v>CAIXA REFERENCIAL</v>
          </cell>
        </row>
        <row r="6259">
          <cell r="G6259" t="str">
            <v>87768</v>
          </cell>
          <cell r="H6259" t="str">
            <v>CONTRAPISO EM ARGAMASSA PRONTA, PREPARO MECÂNICO COM MISTURADOR 300 KG, APLICADO EM ÁREAS MOLHADAS SOBRE IMPERMEABILIZAÇÃO, ACABAMENTO NÃO REFORÇADO, ESPESSURA 4CM. AF_07/2021</v>
          </cell>
          <cell r="I6259" t="str">
            <v>M2</v>
          </cell>
          <cell r="J6259" t="str">
            <v>COEFICIENTE DE REPRESENTATIVIDADE</v>
          </cell>
          <cell r="K6259" t="str">
            <v>134,65</v>
          </cell>
          <cell r="L6259" t="str">
            <v>CAIXA REFERENCIAL</v>
          </cell>
        </row>
        <row r="6260">
          <cell r="G6260" t="str">
            <v>87769</v>
          </cell>
          <cell r="H6260" t="str">
            <v>CONTRAPISO EM ARGAMASSA PRONTA, PREPARO MANUAL, APLICADO EM ÁREAS MOLHADAS SOBRE IMPERMEABILIZAÇÃO, ACABAMENTO NÃO REFORÇADO, ESPESSURA 4CM. AF_07/2021</v>
          </cell>
          <cell r="I6260" t="str">
            <v>M2</v>
          </cell>
          <cell r="J6260" t="str">
            <v>COEFICIENTE DE REPRESENTATIVIDADE</v>
          </cell>
          <cell r="K6260" t="str">
            <v>149,46</v>
          </cell>
          <cell r="L6260" t="str">
            <v>CAIXA REFERENCIAL</v>
          </cell>
        </row>
        <row r="6261">
          <cell r="G6261" t="str">
            <v>88470</v>
          </cell>
          <cell r="H6261" t="str">
            <v>CONTRAPISO COM ARGAMASSA AUTONIVELANTE, APLICADO SOBRE LAJE, NÃO ADERIDO, ESPESSURA 3CM. AF_07/2021</v>
          </cell>
          <cell r="I6261" t="str">
            <v>M2</v>
          </cell>
          <cell r="J6261" t="str">
            <v>COEFICIENTE DE REPRESENTATIVIDADE</v>
          </cell>
          <cell r="K6261" t="str">
            <v>23,04</v>
          </cell>
          <cell r="L6261" t="str">
            <v>CAIXA REFERENCIAL</v>
          </cell>
        </row>
        <row r="6262">
          <cell r="G6262" t="str">
            <v>88471</v>
          </cell>
          <cell r="H6262" t="str">
            <v>CONTRAPISO COM ARGAMASSA AUTONIVELANTE, APLICADO SOBRE LAJE, NÃO ADERIDO, ESPESSURA 4CM. AF_07/2021</v>
          </cell>
          <cell r="I6262" t="str">
            <v>M2</v>
          </cell>
          <cell r="J6262" t="str">
            <v>COEFICIENTE DE REPRESENTATIVIDADE</v>
          </cell>
          <cell r="K6262" t="str">
            <v>28,98</v>
          </cell>
          <cell r="L6262" t="str">
            <v>CAIXA REFERENCIAL</v>
          </cell>
        </row>
        <row r="6263">
          <cell r="G6263" t="str">
            <v>88472</v>
          </cell>
          <cell r="H6263" t="str">
            <v>CONTRAPISO COM ARGAMASSA AUTONIVELANTE, APLICADO SOBRE LAJE, NÃO ADERIDO, ESPESSURA 5CM. AF_07/2021</v>
          </cell>
          <cell r="I6263" t="str">
            <v>M2</v>
          </cell>
          <cell r="J6263" t="str">
            <v>COEFICIENTE DE REPRESENTATIVIDADE</v>
          </cell>
          <cell r="K6263" t="str">
            <v>33,69</v>
          </cell>
          <cell r="L6263" t="str">
            <v>CAIXA REFERENCIAL</v>
          </cell>
        </row>
        <row r="6264">
          <cell r="G6264" t="str">
            <v>88476</v>
          </cell>
          <cell r="H6264" t="str">
            <v>CONTRAPISO COM ARGAMASSA AUTONIVELANTE, APLICADO SOBRE LAJE, ADERIDO, ESPESSURA 2CM. AF_07/2021</v>
          </cell>
          <cell r="I6264" t="str">
            <v>M2</v>
          </cell>
          <cell r="J6264" t="str">
            <v>COEFICIENTE DE REPRESENTATIVIDADE</v>
          </cell>
          <cell r="K6264" t="str">
            <v>19,93</v>
          </cell>
          <cell r="L6264" t="str">
            <v>CAIXA REFERENCIAL</v>
          </cell>
        </row>
        <row r="6265">
          <cell r="G6265" t="str">
            <v>88477</v>
          </cell>
          <cell r="H6265" t="str">
            <v>CONTRAPISO COM ARGAMASSA AUTONIVELANTE, APLICADO SOBRE LAJE, ADERIDO, ESPESSURA 3CM. AF_07/2021</v>
          </cell>
          <cell r="I6265" t="str">
            <v>M2</v>
          </cell>
          <cell r="J6265" t="str">
            <v>COEFICIENTE DE REPRESENTATIVIDADE</v>
          </cell>
          <cell r="K6265" t="str">
            <v>27,45</v>
          </cell>
          <cell r="L6265" t="str">
            <v>CAIXA REFERENCIAL</v>
          </cell>
        </row>
        <row r="6266">
          <cell r="G6266" t="str">
            <v>88478</v>
          </cell>
          <cell r="H6266" t="str">
            <v>CONTRAPISO COM ARGAMASSA AUTONIVELANTE, APLICADO SOBRE LAJE, ADERIDO, ESPESSURA 4CM. AF_07/2021</v>
          </cell>
          <cell r="I6266" t="str">
            <v>M2</v>
          </cell>
          <cell r="J6266" t="str">
            <v>COEFICIENTE DE REPRESENTATIVIDADE</v>
          </cell>
          <cell r="K6266" t="str">
            <v>33,66</v>
          </cell>
          <cell r="L6266" t="str">
            <v>CAIXA REFERENCIAL</v>
          </cell>
        </row>
        <row r="6267">
          <cell r="G6267" t="str">
            <v>90930</v>
          </cell>
          <cell r="H6267" t="str">
            <v>CONTRAPISO ACÚSTICO EM ARGAMASSA TRAÇO 1:4 (CIMENTO E AREIA), PREPARO MECÂNICO COM BETONEIRA 400L, APLICADO EM ÁREAS SECAS, ACABAMENTO NÃO REFORÇADO, ESPESSURA 5CM. AF_07/2021</v>
          </cell>
          <cell r="I6267" t="str">
            <v>M2</v>
          </cell>
          <cell r="J6267" t="str">
            <v>COEFICIENTE DE REPRESENTATIVIDADE</v>
          </cell>
          <cell r="K6267" t="str">
            <v>77,33</v>
          </cell>
          <cell r="L6267" t="str">
            <v>CAIXA REFERENCIAL</v>
          </cell>
        </row>
        <row r="6268">
          <cell r="G6268" t="str">
            <v>90932</v>
          </cell>
          <cell r="H6268" t="str">
            <v>CONTRAPISO ACÚSTICO EM ARGAMASSA TRAÇO 1:4 (CIMENTO E AREIA), PREPARO MANUAL, APLICADO EM ÁREAS SECAS, ACABAMENTO NÃO REFORÇADO, ESPESSURA 5CM. AF_07/2021</v>
          </cell>
          <cell r="I6268" t="str">
            <v>M2</v>
          </cell>
          <cell r="J6268" t="str">
            <v>COEFICIENTE DE REPRESENTATIVIDADE</v>
          </cell>
          <cell r="K6268" t="str">
            <v>87,01</v>
          </cell>
          <cell r="L6268" t="str">
            <v>CAIXA REFERENCIAL</v>
          </cell>
        </row>
        <row r="6269">
          <cell r="G6269" t="str">
            <v>90933</v>
          </cell>
          <cell r="H6269" t="str">
            <v>CONTRAPISO ACÚSTICO EM ARGAMASSA PRONTA, PREPARO MECÂNICO COM MISTURADOR 300 KG, APLICADO EM ÁREAS SECAS, ACABAMENTO NÃO REFORÇADO, ESPESSURA 5CM. AF_07/2021</v>
          </cell>
          <cell r="I6269" t="str">
            <v>M2</v>
          </cell>
          <cell r="J6269" t="str">
            <v>COEFICIENTE DE REPRESENTATIVIDADE</v>
          </cell>
          <cell r="K6269" t="str">
            <v>168,71</v>
          </cell>
          <cell r="L6269" t="str">
            <v>CAIXA REFERENCIAL</v>
          </cell>
        </row>
        <row r="6270">
          <cell r="G6270" t="str">
            <v>90934</v>
          </cell>
          <cell r="H6270" t="str">
            <v>CONTRAPISO ACÚSTICO EM ARGAMASSA PRONTA, PREPARO MANUAL, APLICADO EM ÁREAS SECAS, ACABAMENTO NÃO REFORÇADO, ESPESSURA 5CM. AF_07/2021</v>
          </cell>
          <cell r="I6270" t="str">
            <v>M2</v>
          </cell>
          <cell r="J6270" t="str">
            <v>COEFICIENTE DE REPRESENTATIVIDADE</v>
          </cell>
          <cell r="K6270" t="str">
            <v>185,67</v>
          </cell>
          <cell r="L6270" t="str">
            <v>CAIXA REFERENCIAL</v>
          </cell>
        </row>
        <row r="6271">
          <cell r="G6271" t="str">
            <v>90940</v>
          </cell>
          <cell r="H6271" t="str">
            <v>CONTRAPISO ACÚSTICO EM ARGAMASSA TRAÇO 1:4 (CIMENTO E AREIA), PREPARO MECÂNICO COM BETONEIRA 400L, APLICADO EM ÁREAS SECAS, ACABAMENTO NÃO REFORÇADO, ESPESSURA 6CM. AF_07/2021</v>
          </cell>
          <cell r="I6271" t="str">
            <v>M2</v>
          </cell>
          <cell r="J6271" t="str">
            <v>COEFICIENTE DE REPRESENTATIVIDADE</v>
          </cell>
          <cell r="K6271" t="str">
            <v>82,22</v>
          </cell>
          <cell r="L6271" t="str">
            <v>CAIXA REFERENCIAL</v>
          </cell>
        </row>
        <row r="6272">
          <cell r="G6272" t="str">
            <v>90942</v>
          </cell>
          <cell r="H6272" t="str">
            <v>CONTRAPISO ACÚSTICO EM ARGAMASSA TRAÇO 1:4 (CIMENTO E AREIA), PREPARO MANUAL, APLICADO EM ÁREAS SECAS, ACABAMENTO NÃO REFORÇADO, ESPESSURA 6CM. AF_07/2021</v>
          </cell>
          <cell r="I6272" t="str">
            <v>M2</v>
          </cell>
          <cell r="J6272" t="str">
            <v>COEFICIENTE DE REPRESENTATIVIDADE</v>
          </cell>
          <cell r="K6272" t="str">
            <v>92,75</v>
          </cell>
          <cell r="L6272" t="str">
            <v>CAIXA REFERENCIAL</v>
          </cell>
        </row>
        <row r="6273">
          <cell r="G6273" t="str">
            <v>90943</v>
          </cell>
          <cell r="H6273" t="str">
            <v>CONTRAPISO ACÚSTICO EM ARGAMASSA PRONTA, PREPARO MECÂNICO COM MISTURADOR 300 KG, APLICADO EM ÁREAS SECAS, ACABAMENTO NÃO REFORÇADO, ESPESSURA 6CM. AF_07/2021</v>
          </cell>
          <cell r="I6273" t="str">
            <v>M2</v>
          </cell>
          <cell r="J6273" t="str">
            <v>COEFICIENTE DE REPRESENTATIVIDADE</v>
          </cell>
          <cell r="K6273" t="str">
            <v>181,72</v>
          </cell>
          <cell r="L6273" t="str">
            <v>CAIXA REFERENCIAL</v>
          </cell>
        </row>
        <row r="6274">
          <cell r="G6274" t="str">
            <v>90944</v>
          </cell>
          <cell r="H6274" t="str">
            <v>CONTRAPISO ACÚSTICO EM ARGAMASSA PRONTA, PREPARO MANUAL, APLICADO EM ÁREAS SECA, ACABAMENTO NÃO REFORÇADO, ESPESSURA 6CM. AF_07/2021</v>
          </cell>
          <cell r="I6274" t="str">
            <v>M2</v>
          </cell>
          <cell r="J6274" t="str">
            <v>COEFICIENTE DE REPRESENTATIVIDADE</v>
          </cell>
          <cell r="K6274" t="str">
            <v>200,19</v>
          </cell>
          <cell r="L6274" t="str">
            <v>CAIXA REFERENCIAL</v>
          </cell>
        </row>
        <row r="6275">
          <cell r="G6275" t="str">
            <v>90950</v>
          </cell>
          <cell r="H6275" t="str">
            <v>CONTRAPISO ACÚSTICO EM ARGAMASSA TRAÇO 1:4 (CIMENTO E AREIA), PREPARO MECÂNICO COM BETONEIRA 400L, APLICADO EM ÁREAS SECAS, ACABAMENTO NÃO REFORÇADO, ESPESSURA 7CM. AF_07/2021</v>
          </cell>
          <cell r="I6275" t="str">
            <v>M2</v>
          </cell>
          <cell r="J6275" t="str">
            <v>COEFICIENTE DE REPRESENTATIVIDADE</v>
          </cell>
          <cell r="K6275" t="str">
            <v>91,16</v>
          </cell>
          <cell r="L6275" t="str">
            <v>CAIXA REFERENCIAL</v>
          </cell>
        </row>
        <row r="6276">
          <cell r="G6276" t="str">
            <v>90952</v>
          </cell>
          <cell r="H6276" t="str">
            <v>CONTRAPISO ACÚSTICO EM ARGAMASSA TRAÇO 1:4 (CIMENTO E AREIA), PREPARO MANUAL, APLICADO EM ÁREAS SECAS, ACABAMENTO NÃO REFORÇADO, ESPESSURA 7CM. AF_07/2021</v>
          </cell>
          <cell r="I6276" t="str">
            <v>M2</v>
          </cell>
          <cell r="J6276" t="str">
            <v>COEFICIENTE DE REPRESENTATIVIDADE</v>
          </cell>
          <cell r="K6276" t="str">
            <v>103,27</v>
          </cell>
          <cell r="L6276" t="str">
            <v>CAIXA REFERENCIAL</v>
          </cell>
        </row>
        <row r="6277">
          <cell r="G6277" t="str">
            <v>90953</v>
          </cell>
          <cell r="H6277" t="str">
            <v>CONTRAPISO ACÚSTICO EM ARGAMASSA PRONTA, PREPARO MECÂNICO COM MISTURADOR 300 KG, APLICADO EM ÁREAS SECAS, ACABAMENTO NÃO REFORÇADO, ESPESSURA 7CM. AF_07/2021</v>
          </cell>
          <cell r="I6277" t="str">
            <v>M2</v>
          </cell>
          <cell r="J6277" t="str">
            <v>COEFICIENTE DE REPRESENTATIVIDADE</v>
          </cell>
          <cell r="K6277" t="str">
            <v>205,57</v>
          </cell>
          <cell r="L6277" t="str">
            <v>CAIXA REFERENCIAL</v>
          </cell>
        </row>
        <row r="6278">
          <cell r="G6278" t="str">
            <v>90954</v>
          </cell>
          <cell r="H6278" t="str">
            <v>CONTRAPISO ACÚSTICO EM ARGAMASSA PRONTA, PREPARO MANUAL, APLICADO EM ÁREAS SECAS, ACABAMENTO NÃO REFORÇADO, ESPESSURA 7CM. AF_07/2021</v>
          </cell>
          <cell r="I6278" t="str">
            <v>M2</v>
          </cell>
          <cell r="J6278" t="str">
            <v>COEFICIENTE DE REPRESENTATIVIDADE</v>
          </cell>
          <cell r="K6278" t="str">
            <v>226,80</v>
          </cell>
          <cell r="L6278" t="str">
            <v>CAIXA REFERENCIAL</v>
          </cell>
        </row>
        <row r="6279">
          <cell r="G6279" t="str">
            <v>94438</v>
          </cell>
          <cell r="H6279" t="str">
            <v>(COMPOSIÇÃO REPRESENTATIVA) DO SERVIÇO DE CONTRAPISO EM ARGAMASSA TRAÇO 1:4 (CIM E AREIA), EM BETONEIRA 400 L, ESPESSURA 3 CM ÁREAS SECAS E 3 CM ÁREAS MOLHADAS, PARA EDIFICAÇÃO HABITACIONAL UNIFAMILIAR (CASA) E EDIFICAÇÃO PÚBLICA PADRÃO. AF_11/2014</v>
          </cell>
          <cell r="I6279" t="str">
            <v>M2</v>
          </cell>
          <cell r="J6279" t="str">
            <v>COEFICIENTE DE REPRESENTATIVIDADE</v>
          </cell>
          <cell r="K6279" t="str">
            <v>41,50</v>
          </cell>
          <cell r="L6279" t="str">
            <v>CAIXA REFERENCIAL</v>
          </cell>
        </row>
        <row r="6280">
          <cell r="G6280" t="str">
            <v>94439</v>
          </cell>
          <cell r="H6280" t="str">
            <v>(COMPOSIÇÃO REPRESENTATIVA) DO SERVIÇO DE CONTRAPISO EM ARGAMASSA TRAÇO 1:4 (CIM E AREIA), BETONEIRA 400 L, E = 4 CM ÁREAS SECAS E  MOLHADAS SOBRE LAJE , E = 3 CM ÁREAS MOLHADAS SOBRE IMPERMEABILIZAÇÃO, CASA E EDIFICAÇÃO PÚBLICA PADRÃO. AF_11/2014</v>
          </cell>
          <cell r="I6280" t="str">
            <v>M2</v>
          </cell>
          <cell r="J6280" t="str">
            <v>COEFICIENTE DE REPRESENTATIVIDADE</v>
          </cell>
          <cell r="K6280" t="str">
            <v>46,43</v>
          </cell>
          <cell r="L6280" t="str">
            <v>CAIXA REFERENCIAL</v>
          </cell>
        </row>
        <row r="6281">
          <cell r="G6281" t="str">
            <v>94779</v>
          </cell>
          <cell r="H6281" t="str">
            <v>(COMPOSIÇÃO REPRESENTATIVA) DO SERVIÇO DE CONTRAPISO EM ARGAMASSA TRAÇO 1:4 (CIM E AREIA), EM BETONEIRA 400 L, ESPESSURA 3 CM ÁREAS SECAS E 3 CM ÁREAS MOLHADAS, PARA EDIFICAÇÃO HABITACIONAL MULTIFAMILIAR (PRÉDIO). AF_11/2014</v>
          </cell>
          <cell r="I6281" t="str">
            <v>M2</v>
          </cell>
          <cell r="J6281" t="str">
            <v>COEFICIENTE DE REPRESENTATIVIDADE</v>
          </cell>
          <cell r="K6281" t="str">
            <v>39,67</v>
          </cell>
          <cell r="L6281" t="str">
            <v>CAIXA REFERENCIAL</v>
          </cell>
        </row>
        <row r="6282">
          <cell r="G6282" t="str">
            <v>94782</v>
          </cell>
          <cell r="H6282" t="str">
            <v>(COMPOSIÇÃO REPRESENTATIVA) DO SERVIÇO DE CONTRAPISO EM ARGAMASSA TRAÇO 1:4 (CIM E AREIA), BETONEIRA 400 L, E = 4 CM ÁREAS SECAS E  MOLHADAS SOBRE LAJE , E = 3 CM ÁREAS MOLHADAS SOBRE IMPERMEABILIZAÇÃO, PARA EDIFICAÇÃO MULTIFAMILIAR. AF_11/2014</v>
          </cell>
          <cell r="I6282" t="str">
            <v>M2</v>
          </cell>
          <cell r="J6282" t="str">
            <v>COEFICIENTE DE REPRESENTATIVIDADE</v>
          </cell>
          <cell r="K6282" t="str">
            <v>45,13</v>
          </cell>
          <cell r="L6282" t="str">
            <v>CAIXA REFERENCIAL</v>
          </cell>
        </row>
        <row r="6283">
          <cell r="G6283" t="str">
            <v>102803</v>
          </cell>
          <cell r="H6283" t="str">
            <v>REFORÇO SUPERFICIAL PARA CONTRAPISOS DE ARGAMASSA SEMI-SECA. AF_07/2021</v>
          </cell>
          <cell r="I6283" t="str">
            <v>M2</v>
          </cell>
          <cell r="J6283" t="str">
            <v>COLETADO</v>
          </cell>
          <cell r="K6283" t="str">
            <v>2,66</v>
          </cell>
          <cell r="L6283" t="str">
            <v>CAIXA REFERENCIAL</v>
          </cell>
        </row>
        <row r="6284">
          <cell r="G6284" t="str">
            <v>101742</v>
          </cell>
          <cell r="H6284" t="str">
            <v>RODAPÉ BORRACHA LISO, ALTURA = 7CM, ESPESSURA = 2 MM, PARA ARGAMASSA. AF_09/2020</v>
          </cell>
          <cell r="I6284" t="str">
            <v>M</v>
          </cell>
          <cell r="J6284" t="str">
            <v>COEFICIENTE DE REPRESENTATIVIDADE</v>
          </cell>
          <cell r="K6284" t="str">
            <v>64,23</v>
          </cell>
          <cell r="L6284" t="str">
            <v>CAIXA REFERENCIAL</v>
          </cell>
        </row>
        <row r="6285">
          <cell r="G6285" t="str">
            <v>87878</v>
          </cell>
          <cell r="H6285" t="str">
            <v>CHAPISCO APLICADO EM ALVENARIAS E ESTRUTURAS DE CONCRETO INTERNAS, COM COLHER DE PEDREIRO.  ARGAMASSA TRAÇO 1:3 COM PREPARO MANUAL. AF_10/2022</v>
          </cell>
          <cell r="I6285" t="str">
            <v>M2</v>
          </cell>
          <cell r="J6285" t="str">
            <v>COEFICIENTE DE REPRESENTATIVIDADE</v>
          </cell>
          <cell r="K6285" t="str">
            <v>5,13</v>
          </cell>
          <cell r="L6285" t="str">
            <v>CAIXA REFERENCIAL</v>
          </cell>
        </row>
        <row r="6286">
          <cell r="G6286" t="str">
            <v>87879</v>
          </cell>
          <cell r="H6286" t="str">
            <v>CHAPISCO APLICADO EM ALVENARIAS E ESTRUTURAS DE CONCRETO INTERNAS, COM COLHER DE PEDREIRO.  ARGAMASSA TRAÇO 1:3 COM PREPARO EM BETONEIRA 400L. AF_10/2022</v>
          </cell>
          <cell r="I6286" t="str">
            <v>M2</v>
          </cell>
          <cell r="J6286" t="str">
            <v>COEFICIENTE DE REPRESENTATIVIDADE</v>
          </cell>
          <cell r="K6286" t="str">
            <v>4,48</v>
          </cell>
          <cell r="L6286" t="str">
            <v>CAIXA REFERENCIAL</v>
          </cell>
        </row>
        <row r="6287">
          <cell r="G6287" t="str">
            <v>87881</v>
          </cell>
          <cell r="H6287" t="str">
            <v>CHAPISCO APLICADO NO TETO OU EM ALVENARIA E ESTRUTURA, COM ROLO PARA TEXTURA ACRÍLICA. ARGAMASSA TRAÇO 1:4 E EMULSÃO POLIMÉRICA (ADESIVO) COM PREPARO MANUAL. AF_10/2022</v>
          </cell>
          <cell r="I6287" t="str">
            <v>M2</v>
          </cell>
          <cell r="J6287" t="str">
            <v>COEFICIENTE DE REPRESENTATIVIDADE</v>
          </cell>
          <cell r="K6287" t="str">
            <v>7,30</v>
          </cell>
          <cell r="L6287" t="str">
            <v>CAIXA REFERENCIAL</v>
          </cell>
        </row>
        <row r="6288">
          <cell r="G6288" t="str">
            <v>87882</v>
          </cell>
          <cell r="H6288" t="str">
            <v>CHAPISCO APLICADO NO TETO OU EM ALVENARIA E ESTRUTURA, COM ROLO PARA TEXTURA ACRÍLICA. ARGAMASSA TRAÇO 1:4 E EMULSÃO POLIMÉRICA (ADESIVO) COM PREPARO EM BETONEIRA 400L. AF_10/2022</v>
          </cell>
          <cell r="I6288" t="str">
            <v>M2</v>
          </cell>
          <cell r="J6288" t="str">
            <v>COEFICIENTE DE REPRESENTATIVIDADE</v>
          </cell>
          <cell r="K6288" t="str">
            <v>7,08</v>
          </cell>
          <cell r="L6288" t="str">
            <v>CAIXA REFERENCIAL</v>
          </cell>
        </row>
        <row r="6289">
          <cell r="G6289" t="str">
            <v>87884</v>
          </cell>
          <cell r="H6289" t="str">
            <v>CHAPISCO APLICADO NO TETO OU EM ALVENARIA E ESTRUTURA, COM ROLO PARA TEXTURA ACRÍLICA. ARGAMASSA INDUSTRIALIZADA COM PREPARO MANUAL. AF_10/2022</v>
          </cell>
          <cell r="I6289" t="str">
            <v>M2</v>
          </cell>
          <cell r="J6289" t="str">
            <v>COEFICIENTE DE REPRESENTATIVIDADE</v>
          </cell>
          <cell r="K6289" t="str">
            <v>10,13</v>
          </cell>
          <cell r="L6289" t="str">
            <v>CAIXA REFERENCIAL</v>
          </cell>
        </row>
        <row r="6290">
          <cell r="G6290" t="str">
            <v>87885</v>
          </cell>
          <cell r="H6290" t="str">
            <v>CHAPISCO APLICADO NO TETO OU EM ALVENARIA E ESTRUTURA, COM ROLO PARA TEXTURA ACRÍLICA. ARGAMASSA INDUSTRIALIZADA COM PREPARO EM MISTURADOR 300 KG. AF_10/2022</v>
          </cell>
          <cell r="I6290" t="str">
            <v>M2</v>
          </cell>
          <cell r="J6290" t="str">
            <v>COEFICIENTE DE REPRESENTATIVIDADE</v>
          </cell>
          <cell r="K6290" t="str">
            <v>9,64</v>
          </cell>
          <cell r="L6290" t="str">
            <v>CAIXA REFERENCIAL</v>
          </cell>
        </row>
        <row r="6291">
          <cell r="G6291" t="str">
            <v>87886</v>
          </cell>
          <cell r="H6291" t="str">
            <v>CHAPISCO APLICADO NO TETO OU EM ESTRUTURA, COM DESEMPENADEIRA DENTADA. ARGAMASSA INDUSTRIALIZADA COM PREPARO MANUAL. AF_10/2022</v>
          </cell>
          <cell r="I6291" t="str">
            <v>M2</v>
          </cell>
          <cell r="J6291" t="str">
            <v>COEFICIENTE DE REPRESENTATIVIDADE</v>
          </cell>
          <cell r="K6291" t="str">
            <v>17,95</v>
          </cell>
          <cell r="L6291" t="str">
            <v>CAIXA REFERENCIAL</v>
          </cell>
        </row>
        <row r="6292">
          <cell r="G6292" t="str">
            <v>87887</v>
          </cell>
          <cell r="H6292" t="str">
            <v>CHAPISCO APLICADO NO TETO OU EM ESTRUTURA, COM DESEMPENADEIRA DENTADA. ARGAMASSA INDUSTRIALIZADA COM PREPARO EM MISTURADOR 300 KG. AF_10/2022</v>
          </cell>
          <cell r="I6292" t="str">
            <v>M2</v>
          </cell>
          <cell r="J6292" t="str">
            <v>COEFICIENTE DE REPRESENTATIVIDADE</v>
          </cell>
          <cell r="K6292" t="str">
            <v>16,88</v>
          </cell>
          <cell r="L6292" t="str">
            <v>CAIXA REFERENCIAL</v>
          </cell>
        </row>
        <row r="6293">
          <cell r="G6293" t="str">
            <v>87888</v>
          </cell>
          <cell r="H6293" t="str">
            <v>CHAPISCO APLICADO EM ALVENARIA (SEM PRESENÇA DE VÃOS) E ESTRUTURAS DE CONCRETO DE FACHADA, COM ROLO PARA TEXTURA ACRÍLICA.  ARGAMASSA TRAÇO 1:4 E EMULSÃO POLIMÉRICA (ADESIVO) COM PREPARO MANUAL. AF_10/2022</v>
          </cell>
          <cell r="I6293" t="str">
            <v>M2</v>
          </cell>
          <cell r="J6293" t="str">
            <v>COEFICIENTE DE REPRESENTATIVIDADE</v>
          </cell>
          <cell r="K6293" t="str">
            <v>9,21</v>
          </cell>
          <cell r="L6293" t="str">
            <v>CAIXA REFERENCIAL</v>
          </cell>
        </row>
        <row r="6294">
          <cell r="G6294" t="str">
            <v>87889</v>
          </cell>
          <cell r="H6294" t="str">
            <v>CHAPISCO APLICADO EM ALVENARIA (SEM PRESENÇA DE VÃOS) E ESTRUTURAS DE CONCRETO DE FACHADA, COM ROLO PARA TEXTURA ACRÍLICA.  ARGAMASSA TRAÇO 1:4 E EMULSÃO POLIMÉRICA (ADESIVO) COM PREPARO EM BETONEIRA 400L. AF_10/2022</v>
          </cell>
          <cell r="I6294" t="str">
            <v>M2</v>
          </cell>
          <cell r="J6294" t="str">
            <v>COEFICIENTE DE REPRESENTATIVIDADE</v>
          </cell>
          <cell r="K6294" t="str">
            <v>8,99</v>
          </cell>
          <cell r="L6294" t="str">
            <v>CAIXA REFERENCIAL</v>
          </cell>
        </row>
        <row r="6295">
          <cell r="G6295" t="str">
            <v>87891</v>
          </cell>
          <cell r="H6295" t="str">
            <v>CHAPISCO APLICADO EM ALVENARIA (SEM PRESENÇA DE VÃOS) E ESTRUTURAS DE CONCRETO DE FACHADA, COM ROLO PARA TEXTURA ACRÍLICA. ARGAMASSA INDUSTRIALIZADA COM PREPARO MANUAL. AF_10/2022</v>
          </cell>
          <cell r="I6295" t="str">
            <v>M2</v>
          </cell>
          <cell r="J6295" t="str">
            <v>COEFICIENTE DE REPRESENTATIVIDADE</v>
          </cell>
          <cell r="K6295" t="str">
            <v>12,04</v>
          </cell>
          <cell r="L6295" t="str">
            <v>CAIXA REFERENCIAL</v>
          </cell>
        </row>
        <row r="6296">
          <cell r="G6296" t="str">
            <v>87892</v>
          </cell>
          <cell r="H6296" t="str">
            <v>CHAPISCO APLICADO EM ALVENARIA (SEM PRESENÇA DE VÃOS) E ESTRUTURAS DE CONCRETO DE FACHADA, COM ROLO PARA TEXTURA ACRÍLICA.  ARGAMASSA INDUSTRIALIZADA COM PREPARO EM MISTURADOR 300 KG. AF_10/2022</v>
          </cell>
          <cell r="I6296" t="str">
            <v>M2</v>
          </cell>
          <cell r="J6296" t="str">
            <v>COEFICIENTE DE REPRESENTATIVIDADE</v>
          </cell>
          <cell r="K6296" t="str">
            <v>11,55</v>
          </cell>
          <cell r="L6296" t="str">
            <v>CAIXA REFERENCIAL</v>
          </cell>
        </row>
        <row r="6297">
          <cell r="G6297" t="str">
            <v>87893</v>
          </cell>
          <cell r="H6297" t="str">
            <v>CHAPISCO APLICADO EM ALVENARIA (SEM PRESENÇA DE VÃOS) E ESTRUTURAS DE CONCRETO DE FACHADA, COM COLHER DE PEDREIRO.  ARGAMASSA TRAÇO 1:3 COM PREPARO MANUAL. AF_10/2022</v>
          </cell>
          <cell r="I6297" t="str">
            <v>M2</v>
          </cell>
          <cell r="J6297" t="str">
            <v>COEFICIENTE DE REPRESENTATIVIDADE</v>
          </cell>
          <cell r="K6297" t="str">
            <v>7,97</v>
          </cell>
          <cell r="L6297" t="str">
            <v>CAIXA REFERENCIAL</v>
          </cell>
        </row>
        <row r="6298">
          <cell r="G6298" t="str">
            <v>87894</v>
          </cell>
          <cell r="H6298" t="str">
            <v>CHAPISCO APLICADO EM ALVENARIA (SEM PRESENÇA DE VÃOS) E ESTRUTURAS DE CONCRETO DE FACHADA, COM COLHER DE PEDREIRO.  ARGAMASSA TRAÇO 1:3 COM PREPARO EM BETONEIRA 400L. AF_10/2022</v>
          </cell>
          <cell r="I6298" t="str">
            <v>M2</v>
          </cell>
          <cell r="J6298" t="str">
            <v>COEFICIENTE DE REPRESENTATIVIDADE</v>
          </cell>
          <cell r="K6298" t="str">
            <v>7,32</v>
          </cell>
          <cell r="L6298" t="str">
            <v>CAIXA REFERENCIAL</v>
          </cell>
        </row>
        <row r="6299">
          <cell r="G6299" t="str">
            <v>87896</v>
          </cell>
          <cell r="H6299" t="str">
            <v>CHAPISCO APLICADO EM ALVENARIA (SEM PRESENÇA DE VÃOS) E ESTRUTURAS DE CONCRETO DE FACHADA, COM EQUIPAMENTO DE PROJEÇÃO. ARGAMASSA TRAÇO 1:3 COM PREPARO MANUAL. AF_10/2022</v>
          </cell>
          <cell r="I6299" t="str">
            <v>M2</v>
          </cell>
          <cell r="J6299" t="str">
            <v>COEFICIENTE DE REPRESENTATIVIDADE</v>
          </cell>
          <cell r="K6299" t="str">
            <v>5,79</v>
          </cell>
          <cell r="L6299" t="str">
            <v>CAIXA REFERENCIAL</v>
          </cell>
        </row>
        <row r="6300">
          <cell r="G6300" t="str">
            <v>87897</v>
          </cell>
          <cell r="H6300" t="str">
            <v>CHAPISCO APLICADO EM ALVENARIA (SEM PRESENÇA DE VÃOS) E ESTRUTURAS DE CONCRETO DE FACHADA, COM EQUIPAMENTO DE PROJEÇÃO.  ARGAMASSA TRAÇO 1:3 COM PREPARO EM BETONEIRA 400 L. AF_10/2022</v>
          </cell>
          <cell r="I6300" t="str">
            <v>M2</v>
          </cell>
          <cell r="J6300" t="str">
            <v>COEFICIENTE DE REPRESENTATIVIDADE</v>
          </cell>
          <cell r="K6300" t="str">
            <v>5,14</v>
          </cell>
          <cell r="L6300" t="str">
            <v>CAIXA REFERENCIAL</v>
          </cell>
        </row>
        <row r="6301">
          <cell r="G6301" t="str">
            <v>87899</v>
          </cell>
          <cell r="H6301" t="str">
            <v>CHAPISCO APLICADO EM ALVENARIA (COM PRESENÇA DE VÃOS) E ESTRUTURAS DE CONCRETO DE FACHADA, COM ROLO PARA TEXTURA ACRÍLICA.  ARGAMASSA TRAÇO 1:4 E EMULSÃO POLIMÉRICA (ADESIVO) COM PREPARO MANUAL. AF_10/2022</v>
          </cell>
          <cell r="I6301" t="str">
            <v>M2</v>
          </cell>
          <cell r="J6301" t="str">
            <v>COEFICIENTE DE REPRESENTATIVIDADE</v>
          </cell>
          <cell r="K6301" t="str">
            <v>10,05</v>
          </cell>
          <cell r="L6301" t="str">
            <v>CAIXA REFERENCIAL</v>
          </cell>
        </row>
        <row r="6302">
          <cell r="G6302" t="str">
            <v>87900</v>
          </cell>
          <cell r="H6302" t="str">
            <v>CHAPISCO APLICADO EM ALVENARIA (COM PRESENÇA DE VÃOS) E ESTRUTURAS DE CONCRETO DE FACHADA, COM ROLO PARA TEXTURA ACRÍLICA.  ARGAMASSA TRAÇO 1:4 E EMULSÃO POLIMÉRICA (ADESIVO) COM PREPARO EM BETONEIRA 400L. AF_10/2022</v>
          </cell>
          <cell r="I6302" t="str">
            <v>M2</v>
          </cell>
          <cell r="J6302" t="str">
            <v>COEFICIENTE DE REPRESENTATIVIDADE</v>
          </cell>
          <cell r="K6302" t="str">
            <v>9,83</v>
          </cell>
          <cell r="L6302" t="str">
            <v>CAIXA REFERENCIAL</v>
          </cell>
        </row>
        <row r="6303">
          <cell r="G6303" t="str">
            <v>87902</v>
          </cell>
          <cell r="H6303" t="str">
            <v>CHAPISCO APLICADO EM ALVENARIA (COM PRESENÇA DE VÃOS) E ESTRUTURAS DE CONCRETO DE FACHADA, COM ROLO PARA TEXTURA ACRÍLICA.  ARGAMASSA INDUSTRIALIZADA COM PREPARO MANUAL. AF_10/2022</v>
          </cell>
          <cell r="I6303" t="str">
            <v>M2</v>
          </cell>
          <cell r="J6303" t="str">
            <v>COEFICIENTE DE REPRESENTATIVIDADE</v>
          </cell>
          <cell r="K6303" t="str">
            <v>12,88</v>
          </cell>
          <cell r="L6303" t="str">
            <v>CAIXA REFERENCIAL</v>
          </cell>
        </row>
        <row r="6304">
          <cell r="G6304" t="str">
            <v>87903</v>
          </cell>
          <cell r="H6304" t="str">
            <v>CHAPISCO APLICADO EM ALVENARIA (COM PRESENÇA DE VÃOS) E ESTRUTURAS DE CONCRETO DE FACHADA, COM ROLO PARA TEXTURA ACRÍLICA.  ARGAMASSA INDUSTRIALIZADA COM PREPARO EM MISTURADOR 300 KG. AF_10/2022</v>
          </cell>
          <cell r="I6304" t="str">
            <v>M2</v>
          </cell>
          <cell r="J6304" t="str">
            <v>COEFICIENTE DE REPRESENTATIVIDADE</v>
          </cell>
          <cell r="K6304" t="str">
            <v>12,39</v>
          </cell>
          <cell r="L6304" t="str">
            <v>CAIXA REFERENCIAL</v>
          </cell>
        </row>
        <row r="6305">
          <cell r="G6305" t="str">
            <v>87904</v>
          </cell>
          <cell r="H6305" t="str">
            <v>CHAPISCO APLICADO EM ALVENARIA (COM PRESENÇA DE VÃOS) E ESTRUTURAS DE CONCRETO DE FACHADA, COM COLHER DE PEDREIRO.  ARGAMASSA TRAÇO 1:3 COM PREPARO MANUAL. AF_10/2022</v>
          </cell>
          <cell r="I6305" t="str">
            <v>M2</v>
          </cell>
          <cell r="J6305" t="str">
            <v>COEFICIENTE DE REPRESENTATIVIDADE</v>
          </cell>
          <cell r="K6305" t="str">
            <v>9,32</v>
          </cell>
          <cell r="L6305" t="str">
            <v>CAIXA REFERENCIAL</v>
          </cell>
        </row>
        <row r="6306">
          <cell r="G6306" t="str">
            <v>87905</v>
          </cell>
          <cell r="H6306" t="str">
            <v>CHAPISCO APLICADO EM ALVENARIA (COM PRESENÇA DE VÃOS) E ESTRUTURAS DE CONCRETO DE FACHADA, COM COLHER DE PEDREIRO.  ARGAMASSA TRAÇO 1:3 COM PREPARO EM BETONEIRA 400L. AF_10/2022</v>
          </cell>
          <cell r="I6306" t="str">
            <v>M2</v>
          </cell>
          <cell r="J6306" t="str">
            <v>COEFICIENTE DE REPRESENTATIVIDADE</v>
          </cell>
          <cell r="K6306" t="str">
            <v>8,67</v>
          </cell>
          <cell r="L6306" t="str">
            <v>CAIXA REFERENCIAL</v>
          </cell>
        </row>
        <row r="6307">
          <cell r="G6307" t="str">
            <v>87907</v>
          </cell>
          <cell r="H6307" t="str">
            <v>CHAPISCO APLICADO EM ALVENARIA (COM PRESENÇA DE VÃOS) E ESTRUTURAS DE CONCRETO DE FACHADA, COM EQUIPAMENTO DE PROJEÇÃO.  ARGAMASSA TRAÇO 1:3 COM PREPARO MANUAL. AF_10/2022</v>
          </cell>
          <cell r="I6307" t="str">
            <v>M2</v>
          </cell>
          <cell r="J6307" t="str">
            <v>COEFICIENTE DE REPRESENTATIVIDADE</v>
          </cell>
          <cell r="K6307" t="str">
            <v>7,02</v>
          </cell>
          <cell r="L6307" t="str">
            <v>CAIXA REFERENCIAL</v>
          </cell>
        </row>
        <row r="6308">
          <cell r="G6308" t="str">
            <v>87908</v>
          </cell>
          <cell r="H6308" t="str">
            <v>CHAPISCO APLICADO EM ALVENARIA (COM PRESENÇA DE VÃOS) E ESTRUTURAS DE CONCRETO DE FACHADA, COM EQUIPAMENTO DE PROJEÇÃO.  ARGAMASSA TRAÇO 1:3 COM PREPARO EM BETONEIRA 400 L. AF_10/2022</v>
          </cell>
          <cell r="I6308" t="str">
            <v>M2</v>
          </cell>
          <cell r="J6308" t="str">
            <v>COEFICIENTE DE REPRESENTATIVIDADE</v>
          </cell>
          <cell r="K6308" t="str">
            <v>6,37</v>
          </cell>
          <cell r="L6308" t="str">
            <v>CAIXA REFERENCIAL</v>
          </cell>
        </row>
        <row r="6309">
          <cell r="G6309" t="str">
            <v>87910</v>
          </cell>
          <cell r="H6309" t="str">
            <v>CHAPISCO APLICADO SOMENTE NA ESTRUTURA DE CONCRETO DA FACHADA, COM DESEMPENADEIRA DENTADA. ARGAMASSA INDUSTRIALIZADA COM PREPARO MANUAL. AF_10/2022</v>
          </cell>
          <cell r="I6309" t="str">
            <v>M2</v>
          </cell>
          <cell r="J6309" t="str">
            <v>COEFICIENTE DE REPRESENTATIVIDADE</v>
          </cell>
          <cell r="K6309" t="str">
            <v>24,33</v>
          </cell>
          <cell r="L6309" t="str">
            <v>CAIXA REFERENCIAL</v>
          </cell>
        </row>
        <row r="6310">
          <cell r="G6310" t="str">
            <v>87911</v>
          </cell>
          <cell r="H6310" t="str">
            <v>CHAPISCO APLICADO SOMENTE NA ESTRUTURA DE CONCRETO DA FACHADA, COM DESEMPENADEIRA DENTADA. ARGAMASSA INDUSTRIALIZADA COM PREPARO EM MISTURADOR 300 KG. AF_10/2022</v>
          </cell>
          <cell r="I6310" t="str">
            <v>M2</v>
          </cell>
          <cell r="J6310" t="str">
            <v>COEFICIENTE DE REPRESENTATIVIDADE</v>
          </cell>
          <cell r="K6310" t="str">
            <v>23,26</v>
          </cell>
          <cell r="L6310" t="str">
            <v>CAIXA REFERENCIAL</v>
          </cell>
        </row>
        <row r="6311">
          <cell r="G6311" t="str">
            <v>104410</v>
          </cell>
          <cell r="H6311" t="str">
            <v>CHAPISCO APLICADO EM ALVENARIA E ESTRUTURAS DE CONCRETO INTERNAS, COM EQUIPAMENTO DE PROJEÇÃO.  ARGAMASSA TRAÇO 1:3 COM PREPARO MANUAL. AF_10/2022</v>
          </cell>
          <cell r="I6311" t="str">
            <v>M2</v>
          </cell>
          <cell r="J6311" t="str">
            <v>COEFICIENTE DE REPRESENTATIVIDADE</v>
          </cell>
          <cell r="K6311" t="str">
            <v>5,20</v>
          </cell>
          <cell r="L6311" t="str">
            <v>CAIXA REFERENCIAL</v>
          </cell>
        </row>
        <row r="6312">
          <cell r="G6312" t="str">
            <v>104411</v>
          </cell>
          <cell r="H6312" t="str">
            <v>CHAPISCO APLICADO EM ALVENARIA E ESTRUTURAS DE CONCRETO INTERNAS, COM EQUIPAMENTO DE PROJEÇÃO.  ARGAMASSA TRAÇO 1:3 COM PREPARO EM BETONEIRA 400 L. AF_10/2022</v>
          </cell>
          <cell r="I6312" t="str">
            <v>M2</v>
          </cell>
          <cell r="J6312" t="str">
            <v>COEFICIENTE DE REPRESENTATIVIDADE</v>
          </cell>
          <cell r="K6312" t="str">
            <v>5,20</v>
          </cell>
          <cell r="L6312" t="str">
            <v>CAIXA REFERENCIAL</v>
          </cell>
        </row>
        <row r="6313">
          <cell r="G6313" t="str">
            <v>87411</v>
          </cell>
          <cell r="H6313" t="str">
            <v>APLICAÇÃO MANUAL DE GESSO DESEMPENADO (SEM TALISCAS) EM TETO DE AMBIENTES DE ÁREA MAIOR QUE 10M², ESPESSURA DE 0,5CM. AF_03/2023</v>
          </cell>
          <cell r="I6313" t="str">
            <v>M2</v>
          </cell>
          <cell r="J6313" t="str">
            <v>COEFICIENTE DE REPRESENTATIVIDADE</v>
          </cell>
          <cell r="K6313" t="str">
            <v>17,42</v>
          </cell>
          <cell r="L6313" t="str">
            <v>CAIXA REFERENCIAL</v>
          </cell>
        </row>
        <row r="6314">
          <cell r="G6314" t="str">
            <v>87412</v>
          </cell>
          <cell r="H6314" t="str">
            <v>APLICAÇÃO MANUAL DE GESSO DESEMPENADO (SEM TALISCAS) EM TETO DE AMBIENTES DE ÁREA ENTRE 5M² E 10M², ESPESSURA DE 0,5CM. AF_03/2023</v>
          </cell>
          <cell r="I6314" t="str">
            <v>M2</v>
          </cell>
          <cell r="J6314" t="str">
            <v>COEFICIENTE DE REPRESENTATIVIDADE</v>
          </cell>
          <cell r="K6314" t="str">
            <v>27,04</v>
          </cell>
          <cell r="L6314" t="str">
            <v>CAIXA REFERENCIAL</v>
          </cell>
        </row>
        <row r="6315">
          <cell r="G6315" t="str">
            <v>87413</v>
          </cell>
          <cell r="H6315" t="str">
            <v>APLICAÇÃO MANUAL DE GESSO DESEMPENADO (SEM TALISCAS) EM TETO DE AMBIENTES DE ÁREA MENOR QUE 5M², ESPESSURA DE 0,5CM. AF_03/2023</v>
          </cell>
          <cell r="I6315" t="str">
            <v>M2</v>
          </cell>
          <cell r="J6315" t="str">
            <v>COEFICIENTE DE REPRESENTATIVIDADE</v>
          </cell>
          <cell r="K6315" t="str">
            <v>32,58</v>
          </cell>
          <cell r="L6315" t="str">
            <v>CAIXA REFERENCIAL</v>
          </cell>
        </row>
        <row r="6316">
          <cell r="G6316" t="str">
            <v>87414</v>
          </cell>
          <cell r="H6316" t="str">
            <v>APLICAÇÃO MANUAL DE GESSO DESEMPENADO (SEM TALISCAS) EM TETO DE AMBIENTES DE ÁREA MAIOR QUE 10M², ESPESSURA DE 1,0CM. AF_03/2023</v>
          </cell>
          <cell r="I6316" t="str">
            <v>M2</v>
          </cell>
          <cell r="J6316" t="str">
            <v>COEFICIENTE DE REPRESENTATIVIDADE</v>
          </cell>
          <cell r="K6316" t="str">
            <v>27,41</v>
          </cell>
          <cell r="L6316" t="str">
            <v>CAIXA REFERENCIAL</v>
          </cell>
        </row>
        <row r="6317">
          <cell r="G6317" t="str">
            <v>87415</v>
          </cell>
          <cell r="H6317" t="str">
            <v>APLICAÇÃO MANUAL DE GESSO DESEMPENADO (SEM TALISCAS) EM TETO DE AMBIENTES DE ÁREA ENTRE 5M² E 10M², ESPESSURA DE 1,0CM. AF_03/2023</v>
          </cell>
          <cell r="I6317" t="str">
            <v>M2</v>
          </cell>
          <cell r="J6317" t="str">
            <v>COEFICIENTE DE REPRESENTATIVIDADE</v>
          </cell>
          <cell r="K6317" t="str">
            <v>37,04</v>
          </cell>
          <cell r="L6317" t="str">
            <v>CAIXA REFERENCIAL</v>
          </cell>
        </row>
        <row r="6318">
          <cell r="G6318" t="str">
            <v>87416</v>
          </cell>
          <cell r="H6318" t="str">
            <v>APLICAÇÃO MANUAL DE GESSO DESEMPENADO (SEM TALISCAS) EM TETO DE AMBIENTES DE ÁREA MENOR QUE 5M², ESPESSURA DE 1,0CM. AF_03/2023</v>
          </cell>
          <cell r="I6318" t="str">
            <v>M2</v>
          </cell>
          <cell r="J6318" t="str">
            <v>COEFICIENTE DE REPRESENTATIVIDADE</v>
          </cell>
          <cell r="K6318" t="str">
            <v>42,57</v>
          </cell>
          <cell r="L6318" t="str">
            <v>CAIXA REFERENCIAL</v>
          </cell>
        </row>
        <row r="6319">
          <cell r="G6319" t="str">
            <v>87418</v>
          </cell>
          <cell r="H6319" t="str">
            <v>APLICAÇÃO MANUAL DE GESSO DESEMPENADO (SEM TALISCAS) EM PAREDES, ESPESSURA DE 0,5CM. AF_03/2023</v>
          </cell>
          <cell r="I6319" t="str">
            <v>M2</v>
          </cell>
          <cell r="J6319" t="str">
            <v>COEFICIENTE DE REPRESENTATIVIDADE</v>
          </cell>
          <cell r="K6319" t="str">
            <v>20,48</v>
          </cell>
          <cell r="L6319" t="str">
            <v>CAIXA REFERENCIAL</v>
          </cell>
        </row>
        <row r="6320">
          <cell r="G6320" t="str">
            <v>87421</v>
          </cell>
          <cell r="H6320" t="str">
            <v>APLICAÇÃO MANUAL DE GESSO DESEMPENADO (SEM TALISCAS) EM PAREDES, ESPESSURA DE 1,0CM. AF_03/2023</v>
          </cell>
          <cell r="I6320" t="str">
            <v>M2</v>
          </cell>
          <cell r="J6320" t="str">
            <v>COEFICIENTE DE REPRESENTATIVIDADE</v>
          </cell>
          <cell r="K6320" t="str">
            <v>30,91</v>
          </cell>
          <cell r="L6320" t="str">
            <v>CAIXA REFERENCIAL</v>
          </cell>
        </row>
        <row r="6321">
          <cell r="G6321" t="str">
            <v>87424</v>
          </cell>
          <cell r="H6321" t="str">
            <v>APLICAÇÃO MANUAL DE GESSO SARRAFEADO (COM TALISCAS) EM PAREDES, ESPESSURA DE 1,0CM. AF_03/2023</v>
          </cell>
          <cell r="I6321" t="str">
            <v>M2</v>
          </cell>
          <cell r="J6321" t="str">
            <v>COEFICIENTE DE REPRESENTATIVIDADE</v>
          </cell>
          <cell r="K6321" t="str">
            <v>41,65</v>
          </cell>
          <cell r="L6321" t="str">
            <v>CAIXA REFERENCIAL</v>
          </cell>
        </row>
        <row r="6322">
          <cell r="G6322" t="str">
            <v>87427</v>
          </cell>
          <cell r="H6322" t="str">
            <v>APLICAÇÃO MANUAL DE GESSO SARRAFEADO (COM TALISCAS) EM PAREDES, ESPESSURA DE 1,5CM. AF_03/2023</v>
          </cell>
          <cell r="I6322" t="str">
            <v>M2</v>
          </cell>
          <cell r="J6322" t="str">
            <v>COEFICIENTE DE REPRESENTATIVIDADE</v>
          </cell>
          <cell r="K6322" t="str">
            <v>48,91</v>
          </cell>
          <cell r="L6322" t="str">
            <v>CAIXA REFERENCIAL</v>
          </cell>
        </row>
        <row r="6323">
          <cell r="G6323" t="str">
            <v>87430</v>
          </cell>
          <cell r="H6323" t="str">
            <v>APLICAÇÃO DE GESSO PROJETADO COM EQUIPAMENTO DE PROJEÇÃO EM PAREDES, DESEMPENADO (SEM TALISCAS), ESPESSURA DE 0,5CM. AF_03/2023</v>
          </cell>
          <cell r="I6323" t="str">
            <v>M2</v>
          </cell>
          <cell r="J6323" t="str">
            <v>COEFICIENTE DE REPRESENTATIVIDADE</v>
          </cell>
          <cell r="K6323" t="str">
            <v>20,55</v>
          </cell>
          <cell r="L6323" t="str">
            <v>CAIXA REFERENCIAL</v>
          </cell>
        </row>
        <row r="6324">
          <cell r="G6324" t="str">
            <v>87433</v>
          </cell>
          <cell r="H6324" t="str">
            <v>APLICAÇÃO DE GESSO PROJETADO COM EQUIPAMENTO DE PROJEÇÃO EM PAREDES, DESEMPENADO (SEM TALISCAS), ESPESSURA DE 1,0CM. AF_03/2023</v>
          </cell>
          <cell r="I6324" t="str">
            <v>M2</v>
          </cell>
          <cell r="J6324" t="str">
            <v>COEFICIENTE DE REPRESENTATIVIDADE</v>
          </cell>
          <cell r="K6324" t="str">
            <v>29,25</v>
          </cell>
          <cell r="L6324" t="str">
            <v>CAIXA REFERENCIAL</v>
          </cell>
        </row>
        <row r="6325">
          <cell r="G6325" t="str">
            <v>87436</v>
          </cell>
          <cell r="H6325" t="str">
            <v>APLICAÇÃO DE GESSO PROJETADO COM EQUIPAMENTO DE PROJEÇÃO EM PAREDES, SARRAFEADO (COM TALISCAS), ESPESSURA DE 1,0CM. AF_03/2023</v>
          </cell>
          <cell r="I6325" t="str">
            <v>M2</v>
          </cell>
          <cell r="J6325" t="str">
            <v>COEFICIENTE DE REPRESENTATIVIDADE</v>
          </cell>
          <cell r="K6325" t="str">
            <v>33,61</v>
          </cell>
          <cell r="L6325" t="str">
            <v>CAIXA REFERENCIAL</v>
          </cell>
        </row>
        <row r="6326">
          <cell r="G6326" t="str">
            <v>87439</v>
          </cell>
          <cell r="H6326" t="str">
            <v>APLICAÇÃO DE GESSO PROJETADO COM EQUIPAMENTO DE PROJEÇÃO EM PAREDES, SARRAFEADO (COM TALISCAS), ESPESSURA DE 1,5CM. AF_03/2023</v>
          </cell>
          <cell r="I6326" t="str">
            <v>M2</v>
          </cell>
          <cell r="J6326" t="str">
            <v>COEFICIENTE DE REPRESENTATIVIDADE</v>
          </cell>
          <cell r="K6326" t="str">
            <v>40,97</v>
          </cell>
          <cell r="L6326" t="str">
            <v>CAIXA REFERENCIAL</v>
          </cell>
        </row>
        <row r="6327">
          <cell r="G6327" t="str">
            <v>87527</v>
          </cell>
          <cell r="H6327" t="str">
            <v>EMBOÇO, PARA RECEBIMENTO DE CERÂMICA, EM ARGAMASSA TRAÇO 1:2:8, PREPARO MECÂNICO COM BETONEIRA 400L, APLICADO MANUALMENTE EM FACES INTERNAS DE PAREDES, PARA AMBIENTE COM ÁREA MENOR QUE 5M2, ESPESSURA DE 20MM, COM EXECUÇÃO DE TALISCAS. AF_06/2014</v>
          </cell>
          <cell r="I6327" t="str">
            <v>M2</v>
          </cell>
          <cell r="J6327" t="str">
            <v>COEFICIENTE DE REPRESENTATIVIDADE</v>
          </cell>
          <cell r="K6327" t="str">
            <v>42,12</v>
          </cell>
          <cell r="L6327" t="str">
            <v>CAIXA REFERENCIAL</v>
          </cell>
        </row>
        <row r="6328">
          <cell r="G6328" t="str">
            <v>87528</v>
          </cell>
          <cell r="H6328" t="str">
            <v>EMBOÇO, PARA RECEBIMENTO DE CERÂMICA, EM ARGAMASSA TRAÇO 1:2:8, PREPARO MANUAL, APLICADO MANUALMENTE EM FACES INTERNAS DE PAREDES, PARA AMBIENTE COM ÁREA MENOR QUE 5M2, ESPESSURA DE 20MM, COM EXECUÇÃO DE TALISCAS. AF_06/2014</v>
          </cell>
          <cell r="I6328" t="str">
            <v>M2</v>
          </cell>
          <cell r="J6328" t="str">
            <v>COEFICIENTE DE REPRESENTATIVIDADE</v>
          </cell>
          <cell r="K6328" t="str">
            <v>48,49</v>
          </cell>
          <cell r="L6328" t="str">
            <v>CAIXA REFERENCIAL</v>
          </cell>
        </row>
        <row r="6329">
          <cell r="G6329" t="str">
            <v>87529</v>
          </cell>
          <cell r="H6329" t="str">
            <v>MASSA ÚNICA, PARA RECEBIMENTO DE PINTURA, EM ARGAMASSA TRAÇO 1:2:8, PREPARO MECÂNICO COM BETONEIRA 400L, APLICADA MANUALMENTE EM FACES INTERNAS DE PAREDES, ESPESSURA DE 20MM, COM EXECUÇÃO DE TALISCAS. AF_06/2014</v>
          </cell>
          <cell r="I6329" t="str">
            <v>M2</v>
          </cell>
          <cell r="J6329" t="str">
            <v>COEFICIENTE DE REPRESENTATIVIDADE</v>
          </cell>
          <cell r="K6329" t="str">
            <v>37,54</v>
          </cell>
          <cell r="L6329" t="str">
            <v>CAIXA REFERENCIAL</v>
          </cell>
        </row>
        <row r="6330">
          <cell r="G6330" t="str">
            <v>87530</v>
          </cell>
          <cell r="H6330" t="str">
            <v>MASSA ÚNICA, PARA RECEBIMENTO DE PINTURA, EM ARGAMASSA TRAÇO 1:2:8, PREPARO MANUAL, APLICADA MANUALMENTE EM FACES INTERNAS DE PAREDES, ESPESSURA DE 20MM, COM EXECUÇÃO DE TALISCAS. AF_06/2014</v>
          </cell>
          <cell r="I6330" t="str">
            <v>M2</v>
          </cell>
          <cell r="J6330" t="str">
            <v>COEFICIENTE DE REPRESENTATIVIDADE</v>
          </cell>
          <cell r="K6330" t="str">
            <v>43,91</v>
          </cell>
          <cell r="L6330" t="str">
            <v>CAIXA REFERENCIAL</v>
          </cell>
        </row>
        <row r="6331">
          <cell r="G6331" t="str">
            <v>87531</v>
          </cell>
          <cell r="H6331" t="str">
            <v>EMBOÇO, PARA RECEBIMENTO DE CERÂMICA, EM ARGAMASSA TRAÇO 1:2:8, PREPARO MECÂNICO COM BETONEIRA 400L, APLICADO MANUALMENTE EM FACES INTERNAS DE PAREDES, PARA AMBIENTE COM ÁREA ENTRE 5M2 E 10M2, ESPESSURA DE 20MM, COM EXECUÇÃO DE TALISCAS. AF_06/2014</v>
          </cell>
          <cell r="I6331" t="str">
            <v>M2</v>
          </cell>
          <cell r="J6331" t="str">
            <v>COEFICIENTE DE REPRESENTATIVIDADE</v>
          </cell>
          <cell r="K6331" t="str">
            <v>35,91</v>
          </cell>
          <cell r="L6331" t="str">
            <v>CAIXA REFERENCIAL</v>
          </cell>
        </row>
        <row r="6332">
          <cell r="G6332" t="str">
            <v>87532</v>
          </cell>
          <cell r="H6332" t="str">
            <v>EMBOÇO, PARA RECEBIMENTO DE CERÂMICA, EM ARGAMASSA TRAÇO 1:2:8, PREPARO MANUAL, APLICADO MANUALMENTE EM FACES INTERNAS DE PAREDES, PARA AMBIENTE COM ÁREA  ENTRE 5M2 E 10M2, ESPESSURA DE 20MM, COM EXECUÇÃO DE TALISCAS. AF_06/2014</v>
          </cell>
          <cell r="I6332" t="str">
            <v>M2</v>
          </cell>
          <cell r="J6332" t="str">
            <v>COEFICIENTE DE REPRESENTATIVIDADE</v>
          </cell>
          <cell r="K6332" t="str">
            <v>42,28</v>
          </cell>
          <cell r="L6332" t="str">
            <v>CAIXA REFERENCIAL</v>
          </cell>
        </row>
        <row r="6333">
          <cell r="G6333" t="str">
            <v>87535</v>
          </cell>
          <cell r="H6333" t="str">
            <v>EMBOÇO, PARA RECEBIMENTO DE CERÂMICA, EM ARGAMASSA TRAÇO 1:2:8, PREPARO MECÂNICO COM BETONEIRA 400L, APLICADO MANUALMENTE EM FACES INTERNAS DE PAREDES, PARA AMBIENTE COM ÁREA  MAIOR QUE 10M2, ESPESSURA DE 20MM, COM EXECUÇÃO DE TALISCAS. AF_06/2014</v>
          </cell>
          <cell r="I6333" t="str">
            <v>M2</v>
          </cell>
          <cell r="J6333" t="str">
            <v>COEFICIENTE DE REPRESENTATIVIDADE</v>
          </cell>
          <cell r="K6333" t="str">
            <v>31,33</v>
          </cell>
          <cell r="L6333" t="str">
            <v>CAIXA REFERENCIAL</v>
          </cell>
        </row>
        <row r="6334">
          <cell r="G6334" t="str">
            <v>87536</v>
          </cell>
          <cell r="H6334" t="str">
            <v>EMBOÇO, PARA RECEBIMENTO DE CERÂMICA, EM ARGAMASSA TRAÇO 1:2:8, PREPARO MANUAL, APLICADO MANUALMENTE EM FACES INTERNAS DE PAREDES, PARA AMBIENTE COM ÁREA  MAIOR QUE 10M2, ESPESSURA DE 20MM, COM EXECUÇÃO DE TALISCAS. AF_06/2014</v>
          </cell>
          <cell r="I6334" t="str">
            <v>M2</v>
          </cell>
          <cell r="J6334" t="str">
            <v>COEFICIENTE DE REPRESENTATIVIDADE</v>
          </cell>
          <cell r="K6334" t="str">
            <v>37,70</v>
          </cell>
          <cell r="L6334" t="str">
            <v>CAIXA REFERENCIAL</v>
          </cell>
        </row>
        <row r="6335">
          <cell r="G6335" t="str">
            <v>87537</v>
          </cell>
          <cell r="H633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35" t="str">
            <v>M2</v>
          </cell>
          <cell r="J6335" t="str">
            <v>COEFICIENTE DE REPRESENTATIVIDADE</v>
          </cell>
          <cell r="K6335" t="str">
            <v>85,30</v>
          </cell>
          <cell r="L6335" t="str">
            <v>CAIXA REFERENCIAL</v>
          </cell>
        </row>
        <row r="6336">
          <cell r="G6336" t="str">
            <v>87538</v>
          </cell>
          <cell r="H6336" t="str">
            <v>MASSA ÚNICA, PARA RECEBIMENTO DE PINTURA, EM ARGAMASSA INDUSTRIALIZADA, PREPARO MECÂNICO, APLICADO COM EQUIPAMENTO DE MISTURA E PROJEÇÃO DE 1,5 M3/H DE ARGAMASSA EM FACES INTERNAS DE PAREDES, ESPESSURA DE 20MM, COM EXECUÇÃO DE TALISCAS. AF_06/2014</v>
          </cell>
          <cell r="I6336" t="str">
            <v>M2</v>
          </cell>
          <cell r="J6336" t="str">
            <v>COEFICIENTE DE REPRESENTATIVIDADE</v>
          </cell>
          <cell r="K6336" t="str">
            <v>81,42</v>
          </cell>
          <cell r="L6336" t="str">
            <v>CAIXA REFERENCIAL</v>
          </cell>
        </row>
        <row r="6337">
          <cell r="G6337" t="str">
            <v>87539</v>
          </cell>
          <cell r="H633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37" t="str">
            <v>M2</v>
          </cell>
          <cell r="J6337" t="str">
            <v>COEFICIENTE DE REPRESENTATIVIDADE</v>
          </cell>
          <cell r="K6337" t="str">
            <v>80,04</v>
          </cell>
          <cell r="L6337" t="str">
            <v>CAIXA REFERENCIAL</v>
          </cell>
        </row>
        <row r="6338">
          <cell r="G6338" t="str">
            <v>87541</v>
          </cell>
          <cell r="H633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38" t="str">
            <v>M2</v>
          </cell>
          <cell r="J6338" t="str">
            <v>COEFICIENTE DE REPRESENTATIVIDADE</v>
          </cell>
          <cell r="K6338" t="str">
            <v>76,17</v>
          </cell>
          <cell r="L6338" t="str">
            <v>CAIXA REFERENCIAL</v>
          </cell>
        </row>
        <row r="6339">
          <cell r="G6339" t="str">
            <v>87543</v>
          </cell>
          <cell r="H6339" t="str">
            <v>MASSA ÚNICA, PARA RECEBIMENTO DE PINTURA OU CERÂMICA, ARGAMASSA INDUSTRIALIZADA, PREPARO MECÂNICO, APLICADO COM EQUIPAMENTO DE MISTURA E PROJEÇÃO DE 1,5 M3/H EM FACES INTERNAS DE PAREDES, ESPESSURA DE 5MM, SEM EXECUÇÃO DE TALISCAS. AF_06/2014</v>
          </cell>
          <cell r="I6339" t="str">
            <v>M2</v>
          </cell>
          <cell r="J6339" t="str">
            <v>COEFICIENTE DE REPRESENTATIVIDADE</v>
          </cell>
          <cell r="K6339" t="str">
            <v>26,96</v>
          </cell>
          <cell r="L6339" t="str">
            <v>CAIXA REFERENCIAL</v>
          </cell>
        </row>
        <row r="6340">
          <cell r="G6340" t="str">
            <v>87545</v>
          </cell>
          <cell r="H6340" t="str">
            <v>EMBOÇO, PARA RECEBIMENTO DE CERÂMICA, EM ARGAMASSA TRAÇO 1:2:8, PREPARO MECÂNICO COM BETONEIRA 400L, APLICADO MANUALMENTE EM FACES INTERNAS DE PAREDES, PARA AMBIENTE COM ÁREA MENOR QUE 5M2, ESPESSURA DE 10MM, COM EXECUÇÃO DE TALISCAS. AF_06/2014</v>
          </cell>
          <cell r="I6340" t="str">
            <v>M2</v>
          </cell>
          <cell r="J6340" t="str">
            <v>COEFICIENTE DE REPRESENTATIVIDADE</v>
          </cell>
          <cell r="K6340" t="str">
            <v>29,33</v>
          </cell>
          <cell r="L6340" t="str">
            <v>CAIXA REFERENCIAL</v>
          </cell>
        </row>
        <row r="6341">
          <cell r="G6341" t="str">
            <v>87546</v>
          </cell>
          <cell r="H6341" t="str">
            <v>EMBOÇO, PARA RECEBIMENTO DE CERÂMICA, EM ARGAMASSA TRAÇO 1:2:8, PREPARO MANUAL, APLICADO MANUALMENTE EM FACES INTERNAS DE PAREDES, PARA AMBIENTE COM ÁREA MENOR QUE 5M2, ESPESSURA DE 10MM, COM EXECUÇÃO DE TALISCAS. AF_06/2014</v>
          </cell>
          <cell r="I6341" t="str">
            <v>M2</v>
          </cell>
          <cell r="J6341" t="str">
            <v>COEFICIENTE DE REPRESENTATIVIDADE</v>
          </cell>
          <cell r="K6341" t="str">
            <v>32,93</v>
          </cell>
          <cell r="L6341" t="str">
            <v>CAIXA REFERENCIAL</v>
          </cell>
        </row>
        <row r="6342">
          <cell r="G6342" t="str">
            <v>87547</v>
          </cell>
          <cell r="H6342" t="str">
            <v>MASSA ÚNICA, PARA RECEBIMENTO DE PINTURA, EM ARGAMASSA TRAÇO 1:2:8, PREPARO MECÂNICO COM BETONEIRA 400L, APLICADA MANUALMENTE EM FACES INTERNAS DE PAREDES, ESPESSURA DE 10MM, COM EXECUÇÃO DE TALISCAS. AF_06/2014</v>
          </cell>
          <cell r="I6342" t="str">
            <v>M2</v>
          </cell>
          <cell r="J6342" t="str">
            <v>COEFICIENTE DE REPRESENTATIVIDADE</v>
          </cell>
          <cell r="K6342" t="str">
            <v>24,77</v>
          </cell>
          <cell r="L6342" t="str">
            <v>CAIXA REFERENCIAL</v>
          </cell>
        </row>
        <row r="6343">
          <cell r="G6343" t="str">
            <v>87548</v>
          </cell>
          <cell r="H6343" t="str">
            <v>MASSA ÚNICA, PARA RECEBIMENTO DE PINTURA, EM ARGAMASSA TRAÇO 1:2:8, PREPARO MANUAL, APLICADA MANUALMENTE EM FACES INTERNAS DE PAREDES, ESPESSURA DE 10MM, COM EXECUÇÃO DE TALISCAS. AF_06/2014</v>
          </cell>
          <cell r="I6343" t="str">
            <v>M2</v>
          </cell>
          <cell r="J6343" t="str">
            <v>COEFICIENTE DE REPRESENTATIVIDADE</v>
          </cell>
          <cell r="K6343" t="str">
            <v>28,37</v>
          </cell>
          <cell r="L6343" t="str">
            <v>CAIXA REFERENCIAL</v>
          </cell>
        </row>
        <row r="6344">
          <cell r="G6344" t="str">
            <v>87549</v>
          </cell>
          <cell r="H6344" t="str">
            <v>EMBOÇO, PARA RECEBIMENTO DE CERÂMICA, EM ARGAMASSA TRAÇO 1:2:8, PREPARO MECÂNICO COM BETONEIRA 400L, APLICADO MANUALMENTE EM FACES INTERNAS DE PAREDES, PARA AMBIENTE COM ÁREA ENTRE 5M2 E 10M2, ESPESSURA DE 10MM, COM EXECUÇÃO DE TALISCAS. AF_06/2014</v>
          </cell>
          <cell r="I6344" t="str">
            <v>M2</v>
          </cell>
          <cell r="J6344" t="str">
            <v>COEFICIENTE DE REPRESENTATIVIDADE</v>
          </cell>
          <cell r="K6344" t="str">
            <v>23,12</v>
          </cell>
          <cell r="L6344" t="str">
            <v>CAIXA REFERENCIAL</v>
          </cell>
        </row>
        <row r="6345">
          <cell r="G6345" t="str">
            <v>87550</v>
          </cell>
          <cell r="H6345" t="str">
            <v>EMBOÇO, PARA RECEBIMENTO DE CERÂMICA, EM ARGAMASSA TRAÇO 1:2:8, PREPARO MANUAL, APLICADO MANUALMENTE EM FACES INTERNAS DE PAREDES, PARA AMBIENTE COM ÁREA ENTRE 5M2 E 10M2, ESPESSURA DE 10MM, COM EXECUÇÃO DE TALISCAS. AF_06/2014</v>
          </cell>
          <cell r="I6345" t="str">
            <v>M2</v>
          </cell>
          <cell r="J6345" t="str">
            <v>COEFICIENTE DE REPRESENTATIVIDADE</v>
          </cell>
          <cell r="K6345" t="str">
            <v>26,72</v>
          </cell>
          <cell r="L6345" t="str">
            <v>CAIXA REFERENCIAL</v>
          </cell>
        </row>
        <row r="6346">
          <cell r="G6346" t="str">
            <v>87553</v>
          </cell>
          <cell r="H6346" t="str">
            <v>EMBOÇO, PARA RECEBIMENTO DE CERÂMICA, EM ARGAMASSA TRAÇO 1:2:8, PREPARO MECÂNICO COM BETONEIRA 400L, APLICADO MANUALMENTE EM FACES INTERNAS DE PAREDES, PARA AMBIENTE COM ÁREA MAIOR QUE 10M2, ESPESSURA DE 10MM, COM EXECUÇÃO DE TALISCAS. AF_06/2014</v>
          </cell>
          <cell r="I6346" t="str">
            <v>M2</v>
          </cell>
          <cell r="J6346" t="str">
            <v>COEFICIENTE DE REPRESENTATIVIDADE</v>
          </cell>
          <cell r="K6346" t="str">
            <v>18,54</v>
          </cell>
          <cell r="L6346" t="str">
            <v>CAIXA REFERENCIAL</v>
          </cell>
        </row>
        <row r="6347">
          <cell r="G6347" t="str">
            <v>87554</v>
          </cell>
          <cell r="H6347" t="str">
            <v>EMBOÇO, PARA RECEBIMENTO DE CERÂMICA, EM ARGAMASSA TRAÇO 1:2:8, PREPARO MANUAL, APLICADO MANUALMENTE EM FACES INTERNAS DE PAREDES, PARA AMBIENTE COM ÁREA MAIOR QUE 10M2, ESPESSURA DE 10MM, COM EXECUÇÃO DE TALISCAS. AF_06/2014</v>
          </cell>
          <cell r="I6347" t="str">
            <v>M2</v>
          </cell>
          <cell r="J6347" t="str">
            <v>COEFICIENTE DE REPRESENTATIVIDADE</v>
          </cell>
          <cell r="K6347" t="str">
            <v>22,14</v>
          </cell>
          <cell r="L6347" t="str">
            <v>CAIXA REFERENCIAL</v>
          </cell>
        </row>
        <row r="6348">
          <cell r="G6348" t="str">
            <v>87555</v>
          </cell>
          <cell r="H634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48" t="str">
            <v>M2</v>
          </cell>
          <cell r="J6348" t="str">
            <v>COEFICIENTE DE REPRESENTATIVIDADE</v>
          </cell>
          <cell r="K6348" t="str">
            <v>52,32</v>
          </cell>
          <cell r="L6348" t="str">
            <v>CAIXA REFERENCIAL</v>
          </cell>
        </row>
        <row r="6349">
          <cell r="G6349" t="str">
            <v>87556</v>
          </cell>
          <cell r="H6349" t="str">
            <v>MASSA ÚNICA, PARA RECEBIMENTO DE PINTURA, EM ARGAMASSA INDUSTRIALIZADA, PREPARO MECÂNICO, APLICADO COM EQUIPAMENTO DE MISTURA E PROJEÇÃO DE 1,5 M3/H DE ARGAMASSA EM FACES INTERNAS DE PAREDES, ESPESSURA DE 10MM, COM EXECUÇÃO DE TALISCAS. AF_06/2014</v>
          </cell>
          <cell r="I6349" t="str">
            <v>M2</v>
          </cell>
          <cell r="J6349" t="str">
            <v>COEFICIENTE DE REPRESENTATIVIDADE</v>
          </cell>
          <cell r="K6349" t="str">
            <v>48,47</v>
          </cell>
          <cell r="L6349" t="str">
            <v>CAIXA REFERENCIAL</v>
          </cell>
        </row>
        <row r="6350">
          <cell r="G6350" t="str">
            <v>87557</v>
          </cell>
          <cell r="H635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50" t="str">
            <v>M2</v>
          </cell>
          <cell r="J6350" t="str">
            <v>COEFICIENTE DE REPRESENTATIVIDADE</v>
          </cell>
          <cell r="K6350" t="str">
            <v>47,06</v>
          </cell>
          <cell r="L6350" t="str">
            <v>CAIXA REFERENCIAL</v>
          </cell>
        </row>
        <row r="6351">
          <cell r="G6351" t="str">
            <v>87559</v>
          </cell>
          <cell r="H635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51" t="str">
            <v>M2</v>
          </cell>
          <cell r="J6351" t="str">
            <v>COEFICIENTE DE REPRESENTATIVIDADE</v>
          </cell>
          <cell r="K6351" t="str">
            <v>43,19</v>
          </cell>
          <cell r="L6351" t="str">
            <v>CAIXA REFERENCIAL</v>
          </cell>
        </row>
        <row r="6352">
          <cell r="G6352" t="str">
            <v>87561</v>
          </cell>
          <cell r="H6352" t="str">
            <v>MASSA ÚNICA, PARA RECEBIMENTO DE PINTURA OU CERÂMICA, EM ARGAMASSA INDUSTRIALIZADA, PREPARO MECÂNICO, APLICADO COM EQUIPAMENTO DE MISTURA E PROJEÇÃO DE 1,5 M3/H DE ARGAMASSA EM FACES INTERNAS DE PAREDES, ESPESSURA DE 10MM, SEM EXECUÇÃO DE TALISCAS. AF_06/2014</v>
          </cell>
          <cell r="I6352" t="str">
            <v>M2</v>
          </cell>
          <cell r="J6352" t="str">
            <v>COEFICIENTE DE REPRESENTATIVIDADE</v>
          </cell>
          <cell r="K6352" t="str">
            <v>47,41</v>
          </cell>
          <cell r="L6352" t="str">
            <v>CAIXA REFERENCIAL</v>
          </cell>
        </row>
        <row r="6353">
          <cell r="G6353" t="str">
            <v>87775</v>
          </cell>
          <cell r="H6353" t="str">
            <v>EMBOÇO OU MASSA ÚNICA EM ARGAMASSA TRAÇO 1:2:8, PREPARO MECÂNICO COM BETONEIRA 400 L, APLICADA MANUALMENTE EM PANOS DE FACHADA COM PRESENÇA DE VÃOS, ESPESSURA DE 25 MM. AF_08/2022</v>
          </cell>
          <cell r="I6353" t="str">
            <v>M2</v>
          </cell>
          <cell r="J6353" t="str">
            <v>COEFICIENTE DE REPRESENTATIVIDADE</v>
          </cell>
          <cell r="K6353" t="str">
            <v>57,31</v>
          </cell>
          <cell r="L6353" t="str">
            <v>CAIXA REFERENCIAL</v>
          </cell>
        </row>
        <row r="6354">
          <cell r="G6354" t="str">
            <v>87777</v>
          </cell>
          <cell r="H6354" t="str">
            <v>EMBOÇO OU MASSA ÚNICA EM ARGAMASSA TRAÇO 1:2:8, PREPARO MANUAL, APLICADA MANUALMENTE EM PANOS DE FACHADA COM PRESENÇA DE VÃOS, ESPESSURA DE 25 MM. AF_08/2022</v>
          </cell>
          <cell r="I6354" t="str">
            <v>M2</v>
          </cell>
          <cell r="J6354" t="str">
            <v>COEFICIENTE DE REPRESENTATIVIDADE</v>
          </cell>
          <cell r="K6354" t="str">
            <v>62,63</v>
          </cell>
          <cell r="L6354" t="str">
            <v>CAIXA REFERENCIAL</v>
          </cell>
        </row>
        <row r="6355">
          <cell r="G6355" t="str">
            <v>87778</v>
          </cell>
          <cell r="H6355" t="str">
            <v>EMBOÇO OU MASSA ÚNICA EM ARGAMASSA INDUSTRIALIZADA, PREPARO MECÂNICO E APLICAÇÃO COM EQUIPAMENTO DE MISTURA E PROJEÇÃO DE 1,5 M3/H DE ARGAMASSA EM PANOS DE FACHADA COM PRESENÇA DE VÃOS, ESPESSURA DE 25 MM. AF_08/2022</v>
          </cell>
          <cell r="I6355" t="str">
            <v>M2</v>
          </cell>
          <cell r="J6355" t="str">
            <v>COEFICIENTE DE REPRESENTATIVIDADE</v>
          </cell>
          <cell r="K6355" t="str">
            <v>94,04</v>
          </cell>
          <cell r="L6355" t="str">
            <v>CAIXA REFERENCIAL</v>
          </cell>
        </row>
        <row r="6356">
          <cell r="G6356" t="str">
            <v>87779</v>
          </cell>
          <cell r="H6356" t="str">
            <v>EMBOÇO OU MASSA ÚNICA EM ARGAMASSA TRAÇO 1:2:8, PREPARO MECÂNICO COM BETONEIRA 400 L, APLICADA MANUALMENTE EM PANOS DE FACHADA COM PRESENÇA DE VÃOS, ESPESSURA DE 35 MM. AF_08/2022</v>
          </cell>
          <cell r="I6356" t="str">
            <v>M2</v>
          </cell>
          <cell r="J6356" t="str">
            <v>COEFICIENTE DE REPRESENTATIVIDADE</v>
          </cell>
          <cell r="K6356" t="str">
            <v>73,65</v>
          </cell>
          <cell r="L6356" t="str">
            <v>CAIXA REFERENCIAL</v>
          </cell>
        </row>
        <row r="6357">
          <cell r="G6357" t="str">
            <v>87781</v>
          </cell>
          <cell r="H6357" t="str">
            <v>EMBOÇO OU MASSA ÚNICA EM ARGAMASSA TRAÇO 1:2:8, PREPARO MANUAL, APLICADA MANUALMENTE EM PANOS DE FACHADA COM PRESENÇA DE VÃOS, ESPESSURA DE 35 MM. AF_08/2022</v>
          </cell>
          <cell r="I6357" t="str">
            <v>M2</v>
          </cell>
          <cell r="J6357" t="str">
            <v>COEFICIENTE DE REPRESENTATIVIDADE</v>
          </cell>
          <cell r="K6357" t="str">
            <v>80,78</v>
          </cell>
          <cell r="L6357" t="str">
            <v>CAIXA REFERENCIAL</v>
          </cell>
        </row>
        <row r="6358">
          <cell r="G6358" t="str">
            <v>87783</v>
          </cell>
          <cell r="H6358" t="str">
            <v>EMBOÇO OU MASSA ÚNICA EM ARGAMASSA INDUSTRIALIZADA, PREPARO MECÂNICO E APLICAÇÃO COM EQUIPAMENTO DE MISTURA E PROJEÇÃO DE 1,5 M3/H DE ARGAMASSA EM PANOS DE FACHADA COM PRESENÇA DE VÃOS, ESPESSURA DE 35 MM. AF_08/2022</v>
          </cell>
          <cell r="I6358" t="str">
            <v>M2</v>
          </cell>
          <cell r="J6358" t="str">
            <v>COEFICIENTE DE REPRESENTATIVIDADE</v>
          </cell>
          <cell r="K6358" t="str">
            <v>123,21</v>
          </cell>
          <cell r="L6358" t="str">
            <v>CAIXA REFERENCIAL</v>
          </cell>
        </row>
        <row r="6359">
          <cell r="G6359" t="str">
            <v>87784</v>
          </cell>
          <cell r="H6359" t="str">
            <v>EMBOÇO OU MASSA ÚNICA EM ARGAMASSA TRAÇO 1:2:8, PREPARO MECÂNICO COM BETONEIRA 400 L, APLICADA MANUALMENTE EM PANOS DE FACHADA COM PRESENÇA DE VÃOS, ESPESSURA DE 45 MM. AF_08/2022</v>
          </cell>
          <cell r="I6359" t="str">
            <v>M2</v>
          </cell>
          <cell r="J6359" t="str">
            <v>COEFICIENTE DE REPRESENTATIVIDADE</v>
          </cell>
          <cell r="K6359" t="str">
            <v>78,76</v>
          </cell>
          <cell r="L6359" t="str">
            <v>CAIXA REFERENCIAL</v>
          </cell>
        </row>
        <row r="6360">
          <cell r="G6360" t="str">
            <v>87786</v>
          </cell>
          <cell r="H6360" t="str">
            <v>EMBOÇO OU MASSA ÚNICA EM ARGAMASSA TRAÇO 1:2:8, PREPARO MANUAL, APLICADA MANUALMENTE EM PANOS DE FACHADA COM PRESENÇA DE VÃOS, ESPESSURA DE 45 MM. AF_08/2022</v>
          </cell>
          <cell r="I6360" t="str">
            <v>M2</v>
          </cell>
          <cell r="J6360" t="str">
            <v>COEFICIENTE DE REPRESENTATIVIDADE</v>
          </cell>
          <cell r="K6360" t="str">
            <v>87,70</v>
          </cell>
          <cell r="L6360" t="str">
            <v>CAIXA REFERENCIAL</v>
          </cell>
        </row>
        <row r="6361">
          <cell r="G6361" t="str">
            <v>87787</v>
          </cell>
          <cell r="H6361" t="str">
            <v>EMBOÇO OU MASSA ÚNICA EM ARGAMASSA INDUSTRIALIZADA, PREPARO MECÂNICO E APLICAÇÃO COM EQUIPAMENTO DE MISTURA E PROJEÇÃO DE 1,5 M3/H DE ARGAMASSA EM PANOS DE FACHADA COM PRESENÇA DE VÃOS, ESPESSURA DE 45 MM. AF_08/2022</v>
          </cell>
          <cell r="I6361" t="str">
            <v>M2</v>
          </cell>
          <cell r="J6361" t="str">
            <v>COEFICIENTE DE REPRESENTATIVIDADE</v>
          </cell>
          <cell r="K6361" t="str">
            <v>142,08</v>
          </cell>
          <cell r="L6361" t="str">
            <v>CAIXA REFERENCIAL</v>
          </cell>
        </row>
        <row r="6362">
          <cell r="G6362" t="str">
            <v>87788</v>
          </cell>
          <cell r="H6362" t="str">
            <v>EMBOÇO OU MASSA ÚNICA EM ARGAMASSA TRAÇO 1:2:8, PREPARO MECÂNICO COM BETONEIRA 400 L, APLICADA MANUALMENTE EM PANOS DE FACHADA COM PRESENÇA DE VÃOS, ESPESSURA MAIOR OU IGUAL A 50 MM. AF_08/2022</v>
          </cell>
          <cell r="I6362" t="str">
            <v>M2</v>
          </cell>
          <cell r="J6362" t="str">
            <v>COEFICIENTE DE REPRESENTATIVIDADE</v>
          </cell>
          <cell r="K6362" t="str">
            <v>94,04</v>
          </cell>
          <cell r="L6362" t="str">
            <v>CAIXA REFERENCIAL</v>
          </cell>
        </row>
        <row r="6363">
          <cell r="G6363" t="str">
            <v>87790</v>
          </cell>
          <cell r="H6363" t="str">
            <v>EMBOÇO OU MASSA ÚNICA EM ARGAMASSA TRAÇO 1:2:8, PREPARO MANUAL, APLICADA MANUALMENTE EM PANOS DE FACHADA COM PRESENÇA DE VÃOS, ESPESSURA MAIOR OU IGUAL A 50 MM. AF_06/2014</v>
          </cell>
          <cell r="I6363" t="str">
            <v>M2</v>
          </cell>
          <cell r="J6363" t="str">
            <v>COEFICIENTE DE REPRESENTATIVIDADE</v>
          </cell>
          <cell r="K6363" t="str">
            <v>103,88</v>
          </cell>
          <cell r="L6363" t="str">
            <v>CAIXA REFERENCIAL</v>
          </cell>
        </row>
        <row r="6364">
          <cell r="G6364" t="str">
            <v>87791</v>
          </cell>
          <cell r="H6364" t="str">
            <v>EMBOÇO OU MASSA ÚNICA EM ARGAMASSA INDUSTRIALIZADA, PREPARO MECÂNICO E APLICAÇÃO COM EQUIPAMENTO DE MISTURA E PROJEÇÃO DE 1,5 M3/H DE ARGAMASSA EM PANOS DE FACHADA COM PRESENÇA DE VÃOS, ESPESSURA MAIOR OU IGUAL A 50 MM. AF_08/2022</v>
          </cell>
          <cell r="I6364" t="str">
            <v>M2</v>
          </cell>
          <cell r="J6364" t="str">
            <v>COEFICIENTE DE REPRESENTATIVIDADE</v>
          </cell>
          <cell r="K6364" t="str">
            <v>156,70</v>
          </cell>
          <cell r="L6364" t="str">
            <v>CAIXA REFERENCIAL</v>
          </cell>
        </row>
        <row r="6365">
          <cell r="G6365" t="str">
            <v>87792</v>
          </cell>
          <cell r="H6365" t="str">
            <v>EMBOÇO OU MASSA ÚNICA EM ARGAMASSA TRAÇO 1:2:8, PREPARO MECÂNICO COM BETONEIRA 400 L, APLICADA MANUALMENTE EM PANOS CEGOS DE FACHADA (SEM PRESENÇA DE VÃOS), ESPESSURA DE 25 MM. AF_08/2022</v>
          </cell>
          <cell r="I6365" t="str">
            <v>M2</v>
          </cell>
          <cell r="J6365" t="str">
            <v>COEFICIENTE DE REPRESENTATIVIDADE</v>
          </cell>
          <cell r="K6365" t="str">
            <v>40,67</v>
          </cell>
          <cell r="L6365" t="str">
            <v>CAIXA REFERENCIAL</v>
          </cell>
        </row>
        <row r="6366">
          <cell r="G6366" t="str">
            <v>87794</v>
          </cell>
          <cell r="H6366" t="str">
            <v>EMBOÇO OU MASSA ÚNICA EM ARGAMASSA TRAÇO 1:2:8, PREPARO MANUAL, APLICADA MANUALMENTE EM PANOS CEGOS DE FACHADA (SEM PRESENÇA DE VÃOS), ESPESSURA DE 25 MM. AF_09/2022</v>
          </cell>
          <cell r="I6366" t="str">
            <v>M2</v>
          </cell>
          <cell r="J6366" t="str">
            <v>COEFICIENTE DE REPRESENTATIVIDADE</v>
          </cell>
          <cell r="K6366" t="str">
            <v>45,63</v>
          </cell>
          <cell r="L6366" t="str">
            <v>CAIXA REFERENCIAL</v>
          </cell>
        </row>
        <row r="6367">
          <cell r="G6367" t="str">
            <v>87795</v>
          </cell>
          <cell r="H6367" t="str">
            <v>EMBOÇO OU MASSA ÚNICA EM ARGAMASSA INDUSTRIALIZADA, PREPARO MECÂNICO E APLICAÇÃO COM EQUIPAMENTO DE MISTURA E PROJEÇÃO DE 1,5 M3/H DE ARGAMASSA EM PANOS CEGOS DE FACHADA (SEM PRESENÇA DE VÃOS), ESPESSURA DE 25 MM. AF_08/2022</v>
          </cell>
          <cell r="I6367" t="str">
            <v>M2</v>
          </cell>
          <cell r="J6367" t="str">
            <v>COEFICIENTE DE REPRESENTATIVIDADE</v>
          </cell>
          <cell r="K6367" t="str">
            <v>76,19</v>
          </cell>
          <cell r="L6367" t="str">
            <v>CAIXA REFERENCIAL</v>
          </cell>
        </row>
        <row r="6368">
          <cell r="G6368" t="str">
            <v>87797</v>
          </cell>
          <cell r="H6368" t="str">
            <v>EMBOÇO OU MASSA ÚNICA EM ARGAMASSA TRAÇO 1:2:8, PREPARO MECÂNICO COM BETONEIRA 400 L, APLICADA MANUALMENTE EM PANOS CEGOS DE FACHADA (SEM PRESENÇA DE VÃOS), ESPESSURA DE 35 MM. AF_08/2022</v>
          </cell>
          <cell r="I6368" t="str">
            <v>M2</v>
          </cell>
          <cell r="J6368" t="str">
            <v>COEFICIENTE DE REPRESENTATIVIDADE</v>
          </cell>
          <cell r="K6368" t="str">
            <v>56,73</v>
          </cell>
          <cell r="L6368" t="str">
            <v>CAIXA REFERENCIAL</v>
          </cell>
        </row>
        <row r="6369">
          <cell r="G6369" t="str">
            <v>87799</v>
          </cell>
          <cell r="H6369" t="str">
            <v>EMBOÇO OU MASSA ÚNICA EM ARGAMASSA TRAÇO 1:2:8, PREPARO MANUAL, APLICADA MANUALMENTE EM PANOS CEGOS DE FACHADA (SEM PRESENÇA DE VÃOS), ESPESSURA DE 35 MM. AF_08/2022</v>
          </cell>
          <cell r="I6369" t="str">
            <v>M2</v>
          </cell>
          <cell r="J6369" t="str">
            <v>COEFICIENTE DE REPRESENTATIVIDADE</v>
          </cell>
          <cell r="K6369" t="str">
            <v>63,39</v>
          </cell>
          <cell r="L6369" t="str">
            <v>CAIXA REFERENCIAL</v>
          </cell>
        </row>
        <row r="6370">
          <cell r="G6370" t="str">
            <v>87800</v>
          </cell>
          <cell r="H6370" t="str">
            <v>EMBOÇO OU MASSA ÚNICA EM ARGAMASSA INDUSTRIALIZADA, PREPARO MECÂNICO E APLICAÇÃO COM EQUIPAMENTO DE MISTURA E PROJEÇÃO DE 1,5 M3/H DE ARGAMASSA EM PANOS CEGOS DE FACHADA (SEM PRESENÇA DE VÃOS), ESPESSURA DE 35 MM. AF_08/2022</v>
          </cell>
          <cell r="I6370" t="str">
            <v>M2</v>
          </cell>
          <cell r="J6370" t="str">
            <v>COEFICIENTE DE REPRESENTATIVIDADE</v>
          </cell>
          <cell r="K6370" t="str">
            <v>104,04</v>
          </cell>
          <cell r="L6370" t="str">
            <v>CAIXA REFERENCIAL</v>
          </cell>
        </row>
        <row r="6371">
          <cell r="G6371" t="str">
            <v>87801</v>
          </cell>
          <cell r="H6371" t="str">
            <v>EMBOÇO OU MASSA ÚNICA EM ARGAMASSA TRAÇO 1:2:8, PREPARO MECÂNICO COM BETONEIRA 400 L, APLICADA MANUALMENTE EM PANOS CEGOS DE FACHADA (SEM PRESENÇA DE VÃOS), ESPESSURA DE 45 MM. AF_08/2022</v>
          </cell>
          <cell r="I6371" t="str">
            <v>M2</v>
          </cell>
          <cell r="J6371" t="str">
            <v>COEFICIENTE DE REPRESENTATIVIDADE</v>
          </cell>
          <cell r="K6371" t="str">
            <v>61,51</v>
          </cell>
          <cell r="L6371" t="str">
            <v>CAIXA REFERENCIAL</v>
          </cell>
        </row>
        <row r="6372">
          <cell r="G6372" t="str">
            <v>87803</v>
          </cell>
          <cell r="H6372" t="str">
            <v>EMBOÇO OU MASSA ÚNICA EM ARGAMASSA TRAÇO 1:2:8, PREPARO MANUAL, APLICADA MANUALMENTE EM PANOS CEGOS DE FACHADA (SEM PRESENÇA DE VÃOS), ESPESSURA DE 45 MM. AF_08/2022</v>
          </cell>
          <cell r="I6372" t="str">
            <v>M2</v>
          </cell>
          <cell r="J6372" t="str">
            <v>COEFICIENTE DE REPRESENTATIVIDADE</v>
          </cell>
          <cell r="K6372" t="str">
            <v>69,86</v>
          </cell>
          <cell r="L6372" t="str">
            <v>CAIXA REFERENCIAL</v>
          </cell>
        </row>
        <row r="6373">
          <cell r="G6373" t="str">
            <v>87804</v>
          </cell>
          <cell r="H6373" t="str">
            <v>EMBOÇO OU MASSA ÚNICA EM ARGAMASSA INDUSTRIALIZADA, PREPARO MECÂNICO E APLICAÇÃO COM EQUIPAMENTO DE MISTURA E PROJEÇÃO DE 1,5 M3/H DE ARGAMASSA EM PANOS CEGOS DE FACHADA (SEM PRESENÇA DE VÃOS), ESPESSURA DE 45 MM. AF_08/2022</v>
          </cell>
          <cell r="I6373" t="str">
            <v>M2</v>
          </cell>
          <cell r="J6373" t="str">
            <v>COEFICIENTE DE REPRESENTATIVIDADE</v>
          </cell>
          <cell r="K6373" t="str">
            <v>121,68</v>
          </cell>
          <cell r="L6373" t="str">
            <v>CAIXA REFERENCIAL</v>
          </cell>
        </row>
        <row r="6374">
          <cell r="G6374" t="str">
            <v>87805</v>
          </cell>
          <cell r="H6374" t="str">
            <v>EMBOÇO OU MASSA ÚNICA EM ARGAMASSA TRAÇO 1:2:8, PREPARO MECÂNICO COM BETONEIRA 400 L, APLICADA MANUALMENTE EM PANOS CEGOS DE FACHADA (SEM PRESENÇA DE VÃOS), ESPESSURA MAIOR OU IGUAL A 50 MM. AF_08/2022</v>
          </cell>
          <cell r="I6374" t="str">
            <v>M2</v>
          </cell>
          <cell r="J6374" t="str">
            <v>COEFICIENTE DE REPRESENTATIVIDADE</v>
          </cell>
          <cell r="K6374" t="str">
            <v>67,13</v>
          </cell>
          <cell r="L6374" t="str">
            <v>CAIXA REFERENCIAL</v>
          </cell>
        </row>
        <row r="6375">
          <cell r="G6375" t="str">
            <v>87807</v>
          </cell>
          <cell r="H6375" t="str">
            <v>EMBOÇO OU MASSA ÚNICA EM ARGAMASSA TRAÇO 1:2:8, PREPARO MANUAL, APLICADA MANUALMENTE EM PANOS CEGOS DE FACHADA (SEM PRESENÇA DE VÃOS), ESPESSURA MAIOR OU IGUAL A 50 MM. AF_08/2022</v>
          </cell>
          <cell r="I6375" t="str">
            <v>M2</v>
          </cell>
          <cell r="J6375" t="str">
            <v>COEFICIENTE DE REPRESENTATIVIDADE</v>
          </cell>
          <cell r="K6375" t="str">
            <v>76,33</v>
          </cell>
          <cell r="L6375" t="str">
            <v>CAIXA REFERENCIAL</v>
          </cell>
        </row>
        <row r="6376">
          <cell r="G6376" t="str">
            <v>87808</v>
          </cell>
          <cell r="H6376" t="str">
            <v>EMBOÇO OU MASSA ÚNICA EM ARGAMASSA INDUSTRIALIZADA, PREPARO MECÂNICO E APLICAÇÃO COM EQUIPAMENTO DE MISTURA E PROJEÇÃO DE 1,5 M3/H DE ARGAMASSA EM PANOS CEGOS DE FACHADA (SEM PRESENÇA DE VÃOS), ESPESSURA MAIOR OU IGUAL A 50 MM. AF_08/2022</v>
          </cell>
          <cell r="I6376" t="str">
            <v>M2</v>
          </cell>
          <cell r="J6376" t="str">
            <v>COEFICIENTE DE REPRESENTATIVIDADE</v>
          </cell>
          <cell r="K6376" t="str">
            <v>129,67</v>
          </cell>
          <cell r="L6376" t="str">
            <v>CAIXA REFERENCIAL</v>
          </cell>
        </row>
        <row r="6377">
          <cell r="G6377" t="str">
            <v>87809</v>
          </cell>
          <cell r="H6377" t="str">
            <v>EMBOÇO OU MASSA ÚNICA EM ARGAMASSA TRAÇO 1:2:8, PREPARO MECÂNICO COM BETONEIRA 400 L, APLICADA MANUALMENTE EM SUPERFÍCIES EXTERNAS DA SACADA, ESPESSURA DE 25 MM, SEM USO DE TELA METÁLICA DE REFORÇO CONTRA FISSURAÇÃO. AF_08/2022</v>
          </cell>
          <cell r="I6377" t="str">
            <v>M2</v>
          </cell>
          <cell r="J6377" t="str">
            <v>COEFICIENTE DE REPRESENTATIVIDADE</v>
          </cell>
          <cell r="K6377" t="str">
            <v>85,81</v>
          </cell>
          <cell r="L6377" t="str">
            <v>CAIXA REFERENCIAL</v>
          </cell>
        </row>
        <row r="6378">
          <cell r="G6378" t="str">
            <v>87811</v>
          </cell>
          <cell r="H6378" t="str">
            <v>EMBOÇO OU MASSA ÚNICA EM ARGAMASSA TRAÇO 1:2:8, PREPARO MANUAL, APLICADA MANUALMENTE EM SUPERFÍCIES EXTERNAS DA SACADA, ESPESSURA DE 25 MM, SEM USO DE TELA METÁLICA DE REFORÇO CONTRA FISSURAÇÃO. AF_08/2022</v>
          </cell>
          <cell r="I6378" t="str">
            <v>M2</v>
          </cell>
          <cell r="J6378" t="str">
            <v>COEFICIENTE DE REPRESENTATIVIDADE</v>
          </cell>
          <cell r="K6378" t="str">
            <v>90,77</v>
          </cell>
          <cell r="L6378" t="str">
            <v>CAIXA REFERENCIAL</v>
          </cell>
        </row>
        <row r="6379">
          <cell r="G6379" t="str">
            <v>87812</v>
          </cell>
          <cell r="H6379" t="str">
            <v>EMBOÇO OU MASSA ÚNICA EM ARGAMASSA INDUSTRIALIZADA, PREPARO MECÂNICO E APLICAÇÃO COM EQUIPAMENTO DE MISTURA E PROJEÇÃO DE 1,5 M3/H EM SUPERFÍCIES EXTERNAS DA SACADA, ESPESSURA 25 MM, SEM USO DE TELA METÁLICA. AF_08/2022</v>
          </cell>
          <cell r="I6379" t="str">
            <v>M2</v>
          </cell>
          <cell r="J6379" t="str">
            <v>COEFICIENTE DE REPRESENTATIVIDADE</v>
          </cell>
          <cell r="K6379" t="str">
            <v>116,95</v>
          </cell>
          <cell r="L6379" t="str">
            <v>CAIXA REFERENCIAL</v>
          </cell>
        </row>
        <row r="6380">
          <cell r="G6380" t="str">
            <v>87813</v>
          </cell>
          <cell r="H6380" t="str">
            <v>EMBOÇO OU MASSA ÚNICA EM ARGAMASSA TRAÇO 1:2:8, PREPARO MECÂNICO COM BETONEIRA 400 L, APLICADA MANUALMENTE EM SUPERFÍCIES EXTERNAS DA SACADA, ESPESSURA DE 35 MM, SEM USO DE TELA METÁLICA DE REFORÇO CONTRA FISSURAÇÃO. AF_08/2022</v>
          </cell>
          <cell r="I6380" t="str">
            <v>M2</v>
          </cell>
          <cell r="J6380" t="str">
            <v>COEFICIENTE DE REPRESENTATIVIDADE</v>
          </cell>
          <cell r="K6380" t="str">
            <v>101,86</v>
          </cell>
          <cell r="L6380" t="str">
            <v>CAIXA REFERENCIAL</v>
          </cell>
        </row>
        <row r="6381">
          <cell r="G6381" t="str">
            <v>87815</v>
          </cell>
          <cell r="H6381" t="str">
            <v>EMBOÇO OU MASSA ÚNICA EM ARGAMASSA TRAÇO 1:2:8, PREPARO MANUAL, APLICADA MANUALMENTE EM SUPERFÍCIES EXTERNAS DA SACADA, ESPESSURA DE 35 MM, SEM USO DE TELA METÁLICA DE REFORÇO CONTRA FISSURAÇÃO. AF_08/2022</v>
          </cell>
          <cell r="I6381" t="str">
            <v>M2</v>
          </cell>
          <cell r="J6381" t="str">
            <v>COEFICIENTE DE REPRESENTATIVIDADE</v>
          </cell>
          <cell r="K6381" t="str">
            <v>108,52</v>
          </cell>
          <cell r="L6381" t="str">
            <v>CAIXA REFERENCIAL</v>
          </cell>
        </row>
        <row r="6382">
          <cell r="G6382" t="str">
            <v>87816</v>
          </cell>
          <cell r="H6382" t="str">
            <v>EMBOÇO OU MASSA ÚNICA EM ARGAMASSA INDUSTRIALIZADA, PREPARO MECÂNICO E APLICAÇÃO COM EQUIPAMENTO DE MISTURA E PROJEÇÃO DE 1,5 M3/H EM SUPERFÍCIES EXTERNAS DA SACADA, ESPESSURA 35 MM, SEM USO DE TELA METÁLICA. AF_08/2022</v>
          </cell>
          <cell r="I6382" t="str">
            <v>M2</v>
          </cell>
          <cell r="J6382" t="str">
            <v>COEFICIENTE DE REPRESENTATIVIDADE</v>
          </cell>
          <cell r="K6382" t="str">
            <v>144,87</v>
          </cell>
          <cell r="L6382" t="str">
            <v>CAIXA REFERENCIAL</v>
          </cell>
        </row>
        <row r="6383">
          <cell r="G6383" t="str">
            <v>87817</v>
          </cell>
          <cell r="H6383" t="str">
            <v>EMBOÇO OU MASSA ÚNICA EM ARGAMASSA TRAÇO 1:2:8, PREPARO MECÂNICO COM BETONEIRA 400 L, APLICADA MANUALMENTE EM SUPERFÍCIES EXTERNAS DA SACADA, ESPESSURA DE 45 MM, SEM USO DE TELA METÁLICA DE REFORÇO CONTRA FISSURAÇÃO. AF_08/2022</v>
          </cell>
          <cell r="I6383" t="str">
            <v>M2</v>
          </cell>
          <cell r="J6383" t="str">
            <v>COEFICIENTE DE REPRESENTATIVIDADE</v>
          </cell>
          <cell r="K6383" t="str">
            <v>106,64</v>
          </cell>
          <cell r="L6383" t="str">
            <v>CAIXA REFERENCIAL</v>
          </cell>
        </row>
        <row r="6384">
          <cell r="G6384" t="str">
            <v>87819</v>
          </cell>
          <cell r="H6384" t="str">
            <v>EMBOÇO OU MASSA ÚNICA EM ARGAMASSA TRAÇO 1:2:8, PREPARO MANUAL, APLICADA MANUALMENTE EM SUPERFÍCIES EXTERNAS DA SACADA, ESPESSURA DE 45 MM, SEM USO DE TELA METÁLICA DE REFORÇO CONTRA FISSURAÇÃO. AF_08/2022</v>
          </cell>
          <cell r="I6384" t="str">
            <v>M2</v>
          </cell>
          <cell r="J6384" t="str">
            <v>COEFICIENTE DE REPRESENTATIVIDADE</v>
          </cell>
          <cell r="K6384" t="str">
            <v>114,99</v>
          </cell>
          <cell r="L6384" t="str">
            <v>CAIXA REFERENCIAL</v>
          </cell>
        </row>
        <row r="6385">
          <cell r="G6385" t="str">
            <v>87820</v>
          </cell>
          <cell r="H6385" t="str">
            <v>EMBOÇO OU MASSA ÚNICA EM ARGAMASSA INDUSTRIALIZADA, PREPARO MECÂNICO E APLICAÇÃO COM EQUIPAMENTO DE MISTURA E PROJEÇÃO DE 1,5 M3/H EM SUPERFÍCIES EXTERNAS DA SACADA, ESPESSURA 45 MM, SEM USO DE TELA METÁLICA. AF_08/2022</v>
          </cell>
          <cell r="I6385" t="str">
            <v>M2</v>
          </cell>
          <cell r="J6385" t="str">
            <v>COEFICIENTE DE REPRESENTATIVIDADE</v>
          </cell>
          <cell r="K6385" t="str">
            <v>162,51</v>
          </cell>
          <cell r="L6385" t="str">
            <v>CAIXA REFERENCIAL</v>
          </cell>
        </row>
        <row r="6386">
          <cell r="G6386" t="str">
            <v>87821</v>
          </cell>
          <cell r="H6386" t="str">
            <v>EMBOÇO OU MASSA ÚNICA EM ARGAMASSA TRAÇO 1:2:8, PREPARO MECÂNICO COM BETONEIRA 400 L, APLICADA MANUALMENTE EM SUPERFÍCIES EXTERNAS DA SACADA, ESPESSURA MAIOR OU IGUAL A 50 MM, SEM USO DE TELA METÁLICA DE REFORÇO CONTRA FISSURAÇÃO. AF_08/2022</v>
          </cell>
          <cell r="I6386" t="str">
            <v>M2</v>
          </cell>
          <cell r="J6386" t="str">
            <v>COEFICIENTE DE REPRESENTATIVIDADE</v>
          </cell>
          <cell r="K6386" t="str">
            <v>140,75</v>
          </cell>
          <cell r="L6386" t="str">
            <v>CAIXA REFERENCIAL</v>
          </cell>
        </row>
        <row r="6387">
          <cell r="G6387" t="str">
            <v>87823</v>
          </cell>
          <cell r="H6387" t="str">
            <v>EMBOÇO OU MASSA ÚNICA EM ARGAMASSA TRAÇO 1:2:8, PREPARO MANUAL, APLICADA MANUALMENTE EM SUPERFÍCIES EXTERNAS DA SACADA, ESPESSURA MAIOR OU IGUAL A 50 MM, SEM USO DE TELA METÁLICA DE REFORÇO CONTRA FISSURAÇÃO. AF_08/2022</v>
          </cell>
          <cell r="I6387" t="str">
            <v>M2</v>
          </cell>
          <cell r="J6387" t="str">
            <v>COEFICIENTE DE REPRESENTATIVIDADE</v>
          </cell>
          <cell r="K6387" t="str">
            <v>149,95</v>
          </cell>
          <cell r="L6387" t="str">
            <v>CAIXA REFERENCIAL</v>
          </cell>
        </row>
        <row r="6388">
          <cell r="G6388" t="str">
            <v>87824</v>
          </cell>
          <cell r="H6388" t="str">
            <v>EMBOÇO OU MASSA ÚNICA EM ARGAMASSA INDUSTRIALIZADA, PREPARO MECÂNICO E APLICAÇÃO COM EQUIPAMENTO DE MISTURA E PROJEÇÃO DE 1,5 M3/H EM SUPERFÍCIES EXTERNAS DA SACADA, ESPESSURA MAIOR OU IGUAL A 50 MM, SEM USO DE TELA METÁLICA. AF_08/2022</v>
          </cell>
          <cell r="I6388" t="str">
            <v>M2</v>
          </cell>
          <cell r="J6388" t="str">
            <v>COEFICIENTE DE REPRESENTATIVIDADE</v>
          </cell>
          <cell r="K6388" t="str">
            <v>188,93</v>
          </cell>
          <cell r="L6388" t="str">
            <v>CAIXA REFERENCIAL</v>
          </cell>
        </row>
        <row r="6389">
          <cell r="G6389" t="str">
            <v>87825</v>
          </cell>
          <cell r="H6389" t="str">
            <v>EMBOÇO OU MASSA ÚNICA EM ARGAMASSA TRAÇO 1:2:8, PREPARO MECÂNICO COM BETONEIRA 400 L, APLICADA MANUALMENTE NAS PAREDES INTERNAS DA SACADA, ESPESSURA DE 25 MM, SEM USO DE TELA METÁLICA DE REFORÇO CONTRA FISSURAÇÃO. AF_08/2022</v>
          </cell>
          <cell r="I6389" t="str">
            <v>M2</v>
          </cell>
          <cell r="J6389" t="str">
            <v>COEFICIENTE DE REPRESENTATIVIDADE</v>
          </cell>
          <cell r="K6389" t="str">
            <v>78,39</v>
          </cell>
          <cell r="L6389" t="str">
            <v>CAIXA REFERENCIAL</v>
          </cell>
        </row>
        <row r="6390">
          <cell r="G6390" t="str">
            <v>87827</v>
          </cell>
          <cell r="H6390" t="str">
            <v>EMBOÇO OU MASSA ÚNICA EM ARGAMASSA TRAÇO 1:2:8, PREPARO MANUAL, APLICADA MANUALMENTE NAS PAREDES INTERNAS DA SACADA, ESPESSURA DE 25 MM, SEM USO DE TELA METÁLICA DE REFORÇO CONTRA FISSURAÇÃO. AF_08/2022</v>
          </cell>
          <cell r="I6390" t="str">
            <v>M2</v>
          </cell>
          <cell r="J6390" t="str">
            <v>COEFICIENTE DE REPRESENTATIVIDADE</v>
          </cell>
          <cell r="K6390" t="str">
            <v>84,47</v>
          </cell>
          <cell r="L6390" t="str">
            <v>CAIXA REFERENCIAL</v>
          </cell>
        </row>
        <row r="6391">
          <cell r="G6391" t="str">
            <v>87828</v>
          </cell>
          <cell r="H6391" t="str">
            <v>EMBOÇO OU MASSA ÚNICA EM ARGAMASSA INDUSTRIALIZADA, PREPARO MECÂNICO E APLICAÇÃO COM EQUIPAMENTO DE MISTURA E PROJEÇÃO DE 1,5 M3/H NAS PAREDES INTERNAS DA SACADA, ESPESSURA 25 MM, SEM USO DE TELA METÁLICA. AF_08/2022</v>
          </cell>
          <cell r="I6391" t="str">
            <v>M2</v>
          </cell>
          <cell r="J6391" t="str">
            <v>COEFICIENTE DE REPRESENTATIVIDADE</v>
          </cell>
          <cell r="K6391" t="str">
            <v>119,09</v>
          </cell>
          <cell r="L6391" t="str">
            <v>CAIXA REFERENCIAL</v>
          </cell>
        </row>
        <row r="6392">
          <cell r="G6392" t="str">
            <v>87829</v>
          </cell>
          <cell r="H6392" t="str">
            <v>EMBOÇO OU MASSA ÚNICA EM ARGAMASSA TRAÇO 1:2:8, PREPARO MECÂNICO COM BETONEIRA 400 L, APLICADA MANUALMENTE NAS PAREDES INTERNAS DA SACADA, ESPESSURA DE 35 MM, SEM USO DE TELA METÁLICA DE REFORÇO CONTRA FISSURAÇÃO. AF_08/2022</v>
          </cell>
          <cell r="I6392" t="str">
            <v>M2</v>
          </cell>
          <cell r="J6392" t="str">
            <v>COEFICIENTE DE REPRESENTATIVIDADE</v>
          </cell>
          <cell r="K6392" t="str">
            <v>93,84</v>
          </cell>
          <cell r="L6392" t="str">
            <v>CAIXA REFERENCIAL</v>
          </cell>
        </row>
        <row r="6393">
          <cell r="G6393" t="str">
            <v>87831</v>
          </cell>
          <cell r="H6393" t="str">
            <v>EMBOÇO OU MASSA ÚNICA EM ARGAMASSA TRAÇO 1:2:8, PREPARO MANUAL, APLICADA MANUALMENTE NAS PAREDES INTERNAS DA SACADA, ESPESSURA DE 35 MM, SEM USO DE TELA METÁLICA DE REFORÇO CONTRA FISSURAÇÃO. AF_08/2022</v>
          </cell>
          <cell r="I6393" t="str">
            <v>M2</v>
          </cell>
          <cell r="J6393" t="str">
            <v>COEFICIENTE DE REPRESENTATIVIDADE</v>
          </cell>
          <cell r="K6393" t="str">
            <v>101,99</v>
          </cell>
          <cell r="L6393" t="str">
            <v>CAIXA REFERENCIAL</v>
          </cell>
        </row>
        <row r="6394">
          <cell r="G6394" t="str">
            <v>87832</v>
          </cell>
          <cell r="H6394" t="str">
            <v>EMBOÇO OU MASSA ÚNICA EM ARGAMASSA INDUSTRIALIZADA, PREPARO MECÂNICO E APLICAÇÃO COM EQUIPAMENTO DE MISTURA E PROJEÇÃO DE 1,5 M3/H DE ARGAMASSA NAS PAREDES INTERNAS DA SACADA, ESPESSURA 35 MM, SEM USO DE TELA METÁLICA. AF_08/2022</v>
          </cell>
          <cell r="I6394" t="str">
            <v>M2</v>
          </cell>
          <cell r="J6394" t="str">
            <v>COEFICIENTE DE REPRESENTATIVIDADE</v>
          </cell>
          <cell r="K6394" t="str">
            <v>149,35</v>
          </cell>
          <cell r="L6394" t="str">
            <v>CAIXA REFERENCIAL</v>
          </cell>
        </row>
        <row r="6395">
          <cell r="G6395" t="str">
            <v>87834</v>
          </cell>
          <cell r="H6395" t="str">
            <v>REVESTIMENTO DECORATIVO MONOCAMADA APLICADO MANUALMENTE EM PANOS CEGOS DA FACHADA DE UM EDIFÍCIO DE ESTRUTURA CONVENCIONAL, COM ACABAMENTO RASPADO. AF_06/2014</v>
          </cell>
          <cell r="I6395" t="str">
            <v>M2</v>
          </cell>
          <cell r="J6395" t="str">
            <v>COEFICIENTE DE REPRESENTATIVIDADE</v>
          </cell>
          <cell r="K6395" t="str">
            <v>196,74</v>
          </cell>
          <cell r="L6395" t="str">
            <v>CAIXA REFERENCIAL</v>
          </cell>
        </row>
        <row r="6396">
          <cell r="G6396" t="str">
            <v>87835</v>
          </cell>
          <cell r="H6396" t="str">
            <v>REVESTIMENTO DECORATIVO MONOCAMADA APLICADO MANUALMENTE EM PANOS CEGOS DA FACHADA DE UM EDIFÍCIO DE ALVENARIA ESTRUTURAL, COM ACABAMENTO RASPADO. AF_06/2014</v>
          </cell>
          <cell r="I6396" t="str">
            <v>M2</v>
          </cell>
          <cell r="J6396" t="str">
            <v>COEFICIENTE DE REPRESENTATIVIDADE</v>
          </cell>
          <cell r="K6396" t="str">
            <v>138,02</v>
          </cell>
          <cell r="L6396" t="str">
            <v>CAIXA REFERENCIAL</v>
          </cell>
        </row>
        <row r="6397">
          <cell r="G6397" t="str">
            <v>87836</v>
          </cell>
          <cell r="H6397" t="str">
            <v>REVESTIMENTO DECORATIVO MONOCAMADA APLICADO COM EQUIPAMENTO DE PROJEÇÃO EM PANOS CEGOS DA FACHADA DE UM EDIFÍCIO DE ESTRUTURA CONVENCIONAL, COM ACABAMENTO RASPADO. AF_06/2014</v>
          </cell>
          <cell r="I6397" t="str">
            <v>M2</v>
          </cell>
          <cell r="J6397" t="str">
            <v>COEFICIENTE DE REPRESENTATIVIDADE</v>
          </cell>
          <cell r="K6397" t="str">
            <v>186,50</v>
          </cell>
          <cell r="L6397" t="str">
            <v>CAIXA REFERENCIAL</v>
          </cell>
        </row>
        <row r="6398">
          <cell r="G6398" t="str">
            <v>87837</v>
          </cell>
          <cell r="H6398" t="str">
            <v>REVESTIMENTO DECORATIVO MONOCAMADA APLICADO COM EQUIPAMENTO DE PROJEÇÃO EM PANOS CEGOS DA FACHADA DE UM EDIFÍCIO DE ALVENARIA ESTRUTURAL, COM ACABAMENTO RASPADO. AF_06/2014</v>
          </cell>
          <cell r="I6398" t="str">
            <v>M2</v>
          </cell>
          <cell r="J6398" t="str">
            <v>COEFICIENTE DE REPRESENTATIVIDADE</v>
          </cell>
          <cell r="K6398" t="str">
            <v>128,91</v>
          </cell>
          <cell r="L6398" t="str">
            <v>CAIXA REFERENCIAL</v>
          </cell>
        </row>
        <row r="6399">
          <cell r="G6399" t="str">
            <v>87838</v>
          </cell>
          <cell r="H6399" t="str">
            <v>REVESTIMENTO DECORATIVO MONOCAMADA APLICADO MANUALMENTE EM PANOS DA FACHADA COM PRESENÇA DE VÃOS, DE UM EDIFÍCIO DE ESTRUTURA CONVENCIONAL E ACABAMENTO RASPADO. AF_06/2014</v>
          </cell>
          <cell r="I6399" t="str">
            <v>M2</v>
          </cell>
          <cell r="J6399" t="str">
            <v>COEFICIENTE DE REPRESENTATIVIDADE</v>
          </cell>
          <cell r="K6399" t="str">
            <v>204,93</v>
          </cell>
          <cell r="L6399" t="str">
            <v>CAIXA REFERENCIAL</v>
          </cell>
        </row>
        <row r="6400">
          <cell r="G6400" t="str">
            <v>87839</v>
          </cell>
          <cell r="H6400" t="str">
            <v>REVESTIMENTO DECORATIVO MONOCAMADA APLICADO MANUALMENTE EM PANOS DA FACHADA COM PRESENÇA DE VÃOS, DE UM EDIFÍCIO DE ALVENARIA ESTRUTURAL E ACABAMENTO RASPADO. AF_06/2014</v>
          </cell>
          <cell r="I6400" t="str">
            <v>M2</v>
          </cell>
          <cell r="J6400" t="str">
            <v>COEFICIENTE DE REPRESENTATIVIDADE</v>
          </cell>
          <cell r="K6400" t="str">
            <v>144,88</v>
          </cell>
          <cell r="L6400" t="str">
            <v>CAIXA REFERENCIAL</v>
          </cell>
        </row>
        <row r="6401">
          <cell r="G6401" t="str">
            <v>87840</v>
          </cell>
          <cell r="H6401" t="str">
            <v>REVESTIMENTO DECORATIVO MONOCAMADA APLICADO COM EQUIPAMENTO DE PROJEÇÃO EM PANOS DA FACHADA COM PRESENÇA DE VÃOS, DE UM EDIFÍCIO DE ESTRUTURA CONVENCIONAL E ACABAMENTO RASPADO. AF_06/2014</v>
          </cell>
          <cell r="I6401" t="str">
            <v>M2</v>
          </cell>
          <cell r="J6401" t="str">
            <v>COEFICIENTE DE REPRESENTATIVIDADE</v>
          </cell>
          <cell r="K6401" t="str">
            <v>192,19</v>
          </cell>
          <cell r="L6401" t="str">
            <v>CAIXA REFERENCIAL</v>
          </cell>
        </row>
        <row r="6402">
          <cell r="G6402" t="str">
            <v>87841</v>
          </cell>
          <cell r="H6402" t="str">
            <v>REVESTIMENTO DECORATIVO MONOCAMADA APLICADO COM EQUIPAMENTO DE PROJEÇÃO EM PANOS DA FACHADA COM PRESENÇA DE VÃOS, DE UM EDIFÍCIO DE ALVENARIA ESTRUTURAL E ACABAMENTO RASPADO. AF_06/2014</v>
          </cell>
          <cell r="I6402" t="str">
            <v>M2</v>
          </cell>
          <cell r="J6402" t="str">
            <v>COEFICIENTE DE REPRESENTATIVIDADE</v>
          </cell>
          <cell r="K6402" t="str">
            <v>133,24</v>
          </cell>
          <cell r="L6402" t="str">
            <v>CAIXA REFERENCIAL</v>
          </cell>
        </row>
        <row r="6403">
          <cell r="G6403" t="str">
            <v>87842</v>
          </cell>
          <cell r="H6403" t="str">
            <v>REVESTIMENTO DECORATIVO MONOCAMADA APLICADO MANUALMENTE EM SUPERFÍCIES EXTERNAS DA SACADA DE UM EDIFÍCIO DE ESTRUTURA CONVENCIONAL E ACABAMENTO RASPADO. AF_06/2014</v>
          </cell>
          <cell r="I6403" t="str">
            <v>M2</v>
          </cell>
          <cell r="J6403" t="str">
            <v>COEFICIENTE DE REPRESENTATIVIDADE</v>
          </cell>
          <cell r="K6403" t="str">
            <v>213,98</v>
          </cell>
          <cell r="L6403" t="str">
            <v>CAIXA REFERENCIAL</v>
          </cell>
        </row>
        <row r="6404">
          <cell r="G6404" t="str">
            <v>87843</v>
          </cell>
          <cell r="H6404" t="str">
            <v>REVESTIMENTO DECORATIVO MONOCAMADA APLICADO MANUALMENTE EM SUPERFÍCIES EXTERNAS DA SACADA DE UM EDIFÍCIO DE ALVENARIA ESTRUTURAL E ACABAMENTO RASPADO. AF_06/2014</v>
          </cell>
          <cell r="I6404" t="str">
            <v>M2</v>
          </cell>
          <cell r="J6404" t="str">
            <v>COEFICIENTE DE REPRESENTATIVIDADE</v>
          </cell>
          <cell r="K6404" t="str">
            <v>159,61</v>
          </cell>
          <cell r="L6404" t="str">
            <v>CAIXA REFERENCIAL</v>
          </cell>
        </row>
        <row r="6405">
          <cell r="G6405" t="str">
            <v>87844</v>
          </cell>
          <cell r="H6405" t="str">
            <v>REVESTIMENTO DECORATIVO MONOCAMADA APLICADO COM EQUIPAMENTO DE PROJEÇÃO EM SUPERFÍCIES EXTERNAS DA SACADA DE UM EDIFÍCIO DE ESTRUTURA CONVENCIONAL E ACABAMENTO RASPADO. AF_06/2014</v>
          </cell>
          <cell r="I6405" t="str">
            <v>M2</v>
          </cell>
          <cell r="J6405" t="str">
            <v>COEFICIENTE DE REPRESENTATIVIDADE</v>
          </cell>
          <cell r="K6405" t="str">
            <v>194,59</v>
          </cell>
          <cell r="L6405" t="str">
            <v>CAIXA REFERENCIAL</v>
          </cell>
        </row>
        <row r="6406">
          <cell r="G6406" t="str">
            <v>87845</v>
          </cell>
          <cell r="H6406" t="str">
            <v>REVESTIMENTO DECORATIVO MONOCAMADA APLICADO COM EQUIPAMENTO DE PROJEÇÃO EM SUPERFÍCIES EXTERNAS DA SACADA DE UM EDIFÍCIO DE ALVENARIA ESTRUTURAL E ACABAMENTO RASPADO. AF_06/2014</v>
          </cell>
          <cell r="I6406" t="str">
            <v>M2</v>
          </cell>
          <cell r="J6406" t="str">
            <v>COEFICIENTE DE REPRESENTATIVIDADE</v>
          </cell>
          <cell r="K6406" t="str">
            <v>141,38</v>
          </cell>
          <cell r="L6406" t="str">
            <v>CAIXA REFERENCIAL</v>
          </cell>
        </row>
        <row r="6407">
          <cell r="G6407" t="str">
            <v>87846</v>
          </cell>
          <cell r="H6407" t="str">
            <v>REVESTIMENTO DECORATIVO MONOCAMADA APLICADO MANUALMENTE EM PANOS CEGOS DA FACHADA DE UM EDIFÍCIO DE ESTRUTURA CONVENCIONAL, COM ACABAMENTO TRAVERTINO. AF_06/2014</v>
          </cell>
          <cell r="I6407" t="str">
            <v>M2</v>
          </cell>
          <cell r="J6407" t="str">
            <v>COEFICIENTE DE REPRESENTATIVIDADE</v>
          </cell>
          <cell r="K6407" t="str">
            <v>214,34</v>
          </cell>
          <cell r="L6407" t="str">
            <v>CAIXA REFERENCIAL</v>
          </cell>
        </row>
        <row r="6408">
          <cell r="G6408" t="str">
            <v>87847</v>
          </cell>
          <cell r="H6408" t="str">
            <v>REVESTIMENTO DECORATIVO MONOCAMADA APLICADO MANUALMENTE EM PANOS CEGOS DA FACHADA DE UM EDIFÍCIO DE ALVENARIA ESTRUTURAL, COM ACABAMENTO TRAVERTINO. AF_06/2014</v>
          </cell>
          <cell r="I6408" t="str">
            <v>M2</v>
          </cell>
          <cell r="J6408" t="str">
            <v>COEFICIENTE DE REPRESENTATIVIDADE</v>
          </cell>
          <cell r="K6408" t="str">
            <v>155,61</v>
          </cell>
          <cell r="L6408" t="str">
            <v>CAIXA REFERENCIAL</v>
          </cell>
        </row>
        <row r="6409">
          <cell r="G6409" t="str">
            <v>87848</v>
          </cell>
          <cell r="H6409" t="str">
            <v>REVESTIMENTO DECORATIVO MONOCAMADA APLICADO COM EQUIPAMENTO DE PROJEÇÃO EM PANOS CEGOS DA FACHADA DE UM EDIFÍCIO DE ESTRUTURA CONVENCIONAL, COM ACABAMENTO TRAVERTINO. AF_06/2014</v>
          </cell>
          <cell r="I6409" t="str">
            <v>M2</v>
          </cell>
          <cell r="J6409" t="str">
            <v>COEFICIENTE DE REPRESENTATIVIDADE</v>
          </cell>
          <cell r="K6409" t="str">
            <v>202,18</v>
          </cell>
          <cell r="L6409" t="str">
            <v>CAIXA REFERENCIAL</v>
          </cell>
        </row>
        <row r="6410">
          <cell r="G6410" t="str">
            <v>87849</v>
          </cell>
          <cell r="H6410" t="str">
            <v>REVESTIMENTO DECORATIVO MONOCAMADA APLICADO COM EQUIPAMENTO DE PROJEÇÃO EM PANOS CEGOS DA FACHADA DE UM EDIFÍCIO DE ALVENARIA ESTRUTURAL, COM ACABAMENTO TRAVERTINO. AF_06/2014</v>
          </cell>
          <cell r="I6410" t="str">
            <v>M2</v>
          </cell>
          <cell r="J6410" t="str">
            <v>COEFICIENTE DE REPRESENTATIVIDADE</v>
          </cell>
          <cell r="K6410" t="str">
            <v>144,59</v>
          </cell>
          <cell r="L6410" t="str">
            <v>CAIXA REFERENCIAL</v>
          </cell>
        </row>
        <row r="6411">
          <cell r="G6411" t="str">
            <v>87850</v>
          </cell>
          <cell r="H6411" t="str">
            <v>REVESTIMENTO DECORATIVO MONOCAMADA APLICADO MANUALMENTE EM PANOS DA FACHADA COM PRESENÇA DE VÃOS, DE UM EDIFÍCIO DE ESTRUTURA CONVENCIONAL E ACABAMENTO TRAVERTINO. AF_06/2014</v>
          </cell>
          <cell r="I6411" t="str">
            <v>M2</v>
          </cell>
          <cell r="J6411" t="str">
            <v>COEFICIENTE DE REPRESENTATIVIDADE</v>
          </cell>
          <cell r="K6411" t="str">
            <v>222,57</v>
          </cell>
          <cell r="L6411" t="str">
            <v>CAIXA REFERENCIAL</v>
          </cell>
        </row>
        <row r="6412">
          <cell r="G6412" t="str">
            <v>87851</v>
          </cell>
          <cell r="H6412" t="str">
            <v>REVESTIMENTO DECORATIVO MONOCAMADA APLICADO MANUALMENTE EM PANOS DA FACHADA COM PRESENÇA DE VÃOS, DE UM EDIFÍCIO DE ALVENARIA ESTRUTURAL E ACABAMENTO TRAVERTINO. AF_06/2014</v>
          </cell>
          <cell r="I6412" t="str">
            <v>M2</v>
          </cell>
          <cell r="J6412" t="str">
            <v>COEFICIENTE DE REPRESENTATIVIDADE</v>
          </cell>
          <cell r="K6412" t="str">
            <v>162,50</v>
          </cell>
          <cell r="L6412" t="str">
            <v>CAIXA REFERENCIAL</v>
          </cell>
        </row>
        <row r="6413">
          <cell r="G6413" t="str">
            <v>87852</v>
          </cell>
          <cell r="H6413" t="str">
            <v>REVESTIMENTO DECORATIVO MONOCAMADA APLICADO COM EQUIPAMENTO DE PROJEÇÃO EM PANOS DA FACHADA COM PRESENÇA DE VÃOS, DE UM EDIFÍCIO DE ESTRUTURA CONVENCIONAL E ACABAMENTO TRAVERTINO. AF_06/2014</v>
          </cell>
          <cell r="I6413" t="str">
            <v>M2</v>
          </cell>
          <cell r="J6413" t="str">
            <v>COEFICIENTE DE REPRESENTATIVIDADE</v>
          </cell>
          <cell r="K6413" t="str">
            <v>207,83</v>
          </cell>
          <cell r="L6413" t="str">
            <v>CAIXA REFERENCIAL</v>
          </cell>
        </row>
        <row r="6414">
          <cell r="G6414" t="str">
            <v>87853</v>
          </cell>
          <cell r="H6414" t="str">
            <v>REVESTIMENTO DECORATIVO MONOCAMADA APLICADO COM EQUIPAMENTO DE PROJEÇÃO EM PANOS DA FACHADA COM PRESENÇA DE VÃOS, DE UM EDIFÍCIO DE ALVENARIA ESTRUTURAL E ACABAMENTO TRAVERTINO. AF_06/2014</v>
          </cell>
          <cell r="I6414" t="str">
            <v>M2</v>
          </cell>
          <cell r="J6414" t="str">
            <v>COEFICIENTE DE REPRESENTATIVIDADE</v>
          </cell>
          <cell r="K6414" t="str">
            <v>148,88</v>
          </cell>
          <cell r="L6414" t="str">
            <v>CAIXA REFERENCIAL</v>
          </cell>
        </row>
        <row r="6415">
          <cell r="G6415" t="str">
            <v>87854</v>
          </cell>
          <cell r="H6415" t="str">
            <v>REVESTIMENTO DECORATIVO MONOCAMADA APLICADO MANUALMENTE EM SUPERFÍCIES EXTERNAS DA SACADA DE UM EDIFÍCIO DE ESTRUTURA CONVENCIONAL E ACABAMENTO TRAVERTINO. AF_06/2014</v>
          </cell>
          <cell r="I6415" t="str">
            <v>M2</v>
          </cell>
          <cell r="J6415" t="str">
            <v>COEFICIENTE DE REPRESENTATIVIDADE</v>
          </cell>
          <cell r="K6415" t="str">
            <v>231,58</v>
          </cell>
          <cell r="L6415" t="str">
            <v>CAIXA REFERENCIAL</v>
          </cell>
        </row>
        <row r="6416">
          <cell r="G6416" t="str">
            <v>87855</v>
          </cell>
          <cell r="H6416" t="str">
            <v>REVESTIMENTO DECORATIVO MONOCAMADA APLICADO MANUALMENTE EM SUPERFÍCIES EXTERNAS DA SACADA DE UM EDIFÍCIO DE ALVENARIA ESTRUTURAL E ACABAMENTO TRAVERTINO. AF_06/2014</v>
          </cell>
          <cell r="I6416" t="str">
            <v>M2</v>
          </cell>
          <cell r="J6416" t="str">
            <v>COEFICIENTE DE REPRESENTATIVIDADE</v>
          </cell>
          <cell r="K6416" t="str">
            <v>177,23</v>
          </cell>
          <cell r="L6416" t="str">
            <v>CAIXA REFERENCIAL</v>
          </cell>
        </row>
        <row r="6417">
          <cell r="G6417" t="str">
            <v>87856</v>
          </cell>
          <cell r="H6417" t="str">
            <v>REVESTIMENTO DECORATIVO MONOCAMADA APLICADO COM EQUIPAMENTO DE PROJEÇÃO EM SUPERFÍCIES EXTERNAS DA SACADA DE UM EDIFÍCIO DE ESTRUTURA CONVENCIONAL E ACABAMENTO TRAVERTINO. AF_06/2014</v>
          </cell>
          <cell r="I6417" t="str">
            <v>M2</v>
          </cell>
          <cell r="J6417" t="str">
            <v>COEFICIENTE DE REPRESENTATIVIDADE</v>
          </cell>
          <cell r="K6417" t="str">
            <v>210,27</v>
          </cell>
          <cell r="L6417" t="str">
            <v>CAIXA REFERENCIAL</v>
          </cell>
        </row>
        <row r="6418">
          <cell r="G6418" t="str">
            <v>87857</v>
          </cell>
          <cell r="H6418" t="str">
            <v>REVESTIMENTO DECORATIVO MONOCAMADA APLICADO COM EQUIPAMENTO DE PROJEÇÃO EM SUPERFÍCIES EXTERNAS DA SACADA DE UM EDIFÍCIO DE ALVENARIA ESTRUTURAL E ACABAMENTO TRAVERTINO. AF_06/2014</v>
          </cell>
          <cell r="I6418" t="str">
            <v>M2</v>
          </cell>
          <cell r="J6418" t="str">
            <v>COEFICIENTE DE REPRESENTATIVIDADE</v>
          </cell>
          <cell r="K6418" t="str">
            <v>157,03</v>
          </cell>
          <cell r="L6418" t="str">
            <v>CAIXA REFERENCIAL</v>
          </cell>
        </row>
        <row r="6419">
          <cell r="G6419" t="str">
            <v>87858</v>
          </cell>
          <cell r="H6419" t="str">
            <v>REVESTIMENTO DECORATIVO MONOCAMADA APLICADO MANUALMENTE NAS PAREDES INTERNAS DA SACADA COM ACABAMENTO RASPADO. AF_06/2014</v>
          </cell>
          <cell r="I6419" t="str">
            <v>M2</v>
          </cell>
          <cell r="J6419" t="str">
            <v>COEFICIENTE DE REPRESENTATIVIDADE</v>
          </cell>
          <cell r="K6419" t="str">
            <v>151,91</v>
          </cell>
          <cell r="L6419" t="str">
            <v>CAIXA REFERENCIAL</v>
          </cell>
        </row>
        <row r="6420">
          <cell r="G6420" t="str">
            <v>87859</v>
          </cell>
          <cell r="H6420" t="str">
            <v>REVESTIMENTO DECORATIVO MONOCAMADA APLICADO MANUALMENTE NAS PAREDES INTERNAS DA SACADA COM ACABAMENTO TRAVERTINO. AF_06/2014</v>
          </cell>
          <cell r="I6420" t="str">
            <v>M2</v>
          </cell>
          <cell r="J6420" t="str">
            <v>COEFICIENTE DE REPRESENTATIVIDADE</v>
          </cell>
          <cell r="K6420" t="str">
            <v>177,17</v>
          </cell>
          <cell r="L6420" t="str">
            <v>CAIXA REFERENCIAL</v>
          </cell>
        </row>
        <row r="6421">
          <cell r="G6421" t="str">
            <v>89048</v>
          </cell>
          <cell r="H6421" t="str">
            <v>(COMPOSIÇÃO REPRESENTATIVA) DO SERVIÇO DE EMBOÇO/MASSA ÚNICA, TRAÇO 1:2:8, PREPARO MECÂNICO, COM BETONEIRA DE 400L, EM PAREDES DE AMBIENTES INTERNOS, COM EXECUÇÃO DE TALISCAS, PARA EDIFICAÇÃO HABITACIONAL MULTIFAMILIAR (PRÉDIO). AF_11/2014</v>
          </cell>
          <cell r="I6421" t="str">
            <v>M2</v>
          </cell>
          <cell r="J6421" t="str">
            <v>COEFICIENTE DE REPRESENTATIVIDADE</v>
          </cell>
          <cell r="K6421" t="str">
            <v>38,51</v>
          </cell>
          <cell r="L6421" t="str">
            <v>CAIXA REFERENCIAL</v>
          </cell>
        </row>
        <row r="6422">
          <cell r="G6422" t="str">
            <v>89049</v>
          </cell>
          <cell r="H6422" t="str">
            <v>(COMPOSIÇÃO REPRESENTATIVA) DO SERVIÇO DE APLICAÇÃO MANUAL DE GESSO DESEMPENADO (SEM TALISCAS) EM TETO, ESPESSURA 0,5 CM, PARA EDIFICAÇÃO HABITACIONAL MULTIFAMILIAR (PRÉDIO). AF_11/2014</v>
          </cell>
          <cell r="I6422" t="str">
            <v>M2</v>
          </cell>
          <cell r="J6422" t="str">
            <v>COEFICIENTE DE REPRESENTATIVIDADE</v>
          </cell>
          <cell r="K6422" t="str">
            <v>26,24</v>
          </cell>
          <cell r="L6422" t="str">
            <v>CAIXA REFERENCIAL</v>
          </cell>
        </row>
        <row r="6423">
          <cell r="G6423" t="str">
            <v>89173</v>
          </cell>
          <cell r="H6423" t="str">
            <v>(COMPOSIÇÃO REPRESENTATIVA) DO SERVIÇO DE EMBOÇO/MASSA ÚNICA, APLICADO MANUALMENTE, TRAÇO 1:2:8, EM BETONEIRA DE 400L, PAREDES INTERNAS, COM EXECUÇÃO DE TALISCAS, EDIFICAÇÃO HABITACIONAL UNIFAMILIAR (CASAS) E EDIFICAÇÃO PÚBLICA PADRÃO. AF_12/2014</v>
          </cell>
          <cell r="I6423" t="str">
            <v>M2</v>
          </cell>
          <cell r="J6423" t="str">
            <v>COEFICIENTE DE REPRESENTATIVIDADE</v>
          </cell>
          <cell r="K6423" t="str">
            <v>37,80</v>
          </cell>
          <cell r="L6423" t="str">
            <v>CAIXA REFERENCIAL</v>
          </cell>
        </row>
        <row r="6424">
          <cell r="G6424" t="str">
            <v>90406</v>
          </cell>
          <cell r="H6424" t="str">
            <v>MASSA ÚNICA, PARA RECEBIMENTO DE PINTURA, EM ARGAMASSA TRAÇO 1:2:8, PREPARO MECÂNICO COM BETONEIRA 400L, APLICADA MANUALMENTE EM TETO, ESPESSURA DE 20MM, COM EXECUÇÃO DE TALISCAS. AF_03/2015</v>
          </cell>
          <cell r="I6424" t="str">
            <v>M2</v>
          </cell>
          <cell r="J6424" t="str">
            <v>COEFICIENTE DE REPRESENTATIVIDADE</v>
          </cell>
          <cell r="K6424" t="str">
            <v>50,92</v>
          </cell>
          <cell r="L6424" t="str">
            <v>CAIXA REFERENCIAL</v>
          </cell>
        </row>
        <row r="6425">
          <cell r="G6425" t="str">
            <v>90407</v>
          </cell>
          <cell r="H6425" t="str">
            <v>MASSA ÚNICA, PARA RECEBIMENTO DE PINTURA, EM ARGAMASSA TRAÇO 1:2:8, PREPARO MANUAL, APLICADA MANUALMENTE EM TETO, ESPESSURA DE 20MM, COM EXECUÇÃO DE TALISCAS. AF_03/2015</v>
          </cell>
          <cell r="I6425" t="str">
            <v>M2</v>
          </cell>
          <cell r="J6425" t="str">
            <v>COEFICIENTE DE REPRESENTATIVIDADE</v>
          </cell>
          <cell r="K6425" t="str">
            <v>57,29</v>
          </cell>
          <cell r="L6425" t="str">
            <v>CAIXA REFERENCIAL</v>
          </cell>
        </row>
        <row r="6426">
          <cell r="G6426" t="str">
            <v>90408</v>
          </cell>
          <cell r="H6426" t="str">
            <v>MASSA ÚNICA, PARA RECEBIMENTO DE PINTURA, EM ARGAMASSA TRAÇO 1:2:8, PREPARO MECÂNICO COM BETONEIRA 400L, APLICADA MANUALMENTE EM TETO, ESPESSURA DE 10MM, COM EXECUÇÃO DE TALISCAS. AF_03/2015</v>
          </cell>
          <cell r="I6426" t="str">
            <v>M2</v>
          </cell>
          <cell r="J6426" t="str">
            <v>COEFICIENTE DE REPRESENTATIVIDADE</v>
          </cell>
          <cell r="K6426" t="str">
            <v>37,75</v>
          </cell>
          <cell r="L6426" t="str">
            <v>CAIXA REFERENCIAL</v>
          </cell>
        </row>
        <row r="6427">
          <cell r="G6427" t="str">
            <v>90409</v>
          </cell>
          <cell r="H6427" t="str">
            <v>MASSA ÚNICA, PARA RECEBIMENTO DE PINTURA, EM ARGAMASSA TRAÇO 1:2:8, PREPARO MANUAL, APLICADA MANUALMENTE EM TETO, ESPESSURA DE 10MM, COM EXECUÇÃO DE TALISCAS. AF_03/2015</v>
          </cell>
          <cell r="I6427" t="str">
            <v>M2</v>
          </cell>
          <cell r="J6427" t="str">
            <v>COEFICIENTE DE REPRESENTATIVIDADE</v>
          </cell>
          <cell r="K6427" t="str">
            <v>41,35</v>
          </cell>
          <cell r="L6427" t="str">
            <v>CAIXA REFERENCIAL</v>
          </cell>
        </row>
        <row r="6428">
          <cell r="G6428" t="str">
            <v>104203</v>
          </cell>
          <cell r="H6428" t="str">
            <v>EMBOÇO OU MASSA ÚNICA EM ARGAMASSA TRAÇO 1:2:8, PREPARO MECÂNICA COM BETONEIRA 400 L, APLICADA COM PROJETOR TIPO CANEQUINHA EM PANOS DE FACHADA COM PRESENÇA DE VÃOS, ESPESSURA DE 25 MM, ACESSO POR BALANCIM MANUAL. AF_08/2022</v>
          </cell>
          <cell r="I6428" t="str">
            <v>M2</v>
          </cell>
          <cell r="J6428" t="str">
            <v>COEFICIENTE DE REPRESENTATIVIDADE</v>
          </cell>
          <cell r="K6428" t="str">
            <v>60,56</v>
          </cell>
          <cell r="L6428" t="str">
            <v>CAIXA REFERENCIAL</v>
          </cell>
        </row>
        <row r="6429">
          <cell r="G6429" t="str">
            <v>104204</v>
          </cell>
          <cell r="H6429" t="str">
            <v>EMBOÇO OU MASSA ÚNICA EM ARGAMASSA TRAÇO 1:2:8, PREPARO MECÂNICA COM BETONEIRA 400 L, APLICADA COM PROJETOR TIPO CANEQUINHA EM PANOS DE FACHADA COM PRESENÇA DE VÃOS, ESPESSURA DE 35 MM, ACESSO POR BALANCIM MANUAL. AF_08/2022</v>
          </cell>
          <cell r="I6429" t="str">
            <v>M2</v>
          </cell>
          <cell r="J6429" t="str">
            <v>COEFICIENTE DE REPRESENTATIVIDADE</v>
          </cell>
          <cell r="K6429" t="str">
            <v>78,13</v>
          </cell>
          <cell r="L6429" t="str">
            <v>CAIXA REFERENCIAL</v>
          </cell>
        </row>
        <row r="6430">
          <cell r="G6430" t="str">
            <v>104205</v>
          </cell>
          <cell r="H6430" t="str">
            <v>EMBOÇO OU MASSA ÚNICA EM ARGAMASSA TRAÇO 1:2:8, PREPARO MECÂNICA COM BETONEIRA 400 L, APLICADA COM PROJETOR TIPO CANEQUINHA EM PANOS DE FACHADA COM PRESENÇA DE VÃOS, ESPESSURA DE 45 MM, ACESSO POR BALANCIM MANUAL. AF_08/2022</v>
          </cell>
          <cell r="I6430" t="str">
            <v>M2</v>
          </cell>
          <cell r="J6430" t="str">
            <v>COEFICIENTE DE REPRESENTATIVIDADE</v>
          </cell>
          <cell r="K6430" t="str">
            <v>83,92</v>
          </cell>
          <cell r="L6430" t="str">
            <v>CAIXA REFERENCIAL</v>
          </cell>
        </row>
        <row r="6431">
          <cell r="G6431" t="str">
            <v>104206</v>
          </cell>
          <cell r="H6431" t="str">
            <v>EMBOÇO OU MASSA ÚNICA EM ARGAMASSA TRAÇO 1:2:8, PREPARO MECÂNICA COM BETONEIRA 400 L, APLICADA COM PROJETOR TIPO CANEQUINHA EM PANOS DE FACHADA COM PRESENÇA DE VÃOS, ESPESSURA DE 50 MM, ACESSO POR BALANCIM MANUAL. AF_08/2022</v>
          </cell>
          <cell r="I6431" t="str">
            <v>M2</v>
          </cell>
          <cell r="J6431" t="str">
            <v>COEFICIENTE DE REPRESENTATIVIDADE</v>
          </cell>
          <cell r="K6431" t="str">
            <v>92,80</v>
          </cell>
          <cell r="L6431" t="str">
            <v>CAIXA REFERENCIAL</v>
          </cell>
        </row>
        <row r="6432">
          <cell r="G6432" t="str">
            <v>104207</v>
          </cell>
          <cell r="H6432" t="str">
            <v>EMBOÇO OU MASSA ÚNICA EM ARGAMASSA TRAÇO 1:2:8, PREPARO MECÂNICA COM BETONEIRA 400 L, APLICADA COM PROJETOR TIPO CANEQUINHA EM PANOS DE FACHADA SEM PRESENÇA DE VÃOS, ESPESSURA DE 25 MM, ACESSO POR BALANCIM MANUAL. AF_08/2022</v>
          </cell>
          <cell r="I6432" t="str">
            <v>M2</v>
          </cell>
          <cell r="J6432" t="str">
            <v>COEFICIENTE DE REPRESENTATIVIDADE</v>
          </cell>
          <cell r="K6432" t="str">
            <v>43,34</v>
          </cell>
          <cell r="L6432" t="str">
            <v>CAIXA REFERENCIAL</v>
          </cell>
        </row>
        <row r="6433">
          <cell r="G6433" t="str">
            <v>104208</v>
          </cell>
          <cell r="H6433" t="str">
            <v>EMBOÇO OU MASSA ÚNICA EM ARGAMASSA TRAÇO 1:2:8, PREPARO MECÂNICA COM BETONEIRA 400 L, APLICADA COM PROJETOR TIPO CANEQUINHA EM PANOS DE FACHADA SEM PRESENÇA DE VÃOS, ESPESSURA DE 35 MM, ACESSO POR BALANCIM MANUAL. AF_08/2022</v>
          </cell>
          <cell r="I6433" t="str">
            <v>M2</v>
          </cell>
          <cell r="J6433" t="str">
            <v>COEFICIENTE DE REPRESENTATIVIDADE</v>
          </cell>
          <cell r="K6433" t="str">
            <v>60,48</v>
          </cell>
          <cell r="L6433" t="str">
            <v>CAIXA REFERENCIAL</v>
          </cell>
        </row>
        <row r="6434">
          <cell r="G6434" t="str">
            <v>104209</v>
          </cell>
          <cell r="H6434" t="str">
            <v>EMBOÇO OU MASSA ÚNICA EM ARGAMASSA TRAÇO 1:2:8, PREPARO MECÂNICA COM BETONEIRA 400 L, APLICADA COM PROJETOR TIPO CANEQUINHA EM PANOS DE FACHADA SEM PRESENÇA DE VÃOS, ESPESSURA DE 45 MM, ACESSO POR BALANCIM MANUAL. AF_08/2022</v>
          </cell>
          <cell r="I6434" t="str">
            <v>M2</v>
          </cell>
          <cell r="J6434" t="str">
            <v>COEFICIENTE DE REPRESENTATIVIDADE</v>
          </cell>
          <cell r="K6434" t="str">
            <v>65,94</v>
          </cell>
          <cell r="L6434" t="str">
            <v>CAIXA REFERENCIAL</v>
          </cell>
        </row>
        <row r="6435">
          <cell r="G6435" t="str">
            <v>104210</v>
          </cell>
          <cell r="H6435" t="str">
            <v>EMBOÇO OU MASSA ÚNICA EM ARGAMASSA TRAÇO 1:2:8, PREPARO MECÂNICA COM BETONEIRA 400 L, APLICADA COM PROJETOR TIPO CANEQUINHA EM PANOS DE FACHADA SEM PRESENÇA DE VÃOS, ESPESSURA DE 50 MM, ACESSO POR BALANCIM MANUAL. AF_08/2022</v>
          </cell>
          <cell r="I6435" t="str">
            <v>M2</v>
          </cell>
          <cell r="J6435" t="str">
            <v>COEFICIENTE DE REPRESENTATIVIDADE</v>
          </cell>
          <cell r="K6435" t="str">
            <v>67,71</v>
          </cell>
          <cell r="L6435" t="str">
            <v>CAIXA REFERENCIAL</v>
          </cell>
        </row>
        <row r="6436">
          <cell r="G6436" t="str">
            <v>104211</v>
          </cell>
          <cell r="H6436" t="str">
            <v>EMBOÇO OU MASSA ÚNICA EM ARGAMASSA TRAÇO 1:2:8, PREPARO MECÂNICA COM BETONEIRA 400 L, APLICADA COM PROJETOR TIPO CANEQUINHA EM SUPERFÍCIES EXTERNAS DA SACADA, ESPESSURA DE 25 MM, ACESSO POR BALANCIM MANUAL, SEM USO DE TELA METÁLICA. AF_08/2022</v>
          </cell>
          <cell r="I6436" t="str">
            <v>M2</v>
          </cell>
          <cell r="J6436" t="str">
            <v>COEFICIENTE DE REPRESENTATIVIDADE</v>
          </cell>
          <cell r="K6436" t="str">
            <v>90,29</v>
          </cell>
          <cell r="L6436" t="str">
            <v>CAIXA REFERENCIAL</v>
          </cell>
        </row>
        <row r="6437">
          <cell r="G6437" t="str">
            <v>104212</v>
          </cell>
          <cell r="H6437" t="str">
            <v>EMBOÇO OU MASSA ÚNICA EM ARGAMASSA TRAÇO 1:2:8, PREPARO MECÂNICA COM BETONEIRA 400 L, APLICADA COM PROJETOR TIPO CANEQUINHA EM SUPERFÍCIES EXTERNAS DA SACADA, ESPESSURA DE 35 MM, ACESSO POR BALANCIM MANUAL, SEM USO DE TELA METÁLICA. AF_08/2022</v>
          </cell>
          <cell r="I6437" t="str">
            <v>M2</v>
          </cell>
          <cell r="J6437" t="str">
            <v>COEFICIENTE DE REPRESENTATIVIDADE</v>
          </cell>
          <cell r="K6437" t="str">
            <v>107,51</v>
          </cell>
          <cell r="L6437" t="str">
            <v>CAIXA REFERENCIAL</v>
          </cell>
        </row>
        <row r="6438">
          <cell r="G6438" t="str">
            <v>104213</v>
          </cell>
          <cell r="H6438" t="str">
            <v>EMBOÇO OU MASSA ÚNICA EM ARGAMASSA TRAÇO 1:2:8, PREPARO MECÂNICA COM BETONEIRA 400 L, APLICADA COM PROJETOR TIPO CANEQUINHA EM SUPERFÍCIES EXTERNAS DA SACADA, ESPESSURA DE 45 MM, ACESSO POR BALANCIM MANUAL, SEM USO DE TELA METÁLICA. AF_08/2022</v>
          </cell>
          <cell r="I6438" t="str">
            <v>M2</v>
          </cell>
          <cell r="J6438" t="str">
            <v>COEFICIENTE DE REPRESENTATIVIDADE</v>
          </cell>
          <cell r="K6438" t="str">
            <v>112,98</v>
          </cell>
          <cell r="L6438" t="str">
            <v>CAIXA REFERENCIAL</v>
          </cell>
        </row>
        <row r="6439">
          <cell r="G6439" t="str">
            <v>104214</v>
          </cell>
          <cell r="H6439" t="str">
            <v>EMBOÇO OU MASSA ÚNICA EM ARGAMASSA TRAÇO 1:2:8, PREPARO MECÂNICA COM BETONEIRA 400 L, APLICADA COM PROJETOR TIPO CANEQUINHA EM SUPERFÍCIES EXTERNAS DA SACADA, ESPESSURA DE 50 MM, ACESSO POR BALANCIM MANUAL, SEM USO DE TELA METÁLICA. AF_08/2022</v>
          </cell>
          <cell r="I6439" t="str">
            <v>M2</v>
          </cell>
          <cell r="J6439" t="str">
            <v>COEFICIENTE DE REPRESENTATIVIDADE</v>
          </cell>
          <cell r="K6439" t="str">
            <v>135,81</v>
          </cell>
          <cell r="L6439" t="str">
            <v>CAIXA REFERENCIAL</v>
          </cell>
        </row>
        <row r="6440">
          <cell r="G6440" t="str">
            <v>104215</v>
          </cell>
          <cell r="H6440" t="str">
            <v>EMBOÇO OU MASSA ÚNICA EM ARGAMASSA TRAÇO 1:2:8, PREPARO MECÂNICA COM BETONEIRA 400 L, APLICADA COM PROJETOR TIPO CANEQUINHA EM SUPERFÍCIES INTERNAS DA SACADA, ESPESSURA DE 25 MM,  SEM USO DE TELA METÁLICA. AF_08/2022</v>
          </cell>
          <cell r="I6440" t="str">
            <v>M2</v>
          </cell>
          <cell r="J6440" t="str">
            <v>COEFICIENTE DE REPRESENTATIVIDADE</v>
          </cell>
          <cell r="K6440" t="str">
            <v>82,58</v>
          </cell>
          <cell r="L6440" t="str">
            <v>CAIXA REFERENCIAL</v>
          </cell>
        </row>
        <row r="6441">
          <cell r="G6441" t="str">
            <v>104216</v>
          </cell>
          <cell r="H6441" t="str">
            <v>EMBOÇO OU MASSA ÚNICA EM ARGAMASSA TRAÇO 1:2:8, PREPARO MECÂNICA COM BETONEIRA 400 L, APLICADA COM PROJETOR TIPO CANEQUINHA EM SUPERFÍCIES INTERNAS DA SACADA, ESPESSURA DE 35 MM, SEM USO DE TELA METÁLICA. AF_08/2022</v>
          </cell>
          <cell r="I6441" t="str">
            <v>M2</v>
          </cell>
          <cell r="J6441" t="str">
            <v>COEFICIENTE DE REPRESENTATIVIDADE</v>
          </cell>
          <cell r="K6441" t="str">
            <v>99,09</v>
          </cell>
          <cell r="L6441" t="str">
            <v>CAIXA REFERENCIAL</v>
          </cell>
        </row>
        <row r="6442">
          <cell r="G6442" t="str">
            <v>104217</v>
          </cell>
          <cell r="H6442" t="str">
            <v>EMBOÇO OU MASSA ÚNICA EM ARGAMASSA TRAÇO 1:2:8, PREPARO MECÂNICA COM BETONEIRA 400 L, APLICADA MANUALMENTE EM PANOS DE FACHADA COM PRESENÇA DE VÃOS, ESPESSURA DE 25 MM, ACESSO POR ANDAIME. AF_08/2022</v>
          </cell>
          <cell r="I6442" t="str">
            <v>M2</v>
          </cell>
          <cell r="J6442" t="str">
            <v>COEFICIENTE DE REPRESENTATIVIDADE</v>
          </cell>
          <cell r="K6442" t="str">
            <v>52,70</v>
          </cell>
          <cell r="L6442" t="str">
            <v>CAIXA REFERENCIAL</v>
          </cell>
        </row>
        <row r="6443">
          <cell r="G6443" t="str">
            <v>104218</v>
          </cell>
          <cell r="H6443" t="str">
            <v>EMBOÇO OU MASSA ÚNICA EM ARGAMASSA TRAÇO 1:2:8, PREPARO MANUAL, APLICADA MANUALMENTE EM PANOS DE FACHADA COM PRESENÇA DE VÃOS, ESPESSURA DE 25 MM, ACESSO POR ANDAIME. AF_08/2022</v>
          </cell>
          <cell r="I6443" t="str">
            <v>M2</v>
          </cell>
          <cell r="J6443" t="str">
            <v>COEFICIENTE DE REPRESENTATIVIDADE</v>
          </cell>
          <cell r="K6443" t="str">
            <v>58,02</v>
          </cell>
          <cell r="L6443" t="str">
            <v>CAIXA REFERENCIAL</v>
          </cell>
        </row>
        <row r="6444">
          <cell r="G6444" t="str">
            <v>104219</v>
          </cell>
          <cell r="H6444" t="str">
            <v>EMBOÇO OU MASSA ÚNICA EM ARGAMASSA INDUSTRIALIZADA, PREPARO MECÂNICA E APLICAÇÃO COM EQUIPAMENTO DE MISTURA E PROJEÇÃO DE 1,5 M3/H DE ARGAMASSA EM PANOS DE FACHADA COM PRESENÇA DE VÃOS, ESPESSURA DE 25 MM, ACESSO POR ANDAIME. AF_08/2022</v>
          </cell>
          <cell r="I6444" t="str">
            <v>M2</v>
          </cell>
          <cell r="J6444" t="str">
            <v>COEFICIENTE DE REPRESENTATIVIDADE</v>
          </cell>
          <cell r="K6444" t="str">
            <v>89,91</v>
          </cell>
          <cell r="L6444" t="str">
            <v>CAIXA REFERENCIAL</v>
          </cell>
        </row>
        <row r="6445">
          <cell r="G6445" t="str">
            <v>104220</v>
          </cell>
          <cell r="H6445" t="str">
            <v>EMBOÇO OU MASSA ÚNICA EM ARGAMASSA TRAÇO 1:2:8, PREPARO MECÂNICA COM BETONEIRA 400 L, APLICADA COM PROJETOR TIPO CANEQUINHA EM PANOS DE FACHADA COM PRESENÇA DE VÃOS, ESPESSURA DE 25 MM, ACESSO POR ANDAIME. AF_08/2022</v>
          </cell>
          <cell r="I6445" t="str">
            <v>M2</v>
          </cell>
          <cell r="J6445" t="str">
            <v>COEFICIENTE DE REPRESENTATIVIDADE</v>
          </cell>
          <cell r="K6445" t="str">
            <v>55,84</v>
          </cell>
          <cell r="L6445" t="str">
            <v>CAIXA REFERENCIAL</v>
          </cell>
        </row>
        <row r="6446">
          <cell r="G6446" t="str">
            <v>104221</v>
          </cell>
          <cell r="H6446" t="str">
            <v>EMBOÇO OU MASSA ÚNICA EM ARGAMASSA TRAÇO 1:2:8, PREPARO MECÂNICA COM BETONEIRA 400 L, APLICADA MANUALMENTE EM PANOS DE FACHADA COM PRESENÇA DE VÃOS, ESPESSURA DE 35 MM, ACESSO POR ANDAIME. AF_08/2022</v>
          </cell>
          <cell r="I6446" t="str">
            <v>M2</v>
          </cell>
          <cell r="J6446" t="str">
            <v>COEFICIENTE DE REPRESENTATIVIDADE</v>
          </cell>
          <cell r="K6446" t="str">
            <v>67,73</v>
          </cell>
          <cell r="L6446" t="str">
            <v>CAIXA REFERENCIAL</v>
          </cell>
        </row>
        <row r="6447">
          <cell r="G6447" t="str">
            <v>104222</v>
          </cell>
          <cell r="H6447" t="str">
            <v>EMBOÇO OU MASSA ÚNICA EM ARGAMASSA TRAÇO 1:2:8, PREPARO MANUAL, APLICADA MANUALMENTE EM PANOS DE FACHADA COM PRESENÇA DE VÃOS, ESPESSURA DE 35 MM, ACESSO POR ANDAIME. AF_08/2022</v>
          </cell>
          <cell r="I6447" t="str">
            <v>M2</v>
          </cell>
          <cell r="J6447" t="str">
            <v>COEFICIENTE DE REPRESENTATIVIDADE</v>
          </cell>
          <cell r="K6447" t="str">
            <v>74,86</v>
          </cell>
          <cell r="L6447" t="str">
            <v>CAIXA REFERENCIAL</v>
          </cell>
        </row>
        <row r="6448">
          <cell r="G6448" t="str">
            <v>104223</v>
          </cell>
          <cell r="H6448" t="str">
            <v>EMBOÇO OU MASSA ÚNICA EM ARGAMASSA INDUSTRIALIZADA, PREPARO MECÂNICA E APLICAÇÃO COM EQUIPAMENTO DE MISTURA E PROJEÇÃO DE 1,5 M3/H DE ARGAMASSA EM PANOS DE FACHADA COM PRESENÇA DE VÃOS, ESPESSURA DE 35 MM, ACESSO POR ANDAIME. AF_08/2022</v>
          </cell>
          <cell r="I6448" t="str">
            <v>M2</v>
          </cell>
          <cell r="J6448" t="str">
            <v>COEFICIENTE DE REPRESENTATIVIDADE</v>
          </cell>
          <cell r="K6448" t="str">
            <v>117,83</v>
          </cell>
          <cell r="L6448" t="str">
            <v>CAIXA REFERENCIAL</v>
          </cell>
        </row>
        <row r="6449">
          <cell r="G6449" t="str">
            <v>104224</v>
          </cell>
          <cell r="H6449" t="str">
            <v>EMBOÇO OU MASSA ÚNICA EM ARGAMASSA TRAÇO 1:2:8, PREPARO MECÂNICA COM BETONEIRA 400 L, APLICADA COM PROJETOR TIPO CANEQUINHA EM PANOS DE FACHADA COM PRESENÇA DE VÃOS, ESPESSURA DE 35 MM, ACESSO POR ANDAIME. AF_08/2022</v>
          </cell>
          <cell r="I6449" t="str">
            <v>M2</v>
          </cell>
          <cell r="J6449" t="str">
            <v>COEFICIENTE DE REPRESENTATIVIDADE</v>
          </cell>
          <cell r="K6449" t="str">
            <v>71,98</v>
          </cell>
          <cell r="L6449" t="str">
            <v>CAIXA REFERENCIAL</v>
          </cell>
        </row>
        <row r="6450">
          <cell r="G6450" t="str">
            <v>104225</v>
          </cell>
          <cell r="H6450" t="str">
            <v>EMBOÇO OU MASSA ÚNICA EM ARGAMASSA TRAÇO 1:2:8, PREPARO MECÂNICA COM BETONEIRA 400 L, APLICADA MANUALMENTE EM PANOS DE FACHADA COM PRESENÇA DE VÃOS, ESPESSURA DE 45 MM, ACESSO POR ANDAIME. AF_08/2022</v>
          </cell>
          <cell r="I6450" t="str">
            <v>M2</v>
          </cell>
          <cell r="J6450" t="str">
            <v>COEFICIENTE DE REPRESENTATIVIDADE</v>
          </cell>
          <cell r="K6450" t="str">
            <v>72,84</v>
          </cell>
          <cell r="L6450" t="str">
            <v>CAIXA REFERENCIAL</v>
          </cell>
        </row>
        <row r="6451">
          <cell r="G6451" t="str">
            <v>104226</v>
          </cell>
          <cell r="H6451" t="str">
            <v>EMBOÇO OU MASSA ÚNICA EM ARGAMASSA TRAÇO 1:2:8, PREPARO MANUAL, APLICADA MANUALMENTE EM PANOS DE FACHADA COM PRESENÇA DE VÃOS, ESPESSURA DE 45 MM, ACESSO POR ANDAIME. AF_08/2022</v>
          </cell>
          <cell r="I6451" t="str">
            <v>M2</v>
          </cell>
          <cell r="J6451" t="str">
            <v>COEFICIENTE DE REPRESENTATIVIDADE</v>
          </cell>
          <cell r="K6451" t="str">
            <v>81,78</v>
          </cell>
          <cell r="L6451" t="str">
            <v>CAIXA REFERENCIAL</v>
          </cell>
        </row>
        <row r="6452">
          <cell r="G6452" t="str">
            <v>104227</v>
          </cell>
          <cell r="H6452" t="str">
            <v>EMBOÇO OU MASSA ÚNICA EM ARGAMASSA INDUSTRIALIZADA, PREPARO MECÂNICA E APLICAÇÃO COM EQUIPAMENTO DE MISTURA E PROJEÇÃO DE 1,5 M3/H DE ARGAMASSA EM PANOS DE FACHADA COM PRESENÇA DE VÃOS, ESPESSURA DE 45 MM, ACESSO POR ANDAIME. AF_08/2022</v>
          </cell>
          <cell r="I6452" t="str">
            <v>M2</v>
          </cell>
          <cell r="J6452" t="str">
            <v>COEFICIENTE DE REPRESENTATIVIDADE</v>
          </cell>
          <cell r="K6452" t="str">
            <v>136,70</v>
          </cell>
          <cell r="L6452" t="str">
            <v>CAIXA REFERENCIAL</v>
          </cell>
        </row>
        <row r="6453">
          <cell r="G6453" t="str">
            <v>104228</v>
          </cell>
          <cell r="H6453" t="str">
            <v>EMBOÇO OU MASSA ÚNICA EM ARGAMASSA TRAÇO 1:2:8, PREPARO MECÂNICA COM BETONEIRA 400 L, APLICADA COM PROJETOR TIPO CANEQUINHA EM PANOS DE FACHADA COM PRESENÇA DE VÃOS, ESPESSURA DE 45 MM, ACESSO POR ANDAIME. AF_08/2022</v>
          </cell>
          <cell r="I6453" t="str">
            <v>M2</v>
          </cell>
          <cell r="J6453" t="str">
            <v>COEFICIENTE DE REPRESENTATIVIDADE</v>
          </cell>
          <cell r="K6453" t="str">
            <v>77,77</v>
          </cell>
          <cell r="L6453" t="str">
            <v>CAIXA REFERENCIAL</v>
          </cell>
        </row>
        <row r="6454">
          <cell r="G6454" t="str">
            <v>104229</v>
          </cell>
          <cell r="H6454" t="str">
            <v>EMBOÇO OU MASSA ÚNICA EM ARGAMASSA TRAÇO 1:2:8, PREPARO MECÂNICA COM BETONEIRA 400 L, APLICADA MANUALMENTE EM PANOS DE FACHADA COM PRESENÇA DE VÃOS, ESPESSURA DE 50 MM, ACESSO POR ANDAIME. AF_08/2022</v>
          </cell>
          <cell r="I6454" t="str">
            <v>M2</v>
          </cell>
          <cell r="J6454" t="str">
            <v>COEFICIENTE DE REPRESENTATIVIDADE</v>
          </cell>
          <cell r="K6454" t="str">
            <v>86,72</v>
          </cell>
          <cell r="L6454" t="str">
            <v>CAIXA REFERENCIAL</v>
          </cell>
        </row>
        <row r="6455">
          <cell r="G6455" t="str">
            <v>104230</v>
          </cell>
          <cell r="H6455" t="str">
            <v>EMBOÇO OU MASSA ÚNICA EM ARGAMASSA TRAÇO 1:2:8, PREPARO MANUAL, APLICADA MANUALMENTE EM PANOS DE FACHADA COM PRESENÇA DE VÃOS, ESPESSURA DE 50 MM, ACESSO POR ANDAIME. AF_08/2022</v>
          </cell>
          <cell r="I6455" t="str">
            <v>M2</v>
          </cell>
          <cell r="J6455" t="str">
            <v>COEFICIENTE DE REPRESENTATIVIDADE</v>
          </cell>
          <cell r="K6455" t="str">
            <v>96,56</v>
          </cell>
          <cell r="L6455" t="str">
            <v>CAIXA REFERENCIAL</v>
          </cell>
        </row>
        <row r="6456">
          <cell r="G6456" t="str">
            <v>104231</v>
          </cell>
          <cell r="H6456" t="str">
            <v>EMBOÇO OU MASSA ÚNICA EM ARGAMASSA INDUSTRIALIZADA, PREPARO MECÂNICA E APLICAÇÃO COM EQUIPAMENTO DE MISTURA E PROJEÇÃO DE 1,5 M3/H DE ARGAMASSA EM PANOS DE FACHADA COM PRESENÇA DE VÃOS, ESPESSURA DE 50 MM, ACESSO POR ANDAIME. AF_08/2022</v>
          </cell>
          <cell r="I6456" t="str">
            <v>M2</v>
          </cell>
          <cell r="J6456" t="str">
            <v>COEFICIENTE DE REPRESENTATIVIDADE</v>
          </cell>
          <cell r="K6456" t="str">
            <v>150,78</v>
          </cell>
          <cell r="L6456" t="str">
            <v>CAIXA REFERENCIAL</v>
          </cell>
        </row>
        <row r="6457">
          <cell r="G6457" t="str">
            <v>104232</v>
          </cell>
          <cell r="H6457" t="str">
            <v>EMBOÇO OU MASSA ÚNICA EM ARGAMASSA TRAÇO 1:2:8, PREPARO MECÂNICA COM BETONEIRA 400 L, APLICADA COM PROJETOR TIPO CANEQUINHA EM PANOS DE FACHADA COM PRESENÇA DE VÃOS, ESPESSURA DE 50 MM, ACESSO POR ANDAIME. AF_08/2022</v>
          </cell>
          <cell r="I6457" t="str">
            <v>M2</v>
          </cell>
          <cell r="J6457" t="str">
            <v>COEFICIENTE DE REPRESENTATIVIDADE</v>
          </cell>
          <cell r="K6457" t="str">
            <v>86,04</v>
          </cell>
          <cell r="L6457" t="str">
            <v>CAIXA REFERENCIAL</v>
          </cell>
        </row>
        <row r="6458">
          <cell r="G6458" t="str">
            <v>104233</v>
          </cell>
          <cell r="H6458" t="str">
            <v>EMBOÇO OU MASSA ÚNICA EM ARGAMASSA TRAÇO 1:2:8, PREPARO MECÂNICA COM BETONEIRA 400 L, APLICADA MANUALMENTE EM PANOS DE FACHADA SEM PRESENÇA DE VÃOS, ESPESSURA DE 25 MM, ACESSO POR ANDAIME. AF_08/2022</v>
          </cell>
          <cell r="I6458" t="str">
            <v>M2</v>
          </cell>
          <cell r="J6458" t="str">
            <v>COEFICIENTE DE REPRESENTATIVIDADE</v>
          </cell>
          <cell r="K6458" t="str">
            <v>37,95</v>
          </cell>
          <cell r="L6458" t="str">
            <v>CAIXA REFERENCIAL</v>
          </cell>
        </row>
        <row r="6459">
          <cell r="G6459" t="str">
            <v>104234</v>
          </cell>
          <cell r="H6459" t="str">
            <v>EMBOÇO OU MASSA ÚNICA EM ARGAMASSA TRAÇO 1:2:8, PREPARO MANUAL, APLICADA MANUALMENTE EM PANOS DE FACHADA SEM PRESENÇA DE VÃOS, ESPESSURA DE 25 MM, ACESSO POR ANDAIME. AF_08/2022</v>
          </cell>
          <cell r="I6459" t="str">
            <v>M2</v>
          </cell>
          <cell r="J6459" t="str">
            <v>COEFICIENTE DE REPRESENTATIVIDADE</v>
          </cell>
          <cell r="K6459" t="str">
            <v>42,91</v>
          </cell>
          <cell r="L6459" t="str">
            <v>CAIXA REFERENCIAL</v>
          </cell>
        </row>
        <row r="6460">
          <cell r="G6460" t="str">
            <v>104235</v>
          </cell>
          <cell r="H6460" t="str">
            <v>EMBOÇO OU MASSA ÚNICA EM ARGAMASSA INDUSTRIALIZADA, PREPARO MECÂNICA E APLICAÇÃO COM EQUIPAMENTO DE MISTURA E PROJEÇÃO DE 1,5 M3/H DE ARGAMASSA EM PANOS DE FACHADA SEM PRESENÇA DE VÃOS, ESPESSURA DE 25 MM, ACESSO POR ANDAIME. AF_08/2022</v>
          </cell>
          <cell r="I6460" t="str">
            <v>M2</v>
          </cell>
          <cell r="J6460" t="str">
            <v>COEFICIENTE DE REPRESENTATIVIDADE</v>
          </cell>
          <cell r="K6460" t="str">
            <v>73,64</v>
          </cell>
          <cell r="L6460" t="str">
            <v>CAIXA REFERENCIAL</v>
          </cell>
        </row>
        <row r="6461">
          <cell r="G6461" t="str">
            <v>104236</v>
          </cell>
          <cell r="H6461" t="str">
            <v>EMBOÇO OU MASSA ÚNICA EM ARGAMASSA TRAÇO 1:2:8, PREPARO MECÂNICA COM BETONEIRA 400 L, APLICADA COM PROJETOR TIPO CANEQUINHA EM PANOS DE FACHADA SEM PRESENÇA DE VÃOS, ESPESSURA DE 25 MM, ACESSO POR ANDAIME. AF_08/2022</v>
          </cell>
          <cell r="I6461" t="str">
            <v>M2</v>
          </cell>
          <cell r="J6461" t="str">
            <v>COEFICIENTE DE REPRESENTATIVIDADE</v>
          </cell>
          <cell r="K6461" t="str">
            <v>40,43</v>
          </cell>
          <cell r="L6461" t="str">
            <v>CAIXA REFERENCIAL</v>
          </cell>
        </row>
        <row r="6462">
          <cell r="G6462" t="str">
            <v>104237</v>
          </cell>
          <cell r="H6462" t="str">
            <v>EMBOÇO OU MASSA ÚNICA EM ARGAMASSA TRAÇO 1:2:8, PREPARO MECÂNICA COM BETONEIRA 400 L, APLICADA MANUALMENTE EM PANOS DE FACHADA SEM PRESENÇA DE VÃOS, ESPESSURA DE 35 MM, ACESSO POR ANDAIME. AF_08/2022</v>
          </cell>
          <cell r="I6462" t="str">
            <v>M2</v>
          </cell>
          <cell r="J6462" t="str">
            <v>COEFICIENTE DE REPRESENTATIVIDADE</v>
          </cell>
          <cell r="K6462" t="str">
            <v>52,71</v>
          </cell>
          <cell r="L6462" t="str">
            <v>CAIXA REFERENCIAL</v>
          </cell>
        </row>
        <row r="6463">
          <cell r="G6463" t="str">
            <v>104238</v>
          </cell>
          <cell r="H6463" t="str">
            <v>EMBOÇO OU MASSA ÚNICA EM ARGAMASSA TRAÇO 1:2:8, PREPARO MANUAL, APLICADA MANUALMENTE EM PANOS DE FACHADA SEM PRESENÇA DE VÃOS, ESPESSURA DE 35 MM, ACESSO POR ANDAIME. AF_08/2022</v>
          </cell>
          <cell r="I6463" t="str">
            <v>M2</v>
          </cell>
          <cell r="J6463" t="str">
            <v>COEFICIENTE DE REPRESENTATIVIDADE</v>
          </cell>
          <cell r="K6463" t="str">
            <v>59,37</v>
          </cell>
          <cell r="L6463" t="str">
            <v>CAIXA REFERENCIAL</v>
          </cell>
        </row>
        <row r="6464">
          <cell r="G6464" t="str">
            <v>104239</v>
          </cell>
          <cell r="H6464" t="str">
            <v>EMBOÇO OU MASSA ÚNICA EM ARGAMASSA INDUSTRIALIZADA, PREPARO MECÂNICA E APLICAÇÃO COM EQUIPAMENTO DE MISTURA E PROJEÇÃO DE 1,5 M3/H DE ARGAMASSA EM PANOS DE FACHADA SEM PRESENÇA DE VÃOS, ESPESSURA DE 35 MM, ACESSO POR ANDAIME. AF_08/2022</v>
          </cell>
          <cell r="I6464" t="str">
            <v>M2</v>
          </cell>
          <cell r="J6464" t="str">
            <v>COEFICIENTE DE REPRESENTATIVIDADE</v>
          </cell>
          <cell r="K6464" t="str">
            <v>100,38</v>
          </cell>
          <cell r="L6464" t="str">
            <v>CAIXA REFERENCIAL</v>
          </cell>
        </row>
        <row r="6465">
          <cell r="G6465" t="str">
            <v>104240</v>
          </cell>
          <cell r="H6465" t="str">
            <v>EMBOÇO OU MASSA ÚNICA EM ARGAMASSA TRAÇO 1:2:8, PREPARO MECÂNICA COM BETONEIRA 400 L, APLICADA COM PROJETOR TIPO CANEQUINHA EM PANOS DE FACHADA SEM PRESENÇA DE VÃOS, ESPESSURA DE 35 MM, ACESSO POR ANDAIME. AF_08/2022</v>
          </cell>
          <cell r="I6465" t="str">
            <v>M2</v>
          </cell>
          <cell r="J6465" t="str">
            <v>COEFICIENTE DE REPRESENTATIVIDADE</v>
          </cell>
          <cell r="K6465" t="str">
            <v>56,29</v>
          </cell>
          <cell r="L6465" t="str">
            <v>CAIXA REFERENCIAL</v>
          </cell>
        </row>
        <row r="6466">
          <cell r="G6466" t="str">
            <v>104241</v>
          </cell>
          <cell r="H6466" t="str">
            <v>EMBOÇO OU MASSA ÚNICA EM ARGAMASSA TRAÇO 1:2:8, PREPARO MECÂNICA COM BETONEIRA 400 L, APLICADA MANUALMENTE EM PANOS DE FACHADA SEM PRESENÇA DE VÃOS, ESPESSURA DE 45 MM, ACESSO POR ANDAIME. AF_08/2022</v>
          </cell>
          <cell r="I6466" t="str">
            <v>M2</v>
          </cell>
          <cell r="J6466" t="str">
            <v>COEFICIENTE DE REPRESENTATIVIDADE</v>
          </cell>
          <cell r="K6466" t="str">
            <v>57,49</v>
          </cell>
          <cell r="L6466" t="str">
            <v>CAIXA REFERENCIAL</v>
          </cell>
        </row>
        <row r="6467">
          <cell r="G6467" t="str">
            <v>104242</v>
          </cell>
          <cell r="H6467" t="str">
            <v>EMBOÇO OU MASSA ÚNICA EM ARGAMASSA TRAÇO 1:2:8, PREPARO MANUAL, APLICADA MANUALMENTE EM PANOS DE FACHADA SEM PRESENÇA DE VÃOS, ESPESSURA DE 45 MM, ACESSO POR ANDAIME. AF_08/2022</v>
          </cell>
          <cell r="I6467" t="str">
            <v>M2</v>
          </cell>
          <cell r="J6467" t="str">
            <v>COEFICIENTE DE REPRESENTATIVIDADE</v>
          </cell>
          <cell r="K6467" t="str">
            <v>65,84</v>
          </cell>
          <cell r="L6467" t="str">
            <v>CAIXA REFERENCIAL</v>
          </cell>
        </row>
        <row r="6468">
          <cell r="G6468" t="str">
            <v>104243</v>
          </cell>
          <cell r="H6468" t="str">
            <v>EMBOÇO OU MASSA ÚNICA EM ARGAMASSA INDUSTRIALIZADA, PREPARO MECÂNICA E APLICAÇÃO COM EQUIPAMENTO DE MISTURA E PROJEÇÃO DE 1,5 M3/H DE ARGAMASSA EM PANOS DE FACHADA SEM PRESENÇA DE VÃOS, ESPESSURA DE 45 MM, ACESSO POR ANDAIME. AF_08/2022</v>
          </cell>
          <cell r="I6468" t="str">
            <v>M2</v>
          </cell>
          <cell r="J6468" t="str">
            <v>COEFICIENTE DE REPRESENTATIVIDADE</v>
          </cell>
          <cell r="K6468" t="str">
            <v>118,02</v>
          </cell>
          <cell r="L6468" t="str">
            <v>CAIXA REFERENCIAL</v>
          </cell>
        </row>
        <row r="6469">
          <cell r="G6469" t="str">
            <v>104244</v>
          </cell>
          <cell r="H6469" t="str">
            <v>EMBOÇO OU MASSA ÚNICA EM ARGAMASSA TRAÇO 1:2:8, PREPARO MECÂNICA COM BETONEIRA 400 L, APLICADA COM PROJETOR TIPO CANEQUINHA EM PANOS DE FACHADA SEM PRESENÇA DE VÃOS, ESPESSURA DE 45 MM, ACESSO POR ANDAIME. AF_08/2022</v>
          </cell>
          <cell r="I6469" t="str">
            <v>M2</v>
          </cell>
          <cell r="J6469" t="str">
            <v>COEFICIENTE DE REPRESENTATIVIDADE</v>
          </cell>
          <cell r="K6469" t="str">
            <v>61,76</v>
          </cell>
          <cell r="L6469" t="str">
            <v>CAIXA REFERENCIAL</v>
          </cell>
        </row>
        <row r="6470">
          <cell r="G6470" t="str">
            <v>104245</v>
          </cell>
          <cell r="H6470" t="str">
            <v>EMBOÇO OU MASSA ÚNICA EM ARGAMASSA TRAÇO 1:2:8, PREPARO MECÂNICA COM BETONEIRA 400 L, APLICADA MANUALMENTE EM PANOS DE FACHADA SEM PRESENÇA DE VÃOS, ESPESSURA DE 50 MM, ACESSO POR ANDAIME. AF_08/2022</v>
          </cell>
          <cell r="I6470" t="str">
            <v>M2</v>
          </cell>
          <cell r="J6470" t="str">
            <v>COEFICIENTE DE REPRESENTATIVIDADE</v>
          </cell>
          <cell r="K6470" t="str">
            <v>62,70</v>
          </cell>
          <cell r="L6470" t="str">
            <v>CAIXA REFERENCIAL</v>
          </cell>
        </row>
        <row r="6471">
          <cell r="G6471" t="str">
            <v>104246</v>
          </cell>
          <cell r="H6471" t="str">
            <v>EMBOÇO OU MASSA ÚNICA EM ARGAMASSA TRAÇO 1:2:8, PREPARO MANUAL, APLICADA MANUALMENTE EM PANOS DE FACHADA SEM PRESENÇA DE VÃOS, ESPESSURA DE 50 MM, ACESSO POR ANDAIME. AF_08/2022</v>
          </cell>
          <cell r="I6471" t="str">
            <v>M2</v>
          </cell>
          <cell r="J6471" t="str">
            <v>COEFICIENTE DE REPRESENTATIVIDADE</v>
          </cell>
          <cell r="K6471" t="str">
            <v>71,90</v>
          </cell>
          <cell r="L6471" t="str">
            <v>CAIXA REFERENCIAL</v>
          </cell>
        </row>
        <row r="6472">
          <cell r="G6472" t="str">
            <v>104247</v>
          </cell>
          <cell r="H6472" t="str">
            <v>EMBOÇO OU MASSA ÚNICA EM ARGAMASSA INDUSTRIALIZADA, PREPARO MECÂNICA E APLICAÇÃO COM EQUIPAMENTO DE MISTURA E PROJEÇÃO DE 1,5 M3/H DE ARGAMASSA EM PANOS DE FACHADA SEM PRESENÇA DE VÃOS, ESPESSURA DE 50 MM, ACESSO POR ANDAIME. AF_08/2022</v>
          </cell>
          <cell r="I6472" t="str">
            <v>M2</v>
          </cell>
          <cell r="J6472" t="str">
            <v>COEFICIENTE DE REPRESENTATIVIDADE</v>
          </cell>
          <cell r="K6472" t="str">
            <v>126,13</v>
          </cell>
          <cell r="L6472" t="str">
            <v>CAIXA REFERENCIAL</v>
          </cell>
        </row>
        <row r="6473">
          <cell r="G6473" t="str">
            <v>104248</v>
          </cell>
          <cell r="H6473" t="str">
            <v>EMBOÇO OU MASSA ÚNICA EM ARGAMASSA TRAÇO 1:2:8, PREPARO MECÂNICA COM BETONEIRA 400 L, APLICADA COM PROJETOR TIPO CANEQUINHA EM PANOS DE FACHADA SEM PRESENÇA DE VÃOS, ESPESSURA DE 50 MM, ACESSO POR ANDAIME. AF_08/2022</v>
          </cell>
          <cell r="I6473" t="str">
            <v>M2</v>
          </cell>
          <cell r="J6473" t="str">
            <v>COEFICIENTE DE REPRESENTATIVIDADE</v>
          </cell>
          <cell r="K6473" t="str">
            <v>63,67</v>
          </cell>
          <cell r="L6473" t="str">
            <v>CAIXA REFERENCIAL</v>
          </cell>
        </row>
        <row r="6474">
          <cell r="G6474" t="str">
            <v>104249</v>
          </cell>
          <cell r="H6474" t="str">
            <v>EMBOÇO OU MASSA ÚNICA EM ARGAMASSA TRAÇO 1:2:8, PREPARO MECÂNICA COM BETONEIRA 400 L, APLICADA MANUALMENTE EM SUPERFÍCIES EXTERNAS DA SACADA, ESPESSURA DE 25 MM, ACESSO POR ANDAIME, SEM USO DE TELA METÁLICA. AF_08/2022</v>
          </cell>
          <cell r="I6474" t="str">
            <v>M2</v>
          </cell>
          <cell r="J6474" t="str">
            <v>COEFICIENTE DE REPRESENTATIVIDADE</v>
          </cell>
          <cell r="K6474" t="str">
            <v>77,54</v>
          </cell>
          <cell r="L6474" t="str">
            <v>CAIXA REFERENCIAL</v>
          </cell>
        </row>
        <row r="6475">
          <cell r="G6475" t="str">
            <v>104250</v>
          </cell>
          <cell r="H6475" t="str">
            <v>EMBOÇO OU MASSA ÚNICA EM ARGAMASSA TRAÇO 1:2:8, PREPARO MANUAL, APLICADA MANUALMENTE EM SUPERFÍCIES EXTERNAS DA SACADA, ESPESSURA DE 25 MM, ACESSO POR ANDAIME, SEM USO DE TELA METÁLICA. AF_08/2022</v>
          </cell>
          <cell r="I6475" t="str">
            <v>M2</v>
          </cell>
          <cell r="J6475" t="str">
            <v>COEFICIENTE DE REPRESENTATIVIDADE</v>
          </cell>
          <cell r="K6475" t="str">
            <v>82,50</v>
          </cell>
          <cell r="L6475" t="str">
            <v>CAIXA REFERENCIAL</v>
          </cell>
        </row>
        <row r="6476">
          <cell r="G6476" t="str">
            <v>104251</v>
          </cell>
          <cell r="H6476"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76" t="str">
            <v>M2</v>
          </cell>
          <cell r="J6476" t="str">
            <v>COEFICIENTE DE REPRESENTATIVIDADE</v>
          </cell>
          <cell r="K6476" t="str">
            <v>109,51</v>
          </cell>
          <cell r="L6476" t="str">
            <v>CAIXA REFERENCIAL</v>
          </cell>
        </row>
        <row r="6477">
          <cell r="G6477" t="str">
            <v>104252</v>
          </cell>
          <cell r="H6477" t="str">
            <v>EMBOÇO OU MASSA ÚNICA EM ARGAMASSA TRAÇO 1:2:8, PREPARO MECÂNICA COM BETONEIRA 400 L, APLICADA COM PROJETOR TIPO CANEQUINHA EM SUPERFÍCIES EXTERNAS DA SACADA, ESPESSURA DE 25 MM, ACESSO POR ANDAIME, SEM USO DE TELA METÁLICA. AF_08/2022</v>
          </cell>
          <cell r="I6477" t="str">
            <v>M2</v>
          </cell>
          <cell r="J6477" t="str">
            <v>COEFICIENTE DE REPRESENTATIVIDADE</v>
          </cell>
          <cell r="K6477" t="str">
            <v>81,79</v>
          </cell>
          <cell r="L6477" t="str">
            <v>CAIXA REFERENCIAL</v>
          </cell>
        </row>
        <row r="6478">
          <cell r="G6478" t="str">
            <v>104253</v>
          </cell>
          <cell r="H6478" t="str">
            <v>EMBOÇO OU MASSA ÚNICA EM ARGAMASSA TRAÇO 1:2:8, PREPARO MECÂNICA COM BETONEIRA 400 L, APLICADA MANUALMENTE EM SUPERFÍCIES EXTERNAS DA SACADA, ESPESSURA DE 35 MM, ACESSO POR ANDAIME, SEM USO DE TELA METÁLICA. AF_08/2022</v>
          </cell>
          <cell r="I6478" t="str">
            <v>M2</v>
          </cell>
          <cell r="J6478" t="str">
            <v>COEFICIENTE DE REPRESENTATIVIDADE</v>
          </cell>
          <cell r="K6478" t="str">
            <v>92,29</v>
          </cell>
          <cell r="L6478" t="str">
            <v>CAIXA REFERENCIAL</v>
          </cell>
        </row>
        <row r="6479">
          <cell r="G6479" t="str">
            <v>104254</v>
          </cell>
          <cell r="H6479" t="str">
            <v>EMBOÇO OU MASSA ÚNICA EM ARGAMASSA TRAÇO 1:2:8, PREPARO MANUAL, APLICADA MANUALMENTE EM SUPERFÍCIES EXTERNAS DA SACADA, ESPESSURA DE 35 MM, ACESSO POR ANDAIME, SEM USO DE TELA METÁLICA. AF_08/2022</v>
          </cell>
          <cell r="I6479" t="str">
            <v>M2</v>
          </cell>
          <cell r="J6479" t="str">
            <v>COEFICIENTE DE REPRESENTATIVIDADE</v>
          </cell>
          <cell r="K6479" t="str">
            <v>98,95</v>
          </cell>
          <cell r="L6479" t="str">
            <v>CAIXA REFERENCIAL</v>
          </cell>
        </row>
        <row r="6480">
          <cell r="G6480" t="str">
            <v>104255</v>
          </cell>
          <cell r="H6480"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80" t="str">
            <v>M2</v>
          </cell>
          <cell r="J6480" t="str">
            <v>COEFICIENTE DE REPRESENTATIVIDADE</v>
          </cell>
          <cell r="K6480" t="str">
            <v>136,25</v>
          </cell>
          <cell r="L6480" t="str">
            <v>CAIXA REFERENCIAL</v>
          </cell>
        </row>
        <row r="6481">
          <cell r="G6481" t="str">
            <v>104256</v>
          </cell>
          <cell r="H6481" t="str">
            <v>EMBOÇO OU MASSA ÚNICA EM ARGAMASSA TRAÇO 1:2:8, PREPARO MECÂNICO COM BETONEIRA 400 L, APLICADA COM PROJETOR TIPO CANEQUINHA EM SUPERFÍCIES EXTERNAS DA SACADA, ESPESSURA DE 35 MM, ACESSO POR ANDAIME, SEM USO DE TELA METÁLICA. AF_08/2022</v>
          </cell>
          <cell r="I6481" t="str">
            <v>M2</v>
          </cell>
          <cell r="J6481" t="str">
            <v>COEFICIENTE DE REPRESENTATIVIDADE</v>
          </cell>
          <cell r="K6481" t="str">
            <v>97,66</v>
          </cell>
          <cell r="L6481" t="str">
            <v>CAIXA REFERENCIAL</v>
          </cell>
        </row>
        <row r="6482">
          <cell r="G6482" t="str">
            <v>104257</v>
          </cell>
          <cell r="H6482" t="str">
            <v>EMBOÇO OU MASSA ÚNICA EM ARGAMASSA TRAÇO 1:2:8, PREPARO MECÂNICO COM BETONEIRA 400 L, APLICADA MANUALMENTE EM SUPERFÍCIES EXTERNAS DA SACADA, ESPESSURA DE 45 MM, ACESSO POR ANDAIME, SEM USO DE TELA METÁLICA. AF_08/2022</v>
          </cell>
          <cell r="I6482" t="str">
            <v>M2</v>
          </cell>
          <cell r="J6482" t="str">
            <v>COEFICIENTE DE REPRESENTATIVIDADE</v>
          </cell>
          <cell r="K6482" t="str">
            <v>97,07</v>
          </cell>
          <cell r="L6482" t="str">
            <v>CAIXA REFERENCIAL</v>
          </cell>
        </row>
        <row r="6483">
          <cell r="G6483" t="str">
            <v>104258</v>
          </cell>
          <cell r="H6483" t="str">
            <v>EMBOÇO OU MASSA ÚNICA EM ARGAMASSA TRAÇO 1:2:8, PREPARO MANUAL, APLICADA MANUALMENTE EM SUPERFÍCIES EXTERNAS DA SACADA, ESPESSURA DE 45 MM, ACESSO POR ANDAIME, SEM USO DE TELA METÁLICA. AF_08/2022</v>
          </cell>
          <cell r="I6483" t="str">
            <v>M2</v>
          </cell>
          <cell r="J6483" t="str">
            <v>COEFICIENTE DE REPRESENTATIVIDADE</v>
          </cell>
          <cell r="K6483" t="str">
            <v>105,42</v>
          </cell>
          <cell r="L6483" t="str">
            <v>CAIXA REFERENCIAL</v>
          </cell>
        </row>
        <row r="6484">
          <cell r="G6484" t="str">
            <v>104259</v>
          </cell>
          <cell r="H6484"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84" t="str">
            <v>M2</v>
          </cell>
          <cell r="J6484" t="str">
            <v>COEFICIENTE DE REPRESENTATIVIDADE</v>
          </cell>
          <cell r="K6484" t="str">
            <v>153,89</v>
          </cell>
          <cell r="L6484" t="str">
            <v>CAIXA REFERENCIAL</v>
          </cell>
        </row>
        <row r="6485">
          <cell r="G6485" t="str">
            <v>104260</v>
          </cell>
          <cell r="H6485" t="str">
            <v>EMBOÇO OU MASSA ÚNICA EM ARGAMASSA TRAÇO 1:2:8, PREPARO MECÂNICO COM BETONEIRA 400 L, APLICADA COM PROJETOR TIPO CANEQUINHA EM SUPERFÍCIES EXTERNAS DA SACADA, ESPESSURA DE 45 MM, ACESSO POR ANDAIME, SEM USO DE TELA METÁLICA. AF_08/2022</v>
          </cell>
          <cell r="I6485" t="str">
            <v>M2</v>
          </cell>
          <cell r="J6485" t="str">
            <v>COEFICIENTE DE REPRESENTATIVIDADE</v>
          </cell>
          <cell r="K6485" t="str">
            <v>103,12</v>
          </cell>
          <cell r="L6485" t="str">
            <v>CAIXA REFERENCIAL</v>
          </cell>
        </row>
        <row r="6486">
          <cell r="G6486" t="str">
            <v>104261</v>
          </cell>
          <cell r="H6486" t="str">
            <v>EMBOÇO OU MASSA ÚNICA EM ARGAMASSA TRAÇO 1:2:8, PREPARO MECÂNICO COM BETONEIRA 400 L, APLICADA MANUALMENTE EM SUPERFÍCIES EXTERNAS DA SACADA, ESPESSURA DE 50 MM, ACESSO POR ANDAIME, SEM USO DE TELA METÁLICA. AF_08/2022</v>
          </cell>
          <cell r="I6486" t="str">
            <v>M2</v>
          </cell>
          <cell r="J6486" t="str">
            <v>COEFICIENTE DE REPRESENTATIVIDADE</v>
          </cell>
          <cell r="K6486" t="str">
            <v>127,69</v>
          </cell>
          <cell r="L6486" t="str">
            <v>CAIXA REFERENCIAL</v>
          </cell>
        </row>
        <row r="6487">
          <cell r="G6487" t="str">
            <v>104262</v>
          </cell>
          <cell r="H6487" t="str">
            <v>EMBOÇO OU MASSA ÚNICA EM ARGAMASSA TRAÇO 1:2:8, PREPARO MANUAL, APLICADA MANUALMENTE EM SUPERFÍCIES EXTERNAS DA SACADA, ESPESSURA DE 50 MM, ACESSO POR ANDAIME, SEM USO DE TELA METÁLICA. AF_08/2022</v>
          </cell>
          <cell r="I6487" t="str">
            <v>M2</v>
          </cell>
          <cell r="J6487" t="str">
            <v>COEFICIENTE DE REPRESENTATIVIDADE</v>
          </cell>
          <cell r="K6487" t="str">
            <v>136,89</v>
          </cell>
          <cell r="L6487" t="str">
            <v>CAIXA REFERENCIAL</v>
          </cell>
        </row>
        <row r="6488">
          <cell r="G6488" t="str">
            <v>104263</v>
          </cell>
          <cell r="H6488"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88" t="str">
            <v>M2</v>
          </cell>
          <cell r="J6488" t="str">
            <v>COEFICIENTE DE REPRESENTATIVIDADE</v>
          </cell>
          <cell r="K6488" t="str">
            <v>178,30</v>
          </cell>
          <cell r="L6488" t="str">
            <v>CAIXA REFERENCIAL</v>
          </cell>
        </row>
        <row r="6489">
          <cell r="G6489" t="str">
            <v>104264</v>
          </cell>
          <cell r="H6489" t="str">
            <v>EMBOÇO OU MASSA ÚNICA EM ARGAMASSA TRAÇO 1:2:8, PREPARO MECÂNICO COM BETONEIRA 400 L, APLICADA COM PROJETOR TIPO CANEQUINHA EM SUPERFÍCIES EXTERNAS DA SACADA, ESPESSURA DE 50 MM, ACESSO POR ANDAIME, SEM USO DE TELA METÁLICA. AF_08/2022</v>
          </cell>
          <cell r="I6489" t="str">
            <v>M2</v>
          </cell>
          <cell r="J6489" t="str">
            <v>COEFICIENTE DE REPRESENTATIVIDADE</v>
          </cell>
          <cell r="K6489" t="str">
            <v>123,66</v>
          </cell>
          <cell r="L6489" t="str">
            <v>CAIXA REFERENCIAL</v>
          </cell>
        </row>
        <row r="6490">
          <cell r="G6490" t="str">
            <v>104627</v>
          </cell>
          <cell r="H6490" t="str">
            <v>APLICAÇÃO MANUAL DE GESSO DESEMPENADO (SEM TALISCAS) EM TETO DE AMBIENTES COM PAREDES EM PÉ DIREITO DUPLO E ÁREA MAIOR QUE 10M², ESPESSURA DE 0,5CM. AF_03/2023</v>
          </cell>
          <cell r="I6490" t="str">
            <v>M2</v>
          </cell>
          <cell r="J6490" t="str">
            <v>COEFICIENTE DE REPRESENTATIVIDADE</v>
          </cell>
          <cell r="K6490" t="str">
            <v>20,45</v>
          </cell>
          <cell r="L6490" t="str">
            <v>CAIXA REFERENCIAL</v>
          </cell>
        </row>
        <row r="6491">
          <cell r="G6491" t="str">
            <v>104628</v>
          </cell>
          <cell r="H6491" t="str">
            <v>APLICAÇÃO MANUAL DE GESSO DESEMPENADO (SEM TALISCAS) EM TETO DE AMBIENTES COM PAREDES EM PÉ DIREITO DUPLO E ÁREA ENTRE 5M² E 10M², ESPESSURA DE 0,5CM. AF_03/2023</v>
          </cell>
          <cell r="I6491" t="str">
            <v>M2</v>
          </cell>
          <cell r="J6491" t="str">
            <v>COEFICIENTE DE REPRESENTATIVIDADE</v>
          </cell>
          <cell r="K6491" t="str">
            <v>32,94</v>
          </cell>
          <cell r="L6491" t="str">
            <v>CAIXA REFERENCIAL</v>
          </cell>
        </row>
        <row r="6492">
          <cell r="G6492" t="str">
            <v>104629</v>
          </cell>
          <cell r="H6492" t="str">
            <v>APLICAÇÃO MANUAL DE GESSO DESEMPENADO (SEM TALISCAS) EM TETO DE AMBIENTES COM PAREDES EM PÉ DIREITO DUPLO E ÁREA MENOR QUE 5M², ESPESSURA DE 0,5CM. AF_03/2023</v>
          </cell>
          <cell r="I6492" t="str">
            <v>M2</v>
          </cell>
          <cell r="J6492" t="str">
            <v>COEFICIENTE DE REPRESENTATIVIDADE</v>
          </cell>
          <cell r="K6492" t="str">
            <v>40,12</v>
          </cell>
          <cell r="L6492" t="str">
            <v>CAIXA REFERENCIAL</v>
          </cell>
        </row>
        <row r="6493">
          <cell r="G6493" t="str">
            <v>104630</v>
          </cell>
          <cell r="H6493" t="str">
            <v>APLICAÇÃO MANUAL DE GESSO DESEMPENADO (SEM TALISCAS) EM TETO DE AMBIENTES COM PAREDES EM PÉ DIREITO DUPLO E ÁREA MAIOR QUE 10M², ESPESSURA DE 1,0CM. AF_03/2023</v>
          </cell>
          <cell r="I6493" t="str">
            <v>M2</v>
          </cell>
          <cell r="J6493" t="str">
            <v>COEFICIENTE DE REPRESENTATIVIDADE</v>
          </cell>
          <cell r="K6493" t="str">
            <v>31,76</v>
          </cell>
          <cell r="L6493" t="str">
            <v>CAIXA REFERENCIAL</v>
          </cell>
        </row>
        <row r="6494">
          <cell r="G6494" t="str">
            <v>104631</v>
          </cell>
          <cell r="H6494" t="str">
            <v>APLICAÇÃO MANUAL DE GESSO DESEMPENADO (SEM TALISCAS) EM TETO DE AMBIENTES COM PAREDES EM PÉ DIREITO DUPLO E ÁREA ENTRE 5M² E 10M², ESPESSURA DE 1,0CM. AF_03/2023</v>
          </cell>
          <cell r="I6494" t="str">
            <v>M2</v>
          </cell>
          <cell r="J6494" t="str">
            <v>COEFICIENTE DE REPRESENTATIVIDADE</v>
          </cell>
          <cell r="K6494" t="str">
            <v>44,25</v>
          </cell>
          <cell r="L6494" t="str">
            <v>CAIXA REFERENCIAL</v>
          </cell>
        </row>
        <row r="6495">
          <cell r="G6495" t="str">
            <v>104632</v>
          </cell>
          <cell r="H6495" t="str">
            <v>APLICAÇÃO MANUAL DE GESSO DESEMPENADO (SEM TALISCAS) EM TETO DE AMBIENTES COM PAREDES EM PÉ DIREITO DUPLO E ÁREA MENOR QUE 5M², ESPESSURA DE 1,0CM. AF_03/2023</v>
          </cell>
          <cell r="I6495" t="str">
            <v>M2</v>
          </cell>
          <cell r="J6495" t="str">
            <v>COEFICIENTE DE REPRESENTATIVIDADE</v>
          </cell>
          <cell r="K6495" t="str">
            <v>51,43</v>
          </cell>
          <cell r="L6495" t="str">
            <v>CAIXA REFERENCIAL</v>
          </cell>
        </row>
        <row r="6496">
          <cell r="G6496" t="str">
            <v>104633</v>
          </cell>
          <cell r="H6496" t="str">
            <v>APLICAÇÃO MANUAL DE GESSO DESEMPENADO (SEM TALISCAS) EM PAREDES COM PÉ DIREITO DUPLO, ESPESSURA DE 0,5CM. AF_03/2023</v>
          </cell>
          <cell r="I6496" t="str">
            <v>M2</v>
          </cell>
          <cell r="J6496" t="str">
            <v>COEFICIENTE DE REPRESENTATIVIDADE</v>
          </cell>
          <cell r="K6496" t="str">
            <v>28,85</v>
          </cell>
          <cell r="L6496" t="str">
            <v>CAIXA REFERENCIAL</v>
          </cell>
        </row>
        <row r="6497">
          <cell r="G6497" t="str">
            <v>104634</v>
          </cell>
          <cell r="H6497" t="str">
            <v>APLICAÇÃO MANUAL DE GESSO DESEMPENADO (SEM TALISCAS) EM PAREDES COM PÉ DIREITO DUPLO, ESPESSURA DE 1,0CM. AF_03/2023</v>
          </cell>
          <cell r="I6497" t="str">
            <v>M2</v>
          </cell>
          <cell r="J6497" t="str">
            <v>COEFICIENTE DE REPRESENTATIVIDADE</v>
          </cell>
          <cell r="K6497" t="str">
            <v>42,05</v>
          </cell>
          <cell r="L6497" t="str">
            <v>CAIXA REFERENCIAL</v>
          </cell>
        </row>
        <row r="6498">
          <cell r="G6498" t="str">
            <v>104635</v>
          </cell>
          <cell r="H6498" t="str">
            <v>APLICAÇÃO MANUAL DE GESSO SARRAFEADO (COM TALISCAS) EM PAREDES COM PÉ DIREITO DUPLO, ESPESSURA DE 1,0CM. AF_03/2023</v>
          </cell>
          <cell r="I6498" t="str">
            <v>M2</v>
          </cell>
          <cell r="J6498" t="str">
            <v>COEFICIENTE DE REPRESENTATIVIDADE</v>
          </cell>
          <cell r="K6498" t="str">
            <v>59,43</v>
          </cell>
          <cell r="L6498" t="str">
            <v>CAIXA REFERENCIAL</v>
          </cell>
        </row>
        <row r="6499">
          <cell r="G6499" t="str">
            <v>104636</v>
          </cell>
          <cell r="H6499" t="str">
            <v>APLICAÇÃO MANUAL DE GESSO SARRAFEADO (COM TALISCAS) EM PAREDES COM PÉ DIREITO DUPLO, ESPESSURA DE 1,5CM. AF_03/2023</v>
          </cell>
          <cell r="I6499" t="str">
            <v>M2</v>
          </cell>
          <cell r="J6499" t="str">
            <v>COEFICIENTE DE REPRESENTATIVIDADE</v>
          </cell>
          <cell r="K6499" t="str">
            <v>68,62</v>
          </cell>
          <cell r="L6499" t="str">
            <v>CAIXA REFERENCIAL</v>
          </cell>
        </row>
        <row r="6500">
          <cell r="G6500" t="str">
            <v>87244</v>
          </cell>
          <cell r="H6500" t="str">
            <v>REVESTIMENTO CERÂMICO PARA PAREDES EXTERNAS EM PASTILHAS DE PORCELANA 5 X 5 CM (PLACAS DE 30 X 30 CM), ALINHADAS A PRUMO. AF_02/2023</v>
          </cell>
          <cell r="I6500" t="str">
            <v>M2</v>
          </cell>
          <cell r="J6500" t="str">
            <v>COEFICIENTE DE REPRESENTATIVIDADE</v>
          </cell>
          <cell r="K6500" t="str">
            <v>244,03</v>
          </cell>
          <cell r="L6500" t="str">
            <v>CAIXA REFERENCIAL</v>
          </cell>
        </row>
        <row r="6501">
          <cell r="G6501" t="str">
            <v>87245</v>
          </cell>
          <cell r="H6501" t="str">
            <v>REVESTIMENTO CERÂMICO PARA PAREDES EXTERNAS EM PASTILHAS DE PORCELANA 5 X 5 CM (PLACAS DE 30 X 30 CM), ALINHADAS A PRUMO, APLICADO EM SUPERFÍCIES INTERNAS DE SACADA. AF_02/2023</v>
          </cell>
          <cell r="I6501" t="str">
            <v>M2</v>
          </cell>
          <cell r="J6501" t="str">
            <v>COEFICIENTE DE REPRESENTATIVIDADE</v>
          </cell>
          <cell r="K6501" t="str">
            <v>291,34</v>
          </cell>
          <cell r="L6501" t="str">
            <v>CAIXA REFERENCIAL</v>
          </cell>
        </row>
        <row r="6502">
          <cell r="G6502" t="str">
            <v>87265</v>
          </cell>
          <cell r="H6502" t="str">
            <v>REVESTIMENTO CERÂMICO PARA PAREDES INTERNAS COM PLACAS TIPO ESMALTADA EXTRA DE DIMENSÕES 20X20 CM APLICADAS NA ALTURA INTEIRA DAS PAREDES.  AF_02/2023_PE</v>
          </cell>
          <cell r="I6502" t="str">
            <v>M2</v>
          </cell>
          <cell r="J6502" t="str">
            <v>COEFICIENTE DE REPRESENTATIVIDADE</v>
          </cell>
          <cell r="K6502" t="str">
            <v>73,25</v>
          </cell>
          <cell r="L6502" t="str">
            <v>CAIXA REFERENCIAL</v>
          </cell>
        </row>
        <row r="6503">
          <cell r="G6503" t="str">
            <v>87267</v>
          </cell>
          <cell r="H6503" t="str">
            <v>REVESTIMENTO CERÂMICO PARA PAREDES INTERNAS COM PLACAS TIPO ESMALTADA EXTRA DE DIMENSÕES 20X20 CM APLICADAS A MEIA ALTURA DAS PAREDES. AF_02/2023_PE</v>
          </cell>
          <cell r="I6503" t="str">
            <v>M2</v>
          </cell>
          <cell r="J6503" t="str">
            <v>COEFICIENTE DE REPRESENTATIVIDADE</v>
          </cell>
          <cell r="K6503" t="str">
            <v>79,20</v>
          </cell>
          <cell r="L6503" t="str">
            <v>CAIXA REFERENCIAL</v>
          </cell>
        </row>
        <row r="6504">
          <cell r="G6504" t="str">
            <v>87269</v>
          </cell>
          <cell r="H6504" t="str">
            <v>REVESTIMENTO CERÂMICO PARA PAREDES INTERNAS COM PLACAS TIPO ESMALTADA EXTRA DE DIMENSÕES 25X35 CM APLICADAS NA ALTURA INTEIRA DAS PAREDES. AF_02/2023_PE</v>
          </cell>
          <cell r="I6504" t="str">
            <v>M2</v>
          </cell>
          <cell r="J6504" t="str">
            <v>COEFICIENTE DE REPRESENTATIVIDADE</v>
          </cell>
          <cell r="K6504" t="str">
            <v>77,83</v>
          </cell>
          <cell r="L6504" t="str">
            <v>CAIXA REFERENCIAL</v>
          </cell>
        </row>
        <row r="6505">
          <cell r="G6505" t="str">
            <v>87271</v>
          </cell>
          <cell r="H6505" t="str">
            <v>REVESTIMENTO CERÂMICO PARA PAREDES INTERNAS COM PLACAS TIPO ESMALTADA EXTRA DE DIMENSÕES 25X35 CM APLICADAS A MEIA ALTURA DAS PAREDES. AF_02/2023_PE</v>
          </cell>
          <cell r="I6505" t="str">
            <v>M2</v>
          </cell>
          <cell r="J6505" t="str">
            <v>COEFICIENTE DE REPRESENTATIVIDADE</v>
          </cell>
          <cell r="K6505" t="str">
            <v>83,87</v>
          </cell>
          <cell r="L6505" t="str">
            <v>CAIXA REFERENCIAL</v>
          </cell>
        </row>
        <row r="6506">
          <cell r="G6506" t="str">
            <v>87273</v>
          </cell>
          <cell r="H6506" t="str">
            <v>REVESTIMENTO CERÂMICO PARA PAREDES INTERNAS COM PLACAS TIPO ESMALTADA EXTRA  DE DIMENSÕES 33X45 CM APLICADAS NA ALTURA INTEIRA DAS PAREDES. AF_02/2023_PE</v>
          </cell>
          <cell r="I6506" t="str">
            <v>M2</v>
          </cell>
          <cell r="J6506" t="str">
            <v>COEFICIENTE DE REPRESENTATIVIDADE</v>
          </cell>
          <cell r="K6506" t="str">
            <v>81,26</v>
          </cell>
          <cell r="L6506" t="str">
            <v>CAIXA REFERENCIAL</v>
          </cell>
        </row>
        <row r="6507">
          <cell r="G6507" t="str">
            <v>87275</v>
          </cell>
          <cell r="H6507" t="str">
            <v>REVESTIMENTO CERÂMICO PARA PAREDES INTERNAS COM PLACAS TIPO ESMALTADA EXTRA DE DIMENSÕES 33X45 CM APLICADAS A MEIA ALTURA DAS PAREDES. AF_02/2023_PE</v>
          </cell>
          <cell r="I6507" t="str">
            <v>M2</v>
          </cell>
          <cell r="J6507" t="str">
            <v>COEFICIENTE DE REPRESENTATIVIDADE</v>
          </cell>
          <cell r="K6507" t="str">
            <v>89,30</v>
          </cell>
          <cell r="L6507" t="str">
            <v>CAIXA REFERENCIAL</v>
          </cell>
        </row>
        <row r="6508">
          <cell r="G6508" t="str">
            <v>88788</v>
          </cell>
          <cell r="H6508" t="str">
            <v>REVESTIMENTO CERÂMICO PARA PAREDES EXTERNAS EM PASTILHAS DE PORCELANA 2,5 X 2,5 CM (PLACAS DE 30 X 30 CM), ALINHADAS A PRUMO. AF_02/2023</v>
          </cell>
          <cell r="I6508" t="str">
            <v>M2</v>
          </cell>
          <cell r="J6508" t="str">
            <v>COEFICIENTE DE REPRESENTATIVIDADE</v>
          </cell>
          <cell r="K6508" t="str">
            <v>345,60</v>
          </cell>
          <cell r="L6508" t="str">
            <v>CAIXA REFERENCIAL</v>
          </cell>
        </row>
        <row r="6509">
          <cell r="G6509" t="str">
            <v>88789</v>
          </cell>
          <cell r="H6509" t="str">
            <v>REVESTIMENTO CERÂMICO PARA PAREDES EXTERNAS EM PASTILHAS DE PORCELANA 2,5 X 2,5 CM (PLACAS DE 30 X 30 CM), ALINHADAS A PRUMO, APLICADO EM SUPERFÍCIES INTERNAS DE SACADA. AF_02/2023</v>
          </cell>
          <cell r="I6509" t="str">
            <v>M2</v>
          </cell>
          <cell r="J6509" t="str">
            <v>COEFICIENTE DE REPRESENTATIVIDADE</v>
          </cell>
          <cell r="K6509" t="str">
            <v>414,32</v>
          </cell>
          <cell r="L6509" t="str">
            <v>CAIXA REFERENCIAL</v>
          </cell>
        </row>
        <row r="6510">
          <cell r="G6510" t="str">
            <v>89045</v>
          </cell>
          <cell r="H6510" t="str">
            <v>(COMPOSIÇÃO REPRESENTATIVA) DO SERVIÇO DE REVESTIMENTO CERÂMICO PARA AMBIENTES DE ÁREAS MOLHADAS, MEIA PAREDE OU PAREDE INTEIRA, COM PLACAS TIPO ESMALTADA EXTRA, DIMENSÕES 20X20 CM, PARA EDIFICAÇÃO HABITACIONAL MULTIFAMILIAR (PRÉDIO). AF_11/2014</v>
          </cell>
          <cell r="I6510" t="str">
            <v>M2</v>
          </cell>
          <cell r="J6510" t="str">
            <v>COEFICIENTE DE REPRESENTATIVIDADE</v>
          </cell>
          <cell r="K6510" t="str">
            <v>74,73</v>
          </cell>
          <cell r="L6510" t="str">
            <v>CAIXA REFERENCIAL</v>
          </cell>
        </row>
        <row r="6511">
          <cell r="G6511" t="str">
            <v>89170</v>
          </cell>
          <cell r="H6511" t="str">
            <v>(COMPOSIÇÃO REPRESENTATIVA) DO SERVIÇO DE REVESTIMENTO CERÂMICO PARA PAREDES INTERNAS, MEIA OU PAREDE INTEIRA, PLACAS TIPO ESMALTADA EXTRA DE 20X20 CM, PARA EDIFICAÇÕES HABITACIONAIS UNIFAMILIAR (CASAS) E EDIFICAÇÕES PÚBLICAS PADRÃO. AF_11/2014</v>
          </cell>
          <cell r="I6511" t="str">
            <v>M2</v>
          </cell>
          <cell r="J6511" t="str">
            <v>COEFICIENTE DE REPRESENTATIVIDADE</v>
          </cell>
          <cell r="K6511" t="str">
            <v>74,73</v>
          </cell>
          <cell r="L6511" t="str">
            <v>CAIXA REFERENCIAL</v>
          </cell>
        </row>
        <row r="6512">
          <cell r="G6512" t="str">
            <v>93393</v>
          </cell>
          <cell r="H6512" t="str">
            <v>REVESTIMENTO CERÂMICO PARA PAREDES INTERNAS COM PLACAS TIPO ESMALTADA PADRÃO POPULAR DE DIMENSÕES 20X20 CM, ARGAMASSA TIPO AC I, APLICADAS NA ALTURA INTEIRA DAS PAREDES. AF_02/2023_PE</v>
          </cell>
          <cell r="I6512" t="str">
            <v>M2</v>
          </cell>
          <cell r="J6512" t="str">
            <v>COEFICIENTE DE REPRESENTATIVIDADE</v>
          </cell>
          <cell r="K6512" t="str">
            <v>61,71</v>
          </cell>
          <cell r="L6512" t="str">
            <v>CAIXA REFERENCIAL</v>
          </cell>
        </row>
        <row r="6513">
          <cell r="G6513" t="str">
            <v>93395</v>
          </cell>
          <cell r="H6513" t="str">
            <v>REVESTIMENTO CERÂMICO PARA PAREDES INTERNAS COM PLACAS TIPO ESMALTADA PADRÃO POPULAR DE DIMENSÕES 20X20 CM, ARGAMASSA TIPO AC I, APLICADAS A MEIA ALTURA DAS PAREDES. AF_02/2023_PE</v>
          </cell>
          <cell r="I6513" t="str">
            <v>M2</v>
          </cell>
          <cell r="J6513" t="str">
            <v>COEFICIENTE DE REPRESENTATIVIDADE</v>
          </cell>
          <cell r="K6513" t="str">
            <v>67,60</v>
          </cell>
          <cell r="L6513" t="str">
            <v>CAIXA REFERENCIAL</v>
          </cell>
        </row>
        <row r="6514">
          <cell r="G6514" t="str">
            <v>99195</v>
          </cell>
          <cell r="H6514" t="str">
            <v>REVESTIMENTO CERÂMICO PARA PAREDES INTERNAS COM PLACAS TIPO ESMALTADA PADRÃO POPULAR DE DIMENSÕES 20X20 CM, ARGAMASSA TIPO AC III, APLICADAS NA ALTURA INTEIRA DAS PAREDES.  AF_02/2023_PE</v>
          </cell>
          <cell r="I6514" t="str">
            <v>M2</v>
          </cell>
          <cell r="J6514" t="str">
            <v>COEFICIENTE DE REPRESENTATIVIDADE</v>
          </cell>
          <cell r="K6514" t="str">
            <v>69,86</v>
          </cell>
          <cell r="L6514" t="str">
            <v>CAIXA REFERENCIAL</v>
          </cell>
        </row>
        <row r="6515">
          <cell r="G6515" t="str">
            <v>99198</v>
          </cell>
          <cell r="H6515" t="str">
            <v>REVESTIMENTO CERÂMICO PARA PAREDES INTERNAS COM PLACAS TIPO ESMALTADA PADRÃO POPULAR DE DIMENSÕES 20X20 CM, ARGAMASSA TIPO AC III, APLICADAS A MEIA ALTURA DAS PAREDES. AF_02/2023_PE</v>
          </cell>
          <cell r="I6515" t="str">
            <v>M2</v>
          </cell>
          <cell r="J6515" t="str">
            <v>COEFICIENTE DE REPRESENTATIVIDADE</v>
          </cell>
          <cell r="K6515" t="str">
            <v>75,75</v>
          </cell>
          <cell r="L6515" t="str">
            <v>CAIXA REFERENCIAL</v>
          </cell>
        </row>
        <row r="6516">
          <cell r="G6516" t="str">
            <v>104611</v>
          </cell>
          <cell r="H6516" t="str">
            <v>REVESTIMENTO CERÂMICO PARA PAREDES INTERNAS COM PLACAS TIPO ESMALTADA EXTRA DE DIMENSÕES 60X60 CM APLICADAS NA ALTURA INTEIRA DAS PAREDES. AF_02/2023_PE</v>
          </cell>
          <cell r="I6516" t="str">
            <v>M2</v>
          </cell>
          <cell r="J6516" t="str">
            <v>COEFICIENTE DE REPRESENTATIVIDADE</v>
          </cell>
          <cell r="K6516" t="str">
            <v>99,85</v>
          </cell>
          <cell r="L6516" t="str">
            <v>CAIXA REFERENCIAL</v>
          </cell>
        </row>
        <row r="6517">
          <cell r="G6517" t="str">
            <v>104612</v>
          </cell>
          <cell r="H6517" t="str">
            <v>REVESTIMENTO CERÂMICO PARA PAREDES INTERNAS COM PLACAS TIPO ESMALTADA EXTRA DE DIMENSÕES 60X60 CM APLICADAS A MEIA ALTURA DAS PAREDES. AF_02/2023_PE</v>
          </cell>
          <cell r="I6517" t="str">
            <v>M2</v>
          </cell>
          <cell r="J6517" t="str">
            <v>COEFICIENTE DE REPRESENTATIVIDADE</v>
          </cell>
          <cell r="K6517" t="str">
            <v>100,68</v>
          </cell>
          <cell r="L6517" t="str">
            <v>CAIXA REFERENCIAL</v>
          </cell>
        </row>
        <row r="6518">
          <cell r="G6518" t="str">
            <v>104613</v>
          </cell>
          <cell r="H6518" t="str">
            <v>REVESTIMENTO CERÂMICO PARA PAREDES INTERNAS COM PLACAS TIPO ESMALTADA EXTRA DE DIMENSÕES 20X20 CM APLICADAS EM DIAGONAL, NA ALTURA INTEIRA DAS PAREDES. AF_02/2023_PE</v>
          </cell>
          <cell r="I6518" t="str">
            <v>M2</v>
          </cell>
          <cell r="J6518" t="str">
            <v>COEFICIENTE DE REPRESENTATIVIDADE</v>
          </cell>
          <cell r="K6518" t="str">
            <v>77,28</v>
          </cell>
          <cell r="L6518" t="str">
            <v>CAIXA REFERENCIAL</v>
          </cell>
        </row>
        <row r="6519">
          <cell r="G6519" t="str">
            <v>104614</v>
          </cell>
          <cell r="H6519" t="str">
            <v>REVESTIMENTO CERÂMICO PARA PAREDES INTERNAS COM PLACAS TIPO ESMALTADA EXTRA DE DIMENSÕES 20X20 CM APLICADAS EM DIAGONAL, A MEIA ALTURA DAS PAREDES. AF_02/2023_PE</v>
          </cell>
          <cell r="I6519" t="str">
            <v>M2</v>
          </cell>
          <cell r="J6519" t="str">
            <v>COEFICIENTE DE REPRESENTATIVIDADE</v>
          </cell>
          <cell r="K6519" t="str">
            <v>85,08</v>
          </cell>
          <cell r="L6519" t="str">
            <v>CAIXA REFERENCIAL</v>
          </cell>
        </row>
        <row r="6520">
          <cell r="G6520" t="str">
            <v>104615</v>
          </cell>
          <cell r="H6520" t="str">
            <v>REVESTIMENTO CERÂMICO PARA PAREDES INTERNAS COM PLACAS TIPO PASTILHA DE DIMENSÕES 5 X 5 CM (PLACAS DE 30 X 30 CM) CM APLICADAS NA ALTURA INTEIRA DAS PAREDES. AF_02/2023</v>
          </cell>
          <cell r="I6520" t="str">
            <v>M2</v>
          </cell>
          <cell r="J6520" t="str">
            <v>COEFICIENTE DE REPRESENTATIVIDADE</v>
          </cell>
          <cell r="K6520" t="str">
            <v>240,27</v>
          </cell>
          <cell r="L6520" t="str">
            <v>CAIXA REFERENCIAL</v>
          </cell>
        </row>
        <row r="6521">
          <cell r="G6521" t="str">
            <v>104616</v>
          </cell>
          <cell r="H6521" t="str">
            <v>REVESTIMENTO CERÂMICO PARA PAREDES INTERNAS COM PLACAS TIPO PASTILHA DE DIMENSÕES 2,5 X 2,5 CM (PLACAS DE 30 X 30 CM) CM APLICADAS NA ALTURA INTEIRA DAS PAREDES. AF_02/2023</v>
          </cell>
          <cell r="I6521" t="str">
            <v>M2</v>
          </cell>
          <cell r="J6521" t="str">
            <v>COEFICIENTE DE REPRESENTATIVIDADE</v>
          </cell>
          <cell r="K6521" t="str">
            <v>345,70</v>
          </cell>
          <cell r="L6521" t="str">
            <v>CAIXA REFERENCIAL</v>
          </cell>
        </row>
        <row r="6522">
          <cell r="G6522" t="str">
            <v>104617</v>
          </cell>
          <cell r="H6522" t="str">
            <v>REVESTIMENTO CERÂMICO PARA PAREDES INTERNAS COM PLACAS TIPO PASTILHA DE DIMENSÕES 5 X 5 CM (PLACAS DE 30 X 30 CM) CM APLICADAS A MEIA ALTURA DAS PAREDES. AF_02/2023</v>
          </cell>
          <cell r="I6522" t="str">
            <v>M2</v>
          </cell>
          <cell r="J6522" t="str">
            <v>COEFICIENTE DE REPRESENTATIVIDADE</v>
          </cell>
          <cell r="K6522" t="str">
            <v>252,21</v>
          </cell>
          <cell r="L6522" t="str">
            <v>CAIXA REFERENCIAL</v>
          </cell>
        </row>
        <row r="6523">
          <cell r="G6523" t="str">
            <v>104618</v>
          </cell>
          <cell r="H6523" t="str">
            <v>REVESTIMENTO CERÂMICO PARA PAREDES INTERNAS COM PLACAS TIPO PASTILHA DE DIMENSÕES 2,5 X 2,5 CM (PLACAS DE 30 X 30 CM) CM APLICADAS A MEIA ALTURA DAS PAREDES. AF_02/2023</v>
          </cell>
          <cell r="I6523" t="str">
            <v>M2</v>
          </cell>
          <cell r="J6523" t="str">
            <v>COEFICIENTE DE REPRESENTATIVIDADE</v>
          </cell>
          <cell r="K6523" t="str">
            <v>357,64</v>
          </cell>
          <cell r="L6523" t="str">
            <v>CAIXA REFERENCIAL</v>
          </cell>
        </row>
        <row r="6524">
          <cell r="G6524" t="str">
            <v>104619</v>
          </cell>
          <cell r="H6524" t="str">
            <v>RODAPÉ CERÂMICO DE 7CM DE ALTURA COM PLACAS TIPO ESMALTADA EXTRA DE DIMENSÕES 80X80CM. AF_02/2023</v>
          </cell>
          <cell r="I6524" t="str">
            <v>M</v>
          </cell>
          <cell r="J6524" t="str">
            <v>COEFICIENTE DE REPRESENTATIVIDADE</v>
          </cell>
          <cell r="K6524" t="str">
            <v>23,58</v>
          </cell>
          <cell r="L6524" t="str">
            <v>CAIXA REFERENCIAL</v>
          </cell>
        </row>
        <row r="6525">
          <cell r="G6525" t="str">
            <v>101965</v>
          </cell>
          <cell r="H6525" t="str">
            <v>PEITORIL LINEAR EM GRANITO OU MÁRMORE, L = 15CM, COMPRIMENTO DE ATÉ 2M, ASSENTADO COM ARGAMASSA 1:6 COM ADITIVO. AF_11/2020</v>
          </cell>
          <cell r="I6525" t="str">
            <v>M</v>
          </cell>
          <cell r="J6525" t="str">
            <v>COEFICIENTE DE REPRESENTATIVIDADE</v>
          </cell>
          <cell r="K6525" t="str">
            <v>160,62</v>
          </cell>
          <cell r="L6525" t="str">
            <v>CAIXA REFERENCIAL</v>
          </cell>
        </row>
        <row r="6526">
          <cell r="G6526" t="str">
            <v>101966</v>
          </cell>
          <cell r="H6526" t="str">
            <v>CHAPIM SOBRE MUROS LINEARES, EM GRANITO OU MÁRMORE, L = 25 CM, ASSENTADO COM ARGAMASSA 1:6 COM ADITIVO. AF_11/2020</v>
          </cell>
          <cell r="I6526" t="str">
            <v>M</v>
          </cell>
          <cell r="J6526" t="str">
            <v>COEFICIENTE DE REPRESENTATIVIDADE</v>
          </cell>
          <cell r="K6526" t="str">
            <v>204,20</v>
          </cell>
          <cell r="L6526" t="str">
            <v>CAIXA REFERENCIAL</v>
          </cell>
        </row>
        <row r="6527">
          <cell r="G6527" t="str">
            <v>101979</v>
          </cell>
          <cell r="H6527" t="str">
            <v>CHAPIM (RUFO CAPA) EM AÇO GALVANIZADO, CORTE 33. AF_11/2020</v>
          </cell>
          <cell r="I6527" t="str">
            <v>M</v>
          </cell>
          <cell r="J6527" t="str">
            <v>COEFICIENTE DE REPRESENTATIVIDADE</v>
          </cell>
          <cell r="K6527" t="str">
            <v>43,00</v>
          </cell>
          <cell r="L6527" t="str">
            <v>CAIXA REFERENCIAL</v>
          </cell>
        </row>
        <row r="6528">
          <cell r="G6528" t="str">
            <v>96112</v>
          </cell>
          <cell r="H6528" t="str">
            <v>FORRO EM MADEIRA PINUS, PARA AMBIENTES RESIDENCIAIS, INCLUSIVE ESTRUTURA UNIDIRECIONAL DE FIXAÇÃO. AF_08/2023</v>
          </cell>
          <cell r="I6528" t="str">
            <v>M2</v>
          </cell>
          <cell r="J6528" t="str">
            <v>COEFICIENTE DE REPRESENTATIVIDADE</v>
          </cell>
          <cell r="K6528" t="str">
            <v>150,75</v>
          </cell>
          <cell r="L6528" t="str">
            <v>CAIXA REFERENCIAL</v>
          </cell>
        </row>
        <row r="6529">
          <cell r="G6529" t="str">
            <v>96122</v>
          </cell>
          <cell r="H6529" t="str">
            <v>ACABAMENTOS PARA FORRO (RODA-FORRO EM MADEIRA PINUS). AF_08/2023</v>
          </cell>
          <cell r="I6529" t="str">
            <v>M</v>
          </cell>
          <cell r="J6529" t="str">
            <v>COEFICIENTE DE REPRESENTATIVIDADE</v>
          </cell>
          <cell r="K6529" t="str">
            <v>50,36</v>
          </cell>
          <cell r="L6529" t="str">
            <v>CAIXA REFERENCIAL</v>
          </cell>
        </row>
        <row r="6530">
          <cell r="G6530" t="str">
            <v>104756</v>
          </cell>
          <cell r="H6530" t="str">
            <v>FORRO EM MADEIRA PINUS, PARA AMBIENTES RESIDENCIAIS E COMERCIAIS, INCLUSIVE ESTRUTURA BIDIRECIONAL DE FIXAÇÃO. AF_08/2023</v>
          </cell>
          <cell r="I6530" t="str">
            <v>M2</v>
          </cell>
          <cell r="J6530" t="str">
            <v>COEFICIENTE DE REPRESENTATIVIDADE</v>
          </cell>
          <cell r="K6530" t="str">
            <v>207,32</v>
          </cell>
          <cell r="L6530" t="str">
            <v>CAIXA REFERENCIAL</v>
          </cell>
        </row>
        <row r="6531">
          <cell r="G6531" t="str">
            <v>96109</v>
          </cell>
          <cell r="H6531" t="str">
            <v>FORRO EM PLACAS DE GESSO, PARA AMBIENTES RESIDENCIAIS. AF_08/2023_PS</v>
          </cell>
          <cell r="I6531" t="str">
            <v>M2</v>
          </cell>
          <cell r="J6531" t="str">
            <v>COEFICIENTE DE REPRESENTATIVIDADE</v>
          </cell>
          <cell r="K6531" t="str">
            <v>57,19</v>
          </cell>
          <cell r="L6531" t="str">
            <v>CAIXA REFERENCIAL</v>
          </cell>
        </row>
        <row r="6532">
          <cell r="G6532" t="str">
            <v>96110</v>
          </cell>
          <cell r="H6532" t="str">
            <v>FORRO EM DRYWALL PARA AMBIENTES RESIDENCIAIS, INCLUSIVE ESTRUTURA UNIDIRECIONAL DE FIXAÇÃO. AF_08/2023_PS</v>
          </cell>
          <cell r="I6532" t="str">
            <v>M2</v>
          </cell>
          <cell r="J6532" t="str">
            <v>COEFICIENTE DE REPRESENTATIVIDADE</v>
          </cell>
          <cell r="K6532" t="str">
            <v>72,99</v>
          </cell>
          <cell r="L6532" t="str">
            <v>CAIXA REFERENCIAL</v>
          </cell>
        </row>
        <row r="6533">
          <cell r="G6533" t="str">
            <v>96113</v>
          </cell>
          <cell r="H6533" t="str">
            <v>FORRO EM PLACAS DE GESSO, PARA AMBIENTES COMERCIAIS. AF_08/2023_PS</v>
          </cell>
          <cell r="I6533" t="str">
            <v>M2</v>
          </cell>
          <cell r="J6533" t="str">
            <v>COEFICIENTE DE REPRESENTATIVIDADE</v>
          </cell>
          <cell r="K6533" t="str">
            <v>51,26</v>
          </cell>
          <cell r="L6533" t="str">
            <v>CAIXA REFERENCIAL</v>
          </cell>
        </row>
        <row r="6534">
          <cell r="G6534" t="str">
            <v>96114</v>
          </cell>
          <cell r="H6534" t="str">
            <v>FORRO EM DRYWALL, PARA AMBIENTES COMERCIAIS, INCLUSIVE ESTRUTURA BIRECIONAL DE FIXAÇÃO. AF_08/2023_PS</v>
          </cell>
          <cell r="I6534" t="str">
            <v>M2</v>
          </cell>
          <cell r="J6534" t="str">
            <v>COEFICIENTE DE REPRESENTATIVIDADE</v>
          </cell>
          <cell r="K6534" t="str">
            <v>72,77</v>
          </cell>
          <cell r="L6534" t="str">
            <v>CAIXA REFERENCIAL</v>
          </cell>
        </row>
        <row r="6535">
          <cell r="G6535" t="str">
            <v>96120</v>
          </cell>
          <cell r="H6535" t="str">
            <v>ACABAMENTOS PARA FORRO (MOLDURA DE GESSO). AF_08/2023</v>
          </cell>
          <cell r="I6535" t="str">
            <v>M</v>
          </cell>
          <cell r="J6535" t="str">
            <v>COEFICIENTE DE REPRESENTATIVIDADE</v>
          </cell>
          <cell r="K6535" t="str">
            <v>3,26</v>
          </cell>
          <cell r="L6535" t="str">
            <v>CAIXA REFERENCIAL</v>
          </cell>
        </row>
        <row r="6536">
          <cell r="G6536" t="str">
            <v>96123</v>
          </cell>
          <cell r="H6536" t="str">
            <v>ACABAMENTOS PARA FORRO (MOLDURA EM DRYWALL, COM LARGURA DE 15 CM). AF_08/2023_PS</v>
          </cell>
          <cell r="I6536" t="str">
            <v>M</v>
          </cell>
          <cell r="J6536" t="str">
            <v>COEFICIENTE DE REPRESENTATIVIDADE</v>
          </cell>
          <cell r="K6536" t="str">
            <v>28,22</v>
          </cell>
          <cell r="L6536" t="str">
            <v>CAIXA REFERENCIAL</v>
          </cell>
        </row>
        <row r="6537">
          <cell r="G6537" t="str">
            <v>99054</v>
          </cell>
          <cell r="H6537" t="str">
            <v>ACABAMENTOS PARA FORRO (SANCA DE GESSO, MONTADA NA OBRA). AF_08/2023_PS</v>
          </cell>
          <cell r="I6537" t="str">
            <v>M2</v>
          </cell>
          <cell r="J6537" t="str">
            <v>COEFICIENTE DE REPRESENTATIVIDADE</v>
          </cell>
          <cell r="K6537" t="str">
            <v>65,90</v>
          </cell>
          <cell r="L6537" t="str">
            <v>CAIXA REFERENCIAL</v>
          </cell>
        </row>
        <row r="6538">
          <cell r="G6538" t="str">
            <v>96111</v>
          </cell>
          <cell r="H6538" t="str">
            <v>FORRO EM RÉGUAS DE PVC, FRISADO, PARA AMBIENTES RESIDENCIAIS, INCLUSIVE ESTRUTURA UNIDIRECIONAL DE FIXAÇÃO. AF_08/2023_PS</v>
          </cell>
          <cell r="I6538" t="str">
            <v>M2</v>
          </cell>
          <cell r="J6538" t="str">
            <v>COEFICIENTE DE REPRESENTATIVIDADE</v>
          </cell>
          <cell r="K6538" t="str">
            <v>63,02</v>
          </cell>
          <cell r="L6538" t="str">
            <v>CAIXA REFERENCIAL</v>
          </cell>
        </row>
        <row r="6539">
          <cell r="G6539" t="str">
            <v>96116</v>
          </cell>
          <cell r="H6539" t="str">
            <v>FORRO EM RÉGUAS DE PVC, FRISADO, PARA AMBIENTES COMERCIAIS, INCLUSIVE ESTRUTURA BIDIRECIONAL DE FIXAÇÃO. AF_08/2023_PS</v>
          </cell>
          <cell r="I6539" t="str">
            <v>M2</v>
          </cell>
          <cell r="J6539" t="str">
            <v>COEFICIENTE DE REPRESENTATIVIDADE</v>
          </cell>
          <cell r="K6539" t="str">
            <v>64,65</v>
          </cell>
          <cell r="L6539" t="str">
            <v>CAIXA REFERENCIAL</v>
          </cell>
        </row>
        <row r="6540">
          <cell r="G6540" t="str">
            <v>96121</v>
          </cell>
          <cell r="H6540" t="str">
            <v>ACABAMENTOS PARA FORRO (RODA-FORRO EM PERFIL METÁLICO E PLÁSTICO). AF_08/2023</v>
          </cell>
          <cell r="I6540" t="str">
            <v>M</v>
          </cell>
          <cell r="J6540" t="str">
            <v>COEFICIENTE DE REPRESENTATIVIDADE</v>
          </cell>
          <cell r="K6540" t="str">
            <v>12,53</v>
          </cell>
          <cell r="L6540" t="str">
            <v>CAIXA REFERENCIAL</v>
          </cell>
        </row>
        <row r="6541">
          <cell r="G6541" t="str">
            <v>96485</v>
          </cell>
          <cell r="H6541" t="str">
            <v>FORRO EM RÉGUAS DE PVC, LISO, PARA AMBIENTES RESIDENCIAIS, INCLUSIVE ESTRUTURA UNIDIRECIONAL DE FIXAÇÃO. AF_08/2023_PS</v>
          </cell>
          <cell r="I6541" t="str">
            <v>M2</v>
          </cell>
          <cell r="J6541" t="str">
            <v>COEFICIENTE DE REPRESENTATIVIDADE</v>
          </cell>
          <cell r="K6541" t="str">
            <v>73,79</v>
          </cell>
          <cell r="L6541" t="str">
            <v>CAIXA REFERENCIAL</v>
          </cell>
        </row>
        <row r="6542">
          <cell r="G6542" t="str">
            <v>96486</v>
          </cell>
          <cell r="H6542" t="str">
            <v>FORRO EM RÉGUAS DE PVC, LISO, PARA AMBIENTES COMERCIAIS, INCLUSIVE ESTRUTURA BIDIRECIONAL DE FIXAÇÃO. AF_08/2023_PS</v>
          </cell>
          <cell r="I6542" t="str">
            <v>M2</v>
          </cell>
          <cell r="J6542" t="str">
            <v>COEFICIENTE DE REPRESENTATIVIDADE</v>
          </cell>
          <cell r="K6542" t="str">
            <v>75,42</v>
          </cell>
          <cell r="L6542" t="str">
            <v>CAIXA REFERENCIAL</v>
          </cell>
        </row>
        <row r="6543">
          <cell r="G6543" t="str">
            <v>91515</v>
          </cell>
          <cell r="H6543" t="str">
            <v>ESTUCAMENTO DE DENSIDADE BAIXA DE PANOS DE FACHADA DO SISTEMA DE PAREDES DE CONCRETO EM EDIFICAÇÕES DE MÚLTIPLOS PAVIMENTOS, ACESSO COM PLATAFORMA OU CADEIRINHA, UTILIZAÇÃO DE ARGAMASSA COLANTE. AF_10/2022</v>
          </cell>
          <cell r="I6543" t="str">
            <v>M2</v>
          </cell>
          <cell r="J6543" t="str">
            <v>COEFICIENTE DE REPRESENTATIVIDADE</v>
          </cell>
          <cell r="K6543" t="str">
            <v>7,31</v>
          </cell>
          <cell r="L6543" t="str">
            <v>CAIXA REFERENCIAL</v>
          </cell>
        </row>
        <row r="6544">
          <cell r="G6544" t="str">
            <v>91519</v>
          </cell>
          <cell r="H6544" t="str">
            <v>ESTUCAMENTO DE DENSIDADE BAIXA DE PANOS DE FACHADA DO SISTEMA DE PAREDES DE CONCRETO EM UNIDADES HABITACIONAIS DE PAVIMENTO ÚNICO, UTILIZAÇÃO DE ARGAMASSA COLANTE. AF_10/2022</v>
          </cell>
          <cell r="I6544" t="str">
            <v>M2</v>
          </cell>
          <cell r="J6544" t="str">
            <v>COEFICIENTE DE REPRESENTATIVIDADE</v>
          </cell>
          <cell r="K6544" t="str">
            <v>9,85</v>
          </cell>
          <cell r="L6544" t="str">
            <v>CAIXA REFERENCIAL</v>
          </cell>
        </row>
        <row r="6545">
          <cell r="G6545" t="str">
            <v>91520</v>
          </cell>
          <cell r="H6545" t="str">
            <v>ESTUCAMENTO DE DENSIDADE BAIXA NAS FACES INTERNAS DE PAREDES DO SISTEMA DE PAREDES DE CONCRETO, EM AMBIENTES COM ÁREA ENTRE 5 M² E 10 M², UTILIZAÇÃO DE ARGAMASSA COLANTE. AF_10/2022</v>
          </cell>
          <cell r="I6545" t="str">
            <v>M2</v>
          </cell>
          <cell r="J6545" t="str">
            <v>COEFICIENTE DE REPRESENTATIVIDADE</v>
          </cell>
          <cell r="K6545" t="str">
            <v>2,73</v>
          </cell>
          <cell r="L6545" t="str">
            <v>CAIXA REFERENCIAL</v>
          </cell>
        </row>
        <row r="6546">
          <cell r="G6546" t="str">
            <v>91522</v>
          </cell>
          <cell r="H6546" t="str">
            <v>ESTUCAMENTO PARA QUALQUER REVESTIMENTO, EM TETO DO SISTEMA DE PAREDES DE CONCRETO, EM AMBIENTES COM ÁREA ENTRE 5 M² E 10 M², UTILIZAÇÃO DE ARGAMASSA COLANTE. AF_10/2022</v>
          </cell>
          <cell r="I6546" t="str">
            <v>M2</v>
          </cell>
          <cell r="J6546" t="str">
            <v>COEFICIENTE DE REPRESENTATIVIDADE</v>
          </cell>
          <cell r="K6546" t="str">
            <v>3,78</v>
          </cell>
          <cell r="L6546" t="str">
            <v>CAIXA REFERENCIAL</v>
          </cell>
        </row>
        <row r="6547">
          <cell r="G6547" t="str">
            <v>91525</v>
          </cell>
          <cell r="H6547" t="str">
            <v>ESTUCAMENTO DE DENSIDADE ALTA NAS FACES INTERNAS DE PAREDES DO SISTEMA DE PAREDES DE CONCRETO, EM AMBIENTES COM ÁREA ENTRE 5 M² E 10 M², UTILIZAÇÃO DE ARGAMASSA COLANTE. AF_10/2022</v>
          </cell>
          <cell r="I6547" t="str">
            <v>M2</v>
          </cell>
          <cell r="J6547" t="str">
            <v>COEFICIENTE DE REPRESENTATIVIDADE</v>
          </cell>
          <cell r="K6547" t="str">
            <v>8,46</v>
          </cell>
          <cell r="L6547" t="str">
            <v>CAIXA REFERENCIAL</v>
          </cell>
        </row>
        <row r="6548">
          <cell r="G6548" t="str">
            <v>104412</v>
          </cell>
          <cell r="H6548" t="str">
            <v>ESTUCAMENTO PARA QUALQUER REVESTIMENTO, EM TETO DO SISTEMA DE PAREDES DE CONCRETO, EM AMBIENTES COM ÁREA MAIOR QUE 10 M², UTILIZAÇÃO DE ARGAMASSA COLANTE. AF_10/2022</v>
          </cell>
          <cell r="I6548" t="str">
            <v>M2</v>
          </cell>
          <cell r="J6548" t="str">
            <v>COEFICIENTE DE REPRESENTATIVIDADE</v>
          </cell>
          <cell r="K6548" t="str">
            <v>3,38</v>
          </cell>
          <cell r="L6548" t="str">
            <v>CAIXA REFERENCIAL</v>
          </cell>
        </row>
        <row r="6549">
          <cell r="G6549" t="str">
            <v>104413</v>
          </cell>
          <cell r="H6549" t="str">
            <v>ESTUCAMENTO PARA QUALQUER REVESTIMENTO, EM TETO DO SISTEMA DE PAREDES DE CONCRETO, EM AMBIENTES COM ÁREA MENOR QUE 5 M², UTILIZAÇÃO DE ARGAMASSA COLANTE. AF_10/2022</v>
          </cell>
          <cell r="I6549" t="str">
            <v>M2</v>
          </cell>
          <cell r="J6549" t="str">
            <v>COEFICIENTE DE REPRESENTATIVIDADE</v>
          </cell>
          <cell r="K6549" t="str">
            <v>5,97</v>
          </cell>
          <cell r="L6549" t="str">
            <v>CAIXA REFERENCIAL</v>
          </cell>
        </row>
        <row r="6550">
          <cell r="G6550" t="str">
            <v>104414</v>
          </cell>
          <cell r="H6550" t="str">
            <v>ESTUCAMENTO DE DENSIDADE ALTA NAS FACES INTERNAS DE PAREDES DO SISTEMA DE PAREDES DE CONCRETO, EM AMBIENTES COM ÁREA MAIOR QUE 10 M², UTILIZAÇÃO DE ARGAMASSA COLANTE. AF_10/2022</v>
          </cell>
          <cell r="I6550" t="str">
            <v>M2</v>
          </cell>
          <cell r="J6550" t="str">
            <v>COEFICIENTE DE REPRESENTATIVIDADE</v>
          </cell>
          <cell r="K6550" t="str">
            <v>7,56</v>
          </cell>
          <cell r="L6550" t="str">
            <v>CAIXA REFERENCIAL</v>
          </cell>
        </row>
        <row r="6551">
          <cell r="G6551" t="str">
            <v>104415</v>
          </cell>
          <cell r="H6551" t="str">
            <v>ESTUCAMENTO DE DENSIDADE ALTA NAS FACES INTERNAS DE PAREDES DO SISTEMA DE PAREDES DE CONCRETO, EM AMBIENTES COM ÁREA MENOR QUE 5 M², UTILIZAÇÃO DE ARGAMASSA COLANTE. AF_10/2022</v>
          </cell>
          <cell r="I6551" t="str">
            <v>M2</v>
          </cell>
          <cell r="J6551" t="str">
            <v>COEFICIENTE DE REPRESENTATIVIDADE</v>
          </cell>
          <cell r="K6551" t="str">
            <v>13,36</v>
          </cell>
          <cell r="L6551" t="str">
            <v>CAIXA REFERENCIAL</v>
          </cell>
        </row>
        <row r="6552">
          <cell r="G6552" t="str">
            <v>104416</v>
          </cell>
          <cell r="H6552" t="str">
            <v>ESTUCAMENTO DE DENSIDADE BAIXA NAS FACES INTERNAS DE PAREDES DO SISTEMA DE PAREDES DE CONCRETO, EM AMBIENTES COM ÁREA MAIOR QUE 10 M², UTILIZAÇÃO DE ARGAMASSA COLANTE. AF_10/2022</v>
          </cell>
          <cell r="I6552" t="str">
            <v>M2</v>
          </cell>
          <cell r="J6552" t="str">
            <v>COEFICIENTE DE REPRESENTATIVIDADE</v>
          </cell>
          <cell r="K6552" t="str">
            <v>2,32</v>
          </cell>
          <cell r="L6552" t="str">
            <v>CAIXA REFERENCIAL</v>
          </cell>
        </row>
        <row r="6553">
          <cell r="G6553" t="str">
            <v>104417</v>
          </cell>
          <cell r="H6553" t="str">
            <v>ESTUCAMENTO DE DENSIDADE BAIXA NAS FACES INTERNAS DE PAREDES DO SISTEMA DE PAREDES DE CONCRETO, EM AMBIENTES COM ÁREA MENOR QUE 5 M², UTILIZAÇÃO DE ARGAMASSA COLANTE. AF_10/2022</v>
          </cell>
          <cell r="I6553" t="str">
            <v>M2</v>
          </cell>
          <cell r="J6553" t="str">
            <v>COEFICIENTE DE REPRESENTATIVIDADE</v>
          </cell>
          <cell r="K6553" t="str">
            <v>4,92</v>
          </cell>
          <cell r="L6553" t="str">
            <v>CAIXA REFERENCIAL</v>
          </cell>
        </row>
        <row r="6554">
          <cell r="G6554" t="str">
            <v>104418</v>
          </cell>
          <cell r="H6554" t="str">
            <v>ESTUCAMENTO DE DENSIDADE BAIXA DE PANOS DE FACHADA DO SISTEMA DE PAREDES DE CONCRETO EM EDIFICAÇÕES DE MÚLTIPLOS PAVIMENTOS, ACESSO COM BALANCIM, UTILIZAÇÃO DE ARGAMASSA COLANTE. AF_10/2022</v>
          </cell>
          <cell r="I6554" t="str">
            <v>M2</v>
          </cell>
          <cell r="J6554" t="str">
            <v>COEFICIENTE DE REPRESENTATIVIDADE</v>
          </cell>
          <cell r="K6554" t="str">
            <v>3,16</v>
          </cell>
          <cell r="L6554" t="str">
            <v>CAIXA REFERENCIAL</v>
          </cell>
        </row>
        <row r="6555">
          <cell r="G6555" t="str">
            <v>104419</v>
          </cell>
          <cell r="H6555" t="str">
            <v>ESTUCAMENTO DE DENSIDADE BAIXA DE PANOS DE FACHADA DO SISTEMA DE PAREDES DE CONCRETO EM UNIDADES HABITACIONAIS DE DOIS PAVIMENTOS (SOBRADO), ACESSO COM ANDAIME FACHADEIRO, UTILIZAÇÃO DE ARGAMASSA COLANTE. AF_10/2022</v>
          </cell>
          <cell r="I6555" t="str">
            <v>M2</v>
          </cell>
          <cell r="J6555" t="str">
            <v>COEFICIENTE DE REPRESENTATIVIDADE</v>
          </cell>
          <cell r="K6555" t="str">
            <v>13,18</v>
          </cell>
          <cell r="L6555" t="str">
            <v>CAIXA REFERENCIAL</v>
          </cell>
        </row>
        <row r="6556">
          <cell r="G6556" t="str">
            <v>104420</v>
          </cell>
          <cell r="H6556" t="str">
            <v>ESTUCAMENTO DE DENSIDADE BAIXA DE PANOS DE FACHADA DO SISTEMA DE PAREDES DE CONCRETO EM UNIDADES HABITACIONAIS DE DOIS PAVIMENTOS (SOBRADO), ACESSO COM PLATAFORMA, UTILIZAÇÃO DE ARGAMASSA COLANTE. AF_10/2022</v>
          </cell>
          <cell r="I6556" t="str">
            <v>M2</v>
          </cell>
          <cell r="J6556" t="str">
            <v>COEFICIENTE DE REPRESENTATIVIDADE</v>
          </cell>
          <cell r="K6556" t="str">
            <v>11,88</v>
          </cell>
          <cell r="L6556" t="str">
            <v>CAIXA REFERENCIAL</v>
          </cell>
        </row>
        <row r="6557">
          <cell r="G6557" t="str">
            <v>104421</v>
          </cell>
          <cell r="H6557" t="str">
            <v>ESTUCAMENTO DE DENSIDADE ALTA DE PANOS DE FACHADA DO SISTEMA DE PAREDES DE CONCRETO EM EDIFICAÇÕES DE MÚLTIPLOS PAVIMENTOS, ACESSO COM PLATAFORMA OU CADEIRINHA, UTILIZAÇÃO DE ARGAMASSA COLANTE. AF_10/2022</v>
          </cell>
          <cell r="I6557" t="str">
            <v>M2</v>
          </cell>
          <cell r="J6557" t="str">
            <v>COEFICIENTE DE REPRESENTATIVIDADE</v>
          </cell>
          <cell r="K6557" t="str">
            <v>16,25</v>
          </cell>
          <cell r="L6557" t="str">
            <v>CAIXA REFERENCIAL</v>
          </cell>
        </row>
        <row r="6558">
          <cell r="G6558" t="str">
            <v>104422</v>
          </cell>
          <cell r="H6558" t="str">
            <v>ESTUCAMENTO DE DENSIDADE ALTA DE PANOS DE FACHADA DO SISTEMA DE PAREDES DE CONCRETO EM EDIFICAÇÕES DE MÚLTIPLOS PAVIMENTOS, ACESSO COM BALANCIM, UTILIZAÇÃO DE ARGAMASSA COLANTE. AF_10/2022</v>
          </cell>
          <cell r="I6558" t="str">
            <v>M2</v>
          </cell>
          <cell r="J6558" t="str">
            <v>COEFICIENTE DE REPRESENTATIVIDADE</v>
          </cell>
          <cell r="K6558" t="str">
            <v>9,28</v>
          </cell>
          <cell r="L6558" t="str">
            <v>CAIXA REFERENCIAL</v>
          </cell>
        </row>
        <row r="6559">
          <cell r="G6559" t="str">
            <v>104423</v>
          </cell>
          <cell r="H6559" t="str">
            <v>ESTUCAMENTO DE DENSIDADE ALTA DE PANOS DE FACHADA DO SISTEMA DE PAREDES DE CONCRETO EM UNIDADES HABITACIONAIS DE DOIS PAVIMENTOS (SOBRADO), ACESSO COM ANDAIME FACHADEIRO, UTILIZAÇÃO DE ARGAMASSA COLANTE. AF_10/2022</v>
          </cell>
          <cell r="I6559" t="str">
            <v>M2</v>
          </cell>
          <cell r="J6559" t="str">
            <v>COEFICIENTE DE REPRESENTATIVIDADE</v>
          </cell>
          <cell r="K6559" t="str">
            <v>26,12</v>
          </cell>
          <cell r="L6559" t="str">
            <v>CAIXA REFERENCIAL</v>
          </cell>
        </row>
        <row r="6560">
          <cell r="G6560" t="str">
            <v>104424</v>
          </cell>
          <cell r="H6560" t="str">
            <v>ESTUCAMENTO DE DENSIDADE ALTA DE PANOS DE FACHADA DO SISTEMA DE PAREDES DE CONCRETO EM UNIDADES HABITACIONAIS DE DOIS PAVIMENTOS (SOBRADO), ACESSO COM PLATAFORMA, UTILIZAÇÃO DE ARGAMASSA COLANTE. AF_10/2022</v>
          </cell>
          <cell r="I6560" t="str">
            <v>M2</v>
          </cell>
          <cell r="J6560" t="str">
            <v>COEFICIENTE DE REPRESENTATIVIDADE</v>
          </cell>
          <cell r="K6560" t="str">
            <v>24,01</v>
          </cell>
          <cell r="L6560" t="str">
            <v>CAIXA REFERENCIAL</v>
          </cell>
        </row>
        <row r="6561">
          <cell r="G6561" t="str">
            <v>104425</v>
          </cell>
          <cell r="H6561" t="str">
            <v>ESTUCAMENTO DE DENSIDADE ALTA DE PANOS DE FACHADA DO SISTEMA DE PAREDES DE CONCRETO EM UNIDADES HABITACIONAIS DE PAVIMENTO ÚNICO, UTILIZAÇÃO DE ARGAMASSA COLANTE. AF_10/2022</v>
          </cell>
          <cell r="I6561" t="str">
            <v>M2</v>
          </cell>
          <cell r="J6561" t="str">
            <v>COEFICIENTE DE REPRESENTATIVIDADE</v>
          </cell>
          <cell r="K6561" t="str">
            <v>20,53</v>
          </cell>
          <cell r="L6561" t="str">
            <v>CAIXA REFERENCIAL</v>
          </cell>
        </row>
        <row r="6562">
          <cell r="G6562" t="str">
            <v>87280</v>
          </cell>
          <cell r="H6562" t="str">
            <v>ARGAMASSA TRAÇO 1:7 (EM VOLUME DE CIMENTO E AREIA MÉDIA ÚMIDA) COM ADIÇÃO DE PLASTIFICANTE PARA EMBOÇO/MASSA ÚNICA/ASSENTAMENTO DE ALVENARIA DE VEDAÇÃO, PREPARO MECÂNICO COM BETONEIRA 400 L. AF_08/2019</v>
          </cell>
          <cell r="I6562" t="str">
            <v>M3</v>
          </cell>
          <cell r="J6562" t="str">
            <v>COEFICIENTE DE REPRESENTATIVIDADE</v>
          </cell>
          <cell r="K6562" t="str">
            <v>370,14</v>
          </cell>
          <cell r="L6562" t="str">
            <v>CAIXA REFERENCIAL</v>
          </cell>
        </row>
        <row r="6563">
          <cell r="G6563" t="str">
            <v>87281</v>
          </cell>
          <cell r="H6563" t="str">
            <v>ARGAMASSA TRAÇO 1:7 (EM VOLUME DE CIMENTO E AREIA MÉDIA ÚMIDA) COM ADIÇÃO DE PLASTIFICANTE PARA EMBOÇO/MASSA ÚNICA/ASSENTAMENTO DE ALVENARIA DE VEDAÇÃO, PREPARO MECÂNICO COM BETONEIRA 600 L. AF_08/2019</v>
          </cell>
          <cell r="I6563" t="str">
            <v>M3</v>
          </cell>
          <cell r="J6563" t="str">
            <v>COEFICIENTE DE REPRESENTATIVIDADE</v>
          </cell>
          <cell r="K6563" t="str">
            <v>359,48</v>
          </cell>
          <cell r="L6563" t="str">
            <v>CAIXA REFERENCIAL</v>
          </cell>
        </row>
        <row r="6564">
          <cell r="G6564" t="str">
            <v>87283</v>
          </cell>
          <cell r="H6564" t="str">
            <v>ARGAMASSA TRAÇO 1:6 (EM VOLUME DE CIMENTO E AREIA MÉDIA ÚMIDA) COM ADIÇÃO DE PLASTIFICANTE PARA EMBOÇO/MASSA ÚNICA/ASSENTAMENTO DE ALVENARIA DE VEDAÇÃO, PREPARO MECÂNICO COM BETONEIRA 400 L. AF_08/2019</v>
          </cell>
          <cell r="I6564" t="str">
            <v>M3</v>
          </cell>
          <cell r="J6564" t="str">
            <v>COEFICIENTE DE REPRESENTATIVIDADE</v>
          </cell>
          <cell r="K6564" t="str">
            <v>377,91</v>
          </cell>
          <cell r="L6564" t="str">
            <v>CAIXA REFERENCIAL</v>
          </cell>
        </row>
        <row r="6565">
          <cell r="G6565" t="str">
            <v>87284</v>
          </cell>
          <cell r="H6565" t="str">
            <v>ARGAMASSA TRAÇO 1:6 (EM VOLUME DE CIMENTO E AREIA MÉDIA ÚMIDA) COM ADIÇÃO DE PLASTIFICANTE PARA EMBOÇO/MASSA ÚNICA/ASSENTAMENTO DE ALVENARIA DE VEDAÇÃO, PREPARO MECÂNICO COM BETONEIRA 600 L. AF_08/2019</v>
          </cell>
          <cell r="I6565" t="str">
            <v>M3</v>
          </cell>
          <cell r="J6565" t="str">
            <v>COEFICIENTE DE REPRESENTATIVIDADE</v>
          </cell>
          <cell r="K6565" t="str">
            <v>366,55</v>
          </cell>
          <cell r="L6565" t="str">
            <v>CAIXA REFERENCIAL</v>
          </cell>
        </row>
        <row r="6566">
          <cell r="G6566" t="str">
            <v>87286</v>
          </cell>
          <cell r="H6566" t="str">
            <v>ARGAMASSA TRAÇO 1:1:6 (EM VOLUME DE CIMENTO, CAL E AREIA MÉDIA ÚMIDA) PARA EMBOÇO/MASSA ÚNICA/ASSENTAMENTO DE ALVENARIA DE VEDAÇÃO, PREPARO MECÂNICO COM BETONEIRA 400 L. AF_08/2019</v>
          </cell>
          <cell r="I6566" t="str">
            <v>M3</v>
          </cell>
          <cell r="J6566" t="str">
            <v>COEFICIENTE DE REPRESENTATIVIDADE</v>
          </cell>
          <cell r="K6566" t="str">
            <v>486,42</v>
          </cell>
          <cell r="L6566" t="str">
            <v>CAIXA REFERENCIAL</v>
          </cell>
        </row>
        <row r="6567">
          <cell r="G6567" t="str">
            <v>87287</v>
          </cell>
          <cell r="H6567" t="str">
            <v>ARGAMASSA TRAÇO 1:1:6 (EM VOLUME DE CIMENTO, CAL E AREIA MÉDIA ÚMIDA) PARA EMBOÇO/MASSA ÚNICA/ASSENTAMENTO DE ALVENARIA DE VEDAÇÃO, PREPARO MECÂNICO COM BETONEIRA 600 L. AF_08/2019</v>
          </cell>
          <cell r="I6567" t="str">
            <v>M3</v>
          </cell>
          <cell r="J6567" t="str">
            <v>COEFICIENTE DE REPRESENTATIVIDADE</v>
          </cell>
          <cell r="K6567" t="str">
            <v>459,07</v>
          </cell>
          <cell r="L6567" t="str">
            <v>CAIXA REFERENCIAL</v>
          </cell>
        </row>
        <row r="6568">
          <cell r="G6568" t="str">
            <v>87289</v>
          </cell>
          <cell r="H6568" t="str">
            <v>ARGAMASSA TRAÇO 1:1,5:7,5 (EM VOLUME DE CIMENTO, CAL E AREIA MÉDIA ÚMIDA) PARA EMBOÇO/MASSA ÚNICA/ASSENTAMENTO DE ALVENARIA DE VEDAÇÃO, PREPARO MECÂNICO COM BETONEIRA 400 L. AF_08/2019</v>
          </cell>
          <cell r="I6568" t="str">
            <v>M3</v>
          </cell>
          <cell r="J6568" t="str">
            <v>COEFICIENTE DE REPRESENTATIVIDADE</v>
          </cell>
          <cell r="K6568" t="str">
            <v>469,00</v>
          </cell>
          <cell r="L6568" t="str">
            <v>CAIXA REFERENCIAL</v>
          </cell>
        </row>
        <row r="6569">
          <cell r="G6569" t="str">
            <v>87290</v>
          </cell>
          <cell r="H6569" t="str">
            <v>ARGAMASSA TRAÇO 1:1,5:7,5 (EM VOLUME DE CIMENTO, CAL E AREIA MÉDIA ÚMIDA) PARA EMBOÇO/MASSA ÚNICA/ASSENTAMENTO DE ALVENARIA DE VEDAÇÃO, PREPARO MECÂNICO COM BETONEIRA 600 L. AF_08/2019</v>
          </cell>
          <cell r="I6569" t="str">
            <v>M3</v>
          </cell>
          <cell r="J6569" t="str">
            <v>COEFICIENTE DE REPRESENTATIVIDADE</v>
          </cell>
          <cell r="K6569" t="str">
            <v>454,56</v>
          </cell>
          <cell r="L6569" t="str">
            <v>CAIXA REFERENCIAL</v>
          </cell>
        </row>
        <row r="6570">
          <cell r="G6570" t="str">
            <v>87292</v>
          </cell>
          <cell r="H6570" t="str">
            <v>ARGAMASSA TRAÇO 1:2:8 (EM VOLUME DE CIMENTO, CAL E AREIA MÉDIA ÚMIDA) PARA EMBOÇO/MASSA ÚNICA/ASSENTAMENTO DE ALVENARIA DE VEDAÇÃO, PREPARO MECÂNICO COM BETONEIRA 400 L. AF_08/2019</v>
          </cell>
          <cell r="I6570" t="str">
            <v>M3</v>
          </cell>
          <cell r="J6570" t="str">
            <v>COEFICIENTE DE REPRESENTATIVIDADE</v>
          </cell>
          <cell r="K6570" t="str">
            <v>477,49</v>
          </cell>
          <cell r="L6570" t="str">
            <v>CAIXA REFERENCIAL</v>
          </cell>
        </row>
        <row r="6571">
          <cell r="G6571" t="str">
            <v>87294</v>
          </cell>
          <cell r="H6571" t="str">
            <v>ARGAMASSA TRAÇO 1:2:9 (EM VOLUME DE CIMENTO, CAL E AREIA MÉDIA ÚMIDA) PARA EMBOÇO/MASSA ÚNICA/ASSENTAMENTO DE ALVENARIA DE VEDAÇÃO, PREPARO MECÂNICO COM BETONEIRA 600 L. AF_08/2019</v>
          </cell>
          <cell r="I6571" t="str">
            <v>M3</v>
          </cell>
          <cell r="J6571" t="str">
            <v>COEFICIENTE DE REPRESENTATIVIDADE</v>
          </cell>
          <cell r="K6571" t="str">
            <v>455,65</v>
          </cell>
          <cell r="L6571" t="str">
            <v>CAIXA REFERENCIAL</v>
          </cell>
        </row>
        <row r="6572">
          <cell r="G6572" t="str">
            <v>87295</v>
          </cell>
          <cell r="H6572" t="str">
            <v>ARGAMASSA TRAÇO 1:3:12 (EM VOLUME DE CIMENTO, CAL E AREIA MÉDIA ÚMIDA) PARA EMBOÇO/MASSA ÚNICA/ASSENTAMENTO DE ALVENARIA DE VEDAÇÃO, PREPARO MECÂNICO COM BETONEIRA 400 L. AF_08/2019</v>
          </cell>
          <cell r="I6572" t="str">
            <v>M3</v>
          </cell>
          <cell r="J6572" t="str">
            <v>COEFICIENTE DE REPRESENTATIVIDADE</v>
          </cell>
          <cell r="K6572" t="str">
            <v>477,74</v>
          </cell>
          <cell r="L6572" t="str">
            <v>CAIXA REFERENCIAL</v>
          </cell>
        </row>
        <row r="6573">
          <cell r="G6573" t="str">
            <v>87296</v>
          </cell>
          <cell r="H6573" t="str">
            <v>ARGAMASSA TRAÇO 1:3:12 (EM VOLUME DE CIMENTO, CAL E AREIA MÉDIA ÚMIDA) PARA EMBOÇO/MASSA ÚNICA/ASSENTAMENTO DE ALVENARIA DE VEDAÇÃO, PREPARO MECÂNICO COM BETONEIRA 600 L. AF_08/2019</v>
          </cell>
          <cell r="I6573" t="str">
            <v>M3</v>
          </cell>
          <cell r="J6573" t="str">
            <v>COEFICIENTE DE REPRESENTATIVIDADE</v>
          </cell>
          <cell r="K6573" t="str">
            <v>439,03</v>
          </cell>
          <cell r="L6573" t="str">
            <v>CAIXA REFERENCIAL</v>
          </cell>
        </row>
        <row r="6574">
          <cell r="G6574" t="str">
            <v>87298</v>
          </cell>
          <cell r="H6574" t="str">
            <v>ARGAMASSA TRAÇO 1:3 (EM VOLUME DE CIMENTO E AREIA MÉDIA ÚMIDA) PARA CONTRAPISO, PREPARO MECÂNICO COM BETONEIRA 400 L. AF_08/2019</v>
          </cell>
          <cell r="I6574" t="str">
            <v>M3</v>
          </cell>
          <cell r="J6574" t="str">
            <v>COEFICIENTE DE REPRESENTATIVIDADE</v>
          </cell>
          <cell r="K6574" t="str">
            <v>552,31</v>
          </cell>
          <cell r="L6574" t="str">
            <v>CAIXA REFERENCIAL</v>
          </cell>
        </row>
        <row r="6575">
          <cell r="G6575" t="str">
            <v>87299</v>
          </cell>
          <cell r="H6575" t="str">
            <v>ARGAMASSA TRAÇO 1:3 (EM VOLUME DE CIMENTO E AREIA MÉDIA ÚMIDA) PARA CONTRAPISO, PREPARO MECÂNICO COM BETONEIRA 600 L. AF_08/2019</v>
          </cell>
          <cell r="I6575" t="str">
            <v>M3</v>
          </cell>
          <cell r="J6575" t="str">
            <v>COEFICIENTE DE REPRESENTATIVIDADE</v>
          </cell>
          <cell r="K6575" t="str">
            <v>367,10</v>
          </cell>
          <cell r="L6575" t="str">
            <v>CAIXA REFERENCIAL</v>
          </cell>
        </row>
        <row r="6576">
          <cell r="G6576" t="str">
            <v>87301</v>
          </cell>
          <cell r="H6576" t="str">
            <v>ARGAMASSA TRAÇO 1:4 (EM VOLUME DE CIMENTO E AREIA MÉDIA ÚMIDA) PARA CONTRAPISO, PREPARO MECÂNICO COM BETONEIRA 400 L. AF_08/2019</v>
          </cell>
          <cell r="I6576" t="str">
            <v>M3</v>
          </cell>
          <cell r="J6576" t="str">
            <v>COEFICIENTE DE REPRESENTATIVIDADE</v>
          </cell>
          <cell r="K6576" t="str">
            <v>502,14</v>
          </cell>
          <cell r="L6576" t="str">
            <v>CAIXA REFERENCIAL</v>
          </cell>
        </row>
        <row r="6577">
          <cell r="G6577" t="str">
            <v>87302</v>
          </cell>
          <cell r="H6577" t="str">
            <v>ARGAMASSA TRAÇO 1:4 (EM VOLUME DE CIMENTO E AREIA MÉDIA ÚMIDA) PARA CONTRAPISO, PREPARO MECÂNICO COM BETONEIRA 600 L. AF_08/2019</v>
          </cell>
          <cell r="I6577" t="str">
            <v>M3</v>
          </cell>
          <cell r="J6577" t="str">
            <v>COEFICIENTE DE REPRESENTATIVIDADE</v>
          </cell>
          <cell r="K6577" t="str">
            <v>487,34</v>
          </cell>
          <cell r="L6577" t="str">
            <v>CAIXA REFERENCIAL</v>
          </cell>
        </row>
        <row r="6578">
          <cell r="G6578" t="str">
            <v>87304</v>
          </cell>
          <cell r="H6578" t="str">
            <v>ARGAMASSA TRAÇO 1:5 (EM VOLUME DE CIMENTO E AREIA MÉDIA ÚMIDA) PARA CONTRAPISO, PREPARO MECÂNICO COM BETONEIRA 400 L. AF_08/2019</v>
          </cell>
          <cell r="I6578" t="str">
            <v>M3</v>
          </cell>
          <cell r="J6578" t="str">
            <v>COEFICIENTE DE REPRESENTATIVIDADE</v>
          </cell>
          <cell r="K6578" t="str">
            <v>450,31</v>
          </cell>
          <cell r="L6578" t="str">
            <v>CAIXA REFERENCIAL</v>
          </cell>
        </row>
        <row r="6579">
          <cell r="G6579" t="str">
            <v>87305</v>
          </cell>
          <cell r="H6579" t="str">
            <v>ARGAMASSA TRAÇO 1:5 (EM VOLUME DE CIMENTO E AREIA MÉDIA ÚMIDA) PARA CONTRAPISO, PREPARO MECÂNICO COM BETONEIRA 600 L. AF_08/2019</v>
          </cell>
          <cell r="I6579" t="str">
            <v>M3</v>
          </cell>
          <cell r="J6579" t="str">
            <v>COEFICIENTE DE REPRESENTATIVIDADE</v>
          </cell>
          <cell r="K6579" t="str">
            <v>451,21</v>
          </cell>
          <cell r="L6579" t="str">
            <v>CAIXA REFERENCIAL</v>
          </cell>
        </row>
        <row r="6580">
          <cell r="G6580" t="str">
            <v>87307</v>
          </cell>
          <cell r="H6580" t="str">
            <v>ARGAMASSA TRAÇO 1:6 (EM VOLUME DE CIMENTO E AREIA MÉDIA ÚMIDA) PARA CONTRAPISO, PREPARO MECÂNICO COM BETONEIRA 400 L. AF_08/2019</v>
          </cell>
          <cell r="I6580" t="str">
            <v>M3</v>
          </cell>
          <cell r="J6580" t="str">
            <v>COEFICIENTE DE REPRESENTATIVIDADE</v>
          </cell>
          <cell r="K6580" t="str">
            <v>433,46</v>
          </cell>
          <cell r="L6580" t="str">
            <v>CAIXA REFERENCIAL</v>
          </cell>
        </row>
        <row r="6581">
          <cell r="G6581" t="str">
            <v>87308</v>
          </cell>
          <cell r="H6581" t="str">
            <v>ARGAMASSA TRAÇO 1:6 (EM VOLUME DE CIMENTO E AREIA MÉDIA ÚMIDA) PARA CONTRAPISO, PREPARO MECÂNICO COM BETONEIRA 600 L. AF_08/2019</v>
          </cell>
          <cell r="I6581" t="str">
            <v>M3</v>
          </cell>
          <cell r="J6581" t="str">
            <v>COEFICIENTE DE REPRESENTATIVIDADE</v>
          </cell>
          <cell r="K6581" t="str">
            <v>419,78</v>
          </cell>
          <cell r="L6581" t="str">
            <v>CAIXA REFERENCIAL</v>
          </cell>
        </row>
        <row r="6582">
          <cell r="G6582" t="str">
            <v>87310</v>
          </cell>
          <cell r="H6582" t="str">
            <v>ARGAMASSA TRAÇO 1:5 (EM VOLUME DE CIMENTO E AREIA GROSSA ÚMIDA) PARA CHAPISCO CONVENCIONAL, PREPARO MECÂNICO COM BETONEIRA 400 L. AF_08/2019</v>
          </cell>
          <cell r="I6582" t="str">
            <v>M3</v>
          </cell>
          <cell r="J6582" t="str">
            <v>COEFICIENTE DE REPRESENTATIVIDADE</v>
          </cell>
          <cell r="K6582" t="str">
            <v>366,23</v>
          </cell>
          <cell r="L6582" t="str">
            <v>CAIXA REFERENCIAL</v>
          </cell>
        </row>
        <row r="6583">
          <cell r="G6583" t="str">
            <v>87311</v>
          </cell>
          <cell r="H6583" t="str">
            <v>ARGAMASSA TRAÇO 1:5 (EM VOLUME DE CIMENTO E AREIA GROSSA ÚMIDA) PARA CHAPISCO CONVENCIONAL, PREPARO MECÂNICO COM BETONEIRA 600 L. AF_08/2019</v>
          </cell>
          <cell r="I6583" t="str">
            <v>M3</v>
          </cell>
          <cell r="J6583" t="str">
            <v>COEFICIENTE DE REPRESENTATIVIDADE</v>
          </cell>
          <cell r="K6583" t="str">
            <v>352,18</v>
          </cell>
          <cell r="L6583" t="str">
            <v>CAIXA REFERENCIAL</v>
          </cell>
        </row>
        <row r="6584">
          <cell r="G6584" t="str">
            <v>87313</v>
          </cell>
          <cell r="H6584" t="str">
            <v>ARGAMASSA TRAÇO 1:3 (EM VOLUME DE CIMENTO E AREIA GROSSA ÚMIDA) PARA CHAPISCO CONVENCIONAL, PREPARO MECÂNICO COM BETONEIRA 400 L. AF_08/2019</v>
          </cell>
          <cell r="I6584" t="str">
            <v>M3</v>
          </cell>
          <cell r="J6584" t="str">
            <v>COEFICIENTE DE REPRESENTATIVIDADE</v>
          </cell>
          <cell r="K6584" t="str">
            <v>441,19</v>
          </cell>
          <cell r="L6584" t="str">
            <v>CAIXA REFERENCIAL</v>
          </cell>
        </row>
        <row r="6585">
          <cell r="G6585" t="str">
            <v>87314</v>
          </cell>
          <cell r="H6585" t="str">
            <v>ARGAMASSA TRAÇO 1:3 (EM VOLUME DE CIMENTO E AREIA GROSSA ÚMIDA) PARA CHAPISCO CONVENCIONAL, PREPARO MECÂNICO COM BETONEIRA 600 L. AF_08/2019</v>
          </cell>
          <cell r="I6585" t="str">
            <v>M3</v>
          </cell>
          <cell r="J6585" t="str">
            <v>COEFICIENTE DE REPRESENTATIVIDADE</v>
          </cell>
          <cell r="K6585" t="str">
            <v>428,60</v>
          </cell>
          <cell r="L6585" t="str">
            <v>CAIXA REFERENCIAL</v>
          </cell>
        </row>
        <row r="6586">
          <cell r="G6586" t="str">
            <v>87316</v>
          </cell>
          <cell r="H6586" t="str">
            <v>ARGAMASSA TRAÇO 1:4 (EM VOLUME DE CIMENTO E AREIA GROSSA ÚMIDA) PARA CHAPISCO CONVENCIONAL, PREPARO MECÂNICO COM BETONEIRA 400 L. AF_08/2019</v>
          </cell>
          <cell r="I6586" t="str">
            <v>M3</v>
          </cell>
          <cell r="J6586" t="str">
            <v>COEFICIENTE DE REPRESENTATIVIDADE</v>
          </cell>
          <cell r="K6586" t="str">
            <v>405,11</v>
          </cell>
          <cell r="L6586" t="str">
            <v>CAIXA REFERENCIAL</v>
          </cell>
        </row>
        <row r="6587">
          <cell r="G6587" t="str">
            <v>87317</v>
          </cell>
          <cell r="H6587" t="str">
            <v>ARGAMASSA TRAÇO 1:4 (EM VOLUME DE CIMENTO E AREIA GROSSA ÚMIDA) PARA CHAPISCO CONVENCIONAL, PREPARO MECÂNICO COM BETONEIRA 600 L. AF_08/2019</v>
          </cell>
          <cell r="I6587" t="str">
            <v>M3</v>
          </cell>
          <cell r="J6587" t="str">
            <v>COEFICIENTE DE REPRESENTATIVIDADE</v>
          </cell>
          <cell r="K6587" t="str">
            <v>383,60</v>
          </cell>
          <cell r="L6587" t="str">
            <v>CAIXA REFERENCIAL</v>
          </cell>
        </row>
        <row r="6588">
          <cell r="G6588" t="str">
            <v>87319</v>
          </cell>
          <cell r="H6588" t="str">
            <v>ARGAMASSA TRAÇO 1:5 (EM VOLUME DE CIMENTO E AREIA GROSSA ÚMIDA) COM ADIÇÃO DE EMULSÃO POLIMÉRICA PARA CHAPISCO ROLADO, PREPARO MECÂNICO COM BETONEIRA 400 L. AF_08/2019</v>
          </cell>
          <cell r="I6588" t="str">
            <v>M3</v>
          </cell>
          <cell r="J6588" t="str">
            <v>COEFICIENTE DE REPRESENTATIVIDADE</v>
          </cell>
          <cell r="K6588" t="str">
            <v>3.618,26</v>
          </cell>
          <cell r="L6588" t="str">
            <v>CAIXA REFERENCIAL</v>
          </cell>
        </row>
        <row r="6589">
          <cell r="G6589" t="str">
            <v>87320</v>
          </cell>
          <cell r="H6589" t="str">
            <v>ARGAMASSA TRAÇO 1:5 (EM VOLUME DE CIMENTO E AREIA GROSSA ÚMIDA) COM ADIÇÃO DE EMULSÃO POLIMÉRICA PARA CHAPISCO ROLADO, PREPARO MECÂNICO COM BETONEIRA 600 L. AF_08/2019</v>
          </cell>
          <cell r="I6589" t="str">
            <v>M3</v>
          </cell>
          <cell r="J6589" t="str">
            <v>COEFICIENTE DE REPRESENTATIVIDADE</v>
          </cell>
          <cell r="K6589" t="str">
            <v>3.619,68</v>
          </cell>
          <cell r="L6589" t="str">
            <v>CAIXA REFERENCIAL</v>
          </cell>
        </row>
        <row r="6590">
          <cell r="G6590" t="str">
            <v>87322</v>
          </cell>
          <cell r="H6590" t="str">
            <v>ARGAMASSA TRAÇO 1:3 (EM VOLUME DE CIMENTO E AREIA GROSSA ÚMIDA) COM ADIÇÃO DE EMULSÃO POLIMÉRICA PARA CHAPISCO ROLADO, PREPARO MECÂNICO COM BETONEIRA 400 L. AF_08/2019</v>
          </cell>
          <cell r="I6590" t="str">
            <v>M3</v>
          </cell>
          <cell r="J6590" t="str">
            <v>COEFICIENTE DE REPRESENTATIVIDADE</v>
          </cell>
          <cell r="K6590" t="str">
            <v>3.716,03</v>
          </cell>
          <cell r="L6590" t="str">
            <v>CAIXA REFERENCIAL</v>
          </cell>
        </row>
        <row r="6591">
          <cell r="G6591" t="str">
            <v>87323</v>
          </cell>
          <cell r="H6591" t="str">
            <v>ARGAMASSA TRAÇO 1:3 (EM VOLUME DE CIMENTO E AREIA GROSSA ÚMIDA) COM ADIÇÃO DE EMULSÃO POLIMÉRICA PARA CHAPISCO ROLADO, PREPARO MECÂNICO COM BETONEIRA 600 L. AF_08/2019</v>
          </cell>
          <cell r="I6591" t="str">
            <v>M3</v>
          </cell>
          <cell r="J6591" t="str">
            <v>COEFICIENTE DE REPRESENTATIVIDADE</v>
          </cell>
          <cell r="K6591" t="str">
            <v>3.709,14</v>
          </cell>
          <cell r="L6591" t="str">
            <v>CAIXA REFERENCIAL</v>
          </cell>
        </row>
        <row r="6592">
          <cell r="G6592" t="str">
            <v>87325</v>
          </cell>
          <cell r="H6592" t="str">
            <v>ARGAMASSA TRAÇO 1:4 (EM VOLUME DE CIMENTO E AREIA GROSSA ÚMIDA) COM ADIÇÃO DE EMULSÃO POLIMÉRICA PARA CHAPISCO ROLADO, PREPARO MECÂNICO COM BETONEIRA 400 L. AF_08/2019</v>
          </cell>
          <cell r="I6592" t="str">
            <v>M3</v>
          </cell>
          <cell r="J6592" t="str">
            <v>COEFICIENTE DE REPRESENTATIVIDADE</v>
          </cell>
          <cell r="K6592" t="str">
            <v>3.642,62</v>
          </cell>
          <cell r="L6592" t="str">
            <v>CAIXA REFERENCIAL</v>
          </cell>
        </row>
        <row r="6593">
          <cell r="G6593" t="str">
            <v>87326</v>
          </cell>
          <cell r="H6593" t="str">
            <v>ARGAMASSA TRAÇO 1:4 (EM VOLUME DE CIMENTO E AREIA GROSSA ÚMIDA) COM ADIÇÃO DE EMULSÃO POLIMÉRICA PARA CHAPISCO ROLADO, PREPARO MECÂNICO COM BETONEIRA 600 L. AF_08/2019</v>
          </cell>
          <cell r="I6593" t="str">
            <v>M3</v>
          </cell>
          <cell r="J6593" t="str">
            <v>COEFICIENTE DE REPRESENTATIVIDADE</v>
          </cell>
          <cell r="K6593" t="str">
            <v>3.643,89</v>
          </cell>
          <cell r="L6593" t="str">
            <v>CAIXA REFERENCIAL</v>
          </cell>
        </row>
        <row r="6594">
          <cell r="G6594" t="str">
            <v>87327</v>
          </cell>
          <cell r="H6594" t="str">
            <v>ARGAMASSA TRAÇO 1:7 (EM VOLUME DE CIMENTO E AREIA MÉDIA ÚMIDA) COM ADIÇÃO DE PLASTIFICANTE PARA EMBOÇO/MASSA ÚNICA/ASSENTAMENTO DE ALVENARIA DE VEDAÇÃO, PREPARO MECÂNICO COM MISTURADOR DE EIXO HORIZONTAL DE 300 KG. AF_08/2019</v>
          </cell>
          <cell r="I6594" t="str">
            <v>M3</v>
          </cell>
          <cell r="J6594" t="str">
            <v>COEFICIENTE DE REPRESENTATIVIDADE</v>
          </cell>
          <cell r="K6594" t="str">
            <v>400,11</v>
          </cell>
          <cell r="L6594" t="str">
            <v>CAIXA REFERENCIAL</v>
          </cell>
        </row>
        <row r="6595">
          <cell r="G6595" t="str">
            <v>87328</v>
          </cell>
          <cell r="H6595" t="str">
            <v>ARGAMASSA TRAÇO 1:7 (EM VOLUME DE CIMENTO E AREIA MÉDIA ÚMIDA) COM ADIÇÃO DE PLASTIFICANTE PARA EMBOÇO/MASSA ÚNICA/ASSENTAMENTO DE ALVENARIA DE VEDAÇÃO, PREPARO MECÂNICO COM MISTURADOR DE EIXO HORIZONTAL DE 600 KG. AF_08/2019</v>
          </cell>
          <cell r="I6595" t="str">
            <v>M3</v>
          </cell>
          <cell r="J6595" t="str">
            <v>COEFICIENTE DE REPRESENTATIVIDADE</v>
          </cell>
          <cell r="K6595" t="str">
            <v>325,93</v>
          </cell>
          <cell r="L6595" t="str">
            <v>CAIXA REFERENCIAL</v>
          </cell>
        </row>
        <row r="6596">
          <cell r="G6596" t="str">
            <v>87329</v>
          </cell>
          <cell r="H6596" t="str">
            <v>ARGAMASSA TRAÇO 1:6 (EM VOLUME DE CIMENTO E AREIA MÉDIA ÚMIDA) COM ADIÇÃO DE PLASTIFICANTE PARA EMBOÇO/MASSA ÚNICA/ASSENTAMENTO DE ALVENARIA DE VEDAÇÃO, PREPARO MECÂNICO COM MISTURADOR DE EIXO HORIZONTAL DE 300 KG. AF_08/2019</v>
          </cell>
          <cell r="I6596" t="str">
            <v>M3</v>
          </cell>
          <cell r="J6596" t="str">
            <v>COEFICIENTE DE REPRESENTATIVIDADE</v>
          </cell>
          <cell r="K6596" t="str">
            <v>432,39</v>
          </cell>
          <cell r="L6596" t="str">
            <v>CAIXA REFERENCIAL</v>
          </cell>
        </row>
        <row r="6597">
          <cell r="G6597" t="str">
            <v>87330</v>
          </cell>
          <cell r="H6597" t="str">
            <v>ARGAMASSA TRAÇO 1:6 (EM VOLUME DE CIMENTO E AREIA MÉDIA ÚMIDA) COM ADIÇÃO DE PLASTIFICANTE PARA EMBOÇO/MASSA ÚNICA/ASSENTAMENTO DE ALVENARIA DE VEDAÇÃO, PREPARO MECÂNICO COM MISTURADOR DE EIXO HORIZONTAL DE 600 KG. AF_08/2019</v>
          </cell>
          <cell r="I6597" t="str">
            <v>M3</v>
          </cell>
          <cell r="J6597" t="str">
            <v>COEFICIENTE DE REPRESENTATIVIDADE</v>
          </cell>
          <cell r="K6597" t="str">
            <v>348,52</v>
          </cell>
          <cell r="L6597" t="str">
            <v>CAIXA REFERENCIAL</v>
          </cell>
        </row>
        <row r="6598">
          <cell r="G6598" t="str">
            <v>87331</v>
          </cell>
          <cell r="H6598" t="str">
            <v>ARGAMASSA TRAÇO 1:1:6 (EM VOLUME DE CIMENTO, CAL E AREIA MÉDIA ÚMIDA) PARA EMBOÇO/MASSA ÚNICA/ASSENTAMENTO DE ALVENARIA DE VEDAÇÃO, PREPARO MECÂNICO COM MISTURADOR DE EIXO HORIZONTAL DE 300 KG. AF_08/2019</v>
          </cell>
          <cell r="I6598" t="str">
            <v>M3</v>
          </cell>
          <cell r="J6598" t="str">
            <v>COEFICIENTE DE REPRESENTATIVIDADE</v>
          </cell>
          <cell r="K6598" t="str">
            <v>515,47</v>
          </cell>
          <cell r="L6598" t="str">
            <v>CAIXA REFERENCIAL</v>
          </cell>
        </row>
        <row r="6599">
          <cell r="G6599" t="str">
            <v>87332</v>
          </cell>
          <cell r="H6599" t="str">
            <v>ARGAMASSA TRAÇO 1:1:6 (EM VOLUME DE CIMENTO, CAL E AREIA MÉDIA ÚMIDA) PARA EMBOÇO/MASSA ÚNICA/ASSENTAMENTO DE ALVENARIA DE VEDAÇÃO, PREPARO MECÂNICO COM MISTURADOR DE EIXO HORIZONTAL DE 600 KG. AF_08/2019</v>
          </cell>
          <cell r="I6599" t="str">
            <v>M3</v>
          </cell>
          <cell r="J6599" t="str">
            <v>COEFICIENTE DE REPRESENTATIVIDADE</v>
          </cell>
          <cell r="K6599" t="str">
            <v>437,91</v>
          </cell>
          <cell r="L6599" t="str">
            <v>CAIXA REFERENCIAL</v>
          </cell>
        </row>
        <row r="6600">
          <cell r="G6600" t="str">
            <v>87333</v>
          </cell>
          <cell r="H6600" t="str">
            <v>ARGAMASSA TRAÇO 1:1,5:7,5 (EM VOLUME DE CIMENTO, CAL E AREIA MÉDIA ÚMIDA) PARA EMBOÇO/MASSA ÚNICA/ASSENTAMENTO DE ALVENARIA DE VEDAÇÃO, PREPARO MECÂNICO COM MISTURADOR DE EIXO HORIZONTAL DE 300 KG. AF_08/2019</v>
          </cell>
          <cell r="I6600" t="str">
            <v>M3</v>
          </cell>
          <cell r="J6600" t="str">
            <v>COEFICIENTE DE REPRESENTATIVIDADE</v>
          </cell>
          <cell r="K6600" t="str">
            <v>478,67</v>
          </cell>
          <cell r="L6600" t="str">
            <v>CAIXA REFERENCIAL</v>
          </cell>
        </row>
        <row r="6601">
          <cell r="G6601" t="str">
            <v>87334</v>
          </cell>
          <cell r="H6601" t="str">
            <v>ARGAMASSA TRAÇO 1:1,5:7,5 (EM VOLUME DE CIMENTO, CAL E AREIA MÉDIA ÚMIDA) PARA EMBOÇO/MASSA ÚNICA/ASSENTAMENTO DE ALVENARIA DE VEDAÇÃO, PREPARO MECÂNICO COM MISTURADOR DE EIXO HORIZONTAL DE 600 KG. AF_08/2019</v>
          </cell>
          <cell r="I6601" t="str">
            <v>M3</v>
          </cell>
          <cell r="J6601" t="str">
            <v>COEFICIENTE DE REPRESENTATIVIDADE</v>
          </cell>
          <cell r="K6601" t="str">
            <v>431,50</v>
          </cell>
          <cell r="L6601" t="str">
            <v>CAIXA REFERENCIAL</v>
          </cell>
        </row>
        <row r="6602">
          <cell r="G6602" t="str">
            <v>87335</v>
          </cell>
          <cell r="H6602" t="str">
            <v>ARGAMASSA TRAÇO 1:2:8 (EM VOLUME DE CIMENTO, CAL E AREIA MÉDIA ÚMIDA) PARA EMBOÇO/MASSA ÚNICA/ASSENTAMENTO DE ALVENARIA DE VEDAÇÃO, PREPARO MECÂNICO COM MISTURADOR DE EIXO HORIZONTAL DE 300 KG. AF_08/2019</v>
          </cell>
          <cell r="I6602" t="str">
            <v>M3</v>
          </cell>
          <cell r="J6602" t="str">
            <v>COEFICIENTE DE REPRESENTATIVIDADE</v>
          </cell>
          <cell r="K6602" t="str">
            <v>468,59</v>
          </cell>
          <cell r="L6602" t="str">
            <v>CAIXA REFERENCIAL</v>
          </cell>
        </row>
        <row r="6603">
          <cell r="G6603" t="str">
            <v>87336</v>
          </cell>
          <cell r="H6603" t="str">
            <v>ARGAMASSA TRAÇO 1:2:8 (EM VOLUME DE CIMENTO, CAL E AREIA MÉDIA ÚMIDA) PARA EMBOÇO/MASSA ÚNICA/ASSENTAMENTO DE ALVENARIA DE VEDAÇÃO, PREPARO MECÂNICO COM MISTURADOR DE EIXO HORIZONTAL DE 600 KG. AF_08/2019</v>
          </cell>
          <cell r="I6603" t="str">
            <v>M3</v>
          </cell>
          <cell r="J6603" t="str">
            <v>COEFICIENTE DE REPRESENTATIVIDADE</v>
          </cell>
          <cell r="K6603" t="str">
            <v>445,85</v>
          </cell>
          <cell r="L6603" t="str">
            <v>CAIXA REFERENCIAL</v>
          </cell>
        </row>
        <row r="6604">
          <cell r="G6604" t="str">
            <v>87337</v>
          </cell>
          <cell r="H6604" t="str">
            <v>ARGAMASSA TRAÇO 1:2:9 (EM VOLUME DE CIMENTO, CAL E AREIA MÉDIA ÚMIDA) PARA EMBOÇO/MASSA ÚNICA/ASSENTAMENTO DE ALVENARIA DE VEDAÇÃO, PREPARO MECÂNICO COM MISTURADOR DE EIXO HORIZONTAL DE 300 KG. AF_08/2019</v>
          </cell>
          <cell r="I6604" t="str">
            <v>M3</v>
          </cell>
          <cell r="J6604" t="str">
            <v>COEFICIENTE DE REPRESENTATIVIDADE</v>
          </cell>
          <cell r="K6604" t="str">
            <v>462,45</v>
          </cell>
          <cell r="L6604" t="str">
            <v>CAIXA REFERENCIAL</v>
          </cell>
        </row>
        <row r="6605">
          <cell r="G6605" t="str">
            <v>87338</v>
          </cell>
          <cell r="H6605" t="str">
            <v>ARGAMASSA TRAÇO 1:3:12 (EM VOLUME DE CIMENTO, CAL E AREIA MÉDIA ÚMIDA) PARA EMBOÇO/MASSA ÚNICA/ASSENTAMENTO DE ALVENARIA DE VEDAÇÃO, PREPARO MECÂNICO COM MISTURADOR DE EIXO HORIZONTAL DE 600 KG. AF_08/2019</v>
          </cell>
          <cell r="I6605" t="str">
            <v>M3</v>
          </cell>
          <cell r="J6605" t="str">
            <v>COEFICIENTE DE REPRESENTATIVIDADE</v>
          </cell>
          <cell r="K6605" t="str">
            <v>442,35</v>
          </cell>
          <cell r="L6605" t="str">
            <v>CAIXA REFERENCIAL</v>
          </cell>
        </row>
        <row r="6606">
          <cell r="G6606" t="str">
            <v>87339</v>
          </cell>
          <cell r="H6606" t="str">
            <v>ARGAMASSA TRAÇO 1:3 (EM VOLUME DE CIMENTO E AREIA MÉDIA ÚMIDA) PARA CONTRAPISO, PREPARO MECÂNICO COM MISTURADOR DE EIXO HORIZONTAL DE 160 KG. AF_08/2019</v>
          </cell>
          <cell r="I6606" t="str">
            <v>M3</v>
          </cell>
          <cell r="J6606" t="str">
            <v>COEFICIENTE DE REPRESENTATIVIDADE</v>
          </cell>
          <cell r="K6606" t="str">
            <v>712,04</v>
          </cell>
          <cell r="L6606" t="str">
            <v>CAIXA REFERENCIAL</v>
          </cell>
        </row>
        <row r="6607">
          <cell r="G6607" t="str">
            <v>87340</v>
          </cell>
          <cell r="H6607" t="str">
            <v>ARGAMASSA TRAÇO 1:3 (EM VOLUME DE CIMENTO E AREIA MÉDIA ÚMIDA) PARA CONTRAPISO, PREPARO MECÂNICO COM MISTURADOR DE EIXO HORIZONTAL DE 300 KG. AF_08/2019</v>
          </cell>
          <cell r="I6607" t="str">
            <v>M3</v>
          </cell>
          <cell r="J6607" t="str">
            <v>COEFICIENTE DE REPRESENTATIVIDADE</v>
          </cell>
          <cell r="K6607" t="str">
            <v>555,46</v>
          </cell>
          <cell r="L6607" t="str">
            <v>CAIXA REFERENCIAL</v>
          </cell>
        </row>
        <row r="6608">
          <cell r="G6608" t="str">
            <v>87341</v>
          </cell>
          <cell r="H6608" t="str">
            <v>ARGAMASSA TRAÇO 1:3 (EM VOLUME DE CIMENTO E AREIA MÉDIA ÚMIDA) PARA CONTRAPISO, PREPARO MECÂNICO COM MISTURADOR DE EIXO HORIZONTAL DE 600 KG. AF_08/2019</v>
          </cell>
          <cell r="I6608" t="str">
            <v>M3</v>
          </cell>
          <cell r="J6608" t="str">
            <v>COEFICIENTE DE REPRESENTATIVIDADE</v>
          </cell>
          <cell r="K6608" t="str">
            <v>515,97</v>
          </cell>
          <cell r="L6608" t="str">
            <v>CAIXA REFERENCIAL</v>
          </cell>
        </row>
        <row r="6609">
          <cell r="G6609" t="str">
            <v>87342</v>
          </cell>
          <cell r="H6609" t="str">
            <v>ARGAMASSA TRAÇO 1:4 (EM VOLUME DE CIMENTO E AREIA MÉDIA ÚMIDA) PARA CONTRAPISO, PREPARO MECÂNICO COM MISTURADOR DE EIXO HORIZONTAL DE 160 KG. AF_08/2019</v>
          </cell>
          <cell r="I6609" t="str">
            <v>M3</v>
          </cell>
          <cell r="J6609" t="str">
            <v>COEFICIENTE DE REPRESENTATIVIDADE</v>
          </cell>
          <cell r="K6609" t="str">
            <v>596,22</v>
          </cell>
          <cell r="L6609" t="str">
            <v>CAIXA REFERENCIAL</v>
          </cell>
        </row>
        <row r="6610">
          <cell r="G6610" t="str">
            <v>87343</v>
          </cell>
          <cell r="H6610" t="str">
            <v>ARGAMASSA TRAÇO 1:4 (EM VOLUME DE CIMENTO E AREIA MÉDIA ÚMIDA) PARA CONTRAPISO, PREPARO MECÂNICO COM MISTURADOR DE EIXO HORIZONTAL DE 300 KG. AF_08/2019</v>
          </cell>
          <cell r="I6610" t="str">
            <v>M3</v>
          </cell>
          <cell r="J6610" t="str">
            <v>COEFICIENTE DE REPRESENTATIVIDADE</v>
          </cell>
          <cell r="K6610" t="str">
            <v>507,47</v>
          </cell>
          <cell r="L6610" t="str">
            <v>CAIXA REFERENCIAL</v>
          </cell>
        </row>
        <row r="6611">
          <cell r="G6611" t="str">
            <v>87344</v>
          </cell>
          <cell r="H6611" t="str">
            <v>ARGAMASSA TRAÇO 1:4 (EM VOLUME DE CIMENTO E AREIA MÉDIA ÚMIDA) PARA CONTRAPISO, PREPARO MECÂNICO COM MISTURADOR DE EIXO HORIZONTAL DE 600 KG. AF_08/2019</v>
          </cell>
          <cell r="I6611" t="str">
            <v>M3</v>
          </cell>
          <cell r="J6611" t="str">
            <v>COEFICIENTE DE REPRESENTATIVIDADE</v>
          </cell>
          <cell r="K6611" t="str">
            <v>457,50</v>
          </cell>
          <cell r="L6611" t="str">
            <v>CAIXA REFERENCIAL</v>
          </cell>
        </row>
        <row r="6612">
          <cell r="G6612" t="str">
            <v>87345</v>
          </cell>
          <cell r="H6612" t="str">
            <v>ARGAMASSA TRAÇO 1:5 (EM VOLUME DE CIMENTO E AREIA MÉDIA ÚMIDA) PARA CONTRAPISO, PREPARO MECÂNICO COM MISTURADOR DE EIXO HORIZONTAL DE 160 KG. AF_08/2019</v>
          </cell>
          <cell r="I6612" t="str">
            <v>M3</v>
          </cell>
          <cell r="J6612" t="str">
            <v>COEFICIENTE DE REPRESENTATIVIDADE</v>
          </cell>
          <cell r="K6612" t="str">
            <v>530,72</v>
          </cell>
          <cell r="L6612" t="str">
            <v>CAIXA REFERENCIAL</v>
          </cell>
        </row>
        <row r="6613">
          <cell r="G6613" t="str">
            <v>87346</v>
          </cell>
          <cell r="H6613" t="str">
            <v>ARGAMASSA TRAÇO 1:5 (EM VOLUME DE CIMENTO E AREIA MÉDIA ÚMIDA) PARA CONTRAPISO, PREPARO MECÂNICO COM MISTURADOR DE EIXO HORIZONTAL DE 300 KG. AF_08/2019</v>
          </cell>
          <cell r="I6613" t="str">
            <v>M3</v>
          </cell>
          <cell r="J6613" t="str">
            <v>COEFICIENTE DE REPRESENTATIVIDADE</v>
          </cell>
          <cell r="K6613" t="str">
            <v>457,12</v>
          </cell>
          <cell r="L6613" t="str">
            <v>CAIXA REFERENCIAL</v>
          </cell>
        </row>
        <row r="6614">
          <cell r="G6614" t="str">
            <v>87347</v>
          </cell>
          <cell r="H6614" t="str">
            <v>ARGAMASSA TRAÇO 1:5 (EM VOLUME DE CIMENTO E AREIA MÉDIA ÚMIDA) PARA CONTRAPISO, PREPARO MECÂNICO COM MISTURADOR DE EIXO HORIZONTAL DE 600 KG. AF_08/2019</v>
          </cell>
          <cell r="I6614" t="str">
            <v>M3</v>
          </cell>
          <cell r="J6614" t="str">
            <v>COEFICIENTE DE REPRESENTATIVIDADE</v>
          </cell>
          <cell r="K6614" t="str">
            <v>417,68</v>
          </cell>
          <cell r="L6614" t="str">
            <v>CAIXA REFERENCIAL</v>
          </cell>
        </row>
        <row r="6615">
          <cell r="G6615" t="str">
            <v>87348</v>
          </cell>
          <cell r="H6615" t="str">
            <v>ARGAMASSA TRAÇO 1:6 (EM VOLUME DE CIMENTO E AREIA MÉDIA ÚMIDA) PARA CONTRAPISO, PREPARO MECÂNICO COM MISTURADOR DE EIXO HORIZONTAL DE 160 KG. AF_08/2019</v>
          </cell>
          <cell r="I6615" t="str">
            <v>M3</v>
          </cell>
          <cell r="J6615" t="str">
            <v>COEFICIENTE DE REPRESENTATIVIDADE</v>
          </cell>
          <cell r="K6615" t="str">
            <v>481,13</v>
          </cell>
          <cell r="L6615" t="str">
            <v>CAIXA REFERENCIAL</v>
          </cell>
        </row>
        <row r="6616">
          <cell r="G6616" t="str">
            <v>87349</v>
          </cell>
          <cell r="H6616" t="str">
            <v>ARGAMASSA TRAÇO 1:6 (EM VOLUME DE CIMENTO E AREIA MÉDIA ÚMIDA) PARA CONTRAPISO, PREPARO MECÂNICO COM MISTURADOR DE EIXO HORIZONTAL DE 600 KG. AF_08/2019</v>
          </cell>
          <cell r="I6616" t="str">
            <v>M3</v>
          </cell>
          <cell r="J6616" t="str">
            <v>COEFICIENTE DE REPRESENTATIVIDADE</v>
          </cell>
          <cell r="K6616" t="str">
            <v>383,94</v>
          </cell>
          <cell r="L6616" t="str">
            <v>CAIXA REFERENCIAL</v>
          </cell>
        </row>
        <row r="6617">
          <cell r="G6617" t="str">
            <v>87350</v>
          </cell>
          <cell r="H6617" t="str">
            <v>ARGAMASSA TRAÇO 1:5 (EM VOLUME DE CIMENTO E AREIA GROSSA ÚMIDA) PARA CHAPISCO CONVENCIONAL, PREPARO MECÂNICO COM MISTURADOR DE EIXO HORIZONTAL DE 300 KG. AF_08/2019</v>
          </cell>
          <cell r="I6617" t="str">
            <v>M3</v>
          </cell>
          <cell r="J6617" t="str">
            <v>COEFICIENTE DE REPRESENTATIVIDADE</v>
          </cell>
          <cell r="K6617" t="str">
            <v>425,53</v>
          </cell>
          <cell r="L6617" t="str">
            <v>CAIXA REFERENCIAL</v>
          </cell>
        </row>
        <row r="6618">
          <cell r="G6618" t="str">
            <v>87351</v>
          </cell>
          <cell r="H6618" t="str">
            <v>ARGAMASSA TRAÇO 1:5 (EM VOLUME DE CIMENTO E AREIA GROSSA ÚMIDA) PARA CHAPISCO CONVENCIONAL, PREPARO MECÂNICO COM MISTURADOR DE EIXO HORIZONTAL DE 600 KG. AF_08/2019</v>
          </cell>
          <cell r="I6618" t="str">
            <v>M3</v>
          </cell>
          <cell r="J6618" t="str">
            <v>COEFICIENTE DE REPRESENTATIVIDADE</v>
          </cell>
          <cell r="K6618" t="str">
            <v>335,73</v>
          </cell>
          <cell r="L6618" t="str">
            <v>CAIXA REFERENCIAL</v>
          </cell>
        </row>
        <row r="6619">
          <cell r="G6619" t="str">
            <v>87352</v>
          </cell>
          <cell r="H6619" t="str">
            <v>ARGAMASSA TRAÇO 1:3 (EM VOLUME DE CIMENTO E AREIA GROSSA ÚMIDA) PARA CHAPISCO CONVENCIONAL, PREPARO MECÂNICO COM MISTURADOR DE EIXO HORIZONTAL DE 160 KG. AF_08/2019</v>
          </cell>
          <cell r="I6619" t="str">
            <v>M3</v>
          </cell>
          <cell r="J6619" t="str">
            <v>COEFICIENTE DE REPRESENTATIVIDADE</v>
          </cell>
          <cell r="K6619" t="str">
            <v>546,14</v>
          </cell>
          <cell r="L6619" t="str">
            <v>CAIXA REFERENCIAL</v>
          </cell>
        </row>
        <row r="6620">
          <cell r="G6620" t="str">
            <v>87353</v>
          </cell>
          <cell r="H6620" t="str">
            <v>ARGAMASSA TRAÇO 1:3 (EM VOLUME DE CIMENTO E AREIA GROSSA ÚMIDA) PARA CHAPISCO CONVENCIONAL, PREPARO MECÂNICO COM MISTURADOR DE EIXO HORIZONTAL DE 300 KG. AF_08/2019</v>
          </cell>
          <cell r="I6620" t="str">
            <v>M3</v>
          </cell>
          <cell r="J6620" t="str">
            <v>COEFICIENTE DE REPRESENTATIVIDADE</v>
          </cell>
          <cell r="K6620" t="str">
            <v>450,24</v>
          </cell>
          <cell r="L6620" t="str">
            <v>CAIXA REFERENCIAL</v>
          </cell>
        </row>
        <row r="6621">
          <cell r="G6621" t="str">
            <v>87354</v>
          </cell>
          <cell r="H6621" t="str">
            <v>ARGAMASSA TRAÇO 1:3 (EM VOLUME DE CIMENTO E AREIA GROSSA ÚMIDA) PARA CHAPISCO CONVENCIONAL, PREPARO MECÂNICO COM MISTURADOR DE EIXO HORIZONTAL DE 600 KG. AF_08/2019</v>
          </cell>
          <cell r="I6621" t="str">
            <v>M3</v>
          </cell>
          <cell r="J6621" t="str">
            <v>COEFICIENTE DE REPRESENTATIVIDADE</v>
          </cell>
          <cell r="K6621" t="str">
            <v>405,75</v>
          </cell>
          <cell r="L6621" t="str">
            <v>CAIXA REFERENCIAL</v>
          </cell>
        </row>
        <row r="6622">
          <cell r="G6622" t="str">
            <v>87355</v>
          </cell>
          <cell r="H6622" t="str">
            <v>ARGAMASSA TRAÇO 1:4 (EM VOLUME DE CIMENTO E AREIA GROSSA ÚMIDA) PARA CHAPISCO CONVENCIONAL, PREPARO MECÂNICO COM MISTURADOR DE EIXO HORIZONTAL DE 160 KG. AF_08/2019</v>
          </cell>
          <cell r="I6622" t="str">
            <v>M3</v>
          </cell>
          <cell r="J6622" t="str">
            <v>COEFICIENTE DE REPRESENTATIVIDADE</v>
          </cell>
          <cell r="K6622" t="str">
            <v>456,32</v>
          </cell>
          <cell r="L6622" t="str">
            <v>CAIXA REFERENCIAL</v>
          </cell>
        </row>
        <row r="6623">
          <cell r="G6623" t="str">
            <v>87356</v>
          </cell>
          <cell r="H6623" t="str">
            <v>ARGAMASSA TRAÇO 1:4 (EM VOLUME DE CIMENTO E AREIA GROSSA ÚMIDA) PARA CHAPISCO CONVENCIONAL, PREPARO MECÂNICO COM MISTURADOR DE EIXO HORIZONTAL DE 300 KG. AF_08/2019</v>
          </cell>
          <cell r="I6623" t="str">
            <v>M3</v>
          </cell>
          <cell r="J6623" t="str">
            <v>COEFICIENTE DE REPRESENTATIVIDADE</v>
          </cell>
          <cell r="K6623" t="str">
            <v>390,50</v>
          </cell>
          <cell r="L6623" t="str">
            <v>CAIXA REFERENCIAL</v>
          </cell>
        </row>
        <row r="6624">
          <cell r="G6624" t="str">
            <v>87357</v>
          </cell>
          <cell r="H6624" t="str">
            <v>ARGAMASSA TRAÇO 1:4 (EM VOLUME DE CIMENTO E AREIA GROSSA ÚMIDA) PARA CHAPISCO CONVENCIONAL, PREPARO MECÂNICO COM MISTURADOR DE EIXO HORIZONTAL DE 600 KG. AF_08/2019</v>
          </cell>
          <cell r="I6624" t="str">
            <v>M3</v>
          </cell>
          <cell r="J6624" t="str">
            <v>COEFICIENTE DE REPRESENTATIVIDADE</v>
          </cell>
          <cell r="K6624" t="str">
            <v>358,72</v>
          </cell>
          <cell r="L6624" t="str">
            <v>CAIXA REFERENCIAL</v>
          </cell>
        </row>
        <row r="6625">
          <cell r="G6625" t="str">
            <v>87358</v>
          </cell>
          <cell r="H6625" t="str">
            <v>ARGAMASSA TRAÇO 1:5 (EM VOLUME DE CIMENTO E AREIA GROSSA ÚMIDA) COM ADIÇÃO DE EMULSÃO POLIMÉRICA PARA CHAPISCO ROLADO, PREPARO MECÂNICO COM MISTURADOR DE EIXO HORIZONTAL DE 300 KG. AF_08/2019</v>
          </cell>
          <cell r="I6625" t="str">
            <v>M3</v>
          </cell>
          <cell r="J6625" t="str">
            <v>COEFICIENTE DE REPRESENTATIVIDADE</v>
          </cell>
          <cell r="K6625" t="str">
            <v>3.582,74</v>
          </cell>
          <cell r="L6625" t="str">
            <v>CAIXA REFERENCIAL</v>
          </cell>
        </row>
        <row r="6626">
          <cell r="G6626" t="str">
            <v>87359</v>
          </cell>
          <cell r="H6626" t="str">
            <v>ARGAMASSA TRAÇO 1:5 (EM VOLUME DE CIMENTO E AREIA GROSSA ÚMIDA) COM ADIÇÃO DE EMULSÃO POLIMÉRICA PARA CHAPISCO ROLADO, PREPARO MECÂNICO COM MISTURADOR DE EIXO HORIZONTAL DE 600 KG. AF_08/2019</v>
          </cell>
          <cell r="I6626" t="str">
            <v>M3</v>
          </cell>
          <cell r="J6626" t="str">
            <v>COEFICIENTE DE REPRESENTATIVIDADE</v>
          </cell>
          <cell r="K6626" t="str">
            <v>3.545,29</v>
          </cell>
          <cell r="L6626" t="str">
            <v>CAIXA REFERENCIAL</v>
          </cell>
        </row>
        <row r="6627">
          <cell r="G6627" t="str">
            <v>87360</v>
          </cell>
          <cell r="H6627" t="str">
            <v>ARGAMASSA TRAÇO 1:3 (EM VOLUME DE CIMENTO E AREIA GROSSA ÚMIDA) COM ADIÇÃO DE EMULSÃO POLIMÉRICA PARA CHAPISCO ROLADO, PREPARO MECÂNICO COM MISTURADOR DE EIXO HORIZONTAL DE 160 KG. AF_08/2019</v>
          </cell>
          <cell r="I6627" t="str">
            <v>M3</v>
          </cell>
          <cell r="J6627" t="str">
            <v>COEFICIENTE DE REPRESENTATIVIDADE</v>
          </cell>
          <cell r="K6627" t="str">
            <v>3.684,79</v>
          </cell>
          <cell r="L6627" t="str">
            <v>CAIXA REFERENCIAL</v>
          </cell>
        </row>
        <row r="6628">
          <cell r="G6628" t="str">
            <v>87361</v>
          </cell>
          <cell r="H6628" t="str">
            <v>ARGAMASSA TRAÇO 1:3 (EM VOLUME DE CIMENTO E AREIA GROSSA ÚMIDA) COM ADIÇÃO DE EMULSÃO POLIMÉRICA PARA CHAPISCO ROLADO, PREPARO MECÂNICO COM MISTURADOR DE EIXO HORIZONTAL DE 300 KG. AF_08/2019</v>
          </cell>
          <cell r="I6628" t="str">
            <v>M3</v>
          </cell>
          <cell r="J6628" t="str">
            <v>COEFICIENTE DE REPRESENTATIVIDADE</v>
          </cell>
          <cell r="K6628" t="str">
            <v>3.625,87</v>
          </cell>
          <cell r="L6628" t="str">
            <v>CAIXA REFERENCIAL</v>
          </cell>
        </row>
        <row r="6629">
          <cell r="G6629" t="str">
            <v>87362</v>
          </cell>
          <cell r="H6629" t="str">
            <v>ARGAMASSA TRAÇO 1:3 (EM VOLUME DE CIMENTO E AREIA GROSSA ÚMIDA) COM ADIÇÃO DE EMULSÃO POLIMÉRICA PARA CHAPISCO ROLADO, PREPARO MECÂNICO COM MISTURADOR DE EIXO HORIZONTAL DE 600 KG. AF_08/2019</v>
          </cell>
          <cell r="I6629" t="str">
            <v>M3</v>
          </cell>
          <cell r="J6629" t="str">
            <v>COEFICIENTE DE REPRESENTATIVIDADE</v>
          </cell>
          <cell r="K6629" t="str">
            <v>3.619,66</v>
          </cell>
          <cell r="L6629" t="str">
            <v>CAIXA REFERENCIAL</v>
          </cell>
        </row>
        <row r="6630">
          <cell r="G6630" t="str">
            <v>87363</v>
          </cell>
          <cell r="H6630" t="str">
            <v>ARGAMASSA TRAÇO 1:4 (EM VOLUME DE CIMENTO E AREIA GROSSA ÚMIDA) COM ADIÇÃO DE EMULSÃO POLIMÉRICA PARA CHAPISCO ROLADO, PREPARO MECÂNICO COM MISTURADOR DE EIXO HORIZONTAL DE 300 KG. AF_08/2019</v>
          </cell>
          <cell r="I6630" t="str">
            <v>M3</v>
          </cell>
          <cell r="J6630" t="str">
            <v>COEFICIENTE DE REPRESENTATIVIDADE</v>
          </cell>
          <cell r="K6630" t="str">
            <v>3.617,46</v>
          </cell>
          <cell r="L6630" t="str">
            <v>CAIXA REFERENCIAL</v>
          </cell>
        </row>
        <row r="6631">
          <cell r="G6631" t="str">
            <v>87364</v>
          </cell>
          <cell r="H6631" t="str">
            <v>ARGAMASSA TRAÇO 1:4 (EM VOLUME DE CIMENTO E AREIA GROSSA ÚMIDA) COM ADIÇÃO DE EMULSÃO POLIMÉRICA PARA CHAPISCO ROLADO, PREPARO MECÂNICO COM MISTURADOR DE EIXO HORIZONTAL DE 600 KG. AF_08/2019</v>
          </cell>
          <cell r="I6631" t="str">
            <v>M3</v>
          </cell>
          <cell r="J6631" t="str">
            <v>COEFICIENTE DE REPRESENTATIVIDADE</v>
          </cell>
          <cell r="K6631" t="str">
            <v>3.575,93</v>
          </cell>
          <cell r="L6631" t="str">
            <v>CAIXA REFERENCIAL</v>
          </cell>
        </row>
        <row r="6632">
          <cell r="G6632" t="str">
            <v>87365</v>
          </cell>
          <cell r="H6632" t="str">
            <v>ARGAMASSA TRAÇO 1:7 (EM VOLUME DE CIMENTO E AREIA MÉDIA ÚMIDA) COM ADIÇÃO DE PLASTIFICANTE PARA EMBOÇO/MASSA ÚNICA/ASSENTAMENTO DE ALVENARIA DE VEDAÇÃO, PREPARO MANUAL. AF_08/2019</v>
          </cell>
          <cell r="I6632" t="str">
            <v>M3</v>
          </cell>
          <cell r="J6632" t="str">
            <v>COEFICIENTE DE REPRESENTATIVIDADE</v>
          </cell>
          <cell r="K6632" t="str">
            <v>526,58</v>
          </cell>
          <cell r="L6632" t="str">
            <v>CAIXA REFERENCIAL</v>
          </cell>
        </row>
        <row r="6633">
          <cell r="G6633" t="str">
            <v>87366</v>
          </cell>
          <cell r="H6633" t="str">
            <v>ARGAMASSA TRAÇO 1:6 (EM VOLUME DE CIMENTO E AREIA MÉDIA ÚMIDA) COM ADIÇÃO DE PLASTIFICANTE PARA EMBOÇO/MASSA ÚNICA/ASSENTAMENTO DE ALVENARIA DE VEDAÇÃO, PREPARO MANUAL. AF_08/2019</v>
          </cell>
          <cell r="I6633" t="str">
            <v>M3</v>
          </cell>
          <cell r="J6633" t="str">
            <v>COEFICIENTE DE REPRESENTATIVIDADE</v>
          </cell>
          <cell r="K6633" t="str">
            <v>554,59</v>
          </cell>
          <cell r="L6633" t="str">
            <v>CAIXA REFERENCIAL</v>
          </cell>
        </row>
        <row r="6634">
          <cell r="G6634" t="str">
            <v>87367</v>
          </cell>
          <cell r="H6634" t="str">
            <v>ARGAMASSA TRAÇO 1:1:6 (EM VOLUME DE CIMENTO, CAL E AREIA MÉDIA ÚMIDA) PARA EMBOÇO/MASSA ÚNICA/ASSENTAMENTO DE ALVENARIA DE VEDAÇÃO, PREPARO MANUAL. AF_08/2019</v>
          </cell>
          <cell r="I6634" t="str">
            <v>M3</v>
          </cell>
          <cell r="J6634" t="str">
            <v>COEFICIENTE DE REPRESENTATIVIDADE</v>
          </cell>
          <cell r="K6634" t="str">
            <v>644,09</v>
          </cell>
          <cell r="L6634" t="str">
            <v>CAIXA REFERENCIAL</v>
          </cell>
        </row>
        <row r="6635">
          <cell r="G6635" t="str">
            <v>87368</v>
          </cell>
          <cell r="H6635" t="str">
            <v>ARGAMASSA TRAÇO 1:1,5:7,5 (EM VOLUME DE CIMENTO, CAL E AREIA MÉDIA ÚMIDA) PARA EMBOÇO/MASSA ÚNICA/ASSENTAMENTO DE ALVENARIA DE VEDAÇÃO, PREPARO MANUAL. AF_08/2019</v>
          </cell>
          <cell r="I6635" t="str">
            <v>M3</v>
          </cell>
          <cell r="J6635" t="str">
            <v>COEFICIENTE DE REPRESENTATIVIDADE</v>
          </cell>
          <cell r="K6635" t="str">
            <v>634,26</v>
          </cell>
          <cell r="L6635" t="str">
            <v>CAIXA REFERENCIAL</v>
          </cell>
        </row>
        <row r="6636">
          <cell r="G6636" t="str">
            <v>87369</v>
          </cell>
          <cell r="H6636" t="str">
            <v>ARGAMASSA TRAÇO 1:2:8 (EM VOLUME DE CIMENTO, CAL E AREIA MÉDIA ÚMIDA) PARA EMBOÇO/MASSA ÚNICA/ASSENTAMENTO DE ALVENARIA DE VEDAÇÃO, PREPARO MANUAL. AF_08/2019</v>
          </cell>
          <cell r="I6636" t="str">
            <v>M3</v>
          </cell>
          <cell r="J6636" t="str">
            <v>COEFICIENTE DE REPRESENTATIVIDADE</v>
          </cell>
          <cell r="K6636" t="str">
            <v>646,87</v>
          </cell>
          <cell r="L6636" t="str">
            <v>CAIXA REFERENCIAL</v>
          </cell>
        </row>
        <row r="6637">
          <cell r="G6637" t="str">
            <v>87370</v>
          </cell>
          <cell r="H6637" t="str">
            <v>ARGAMASSA TRAÇO 1:2:9 (EM VOLUME DE CIMENTO, CAL E AREIA MÉDIA ÚMIDA) PARA EMBOÇO/MASSA ÚNICA/ASSENTAMENTO DE ALVENARIA DE VEDAÇÃO, PREPARO MANUAL. AF_08/2019</v>
          </cell>
          <cell r="I6637" t="str">
            <v>M3</v>
          </cell>
          <cell r="J6637" t="str">
            <v>COEFICIENTE DE REPRESENTATIVIDADE</v>
          </cell>
          <cell r="K6637" t="str">
            <v>626,68</v>
          </cell>
          <cell r="L6637" t="str">
            <v>CAIXA REFERENCIAL</v>
          </cell>
        </row>
        <row r="6638">
          <cell r="G6638" t="str">
            <v>87371</v>
          </cell>
          <cell r="H6638" t="str">
            <v>ARGAMASSA TRAÇO 1:3:12 (EM VOLUME DE CIMENTO, CAL E AREIA MÉDIA ÚMIDA) PARA EMBOÇO/MASSA ÚNICA/ASSENTAMENTO DE ALVENARIA DE VEDAÇÃO, PREPARO MANUAL. AF_08/2019</v>
          </cell>
          <cell r="I6638" t="str">
            <v>M3</v>
          </cell>
          <cell r="J6638" t="str">
            <v>COEFICIENTE DE REPRESENTATIVIDADE</v>
          </cell>
          <cell r="K6638" t="str">
            <v>614,77</v>
          </cell>
          <cell r="L6638" t="str">
            <v>CAIXA REFERENCIAL</v>
          </cell>
        </row>
        <row r="6639">
          <cell r="G6639" t="str">
            <v>87372</v>
          </cell>
          <cell r="H6639" t="str">
            <v>ARGAMASSA TRAÇO 1:3 (EM VOLUME DE CIMENTO E AREIA MÉDIA ÚMIDA) PARA CONTRAPISO, PREPARO MANUAL. AF_08/2019</v>
          </cell>
          <cell r="I6639" t="str">
            <v>M3</v>
          </cell>
          <cell r="J6639" t="str">
            <v>COEFICIENTE DE REPRESENTATIVIDADE</v>
          </cell>
          <cell r="K6639" t="str">
            <v>737,67</v>
          </cell>
          <cell r="L6639" t="str">
            <v>CAIXA REFERENCIAL</v>
          </cell>
        </row>
        <row r="6640">
          <cell r="G6640" t="str">
            <v>87373</v>
          </cell>
          <cell r="H6640" t="str">
            <v>ARGAMASSA TRAÇO 1:4 (EM VOLUME DE CIMENTO E AREIA MÉDIA ÚMIDA) PARA CONTRAPISO, PREPARO MANUAL. AF_08/2019</v>
          </cell>
          <cell r="I6640" t="str">
            <v>M3</v>
          </cell>
          <cell r="J6640" t="str">
            <v>COEFICIENTE DE REPRESENTATIVIDADE</v>
          </cell>
          <cell r="K6640" t="str">
            <v>661,55</v>
          </cell>
          <cell r="L6640" t="str">
            <v>CAIXA REFERENCIAL</v>
          </cell>
        </row>
        <row r="6641">
          <cell r="G6641" t="str">
            <v>87374</v>
          </cell>
          <cell r="H6641" t="str">
            <v>ARGAMASSA TRAÇO 1:5 (EM VOLUME DE CIMENTO E AREIA MÉDIA ÚMIDA) PARA CONTRAPISO, PREPARO MANUAL. AF_08/2019</v>
          </cell>
          <cell r="I6641" t="str">
            <v>M3</v>
          </cell>
          <cell r="J6641" t="str">
            <v>COEFICIENTE DE REPRESENTATIVIDADE</v>
          </cell>
          <cell r="K6641" t="str">
            <v>623,44</v>
          </cell>
          <cell r="L6641" t="str">
            <v>CAIXA REFERENCIAL</v>
          </cell>
        </row>
        <row r="6642">
          <cell r="G6642" t="str">
            <v>87375</v>
          </cell>
          <cell r="H6642" t="str">
            <v>ARGAMASSA TRAÇO 1:6 (EM VOLUME DE CIMENTO E AREIA MÉDIA ÚMIDA) PARA CONTRAPISO, PREPARO MANUAL. AF_08/2019</v>
          </cell>
          <cell r="I6642" t="str">
            <v>M3</v>
          </cell>
          <cell r="J6642" t="str">
            <v>COEFICIENTE DE REPRESENTATIVIDADE</v>
          </cell>
          <cell r="K6642" t="str">
            <v>600,54</v>
          </cell>
          <cell r="L6642" t="str">
            <v>CAIXA REFERENCIAL</v>
          </cell>
        </row>
        <row r="6643">
          <cell r="G6643" t="str">
            <v>87376</v>
          </cell>
          <cell r="H6643" t="str">
            <v>ARGAMASSA TRAÇO 1:5 (EM VOLUME DE CIMENTO E AREIA GROSSA ÚMIDA) PARA CHAPISCO CONVENCIONAL, PREPARO MANUAL. AF_08/2019</v>
          </cell>
          <cell r="I6643" t="str">
            <v>M3</v>
          </cell>
          <cell r="J6643" t="str">
            <v>COEFICIENTE DE REPRESENTATIVIDADE</v>
          </cell>
          <cell r="K6643" t="str">
            <v>535,82</v>
          </cell>
          <cell r="L6643" t="str">
            <v>CAIXA REFERENCIAL</v>
          </cell>
        </row>
        <row r="6644">
          <cell r="G6644" t="str">
            <v>87377</v>
          </cell>
          <cell r="H6644" t="str">
            <v>ARGAMASSA TRAÇO 1:3 (EM VOLUME DE CIMENTO E AREIA GROSSA ÚMIDA) PARA CHAPISCO CONVENCIONAL, PREPARO MANUAL. AF_08/2019</v>
          </cell>
          <cell r="I6644" t="str">
            <v>M3</v>
          </cell>
          <cell r="J6644" t="str">
            <v>COEFICIENTE DE REPRESENTATIVIDADE</v>
          </cell>
          <cell r="K6644" t="str">
            <v>616,51</v>
          </cell>
          <cell r="L6644" t="str">
            <v>CAIXA REFERENCIAL</v>
          </cell>
        </row>
        <row r="6645">
          <cell r="G6645" t="str">
            <v>87378</v>
          </cell>
          <cell r="H6645" t="str">
            <v>ARGAMASSA TRAÇO 1:4 (EM VOLUME DE CIMENTO E AREIA GROSSA ÚMIDA) PARA CHAPISCO CONVENCIONAL, PREPARO MANUAL. AF_08/2019</v>
          </cell>
          <cell r="I6645" t="str">
            <v>M3</v>
          </cell>
          <cell r="J6645" t="str">
            <v>COEFICIENTE DE REPRESENTATIVIDADE</v>
          </cell>
          <cell r="K6645" t="str">
            <v>561,96</v>
          </cell>
          <cell r="L6645" t="str">
            <v>CAIXA REFERENCIAL</v>
          </cell>
        </row>
        <row r="6646">
          <cell r="G6646" t="str">
            <v>87379</v>
          </cell>
          <cell r="H6646" t="str">
            <v>ARGAMASSA TRAÇO 1:5 (EM VOLUME DE CIMENTO E AREIA GROSSA ÚMIDA) COM ADIÇÃO DE EMULSÃO POLIMÉRICA PARA CHAPISCO ROLADO, PREPARO MANUAL. AF_08/2019</v>
          </cell>
          <cell r="I6646" t="str">
            <v>M3</v>
          </cell>
          <cell r="J6646" t="str">
            <v>COEFICIENTE DE REPRESENTATIVIDADE</v>
          </cell>
          <cell r="K6646" t="str">
            <v>3.763,61</v>
          </cell>
          <cell r="L6646" t="str">
            <v>CAIXA REFERENCIAL</v>
          </cell>
        </row>
        <row r="6647">
          <cell r="G6647" t="str">
            <v>87380</v>
          </cell>
          <cell r="H6647" t="str">
            <v>ARGAMASSA TRAÇO 1:3 (EM VOLUME DE CIMENTO E AREIA GROSSA ÚMIDA) COM ADIÇÃO DE EMULSÃO POLIMÉRICA PARA CHAPISCO ROLADO, PREPARO MANUAL. AF_08/2019</v>
          </cell>
          <cell r="I6647" t="str">
            <v>M3</v>
          </cell>
          <cell r="J6647" t="str">
            <v>COEFICIENTE DE REPRESENTATIVIDADE</v>
          </cell>
          <cell r="K6647" t="str">
            <v>3.846,39</v>
          </cell>
          <cell r="L6647" t="str">
            <v>CAIXA REFERENCIAL</v>
          </cell>
        </row>
        <row r="6648">
          <cell r="G6648" t="str">
            <v>87381</v>
          </cell>
          <cell r="H6648" t="str">
            <v>ARGAMASSA TRAÇO 1:4 (EM VOLUME DE CIMENTO E AREIA GROSSA ÚMIDA) COM ADIÇÃO DE EMULSÃO POLIMÉRICA PARA CHAPISCO ROLADO, PREPARO MANUAL. AF_08/2019</v>
          </cell>
          <cell r="I6648" t="str">
            <v>M3</v>
          </cell>
          <cell r="J6648" t="str">
            <v>COEFICIENTE DE REPRESENTATIVIDADE</v>
          </cell>
          <cell r="K6648" t="str">
            <v>3.790,45</v>
          </cell>
          <cell r="L6648" t="str">
            <v>CAIXA REFERENCIAL</v>
          </cell>
        </row>
        <row r="6649">
          <cell r="G6649" t="str">
            <v>87382</v>
          </cell>
          <cell r="H6649" t="str">
            <v>ARGAMASSA INDUSTRIALIZADA MULTIUSO PARA REVESTIMENTOS E ASSENTAMENTO DA ALVENARIA, PREPARO COM MISTURADOR DE EIXO HORIZONTAL DE 160 KG. AF_08/2019</v>
          </cell>
          <cell r="I6649" t="str">
            <v>M3</v>
          </cell>
          <cell r="J6649" t="str">
            <v>COEFICIENTE DE REPRESENTATIVIDADE</v>
          </cell>
          <cell r="K6649" t="str">
            <v>1.730,64</v>
          </cell>
          <cell r="L6649" t="str">
            <v>CAIXA REFERENCIAL</v>
          </cell>
        </row>
        <row r="6650">
          <cell r="G6650" t="str">
            <v>87383</v>
          </cell>
          <cell r="H6650" t="str">
            <v>ARGAMASSA INDUSTRIALIZADA MULTIUSO PARA REVESTIMENTOS E ASSENTAMENTO DA ALVENARIA, PREPARO COM MISTURADOR DE EIXO HORIZONTAL DE 300 KG. AF_08/2019</v>
          </cell>
          <cell r="I6650" t="str">
            <v>M3</v>
          </cell>
          <cell r="J6650" t="str">
            <v>COEFICIENTE DE REPRESENTATIVIDADE</v>
          </cell>
          <cell r="K6650" t="str">
            <v>1.719,85</v>
          </cell>
          <cell r="L6650" t="str">
            <v>CAIXA REFERENCIAL</v>
          </cell>
        </row>
        <row r="6651">
          <cell r="G6651" t="str">
            <v>87384</v>
          </cell>
          <cell r="H6651" t="str">
            <v>ARGAMASSA INDUSTRIALIZADA MULTIUSO PARA REVESTIMENTOS E ASSENTAMENTO DA ALVENARIA, PREPARO COM MISTURADOR DE EIXO HORIZONTAL DE 600 KG. AF_08/2019</v>
          </cell>
          <cell r="I6651" t="str">
            <v>M3</v>
          </cell>
          <cell r="J6651" t="str">
            <v>COEFICIENTE DE REPRESENTATIVIDADE</v>
          </cell>
          <cell r="K6651" t="str">
            <v>1.706,31</v>
          </cell>
          <cell r="L6651" t="str">
            <v>CAIXA REFERENCIAL</v>
          </cell>
        </row>
        <row r="6652">
          <cell r="G6652" t="str">
            <v>87385</v>
          </cell>
          <cell r="H6652" t="str">
            <v>ARGAMASSA PRONTA PARA CONTRAPISO, PREPARO COM MISTURADOR DE EIXO HORIZONTAL DE 160 KG. AF_08/2019</v>
          </cell>
          <cell r="I6652" t="str">
            <v>M3</v>
          </cell>
          <cell r="J6652" t="str">
            <v>COEFICIENTE DE REPRESENTATIVIDADE</v>
          </cell>
          <cell r="K6652" t="str">
            <v>2.025,41</v>
          </cell>
          <cell r="L6652" t="str">
            <v>CAIXA REFERENCIAL</v>
          </cell>
        </row>
        <row r="6653">
          <cell r="G6653" t="str">
            <v>87386</v>
          </cell>
          <cell r="H6653" t="str">
            <v>ARGAMASSA PRONTA PARA CONTRAPISO, PREPARO COM MISTURADOR DE EIXO HORIZONTAL DE 300 KG. AF_08/2019</v>
          </cell>
          <cell r="I6653" t="str">
            <v>M3</v>
          </cell>
          <cell r="J6653" t="str">
            <v>COEFICIENTE DE REPRESENTATIVIDADE</v>
          </cell>
          <cell r="K6653" t="str">
            <v>2.007,53</v>
          </cell>
          <cell r="L6653" t="str">
            <v>CAIXA REFERENCIAL</v>
          </cell>
        </row>
        <row r="6654">
          <cell r="G6654" t="str">
            <v>87387</v>
          </cell>
          <cell r="H6654" t="str">
            <v>ARGAMASSA PRONTA PARA CONTRAPISO, PREPARO COM MISTURADOR DE EIXO HORIZONTAL DE 600 KG. AF_08/2019</v>
          </cell>
          <cell r="I6654" t="str">
            <v>M3</v>
          </cell>
          <cell r="J6654" t="str">
            <v>COEFICIENTE DE REPRESENTATIVIDADE</v>
          </cell>
          <cell r="K6654" t="str">
            <v>1.995,73</v>
          </cell>
          <cell r="L6654" t="str">
            <v>CAIXA REFERENCIAL</v>
          </cell>
        </row>
        <row r="6655">
          <cell r="G6655" t="str">
            <v>87388</v>
          </cell>
          <cell r="H6655" t="str">
            <v>ARGAMASSA PARA REVESTIMENTO DECORATIVO MONOCAMADA (MONOCAPA), PREPARO COM MISTURADOR DE EIXO HORIZONTAL DE 160 KG. AF_08/2019</v>
          </cell>
          <cell r="I6655" t="str">
            <v>M3</v>
          </cell>
          <cell r="J6655" t="str">
            <v>COEFICIENTE DE REPRESENTATIVIDADE</v>
          </cell>
          <cell r="K6655" t="str">
            <v>4.770,01</v>
          </cell>
          <cell r="L6655" t="str">
            <v>CAIXA REFERENCIAL</v>
          </cell>
        </row>
        <row r="6656">
          <cell r="G6656" t="str">
            <v>87389</v>
          </cell>
          <cell r="H6656" t="str">
            <v>ARGAMASSA PARA REVESTIMENTO DECORATIVO MONOCAMADA (MONOCAPA), PREPARO COM MISTURADOR DE EIXO HORIZONTAL DE 300 KG. AF_08/2019</v>
          </cell>
          <cell r="I6656" t="str">
            <v>M3</v>
          </cell>
          <cell r="J6656" t="str">
            <v>COEFICIENTE DE REPRESENTATIVIDADE</v>
          </cell>
          <cell r="K6656" t="str">
            <v>4.780,40</v>
          </cell>
          <cell r="L6656" t="str">
            <v>CAIXA REFERENCIAL</v>
          </cell>
        </row>
        <row r="6657">
          <cell r="G6657" t="str">
            <v>87390</v>
          </cell>
          <cell r="H6657" t="str">
            <v>ARGAMASSA PARA REVESTIMENTO DECORATIVO MONOCAMADA (MONOCAPA), PREPARO COM MISTURADOR DE EIXO HORIZONTAL DE 600 KG. AF_08/2019</v>
          </cell>
          <cell r="I6657" t="str">
            <v>M3</v>
          </cell>
          <cell r="J6657" t="str">
            <v>COEFICIENTE DE REPRESENTATIVIDADE</v>
          </cell>
          <cell r="K6657" t="str">
            <v>4.798,44</v>
          </cell>
          <cell r="L6657" t="str">
            <v>CAIXA REFERENCIAL</v>
          </cell>
        </row>
        <row r="6658">
          <cell r="G6658" t="str">
            <v>87391</v>
          </cell>
          <cell r="H6658" t="str">
            <v>ARGAMASSA INDUSTRIALIZADA PARA CHAPISCO ROLADO, PREPARO COM MISTURADOR DE EIXO HORIZONTAL DE 160 KG. AF_08/2019</v>
          </cell>
          <cell r="I6658" t="str">
            <v>M3</v>
          </cell>
          <cell r="J6658" t="str">
            <v>COEFICIENTE DE REPRESENTATIVIDADE</v>
          </cell>
          <cell r="K6658" t="str">
            <v>5.311,42</v>
          </cell>
          <cell r="L6658" t="str">
            <v>CAIXA REFERENCIAL</v>
          </cell>
        </row>
        <row r="6659">
          <cell r="G6659" t="str">
            <v>87393</v>
          </cell>
          <cell r="H6659" t="str">
            <v>ARGAMASSA INDUSTRIALIZADA PARA CHAPISCO ROLADO, PREPARO COM MISTURADOR DE EIXO HORIZONTAL DE 300 KG. AF_08/2019</v>
          </cell>
          <cell r="I6659" t="str">
            <v>M3</v>
          </cell>
          <cell r="J6659" t="str">
            <v>COEFICIENTE DE REPRESENTATIVIDADE</v>
          </cell>
          <cell r="K6659" t="str">
            <v>5.349,70</v>
          </cell>
          <cell r="L6659" t="str">
            <v>CAIXA REFERENCIAL</v>
          </cell>
        </row>
        <row r="6660">
          <cell r="G6660" t="str">
            <v>87394</v>
          </cell>
          <cell r="H6660" t="str">
            <v>ARGAMASSA INDUSTRIALIZADA PARA CHAPISCO ROLADO, PREPARO COM MISTURADOR DE EIXO HORIZONTAL DE 600 KG. AF_08/2019</v>
          </cell>
          <cell r="I6660" t="str">
            <v>M3</v>
          </cell>
          <cell r="J6660" t="str">
            <v>COEFICIENTE DE REPRESENTATIVIDADE</v>
          </cell>
          <cell r="K6660" t="str">
            <v>5.389,64</v>
          </cell>
          <cell r="L6660" t="str">
            <v>CAIXA REFERENCIAL</v>
          </cell>
        </row>
        <row r="6661">
          <cell r="G6661" t="str">
            <v>87395</v>
          </cell>
          <cell r="H6661" t="str">
            <v>ARGAMASSA INDUSTRIALIZADA PARA CHAPISCO COLANTE, PREPARO COM MISTURADOR DE EIXO HORIZONTAL DE 160 KG. AF_08/2019</v>
          </cell>
          <cell r="I6661" t="str">
            <v>M3</v>
          </cell>
          <cell r="J6661" t="str">
            <v>COEFICIENTE DE REPRESENTATIVIDADE</v>
          </cell>
          <cell r="K6661" t="str">
            <v>3.356,45</v>
          </cell>
          <cell r="L6661" t="str">
            <v>CAIXA REFERENCIAL</v>
          </cell>
        </row>
        <row r="6662">
          <cell r="G6662" t="str">
            <v>87396</v>
          </cell>
          <cell r="H6662" t="str">
            <v>ARGAMASSA INDUSTRIALIZADA PARA CHAPISCO COLANTE, PREPARO COM MISTURADOR DE EIXO HORIZONTAL DE 300 KG. AF_08/2019</v>
          </cell>
          <cell r="I6662" t="str">
            <v>M3</v>
          </cell>
          <cell r="J6662" t="str">
            <v>COEFICIENTE DE REPRESENTATIVIDADE</v>
          </cell>
          <cell r="K6662" t="str">
            <v>3.368,47</v>
          </cell>
          <cell r="L6662" t="str">
            <v>CAIXA REFERENCIAL</v>
          </cell>
        </row>
        <row r="6663">
          <cell r="G6663" t="str">
            <v>87397</v>
          </cell>
          <cell r="H6663" t="str">
            <v>ARGAMASSA INDUSTRIALIZADA PARA CHAPISCO COLANTE, PREPARO COM MISTURADOR DE EIXO HORIZONTAL DE 600 KG. AF_08/2019</v>
          </cell>
          <cell r="I6663" t="str">
            <v>M3</v>
          </cell>
          <cell r="J6663" t="str">
            <v>COEFICIENTE DE REPRESENTATIVIDADE</v>
          </cell>
          <cell r="K6663" t="str">
            <v>3.383,33</v>
          </cell>
          <cell r="L6663" t="str">
            <v>CAIXA REFERENCIAL</v>
          </cell>
        </row>
        <row r="6664">
          <cell r="G6664" t="str">
            <v>87398</v>
          </cell>
          <cell r="H6664" t="str">
            <v>ARGAMASSA INDUSTRIALIZADA MULTIUSO PARA REVESTIMENTOS E ASSENTAMENTO DA ALVENARIA, PREPARO MANUAL. AF_08/2019</v>
          </cell>
          <cell r="I6664" t="str">
            <v>M3</v>
          </cell>
          <cell r="J6664" t="str">
            <v>COEFICIENTE DE REPRESENTATIVIDADE</v>
          </cell>
          <cell r="K6664" t="str">
            <v>1.988,25</v>
          </cell>
          <cell r="L6664" t="str">
            <v>CAIXA REFERENCIAL</v>
          </cell>
        </row>
        <row r="6665">
          <cell r="G6665" t="str">
            <v>87399</v>
          </cell>
          <cell r="H6665" t="str">
            <v>ARGAMASSA PRONTA PARA CONTRAPISO, PREPARO MANUAL. AF_08/2019</v>
          </cell>
          <cell r="I6665" t="str">
            <v>M3</v>
          </cell>
          <cell r="J6665" t="str">
            <v>COEFICIENTE DE REPRESENTATIVIDADE</v>
          </cell>
          <cell r="K6665" t="str">
            <v>2.286,93</v>
          </cell>
          <cell r="L6665" t="str">
            <v>CAIXA REFERENCIAL</v>
          </cell>
        </row>
        <row r="6666">
          <cell r="G6666" t="str">
            <v>87401</v>
          </cell>
          <cell r="H6666" t="str">
            <v>ARGAMASSA INDUSTRIALIZADA PARA CHAPISCO ROLADO, PREPARO MANUAL. AF_08/2019</v>
          </cell>
          <cell r="I6666" t="str">
            <v>M3</v>
          </cell>
          <cell r="J6666" t="str">
            <v>COEFICIENTE DE REPRESENTATIVIDADE</v>
          </cell>
          <cell r="K6666" t="str">
            <v>5.677,95</v>
          </cell>
          <cell r="L6666" t="str">
            <v>CAIXA REFERENCIAL</v>
          </cell>
        </row>
        <row r="6667">
          <cell r="G6667" t="str">
            <v>87402</v>
          </cell>
          <cell r="H6667" t="str">
            <v>ARGAMASSA INDUSTRIALIZADA PARA CHAPISCO COLANTE, PREPARO MANUAL. AF_08/2019</v>
          </cell>
          <cell r="I6667" t="str">
            <v>M3</v>
          </cell>
          <cell r="J6667" t="str">
            <v>COEFICIENTE DE REPRESENTATIVIDADE</v>
          </cell>
          <cell r="K6667" t="str">
            <v>3.682,95</v>
          </cell>
          <cell r="L6667" t="str">
            <v>CAIXA REFERENCIAL</v>
          </cell>
        </row>
        <row r="6668">
          <cell r="G6668" t="str">
            <v>87404</v>
          </cell>
          <cell r="H6668" t="str">
            <v>ARGAMASSA PARA REVESTIMENTO DECORATIVO MONOCAMADA (MONOCAPA), MISTURA E PROJEÇÃO DE 1,5 M3/H DE ARGAMASSA. AF_08/2019</v>
          </cell>
          <cell r="I6668" t="str">
            <v>M3</v>
          </cell>
          <cell r="J6668" t="str">
            <v>COEFICIENTE DE REPRESENTATIVIDADE</v>
          </cell>
          <cell r="K6668" t="str">
            <v>4.970,27</v>
          </cell>
          <cell r="L6668" t="str">
            <v>CAIXA REFERENCIAL</v>
          </cell>
        </row>
        <row r="6669">
          <cell r="G6669" t="str">
            <v>87405</v>
          </cell>
          <cell r="H6669" t="str">
            <v>ARGAMASSA PARA REVESTIMENTO DECORATIVO MONOCAMADA (MONOCAPA), MISTURA E PROJEÇÃO DE 2 M3/H DE ARGAMASSA. AF_06/2014</v>
          </cell>
          <cell r="I6669" t="str">
            <v>M3</v>
          </cell>
          <cell r="J6669" t="str">
            <v>COEFICIENTE DE REPRESENTATIVIDADE</v>
          </cell>
          <cell r="K6669" t="str">
            <v>4.969,86</v>
          </cell>
          <cell r="L6669" t="str">
            <v>CAIXA REFERENCIAL</v>
          </cell>
        </row>
        <row r="6670">
          <cell r="G6670" t="str">
            <v>87407</v>
          </cell>
          <cell r="H6670" t="str">
            <v>ARGAMASSA INDUSTRIALIZADA PARA REVESTIMENTOS, MISTURA E PROJEÇÃO DE 1,5 M³/H DE ARGAMASSA. AF_08/2019</v>
          </cell>
          <cell r="I6670" t="str">
            <v>M3</v>
          </cell>
          <cell r="J6670" t="str">
            <v>COEFICIENTE DE REPRESENTATIVIDADE</v>
          </cell>
          <cell r="K6670" t="str">
            <v>1.764,20</v>
          </cell>
          <cell r="L6670" t="str">
            <v>CAIXA REFERENCIAL</v>
          </cell>
        </row>
        <row r="6671">
          <cell r="G6671" t="str">
            <v>87408</v>
          </cell>
          <cell r="H6671" t="str">
            <v>ARGAMASSA INDUSTRIALIZADA PARA REVESTIMENTOS, MISTURA E PROJEÇÃO DE 2 M³/H DE ARGAMASSA. AF_06/2014</v>
          </cell>
          <cell r="I6671" t="str">
            <v>M3</v>
          </cell>
          <cell r="J6671" t="str">
            <v>COEFICIENTE DE REPRESENTATIVIDADE</v>
          </cell>
          <cell r="K6671" t="str">
            <v>1.744,59</v>
          </cell>
          <cell r="L6671" t="str">
            <v>CAIXA REFERENCIAL</v>
          </cell>
        </row>
        <row r="6672">
          <cell r="G6672" t="str">
            <v>87410</v>
          </cell>
          <cell r="H6672" t="str">
            <v>ARGAMASSA À BASE DE GESSO, MISTURA E PROJEÇÃO DE 1,5 M³/H DE ARGAMASSA. AF_08/2019</v>
          </cell>
          <cell r="I6672" t="str">
            <v>M3</v>
          </cell>
          <cell r="J6672" t="str">
            <v>COEFICIENTE DE REPRESENTATIVIDADE</v>
          </cell>
          <cell r="K6672" t="str">
            <v>840,05</v>
          </cell>
          <cell r="L6672" t="str">
            <v>CAIXA REFERENCIAL</v>
          </cell>
        </row>
        <row r="6673">
          <cell r="G6673" t="str">
            <v>88626</v>
          </cell>
          <cell r="H6673" t="str">
            <v>ARGAMASSA TRAÇO 1:0,5:4,5 (EM VOLUME DE CIMENTO, CAL E AREIA MÉDIA ÚMIDA), PREPARO MECÂNICO COM BETONEIRA 400 L. AF_08/2019</v>
          </cell>
          <cell r="I6673" t="str">
            <v>M3</v>
          </cell>
          <cell r="J6673" t="str">
            <v>COEFICIENTE DE REPRESENTATIVIDADE</v>
          </cell>
          <cell r="K6673" t="str">
            <v>455,39</v>
          </cell>
          <cell r="L6673" t="str">
            <v>CAIXA REFERENCIAL</v>
          </cell>
        </row>
        <row r="6674">
          <cell r="G6674" t="str">
            <v>88627</v>
          </cell>
          <cell r="H6674" t="str">
            <v>ARGAMASSA TRAÇO 1:0,5:4,5 (EM VOLUME DE CIMENTO, CAL E AREIA MÉDIA ÚMIDA) PARA ASSENTAMENTO DE ALVENARIA, PREPARO MANUAL. AF_08/2019</v>
          </cell>
          <cell r="I6674" t="str">
            <v>M3</v>
          </cell>
          <cell r="J6674" t="str">
            <v>COEFICIENTE DE REPRESENTATIVIDADE</v>
          </cell>
          <cell r="K6674" t="str">
            <v>585,00</v>
          </cell>
          <cell r="L6674" t="str">
            <v>CAIXA REFERENCIAL</v>
          </cell>
        </row>
        <row r="6675">
          <cell r="G6675" t="str">
            <v>88628</v>
          </cell>
          <cell r="H6675" t="str">
            <v>ARGAMASSA TRAÇO 1:3 (EM VOLUME DE CIMENTO E AREIA MÉDIA ÚMIDA), PREPARO MECÂNICO COM BETONEIRA 400 L. AF_08/2019</v>
          </cell>
          <cell r="I6675" t="str">
            <v>M3</v>
          </cell>
          <cell r="J6675" t="str">
            <v>COEFICIENTE DE REPRESENTATIVIDADE</v>
          </cell>
          <cell r="K6675" t="str">
            <v>456,96</v>
          </cell>
          <cell r="L6675" t="str">
            <v>CAIXA REFERENCIAL</v>
          </cell>
        </row>
        <row r="6676">
          <cell r="G6676" t="str">
            <v>88629</v>
          </cell>
          <cell r="H6676" t="str">
            <v>ARGAMASSA TRAÇO 1:3 (EM VOLUME DE CIMENTO E AREIA MÉDIA ÚMIDA), PREPARO MANUAL. AF_08/2019</v>
          </cell>
          <cell r="I6676" t="str">
            <v>M3</v>
          </cell>
          <cell r="J6676" t="str">
            <v>COEFICIENTE DE REPRESENTATIVIDADE</v>
          </cell>
          <cell r="K6676" t="str">
            <v>593,45</v>
          </cell>
          <cell r="L6676" t="str">
            <v>CAIXA REFERENCIAL</v>
          </cell>
        </row>
        <row r="6677">
          <cell r="G6677" t="str">
            <v>88630</v>
          </cell>
          <cell r="H6677" t="str">
            <v>ARGAMASSA TRAÇO 1:4 (CIMENTO E AREIA MÉDIA), PREPARO MECÂNICO COM BETONEIRA 400 L. AF_08/2014</v>
          </cell>
          <cell r="I6677" t="str">
            <v>M3</v>
          </cell>
          <cell r="J6677" t="str">
            <v>COEFICIENTE DE REPRESENTATIVIDADE</v>
          </cell>
          <cell r="K6677" t="str">
            <v>388,45</v>
          </cell>
          <cell r="L6677" t="str">
            <v>CAIXA REFERENCIAL</v>
          </cell>
        </row>
        <row r="6678">
          <cell r="G6678" t="str">
            <v>88631</v>
          </cell>
          <cell r="H6678" t="str">
            <v>ARGAMASSA TRAÇO 1:4 (EM VOLUME DE CIMENTO E AREIA MÉDIA ÚMIDA), PREPARO MANUAL. AF_08/2019</v>
          </cell>
          <cell r="I6678" t="str">
            <v>M3</v>
          </cell>
          <cell r="J6678" t="str">
            <v>COEFICIENTE DE REPRESENTATIVIDADE</v>
          </cell>
          <cell r="K6678" t="str">
            <v>534,95</v>
          </cell>
          <cell r="L6678" t="str">
            <v>CAIXA REFERENCIAL</v>
          </cell>
        </row>
        <row r="6679">
          <cell r="G6679" t="str">
            <v>88715</v>
          </cell>
          <cell r="H6679" t="str">
            <v>ARGAMASSA TRAÇO 1:2:9 (EM VOLUME DE CIMENTO, CAL E AREIA MÉDIA ÚMIDA) PARA EMBOÇO/MASSA ÚNICA/ASSENTAMENTO DE ALVENARIA DE VEDAÇÃO, PREPARO MECÂNICO COM BETONEIRA 400 L. AF_08/2019</v>
          </cell>
          <cell r="I6679" t="str">
            <v>M3</v>
          </cell>
          <cell r="J6679" t="str">
            <v>COEFICIENTE DE REPRESENTATIVIDADE</v>
          </cell>
          <cell r="K6679" t="str">
            <v>448,75</v>
          </cell>
          <cell r="L6679" t="str">
            <v>CAIXA REFERENCIAL</v>
          </cell>
        </row>
        <row r="6680">
          <cell r="G6680" t="str">
            <v>95563</v>
          </cell>
          <cell r="H6680" t="str">
            <v>ARGAMASSA TRAÇO 1:1,93 (EM VOLUME DE CIMENTO E AREIA MÉDIA ÚMIDA), FCK 20 MPA, PREPARO MECÂNICO COM MISTURADOR DUPLO HORIZONTAL DE ALTA TURBULÊNCIA. AF_03/2020</v>
          </cell>
          <cell r="I6680" t="str">
            <v>M3</v>
          </cell>
          <cell r="J6680" t="str">
            <v>COEFICIENTE DE REPRESENTATIVIDADE</v>
          </cell>
          <cell r="K6680" t="str">
            <v>716,77</v>
          </cell>
          <cell r="L6680" t="str">
            <v>CAIXA REFERENCIAL</v>
          </cell>
        </row>
        <row r="6681">
          <cell r="G6681" t="str">
            <v>100464</v>
          </cell>
          <cell r="H6681" t="str">
            <v>ARGAMASSA TRAÇO 1:0,5:4,5  (EM VOLUME DE CIMENTO, CAL E AREIA MÉDIA ÚMIDA), PREPARO MECÂNICO COM MISTURADOR DE EIXO HORIZONTAL DE 160 KG. AF_08/2019</v>
          </cell>
          <cell r="I6681" t="str">
            <v>M3</v>
          </cell>
          <cell r="J6681" t="str">
            <v>COEFICIENTE DE REPRESENTATIVIDADE</v>
          </cell>
          <cell r="K6681" t="str">
            <v>491,41</v>
          </cell>
          <cell r="L6681" t="str">
            <v>CAIXA REFERENCIAL</v>
          </cell>
        </row>
        <row r="6682">
          <cell r="G6682" t="str">
            <v>100465</v>
          </cell>
          <cell r="H6682" t="str">
            <v>ARGAMASSA TRAÇO 1:0,5:4,5  (EM VOLUME DE CIMENTO, CAL E AREIA MÉDIA ÚMIDA), PREPARO MECÂNICO COM MISTURADOR DE EIXO HORIZONTAL DE 300 KG. AF_08/2019</v>
          </cell>
          <cell r="I6682" t="str">
            <v>M3</v>
          </cell>
          <cell r="J6682" t="str">
            <v>COEFICIENTE DE REPRESENTATIVIDADE</v>
          </cell>
          <cell r="K6682" t="str">
            <v>442,09</v>
          </cell>
          <cell r="L6682" t="str">
            <v>CAIXA REFERENCIAL</v>
          </cell>
        </row>
        <row r="6683">
          <cell r="G6683" t="str">
            <v>100466</v>
          </cell>
          <cell r="H6683" t="str">
            <v>ARGAMASSA TRAÇO 1:0,5:4,5  (EM VOLUME DE CIMENTO, CAL E AREIA MÉDIA ÚMIDA), PREPARO MECÂNICO COM MISTURADOR DE EIXO HORIZONTAL DE 600 KG. AF_08/2019</v>
          </cell>
          <cell r="I6683" t="str">
            <v>M3</v>
          </cell>
          <cell r="J6683" t="str">
            <v>COEFICIENTE DE REPRESENTATIVIDADE</v>
          </cell>
          <cell r="K6683" t="str">
            <v>417,56</v>
          </cell>
          <cell r="L6683" t="str">
            <v>CAIXA REFERENCIAL</v>
          </cell>
        </row>
        <row r="6684">
          <cell r="G6684" t="str">
            <v>100468</v>
          </cell>
          <cell r="H6684" t="str">
            <v>ARGAMASSA TRAÇO 1:3 (EM VOLUME DE CIMENTO E AREIA MÉDIA ÚMIDA), PREPARO MECÂNICO COM MISTURADOR DE EIXO HORIZONTAL DE 160 KG. AF_08/2019</v>
          </cell>
          <cell r="I6684" t="str">
            <v>M3</v>
          </cell>
          <cell r="J6684" t="str">
            <v>COEFICIENTE DE REPRESENTATIVIDADE</v>
          </cell>
          <cell r="K6684" t="str">
            <v>589,12</v>
          </cell>
          <cell r="L6684" t="str">
            <v>CAIXA REFERENCIAL</v>
          </cell>
        </row>
        <row r="6685">
          <cell r="G6685" t="str">
            <v>100469</v>
          </cell>
          <cell r="H6685" t="str">
            <v>ARGAMASSA TRAÇO 1:3 (EM VOLUME DE CIMENTO E AREIA MÉDIA ÚMIDA), PREPARO MECÂNICO COM MISTURADOR DE EIXO HORIZONTAL DE 300 KG. AF_08/2019</v>
          </cell>
          <cell r="I6685" t="str">
            <v>M3</v>
          </cell>
          <cell r="J6685" t="str">
            <v>COEFICIENTE DE REPRESENTATIVIDADE</v>
          </cell>
          <cell r="K6685" t="str">
            <v>448,11</v>
          </cell>
          <cell r="L6685" t="str">
            <v>CAIXA REFERENCIAL</v>
          </cell>
        </row>
        <row r="6686">
          <cell r="G6686" t="str">
            <v>100470</v>
          </cell>
          <cell r="H6686" t="str">
            <v>ARGAMASSA TRAÇO 1:3 (EM VOLUME DE CIMENTO E AREIA MÉDIA ÚMIDA), PREPARO MECÂNICO COM MISTURADOR DE EIXO HORIZONTAL DE 600 KG. AF_08/2019</v>
          </cell>
          <cell r="I6686" t="str">
            <v>M3</v>
          </cell>
          <cell r="J6686" t="str">
            <v>COEFICIENTE DE REPRESENTATIVIDADE</v>
          </cell>
          <cell r="K6686" t="str">
            <v>405,50</v>
          </cell>
          <cell r="L6686" t="str">
            <v>CAIXA REFERENCIAL</v>
          </cell>
        </row>
        <row r="6687">
          <cell r="G6687" t="str">
            <v>100472</v>
          </cell>
          <cell r="H6687" t="str">
            <v>ARGAMASSA TRAÇO 1:4 (EM VOLUME DE CIMENTO E AREIA MÉDIA ÚMIDA), PREPARO MECÂNICO COM MISTURADOR DE EIXO HORIZONTAL DE 160 KG. AF_08/2019</v>
          </cell>
          <cell r="I6687" t="str">
            <v>M3</v>
          </cell>
          <cell r="J6687" t="str">
            <v>COEFICIENTE DE REPRESENTATIVIDADE</v>
          </cell>
          <cell r="K6687" t="str">
            <v>467,70</v>
          </cell>
          <cell r="L6687" t="str">
            <v>CAIXA REFERENCIAL</v>
          </cell>
        </row>
        <row r="6688">
          <cell r="G6688" t="str">
            <v>100473</v>
          </cell>
          <cell r="H6688" t="str">
            <v>ARGAMASSA TRAÇO 1:4 (EM VOLUME DE CIMENTO E AREIA MÉDIA ÚMIDA), PREPARO MECÂNICO COM MISTURADOR DE EIXO HORIZONTAL DE 300 KG. AF_08/2019</v>
          </cell>
          <cell r="I6688" t="str">
            <v>M3</v>
          </cell>
          <cell r="J6688" t="str">
            <v>COEFICIENTE DE REPRESENTATIVIDADE</v>
          </cell>
          <cell r="K6688" t="str">
            <v>405,92</v>
          </cell>
          <cell r="L6688" t="str">
            <v>CAIXA REFERENCIAL</v>
          </cell>
        </row>
        <row r="6689">
          <cell r="G6689" t="str">
            <v>100474</v>
          </cell>
          <cell r="H6689" t="str">
            <v>ARGAMASSA TRAÇO 1:4 (EM VOLUME DE CIMENTO E AREIA MÉDIA ÚMIDA), PREPARO MECÂNICO COM MISTURADOR DE EIXO HORIZONTAL DE 600 KG. AF_08/2019</v>
          </cell>
          <cell r="I6689" t="str">
            <v>M3</v>
          </cell>
          <cell r="J6689" t="str">
            <v>COEFICIENTE DE REPRESENTATIVIDADE</v>
          </cell>
          <cell r="K6689" t="str">
            <v>378,11</v>
          </cell>
          <cell r="L6689" t="str">
            <v>CAIXA REFERENCIAL</v>
          </cell>
        </row>
        <row r="6690">
          <cell r="G6690" t="str">
            <v>100475</v>
          </cell>
          <cell r="H6690" t="str">
            <v>ARGAMASSA TRAÇO 1:3 (EM VOLUME DE CIMENTO E AREIA MÉDIA ÚMIDA) COM ADIÇÃO DE IMPERMEABILIZANTE, PREPARO MECÂNICO COM BETONEIRA 400 L. AF_08/2019</v>
          </cell>
          <cell r="I6690" t="str">
            <v>M3</v>
          </cell>
          <cell r="J6690" t="str">
            <v>COEFICIENTE DE REPRESENTATIVIDADE</v>
          </cell>
          <cell r="K6690" t="str">
            <v>606,57</v>
          </cell>
          <cell r="L6690" t="str">
            <v>CAIXA REFERENCIAL</v>
          </cell>
        </row>
        <row r="6691">
          <cell r="G6691" t="str">
            <v>100477</v>
          </cell>
          <cell r="H6691" t="str">
            <v>ARGAMASSA TRAÇO 1:3 (EM VOLUME DE CIMENTO E AREIA MÉDIA ÚMIDA) COM ADIÇÃO DE IMPERMEABILIZANTE, PREPARO MECÂNICO COM MISTURADOR DE EIXO HORIZONTAL DE 160 KG. AF_08/2019</v>
          </cell>
          <cell r="I6691" t="str">
            <v>M3</v>
          </cell>
          <cell r="J6691" t="str">
            <v>COEFICIENTE DE REPRESENTATIVIDADE</v>
          </cell>
          <cell r="K6691" t="str">
            <v>690,90</v>
          </cell>
          <cell r="L6691" t="str">
            <v>CAIXA REFERENCIAL</v>
          </cell>
        </row>
        <row r="6692">
          <cell r="G6692" t="str">
            <v>100478</v>
          </cell>
          <cell r="H6692" t="str">
            <v>ARGAMASSA TRAÇO 1:3 (EM VOLUME DE CIMENTO E AREIA MÉDIA ÚMIDA) COM ADIÇÃO DE IMPERMEABILIZANTE, PREPARO MECÂNICO COM MISTURADOR DE EIXO HORIZONTAL DE 300 KG. AF_08/2019</v>
          </cell>
          <cell r="I6692" t="str">
            <v>M3</v>
          </cell>
          <cell r="J6692" t="str">
            <v>COEFICIENTE DE REPRESENTATIVIDADE</v>
          </cell>
          <cell r="K6692" t="str">
            <v>594,29</v>
          </cell>
          <cell r="L6692" t="str">
            <v>CAIXA REFERENCIAL</v>
          </cell>
        </row>
        <row r="6693">
          <cell r="G6693" t="str">
            <v>100479</v>
          </cell>
          <cell r="H6693" t="str">
            <v>ARGAMASSA TRAÇO 1:3 (EM VOLUME DE CIMENTO E AREIA MÉDIA ÚMIDA) COM ADIÇÃO DE IMPERMEABILIZANTE, PREPARO MECÂNICO COM MISTURADOR DE EIXO HORIZONTAL DE 600 KG. AF_08/2019</v>
          </cell>
          <cell r="I6693" t="str">
            <v>M3</v>
          </cell>
          <cell r="J6693" t="str">
            <v>COEFICIENTE DE REPRESENTATIVIDADE</v>
          </cell>
          <cell r="K6693" t="str">
            <v>573,57</v>
          </cell>
          <cell r="L6693" t="str">
            <v>CAIXA REFERENCIAL</v>
          </cell>
        </row>
        <row r="6694">
          <cell r="G6694" t="str">
            <v>100480</v>
          </cell>
          <cell r="H6694" t="str">
            <v>ARGAMASSA TRAÇO 1:3 (EM VOLUME DE CIMENTO E AREIA MÉDIA ÚMIDA) COM ADIÇÃO DE IMPERMEABILIZANTE, PREPARO MANUAL. AF_08/2019</v>
          </cell>
          <cell r="I6694" t="str">
            <v>M3</v>
          </cell>
          <cell r="J6694" t="str">
            <v>COEFICIENTE DE REPRESENTATIVIDADE</v>
          </cell>
          <cell r="K6694" t="str">
            <v>742,00</v>
          </cell>
          <cell r="L6694" t="str">
            <v>CAIXA REFERENCIAL</v>
          </cell>
        </row>
        <row r="6695">
          <cell r="G6695" t="str">
            <v>100481</v>
          </cell>
          <cell r="H6695" t="str">
            <v>ARGAMASSA TRAÇO 1:4 (EM VOLUME DE CIMENTO E AREIA MÉDIA ÚMIDA) COM ADIÇÃO DE IMPERMEABILIZANTE, PREPARO MECÂNICO COM BETONEIRA 400 L. AF_08/2019</v>
          </cell>
          <cell r="I6695" t="str">
            <v>M3</v>
          </cell>
          <cell r="J6695" t="str">
            <v>COEFICIENTE DE REPRESENTATIVIDADE</v>
          </cell>
          <cell r="K6695" t="str">
            <v>520,50</v>
          </cell>
          <cell r="L6695" t="str">
            <v>CAIXA REFERENCIAL</v>
          </cell>
        </row>
        <row r="6696">
          <cell r="G6696" t="str">
            <v>100483</v>
          </cell>
          <cell r="H6696" t="str">
            <v>ARGAMASSA TRAÇO 1:4 (EM VOLUME DE CIMENTO E AREIA MÉDIA ÚMIDA) COM ADIÇÃO DE IMPERMEABILIZANTE, PREPARO MECÂNICO COM MISTURADOR DE EIXO HORIZONTAL DE 160 KG. AF_08/2019</v>
          </cell>
          <cell r="I6696" t="str">
            <v>M3</v>
          </cell>
          <cell r="J6696" t="str">
            <v>COEFICIENTE DE REPRESENTATIVIDADE</v>
          </cell>
          <cell r="K6696" t="str">
            <v>583,65</v>
          </cell>
          <cell r="L6696" t="str">
            <v>CAIXA REFERENCIAL</v>
          </cell>
        </row>
        <row r="6697">
          <cell r="G6697" t="str">
            <v>100484</v>
          </cell>
          <cell r="H6697" t="str">
            <v>ARGAMASSA TRAÇO 1:4 (EM VOLUME DE CIMENTO E AREIA MÉDIA ÚMIDA) COM ADIÇÃO DE IMPERMEABILIZANTE, PREPARO MECÂNICO COM MISTURADOR DE EIXO HORIZONTAL DE 300 KG. AF_08/2019</v>
          </cell>
          <cell r="I6697" t="str">
            <v>M3</v>
          </cell>
          <cell r="J6697" t="str">
            <v>COEFICIENTE DE REPRESENTATIVIDADE</v>
          </cell>
          <cell r="K6697" t="str">
            <v>522,84</v>
          </cell>
          <cell r="L6697" t="str">
            <v>CAIXA REFERENCIAL</v>
          </cell>
        </row>
        <row r="6698">
          <cell r="G6698" t="str">
            <v>100485</v>
          </cell>
          <cell r="H6698" t="str">
            <v>ARGAMASSA TRAÇO 1:4 (EM VOLUME DE CIMENTO E AREIA MÉDIA ÚMIDA) COM ADIÇÃO DE IMPERMEABILIZANTE, PREPARO MECÂNICO COM MISTURADOR DE EIXO HORIZONTAL DE 600 KG. AF_08/2019</v>
          </cell>
          <cell r="I6698" t="str">
            <v>M3</v>
          </cell>
          <cell r="J6698" t="str">
            <v>COEFICIENTE DE REPRESENTATIVIDADE</v>
          </cell>
          <cell r="K6698" t="str">
            <v>497,06</v>
          </cell>
          <cell r="L6698" t="str">
            <v>CAIXA REFERENCIAL</v>
          </cell>
        </row>
        <row r="6699">
          <cell r="G6699" t="str">
            <v>100486</v>
          </cell>
          <cell r="H6699" t="str">
            <v>ARGAMASSA TRAÇO 1:4 (EM VOLUME DE CIMENTO E AREIA MÉDIA ÚMIDA) COM ADIÇÃO DE IMPERMEABILIZANTE, PREPARO MANUAL. AF_08/2019</v>
          </cell>
          <cell r="I6699" t="str">
            <v>M3</v>
          </cell>
          <cell r="J6699" t="str">
            <v>COEFICIENTE DE REPRESENTATIVIDADE</v>
          </cell>
          <cell r="K6699" t="str">
            <v>658,74</v>
          </cell>
          <cell r="L6699" t="str">
            <v>CAIXA REFERENCIAL</v>
          </cell>
        </row>
        <row r="6700">
          <cell r="G6700" t="str">
            <v>100487</v>
          </cell>
          <cell r="H6700" t="str">
            <v>ARGAMASSA TRAÇO 1:2:9 (EM VOLUME DE CIMENTO, CAL E AREIA MÉDIA ÚMIDA) PARA EMBOÇO/MASSA ÚNICA/ASSENTAMENTO DE ALVENARIA DE VEDAÇÃO, PREPARO MECÂNICO COM MISTURADOR DE EIXO HORIZONTAL DE 600 KG. AF_08/2019</v>
          </cell>
          <cell r="I6700" t="str">
            <v>M3</v>
          </cell>
          <cell r="J6700" t="str">
            <v>COEFICIENTE DE REPRESENTATIVIDADE</v>
          </cell>
          <cell r="K6700" t="str">
            <v>420,49</v>
          </cell>
          <cell r="L6700" t="str">
            <v>CAIXA REFERENCIAL</v>
          </cell>
        </row>
        <row r="6701">
          <cell r="G6701" t="str">
            <v>100488</v>
          </cell>
          <cell r="H6701" t="str">
            <v>ARGAMASSA TRAÇO 1:0,5:4,5 (EM VOLUME DE CIMENTO, CAL E AREIA MÉDIA ÚMIDA), PREPARO MECÂNICO COM BETONEIRA 600 L. AF_08/2019</v>
          </cell>
          <cell r="I6701" t="str">
            <v>M3</v>
          </cell>
          <cell r="J6701" t="str">
            <v>COEFICIENTE DE REPRESENTATIVIDADE</v>
          </cell>
          <cell r="K6701" t="str">
            <v>442,28</v>
          </cell>
          <cell r="L6701" t="str">
            <v>CAIXA REFERENCIAL</v>
          </cell>
        </row>
        <row r="6702">
          <cell r="G6702" t="str">
            <v>100489</v>
          </cell>
          <cell r="H6702" t="str">
            <v>ARGAMASSA TRAÇO 1:3 (EM VOLUME DE CIMENTO E AREIA MÉDIA ÚMIDA), PREPARO MECÂNICO COM BETONEIRA 600 L. AF_08/2019</v>
          </cell>
          <cell r="I6702" t="str">
            <v>M3</v>
          </cell>
          <cell r="J6702" t="str">
            <v>COEFICIENTE DE REPRESENTATIVIDADE</v>
          </cell>
          <cell r="K6702" t="str">
            <v>453,41</v>
          </cell>
          <cell r="L6702" t="str">
            <v>CAIXA REFERENCIAL</v>
          </cell>
        </row>
        <row r="6703">
          <cell r="G6703" t="str">
            <v>100490</v>
          </cell>
          <cell r="H6703" t="str">
            <v>ARGAMASSA TRAÇO 1:4 (EM VOLUME DE CIMENTO E AREIA MÉDIA ÚMIDA), PREPARO MECÂNICO COM BETONEIRA 600 L. AF_08/2019</v>
          </cell>
          <cell r="I6703" t="str">
            <v>M3</v>
          </cell>
          <cell r="J6703" t="str">
            <v>COEFICIENTE DE REPRESENTATIVIDADE</v>
          </cell>
          <cell r="K6703" t="str">
            <v>397,83</v>
          </cell>
          <cell r="L6703" t="str">
            <v>CAIXA REFERENCIAL</v>
          </cell>
        </row>
        <row r="6704">
          <cell r="G6704" t="str">
            <v>100491</v>
          </cell>
          <cell r="H6704" t="str">
            <v>ARGAMASSA TRAÇO 1:3 (EM VOLUME DE CIMENTO E AREIA MÉDIA ÚMIDA) COM ADIÇÃO DE IMPERMEABILIZANTE, PREPARO MECÂNICO COM BETONEIRA 600 L. AF_08/2019</v>
          </cell>
          <cell r="I6704" t="str">
            <v>M3</v>
          </cell>
          <cell r="J6704" t="str">
            <v>COEFICIENTE DE REPRESENTATIVIDADE</v>
          </cell>
          <cell r="K6704" t="str">
            <v>604,36</v>
          </cell>
          <cell r="L6704" t="str">
            <v>CAIXA REFERENCIAL</v>
          </cell>
        </row>
        <row r="6705">
          <cell r="G6705" t="str">
            <v>100492</v>
          </cell>
          <cell r="H6705" t="str">
            <v>ARGAMASSA TRAÇO 1:4 (EM VOLUME DE CIMENTO E AREIA MÉDIA ÚMIDA) COM ADIÇÃO DE IMPERMEABILIZANTE, PREPARO MECÂNICO COM BETONEIRA 600 L. AF_08/2019</v>
          </cell>
          <cell r="I6705" t="str">
            <v>M3</v>
          </cell>
          <cell r="J6705" t="str">
            <v>COEFICIENTE DE REPRESENTATIVIDADE</v>
          </cell>
          <cell r="K6705" t="str">
            <v>518,52</v>
          </cell>
          <cell r="L6705" t="str">
            <v>CAIXA REFERENCIAL</v>
          </cell>
        </row>
        <row r="6706">
          <cell r="G6706" t="str">
            <v>92121</v>
          </cell>
          <cell r="H6706" t="str">
            <v>PENEIRAMENTO DE AREIA COM PENEIRA ELÉTRICA. AF_11/2015</v>
          </cell>
          <cell r="I6706" t="str">
            <v>M3</v>
          </cell>
          <cell r="J6706" t="str">
            <v>COEFICIENTE DE REPRESENTATIVIDADE</v>
          </cell>
          <cell r="K6706" t="str">
            <v>38,28</v>
          </cell>
          <cell r="L6706" t="str">
            <v>CAIXA REFERENCIAL</v>
          </cell>
        </row>
        <row r="6707">
          <cell r="G6707" t="str">
            <v>92122</v>
          </cell>
          <cell r="H6707" t="str">
            <v>PENEIRAMENTO DE AREIA COM PENEIRA MANUAL. AF_11/2015</v>
          </cell>
          <cell r="I6707" t="str">
            <v>M3</v>
          </cell>
          <cell r="J6707" t="str">
            <v>COLETADO</v>
          </cell>
          <cell r="K6707" t="str">
            <v>65,51</v>
          </cell>
          <cell r="L6707" t="str">
            <v>CAIXA REFERENCIAL</v>
          </cell>
        </row>
        <row r="6708">
          <cell r="G6708" t="str">
            <v>92123</v>
          </cell>
          <cell r="H6708" t="str">
            <v>ENSACAMENTO DE AREIA. AF_11/2015</v>
          </cell>
          <cell r="I6708" t="str">
            <v>M3</v>
          </cell>
          <cell r="J6708" t="str">
            <v>COEFICIENTE DE REPRESENTATIVIDADE</v>
          </cell>
          <cell r="K6708" t="str">
            <v>71,81</v>
          </cell>
          <cell r="L6708" t="str">
            <v>CAIXA REFERENCIAL</v>
          </cell>
        </row>
        <row r="6709">
          <cell r="G6709" t="str">
            <v>100195</v>
          </cell>
          <cell r="H6709" t="str">
            <v>TRANSPORTE HORIZONTAL MANUAL, DE SACOS DE 50 KG (UNIDADE: KGXKM). AF_07/2019</v>
          </cell>
          <cell r="I6709" t="str">
            <v>KGXKM</v>
          </cell>
          <cell r="J6709" t="str">
            <v>COLETADO</v>
          </cell>
          <cell r="K6709" t="str">
            <v>1,00</v>
          </cell>
          <cell r="L6709" t="str">
            <v>CAIXA REFERENCIAL</v>
          </cell>
        </row>
        <row r="6710">
          <cell r="G6710" t="str">
            <v>100196</v>
          </cell>
          <cell r="H6710" t="str">
            <v>TRANSPORTE HORIZONTAL MANUAL, DE SACOS DE 30 KG (UNIDADE: KGXKM). AF_07/2019</v>
          </cell>
          <cell r="I6710" t="str">
            <v>KGXKM</v>
          </cell>
          <cell r="J6710" t="str">
            <v>COLETADO</v>
          </cell>
          <cell r="K6710" t="str">
            <v>1,67</v>
          </cell>
          <cell r="L6710" t="str">
            <v>CAIXA REFERENCIAL</v>
          </cell>
        </row>
        <row r="6711">
          <cell r="G6711" t="str">
            <v>100197</v>
          </cell>
          <cell r="H6711" t="str">
            <v>TRANSPORTE HORIZONTAL MANUAL, DE SACOS DE 20 KG (UNIDADE: KGXKM). AF_07/2019</v>
          </cell>
          <cell r="I6711" t="str">
            <v>KGXKM</v>
          </cell>
          <cell r="J6711" t="str">
            <v>COLETADO</v>
          </cell>
          <cell r="K6711" t="str">
            <v>2,50</v>
          </cell>
          <cell r="L6711" t="str">
            <v>CAIXA REFERENCIAL</v>
          </cell>
        </row>
        <row r="6712">
          <cell r="G6712" t="str">
            <v>100198</v>
          </cell>
          <cell r="H6712" t="str">
            <v>TRANSPORTE HORIZONTAL COM CARRINHO PLATAFORMA, DE SACOS DE 50 KG (UNIDADE: KGXKM). AF_07/2019</v>
          </cell>
          <cell r="I6712" t="str">
            <v>KGXKM</v>
          </cell>
          <cell r="J6712" t="str">
            <v>COLETADO</v>
          </cell>
          <cell r="K6712" t="str">
            <v>0,34</v>
          </cell>
          <cell r="L6712" t="str">
            <v>CAIXA REFERENCIAL</v>
          </cell>
        </row>
        <row r="6713">
          <cell r="G6713" t="str">
            <v>100199</v>
          </cell>
          <cell r="H6713" t="str">
            <v>TRANSPORTE HORIZONTAL COM CARRINHO PLATAFORMA, DE SACOS DE 30 KG (UNIDADE: KGXKM). AF_07/2019</v>
          </cell>
          <cell r="I6713" t="str">
            <v>KGXKM</v>
          </cell>
          <cell r="J6713" t="str">
            <v>COLETADO</v>
          </cell>
          <cell r="K6713" t="str">
            <v>0,42</v>
          </cell>
          <cell r="L6713" t="str">
            <v>CAIXA REFERENCIAL</v>
          </cell>
        </row>
        <row r="6714">
          <cell r="G6714" t="str">
            <v>100200</v>
          </cell>
          <cell r="H6714" t="str">
            <v>TRANSPORTE HORIZONTAL COM CARRINHO PLATAFORMA, DE SACOS DE 20 KG (UNIDADE: KGXKM). AF_07/2019</v>
          </cell>
          <cell r="I6714" t="str">
            <v>KGXKM</v>
          </cell>
          <cell r="J6714" t="str">
            <v>COLETADO</v>
          </cell>
          <cell r="K6714" t="str">
            <v>0,51</v>
          </cell>
          <cell r="L6714" t="str">
            <v>CAIXA REFERENCIAL</v>
          </cell>
        </row>
        <row r="6715">
          <cell r="G6715" t="str">
            <v>100201</v>
          </cell>
          <cell r="H6715" t="str">
            <v>TRANSPORTE HORIZONTAL COM CARRINHO DE MÃO, DE SACOS DE 50 KG (UNIDADE: KGXKM). AF_07/2019</v>
          </cell>
          <cell r="I6715" t="str">
            <v>KGXKM</v>
          </cell>
          <cell r="J6715" t="str">
            <v>COLETADO</v>
          </cell>
          <cell r="K6715" t="str">
            <v>1,01</v>
          </cell>
          <cell r="L6715" t="str">
            <v>CAIXA REFERENCIAL</v>
          </cell>
        </row>
        <row r="6716">
          <cell r="G6716" t="str">
            <v>100202</v>
          </cell>
          <cell r="H6716" t="str">
            <v>TRANSPORTE HORIZONTAL COM CARRINHO DE MÃO, DE SACOS DE 30 KG (UNIDADE: KGXKM). AF_07/2019</v>
          </cell>
          <cell r="I6716" t="str">
            <v>KGXKM</v>
          </cell>
          <cell r="J6716" t="str">
            <v>COLETADO</v>
          </cell>
          <cell r="K6716" t="str">
            <v>1,19</v>
          </cell>
          <cell r="L6716" t="str">
            <v>CAIXA REFERENCIAL</v>
          </cell>
        </row>
        <row r="6717">
          <cell r="G6717" t="str">
            <v>100203</v>
          </cell>
          <cell r="H6717" t="str">
            <v>TRANSPORTE HORIZONTAL COM CARRINHO DE MÃO, DE SACOS DE 20 KG (UNIDADE: KGXKM). AF_07/2019</v>
          </cell>
          <cell r="I6717" t="str">
            <v>KGXKM</v>
          </cell>
          <cell r="J6717" t="str">
            <v>COLETADO</v>
          </cell>
          <cell r="K6717" t="str">
            <v>1,40</v>
          </cell>
          <cell r="L6717" t="str">
            <v>CAIXA REFERENCIAL</v>
          </cell>
        </row>
        <row r="6718">
          <cell r="G6718" t="str">
            <v>100204</v>
          </cell>
          <cell r="H6718" t="str">
            <v>TRANSPORTE HORIZONTAL COM MANIPULADOR TELESCÓPICO, DE PÁLETE DE SACOS (UNIDADE: KGXKM). AF_07/2019</v>
          </cell>
          <cell r="I6718" t="str">
            <v>KGXKM</v>
          </cell>
          <cell r="J6718" t="str">
            <v>COEFICIENTE DE REPRESENTATIVIDADE</v>
          </cell>
          <cell r="K6718" t="str">
            <v>0,11</v>
          </cell>
          <cell r="L6718" t="str">
            <v>CAIXA REFERENCIAL</v>
          </cell>
        </row>
        <row r="6719">
          <cell r="G6719" t="str">
            <v>100205</v>
          </cell>
          <cell r="H6719" t="str">
            <v>TRANSPORTE HORIZONTAL COM JERICA DE 60 L, DE MASSA/ GRANEL (UNIDADE: M3XKM). AF_07/2019</v>
          </cell>
          <cell r="I6719" t="str">
            <v>M3XKM</v>
          </cell>
          <cell r="J6719" t="str">
            <v>COLETADO</v>
          </cell>
          <cell r="K6719" t="str">
            <v>1.866,13</v>
          </cell>
          <cell r="L6719" t="str">
            <v>CAIXA REFERENCIAL</v>
          </cell>
        </row>
        <row r="6720">
          <cell r="G6720" t="str">
            <v>100206</v>
          </cell>
          <cell r="H6720" t="str">
            <v>TRANSPORTE HORIZONTAL COM JERICA DE 90 L, DE MASSA/ GRANEL (UNIDADE: M3XKM). AF_07/2019</v>
          </cell>
          <cell r="I6720" t="str">
            <v>M3XKM</v>
          </cell>
          <cell r="J6720" t="str">
            <v>COLETADO</v>
          </cell>
          <cell r="K6720" t="str">
            <v>1.348,89</v>
          </cell>
          <cell r="L6720" t="str">
            <v>CAIXA REFERENCIAL</v>
          </cell>
        </row>
        <row r="6721">
          <cell r="G6721" t="str">
            <v>100207</v>
          </cell>
          <cell r="H6721" t="str">
            <v>TRANSPORTE HORIZONTAL COM CARREGADEIRA, DE MASSA/ GRANEL (UNIDADE: M3XKM). AF_07/2019</v>
          </cell>
          <cell r="I6721" t="str">
            <v>M3XKM</v>
          </cell>
          <cell r="J6721" t="str">
            <v>COEFICIENTE DE REPRESENTATIVIDADE</v>
          </cell>
          <cell r="K6721" t="str">
            <v>519,62</v>
          </cell>
          <cell r="L6721" t="str">
            <v>CAIXA REFERENCIAL</v>
          </cell>
        </row>
        <row r="6722">
          <cell r="G6722" t="str">
            <v>100208</v>
          </cell>
          <cell r="H6722" t="str">
            <v>TRANSPORTE HORIZONTAL MANUAL, DE BLOCOS VAZADOS DE CONCRETO OU CERÂMICO DE 19X19X39CM (UNIDADE: BLOCOXKM). AF_07/2019</v>
          </cell>
          <cell r="I6722" t="str">
            <v>UNXKM</v>
          </cell>
          <cell r="J6722" t="str">
            <v>COLETADO</v>
          </cell>
          <cell r="K6722" t="str">
            <v>24,68</v>
          </cell>
          <cell r="L6722" t="str">
            <v>CAIXA REFERENCIAL</v>
          </cell>
        </row>
        <row r="6723">
          <cell r="G6723" t="str">
            <v>100209</v>
          </cell>
          <cell r="H6723" t="str">
            <v>TRANSPORTE HORIZONTAL MANUAL, DE BLOCOS CERÂMICOS FURADOS NA HORIZONTAL DE 9X19X19CM (UNIDADE: BLOCOXKM). AF_07/2019</v>
          </cell>
          <cell r="I6723" t="str">
            <v>UNXKM</v>
          </cell>
          <cell r="J6723" t="str">
            <v>COLETADO</v>
          </cell>
          <cell r="K6723" t="str">
            <v>12,34</v>
          </cell>
          <cell r="L6723" t="str">
            <v>CAIXA REFERENCIAL</v>
          </cell>
        </row>
        <row r="6724">
          <cell r="G6724" t="str">
            <v>100210</v>
          </cell>
          <cell r="H6724" t="str">
            <v>TRANSPORTE HORIZONTAL COM CARRINHO DE MÃO, DE BLOCOS VAZADOS DE CONCRETO OU CERÂMICO DE 19X19X39CM (UNIDADE: BLOCOXKM). AF_07/2019</v>
          </cell>
          <cell r="I6724" t="str">
            <v>UNXKM</v>
          </cell>
          <cell r="J6724" t="str">
            <v>COLETADO</v>
          </cell>
          <cell r="K6724" t="str">
            <v>22,74</v>
          </cell>
          <cell r="L6724" t="str">
            <v>CAIXA REFERENCIAL</v>
          </cell>
        </row>
        <row r="6725">
          <cell r="G6725" t="str">
            <v>100211</v>
          </cell>
          <cell r="H6725" t="str">
            <v>TRANSPORTE HORIZONTAL COM CARRINHO DE MÃO, DE BLOCOS CERÂMICOS FURADOS NA HORIZONTAL DE 9X19X19CM (UNIDADE: BLOCOXKM). AF_07/2019</v>
          </cell>
          <cell r="I6725" t="str">
            <v>UNXKM</v>
          </cell>
          <cell r="J6725" t="str">
            <v>COLETADO</v>
          </cell>
          <cell r="K6725" t="str">
            <v>8,77</v>
          </cell>
          <cell r="L6725" t="str">
            <v>CAIXA REFERENCIAL</v>
          </cell>
        </row>
        <row r="6726">
          <cell r="G6726" t="str">
            <v>100212</v>
          </cell>
          <cell r="H6726" t="str">
            <v>TRANSPORTE HORIZONTAL COM CARRINHO PLATAFORMA, DE BLOCOS VAZADOS DE CONCRETO OU CERÂMICO DE 19X19X39CM (UNIDADE: BLOCOXKM). AF_07/2019</v>
          </cell>
          <cell r="I6726" t="str">
            <v>UNXKM</v>
          </cell>
          <cell r="J6726" t="str">
            <v>COLETADO</v>
          </cell>
          <cell r="K6726" t="str">
            <v>9,69</v>
          </cell>
          <cell r="L6726" t="str">
            <v>CAIXA REFERENCIAL</v>
          </cell>
        </row>
        <row r="6727">
          <cell r="G6727" t="str">
            <v>100213</v>
          </cell>
          <cell r="H6727" t="str">
            <v>TRANSPORTE HORIZONTAL COM CARRINHO PLATAFORMA, DE BLOCOS CERÂMICOS FURADOS NA HORIZONTAL DE 9X19X19CM (UNIDADE: BLOCOXKM). AF_07/2019</v>
          </cell>
          <cell r="I6727" t="str">
            <v>UNXKM</v>
          </cell>
          <cell r="J6727" t="str">
            <v>COLETADO</v>
          </cell>
          <cell r="K6727" t="str">
            <v>3,48</v>
          </cell>
          <cell r="L6727" t="str">
            <v>CAIXA REFERENCIAL</v>
          </cell>
        </row>
        <row r="6728">
          <cell r="G6728" t="str">
            <v>100214</v>
          </cell>
          <cell r="H6728" t="str">
            <v>TRANSPORTE HORIZONTAL COM CARRINHO MINI PÁLETES, DE BLOCOS VAZADOS DE CONCRETO DE 19X19X39CM (UNIDADE: BLOCOXKM). AF_07/2019</v>
          </cell>
          <cell r="I6728" t="str">
            <v>UNXKM</v>
          </cell>
          <cell r="J6728" t="str">
            <v>COLETADO</v>
          </cell>
          <cell r="K6728" t="str">
            <v>5,34</v>
          </cell>
          <cell r="L6728" t="str">
            <v>CAIXA REFERENCIAL</v>
          </cell>
        </row>
        <row r="6729">
          <cell r="G6729" t="str">
            <v>100215</v>
          </cell>
          <cell r="H6729" t="str">
            <v>TRANSPORTE HORIZONTAL COM CARRINHO MINI PÁLETES, DE BLOCOS CERÂMICOS FURADOS NA VERTICAL DE 19X19X39CM (UNIDADE: BLOCOXKM). AF_07/2019</v>
          </cell>
          <cell r="I6729" t="str">
            <v>UNXKM</v>
          </cell>
          <cell r="J6729" t="str">
            <v>COLETADO</v>
          </cell>
          <cell r="K6729" t="str">
            <v>4,58</v>
          </cell>
          <cell r="L6729" t="str">
            <v>CAIXA REFERENCIAL</v>
          </cell>
        </row>
        <row r="6730">
          <cell r="G6730" t="str">
            <v>100216</v>
          </cell>
          <cell r="H6730" t="str">
            <v>TRANSPORTE HORIZONTAL COM CARRINHO MINI PÁLETES, DE BLOCOS CERÂMICOS FURADOS NA HORIZONTAL DE 9X19X19CM (UNIDADE: BLOCOXKM). AF_07/2019</v>
          </cell>
          <cell r="I6730" t="str">
            <v>UNXKM</v>
          </cell>
          <cell r="J6730" t="str">
            <v>COLETADO</v>
          </cell>
          <cell r="K6730" t="str">
            <v>1,23</v>
          </cell>
          <cell r="L6730" t="str">
            <v>CAIXA REFERENCIAL</v>
          </cell>
        </row>
        <row r="6731">
          <cell r="G6731" t="str">
            <v>100217</v>
          </cell>
          <cell r="H6731" t="str">
            <v>TRANSPORTE HORIZONTAL COM MANIPULADOR TELESCÓPICO, DE BLOCOS VAZADOS DE CONCRETO DE 19X19X39CM (UNIDADE: BLOCOXKM). AF_07/2019</v>
          </cell>
          <cell r="I6731" t="str">
            <v>UNXKM</v>
          </cell>
          <cell r="J6731" t="str">
            <v>COEFICIENTE DE REPRESENTATIVIDADE</v>
          </cell>
          <cell r="K6731" t="str">
            <v>3,22</v>
          </cell>
          <cell r="L6731" t="str">
            <v>CAIXA REFERENCIAL</v>
          </cell>
        </row>
        <row r="6732">
          <cell r="G6732" t="str">
            <v>100218</v>
          </cell>
          <cell r="H6732" t="str">
            <v>TRANSPORTE HORIZONTAL COM MANIPULADOR TELESCÓPICO, DE BLOCOS CERÂMICOS FURADOS NA VERTICAL DE 19X19X39CM (UNIDADE: BLOCOXKM). AF_07/2019</v>
          </cell>
          <cell r="I6732" t="str">
            <v>UNXKM</v>
          </cell>
          <cell r="J6732" t="str">
            <v>COEFICIENTE DE REPRESENTATIVIDADE</v>
          </cell>
          <cell r="K6732" t="str">
            <v>2,21</v>
          </cell>
          <cell r="L6732" t="str">
            <v>CAIXA REFERENCIAL</v>
          </cell>
        </row>
        <row r="6733">
          <cell r="G6733" t="str">
            <v>100219</v>
          </cell>
          <cell r="H6733" t="str">
            <v>TRANSPORTE HORIZONTAL COM MANIPULADOR TELESCÓPICO, DE BLOCOS CERÂMICOS FURADOS NA HORIZONTAL DE 9X19X19CM (UNIDADE: BLOCOXKM). AF_07/2019</v>
          </cell>
          <cell r="I6733" t="str">
            <v>UNXKM</v>
          </cell>
          <cell r="J6733" t="str">
            <v>COEFICIENTE DE REPRESENTATIVIDADE</v>
          </cell>
          <cell r="K6733" t="str">
            <v>0,49</v>
          </cell>
          <cell r="L6733" t="str">
            <v>CAIXA REFERENCIAL</v>
          </cell>
        </row>
        <row r="6734">
          <cell r="G6734" t="str">
            <v>100220</v>
          </cell>
          <cell r="H6734" t="str">
            <v>TRANSPORTE HORIZONTAL MANUAL, DE CAIXA COM REVESTIMENTO CERÂMICO (UNIDADE: M2XKM). AF_07/2019</v>
          </cell>
          <cell r="I6734" t="str">
            <v>M2XKM</v>
          </cell>
          <cell r="J6734" t="str">
            <v>COLETADO</v>
          </cell>
          <cell r="K6734" t="str">
            <v>35,46</v>
          </cell>
          <cell r="L6734" t="str">
            <v>CAIXA REFERENCIAL</v>
          </cell>
        </row>
        <row r="6735">
          <cell r="G6735" t="str">
            <v>100221</v>
          </cell>
          <cell r="H6735" t="str">
            <v>TRANSPORTE HORIZONTAL COM CARRINHO DE MÃO, DE CAIXA COM REVESTIMENTO CERÂMICO (UNIDADE: M2XKM). AF_07/2019</v>
          </cell>
          <cell r="I6735" t="str">
            <v>M2XKM</v>
          </cell>
          <cell r="J6735" t="str">
            <v>COLETADO</v>
          </cell>
          <cell r="K6735" t="str">
            <v>40,20</v>
          </cell>
          <cell r="L6735" t="str">
            <v>CAIXA REFERENCIAL</v>
          </cell>
        </row>
        <row r="6736">
          <cell r="G6736" t="str">
            <v>100222</v>
          </cell>
          <cell r="H6736" t="str">
            <v>TRANSPORTE HORIZONTAL COM CARRINHO PLATAFORMA, DE CAIXA COM REVESTIMENTO CERÂMICO (UNIDADE: M2XKM). AF_07/2019</v>
          </cell>
          <cell r="I6736" t="str">
            <v>M2XKM</v>
          </cell>
          <cell r="J6736" t="str">
            <v>COLETADO</v>
          </cell>
          <cell r="K6736" t="str">
            <v>15,23</v>
          </cell>
          <cell r="L6736" t="str">
            <v>CAIXA REFERENCIAL</v>
          </cell>
        </row>
        <row r="6737">
          <cell r="G6737" t="str">
            <v>100223</v>
          </cell>
          <cell r="H6737" t="str">
            <v>TRANSPORTE HORIZONTAL COM CARRINHO MINI PÁLETES, DE CAIXA COM REVESTIMENTO CERÂMICO (UNIDADE: M2XKM). AF_07/2019</v>
          </cell>
          <cell r="I6737" t="str">
            <v>M2XKM</v>
          </cell>
          <cell r="J6737" t="str">
            <v>COLETADO</v>
          </cell>
          <cell r="K6737" t="str">
            <v>7,12</v>
          </cell>
          <cell r="L6737" t="str">
            <v>CAIXA REFERENCIAL</v>
          </cell>
        </row>
        <row r="6738">
          <cell r="G6738" t="str">
            <v>100224</v>
          </cell>
          <cell r="H6738" t="str">
            <v>TRANSPORTE HORIZONTAL COM MANIPULADOR TELESCÓPICO, DE CAIXA COM REVESTIMENTO CERÂMICO (UNIDADE: M2XKM). AF_07/2019</v>
          </cell>
          <cell r="I6738" t="str">
            <v>M2XKM</v>
          </cell>
          <cell r="J6738" t="str">
            <v>COEFICIENTE DE REPRESENTATIVIDADE</v>
          </cell>
          <cell r="K6738" t="str">
            <v>3,22</v>
          </cell>
          <cell r="L6738" t="str">
            <v>CAIXA REFERENCIAL</v>
          </cell>
        </row>
        <row r="6739">
          <cell r="G6739" t="str">
            <v>100225</v>
          </cell>
          <cell r="H6739" t="str">
            <v>TRANSPORTE HORIZONTAL MANUAL, DE LATA DE 18 LITROS (UNIDADE: LXKM). AF_07/2019</v>
          </cell>
          <cell r="I6739" t="str">
            <v>LXKM</v>
          </cell>
          <cell r="J6739" t="str">
            <v>COLETADO</v>
          </cell>
          <cell r="K6739" t="str">
            <v>2,78</v>
          </cell>
          <cell r="L6739" t="str">
            <v>CAIXA REFERENCIAL</v>
          </cell>
        </row>
        <row r="6740">
          <cell r="G6740" t="str">
            <v>100226</v>
          </cell>
          <cell r="H6740" t="str">
            <v>TRANSPORTE HORIZONTAL COM CARRINHO PLATAFORMA, DE LATA DE 18 LITROS (UNIDADE: LXKM). AF_07/2019</v>
          </cell>
          <cell r="I6740" t="str">
            <v>LXKM</v>
          </cell>
          <cell r="J6740" t="str">
            <v>COLETADO</v>
          </cell>
          <cell r="K6740" t="str">
            <v>0,87</v>
          </cell>
          <cell r="L6740" t="str">
            <v>CAIXA REFERENCIAL</v>
          </cell>
        </row>
        <row r="6741">
          <cell r="G6741" t="str">
            <v>100227</v>
          </cell>
          <cell r="H6741" t="str">
            <v>TRANSPORTE HORIZONTAL COM CARRINHO RACIONAL, DE LATA DE 18 LITROS (UNIDADE: LXKM). AF_07/2019</v>
          </cell>
          <cell r="I6741" t="str">
            <v>LXKM</v>
          </cell>
          <cell r="J6741" t="str">
            <v>COLETADO</v>
          </cell>
          <cell r="K6741" t="str">
            <v>1,29</v>
          </cell>
          <cell r="L6741" t="str">
            <v>CAIXA REFERENCIAL</v>
          </cell>
        </row>
        <row r="6742">
          <cell r="G6742" t="str">
            <v>100228</v>
          </cell>
          <cell r="H6742" t="str">
            <v>TRANSPORTE HORIZONTAL COM MANIPULADOR TELESCÓPICO, DE LATA DE 18 LITROS (UNIDADE: LXKM). AF_07/2019</v>
          </cell>
          <cell r="I6742" t="str">
            <v>LXKM</v>
          </cell>
          <cell r="J6742" t="str">
            <v>COEFICIENTE DE REPRESENTATIVIDADE</v>
          </cell>
          <cell r="K6742" t="str">
            <v>0,31</v>
          </cell>
          <cell r="L6742" t="str">
            <v>CAIXA REFERENCIAL</v>
          </cell>
        </row>
        <row r="6743">
          <cell r="G6743" t="str">
            <v>100229</v>
          </cell>
          <cell r="H6743" t="str">
            <v>TRANSPORTE VERTICAL MANUAL, 1 PAVIMENTO, DE SACOS DE 50 KG (UNIDADE: KG). AF_07/2019</v>
          </cell>
          <cell r="I6743" t="str">
            <v>KG</v>
          </cell>
          <cell r="J6743" t="str">
            <v>COLETADO</v>
          </cell>
          <cell r="K6743" t="str">
            <v>0,01</v>
          </cell>
          <cell r="L6743" t="str">
            <v>CAIXA REFERENCIAL</v>
          </cell>
        </row>
        <row r="6744">
          <cell r="G6744" t="str">
            <v>100230</v>
          </cell>
          <cell r="H6744" t="str">
            <v>TRANSPORTE VERTICAL MANUAL, 1 PAVIMENTO, DE SACOS DE 30 KG (UNIDADE: KG). AF_07/2019</v>
          </cell>
          <cell r="I6744" t="str">
            <v>KG</v>
          </cell>
          <cell r="J6744" t="str">
            <v>COLETADO</v>
          </cell>
          <cell r="K6744" t="str">
            <v>0,03</v>
          </cell>
          <cell r="L6744" t="str">
            <v>CAIXA REFERENCIAL</v>
          </cell>
        </row>
        <row r="6745">
          <cell r="G6745" t="str">
            <v>100231</v>
          </cell>
          <cell r="H6745" t="str">
            <v>TRANSPORTE VERTICAL MANUAL, 1 PAVIMENTO, DE SACOS DE 20 KG (UNIDADE: KG). AF_07/2019</v>
          </cell>
          <cell r="I6745" t="str">
            <v>KG</v>
          </cell>
          <cell r="J6745" t="str">
            <v>COLETADO</v>
          </cell>
          <cell r="K6745" t="str">
            <v>0,04</v>
          </cell>
          <cell r="L6745" t="str">
            <v>CAIXA REFERENCIAL</v>
          </cell>
        </row>
        <row r="6746">
          <cell r="G6746" t="str">
            <v>100232</v>
          </cell>
          <cell r="H6746" t="str">
            <v>TRANSPORTE VERTICAL MANUAL, 1 PAVIMENTO, DE BLOCOS VAZADOS DE CONCRETO OU CERÂMICO DE 19X19X39CM (UNIDADE: BLOCO). AF_07/2019</v>
          </cell>
          <cell r="I6746" t="str">
            <v>UN</v>
          </cell>
          <cell r="J6746" t="str">
            <v>COLETADO</v>
          </cell>
          <cell r="K6746" t="str">
            <v>0,46</v>
          </cell>
          <cell r="L6746" t="str">
            <v>CAIXA REFERENCIAL</v>
          </cell>
        </row>
        <row r="6747">
          <cell r="G6747" t="str">
            <v>100233</v>
          </cell>
          <cell r="H6747" t="str">
            <v>TRANSPORTE VERTICAL MANUAL, 1 PAVIMENTO, DE BLOCOS CERÂMICOS FURADOS NA HORIZONTAL DE 9X19X19CM (UNIDADE: BLOCO). AF_07/2019</v>
          </cell>
          <cell r="I6747" t="str">
            <v>UN</v>
          </cell>
          <cell r="J6747" t="str">
            <v>COLETADO</v>
          </cell>
          <cell r="K6747" t="str">
            <v>0,23</v>
          </cell>
          <cell r="L6747" t="str">
            <v>CAIXA REFERENCIAL</v>
          </cell>
        </row>
        <row r="6748">
          <cell r="G6748" t="str">
            <v>100234</v>
          </cell>
          <cell r="H6748" t="str">
            <v>TRANSPORTE VERTICAL MANUAL, 1 PAVIMENTO, DE CAIXA COM REVESTIMENTO CERÂMICO (UNIDADE: M2). AF_07/2019</v>
          </cell>
          <cell r="I6748" t="str">
            <v>M2</v>
          </cell>
          <cell r="J6748" t="str">
            <v>COLETADO</v>
          </cell>
          <cell r="K6748" t="str">
            <v>0,70</v>
          </cell>
          <cell r="L6748" t="str">
            <v>CAIXA REFERENCIAL</v>
          </cell>
        </row>
        <row r="6749">
          <cell r="G6749" t="str">
            <v>100235</v>
          </cell>
          <cell r="H6749" t="str">
            <v>TRANSPORTE VERTICAL MANUAL, 1 PAVIMENTO, DE LATA DE 18 LITROS (UNIDADE: L). AF_07/2019</v>
          </cell>
          <cell r="I6749" t="str">
            <v>L</v>
          </cell>
          <cell r="J6749" t="str">
            <v>COLETADO</v>
          </cell>
          <cell r="K6749" t="str">
            <v>0,05</v>
          </cell>
          <cell r="L6749" t="str">
            <v>CAIXA REFERENCIAL</v>
          </cell>
        </row>
        <row r="6750">
          <cell r="G6750" t="str">
            <v>100236</v>
          </cell>
          <cell r="H6750" t="str">
            <v>TRANSPORTE HORIZONTAL MANUAL, DE TUBO DE PVC SOLDÁVEL COM DIÂMETRO MENOR OU IGUAL A 60 MM (UNIDADE: MXKM). AF_07/2019</v>
          </cell>
          <cell r="I6750" t="str">
            <v>MXKM</v>
          </cell>
          <cell r="J6750" t="str">
            <v>COLETADO</v>
          </cell>
          <cell r="K6750" t="str">
            <v>3,53</v>
          </cell>
          <cell r="L6750" t="str">
            <v>CAIXA REFERENCIAL</v>
          </cell>
        </row>
        <row r="6751">
          <cell r="G6751" t="str">
            <v>100237</v>
          </cell>
          <cell r="H6751" t="str">
            <v>TRANSPORTE HORIZONTAL MANUAL, DE TUBO DE PVC SOLDÁVEL COM DIÂMETRO MAIOR QUE 60 MM E MENOR OU IGUAL A 85 MM (UNIDADE: MXKM). AF_07/2019</v>
          </cell>
          <cell r="I6751" t="str">
            <v>MXKM</v>
          </cell>
          <cell r="J6751" t="str">
            <v>COLETADO</v>
          </cell>
          <cell r="K6751" t="str">
            <v>4,24</v>
          </cell>
          <cell r="L6751" t="str">
            <v>CAIXA REFERENCIAL</v>
          </cell>
        </row>
        <row r="6752">
          <cell r="G6752" t="str">
            <v>100238</v>
          </cell>
          <cell r="H6752" t="str">
            <v>TRANSPORTE HORIZONTAL MANUAL, DE TUBO DE CPVC COM DIÂMETRO MENOR OU IGUAL A 73 MM (UNIDADE: MXKM). AF_07/2019</v>
          </cell>
          <cell r="I6752" t="str">
            <v>MXKM</v>
          </cell>
          <cell r="J6752" t="str">
            <v>COLETADO</v>
          </cell>
          <cell r="K6752" t="str">
            <v>6,78</v>
          </cell>
          <cell r="L6752" t="str">
            <v>CAIXA REFERENCIAL</v>
          </cell>
        </row>
        <row r="6753">
          <cell r="G6753" t="str">
            <v>100239</v>
          </cell>
          <cell r="H6753" t="str">
            <v>TRANSPORTE HORIZONTAL MANUAL, DE TUBO DE CPVC COM DIÂMETRO MAIOR QUE 73 MM E MENOR OU IGUAL A 89 MM (UNIDADE: MXKM). AF_07/2019</v>
          </cell>
          <cell r="I6753" t="str">
            <v>MXKM</v>
          </cell>
          <cell r="J6753" t="str">
            <v>COLETADO</v>
          </cell>
          <cell r="K6753" t="str">
            <v>8,48</v>
          </cell>
          <cell r="L6753" t="str">
            <v>CAIXA REFERENCIAL</v>
          </cell>
        </row>
        <row r="6754">
          <cell r="G6754" t="str">
            <v>100240</v>
          </cell>
          <cell r="H6754" t="str">
            <v>TRANSPORTE HORIZONTAL MANUAL, DE TUBO DE PPR - PN12 OU PN25 - COM DIÂMETRO MENOR OU IGUAL A 50 MM (UNIDADE: MXKM). AF_07/2019</v>
          </cell>
          <cell r="I6754" t="str">
            <v>MXKM</v>
          </cell>
          <cell r="J6754" t="str">
            <v>COLETADO</v>
          </cell>
          <cell r="K6754" t="str">
            <v>5,08</v>
          </cell>
          <cell r="L6754" t="str">
            <v>CAIXA REFERENCIAL</v>
          </cell>
        </row>
        <row r="6755">
          <cell r="G6755" t="str">
            <v>100241</v>
          </cell>
          <cell r="H6755" t="str">
            <v>TRANSPORTE HORIZONTAL MANUAL, DE TUBO DE PPR - PN12 OU PN25 - COM DIÂMETRO MAIOR QUE 50 MM E MENOR OU IGUAL A 75 MM (UNIDADE: MXKM). AF_07/2019</v>
          </cell>
          <cell r="I6755" t="str">
            <v>MXKM</v>
          </cell>
          <cell r="J6755" t="str">
            <v>COLETADO</v>
          </cell>
          <cell r="K6755" t="str">
            <v>8,48</v>
          </cell>
          <cell r="L6755" t="str">
            <v>CAIXA REFERENCIAL</v>
          </cell>
        </row>
        <row r="6756">
          <cell r="G6756" t="str">
            <v>100242</v>
          </cell>
          <cell r="H6756" t="str">
            <v>TRANSPORTE HORIZONTAL MANUAL, DE TUBO DE PPR - PN12 OU PN25 - COM DIÂMETRO MAIOR QUE 75 MM E MENOR OU IGUAL A 110 MM (UNIDADE: MXKM). AF_07/2019</v>
          </cell>
          <cell r="I6756" t="str">
            <v>MXKM</v>
          </cell>
          <cell r="J6756" t="str">
            <v>COLETADO</v>
          </cell>
          <cell r="K6756" t="str">
            <v>25,07</v>
          </cell>
          <cell r="L6756" t="str">
            <v>CAIXA REFERENCIAL</v>
          </cell>
        </row>
        <row r="6757">
          <cell r="G6757" t="str">
            <v>100243</v>
          </cell>
          <cell r="H6757" t="str">
            <v>TRANSPORTE HORIZONTAL MANUAL, DE TUBO DE COBRE - CLASSE E - COM DIÂMETRO MENOR OU IGUAL A 54 MM (UNIDADE: MXKM). AF_07/2019</v>
          </cell>
          <cell r="I6757" t="str">
            <v>MXKM</v>
          </cell>
          <cell r="J6757" t="str">
            <v>COLETADO</v>
          </cell>
          <cell r="K6757" t="str">
            <v>4,07</v>
          </cell>
          <cell r="L6757" t="str">
            <v>CAIXA REFERENCIAL</v>
          </cell>
        </row>
        <row r="6758">
          <cell r="G6758" t="str">
            <v>100244</v>
          </cell>
          <cell r="H6758" t="str">
            <v>TRANSPORTE HORIZONTAL MANUAL, DE TUBO DE COBRE - CLASSE E - COM DIÂMETRO MAIOR QUE 54 MM E MENOR OU IGUAL A 79 MM (UNIDADE: MXKM). AF_07/2019</v>
          </cell>
          <cell r="I6758" t="str">
            <v>MXKM</v>
          </cell>
          <cell r="J6758" t="str">
            <v>COLETADO</v>
          </cell>
          <cell r="K6758" t="str">
            <v>5,08</v>
          </cell>
          <cell r="L6758" t="str">
            <v>CAIXA REFERENCIAL</v>
          </cell>
        </row>
        <row r="6759">
          <cell r="G6759" t="str">
            <v>100245</v>
          </cell>
          <cell r="H6759" t="str">
            <v>TRANSPORTE HORIZONTAL MANUAL, DE TUBO DE COBRE - CLASSE E - COM DIÂMETRO MAIOR QUE 79 MM E MENOR OU IGUAL A 104 MM (UNIDADE: MXKM). AF_07/2019</v>
          </cell>
          <cell r="I6759" t="str">
            <v>MXKM</v>
          </cell>
          <cell r="J6759" t="str">
            <v>COLETADO</v>
          </cell>
          <cell r="K6759" t="str">
            <v>10,18</v>
          </cell>
          <cell r="L6759" t="str">
            <v>CAIXA REFERENCIAL</v>
          </cell>
        </row>
        <row r="6760">
          <cell r="G6760" t="str">
            <v>100246</v>
          </cell>
          <cell r="H6760" t="str">
            <v>TRANSPORTE HORIZONTAL MANUAL, DE TUBO DE PVC SÉRIE NORMAL - ESGOTO PREDIAL, OU REFORÇADO PARA ESGOTO OU ÁGUAS PLUVIAIS PREDIAL, COM DIÂMETRO MENOR OU IGUAL A 75 MM (UNIDADE: MXKM). AF_07/2019</v>
          </cell>
          <cell r="I6760" t="str">
            <v>MXKM</v>
          </cell>
          <cell r="J6760" t="str">
            <v>COLETADO</v>
          </cell>
          <cell r="K6760" t="str">
            <v>3,39</v>
          </cell>
          <cell r="L6760" t="str">
            <v>CAIXA REFERENCIAL</v>
          </cell>
        </row>
        <row r="6761">
          <cell r="G6761" t="str">
            <v>100247</v>
          </cell>
          <cell r="H6761" t="str">
            <v>TRANSPORTE HORIZONTAL MANUAL, DE TUBO DE PVC SÉRIE NORMAL - ESGOTO PREDIAL, OU REFORÇADO PARA ESGOTO OU ÁGUAS PLUVIAIS PREDIAL, COM DIÂMETRO MAIOR QUE 75 MM E MENOR OU IGUAL A 100 MM (UNIDADE: MXKM). AF_07/2019</v>
          </cell>
          <cell r="I6761" t="str">
            <v>MXKM</v>
          </cell>
          <cell r="J6761" t="str">
            <v>COLETADO</v>
          </cell>
          <cell r="K6761" t="str">
            <v>4,24</v>
          </cell>
          <cell r="L6761" t="str">
            <v>CAIXA REFERENCIAL</v>
          </cell>
        </row>
        <row r="6762">
          <cell r="G6762" t="str">
            <v>100248</v>
          </cell>
          <cell r="H6762" t="str">
            <v>TRANSPORTE HORIZONTAL MANUAL, DE TUBO DE PVC SÉRIE NORMAL - ESGOTO PREDIAL, OU REFORÇADO PARA ESGOTO OU ÁGUAS PLUVIAIS PREDIAL, COM DIÂMETRO MAIOR QUE 100 MM E MENOR OU IGUAL A 150 MM (UNIDADE: MXKM). AF_07/2019</v>
          </cell>
          <cell r="I6762" t="str">
            <v>MXKM</v>
          </cell>
          <cell r="J6762" t="str">
            <v>COLETADO</v>
          </cell>
          <cell r="K6762" t="str">
            <v>16,71</v>
          </cell>
          <cell r="L6762" t="str">
            <v>CAIXA REFERENCIAL</v>
          </cell>
        </row>
        <row r="6763">
          <cell r="G6763" t="str">
            <v>100249</v>
          </cell>
          <cell r="H6763" t="str">
            <v>TRANSPORTE HORIZONTAL MANUAL, DE TUBO DE AÇO CARBONO LEVE OU MÉDIO, PRETO OU GALVANIZADO, COM DIÂMETRO MENOR OU IGUAL A 20 MM (UNIDADE: MXKM). AF_07/2019</v>
          </cell>
          <cell r="I6763" t="str">
            <v>MXKM</v>
          </cell>
          <cell r="J6763" t="str">
            <v>COLETADO</v>
          </cell>
          <cell r="K6763" t="str">
            <v>3,39</v>
          </cell>
          <cell r="L6763" t="str">
            <v>CAIXA REFERENCIAL</v>
          </cell>
        </row>
        <row r="6764">
          <cell r="G6764" t="str">
            <v>100250</v>
          </cell>
          <cell r="H6764" t="str">
            <v>TRANSPORTE HORIZONTAL MANUAL, DE TUBO DE AÇO CARBONO LEVE OU MÉDIO, PRETO OU GALVANIZADO, COM DIÂMETRO MAIOR QUE 20 MM E MENOR OU IGUAL A 32 MM (UNIDADE: MXKM). AF_07/2019</v>
          </cell>
          <cell r="I6764" t="str">
            <v>MXKM</v>
          </cell>
          <cell r="J6764" t="str">
            <v>COLETADO</v>
          </cell>
          <cell r="K6764" t="str">
            <v>5,65</v>
          </cell>
          <cell r="L6764" t="str">
            <v>CAIXA REFERENCIAL</v>
          </cell>
        </row>
        <row r="6765">
          <cell r="G6765" t="str">
            <v>100251</v>
          </cell>
          <cell r="H6765" t="str">
            <v>TRANSPORTE HORIZONTAL MANUAL, DE TUBO DE AÇO CARBONO LEVE OU MÉDIO, PRETO OU GALVANIZADO, COM DIÂMETRO MAIOR QUE 32 MM E MENOR OU IGUAL A 65 MM (UNIDADE: MXKM). AF_07/2019</v>
          </cell>
          <cell r="I6765" t="str">
            <v>MXKM</v>
          </cell>
          <cell r="J6765" t="str">
            <v>COLETADO</v>
          </cell>
          <cell r="K6765" t="str">
            <v>16,71</v>
          </cell>
          <cell r="L6765" t="str">
            <v>CAIXA REFERENCIAL</v>
          </cell>
        </row>
        <row r="6766">
          <cell r="G6766" t="str">
            <v>100252</v>
          </cell>
          <cell r="H6766" t="str">
            <v>TRANSPORTE HORIZONTAL MANUAL, DE TUBO DE AÇO CARBONO LEVE OU MÉDIO, PRETO OU GALVANIZADO, COM DIÂMETRO MAIOR QUE 65 MM E MENOR OU IGUAL A 90 MM (UNIDADE: MXKM). AF_07/2019</v>
          </cell>
          <cell r="I6766" t="str">
            <v>MXKM</v>
          </cell>
          <cell r="J6766" t="str">
            <v>COLETADO</v>
          </cell>
          <cell r="K6766" t="str">
            <v>25,07</v>
          </cell>
          <cell r="L6766" t="str">
            <v>CAIXA REFERENCIAL</v>
          </cell>
        </row>
        <row r="6767">
          <cell r="G6767" t="str">
            <v>100253</v>
          </cell>
          <cell r="H6767" t="str">
            <v>TRANSPORTE HORIZONTAL MANUAL, DE TUBO DE AÇO CARBONO LEVE OU MÉDIO, PRETO OU GALVANIZADO, COM DIÂMETRO MAIOR QUE 90 MM E MENOR OU IGUAL A 125 MM (UNIDADE: MXKM). AF_07/2019</v>
          </cell>
          <cell r="I6767" t="str">
            <v>MXKM</v>
          </cell>
          <cell r="J6767" t="str">
            <v>COLETADO</v>
          </cell>
          <cell r="K6767" t="str">
            <v>33,42</v>
          </cell>
          <cell r="L6767" t="str">
            <v>CAIXA REFERENCIAL</v>
          </cell>
        </row>
        <row r="6768">
          <cell r="G6768" t="str">
            <v>100254</v>
          </cell>
          <cell r="H6768" t="str">
            <v>TRANSPORTE HORIZONTAL MANUAL, DE TUBO DE AÇO CARBONO LEVE OU MÉDIO, PRETO OU GALVANIZADO, COM DIÂMETRO MAIOR QUE 125 MM E MENOR OU IGUAL A 150 MM (UNIDADE: MXKM). AF_07/2019</v>
          </cell>
          <cell r="I6768" t="str">
            <v>MXKM</v>
          </cell>
          <cell r="J6768" t="str">
            <v>COLETADO</v>
          </cell>
          <cell r="K6768" t="str">
            <v>50,14</v>
          </cell>
          <cell r="L6768" t="str">
            <v>CAIXA REFERENCIAL</v>
          </cell>
        </row>
        <row r="6769">
          <cell r="G6769" t="str">
            <v>100255</v>
          </cell>
          <cell r="H6769" t="str">
            <v>TRANSPORTE HORIZONTAL MANUAL, DE TÁBUAS DE MADEIRA COM SEÇÃO TRANSVERSAL DE 2,5 X 25 CM E 2,5 X 30 CM (UNIDADE: MXKM). AF_07/2019</v>
          </cell>
          <cell r="I6769" t="str">
            <v>MXKM</v>
          </cell>
          <cell r="J6769" t="str">
            <v>COLETADO</v>
          </cell>
          <cell r="K6769" t="str">
            <v>16,96</v>
          </cell>
          <cell r="L6769" t="str">
            <v>CAIXA REFERENCIAL</v>
          </cell>
        </row>
        <row r="6770">
          <cell r="G6770" t="str">
            <v>100256</v>
          </cell>
          <cell r="H6770" t="str">
            <v>TRANSPORTE HORIZONTAL MANUAL, DE CAIBROS DE MADEIRA COM SEÇÃO TRANSVERSAL DE 7,5 X 6 CM E 6 X 8 CM (UNIDADE: MXKM). AF_07/2019</v>
          </cell>
          <cell r="I6770" t="str">
            <v>MXKM</v>
          </cell>
          <cell r="J6770" t="str">
            <v>COLETADO</v>
          </cell>
          <cell r="K6770" t="str">
            <v>11,31</v>
          </cell>
          <cell r="L6770" t="str">
            <v>CAIXA REFERENCIAL</v>
          </cell>
        </row>
        <row r="6771">
          <cell r="G6771" t="str">
            <v>100257</v>
          </cell>
          <cell r="H6771" t="str">
            <v>TRANSPORTE HORIZONTAL MANUAL, DE RIPAS DE MADEIRA COM SEÇÃO TRANSVERSAL DE 1 X 5 CM E 2 X 5 CM (UNIDADE: MXKM). AF_07/2019</v>
          </cell>
          <cell r="I6771" t="str">
            <v>MXKM</v>
          </cell>
          <cell r="J6771" t="str">
            <v>COLETADO</v>
          </cell>
          <cell r="K6771" t="str">
            <v>6,78</v>
          </cell>
          <cell r="L6771" t="str">
            <v>CAIXA REFERENCIAL</v>
          </cell>
        </row>
        <row r="6772">
          <cell r="G6772" t="str">
            <v>100258</v>
          </cell>
          <cell r="H6772" t="str">
            <v>TRANSPORTE HORIZONTAL MANUAL, DE VIGAS DE MADEIRA COM SEÇÃO TRANSVERSAL DE 5 X 12 CM (UNIDADE: MXKM). AF_07/2019</v>
          </cell>
          <cell r="I6772" t="str">
            <v>MXKM</v>
          </cell>
          <cell r="J6772" t="str">
            <v>COLETADO</v>
          </cell>
          <cell r="K6772" t="str">
            <v>16,96</v>
          </cell>
          <cell r="L6772" t="str">
            <v>CAIXA REFERENCIAL</v>
          </cell>
        </row>
        <row r="6773">
          <cell r="G6773" t="str">
            <v>100259</v>
          </cell>
          <cell r="H6773" t="str">
            <v>TRANSPORTE HORIZONTAL MANUAL, DE VIGAS DE MADEIRA COM SEÇÃO TRANSVERSAL DE 6 X 16 CM (UNIDADE: MXKM). AF_07/2019</v>
          </cell>
          <cell r="I6773" t="str">
            <v>MXKM</v>
          </cell>
          <cell r="J6773" t="str">
            <v>COLETADO</v>
          </cell>
          <cell r="K6773" t="str">
            <v>33,42</v>
          </cell>
          <cell r="L6773" t="str">
            <v>CAIXA REFERENCIAL</v>
          </cell>
        </row>
        <row r="6774">
          <cell r="G6774" t="str">
            <v>100260</v>
          </cell>
          <cell r="H6774" t="str">
            <v>TRANSPORTE HORIZONTAL MANUAL, DE VERGALHÕES DE AÇO COM DIÂMETRO DE 5 MM (UNIDADE: KGXKM). AF_07/2019</v>
          </cell>
          <cell r="I6774" t="str">
            <v>KGXKM</v>
          </cell>
          <cell r="J6774" t="str">
            <v>COLETADO</v>
          </cell>
          <cell r="K6774" t="str">
            <v>11,01</v>
          </cell>
          <cell r="L6774" t="str">
            <v>CAIXA REFERENCIAL</v>
          </cell>
        </row>
        <row r="6775">
          <cell r="G6775" t="str">
            <v>100261</v>
          </cell>
          <cell r="H6775" t="str">
            <v>TRANSPORTE HORIZONTAL MANUAL, DE VERGALHÕES DE AÇO COM DIÂMETRO DE 6,3 MM (UNIDADE: KGXKM). AF_07/2019</v>
          </cell>
          <cell r="I6775" t="str">
            <v>KGXKM</v>
          </cell>
          <cell r="J6775" t="str">
            <v>COLETADO</v>
          </cell>
          <cell r="K6775" t="str">
            <v>6,92</v>
          </cell>
          <cell r="L6775" t="str">
            <v>CAIXA REFERENCIAL</v>
          </cell>
        </row>
        <row r="6776">
          <cell r="G6776" t="str">
            <v>100262</v>
          </cell>
          <cell r="H6776" t="str">
            <v>TRANSPORTE HORIZONTAL MANUAL, DE VERGALHÕES DE AÇO COM DIÂMETRO DE 8 MM (UNIDADE: KGXKM). AF_07/2019</v>
          </cell>
          <cell r="I6776" t="str">
            <v>KGXKM</v>
          </cell>
          <cell r="J6776" t="str">
            <v>COLETADO</v>
          </cell>
          <cell r="K6776" t="str">
            <v>4,29</v>
          </cell>
          <cell r="L6776" t="str">
            <v>CAIXA REFERENCIAL</v>
          </cell>
        </row>
        <row r="6777">
          <cell r="G6777" t="str">
            <v>100263</v>
          </cell>
          <cell r="H6777" t="str">
            <v>TRANSPORTE HORIZONTAL MANUAL, DE VERGALHÕES DE AÇO COM DIÂMETRO DE 10 MM; 12,5 MM; 16 MM; 20 MM; 25 MM OU 32 MM (UNIDADE: KGXKM). AF_07/2019</v>
          </cell>
          <cell r="I6777" t="str">
            <v>KGXKM</v>
          </cell>
          <cell r="J6777" t="str">
            <v>COLETADO</v>
          </cell>
          <cell r="K6777" t="str">
            <v>2,75</v>
          </cell>
          <cell r="L6777" t="str">
            <v>CAIXA REFERENCIAL</v>
          </cell>
        </row>
        <row r="6778">
          <cell r="G6778" t="str">
            <v>100264</v>
          </cell>
          <cell r="H6778" t="str">
            <v>TRANSPORTE HORIZONTAL MANUAL, DE JANELA (UNIDADE: M2XKM). AF_07/2019</v>
          </cell>
          <cell r="I6778" t="str">
            <v>M2XKM</v>
          </cell>
          <cell r="J6778" t="str">
            <v>COLETADO</v>
          </cell>
          <cell r="K6778" t="str">
            <v>50,06</v>
          </cell>
          <cell r="L6778" t="str">
            <v>CAIXA REFERENCIAL</v>
          </cell>
        </row>
        <row r="6779">
          <cell r="G6779" t="str">
            <v>100265</v>
          </cell>
          <cell r="H6779" t="str">
            <v>TRANSPORTE VERTICAL MANUAL, 1 PAVIMENTO, DE JANELA (UNIDADE: M2). AF_07/2019</v>
          </cell>
          <cell r="I6779" t="str">
            <v>M2</v>
          </cell>
          <cell r="J6779" t="str">
            <v>COLETADO</v>
          </cell>
          <cell r="K6779" t="str">
            <v>1,05</v>
          </cell>
          <cell r="L6779" t="str">
            <v>CAIXA REFERENCIAL</v>
          </cell>
        </row>
        <row r="6780">
          <cell r="G6780" t="str">
            <v>100266</v>
          </cell>
          <cell r="H6780" t="str">
            <v>TRANSPORTE HORIZONTAL MANUAL, DE PORTA (UNIDADE: UNIDXKM). AF_07/2019</v>
          </cell>
          <cell r="I6780" t="str">
            <v>UNXKM</v>
          </cell>
          <cell r="J6780" t="str">
            <v>COLETADO</v>
          </cell>
          <cell r="K6780" t="str">
            <v>106,40</v>
          </cell>
          <cell r="L6780" t="str">
            <v>CAIXA REFERENCIAL</v>
          </cell>
        </row>
        <row r="6781">
          <cell r="G6781" t="str">
            <v>100267</v>
          </cell>
          <cell r="H6781" t="str">
            <v>TRANSPORTE VERTICAL MANUAL, 1 PAVIMENTO, DE PORTA (UNIDADE: UNID). AF_07/2019</v>
          </cell>
          <cell r="I6781" t="str">
            <v>UN</v>
          </cell>
          <cell r="J6781" t="str">
            <v>COLETADO</v>
          </cell>
          <cell r="K6781" t="str">
            <v>2,10</v>
          </cell>
          <cell r="L6781" t="str">
            <v>CAIXA REFERENCIAL</v>
          </cell>
        </row>
        <row r="6782">
          <cell r="G6782" t="str">
            <v>100268</v>
          </cell>
          <cell r="H6782" t="str">
            <v>TRANSPORTE HORIZONTAL MANUAL, DE BANCADA DE MÁRMORE OU GRANITO PARA COZINHA/LAVATÓRIO OU MÁRMORE SINTÉTICO COM CUBA INTEGRADA (UNIDADE: UNIDXKM). AF_07/2019</v>
          </cell>
          <cell r="I6782" t="str">
            <v>UNXKM</v>
          </cell>
          <cell r="J6782" t="str">
            <v>COLETADO</v>
          </cell>
          <cell r="K6782" t="str">
            <v>106,40</v>
          </cell>
          <cell r="L6782" t="str">
            <v>CAIXA REFERENCIAL</v>
          </cell>
        </row>
        <row r="6783">
          <cell r="G6783" t="str">
            <v>100269</v>
          </cell>
          <cell r="H6783" t="str">
            <v>TRANSPORTE VERTICAL, BANCADA DE MÁRMORE OU GRANITO PARA COZINHA/LAVATÓRIO OU MÁRMORE SINTÉTICO COM CUBA INTEGRADA, MANUAL, 1 PAVIMENTO, (UNIDADE: UNID). AF_07/2019</v>
          </cell>
          <cell r="I6783" t="str">
            <v>UN</v>
          </cell>
          <cell r="J6783" t="str">
            <v>COLETADO</v>
          </cell>
          <cell r="K6783" t="str">
            <v>2,10</v>
          </cell>
          <cell r="L6783" t="str">
            <v>CAIXA REFERENCIAL</v>
          </cell>
        </row>
        <row r="6784">
          <cell r="G6784" t="str">
            <v>100270</v>
          </cell>
          <cell r="H6784" t="str">
            <v>TRANSPORTE HORIZONTAL COM CARRINHO PLATAFORMA, DE BANCADA DE MÁRMORE OU GRANITO PARA COZINHA/LAVATÓRIO OU MÁRMORE SINTÉTICO COM CUBA INTEGRADA (UNIDADE: UNIDXKM). AF_07/2019</v>
          </cell>
          <cell r="I6784" t="str">
            <v>UNXKM</v>
          </cell>
          <cell r="J6784" t="str">
            <v>COLETADO</v>
          </cell>
          <cell r="K6784" t="str">
            <v>79,75</v>
          </cell>
          <cell r="L6784" t="str">
            <v>CAIXA REFERENCIAL</v>
          </cell>
        </row>
        <row r="6785">
          <cell r="G6785" t="str">
            <v>100271</v>
          </cell>
          <cell r="H6785" t="str">
            <v>TRANSPORTE HORIZONTAL MANUAL, DE VIDRO (UNIDADE: M2XKM). AF_07/2019</v>
          </cell>
          <cell r="I6785" t="str">
            <v>M2XKM</v>
          </cell>
          <cell r="J6785" t="str">
            <v>COLETADO</v>
          </cell>
          <cell r="K6785" t="str">
            <v>79,80</v>
          </cell>
          <cell r="L6785" t="str">
            <v>CAIXA REFERENCIAL</v>
          </cell>
        </row>
        <row r="6786">
          <cell r="G6786" t="str">
            <v>100272</v>
          </cell>
          <cell r="H6786" t="str">
            <v>TRANSPORTE VERTICAL MANUAL, 1 PAVIMENTO, DE VIDRO (UNIDADE: M2). AF_07/2019</v>
          </cell>
          <cell r="I6786" t="str">
            <v>M2</v>
          </cell>
          <cell r="J6786" t="str">
            <v>COLETADO</v>
          </cell>
          <cell r="K6786" t="str">
            <v>1,58</v>
          </cell>
          <cell r="L6786" t="str">
            <v>CAIXA REFERENCIAL</v>
          </cell>
        </row>
        <row r="6787">
          <cell r="G6787" t="str">
            <v>100273</v>
          </cell>
          <cell r="H6787" t="str">
            <v>TRANSPORTE HORIZONTAL MANUAL, DE TELA DE AÇO (UNIDADE: KGXKM). AF_07/2019</v>
          </cell>
          <cell r="I6787" t="str">
            <v>KGXKM</v>
          </cell>
          <cell r="J6787" t="str">
            <v>COLETADO</v>
          </cell>
          <cell r="K6787" t="str">
            <v>4,16</v>
          </cell>
          <cell r="L6787" t="str">
            <v>CAIXA REFERENCIAL</v>
          </cell>
        </row>
        <row r="6788">
          <cell r="G6788" t="str">
            <v>100274</v>
          </cell>
          <cell r="H6788" t="str">
            <v>TRANSPORTE HORIZONTAL MANUAL, DE COMPENSADO DE MADEIRA (UNIDADE: M2XKM). AF_07/2019</v>
          </cell>
          <cell r="I6788" t="str">
            <v>M2XKM</v>
          </cell>
          <cell r="J6788" t="str">
            <v>COLETADO</v>
          </cell>
          <cell r="K6788" t="str">
            <v>35,48</v>
          </cell>
          <cell r="L6788" t="str">
            <v>CAIXA REFERENCIAL</v>
          </cell>
        </row>
        <row r="6789">
          <cell r="G6789" t="str">
            <v>100275</v>
          </cell>
          <cell r="H6789" t="str">
            <v>TRANSPORTE HORIZONTAL MANUAL, DE TELHA TERMOACÚSTICA OU TELHA DE AÇO ZINCADO (UNIDADE: M2XKM). AF_07/2019</v>
          </cell>
          <cell r="I6789" t="str">
            <v>M2XKM</v>
          </cell>
          <cell r="J6789" t="str">
            <v>COLETADO</v>
          </cell>
          <cell r="K6789" t="str">
            <v>22,94</v>
          </cell>
          <cell r="L6789" t="str">
            <v>CAIXA REFERENCIAL</v>
          </cell>
        </row>
        <row r="6790">
          <cell r="G6790" t="str">
            <v>100276</v>
          </cell>
          <cell r="H6790" t="str">
            <v>TRANSPORTE HORIZONTAL MANUAL, DE TELHA DE FIBROCIMENTO OU TELHA ESTRUTURAL DE FIBROCIMENTO, CANALETE 90 OU KALHETÃO (UNIDADE: M2XKM). AF_07/2019</v>
          </cell>
          <cell r="I6790" t="str">
            <v>M2XKM</v>
          </cell>
          <cell r="J6790" t="str">
            <v>COLETADO</v>
          </cell>
          <cell r="K6790" t="str">
            <v>41,86</v>
          </cell>
          <cell r="L6790" t="str">
            <v>CAIXA REFERENCIAL</v>
          </cell>
        </row>
        <row r="6791">
          <cell r="G6791" t="str">
            <v>100277</v>
          </cell>
          <cell r="H6791" t="str">
            <v>TRANSPORTE HORIZONTAL COM MANIPULADOR TELESCÓPICO, DE TELHAS TERMOACÚSTICAS, FIBROCIMENTO, AÇO ZINCADO, FIBROCIMENTO ESTRUTURAL, CANALETE 90 OU KALHETÃO (UNIDADE: M2XKM). AF_07/2019</v>
          </cell>
          <cell r="I6791" t="str">
            <v>M2XKM</v>
          </cell>
          <cell r="J6791" t="str">
            <v>COEFICIENTE DE REPRESENTATIVIDADE</v>
          </cell>
          <cell r="K6791" t="str">
            <v>2,06</v>
          </cell>
          <cell r="L6791" t="str">
            <v>CAIXA REFERENCIAL</v>
          </cell>
        </row>
        <row r="6792">
          <cell r="G6792" t="str">
            <v>100278</v>
          </cell>
          <cell r="H6792" t="str">
            <v>TRANSPORTE HORIZONTAL MANUAL, DE BACIA SANITÁRIA, CAIXA ACOPLADA, TANQUE OU PIA (UNIDADE: UNIDXKM). AF_07/2019</v>
          </cell>
          <cell r="I6792" t="str">
            <v>UNXKM</v>
          </cell>
          <cell r="J6792" t="str">
            <v>COLETADO</v>
          </cell>
          <cell r="K6792" t="str">
            <v>50,90</v>
          </cell>
          <cell r="L6792" t="str">
            <v>CAIXA REFERENCIAL</v>
          </cell>
        </row>
        <row r="6793">
          <cell r="G6793" t="str">
            <v>100279</v>
          </cell>
          <cell r="H6793" t="str">
            <v>TRANSPORTE VERTICAL MANUAL, 1 PAVIMENTO, DE BACIA SANITÁRIA, CAIXA ACOPLADA, TANQUE OU PIA (UNIDADE: UNID). AF_07/2019</v>
          </cell>
          <cell r="I6793" t="str">
            <v>UN</v>
          </cell>
          <cell r="J6793" t="str">
            <v>COLETADO</v>
          </cell>
          <cell r="K6793" t="str">
            <v>0,98</v>
          </cell>
          <cell r="L6793" t="str">
            <v>CAIXA REFERENCIAL</v>
          </cell>
        </row>
        <row r="6794">
          <cell r="G6794" t="str">
            <v>100280</v>
          </cell>
          <cell r="H6794" t="str">
            <v>TRANSPORTE HORIZONTAL COM CARRINHO PLATAFORMA, DE BACIA SANITÁRIA, CAIXA ACOPLADA, TANQUE OU PIA (UNIDADE: UNIDXKM). AF_07/2019</v>
          </cell>
          <cell r="I6794" t="str">
            <v>UNXKM</v>
          </cell>
          <cell r="J6794" t="str">
            <v>COLETADO</v>
          </cell>
          <cell r="K6794" t="str">
            <v>23,37</v>
          </cell>
          <cell r="L6794" t="str">
            <v>CAIXA REFERENCIAL</v>
          </cell>
        </row>
        <row r="6795">
          <cell r="G6795" t="str">
            <v>100281</v>
          </cell>
          <cell r="H6795" t="str">
            <v>TRANSPORTE HORIZONTAL COM MANIPULADOR TELESCÓPICO, DE BACIA SANITÁRIA, CAIXA ACOPLADA, TANQUE OU PIA (UNIDADE: UNIDXKM). AF_07/2019</v>
          </cell>
          <cell r="I6795" t="str">
            <v>UNXKM</v>
          </cell>
          <cell r="J6795" t="str">
            <v>COEFICIENTE DE REPRESENTATIVIDADE</v>
          </cell>
          <cell r="K6795" t="str">
            <v>3,95</v>
          </cell>
          <cell r="L6795" t="str">
            <v>CAIXA REFERENCIAL</v>
          </cell>
        </row>
        <row r="6796">
          <cell r="G6796" t="str">
            <v>100282</v>
          </cell>
          <cell r="H6796" t="str">
            <v>TRANSPORTE HORIZONTAL MANUAL, DE TELHA DE CONCRETO OU CERÂMICA (UNIDADE: M2XKM). AF_07/2019</v>
          </cell>
          <cell r="I6796" t="str">
            <v>M2XKM</v>
          </cell>
          <cell r="J6796" t="str">
            <v>COLETADO</v>
          </cell>
          <cell r="K6796" t="str">
            <v>199,34</v>
          </cell>
          <cell r="L6796" t="str">
            <v>CAIXA REFERENCIAL</v>
          </cell>
        </row>
        <row r="6797">
          <cell r="G6797" t="str">
            <v>100283</v>
          </cell>
          <cell r="H6797" t="str">
            <v>TRANSPORTE HORIZONTAL COM CARRINHO PLATAFORMA, DE TELHA DE CONCRETO OU CERÂMICA (UNIDADE: M2XKM). AF_07/2019</v>
          </cell>
          <cell r="I6797" t="str">
            <v>M2XKM</v>
          </cell>
          <cell r="J6797" t="str">
            <v>COLETADO</v>
          </cell>
          <cell r="K6797" t="str">
            <v>32,20</v>
          </cell>
          <cell r="L6797" t="str">
            <v>CAIXA REFERENCIAL</v>
          </cell>
        </row>
        <row r="6798">
          <cell r="G6798" t="str">
            <v>100284</v>
          </cell>
          <cell r="H6798" t="str">
            <v>TRANSPORTE HORIZONTAL COM MANIPULADOR TELESCÓPICO, DE TELHA DE CONCRETO OU CERÂMICA (UNIDADE: M2XKM). AF_07/2019</v>
          </cell>
          <cell r="I6798" t="str">
            <v>M2XKM</v>
          </cell>
          <cell r="J6798" t="str">
            <v>COEFICIENTE DE REPRESENTATIVIDADE</v>
          </cell>
          <cell r="K6798" t="str">
            <v>11,56</v>
          </cell>
          <cell r="L6798" t="str">
            <v>CAIXA REFERENCIAL</v>
          </cell>
        </row>
        <row r="6799">
          <cell r="G6799" t="str">
            <v>100285</v>
          </cell>
          <cell r="H6799" t="str">
            <v>TRANSPORTE HORIZONTAL MANUAL, DE BARRAMENTO BLINDADO (UNIDADE: MXKM). AF_07/2019</v>
          </cell>
          <cell r="I6799" t="str">
            <v>MXKM</v>
          </cell>
          <cell r="J6799" t="str">
            <v>COLETADO</v>
          </cell>
          <cell r="K6799" t="str">
            <v>53,56</v>
          </cell>
          <cell r="L6799" t="str">
            <v>CAIXA REFERENCIAL</v>
          </cell>
        </row>
        <row r="6800">
          <cell r="G6800" t="str">
            <v>100286</v>
          </cell>
          <cell r="H6800" t="str">
            <v>TRANSPORTE HORIZONTAL COM CARRINHO PLATAFORMA, DE BARRAMENTO BLINDADO (UNIDADE: MXKM). AF_07/2019</v>
          </cell>
          <cell r="I6800" t="str">
            <v>MXKM</v>
          </cell>
          <cell r="J6800" t="str">
            <v>COLETADO</v>
          </cell>
          <cell r="K6800" t="str">
            <v>17,45</v>
          </cell>
          <cell r="L6800" t="str">
            <v>CAIXA REFERENCIAL</v>
          </cell>
        </row>
        <row r="6801">
          <cell r="G6801" t="str">
            <v>100287</v>
          </cell>
          <cell r="H6801" t="str">
            <v>TRANSPORTE HORIZONTAL MANUAL, DE CALHA QUADRADA NÚMERO 24  CORTE 33 (UNIDADE: MXKM). AF_07/2019</v>
          </cell>
          <cell r="I6801" t="str">
            <v>MXKM</v>
          </cell>
          <cell r="J6801" t="str">
            <v>COLETADO</v>
          </cell>
          <cell r="K6801" t="str">
            <v>16,71</v>
          </cell>
          <cell r="L6801" t="str">
            <v>CAIXA REFERENCIAL</v>
          </cell>
        </row>
        <row r="6802">
          <cell r="G6802" t="str">
            <v>99802</v>
          </cell>
          <cell r="H6802" t="str">
            <v>LIMPEZA DE PISO CERÂMICO OU PORCELANATO COM VASSOURA A SECO. AF_04/2019</v>
          </cell>
          <cell r="I6802" t="str">
            <v>M2</v>
          </cell>
          <cell r="J6802" t="str">
            <v>COLETADO</v>
          </cell>
          <cell r="K6802" t="str">
            <v>0,68</v>
          </cell>
          <cell r="L6802" t="str">
            <v>CAIXA REFERENCIAL</v>
          </cell>
        </row>
        <row r="6803">
          <cell r="G6803" t="str">
            <v>99803</v>
          </cell>
          <cell r="H6803" t="str">
            <v>LIMPEZA DE PISO CERÂMICO OU PORCELANATO COM PANO ÚMIDO. AF_04/2019</v>
          </cell>
          <cell r="I6803" t="str">
            <v>M2</v>
          </cell>
          <cell r="J6803" t="str">
            <v>COLETADO</v>
          </cell>
          <cell r="K6803" t="str">
            <v>2,65</v>
          </cell>
          <cell r="L6803" t="str">
            <v>CAIXA REFERENCIAL</v>
          </cell>
        </row>
        <row r="6804">
          <cell r="G6804" t="str">
            <v>99804</v>
          </cell>
          <cell r="H6804" t="str">
            <v>LIMPEZA DE PISO CERÂMICO OU PORCELANATO UTILIZANDO DETERGENTE NEUTRO E ESCOVAÇÃO MANUAL. AF_04/2019</v>
          </cell>
          <cell r="I6804" t="str">
            <v>M2</v>
          </cell>
          <cell r="J6804" t="str">
            <v>COEFICIENTE DE REPRESENTATIVIDADE</v>
          </cell>
          <cell r="K6804" t="str">
            <v>6,85</v>
          </cell>
          <cell r="L6804" t="str">
            <v>CAIXA REFERENCIAL</v>
          </cell>
        </row>
        <row r="6805">
          <cell r="G6805" t="str">
            <v>99805</v>
          </cell>
          <cell r="H6805" t="str">
            <v>LIMPEZA DE PISO CERÂMICO OU COM PEDRAS RÚSTICAS UTILIZANDO ÁCIDO MURIÁTICO. AF_04/2019</v>
          </cell>
          <cell r="I6805" t="str">
            <v>M2</v>
          </cell>
          <cell r="J6805" t="str">
            <v>COEFICIENTE DE REPRESENTATIVIDADE</v>
          </cell>
          <cell r="K6805" t="str">
            <v>14,21</v>
          </cell>
          <cell r="L6805" t="str">
            <v>CAIXA REFERENCIAL</v>
          </cell>
        </row>
        <row r="6806">
          <cell r="G6806" t="str">
            <v>99806</v>
          </cell>
          <cell r="H6806" t="str">
            <v>LIMPEZA DE REVESTIMENTO CERÂMICO EM PAREDE COM PANO ÚMIDO AF_04/2019</v>
          </cell>
          <cell r="I6806" t="str">
            <v>M2</v>
          </cell>
          <cell r="J6806" t="str">
            <v>COLETADO</v>
          </cell>
          <cell r="K6806" t="str">
            <v>1,09</v>
          </cell>
          <cell r="L6806" t="str">
            <v>CAIXA REFERENCIAL</v>
          </cell>
        </row>
        <row r="6807">
          <cell r="G6807" t="str">
            <v>99807</v>
          </cell>
          <cell r="H6807" t="str">
            <v>LIMPEZA DE REVESTIMENTO CERÂMICO EM PAREDE UTILIZANDO DETERGENTE NEUTRO E ESCOVAÇÃO MANUAL. AF_04/2019</v>
          </cell>
          <cell r="I6807" t="str">
            <v>M2</v>
          </cell>
          <cell r="J6807" t="str">
            <v>COEFICIENTE DE REPRESENTATIVIDADE</v>
          </cell>
          <cell r="K6807" t="str">
            <v>2,07</v>
          </cell>
          <cell r="L6807" t="str">
            <v>CAIXA REFERENCIAL</v>
          </cell>
        </row>
        <row r="6808">
          <cell r="G6808" t="str">
            <v>99808</v>
          </cell>
          <cell r="H6808" t="str">
            <v>LIMPEZA DE REVESTIMENTO CERÂMICO EM PAREDE UTILIZANDO ÁCIDO MURIÁTICO. AF_04/2019</v>
          </cell>
          <cell r="I6808" t="str">
            <v>M2</v>
          </cell>
          <cell r="J6808" t="str">
            <v>COEFICIENTE DE REPRESENTATIVIDADE</v>
          </cell>
          <cell r="K6808" t="str">
            <v>4,92</v>
          </cell>
          <cell r="L6808" t="str">
            <v>CAIXA REFERENCIAL</v>
          </cell>
        </row>
        <row r="6809">
          <cell r="G6809" t="str">
            <v>99809</v>
          </cell>
          <cell r="H6809" t="str">
            <v>LIMPEZA DE PISO DE LADRILHO HIDRÁULICO COM PANO ÚMIDO. AF_04/2019</v>
          </cell>
          <cell r="I6809" t="str">
            <v>M2</v>
          </cell>
          <cell r="J6809" t="str">
            <v>COLETADO</v>
          </cell>
          <cell r="K6809" t="str">
            <v>7,54</v>
          </cell>
          <cell r="L6809" t="str">
            <v>CAIXA REFERENCIAL</v>
          </cell>
        </row>
        <row r="6810">
          <cell r="G6810" t="str">
            <v>99810</v>
          </cell>
          <cell r="H6810" t="str">
            <v>LIMPEZA DE PISO DE MÁRMORE/GRANITO UTILIZANDO DETERGENTE NEUTRO E ESCOVAÇÃO MANUAL. AF_04/2019</v>
          </cell>
          <cell r="I6810" t="str">
            <v>M2</v>
          </cell>
          <cell r="J6810" t="str">
            <v>COEFICIENTE DE REPRESENTATIVIDADE</v>
          </cell>
          <cell r="K6810" t="str">
            <v>9,36</v>
          </cell>
          <cell r="L6810" t="str">
            <v>CAIXA REFERENCIAL</v>
          </cell>
        </row>
        <row r="6811">
          <cell r="G6811" t="str">
            <v>99811</v>
          </cell>
          <cell r="H6811" t="str">
            <v>LIMPEZA DE CONTRAPISO COM VASSOURA A SECO. AF_04/2019</v>
          </cell>
          <cell r="I6811" t="str">
            <v>M2</v>
          </cell>
          <cell r="J6811" t="str">
            <v>COLETADO</v>
          </cell>
          <cell r="K6811" t="str">
            <v>4,50</v>
          </cell>
          <cell r="L6811" t="str">
            <v>CAIXA REFERENCIAL</v>
          </cell>
        </row>
        <row r="6812">
          <cell r="G6812" t="str">
            <v>99812</v>
          </cell>
          <cell r="H6812" t="str">
            <v>LIMPEZA DE LADRILHO HIDRÁULICO EM PAREDE COM PANO ÚMIDO. AF_04/2019</v>
          </cell>
          <cell r="I6812" t="str">
            <v>M2</v>
          </cell>
          <cell r="J6812" t="str">
            <v>COLETADO</v>
          </cell>
          <cell r="K6812" t="str">
            <v>1,44</v>
          </cell>
          <cell r="L6812" t="str">
            <v>CAIXA REFERENCIAL</v>
          </cell>
        </row>
        <row r="6813">
          <cell r="G6813" t="str">
            <v>99813</v>
          </cell>
          <cell r="H6813" t="str">
            <v>LIMPEZA DE MÁRMORE/GRANITO EM PAREDE UTILIZANDO DETERGENTE NEUTRO E ESCOVAÇÃO MANUAL. AF_04/2019</v>
          </cell>
          <cell r="I6813" t="str">
            <v>M2</v>
          </cell>
          <cell r="J6813" t="str">
            <v>COEFICIENTE DE REPRESENTATIVIDADE</v>
          </cell>
          <cell r="K6813" t="str">
            <v>1,22</v>
          </cell>
          <cell r="L6813" t="str">
            <v>CAIXA REFERENCIAL</v>
          </cell>
        </row>
        <row r="6814">
          <cell r="G6814" t="str">
            <v>99814</v>
          </cell>
          <cell r="H6814" t="str">
            <v>LIMPEZA DE SUPERFÍCIE COM JATO DE ALTA PRESSÃO. AF_04/2019</v>
          </cell>
          <cell r="I6814" t="str">
            <v>M2</v>
          </cell>
          <cell r="J6814" t="str">
            <v>COEFICIENTE DE REPRESENTATIVIDADE</v>
          </cell>
          <cell r="K6814" t="str">
            <v>2,45</v>
          </cell>
          <cell r="L6814" t="str">
            <v>CAIXA REFERENCIAL</v>
          </cell>
        </row>
        <row r="6815">
          <cell r="G6815" t="str">
            <v>99815</v>
          </cell>
          <cell r="H6815" t="str">
            <v>LIMPEZA DE PIA INOX COM BANCADA DE PEDRA, INCLUSIVE METAIS CORRESPONDENTES. AF_04/2019</v>
          </cell>
          <cell r="I6815" t="str">
            <v>UN</v>
          </cell>
          <cell r="J6815" t="str">
            <v>COEFICIENTE DE REPRESENTATIVIDADE</v>
          </cell>
          <cell r="K6815" t="str">
            <v>10,62</v>
          </cell>
          <cell r="L6815" t="str">
            <v>CAIXA REFERENCIAL</v>
          </cell>
        </row>
        <row r="6816">
          <cell r="G6816" t="str">
            <v>99816</v>
          </cell>
          <cell r="H6816" t="str">
            <v>LIMPEZA DE TANQUE OU LAVATÓRIO DE LOUÇA ISOLADO, INCLUSIVE METAIS CORRESPONDENTES. AF_04/2019</v>
          </cell>
          <cell r="I6816" t="str">
            <v>UN</v>
          </cell>
          <cell r="J6816" t="str">
            <v>COEFICIENTE DE REPRESENTATIVIDADE</v>
          </cell>
          <cell r="K6816" t="str">
            <v>11,31</v>
          </cell>
          <cell r="L6816" t="str">
            <v>CAIXA REFERENCIAL</v>
          </cell>
        </row>
        <row r="6817">
          <cell r="G6817" t="str">
            <v>99817</v>
          </cell>
          <cell r="H6817" t="str">
            <v>LIMPEZA DE LAVATÓRIO DE LOUÇA COM BANCADA DE PEDRA, INCLUSIVE METAIS CORRESPONDENTES. AF_04/2019</v>
          </cell>
          <cell r="I6817" t="str">
            <v>UN</v>
          </cell>
          <cell r="J6817" t="str">
            <v>COEFICIENTE DE REPRESENTATIVIDADE</v>
          </cell>
          <cell r="K6817" t="str">
            <v>6,55</v>
          </cell>
          <cell r="L6817" t="str">
            <v>CAIXA REFERENCIAL</v>
          </cell>
        </row>
        <row r="6818">
          <cell r="G6818" t="str">
            <v>99818</v>
          </cell>
          <cell r="H6818" t="str">
            <v>LIMPEZA DE BACIA SANITÁRIA, BIDÊ OU MICTÓRIO EM LOUÇA, INCLUSIVE METAIS CORRESPONDENTES. AF_04/2019</v>
          </cell>
          <cell r="I6818" t="str">
            <v>UN</v>
          </cell>
          <cell r="J6818" t="str">
            <v>COEFICIENTE DE REPRESENTATIVIDADE</v>
          </cell>
          <cell r="K6818" t="str">
            <v>6,55</v>
          </cell>
          <cell r="L6818" t="str">
            <v>CAIXA REFERENCIAL</v>
          </cell>
        </row>
        <row r="6819">
          <cell r="G6819" t="str">
            <v>99819</v>
          </cell>
          <cell r="H6819" t="str">
            <v>LIMPEZA DE BANCADA DE PEDRA (MÁRMORE OU GRANITO). AF_04/2019</v>
          </cell>
          <cell r="I6819" t="str">
            <v>M2</v>
          </cell>
          <cell r="J6819" t="str">
            <v>COEFICIENTE DE REPRESENTATIVIDADE</v>
          </cell>
          <cell r="K6819" t="str">
            <v>21,43</v>
          </cell>
          <cell r="L6819" t="str">
            <v>CAIXA REFERENCIAL</v>
          </cell>
        </row>
        <row r="6820">
          <cell r="G6820" t="str">
            <v>99820</v>
          </cell>
          <cell r="H6820" t="str">
            <v>LIMPEZA DE JANELA INTEIRAMENTE DE VIDRO. AF_04/2019</v>
          </cell>
          <cell r="I6820" t="str">
            <v>M2</v>
          </cell>
          <cell r="J6820" t="str">
            <v>COEFICIENTE DE REPRESENTATIVIDADE</v>
          </cell>
          <cell r="K6820" t="str">
            <v>2,41</v>
          </cell>
          <cell r="L6820" t="str">
            <v>CAIXA REFERENCIAL</v>
          </cell>
        </row>
        <row r="6821">
          <cell r="G6821" t="str">
            <v>99821</v>
          </cell>
          <cell r="H6821" t="str">
            <v>LIMPEZA DE JANELA DE VIDRO COM CAIXILHO EM AÇO/ALUMÍNIO/PVC. AF_04/2019</v>
          </cell>
          <cell r="I6821" t="str">
            <v>M2</v>
          </cell>
          <cell r="J6821" t="str">
            <v>COEFICIENTE DE REPRESENTATIVIDADE</v>
          </cell>
          <cell r="K6821" t="str">
            <v>3,71</v>
          </cell>
          <cell r="L6821" t="str">
            <v>CAIXA REFERENCIAL</v>
          </cell>
        </row>
        <row r="6822">
          <cell r="G6822" t="str">
            <v>99822</v>
          </cell>
          <cell r="H6822" t="str">
            <v>LIMPEZA DE PORTA DE MADEIRA. AF_04/2019</v>
          </cell>
          <cell r="I6822" t="str">
            <v>M2</v>
          </cell>
          <cell r="J6822" t="str">
            <v>COLETADO</v>
          </cell>
          <cell r="K6822" t="str">
            <v>1,28</v>
          </cell>
          <cell r="L6822" t="str">
            <v>CAIXA REFERENCIAL</v>
          </cell>
        </row>
        <row r="6823">
          <cell r="G6823" t="str">
            <v>99823</v>
          </cell>
          <cell r="H6823" t="str">
            <v>LIMPEZA DE PORTA INTEIRAMENTE DE VIDRO. AF_04/2019</v>
          </cell>
          <cell r="I6823" t="str">
            <v>M2</v>
          </cell>
          <cell r="J6823" t="str">
            <v>COEFICIENTE DE REPRESENTATIVIDADE</v>
          </cell>
          <cell r="K6823" t="str">
            <v>2,84</v>
          </cell>
          <cell r="L6823" t="str">
            <v>CAIXA REFERENCIAL</v>
          </cell>
        </row>
        <row r="6824">
          <cell r="G6824" t="str">
            <v>99824</v>
          </cell>
          <cell r="H6824" t="str">
            <v>LIMPEZA DE PORTA EM AÇO/ALUMÍNIO. AF_04/2019</v>
          </cell>
          <cell r="I6824" t="str">
            <v>M2</v>
          </cell>
          <cell r="J6824" t="str">
            <v>COEFICIENTE DE REPRESENTATIVIDADE</v>
          </cell>
          <cell r="K6824" t="str">
            <v>3,13</v>
          </cell>
          <cell r="L6824" t="str">
            <v>CAIXA REFERENCIAL</v>
          </cell>
        </row>
        <row r="6825">
          <cell r="G6825" t="str">
            <v>99825</v>
          </cell>
          <cell r="H6825" t="str">
            <v>LIMPEZA DE PORTA DE VIDRO COM CAIXILHO EM AÇO/ ALUMÍNIO/ PVC. AF_04/2019</v>
          </cell>
          <cell r="I6825" t="str">
            <v>M2</v>
          </cell>
          <cell r="J6825" t="str">
            <v>COEFICIENTE DE REPRESENTATIVIDADE</v>
          </cell>
          <cell r="K6825" t="str">
            <v>4,36</v>
          </cell>
          <cell r="L6825" t="str">
            <v>CAIXA REFERENCIAL</v>
          </cell>
        </row>
        <row r="6826">
          <cell r="G6826" t="str">
            <v>99826</v>
          </cell>
          <cell r="H6826" t="str">
            <v>LIMPEZA DE FORRO REMOVÍVEL COM PANO ÚMIDO. AF_04/2019</v>
          </cell>
          <cell r="I6826" t="str">
            <v>M2</v>
          </cell>
          <cell r="J6826" t="str">
            <v>COLETADO</v>
          </cell>
          <cell r="K6826" t="str">
            <v>1,96</v>
          </cell>
          <cell r="L6826" t="str">
            <v>CAIXA REFERENCIAL</v>
          </cell>
        </row>
        <row r="6827">
          <cell r="G6827" t="str">
            <v>97010</v>
          </cell>
          <cell r="H6827" t="str">
            <v>GUARDA-CORPO FIXADO EM FÔRMA DE MADEIRA COM TRAVESSÕES EM MADEIRA PREGADA E FECHAMENTO EM TELA DE POLIPROPILENO PARA EDIFICAÇÕES COM ATÉ 2 PAVIMENTOS. AF_11/2017</v>
          </cell>
          <cell r="I6827" t="str">
            <v>M</v>
          </cell>
          <cell r="J6827" t="str">
            <v>COEFICIENTE DE REPRESENTATIVIDADE</v>
          </cell>
          <cell r="K6827" t="str">
            <v>77,77</v>
          </cell>
          <cell r="L6827" t="str">
            <v>CAIXA REFERENCIAL</v>
          </cell>
        </row>
        <row r="6828">
          <cell r="G6828" t="str">
            <v>97011</v>
          </cell>
          <cell r="H6828" t="str">
            <v>GUARDA-CORPO FIXADO EM FÔRMA DE MADEIRA COM TRAVESSÕES EM MADEIRA PREGADA E FECHAMENTO EM TELA DE POLIPROPILENO PARA EDIFICAÇÕES COM  3 PAVIMENTOS. AF_11/2017</v>
          </cell>
          <cell r="I6828" t="str">
            <v>M</v>
          </cell>
          <cell r="J6828" t="str">
            <v>COEFICIENTE DE REPRESENTATIVIDADE</v>
          </cell>
          <cell r="K6828" t="str">
            <v>59,64</v>
          </cell>
          <cell r="L6828" t="str">
            <v>CAIXA REFERENCIAL</v>
          </cell>
        </row>
        <row r="6829">
          <cell r="G6829" t="str">
            <v>97012</v>
          </cell>
          <cell r="H6829" t="str">
            <v>GUARDA-CORPO FIXADO EM FÔRMA DE MADEIRA COM TRAVESSÕES EM MADEIRA PREGADA E FECHAMENTO EM TELA DE POLIPROPILENO PARA EDIFICAÇÕES COM ALTURA IGUAL OU SUPERIOR A 4 PAVIMENTOS. AF_11/2017</v>
          </cell>
          <cell r="I6829" t="str">
            <v>M</v>
          </cell>
          <cell r="J6829" t="str">
            <v>COEFICIENTE DE REPRESENTATIVIDADE</v>
          </cell>
          <cell r="K6829" t="str">
            <v>50,58</v>
          </cell>
          <cell r="L6829" t="str">
            <v>CAIXA REFERENCIAL</v>
          </cell>
        </row>
        <row r="6830">
          <cell r="G6830" t="str">
            <v>97013</v>
          </cell>
          <cell r="H6830" t="str">
            <v>GUARDA-CORPO FIXADO EM FÔRMA DE MADEIRA COM TRAVESSÕES EM MADEIRA PREGADA E FECHAMENTO EM PAINEL COMPENSADO PARA EDIFICAÇÕES COM ATÉ 2 PAVIMENTOS. AF_11/2017</v>
          </cell>
          <cell r="I6830" t="str">
            <v>M</v>
          </cell>
          <cell r="J6830" t="str">
            <v>COEFICIENTE DE REPRESENTATIVIDADE</v>
          </cell>
          <cell r="K6830" t="str">
            <v>99,91</v>
          </cell>
          <cell r="L6830" t="str">
            <v>CAIXA REFERENCIAL</v>
          </cell>
        </row>
        <row r="6831">
          <cell r="G6831" t="str">
            <v>97014</v>
          </cell>
          <cell r="H6831" t="str">
            <v>GUARDA-CORPO FIXADO EM FÔRMA DE MADEIRA COM TRAVESSÕES EM MADEIRA PREGADA E FECHAMENTO EM PAINEL COMPENSADO PARA EDIFICAÇÕES COM 3 PAVIMENTOS. AF_11/2017</v>
          </cell>
          <cell r="I6831" t="str">
            <v>M</v>
          </cell>
          <cell r="J6831" t="str">
            <v>COEFICIENTE DE REPRESENTATIVIDADE</v>
          </cell>
          <cell r="K6831" t="str">
            <v>74,75</v>
          </cell>
          <cell r="L6831" t="str">
            <v>CAIXA REFERENCIAL</v>
          </cell>
        </row>
        <row r="6832">
          <cell r="G6832" t="str">
            <v>97015</v>
          </cell>
          <cell r="H6832" t="str">
            <v>GUARDA-CORPO FIXADO EM FÔRMA DE MADEIRA COM TRAVESSÕES EM MADEIRA PREGADA E FECHAMENTO EM PAINEL COMPENSADO PARA EDIFICAÇÕES COM ALTURA IGUAL OU SUPERIOR A 4 PAVIMENTOS. AF_11/2017</v>
          </cell>
          <cell r="I6832" t="str">
            <v>M</v>
          </cell>
          <cell r="J6832" t="str">
            <v>COEFICIENTE DE REPRESENTATIVIDADE</v>
          </cell>
          <cell r="K6832" t="str">
            <v>62,03</v>
          </cell>
          <cell r="L6832" t="str">
            <v>CAIXA REFERENCIAL</v>
          </cell>
        </row>
        <row r="6833">
          <cell r="G6833" t="str">
            <v>97016</v>
          </cell>
          <cell r="H6833" t="str">
            <v>GUARDA-CORPO FIXADO EM FÔRMA DE MADEIRA COM TRAVESSÕES EM MADEIRA PREGADA PRÉ-MONTADA E ENCAIXE NA FÔRMA. PARA EDIFICAÇÕES COM ATÉ 2 PAVIMENTOS. AF_11/2017</v>
          </cell>
          <cell r="I6833" t="str">
            <v>M</v>
          </cell>
          <cell r="J6833" t="str">
            <v>COEFICIENTE DE REPRESENTATIVIDADE</v>
          </cell>
          <cell r="K6833" t="str">
            <v>68,84</v>
          </cell>
          <cell r="L6833" t="str">
            <v>CAIXA REFERENCIAL</v>
          </cell>
        </row>
        <row r="6834">
          <cell r="G6834" t="str">
            <v>97017</v>
          </cell>
          <cell r="H6834" t="str">
            <v>GUARDA-CORPO FIXADO EM FÔRMA DE MADEIRA COM TRAVESSÕES EM MADEIRA PREGADA PRÉ-MONTADA E ENCAIXE NA FÔRMA PARA EDIFICAÇÕES COM 3 PAVIMENTOS. AF_11/2017</v>
          </cell>
          <cell r="I6834" t="str">
            <v>M</v>
          </cell>
          <cell r="J6834" t="str">
            <v>COEFICIENTE DE REPRESENTATIVIDADE</v>
          </cell>
          <cell r="K6834" t="str">
            <v>51,56</v>
          </cell>
          <cell r="L6834" t="str">
            <v>CAIXA REFERENCIAL</v>
          </cell>
        </row>
        <row r="6835">
          <cell r="G6835" t="str">
            <v>97018</v>
          </cell>
          <cell r="H6835" t="str">
            <v>GUARDA-CORPO FIXADO EM FÔRMA DE MADEIRA COM TRAVESSÕES EM MADEIRA PREGADA PRÉ-MONTADA E ENCAIXE NA FÔRMA. PARA EDIFICAÇÕES COM ALTURA IGUAL OU SUPERIOR A 4 PAVIMENTOS. AF_11/2017</v>
          </cell>
          <cell r="I6835" t="str">
            <v>M</v>
          </cell>
          <cell r="J6835" t="str">
            <v>COEFICIENTE DE REPRESENTATIVIDADE</v>
          </cell>
          <cell r="K6835" t="str">
            <v>42,60</v>
          </cell>
          <cell r="L6835" t="str">
            <v>CAIXA REFERENCIAL</v>
          </cell>
        </row>
        <row r="6836">
          <cell r="G6836" t="str">
            <v>97031</v>
          </cell>
          <cell r="H68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36" t="str">
            <v>M</v>
          </cell>
          <cell r="J6836" t="str">
            <v>COEFICIENTE DE REPRESENTATIVIDADE</v>
          </cell>
          <cell r="K6836" t="str">
            <v>105,32</v>
          </cell>
          <cell r="L6836" t="str">
            <v>CAIXA REFERENCIAL</v>
          </cell>
        </row>
        <row r="6837">
          <cell r="G6837" t="str">
            <v>97032</v>
          </cell>
          <cell r="H6837" t="str">
            <v>GUARDA-CORPO EM LAJE PÓS-DESFÔRMA, PARA ESTRUTURAS EM CONCRETO, COM ESCORAS DE MADEIRA ESTRONCADAS NA ESTRUTURA, TRAVESSÕES DE MADEIRA PREGADOS E FECHAMENTO EM TELA DE POLIPROPILENO PARA EDIFICAÇÕES ACIMA DE 4 PAV. (2 MONTAGENS POR OBRA). AF_11/2017</v>
          </cell>
          <cell r="I6837" t="str">
            <v>M</v>
          </cell>
          <cell r="J6837" t="str">
            <v>COEFICIENTE DE REPRESENTATIVIDADE</v>
          </cell>
          <cell r="K6837" t="str">
            <v>65,11</v>
          </cell>
          <cell r="L6837" t="str">
            <v>CAIXA REFERENCIAL</v>
          </cell>
        </row>
        <row r="6838">
          <cell r="G6838" t="str">
            <v>97033</v>
          </cell>
          <cell r="H6838" t="str">
            <v>GUARDA-CORPO EM LAJE PÓS-DESFORMA, PARA ESTRUTURAS EM CONCRETO, COM ESCORAS METÁLICAS ESTRONCADAS NA ESTRUTURA, TRAVESSÕES DE MADEIRA E FECHAMENTO EM TELA DE POLIPROPILENO PARA EDIFICAÇÕES COM ALTURA ATÉ 4 PAVIMENTOS (1 MONTAGEM POR OBRA). AF_11/2017</v>
          </cell>
          <cell r="I6838" t="str">
            <v>M</v>
          </cell>
          <cell r="J6838" t="str">
            <v>COEFICIENTE DE REPRESENTATIVIDADE</v>
          </cell>
          <cell r="K6838" t="str">
            <v>154,08</v>
          </cell>
          <cell r="L6838" t="str">
            <v>CAIXA REFERENCIAL</v>
          </cell>
        </row>
        <row r="6839">
          <cell r="G6839" t="str">
            <v>97034</v>
          </cell>
          <cell r="H6839" t="str">
            <v>GUARDA-CORPO EM LAJE PÓS-DESFORMA, PARA ESTRUTURAS EM CONCRETO, COM ESCORAS METÁLICAS ESTRONCADAS NA ESTRUTURA, TRAVESSÕES DE MADEIRA E FECHAMENTO EM TELA DE POLIPROPILENO PARA EDIFICAÇÕES ACIMA DE 4 PAVIMENTOS (2 MONTAGENS POR OBRA). AF_11/2017</v>
          </cell>
          <cell r="I6839" t="str">
            <v>M</v>
          </cell>
          <cell r="J6839" t="str">
            <v>COEFICIENTE DE REPRESENTATIVIDADE</v>
          </cell>
          <cell r="K6839" t="str">
            <v>88,38</v>
          </cell>
          <cell r="L6839" t="str">
            <v>CAIXA REFERENCIAL</v>
          </cell>
        </row>
        <row r="6840">
          <cell r="G6840" t="str">
            <v>97039</v>
          </cell>
          <cell r="H6840" t="str">
            <v>FECHAMENTO REMOVÍVEL DE VÃO DE PORTAS, EM MADEIRA (VÃO DO ELEVADOR)  1 MONTAGEM EM OBRA. AF_11/2017</v>
          </cell>
          <cell r="I6840" t="str">
            <v>M2</v>
          </cell>
          <cell r="J6840" t="str">
            <v>COEFICIENTE DE REPRESENTATIVIDADE</v>
          </cell>
          <cell r="K6840" t="str">
            <v>47,11</v>
          </cell>
          <cell r="L6840" t="str">
            <v>CAIXA REFERENCIAL</v>
          </cell>
        </row>
        <row r="6841">
          <cell r="G6841" t="str">
            <v>97040</v>
          </cell>
          <cell r="H6841" t="str">
            <v>FECHAMENTO REMOVÍVEL DE ABERTURA DE CAIXILHO, EM MADEIRA  4 MONTAGENS EM OBRA. AF_11/2017</v>
          </cell>
          <cell r="I6841" t="str">
            <v>M2</v>
          </cell>
          <cell r="J6841" t="str">
            <v>COEFICIENTE DE REPRESENTATIVIDADE</v>
          </cell>
          <cell r="K6841" t="str">
            <v>18,05</v>
          </cell>
          <cell r="L6841" t="str">
            <v>CAIXA REFERENCIAL</v>
          </cell>
        </row>
        <row r="6842">
          <cell r="G6842" t="str">
            <v>97041</v>
          </cell>
          <cell r="H6842" t="str">
            <v>FECHAMENTO REMOVÍVEL DE ABERTURA NO PISO, EM MADEIRA  1 MONTAGEM EM OBRA. AF_11/2017</v>
          </cell>
          <cell r="I6842" t="str">
            <v>M2</v>
          </cell>
          <cell r="J6842" t="str">
            <v>COEFICIENTE DE REPRESENTATIVIDADE</v>
          </cell>
          <cell r="K6842" t="str">
            <v>308,73</v>
          </cell>
          <cell r="L6842" t="str">
            <v>CAIXA REFERENCIAL</v>
          </cell>
        </row>
        <row r="6843">
          <cell r="G6843" t="str">
            <v>97046</v>
          </cell>
          <cell r="H6843" t="str">
            <v>PONTEIRAS DE PROTEÇÃO DE VERGALHÕES EXPOSTOS EM FUNDAÇÕES. AF_11/2017</v>
          </cell>
          <cell r="I6843" t="str">
            <v>M2</v>
          </cell>
          <cell r="J6843" t="str">
            <v>COEFICIENTE DE REPRESENTATIVIDADE</v>
          </cell>
          <cell r="K6843" t="str">
            <v>0,39</v>
          </cell>
          <cell r="L6843" t="str">
            <v>CAIXA REFERENCIAL</v>
          </cell>
        </row>
        <row r="6844">
          <cell r="G6844" t="str">
            <v>97047</v>
          </cell>
          <cell r="H6844" t="str">
            <v>PONTEIRAS DE PROTEÇÃO DE VERGALHÕES EXPOSTOS EM ESTRUTURAS DE CONCRETO ARMADO CONVENCIONAL. AF_11/2017</v>
          </cell>
          <cell r="I6844" t="str">
            <v>M2</v>
          </cell>
          <cell r="J6844" t="str">
            <v>COEFICIENTE DE REPRESENTATIVIDADE</v>
          </cell>
          <cell r="K6844" t="str">
            <v>0,15</v>
          </cell>
          <cell r="L6844" t="str">
            <v>CAIXA REFERENCIAL</v>
          </cell>
        </row>
        <row r="6845">
          <cell r="G6845" t="str">
            <v>97048</v>
          </cell>
          <cell r="H6845" t="str">
            <v>PONTEIRAS DE PROTEÇÃO DE VERGALHÕES EXPOSTOS EM ALVENARIA ESTRUTURAL. AF_11/2017</v>
          </cell>
          <cell r="I6845" t="str">
            <v>M2</v>
          </cell>
          <cell r="J6845" t="str">
            <v>COEFICIENTE DE REPRESENTATIVIDADE</v>
          </cell>
          <cell r="K6845" t="str">
            <v>0,11</v>
          </cell>
          <cell r="L6845" t="str">
            <v>CAIXA REFERENCIAL</v>
          </cell>
        </row>
        <row r="6846">
          <cell r="G6846" t="str">
            <v>97054</v>
          </cell>
          <cell r="H6846" t="str">
            <v>INSTALAÇÃO DE SINALIZADOR NOTURNO LED. AF_11/2017</v>
          </cell>
          <cell r="I6846" t="str">
            <v>UN</v>
          </cell>
          <cell r="J6846" t="str">
            <v>COEFICIENTE DE REPRESENTATIVIDADE</v>
          </cell>
          <cell r="K6846" t="str">
            <v>29,05</v>
          </cell>
          <cell r="L6846" t="str">
            <v>CAIXA REFERENCIAL</v>
          </cell>
        </row>
        <row r="6847">
          <cell r="G6847" t="str">
            <v>97062</v>
          </cell>
          <cell r="H6847" t="str">
            <v>COLOCAÇÃO DE TELA EM ANDAIME FACHADEIRO. AF_11/2017</v>
          </cell>
          <cell r="I6847" t="str">
            <v>M2</v>
          </cell>
          <cell r="J6847" t="str">
            <v>COEFICIENTE DE REPRESENTATIVIDADE</v>
          </cell>
          <cell r="K6847" t="str">
            <v>6,94</v>
          </cell>
          <cell r="L6847" t="str">
            <v>CAIXA REFERENCIAL</v>
          </cell>
        </row>
        <row r="6848">
          <cell r="G6848" t="str">
            <v>97063</v>
          </cell>
          <cell r="H6848" t="str">
            <v>MONTAGEM E DESMONTAGEM DE ANDAIME MODULAR FACHADEIRO, COM PISO METÁLICO, PARA EDIFICAÇÕES COM MÚLTIPLOS PAVIMENTOS (EXCLUSIVE ANDAIME E LIMPEZA). AF_11/2017</v>
          </cell>
          <cell r="I6848" t="str">
            <v>M2</v>
          </cell>
          <cell r="J6848" t="str">
            <v>COEFICIENTE DE REPRESENTATIVIDADE</v>
          </cell>
          <cell r="K6848" t="str">
            <v>12,18</v>
          </cell>
          <cell r="L6848" t="str">
            <v>CAIXA REFERENCIAL</v>
          </cell>
        </row>
        <row r="6849">
          <cell r="G6849" t="str">
            <v>97064</v>
          </cell>
          <cell r="H6849" t="str">
            <v>MONTAGEM E DESMONTAGEM DE ANDAIME TUBULAR TIPO TORRE (EXCLUSIVE ANDAIME E LIMPEZA). AF_11/2017</v>
          </cell>
          <cell r="I6849" t="str">
            <v>M</v>
          </cell>
          <cell r="J6849" t="str">
            <v>COEFICIENTE DE REPRESENTATIVIDADE</v>
          </cell>
          <cell r="K6849" t="str">
            <v>22,62</v>
          </cell>
          <cell r="L6849" t="str">
            <v>CAIXA REFERENCIAL</v>
          </cell>
        </row>
        <row r="6850">
          <cell r="G6850" t="str">
            <v>97065</v>
          </cell>
          <cell r="H6850" t="str">
            <v>MONTAGEM E DESMONTAGEM DE ANDAIME MULTIDIRECIONAL (EXCLUSIVE ANDAIME E LIMPEZA). AF_11/2017</v>
          </cell>
          <cell r="I6850" t="str">
            <v>M3</v>
          </cell>
          <cell r="J6850" t="str">
            <v>COEFICIENTE DE REPRESENTATIVIDADE</v>
          </cell>
          <cell r="K6850" t="str">
            <v>8,01</v>
          </cell>
          <cell r="L6850" t="str">
            <v>CAIXA REFERENCIAL</v>
          </cell>
        </row>
        <row r="6851">
          <cell r="G6851" t="str">
            <v>97066</v>
          </cell>
          <cell r="H6851" t="str">
            <v>COBERTURA PARA PROTEÇÃO DE PEDESTRES SOBRE ESTRUTURA DE ANDAIME, INCLUSIVE MONTAGEM E DESMONTAGEM. AF_11/2017</v>
          </cell>
          <cell r="I6851" t="str">
            <v>M2</v>
          </cell>
          <cell r="J6851" t="str">
            <v>COEFICIENTE DE REPRESENTATIVIDADE</v>
          </cell>
          <cell r="K6851" t="str">
            <v>97,30</v>
          </cell>
          <cell r="L6851" t="str">
            <v>CAIXA REFERENCIAL</v>
          </cell>
        </row>
        <row r="6852">
          <cell r="G6852" t="str">
            <v>97067</v>
          </cell>
          <cell r="H6852" t="str">
            <v>PLATAFORMA DE PROTEÇÃO PRINCIPAL PARA ALVENARIA ESTRUTURAL PARA SER APOIADA EM ANDAIME, INCLUSIVE MONTAGEM E DESMONTAGEM. AF_11/2017</v>
          </cell>
          <cell r="I6852" t="str">
            <v>M</v>
          </cell>
          <cell r="J6852" t="str">
            <v>COEFICIENTE DE REPRESENTATIVIDADE</v>
          </cell>
          <cell r="K6852" t="str">
            <v>842,24</v>
          </cell>
          <cell r="L6852" t="str">
            <v>CAIXA REFERENCIAL</v>
          </cell>
        </row>
        <row r="6853">
          <cell r="G6853" t="str">
            <v>97621</v>
          </cell>
          <cell r="H6853" t="str">
            <v>DEMOLIÇÃO DE ALVENARIA DE BLOCO FURADO, DE FORMA MANUAL, COM REAPROVEITAMENTO. AF_09/2023</v>
          </cell>
          <cell r="I6853" t="str">
            <v>M3</v>
          </cell>
          <cell r="J6853" t="str">
            <v>COLETADO</v>
          </cell>
          <cell r="K6853" t="str">
            <v>146,12</v>
          </cell>
          <cell r="L6853" t="str">
            <v>CAIXA REFERENCIAL</v>
          </cell>
        </row>
        <row r="6854">
          <cell r="G6854" t="str">
            <v>97622</v>
          </cell>
          <cell r="H6854" t="str">
            <v>DEMOLIÇÃO DE ALVENARIA DE BLOCO FURADO, DE FORMA MANUAL, SEM REAPROVEITAMENTO. AF_09/2023</v>
          </cell>
          <cell r="I6854" t="str">
            <v>M3</v>
          </cell>
          <cell r="J6854" t="str">
            <v>COLETADO</v>
          </cell>
          <cell r="K6854" t="str">
            <v>71,22</v>
          </cell>
          <cell r="L6854" t="str">
            <v>CAIXA REFERENCIAL</v>
          </cell>
        </row>
        <row r="6855">
          <cell r="G6855" t="str">
            <v>97623</v>
          </cell>
          <cell r="H6855" t="str">
            <v>DEMOLIÇÃO DE ALVENARIA DE TIJOLO MACIÇO, DE FORMA MANUAL, COM REAPROVEITAMENTO. AF_09/2023</v>
          </cell>
          <cell r="I6855" t="str">
            <v>M3</v>
          </cell>
          <cell r="J6855" t="str">
            <v>COLETADO</v>
          </cell>
          <cell r="K6855" t="str">
            <v>218,16</v>
          </cell>
          <cell r="L6855" t="str">
            <v>CAIXA REFERENCIAL</v>
          </cell>
        </row>
        <row r="6856">
          <cell r="G6856" t="str">
            <v>97624</v>
          </cell>
          <cell r="H6856" t="str">
            <v>DEMOLIÇÃO DE ALVENARIA DE TIJOLO MACIÇO, DE FORMA MANUAL, SEM REAPROVEITAMENTO. AF_09/2023</v>
          </cell>
          <cell r="I6856" t="str">
            <v>M3</v>
          </cell>
          <cell r="J6856" t="str">
            <v>COLETADO</v>
          </cell>
          <cell r="K6856" t="str">
            <v>133,90</v>
          </cell>
          <cell r="L6856" t="str">
            <v>CAIXA REFERENCIAL</v>
          </cell>
        </row>
        <row r="6857">
          <cell r="G6857" t="str">
            <v>97625</v>
          </cell>
          <cell r="H6857" t="str">
            <v>DEMOLIÇÃO DE ALVENARIA PARA QUALQUER TIPO DE BLOCO, DE FORMA MECANIZADA, SEM REAPROVEITAMENTO. AF_09/2023</v>
          </cell>
          <cell r="I6857" t="str">
            <v>M3</v>
          </cell>
          <cell r="J6857" t="str">
            <v>COEFICIENTE DE REPRESENTATIVIDADE</v>
          </cell>
          <cell r="K6857" t="str">
            <v>55,37</v>
          </cell>
          <cell r="L6857" t="str">
            <v>CAIXA REFERENCIAL</v>
          </cell>
        </row>
        <row r="6858">
          <cell r="G6858" t="str">
            <v>97626</v>
          </cell>
          <cell r="H6858" t="str">
            <v>DEMOLIÇÃO DE PILARES E VIGAS EM CONCRETO ARMADO, DE FORMA MANUAL, SEM REAPROVEITAMENTO. AF_09/2023</v>
          </cell>
          <cell r="I6858" t="str">
            <v>M3</v>
          </cell>
          <cell r="J6858" t="str">
            <v>COLETADO</v>
          </cell>
          <cell r="K6858" t="str">
            <v>715,75</v>
          </cell>
          <cell r="L6858" t="str">
            <v>CAIXA REFERENCIAL</v>
          </cell>
        </row>
        <row r="6859">
          <cell r="G6859" t="str">
            <v>97627</v>
          </cell>
          <cell r="H6859" t="str">
            <v>DEMOLIÇÃO DE PILARES E VIGAS EM CONCRETO ARMADO, DE FORMA MECANIZADA COM MARTELETE, SEM REAPROVEITAMENTO. AF_09/2023</v>
          </cell>
          <cell r="I6859" t="str">
            <v>M3</v>
          </cell>
          <cell r="J6859" t="str">
            <v>COEFICIENTE DE REPRESENTATIVIDADE</v>
          </cell>
          <cell r="K6859" t="str">
            <v>206,35</v>
          </cell>
          <cell r="L6859" t="str">
            <v>CAIXA REFERENCIAL</v>
          </cell>
        </row>
        <row r="6860">
          <cell r="G6860" t="str">
            <v>97628</v>
          </cell>
          <cell r="H6860" t="str">
            <v>DEMOLIÇÃO DE LAJES, EM CONCRETO ARMADO, DE FORMA MANUAL, SEM REAPROVEITAMENTO. AF_09/2023</v>
          </cell>
          <cell r="I6860" t="str">
            <v>M3</v>
          </cell>
          <cell r="J6860" t="str">
            <v>COLETADO</v>
          </cell>
          <cell r="K6860" t="str">
            <v>333,35</v>
          </cell>
          <cell r="L6860" t="str">
            <v>CAIXA REFERENCIAL</v>
          </cell>
        </row>
        <row r="6861">
          <cell r="G6861" t="str">
            <v>97629</v>
          </cell>
          <cell r="H6861" t="str">
            <v>DEMOLIÇÃO DE LAJES, EM CONCRETO ARMADO, DE FORMA MECANIZADA COM MARTELETE, SEM REAPROVEITAMENTO. AF_09/2023</v>
          </cell>
          <cell r="I6861" t="str">
            <v>M3</v>
          </cell>
          <cell r="J6861" t="str">
            <v>COEFICIENTE DE REPRESENTATIVIDADE</v>
          </cell>
          <cell r="K6861" t="str">
            <v>96,10</v>
          </cell>
          <cell r="L6861" t="str">
            <v>CAIXA REFERENCIAL</v>
          </cell>
        </row>
        <row r="6862">
          <cell r="G6862" t="str">
            <v>97631</v>
          </cell>
          <cell r="H6862" t="str">
            <v>DEMOLIÇÃO DE ARGAMASSAS, DE FORMA MANUAL, SEM REAPROVEITAMENTO. AF_09/2023</v>
          </cell>
          <cell r="I6862" t="str">
            <v>M2</v>
          </cell>
          <cell r="J6862" t="str">
            <v>COLETADO</v>
          </cell>
          <cell r="K6862" t="str">
            <v>14,22</v>
          </cell>
          <cell r="L6862" t="str">
            <v>CAIXA REFERENCIAL</v>
          </cell>
        </row>
        <row r="6863">
          <cell r="G6863" t="str">
            <v>97632</v>
          </cell>
          <cell r="H6863" t="str">
            <v>DEMOLIÇÃO DE RODAPÉ CERÂMICO, DE FORMA MANUAL, SEM REAPROVEITAMENTO. AF_09/2023</v>
          </cell>
          <cell r="I6863" t="str">
            <v>M</v>
          </cell>
          <cell r="J6863" t="str">
            <v>COEFICIENTE DE REPRESENTATIVIDADE</v>
          </cell>
          <cell r="K6863" t="str">
            <v>3,25</v>
          </cell>
          <cell r="L6863" t="str">
            <v>CAIXA REFERENCIAL</v>
          </cell>
        </row>
        <row r="6864">
          <cell r="G6864" t="str">
            <v>97633</v>
          </cell>
          <cell r="H6864" t="str">
            <v>DEMOLIÇÃO DE REVESTIMENTO CERÂMICO, DE FORMA MANUAL, SEM REAPROVEITAMENTO. AF_09/2023</v>
          </cell>
          <cell r="I6864" t="str">
            <v>M2</v>
          </cell>
          <cell r="J6864" t="str">
            <v>COEFICIENTE DE REPRESENTATIVIDADE</v>
          </cell>
          <cell r="K6864" t="str">
            <v>28,40</v>
          </cell>
          <cell r="L6864" t="str">
            <v>CAIXA REFERENCIAL</v>
          </cell>
        </row>
        <row r="6865">
          <cell r="G6865" t="str">
            <v>97634</v>
          </cell>
          <cell r="H6865" t="str">
            <v>DEMOLIÇÃO DE REVESTIMENTO CERÂMICO, DE FORMA MECANIZADA COM MARTELETE, SEM REAPROVEITAMENTO. AF_09/2023</v>
          </cell>
          <cell r="I6865" t="str">
            <v>M2</v>
          </cell>
          <cell r="J6865" t="str">
            <v>COEFICIENTE DE REPRESENTATIVIDADE</v>
          </cell>
          <cell r="K6865" t="str">
            <v>7,97</v>
          </cell>
          <cell r="L6865" t="str">
            <v>CAIXA REFERENCIAL</v>
          </cell>
        </row>
        <row r="6866">
          <cell r="G6866" t="str">
            <v>97635</v>
          </cell>
          <cell r="H6866" t="str">
            <v>REMOÇÃO DE PISO DE BLOCO INTERTRAVADO OU DE PEDRA PORTUGUESA, DE FORMA MANUAL, COM REAPROVEITAMENTO. AF_09/2023</v>
          </cell>
          <cell r="I6866" t="str">
            <v>M2</v>
          </cell>
          <cell r="J6866" t="str">
            <v>COEFICIENTE DE REPRESENTATIVIDADE</v>
          </cell>
          <cell r="K6866" t="str">
            <v>20,93</v>
          </cell>
          <cell r="L6866" t="str">
            <v>CAIXA REFERENCIAL</v>
          </cell>
        </row>
        <row r="6867">
          <cell r="G6867" t="str">
            <v>97636</v>
          </cell>
          <cell r="H6867" t="str">
            <v>DEMOLIÇÃO PARCIAL DE PAVIMENTO ASFÁLTICO, DE FORMA MECANIZADA, SEM REAPROVEITAMENTO. AF_09/2023</v>
          </cell>
          <cell r="I6867" t="str">
            <v>M2</v>
          </cell>
          <cell r="J6867" t="str">
            <v>COEFICIENTE DE REPRESENTATIVIDADE</v>
          </cell>
          <cell r="K6867" t="str">
            <v>23,82</v>
          </cell>
          <cell r="L6867" t="str">
            <v>CAIXA REFERENCIAL</v>
          </cell>
        </row>
        <row r="6868">
          <cell r="G6868" t="str">
            <v>97637</v>
          </cell>
          <cell r="H6868" t="str">
            <v>REMOÇÃO DE TAPUME/ CHAPAS METÁLICAS E DE MADEIRA, DE FORMA MANUAL, SEM REAPROVEITAMENTO. AF_09/2023</v>
          </cell>
          <cell r="I6868" t="str">
            <v>M2</v>
          </cell>
          <cell r="J6868" t="str">
            <v>COEFICIENTE DE REPRESENTATIVIDADE</v>
          </cell>
          <cell r="K6868" t="str">
            <v>3,48</v>
          </cell>
          <cell r="L6868" t="str">
            <v>CAIXA REFERENCIAL</v>
          </cell>
        </row>
        <row r="6869">
          <cell r="G6869" t="str">
            <v>97638</v>
          </cell>
          <cell r="H6869" t="str">
            <v>REMOÇÃO DE CHAPAS E PERFIS DE DRYWALL, DE FORMA MANUAL, SEM REAPROVEITAMENTO. AF_09/2023</v>
          </cell>
          <cell r="I6869" t="str">
            <v>M2</v>
          </cell>
          <cell r="J6869" t="str">
            <v>COEFICIENTE DE REPRESENTATIVIDADE</v>
          </cell>
          <cell r="K6869" t="str">
            <v>10,12</v>
          </cell>
          <cell r="L6869" t="str">
            <v>CAIXA REFERENCIAL</v>
          </cell>
        </row>
        <row r="6870">
          <cell r="G6870" t="str">
            <v>97639</v>
          </cell>
          <cell r="H6870" t="str">
            <v>REMOÇÃO DE PLACAS E PILARETES DE CONCRETO, DE FORMA MANUAL, SEM REAPROVEITAMENTO. AF_09/2023</v>
          </cell>
          <cell r="I6870" t="str">
            <v>M2</v>
          </cell>
          <cell r="J6870" t="str">
            <v>COLETADO</v>
          </cell>
          <cell r="K6870" t="str">
            <v>25,57</v>
          </cell>
          <cell r="L6870" t="str">
            <v>CAIXA REFERENCIAL</v>
          </cell>
        </row>
        <row r="6871">
          <cell r="G6871" t="str">
            <v>97640</v>
          </cell>
          <cell r="H6871" t="str">
            <v>REMOÇÃO DE FORROS DE DRYWALL, PVC E FIBROMINERAL, DE FORMA MANUAL, SEM REAPROVEITAMENTO. AF_09/2023</v>
          </cell>
          <cell r="I6871" t="str">
            <v>M2</v>
          </cell>
          <cell r="J6871" t="str">
            <v>COEFICIENTE DE REPRESENTATIVIDADE</v>
          </cell>
          <cell r="K6871" t="str">
            <v>2,36</v>
          </cell>
          <cell r="L6871" t="str">
            <v>CAIXA REFERENCIAL</v>
          </cell>
        </row>
        <row r="6872">
          <cell r="G6872" t="str">
            <v>97641</v>
          </cell>
          <cell r="H6872" t="str">
            <v>REMOÇÃO DE FORRO DE GESSO, DE FORMA MANUAL, SEM REAPROVEITAMENTO. AF_09/2023</v>
          </cell>
          <cell r="I6872" t="str">
            <v>M2</v>
          </cell>
          <cell r="J6872" t="str">
            <v>COEFICIENTE DE REPRESENTATIVIDADE</v>
          </cell>
          <cell r="K6872" t="str">
            <v>3,64</v>
          </cell>
          <cell r="L6872" t="str">
            <v>CAIXA REFERENCIAL</v>
          </cell>
        </row>
        <row r="6873">
          <cell r="G6873" t="str">
            <v>97642</v>
          </cell>
          <cell r="H6873" t="str">
            <v>REMOÇÃO DE TRAMA METÁLICA OU DE MADEIRA PARA FORRO, DE FORMA MANUAL, SEM REAPROVEITAMENTO. AF_09/2023</v>
          </cell>
          <cell r="I6873" t="str">
            <v>M2</v>
          </cell>
          <cell r="J6873" t="str">
            <v>COEFICIENTE DE REPRESENTATIVIDADE</v>
          </cell>
          <cell r="K6873" t="str">
            <v>3,39</v>
          </cell>
          <cell r="L6873" t="str">
            <v>CAIXA REFERENCIAL</v>
          </cell>
        </row>
        <row r="6874">
          <cell r="G6874" t="str">
            <v>97643</v>
          </cell>
          <cell r="H6874" t="str">
            <v>REMOÇÃO DE PISO DE MADEIRA (ASSOALHO E BARROTE), DE FORMA MANUAL, SEM REAPROVEITAMENTO. AF_09/2023</v>
          </cell>
          <cell r="I6874" t="str">
            <v>M2</v>
          </cell>
          <cell r="J6874" t="str">
            <v>COLETADO</v>
          </cell>
          <cell r="K6874" t="str">
            <v>31,37</v>
          </cell>
          <cell r="L6874" t="str">
            <v>CAIXA REFERENCIAL</v>
          </cell>
        </row>
        <row r="6875">
          <cell r="G6875" t="str">
            <v>97644</v>
          </cell>
          <cell r="H6875" t="str">
            <v>REMOÇÃO DE PORTAS, DE FORMA MANUAL, SEM REAPROVEITAMENTO. AF_09/2023</v>
          </cell>
          <cell r="I6875" t="str">
            <v>M2</v>
          </cell>
          <cell r="J6875" t="str">
            <v>COLETADO</v>
          </cell>
          <cell r="K6875" t="str">
            <v>11,85</v>
          </cell>
          <cell r="L6875" t="str">
            <v>CAIXA REFERENCIAL</v>
          </cell>
        </row>
        <row r="6876">
          <cell r="G6876" t="str">
            <v>97645</v>
          </cell>
          <cell r="H6876" t="str">
            <v>REMOÇÃO DE JANELAS, DE FORMA MANUAL, SEM REAPROVEITAMENTO. AF_09/2023</v>
          </cell>
          <cell r="I6876" t="str">
            <v>M2</v>
          </cell>
          <cell r="J6876" t="str">
            <v>COLETADO</v>
          </cell>
          <cell r="K6876" t="str">
            <v>30,59</v>
          </cell>
          <cell r="L6876" t="str">
            <v>CAIXA REFERENCIAL</v>
          </cell>
        </row>
        <row r="6877">
          <cell r="G6877" t="str">
            <v>97647</v>
          </cell>
          <cell r="H6877" t="str">
            <v>REMOÇÃO DE TELHAS DE FIBROCIMENTO METÁLICA E CERÂMICA, DE FORMA MANUAL, SEM REAPROVEITAMENTO. AF_09/2023</v>
          </cell>
          <cell r="I6877" t="str">
            <v>M2</v>
          </cell>
          <cell r="J6877" t="str">
            <v>COEFICIENTE DE REPRESENTATIVIDADE</v>
          </cell>
          <cell r="K6877" t="str">
            <v>4,41</v>
          </cell>
          <cell r="L6877" t="str">
            <v>CAIXA REFERENCIAL</v>
          </cell>
        </row>
        <row r="6878">
          <cell r="G6878" t="str">
            <v>97648</v>
          </cell>
          <cell r="H6878" t="str">
            <v>REMOÇÃO DE PROTEÇÃO TÉRMICA PARA COBERTURA EM EPS, DE FORMA MANUAL, SEM REAPROVEITAMENTO. AF_09/2023</v>
          </cell>
          <cell r="I6878" t="str">
            <v>M2</v>
          </cell>
          <cell r="J6878" t="str">
            <v>COEFICIENTE DE REPRESENTATIVIDADE</v>
          </cell>
          <cell r="K6878" t="str">
            <v>2,54</v>
          </cell>
          <cell r="L6878" t="str">
            <v>CAIXA REFERENCIAL</v>
          </cell>
        </row>
        <row r="6879">
          <cell r="G6879" t="str">
            <v>97649</v>
          </cell>
          <cell r="H6879" t="str">
            <v>REMOÇÃO DE TELHAS DE FIBROCIMENTO, METÁLICA E CERÂMICA, DE FORMA MECANIZADA, COM USO DE GUINDASTE, SEM REAPROVEITAMENTO. AF_09/2023</v>
          </cell>
          <cell r="I6879" t="str">
            <v>M2</v>
          </cell>
          <cell r="J6879" t="str">
            <v>COEFICIENTE DE REPRESENTATIVIDADE</v>
          </cell>
          <cell r="K6879" t="str">
            <v>5,39</v>
          </cell>
          <cell r="L6879" t="str">
            <v>CAIXA REFERENCIAL</v>
          </cell>
        </row>
        <row r="6880">
          <cell r="G6880" t="str">
            <v>97650</v>
          </cell>
          <cell r="H6880" t="str">
            <v>REMOÇÃO DE TRAMA DE MADEIRA PARA COBERTURA, DE FORMA MANUAL, SEM REAPROVEITAMENTO. AF_09/2023</v>
          </cell>
          <cell r="I6880" t="str">
            <v>M2</v>
          </cell>
          <cell r="J6880" t="str">
            <v>COEFICIENTE DE REPRESENTATIVIDADE</v>
          </cell>
          <cell r="K6880" t="str">
            <v>9,54</v>
          </cell>
          <cell r="L6880" t="str">
            <v>CAIXA REFERENCIAL</v>
          </cell>
        </row>
        <row r="6881">
          <cell r="G6881" t="str">
            <v>97651</v>
          </cell>
          <cell r="H6881" t="str">
            <v>REMOÇÃO DE TESOURAS DE MADEIRA, COM VÃO MENOR QUE 8M, DE FORMA MANUAL, SEM REAPROVEITAMENTO. AF_09/2023</v>
          </cell>
          <cell r="I6881" t="str">
            <v>UN</v>
          </cell>
          <cell r="J6881" t="str">
            <v>COEFICIENTE DE REPRESENTATIVIDADE</v>
          </cell>
          <cell r="K6881" t="str">
            <v>103,92</v>
          </cell>
          <cell r="L6881" t="str">
            <v>CAIXA REFERENCIAL</v>
          </cell>
        </row>
        <row r="6882">
          <cell r="G6882" t="str">
            <v>97652</v>
          </cell>
          <cell r="H6882" t="str">
            <v>REMOÇÃO DE TESOURAS DE MADEIRA, COM VÃO MAIOR OU IGUAL A 8M, DE FORMA MANUAL, SEM REAPROVEITAMENTO. AF_09/2023</v>
          </cell>
          <cell r="I6882" t="str">
            <v>UN</v>
          </cell>
          <cell r="J6882" t="str">
            <v>COEFICIENTE DE REPRESENTATIVIDADE</v>
          </cell>
          <cell r="K6882" t="str">
            <v>235,60</v>
          </cell>
          <cell r="L6882" t="str">
            <v>CAIXA REFERENCIAL</v>
          </cell>
        </row>
        <row r="6883">
          <cell r="G6883" t="str">
            <v>97653</v>
          </cell>
          <cell r="H6883" t="str">
            <v>REMOÇÃO DE TESOURAS DE MADEIRA, COM VÃO MENOR QUE 8M, DE FORMA MECANIZADA, COM REAPROVEITAMENTO. AF_09/2023</v>
          </cell>
          <cell r="I6883" t="str">
            <v>UN</v>
          </cell>
          <cell r="J6883" t="str">
            <v>COEFICIENTE DE REPRESENTATIVIDADE</v>
          </cell>
          <cell r="K6883" t="str">
            <v>142,82</v>
          </cell>
          <cell r="L6883" t="str">
            <v>CAIXA REFERENCIAL</v>
          </cell>
        </row>
        <row r="6884">
          <cell r="G6884" t="str">
            <v>97654</v>
          </cell>
          <cell r="H6884" t="str">
            <v>REMOÇÃO DE TESOURAS DE MADEIRA, COM VÃO MAIOR OU IGUAL A 8M, DE FORMA MECANIZADA, COM REAPROVEITAMENTO. AF_09/2023</v>
          </cell>
          <cell r="I6884" t="str">
            <v>UN</v>
          </cell>
          <cell r="J6884" t="str">
            <v>COEFICIENTE DE REPRESENTATIVIDADE</v>
          </cell>
          <cell r="K6884" t="str">
            <v>185,91</v>
          </cell>
          <cell r="L6884" t="str">
            <v>CAIXA REFERENCIAL</v>
          </cell>
        </row>
        <row r="6885">
          <cell r="G6885" t="str">
            <v>97655</v>
          </cell>
          <cell r="H6885" t="str">
            <v>REMOÇÃO DE TRAMA METÁLICA PARA COBERTURA, DE FORMA MANUAL, SEM REAPROVEITAMENTO. AF_09/2023</v>
          </cell>
          <cell r="I6885" t="str">
            <v>M2</v>
          </cell>
          <cell r="J6885" t="str">
            <v>COEFICIENTE DE REPRESENTATIVIDADE</v>
          </cell>
          <cell r="K6885" t="str">
            <v>35,77</v>
          </cell>
          <cell r="L6885" t="str">
            <v>CAIXA REFERENCIAL</v>
          </cell>
        </row>
        <row r="6886">
          <cell r="G6886" t="str">
            <v>97656</v>
          </cell>
          <cell r="H6886" t="str">
            <v>REMOÇÃO DE TESOURAS METÁLICAS, COM VÃO MENOR QUE 8M, DE FORMA MANUAL, SEM REAPROVEITAMENTO. AF_09/2023</v>
          </cell>
          <cell r="I6886" t="str">
            <v>UN</v>
          </cell>
          <cell r="J6886" t="str">
            <v>COEFICIENTE DE REPRESENTATIVIDADE</v>
          </cell>
          <cell r="K6886" t="str">
            <v>338,20</v>
          </cell>
          <cell r="L6886" t="str">
            <v>CAIXA REFERENCIAL</v>
          </cell>
        </row>
        <row r="6887">
          <cell r="G6887" t="str">
            <v>97657</v>
          </cell>
          <cell r="H6887" t="str">
            <v>REMOÇÃO DE TESOURAS METÁLICAS, COM VÃO MAIOR OU IGUAL A 8M, DE FORMA MANUAL, SEM REAPROVEITAMENTO. AF_09/2023</v>
          </cell>
          <cell r="I6887" t="str">
            <v>UN</v>
          </cell>
          <cell r="J6887" t="str">
            <v>COEFICIENTE DE REPRESENTATIVIDADE</v>
          </cell>
          <cell r="K6887" t="str">
            <v>670,33</v>
          </cell>
          <cell r="L6887" t="str">
            <v>CAIXA REFERENCIAL</v>
          </cell>
        </row>
        <row r="6888">
          <cell r="G6888" t="str">
            <v>97658</v>
          </cell>
          <cell r="H6888" t="str">
            <v>REMOÇÃO DE TESOURAS METÁLICAS, COM VÃO MENOR QUE 8M, DE FORMA MECANIZADA, COM REAPROVEITAMENTO. AF_09/2023</v>
          </cell>
          <cell r="I6888" t="str">
            <v>UN</v>
          </cell>
          <cell r="J6888" t="str">
            <v>COEFICIENTE DE REPRESENTATIVIDADE</v>
          </cell>
          <cell r="K6888" t="str">
            <v>220,88</v>
          </cell>
          <cell r="L6888" t="str">
            <v>CAIXA REFERENCIAL</v>
          </cell>
        </row>
        <row r="6889">
          <cell r="G6889" t="str">
            <v>97659</v>
          </cell>
          <cell r="H6889" t="str">
            <v>REMOÇÃO DE TESOURAS METÁLICAS, COM VÃO MAIOR OU IGUAL A 8M, DE FORMA MECANIZADA, COM REAPROVEITAMENTO. AF_09/2023</v>
          </cell>
          <cell r="I6889" t="str">
            <v>UN</v>
          </cell>
          <cell r="J6889" t="str">
            <v>COEFICIENTE DE REPRESENTATIVIDADE</v>
          </cell>
          <cell r="K6889" t="str">
            <v>311,28</v>
          </cell>
          <cell r="L6889" t="str">
            <v>CAIXA REFERENCIAL</v>
          </cell>
        </row>
        <row r="6890">
          <cell r="G6890" t="str">
            <v>97660</v>
          </cell>
          <cell r="H6890" t="str">
            <v>REMOÇÃO DE INTERRUPTORES/TOMADAS ELÉTRICAS, DE FORMA MANUAL, SEM REAPROVEITAMENTO. AF_09/2023</v>
          </cell>
          <cell r="I6890" t="str">
            <v>UN</v>
          </cell>
          <cell r="J6890" t="str">
            <v>COLETADO</v>
          </cell>
          <cell r="K6890" t="str">
            <v>0,88</v>
          </cell>
          <cell r="L6890" t="str">
            <v>CAIXA REFERENCIAL</v>
          </cell>
        </row>
        <row r="6891">
          <cell r="G6891" t="str">
            <v>97661</v>
          </cell>
          <cell r="H6891" t="str">
            <v>REMOÇÃO DE CABOS ELÉTRICOS, COM SEÇÃO DE 10 MM², FORMA MANUAL, SEM REAPROVEITAMENTO. AF_09/2023</v>
          </cell>
          <cell r="I6891" t="str">
            <v>M</v>
          </cell>
          <cell r="J6891" t="str">
            <v>COLETADO</v>
          </cell>
          <cell r="K6891" t="str">
            <v>0,94</v>
          </cell>
          <cell r="L6891" t="str">
            <v>CAIXA REFERENCIAL</v>
          </cell>
        </row>
        <row r="6892">
          <cell r="G6892" t="str">
            <v>97662</v>
          </cell>
          <cell r="H6892" t="str">
            <v>REMOÇÃO DE TUBULAÇÕES (TUBOS E CONEXÕES) DE ÁGUA FRIA, DE FORMA MANUAL, SEM REAPROVEITAMENTO. AF_09/2023</v>
          </cell>
          <cell r="I6892" t="str">
            <v>M</v>
          </cell>
          <cell r="J6892" t="str">
            <v>COLETADO</v>
          </cell>
          <cell r="K6892" t="str">
            <v>0,65</v>
          </cell>
          <cell r="L6892" t="str">
            <v>CAIXA REFERENCIAL</v>
          </cell>
        </row>
        <row r="6893">
          <cell r="G6893" t="str">
            <v>97663</v>
          </cell>
          <cell r="H6893" t="str">
            <v>REMOÇÃO DE LOUÇAS, DE FORMA MANUAL, SEM REAPROVEITAMENTO. AF_09/2023</v>
          </cell>
          <cell r="I6893" t="str">
            <v>UN</v>
          </cell>
          <cell r="J6893" t="str">
            <v>COLETADO</v>
          </cell>
          <cell r="K6893" t="str">
            <v>16,18</v>
          </cell>
          <cell r="L6893" t="str">
            <v>CAIXA REFERENCIAL</v>
          </cell>
        </row>
        <row r="6894">
          <cell r="G6894" t="str">
            <v>97664</v>
          </cell>
          <cell r="H6894" t="str">
            <v>REMOÇÃO DE ACESSÓRIOS, DE FORMA MANUAL, SEM REAPROVEITAMENTO. AF_09/2023</v>
          </cell>
          <cell r="I6894" t="str">
            <v>UN</v>
          </cell>
          <cell r="J6894" t="str">
            <v>COLETADO</v>
          </cell>
          <cell r="K6894" t="str">
            <v>2,01</v>
          </cell>
          <cell r="L6894" t="str">
            <v>CAIXA REFERENCIAL</v>
          </cell>
        </row>
        <row r="6895">
          <cell r="G6895" t="str">
            <v>97665</v>
          </cell>
          <cell r="H6895" t="str">
            <v>REMOÇÃO DE LUMINÁRIAS, DE FORMA MANUAL, SEM REAPROVEITAMENTO. AF_09/2023</v>
          </cell>
          <cell r="I6895" t="str">
            <v>UN</v>
          </cell>
          <cell r="J6895" t="str">
            <v>COLETADO</v>
          </cell>
          <cell r="K6895" t="str">
            <v>2,40</v>
          </cell>
          <cell r="L6895" t="str">
            <v>CAIXA REFERENCIAL</v>
          </cell>
        </row>
        <row r="6896">
          <cell r="G6896" t="str">
            <v>97666</v>
          </cell>
          <cell r="H6896" t="str">
            <v>REMOÇÃO DE METAIS SANITÁRIOS, DE FORMA MANUAL, SEM REAPROVEITAMENTO. AF_09/2023</v>
          </cell>
          <cell r="I6896" t="str">
            <v>UN</v>
          </cell>
          <cell r="J6896" t="str">
            <v>COLETADO</v>
          </cell>
          <cell r="K6896" t="str">
            <v>11,79</v>
          </cell>
          <cell r="L6896" t="str">
            <v>CAIXA REFERENCIAL</v>
          </cell>
        </row>
        <row r="6897">
          <cell r="G6897" t="str">
            <v>104789</v>
          </cell>
          <cell r="H6897" t="str">
            <v>DEMOLIÇÃO DE PISO DE CONCRETO SIMPLES, DE FORMA MANUAL, SEM REAPROVEITAMENTO. AF_09/2023</v>
          </cell>
          <cell r="I6897" t="str">
            <v>M3</v>
          </cell>
          <cell r="J6897" t="str">
            <v>COLETADO</v>
          </cell>
          <cell r="K6897" t="str">
            <v>250,64</v>
          </cell>
          <cell r="L6897" t="str">
            <v>CAIXA REFERENCIAL</v>
          </cell>
        </row>
        <row r="6898">
          <cell r="G6898" t="str">
            <v>104790</v>
          </cell>
          <cell r="H6898" t="str">
            <v>DEMOLIÇÃO DE PISO DE CONCRETO SIMPLES, DE FORMA MECANIZADA COM MARTELETE, SEM REAPROVEITAMENTO. AF_09/2023</v>
          </cell>
          <cell r="I6898" t="str">
            <v>M3</v>
          </cell>
          <cell r="J6898" t="str">
            <v>COEFICIENTE DE REPRESENTATIVIDADE</v>
          </cell>
          <cell r="K6898" t="str">
            <v>117,30</v>
          </cell>
          <cell r="L6898" t="str">
            <v>CAIXA REFERENCIAL</v>
          </cell>
        </row>
        <row r="6899">
          <cell r="G6899" t="str">
            <v>104791</v>
          </cell>
          <cell r="H6899" t="str">
            <v>DEMOLIÇÃO DE ARGAMASSAS, DE FORMA DE FORMA MECANIZADA COM MARTELETE, SEM REAPROVEITAMENTO. AF_09/2023</v>
          </cell>
          <cell r="I6899" t="str">
            <v>M2</v>
          </cell>
          <cell r="J6899" t="str">
            <v>COEFICIENTE DE REPRESENTATIVIDADE</v>
          </cell>
          <cell r="K6899" t="str">
            <v>7,02</v>
          </cell>
          <cell r="L6899" t="str">
            <v>CAIXA REFERENCIAL</v>
          </cell>
        </row>
        <row r="6900">
          <cell r="G6900" t="str">
            <v>104792</v>
          </cell>
          <cell r="H6900" t="str">
            <v>REMOÇÃO DE CABOS ELÉTRICOS, COM SEÇÃO DE ATÉ 2,5 MM², DE FORMA MANUAL, SEM REAPROVEITAMENTO. AF_09/2023</v>
          </cell>
          <cell r="I6900" t="str">
            <v>M</v>
          </cell>
          <cell r="J6900" t="str">
            <v>COLETADO</v>
          </cell>
          <cell r="K6900" t="str">
            <v>0,52</v>
          </cell>
          <cell r="L6900" t="str">
            <v>CAIXA REFERENCIAL</v>
          </cell>
        </row>
        <row r="6901">
          <cell r="G6901" t="str">
            <v>104793</v>
          </cell>
          <cell r="H6901" t="str">
            <v>REMOÇÃO DE CABOS ELÉTRICOS, COM SEÇÃO MAIOR QUE 2,5 MM² E MENOR QUE 10 MM², DE FORMA MANUAL, SEM REAPROVEITAMENTO. AF_09/2023</v>
          </cell>
          <cell r="I6901" t="str">
            <v>M</v>
          </cell>
          <cell r="J6901" t="str">
            <v>COLETADO</v>
          </cell>
          <cell r="K6901" t="str">
            <v>0,73</v>
          </cell>
          <cell r="L6901" t="str">
            <v>CAIXA REFERENCIAL</v>
          </cell>
        </row>
        <row r="6902">
          <cell r="G6902" t="str">
            <v>104794</v>
          </cell>
          <cell r="H6902" t="str">
            <v>REMOÇÃO DE CABOS ELÉTRICOS, COM SEÇÃO DE 16 MM², FORMA MANUAL, SEM REAPROVEITAMENTO. AF_09/2023</v>
          </cell>
          <cell r="I6902" t="str">
            <v>M</v>
          </cell>
          <cell r="J6902" t="str">
            <v>COLETADO</v>
          </cell>
          <cell r="K6902" t="str">
            <v>1,29</v>
          </cell>
          <cell r="L6902" t="str">
            <v>CAIXA REFERENCIAL</v>
          </cell>
        </row>
        <row r="6903">
          <cell r="G6903" t="str">
            <v>104795</v>
          </cell>
          <cell r="H6903" t="str">
            <v>REMOÇÃO DE CABOS ELÉTRICOS, COM SEÇÃO DE 25 MM², FORMA MANUAL, SEM REAPROVEITAMENTO. AF_09/2023</v>
          </cell>
          <cell r="I6903" t="str">
            <v>M</v>
          </cell>
          <cell r="J6903" t="str">
            <v>COLETADO</v>
          </cell>
          <cell r="K6903" t="str">
            <v>1,80</v>
          </cell>
          <cell r="L6903" t="str">
            <v>CAIXA REFERENCIAL</v>
          </cell>
        </row>
        <row r="6904">
          <cell r="G6904" t="str">
            <v>104796</v>
          </cell>
          <cell r="H6904" t="str">
            <v>DEMOLIÇÃO DE GUIAS, SARJETAS OU SARJETÕES, DE FORMA MECANIZADA, SEM REAPROVEITAMENTO. AF_09/2023</v>
          </cell>
          <cell r="I6904" t="str">
            <v>M</v>
          </cell>
          <cell r="J6904" t="str">
            <v>COEFICIENTE DE REPRESENTATIVIDADE</v>
          </cell>
          <cell r="K6904" t="str">
            <v>15,61</v>
          </cell>
          <cell r="L6904" t="str">
            <v>CAIXA REFERENCIAL</v>
          </cell>
        </row>
        <row r="6905">
          <cell r="G6905" t="str">
            <v>104797</v>
          </cell>
          <cell r="H6905" t="str">
            <v>REMOÇAO DE GUIAS PRÉ-FABRICADAS DE CONCRETO, DE FORMA MECANIZADA, COM REAPROVEITAMENTO. AF_09/2023</v>
          </cell>
          <cell r="I6905" t="str">
            <v>M</v>
          </cell>
          <cell r="J6905" t="str">
            <v>COEFICIENTE DE REPRESENTATIVIDADE</v>
          </cell>
          <cell r="K6905" t="str">
            <v>19,51</v>
          </cell>
          <cell r="L6905" t="str">
            <v>CAIXA REFERENCIAL</v>
          </cell>
        </row>
        <row r="6906">
          <cell r="G6906" t="str">
            <v>104798</v>
          </cell>
          <cell r="H6906" t="str">
            <v>REMOÇÃO DE SUPORTE METÁLICO OU DE MADEIRA PARA PLACAS DE SINALIZAÇÃO VIÁRIA, DE FORMA MANUAL, SEM REAPROVEITAMENTO. AF_09/2023</v>
          </cell>
          <cell r="I6906" t="str">
            <v>UN</v>
          </cell>
          <cell r="J6906" t="str">
            <v>COEFICIENTE DE REPRESENTATIVIDADE</v>
          </cell>
          <cell r="K6906" t="str">
            <v>16,69</v>
          </cell>
          <cell r="L6906" t="str">
            <v>CAIXA REFERENCIAL</v>
          </cell>
        </row>
        <row r="6907">
          <cell r="G6907" t="str">
            <v>104799</v>
          </cell>
          <cell r="H6907" t="str">
            <v>REMOÇÃO DE PLACAS DE SINALIZAÇÃO VIÁRIA, DE FORMA MANUAL, SEM REAPROVEITAMENTO. AF_09/2023</v>
          </cell>
          <cell r="I6907" t="str">
            <v>M2</v>
          </cell>
          <cell r="J6907" t="str">
            <v>COEFICIENTE DE REPRESENTATIVIDADE</v>
          </cell>
          <cell r="K6907" t="str">
            <v>13,09</v>
          </cell>
          <cell r="L6907" t="str">
            <v>CAIXA REFERENCIAL</v>
          </cell>
        </row>
        <row r="6908">
          <cell r="G6908" t="str">
            <v>104800</v>
          </cell>
          <cell r="H6908" t="str">
            <v>REMOÇÃO DE CERCAS E MOURÕES, DE FORMA MANUAL, SEM REAPROVEITAMENTO. AF_09/2023</v>
          </cell>
          <cell r="I6908" t="str">
            <v>M</v>
          </cell>
          <cell r="J6908" t="str">
            <v>COLETADO</v>
          </cell>
          <cell r="K6908" t="str">
            <v>11,31</v>
          </cell>
          <cell r="L6908" t="str">
            <v>CAIXA REFERENCIAL</v>
          </cell>
        </row>
        <row r="6909">
          <cell r="G6909" t="str">
            <v>104801</v>
          </cell>
          <cell r="H6909" t="str">
            <v>REMOÇÃO DE ALAMBRADOS PARA QUADRAS POLIESPORTIVAS, ESTRUTURADO POR TUBOS DE AÇO GALVANIZADO, COM TELA DE ARAME GALVANIZADO, DE FORMA MANUAL, SEM REAPROVEITAMENTO. AF_09/2023</v>
          </cell>
          <cell r="I6909" t="str">
            <v>M2</v>
          </cell>
          <cell r="J6909" t="str">
            <v>COEFICIENTE DE REPRESENTATIVIDADE</v>
          </cell>
          <cell r="K6909" t="str">
            <v>17,37</v>
          </cell>
          <cell r="L6909" t="str">
            <v>CAIXA REFERENCIAL</v>
          </cell>
        </row>
        <row r="6910">
          <cell r="G6910" t="str">
            <v>104802</v>
          </cell>
          <cell r="H6910" t="str">
            <v>REMOÇÃO DE TELA DE ARAME GALVANIZADO DE ALAMBRADOS PARA QUADRAS POLIESPORTIVAS, DE FORMA MANUAL, SEM REMOÇÃO DA ESTRUTURA DE SUSTENTAÇÃO, SEM REAPROVEITAMENTO. AF_09/2023</v>
          </cell>
          <cell r="I6910" t="str">
            <v>M2</v>
          </cell>
          <cell r="J6910" t="str">
            <v>COEFICIENTE DE REPRESENTATIVIDADE</v>
          </cell>
          <cell r="K6910" t="str">
            <v>11,56</v>
          </cell>
          <cell r="L6910" t="str">
            <v>CAIXA REFERENCIAL</v>
          </cell>
        </row>
        <row r="6911">
          <cell r="G6911" t="str">
            <v>104803</v>
          </cell>
          <cell r="H6911" t="str">
            <v>REMOÇÃO CALHAS E RUFOS, DE FORMA MANUAL, SEM REAPROVEITAMENTO. AF_09/2023</v>
          </cell>
          <cell r="I6911" t="str">
            <v>M</v>
          </cell>
          <cell r="J6911" t="str">
            <v>COEFICIENTE DE REPRESENTATIVIDADE</v>
          </cell>
          <cell r="K6911" t="str">
            <v>5,62</v>
          </cell>
          <cell r="L6911" t="str">
            <v>CAIXA REFERENCIAL</v>
          </cell>
        </row>
        <row r="6912">
          <cell r="G6912" t="str">
            <v>95967</v>
          </cell>
          <cell r="H6912" t="str">
            <v>SERVIÇOS TÉCNICOS ESPECIALIZADOS PARA ACOMPANHAMENTO DE EXECUÇÃO DE FUNDAÇÕES PROFUNDAS E ESTRUTURAS DE CONTENÇÃO</v>
          </cell>
          <cell r="I6912" t="str">
            <v>H</v>
          </cell>
          <cell r="J6912" t="str">
            <v>COEFICIENTE DE REPRESENTATIVIDADE</v>
          </cell>
          <cell r="K6912" t="str">
            <v>162,49</v>
          </cell>
          <cell r="L6912" t="str">
            <v>CAIXA REFERENCIAL</v>
          </cell>
        </row>
        <row r="6913">
          <cell r="G6913" t="str">
            <v>99058</v>
          </cell>
          <cell r="H6913" t="str">
            <v>LOCAÇÃO DE PONTO PARA REFERÊNCIA TOPOGRÁFICA. AF_10/2018</v>
          </cell>
          <cell r="I6913" t="str">
            <v>UN</v>
          </cell>
          <cell r="J6913" t="str">
            <v>COEFICIENTE DE REPRESENTATIVIDADE</v>
          </cell>
          <cell r="K6913" t="str">
            <v>21,27</v>
          </cell>
          <cell r="L6913" t="str">
            <v>CAIXA REFERENCIAL</v>
          </cell>
        </row>
        <row r="6914">
          <cell r="G6914" t="str">
            <v>99059</v>
          </cell>
          <cell r="H6914" t="str">
            <v>LOCACAO CONVENCIONAL DE OBRA, UTILIZANDO GABARITO DE TÁBUAS CORRIDAS PONTALETADAS A CADA 2,00M -  2 UTILIZAÇÕES. AF_10/2018</v>
          </cell>
          <cell r="I6914" t="str">
            <v>M</v>
          </cell>
          <cell r="J6914" t="str">
            <v>COEFICIENTE DE REPRESENTATIVIDADE</v>
          </cell>
          <cell r="K6914" t="str">
            <v>65,03</v>
          </cell>
          <cell r="L6914" t="str">
            <v>CAIXA REFERENCIAL</v>
          </cell>
        </row>
        <row r="6915">
          <cell r="G6915" t="str">
            <v>99060</v>
          </cell>
          <cell r="H6915" t="str">
            <v>LOCAÇÃO COM CAVALETE COM ALTURA DE 1,00 M - 2 UTILIZAÇÕES. AF_10/2018</v>
          </cell>
          <cell r="I6915" t="str">
            <v>UN</v>
          </cell>
          <cell r="J6915" t="str">
            <v>COEFICIENTE DE REPRESENTATIVIDADE</v>
          </cell>
          <cell r="K6915" t="str">
            <v>178,93</v>
          </cell>
          <cell r="L6915" t="str">
            <v>CAIXA REFERENCIAL</v>
          </cell>
        </row>
        <row r="6916">
          <cell r="G6916" t="str">
            <v>99061</v>
          </cell>
          <cell r="H6916" t="str">
            <v>LOCAÇÃO COM CAVALETE COM ALTURA DE 0,50 M - 2 UTILIZAÇÕES. AF_10/2018</v>
          </cell>
          <cell r="I6916" t="str">
            <v>UN</v>
          </cell>
          <cell r="J6916" t="str">
            <v>COEFICIENTE DE REPRESENTATIVIDADE</v>
          </cell>
          <cell r="K6916" t="str">
            <v>119,24</v>
          </cell>
          <cell r="L6916" t="str">
            <v>CAIXA REFERENCIAL</v>
          </cell>
        </row>
        <row r="6917">
          <cell r="G6917" t="str">
            <v>99062</v>
          </cell>
          <cell r="H6917" t="str">
            <v>MARCAÇÃO DE PONTOS EM GABARITO OU CAVALETE. AF_10/2018</v>
          </cell>
          <cell r="I6917" t="str">
            <v>UN</v>
          </cell>
          <cell r="J6917" t="str">
            <v>COEFICIENTE DE REPRESENTATIVIDADE</v>
          </cell>
          <cell r="K6917" t="str">
            <v>2,93</v>
          </cell>
          <cell r="L6917" t="str">
            <v>CAIXA REFERENCIAL</v>
          </cell>
        </row>
        <row r="6918">
          <cell r="G6918" t="str">
            <v>99063</v>
          </cell>
          <cell r="H6918" t="str">
            <v>LOCAÇÃO DE REDE DE ÁGUA OU ESGOTO. AF_10/2018</v>
          </cell>
          <cell r="I6918" t="str">
            <v>M</v>
          </cell>
          <cell r="J6918" t="str">
            <v>COEFICIENTE DE REPRESENTATIVIDADE</v>
          </cell>
          <cell r="K6918" t="str">
            <v>5,96</v>
          </cell>
          <cell r="L6918" t="str">
            <v>CAIXA REFERENCIAL</v>
          </cell>
        </row>
        <row r="6919">
          <cell r="G6919" t="str">
            <v>99064</v>
          </cell>
          <cell r="H6919" t="str">
            <v>LOCAÇÃO DE PAVIMENTAÇÃO. AF_10/2018</v>
          </cell>
          <cell r="I6919" t="str">
            <v>M</v>
          </cell>
          <cell r="J6919" t="str">
            <v>COEFICIENTE DE REPRESENTATIVIDADE</v>
          </cell>
          <cell r="K6919" t="str">
            <v>1,06</v>
          </cell>
          <cell r="L6919" t="str">
            <v>CAIXA REFERENCIAL</v>
          </cell>
        </row>
        <row r="6920">
          <cell r="G6920" t="str">
            <v>93588</v>
          </cell>
          <cell r="H6920" t="str">
            <v>TRANSPORTE COM CAMINHÃO BASCULANTE DE 10 M³, EM VIA URBANA EM LEITO NATURAL (UNIDADE: M3XKM). AF_07/2020</v>
          </cell>
          <cell r="I6920" t="str">
            <v>M3XKM</v>
          </cell>
          <cell r="J6920" t="str">
            <v>COEFICIENTE DE REPRESENTATIVIDADE</v>
          </cell>
          <cell r="K6920" t="str">
            <v>3,24</v>
          </cell>
          <cell r="L6920" t="str">
            <v>CAIXA REFERENCIAL</v>
          </cell>
        </row>
        <row r="6921">
          <cell r="G6921" t="str">
            <v>93589</v>
          </cell>
          <cell r="H6921" t="str">
            <v>TRANSPORTE COM CAMINHÃO BASCULANTE DE 10 M³, EM VIA URBANA EM REVESTIMENTO PRIMÁRIO (UNIDADE: M3XKM). AF_07/2020</v>
          </cell>
          <cell r="I6921" t="str">
            <v>M3XKM</v>
          </cell>
          <cell r="J6921" t="str">
            <v>COEFICIENTE DE REPRESENTATIVIDADE</v>
          </cell>
          <cell r="K6921" t="str">
            <v>2,78</v>
          </cell>
          <cell r="L6921" t="str">
            <v>CAIXA REFERENCIAL</v>
          </cell>
        </row>
        <row r="6922">
          <cell r="G6922" t="str">
            <v>93590</v>
          </cell>
          <cell r="H6922" t="str">
            <v>TRANSPORTE COM CAMINHÃO BASCULANTE DE 10 M³, EM VIA URBANA PAVIMENTADA, ADICIONAL PARA DMT EXCEDENTE A 30 KM (UNIDADE: M3XKM). AF_07/2020</v>
          </cell>
          <cell r="I6922" t="str">
            <v>M3XKM</v>
          </cell>
          <cell r="J6922" t="str">
            <v>COEFICIENTE DE REPRESENTATIVIDADE</v>
          </cell>
          <cell r="K6922" t="str">
            <v>1,01</v>
          </cell>
          <cell r="L6922" t="str">
            <v>CAIXA REFERENCIAL</v>
          </cell>
        </row>
        <row r="6923">
          <cell r="G6923" t="str">
            <v>93591</v>
          </cell>
          <cell r="H6923" t="str">
            <v>TRANSPORTE COM CAMINHÃO BASCULANTE DE 14 M³, EM VIA URBANA EM LEITO NATURAL (UNIDADE: M3XKM). AF_07/2020</v>
          </cell>
          <cell r="I6923" t="str">
            <v>M3XKM</v>
          </cell>
          <cell r="J6923" t="str">
            <v>COEFICIENTE DE REPRESENTATIVIDADE</v>
          </cell>
          <cell r="K6923" t="str">
            <v>2,81</v>
          </cell>
          <cell r="L6923" t="str">
            <v>CAIXA REFERENCIAL</v>
          </cell>
        </row>
        <row r="6924">
          <cell r="G6924" t="str">
            <v>93592</v>
          </cell>
          <cell r="H6924" t="str">
            <v>TRANSPORTE COM CAMINHÃO BASCULANTE DE 14 M³, EM VIA URBANA EM REVESTIMENTO PRIMÁRIO (UNIDADE: M3XKM). AF_07/2020</v>
          </cell>
          <cell r="I6924" t="str">
            <v>M3XKM</v>
          </cell>
          <cell r="J6924" t="str">
            <v>COEFICIENTE DE REPRESENTATIVIDADE</v>
          </cell>
          <cell r="K6924" t="str">
            <v>2,43</v>
          </cell>
          <cell r="L6924" t="str">
            <v>CAIXA REFERENCIAL</v>
          </cell>
        </row>
        <row r="6925">
          <cell r="G6925" t="str">
            <v>93593</v>
          </cell>
          <cell r="H6925" t="str">
            <v>TRANSPORTE COM CAMINHÃO BASCULANTE DE 14 M³, EM VIA URBANA PAVIMENTADA, ADICIONAL PARA DMT EXCEDENTE A 30 KM (UNIDADE: M3XKM). AF_07/2020</v>
          </cell>
          <cell r="I6925" t="str">
            <v>M3XKM</v>
          </cell>
          <cell r="J6925" t="str">
            <v>COEFICIENTE DE REPRESENTATIVIDADE</v>
          </cell>
          <cell r="K6925" t="str">
            <v>0,89</v>
          </cell>
          <cell r="L6925" t="str">
            <v>CAIXA REFERENCIAL</v>
          </cell>
        </row>
        <row r="6926">
          <cell r="G6926" t="str">
            <v>93594</v>
          </cell>
          <cell r="H6926" t="str">
            <v>TRANSPORTE COM CAMINHÃO BASCULANTE DE 10 M³, EM VIA URBANA EM LEITO NATURAL (UNIDADE: TXKM). AF_07/2020</v>
          </cell>
          <cell r="I6926" t="str">
            <v>TXKM</v>
          </cell>
          <cell r="J6926" t="str">
            <v>COEFICIENTE DE REPRESENTATIVIDADE</v>
          </cell>
          <cell r="K6926" t="str">
            <v>2,15</v>
          </cell>
          <cell r="L6926" t="str">
            <v>CAIXA REFERENCIAL</v>
          </cell>
        </row>
        <row r="6927">
          <cell r="G6927" t="str">
            <v>93595</v>
          </cell>
          <cell r="H6927" t="str">
            <v>TRANSPORTE COM CAMINHÃO BASCULANTE DE 10 M³, EM VIA URBANA EM REVESTIMENTO PRIMÁRIO (UNIDADE: TXKM). AF_07/2020</v>
          </cell>
          <cell r="I6927" t="str">
            <v>TXKM</v>
          </cell>
          <cell r="J6927" t="str">
            <v>COEFICIENTE DE REPRESENTATIVIDADE</v>
          </cell>
          <cell r="K6927" t="str">
            <v>1,88</v>
          </cell>
          <cell r="L6927" t="str">
            <v>CAIXA REFERENCIAL</v>
          </cell>
        </row>
        <row r="6928">
          <cell r="G6928" t="str">
            <v>93596</v>
          </cell>
          <cell r="H6928" t="str">
            <v>TRANSPORTE COM CAMINHÃO BASCULANTE DE 10 M³, EM VIA URBANA PAVIMENTADA, ADICIONAL PARA DMT EXCEDENTE A 30 KM (UNIDADE: TXKM). AF_07/2020</v>
          </cell>
          <cell r="I6928" t="str">
            <v>TXKM</v>
          </cell>
          <cell r="J6928" t="str">
            <v>COEFICIENTE DE REPRESENTATIVIDADE</v>
          </cell>
          <cell r="K6928" t="str">
            <v>0,67</v>
          </cell>
          <cell r="L6928" t="str">
            <v>CAIXA REFERENCIAL</v>
          </cell>
        </row>
        <row r="6929">
          <cell r="G6929" t="str">
            <v>93597</v>
          </cell>
          <cell r="H6929" t="str">
            <v>TRANSPORTE COM CAMINHÃO BASCULANTE DE 14 M³, EM VIA URBANA EM LEITO NATURAL (UNIDADE: TXKM). AF_07/2020</v>
          </cell>
          <cell r="I6929" t="str">
            <v>TXKM</v>
          </cell>
          <cell r="J6929" t="str">
            <v>COEFICIENTE DE REPRESENTATIVIDADE</v>
          </cell>
          <cell r="K6929" t="str">
            <v>1,87</v>
          </cell>
          <cell r="L6929" t="str">
            <v>CAIXA REFERENCIAL</v>
          </cell>
        </row>
        <row r="6930">
          <cell r="G6930" t="str">
            <v>93598</v>
          </cell>
          <cell r="H6930" t="str">
            <v>TRANSPORTE COM CAMINHÃO BASCULANTE DE 14 M³, EM VIA URBANA EM REVESTIMENTO PRIMÁRIO (UNIDADE: TXKM). AF_07/2020</v>
          </cell>
          <cell r="I6930" t="str">
            <v>TXKM</v>
          </cell>
          <cell r="J6930" t="str">
            <v>COEFICIENTE DE REPRESENTATIVIDADE</v>
          </cell>
          <cell r="K6930" t="str">
            <v>1,61</v>
          </cell>
          <cell r="L6930" t="str">
            <v>CAIXA REFERENCIAL</v>
          </cell>
        </row>
        <row r="6931">
          <cell r="G6931" t="str">
            <v>93599</v>
          </cell>
          <cell r="H6931" t="str">
            <v>TRANSPORTE COM CAMINHÃO BASCULANTE DE 14 M³, EM VIA URBANA PAVIMENTADA, ADICIONAL PARA DMT EXCEDENTE A 30 KM (UNIDADE: TXKM). AF_07/2020</v>
          </cell>
          <cell r="I6931" t="str">
            <v>TXKM</v>
          </cell>
          <cell r="J6931" t="str">
            <v>COEFICIENTE DE REPRESENTATIVIDADE</v>
          </cell>
          <cell r="K6931" t="str">
            <v>0,59</v>
          </cell>
          <cell r="L6931" t="str">
            <v>CAIXA REFERENCIAL</v>
          </cell>
        </row>
        <row r="6932">
          <cell r="G6932" t="str">
            <v>95425</v>
          </cell>
          <cell r="H6932" t="str">
            <v>TRANSPORTE COM CAMINHÃO BASCULANTE DE 18 M³, EM VIA URBANA EM LEITO NATURAL (UNIDADE: M3XKM). AF_07/2020</v>
          </cell>
          <cell r="I6932" t="str">
            <v>M3XKM</v>
          </cell>
          <cell r="J6932" t="str">
            <v>COEFICIENTE DE REPRESENTATIVIDADE</v>
          </cell>
          <cell r="K6932" t="str">
            <v>2,38</v>
          </cell>
          <cell r="L6932" t="str">
            <v>CAIXA REFERENCIAL</v>
          </cell>
        </row>
        <row r="6933">
          <cell r="G6933" t="str">
            <v>95426</v>
          </cell>
          <cell r="H6933" t="str">
            <v>TRANSPORTE COM CAMINHÃO BASCULANTE DE 18 M³, EM VIA URBANA EM REVESTIMENTO PRIMÁRIO (UNIDADE: M3XKM). AF_07/2020</v>
          </cell>
          <cell r="I6933" t="str">
            <v>M3XKM</v>
          </cell>
          <cell r="J6933" t="str">
            <v>COEFICIENTE DE REPRESENTATIVIDADE</v>
          </cell>
          <cell r="K6933" t="str">
            <v>2,06</v>
          </cell>
          <cell r="L6933" t="str">
            <v>CAIXA REFERENCIAL</v>
          </cell>
        </row>
        <row r="6934">
          <cell r="G6934" t="str">
            <v>95427</v>
          </cell>
          <cell r="H6934" t="str">
            <v>TRANSPORTE COM CAMINHÃO BASCULANTE DE 18 M³, EM VIA URBANA PAVIMENTADA, ADICIONAL PARA DMT EXCEDENTE A 30 KM (UNIDADE: M3XKM). AF_07/2020</v>
          </cell>
          <cell r="I6934" t="str">
            <v>M3XKM</v>
          </cell>
          <cell r="J6934" t="str">
            <v>COEFICIENTE DE REPRESENTATIVIDADE</v>
          </cell>
          <cell r="K6934" t="str">
            <v>0,77</v>
          </cell>
          <cell r="L6934" t="str">
            <v>CAIXA REFERENCIAL</v>
          </cell>
        </row>
        <row r="6935">
          <cell r="G6935" t="str">
            <v>95428</v>
          </cell>
          <cell r="H6935" t="str">
            <v>TRANSPORTE COM CAMINHÃO BASCULANTE DE 18 M³, EM VIA URBANA EM LEITO NATURAL (UNIDADE: TXKM). AF_07/2020</v>
          </cell>
          <cell r="I6935" t="str">
            <v>TXKM</v>
          </cell>
          <cell r="J6935" t="str">
            <v>COEFICIENTE DE REPRESENTATIVIDADE</v>
          </cell>
          <cell r="K6935" t="str">
            <v>1,60</v>
          </cell>
          <cell r="L6935" t="str">
            <v>CAIXA REFERENCIAL</v>
          </cell>
        </row>
        <row r="6936">
          <cell r="G6936" t="str">
            <v>95429</v>
          </cell>
          <cell r="H6936" t="str">
            <v>TRANSPORTE COM CAMINHÃO BASCULANTE DE 18 M³, EM VIA URBANA EM REVESTIMENTO PRIMÁRIO (UNIDADE: TXKM). AF_07/2020</v>
          </cell>
          <cell r="I6936" t="str">
            <v>TXKM</v>
          </cell>
          <cell r="J6936" t="str">
            <v>COEFICIENTE DE REPRESENTATIVIDADE</v>
          </cell>
          <cell r="K6936" t="str">
            <v>1,39</v>
          </cell>
          <cell r="L6936" t="str">
            <v>CAIXA REFERENCIAL</v>
          </cell>
        </row>
        <row r="6937">
          <cell r="G6937" t="str">
            <v>95430</v>
          </cell>
          <cell r="H6937" t="str">
            <v>TRANSPORTE COM CAMINHÃO BASCULANTE DE 18 M³, EM VIA URBANA PAVIMENTADA, ADICIONAL PARA DMT EXCEDENTE A 30 KM (UNIDADE: TXKM). AF_07/2020</v>
          </cell>
          <cell r="I6937" t="str">
            <v>TXKM</v>
          </cell>
          <cell r="J6937" t="str">
            <v>COEFICIENTE DE REPRESENTATIVIDADE</v>
          </cell>
          <cell r="K6937" t="str">
            <v>0,48</v>
          </cell>
          <cell r="L6937" t="str">
            <v>CAIXA REFERENCIAL</v>
          </cell>
        </row>
        <row r="6938">
          <cell r="G6938" t="str">
            <v>95875</v>
          </cell>
          <cell r="H6938" t="str">
            <v>TRANSPORTE COM CAMINHÃO BASCULANTE DE 10 M³, EM VIA URBANA PAVIMENTADA, DMT ATÉ 30 KM (UNIDADE: M3XKM). AF_07/2020</v>
          </cell>
          <cell r="I6938" t="str">
            <v>M3XKM</v>
          </cell>
          <cell r="J6938" t="str">
            <v>COEFICIENTE DE REPRESENTATIVIDADE</v>
          </cell>
          <cell r="K6938" t="str">
            <v>2,56</v>
          </cell>
          <cell r="L6938" t="str">
            <v>CAIXA REFERENCIAL</v>
          </cell>
        </row>
        <row r="6939">
          <cell r="G6939" t="str">
            <v>95876</v>
          </cell>
          <cell r="H6939" t="str">
            <v>TRANSPORTE COM CAMINHÃO BASCULANTE DE 14 M³, EM VIA URBANA PAVIMENTADA, DMT ATÉ 30 KM (UNIDADE: M3XKM). AF_07/2020</v>
          </cell>
          <cell r="I6939" t="str">
            <v>M3XKM</v>
          </cell>
          <cell r="J6939" t="str">
            <v>COEFICIENTE DE REPRESENTATIVIDADE</v>
          </cell>
          <cell r="K6939" t="str">
            <v>2,20</v>
          </cell>
          <cell r="L6939" t="str">
            <v>CAIXA REFERENCIAL</v>
          </cell>
        </row>
        <row r="6940">
          <cell r="G6940" t="str">
            <v>95877</v>
          </cell>
          <cell r="H6940" t="str">
            <v>TRANSPORTE COM CAMINHÃO BASCULANTE DE 18 M³, EM VIA URBANA PAVIMENTADA, DMT ATÉ 30 KM (UNIDADE: M3XKM). AF_07/2020</v>
          </cell>
          <cell r="I6940" t="str">
            <v>M3XKM</v>
          </cell>
          <cell r="J6940" t="str">
            <v>COEFICIENTE DE REPRESENTATIVIDADE</v>
          </cell>
          <cell r="K6940" t="str">
            <v>1,89</v>
          </cell>
          <cell r="L6940" t="str">
            <v>CAIXA REFERENCIAL</v>
          </cell>
        </row>
        <row r="6941">
          <cell r="G6941" t="str">
            <v>95878</v>
          </cell>
          <cell r="H6941" t="str">
            <v>TRANSPORTE COM CAMINHÃO BASCULANTE DE 10 M³, EM VIA URBANA PAVIMENTADA, DMT ATÉ 30 KM (UNIDADE: TXKM). AF_07/2020</v>
          </cell>
          <cell r="I6941" t="str">
            <v>TXKM</v>
          </cell>
          <cell r="J6941" t="str">
            <v>COEFICIENTE DE REPRESENTATIVIDADE</v>
          </cell>
          <cell r="K6941" t="str">
            <v>1,73</v>
          </cell>
          <cell r="L6941" t="str">
            <v>CAIXA REFERENCIAL</v>
          </cell>
        </row>
        <row r="6942">
          <cell r="G6942" t="str">
            <v>95879</v>
          </cell>
          <cell r="H6942" t="str">
            <v>TRANSPORTE COM CAMINHÃO BASCULANTE DE 14 M³, EM VIA URBANA PAVIMENTADA, DMT ATÉ 30 KM (UNIDADE: TXKM). AF_07/2020</v>
          </cell>
          <cell r="I6942" t="str">
            <v>TXKM</v>
          </cell>
          <cell r="J6942" t="str">
            <v>COEFICIENTE DE REPRESENTATIVIDADE</v>
          </cell>
          <cell r="K6942" t="str">
            <v>1,49</v>
          </cell>
          <cell r="L6942" t="str">
            <v>CAIXA REFERENCIAL</v>
          </cell>
        </row>
        <row r="6943">
          <cell r="G6943" t="str">
            <v>95880</v>
          </cell>
          <cell r="H6943" t="str">
            <v>TRANSPORTE COM CAMINHÃO BASCULANTE DE 18 M³, EM VIA URBANA PAVIMENTADA, DMT ATÉ 30 KM (UNIDADE: TXKM). AF_07/2020</v>
          </cell>
          <cell r="I6943" t="str">
            <v>TXKM</v>
          </cell>
          <cell r="J6943" t="str">
            <v>COEFICIENTE DE REPRESENTATIVIDADE</v>
          </cell>
          <cell r="K6943" t="str">
            <v>1,27</v>
          </cell>
          <cell r="L6943" t="str">
            <v>CAIXA REFERENCIAL</v>
          </cell>
        </row>
        <row r="6944">
          <cell r="G6944" t="str">
            <v>97912</v>
          </cell>
          <cell r="H6944" t="str">
            <v>TRANSPORTE COM CAMINHÃO BASCULANTE DE 6 M³, EM VIA URBANA EM LEITO NATURAL (UNIDADE: M3XKM). AF_07/2020</v>
          </cell>
          <cell r="I6944" t="str">
            <v>M3XKM</v>
          </cell>
          <cell r="J6944" t="str">
            <v>COEFICIENTE DE REPRESENTATIVIDADE</v>
          </cell>
          <cell r="K6944" t="str">
            <v>3,91</v>
          </cell>
          <cell r="L6944" t="str">
            <v>CAIXA REFERENCIAL</v>
          </cell>
        </row>
        <row r="6945">
          <cell r="G6945" t="str">
            <v>97913</v>
          </cell>
          <cell r="H6945" t="str">
            <v>TRANSPORTE COM CAMINHÃO BASCULANTE DE 6 M³, EM VIA URBANA EM REVESTIMENTO PRIMÁRIO (UNIDADE: M3XKM). AF_07/2020</v>
          </cell>
          <cell r="I6945" t="str">
            <v>M3XKM</v>
          </cell>
          <cell r="J6945" t="str">
            <v>COEFICIENTE DE REPRESENTATIVIDADE</v>
          </cell>
          <cell r="K6945" t="str">
            <v>3,39</v>
          </cell>
          <cell r="L6945" t="str">
            <v>CAIXA REFERENCIAL</v>
          </cell>
        </row>
        <row r="6946">
          <cell r="G6946" t="str">
            <v>97914</v>
          </cell>
          <cell r="H6946" t="str">
            <v>TRANSPORTE COM CAMINHÃO BASCULANTE DE 6 M³, EM VIA URBANA PAVIMENTADA, DMT ATÉ 30 KM (UNIDADE: M3XKM). AF_07/2020</v>
          </cell>
          <cell r="I6946" t="str">
            <v>M3XKM</v>
          </cell>
          <cell r="J6946" t="str">
            <v>COEFICIENTE DE REPRESENTATIVIDADE</v>
          </cell>
          <cell r="K6946" t="str">
            <v>3,10</v>
          </cell>
          <cell r="L6946" t="str">
            <v>CAIXA REFERENCIAL</v>
          </cell>
        </row>
        <row r="6947">
          <cell r="G6947" t="str">
            <v>97915</v>
          </cell>
          <cell r="H6947" t="str">
            <v>TRANSPORTE COM CAMINHÃO BASCULANTE DE 6 M³, EM VIA URBANA PAVIMENTADA, ADICIONAL PARA DMT EXCEDENTE A 30 KM (UNIDADE: M3XKM). AF_07/2020</v>
          </cell>
          <cell r="I6947" t="str">
            <v>M3XKM</v>
          </cell>
          <cell r="J6947" t="str">
            <v>COEFICIENTE DE REPRESENTATIVIDADE</v>
          </cell>
          <cell r="K6947" t="str">
            <v>1,24</v>
          </cell>
          <cell r="L6947" t="str">
            <v>CAIXA REFERENCIAL</v>
          </cell>
        </row>
        <row r="6948">
          <cell r="G6948" t="str">
            <v>100937</v>
          </cell>
          <cell r="H6948" t="str">
            <v>TRANSPORTE COM CAMINHÃO BASCULANTE DE 6 M³, EM VIA INTERNA (DENTRO DO CANTEIRO - UNIDADE: M3XKM). AF_07/2020</v>
          </cell>
          <cell r="I6948" t="str">
            <v>M3XKM</v>
          </cell>
          <cell r="J6948" t="str">
            <v>COEFICIENTE DE REPRESENTATIVIDADE</v>
          </cell>
          <cell r="K6948" t="str">
            <v>9,32</v>
          </cell>
          <cell r="L6948" t="str">
            <v>CAIXA REFERENCIAL</v>
          </cell>
        </row>
        <row r="6949">
          <cell r="G6949" t="str">
            <v>100938</v>
          </cell>
          <cell r="H6949" t="str">
            <v>TRANSPORTE COM CAMINHÃO BASCULANTE DE 10 M³, EM VIA INTERNA (DENTRO DO CANTEIRO - UNIDADE: M3XKM). AF_07/2020</v>
          </cell>
          <cell r="I6949" t="str">
            <v>M3XKM</v>
          </cell>
          <cell r="J6949" t="str">
            <v>COEFICIENTE DE REPRESENTATIVIDADE</v>
          </cell>
          <cell r="K6949" t="str">
            <v>7,72</v>
          </cell>
          <cell r="L6949" t="str">
            <v>CAIXA REFERENCIAL</v>
          </cell>
        </row>
        <row r="6950">
          <cell r="G6950" t="str">
            <v>100939</v>
          </cell>
          <cell r="H6950" t="str">
            <v>TRANSPORTE COM CAMINHÃO BASCULANTE DE 14 M³, EM VIA INTERNA (DENTRO DO CANTEIRO - UNIDADE:M3XKM). AF_07/2020</v>
          </cell>
          <cell r="I6950" t="str">
            <v>M3XKM</v>
          </cell>
          <cell r="J6950" t="str">
            <v>COEFICIENTE DE REPRESENTATIVIDADE</v>
          </cell>
          <cell r="K6950" t="str">
            <v>6,72</v>
          </cell>
          <cell r="L6950" t="str">
            <v>CAIXA REFERENCIAL</v>
          </cell>
        </row>
        <row r="6951">
          <cell r="G6951" t="str">
            <v>100940</v>
          </cell>
          <cell r="H6951" t="str">
            <v>TRANSPORTE COM CAMINHÃO BASCULANTE DE 18 M³, EM VIA INTERNA (DENTRO DO CANTEIRO - UNIDADE: M3XKM). AF_07/2020</v>
          </cell>
          <cell r="I6951" t="str">
            <v>M3XKM</v>
          </cell>
          <cell r="J6951" t="str">
            <v>COEFICIENTE DE REPRESENTATIVIDADE</v>
          </cell>
          <cell r="K6951" t="str">
            <v>5,73</v>
          </cell>
          <cell r="L6951" t="str">
            <v>CAIXA REFERENCIAL</v>
          </cell>
        </row>
        <row r="6952">
          <cell r="G6952" t="str">
            <v>100941</v>
          </cell>
          <cell r="H6952" t="str">
            <v>TRANSPORTE COM CAMINHÃO BASCULANTE DE 6 M³, EM VIA INTERNA (DENTRO DO CANTEIRO - UNIDADE: TXKM). AF_07/2020</v>
          </cell>
          <cell r="I6952" t="str">
            <v>TXKM</v>
          </cell>
          <cell r="J6952" t="str">
            <v>COEFICIENTE DE REPRESENTATIVIDADE</v>
          </cell>
          <cell r="K6952" t="str">
            <v>6,20</v>
          </cell>
          <cell r="L6952" t="str">
            <v>CAIXA REFERENCIAL</v>
          </cell>
        </row>
        <row r="6953">
          <cell r="G6953" t="str">
            <v>100942</v>
          </cell>
          <cell r="H6953" t="str">
            <v>TRANSPORTE COM CAMINHÃO BASCULANTE DE 10 M³, EM VIA INTERNA A OBRA (UNIDADE: TXKM). AF_07/2020</v>
          </cell>
          <cell r="I6953" t="str">
            <v>TXKM</v>
          </cell>
          <cell r="J6953" t="str">
            <v>COEFICIENTE DE REPRESENTATIVIDADE</v>
          </cell>
          <cell r="K6953" t="str">
            <v>5,16</v>
          </cell>
          <cell r="L6953" t="str">
            <v>CAIXA REFERENCIAL</v>
          </cell>
        </row>
        <row r="6954">
          <cell r="G6954" t="str">
            <v>100943</v>
          </cell>
          <cell r="H6954" t="str">
            <v>TRANSPORTE COM CAMINHÃO BASCULANTE DE 14 M³, EM VIA INTERNA (DENTRO DO CANTEIRO - UNIDADE: TXKM). AF_07/2020</v>
          </cell>
          <cell r="I6954" t="str">
            <v>TXKM</v>
          </cell>
          <cell r="J6954" t="str">
            <v>COEFICIENTE DE REPRESENTATIVIDADE</v>
          </cell>
          <cell r="K6954" t="str">
            <v>4,46</v>
          </cell>
          <cell r="L6954" t="str">
            <v>CAIXA REFERENCIAL</v>
          </cell>
        </row>
        <row r="6955">
          <cell r="G6955" t="str">
            <v>100944</v>
          </cell>
          <cell r="H6955" t="str">
            <v>TRANSPORTE COM CAMINHÃO BASCULANTE DE 18 M³, EM VIA INTERNA (DENTRO DO CANTEIRO - UNIDADE: TXKM). AF_07/2020</v>
          </cell>
          <cell r="I6955" t="str">
            <v>TXKM</v>
          </cell>
          <cell r="J6955" t="str">
            <v>COEFICIENTE DE REPRESENTATIVIDADE</v>
          </cell>
          <cell r="K6955" t="str">
            <v>3,83</v>
          </cell>
          <cell r="L6955" t="str">
            <v>CAIXA REFERENCIAL</v>
          </cell>
        </row>
        <row r="6956">
          <cell r="G6956" t="str">
            <v>100945</v>
          </cell>
          <cell r="H6956" t="str">
            <v>TRANSPORTE COM CAMINHÃO CARROCERIA 9T, EM VIA URBANA EM LEITO NATURAL (UNIDADE: TXKM). AF_07/2020</v>
          </cell>
          <cell r="I6956" t="str">
            <v>TXKM</v>
          </cell>
          <cell r="J6956" t="str">
            <v>COEFICIENTE DE REPRESENTATIVIDADE</v>
          </cell>
          <cell r="K6956" t="str">
            <v>2,94</v>
          </cell>
          <cell r="L6956" t="str">
            <v>CAIXA REFERENCIAL</v>
          </cell>
        </row>
        <row r="6957">
          <cell r="G6957" t="str">
            <v>100946</v>
          </cell>
          <cell r="H6957" t="str">
            <v>TRANSPORTE COM CAMINHÃO CARROCERIA 9T, EM VIA URBANA EM REVESTIMENTO PRIMÁRIO (UNIDADE: TXKM). AF_07/2020</v>
          </cell>
          <cell r="I6957" t="str">
            <v>TXKM</v>
          </cell>
          <cell r="J6957" t="str">
            <v>COEFICIENTE DE REPRESENTATIVIDADE</v>
          </cell>
          <cell r="K6957" t="str">
            <v>2,53</v>
          </cell>
          <cell r="L6957" t="str">
            <v>CAIXA REFERENCIAL</v>
          </cell>
        </row>
        <row r="6958">
          <cell r="G6958" t="str">
            <v>100947</v>
          </cell>
          <cell r="H6958" t="str">
            <v>TRANSPORTE COM CAMINHÃO CARROCERIA 9T, EM VIA URBANA PAVIMENTADA, DMT ATÉ 30KM (UNIDADE: TXKM). AF_07/2020</v>
          </cell>
          <cell r="I6958" t="str">
            <v>TXKM</v>
          </cell>
          <cell r="J6958" t="str">
            <v>COEFICIENTE DE REPRESENTATIVIDADE</v>
          </cell>
          <cell r="K6958" t="str">
            <v>2,33</v>
          </cell>
          <cell r="L6958" t="str">
            <v>CAIXA REFERENCIAL</v>
          </cell>
        </row>
        <row r="6959">
          <cell r="G6959" t="str">
            <v>100948</v>
          </cell>
          <cell r="H6959" t="str">
            <v>TRANSPORTE COM CAMINHÃO CARROCERIA 9T, EM VIA URBANA PAVIMENTADA, ADICIONAL PARA DMT EXCEDENTE A 30 KM (UNIDADE: TXKM). AF_07/2020</v>
          </cell>
          <cell r="I6959" t="str">
            <v>TXKM</v>
          </cell>
          <cell r="J6959" t="str">
            <v>COEFICIENTE DE REPRESENTATIVIDADE</v>
          </cell>
          <cell r="K6959" t="str">
            <v>0,92</v>
          </cell>
          <cell r="L6959" t="str">
            <v>CAIXA REFERENCIAL</v>
          </cell>
        </row>
        <row r="6960">
          <cell r="G6960" t="str">
            <v>100949</v>
          </cell>
          <cell r="H6960" t="str">
            <v>TRANSPORTE COM CAMINHÃO CARROCERIA 9T, EM VIA INTERNA (DENTRO DO CANTEIRO - UNIDADE: TXKM). AF_07/2020</v>
          </cell>
          <cell r="I6960" t="str">
            <v>TXKM</v>
          </cell>
          <cell r="J6960" t="str">
            <v>COEFICIENTE DE REPRESENTATIVIDADE</v>
          </cell>
          <cell r="K6960" t="str">
            <v>6,98</v>
          </cell>
          <cell r="L6960" t="str">
            <v>CAIXA REFERENCIAL</v>
          </cell>
        </row>
        <row r="6961">
          <cell r="G6961" t="str">
            <v>100950</v>
          </cell>
          <cell r="H6961" t="str">
            <v>TRANSPORTE COM CAMINHÃO CARROCERIA COM GUINDAUTO (MUNCK),  MOMENTO MÁXIMO DE CARGA 11,7 TM, EM VIA URBANA EM LEITO NATURAL (UNIDADE: TXKM). AF_07/2020</v>
          </cell>
          <cell r="I6961" t="str">
            <v>TXKM</v>
          </cell>
          <cell r="J6961" t="str">
            <v>COEFICIENTE DE REPRESENTATIVIDADE</v>
          </cell>
          <cell r="K6961" t="str">
            <v>3,70</v>
          </cell>
          <cell r="L6961" t="str">
            <v>CAIXA REFERENCIAL</v>
          </cell>
        </row>
        <row r="6962">
          <cell r="G6962" t="str">
            <v>100951</v>
          </cell>
          <cell r="H6962" t="str">
            <v>TRANSPORTE COM CAMINHÃO CARROCERIA COM GUINDAUTO (MUNCK),  MOMENTO MÁXIMO DE CARGA 11,7 TM, EM VIA URBANA EM REVESTIMENTO PRIMÁRIO (UNIDADE: TXKM). AF_07/2020</v>
          </cell>
          <cell r="I6962" t="str">
            <v>TXKM</v>
          </cell>
          <cell r="J6962" t="str">
            <v>COEFICIENTE DE REPRESENTATIVIDADE</v>
          </cell>
          <cell r="K6962" t="str">
            <v>3,20</v>
          </cell>
          <cell r="L6962" t="str">
            <v>CAIXA REFERENCIAL</v>
          </cell>
        </row>
        <row r="6963">
          <cell r="G6963" t="str">
            <v>100952</v>
          </cell>
          <cell r="H6963" t="str">
            <v>TRANSPORTE COM CAMINHÃO CARROCERIA COM GUINDAUTO (MUNCK),  MOMENTO MÁXIMO DE CARGA 11,7 TM, EM VIA URBANA PAVIMENTADA, DMT ATÉ 30KM (UNIDADE: TXKM). AF_07/2020</v>
          </cell>
          <cell r="I6963" t="str">
            <v>TXKM</v>
          </cell>
          <cell r="J6963" t="str">
            <v>COEFICIENTE DE REPRESENTATIVIDADE</v>
          </cell>
          <cell r="K6963" t="str">
            <v>2,95</v>
          </cell>
          <cell r="L6963" t="str">
            <v>CAIXA REFERENCIAL</v>
          </cell>
        </row>
        <row r="6964">
          <cell r="G6964" t="str">
            <v>100953</v>
          </cell>
          <cell r="H6964" t="str">
            <v>TRANSPORTE COM CAMINHÃO CARROCERIA COM GUINDAUTO (MUNCK),  MOMENTO MÁXIMO DE CARGA 11,7 TM, EM VIA URBANA PAVIMENTADA, ADICIONAL PARA DMT EXCEDENTE A 30 KM (UNIDADE: TXKM). AF_07/2020</v>
          </cell>
          <cell r="I6964" t="str">
            <v>TXKM</v>
          </cell>
          <cell r="J6964" t="str">
            <v>COEFICIENTE DE REPRESENTATIVIDADE</v>
          </cell>
          <cell r="K6964" t="str">
            <v>1,17</v>
          </cell>
          <cell r="L6964" t="str">
            <v>CAIXA REFERENCIAL</v>
          </cell>
        </row>
        <row r="6965">
          <cell r="G6965" t="str">
            <v>100954</v>
          </cell>
          <cell r="H6965" t="str">
            <v>TRANSPORTE COM CAMINHÃO CARROCERIA COM GUINDAUTO (MUNCK),  MOMENTO MÁXIMO DE CARGA 11,7 TM, EM VIA INTERNA (DENTRO DO CANTEIRO - UNIDADE: TXKM). AF_07/2020</v>
          </cell>
          <cell r="I6965" t="str">
            <v>TXKM</v>
          </cell>
          <cell r="J6965" t="str">
            <v>COEFICIENTE DE REPRESENTATIVIDADE</v>
          </cell>
          <cell r="K6965" t="str">
            <v>8,82</v>
          </cell>
          <cell r="L6965" t="str">
            <v>CAIXA REFERENCIAL</v>
          </cell>
        </row>
        <row r="6966">
          <cell r="G6966" t="str">
            <v>100955</v>
          </cell>
          <cell r="H6966" t="str">
            <v>TRANSPORTE COM CAMINHÃO PIPA DE 6 M³, EM VIA URBANA EM LEITO NATURAL (UNIDADE: M3XKM). AF_07/2020</v>
          </cell>
          <cell r="I6966" t="str">
            <v>M3XKM</v>
          </cell>
          <cell r="J6966" t="str">
            <v>COEFICIENTE DE REPRESENTATIVIDADE</v>
          </cell>
          <cell r="K6966" t="str">
            <v>5,09</v>
          </cell>
          <cell r="L6966" t="str">
            <v>CAIXA REFERENCIAL</v>
          </cell>
        </row>
        <row r="6967">
          <cell r="G6967" t="str">
            <v>100956</v>
          </cell>
          <cell r="H6967" t="str">
            <v>TRANSPORTE COM CAMINHÃO PIPA DE 6 M³, EM VIA URBANA EM REVESTIMENTO PRIMÁRIO (UNIDADE: M3XKM). AF_07/2020</v>
          </cell>
          <cell r="I6967" t="str">
            <v>M3XKM</v>
          </cell>
          <cell r="J6967" t="str">
            <v>COEFICIENTE DE REPRESENTATIVIDADE</v>
          </cell>
          <cell r="K6967" t="str">
            <v>4,41</v>
          </cell>
          <cell r="L6967" t="str">
            <v>CAIXA REFERENCIAL</v>
          </cell>
        </row>
        <row r="6968">
          <cell r="G6968" t="str">
            <v>100957</v>
          </cell>
          <cell r="H6968" t="str">
            <v>TRANSPORTE COM CAMINHÃO PIPA DE 6 M³, EM VIA URBANA PAVIMENTADA, DMT ATÉ 30KM (UNIDADE: M3XKM). AF_07/2020</v>
          </cell>
          <cell r="I6968" t="str">
            <v>M3XKM</v>
          </cell>
          <cell r="J6968" t="str">
            <v>COEFICIENTE DE REPRESENTATIVIDADE</v>
          </cell>
          <cell r="K6968" t="str">
            <v>4,04</v>
          </cell>
          <cell r="L6968" t="str">
            <v>CAIXA REFERENCIAL</v>
          </cell>
        </row>
        <row r="6969">
          <cell r="G6969" t="str">
            <v>100958</v>
          </cell>
          <cell r="H6969" t="str">
            <v>TRANSPORTE COM CAMINHÃO PIPA DE 6 M³, EM VIA URBANA PAVIMENTADA, ADICIONAL PARA DMT EXCEDENTE A 30 KM (UNIDADE: M3XKM). AF_07/2020</v>
          </cell>
          <cell r="I6969" t="str">
            <v>M3XKM</v>
          </cell>
          <cell r="J6969" t="str">
            <v>COEFICIENTE DE REPRESENTATIVIDADE</v>
          </cell>
          <cell r="K6969" t="str">
            <v>1,62</v>
          </cell>
          <cell r="L6969" t="str">
            <v>CAIXA REFERENCIAL</v>
          </cell>
        </row>
        <row r="6970">
          <cell r="G6970" t="str">
            <v>100959</v>
          </cell>
          <cell r="H6970" t="str">
            <v>TRANSPORTE COM CAMINHÃO PIPA DE 6 M³, EM VIA INTERNA (DENTRO DO CANTEIRO - UNIDADE: M3XKM). AF_07/2020</v>
          </cell>
          <cell r="I6970" t="str">
            <v>M3XKM</v>
          </cell>
          <cell r="J6970" t="str">
            <v>COEFICIENTE DE REPRESENTATIVIDADE</v>
          </cell>
          <cell r="K6970" t="str">
            <v>12,13</v>
          </cell>
          <cell r="L6970" t="str">
            <v>CAIXA REFERENCIAL</v>
          </cell>
        </row>
        <row r="6971">
          <cell r="G6971" t="str">
            <v>100960</v>
          </cell>
          <cell r="H6971" t="str">
            <v>TRANSPORTE COM CAMINHÃO PIPA DE 10 M³, EM VIA URBANA EM LEITO NATURAL (UNIDADE: M3XKM). AF_07/2020</v>
          </cell>
          <cell r="I6971" t="str">
            <v>M3XKM</v>
          </cell>
          <cell r="J6971" t="str">
            <v>COEFICIENTE DE REPRESENTATIVIDADE</v>
          </cell>
          <cell r="K6971" t="str">
            <v>3,76</v>
          </cell>
          <cell r="L6971" t="str">
            <v>CAIXA REFERENCIAL</v>
          </cell>
        </row>
        <row r="6972">
          <cell r="G6972" t="str">
            <v>100961</v>
          </cell>
          <cell r="H6972" t="str">
            <v>TRANSPORTE COM CAMINHÃO PIPA DE 10 M³, EM VIA URBANA EM REVESTIMENTO PRIMÁRIO (UNIDADE: M3XKM). AF_07/2020</v>
          </cell>
          <cell r="I6972" t="str">
            <v>M3XKM</v>
          </cell>
          <cell r="J6972" t="str">
            <v>COEFICIENTE DE REPRESENTATIVIDADE</v>
          </cell>
          <cell r="K6972" t="str">
            <v>3,26</v>
          </cell>
          <cell r="L6972" t="str">
            <v>CAIXA REFERENCIAL</v>
          </cell>
        </row>
        <row r="6973">
          <cell r="G6973" t="str">
            <v>100962</v>
          </cell>
          <cell r="H6973" t="str">
            <v>TRANSPORTE COM CAMINHÃO PIPA DE 10 M³, EM VIA URBANA PAVIMENTADA, DMT ATÉ 30KM (UNIDADE: M3XKM). AF_07/2020</v>
          </cell>
          <cell r="I6973" t="str">
            <v>M3XKM</v>
          </cell>
          <cell r="J6973" t="str">
            <v>COEFICIENTE DE REPRESENTATIVIDADE</v>
          </cell>
          <cell r="K6973" t="str">
            <v>2,98</v>
          </cell>
          <cell r="L6973" t="str">
            <v>CAIXA REFERENCIAL</v>
          </cell>
        </row>
        <row r="6974">
          <cell r="G6974" t="str">
            <v>100963</v>
          </cell>
          <cell r="H6974" t="str">
            <v>TRANSPORTE COM CAMINHÃO PIPA DE 10 M³, EM VIA URBANA PAVIMENTADA, ADICIONAL PARA DMT EXCEDENTE A 30 KM (UNIDADE: M3XKM). AF_07/2020</v>
          </cell>
          <cell r="I6974" t="str">
            <v>M3XKM</v>
          </cell>
          <cell r="J6974" t="str">
            <v>COEFICIENTE DE REPRESENTATIVIDADE</v>
          </cell>
          <cell r="K6974" t="str">
            <v>1,18</v>
          </cell>
          <cell r="L6974" t="str">
            <v>CAIXA REFERENCIAL</v>
          </cell>
        </row>
        <row r="6975">
          <cell r="G6975" t="str">
            <v>100964</v>
          </cell>
          <cell r="H6975" t="str">
            <v>TRANSPORTE COM CAMINHÃO PIPA DE 10 M³, EM VIA INTERNA (DENTRO DO CANTEIRO - UNIDADE: M3XKM). AF_07/2020</v>
          </cell>
          <cell r="I6975" t="str">
            <v>M3XKM</v>
          </cell>
          <cell r="J6975" t="str">
            <v>COEFICIENTE DE REPRESENTATIVIDADE</v>
          </cell>
          <cell r="K6975" t="str">
            <v>9,04</v>
          </cell>
          <cell r="L6975" t="str">
            <v>CAIXA REFERENCIAL</v>
          </cell>
        </row>
        <row r="6976">
          <cell r="G6976" t="str">
            <v>100973</v>
          </cell>
          <cell r="H6976" t="str">
            <v>CARGA, MANOBRA E DESCARGA DE SOLOS E MATERIAIS GRANULARES EM CAMINHÃO BASCULANTE 6 M³ - CARGA COM PÁ CARREGADEIRA (CAÇAMBA DE 1,7 A 2,8 M³ / 128 HP) E DESCARGA LIVRE (UNIDADE: M3). AF_07/2020</v>
          </cell>
          <cell r="I6976" t="str">
            <v>M3</v>
          </cell>
          <cell r="J6976" t="str">
            <v>COEFICIENTE DE REPRESENTATIVIDADE</v>
          </cell>
          <cell r="K6976" t="str">
            <v>9,27</v>
          </cell>
          <cell r="L6976" t="str">
            <v>CAIXA REFERENCIAL</v>
          </cell>
        </row>
        <row r="6977">
          <cell r="G6977" t="str">
            <v>100974</v>
          </cell>
          <cell r="H6977" t="str">
            <v>CARGA, MANOBRA E DESCARGA DE SOLOS E MATERIAIS GRANULARES EM CAMINHÃO BASCULANTE 10 M³ - CARGA COM PÁ CARREGADEIRA (CAÇAMBA DE 1,7 A 2,8 M³ / 128 HP) E DESCARGA LIVRE (UNIDADE: M3). AF_07/2020</v>
          </cell>
          <cell r="I6977" t="str">
            <v>M3</v>
          </cell>
          <cell r="J6977" t="str">
            <v>COEFICIENTE DE REPRESENTATIVIDADE</v>
          </cell>
          <cell r="K6977" t="str">
            <v>8,88</v>
          </cell>
          <cell r="L6977" t="str">
            <v>CAIXA REFERENCIAL</v>
          </cell>
        </row>
        <row r="6978">
          <cell r="G6978" t="str">
            <v>100975</v>
          </cell>
          <cell r="H6978" t="str">
            <v>CARGA, MANOBRA E DESCARGA DE SOLOS E MATERIAIS GRANULARES EM CAMINHÃO BASCULANTE 14 M³ - CARGA COM PÁ CARREGADEIRA (CAÇAMBA DE 1,7 A 2,8 M³ / 128 HP) E DESCARGA LIVRE (UNIDADE: M3). AF_07/2020</v>
          </cell>
          <cell r="I6978" t="str">
            <v>M3</v>
          </cell>
          <cell r="J6978" t="str">
            <v>COEFICIENTE DE REPRESENTATIVIDADE</v>
          </cell>
          <cell r="K6978" t="str">
            <v>8,88</v>
          </cell>
          <cell r="L6978" t="str">
            <v>CAIXA REFERENCIAL</v>
          </cell>
        </row>
        <row r="6979">
          <cell r="G6979" t="str">
            <v>100965</v>
          </cell>
          <cell r="H6979" t="str">
            <v>TRANSPORTE COM CAMINHÃO TANQUE DE TRANSPORTE DE MATERIAL ASFÁLTICO DE 30000 L, EM VIA URBANA EM  LEITO NATURAL (UNIDADE: TXKM). AF_07/2020</v>
          </cell>
          <cell r="I6979" t="str">
            <v>TXKM</v>
          </cell>
          <cell r="J6979" t="str">
            <v>COEFICIENTE DE REPRESENTATIVIDADE</v>
          </cell>
          <cell r="K6979" t="str">
            <v>1,83</v>
          </cell>
          <cell r="L6979" t="str">
            <v>CAIXA REFERENCIAL</v>
          </cell>
        </row>
        <row r="6980">
          <cell r="G6980" t="str">
            <v>100966</v>
          </cell>
          <cell r="H6980" t="str">
            <v>TRANSPORTE COM CAMINHÃO TANQUE DE TRANSPORTE DE MATERIAL ASFÁLTICO DE 30000 L, EM VIA URBANA EM  REVESTIMENTO PRIMÁRIO (UNIDADE: TXKM). AF_07/2020</v>
          </cell>
          <cell r="I6980" t="str">
            <v>TXKM</v>
          </cell>
          <cell r="J6980" t="str">
            <v>COEFICIENTE DE REPRESENTATIVIDADE</v>
          </cell>
          <cell r="K6980" t="str">
            <v>1,57</v>
          </cell>
          <cell r="L6980" t="str">
            <v>CAIXA REFERENCIAL</v>
          </cell>
        </row>
        <row r="6981">
          <cell r="G6981" t="str">
            <v>100969</v>
          </cell>
          <cell r="H6981" t="str">
            <v>TRANSPORTE COM CAMINHÃO TANQUE DE TRANSPORTE DE MATERIAL ASFÁLTICO DE 20000 L, EM VIA URBANA EM LEITO NATURAL (UNIDADE: TXKM). AF_07/2020</v>
          </cell>
          <cell r="I6981" t="str">
            <v>TXKM</v>
          </cell>
          <cell r="J6981" t="str">
            <v>COEFICIENTE DE REPRESENTATIVIDADE</v>
          </cell>
          <cell r="K6981" t="str">
            <v>2,41</v>
          </cell>
          <cell r="L6981" t="str">
            <v>CAIXA REFERENCIAL</v>
          </cell>
        </row>
        <row r="6982">
          <cell r="G6982" t="str">
            <v>100970</v>
          </cell>
          <cell r="H6982" t="str">
            <v>TRANSPORTE COM CAMINHÃO TANQUE DE TRANSPORTE DE MATERIAL ASFÁLTICO DE 20000 L, EM VIA URBANA EM  REVESTIMENTO PRIMÁRIO (UNIDADE: TXKM). AF_07/2020</v>
          </cell>
          <cell r="I6982" t="str">
            <v>TXKM</v>
          </cell>
          <cell r="J6982" t="str">
            <v>COEFICIENTE DE REPRESENTATIVIDADE</v>
          </cell>
          <cell r="K6982" t="str">
            <v>2,04</v>
          </cell>
          <cell r="L6982" t="str">
            <v>CAIXA REFERENCIAL</v>
          </cell>
        </row>
        <row r="6983">
          <cell r="G6983" t="str">
            <v>102330</v>
          </cell>
          <cell r="H6983" t="str">
            <v>TRANSPORTE COM CAMINHÃO TANQUE DE TRANSPORTE DE MATERIAL ASFÁLTICO DE 30000 L, EM VIA URBANA PAVIMENTADA, DMT ATÉ 30KM (UNIDADE: TXKM). AF_07/2020</v>
          </cell>
          <cell r="I6983" t="str">
            <v>TXKM</v>
          </cell>
          <cell r="J6983" t="str">
            <v>COEFICIENTE DE REPRESENTATIVIDADE</v>
          </cell>
          <cell r="K6983" t="str">
            <v>1,47</v>
          </cell>
          <cell r="L6983" t="str">
            <v>CAIXA REFERENCIAL</v>
          </cell>
        </row>
        <row r="6984">
          <cell r="G6984" t="str">
            <v>102331</v>
          </cell>
          <cell r="H6984" t="str">
            <v>TRANSPORTE COM CAMINHÃO TANQUE DE TRANSPORTE DE MATERIAL ASFÁLTICO DE 30000 L, EM VIA URBANA PAVIMENTADA, ADICIONAL PARA DMT EXCEDENTE A 30 KM (UNIDADE: TXKM). AF_07/2020</v>
          </cell>
          <cell r="I6984" t="str">
            <v>TXKM</v>
          </cell>
          <cell r="J6984" t="str">
            <v>COEFICIENTE DE REPRESENTATIVIDADE</v>
          </cell>
          <cell r="K6984" t="str">
            <v>0,58</v>
          </cell>
          <cell r="L6984" t="str">
            <v>CAIXA REFERENCIAL</v>
          </cell>
        </row>
        <row r="6985">
          <cell r="G6985" t="str">
            <v>102332</v>
          </cell>
          <cell r="H6985" t="str">
            <v>TRANSPORTE COM CAMINHÃO TANQUE DE TRANSPORTE DE MATERIAL ASFÁLTICO DE 20000 L, EM VIA URBANA PAVIMENTADA, DMT ATÉ 30KM (UNIDADE: TXKM). AF_07/2020</v>
          </cell>
          <cell r="I6985" t="str">
            <v>TXKM</v>
          </cell>
          <cell r="J6985" t="str">
            <v>COEFICIENTE DE REPRESENTATIVIDADE</v>
          </cell>
          <cell r="K6985" t="str">
            <v>1,91</v>
          </cell>
          <cell r="L6985" t="str">
            <v>CAIXA REFERENCIAL</v>
          </cell>
        </row>
        <row r="6986">
          <cell r="G6986" t="str">
            <v>102333</v>
          </cell>
          <cell r="H6986" t="str">
            <v>TRANSPORTE COM CAMINHÃO TANQUE DE TRANSPORTE DE MATERIAL ASFÁLTICO DE 20000 L, EM VIA URBANA PAVIMENTADA, ADICIONAL PARA DMT EXCEDENTE A 30 KM (UNIDADE: TXKM). AF_07/2020</v>
          </cell>
          <cell r="I6986" t="str">
            <v>TXKM</v>
          </cell>
          <cell r="J6986" t="str">
            <v>COEFICIENTE DE REPRESENTATIVIDADE</v>
          </cell>
          <cell r="K6986" t="str">
            <v>0,77</v>
          </cell>
          <cell r="L6986" t="str">
            <v>CAIXA REFERENCIAL</v>
          </cell>
        </row>
        <row r="6987">
          <cell r="G6987" t="str">
            <v>101019</v>
          </cell>
          <cell r="H6987" t="str">
            <v>CARGA, MANOBRA E DESCARGA MANUAL DE TUBOS PLÁSTICOS, DN MENOR OU IGUAL A 100 MM, EM CAMINHÃO CARROCERIA 9T. AF_07/2020</v>
          </cell>
          <cell r="I6987" t="str">
            <v>T</v>
          </cell>
          <cell r="J6987" t="str">
            <v>COEFICIENTE DE REPRESENTATIVIDADE</v>
          </cell>
          <cell r="K6987" t="str">
            <v>632,82</v>
          </cell>
          <cell r="L6987" t="str">
            <v>CAIXA REFERENCIAL</v>
          </cell>
        </row>
        <row r="6988">
          <cell r="G6988" t="str">
            <v>101479</v>
          </cell>
          <cell r="H6988" t="str">
            <v>CARGA, MANOBRA E DESCARGA MANUAL DE TUBOS PLÁSTICOS, DN 200 MM, EM CAMINHÃO CARROCERIA 9T. AF_07/2020</v>
          </cell>
          <cell r="I6988" t="str">
            <v>T</v>
          </cell>
          <cell r="J6988" t="str">
            <v>COEFICIENTE DE REPRESENTATIVIDADE</v>
          </cell>
          <cell r="K6988" t="str">
            <v>184,37</v>
          </cell>
          <cell r="L6988" t="str">
            <v>CAIXA REFERENCIAL</v>
          </cell>
        </row>
        <row r="6989">
          <cell r="G6989" t="str">
            <v>102568</v>
          </cell>
          <cell r="H6989" t="str">
            <v>CARGA, MANOBRA E DESCARGA MANUAL DE TUBOS PLÁSTICOS, DN 150 MM, EM CAMINHÃO CARROCERIA 9T. AF_06/2021</v>
          </cell>
          <cell r="I6989" t="str">
            <v>T</v>
          </cell>
          <cell r="J6989" t="str">
            <v>COEFICIENTE DE REPRESENTATIVIDADE</v>
          </cell>
          <cell r="K6989" t="str">
            <v>314,08</v>
          </cell>
          <cell r="L6989" t="str">
            <v>CAIXA REFERENCIAL</v>
          </cell>
        </row>
        <row r="6990">
          <cell r="G6990" t="str">
            <v>100976</v>
          </cell>
          <cell r="H6990" t="str">
            <v>CARGA, MANOBRA E DESCARGA DE SOLOS E MATERIAIS GRANULARES EM CAMINHÃO BASCULANTE 18 M³ - CARGA COM PÁ CARREGADEIRA (CAÇAMBA DE 1,7 A 2,8 M³ / 128 HP) E DESCARGA LIVRE (UNIDADE: M3). AF_07/2020</v>
          </cell>
          <cell r="I6990" t="str">
            <v>M3</v>
          </cell>
          <cell r="J6990" t="str">
            <v>COEFICIENTE DE REPRESENTATIVIDADE</v>
          </cell>
          <cell r="K6990" t="str">
            <v>8,68</v>
          </cell>
          <cell r="L6990" t="str">
            <v>CAIXA REFERENCIAL</v>
          </cell>
        </row>
        <row r="6991">
          <cell r="G6991" t="str">
            <v>100977</v>
          </cell>
          <cell r="H6991" t="str">
            <v>CARGA, MANOBRA E DESCARGA DE SOLOS E MATERIAIS GRANULARES EM CAMINHÃO BASCULANTE 6 M³ - CARGA COM ESCAVADEIRA HIDRÁULICA (CAÇAMBA DE 1,20 M³ / 155 HP) E DESCARGA LIVRE (UNIDADE: M3). AF_07/2020</v>
          </cell>
          <cell r="I6991" t="str">
            <v>M3</v>
          </cell>
          <cell r="J6991" t="str">
            <v>COEFICIENTE DE REPRESENTATIVIDADE</v>
          </cell>
          <cell r="K6991" t="str">
            <v>8,05</v>
          </cell>
          <cell r="L6991" t="str">
            <v>CAIXA REFERENCIAL</v>
          </cell>
        </row>
        <row r="6992">
          <cell r="G6992" t="str">
            <v>100978</v>
          </cell>
          <cell r="H6992" t="str">
            <v>CARGA, MANOBRA E DESCARGA DE SOLOS E MATERIAIS GRANULARES EM CAMINHÃO BASCULANTE 10 M³ - CARGA COM ESCAVADEIRA HIDRÁULICA (CAÇAMBA DE 1,20 M³ / 155 HP) E DESCARGA LIVRE (UNIDADE: M3). AF_07/2020</v>
          </cell>
          <cell r="I6992" t="str">
            <v>M3</v>
          </cell>
          <cell r="J6992" t="str">
            <v>COEFICIENTE DE REPRESENTATIVIDADE</v>
          </cell>
          <cell r="K6992" t="str">
            <v>7,21</v>
          </cell>
          <cell r="L6992" t="str">
            <v>CAIXA REFERENCIAL</v>
          </cell>
        </row>
        <row r="6993">
          <cell r="G6993" t="str">
            <v>100979</v>
          </cell>
          <cell r="H6993" t="str">
            <v>CARGA, MANOBRA E DESCARGA DE SOLOS E MATERIAIS GRANULARES EM CAMINHÃO BASCULANTE 14 M³ - CARGA COM ESCAVADEIRA HIDRÁULICA (CAÇAMBA DE 1,20 M³ / 155 HP) E DESCARGA LIVRE (UNIDADE: M3). AF_07/2020</v>
          </cell>
          <cell r="I6993" t="str">
            <v>M3</v>
          </cell>
          <cell r="J6993" t="str">
            <v>COEFICIENTE DE REPRESENTATIVIDADE</v>
          </cell>
          <cell r="K6993" t="str">
            <v>6,86</v>
          </cell>
          <cell r="L6993" t="str">
            <v>CAIXA REFERENCIAL</v>
          </cell>
        </row>
        <row r="6994">
          <cell r="G6994" t="str">
            <v>100980</v>
          </cell>
          <cell r="H6994" t="str">
            <v>CARGA, MANOBRA E DESCARGA DE SOLOS E MATERIAIS GRANULARES EM CAMINHÃO BASCULANTE 18 M³ - CARGA COM ESCAVADEIRA HIDRÁULICA (CAÇAMBA DE 1,20 M³ / 155 HP) E DESCARGA LIVRE (UNIDADE: M3). AF_07/2020</v>
          </cell>
          <cell r="I6994" t="str">
            <v>M3</v>
          </cell>
          <cell r="J6994" t="str">
            <v>COEFICIENTE DE REPRESENTATIVIDADE</v>
          </cell>
          <cell r="K6994" t="str">
            <v>6,48</v>
          </cell>
          <cell r="L6994" t="str">
            <v>CAIXA REFERENCIAL</v>
          </cell>
        </row>
        <row r="6995">
          <cell r="G6995" t="str">
            <v>100981</v>
          </cell>
          <cell r="H6995" t="str">
            <v>CARGA, MANOBRA E DESCARGA DE ENTULHO EM CAMINHÃO BASCULANTE 6 M³ - CARGA COM ESCAVADEIRA HIDRÁULICA  (CAÇAMBA DE 0,80 M³ / 111 HP) E DESCARGA LIVRE (UNIDADE: M3). AF_07/2020</v>
          </cell>
          <cell r="I6995" t="str">
            <v>M3</v>
          </cell>
          <cell r="J6995" t="str">
            <v>COEFICIENTE DE REPRESENTATIVIDADE</v>
          </cell>
          <cell r="K6995" t="str">
            <v>9,79</v>
          </cell>
          <cell r="L6995" t="str">
            <v>CAIXA REFERENCIAL</v>
          </cell>
        </row>
        <row r="6996">
          <cell r="G6996" t="str">
            <v>100982</v>
          </cell>
          <cell r="H6996" t="str">
            <v>CARGA, MANOBRA E DESCARGA DE ENTULHO EM CAMINHÃO BASCULANTE 10 M³ - CARGA COM ESCAVADEIRA HIDRÁULICA  (CAÇAMBA DE 0,80 M³ / 111 HP) E DESCARGA LIVRE (UNIDADE: M3). AF_07/2020</v>
          </cell>
          <cell r="I6996" t="str">
            <v>M3</v>
          </cell>
          <cell r="J6996" t="str">
            <v>COEFICIENTE DE REPRESENTATIVIDADE</v>
          </cell>
          <cell r="K6996" t="str">
            <v>9,32</v>
          </cell>
          <cell r="L6996" t="str">
            <v>CAIXA REFERENCIAL</v>
          </cell>
        </row>
        <row r="6997">
          <cell r="G6997" t="str">
            <v>100983</v>
          </cell>
          <cell r="H6997" t="str">
            <v>CARGA, MANOBRA E DESCARGA DE ENTULHO EM CAMINHÃO BASCULANTE 14 M³ - CARGA COM ESCAVADEIRA HIDRÁULICA  (CAÇAMBA DE 0,80 M³ / 111 HP) E DESCARGA LIVRE (UNIDADE: M3). AF_07/2020</v>
          </cell>
          <cell r="I6997" t="str">
            <v>M3</v>
          </cell>
          <cell r="J6997" t="str">
            <v>COEFICIENTE DE REPRESENTATIVIDADE</v>
          </cell>
          <cell r="K6997" t="str">
            <v>9,29</v>
          </cell>
          <cell r="L6997" t="str">
            <v>CAIXA REFERENCIAL</v>
          </cell>
        </row>
        <row r="6998">
          <cell r="G6998" t="str">
            <v>100984</v>
          </cell>
          <cell r="H6998" t="str">
            <v>CARGA, MANOBRA E DESCARGA DE ENTULHO EM CAMINHÃO BASCULANTE 18 M³ - CARGA COM ESCAVADEIRA HIDRÁULICA  (CAÇAMBA DE 0,80 M³ / 111 HP) E DESCARGA LIVRE (UNIDADE: M3). AF_07/2020</v>
          </cell>
          <cell r="I6998" t="str">
            <v>M3</v>
          </cell>
          <cell r="J6998" t="str">
            <v>COEFICIENTE DE REPRESENTATIVIDADE</v>
          </cell>
          <cell r="K6998" t="str">
            <v>9,06</v>
          </cell>
          <cell r="L6998" t="str">
            <v>CAIXA REFERENCIAL</v>
          </cell>
        </row>
        <row r="6999">
          <cell r="G6999" t="str">
            <v>100985</v>
          </cell>
          <cell r="H6999" t="str">
            <v>CARGA DE MISTURA ASFÁLTICA EM CAMINHÃO BASCULANTE 6 M³ (UNIDADE: M3). AF_07/2020</v>
          </cell>
          <cell r="I6999" t="str">
            <v>M3</v>
          </cell>
          <cell r="J6999" t="str">
            <v>COEFICIENTE DE REPRESENTATIVIDADE</v>
          </cell>
          <cell r="K6999" t="str">
            <v>7,87</v>
          </cell>
          <cell r="L6999" t="str">
            <v>CAIXA REFERENCIAL</v>
          </cell>
        </row>
        <row r="7000">
          <cell r="G7000" t="str">
            <v>100986</v>
          </cell>
          <cell r="H7000" t="str">
            <v>CARGA DE MISTURA ASFÁLTICA EM CAMINHÃO BASCULANTE 10 M³ (UNIDADE: M3). AF_07/2020</v>
          </cell>
          <cell r="I7000" t="str">
            <v>M3</v>
          </cell>
          <cell r="J7000" t="str">
            <v>COEFICIENTE DE REPRESENTATIVIDADE</v>
          </cell>
          <cell r="K7000" t="str">
            <v>9,39</v>
          </cell>
          <cell r="L7000" t="str">
            <v>CAIXA REFERENCIAL</v>
          </cell>
        </row>
        <row r="7001">
          <cell r="G7001" t="str">
            <v>100987</v>
          </cell>
          <cell r="H7001" t="str">
            <v>CARGA DE MISTURA ASFÁLTICA EM CAMINHÃO BASCULANTE 14 M³ (UNIDADE: M3). AF_07/2020</v>
          </cell>
          <cell r="I7001" t="str">
            <v>M3</v>
          </cell>
          <cell r="J7001" t="str">
            <v>COEFICIENTE DE REPRESENTATIVIDADE</v>
          </cell>
          <cell r="K7001" t="str">
            <v>10,69</v>
          </cell>
          <cell r="L7001" t="str">
            <v>CAIXA REFERENCIAL</v>
          </cell>
        </row>
        <row r="7002">
          <cell r="G7002" t="str">
            <v>100988</v>
          </cell>
          <cell r="H7002" t="str">
            <v>CARGA DE MISTURA ASFÁLTICA EM CAMINHÃO BASCULANTE 18 M³ (UNIDADE: M3). AF_07/2020</v>
          </cell>
          <cell r="I7002" t="str">
            <v>M3</v>
          </cell>
          <cell r="J7002" t="str">
            <v>COEFICIENTE DE REPRESENTATIVIDADE</v>
          </cell>
          <cell r="K7002" t="str">
            <v>11,29</v>
          </cell>
          <cell r="L7002" t="str">
            <v>CAIXA REFERENCIAL</v>
          </cell>
        </row>
        <row r="7003">
          <cell r="G7003" t="str">
            <v>100989</v>
          </cell>
          <cell r="H7003" t="str">
            <v>CARGA, MANOBRA E DESCARGA DE SOLOS E MATERIAIS GRANULARES EM CAMINHÃO BASCULANTE 6 M³ - CARGA COM PÁ CARREGADEIRA (CAÇAMBA DE 1,7 A 2,8 M³ / 128 HP) E DESCARGA LIVRE (UNIDADE: T). AF_07/2020</v>
          </cell>
          <cell r="I7003" t="str">
            <v>T</v>
          </cell>
          <cell r="J7003" t="str">
            <v>COEFICIENTE DE REPRESENTATIVIDADE</v>
          </cell>
          <cell r="K7003" t="str">
            <v>6,17</v>
          </cell>
          <cell r="L7003" t="str">
            <v>CAIXA REFERENCIAL</v>
          </cell>
        </row>
        <row r="7004">
          <cell r="G7004" t="str">
            <v>100990</v>
          </cell>
          <cell r="H7004" t="str">
            <v>CARGA, MANOBRA E DESCARGA DE SOLOS E MATERIAIS GRANULARES EM CAMINHÃO BASCULANTE 10 M³ - CARGA COM PÁ CARREGADEIRA (CAÇAMBA DE 1,7 A 2,8 M³ / 128 HP) E DESCARGA LIVRE (UNIDADE: T). AF_07/2020</v>
          </cell>
          <cell r="I7004" t="str">
            <v>T</v>
          </cell>
          <cell r="J7004" t="str">
            <v>COEFICIENTE DE REPRESENTATIVIDADE</v>
          </cell>
          <cell r="K7004" t="str">
            <v>5,92</v>
          </cell>
          <cell r="L7004" t="str">
            <v>CAIXA REFERENCIAL</v>
          </cell>
        </row>
        <row r="7005">
          <cell r="G7005" t="str">
            <v>100991</v>
          </cell>
          <cell r="H7005" t="str">
            <v>CARGA, MANOBRA E DESCARGA DE SOLOS E MATERIAIS GRANULARES EM CAMINHÃO BASCULANTE 14 M³ - CARGA COM PÁ CARREGADEIRA (CAÇAMBA DE 1,7 A 2,8 M³ / 128 HP) E DESCARGA LIVRE (UNIDADE: T). AF_07/2020</v>
          </cell>
          <cell r="I7005" t="str">
            <v>T</v>
          </cell>
          <cell r="J7005" t="str">
            <v>COEFICIENTE DE REPRESENTATIVIDADE</v>
          </cell>
          <cell r="K7005" t="str">
            <v>5,95</v>
          </cell>
          <cell r="L7005" t="str">
            <v>CAIXA REFERENCIAL</v>
          </cell>
        </row>
        <row r="7006">
          <cell r="G7006" t="str">
            <v>100992</v>
          </cell>
          <cell r="H7006" t="str">
            <v>CARGA, MANOBRA E DESCARGA DE SOLOS E MATERIAIS GRANULARES EM CAMINHÃO BASCULANTE 18 M³ - CARGA COM PÁ CARREGADEIRA (CAÇAMBA DE 1,7 A 2,8 M³ / 128 HP) E DESCARGA LIVRE (UNIDADE: T). AF_07/2020</v>
          </cell>
          <cell r="I7006" t="str">
            <v>T</v>
          </cell>
          <cell r="J7006" t="str">
            <v>COEFICIENTE DE REPRESENTATIVIDADE</v>
          </cell>
          <cell r="K7006" t="str">
            <v>5,79</v>
          </cell>
          <cell r="L7006" t="str">
            <v>CAIXA REFERENCIAL</v>
          </cell>
        </row>
        <row r="7007">
          <cell r="G7007" t="str">
            <v>100993</v>
          </cell>
          <cell r="H7007" t="str">
            <v>CARGA, MANOBRA E DESCARGA DE SOLOS E MATERIAIS GRANULARES EM CAMINHÃO BASCULANTE 6 M³ - CARGA COM ESCAVADEIRA HIDRÁULICA (CAÇAMBA DE 1,20 M³ / 155 HP) E DESCARGA LIVRE (UNIDADE: T). AF_07/2020</v>
          </cell>
          <cell r="I7007" t="str">
            <v>T</v>
          </cell>
          <cell r="J7007" t="str">
            <v>COEFICIENTE DE REPRESENTATIVIDADE</v>
          </cell>
          <cell r="K7007" t="str">
            <v>5,35</v>
          </cell>
          <cell r="L7007" t="str">
            <v>CAIXA REFERENCIAL</v>
          </cell>
        </row>
        <row r="7008">
          <cell r="G7008" t="str">
            <v>100994</v>
          </cell>
          <cell r="H7008" t="str">
            <v>CARGA, MANOBRA E DESCARGA DE SOLOS E MATERIAIS GRANULARES EM CAMINHÃO BASCULANTE 10 M³ - CARGA COM ESCAVADEIRA HIDRÁULICA (CAÇAMBA DE 1,20 M³ / 155 HP) E DESCARGA LIVRE (UNIDADE: T). AF_07/2020</v>
          </cell>
          <cell r="I7008" t="str">
            <v>T</v>
          </cell>
          <cell r="J7008" t="str">
            <v>COEFICIENTE DE REPRESENTATIVIDADE</v>
          </cell>
          <cell r="K7008" t="str">
            <v>4,78</v>
          </cell>
          <cell r="L7008" t="str">
            <v>CAIXA REFERENCIAL</v>
          </cell>
        </row>
        <row r="7009">
          <cell r="G7009" t="str">
            <v>100995</v>
          </cell>
          <cell r="H7009" t="str">
            <v>CARGA, MANOBRA E DESCARGA DE SOLOS E MATERIAIS GRANULARES EM CAMINHÃO BASCULANTE 14 M³ - CARGA COM ESCAVADEIRA HIDRÁULICA (CAÇAMBA DE 1,20 M³ / 155 HP) E DESCARGA LIVRE (UNIDADE: T). AF_07/2020</v>
          </cell>
          <cell r="I7009" t="str">
            <v>T</v>
          </cell>
          <cell r="J7009" t="str">
            <v>COEFICIENTE DE REPRESENTATIVIDADE</v>
          </cell>
          <cell r="K7009" t="str">
            <v>4,59</v>
          </cell>
          <cell r="L7009" t="str">
            <v>CAIXA REFERENCIAL</v>
          </cell>
        </row>
        <row r="7010">
          <cell r="G7010" t="str">
            <v>100996</v>
          </cell>
          <cell r="H7010" t="str">
            <v>CARGA, MANOBRA E DESCARGA DE SOLOS E MATERIAIS GRANULARES EM CAMINHÃO BASCULANTE 18 M³ - CARGA COM ESCAVADEIRA HIDRÁULICA (CAÇAMBA DE 1,20 M³ / 155 HP) E DESCARGA LIVRE (UNIDADE: T). AF_07/2020</v>
          </cell>
          <cell r="I7010" t="str">
            <v>T</v>
          </cell>
          <cell r="J7010" t="str">
            <v>COEFICIENTE DE REPRESENTATIVIDADE</v>
          </cell>
          <cell r="K7010" t="str">
            <v>4,30</v>
          </cell>
          <cell r="L7010" t="str">
            <v>CAIXA REFERENCIAL</v>
          </cell>
        </row>
        <row r="7011">
          <cell r="G7011" t="str">
            <v>100997</v>
          </cell>
          <cell r="H7011" t="str">
            <v>CARGA, MANOBRA E DESCARGA DE ENTULHO EM CAMINHÃO BASCULANTE 6 M³ - CARGA COM ESCAVADEIRA HIDRÁULICA  (CAÇAMBA DE 0,80 M³ / 111 HP) E DESCARGA LIVRE (UNIDADE: T). AF_07/2020</v>
          </cell>
          <cell r="I7011" t="str">
            <v>T</v>
          </cell>
          <cell r="J7011" t="str">
            <v>COEFICIENTE DE REPRESENTATIVIDADE</v>
          </cell>
          <cell r="K7011" t="str">
            <v>6,53</v>
          </cell>
          <cell r="L7011" t="str">
            <v>CAIXA REFERENCIAL</v>
          </cell>
        </row>
        <row r="7012">
          <cell r="G7012" t="str">
            <v>100998</v>
          </cell>
          <cell r="H7012" t="str">
            <v>CARGA, MANOBRA E DESCARGA DE ENTULHO EM CAMINHÃO BASCULANTE 10 M³ - CARGA COM ESCAVADEIRA HIDRÁULICA  (CAÇAMBA DE 0,80 M³ / 111 HP) E DESCARGA LIVRE (UNIDADE: T). AF_07/2020</v>
          </cell>
          <cell r="I7012" t="str">
            <v>T</v>
          </cell>
          <cell r="J7012" t="str">
            <v>COEFICIENTE DE REPRESENTATIVIDADE</v>
          </cell>
          <cell r="K7012" t="str">
            <v>6,22</v>
          </cell>
          <cell r="L7012" t="str">
            <v>CAIXA REFERENCIAL</v>
          </cell>
        </row>
        <row r="7013">
          <cell r="G7013" t="str">
            <v>100999</v>
          </cell>
          <cell r="H7013" t="str">
            <v>CARGA, MANOBRA E DESCARGA DE ENTULHO EM CAMINHÃO BASCULANTE 14 M³ - CARGA COM ESCAVADEIRA HIDRÁULICA  (CAÇAMBA DE 0,80 M³ / 111 HP) E DESCARGA LIVRE (UNIDADE: T). AF_07/2020</v>
          </cell>
          <cell r="I7013" t="str">
            <v>T</v>
          </cell>
          <cell r="J7013" t="str">
            <v>COEFICIENTE DE REPRESENTATIVIDADE</v>
          </cell>
          <cell r="K7013" t="str">
            <v>6,22</v>
          </cell>
          <cell r="L7013" t="str">
            <v>CAIXA REFERENCIAL</v>
          </cell>
        </row>
        <row r="7014">
          <cell r="G7014" t="str">
            <v>101000</v>
          </cell>
          <cell r="H7014" t="str">
            <v>CARGA, MANOBRA E DESCARGA DE ENTULHO EM CAMINHÃO BASCULANTE 18 M³ - CARGA COM ESCAVADEIRA HIDRÁULICA  (CAÇAMBA DE 0,80 M³ / 111 HP) E DESCARGA LIVRE (UNIDADE: T). AF_07/2020</v>
          </cell>
          <cell r="I7014" t="str">
            <v>T</v>
          </cell>
          <cell r="J7014" t="str">
            <v>COEFICIENTE DE REPRESENTATIVIDADE</v>
          </cell>
          <cell r="K7014" t="str">
            <v>6,05</v>
          </cell>
          <cell r="L7014" t="str">
            <v>CAIXA REFERENCIAL</v>
          </cell>
        </row>
        <row r="7015">
          <cell r="G7015" t="str">
            <v>101001</v>
          </cell>
          <cell r="H7015" t="str">
            <v>CARGA DE MISTURA ASFÁLTICA EM CAMINHÃO BASCULANTE 6 M³ (UNIDADE: T). AF_07/2020</v>
          </cell>
          <cell r="I7015" t="str">
            <v>T</v>
          </cell>
          <cell r="J7015" t="str">
            <v>COEFICIENTE DE REPRESENTATIVIDADE</v>
          </cell>
          <cell r="K7015" t="str">
            <v>5,25</v>
          </cell>
          <cell r="L7015" t="str">
            <v>CAIXA REFERENCIAL</v>
          </cell>
        </row>
        <row r="7016">
          <cell r="G7016" t="str">
            <v>101002</v>
          </cell>
          <cell r="H7016" t="str">
            <v>CARGA DE MISTURA ASFÁLTICA EM CAMINHÃO BASCULANTE 10 M³ (UNIDADE: T). AF_07/2020</v>
          </cell>
          <cell r="I7016" t="str">
            <v>T</v>
          </cell>
          <cell r="J7016" t="str">
            <v>COEFICIENTE DE REPRESENTATIVIDADE</v>
          </cell>
          <cell r="K7016" t="str">
            <v>6,24</v>
          </cell>
          <cell r="L7016" t="str">
            <v>CAIXA REFERENCIAL</v>
          </cell>
        </row>
        <row r="7017">
          <cell r="G7017" t="str">
            <v>101003</v>
          </cell>
          <cell r="H7017" t="str">
            <v>CARGA DE MISTURA ASFÁLTICA EM CAMINHÃO BASCULANTE 14 M³ (UNIDADE: T). AF_07/2020</v>
          </cell>
          <cell r="I7017" t="str">
            <v>T</v>
          </cell>
          <cell r="J7017" t="str">
            <v>COEFICIENTE DE REPRESENTATIVIDADE</v>
          </cell>
          <cell r="K7017" t="str">
            <v>7,11</v>
          </cell>
          <cell r="L7017" t="str">
            <v>CAIXA REFERENCIAL</v>
          </cell>
        </row>
        <row r="7018">
          <cell r="G7018" t="str">
            <v>101004</v>
          </cell>
          <cell r="H7018" t="str">
            <v>CARGA DE MISTURA ASFÁLTICA EM CAMINHÃO BASCULANTE 18 M³ (UNIDADE: T). AF_07/2020</v>
          </cell>
          <cell r="I7018" t="str">
            <v>T</v>
          </cell>
          <cell r="J7018" t="str">
            <v>COEFICIENTE DE REPRESENTATIVIDADE</v>
          </cell>
          <cell r="K7018" t="str">
            <v>7,52</v>
          </cell>
          <cell r="L7018" t="str">
            <v>CAIXA REFERENCIAL</v>
          </cell>
        </row>
        <row r="7019">
          <cell r="G7019" t="str">
            <v>101005</v>
          </cell>
          <cell r="H7019" t="str">
            <v>CARGA, MANOBRA E DESCARGA DE ÁGUA EM CAMINHÃO PIPA 6 M³. AF_07/2020</v>
          </cell>
          <cell r="I7019" t="str">
            <v>M3</v>
          </cell>
          <cell r="J7019" t="str">
            <v>COEFICIENTE DE REPRESENTATIVIDADE</v>
          </cell>
          <cell r="K7019" t="str">
            <v>19,35</v>
          </cell>
          <cell r="L7019" t="str">
            <v>CAIXA REFERENCIAL</v>
          </cell>
        </row>
        <row r="7020">
          <cell r="G7020" t="str">
            <v>101006</v>
          </cell>
          <cell r="H7020" t="str">
            <v>CARGA, MANOBRA E DESCARGA DE ÁGUA EM CAMINHÃO PIPA 10 M³. AF_07/2020</v>
          </cell>
          <cell r="I7020" t="str">
            <v>M3</v>
          </cell>
          <cell r="J7020" t="str">
            <v>COEFICIENTE DE REPRESENTATIVIDADE</v>
          </cell>
          <cell r="K7020" t="str">
            <v>21,45</v>
          </cell>
          <cell r="L7020" t="str">
            <v>CAIXA REFERENCIAL</v>
          </cell>
        </row>
        <row r="7021">
          <cell r="G7021" t="str">
            <v>101007</v>
          </cell>
          <cell r="H7021" t="str">
            <v>CARGA DE ÁGUA EM CAMINHÃO PIPA 6 M³. AF_07/2020</v>
          </cell>
          <cell r="I7021" t="str">
            <v>M3</v>
          </cell>
          <cell r="J7021" t="str">
            <v>COEFICIENTE DE REPRESENTATIVIDADE</v>
          </cell>
          <cell r="K7021" t="str">
            <v>5,61</v>
          </cell>
          <cell r="L7021" t="str">
            <v>CAIXA REFERENCIAL</v>
          </cell>
        </row>
        <row r="7022">
          <cell r="G7022" t="str">
            <v>101008</v>
          </cell>
          <cell r="H7022" t="str">
            <v>CARGA DE ÁGUA EM CAMINHÃO PIPA 10 M³. AF_07/2020</v>
          </cell>
          <cell r="I7022" t="str">
            <v>M3</v>
          </cell>
          <cell r="J7022" t="str">
            <v>COEFICIENTE DE REPRESENTATIVIDADE</v>
          </cell>
          <cell r="K7022" t="str">
            <v>5,67</v>
          </cell>
          <cell r="L7022" t="str">
            <v>CAIXA REFERENCIAL</v>
          </cell>
        </row>
        <row r="7023">
          <cell r="G7023" t="str">
            <v>101009</v>
          </cell>
          <cell r="H7023" t="str">
            <v>CARGA, MANOBRA E DESCARGA DE POSTE DE CONCRETO EM CAMINHÃO CARROCERIA COM GUINDAUTO (MUNCK) 11,7 TM. AF_07/2020</v>
          </cell>
          <cell r="I7023" t="str">
            <v>T</v>
          </cell>
          <cell r="J7023" t="str">
            <v>COEFICIENTE DE REPRESENTATIVIDADE</v>
          </cell>
          <cell r="K7023" t="str">
            <v>44,68</v>
          </cell>
          <cell r="L7023" t="str">
            <v>CAIXA REFERENCIAL</v>
          </cell>
        </row>
        <row r="7024">
          <cell r="G7024" t="str">
            <v>101010</v>
          </cell>
          <cell r="H7024" t="str">
            <v>CARGA, MANOBRA E DESCARGA DE PERFIL METÁLICO EM CAMINHÃO CARROCERIA COM GUINDAUTO (MUNCK) 11,7 TM. AF_07/2020</v>
          </cell>
          <cell r="I7024" t="str">
            <v>T</v>
          </cell>
          <cell r="J7024" t="str">
            <v>COEFICIENTE DE REPRESENTATIVIDADE</v>
          </cell>
          <cell r="K7024" t="str">
            <v>28,13</v>
          </cell>
          <cell r="L7024" t="str">
            <v>CAIXA REFERENCIAL</v>
          </cell>
        </row>
        <row r="7025">
          <cell r="G7025" t="str">
            <v>101013</v>
          </cell>
          <cell r="H7025" t="str">
            <v>CARGA, MANOBRA E DESCARGA DE TUBOS DE CONCRETO, DN MENOR OU IGUAL A 300 MM, EM CAMINHÃO CARROCERIA COM GUINDAUTO (MUNCK) 11,7 TM. AF_07/2020</v>
          </cell>
          <cell r="I7025" t="str">
            <v>T</v>
          </cell>
          <cell r="J7025" t="str">
            <v>COEFICIENTE DE REPRESENTATIVIDADE</v>
          </cell>
          <cell r="K7025" t="str">
            <v>48,62</v>
          </cell>
          <cell r="L7025" t="str">
            <v>CAIXA REFERENCIAL</v>
          </cell>
        </row>
        <row r="7026">
          <cell r="G7026" t="str">
            <v>101014</v>
          </cell>
          <cell r="H7026" t="str">
            <v>CARGA, MANOBRA E DESCARGA DE TUBOS DE CONCRETO, DN 400 MM, EM CAMINHÃO CARROCERIA COM GUINDAUTO (MUNCK) 11,7 TM. AF_07/2020</v>
          </cell>
          <cell r="I7026" t="str">
            <v>T</v>
          </cell>
          <cell r="J7026" t="str">
            <v>COEFICIENTE DE REPRESENTATIVIDADE</v>
          </cell>
          <cell r="K7026" t="str">
            <v>44,55</v>
          </cell>
          <cell r="L7026" t="str">
            <v>CAIXA REFERENCIAL</v>
          </cell>
        </row>
        <row r="7027">
          <cell r="G7027" t="str">
            <v>101015</v>
          </cell>
          <cell r="H7027" t="str">
            <v>CARGA, MANOBRA E DESCARGA DE TUBOS DE CONCRETO, DN 500 MM, EM CAMINHÃO CARROCERIA COM GUINDAUTO (MUNCK) 11,7 TM. AF_07/2020</v>
          </cell>
          <cell r="I7027" t="str">
            <v>T</v>
          </cell>
          <cell r="J7027" t="str">
            <v>COEFICIENTE DE REPRESENTATIVIDADE</v>
          </cell>
          <cell r="K7027" t="str">
            <v>36,60</v>
          </cell>
          <cell r="L7027" t="str">
            <v>CAIXA REFERENCIAL</v>
          </cell>
        </row>
        <row r="7028">
          <cell r="G7028" t="str">
            <v>101016</v>
          </cell>
          <cell r="H7028" t="str">
            <v>CARGA, MANOBRA E DESCARGA DE TUBOS METÁLICOS, DN MENOR OU IGUAL A 150 MM, EM CAMINHÃO CARROCERIA COM GUINDAUTO (MUNCK) 11,7 TM. AF_07/2020</v>
          </cell>
          <cell r="I7028" t="str">
            <v>T</v>
          </cell>
          <cell r="J7028" t="str">
            <v>COEFICIENTE DE REPRESENTATIVIDADE</v>
          </cell>
          <cell r="K7028" t="str">
            <v>42,36</v>
          </cell>
          <cell r="L7028" t="str">
            <v>CAIXA REFERENCIAL</v>
          </cell>
        </row>
        <row r="7029">
          <cell r="G7029" t="str">
            <v>101017</v>
          </cell>
          <cell r="H7029" t="str">
            <v>CARGA, MANOBRA E DESCARGA DE TUBOS METÁLICOS, DN 200 MM, EM CAMINHÃO CARROCERIA COM GUINDAUTO (MUNCK) 11,7 TM. AF_07/2020</v>
          </cell>
          <cell r="I7029" t="str">
            <v>T</v>
          </cell>
          <cell r="J7029" t="str">
            <v>COEFICIENTE DE REPRESENTATIVIDADE</v>
          </cell>
          <cell r="K7029" t="str">
            <v>32,12</v>
          </cell>
          <cell r="L7029" t="str">
            <v>CAIXA REFERENCIAL</v>
          </cell>
        </row>
        <row r="7030">
          <cell r="G7030" t="str">
            <v>101018</v>
          </cell>
          <cell r="H7030" t="str">
            <v>CARGA, MANOBRA E DESCARGA DE TUBOS METÁLICOS, DN 250 MM, EM CAMINHÃO CARROCERIA COM GUINDAUTO (MUNCK) 11,7 TM. AF_07/2020</v>
          </cell>
          <cell r="I7030" t="str">
            <v>T</v>
          </cell>
          <cell r="J7030" t="str">
            <v>COEFICIENTE DE REPRESENTATIVIDADE</v>
          </cell>
          <cell r="K7030" t="str">
            <v>26,37</v>
          </cell>
          <cell r="L7030" t="str">
            <v>CAIXA REFERENCIAL</v>
          </cell>
        </row>
        <row r="7031">
          <cell r="G7031" t="str">
            <v>101463</v>
          </cell>
          <cell r="H7031" t="str">
            <v>CARGA, MANOBRA E DESCARGA DE TUBOS DE CONCRETO, DN 600 MM, EM CAMINHÃO CARROCERIA COM GUINDAUTO (MUNCK) 11,7 TM. AF_07/2020</v>
          </cell>
          <cell r="I7031" t="str">
            <v>T</v>
          </cell>
          <cell r="J7031" t="str">
            <v>COEFICIENTE DE REPRESENTATIVIDADE</v>
          </cell>
          <cell r="K7031" t="str">
            <v>48,77</v>
          </cell>
          <cell r="L7031" t="str">
            <v>CAIXA REFERENCIAL</v>
          </cell>
        </row>
        <row r="7032">
          <cell r="G7032" t="str">
            <v>101464</v>
          </cell>
          <cell r="H7032" t="str">
            <v>CARGA, MANOBRA E DESCARGA DE TUBOS DE CONCRETO, DN 700 MM, EM CAMINHÃO CARROCERIA COM GUINDAUTO (MUNCK) 11,7 TM. AF_07/2020</v>
          </cell>
          <cell r="I7032" t="str">
            <v>T</v>
          </cell>
          <cell r="J7032" t="str">
            <v>COEFICIENTE DE REPRESENTATIVIDADE</v>
          </cell>
          <cell r="K7032" t="str">
            <v>37,46</v>
          </cell>
          <cell r="L7032" t="str">
            <v>CAIXA REFERENCIAL</v>
          </cell>
        </row>
        <row r="7033">
          <cell r="G7033" t="str">
            <v>101465</v>
          </cell>
          <cell r="H7033" t="str">
            <v>CARGA, MANOBRA E DESCARGA DE TUBOS DE CONCRETO, DN 800 MM, EM CAMINHÃO CARROCERIA COM GUINDAUTO (MUNCK) 11,7 TM. AF_07/2020</v>
          </cell>
          <cell r="I7033" t="str">
            <v>T</v>
          </cell>
          <cell r="J7033" t="str">
            <v>COEFICIENTE DE REPRESENTATIVIDADE</v>
          </cell>
          <cell r="K7033" t="str">
            <v>28,63</v>
          </cell>
          <cell r="L7033" t="str">
            <v>CAIXA REFERENCIAL</v>
          </cell>
        </row>
        <row r="7034">
          <cell r="G7034" t="str">
            <v>101466</v>
          </cell>
          <cell r="H7034" t="str">
            <v>CARGA, MANOBRA E DESCARGA DE TUBOS DE CONCRETO, DN 900 MM, EM CAMINHÃO CARROCERIA COM GUINDAUTO (MUNCK) 11,7 TM. AF_07/2020</v>
          </cell>
          <cell r="I7034" t="str">
            <v>T</v>
          </cell>
          <cell r="J7034" t="str">
            <v>COEFICIENTE DE REPRESENTATIVIDADE</v>
          </cell>
          <cell r="K7034" t="str">
            <v>23,30</v>
          </cell>
          <cell r="L7034" t="str">
            <v>CAIXA REFERENCIAL</v>
          </cell>
        </row>
        <row r="7035">
          <cell r="G7035" t="str">
            <v>101467</v>
          </cell>
          <cell r="H7035" t="str">
            <v>CARGA, MANOBRA E DESCARGA DE TUBOS DE CONCRETO, DN 1000 MM, EM CAMINHÃO CARROCERIA COM GUINDAUTO (MUNCK) 11,7 TM. AF_07/2020</v>
          </cell>
          <cell r="I7035" t="str">
            <v>T</v>
          </cell>
          <cell r="J7035" t="str">
            <v>COEFICIENTE DE REPRESENTATIVIDADE</v>
          </cell>
          <cell r="K7035" t="str">
            <v>19,50</v>
          </cell>
          <cell r="L7035" t="str">
            <v>CAIXA REFERENCIAL</v>
          </cell>
        </row>
        <row r="7036">
          <cell r="G7036" t="str">
            <v>101468</v>
          </cell>
          <cell r="H7036" t="str">
            <v>CARGA, MANOBRA E DESCARGA DE TUBOS DE CONCRETO, DN 1200 MM, EM CAMINHÃO CARROCERIA COM GUINDAUTO (MUNCK) 11,7 TM. AF_07/2020</v>
          </cell>
          <cell r="I7036" t="str">
            <v>T</v>
          </cell>
          <cell r="J7036" t="str">
            <v>COEFICIENTE DE REPRESENTATIVIDADE</v>
          </cell>
          <cell r="K7036" t="str">
            <v>17,83</v>
          </cell>
          <cell r="L7036" t="str">
            <v>CAIXA REFERENCIAL</v>
          </cell>
        </row>
        <row r="7037">
          <cell r="G7037" t="str">
            <v>101469</v>
          </cell>
          <cell r="H7037" t="str">
            <v>CARGA, MANOBRA E DESCARGA DE TUBOS METÁLICOS, DN 300 MM, EM CAMINHÃO CARROCERIA COM GUINDAUTO (MUNCK) 11,7 TM. AF_07/2020</v>
          </cell>
          <cell r="I7037" t="str">
            <v>T</v>
          </cell>
          <cell r="J7037" t="str">
            <v>COEFICIENTE DE REPRESENTATIVIDADE</v>
          </cell>
          <cell r="K7037" t="str">
            <v>39,91</v>
          </cell>
          <cell r="L7037" t="str">
            <v>CAIXA REFERENCIAL</v>
          </cell>
        </row>
        <row r="7038">
          <cell r="G7038" t="str">
            <v>101470</v>
          </cell>
          <cell r="H7038" t="str">
            <v>CARGA, MANOBRA E DESCARGA DE TUBOS METÁLICOS, DN 350 MM, EM CAMINHÃO CARROCERIA COM GUINDAUTO (MUNCK) 11,7 TM. AF_07/2020</v>
          </cell>
          <cell r="I7038" t="str">
            <v>T</v>
          </cell>
          <cell r="J7038" t="str">
            <v>COEFICIENTE DE REPRESENTATIVIDADE</v>
          </cell>
          <cell r="K7038" t="str">
            <v>31,68</v>
          </cell>
          <cell r="L7038" t="str">
            <v>CAIXA REFERENCIAL</v>
          </cell>
        </row>
        <row r="7039">
          <cell r="G7039" t="str">
            <v>101471</v>
          </cell>
          <cell r="H7039" t="str">
            <v>CARGA, MANOBRA E DESCARGA DE TUBOS METÁLICOS, DN 400 MM, EM CAMINHÃO CARROCERIA COM GUINDAUTO (MUNCK) 11,7 TM. AF_07/2020</v>
          </cell>
          <cell r="I7039" t="str">
            <v>T</v>
          </cell>
          <cell r="J7039" t="str">
            <v>COEFICIENTE DE REPRESENTATIVIDADE</v>
          </cell>
          <cell r="K7039" t="str">
            <v>27,17</v>
          </cell>
          <cell r="L7039" t="str">
            <v>CAIXA REFERENCIAL</v>
          </cell>
        </row>
        <row r="7040">
          <cell r="G7040" t="str">
            <v>101472</v>
          </cell>
          <cell r="H7040" t="str">
            <v>CARGA, MANOBRA E DESCARGA DE TUBOS METÁLICOS, DN 500 MM, EM CAMINHÃO CARROCERIA COM GUINDAUTO (MUNCK) 11,7 TM. AF_07/2020</v>
          </cell>
          <cell r="I7040" t="str">
            <v>T</v>
          </cell>
          <cell r="J7040" t="str">
            <v>COEFICIENTE DE REPRESENTATIVIDADE</v>
          </cell>
          <cell r="K7040" t="str">
            <v>21,15</v>
          </cell>
          <cell r="L7040" t="str">
            <v>CAIXA REFERENCIAL</v>
          </cell>
        </row>
        <row r="7041">
          <cell r="G7041" t="str">
            <v>101473</v>
          </cell>
          <cell r="H7041" t="str">
            <v>CARGA, MANOBRA E DESCARGA DE TUBOS METÁLICOS, DN 600 MM, EM CAMINHÃO CARROCERIA COM GUINDAUTO (MUNCK) 11,7 TM. AF_07/2020</v>
          </cell>
          <cell r="I7041" t="str">
            <v>T</v>
          </cell>
          <cell r="J7041" t="str">
            <v>COEFICIENTE DE REPRESENTATIVIDADE</v>
          </cell>
          <cell r="K7041" t="str">
            <v>30,45</v>
          </cell>
          <cell r="L7041" t="str">
            <v>CAIXA REFERENCIAL</v>
          </cell>
        </row>
        <row r="7042">
          <cell r="G7042" t="str">
            <v>101474</v>
          </cell>
          <cell r="H7042" t="str">
            <v>CARGA, MANOBRA E DESCARGA DE TUBOS METÁLICOS, DN 700 MM, EM CAMINHÃO CARROCERIA COM GUINDAUTO (MUNCK) 11,7 TM. AF_07/2020</v>
          </cell>
          <cell r="I7042" t="str">
            <v>T</v>
          </cell>
          <cell r="J7042" t="str">
            <v>COEFICIENTE DE REPRESENTATIVIDADE</v>
          </cell>
          <cell r="K7042" t="str">
            <v>21,79</v>
          </cell>
          <cell r="L7042" t="str">
            <v>CAIXA REFERENCIAL</v>
          </cell>
        </row>
        <row r="7043">
          <cell r="G7043" t="str">
            <v>101475</v>
          </cell>
          <cell r="H7043" t="str">
            <v>CARGA, MANOBRA E DESCARGA DE TUBOS METÁLICOS, DN 800 MM, EM CAMINHÃO CARROCERIA COM GUINDAUTO (MUNCK) 11,7 TM. AF_07/2020</v>
          </cell>
          <cell r="I7043" t="str">
            <v>T</v>
          </cell>
          <cell r="J7043" t="str">
            <v>COEFICIENTE DE REPRESENTATIVIDADE</v>
          </cell>
          <cell r="K7043" t="str">
            <v>19,32</v>
          </cell>
          <cell r="L7043" t="str">
            <v>CAIXA REFERENCIAL</v>
          </cell>
        </row>
        <row r="7044">
          <cell r="G7044" t="str">
            <v>101476</v>
          </cell>
          <cell r="H7044" t="str">
            <v>CARGA, MANOBRA E DESCARGA DE TUBOS METÁLICOS, DN 900 MM, EM CAMINHÃO CARROCERIA COM GUINDAUTO (MUNCK) 11,7 TM. AF_07/2020</v>
          </cell>
          <cell r="I7044" t="str">
            <v>T</v>
          </cell>
          <cell r="J7044" t="str">
            <v>COEFICIENTE DE REPRESENTATIVIDADE</v>
          </cell>
          <cell r="K7044" t="str">
            <v>17,24</v>
          </cell>
          <cell r="L7044" t="str">
            <v>CAIXA REFERENCIAL</v>
          </cell>
        </row>
        <row r="7045">
          <cell r="G7045" t="str">
            <v>101477</v>
          </cell>
          <cell r="H7045" t="str">
            <v>CARGA, MANOBRA E DESCARGA DE TUBOS METÁLICOS, DN 1000 MM, EM CAMINHÃO CARROCERIA COM GUINDAUTO (MUNCK) 11,7 TM. AF_07/2020</v>
          </cell>
          <cell r="I7045" t="str">
            <v>T</v>
          </cell>
          <cell r="J7045" t="str">
            <v>COEFICIENTE DE REPRESENTATIVIDADE</v>
          </cell>
          <cell r="K7045" t="str">
            <v>14,11</v>
          </cell>
          <cell r="L7045" t="str">
            <v>CAIXA REFERENCIAL</v>
          </cell>
        </row>
        <row r="7046">
          <cell r="G7046" t="str">
            <v>101478</v>
          </cell>
          <cell r="H7046" t="str">
            <v>CARGA, MANOBRA E DESCARGA DE TUBOS METÁLICOS, DN 1200 MM, EM CAMINHÃO CARROCERIA COM GUINDAUTO (MUNCK) 11,7 TM. AF_07/2020</v>
          </cell>
          <cell r="I7046" t="str">
            <v>T</v>
          </cell>
          <cell r="J7046" t="str">
            <v>COEFICIENTE DE REPRESENTATIVIDADE</v>
          </cell>
          <cell r="K7046" t="str">
            <v>12,02</v>
          </cell>
          <cell r="L7046" t="str">
            <v>CAIXA REFERENCIAL</v>
          </cell>
        </row>
        <row r="7047">
          <cell r="G7047" t="str">
            <v>101480</v>
          </cell>
          <cell r="H7047" t="str">
            <v>CARGA, MANOBRA E DESCARGA DE TUBOS PLÁSTICOS, DN 250 MM, EM CAMINHÃO CARROCERIA COM GUINDAUTO (MUNCK) 11,7 TM. AF_07/2020</v>
          </cell>
          <cell r="I7047" t="str">
            <v>T</v>
          </cell>
          <cell r="J7047" t="str">
            <v>COEFICIENTE DE REPRESENTATIVIDADE</v>
          </cell>
          <cell r="K7047" t="str">
            <v>71,36</v>
          </cell>
          <cell r="L7047" t="str">
            <v>CAIXA REFERENCIAL</v>
          </cell>
        </row>
        <row r="7048">
          <cell r="G7048" t="str">
            <v>101481</v>
          </cell>
          <cell r="H7048" t="str">
            <v>CARGA, MANOBRA E DESCARGA DE TUBOS PLÁSTICOS, DN 300 MM, EM CAMINHÃO CARROCERIA COM GUINDAUTO (MUNCK) 11,7 TM. AF_07/2020</v>
          </cell>
          <cell r="I7048" t="str">
            <v>T</v>
          </cell>
          <cell r="J7048" t="str">
            <v>COEFICIENTE DE REPRESENTATIVIDADE</v>
          </cell>
          <cell r="K7048" t="str">
            <v>51,55</v>
          </cell>
          <cell r="L7048" t="str">
            <v>CAIXA REFERENCIAL</v>
          </cell>
        </row>
        <row r="7049">
          <cell r="G7049" t="str">
            <v>101482</v>
          </cell>
          <cell r="H7049" t="str">
            <v>CARGA, MANOBRA E DESCARGA DE TUBOS PLÁSTICOS, DN 400 MM, EM CAMINHÃO CARROCERIA COM GUINDAUTO (MUNCK) 11,7 TM. AF_07/2020</v>
          </cell>
          <cell r="I7049" t="str">
            <v>T</v>
          </cell>
          <cell r="J7049" t="str">
            <v>COEFICIENTE DE REPRESENTATIVIDADE</v>
          </cell>
          <cell r="K7049" t="str">
            <v>38,53</v>
          </cell>
          <cell r="L7049" t="str">
            <v>CAIXA REFERENCIAL</v>
          </cell>
        </row>
        <row r="7050">
          <cell r="G7050" t="str">
            <v>101483</v>
          </cell>
          <cell r="H7050" t="str">
            <v>CARGA, MANOBRA E DESCARGA DE TUBOS PLÁSTICOS, DN 500 MM, EM CAMINHÃO CARROCERIA COM GUINDAUTO (MUNCK) 11,7 TM. AF_07/2020</v>
          </cell>
          <cell r="I7050" t="str">
            <v>T</v>
          </cell>
          <cell r="J7050" t="str">
            <v>COEFICIENTE DE REPRESENTATIVIDADE</v>
          </cell>
          <cell r="K7050" t="str">
            <v>39,99</v>
          </cell>
          <cell r="L7050" t="str">
            <v>CAIXA REFERENCIAL</v>
          </cell>
        </row>
        <row r="7051">
          <cell r="G7051" t="str">
            <v>101484</v>
          </cell>
          <cell r="H7051" t="str">
            <v>CARGA, MANOBRA E DESCARGA DE TUBOS PLÁSTICOS, DN 600 MM, EM CAMINHÃO CARROCERIA COM GUINDAUTO (MUNCK) 11,7 TM. AF_07/2020</v>
          </cell>
          <cell r="I7051" t="str">
            <v>T</v>
          </cell>
          <cell r="J7051" t="str">
            <v>COEFICIENTE DE REPRESENTATIVIDADE</v>
          </cell>
          <cell r="K7051" t="str">
            <v>207,25</v>
          </cell>
          <cell r="L7051" t="str">
            <v>CAIXA REFERENCIAL</v>
          </cell>
        </row>
        <row r="7052">
          <cell r="G7052" t="str">
            <v>101485</v>
          </cell>
          <cell r="H7052" t="str">
            <v>CARGA, MANOBRA E DESCARGA DE TUBOS PLÁSTICOS, DN 750 MM, EM CAMINHÃO CARROCERIA COM GUINDAUTO (MUNCK) 11,7 TM. AF_07/2020</v>
          </cell>
          <cell r="I7052" t="str">
            <v>T</v>
          </cell>
          <cell r="J7052" t="str">
            <v>COEFICIENTE DE REPRESENTATIVIDADE</v>
          </cell>
          <cell r="K7052" t="str">
            <v>159,08</v>
          </cell>
          <cell r="L7052" t="str">
            <v>CAIXA REFERENCIAL</v>
          </cell>
        </row>
        <row r="7053">
          <cell r="G7053" t="str">
            <v>101486</v>
          </cell>
          <cell r="H7053" t="str">
            <v>CARGA, MANOBRA E DESCARGA DE TUBOS PLÁSTICOS, DN 900 MM, EM CAMINHÃO CARROCERIA COM GUINDAUTO (MUNCK) 11,7 TM. AF_07/2020</v>
          </cell>
          <cell r="I7053" t="str">
            <v>T</v>
          </cell>
          <cell r="J7053" t="str">
            <v>COEFICIENTE DE REPRESENTATIVIDADE</v>
          </cell>
          <cell r="K7053" t="str">
            <v>143,30</v>
          </cell>
          <cell r="L7053" t="str">
            <v>CAIXA REFERENCIAL</v>
          </cell>
        </row>
        <row r="7054">
          <cell r="G7054" t="str">
            <v>101487</v>
          </cell>
          <cell r="H7054" t="str">
            <v>CARGA, MANOBRA E DESCARGA DE TUBOS PLÁSTICOS, DN 1000 MM, EM CAMINHÃO CARROCERIA COM GUINDAUTO (MUNCK) 11,7 TM. AF_07/2020</v>
          </cell>
          <cell r="I7054" t="str">
            <v>T</v>
          </cell>
          <cell r="J7054" t="str">
            <v>COEFICIENTE DE REPRESENTATIVIDADE</v>
          </cell>
          <cell r="K7054" t="str">
            <v>104,93</v>
          </cell>
          <cell r="L7054" t="str">
            <v>CAIXA REFERENCIAL</v>
          </cell>
        </row>
        <row r="7055">
          <cell r="G7055" t="str">
            <v>101488</v>
          </cell>
          <cell r="H7055" t="str">
            <v>CARGA, MANOBRA E DESCARGA DE TUBOS PLÁSTICOS, DN 1200 MM, EM CAMINHÃO CARROCERIA COM GUINDAUTO (MUNCK) 11,7 TM. AF_07/2020</v>
          </cell>
          <cell r="I7055" t="str">
            <v>T</v>
          </cell>
          <cell r="J7055" t="str">
            <v>COEFICIENTE DE REPRESENTATIVIDADE</v>
          </cell>
          <cell r="K7055" t="str">
            <v>90,79</v>
          </cell>
          <cell r="L7055" t="str">
            <v>CAIXA REFERENCIAL</v>
          </cell>
        </row>
        <row r="7056">
          <cell r="G7056" t="str">
            <v>101188</v>
          </cell>
          <cell r="H7056" t="str">
            <v>RECOMPOSIÇÃO PARCIAL DE ARAME FARPADO Nº 14 CLASSE 250, FIXADO EM CERCA COM MOURÕES DE CONCRETO - FORNECIMENTO E INSTALAÇÃO. AF_05/2020</v>
          </cell>
          <cell r="I7056" t="str">
            <v>M</v>
          </cell>
          <cell r="J7056" t="str">
            <v>COEFICIENTE DE REPRESENTATIVIDADE</v>
          </cell>
          <cell r="K7056" t="str">
            <v>7,03</v>
          </cell>
          <cell r="L7056" t="str">
            <v>CAIXA REFERENCIAL</v>
          </cell>
        </row>
        <row r="7057">
          <cell r="G7057" t="str">
            <v>101189</v>
          </cell>
          <cell r="H7057" t="str">
            <v>CERCA COM MOURÕES DE CONCRETO, RETO, H=3,00 M, ESPAÇAMENTO DE 2,5 M, CRAVADOS 0,5 M, COM 4 FIOS DE ARAME FARPADO Nº 14 CLASSE 250 - FORNECIMENTO E INSTALAÇÃO. AF_05/2020</v>
          </cell>
          <cell r="I7057" t="str">
            <v>M</v>
          </cell>
          <cell r="J7057" t="str">
            <v>COEFICIENTE DE REPRESENTATIVIDADE</v>
          </cell>
          <cell r="K7057" t="str">
            <v>68,35</v>
          </cell>
          <cell r="L7057" t="str">
            <v>CAIXA REFERENCIAL</v>
          </cell>
        </row>
        <row r="7058">
          <cell r="G7058" t="str">
            <v>101190</v>
          </cell>
          <cell r="H7058" t="str">
            <v>CERCA COM MOURÕES DE CONCRETO, RETO, H=3,00 M, ESPAÇAMENTO DE 2,5 M, CRAVADOS 0,5 M, COM 4 FIOS DE ARAME DE AÇO OVALADO 15X17 - FORNECIMENTO E INSTALAÇÃO. AF_05/2020</v>
          </cell>
          <cell r="I7058" t="str">
            <v>M</v>
          </cell>
          <cell r="J7058" t="str">
            <v>COEFICIENTE DE REPRESENTATIVIDADE</v>
          </cell>
          <cell r="K7058" t="str">
            <v>67,65</v>
          </cell>
          <cell r="L7058" t="str">
            <v>CAIXA REFERENCIAL</v>
          </cell>
        </row>
        <row r="7059">
          <cell r="G7059" t="str">
            <v>101191</v>
          </cell>
          <cell r="H7059" t="str">
            <v>CERCA COM MOURÕES DE CONCRETO, RETO, H=3,00 M, ESPAÇAMENTO DE 2,5 M, CRAVADOS 0,5 M, COM 4 FIOS DE ARAME MISTO - FORNECIMENTO E INSTALAÇÃO. AF_05/2020</v>
          </cell>
          <cell r="I7059" t="str">
            <v>M</v>
          </cell>
          <cell r="J7059" t="str">
            <v>COEFICIENTE DE REPRESENTATIVIDADE</v>
          </cell>
          <cell r="K7059" t="str">
            <v>68,00</v>
          </cell>
          <cell r="L7059" t="str">
            <v>CAIXA REFERENCIAL</v>
          </cell>
        </row>
        <row r="7060">
          <cell r="G7060" t="str">
            <v>101192</v>
          </cell>
          <cell r="H7060" t="str">
            <v>CERCA COM MOURÕES DE CONCRETO, RETO, H=2,30 M, ESPAÇAMENTO DE 2,5 M, CRAVADOS 0,5 M, COM 4 FIOS DE ARAME FARPADO Nº 14 CLASSE 250 - FORNECIMENTO E INSTALAÇÃO. AF_05/2020</v>
          </cell>
          <cell r="I7060" t="str">
            <v>M</v>
          </cell>
          <cell r="J7060" t="str">
            <v>COEFICIENTE DE REPRESENTATIVIDADE</v>
          </cell>
          <cell r="K7060" t="str">
            <v>69,29</v>
          </cell>
          <cell r="L7060" t="str">
            <v>CAIXA REFERENCIAL</v>
          </cell>
        </row>
        <row r="7061">
          <cell r="G7061" t="str">
            <v>101193</v>
          </cell>
          <cell r="H7061" t="str">
            <v>CERCA COM MOURÕES DE CONCRETO, RETO, H=2,30 M, ESPAÇAMENTO DE 2,5 M, CRAVADOS 0,5 M, COM 4 FIOS DE ARAME DE AÇO OVALADO 15X17 - FORNECIMENTO E INSTALAÇÃO. AF_05/2020</v>
          </cell>
          <cell r="I7061" t="str">
            <v>M</v>
          </cell>
          <cell r="J7061" t="str">
            <v>COEFICIENTE DE REPRESENTATIVIDADE</v>
          </cell>
          <cell r="K7061" t="str">
            <v>62,60</v>
          </cell>
          <cell r="L7061" t="str">
            <v>CAIXA REFERENCIAL</v>
          </cell>
        </row>
        <row r="7062">
          <cell r="G7062" t="str">
            <v>101194</v>
          </cell>
          <cell r="H7062" t="str">
            <v>CERCA COM MOURÕES DE CONCRETO, RETO, H=2,30 M, ESPAÇAMENTO DE 2,5 M, CRAVADOS 0,5 M, COM 4 FIOS DE ARAME MISTO - FORNECIMENTO E INSTALAÇÃO. AF_05/2020</v>
          </cell>
          <cell r="I7062" t="str">
            <v>M</v>
          </cell>
          <cell r="J7062" t="str">
            <v>COEFICIENTE DE REPRESENTATIVIDADE</v>
          </cell>
          <cell r="K7062" t="str">
            <v>62,95</v>
          </cell>
          <cell r="L7062" t="str">
            <v>CAIXA REFERENCIAL</v>
          </cell>
        </row>
        <row r="7063">
          <cell r="G7063" t="str">
            <v>101197</v>
          </cell>
          <cell r="H7063" t="str">
            <v>CERCA COM MOURÕES DE CONCRETO, SEÇÃO "T" PONTA INCLINADA, 10X10 CM, ESPAÇAMENTO DE 2,5 M, CRAVADOS 0,5 M, COM 11 FIOS DE ARAME FARPADO Nº 14 - FORNECIMENTO E INSTALAÇÃO. AF_05/2020</v>
          </cell>
          <cell r="I7063" t="str">
            <v>M</v>
          </cell>
          <cell r="J7063" t="str">
            <v>COEFICIENTE DE REPRESENTATIVIDADE</v>
          </cell>
          <cell r="K7063" t="str">
            <v>124,39</v>
          </cell>
          <cell r="L7063" t="str">
            <v>CAIXA REFERENCIAL</v>
          </cell>
        </row>
        <row r="7064">
          <cell r="G7064" t="str">
            <v>101198</v>
          </cell>
          <cell r="H7064" t="str">
            <v>CERCA COM MOURÕES DE CONCRETO, SEÇÃO "T" PONTA INCLINADA, 10X10 CM, ESPAÇAMENTO DE 2,5 M, CRAVADOS 0,5 M, COM 11 FIOS DE ARAME DE AÇO OVALADO 15X17 - FORNECIMENTO E INSTALAÇÃO. AF_05/2020</v>
          </cell>
          <cell r="I7064" t="str">
            <v>M</v>
          </cell>
          <cell r="J7064" t="str">
            <v>COEFICIENTE DE REPRESENTATIVIDADE</v>
          </cell>
          <cell r="K7064" t="str">
            <v>95,92</v>
          </cell>
          <cell r="L7064" t="str">
            <v>CAIXA REFERENCIAL</v>
          </cell>
        </row>
        <row r="7065">
          <cell r="G7065" t="str">
            <v>101199</v>
          </cell>
          <cell r="H7065" t="str">
            <v>CERCA COM MOURÕES DE CONCRETO, SEÇÃO "T" PONTA INCLINADA, 10X10CM, ESPAÇAMENTO DE 2,5M, CRAVADOS 0,5M, COM 11 FIOS DE ARAME MISTO - FORNECIMENTO E INSTALAÇÃO. AF_05/2020</v>
          </cell>
          <cell r="I7065" t="str">
            <v>M</v>
          </cell>
          <cell r="J7065" t="str">
            <v>COEFICIENTE DE REPRESENTATIVIDADE</v>
          </cell>
          <cell r="K7065" t="str">
            <v>96,79</v>
          </cell>
          <cell r="L7065" t="str">
            <v>CAIXA REFERENCIAL</v>
          </cell>
        </row>
        <row r="7066">
          <cell r="G7066" t="str">
            <v>101200</v>
          </cell>
          <cell r="H7066" t="str">
            <v>CERCA COM MOURÕES DE MADEIRA, 7,5X7,5 CM, ESPAÇAMENTO DE 2,5 M, ALTURA LIVRE DE 2 M, CRAVADOS 0,5 M, COM 4 FIOS DE ARAME FARPADO Nº 14 CLASSE 250 - FORNECIMENTO E INSTALAÇÃO. AF_05/2020</v>
          </cell>
          <cell r="I7066" t="str">
            <v>M</v>
          </cell>
          <cell r="J7066" t="str">
            <v>COEFICIENTE DE REPRESENTATIVIDADE</v>
          </cell>
          <cell r="K7066" t="str">
            <v>65,61</v>
          </cell>
          <cell r="L7066" t="str">
            <v>CAIXA REFERENCIAL</v>
          </cell>
        </row>
        <row r="7067">
          <cell r="G7067" t="str">
            <v>101201</v>
          </cell>
          <cell r="H7067" t="str">
            <v>CERCA COM MOURÕES DE MADEIRA, 7,5X7,5 CM, ESPAÇAMENTO DE 2,5 M, ALTURA LIVRE DE 2 M, CRAVADOS 0,5 M, COM 8 FIOS DE ARAME FARPADO Nº 14 CLASSE 250 - FORNECIMENTO E INSTALAÇÃO. AF_05/2020</v>
          </cell>
          <cell r="I7067" t="str">
            <v>M</v>
          </cell>
          <cell r="J7067" t="str">
            <v>COEFICIENTE DE REPRESENTATIVIDADE</v>
          </cell>
          <cell r="K7067" t="str">
            <v>79,99</v>
          </cell>
          <cell r="L7067" t="str">
            <v>CAIXA REFERENCIAL</v>
          </cell>
        </row>
        <row r="7068">
          <cell r="G7068" t="str">
            <v>101202</v>
          </cell>
          <cell r="H7068" t="str">
            <v>CERCA COM MOURÕES DE MADEIRA ROLIÇA, DIÂMETRO 11 CM, ESPAÇAMENTO DE 2,5 M, ALTURA LIVRE DE 1,7 M, CRAVADOS 0,5 M, COM 5 FIOS DE ARAME FARPADO Nº 14 CLASSE 250 - FORNECIMENTO E INSTALAÇÃO. AF_05/2020</v>
          </cell>
          <cell r="I7068" t="str">
            <v>M</v>
          </cell>
          <cell r="J7068" t="str">
            <v>COEFICIENTE DE REPRESENTATIVIDADE</v>
          </cell>
          <cell r="K7068" t="str">
            <v>46,62</v>
          </cell>
          <cell r="L7068" t="str">
            <v>CAIXA REFERENCIAL</v>
          </cell>
        </row>
        <row r="7069">
          <cell r="G7069" t="str">
            <v>101203</v>
          </cell>
          <cell r="H7069" t="str">
            <v>CERCA COM MOURÕES DE MADEIRA ROLIÇA, DIÂMETRO 11 CM, ESPAÇAMENTO DE 2,5 M, ALTURA LIVRE DE 1,7 M, CRAVADOS 0,5 M, COM 5 FIOS DE ARAME DE AÇO OVALADO 15X17 - FORNECIMENTO E INSTALAÇÃO. AF_05/2020</v>
          </cell>
          <cell r="I7069" t="str">
            <v>M</v>
          </cell>
          <cell r="J7069" t="str">
            <v>COEFICIENTE DE REPRESENTATIVIDADE</v>
          </cell>
          <cell r="K7069" t="str">
            <v>45,74</v>
          </cell>
          <cell r="L7069" t="str">
            <v>CAIXA REFERENCIAL</v>
          </cell>
        </row>
        <row r="7070">
          <cell r="G7070" t="str">
            <v>101204</v>
          </cell>
          <cell r="H7070" t="str">
            <v>CERCA COM MOURÕES DE MADEIRA ROLIÇA, DIÂMETRO 11 CM, ESPAÇAMENTO DE 2,5 M, ALTURA LIVRE DE 1,7 M, CRAVADOS 0,5 M, COM 5 FIOS DE ARAME MISTO - FORNECIMENTO E INSTALAÇÃO. AF_05/2020</v>
          </cell>
          <cell r="I7070" t="str">
            <v>M</v>
          </cell>
          <cell r="J7070" t="str">
            <v>COEFICIENTE DE REPRESENTATIVIDADE</v>
          </cell>
          <cell r="K7070" t="str">
            <v>46,09</v>
          </cell>
          <cell r="L7070" t="str">
            <v>CAIXA REFERENCIAL</v>
          </cell>
        </row>
        <row r="7071">
          <cell r="G7071" t="str">
            <v>101205</v>
          </cell>
          <cell r="H7071" t="str">
            <v>PORTÃO COM MOURÕES DE MADEIRA ROLIÇA, DIÂMETRO 11 CM, COM 5 FIOS DE ARAME FARPADO Nº 14 CLASSE 250, SEM DOBRADIÇAS - FORNECIMENTO E INSTALAÇÃO. AF_05/2020</v>
          </cell>
          <cell r="I7071" t="str">
            <v>M</v>
          </cell>
          <cell r="J7071" t="str">
            <v>COEFICIENTE DE REPRESENTATIVIDADE</v>
          </cell>
          <cell r="K7071" t="str">
            <v>46,62</v>
          </cell>
          <cell r="L7071" t="str">
            <v>CAIXA REFERENCIAL</v>
          </cell>
        </row>
        <row r="7072">
          <cell r="G7072" t="str">
            <v>102362</v>
          </cell>
          <cell r="H7072" t="str">
            <v>ALAMBRADO PARA QUADRA POLIESPORTIVA, ESTRUTURADO POR TUBOS DE ACO GALVANIZADO, (MONTANTES COM DIAMETRO 2", TRAVESSAS E ESCORAS COM DIÂMETRO 1 ¼), COM TELA DE ARAME GALVANIZADO, FIO 14 BWG E MALHA QUADRADA 5X5CM (EXCETO MURETA). AF_03/2021</v>
          </cell>
          <cell r="I7072" t="str">
            <v>M2</v>
          </cell>
          <cell r="J7072" t="str">
            <v>COEFICIENTE DE REPRESENTATIVIDADE</v>
          </cell>
          <cell r="K7072" t="str">
            <v>173,59</v>
          </cell>
          <cell r="L7072" t="str">
            <v>CAIXA REFERENCIAL</v>
          </cell>
        </row>
        <row r="7073">
          <cell r="G7073" t="str">
            <v>102363</v>
          </cell>
          <cell r="H7073" t="str">
            <v>ALAMBRADO PARA QUADRA POLIESPORTIVA, ESTRUTURADO POR TUBOS DE ACO GALVANIZADO, (MONTANTES COM DIAMETRO 2", TRAVESSAS E ESCORAS COM DIÂMETRO 1 ¼), COM TELA DE ARAME GALVANIZADO, FIO 12 BWG E MALHA QUADRADA 5X5CM (EXCETO MURETA). AF_03/2021</v>
          </cell>
          <cell r="I7073" t="str">
            <v>M2</v>
          </cell>
          <cell r="J7073" t="str">
            <v>COEFICIENTE DE REPRESENTATIVIDADE</v>
          </cell>
          <cell r="K7073" t="str">
            <v>186,76</v>
          </cell>
          <cell r="L7073" t="str">
            <v>CAIXA REFERENCIAL</v>
          </cell>
        </row>
        <row r="7074">
          <cell r="G7074" t="str">
            <v>102364</v>
          </cell>
          <cell r="H7074" t="str">
            <v>ALAMBRADO PARA QUADRA POLIESPORTIVA, ESTRUTURADO POR TUBOS DE ACO GALVANIZADO, (MONTANTES COM DIAMETRO 2", TRAVESSAS E ESCORAS COM DIÂMETRO 1 ¼), COM TELA DE ARAME GALVANIZADO, FIO 10 BWG E MALHA QUADRADA 5X5CM (EXCETO MURETA). AF_03/2021</v>
          </cell>
          <cell r="I7074" t="str">
            <v>M2</v>
          </cell>
          <cell r="J7074" t="str">
            <v>COEFICIENTE DE REPRESENTATIVIDADE</v>
          </cell>
          <cell r="K7074" t="str">
            <v>210,99</v>
          </cell>
          <cell r="L7074" t="str">
            <v>CAIXA REFERENCIAL</v>
          </cell>
        </row>
        <row r="7075">
          <cell r="G7075" t="str">
            <v>98509</v>
          </cell>
          <cell r="H7075" t="str">
            <v>PLANTIO DE ARBUSTO OU  CERCA VIVA. AF_05/2018</v>
          </cell>
          <cell r="I7075" t="str">
            <v>UN</v>
          </cell>
          <cell r="J7075" t="str">
            <v>COEFICIENTE DE REPRESENTATIVIDADE</v>
          </cell>
          <cell r="K7075" t="str">
            <v>46,22</v>
          </cell>
          <cell r="L7075" t="str">
            <v>CAIXA REFERENCIAL</v>
          </cell>
        </row>
        <row r="7076">
          <cell r="G7076" t="str">
            <v>98510</v>
          </cell>
          <cell r="H7076" t="str">
            <v>PLANTIO DE ÁRVORE ORNAMENTAL COM ALTURA DE MUDA MENOR OU IGUAL A 2,00 M. AF_05/2018</v>
          </cell>
          <cell r="I7076" t="str">
            <v>UN</v>
          </cell>
          <cell r="J7076" t="str">
            <v>COEFICIENTE DE REPRESENTATIVIDADE</v>
          </cell>
          <cell r="K7076" t="str">
            <v>75,82</v>
          </cell>
          <cell r="L7076" t="str">
            <v>CAIXA REFERENCIAL</v>
          </cell>
        </row>
        <row r="7077">
          <cell r="G7077" t="str">
            <v>98511</v>
          </cell>
          <cell r="H7077" t="str">
            <v>PLANTIO DE ÁRVORE ORNAMENTAL COM ALTURA DE MUDA MAIOR QUE 2,00 M E MENOR OU IGUAL A 4,00 M. AF_05/2018</v>
          </cell>
          <cell r="I7077" t="str">
            <v>UN</v>
          </cell>
          <cell r="J7077" t="str">
            <v>COEFICIENTE DE REPRESENTATIVIDADE</v>
          </cell>
          <cell r="K7077" t="str">
            <v>140,28</v>
          </cell>
          <cell r="L7077" t="str">
            <v>CAIXA REFERENCIAL</v>
          </cell>
        </row>
        <row r="7078">
          <cell r="G7078" t="str">
            <v>98516</v>
          </cell>
          <cell r="H7078" t="str">
            <v>PLANTIO DE PALMEIRA COM ALTURA DE MUDA MENOR OU IGUAL A 2,00 M. AF_05/2018</v>
          </cell>
          <cell r="I7078" t="str">
            <v>UN</v>
          </cell>
          <cell r="J7078" t="str">
            <v>COEFICIENTE DE REPRESENTATIVIDADE</v>
          </cell>
          <cell r="K7078" t="str">
            <v>409,84</v>
          </cell>
          <cell r="L7078" t="str">
            <v>CAIXA REFERENCIAL</v>
          </cell>
        </row>
        <row r="7079">
          <cell r="G7079" t="str">
            <v>98519</v>
          </cell>
          <cell r="H7079" t="str">
            <v>REVOLVIMENTO E LIMPEZA MANUAL DE SOLO. AF_05/2018</v>
          </cell>
          <cell r="I7079" t="str">
            <v>M2</v>
          </cell>
          <cell r="J7079" t="str">
            <v>COEFICIENTE DE REPRESENTATIVIDADE</v>
          </cell>
          <cell r="K7079" t="str">
            <v>2,58</v>
          </cell>
          <cell r="L7079" t="str">
            <v>CAIXA REFERENCIAL</v>
          </cell>
        </row>
        <row r="7080">
          <cell r="G7080" t="str">
            <v>98520</v>
          </cell>
          <cell r="H7080" t="str">
            <v>APLICAÇÃO DE ADUBO EM SOLO. AF_05/2018</v>
          </cell>
          <cell r="I7080" t="str">
            <v>M2</v>
          </cell>
          <cell r="J7080" t="str">
            <v>COEFICIENTE DE REPRESENTATIVIDADE</v>
          </cell>
          <cell r="K7080" t="str">
            <v>6,66</v>
          </cell>
          <cell r="L7080" t="str">
            <v>CAIXA REFERENCIAL</v>
          </cell>
        </row>
        <row r="7081">
          <cell r="G7081" t="str">
            <v>98521</v>
          </cell>
          <cell r="H7081" t="str">
            <v>APLICAÇÃO DE CALCÁRIO PARA CORREÇÃO DO PH DO SOLO. AF_05/2018</v>
          </cell>
          <cell r="I7081" t="str">
            <v>M2</v>
          </cell>
          <cell r="J7081" t="str">
            <v>COEFICIENTE DE REPRESENTATIVIDADE</v>
          </cell>
          <cell r="K7081" t="str">
            <v>0,45</v>
          </cell>
          <cell r="L7081" t="str">
            <v>CAIXA REFERENCIAL</v>
          </cell>
        </row>
        <row r="7082">
          <cell r="G7082" t="str">
            <v>98522</v>
          </cell>
          <cell r="H7082" t="str">
            <v>ALAMBRADO EM MOURÕES DE CONCRETO, COM TELA DE ARAME GALVANIZADO (INCLUSIVE MURETA EM CONCRETO). AF_05/2018</v>
          </cell>
          <cell r="I7082" t="str">
            <v>M</v>
          </cell>
          <cell r="J7082" t="str">
            <v>COEFICIENTE DE REPRESENTATIVIDADE</v>
          </cell>
          <cell r="K7082" t="str">
            <v>177,37</v>
          </cell>
          <cell r="L7082" t="str">
            <v>CAIXA REFERENCIAL</v>
          </cell>
        </row>
        <row r="7083">
          <cell r="G7083" t="str">
            <v>98524</v>
          </cell>
          <cell r="H7083" t="str">
            <v>LIMPEZA MANUAL DE VEGETAÇÃO EM TERRENO COM ENXADA.AF_05/2018</v>
          </cell>
          <cell r="I7083" t="str">
            <v>M2</v>
          </cell>
          <cell r="J7083" t="str">
            <v>COEFICIENTE DE REPRESENTATIVIDADE</v>
          </cell>
          <cell r="K7083" t="str">
            <v>3,90</v>
          </cell>
          <cell r="L7083" t="str">
            <v>CAIXA REFERENCIAL</v>
          </cell>
        </row>
        <row r="7084">
          <cell r="G7084" t="str">
            <v>98503</v>
          </cell>
          <cell r="H7084" t="str">
            <v>PLANTIO DE GRAMA EM PAVIMENTO CONCREGRAMA. AF_05/2018</v>
          </cell>
          <cell r="I7084" t="str">
            <v>M2</v>
          </cell>
          <cell r="J7084" t="str">
            <v>COEFICIENTE DE REPRESENTATIVIDADE</v>
          </cell>
          <cell r="K7084" t="str">
            <v>25,97</v>
          </cell>
          <cell r="L7084" t="str">
            <v>CAIXA REFERENCIAL</v>
          </cell>
        </row>
        <row r="7085">
          <cell r="G7085" t="str">
            <v>98504</v>
          </cell>
          <cell r="H7085" t="str">
            <v>PLANTIO DE GRAMA BATATAIS EM PLACAS. AF_05/2018</v>
          </cell>
          <cell r="I7085" t="str">
            <v>M2</v>
          </cell>
          <cell r="J7085" t="str">
            <v>COEFICIENTE DE REPRESENTATIVIDADE</v>
          </cell>
          <cell r="K7085" t="str">
            <v>16,40</v>
          </cell>
          <cell r="L7085" t="str">
            <v>CAIXA REFERENCIAL</v>
          </cell>
        </row>
        <row r="7086">
          <cell r="G7086" t="str">
            <v>98505</v>
          </cell>
          <cell r="H7086" t="str">
            <v>PLANTIO DE FORRAÇÃO. AF_05/2018</v>
          </cell>
          <cell r="I7086" t="str">
            <v>M2</v>
          </cell>
          <cell r="J7086" t="str">
            <v>COEFICIENTE DE REPRESENTATIVIDADE</v>
          </cell>
          <cell r="K7086" t="str">
            <v>67,19</v>
          </cell>
          <cell r="L7086" t="str">
            <v>CAIXA REFERENCIAL</v>
          </cell>
        </row>
        <row r="7087">
          <cell r="G7087" t="str">
            <v>103946</v>
          </cell>
          <cell r="H7087" t="str">
            <v>PLANTIO DE GRAMA ESMERALDA OU SÃO CARLOS OU CURITIBANA, EM PLACAS. AF_05/2022</v>
          </cell>
          <cell r="I7087" t="str">
            <v>M2</v>
          </cell>
          <cell r="J7087" t="str">
            <v>COEFICIENTE DE REPRESENTATIVIDADE</v>
          </cell>
          <cell r="K7087" t="str">
            <v>20,83</v>
          </cell>
          <cell r="L7087" t="str">
            <v>CAIXA REFERENCIAL</v>
          </cell>
        </row>
        <row r="7088">
          <cell r="G7088" t="str">
            <v>103185</v>
          </cell>
          <cell r="H7088" t="str">
            <v>INSTALAÇÃO DE ESQUI TRIPLO, EM TUBO DE AÇO CARBONO - EQUIPAMENTO DE GINÁSTICA PARA ACADEMIA AO AR LIVRE / ACADEMIA DA TERCEIRA IDADE - ATI, INSTALADO SOBRE PISO DE CONCRETO EXISTENTE. AF_10/2021</v>
          </cell>
          <cell r="I7088" t="str">
            <v>UN</v>
          </cell>
          <cell r="J7088" t="str">
            <v>COEFICIENTE DE REPRESENTATIVIDADE</v>
          </cell>
          <cell r="K7088" t="str">
            <v>6.177,34</v>
          </cell>
          <cell r="L7088" t="str">
            <v>CAIXA REFERENCIAL</v>
          </cell>
        </row>
        <row r="7089">
          <cell r="G7089" t="str">
            <v>103186</v>
          </cell>
          <cell r="H7089" t="str">
            <v>INSTALAÇÃO DE MULTIEXERCITADOR COM SEIS FUNÇÕES, EM TUBO DE AÇO CARBONO - EQUIPAMENTO DE GINÁSTICA PARA ACADEMIA AO AR LIVRE / ACADEMIA DA TERCEIRA IDADE - ATI, INSTALADO SOBRE PISO DE CONCRETO EXISTENTE. AF_10/2021</v>
          </cell>
          <cell r="I7089" t="str">
            <v>UN</v>
          </cell>
          <cell r="J7089" t="str">
            <v>COEFICIENTE DE REPRESENTATIVIDADE</v>
          </cell>
          <cell r="K7089" t="str">
            <v>6.496,59</v>
          </cell>
          <cell r="L7089" t="str">
            <v>CAIXA REFERENCIAL</v>
          </cell>
        </row>
        <row r="7090">
          <cell r="G7090" t="str">
            <v>103187</v>
          </cell>
          <cell r="H7090" t="str">
            <v>INSTALAÇÃO DE SIMULADOR DE CAMINHADA TRIPLO, EM TUBO DE AÇO CARBONO - EQUIPAMENTO DE GINÁSTICA PARA ACADEMIA AO AR LIVRE / ACADEMIA DA TERCEIRA IDADE - ATI, INSTALADO SOBRE PISO DE CONCRETO EXISTENTE. AF_10/2021</v>
          </cell>
          <cell r="I7090" t="str">
            <v>UN</v>
          </cell>
          <cell r="J7090" t="str">
            <v>COEFICIENTE DE REPRESENTATIVIDADE</v>
          </cell>
          <cell r="K7090" t="str">
            <v>4.893,31</v>
          </cell>
          <cell r="L7090" t="str">
            <v>CAIXA REFERENCIAL</v>
          </cell>
        </row>
        <row r="7091">
          <cell r="G7091" t="str">
            <v>103188</v>
          </cell>
          <cell r="H7091" t="str">
            <v>INSTALAÇÃO DE SIMULADOR DE CAVALGADA TRIPLO, EM TUBO DE AÇO CARBONO - EQUIPAMENTO DE GINÁSTICA PARA ACADEMIA AO AR LIVRE / ACADEMIA DA TERCEIRA IDADE - ATI, INSTALADO SOBRE PISO DE CONCRETO EXISTENTE. AF_10/2021</v>
          </cell>
          <cell r="I7091" t="str">
            <v>UN</v>
          </cell>
          <cell r="J7091" t="str">
            <v>COEFICIENTE DE REPRESENTATIVIDADE</v>
          </cell>
          <cell r="K7091" t="str">
            <v>5.255,49</v>
          </cell>
          <cell r="L7091" t="str">
            <v>CAIXA REFERENCIAL</v>
          </cell>
        </row>
        <row r="7092">
          <cell r="G7092" t="str">
            <v>103189</v>
          </cell>
          <cell r="H7092" t="str">
            <v>INSTALAÇÃO DE SIMULADOR DE REMO INDIVIDUAL, EM TUBO DE AÇO CARBONO - EQUIPAMENTO DE GINÁSTICA PARA ACADEMIA AO AR LIVRE / ACADEMIA DA TERCEIRA IDADE - ATI, INSTALADO SOBRE PISO DE CONCRETO EXISTENTE. AF_10/2021</v>
          </cell>
          <cell r="I7092" t="str">
            <v>UN</v>
          </cell>
          <cell r="J7092" t="str">
            <v>COEFICIENTE DE REPRESENTATIVIDADE</v>
          </cell>
          <cell r="K7092" t="str">
            <v>2.636,81</v>
          </cell>
          <cell r="L7092" t="str">
            <v>CAIXA REFERENCIAL</v>
          </cell>
        </row>
        <row r="7093">
          <cell r="G7093" t="str">
            <v>103190</v>
          </cell>
          <cell r="H7093" t="str">
            <v>INSTALAÇÃO DE PRESSÃO DE PERNAS TRIPLO, EM TUBO DE AÇO CARBONO - EQUIPAMENTO DE GINÁSTICA PARA ACADEMIA AO AR LIVRE / ACADEMIA DA TERCEIRA IDADE - ATI, INSTALADO SOBRE SOLO. AF_10/2021</v>
          </cell>
          <cell r="I7093" t="str">
            <v>UN</v>
          </cell>
          <cell r="J7093" t="str">
            <v>COEFICIENTE DE REPRESENTATIVIDADE</v>
          </cell>
          <cell r="K7093" t="str">
            <v>4.091,35</v>
          </cell>
          <cell r="L7093" t="str">
            <v>CAIXA REFERENCIAL</v>
          </cell>
        </row>
        <row r="7094">
          <cell r="G7094" t="str">
            <v>103191</v>
          </cell>
          <cell r="H7094" t="str">
            <v>INSTALAÇÃO DE ALONGADOR COM TRÊS ALTURAS, EM TUBO DE AÇO CARBONO - EQUIPAMENTO DE GINASTICA PARA ACADEMIA AO AR LIVRE / ACADEMIA DA TERCEIRA IDADE - ATI, INSTALADO SOBRE SOLO. AF_10/2021</v>
          </cell>
          <cell r="I7094" t="str">
            <v>UN</v>
          </cell>
          <cell r="J7094" t="str">
            <v>COEFICIENTE DE REPRESENTATIVIDADE</v>
          </cell>
          <cell r="K7094" t="str">
            <v>2.385,50</v>
          </cell>
          <cell r="L7094" t="str">
            <v>CAIXA REFERENCIAL</v>
          </cell>
        </row>
        <row r="7095">
          <cell r="G7095" t="str">
            <v>103192</v>
          </cell>
          <cell r="H7095" t="str">
            <v>INSTALAÇÃO DE ROTAÇÃO DIAGONAL DUPLA, APARELHO TRIPLO, EM TUBO DE AÇO CARBONO - EQUIPAMENTO DE GINÁSTICA PARA ACADEMIA AO AR LIVRE / ACADEMIA DA TERCEIRA IDADE - ATI, INSTALADO SOBRE SOLO. AF_10/2021</v>
          </cell>
          <cell r="I7095" t="str">
            <v>UN</v>
          </cell>
          <cell r="J7095" t="str">
            <v>COEFICIENTE DE REPRESENTATIVIDADE</v>
          </cell>
          <cell r="K7095" t="str">
            <v>2.539,14</v>
          </cell>
          <cell r="L7095" t="str">
            <v>CAIXA REFERENCIAL</v>
          </cell>
        </row>
        <row r="7096">
          <cell r="G7096" t="str">
            <v>103193</v>
          </cell>
          <cell r="H7096" t="str">
            <v>INSTALAÇÃO DE ROTAÇÃO VERTICAL DUPLO, EM TUBO DE AÇO CARBONO - EQUIPAMENTO DE GINÁSTICA PARA ACADEMIA AO AR LIVRE / ACADEMIA DA TERCEIRA IDADE - ATI, INSTALADO SOBRE SOLO. AF_10/2021</v>
          </cell>
          <cell r="I7096" t="str">
            <v>UN</v>
          </cell>
          <cell r="J7096" t="str">
            <v>COEFICIENTE DE REPRESENTATIVIDADE</v>
          </cell>
          <cell r="K7096" t="str">
            <v>1.957,87</v>
          </cell>
          <cell r="L7096" t="str">
            <v>CAIXA REFERENCIAL</v>
          </cell>
        </row>
        <row r="7097">
          <cell r="G7097" t="str">
            <v>103194</v>
          </cell>
          <cell r="H7097" t="str">
            <v>INSTALAÇÃO DE SURF DUPLO, EM TUBO DE AÇO CARBONO - EQUIPAMENTO DE GINÁSTICA PARA ACADEMIA AO AR LIVRE / ACADEMIA DA TERCEIRA IDADE - ATI, INSTALADO SOBRE SOLO. AF_10/2021</v>
          </cell>
          <cell r="I7097" t="str">
            <v>UN</v>
          </cell>
          <cell r="J7097" t="str">
            <v>COEFICIENTE DE REPRESENTATIVIDADE</v>
          </cell>
          <cell r="K7097" t="str">
            <v>2.815,84</v>
          </cell>
          <cell r="L7097" t="str">
            <v>CAIXA REFERENCIAL</v>
          </cell>
        </row>
        <row r="7098">
          <cell r="G7098" t="str">
            <v>103195</v>
          </cell>
          <cell r="H7098" t="str">
            <v>INSTALAÇÃO DE PLACA ORIENTATIVA SOBRE EXERCÍCIOS, 2,00M X 1,00M, EM TUBO DE AÇO CARBONO - PARA ACADEMIA AO AR LIVRE / ACADEMIA DA TERCEIRA IDADE - ATI, INSTALADO SOBRE SOLO. AF_10/2021</v>
          </cell>
          <cell r="I7098" t="str">
            <v>UN</v>
          </cell>
          <cell r="J7098" t="str">
            <v>COEFICIENTE DE REPRESENTATIVIDADE</v>
          </cell>
          <cell r="K7098" t="str">
            <v>2.201,59</v>
          </cell>
          <cell r="L7098" t="str">
            <v>CAIXA REFERENCIAL</v>
          </cell>
        </row>
        <row r="7099">
          <cell r="G7099" t="str">
            <v>103205</v>
          </cell>
          <cell r="H7099" t="str">
            <v>INSTALAÇÃO DE PRESSÃO DE PERNAS TRIPLO, EM TUBO DE AÇO CARBONO - EQUIPAMENTO DE GINÁSTICA PARA ACADEMIA AO AR LIVRE / ACADEMIA DA TERCEIRA IDADE - ATI, INSTALADO SOBRE PISO DE CONCRETO EXISTENTE. AF_10/2021</v>
          </cell>
          <cell r="I7099" t="str">
            <v>UN</v>
          </cell>
          <cell r="J7099" t="str">
            <v>COEFICIENTE DE REPRESENTATIVIDADE</v>
          </cell>
          <cell r="K7099" t="str">
            <v>4.110,92</v>
          </cell>
          <cell r="L7099" t="str">
            <v>CAIXA REFERENCIAL</v>
          </cell>
        </row>
        <row r="7100">
          <cell r="G7100" t="str">
            <v>103206</v>
          </cell>
          <cell r="H7100" t="str">
            <v>INSTALAÇÃO DE ALONGADOR COM TRÊS ALTURAS, EM TUBO DE AÇO CARBONO - EQUIPAMENTO DE GINÁSTICA PARA ACADEMIA AO AR LIVRE / ACADEMIA DA TERCEIRA IDADE - ATI, INSTALADO SOBRE PISO DE CONCRETO EXISTENTE. AF_10/2021</v>
          </cell>
          <cell r="I7100" t="str">
            <v>UN</v>
          </cell>
          <cell r="J7100" t="str">
            <v>COEFICIENTE DE REPRESENTATIVIDADE</v>
          </cell>
          <cell r="K7100" t="str">
            <v>2.405,06</v>
          </cell>
          <cell r="L7100" t="str">
            <v>CAIXA REFERENCIAL</v>
          </cell>
        </row>
        <row r="7101">
          <cell r="G7101" t="str">
            <v>103207</v>
          </cell>
          <cell r="H7101" t="str">
            <v>INSTALAÇÃO DE ROTAÇÃO DIAGONAL DUPLA, APARELHO TRIPLO, EM TUBO DE AÇO CARBONO - EQUIPAMENTO DE GINÁSTICA PARA ACADEMIA AO AR LIVRE / ACADEMIA DA TERCEIRA IDADE - ATI, INSTALADO SOBRE PISO DE CONCRETO EXISTENTE. AF_10/2021</v>
          </cell>
          <cell r="I7101" t="str">
            <v>UN</v>
          </cell>
          <cell r="J7101" t="str">
            <v>COEFICIENTE DE REPRESENTATIVIDADE</v>
          </cell>
          <cell r="K7101" t="str">
            <v>2.558,70</v>
          </cell>
          <cell r="L7101" t="str">
            <v>CAIXA REFERENCIAL</v>
          </cell>
        </row>
        <row r="7102">
          <cell r="G7102" t="str">
            <v>103208</v>
          </cell>
          <cell r="H7102" t="str">
            <v>INSTALAÇÃO DE ROTAÇÃO VERTICAL DUPLO, EM TUBO DE ACO CARBONO - EQUIPAMENTO DE GINASTICA PARA ACADEMIA AO AR LIVRE / ACADEMIA DA TERCEIRA IDADE - ATI, INSTALADO SOBRE PISO DE CONCRETO EXISTENTE. AF_10/2021</v>
          </cell>
          <cell r="I7102" t="str">
            <v>UN</v>
          </cell>
          <cell r="J7102" t="str">
            <v>COEFICIENTE DE REPRESENTATIVIDADE</v>
          </cell>
          <cell r="K7102" t="str">
            <v>1.977,43</v>
          </cell>
          <cell r="L7102" t="str">
            <v>CAIXA REFERENCIAL</v>
          </cell>
        </row>
        <row r="7103">
          <cell r="G7103" t="str">
            <v>103209</v>
          </cell>
          <cell r="H7103" t="str">
            <v>INSTALAÇÃO DE SURF DUPLO, EM TUBO DE AÇO CARBONO - EQUIPAMENTO DE GINÁSTICA PARA ACADEMIA AO AR LIVRE / ACADEMIA DA TERCEIRA IDADE - ATI, INSTALADO SOBRE PISO DE CONCRETO EXISTENTE. AF_10/2021</v>
          </cell>
          <cell r="I7103" t="str">
            <v>UN</v>
          </cell>
          <cell r="J7103" t="str">
            <v>COEFICIENTE DE REPRESENTATIVIDADE</v>
          </cell>
          <cell r="K7103" t="str">
            <v>2.835,40</v>
          </cell>
          <cell r="L7103" t="str">
            <v>CAIXA REFERENCIAL</v>
          </cell>
        </row>
        <row r="7104">
          <cell r="G7104" t="str">
            <v>103210</v>
          </cell>
          <cell r="H7104" t="str">
            <v>INSTALAÇÃO DE PLACA ORIENTATIVA SOBRE EXERCÍCIOS, 2,00M X 1,00M, EM TUBO DE AÇO CARBONO - PARA ACADEMIA AO AR LIVRE / ACADEMIA DA TERCEIRA IDADE - ATI, INSTALADO SOBRE PISO DE CONCRETO EXISTENTE. AF_10/2021</v>
          </cell>
          <cell r="I7104" t="str">
            <v>UN</v>
          </cell>
          <cell r="J7104" t="str">
            <v>COEFICIENTE DE REPRESENTATIVIDADE</v>
          </cell>
          <cell r="K7104" t="str">
            <v>2.321,67</v>
          </cell>
          <cell r="L7104" t="str">
            <v>CAIXA REFERENCIAL</v>
          </cell>
        </row>
        <row r="7105">
          <cell r="G7105" t="str">
            <v>103304</v>
          </cell>
          <cell r="H7105" t="str">
            <v>INSTALAÇÃO DE BANCO METÁLICO COM ENCOSTO, 1,60 M DE COMPRIMENTO, EM TUBO DE AÇO CARBONO COM PINTURA ELETROSTÁTICA, SOBRE PISO DE CONCRETO EXISTENTE. AF_11/2021</v>
          </cell>
          <cell r="I7105" t="str">
            <v>UN</v>
          </cell>
          <cell r="J7105" t="str">
            <v>COEFICIENTE DE REPRESENTATIVIDADE</v>
          </cell>
          <cell r="K7105" t="str">
            <v>1.256,28</v>
          </cell>
          <cell r="L7105" t="str">
            <v>CAIXA REFERENCIAL</v>
          </cell>
        </row>
        <row r="7106">
          <cell r="G7106" t="str">
            <v>103307</v>
          </cell>
          <cell r="H7106" t="str">
            <v>INSTALAÇÃO DE LIXEIRA METÁLICA DUPLA, CAPACIDADE DE 60 L, EM TUBO DE AÇO CARBONO E CESTOS EM CHAPA DE AÇO COM PINTURA ELETROSTÁTICA, SOBRE PISO DE CONCRETO EXISTENTE. AF_11/2021</v>
          </cell>
          <cell r="I7106" t="str">
            <v>UN</v>
          </cell>
          <cell r="J7106" t="str">
            <v>COEFICIENTE DE REPRESENTATIVIDADE</v>
          </cell>
          <cell r="K7106" t="str">
            <v>1.350,59</v>
          </cell>
          <cell r="L7106" t="str">
            <v>CAIXA REFERENCIAL</v>
          </cell>
        </row>
        <row r="7107">
          <cell r="G7107" t="str">
            <v>103310</v>
          </cell>
          <cell r="H7107" t="str">
            <v>INSTALAÇÃO DE LIXEIRA METÁLICA DUPLA, CAPACIDADE DE 60 L, EM TUBO DE AÇO CARBONO E CESTOS EM CHAPA DE AÇO COM PINTURA ELETROSTÁTICA, SOBRE SOLO. AF_11/2021</v>
          </cell>
          <cell r="I7107" t="str">
            <v>UN</v>
          </cell>
          <cell r="J7107" t="str">
            <v>COEFICIENTE DE REPRESENTATIVIDADE</v>
          </cell>
          <cell r="K7107" t="str">
            <v>1.291,14</v>
          </cell>
          <cell r="L7107" t="str">
            <v>CAIXA REFERENCIAL</v>
          </cell>
        </row>
        <row r="7108">
          <cell r="G7108" t="str">
            <v>103314</v>
          </cell>
          <cell r="H7108" t="str">
            <v>INSTALAÇÃO DE PERGOLADO DE MADEIRA, EM MAÇARANDUBA, ANGELIM OU EQUIVALENTE DA REGIÃO, FIXADO COM CONCRETO SOBRE PISO DE CONCRETO EXISTENTE. AF_11/2021</v>
          </cell>
          <cell r="I7108" t="str">
            <v>M2</v>
          </cell>
          <cell r="J7108" t="str">
            <v>COEFICIENTE DE REPRESENTATIVIDADE</v>
          </cell>
          <cell r="K7108" t="str">
            <v>307,47</v>
          </cell>
          <cell r="L7108" t="str">
            <v>CAIXA REFERENCIAL</v>
          </cell>
        </row>
        <row r="7109">
          <cell r="G7109" t="str">
            <v>103315</v>
          </cell>
          <cell r="H7109" t="str">
            <v>INSTALAÇÃO DE PERGOLADO DE MADEIRA, EM MAÇARANDUBA, ANGELIM OU EQUIVALENTE DA REGIÃO, FIXADO COM CONCRETO SOBRE SOLO. AF_11/2021</v>
          </cell>
          <cell r="I7109" t="str">
            <v>M2</v>
          </cell>
          <cell r="J7109" t="str">
            <v>COEFICIENTE DE REPRESENTATIVIDADE</v>
          </cell>
          <cell r="K7109" t="str">
            <v>297,96</v>
          </cell>
          <cell r="L7109" t="str">
            <v>CAIXA REFERENCIAL</v>
          </cell>
        </row>
        <row r="7110">
          <cell r="G7110" t="str">
            <v>103769</v>
          </cell>
          <cell r="H7110" t="str">
            <v>PAR DE TABELAS DE BASQUETE DE COMPENSADO NAVAL, COM AROS E REDES - FORNECIMENTO E INSTALAÇÃO. AF_03/2022</v>
          </cell>
          <cell r="I7110" t="str">
            <v>UN</v>
          </cell>
          <cell r="J7110" t="str">
            <v>COEFICIENTE DE REPRESENTATIVIDADE</v>
          </cell>
          <cell r="K7110" t="str">
            <v>3.117,11</v>
          </cell>
          <cell r="L7110" t="str">
            <v>CAIXA REFERENCIAL</v>
          </cell>
        </row>
        <row r="7111">
          <cell r="G7111" t="str">
            <v>98525</v>
          </cell>
          <cell r="H7111" t="str">
            <v>LIMPEZA MECANIZADA DE CAMADA VEGETAL, VEGETAÇÃO E PEQUENAS ÁRVORES (DIÂMETRO DE TRONCO MENOR QUE 0,20 M), COM TRATOR DE ESTEIRAS.AF_05/2018</v>
          </cell>
          <cell r="I7111" t="str">
            <v>M2</v>
          </cell>
          <cell r="J7111" t="str">
            <v>COEFICIENTE DE REPRESENTATIVIDADE</v>
          </cell>
          <cell r="K7111" t="str">
            <v>0,45</v>
          </cell>
          <cell r="L7111" t="str">
            <v>CAIXA REFERENCIAL</v>
          </cell>
        </row>
        <row r="7112">
          <cell r="G7112" t="str">
            <v>98526</v>
          </cell>
          <cell r="H7112" t="str">
            <v>REMOÇÃO DE RAÍZES REMANESCENTES DE TRONCO DE ÁRVORE COM DIÂMETRO MAIOR OU IGUAL A 0,20 M E MENOR QUE 0,40 M.AF_05/2018</v>
          </cell>
          <cell r="I7112" t="str">
            <v>UN</v>
          </cell>
          <cell r="J7112" t="str">
            <v>COEFICIENTE DE REPRESENTATIVIDADE</v>
          </cell>
          <cell r="K7112" t="str">
            <v>93,37</v>
          </cell>
          <cell r="L7112" t="str">
            <v>CAIXA REFERENCIAL</v>
          </cell>
        </row>
        <row r="7113">
          <cell r="G7113" t="str">
            <v>98527</v>
          </cell>
          <cell r="H7113" t="str">
            <v>REMOÇÃO DE RAÍZES REMANESCENTES DE TRONCO DE ÁRVORE COM DIÂMETRO MAIOR OU IGUAL A 0,40 M E MENOR QUE 0,60 M.AF_05/2018</v>
          </cell>
          <cell r="I7113" t="str">
            <v>UN</v>
          </cell>
          <cell r="J7113" t="str">
            <v>COEFICIENTE DE REPRESENTATIVIDADE</v>
          </cell>
          <cell r="K7113" t="str">
            <v>200,99</v>
          </cell>
          <cell r="L7113" t="str">
            <v>CAIXA REFERENCIAL</v>
          </cell>
        </row>
        <row r="7114">
          <cell r="G7114" t="str">
            <v>98528</v>
          </cell>
          <cell r="H7114" t="str">
            <v>REMOÇÃO DE RAÍZES REMANESCENTES DE TRONCO DE ÁRVORE COM DIÂMETRO MAIOR OU IGUAL A 0,60 M.AF_05/2018</v>
          </cell>
          <cell r="I7114" t="str">
            <v>UN</v>
          </cell>
          <cell r="J7114" t="str">
            <v>COEFICIENTE DE REPRESENTATIVIDADE</v>
          </cell>
          <cell r="K7114" t="str">
            <v>293,91</v>
          </cell>
          <cell r="L7114" t="str">
            <v>CAIXA REFERENCIAL</v>
          </cell>
        </row>
        <row r="7115">
          <cell r="G7115" t="str">
            <v>98529</v>
          </cell>
          <cell r="H7115" t="str">
            <v>CORTE RASO E RECORTE DE ÁRVORE COM DIÂMETRO DE TRONCO MAIOR OU IGUAL A 0,20 M E MENOR QUE 0,40 M.AF_05/2018</v>
          </cell>
          <cell r="I7115" t="str">
            <v>UN</v>
          </cell>
          <cell r="J7115" t="str">
            <v>COEFICIENTE DE REPRESENTATIVIDADE</v>
          </cell>
          <cell r="K7115" t="str">
            <v>84,10</v>
          </cell>
          <cell r="L7115" t="str">
            <v>CAIXA REFERENCIAL</v>
          </cell>
        </row>
        <row r="7116">
          <cell r="G7116" t="str">
            <v>98530</v>
          </cell>
          <cell r="H7116" t="str">
            <v>CORTE RASO E RECORTE DE ÁRVORE COM DIÂMETRO DE TRONCO MAIOR OU IGUAL A 0,40 M E MENOR QUE 0,60 M.AF_05/2018</v>
          </cell>
          <cell r="I7116" t="str">
            <v>UN</v>
          </cell>
          <cell r="J7116" t="str">
            <v>COEFICIENTE DE REPRESENTATIVIDADE</v>
          </cell>
          <cell r="K7116" t="str">
            <v>149,82</v>
          </cell>
          <cell r="L7116" t="str">
            <v>CAIXA REFERENCIAL</v>
          </cell>
        </row>
        <row r="7117">
          <cell r="G7117" t="str">
            <v>98531</v>
          </cell>
          <cell r="H7117" t="str">
            <v>CORTE RASO E RECORTE DE ÁRVORE COM DIÂMETRO DE TRONCO MAIOR OU IGUAL A 0,60 M.AF_05/2018</v>
          </cell>
          <cell r="I7117" t="str">
            <v>UN</v>
          </cell>
          <cell r="J7117" t="str">
            <v>COEFICIENTE DE REPRESENTATIVIDADE</v>
          </cell>
          <cell r="K7117" t="str">
            <v>320,57</v>
          </cell>
          <cell r="L7117" t="str">
            <v>CAIXA REFERENCIAL</v>
          </cell>
        </row>
        <row r="7118">
          <cell r="G7118" t="str">
            <v>98532</v>
          </cell>
          <cell r="H7118" t="str">
            <v>PODA EM ALTURA DE ÁRVORE COM DIÂMETRO DE TRONCO MENOR QUE 0,20 M.AF_05/2018</v>
          </cell>
          <cell r="I7118" t="str">
            <v>UN</v>
          </cell>
          <cell r="J7118" t="str">
            <v>COEFICIENTE DE REPRESENTATIVIDADE</v>
          </cell>
          <cell r="K7118" t="str">
            <v>133,83</v>
          </cell>
          <cell r="L7118" t="str">
            <v>CAIXA REFERENCIAL</v>
          </cell>
        </row>
        <row r="7119">
          <cell r="G7119" t="str">
            <v>98533</v>
          </cell>
          <cell r="H7119" t="str">
            <v>PODA EM ALTURA DE ÁRVORE COM DIÂMETRO DE TRONCO MAIOR OU IGUAL A 0,20 M E MENOR QUE 0,40 M.AF_05/2018</v>
          </cell>
          <cell r="I7119" t="str">
            <v>UN</v>
          </cell>
          <cell r="J7119" t="str">
            <v>COEFICIENTE DE REPRESENTATIVIDADE</v>
          </cell>
          <cell r="K7119" t="str">
            <v>370,31</v>
          </cell>
          <cell r="L7119" t="str">
            <v>CAIXA REFERENCIAL</v>
          </cell>
        </row>
        <row r="7120">
          <cell r="G7120" t="str">
            <v>98534</v>
          </cell>
          <cell r="H7120" t="str">
            <v>PODA EM ALTURA DE ÁRVORE COM DIÂMETRO DE TRONCO MAIOR OU IGUAL A 0,40 M E MENOR QUE 0,60 M.AF_05/2018</v>
          </cell>
          <cell r="I7120" t="str">
            <v>UN</v>
          </cell>
          <cell r="J7120" t="str">
            <v>COEFICIENTE DE REPRESENTATIVIDADE</v>
          </cell>
          <cell r="K7120" t="str">
            <v>944,21</v>
          </cell>
          <cell r="L7120" t="str">
            <v>CAIXA REFERENCIAL</v>
          </cell>
        </row>
        <row r="7121">
          <cell r="G7121" t="str">
            <v>98535</v>
          </cell>
          <cell r="H7121" t="str">
            <v>PODA EM ALTURA DE ÁRVORE COM DIÂMETRO DE TRONCO MAIOR OU IGUAL A 0,60 M.AF_05/2018</v>
          </cell>
          <cell r="I7121" t="str">
            <v>UN</v>
          </cell>
          <cell r="J7121" t="str">
            <v>COEFICIENTE DE REPRESENTATIVIDADE</v>
          </cell>
          <cell r="K7121" t="str">
            <v>1.502,16</v>
          </cell>
          <cell r="L7121" t="str">
            <v>CAIXA REFERENCIAL</v>
          </cell>
        </row>
        <row r="7122">
          <cell r="G7122" t="str">
            <v>88238</v>
          </cell>
          <cell r="H7122" t="str">
            <v>AJUDANTE DE ARMADOR COM ENCARGOS COMPLEMENTARES</v>
          </cell>
          <cell r="I7122" t="str">
            <v>H</v>
          </cell>
          <cell r="J7122" t="str">
            <v>COEFICIENTE DE REPRESENTATIVIDADE</v>
          </cell>
          <cell r="K7122" t="str">
            <v>27,27</v>
          </cell>
          <cell r="L7122" t="str">
            <v>ENCARGOS COMPLEMENTARES REFERENCIAL</v>
          </cell>
        </row>
        <row r="7123">
          <cell r="G7123" t="str">
            <v>88239</v>
          </cell>
          <cell r="H7123" t="str">
            <v>AJUDANTE DE CARPINTEIRO COM ENCARGOS COMPLEMENTARES</v>
          </cell>
          <cell r="I7123" t="str">
            <v>H</v>
          </cell>
          <cell r="J7123" t="str">
            <v>COEFICIENTE DE REPRESENTATIVIDADE</v>
          </cell>
          <cell r="K7123" t="str">
            <v>27,15</v>
          </cell>
          <cell r="L7123" t="str">
            <v>ENCARGOS COMPLEMENTARES REFERENCIAL</v>
          </cell>
        </row>
        <row r="7124">
          <cell r="G7124" t="str">
            <v>88240</v>
          </cell>
          <cell r="H7124" t="str">
            <v>AJUDANTE DE ESTRUTURA METÁLICA COM ENCARGOS COMPLEMENTARES</v>
          </cell>
          <cell r="I7124" t="str">
            <v>H</v>
          </cell>
          <cell r="J7124" t="str">
            <v>COEFICIENTE DE REPRESENTATIVIDADE</v>
          </cell>
          <cell r="K7124" t="str">
            <v>22,69</v>
          </cell>
          <cell r="L7124" t="str">
            <v>ENCARGOS COMPLEMENTARES REFERENCIAL</v>
          </cell>
        </row>
        <row r="7125">
          <cell r="G7125" t="str">
            <v>88241</v>
          </cell>
          <cell r="H7125" t="str">
            <v>AJUDANTE DE OPERAÇÃO EM GERAL COM ENCARGOS COMPLEMENTARES</v>
          </cell>
          <cell r="I7125" t="str">
            <v>H</v>
          </cell>
          <cell r="J7125" t="str">
            <v>COEFICIENTE DE REPRESENTATIVIDADE</v>
          </cell>
          <cell r="K7125" t="str">
            <v>27,27</v>
          </cell>
          <cell r="L7125" t="str">
            <v>ENCARGOS COMPLEMENTARES REFERENCIAL</v>
          </cell>
        </row>
        <row r="7126">
          <cell r="G7126" t="str">
            <v>88242</v>
          </cell>
          <cell r="H7126" t="str">
            <v>AJUDANTE DE PEDREIRO COM ENCARGOS COMPLEMENTARES</v>
          </cell>
          <cell r="I7126" t="str">
            <v>H</v>
          </cell>
          <cell r="J7126" t="str">
            <v>COEFICIENTE DE REPRESENTATIVIDADE</v>
          </cell>
          <cell r="K7126" t="str">
            <v>27,33</v>
          </cell>
          <cell r="L7126" t="str">
            <v>ENCARGOS COMPLEMENTARES REFERENCIAL</v>
          </cell>
        </row>
        <row r="7127">
          <cell r="G7127" t="str">
            <v>88243</v>
          </cell>
          <cell r="H7127" t="str">
            <v>AJUDANTE ESPECIALIZADO COM ENCARGOS COMPLEMENTARES</v>
          </cell>
          <cell r="I7127" t="str">
            <v>H</v>
          </cell>
          <cell r="J7127" t="str">
            <v>COEFICIENTE DE REPRESENTATIVIDADE</v>
          </cell>
          <cell r="K7127" t="str">
            <v>29,22</v>
          </cell>
          <cell r="L7127" t="str">
            <v>ENCARGOS COMPLEMENTARES REFERENCIAL</v>
          </cell>
        </row>
        <row r="7128">
          <cell r="G7128" t="str">
            <v>88245</v>
          </cell>
          <cell r="H7128" t="str">
            <v>ARMADOR COM ENCARGOS COMPLEMENTARES</v>
          </cell>
          <cell r="I7128" t="str">
            <v>H</v>
          </cell>
          <cell r="J7128" t="str">
            <v>COEFICIENTE DE REPRESENTATIVIDADE</v>
          </cell>
          <cell r="K7128" t="str">
            <v>31,51</v>
          </cell>
          <cell r="L7128" t="str">
            <v>ENCARGOS COMPLEMENTARES REFERENCIAL</v>
          </cell>
        </row>
        <row r="7129">
          <cell r="G7129" t="str">
            <v>88246</v>
          </cell>
          <cell r="H7129" t="str">
            <v>ASSENTADOR DE TUBOS COM ENCARGOS COMPLEMENTARES</v>
          </cell>
          <cell r="I7129" t="str">
            <v>H</v>
          </cell>
          <cell r="J7129" t="str">
            <v>COEFICIENTE DE REPRESENTATIVIDADE</v>
          </cell>
          <cell r="K7129" t="str">
            <v>28,42</v>
          </cell>
          <cell r="L7129" t="str">
            <v>ENCARGOS COMPLEMENTARES REFERENCIAL</v>
          </cell>
        </row>
        <row r="7130">
          <cell r="G7130" t="str">
            <v>88247</v>
          </cell>
          <cell r="H7130" t="str">
            <v>AUXILIAR DE ELETRICISTA COM ENCARGOS COMPLEMENTARES</v>
          </cell>
          <cell r="I7130" t="str">
            <v>H</v>
          </cell>
          <cell r="J7130" t="str">
            <v>COEFICIENTE DE REPRESENTATIVIDADE</v>
          </cell>
          <cell r="K7130" t="str">
            <v>34,58</v>
          </cell>
          <cell r="L7130" t="str">
            <v>ENCARGOS COMPLEMENTARES REFERENCIAL</v>
          </cell>
        </row>
        <row r="7131">
          <cell r="G7131" t="str">
            <v>88248</v>
          </cell>
          <cell r="H7131" t="str">
            <v>AUXILIAR DE ENCANADOR OU BOMBEIRO HIDRÁULICO COM ENCARGOS COMPLEMENTARES</v>
          </cell>
          <cell r="I7131" t="str">
            <v>H</v>
          </cell>
          <cell r="J7131" t="str">
            <v>COEFICIENTE DE REPRESENTATIVIDADE</v>
          </cell>
          <cell r="K7131" t="str">
            <v>29,61</v>
          </cell>
          <cell r="L7131" t="str">
            <v>ENCARGOS COMPLEMENTARES REFERENCIAL</v>
          </cell>
        </row>
        <row r="7132">
          <cell r="G7132" t="str">
            <v>88249</v>
          </cell>
          <cell r="H7132" t="str">
            <v>AUXILIAR DE LABORATÓRIO COM ENCARGOS COMPLEMENTARES</v>
          </cell>
          <cell r="I7132" t="str">
            <v>H</v>
          </cell>
          <cell r="J7132" t="str">
            <v>COEFICIENTE DE REPRESENTATIVIDADE</v>
          </cell>
          <cell r="K7132" t="str">
            <v>39,98</v>
          </cell>
          <cell r="L7132" t="str">
            <v>ENCARGOS COMPLEMENTARES REFERENCIAL</v>
          </cell>
        </row>
        <row r="7133">
          <cell r="G7133" t="str">
            <v>88250</v>
          </cell>
          <cell r="H7133" t="str">
            <v>AUXILIAR DE MECÂNICO COM ENCARGOS COMPLEMENTARES</v>
          </cell>
          <cell r="I7133" t="str">
            <v>H</v>
          </cell>
          <cell r="J7133" t="str">
            <v>COEFICIENTE DE REPRESENTATIVIDADE</v>
          </cell>
          <cell r="K7133" t="str">
            <v>25,85</v>
          </cell>
          <cell r="L7133" t="str">
            <v>ENCARGOS COMPLEMENTARES REFERENCIAL</v>
          </cell>
        </row>
        <row r="7134">
          <cell r="G7134" t="str">
            <v>88251</v>
          </cell>
          <cell r="H7134" t="str">
            <v>AUXILIAR DE SERRALHEIRO COM ENCARGOS COMPLEMENTARES</v>
          </cell>
          <cell r="I7134" t="str">
            <v>H</v>
          </cell>
          <cell r="J7134" t="str">
            <v>COEFICIENTE DE REPRESENTATIVIDADE</v>
          </cell>
          <cell r="K7134" t="str">
            <v>27,27</v>
          </cell>
          <cell r="L7134" t="str">
            <v>ENCARGOS COMPLEMENTARES REFERENCIAL</v>
          </cell>
        </row>
        <row r="7135">
          <cell r="G7135" t="str">
            <v>88252</v>
          </cell>
          <cell r="H7135" t="str">
            <v>AUXILIAR DE SERVIÇOS GERAIS COM ENCARGOS COMPLEMENTARES</v>
          </cell>
          <cell r="I7135" t="str">
            <v>H</v>
          </cell>
          <cell r="J7135" t="str">
            <v>COEFICIENTE DE REPRESENTATIVIDADE</v>
          </cell>
          <cell r="K7135" t="str">
            <v>27,12</v>
          </cell>
          <cell r="L7135" t="str">
            <v>ENCARGOS COMPLEMENTARES REFERENCIAL</v>
          </cell>
        </row>
        <row r="7136">
          <cell r="G7136" t="str">
            <v>88253</v>
          </cell>
          <cell r="H7136" t="str">
            <v>AUXILIAR DE TOPÓGRAFO COM ENCARGOS COMPLEMENTARES</v>
          </cell>
          <cell r="I7136" t="str">
            <v>H</v>
          </cell>
          <cell r="J7136" t="str">
            <v>COEFICIENTE DE REPRESENTATIVIDADE</v>
          </cell>
          <cell r="K7136" t="str">
            <v>32,63</v>
          </cell>
          <cell r="L7136" t="str">
            <v>ENCARGOS COMPLEMENTARES REFERENCIAL</v>
          </cell>
        </row>
        <row r="7137">
          <cell r="G7137" t="str">
            <v>88255</v>
          </cell>
          <cell r="H7137" t="str">
            <v>AUXILIAR TÉCNICO DE ENGENHARIA COM ENCARGOS COMPLEMENTARES</v>
          </cell>
          <cell r="I7137" t="str">
            <v>H</v>
          </cell>
          <cell r="J7137" t="str">
            <v>COEFICIENTE DE REPRESENTATIVIDADE</v>
          </cell>
          <cell r="K7137" t="str">
            <v>34,10</v>
          </cell>
          <cell r="L7137" t="str">
            <v>ENCARGOS COMPLEMENTARES REFERENCIAL</v>
          </cell>
        </row>
        <row r="7138">
          <cell r="G7138" t="str">
            <v>88256</v>
          </cell>
          <cell r="H7138" t="str">
            <v>AZULEJISTA OU LADRILHISTA COM ENCARGOS COMPLEMENTARES</v>
          </cell>
          <cell r="I7138" t="str">
            <v>H</v>
          </cell>
          <cell r="J7138" t="str">
            <v>COEFICIENTE DE REPRESENTATIVIDADE</v>
          </cell>
          <cell r="K7138" t="str">
            <v>31,59</v>
          </cell>
          <cell r="L7138" t="str">
            <v>ENCARGOS COMPLEMENTARES REFERENCIAL</v>
          </cell>
        </row>
        <row r="7139">
          <cell r="G7139" t="str">
            <v>88257</v>
          </cell>
          <cell r="H7139" t="str">
            <v>BLASTER, DINAMITADOR OU CABO DE FOGO COM ENCARGOS COMPLEMENTARES</v>
          </cell>
          <cell r="I7139" t="str">
            <v>H</v>
          </cell>
          <cell r="J7139" t="str">
            <v>COEFICIENTE DE REPRESENTATIVIDADE</v>
          </cell>
          <cell r="K7139" t="str">
            <v>26,47</v>
          </cell>
          <cell r="L7139" t="str">
            <v>ENCARGOS COMPLEMENTARES REFERENCIAL</v>
          </cell>
        </row>
        <row r="7140">
          <cell r="G7140" t="str">
            <v>88258</v>
          </cell>
          <cell r="H7140" t="str">
            <v>CADASTRISTA DE REDES DE AGUA E ESGOTO COM ENCARGOS COMPLEMENTARES</v>
          </cell>
          <cell r="I7140" t="str">
            <v>H</v>
          </cell>
          <cell r="J7140" t="str">
            <v>COEFICIENTE DE REPRESENTATIVIDADE</v>
          </cell>
          <cell r="K7140" t="str">
            <v>31,40</v>
          </cell>
          <cell r="L7140" t="str">
            <v>ENCARGOS COMPLEMENTARES REFERENCIAL</v>
          </cell>
        </row>
        <row r="7141">
          <cell r="G7141" t="str">
            <v>88260</v>
          </cell>
          <cell r="H7141" t="str">
            <v>CALCETEIRO COM ENCARGOS COMPLEMENTARES</v>
          </cell>
          <cell r="I7141" t="str">
            <v>H</v>
          </cell>
          <cell r="J7141" t="str">
            <v>COEFICIENTE DE REPRESENTATIVIDADE</v>
          </cell>
          <cell r="K7141" t="str">
            <v>31,49</v>
          </cell>
          <cell r="L7141" t="str">
            <v>ENCARGOS COMPLEMENTARES REFERENCIAL</v>
          </cell>
        </row>
        <row r="7142">
          <cell r="G7142" t="str">
            <v>88261</v>
          </cell>
          <cell r="H7142" t="str">
            <v>CARPINTEIRO DE ESQUADRIA COM ENCARGOS COMPLEMENTARES</v>
          </cell>
          <cell r="I7142" t="str">
            <v>H</v>
          </cell>
          <cell r="J7142" t="str">
            <v>COEFICIENTE DE REPRESENTATIVIDADE</v>
          </cell>
          <cell r="K7142" t="str">
            <v>31,41</v>
          </cell>
          <cell r="L7142" t="str">
            <v>ENCARGOS COMPLEMENTARES REFERENCIAL</v>
          </cell>
        </row>
        <row r="7143">
          <cell r="G7143" t="str">
            <v>88262</v>
          </cell>
          <cell r="H7143" t="str">
            <v>CARPINTEIRO DE FORMAS COM ENCARGOS COMPLEMENTARES</v>
          </cell>
          <cell r="I7143" t="str">
            <v>H</v>
          </cell>
          <cell r="J7143" t="str">
            <v>COLETADO</v>
          </cell>
          <cell r="K7143" t="str">
            <v>31,33</v>
          </cell>
          <cell r="L7143" t="str">
            <v>ENCARGOS COMPLEMENTARES REFERENCIAL</v>
          </cell>
        </row>
        <row r="7144">
          <cell r="G7144" t="str">
            <v>88263</v>
          </cell>
          <cell r="H7144" t="str">
            <v>CAVOUQUEIRO OU OPERADOR PERFURATRIZ/ROMPEDOR COM ENCARGOS COMPLEMENTARES</v>
          </cell>
          <cell r="I7144" t="str">
            <v>H</v>
          </cell>
          <cell r="J7144" t="str">
            <v>COEFICIENTE DE REPRESENTATIVIDADE</v>
          </cell>
          <cell r="K7144" t="str">
            <v>21,03</v>
          </cell>
          <cell r="L7144" t="str">
            <v>ENCARGOS COMPLEMENTARES REFERENCIAL</v>
          </cell>
        </row>
        <row r="7145">
          <cell r="G7145" t="str">
            <v>88264</v>
          </cell>
          <cell r="H7145" t="str">
            <v>ELETRICISTA COM ENCARGOS COMPLEMENTARES</v>
          </cell>
          <cell r="I7145" t="str">
            <v>H</v>
          </cell>
          <cell r="J7145" t="str">
            <v>COLETADO</v>
          </cell>
          <cell r="K7145" t="str">
            <v>40,42</v>
          </cell>
          <cell r="L7145" t="str">
            <v>ENCARGOS COMPLEMENTARES REFERENCIAL</v>
          </cell>
        </row>
        <row r="7146">
          <cell r="G7146" t="str">
            <v>88265</v>
          </cell>
          <cell r="H7146" t="str">
            <v>ELETRICISTA INDUSTRIAL COM ENCARGOS COMPLEMENTARES</v>
          </cell>
          <cell r="I7146" t="str">
            <v>H</v>
          </cell>
          <cell r="J7146" t="str">
            <v>COEFICIENTE DE REPRESENTATIVIDADE</v>
          </cell>
          <cell r="K7146" t="str">
            <v>38,20</v>
          </cell>
          <cell r="L7146" t="str">
            <v>ENCARGOS COMPLEMENTARES REFERENCIAL</v>
          </cell>
        </row>
        <row r="7147">
          <cell r="G7147" t="str">
            <v>88266</v>
          </cell>
          <cell r="H7147" t="str">
            <v>ELETROTÉCNICO COM ENCARGOS COMPLEMENTARES</v>
          </cell>
          <cell r="I7147" t="str">
            <v>H</v>
          </cell>
          <cell r="J7147" t="str">
            <v>COEFICIENTE DE REPRESENTATIVIDADE</v>
          </cell>
          <cell r="K7147" t="str">
            <v>45,94</v>
          </cell>
          <cell r="L7147" t="str">
            <v>ENCARGOS COMPLEMENTARES REFERENCIAL</v>
          </cell>
        </row>
        <row r="7148">
          <cell r="G7148" t="str">
            <v>88267</v>
          </cell>
          <cell r="H7148" t="str">
            <v>ENCANADOR OU BOMBEIRO HIDRÁULICO COM ENCARGOS COMPLEMENTARES</v>
          </cell>
          <cell r="I7148" t="str">
            <v>H</v>
          </cell>
          <cell r="J7148" t="str">
            <v>COLETADO</v>
          </cell>
          <cell r="K7148" t="str">
            <v>34,52</v>
          </cell>
          <cell r="L7148" t="str">
            <v>ENCARGOS COMPLEMENTARES REFERENCIAL</v>
          </cell>
        </row>
        <row r="7149">
          <cell r="G7149" t="str">
            <v>88269</v>
          </cell>
          <cell r="H7149" t="str">
            <v>GESSEIRO COM ENCARGOS COMPLEMENTARES</v>
          </cell>
          <cell r="I7149" t="str">
            <v>H</v>
          </cell>
          <cell r="J7149" t="str">
            <v>COEFICIENTE DE REPRESENTATIVIDADE</v>
          </cell>
          <cell r="K7149" t="str">
            <v>31,51</v>
          </cell>
          <cell r="L7149" t="str">
            <v>ENCARGOS COMPLEMENTARES REFERENCIAL</v>
          </cell>
        </row>
        <row r="7150">
          <cell r="G7150" t="str">
            <v>88270</v>
          </cell>
          <cell r="H7150" t="str">
            <v>IMPERMEABILIZADOR COM ENCARGOS COMPLEMENTARES</v>
          </cell>
          <cell r="I7150" t="str">
            <v>H</v>
          </cell>
          <cell r="J7150" t="str">
            <v>COEFICIENTE DE REPRESENTATIVIDADE</v>
          </cell>
          <cell r="K7150" t="str">
            <v>31,75</v>
          </cell>
          <cell r="L7150" t="str">
            <v>ENCARGOS COMPLEMENTARES REFERENCIAL</v>
          </cell>
        </row>
        <row r="7151">
          <cell r="G7151" t="str">
            <v>88272</v>
          </cell>
          <cell r="H7151" t="str">
            <v>MACARIQUEIRO COM ENCARGOS COMPLEMENTARES</v>
          </cell>
          <cell r="I7151" t="str">
            <v>H</v>
          </cell>
          <cell r="J7151" t="str">
            <v>COEFICIENTE DE REPRESENTATIVIDADE</v>
          </cell>
          <cell r="K7151" t="str">
            <v>35,82</v>
          </cell>
          <cell r="L7151" t="str">
            <v>ENCARGOS COMPLEMENTARES REFERENCIAL</v>
          </cell>
        </row>
        <row r="7152">
          <cell r="G7152" t="str">
            <v>88273</v>
          </cell>
          <cell r="H7152" t="str">
            <v>MARCENEIRO COM ENCARGOS COMPLEMENTARES</v>
          </cell>
          <cell r="I7152" t="str">
            <v>H</v>
          </cell>
          <cell r="J7152" t="str">
            <v>COEFICIENTE DE REPRESENTATIVIDADE</v>
          </cell>
          <cell r="K7152" t="str">
            <v>31,41</v>
          </cell>
          <cell r="L7152" t="str">
            <v>ENCARGOS COMPLEMENTARES REFERENCIAL</v>
          </cell>
        </row>
        <row r="7153">
          <cell r="G7153" t="str">
            <v>88274</v>
          </cell>
          <cell r="H7153" t="str">
            <v>MARMORISTA/GRANITEIRO COM ENCARGOS COMPLEMENTARES</v>
          </cell>
          <cell r="I7153" t="str">
            <v>H</v>
          </cell>
          <cell r="J7153" t="str">
            <v>COEFICIENTE DE REPRESENTATIVIDADE</v>
          </cell>
          <cell r="K7153" t="str">
            <v>32,44</v>
          </cell>
          <cell r="L7153" t="str">
            <v>ENCARGOS COMPLEMENTARES REFERENCIAL</v>
          </cell>
        </row>
        <row r="7154">
          <cell r="G7154" t="str">
            <v>88275</v>
          </cell>
          <cell r="H7154" t="str">
            <v>MECÃNICO DE EQUIPAMENTOS PESADOS COM ENCARGOS COMPLEMENTARES</v>
          </cell>
          <cell r="I7154" t="str">
            <v>H</v>
          </cell>
          <cell r="J7154" t="str">
            <v>COEFICIENTE DE REPRESENTATIVIDADE</v>
          </cell>
          <cell r="K7154" t="str">
            <v>40,20</v>
          </cell>
          <cell r="L7154" t="str">
            <v>ENCARGOS COMPLEMENTARES REFERENCIAL</v>
          </cell>
        </row>
        <row r="7155">
          <cell r="G7155" t="str">
            <v>88277</v>
          </cell>
          <cell r="H7155" t="str">
            <v>MONTADOR (TUBO AÇO/EQUIPAMENTOS) COM ENCARGOS COMPLEMENTARES</v>
          </cell>
          <cell r="I7155" t="str">
            <v>H</v>
          </cell>
          <cell r="J7155" t="str">
            <v>COEFICIENTE DE REPRESENTATIVIDADE</v>
          </cell>
          <cell r="K7155" t="str">
            <v>31,43</v>
          </cell>
          <cell r="L7155" t="str">
            <v>ENCARGOS COMPLEMENTARES REFERENCIAL</v>
          </cell>
        </row>
        <row r="7156">
          <cell r="G7156" t="str">
            <v>88278</v>
          </cell>
          <cell r="H7156" t="str">
            <v>MONTADOR DE ESTRUTURA METÁLICA COM ENCARGOS COMPLEMENTARES</v>
          </cell>
          <cell r="I7156" t="str">
            <v>H</v>
          </cell>
          <cell r="J7156" t="str">
            <v>COEFICIENTE DE REPRESENTATIVIDADE</v>
          </cell>
          <cell r="K7156" t="str">
            <v>26,37</v>
          </cell>
          <cell r="L7156" t="str">
            <v>ENCARGOS COMPLEMENTARES REFERENCIAL</v>
          </cell>
        </row>
        <row r="7157">
          <cell r="G7157" t="str">
            <v>88279</v>
          </cell>
          <cell r="H7157" t="str">
            <v>MONTADOR ELETROMECÃNICO COM ENCARGOS COMPLEMENTARES</v>
          </cell>
          <cell r="I7157" t="str">
            <v>H</v>
          </cell>
          <cell r="J7157" t="str">
            <v>COEFICIENTE DE REPRESENTATIVIDADE</v>
          </cell>
          <cell r="K7157" t="str">
            <v>41,92</v>
          </cell>
          <cell r="L7157" t="str">
            <v>ENCARGOS COMPLEMENTARES REFERENCIAL</v>
          </cell>
        </row>
        <row r="7158">
          <cell r="G7158" t="str">
            <v>88281</v>
          </cell>
          <cell r="H7158" t="str">
            <v>MOTORISTA DE BASCULANTE COM ENCARGOS COMPLEMENTARES</v>
          </cell>
          <cell r="I7158" t="str">
            <v>H</v>
          </cell>
          <cell r="J7158" t="str">
            <v>COEFICIENTE DE REPRESENTATIVIDADE</v>
          </cell>
          <cell r="K7158" t="str">
            <v>33,72</v>
          </cell>
          <cell r="L7158" t="str">
            <v>ENCARGOS COMPLEMENTARES REFERENCIAL</v>
          </cell>
        </row>
        <row r="7159">
          <cell r="G7159" t="str">
            <v>88282</v>
          </cell>
          <cell r="H7159" t="str">
            <v>MOTORISTA DE CAMINHÃO COM ENCARGOS COMPLEMENTARES</v>
          </cell>
          <cell r="I7159" t="str">
            <v>H</v>
          </cell>
          <cell r="J7159" t="str">
            <v>COLETADO</v>
          </cell>
          <cell r="K7159" t="str">
            <v>32,70</v>
          </cell>
          <cell r="L7159" t="str">
            <v>ENCARGOS COMPLEMENTARES REFERENCIAL</v>
          </cell>
        </row>
        <row r="7160">
          <cell r="G7160" t="str">
            <v>88283</v>
          </cell>
          <cell r="H7160" t="str">
            <v>MOTORISTA DE CAMINHÃO E CARRETA COM ENCARGOS COMPLEMENTARES</v>
          </cell>
          <cell r="I7160" t="str">
            <v>H</v>
          </cell>
          <cell r="J7160" t="str">
            <v>COEFICIENTE DE REPRESENTATIVIDADE</v>
          </cell>
          <cell r="K7160" t="str">
            <v>39,09</v>
          </cell>
          <cell r="L7160" t="str">
            <v>ENCARGOS COMPLEMENTARES REFERENCIAL</v>
          </cell>
        </row>
        <row r="7161">
          <cell r="G7161" t="str">
            <v>88284</v>
          </cell>
          <cell r="H7161" t="str">
            <v>MOTORISTA DE VEÍCULO LEVE COM ENCARGOS COMPLEMENTARES</v>
          </cell>
          <cell r="I7161" t="str">
            <v>H</v>
          </cell>
          <cell r="J7161" t="str">
            <v>COEFICIENTE DE REPRESENTATIVIDADE</v>
          </cell>
          <cell r="K7161" t="str">
            <v>28,31</v>
          </cell>
          <cell r="L7161" t="str">
            <v>ENCARGOS COMPLEMENTARES REFERENCIAL</v>
          </cell>
        </row>
        <row r="7162">
          <cell r="G7162" t="str">
            <v>88285</v>
          </cell>
          <cell r="H7162" t="str">
            <v>MOTORISTA DE VEÍCULO PESADO COM ENCARGOS COMPLEMENTARES</v>
          </cell>
          <cell r="I7162" t="str">
            <v>H</v>
          </cell>
          <cell r="J7162" t="str">
            <v>COEFICIENTE DE REPRESENTATIVIDADE</v>
          </cell>
          <cell r="K7162" t="str">
            <v>30,39</v>
          </cell>
          <cell r="L7162" t="str">
            <v>ENCARGOS COMPLEMENTARES REFERENCIAL</v>
          </cell>
        </row>
        <row r="7163">
          <cell r="G7163" t="str">
            <v>88286</v>
          </cell>
          <cell r="H7163" t="str">
            <v>MOTORISTA OPERADOR DE MUNCK COM ENCARGOS COMPLEMENTARES</v>
          </cell>
          <cell r="I7163" t="str">
            <v>H</v>
          </cell>
          <cell r="J7163" t="str">
            <v>COEFICIENTE DE REPRESENTATIVIDADE</v>
          </cell>
          <cell r="K7163" t="str">
            <v>36,21</v>
          </cell>
          <cell r="L7163" t="str">
            <v>ENCARGOS COMPLEMENTARES REFERENCIAL</v>
          </cell>
        </row>
        <row r="7164">
          <cell r="G7164" t="str">
            <v>88288</v>
          </cell>
          <cell r="H7164" t="str">
            <v>NIVELADOR COM ENCARGOS COMPLEMENTARES</v>
          </cell>
          <cell r="I7164" t="str">
            <v>H</v>
          </cell>
          <cell r="J7164" t="str">
            <v>COEFICIENTE DE REPRESENTATIVIDADE</v>
          </cell>
          <cell r="K7164" t="str">
            <v>41,07</v>
          </cell>
          <cell r="L7164" t="str">
            <v>ENCARGOS COMPLEMENTARES REFERENCIAL</v>
          </cell>
        </row>
        <row r="7165">
          <cell r="G7165" t="str">
            <v>88291</v>
          </cell>
          <cell r="H7165" t="str">
            <v>OPERADOR DE BETONEIRA (CAMINHÃO) COM ENCARGOS COMPLEMENTARES</v>
          </cell>
          <cell r="I7165" t="str">
            <v>H</v>
          </cell>
          <cell r="J7165" t="str">
            <v>COEFICIENTE DE REPRESENTATIVIDADE</v>
          </cell>
          <cell r="K7165" t="str">
            <v>28,56</v>
          </cell>
          <cell r="L7165" t="str">
            <v>ENCARGOS COMPLEMENTARES REFERENCIAL</v>
          </cell>
        </row>
        <row r="7166">
          <cell r="G7166" t="str">
            <v>88292</v>
          </cell>
          <cell r="H7166" t="str">
            <v>OPERADOR DE COMPRESSOR OU COMPRESSORISTA COM ENCARGOS COMPLEMENTARES</v>
          </cell>
          <cell r="I7166" t="str">
            <v>H</v>
          </cell>
          <cell r="J7166" t="str">
            <v>COEFICIENTE DE REPRESENTATIVIDADE</v>
          </cell>
          <cell r="K7166" t="str">
            <v>27,25</v>
          </cell>
          <cell r="L7166" t="str">
            <v>ENCARGOS COMPLEMENTARES REFERENCIAL</v>
          </cell>
        </row>
        <row r="7167">
          <cell r="G7167" t="str">
            <v>88293</v>
          </cell>
          <cell r="H7167" t="str">
            <v>OPERADOR DE DEMARCADORA DE FAIXAS COM ENCARGOS COMPLEMENTARES</v>
          </cell>
          <cell r="I7167" t="str">
            <v>H</v>
          </cell>
          <cell r="J7167" t="str">
            <v>COEFICIENTE DE REPRESENTATIVIDADE</v>
          </cell>
          <cell r="K7167" t="str">
            <v>33,64</v>
          </cell>
          <cell r="L7167" t="str">
            <v>ENCARGOS COMPLEMENTARES REFERENCIAL</v>
          </cell>
        </row>
        <row r="7168">
          <cell r="G7168" t="str">
            <v>88294</v>
          </cell>
          <cell r="H7168" t="str">
            <v>OPERADOR DE ESCAVADEIRA COM ENCARGOS COMPLEMENTARES</v>
          </cell>
          <cell r="I7168" t="str">
            <v>H</v>
          </cell>
          <cell r="J7168" t="str">
            <v>COLETADO</v>
          </cell>
          <cell r="K7168" t="str">
            <v>36,34</v>
          </cell>
          <cell r="L7168" t="str">
            <v>ENCARGOS COMPLEMENTARES REFERENCIAL</v>
          </cell>
        </row>
        <row r="7169">
          <cell r="G7169" t="str">
            <v>88295</v>
          </cell>
          <cell r="H7169" t="str">
            <v>OPERADOR DE GUINCHO COM ENCARGOS COMPLEMENTARES</v>
          </cell>
          <cell r="I7169" t="str">
            <v>H</v>
          </cell>
          <cell r="J7169" t="str">
            <v>COEFICIENTE DE REPRESENTATIVIDADE</v>
          </cell>
          <cell r="K7169" t="str">
            <v>26,44</v>
          </cell>
          <cell r="L7169" t="str">
            <v>ENCARGOS COMPLEMENTARES REFERENCIAL</v>
          </cell>
        </row>
        <row r="7170">
          <cell r="G7170" t="str">
            <v>88296</v>
          </cell>
          <cell r="H7170" t="str">
            <v>OPERADOR DE GUINDASTE COM ENCARGOS COMPLEMENTARES</v>
          </cell>
          <cell r="I7170" t="str">
            <v>H</v>
          </cell>
          <cell r="J7170" t="str">
            <v>COEFICIENTE DE REPRESENTATIVIDADE</v>
          </cell>
          <cell r="K7170" t="str">
            <v>28,13</v>
          </cell>
          <cell r="L7170" t="str">
            <v>ENCARGOS COMPLEMENTARES REFERENCIAL</v>
          </cell>
        </row>
        <row r="7171">
          <cell r="G7171" t="str">
            <v>88297</v>
          </cell>
          <cell r="H7171" t="str">
            <v>OPERADOR DE MÁQUINAS E EQUIPAMENTOS COM ENCARGOS COMPLEMENTARES</v>
          </cell>
          <cell r="I7171" t="str">
            <v>H</v>
          </cell>
          <cell r="J7171" t="str">
            <v>COEFICIENTE DE REPRESENTATIVIDADE</v>
          </cell>
          <cell r="K7171" t="str">
            <v>31,38</v>
          </cell>
          <cell r="L7171" t="str">
            <v>ENCARGOS COMPLEMENTARES REFERENCIAL</v>
          </cell>
        </row>
        <row r="7172">
          <cell r="G7172" t="str">
            <v>88298</v>
          </cell>
          <cell r="H7172" t="str">
            <v>OPERADOR DE MARTELETE OU MARTELETEIRO COM ENCARGOS COMPLEMENTARES</v>
          </cell>
          <cell r="I7172" t="str">
            <v>H</v>
          </cell>
          <cell r="J7172" t="str">
            <v>COEFICIENTE DE REPRESENTATIVIDADE</v>
          </cell>
          <cell r="K7172" t="str">
            <v>26,93</v>
          </cell>
          <cell r="L7172" t="str">
            <v>ENCARGOS COMPLEMENTARES REFERENCIAL</v>
          </cell>
        </row>
        <row r="7173">
          <cell r="G7173" t="str">
            <v>88299</v>
          </cell>
          <cell r="H7173" t="str">
            <v>OPERADOR DE MOTO-ESCREIPER COM ENCARGOS COMPLEMENTARES</v>
          </cell>
          <cell r="I7173" t="str">
            <v>H</v>
          </cell>
          <cell r="J7173" t="str">
            <v>COEFICIENTE DE REPRESENTATIVIDADE</v>
          </cell>
          <cell r="K7173" t="str">
            <v>34,11</v>
          </cell>
          <cell r="L7173" t="str">
            <v>ENCARGOS COMPLEMENTARES REFERENCIAL</v>
          </cell>
        </row>
        <row r="7174">
          <cell r="G7174" t="str">
            <v>88300</v>
          </cell>
          <cell r="H7174" t="str">
            <v>OPERADOR DE MOTONIVELADORA COM ENCARGOS COMPLEMENTARES</v>
          </cell>
          <cell r="I7174" t="str">
            <v>H</v>
          </cell>
          <cell r="J7174" t="str">
            <v>COEFICIENTE DE REPRESENTATIVIDADE</v>
          </cell>
          <cell r="K7174" t="str">
            <v>40,37</v>
          </cell>
          <cell r="L7174" t="str">
            <v>ENCARGOS COMPLEMENTARES REFERENCIAL</v>
          </cell>
        </row>
        <row r="7175">
          <cell r="G7175" t="str">
            <v>88301</v>
          </cell>
          <cell r="H7175" t="str">
            <v>OPERADOR DE PÁ CARREGADEIRA COM ENCARGOS COMPLEMENTARES</v>
          </cell>
          <cell r="I7175" t="str">
            <v>H</v>
          </cell>
          <cell r="J7175" t="str">
            <v>COEFICIENTE DE REPRESENTATIVIDADE</v>
          </cell>
          <cell r="K7175" t="str">
            <v>30,99</v>
          </cell>
          <cell r="L7175" t="str">
            <v>ENCARGOS COMPLEMENTARES REFERENCIAL</v>
          </cell>
        </row>
        <row r="7176">
          <cell r="G7176" t="str">
            <v>88302</v>
          </cell>
          <cell r="H7176" t="str">
            <v>OPERADOR DE PAVIMENTADORA COM ENCARGOS COMPLEMENTARES</v>
          </cell>
          <cell r="I7176" t="str">
            <v>H</v>
          </cell>
          <cell r="J7176" t="str">
            <v>COEFICIENTE DE REPRESENTATIVIDADE</v>
          </cell>
          <cell r="K7176" t="str">
            <v>35,01</v>
          </cell>
          <cell r="L7176" t="str">
            <v>ENCARGOS COMPLEMENTARES REFERENCIAL</v>
          </cell>
        </row>
        <row r="7177">
          <cell r="G7177" t="str">
            <v>88303</v>
          </cell>
          <cell r="H7177" t="str">
            <v>OPERADOR DE ROLO COMPACTADOR COM ENCARGOS COMPLEMENTARES</v>
          </cell>
          <cell r="I7177" t="str">
            <v>H</v>
          </cell>
          <cell r="J7177" t="str">
            <v>COEFICIENTE DE REPRESENTATIVIDADE</v>
          </cell>
          <cell r="K7177" t="str">
            <v>29,15</v>
          </cell>
          <cell r="L7177" t="str">
            <v>ENCARGOS COMPLEMENTARES REFERENCIAL</v>
          </cell>
        </row>
        <row r="7178">
          <cell r="G7178" t="str">
            <v>88304</v>
          </cell>
          <cell r="H7178" t="str">
            <v>OPERADOR DE USINA DE ASFALTO, DE SOLOS OU DE CONCRETO COM ENCARGOS COMPLEMENTARES</v>
          </cell>
          <cell r="I7178" t="str">
            <v>H</v>
          </cell>
          <cell r="J7178" t="str">
            <v>COEFICIENTE DE REPRESENTATIVIDADE</v>
          </cell>
          <cell r="K7178" t="str">
            <v>30,97</v>
          </cell>
          <cell r="L7178" t="str">
            <v>ENCARGOS COMPLEMENTARES REFERENCIAL</v>
          </cell>
        </row>
        <row r="7179">
          <cell r="G7179" t="str">
            <v>88306</v>
          </cell>
          <cell r="H7179" t="str">
            <v>OPERADOR JATO DE AREIA OU JATISTA COM ENCARGOS COMPLEMENTARES</v>
          </cell>
          <cell r="I7179" t="str">
            <v>H</v>
          </cell>
          <cell r="J7179" t="str">
            <v>COEFICIENTE DE REPRESENTATIVIDADE</v>
          </cell>
          <cell r="K7179" t="str">
            <v>33,20</v>
          </cell>
          <cell r="L7179" t="str">
            <v>ENCARGOS COMPLEMENTARES REFERENCIAL</v>
          </cell>
        </row>
        <row r="7180">
          <cell r="G7180" t="str">
            <v>88307</v>
          </cell>
          <cell r="H7180" t="str">
            <v>OPERADOR PARA BATE ESTACAS COM ENCARGOS COMPLEMENTARES</v>
          </cell>
          <cell r="I7180" t="str">
            <v>H</v>
          </cell>
          <cell r="J7180" t="str">
            <v>COEFICIENTE DE REPRESENTATIVIDADE</v>
          </cell>
          <cell r="K7180" t="str">
            <v>30,77</v>
          </cell>
          <cell r="L7180" t="str">
            <v>ENCARGOS COMPLEMENTARES REFERENCIAL</v>
          </cell>
        </row>
        <row r="7181">
          <cell r="G7181" t="str">
            <v>88308</v>
          </cell>
          <cell r="H7181" t="str">
            <v>PASTILHEIRO COM ENCARGOS COMPLEMENTARES</v>
          </cell>
          <cell r="I7181" t="str">
            <v>H</v>
          </cell>
          <cell r="J7181" t="str">
            <v>COEFICIENTE DE REPRESENTATIVIDADE</v>
          </cell>
          <cell r="K7181" t="str">
            <v>31,59</v>
          </cell>
          <cell r="L7181" t="str">
            <v>ENCARGOS COMPLEMENTARES REFERENCIAL</v>
          </cell>
        </row>
        <row r="7182">
          <cell r="G7182" t="str">
            <v>88309</v>
          </cell>
          <cell r="H7182" t="str">
            <v>PEDREIRO COM ENCARGOS COMPLEMENTARES</v>
          </cell>
          <cell r="I7182" t="str">
            <v>H</v>
          </cell>
          <cell r="J7182" t="str">
            <v>COLETADO</v>
          </cell>
          <cell r="K7182" t="str">
            <v>31,75</v>
          </cell>
          <cell r="L7182" t="str">
            <v>ENCARGOS COMPLEMENTARES REFERENCIAL</v>
          </cell>
        </row>
        <row r="7183">
          <cell r="G7183" t="str">
            <v>88310</v>
          </cell>
          <cell r="H7183" t="str">
            <v>PINTOR COM ENCARGOS COMPLEMENTARES</v>
          </cell>
          <cell r="I7183" t="str">
            <v>H</v>
          </cell>
          <cell r="J7183" t="str">
            <v>COLETADO</v>
          </cell>
          <cell r="K7183" t="str">
            <v>36,48</v>
          </cell>
          <cell r="L7183" t="str">
            <v>ENCARGOS COMPLEMENTARES REFERENCIAL</v>
          </cell>
        </row>
        <row r="7184">
          <cell r="G7184" t="str">
            <v>88311</v>
          </cell>
          <cell r="H7184" t="str">
            <v>PINTOR DE LETREIROS COM ENCARGOS COMPLEMENTARES</v>
          </cell>
          <cell r="I7184" t="str">
            <v>H</v>
          </cell>
          <cell r="J7184" t="str">
            <v>COEFICIENTE DE REPRESENTATIVIDADE</v>
          </cell>
          <cell r="K7184" t="str">
            <v>34,34</v>
          </cell>
          <cell r="L7184" t="str">
            <v>ENCARGOS COMPLEMENTARES REFERENCIAL</v>
          </cell>
        </row>
        <row r="7185">
          <cell r="G7185" t="str">
            <v>88312</v>
          </cell>
          <cell r="H7185" t="str">
            <v>PINTOR PARA TINTA EPÓXI COM ENCARGOS COMPLEMENTARES</v>
          </cell>
          <cell r="I7185" t="str">
            <v>H</v>
          </cell>
          <cell r="J7185" t="str">
            <v>COEFICIENTE DE REPRESENTATIVIDADE</v>
          </cell>
          <cell r="K7185" t="str">
            <v>36,48</v>
          </cell>
          <cell r="L7185" t="str">
            <v>ENCARGOS COMPLEMENTARES REFERENCIAL</v>
          </cell>
        </row>
        <row r="7186">
          <cell r="G7186" t="str">
            <v>88313</v>
          </cell>
          <cell r="H7186" t="str">
            <v>POCEIRO COM ENCARGOS COMPLEMENTARES</v>
          </cell>
          <cell r="I7186" t="str">
            <v>H</v>
          </cell>
          <cell r="J7186" t="str">
            <v>COEFICIENTE DE REPRESENTATIVIDADE</v>
          </cell>
          <cell r="K7186" t="str">
            <v>26,54</v>
          </cell>
          <cell r="L7186" t="str">
            <v>ENCARGOS COMPLEMENTARES REFERENCIAL</v>
          </cell>
        </row>
        <row r="7187">
          <cell r="G7187" t="str">
            <v>88314</v>
          </cell>
          <cell r="H7187" t="str">
            <v>RASTELEIRO COM ENCARGOS COMPLEMENTARES</v>
          </cell>
          <cell r="I7187" t="str">
            <v>H</v>
          </cell>
          <cell r="J7187" t="str">
            <v>COEFICIENTE DE REPRESENTATIVIDADE</v>
          </cell>
          <cell r="K7187" t="str">
            <v>25,72</v>
          </cell>
          <cell r="L7187" t="str">
            <v>ENCARGOS COMPLEMENTARES REFERENCIAL</v>
          </cell>
        </row>
        <row r="7188">
          <cell r="G7188" t="str">
            <v>88315</v>
          </cell>
          <cell r="H7188" t="str">
            <v>SERRALHEIRO COM ENCARGOS COMPLEMENTARES</v>
          </cell>
          <cell r="I7188" t="str">
            <v>H</v>
          </cell>
          <cell r="J7188" t="str">
            <v>COEFICIENTE DE REPRESENTATIVIDADE</v>
          </cell>
          <cell r="K7188" t="str">
            <v>32,15</v>
          </cell>
          <cell r="L7188" t="str">
            <v>ENCARGOS COMPLEMENTARES REFERENCIAL</v>
          </cell>
        </row>
        <row r="7189">
          <cell r="G7189" t="str">
            <v>88316</v>
          </cell>
          <cell r="H7189" t="str">
            <v>SERVENTE COM ENCARGOS COMPLEMENTARES</v>
          </cell>
          <cell r="I7189" t="str">
            <v>H</v>
          </cell>
          <cell r="J7189" t="str">
            <v>COLETADO</v>
          </cell>
          <cell r="K7189" t="str">
            <v>27,32</v>
          </cell>
          <cell r="L7189" t="str">
            <v>ENCARGOS COMPLEMENTARES REFERENCIAL</v>
          </cell>
        </row>
        <row r="7190">
          <cell r="G7190" t="str">
            <v>88317</v>
          </cell>
          <cell r="H7190" t="str">
            <v>SOLDADOR COM ENCARGOS COMPLEMENTARES</v>
          </cell>
          <cell r="I7190" t="str">
            <v>H</v>
          </cell>
          <cell r="J7190" t="str">
            <v>COLETADO</v>
          </cell>
          <cell r="K7190" t="str">
            <v>36,07</v>
          </cell>
          <cell r="L7190" t="str">
            <v>ENCARGOS COMPLEMENTARES REFERENCIAL</v>
          </cell>
        </row>
        <row r="7191">
          <cell r="G7191" t="str">
            <v>88318</v>
          </cell>
          <cell r="H7191" t="str">
            <v>SOLDADOR A (PARA SOLDA A SER TESTADA COM RAIOS "X") COM ENCARGOS COMPLEMENTARES</v>
          </cell>
          <cell r="I7191" t="str">
            <v>H</v>
          </cell>
          <cell r="J7191" t="str">
            <v>COEFICIENTE DE REPRESENTATIVIDADE</v>
          </cell>
          <cell r="K7191" t="str">
            <v>38,21</v>
          </cell>
          <cell r="L7191" t="str">
            <v>ENCARGOS COMPLEMENTARES REFERENCIAL</v>
          </cell>
        </row>
        <row r="7192">
          <cell r="G7192" t="str">
            <v>88320</v>
          </cell>
          <cell r="H7192" t="str">
            <v>TAQUEADOR OU TAQUEIRO COM ENCARGOS COMPLEMENTARES</v>
          </cell>
          <cell r="I7192" t="str">
            <v>H</v>
          </cell>
          <cell r="J7192" t="str">
            <v>COEFICIENTE DE REPRESENTATIVIDADE</v>
          </cell>
          <cell r="K7192" t="str">
            <v>31,33</v>
          </cell>
          <cell r="L7192" t="str">
            <v>ENCARGOS COMPLEMENTARES REFERENCIAL</v>
          </cell>
        </row>
        <row r="7193">
          <cell r="G7193" t="str">
            <v>88321</v>
          </cell>
          <cell r="H7193" t="str">
            <v>TÉCNICO DE LABORATÓRIO COM ENCARGOS COMPLEMENTARES</v>
          </cell>
          <cell r="I7193" t="str">
            <v>H</v>
          </cell>
          <cell r="J7193" t="str">
            <v>COEFICIENTE DE REPRESENTATIVIDADE</v>
          </cell>
          <cell r="K7193" t="str">
            <v>57,73</v>
          </cell>
          <cell r="L7193" t="str">
            <v>ENCARGOS COMPLEMENTARES REFERENCIAL</v>
          </cell>
        </row>
        <row r="7194">
          <cell r="G7194" t="str">
            <v>88322</v>
          </cell>
          <cell r="H7194" t="str">
            <v>TÉCNICO DE SONDAGEM COM ENCARGOS COMPLEMENTARES</v>
          </cell>
          <cell r="I7194" t="str">
            <v>H</v>
          </cell>
          <cell r="J7194" t="str">
            <v>COEFICIENTE DE REPRESENTATIVIDADE</v>
          </cell>
          <cell r="K7194" t="str">
            <v>32,94</v>
          </cell>
          <cell r="L7194" t="str">
            <v>ENCARGOS COMPLEMENTARES REFERENCIAL</v>
          </cell>
        </row>
        <row r="7195">
          <cell r="G7195" t="str">
            <v>88323</v>
          </cell>
          <cell r="H7195" t="str">
            <v>TELHADISTA COM ENCARGOS COMPLEMENTARES</v>
          </cell>
          <cell r="I7195" t="str">
            <v>H</v>
          </cell>
          <cell r="J7195" t="str">
            <v>COEFICIENTE DE REPRESENTATIVIDADE</v>
          </cell>
          <cell r="K7195" t="str">
            <v>31,33</v>
          </cell>
          <cell r="L7195" t="str">
            <v>ENCARGOS COMPLEMENTARES REFERENCIAL</v>
          </cell>
        </row>
        <row r="7196">
          <cell r="G7196" t="str">
            <v>88324</v>
          </cell>
          <cell r="H7196" t="str">
            <v>TRATORISTA COM ENCARGOS COMPLEMENTARES</v>
          </cell>
          <cell r="I7196" t="str">
            <v>H</v>
          </cell>
          <cell r="J7196" t="str">
            <v>COEFICIENTE DE REPRESENTATIVIDADE</v>
          </cell>
          <cell r="K7196" t="str">
            <v>33,18</v>
          </cell>
          <cell r="L7196" t="str">
            <v>ENCARGOS COMPLEMENTARES REFERENCIAL</v>
          </cell>
        </row>
        <row r="7197">
          <cell r="G7197" t="str">
            <v>88325</v>
          </cell>
          <cell r="H7197" t="str">
            <v>VIDRACEIRO COM ENCARGOS COMPLEMENTARES</v>
          </cell>
          <cell r="I7197" t="str">
            <v>H</v>
          </cell>
          <cell r="J7197" t="str">
            <v>COEFICIENTE DE REPRESENTATIVIDADE</v>
          </cell>
          <cell r="K7197" t="str">
            <v>27,33</v>
          </cell>
          <cell r="L7197" t="str">
            <v>ENCARGOS COMPLEMENTARES REFERENCIAL</v>
          </cell>
        </row>
        <row r="7198">
          <cell r="G7198" t="str">
            <v>88326</v>
          </cell>
          <cell r="H7198" t="str">
            <v>VIGIA NOTURNO COM ENCARGOS COMPLEMENTARES</v>
          </cell>
          <cell r="I7198" t="str">
            <v>H</v>
          </cell>
          <cell r="J7198" t="str">
            <v>COEFICIENTE DE REPRESENTATIVIDADE</v>
          </cell>
          <cell r="K7198" t="str">
            <v>34,20</v>
          </cell>
          <cell r="L7198" t="str">
            <v>ENCARGOS COMPLEMENTARES REFERENCIAL</v>
          </cell>
        </row>
        <row r="7199">
          <cell r="G7199" t="str">
            <v>88377</v>
          </cell>
          <cell r="H7199" t="str">
            <v>OPERADOR DE BETONEIRA ESTACIONÁRIA/MISTURADOR COM ENCARGOS COMPLEMENTARES</v>
          </cell>
          <cell r="I7199" t="str">
            <v>H</v>
          </cell>
          <cell r="J7199" t="str">
            <v>COEFICIENTE DE REPRESENTATIVIDADE</v>
          </cell>
          <cell r="K7199" t="str">
            <v>27,78</v>
          </cell>
          <cell r="L7199" t="str">
            <v>ENCARGOS COMPLEMENTARES REFERENCIAL</v>
          </cell>
        </row>
        <row r="7200">
          <cell r="G7200" t="str">
            <v>88441</v>
          </cell>
          <cell r="H7200" t="str">
            <v>JARDINEIRO COM ENCARGOS COMPLEMENTARES</v>
          </cell>
          <cell r="I7200" t="str">
            <v>H</v>
          </cell>
          <cell r="J7200" t="str">
            <v>COEFICIENTE DE REPRESENTATIVIDADE</v>
          </cell>
          <cell r="K7200" t="str">
            <v>27,14</v>
          </cell>
          <cell r="L7200" t="str">
            <v>ENCARGOS COMPLEMENTARES REFERENCIAL</v>
          </cell>
        </row>
        <row r="7201">
          <cell r="G7201" t="str">
            <v>88597</v>
          </cell>
          <cell r="H7201" t="str">
            <v>DESENHISTA DETALHISTA COM ENCARGOS COMPLEMENTARES</v>
          </cell>
          <cell r="I7201" t="str">
            <v>H</v>
          </cell>
          <cell r="J7201" t="str">
            <v>COEFICIENTE DE REPRESENTATIVIDADE</v>
          </cell>
          <cell r="K7201" t="str">
            <v>59,66</v>
          </cell>
          <cell r="L7201" t="str">
            <v>ENCARGOS COMPLEMENTARES REFERENCIAL</v>
          </cell>
        </row>
        <row r="7202">
          <cell r="G7202" t="str">
            <v>90766</v>
          </cell>
          <cell r="H7202" t="str">
            <v>ALMOXARIFE COM ENCARGOS COMPLEMENTARES</v>
          </cell>
          <cell r="I7202" t="str">
            <v>H</v>
          </cell>
          <cell r="J7202" t="str">
            <v>COLETADO</v>
          </cell>
          <cell r="K7202" t="str">
            <v>36,74</v>
          </cell>
          <cell r="L7202" t="str">
            <v>ENCARGOS COMPLEMENTARES REFERENCIAL</v>
          </cell>
        </row>
        <row r="7203">
          <cell r="G7203" t="str">
            <v>90767</v>
          </cell>
          <cell r="H7203" t="str">
            <v>APONTADOR OU APROPRIADOR COM ENCARGOS COMPLEMENTARES</v>
          </cell>
          <cell r="I7203" t="str">
            <v>H</v>
          </cell>
          <cell r="J7203" t="str">
            <v>COEFICIENTE DE REPRESENTATIVIDADE</v>
          </cell>
          <cell r="K7203" t="str">
            <v>38,60</v>
          </cell>
          <cell r="L7203" t="str">
            <v>ENCARGOS COMPLEMENTARES REFERENCIAL</v>
          </cell>
        </row>
        <row r="7204">
          <cell r="G7204" t="str">
            <v>90768</v>
          </cell>
          <cell r="H7204" t="str">
            <v>ARQUITETO DE OBRA JUNIOR COM ENCARGOS COMPLEMENTARES</v>
          </cell>
          <cell r="I7204" t="str">
            <v>H</v>
          </cell>
          <cell r="J7204" t="str">
            <v>COEFICIENTE DE REPRESENTATIVIDADE</v>
          </cell>
          <cell r="K7204" t="str">
            <v>109,18</v>
          </cell>
          <cell r="L7204" t="str">
            <v>ENCARGOS COMPLEMENTARES REFERENCIAL</v>
          </cell>
        </row>
        <row r="7205">
          <cell r="G7205" t="str">
            <v>90769</v>
          </cell>
          <cell r="H7205" t="str">
            <v>ARQUITETO DE OBRA PLENO COM ENCARGOS COMPLEMENTARES</v>
          </cell>
          <cell r="I7205" t="str">
            <v>H</v>
          </cell>
          <cell r="J7205" t="str">
            <v>COEFICIENTE DE REPRESENTATIVIDADE</v>
          </cell>
          <cell r="K7205" t="str">
            <v>115,09</v>
          </cell>
          <cell r="L7205" t="str">
            <v>ENCARGOS COMPLEMENTARES REFERENCIAL</v>
          </cell>
        </row>
        <row r="7206">
          <cell r="G7206" t="str">
            <v>90770</v>
          </cell>
          <cell r="H7206" t="str">
            <v>ARQUITETO DE OBRA SENIOR COM ENCARGOS COMPLEMENTARES</v>
          </cell>
          <cell r="I7206" t="str">
            <v>H</v>
          </cell>
          <cell r="J7206" t="str">
            <v>COEFICIENTE DE REPRESENTATIVIDADE</v>
          </cell>
          <cell r="K7206" t="str">
            <v>122,91</v>
          </cell>
          <cell r="L7206" t="str">
            <v>ENCARGOS COMPLEMENTARES REFERENCIAL</v>
          </cell>
        </row>
        <row r="7207">
          <cell r="G7207" t="str">
            <v>90771</v>
          </cell>
          <cell r="H7207" t="str">
            <v>AUXILIAR DE DESENHISTA COM ENCARGOS COMPLEMENTARES</v>
          </cell>
          <cell r="I7207" t="str">
            <v>H</v>
          </cell>
          <cell r="J7207" t="str">
            <v>COEFICIENTE DE REPRESENTATIVIDADE</v>
          </cell>
          <cell r="K7207" t="str">
            <v>48,41</v>
          </cell>
          <cell r="L7207" t="str">
            <v>ENCARGOS COMPLEMENTARES REFERENCIAL</v>
          </cell>
        </row>
        <row r="7208">
          <cell r="G7208" t="str">
            <v>90772</v>
          </cell>
          <cell r="H7208" t="str">
            <v>AUXILIAR DE ESCRITORIO COM ENCARGOS COMPLEMENTARES</v>
          </cell>
          <cell r="I7208" t="str">
            <v>H</v>
          </cell>
          <cell r="J7208" t="str">
            <v>COEFICIENTE DE REPRESENTATIVIDADE</v>
          </cell>
          <cell r="K7208" t="str">
            <v>31,81</v>
          </cell>
          <cell r="L7208" t="str">
            <v>ENCARGOS COMPLEMENTARES REFERENCIAL</v>
          </cell>
        </row>
        <row r="7209">
          <cell r="G7209" t="str">
            <v>90773</v>
          </cell>
          <cell r="H7209" t="str">
            <v>DESENHISTA COPISTA COM ENCARGOS COMPLEMENTARES</v>
          </cell>
          <cell r="I7209" t="str">
            <v>H</v>
          </cell>
          <cell r="J7209" t="str">
            <v>COEFICIENTE DE REPRESENTATIVIDADE</v>
          </cell>
          <cell r="K7209" t="str">
            <v>42,25</v>
          </cell>
          <cell r="L7209" t="str">
            <v>ENCARGOS COMPLEMENTARES REFERENCIAL</v>
          </cell>
        </row>
        <row r="7210">
          <cell r="G7210" t="str">
            <v>90775</v>
          </cell>
          <cell r="H7210" t="str">
            <v>DESENHISTA PROJETISTA COM ENCARGOS COMPLEMENTARES</v>
          </cell>
          <cell r="I7210" t="str">
            <v>H</v>
          </cell>
          <cell r="J7210" t="str">
            <v>COEFICIENTE DE REPRESENTATIVIDADE</v>
          </cell>
          <cell r="K7210" t="str">
            <v>56,62</v>
          </cell>
          <cell r="L7210" t="str">
            <v>ENCARGOS COMPLEMENTARES REFERENCIAL</v>
          </cell>
        </row>
        <row r="7211">
          <cell r="G7211" t="str">
            <v>90776</v>
          </cell>
          <cell r="H7211" t="str">
            <v>ENCARREGADO GERAL COM ENCARGOS COMPLEMENTARES</v>
          </cell>
          <cell r="I7211" t="str">
            <v>H</v>
          </cell>
          <cell r="J7211" t="str">
            <v>COLETADO</v>
          </cell>
          <cell r="K7211" t="str">
            <v>47,17</v>
          </cell>
          <cell r="L7211" t="str">
            <v>ENCARGOS COMPLEMENTARES REFERENCIAL</v>
          </cell>
        </row>
        <row r="7212">
          <cell r="G7212" t="str">
            <v>90777</v>
          </cell>
          <cell r="H7212" t="str">
            <v>ENGENHEIRO CIVIL DE OBRA JUNIOR COM ENCARGOS COMPLEMENTARES</v>
          </cell>
          <cell r="I7212" t="str">
            <v>H</v>
          </cell>
          <cell r="J7212" t="str">
            <v>COLETADO</v>
          </cell>
          <cell r="K7212" t="str">
            <v>113,41</v>
          </cell>
          <cell r="L7212" t="str">
            <v>ENCARGOS COMPLEMENTARES REFERENCIAL</v>
          </cell>
        </row>
        <row r="7213">
          <cell r="G7213" t="str">
            <v>90778</v>
          </cell>
          <cell r="H7213" t="str">
            <v>ENGENHEIRO CIVIL DE OBRA PLENO COM ENCARGOS COMPLEMENTARES</v>
          </cell>
          <cell r="I7213" t="str">
            <v>H</v>
          </cell>
          <cell r="J7213" t="str">
            <v>COEFICIENTE DE REPRESENTATIVIDADE</v>
          </cell>
          <cell r="K7213" t="str">
            <v>115,32</v>
          </cell>
          <cell r="L7213" t="str">
            <v>ENCARGOS COMPLEMENTARES REFERENCIAL</v>
          </cell>
        </row>
        <row r="7214">
          <cell r="G7214" t="str">
            <v>90779</v>
          </cell>
          <cell r="H7214" t="str">
            <v>ENGENHEIRO CIVIL DE OBRA SENIOR COM ENCARGOS COMPLEMENTARES</v>
          </cell>
          <cell r="I7214" t="str">
            <v>H</v>
          </cell>
          <cell r="J7214" t="str">
            <v>COEFICIENTE DE REPRESENTATIVIDADE</v>
          </cell>
          <cell r="K7214" t="str">
            <v>160,77</v>
          </cell>
          <cell r="L7214" t="str">
            <v>ENCARGOS COMPLEMENTARES REFERENCIAL</v>
          </cell>
        </row>
        <row r="7215">
          <cell r="G7215" t="str">
            <v>90780</v>
          </cell>
          <cell r="H7215" t="str">
            <v>MESTRE DE OBRAS COM ENCARGOS COMPLEMENTARES</v>
          </cell>
          <cell r="I7215" t="str">
            <v>H</v>
          </cell>
          <cell r="J7215" t="str">
            <v>COEFICIENTE DE REPRESENTATIVIDADE</v>
          </cell>
          <cell r="K7215" t="str">
            <v>75,38</v>
          </cell>
          <cell r="L7215" t="str">
            <v>ENCARGOS COMPLEMENTARES REFERENCIAL</v>
          </cell>
        </row>
        <row r="7216">
          <cell r="G7216" t="str">
            <v>90781</v>
          </cell>
          <cell r="H7216" t="str">
            <v>TOPOGRAFO COM ENCARGOS COMPLEMENTARES</v>
          </cell>
          <cell r="I7216" t="str">
            <v>H</v>
          </cell>
          <cell r="J7216" t="str">
            <v>COLETADO</v>
          </cell>
          <cell r="K7216" t="str">
            <v>70,13</v>
          </cell>
          <cell r="L7216" t="str">
            <v>ENCARGOS COMPLEMENTARES REFERENCIAL</v>
          </cell>
        </row>
        <row r="7217">
          <cell r="G7217" t="str">
            <v>91677</v>
          </cell>
          <cell r="H7217" t="str">
            <v>ENGENHEIRO ELETRICISTA COM ENCARGOS COMPLEMENTARES</v>
          </cell>
          <cell r="I7217" t="str">
            <v>H</v>
          </cell>
          <cell r="J7217" t="str">
            <v>COEFICIENTE DE REPRESENTATIVIDADE</v>
          </cell>
          <cell r="K7217" t="str">
            <v>113,78</v>
          </cell>
          <cell r="L7217" t="str">
            <v>ENCARGOS COMPLEMENTARES REFERENCIAL</v>
          </cell>
        </row>
        <row r="7218">
          <cell r="G7218" t="str">
            <v>91678</v>
          </cell>
          <cell r="H7218" t="str">
            <v>ENGENHEIRO SANITARISTA COM ENCARGOS COMPLEMENTARES</v>
          </cell>
          <cell r="I7218" t="str">
            <v>H</v>
          </cell>
          <cell r="J7218" t="str">
            <v>COEFICIENTE DE REPRESENTATIVIDADE</v>
          </cell>
          <cell r="K7218" t="str">
            <v>108,63</v>
          </cell>
          <cell r="L7218" t="str">
            <v>ENCARGOS COMPLEMENTARES REFERENCIAL</v>
          </cell>
        </row>
        <row r="7219">
          <cell r="G7219" t="str">
            <v>93558</v>
          </cell>
          <cell r="H7219" t="str">
            <v>MOTORISTA DE CAMINHAO COM ENCARGOS COMPLEMENTARES</v>
          </cell>
          <cell r="I7219" t="str">
            <v>MES</v>
          </cell>
          <cell r="J7219" t="str">
            <v>COEFICIENTE DE REPRESENTATIVIDADE</v>
          </cell>
          <cell r="K7219" t="str">
            <v>5.807,47</v>
          </cell>
          <cell r="L7219" t="str">
            <v>ENCARGOS COMPLEMENTARES REFERENCIAL</v>
          </cell>
        </row>
        <row r="7220">
          <cell r="G7220" t="str">
            <v>93559</v>
          </cell>
          <cell r="H7220" t="str">
            <v>DESENHISTA DETALHISTA COM ENCARGOS COMPLEMENTARES</v>
          </cell>
          <cell r="I7220" t="str">
            <v>MES</v>
          </cell>
          <cell r="J7220" t="str">
            <v>COEFICIENTE DE REPRESENTATIVIDADE</v>
          </cell>
          <cell r="K7220" t="str">
            <v>10.463,43</v>
          </cell>
          <cell r="L7220" t="str">
            <v>ENCARGOS COMPLEMENTARES REFERENCIAL</v>
          </cell>
        </row>
        <row r="7221">
          <cell r="G7221" t="str">
            <v>93560</v>
          </cell>
          <cell r="H7221" t="str">
            <v>DESENHISTA COPISTA COM ENCARGOS COMPLEMENTARES</v>
          </cell>
          <cell r="I7221" t="str">
            <v>MES</v>
          </cell>
          <cell r="J7221" t="str">
            <v>COEFICIENTE DE REPRESENTATIVIDADE</v>
          </cell>
          <cell r="K7221" t="str">
            <v>7.417,40</v>
          </cell>
          <cell r="L7221" t="str">
            <v>ENCARGOS COMPLEMENTARES REFERENCIAL</v>
          </cell>
        </row>
        <row r="7222">
          <cell r="G7222" t="str">
            <v>93561</v>
          </cell>
          <cell r="H7222" t="str">
            <v>DESENHISTA PROJETISTA COM ENCARGOS COMPLEMENTARES</v>
          </cell>
          <cell r="I7222" t="str">
            <v>MES</v>
          </cell>
          <cell r="J7222" t="str">
            <v>COEFICIENTE DE REPRESENTATIVIDADE</v>
          </cell>
          <cell r="K7222" t="str">
            <v>9.928,18</v>
          </cell>
          <cell r="L7222" t="str">
            <v>ENCARGOS COMPLEMENTARES REFERENCIAL</v>
          </cell>
        </row>
        <row r="7223">
          <cell r="G7223" t="str">
            <v>93562</v>
          </cell>
          <cell r="H7223" t="str">
            <v>AUXILIAR DE DESENHISTA COM ENCARGOS COMPLEMENTARES</v>
          </cell>
          <cell r="I7223" t="str">
            <v>MES</v>
          </cell>
          <cell r="J7223" t="str">
            <v>COEFICIENTE DE REPRESENTATIVIDADE</v>
          </cell>
          <cell r="K7223" t="str">
            <v>8.494,51</v>
          </cell>
          <cell r="L7223" t="str">
            <v>ENCARGOS COMPLEMENTARES REFERENCIAL</v>
          </cell>
        </row>
        <row r="7224">
          <cell r="G7224" t="str">
            <v>93563</v>
          </cell>
          <cell r="H7224" t="str">
            <v>ALMOXARIFE COM ENCARGOS COMPLEMENTARES</v>
          </cell>
          <cell r="I7224" t="str">
            <v>MES</v>
          </cell>
          <cell r="J7224" t="str">
            <v>COEFICIENTE DE REPRESENTATIVIDADE</v>
          </cell>
          <cell r="K7224" t="str">
            <v>6.451,59</v>
          </cell>
          <cell r="L7224" t="str">
            <v>ENCARGOS COMPLEMENTARES REFERENCIAL</v>
          </cell>
        </row>
        <row r="7225">
          <cell r="G7225" t="str">
            <v>93564</v>
          </cell>
          <cell r="H7225" t="str">
            <v>APONTADOR OU APROPRIADOR COM ENCARGOS COMPLEMENTARES</v>
          </cell>
          <cell r="I7225" t="str">
            <v>MES</v>
          </cell>
          <cell r="J7225" t="str">
            <v>COEFICIENTE DE REPRESENTATIVIDADE</v>
          </cell>
          <cell r="K7225" t="str">
            <v>6.754,17</v>
          </cell>
          <cell r="L7225" t="str">
            <v>ENCARGOS COMPLEMENTARES REFERENCIAL</v>
          </cell>
        </row>
        <row r="7226">
          <cell r="G7226" t="str">
            <v>93565</v>
          </cell>
          <cell r="H7226" t="str">
            <v>ENGENHEIRO CIVIL DE OBRA JUNIOR COM ENCARGOS COMPLEMENTARES</v>
          </cell>
          <cell r="I7226" t="str">
            <v>MES</v>
          </cell>
          <cell r="J7226" t="str">
            <v>COEFICIENTE DE REPRESENTATIVIDADE</v>
          </cell>
          <cell r="K7226" t="str">
            <v>19.804,99</v>
          </cell>
          <cell r="L7226" t="str">
            <v>ENCARGOS COMPLEMENTARES REFERENCIAL</v>
          </cell>
        </row>
        <row r="7227">
          <cell r="G7227" t="str">
            <v>93566</v>
          </cell>
          <cell r="H7227" t="str">
            <v>AUXILIAR DE ESCRITORIO COM ENCARGOS COMPLEMENTARES</v>
          </cell>
          <cell r="I7227" t="str">
            <v>MES</v>
          </cell>
          <cell r="J7227" t="str">
            <v>COEFICIENTE DE REPRESENTATIVIDADE</v>
          </cell>
          <cell r="K7227" t="str">
            <v>5.589,60</v>
          </cell>
          <cell r="L7227" t="str">
            <v>ENCARGOS COMPLEMENTARES REFERENCIAL</v>
          </cell>
        </row>
        <row r="7228">
          <cell r="G7228" t="str">
            <v>93567</v>
          </cell>
          <cell r="H7228" t="str">
            <v>ENGENHEIRO CIVIL DE OBRA PLENO COM ENCARGOS COMPLEMENTARES</v>
          </cell>
          <cell r="I7228" t="str">
            <v>MES</v>
          </cell>
          <cell r="J7228" t="str">
            <v>COEFICIENTE DE REPRESENTATIVIDADE</v>
          </cell>
          <cell r="K7228" t="str">
            <v>20.140,59</v>
          </cell>
          <cell r="L7228" t="str">
            <v>ENCARGOS COMPLEMENTARES REFERENCIAL</v>
          </cell>
        </row>
        <row r="7229">
          <cell r="G7229" t="str">
            <v>93568</v>
          </cell>
          <cell r="H7229" t="str">
            <v>ENGENHEIRO CIVIL DE OBRA SENIOR COM ENCARGOS COMPLEMENTARES</v>
          </cell>
          <cell r="I7229" t="str">
            <v>MES</v>
          </cell>
          <cell r="J7229" t="str">
            <v>COEFICIENTE DE REPRESENTATIVIDADE</v>
          </cell>
          <cell r="K7229" t="str">
            <v>28.066,81</v>
          </cell>
          <cell r="L7229" t="str">
            <v>ENCARGOS COMPLEMENTARES REFERENCIAL</v>
          </cell>
        </row>
        <row r="7230">
          <cell r="G7230" t="str">
            <v>93569</v>
          </cell>
          <cell r="H7230" t="str">
            <v>ARQUITETO JUNIOR COM ENCARGOS COMPLEMENTARES</v>
          </cell>
          <cell r="I7230" t="str">
            <v>MES</v>
          </cell>
          <cell r="J7230" t="str">
            <v>COEFICIENTE DE REPRESENTATIVIDADE</v>
          </cell>
          <cell r="K7230" t="str">
            <v>19.103,50</v>
          </cell>
          <cell r="L7230" t="str">
            <v>ENCARGOS COMPLEMENTARES REFERENCIAL</v>
          </cell>
        </row>
        <row r="7231">
          <cell r="G7231" t="str">
            <v>93570</v>
          </cell>
          <cell r="H7231" t="str">
            <v>ARQUITETO PLENO COM ENCARGOS COMPLEMENTARES</v>
          </cell>
          <cell r="I7231" t="str">
            <v>MES</v>
          </cell>
          <cell r="J7231" t="str">
            <v>COEFICIENTE DE REPRESENTATIVIDADE</v>
          </cell>
          <cell r="K7231" t="str">
            <v>20.134,77</v>
          </cell>
          <cell r="L7231" t="str">
            <v>ENCARGOS COMPLEMENTARES REFERENCIAL</v>
          </cell>
        </row>
        <row r="7232">
          <cell r="G7232" t="str">
            <v>93571</v>
          </cell>
          <cell r="H7232" t="str">
            <v>ARQUITETO SENIOR COM ENCARGOS COMPLEMENTARES</v>
          </cell>
          <cell r="I7232" t="str">
            <v>MES</v>
          </cell>
          <cell r="J7232" t="str">
            <v>COEFICIENTE DE REPRESENTATIVIDADE</v>
          </cell>
          <cell r="K7232" t="str">
            <v>21.500,45</v>
          </cell>
          <cell r="L7232" t="str">
            <v>ENCARGOS COMPLEMENTARES REFERENCIAL</v>
          </cell>
        </row>
        <row r="7233">
          <cell r="G7233" t="str">
            <v>93572</v>
          </cell>
          <cell r="H7233" t="str">
            <v>ENCARREGADO GERAL DE OBRAS COM ENCARGOS COMPLEMENTARES</v>
          </cell>
          <cell r="I7233" t="str">
            <v>MES</v>
          </cell>
          <cell r="J7233" t="str">
            <v>COEFICIENTE DE REPRESENTATIVIDADE</v>
          </cell>
          <cell r="K7233" t="str">
            <v>8.252,31</v>
          </cell>
          <cell r="L7233" t="str">
            <v>ENCARGOS COMPLEMENTARES REFERENCIAL</v>
          </cell>
        </row>
        <row r="7234">
          <cell r="G7234" t="str">
            <v>94295</v>
          </cell>
          <cell r="H7234" t="str">
            <v>MESTRE DE OBRAS COM ENCARGOS COMPLEMENTARES</v>
          </cell>
          <cell r="I7234" t="str">
            <v>MES</v>
          </cell>
          <cell r="J7234" t="str">
            <v>COEFICIENTE DE REPRESENTATIVIDADE</v>
          </cell>
          <cell r="K7234" t="str">
            <v>13.163,91</v>
          </cell>
          <cell r="L7234" t="str">
            <v>ENCARGOS COMPLEMENTARES REFERENCIAL</v>
          </cell>
        </row>
        <row r="7235">
          <cell r="G7235" t="str">
            <v>94296</v>
          </cell>
          <cell r="H7235" t="str">
            <v>TOPOGRAFO COM ENCARGOS COMPLEMENTARES</v>
          </cell>
          <cell r="I7235" t="str">
            <v>MES</v>
          </cell>
          <cell r="J7235" t="str">
            <v>COEFICIENTE DE REPRESENTATIVIDADE</v>
          </cell>
          <cell r="K7235" t="str">
            <v>12.279,39</v>
          </cell>
          <cell r="L7235" t="str">
            <v>ENCARGOS COMPLEMENTARES REFERENCIAL</v>
          </cell>
        </row>
        <row r="7236">
          <cell r="G7236" t="str">
            <v>95308</v>
          </cell>
          <cell r="H7236" t="str">
            <v>CURSO DE CAPACITAÇÃO PARA AJUDANTE DE ARMADOR (ENCARGOS COMPLEMENTARES) - HORISTA</v>
          </cell>
          <cell r="I7236" t="str">
            <v>H</v>
          </cell>
          <cell r="J7236" t="str">
            <v>COEFICIENTE DE REPRESENTATIVIDADE</v>
          </cell>
          <cell r="K7236" t="str">
            <v>0,23</v>
          </cell>
          <cell r="L7236" t="str">
            <v>ENCARGOS COMPLEMENTARES REFERENCIAL</v>
          </cell>
        </row>
        <row r="7237">
          <cell r="G7237" t="str">
            <v>95309</v>
          </cell>
          <cell r="H7237" t="str">
            <v>CURSO DE CAPACITAÇÃO PARA AJUDANTE DE CARPINTEIRO (ENCARGOS COMPLEMENTARES) - HORISTA</v>
          </cell>
          <cell r="I7237" t="str">
            <v>H</v>
          </cell>
          <cell r="J7237" t="str">
            <v>COEFICIENTE DE REPRESENTATIVIDADE</v>
          </cell>
          <cell r="K7237" t="str">
            <v>0,29</v>
          </cell>
          <cell r="L7237" t="str">
            <v>ENCARGOS COMPLEMENTARES REFERENCIAL</v>
          </cell>
        </row>
        <row r="7238">
          <cell r="G7238" t="str">
            <v>95310</v>
          </cell>
          <cell r="H7238" t="str">
            <v>CURSO DE CAPACITAÇÃO PARA AJUDANTE DE ESTRUTURA METÁLICA (ENCARGOS COMPLEMENTARES) - HORISTA</v>
          </cell>
          <cell r="I7238" t="str">
            <v>H</v>
          </cell>
          <cell r="J7238" t="str">
            <v>COEFICIENTE DE REPRESENTATIVIDADE</v>
          </cell>
          <cell r="K7238" t="str">
            <v>0,19</v>
          </cell>
          <cell r="L7238" t="str">
            <v>ENCARGOS COMPLEMENTARES REFERENCIAL</v>
          </cell>
        </row>
        <row r="7239">
          <cell r="G7239" t="str">
            <v>95311</v>
          </cell>
          <cell r="H7239" t="str">
            <v>CURSO DE CAPACITAÇÃO PARA AJUDANTE DE OPERAÇÃO EM GERAL (ENCARGOS COMPLEMENTARES) - HORISTA</v>
          </cell>
          <cell r="I7239" t="str">
            <v>H</v>
          </cell>
          <cell r="J7239" t="str">
            <v>COEFICIENTE DE REPRESENTATIVIDADE</v>
          </cell>
          <cell r="K7239" t="str">
            <v>0,23</v>
          </cell>
          <cell r="L7239" t="str">
            <v>ENCARGOS COMPLEMENTARES REFERENCIAL</v>
          </cell>
        </row>
        <row r="7240">
          <cell r="G7240" t="str">
            <v>95312</v>
          </cell>
          <cell r="H7240" t="str">
            <v>CURSO DE CAPACITAÇÃO PARA AJUDANTE DE PEDREIRO (ENCARGOS COMPLEMENTARES) - HORISTA</v>
          </cell>
          <cell r="I7240" t="str">
            <v>H</v>
          </cell>
          <cell r="J7240" t="str">
            <v>COEFICIENTE DE REPRESENTATIVIDADE</v>
          </cell>
          <cell r="K7240" t="str">
            <v>0,29</v>
          </cell>
          <cell r="L7240" t="str">
            <v>ENCARGOS COMPLEMENTARES REFERENCIAL</v>
          </cell>
        </row>
        <row r="7241">
          <cell r="G7241" t="str">
            <v>95313</v>
          </cell>
          <cell r="H7241" t="str">
            <v>CURSO DE CAPACITAÇÃO PARA AJUDANTE ESPECIALIZADO (ENCARGOS COMPLEMENTARES) - HORISTA</v>
          </cell>
          <cell r="I7241" t="str">
            <v>H</v>
          </cell>
          <cell r="J7241" t="str">
            <v>COEFICIENTE DE REPRESENTATIVIDADE</v>
          </cell>
          <cell r="K7241" t="str">
            <v>0,25</v>
          </cell>
          <cell r="L7241" t="str">
            <v>ENCARGOS COMPLEMENTARES REFERENCIAL</v>
          </cell>
        </row>
        <row r="7242">
          <cell r="G7242" t="str">
            <v>95314</v>
          </cell>
          <cell r="H7242" t="str">
            <v>CURSO DE CAPACITAÇÃO PARA ARMADOR (ENCARGOS COMPLEMENTARES) - HORISTA</v>
          </cell>
          <cell r="I7242" t="str">
            <v>H</v>
          </cell>
          <cell r="J7242" t="str">
            <v>COEFICIENTE DE REPRESENTATIVIDADE</v>
          </cell>
          <cell r="K7242" t="str">
            <v>0,28</v>
          </cell>
          <cell r="L7242" t="str">
            <v>ENCARGOS COMPLEMENTARES REFERENCIAL</v>
          </cell>
        </row>
        <row r="7243">
          <cell r="G7243" t="str">
            <v>95315</v>
          </cell>
          <cell r="H7243" t="str">
            <v>CURSO DE CAPACITAÇÃO PARA ASSENTADOR DE TUBOS (ENCARGOS COMPLEMENTARES) - HORISTA</v>
          </cell>
          <cell r="I7243" t="str">
            <v>H</v>
          </cell>
          <cell r="J7243" t="str">
            <v>COEFICIENTE DE REPRESENTATIVIDADE</v>
          </cell>
          <cell r="K7243" t="str">
            <v>0,33</v>
          </cell>
          <cell r="L7243" t="str">
            <v>ENCARGOS COMPLEMENTARES REFERENCIAL</v>
          </cell>
        </row>
        <row r="7244">
          <cell r="G7244" t="str">
            <v>95316</v>
          </cell>
          <cell r="H7244" t="str">
            <v>CURSO DE CAPACITAÇÃO PARA AUXILIAR DE ELETRICISTA (ENCARGOS COMPLEMENTARES) - HORISTA</v>
          </cell>
          <cell r="I7244" t="str">
            <v>H</v>
          </cell>
          <cell r="J7244" t="str">
            <v>COEFICIENTE DE REPRESENTATIVIDADE</v>
          </cell>
          <cell r="K7244" t="str">
            <v>1,01</v>
          </cell>
          <cell r="L7244" t="str">
            <v>ENCARGOS COMPLEMENTARES REFERENCIAL</v>
          </cell>
        </row>
        <row r="7245">
          <cell r="G7245" t="str">
            <v>95317</v>
          </cell>
          <cell r="H7245" t="str">
            <v>CURSO DE CAPACITAÇÃO PARA AUXILIAR DE ENCANADOR OU BOMBEIRO HIDRÁULICO (ENCARGOS COMPLEMENTARES) - HORISTA</v>
          </cell>
          <cell r="I7245" t="str">
            <v>H</v>
          </cell>
          <cell r="J7245" t="str">
            <v>COEFICIENTE DE REPRESENTATIVIDADE</v>
          </cell>
          <cell r="K7245" t="str">
            <v>0,41</v>
          </cell>
          <cell r="L7245" t="str">
            <v>ENCARGOS COMPLEMENTARES REFERENCIAL</v>
          </cell>
        </row>
        <row r="7246">
          <cell r="G7246" t="str">
            <v>95318</v>
          </cell>
          <cell r="H7246" t="str">
            <v>CURSO DE CAPACITAÇÃO PARA AUXILIAR DE LABORATÓRIO (ENCARGOS COMPLEMENTARES) - HORISTA</v>
          </cell>
          <cell r="I7246" t="str">
            <v>H</v>
          </cell>
          <cell r="J7246" t="str">
            <v>COEFICIENTE DE REPRESENTATIVIDADE</v>
          </cell>
          <cell r="K7246" t="str">
            <v>0,32</v>
          </cell>
          <cell r="L7246" t="str">
            <v>ENCARGOS COMPLEMENTARES REFERENCIAL</v>
          </cell>
        </row>
        <row r="7247">
          <cell r="G7247" t="str">
            <v>95319</v>
          </cell>
          <cell r="H7247" t="str">
            <v>CURSO DE CAPACITAÇÃO PARA AUXILIAR DE MECÂNICO (ENCARGOS COMPLEMENTARES) - HORISTA</v>
          </cell>
          <cell r="I7247" t="str">
            <v>H</v>
          </cell>
          <cell r="J7247" t="str">
            <v>COEFICIENTE DE REPRESENTATIVIDADE</v>
          </cell>
          <cell r="K7247" t="str">
            <v>0,23</v>
          </cell>
          <cell r="L7247" t="str">
            <v>ENCARGOS COMPLEMENTARES REFERENCIAL</v>
          </cell>
        </row>
        <row r="7248">
          <cell r="G7248" t="str">
            <v>95320</v>
          </cell>
          <cell r="H7248" t="str">
            <v>CURSO DE CAPACITAÇÃO PARA AUXILIAR DE SERRALHEIRO (ENCARGOS COMPLEMENTARES) - HORISTA</v>
          </cell>
          <cell r="I7248" t="str">
            <v>H</v>
          </cell>
          <cell r="J7248" t="str">
            <v>COEFICIENTE DE REPRESENTATIVIDADE</v>
          </cell>
          <cell r="K7248" t="str">
            <v>0,23</v>
          </cell>
          <cell r="L7248" t="str">
            <v>ENCARGOS COMPLEMENTARES REFERENCIAL</v>
          </cell>
        </row>
        <row r="7249">
          <cell r="G7249" t="str">
            <v>95321</v>
          </cell>
          <cell r="H7249" t="str">
            <v>CURSO DE CAPACITAÇÃO PARA AUXILIAR DE SERVIÇOS GERAIS (ENCARGOS COMPLEMENTARES) - HORISTA</v>
          </cell>
          <cell r="I7249" t="str">
            <v>H</v>
          </cell>
          <cell r="J7249" t="str">
            <v>COEFICIENTE DE REPRESENTATIVIDADE</v>
          </cell>
          <cell r="K7249" t="str">
            <v>0,23</v>
          </cell>
          <cell r="L7249" t="str">
            <v>ENCARGOS COMPLEMENTARES REFERENCIAL</v>
          </cell>
        </row>
        <row r="7250">
          <cell r="G7250" t="str">
            <v>95322</v>
          </cell>
          <cell r="H7250" t="str">
            <v>CURSO DE CAPACITAÇÃO PARA AUXILIAR DE TOPÓGRAFO (ENCARGOS COMPLEMENTARES) - HORISTA</v>
          </cell>
          <cell r="I7250" t="str">
            <v>H</v>
          </cell>
          <cell r="J7250" t="str">
            <v>COEFICIENTE DE REPRESENTATIVIDADE</v>
          </cell>
          <cell r="K7250" t="str">
            <v>0,26</v>
          </cell>
          <cell r="L7250" t="str">
            <v>ENCARGOS COMPLEMENTARES REFERENCIAL</v>
          </cell>
        </row>
        <row r="7251">
          <cell r="G7251" t="str">
            <v>95323</v>
          </cell>
          <cell r="H7251" t="str">
            <v>CURSO DE CAPACITAÇÃO PARA AUXILIAR TÉCNICO DE ENGENHARIA (ENCARGOS COMPLEMENTARES) - HORISTA</v>
          </cell>
          <cell r="I7251" t="str">
            <v>H</v>
          </cell>
          <cell r="J7251" t="str">
            <v>COEFICIENTE DE REPRESENTATIVIDADE</v>
          </cell>
          <cell r="K7251" t="str">
            <v>0,27</v>
          </cell>
          <cell r="L7251" t="str">
            <v>ENCARGOS COMPLEMENTARES REFERENCIAL</v>
          </cell>
        </row>
        <row r="7252">
          <cell r="G7252" t="str">
            <v>95324</v>
          </cell>
          <cell r="H7252" t="str">
            <v>CURSO DE CAPACITAÇÃO PARA AZULEJISTA OU LADRILHISTA (ENCARGOS COMPLEMENTARES) - HORISTA</v>
          </cell>
          <cell r="I7252" t="str">
            <v>H</v>
          </cell>
          <cell r="J7252" t="str">
            <v>COEFICIENTE DE REPRESENTATIVIDADE</v>
          </cell>
          <cell r="K7252" t="str">
            <v>0,36</v>
          </cell>
          <cell r="L7252" t="str">
            <v>ENCARGOS COMPLEMENTARES REFERENCIAL</v>
          </cell>
        </row>
        <row r="7253">
          <cell r="G7253" t="str">
            <v>95325</v>
          </cell>
          <cell r="H7253" t="str">
            <v>CURSO DE CAPACITAÇÃO PARA BLASTER, DINAMITADOR OU CABO DE FOGO (ENCARGOS COMPLEMENTARES) - HORISTA</v>
          </cell>
          <cell r="I7253" t="str">
            <v>H</v>
          </cell>
          <cell r="J7253" t="str">
            <v>COEFICIENTE DE REPRESENTATIVIDADE</v>
          </cell>
          <cell r="K7253" t="str">
            <v>0,36</v>
          </cell>
          <cell r="L7253" t="str">
            <v>ENCARGOS COMPLEMENTARES REFERENCIAL</v>
          </cell>
        </row>
        <row r="7254">
          <cell r="G7254" t="str">
            <v>95326</v>
          </cell>
          <cell r="H7254" t="str">
            <v>CURSO DE CAPACITAÇÃO PARA CADASTRISTA DE REDES DE AGUA E ESGOTO (ENCARGOS COMPLEMENTARES) - HORISTA</v>
          </cell>
          <cell r="I7254" t="str">
            <v>H</v>
          </cell>
          <cell r="J7254" t="str">
            <v>COEFICIENTE DE REPRESENTATIVIDADE</v>
          </cell>
          <cell r="K7254" t="str">
            <v>0,15</v>
          </cell>
          <cell r="L7254" t="str">
            <v>ENCARGOS COMPLEMENTARES REFERENCIAL</v>
          </cell>
        </row>
        <row r="7255">
          <cell r="G7255" t="str">
            <v>95328</v>
          </cell>
          <cell r="H7255" t="str">
            <v>CURSO DE CAPACITAÇÃO PARA CALCETEIRO (ENCARGOS COMPLEMENTARES) - HORISTA</v>
          </cell>
          <cell r="I7255" t="str">
            <v>H</v>
          </cell>
          <cell r="J7255" t="str">
            <v>COEFICIENTE DE REPRESENTATIVIDADE</v>
          </cell>
          <cell r="K7255" t="str">
            <v>0,28</v>
          </cell>
          <cell r="L7255" t="str">
            <v>ENCARGOS COMPLEMENTARES REFERENCIAL</v>
          </cell>
        </row>
        <row r="7256">
          <cell r="G7256" t="str">
            <v>95329</v>
          </cell>
          <cell r="H7256" t="str">
            <v>CURSO DE CAPACITAÇÃO PARA CARPINTEIRO DE ESQUADRIA (ENCARGOS COMPLEMENTARES) - HORISTA</v>
          </cell>
          <cell r="I7256" t="str">
            <v>H</v>
          </cell>
          <cell r="J7256" t="str">
            <v>COEFICIENTE DE REPRESENTATIVIDADE</v>
          </cell>
          <cell r="K7256" t="str">
            <v>0,36</v>
          </cell>
          <cell r="L7256" t="str">
            <v>ENCARGOS COMPLEMENTARES REFERENCIAL</v>
          </cell>
        </row>
        <row r="7257">
          <cell r="G7257" t="str">
            <v>95330</v>
          </cell>
          <cell r="H7257" t="str">
            <v>CURSO DE CAPACITAÇÃO PARA CARPINTEIRO DE FÔRMAS (ENCARGOS COMPLEMENTARES) - HORISTA</v>
          </cell>
          <cell r="I7257" t="str">
            <v>H</v>
          </cell>
          <cell r="J7257" t="str">
            <v>COLETADO</v>
          </cell>
          <cell r="K7257" t="str">
            <v>0,28</v>
          </cell>
          <cell r="L7257" t="str">
            <v>ENCARGOS COMPLEMENTARES REFERENCIAL</v>
          </cell>
        </row>
        <row r="7258">
          <cell r="G7258" t="str">
            <v>95331</v>
          </cell>
          <cell r="H7258" t="str">
            <v>CURSO DE CAPACITAÇÃO PARA CAVOUQUEIRO OU OPERADOR PERFURATRIZ/ROMPEDOR (ENCARGOS COMPLEMENTARES) - HORISTA</v>
          </cell>
          <cell r="I7258" t="str">
            <v>H</v>
          </cell>
          <cell r="J7258" t="str">
            <v>COEFICIENTE DE REPRESENTATIVIDADE</v>
          </cell>
          <cell r="K7258" t="str">
            <v>0,17</v>
          </cell>
          <cell r="L7258" t="str">
            <v>ENCARGOS COMPLEMENTARES REFERENCIAL</v>
          </cell>
        </row>
        <row r="7259">
          <cell r="G7259" t="str">
            <v>95332</v>
          </cell>
          <cell r="H7259" t="str">
            <v>CURSO DE CAPACITAÇÃO PARA ELETRICISTA (ENCARGOS COMPLEMENTARES) - HORISTA</v>
          </cell>
          <cell r="I7259" t="str">
            <v>H</v>
          </cell>
          <cell r="J7259" t="str">
            <v>COLETADO</v>
          </cell>
          <cell r="K7259" t="str">
            <v>1,23</v>
          </cell>
          <cell r="L7259" t="str">
            <v>ENCARGOS COMPLEMENTARES REFERENCIAL</v>
          </cell>
        </row>
        <row r="7260">
          <cell r="G7260" t="str">
            <v>95333</v>
          </cell>
          <cell r="H7260" t="str">
            <v>CURSO DE CAPACITAÇÃO PARA ELETRICISTA INDUSTRIAL (ENCARGOS COMPLEMENTARES) - HORISTA</v>
          </cell>
          <cell r="I7260" t="str">
            <v>H</v>
          </cell>
          <cell r="J7260" t="str">
            <v>COEFICIENTE DE REPRESENTATIVIDADE</v>
          </cell>
          <cell r="K7260" t="str">
            <v>1,14</v>
          </cell>
          <cell r="L7260" t="str">
            <v>ENCARGOS COMPLEMENTARES REFERENCIAL</v>
          </cell>
        </row>
        <row r="7261">
          <cell r="G7261" t="str">
            <v>95334</v>
          </cell>
          <cell r="H7261" t="str">
            <v>CURSO DE CAPACITAÇÃO PARA ELETROTÉCNICO (ENCARGOS COMPLEMENTARES) - HORISTA</v>
          </cell>
          <cell r="I7261" t="str">
            <v>H</v>
          </cell>
          <cell r="J7261" t="str">
            <v>COEFICIENTE DE REPRESENTATIVIDADE</v>
          </cell>
          <cell r="K7261" t="str">
            <v>1,20</v>
          </cell>
          <cell r="L7261" t="str">
            <v>ENCARGOS COMPLEMENTARES REFERENCIAL</v>
          </cell>
        </row>
        <row r="7262">
          <cell r="G7262" t="str">
            <v>95335</v>
          </cell>
          <cell r="H7262" t="str">
            <v>CURSO DE CAPACITAÇÃO PARA ENCANADOR OU BOMBEIRO HIDRÁULICO (ENCARGOS COMPLEMENTARES) - HORISTA</v>
          </cell>
          <cell r="I7262" t="str">
            <v>H</v>
          </cell>
          <cell r="J7262" t="str">
            <v>COLETADO</v>
          </cell>
          <cell r="K7262" t="str">
            <v>0,50</v>
          </cell>
          <cell r="L7262" t="str">
            <v>ENCARGOS COMPLEMENTARES REFERENCIAL</v>
          </cell>
        </row>
        <row r="7263">
          <cell r="G7263" t="str">
            <v>95337</v>
          </cell>
          <cell r="H7263" t="str">
            <v>CURSO DE CAPACITAÇÃO PARA GESSEIRO (ENCARGOS COMPLEMENTARES) - HORISTA</v>
          </cell>
          <cell r="I7263" t="str">
            <v>H</v>
          </cell>
          <cell r="J7263" t="str">
            <v>COEFICIENTE DE REPRESENTATIVIDADE</v>
          </cell>
          <cell r="K7263" t="str">
            <v>0,28</v>
          </cell>
          <cell r="L7263" t="str">
            <v>ENCARGOS COMPLEMENTARES REFERENCIAL</v>
          </cell>
        </row>
        <row r="7264">
          <cell r="G7264" t="str">
            <v>95338</v>
          </cell>
          <cell r="H7264" t="str">
            <v>CURSO DE CAPACITAÇÃO PARA IMPERMEABILIZADOR (ENCARGOS COMPLEMENTARES) - HORISTA</v>
          </cell>
          <cell r="I7264" t="str">
            <v>H</v>
          </cell>
          <cell r="J7264" t="str">
            <v>COEFICIENTE DE REPRESENTATIVIDADE</v>
          </cell>
          <cell r="K7264" t="str">
            <v>0,52</v>
          </cell>
          <cell r="L7264" t="str">
            <v>ENCARGOS COMPLEMENTARES REFERENCIAL</v>
          </cell>
        </row>
        <row r="7265">
          <cell r="G7265" t="str">
            <v>95339</v>
          </cell>
          <cell r="H7265" t="str">
            <v>CURSO DE CAPACITAÇÃO PARA MAÇARIQUEIRO (ENCARGOS COMPLEMENTARES) - HORISTA</v>
          </cell>
          <cell r="I7265" t="str">
            <v>H</v>
          </cell>
          <cell r="J7265" t="str">
            <v>COEFICIENTE DE REPRESENTATIVIDADE</v>
          </cell>
          <cell r="K7265" t="str">
            <v>0,50</v>
          </cell>
          <cell r="L7265" t="str">
            <v>ENCARGOS COMPLEMENTARES REFERENCIAL</v>
          </cell>
        </row>
        <row r="7266">
          <cell r="G7266" t="str">
            <v>95340</v>
          </cell>
          <cell r="H7266" t="str">
            <v>CURSO DE CAPACITAÇÃO PARA MARCENEIRO (ENCARGOS COMPLEMENTARES) - HORISTA</v>
          </cell>
          <cell r="I7266" t="str">
            <v>H</v>
          </cell>
          <cell r="J7266" t="str">
            <v>COEFICIENTE DE REPRESENTATIVIDADE</v>
          </cell>
          <cell r="K7266" t="str">
            <v>0,36</v>
          </cell>
          <cell r="L7266" t="str">
            <v>ENCARGOS COMPLEMENTARES REFERENCIAL</v>
          </cell>
        </row>
        <row r="7267">
          <cell r="G7267" t="str">
            <v>95341</v>
          </cell>
          <cell r="H7267" t="str">
            <v>CURSO DE CAPACITAÇÃO PARA MARMORISTA/GRANITEIRO (ENCARGOS COMPLEMENTARES) - HORISTA</v>
          </cell>
          <cell r="I7267" t="str">
            <v>H</v>
          </cell>
          <cell r="J7267" t="str">
            <v>COEFICIENTE DE REPRESENTATIVIDADE</v>
          </cell>
          <cell r="K7267" t="str">
            <v>0,37</v>
          </cell>
          <cell r="L7267" t="str">
            <v>ENCARGOS COMPLEMENTARES REFERENCIAL</v>
          </cell>
        </row>
        <row r="7268">
          <cell r="G7268" t="str">
            <v>95342</v>
          </cell>
          <cell r="H7268" t="str">
            <v>CURSO DE CAPACITAÇÃO PARA MECÂNICO DE EQUIPAMENTOS PESADOS (ENCARGOS COMPLEMENTARES) - HORISTA</v>
          </cell>
          <cell r="I7268" t="str">
            <v>H</v>
          </cell>
          <cell r="J7268" t="str">
            <v>COEFICIENTE DE REPRESENTATIVIDADE</v>
          </cell>
          <cell r="K7268" t="str">
            <v>0,29</v>
          </cell>
          <cell r="L7268" t="str">
            <v>ENCARGOS COMPLEMENTARES REFERENCIAL</v>
          </cell>
        </row>
        <row r="7269">
          <cell r="G7269" t="str">
            <v>95343</v>
          </cell>
          <cell r="H7269" t="str">
            <v>CURSO DE CAPACITAÇÃO PARA MONTADOR  DE TUBO AÇO/EQUIPAMENTOS (ENCARGOS COMPLEMENTARES) - HORISTA</v>
          </cell>
          <cell r="I7269" t="str">
            <v>H</v>
          </cell>
          <cell r="J7269" t="str">
            <v>COEFICIENTE DE REPRESENTATIVIDADE</v>
          </cell>
          <cell r="K7269" t="str">
            <v>0,37</v>
          </cell>
          <cell r="L7269" t="str">
            <v>ENCARGOS COMPLEMENTARES REFERENCIAL</v>
          </cell>
        </row>
        <row r="7270">
          <cell r="G7270" t="str">
            <v>95344</v>
          </cell>
          <cell r="H7270" t="str">
            <v>CURSO DE CAPACITAÇÃO PARA MONTADOR DE ESTRUTURA METÁLICA (ENCARGOS COMPLEMENTARES) - HORISTA</v>
          </cell>
          <cell r="I7270" t="str">
            <v>H</v>
          </cell>
          <cell r="J7270" t="str">
            <v>COEFICIENTE DE REPRESENTATIVIDADE</v>
          </cell>
          <cell r="K7270" t="str">
            <v>0,23</v>
          </cell>
          <cell r="L7270" t="str">
            <v>ENCARGOS COMPLEMENTARES REFERENCIAL</v>
          </cell>
        </row>
        <row r="7271">
          <cell r="G7271" t="str">
            <v>95345</v>
          </cell>
          <cell r="H7271" t="str">
            <v>CURSO DE CAPACITAÇÃO PARA MONTADOR ELETROMECÂNICO (ENCARGOS COMPLEMENTARES) - HORISTA</v>
          </cell>
          <cell r="I7271" t="str">
            <v>H</v>
          </cell>
          <cell r="J7271" t="str">
            <v>COEFICIENTE DE REPRESENTATIVIDADE</v>
          </cell>
          <cell r="K7271" t="str">
            <v>1,07</v>
          </cell>
          <cell r="L7271" t="str">
            <v>ENCARGOS COMPLEMENTARES REFERENCIAL</v>
          </cell>
        </row>
        <row r="7272">
          <cell r="G7272" t="str">
            <v>95346</v>
          </cell>
          <cell r="H7272" t="str">
            <v>CURSO DE CAPACITAÇÃO PARA MOTORISTA DE BASCULANTE (ENCARGOS COMPLEMENTARES) - HORISTA</v>
          </cell>
          <cell r="I7272" t="str">
            <v>H</v>
          </cell>
          <cell r="J7272" t="str">
            <v>COEFICIENTE DE REPRESENTATIVIDADE</v>
          </cell>
          <cell r="K7272" t="str">
            <v>0,14</v>
          </cell>
          <cell r="L7272" t="str">
            <v>ENCARGOS COMPLEMENTARES REFERENCIAL</v>
          </cell>
        </row>
        <row r="7273">
          <cell r="G7273" t="str">
            <v>95347</v>
          </cell>
          <cell r="H7273" t="str">
            <v>CURSO DE CAPACITAÇÃO PARA MOTORISTA DE CAMINHÃO (ENCARGOS COMPLEMENTARES) - HORISTA</v>
          </cell>
          <cell r="I7273" t="str">
            <v>H</v>
          </cell>
          <cell r="J7273" t="str">
            <v>COLETADO</v>
          </cell>
          <cell r="K7273" t="str">
            <v>0,13</v>
          </cell>
          <cell r="L7273" t="str">
            <v>ENCARGOS COMPLEMENTARES REFERENCIAL</v>
          </cell>
        </row>
        <row r="7274">
          <cell r="G7274" t="str">
            <v>95348</v>
          </cell>
          <cell r="H7274" t="str">
            <v>CURSO DE CAPACITAÇÃO PARA MOTORISTA DE CAMINHÃO E CARRETA (ENCARGOS COMPLEMENTARES) - HORISTA</v>
          </cell>
          <cell r="I7274" t="str">
            <v>H</v>
          </cell>
          <cell r="J7274" t="str">
            <v>COEFICIENTE DE REPRESENTATIVIDADE</v>
          </cell>
          <cell r="K7274" t="str">
            <v>0,17</v>
          </cell>
          <cell r="L7274" t="str">
            <v>ENCARGOS COMPLEMENTARES REFERENCIAL</v>
          </cell>
        </row>
        <row r="7275">
          <cell r="G7275" t="str">
            <v>95349</v>
          </cell>
          <cell r="H7275" t="str">
            <v>CURSO DE CAPACITAÇÃO PARA MOTORISTA DE VEÍCULO LEVE (ENCARGOS COMPLEMENTARES) - HORISTA</v>
          </cell>
          <cell r="I7275" t="str">
            <v>H</v>
          </cell>
          <cell r="J7275" t="str">
            <v>COEFICIENTE DE REPRESENTATIVIDADE</v>
          </cell>
          <cell r="K7275" t="str">
            <v>0,11</v>
          </cell>
          <cell r="L7275" t="str">
            <v>ENCARGOS COMPLEMENTARES REFERENCIAL</v>
          </cell>
        </row>
        <row r="7276">
          <cell r="G7276" t="str">
            <v>95350</v>
          </cell>
          <cell r="H7276" t="str">
            <v>CURSO DE CAPACITAÇÃO PARA MOTORISTA DE VEÍCULO PESADO (ENCARGOS COMPLEMENTARES) - HORISTA</v>
          </cell>
          <cell r="I7276" t="str">
            <v>H</v>
          </cell>
          <cell r="J7276" t="str">
            <v>COEFICIENTE DE REPRESENTATIVIDADE</v>
          </cell>
          <cell r="K7276" t="str">
            <v>0,12</v>
          </cell>
          <cell r="L7276" t="str">
            <v>ENCARGOS COMPLEMENTARES REFERENCIAL</v>
          </cell>
        </row>
        <row r="7277">
          <cell r="G7277" t="str">
            <v>95351</v>
          </cell>
          <cell r="H7277" t="str">
            <v>CURSO DE CAPACITAÇÃO PARA MOTORISTA OPERADOR DE MUNCK (ENCARGOS COMPLEMENTARES) - HORISTA</v>
          </cell>
          <cell r="I7277" t="str">
            <v>H</v>
          </cell>
          <cell r="J7277" t="str">
            <v>COEFICIENTE DE REPRESENTATIVIDADE</v>
          </cell>
          <cell r="K7277" t="str">
            <v>0,50</v>
          </cell>
          <cell r="L7277" t="str">
            <v>ENCARGOS COMPLEMENTARES REFERENCIAL</v>
          </cell>
        </row>
        <row r="7278">
          <cell r="G7278" t="str">
            <v>95352</v>
          </cell>
          <cell r="H7278" t="str">
            <v>CURSO DE CAPACITAÇÃO PARA NIVELADOR (ENCARGOS COMPLEMENTARES) - HORISTA</v>
          </cell>
          <cell r="I7278" t="str">
            <v>H</v>
          </cell>
          <cell r="J7278" t="str">
            <v>COEFICIENTE DE REPRESENTATIVIDADE</v>
          </cell>
          <cell r="K7278" t="str">
            <v>0,33</v>
          </cell>
          <cell r="L7278" t="str">
            <v>ENCARGOS COMPLEMENTARES REFERENCIAL</v>
          </cell>
        </row>
        <row r="7279">
          <cell r="G7279" t="str">
            <v>95354</v>
          </cell>
          <cell r="H7279" t="str">
            <v>CURSO DE CAPACITAÇÃO PARA OPERADOR DE BETONEIRA (CAMINHÃO) (ENCARGOS COMPLEMENTARES) - HORISTA</v>
          </cell>
          <cell r="I7279" t="str">
            <v>H</v>
          </cell>
          <cell r="J7279" t="str">
            <v>COEFICIENTE DE REPRESENTATIVIDADE</v>
          </cell>
          <cell r="K7279" t="str">
            <v>0,19</v>
          </cell>
          <cell r="L7279" t="str">
            <v>ENCARGOS COMPLEMENTARES REFERENCIAL</v>
          </cell>
        </row>
        <row r="7280">
          <cell r="G7280" t="str">
            <v>95355</v>
          </cell>
          <cell r="H7280" t="str">
            <v>CURSO DE CAPACITAÇÃO PARA OPERADOR DE COMPRESSOR OU COMPRESSORISTA (ENCARGOS COMPLEMENTARES) - HORISTA</v>
          </cell>
          <cell r="I7280" t="str">
            <v>H</v>
          </cell>
          <cell r="J7280" t="str">
            <v>COEFICIENTE DE REPRESENTATIVIDADE</v>
          </cell>
          <cell r="K7280" t="str">
            <v>0,17</v>
          </cell>
          <cell r="L7280" t="str">
            <v>ENCARGOS COMPLEMENTARES REFERENCIAL</v>
          </cell>
        </row>
        <row r="7281">
          <cell r="G7281" t="str">
            <v>95356</v>
          </cell>
          <cell r="H7281" t="str">
            <v>CURSO DE CAPACITAÇÃO PARA OPERADOR DE DEMARCADORA DE FAIXAS (ENCARGOS COMPLEMENTARES) - HORISTA</v>
          </cell>
          <cell r="I7281" t="str">
            <v>H</v>
          </cell>
          <cell r="J7281" t="str">
            <v>COEFICIENTE DE REPRESENTATIVIDADE</v>
          </cell>
          <cell r="K7281" t="str">
            <v>0,23</v>
          </cell>
          <cell r="L7281" t="str">
            <v>ENCARGOS COMPLEMENTARES REFERENCIAL</v>
          </cell>
        </row>
        <row r="7282">
          <cell r="G7282" t="str">
            <v>95357</v>
          </cell>
          <cell r="H7282" t="str">
            <v>CURSO DE CAPACITAÇÃO PARA OPERADOR DE ESCAVADEIRA (ENCARGOS COMPLEMENTARES) - HORISTA</v>
          </cell>
          <cell r="I7282" t="str">
            <v>H</v>
          </cell>
          <cell r="J7282" t="str">
            <v>COLETADO</v>
          </cell>
          <cell r="K7282" t="str">
            <v>0,35</v>
          </cell>
          <cell r="L7282" t="str">
            <v>ENCARGOS COMPLEMENTARES REFERENCIAL</v>
          </cell>
        </row>
        <row r="7283">
          <cell r="G7283" t="str">
            <v>95358</v>
          </cell>
          <cell r="H7283" t="str">
            <v>CURSO DE CAPACITAÇÃO PARA OPERADOR DE GUINCHO (ENCARGOS COMPLEMENTARES) - HORISTA</v>
          </cell>
          <cell r="I7283" t="str">
            <v>H</v>
          </cell>
          <cell r="J7283" t="str">
            <v>COEFICIENTE DE REPRESENTATIVIDADE</v>
          </cell>
          <cell r="K7283" t="str">
            <v>0,33</v>
          </cell>
          <cell r="L7283" t="str">
            <v>ENCARGOS COMPLEMENTARES REFERENCIAL</v>
          </cell>
        </row>
        <row r="7284">
          <cell r="G7284" t="str">
            <v>95359</v>
          </cell>
          <cell r="H7284" t="str">
            <v>CURSO DE CAPACITAÇÃO PARA OPERADOR DE GUINDASTE (ENCARGOS COMPLEMENTARES) - HORISTA</v>
          </cell>
          <cell r="I7284" t="str">
            <v>H</v>
          </cell>
          <cell r="J7284" t="str">
            <v>COEFICIENTE DE REPRESENTATIVIDADE</v>
          </cell>
          <cell r="K7284" t="str">
            <v>0,36</v>
          </cell>
          <cell r="L7284" t="str">
            <v>ENCARGOS COMPLEMENTARES REFERENCIAL</v>
          </cell>
        </row>
        <row r="7285">
          <cell r="G7285" t="str">
            <v>95360</v>
          </cell>
          <cell r="H7285" t="str">
            <v>CURSO DE CAPACITAÇÃO PARA OPERADOR DE MÁQUINAS E EQUIPAMENTOS (ENCARGOS COMPLEMENTARES) - HORISTA</v>
          </cell>
          <cell r="I7285" t="str">
            <v>H</v>
          </cell>
          <cell r="J7285" t="str">
            <v>COEFICIENTE DE REPRESENTATIVIDADE</v>
          </cell>
          <cell r="K7285" t="str">
            <v>0,29</v>
          </cell>
          <cell r="L7285" t="str">
            <v>ENCARGOS COMPLEMENTARES REFERENCIAL</v>
          </cell>
        </row>
        <row r="7286">
          <cell r="G7286" t="str">
            <v>95361</v>
          </cell>
          <cell r="H7286" t="str">
            <v>CURSO DE CAPACITAÇÃO PARA OPERADOR DE MARTELETE OU MARTELETEIRO (ENCARGOS COMPLEMENTARES) - HORISTA</v>
          </cell>
          <cell r="I7286" t="str">
            <v>H</v>
          </cell>
          <cell r="J7286" t="str">
            <v>COEFICIENTE DE REPRESENTATIVIDADE</v>
          </cell>
          <cell r="K7286" t="str">
            <v>0,17</v>
          </cell>
          <cell r="L7286" t="str">
            <v>ENCARGOS COMPLEMENTARES REFERENCIAL</v>
          </cell>
        </row>
        <row r="7287">
          <cell r="G7287" t="str">
            <v>95362</v>
          </cell>
          <cell r="H7287" t="str">
            <v>CURSO DE CAPACITAÇÃO PARA OPERADOR DE MOTO-ESCREIPER (ENCARGOS COMPLEMENTARES) - HORISTA</v>
          </cell>
          <cell r="I7287" t="str">
            <v>H</v>
          </cell>
          <cell r="J7287" t="str">
            <v>COEFICIENTE DE REPRESENTATIVIDADE</v>
          </cell>
          <cell r="K7287" t="str">
            <v>0,23</v>
          </cell>
          <cell r="L7287" t="str">
            <v>ENCARGOS COMPLEMENTARES REFERENCIAL</v>
          </cell>
        </row>
        <row r="7288">
          <cell r="G7288" t="str">
            <v>95363</v>
          </cell>
          <cell r="H7288" t="str">
            <v>CURSO DE CAPACITAÇÃO PARA OPERADOR DE MOTONIVELADORA (ENCARGOS COMPLEMENTARES) - HORISTA</v>
          </cell>
          <cell r="I7288" t="str">
            <v>H</v>
          </cell>
          <cell r="J7288" t="str">
            <v>COEFICIENTE DE REPRESENTATIVIDADE</v>
          </cell>
          <cell r="K7288" t="str">
            <v>0,29</v>
          </cell>
          <cell r="L7288" t="str">
            <v>ENCARGOS COMPLEMENTARES REFERENCIAL</v>
          </cell>
        </row>
        <row r="7289">
          <cell r="G7289" t="str">
            <v>95364</v>
          </cell>
          <cell r="H7289" t="str">
            <v>CURSO DE CAPACITAÇÃO PARA OPERADOR DE PÁ CARREGADEIRA (ENCARGOS COMPLEMENTARES) - HORISTA</v>
          </cell>
          <cell r="I7289" t="str">
            <v>H</v>
          </cell>
          <cell r="J7289" t="str">
            <v>COEFICIENTE DE REPRESENTATIVIDADE</v>
          </cell>
          <cell r="K7289" t="str">
            <v>0,21</v>
          </cell>
          <cell r="L7289" t="str">
            <v>ENCARGOS COMPLEMENTARES REFERENCIAL</v>
          </cell>
        </row>
        <row r="7290">
          <cell r="G7290" t="str">
            <v>95365</v>
          </cell>
          <cell r="H7290" t="str">
            <v>CURSO DE CAPACITAÇÃO PARA OPERADOR DE PAVIMENTADORA (ENCARGOS COMPLEMENTARES) - HORISTA</v>
          </cell>
          <cell r="I7290" t="str">
            <v>H</v>
          </cell>
          <cell r="J7290" t="str">
            <v>COEFICIENTE DE REPRESENTATIVIDADE</v>
          </cell>
          <cell r="K7290" t="str">
            <v>0,24</v>
          </cell>
          <cell r="L7290" t="str">
            <v>ENCARGOS COMPLEMENTARES REFERENCIAL</v>
          </cell>
        </row>
        <row r="7291">
          <cell r="G7291" t="str">
            <v>95366</v>
          </cell>
          <cell r="H7291" t="str">
            <v>CURSO DE CAPACITAÇÃO PARA OPERADOR DE ROLO COMPACTADOR (ENCARGOS COMPLEMENTARES) - HORISTA</v>
          </cell>
          <cell r="I7291" t="str">
            <v>H</v>
          </cell>
          <cell r="J7291" t="str">
            <v>COEFICIENTE DE REPRESENTATIVIDADE</v>
          </cell>
          <cell r="K7291" t="str">
            <v>0,19</v>
          </cell>
          <cell r="L7291" t="str">
            <v>ENCARGOS COMPLEMENTARES REFERENCIAL</v>
          </cell>
        </row>
        <row r="7292">
          <cell r="G7292" t="str">
            <v>95367</v>
          </cell>
          <cell r="H7292" t="str">
            <v>CURSO DE CAPACITAÇÃO PARA OPERADOR DE USINA DE ASFALTO, DE SOLOS OU DE CONCRETO (ENCARGOS COMPLEMENTARES) - HORISTA</v>
          </cell>
          <cell r="I7292" t="str">
            <v>H</v>
          </cell>
          <cell r="J7292" t="str">
            <v>COEFICIENTE DE REPRESENTATIVIDADE</v>
          </cell>
          <cell r="K7292" t="str">
            <v>0,21</v>
          </cell>
          <cell r="L7292" t="str">
            <v>ENCARGOS COMPLEMENTARES REFERENCIAL</v>
          </cell>
        </row>
        <row r="7293">
          <cell r="G7293" t="str">
            <v>95368</v>
          </cell>
          <cell r="H7293" t="str">
            <v>CURSO DE CAPACITAÇÃO PARA OPERADOR JATO DE AREIA OU JATISTA (ENCARGOS COMPLEMENTARES) - HORISTA</v>
          </cell>
          <cell r="I7293" t="str">
            <v>H</v>
          </cell>
          <cell r="J7293" t="str">
            <v>COEFICIENTE DE REPRESENTATIVIDADE</v>
          </cell>
          <cell r="K7293" t="str">
            <v>0,31</v>
          </cell>
          <cell r="L7293" t="str">
            <v>ENCARGOS COMPLEMENTARES REFERENCIAL</v>
          </cell>
        </row>
        <row r="7294">
          <cell r="G7294" t="str">
            <v>95369</v>
          </cell>
          <cell r="H7294" t="str">
            <v>CURSO DE CAPACITAÇÃO PARA OPERADOR PARA BATE ESTACAS (ENCARGOS COMPLEMENTARES) - HORISTA</v>
          </cell>
          <cell r="I7294" t="str">
            <v>H</v>
          </cell>
          <cell r="J7294" t="str">
            <v>COEFICIENTE DE REPRESENTATIVIDADE</v>
          </cell>
          <cell r="K7294" t="str">
            <v>0,20</v>
          </cell>
          <cell r="L7294" t="str">
            <v>ENCARGOS COMPLEMENTARES REFERENCIAL</v>
          </cell>
        </row>
        <row r="7295">
          <cell r="G7295" t="str">
            <v>95370</v>
          </cell>
          <cell r="H7295" t="str">
            <v>CURSO DE CAPACITAÇÃO PARA PASTILHEIRO (ENCARGOS COMPLEMENTARES) - HORISTA</v>
          </cell>
          <cell r="I7295" t="str">
            <v>H</v>
          </cell>
          <cell r="J7295" t="str">
            <v>COEFICIENTE DE REPRESENTATIVIDADE</v>
          </cell>
          <cell r="K7295" t="str">
            <v>0,36</v>
          </cell>
          <cell r="L7295" t="str">
            <v>ENCARGOS COMPLEMENTARES REFERENCIAL</v>
          </cell>
        </row>
        <row r="7296">
          <cell r="G7296" t="str">
            <v>95371</v>
          </cell>
          <cell r="H7296" t="str">
            <v>CURSO DE CAPACITAÇÃO PARA PEDREIRO (ENCARGOS COMPLEMENTARES) - HORISTA</v>
          </cell>
          <cell r="I7296" t="str">
            <v>H</v>
          </cell>
          <cell r="J7296" t="str">
            <v>COLETADO</v>
          </cell>
          <cell r="K7296" t="str">
            <v>0,52</v>
          </cell>
          <cell r="L7296" t="str">
            <v>ENCARGOS COMPLEMENTARES REFERENCIAL</v>
          </cell>
        </row>
        <row r="7297">
          <cell r="G7297" t="str">
            <v>95372</v>
          </cell>
          <cell r="H7297" t="str">
            <v>CURSO DE CAPACITAÇÃO PARA PINTOR (ENCARGOS COMPLEMENTARES) - HORISTA</v>
          </cell>
          <cell r="I7297" t="str">
            <v>H</v>
          </cell>
          <cell r="J7297" t="str">
            <v>COLETADO</v>
          </cell>
          <cell r="K7297" t="str">
            <v>0,41</v>
          </cell>
          <cell r="L7297" t="str">
            <v>ENCARGOS COMPLEMENTARES REFERENCIAL</v>
          </cell>
        </row>
        <row r="7298">
          <cell r="G7298" t="str">
            <v>95373</v>
          </cell>
          <cell r="H7298" t="str">
            <v>CURSO DE CAPACITAÇÃO PARA PINTOR DE LETREIROS (ENCARGOS COMPLEMENTARES) - HORISTA</v>
          </cell>
          <cell r="I7298" t="str">
            <v>H</v>
          </cell>
          <cell r="J7298" t="str">
            <v>COEFICIENTE DE REPRESENTATIVIDADE</v>
          </cell>
          <cell r="K7298" t="str">
            <v>0,38</v>
          </cell>
          <cell r="L7298" t="str">
            <v>ENCARGOS COMPLEMENTARES REFERENCIAL</v>
          </cell>
        </row>
        <row r="7299">
          <cell r="G7299" t="str">
            <v>95374</v>
          </cell>
          <cell r="H7299" t="str">
            <v>CURSO DE CAPACITAÇÃO PARA PINTOR PARA TINTA EPÓXI (ENCARGOS COMPLEMENTARES) - HORISTA</v>
          </cell>
          <cell r="I7299" t="str">
            <v>H</v>
          </cell>
          <cell r="J7299" t="str">
            <v>COEFICIENTE DE REPRESENTATIVIDADE</v>
          </cell>
          <cell r="K7299" t="str">
            <v>0,41</v>
          </cell>
          <cell r="L7299" t="str">
            <v>ENCARGOS COMPLEMENTARES REFERENCIAL</v>
          </cell>
        </row>
        <row r="7300">
          <cell r="G7300" t="str">
            <v>95375</v>
          </cell>
          <cell r="H7300" t="str">
            <v>CURSO DE CAPACITAÇÃO PARA POCEIRO (ENCARGOS COMPLEMENTARES) - HORISTA</v>
          </cell>
          <cell r="I7300" t="str">
            <v>H</v>
          </cell>
          <cell r="J7300" t="str">
            <v>COEFICIENTE DE REPRESENTATIVIDADE</v>
          </cell>
          <cell r="K7300" t="str">
            <v>0,43</v>
          </cell>
          <cell r="L7300" t="str">
            <v>ENCARGOS COMPLEMENTARES REFERENCIAL</v>
          </cell>
        </row>
        <row r="7301">
          <cell r="G7301" t="str">
            <v>95376</v>
          </cell>
          <cell r="H7301" t="str">
            <v>CURSO DE CAPACITAÇÃO PARA RASTELEIRO (ENCARGOS COMPLEMENTARES) - HORISTA</v>
          </cell>
          <cell r="I7301" t="str">
            <v>H</v>
          </cell>
          <cell r="J7301" t="str">
            <v>COEFICIENTE DE REPRESENTATIVIDADE</v>
          </cell>
          <cell r="K7301" t="str">
            <v>0,10</v>
          </cell>
          <cell r="L7301" t="str">
            <v>ENCARGOS COMPLEMENTARES REFERENCIAL</v>
          </cell>
        </row>
        <row r="7302">
          <cell r="G7302" t="str">
            <v>95377</v>
          </cell>
          <cell r="H7302" t="str">
            <v>CURSO DE CAPACITAÇÃO PARA SERRALHEIRO (ENCARGOS COMPLEMENTARES) - HORISTA</v>
          </cell>
          <cell r="I7302" t="str">
            <v>H</v>
          </cell>
          <cell r="J7302" t="str">
            <v>COEFICIENTE DE REPRESENTATIVIDADE</v>
          </cell>
          <cell r="K7302" t="str">
            <v>0,29</v>
          </cell>
          <cell r="L7302" t="str">
            <v>ENCARGOS COMPLEMENTARES REFERENCIAL</v>
          </cell>
        </row>
        <row r="7303">
          <cell r="G7303" t="str">
            <v>95378</v>
          </cell>
          <cell r="H7303" t="str">
            <v>CURSO DE CAPACITAÇÃO PARA SERVENTE (ENCARGOS COMPLEMENTARES) - HORISTA</v>
          </cell>
          <cell r="I7303" t="str">
            <v>H</v>
          </cell>
          <cell r="J7303" t="str">
            <v>COLETADO</v>
          </cell>
          <cell r="K7303" t="str">
            <v>0,43</v>
          </cell>
          <cell r="L7303" t="str">
            <v>ENCARGOS COMPLEMENTARES REFERENCIAL</v>
          </cell>
        </row>
        <row r="7304">
          <cell r="G7304" t="str">
            <v>95379</v>
          </cell>
          <cell r="H7304" t="str">
            <v>CURSO DE CAPACITAÇÃO PARA SOLDADOR (ENCARGOS COMPLEMENTARES) - HORISTA</v>
          </cell>
          <cell r="I7304" t="str">
            <v>H</v>
          </cell>
          <cell r="J7304" t="str">
            <v>COLETADO</v>
          </cell>
          <cell r="K7304" t="str">
            <v>0,32</v>
          </cell>
          <cell r="L7304" t="str">
            <v>ENCARGOS COMPLEMENTARES REFERENCIAL</v>
          </cell>
        </row>
        <row r="7305">
          <cell r="G7305" t="str">
            <v>95380</v>
          </cell>
          <cell r="H7305" t="str">
            <v>CURSO DE CAPACITAÇÃO PARA SOLDADOR A (PARA SOLDA A SER TESTADA COM RAIOS  X ) (ENCARGOS COMPLEMENTARES) - HORISTA</v>
          </cell>
          <cell r="I7305" t="str">
            <v>H</v>
          </cell>
          <cell r="J7305" t="str">
            <v>COEFICIENTE DE REPRESENTATIVIDADE</v>
          </cell>
          <cell r="K7305" t="str">
            <v>0,35</v>
          </cell>
          <cell r="L7305" t="str">
            <v>ENCARGOS COMPLEMENTARES REFERENCIAL</v>
          </cell>
        </row>
        <row r="7306">
          <cell r="G7306" t="str">
            <v>95382</v>
          </cell>
          <cell r="H7306" t="str">
            <v>CURSO DE CAPACITAÇÃO PARA TAQUEADOR OU TAQUEIRO (ENCARGOS COMPLEMENTARES) - HORISTA</v>
          </cell>
          <cell r="I7306" t="str">
            <v>H</v>
          </cell>
          <cell r="J7306" t="str">
            <v>COEFICIENTE DE REPRESENTATIVIDADE</v>
          </cell>
          <cell r="K7306" t="str">
            <v>0,28</v>
          </cell>
          <cell r="L7306" t="str">
            <v>ENCARGOS COMPLEMENTARES REFERENCIAL</v>
          </cell>
        </row>
        <row r="7307">
          <cell r="G7307" t="str">
            <v>95383</v>
          </cell>
          <cell r="H7307" t="str">
            <v>CURSO DE CAPACITAÇÃO PARA TÉCNICO DE LABORATÓRIO (ENCARGOS COMPLEMENTARES) - HORISTA</v>
          </cell>
          <cell r="I7307" t="str">
            <v>H</v>
          </cell>
          <cell r="J7307" t="str">
            <v>COEFICIENTE DE REPRESENTATIVIDADE</v>
          </cell>
          <cell r="K7307" t="str">
            <v>0,48</v>
          </cell>
          <cell r="L7307" t="str">
            <v>ENCARGOS COMPLEMENTARES REFERENCIAL</v>
          </cell>
        </row>
        <row r="7308">
          <cell r="G7308" t="str">
            <v>95384</v>
          </cell>
          <cell r="H7308" t="str">
            <v>CURSO DE CAPACITAÇÃO PARA TÉCNICO DE SONDAGEM (ENCARGOS COMPLEMENTARES) - HORISTA</v>
          </cell>
          <cell r="I7308" t="str">
            <v>H</v>
          </cell>
          <cell r="J7308" t="str">
            <v>COEFICIENTE DE REPRESENTATIVIDADE</v>
          </cell>
          <cell r="K7308" t="str">
            <v>0,36</v>
          </cell>
          <cell r="L7308" t="str">
            <v>ENCARGOS COMPLEMENTARES REFERENCIAL</v>
          </cell>
        </row>
        <row r="7309">
          <cell r="G7309" t="str">
            <v>95385</v>
          </cell>
          <cell r="H7309" t="str">
            <v>CURSO DE CAPACITAÇÃO PARA TELHADISTA (ENCARGOS COMPLEMENTARES) - HORISTA</v>
          </cell>
          <cell r="I7309" t="str">
            <v>H</v>
          </cell>
          <cell r="J7309" t="str">
            <v>COEFICIENTE DE REPRESENTATIVIDADE</v>
          </cell>
          <cell r="K7309" t="str">
            <v>0,28</v>
          </cell>
          <cell r="L7309" t="str">
            <v>ENCARGOS COMPLEMENTARES REFERENCIAL</v>
          </cell>
        </row>
        <row r="7310">
          <cell r="G7310" t="str">
            <v>95386</v>
          </cell>
          <cell r="H7310" t="str">
            <v>CURSO DE CAPACITAÇÃO PARA TRATORISTA (ENCARGOS COMPLEMENTARES) - HORISTA</v>
          </cell>
          <cell r="I7310" t="str">
            <v>H</v>
          </cell>
          <cell r="J7310" t="str">
            <v>COEFICIENTE DE REPRESENTATIVIDADE</v>
          </cell>
          <cell r="K7310" t="str">
            <v>0,31</v>
          </cell>
          <cell r="L7310" t="str">
            <v>ENCARGOS COMPLEMENTARES REFERENCIAL</v>
          </cell>
        </row>
        <row r="7311">
          <cell r="G7311" t="str">
            <v>95387</v>
          </cell>
          <cell r="H7311" t="str">
            <v>CURSO DE CAPACITAÇÃO PARA VIDRACEIRO (ENCARGOS COMPLEMENTARES) - HORISTA</v>
          </cell>
          <cell r="I7311" t="str">
            <v>H</v>
          </cell>
          <cell r="J7311" t="str">
            <v>COEFICIENTE DE REPRESENTATIVIDADE</v>
          </cell>
          <cell r="K7311" t="str">
            <v>0,29</v>
          </cell>
          <cell r="L7311" t="str">
            <v>ENCARGOS COMPLEMENTARES REFERENCIAL</v>
          </cell>
        </row>
        <row r="7312">
          <cell r="G7312" t="str">
            <v>95388</v>
          </cell>
          <cell r="H7312" t="str">
            <v>CURSO DE CAPACITAÇÃO PARA VIGIA NOTURNO (ENCARGOS COMPLEMENTARES) - HORISTA</v>
          </cell>
          <cell r="I7312" t="str">
            <v>H</v>
          </cell>
          <cell r="J7312" t="str">
            <v>COEFICIENTE DE REPRESENTATIVIDADE</v>
          </cell>
          <cell r="K7312" t="str">
            <v>0,14</v>
          </cell>
          <cell r="L7312" t="str">
            <v>ENCARGOS COMPLEMENTARES REFERENCIAL</v>
          </cell>
        </row>
        <row r="7313">
          <cell r="G7313" t="str">
            <v>95389</v>
          </cell>
          <cell r="H7313" t="str">
            <v>CURSO DE CAPACITAÇÃO PARA OPERADOR DE BETONEIRA ESTACIONÁRIA/MISTURADOR (ENCARGOS COMPLEMENTARES) - HORISTA</v>
          </cell>
          <cell r="I7313" t="str">
            <v>H</v>
          </cell>
          <cell r="J7313" t="str">
            <v>COEFICIENTE DE REPRESENTATIVIDADE</v>
          </cell>
          <cell r="K7313" t="str">
            <v>0,18</v>
          </cell>
          <cell r="L7313" t="str">
            <v>ENCARGOS COMPLEMENTARES REFERENCIAL</v>
          </cell>
        </row>
        <row r="7314">
          <cell r="G7314" t="str">
            <v>95390</v>
          </cell>
          <cell r="H7314" t="str">
            <v>CURSO DE CAPACITAÇÃO PARA JARDINEIRO (ENCARGOS COMPLEMENTARES) - HORISTA</v>
          </cell>
          <cell r="I7314" t="str">
            <v>H</v>
          </cell>
          <cell r="J7314" t="str">
            <v>COEFICIENTE DE REPRESENTATIVIDADE</v>
          </cell>
          <cell r="K7314" t="str">
            <v>0,10</v>
          </cell>
          <cell r="L7314" t="str">
            <v>ENCARGOS COMPLEMENTARES REFERENCIAL</v>
          </cell>
        </row>
        <row r="7315">
          <cell r="G7315" t="str">
            <v>95391</v>
          </cell>
          <cell r="H7315" t="str">
            <v>CURSO DE CAPACITAÇÃO PARA DESENHISTA DETALHISTA (ENCARGOS COMPLEMENTARES) - HORISTA</v>
          </cell>
          <cell r="I7315" t="str">
            <v>H</v>
          </cell>
          <cell r="J7315" t="str">
            <v>COEFICIENTE DE REPRESENTATIVIDADE</v>
          </cell>
          <cell r="K7315" t="str">
            <v>0,30</v>
          </cell>
          <cell r="L7315" t="str">
            <v>ENCARGOS COMPLEMENTARES REFERENCIAL</v>
          </cell>
        </row>
        <row r="7316">
          <cell r="G7316" t="str">
            <v>95392</v>
          </cell>
          <cell r="H7316" t="str">
            <v>CURSO DE CAPACITAÇÃO PARA ALMOXARIFE (ENCARGOS COMPLEMENTARES) - HORISTA</v>
          </cell>
          <cell r="I7316" t="str">
            <v>H</v>
          </cell>
          <cell r="J7316" t="str">
            <v>COLETADO</v>
          </cell>
          <cell r="K7316" t="str">
            <v>0,18</v>
          </cell>
          <cell r="L7316" t="str">
            <v>ENCARGOS COMPLEMENTARES REFERENCIAL</v>
          </cell>
        </row>
        <row r="7317">
          <cell r="G7317" t="str">
            <v>95393</v>
          </cell>
          <cell r="H7317" t="str">
            <v>CURSO DE CAPACITAÇÃO PARA APONTADOR OU APROPRIADOR (ENCARGOS COMPLEMENTARES) - HORISTA</v>
          </cell>
          <cell r="I7317" t="str">
            <v>H</v>
          </cell>
          <cell r="J7317" t="str">
            <v>COEFICIENTE DE REPRESENTATIVIDADE</v>
          </cell>
          <cell r="K7317" t="str">
            <v>0,79</v>
          </cell>
          <cell r="L7317" t="str">
            <v>ENCARGOS COMPLEMENTARES REFERENCIAL</v>
          </cell>
        </row>
        <row r="7318">
          <cell r="G7318" t="str">
            <v>95394</v>
          </cell>
          <cell r="H7318" t="str">
            <v>CURSO DE CAPACITAÇÃO PARA ARQUITETO DE OBRA JÚNIOR (ENCARGOS COMPLEMENTARES) - HORISTA</v>
          </cell>
          <cell r="I7318" t="str">
            <v>H</v>
          </cell>
          <cell r="J7318" t="str">
            <v>COEFICIENTE DE REPRESENTATIVIDADE</v>
          </cell>
          <cell r="K7318" t="str">
            <v>0,92</v>
          </cell>
          <cell r="L7318" t="str">
            <v>ENCARGOS COMPLEMENTARES REFERENCIAL</v>
          </cell>
        </row>
        <row r="7319">
          <cell r="G7319" t="str">
            <v>95395</v>
          </cell>
          <cell r="H7319" t="str">
            <v>CURSO DE CAPACITAÇÃO PARA ARQUITETO DE OBRA PLENO (ENCARGOS COMPLEMENTARES) - HORISTA</v>
          </cell>
          <cell r="I7319" t="str">
            <v>H</v>
          </cell>
          <cell r="J7319" t="str">
            <v>COEFICIENTE DE REPRESENTATIVIDADE</v>
          </cell>
          <cell r="K7319" t="str">
            <v>0,97</v>
          </cell>
          <cell r="L7319" t="str">
            <v>ENCARGOS COMPLEMENTARES REFERENCIAL</v>
          </cell>
        </row>
        <row r="7320">
          <cell r="G7320" t="str">
            <v>95396</v>
          </cell>
          <cell r="H7320" t="str">
            <v>CURSO DE CAPACITAÇÃO PARA ARQUITETO DE OBRA SÊNIOR (ENCARGOS COMPLEMENTARES) - HORISTA</v>
          </cell>
          <cell r="I7320" t="str">
            <v>H</v>
          </cell>
          <cell r="J7320" t="str">
            <v>COEFICIENTE DE REPRESENTATIVIDADE</v>
          </cell>
          <cell r="K7320" t="str">
            <v>1,04</v>
          </cell>
          <cell r="L7320" t="str">
            <v>ENCARGOS COMPLEMENTARES REFERENCIAL</v>
          </cell>
        </row>
        <row r="7321">
          <cell r="G7321" t="str">
            <v>95397</v>
          </cell>
          <cell r="H7321" t="str">
            <v>CURSO DE CAPACITAÇÃO PARA AUXILIAR DE DESENHISTA (ENCARGOS COMPLEMENTARES) - HORISTA</v>
          </cell>
          <cell r="I7321" t="str">
            <v>H</v>
          </cell>
          <cell r="J7321" t="str">
            <v>COEFICIENTE DE REPRESENTATIVIDADE</v>
          </cell>
          <cell r="K7321" t="str">
            <v>0,24</v>
          </cell>
          <cell r="L7321" t="str">
            <v>ENCARGOS COMPLEMENTARES REFERENCIAL</v>
          </cell>
        </row>
        <row r="7322">
          <cell r="G7322" t="str">
            <v>95398</v>
          </cell>
          <cell r="H7322" t="str">
            <v>CURSO DE CAPACITAÇÃO PARA AUXILIAR DE ESCRITÓRIO (ENCARGOS COMPLEMENTARES) - HORISTA</v>
          </cell>
          <cell r="I7322" t="str">
            <v>H</v>
          </cell>
          <cell r="J7322" t="str">
            <v>COEFICIENTE DE REPRESENTATIVIDADE</v>
          </cell>
          <cell r="K7322" t="str">
            <v>0,15</v>
          </cell>
          <cell r="L7322" t="str">
            <v>ENCARGOS COMPLEMENTARES REFERENCIAL</v>
          </cell>
        </row>
        <row r="7323">
          <cell r="G7323" t="str">
            <v>95399</v>
          </cell>
          <cell r="H7323" t="str">
            <v>CURSO DE CAPACITAÇÃO PARA DESENHISTA COPISTA (ENCARGOS COMPLEMENTARES) - HORISTA</v>
          </cell>
          <cell r="I7323" t="str">
            <v>H</v>
          </cell>
          <cell r="J7323" t="str">
            <v>COEFICIENTE DE REPRESENTATIVIDADE</v>
          </cell>
          <cell r="K7323" t="str">
            <v>0,21</v>
          </cell>
          <cell r="L7323" t="str">
            <v>ENCARGOS COMPLEMENTARES REFERENCIAL</v>
          </cell>
        </row>
        <row r="7324">
          <cell r="G7324" t="str">
            <v>95400</v>
          </cell>
          <cell r="H7324" t="str">
            <v>CURSO DE CAPACITAÇÃO PARA DESENHISTA PROJETISTA (ENCARGOS COMPLEMENTARES) - HORISTA</v>
          </cell>
          <cell r="I7324" t="str">
            <v>H</v>
          </cell>
          <cell r="J7324" t="str">
            <v>COEFICIENTE DE REPRESENTATIVIDADE</v>
          </cell>
          <cell r="K7324" t="str">
            <v>0,29</v>
          </cell>
          <cell r="L7324" t="str">
            <v>ENCARGOS COMPLEMENTARES REFERENCIAL</v>
          </cell>
        </row>
        <row r="7325">
          <cell r="G7325" t="str">
            <v>95401</v>
          </cell>
          <cell r="H7325" t="str">
            <v>CURSO DE CAPACITAÇÃO PARA ENCARREGADO GERAL (ENCARGOS COMPLEMENTARES) - HORISTA</v>
          </cell>
          <cell r="I7325" t="str">
            <v>H</v>
          </cell>
          <cell r="J7325" t="str">
            <v>COLETADO</v>
          </cell>
          <cell r="K7325" t="str">
            <v>0,97</v>
          </cell>
          <cell r="L7325" t="str">
            <v>ENCARGOS COMPLEMENTARES REFERENCIAL</v>
          </cell>
        </row>
        <row r="7326">
          <cell r="G7326" t="str">
            <v>95402</v>
          </cell>
          <cell r="H7326" t="str">
            <v>CURSO DE CAPACITAÇÃO PARA ENGENHEIRO CIVIL DE OBRA JÚNIOR (ENCARGOS COMPLEMENTARES) - HORISTA</v>
          </cell>
          <cell r="I7326" t="str">
            <v>H</v>
          </cell>
          <cell r="J7326" t="str">
            <v>COLETADO</v>
          </cell>
          <cell r="K7326" t="str">
            <v>1,70</v>
          </cell>
          <cell r="L7326" t="str">
            <v>ENCARGOS COMPLEMENTARES REFERENCIAL</v>
          </cell>
        </row>
        <row r="7327">
          <cell r="G7327" t="str">
            <v>95403</v>
          </cell>
          <cell r="H7327" t="str">
            <v>CURSO DE CAPACITAÇÃO PARA ENGENHEIRO CIVIL DE OBRA PLENO (ENCARGOS COMPLEMENTARES) - HORISTA</v>
          </cell>
          <cell r="I7327" t="str">
            <v>H</v>
          </cell>
          <cell r="J7327" t="str">
            <v>COEFICIENTE DE REPRESENTATIVIDADE</v>
          </cell>
          <cell r="K7327" t="str">
            <v>1,72</v>
          </cell>
          <cell r="L7327" t="str">
            <v>ENCARGOS COMPLEMENTARES REFERENCIAL</v>
          </cell>
        </row>
        <row r="7328">
          <cell r="G7328" t="str">
            <v>95404</v>
          </cell>
          <cell r="H7328" t="str">
            <v>CURSO DE CAPACITAÇÃO PARA ENGENHEIRO CIVIL DE OBRA SÊNIOR (ENCARGOS COMPLEMENTARES) - HORISTA</v>
          </cell>
          <cell r="I7328" t="str">
            <v>H</v>
          </cell>
          <cell r="J7328" t="str">
            <v>COEFICIENTE DE REPRESENTATIVIDADE</v>
          </cell>
          <cell r="K7328" t="str">
            <v>2,42</v>
          </cell>
          <cell r="L7328" t="str">
            <v>ENCARGOS COMPLEMENTARES REFERENCIAL</v>
          </cell>
        </row>
        <row r="7329">
          <cell r="G7329" t="str">
            <v>95405</v>
          </cell>
          <cell r="H7329" t="str">
            <v>CURSO DE CAPACITAÇÃO PARA MESTRE DE OBRAS (ENCARGOS COMPLEMENTARES) - HORISTA</v>
          </cell>
          <cell r="I7329" t="str">
            <v>H</v>
          </cell>
          <cell r="J7329" t="str">
            <v>COEFICIENTE DE REPRESENTATIVIDADE</v>
          </cell>
          <cell r="K7329" t="str">
            <v>1,58</v>
          </cell>
          <cell r="L7329" t="str">
            <v>ENCARGOS COMPLEMENTARES REFERENCIAL</v>
          </cell>
        </row>
        <row r="7330">
          <cell r="G7330" t="str">
            <v>95406</v>
          </cell>
          <cell r="H7330" t="str">
            <v>CURSO DE CAPACITAÇÃO PARA TOPÓGRAFO (ENCARGOS COMPLEMENTARES) - HORISTA</v>
          </cell>
          <cell r="I7330" t="str">
            <v>H</v>
          </cell>
          <cell r="J7330" t="str">
            <v>COLETADO</v>
          </cell>
          <cell r="K7330" t="str">
            <v>0,58</v>
          </cell>
          <cell r="L7330" t="str">
            <v>ENCARGOS COMPLEMENTARES REFERENCIAL</v>
          </cell>
        </row>
        <row r="7331">
          <cell r="G7331" t="str">
            <v>95407</v>
          </cell>
          <cell r="H7331" t="str">
            <v>CURSO DE CAPACITAÇÃO PARA ENGENHEIRO ELETRICISTA (ENCARGOS COMPLEMENTARES) - HORISTA</v>
          </cell>
          <cell r="I7331" t="str">
            <v>H</v>
          </cell>
          <cell r="J7331" t="str">
            <v>COEFICIENTE DE REPRESENTATIVIDADE</v>
          </cell>
          <cell r="K7331" t="str">
            <v>3,86</v>
          </cell>
          <cell r="L7331" t="str">
            <v>ENCARGOS COMPLEMENTARES REFERENCIAL</v>
          </cell>
        </row>
        <row r="7332">
          <cell r="G7332" t="str">
            <v>95408</v>
          </cell>
          <cell r="H7332" t="str">
            <v>CURSO DE CAPACITAÇÃO  PARA MOTORISTA DE CAMINHÃO (ENCARGOS COMPLEMENTARES) - MENSALISTA</v>
          </cell>
          <cell r="I7332" t="str">
            <v>MES</v>
          </cell>
          <cell r="J7332" t="str">
            <v>COEFICIENTE DE REPRESENTATIVIDADE</v>
          </cell>
          <cell r="K7332" t="str">
            <v>18,32</v>
          </cell>
          <cell r="L7332" t="str">
            <v>ENCARGOS COMPLEMENTARES REFERENCIAL</v>
          </cell>
        </row>
        <row r="7333">
          <cell r="G7333" t="str">
            <v>95409</v>
          </cell>
          <cell r="H7333" t="str">
            <v>CURSO DE CAPACITAÇÃO PARA DESENHISTA DETALHISTA (ENCARGOS COMPLEMENTARES) - MENSALISTA</v>
          </cell>
          <cell r="I7333" t="str">
            <v>MES</v>
          </cell>
          <cell r="J7333" t="str">
            <v>COEFICIENTE DE REPRESENTATIVIDADE</v>
          </cell>
          <cell r="K7333" t="str">
            <v>40,41</v>
          </cell>
          <cell r="L7333" t="str">
            <v>ENCARGOS COMPLEMENTARES REFERENCIAL</v>
          </cell>
        </row>
        <row r="7334">
          <cell r="G7334" t="str">
            <v>95410</v>
          </cell>
          <cell r="H7334" t="str">
            <v>CURSO DE CAPACITAÇÃO PARA DESENHISTA COPISTA (ENCARGOS COMPLEMENTARES) - MENSALISTA</v>
          </cell>
          <cell r="I7334" t="str">
            <v>MES</v>
          </cell>
          <cell r="J7334" t="str">
            <v>COEFICIENTE DE REPRESENTATIVIDADE</v>
          </cell>
          <cell r="K7334" t="str">
            <v>28,21</v>
          </cell>
          <cell r="L7334" t="str">
            <v>ENCARGOS COMPLEMENTARES REFERENCIAL</v>
          </cell>
        </row>
        <row r="7335">
          <cell r="G7335" t="str">
            <v>95411</v>
          </cell>
          <cell r="H7335" t="str">
            <v>CURSO DE CAPACITAÇÃO PARA DESENHISTA PROJETISTA (ENCARGOS COMPLEMENTARES) - MENSALISTA</v>
          </cell>
          <cell r="I7335" t="str">
            <v>MES</v>
          </cell>
          <cell r="J7335" t="str">
            <v>COEFICIENTE DE REPRESENTATIVIDADE</v>
          </cell>
          <cell r="K7335" t="str">
            <v>38,26</v>
          </cell>
          <cell r="L7335" t="str">
            <v>ENCARGOS COMPLEMENTARES REFERENCIAL</v>
          </cell>
        </row>
        <row r="7336">
          <cell r="G7336" t="str">
            <v>95412</v>
          </cell>
          <cell r="H7336" t="str">
            <v>CURSO DE CAPACITAÇÃO PARA AUXILIAR DE DESENHISTA (ENCARGOS COMPLEMENTARES) - MENSALISTA</v>
          </cell>
          <cell r="I7336" t="str">
            <v>MES</v>
          </cell>
          <cell r="J7336" t="str">
            <v>COEFICIENTE DE REPRESENTATIVIDADE</v>
          </cell>
          <cell r="K7336" t="str">
            <v>32,52</v>
          </cell>
          <cell r="L7336" t="str">
            <v>ENCARGOS COMPLEMENTARES REFERENCIAL</v>
          </cell>
        </row>
        <row r="7337">
          <cell r="G7337" t="str">
            <v>95413</v>
          </cell>
          <cell r="H7337" t="str">
            <v>CURSO DE CAPACITAÇÃO PARA ALMOXARIFE (ENCARGOS COMPLEMENTARES) - MENSALISTA</v>
          </cell>
          <cell r="I7337" t="str">
            <v>MES</v>
          </cell>
          <cell r="J7337" t="str">
            <v>COEFICIENTE DE REPRESENTATIVIDADE</v>
          </cell>
          <cell r="K7337" t="str">
            <v>24,31</v>
          </cell>
          <cell r="L7337" t="str">
            <v>ENCARGOS COMPLEMENTARES REFERENCIAL</v>
          </cell>
        </row>
        <row r="7338">
          <cell r="G7338" t="str">
            <v>95414</v>
          </cell>
          <cell r="H7338" t="str">
            <v>CURSO DE CAPACITAÇÃO PARA APONTADOR OU APROPRIADOR (ENCARGOS COMPLEMENTARES) - MENSALISTA</v>
          </cell>
          <cell r="I7338" t="str">
            <v>MES</v>
          </cell>
          <cell r="J7338" t="str">
            <v>COEFICIENTE DE REPRESENTATIVIDADE</v>
          </cell>
          <cell r="K7338" t="str">
            <v>105,01</v>
          </cell>
          <cell r="L7338" t="str">
            <v>ENCARGOS COMPLEMENTARES REFERENCIAL</v>
          </cell>
        </row>
        <row r="7339">
          <cell r="G7339" t="str">
            <v>95415</v>
          </cell>
          <cell r="H7339" t="str">
            <v>CURSO DE CAPACITAÇÃO PARA ENGENHEIRO CIVIL DE OBRA JÚNIOR (ENCARGOS COMPLEMENTARES) - MENSALISTA</v>
          </cell>
          <cell r="I7339" t="str">
            <v>MES</v>
          </cell>
          <cell r="J7339" t="str">
            <v>COEFICIENTE DE REPRESENTATIVIDADE</v>
          </cell>
          <cell r="K7339" t="str">
            <v>224,06</v>
          </cell>
          <cell r="L7339" t="str">
            <v>ENCARGOS COMPLEMENTARES REFERENCIAL</v>
          </cell>
        </row>
        <row r="7340">
          <cell r="G7340" t="str">
            <v>95416</v>
          </cell>
          <cell r="H7340" t="str">
            <v>CURSO DE CAPACITAÇÃO PARA AUXILIAR DE ESCRITÓRIO (ENCARGOS COMPLEMENTARES) - MENSALISTA</v>
          </cell>
          <cell r="I7340" t="str">
            <v>MES</v>
          </cell>
          <cell r="J7340" t="str">
            <v>COEFICIENTE DE REPRESENTATIVIDADE</v>
          </cell>
          <cell r="K7340" t="str">
            <v>20,85</v>
          </cell>
          <cell r="L7340" t="str">
            <v>ENCARGOS COMPLEMENTARES REFERENCIAL</v>
          </cell>
        </row>
        <row r="7341">
          <cell r="G7341" t="str">
            <v>95417</v>
          </cell>
          <cell r="H7341" t="str">
            <v>CURSO DE CAPACITAÇÃO PARA ENGENHEIRO CIVIL DE OBRA PLENO (ENCARGOS COMPLEMENTARES) - MENSALISTA</v>
          </cell>
          <cell r="I7341" t="str">
            <v>MES</v>
          </cell>
          <cell r="J7341" t="str">
            <v>COEFICIENTE DE REPRESENTATIVIDADE</v>
          </cell>
          <cell r="K7341" t="str">
            <v>227,93</v>
          </cell>
          <cell r="L7341" t="str">
            <v>ENCARGOS COMPLEMENTARES REFERENCIAL</v>
          </cell>
        </row>
        <row r="7342">
          <cell r="G7342" t="str">
            <v>95418</v>
          </cell>
          <cell r="H7342" t="str">
            <v>CURSO DE CAPACITAÇÃO PARA ENGENHEIRO CIVIL DE OBRA SÊNIOR (ENCARGOS COMPLEMENTARES) - MENSALISTA</v>
          </cell>
          <cell r="I7342" t="str">
            <v>MES</v>
          </cell>
          <cell r="J7342" t="str">
            <v>COEFICIENTE DE REPRESENTATIVIDADE</v>
          </cell>
          <cell r="K7342" t="str">
            <v>319,28</v>
          </cell>
          <cell r="L7342" t="str">
            <v>ENCARGOS COMPLEMENTARES REFERENCIAL</v>
          </cell>
        </row>
        <row r="7343">
          <cell r="G7343" t="str">
            <v>95419</v>
          </cell>
          <cell r="H7343" t="str">
            <v>CURSO DE CAPACITAÇÃO PARA ARQUITETO JÚNIOR (ENCARGOS COMPLEMENTARES) - MENSALISTA</v>
          </cell>
          <cell r="I7343" t="str">
            <v>MES</v>
          </cell>
          <cell r="J7343" t="str">
            <v>COEFICIENTE DE REPRESENTATIVIDADE</v>
          </cell>
          <cell r="K7343" t="str">
            <v>122,31</v>
          </cell>
          <cell r="L7343" t="str">
            <v>ENCARGOS COMPLEMENTARES REFERENCIAL</v>
          </cell>
        </row>
        <row r="7344">
          <cell r="G7344" t="str">
            <v>95420</v>
          </cell>
          <cell r="H7344" t="str">
            <v>CURSO DE CAPACITAÇÃO PARA ARQUITETO PLENO (ENCARGOS COMPLEMENTARES) - MENSALISTA</v>
          </cell>
          <cell r="I7344" t="str">
            <v>MES</v>
          </cell>
          <cell r="J7344" t="str">
            <v>COEFICIENTE DE REPRESENTATIVIDADE</v>
          </cell>
          <cell r="K7344" t="str">
            <v>129,04</v>
          </cell>
          <cell r="L7344" t="str">
            <v>ENCARGOS COMPLEMENTARES REFERENCIAL</v>
          </cell>
        </row>
        <row r="7345">
          <cell r="G7345" t="str">
            <v>95421</v>
          </cell>
          <cell r="H7345" t="str">
            <v>CURSO DE CAPACITAÇÃO PARA ARQUITETO SÊNIOR (ENCARGOS COMPLEMENTARES) - MENSALISTA</v>
          </cell>
          <cell r="I7345" t="str">
            <v>MES</v>
          </cell>
          <cell r="J7345" t="str">
            <v>COEFICIENTE DE REPRESENTATIVIDADE</v>
          </cell>
          <cell r="K7345" t="str">
            <v>137,95</v>
          </cell>
          <cell r="L7345" t="str">
            <v>ENCARGOS COMPLEMENTARES REFERENCIAL</v>
          </cell>
        </row>
        <row r="7346">
          <cell r="G7346" t="str">
            <v>95422</v>
          </cell>
          <cell r="H7346" t="str">
            <v>CURSO DE CAPACITAÇÃO PARA ENCARREGADO GERAL DE OBRAS (ENCARGOS COMPLEMENTARES) - MENSALISTA</v>
          </cell>
          <cell r="I7346" t="str">
            <v>MES</v>
          </cell>
          <cell r="J7346" t="str">
            <v>COEFICIENTE DE REPRESENTATIVIDADE</v>
          </cell>
          <cell r="K7346" t="str">
            <v>128,18</v>
          </cell>
          <cell r="L7346" t="str">
            <v>ENCARGOS COMPLEMENTARES REFERENCIAL</v>
          </cell>
        </row>
        <row r="7347">
          <cell r="G7347" t="str">
            <v>95423</v>
          </cell>
          <cell r="H7347" t="str">
            <v>CURSO DE CAPACITAÇÃO PARA MESTRE DE OBRAS (ENCARGOS COMPLEMENTARES) - MENSALISTA</v>
          </cell>
          <cell r="I7347" t="str">
            <v>MES</v>
          </cell>
          <cell r="J7347" t="str">
            <v>COEFICIENTE DE REPRESENTATIVIDADE</v>
          </cell>
          <cell r="K7347" t="str">
            <v>209,09</v>
          </cell>
          <cell r="L7347" t="str">
            <v>ENCARGOS COMPLEMENTARES REFERENCIAL</v>
          </cell>
        </row>
        <row r="7348">
          <cell r="G7348" t="str">
            <v>95424</v>
          </cell>
          <cell r="H7348" t="str">
            <v>CURSO DE CAPACITAÇÃO PARA TOPÓGRAFO (ENCARGOS COMPLEMENTARES) - MENSALISTA</v>
          </cell>
          <cell r="I7348" t="str">
            <v>MES</v>
          </cell>
          <cell r="J7348" t="str">
            <v>COEFICIENTE DE REPRESENTATIVIDADE</v>
          </cell>
          <cell r="K7348" t="str">
            <v>77,73</v>
          </cell>
          <cell r="L7348" t="str">
            <v>ENCARGOS COMPLEMENTARES REFERENCIAL</v>
          </cell>
        </row>
        <row r="7349">
          <cell r="G7349" t="str">
            <v>100288</v>
          </cell>
          <cell r="H7349" t="str">
            <v>CURSO DE CAPACITAÇÃO PARA VIGIA DIURNO (ENCARGOS COMPLEMENTARES) - HORISTA</v>
          </cell>
          <cell r="I7349" t="str">
            <v>H</v>
          </cell>
          <cell r="J7349" t="str">
            <v>COEFICIENTE DE REPRESENTATIVIDADE</v>
          </cell>
          <cell r="K7349" t="str">
            <v>0,10</v>
          </cell>
          <cell r="L7349" t="str">
            <v>ENCARGOS COMPLEMENTARES REFERENCIAL</v>
          </cell>
        </row>
        <row r="7350">
          <cell r="G7350" t="str">
            <v>100289</v>
          </cell>
          <cell r="H7350" t="str">
            <v>VIGIA DIURNO COM ENCARGOS COMPLEMENTARES</v>
          </cell>
          <cell r="I7350" t="str">
            <v>H</v>
          </cell>
          <cell r="J7350" t="str">
            <v>COEFICIENTE DE REPRESENTATIVIDADE</v>
          </cell>
          <cell r="K7350" t="str">
            <v>26,99</v>
          </cell>
          <cell r="L7350" t="str">
            <v>ENCARGOS COMPLEMENTARES REFERENCIAL</v>
          </cell>
        </row>
        <row r="7351">
          <cell r="G7351" t="str">
            <v>100290</v>
          </cell>
          <cell r="H7351" t="str">
            <v>CURSO DE CAPACITAÇÃO PARA AUXILIAR DE ALMOXARIFE (ENCARGOS COMPLEMENTARES) - HORISTA</v>
          </cell>
          <cell r="I7351" t="str">
            <v>H</v>
          </cell>
          <cell r="J7351" t="str">
            <v>COEFICIENTE DE REPRESENTATIVIDADE</v>
          </cell>
          <cell r="K7351" t="str">
            <v>0,15</v>
          </cell>
          <cell r="L7351" t="str">
            <v>ENCARGOS COMPLEMENTARES REFERENCIAL</v>
          </cell>
        </row>
        <row r="7352">
          <cell r="G7352" t="str">
            <v>100291</v>
          </cell>
          <cell r="H7352" t="str">
            <v>CURSO DE CAPACITAÇÃO PARA AJUDANTE DE PINTOR (ENCARGOS COMPLEMENTARES) - HORISTA</v>
          </cell>
          <cell r="I7352" t="str">
            <v>H</v>
          </cell>
          <cell r="J7352" t="str">
            <v>COEFICIENTE DE REPRESENTATIVIDADE</v>
          </cell>
          <cell r="K7352" t="str">
            <v>0,34</v>
          </cell>
          <cell r="L7352" t="str">
            <v>ENCARGOS COMPLEMENTARES REFERENCIAL</v>
          </cell>
        </row>
        <row r="7353">
          <cell r="G7353" t="str">
            <v>100292</v>
          </cell>
          <cell r="H7353" t="str">
            <v>CURSO DE CAPACITAÇÃO PARA COORDENADOR/GERENTE DE OBRA (ENCARGOS COMPLEMENTARES) - HORISTA</v>
          </cell>
          <cell r="I7353" t="str">
            <v>H</v>
          </cell>
          <cell r="J7353" t="str">
            <v>COEFICIENTE DE REPRESENTATIVIDADE</v>
          </cell>
          <cell r="K7353" t="str">
            <v>0,46</v>
          </cell>
          <cell r="L7353" t="str">
            <v>ENCARGOS COMPLEMENTARES REFERENCIAL</v>
          </cell>
        </row>
        <row r="7354">
          <cell r="G7354" t="str">
            <v>100293</v>
          </cell>
          <cell r="H7354" t="str">
            <v>CURSO DE CAPACITAÇÃO PARA AUXILIAR DE AZULEJISTA (ENCARGOS COMPLEMENTARES) - HORISTA</v>
          </cell>
          <cell r="I7354" t="str">
            <v>H</v>
          </cell>
          <cell r="J7354" t="str">
            <v>COEFICIENTE DE REPRESENTATIVIDADE</v>
          </cell>
          <cell r="K7354" t="str">
            <v>0,29</v>
          </cell>
          <cell r="L7354" t="str">
            <v>ENCARGOS COMPLEMENTARES REFERENCIAL</v>
          </cell>
        </row>
        <row r="7355">
          <cell r="G7355" t="str">
            <v>100294</v>
          </cell>
          <cell r="H7355" t="str">
            <v>CURSO DE CAPACITAÇÃO PARA ARQUITETO PAISAGISTA (ENCARGOS COMPLEMENTARES) - HORISTA</v>
          </cell>
          <cell r="I7355" t="str">
            <v>H</v>
          </cell>
          <cell r="J7355" t="str">
            <v>COEFICIENTE DE REPRESENTATIVIDADE</v>
          </cell>
          <cell r="K7355" t="str">
            <v>0,41</v>
          </cell>
          <cell r="L7355" t="str">
            <v>ENCARGOS COMPLEMENTARES REFERENCIAL</v>
          </cell>
        </row>
        <row r="7356">
          <cell r="G7356" t="str">
            <v>100295</v>
          </cell>
          <cell r="H7356" t="str">
            <v>CURSO DE CAPACITAÇÃO PARA MONTADOR DE ELETROELETRONICOS (ENCARGOS COMPLEMENTARES) - HORISTA</v>
          </cell>
          <cell r="I7356" t="str">
            <v>H</v>
          </cell>
          <cell r="J7356" t="str">
            <v>COEFICIENTE DE REPRESENTATIVIDADE</v>
          </cell>
          <cell r="K7356" t="str">
            <v>1,00</v>
          </cell>
          <cell r="L7356" t="str">
            <v>ENCARGOS COMPLEMENTARES REFERENCIAL</v>
          </cell>
        </row>
        <row r="7357">
          <cell r="G7357" t="str">
            <v>100296</v>
          </cell>
          <cell r="H7357" t="str">
            <v>CURSO DE CAPACITAÇÃO PARA ENGENHEIRO CIVIL JUNIOR (ENCARGOS COMPLEMENTARES) - HORISTA</v>
          </cell>
          <cell r="I7357" t="str">
            <v>H</v>
          </cell>
          <cell r="J7357" t="str">
            <v>COEFICIENTE DE REPRESENTATIVIDADE</v>
          </cell>
          <cell r="K7357" t="str">
            <v>1,34</v>
          </cell>
          <cell r="L7357" t="str">
            <v>ENCARGOS COMPLEMENTARES REFERENCIAL</v>
          </cell>
        </row>
        <row r="7358">
          <cell r="G7358" t="str">
            <v>100297</v>
          </cell>
          <cell r="H7358" t="str">
            <v>CURSO DE CAPACITAÇÃO PARA ENGENHEIRO CIVIL PLENO (ENCARGOS COMPLEMENTARES) - HORISTA</v>
          </cell>
          <cell r="I7358" t="str">
            <v>H</v>
          </cell>
          <cell r="J7358" t="str">
            <v>COEFICIENTE DE REPRESENTATIVIDADE</v>
          </cell>
          <cell r="K7358" t="str">
            <v>1,52</v>
          </cell>
          <cell r="L7358" t="str">
            <v>ENCARGOS COMPLEMENTARES REFERENCIAL</v>
          </cell>
        </row>
        <row r="7359">
          <cell r="G7359" t="str">
            <v>100298</v>
          </cell>
          <cell r="H7359" t="str">
            <v>CURSO DE CAPACITAÇÃO PARA MECÂNICO DE REFRIGERAÇÃO (ENCARGOS COMPLEMENTARES) - HORISTA</v>
          </cell>
          <cell r="I7359" t="str">
            <v>H</v>
          </cell>
          <cell r="J7359" t="str">
            <v>COEFICIENTE DE REPRESENTATIVIDADE</v>
          </cell>
          <cell r="K7359" t="str">
            <v>0,91</v>
          </cell>
          <cell r="L7359" t="str">
            <v>ENCARGOS COMPLEMENTARES REFERENCIAL</v>
          </cell>
        </row>
        <row r="7360">
          <cell r="G7360" t="str">
            <v>100299</v>
          </cell>
          <cell r="H7360" t="str">
            <v>CURSO DE CAPACITAÇÃO PARA TÉCNICO EM SEGURANÇA DO TRABALHO (ENCARGOS COMPLEMENTARES) - HORISTA</v>
          </cell>
          <cell r="I7360" t="str">
            <v>H</v>
          </cell>
          <cell r="J7360" t="str">
            <v>COEFICIENTE DE REPRESENTATIVIDADE</v>
          </cell>
          <cell r="K7360" t="str">
            <v>1,27</v>
          </cell>
          <cell r="L7360" t="str">
            <v>ENCARGOS COMPLEMENTARES REFERENCIAL</v>
          </cell>
        </row>
        <row r="7361">
          <cell r="G7361" t="str">
            <v>100300</v>
          </cell>
          <cell r="H7361" t="str">
            <v>AUXILIAR DE ALMOXARIFE COM ENCARGOS COMPLEMENTARES</v>
          </cell>
          <cell r="I7361" t="str">
            <v>H</v>
          </cell>
          <cell r="J7361" t="str">
            <v>COEFICIENTE DE REPRESENTATIVIDADE</v>
          </cell>
          <cell r="K7361" t="str">
            <v>30,56</v>
          </cell>
          <cell r="L7361" t="str">
            <v>ENCARGOS COMPLEMENTARES REFERENCIAL</v>
          </cell>
        </row>
        <row r="7362">
          <cell r="G7362" t="str">
            <v>100301</v>
          </cell>
          <cell r="H7362" t="str">
            <v>AJUDANTE DE PINTOR COM ENCARGOS COMPLEMENTARES</v>
          </cell>
          <cell r="I7362" t="str">
            <v>H</v>
          </cell>
          <cell r="J7362" t="str">
            <v>COEFICIENTE DE REPRESENTATIVIDADE</v>
          </cell>
          <cell r="K7362" t="str">
            <v>31,59</v>
          </cell>
          <cell r="L7362" t="str">
            <v>ENCARGOS COMPLEMENTARES REFERENCIAL</v>
          </cell>
        </row>
        <row r="7363">
          <cell r="G7363" t="str">
            <v>100302</v>
          </cell>
          <cell r="H7363" t="str">
            <v>COORDENADOR/GERENTE DE OBRA COM ENCARGOS COMPLEMENTARES</v>
          </cell>
          <cell r="I7363" t="str">
            <v>H</v>
          </cell>
          <cell r="J7363" t="str">
            <v>COEFICIENTE DE REPRESENTATIVIDADE</v>
          </cell>
          <cell r="K7363" t="str">
            <v>88,73</v>
          </cell>
          <cell r="L7363" t="str">
            <v>ENCARGOS COMPLEMENTARES REFERENCIAL</v>
          </cell>
        </row>
        <row r="7364">
          <cell r="G7364" t="str">
            <v>100303</v>
          </cell>
          <cell r="H7364" t="str">
            <v>AUXILIAR DE AZULEJISTA COM ENCARGOS COMPLEMENTARES</v>
          </cell>
          <cell r="I7364" t="str">
            <v>H</v>
          </cell>
          <cell r="J7364" t="str">
            <v>COEFICIENTE DE REPRESENTATIVIDADE</v>
          </cell>
          <cell r="K7364" t="str">
            <v>27,33</v>
          </cell>
          <cell r="L7364" t="str">
            <v>ENCARGOS COMPLEMENTARES REFERENCIAL</v>
          </cell>
        </row>
        <row r="7365">
          <cell r="G7365" t="str">
            <v>100304</v>
          </cell>
          <cell r="H7365" t="str">
            <v>ARQUITETO PAISAGISTA COM ENCARGOS COMPLEMENTARES</v>
          </cell>
          <cell r="I7365" t="str">
            <v>H</v>
          </cell>
          <cell r="J7365" t="str">
            <v>COEFICIENTE DE REPRESENTATIVIDADE</v>
          </cell>
          <cell r="K7365" t="str">
            <v>79,18</v>
          </cell>
          <cell r="L7365" t="str">
            <v>ENCARGOS COMPLEMENTARES REFERENCIAL</v>
          </cell>
        </row>
        <row r="7366">
          <cell r="G7366" t="str">
            <v>100305</v>
          </cell>
          <cell r="H7366" t="str">
            <v>ENGENHEIRO CIVIL JUNIOR COM ENCARGOS COMPLEMENTARES</v>
          </cell>
          <cell r="I7366" t="str">
            <v>H</v>
          </cell>
          <cell r="J7366" t="str">
            <v>COEFICIENTE DE REPRESENTATIVIDADE</v>
          </cell>
          <cell r="K7366" t="str">
            <v>114,64</v>
          </cell>
          <cell r="L7366" t="str">
            <v>ENCARGOS COMPLEMENTARES REFERENCIAL</v>
          </cell>
        </row>
        <row r="7367">
          <cell r="G7367" t="str">
            <v>100306</v>
          </cell>
          <cell r="H7367" t="str">
            <v>ENGENHEIRO CIVIL PLENO COM ENCARGOS COMPLEMENTARES</v>
          </cell>
          <cell r="I7367" t="str">
            <v>H</v>
          </cell>
          <cell r="J7367" t="str">
            <v>COEFICIENTE DE REPRESENTATIVIDADE</v>
          </cell>
          <cell r="K7367" t="str">
            <v>129,09</v>
          </cell>
          <cell r="L7367" t="str">
            <v>ENCARGOS COMPLEMENTARES REFERENCIAL</v>
          </cell>
        </row>
        <row r="7368">
          <cell r="G7368" t="str">
            <v>100307</v>
          </cell>
          <cell r="H7368" t="str">
            <v>MONTADOR DE ELETROELETRÔNICOS COM ENCARGOS COMPLEMENTARES</v>
          </cell>
          <cell r="I7368" t="str">
            <v>H</v>
          </cell>
          <cell r="J7368" t="str">
            <v>COEFICIENTE DE REPRESENTATIVIDADE</v>
          </cell>
          <cell r="K7368" t="str">
            <v>39,80</v>
          </cell>
          <cell r="L7368" t="str">
            <v>ENCARGOS COMPLEMENTARES REFERENCIAL</v>
          </cell>
        </row>
        <row r="7369">
          <cell r="G7369" t="str">
            <v>100308</v>
          </cell>
          <cell r="H7369" t="str">
            <v>MECÂNICO DE REFRIGERAÇÃO COM ENCARGOS COMPLEMENTARES</v>
          </cell>
          <cell r="I7369" t="str">
            <v>H</v>
          </cell>
          <cell r="J7369" t="str">
            <v>COEFICIENTE DE REPRESENTATIVIDADE</v>
          </cell>
          <cell r="K7369" t="str">
            <v>40,12</v>
          </cell>
          <cell r="L7369" t="str">
            <v>ENCARGOS COMPLEMENTARES REFERENCIAL</v>
          </cell>
        </row>
        <row r="7370">
          <cell r="G7370" t="str">
            <v>100309</v>
          </cell>
          <cell r="H7370" t="str">
            <v>TÉCNICO EM SEGURANÇA DO TRABALHO COM ENCARGOS COMPLEMENTARES</v>
          </cell>
          <cell r="I7370" t="str">
            <v>H</v>
          </cell>
          <cell r="J7370" t="str">
            <v>COEFICIENTE DE REPRESENTATIVIDADE</v>
          </cell>
          <cell r="K7370" t="str">
            <v>70,68</v>
          </cell>
          <cell r="L7370" t="str">
            <v>ENCARGOS COMPLEMENTARES REFERENCIAL</v>
          </cell>
        </row>
        <row r="7371">
          <cell r="G7371" t="str">
            <v>100310</v>
          </cell>
          <cell r="H7371" t="str">
            <v>CURSO DE CAPACITAÇÃO PARA AUXILIAR DE ALMOXARIFE (ENCARGOS COMPLEMENTARES) - MENSALISTA</v>
          </cell>
          <cell r="I7371" t="str">
            <v>MES</v>
          </cell>
          <cell r="J7371" t="str">
            <v>COEFICIENTE DE REPRESENTATIVIDADE</v>
          </cell>
          <cell r="K7371" t="str">
            <v>19,98</v>
          </cell>
          <cell r="L7371" t="str">
            <v>ENCARGOS COMPLEMENTARES REFERENCIAL</v>
          </cell>
        </row>
        <row r="7372">
          <cell r="G7372" t="str">
            <v>100311</v>
          </cell>
          <cell r="H7372" t="str">
            <v>CURSO DE CAPACITAÇÃO PARA COORDENADOR/GERENTE DE OBRA (ENCARGOS COMPLEMENTARES) - MENSALISTA</v>
          </cell>
          <cell r="I7372" t="str">
            <v>MES</v>
          </cell>
          <cell r="J7372" t="str">
            <v>COEFICIENTE DE REPRESENTATIVIDADE</v>
          </cell>
          <cell r="K7372" t="str">
            <v>60,76</v>
          </cell>
          <cell r="L7372" t="str">
            <v>ENCARGOS COMPLEMENTARES REFERENCIAL</v>
          </cell>
        </row>
        <row r="7373">
          <cell r="G7373" t="str">
            <v>100312</v>
          </cell>
          <cell r="H7373" t="str">
            <v>CURSO DE CAPACITAÇÃO PARA ARQUITETO PAISAGISTA (ENCARGOS COMPLEMENTARES) - MENSALISTA</v>
          </cell>
          <cell r="I7373" t="str">
            <v>MES</v>
          </cell>
          <cell r="J7373" t="str">
            <v>COEFICIENTE DE REPRESENTATIVIDADE</v>
          </cell>
          <cell r="K7373" t="str">
            <v>139,63</v>
          </cell>
          <cell r="L7373" t="str">
            <v>ENCARGOS COMPLEMENTARES REFERENCIAL</v>
          </cell>
        </row>
        <row r="7374">
          <cell r="G7374" t="str">
            <v>100313</v>
          </cell>
          <cell r="H7374" t="str">
            <v>CURSO DE CAPACITAÇÃO PARA ENGENHEIRO CIVIL JUNIOR (ENCARGOS COMPLEMENTARES) - MENSALISTA</v>
          </cell>
          <cell r="I7374" t="str">
            <v>MES</v>
          </cell>
          <cell r="J7374" t="str">
            <v>COEFICIENTE DE REPRESENTATIVIDADE</v>
          </cell>
          <cell r="K7374" t="str">
            <v>177,61</v>
          </cell>
          <cell r="L7374" t="str">
            <v>ENCARGOS COMPLEMENTARES REFERENCIAL</v>
          </cell>
        </row>
        <row r="7375">
          <cell r="G7375" t="str">
            <v>100314</v>
          </cell>
          <cell r="H7375" t="str">
            <v>CURSO DE CAPACITAÇÃO PARA ENGENHEIRO CIVIL PLENO (ENCARGOS COMPLEMENTARES) - MENSALISTA</v>
          </cell>
          <cell r="I7375" t="str">
            <v>MES</v>
          </cell>
          <cell r="J7375" t="str">
            <v>COEFICIENTE DE REPRESENTATIVIDADE</v>
          </cell>
          <cell r="K7375" t="str">
            <v>200,38</v>
          </cell>
          <cell r="L7375" t="str">
            <v>ENCARGOS COMPLEMENTARES REFERENCIAL</v>
          </cell>
        </row>
        <row r="7376">
          <cell r="G7376" t="str">
            <v>100315</v>
          </cell>
          <cell r="H7376" t="str">
            <v>CURSO DE CAPACITAÇÃO PARA TÉCNICO EM SEGURANÇA DO TRABALHO (ENCARGOS COMPLEMENTARES) - MENSALISTA</v>
          </cell>
          <cell r="I7376" t="str">
            <v>MES</v>
          </cell>
          <cell r="J7376" t="str">
            <v>COEFICIENTE DE REPRESENTATIVIDADE</v>
          </cell>
          <cell r="K7376" t="str">
            <v>167,54</v>
          </cell>
          <cell r="L7376" t="str">
            <v>ENCARGOS COMPLEMENTARES REFERENCIAL</v>
          </cell>
        </row>
        <row r="7377">
          <cell r="G7377" t="str">
            <v>100316</v>
          </cell>
          <cell r="H7377" t="str">
            <v>AUXILIAR DE ALMOXARIFE COM ENCARGOS COMPLEMENTARES</v>
          </cell>
          <cell r="I7377" t="str">
            <v>MES</v>
          </cell>
          <cell r="J7377" t="str">
            <v>COEFICIENTE DE REPRESENTATIVIDADE</v>
          </cell>
          <cell r="K7377" t="str">
            <v>5.371,02</v>
          </cell>
          <cell r="L7377" t="str">
            <v>ENCARGOS COMPLEMENTARES REFERENCIAL</v>
          </cell>
        </row>
        <row r="7378">
          <cell r="G7378" t="str">
            <v>100317</v>
          </cell>
          <cell r="H7378" t="str">
            <v>COORDENADOR / GERENTE DE OBRA COM ENCARGOS COMPLEMENTARES</v>
          </cell>
          <cell r="I7378" t="str">
            <v>MES</v>
          </cell>
          <cell r="J7378" t="str">
            <v>COEFICIENTE DE REPRESENTATIVIDADE</v>
          </cell>
          <cell r="K7378" t="str">
            <v>15.542,00</v>
          </cell>
          <cell r="L7378" t="str">
            <v>ENCARGOS COMPLEMENTARES REFERENCIAL</v>
          </cell>
        </row>
        <row r="7379">
          <cell r="G7379" t="str">
            <v>100318</v>
          </cell>
          <cell r="H7379" t="str">
            <v>ARQUITETO PAISAGISTA COM ENCARGOS COMPLEMENTARES</v>
          </cell>
          <cell r="I7379" t="str">
            <v>MES</v>
          </cell>
          <cell r="J7379" t="str">
            <v>COEFICIENTE DE REPRESENTATIVIDADE</v>
          </cell>
          <cell r="K7379" t="str">
            <v>13.956,81</v>
          </cell>
          <cell r="L7379" t="str">
            <v>ENCARGOS COMPLEMENTARES REFERENCIAL</v>
          </cell>
        </row>
        <row r="7380">
          <cell r="G7380" t="str">
            <v>100319</v>
          </cell>
          <cell r="H7380" t="str">
            <v>ENGENHEIRO CIVIL JUNIOR COM ENCARGOS COMPLEMENTARES</v>
          </cell>
          <cell r="I7380" t="str">
            <v>MES</v>
          </cell>
          <cell r="J7380" t="str">
            <v>COEFICIENTE DE REPRESENTATIVIDADE</v>
          </cell>
          <cell r="K7380" t="str">
            <v>20.038,87</v>
          </cell>
          <cell r="L7380" t="str">
            <v>ENCARGOS COMPLEMENTARES REFERENCIAL</v>
          </cell>
        </row>
        <row r="7381">
          <cell r="G7381" t="str">
            <v>100320</v>
          </cell>
          <cell r="H7381" t="str">
            <v>ENGENHEIRO CIVIL PLENO COM ENCARGOS COMPLEMENTARES</v>
          </cell>
          <cell r="I7381" t="str">
            <v>MES</v>
          </cell>
          <cell r="J7381" t="str">
            <v>COEFICIENTE DE REPRESENTATIVIDADE</v>
          </cell>
          <cell r="K7381" t="str">
            <v>22.561,09</v>
          </cell>
          <cell r="L7381" t="str">
            <v>ENCARGOS COMPLEMENTARES REFERENCIAL</v>
          </cell>
        </row>
        <row r="7382">
          <cell r="G7382" t="str">
            <v>100321</v>
          </cell>
          <cell r="H7382" t="str">
            <v>TÉCNICO EM SEGURANÇA DO TRABALHO COM ENCARGOS COMPLEMENTARES</v>
          </cell>
          <cell r="I7382" t="str">
            <v>MES</v>
          </cell>
          <cell r="J7382" t="str">
            <v>COEFICIENTE DE REPRESENTATIVIDADE</v>
          </cell>
          <cell r="K7382" t="str">
            <v>12.346,44</v>
          </cell>
          <cell r="L7382" t="str">
            <v>ENCARGOS COMPLEMENTARES REFERENCIAL</v>
          </cell>
        </row>
        <row r="7383">
          <cell r="G7383" t="str">
            <v>100533</v>
          </cell>
          <cell r="H7383" t="str">
            <v>TECNICO DE EDIFICACOES COM ENCARGOS COMPLEMENTARES</v>
          </cell>
          <cell r="I7383" t="str">
            <v>H</v>
          </cell>
          <cell r="J7383" t="str">
            <v>COEFICIENTE DE REPRESENTATIVIDADE</v>
          </cell>
          <cell r="K7383" t="str">
            <v>56,34</v>
          </cell>
          <cell r="L7383" t="str">
            <v>ENCARGOS COMPLEMENTARES REFERENCIAL</v>
          </cell>
        </row>
        <row r="7384">
          <cell r="G7384" t="str">
            <v>100534</v>
          </cell>
          <cell r="H7384" t="str">
            <v>TECNICO DE EDIFICACOES COM ENCARGOS COMPLEMENTARES</v>
          </cell>
          <cell r="I7384" t="str">
            <v>MES</v>
          </cell>
          <cell r="J7384" t="str">
            <v>COEFICIENTE DE REPRESENTATIVIDADE</v>
          </cell>
          <cell r="K7384" t="str">
            <v>9.860,72</v>
          </cell>
          <cell r="L7384" t="str">
            <v>ENCARGOS COMPLEMENTARES REFERENCIAL</v>
          </cell>
        </row>
        <row r="7385">
          <cell r="G7385" t="str">
            <v>100535</v>
          </cell>
          <cell r="H7385" t="str">
            <v>CURSO DE CAPACITAÇÃO PARA TECNICO DE EDIFICACOES (ENCARGOS COMPLEMENTARES) - HORISTA</v>
          </cell>
          <cell r="I7385" t="str">
            <v>H</v>
          </cell>
          <cell r="J7385" t="str">
            <v>COEFICIENTE DE REPRESENTATIVIDADE</v>
          </cell>
          <cell r="K7385" t="str">
            <v>1,00</v>
          </cell>
          <cell r="L7385" t="str">
            <v>ENCARGOS COMPLEMENTARES REFERENCIAL</v>
          </cell>
        </row>
        <row r="7386">
          <cell r="G7386" t="str">
            <v>100536</v>
          </cell>
          <cell r="H7386" t="str">
            <v>CURSO DE CAPACITAÇÃO PARA TECNICO DE EDIFICACOES (ENCARGOS COMPLEMENTARES) - MENSALISTA</v>
          </cell>
          <cell r="I7386" t="str">
            <v>MES</v>
          </cell>
          <cell r="J7386" t="str">
            <v>COEFICIENTE DE REPRESENTATIVIDADE</v>
          </cell>
          <cell r="K7386" t="str">
            <v>132,74</v>
          </cell>
          <cell r="L7386" t="str">
            <v>ENCARGOS COMPLEMENTARES REFERENCIAL</v>
          </cell>
        </row>
        <row r="7387">
          <cell r="G7387" t="str">
            <v>101284</v>
          </cell>
          <cell r="H7387" t="str">
            <v>CURSO DE CAPACITAÇÃO PARA ENGENHEIRO CIVIL SENIOR (ENCARGOS COMPLEMENTARES) - HORISTA</v>
          </cell>
          <cell r="I7387" t="str">
            <v>H</v>
          </cell>
          <cell r="J7387" t="str">
            <v>COEFICIENTE DE REPRESENTATIVIDADE</v>
          </cell>
          <cell r="K7387" t="str">
            <v>2,08</v>
          </cell>
          <cell r="L7387" t="str">
            <v>ENCARGOS COMPLEMENTARES REFERENCIAL</v>
          </cell>
        </row>
        <row r="7388">
          <cell r="G7388" t="str">
            <v>101285</v>
          </cell>
          <cell r="H7388" t="str">
            <v>CURSO DE CAPACITAÇÃO PARA ENGENHEIRO SANITARISTA (ENCARGOS COMPLEMENTARES) - HORISTA</v>
          </cell>
          <cell r="I7388" t="str">
            <v>H</v>
          </cell>
          <cell r="J7388" t="str">
            <v>COEFICIENTE DE REPRESENTATIVIDADE</v>
          </cell>
          <cell r="K7388" t="str">
            <v>0,56</v>
          </cell>
          <cell r="L7388" t="str">
            <v>ENCARGOS COMPLEMENTARES REFERENCIAL</v>
          </cell>
        </row>
        <row r="7389">
          <cell r="G7389" t="str">
            <v>101286</v>
          </cell>
          <cell r="H7389" t="str">
            <v>CURSO DE CAPACITAÇÃO PARA AJUDANTE DE ARMADOR (ENCARGOS COMPLEMENTARES) - MENSALISTA</v>
          </cell>
          <cell r="I7389" t="str">
            <v>MES</v>
          </cell>
          <cell r="J7389" t="str">
            <v>COEFICIENTE DE REPRESENTATIVIDADE</v>
          </cell>
          <cell r="K7389" t="str">
            <v>30,84</v>
          </cell>
          <cell r="L7389" t="str">
            <v>ENCARGOS COMPLEMENTARES REFERENCIAL</v>
          </cell>
        </row>
        <row r="7390">
          <cell r="G7390" t="str">
            <v>101287</v>
          </cell>
          <cell r="H7390" t="str">
            <v>CURSO DE CAPACITAÇÃO PARA AJUDANTE DE ELETRICISTA (ENCARGOS COMPLEMENTARES) - MENSALISTA</v>
          </cell>
          <cell r="I7390" t="str">
            <v>MES</v>
          </cell>
          <cell r="J7390" t="str">
            <v>COEFICIENTE DE REPRESENTATIVIDADE</v>
          </cell>
          <cell r="K7390" t="str">
            <v>133,54</v>
          </cell>
          <cell r="L7390" t="str">
            <v>ENCARGOS COMPLEMENTARES REFERENCIAL</v>
          </cell>
        </row>
        <row r="7391">
          <cell r="G7391" t="str">
            <v>101288</v>
          </cell>
          <cell r="H7391" t="str">
            <v>CURSO DE CAPACITAÇÃO PARA AJUDANTE DE ESTRUTURAS METÁLICAS(ENCARGOS COMPLEMENTARES) - MENSALISTA</v>
          </cell>
          <cell r="I7391" t="str">
            <v>MES</v>
          </cell>
          <cell r="J7391" t="str">
            <v>COEFICIENTE DE REPRESENTATIVIDADE</v>
          </cell>
          <cell r="K7391" t="str">
            <v>25,48</v>
          </cell>
          <cell r="L7391" t="str">
            <v>ENCARGOS COMPLEMENTARES REFERENCIAL</v>
          </cell>
        </row>
        <row r="7392">
          <cell r="G7392" t="str">
            <v>101289</v>
          </cell>
          <cell r="H7392" t="str">
            <v>CURSO DE CAPACITAÇÃO PARA AJUDANTE DE OPERAÇÃO EM GERAL (ENCARGOS COMPLEMENTARES) - MENSALISTA</v>
          </cell>
          <cell r="I7392" t="str">
            <v>MES</v>
          </cell>
          <cell r="J7392" t="str">
            <v>COEFICIENTE DE REPRESENTATIVIDADE</v>
          </cell>
          <cell r="K7392" t="str">
            <v>30,85</v>
          </cell>
          <cell r="L7392" t="str">
            <v>ENCARGOS COMPLEMENTARES REFERENCIAL</v>
          </cell>
        </row>
        <row r="7393">
          <cell r="G7393" t="str">
            <v>101290</v>
          </cell>
          <cell r="H7393" t="str">
            <v>CURSO DE CAPACITAÇÃO PARA AJUDANTE DE PINTOR (ENCARGOS COMPLEMENTARES) - MENSALISTA</v>
          </cell>
          <cell r="I7393" t="str">
            <v>MES</v>
          </cell>
          <cell r="J7393" t="str">
            <v>COEFICIENTE DE REPRESENTATIVIDADE</v>
          </cell>
          <cell r="K7393" t="str">
            <v>45,32</v>
          </cell>
          <cell r="L7393" t="str">
            <v>ENCARGOS COMPLEMENTARES REFERENCIAL</v>
          </cell>
        </row>
        <row r="7394">
          <cell r="G7394" t="str">
            <v>101291</v>
          </cell>
          <cell r="H7394" t="str">
            <v>CURSO DE CAPACITAÇÃO PARA AJUDANTE DE SERRALHEIRO (ENCARGOS COMPLEMENTARES) - MENSALISTA</v>
          </cell>
          <cell r="I7394" t="str">
            <v>MES</v>
          </cell>
          <cell r="J7394" t="str">
            <v>COEFICIENTE DE REPRESENTATIVIDADE</v>
          </cell>
          <cell r="K7394" t="str">
            <v>30,85</v>
          </cell>
          <cell r="L7394" t="str">
            <v>ENCARGOS COMPLEMENTARES REFERENCIAL</v>
          </cell>
        </row>
        <row r="7395">
          <cell r="G7395" t="str">
            <v>101292</v>
          </cell>
          <cell r="H7395" t="str">
            <v>CURSO DE CAPACITAÇÃO PARA AJUDANTE ESPECIALIZADO (ENCARGOS COMPLEMENTARES) - MENSALISTA</v>
          </cell>
          <cell r="I7395" t="str">
            <v>MES</v>
          </cell>
          <cell r="J7395" t="str">
            <v>COEFICIENTE DE REPRESENTATIVIDADE</v>
          </cell>
          <cell r="K7395" t="str">
            <v>34,19</v>
          </cell>
          <cell r="L7395" t="str">
            <v>ENCARGOS COMPLEMENTARES REFERENCIAL</v>
          </cell>
        </row>
        <row r="7396">
          <cell r="G7396" t="str">
            <v>101293</v>
          </cell>
          <cell r="H7396" t="str">
            <v>CURSO DE CAPACITAÇÃO PARA ARMADOR (ENCARGOS COMPLEMENTARES) - MENSALISTA</v>
          </cell>
          <cell r="I7396" t="str">
            <v>MES</v>
          </cell>
          <cell r="J7396" t="str">
            <v>COEFICIENTE DE REPRESENTATIVIDADE</v>
          </cell>
          <cell r="K7396" t="str">
            <v>37,51</v>
          </cell>
          <cell r="L7396" t="str">
            <v>ENCARGOS COMPLEMENTARES REFERENCIAL</v>
          </cell>
        </row>
        <row r="7397">
          <cell r="G7397" t="str">
            <v>101294</v>
          </cell>
          <cell r="H7397" t="str">
            <v>CURSO DE CAPACITAÇÃO PARA ASSENTADOR DE MANILHA (ENCARGOS COMPLEMENTARES) - MENSALISTA</v>
          </cell>
          <cell r="I7397" t="str">
            <v>MES</v>
          </cell>
          <cell r="J7397" t="str">
            <v>COEFICIENTE DE REPRESENTATIVIDADE</v>
          </cell>
          <cell r="K7397" t="str">
            <v>44,03</v>
          </cell>
          <cell r="L7397" t="str">
            <v>ENCARGOS COMPLEMENTARES REFERENCIAL</v>
          </cell>
        </row>
        <row r="7398">
          <cell r="G7398" t="str">
            <v>101295</v>
          </cell>
          <cell r="H7398" t="str">
            <v>CURSO DE CAPACITAÇÃO PARA AUXILIAR DE AZULEJISTA (ENCARGOS COMPLEMENTARES) - MENSALISTA</v>
          </cell>
          <cell r="I7398" t="str">
            <v>MES</v>
          </cell>
          <cell r="J7398" t="str">
            <v>COEFICIENTE DE REPRESENTATIVIDADE</v>
          </cell>
          <cell r="K7398" t="str">
            <v>39,47</v>
          </cell>
          <cell r="L7398" t="str">
            <v>ENCARGOS COMPLEMENTARES REFERENCIAL</v>
          </cell>
        </row>
        <row r="7399">
          <cell r="G7399" t="str">
            <v>101296</v>
          </cell>
          <cell r="H7399" t="str">
            <v>CURSO DE CAPACITAÇÃO PARA AUXILIAR DE ENCANADOR OU BOMBEIRO HIDRÁULICO (ENCARGOS COMPLEMENTARES) - MENSALISTA</v>
          </cell>
          <cell r="I7399" t="str">
            <v>MES</v>
          </cell>
          <cell r="J7399" t="str">
            <v>COEFICIENTE DE REPRESENTATIVIDADE</v>
          </cell>
          <cell r="K7399" t="str">
            <v>55,15</v>
          </cell>
          <cell r="L7399" t="str">
            <v>ENCARGOS COMPLEMENTARES REFERENCIAL</v>
          </cell>
        </row>
        <row r="7400">
          <cell r="G7400" t="str">
            <v>101297</v>
          </cell>
          <cell r="H7400" t="str">
            <v>CURSO DE CAPACITAÇÃO PARA AUXILIAR DE LABORATORISTA (ENCARGOS COMPLEMENTARES) - MENSALISTA</v>
          </cell>
          <cell r="I7400" t="str">
            <v>MES</v>
          </cell>
          <cell r="J7400" t="str">
            <v>COEFICIENTE DE REPRESENTATIVIDADE</v>
          </cell>
          <cell r="K7400" t="str">
            <v>43,31</v>
          </cell>
          <cell r="L7400" t="str">
            <v>ENCARGOS COMPLEMENTARES REFERENCIAL</v>
          </cell>
        </row>
        <row r="7401">
          <cell r="G7401" t="str">
            <v>101298</v>
          </cell>
          <cell r="H7401" t="str">
            <v>CURSO DE CAPACITAÇÃO PARA AUXILIAR DE MECANICO (ENCARGOS COMPLEMENTARES) - MENSALISTA</v>
          </cell>
          <cell r="I7401" t="str">
            <v>MES</v>
          </cell>
          <cell r="J7401" t="str">
            <v>COEFICIENTE DE REPRESENTATIVIDADE</v>
          </cell>
          <cell r="K7401" t="str">
            <v>30,46</v>
          </cell>
          <cell r="L7401" t="str">
            <v>ENCARGOS COMPLEMENTARES REFERENCIAL</v>
          </cell>
        </row>
        <row r="7402">
          <cell r="G7402" t="str">
            <v>101299</v>
          </cell>
          <cell r="H7402" t="str">
            <v>CURSO DE CAPACITAÇÃO PARA AUXILIAR DE PEDREIRO (ENCARGOS COMPLEMENTARES) - MENSALISTA</v>
          </cell>
          <cell r="I7402" t="str">
            <v>MES</v>
          </cell>
          <cell r="J7402" t="str">
            <v>COEFICIENTE DE REPRESENTATIVIDADE</v>
          </cell>
          <cell r="K7402" t="str">
            <v>39,47</v>
          </cell>
          <cell r="L7402" t="str">
            <v>ENCARGOS COMPLEMENTARES REFERENCIAL</v>
          </cell>
        </row>
        <row r="7403">
          <cell r="G7403" t="str">
            <v>101300</v>
          </cell>
          <cell r="H7403" t="str">
            <v>CURSO DE CAPACITAÇÃO PARA AUXILIAR DE SERVIÇOS GERAIS (ENCARGOS COMPLEMENTARES) - MENSALISTA</v>
          </cell>
          <cell r="I7403" t="str">
            <v>MES</v>
          </cell>
          <cell r="J7403" t="str">
            <v>COEFICIENTE DE REPRESENTATIVIDADE</v>
          </cell>
          <cell r="K7403" t="str">
            <v>30,85</v>
          </cell>
          <cell r="L7403" t="str">
            <v>ENCARGOS COMPLEMENTARES REFERENCIAL</v>
          </cell>
        </row>
        <row r="7404">
          <cell r="G7404" t="str">
            <v>101301</v>
          </cell>
          <cell r="H7404" t="str">
            <v>CURSO DE CAPACITAÇÃO PARA AUXILIAR DE TOPÓGRAFO (ENCARGOS COMPLEMENTARES) - MENSALISTA</v>
          </cell>
          <cell r="I7404" t="str">
            <v>MES</v>
          </cell>
          <cell r="J7404" t="str">
            <v>COEFICIENTE DE REPRESENTATIVIDADE</v>
          </cell>
          <cell r="K7404" t="str">
            <v>34,98</v>
          </cell>
          <cell r="L7404" t="str">
            <v>ENCARGOS COMPLEMENTARES REFERENCIAL</v>
          </cell>
        </row>
        <row r="7405">
          <cell r="G7405" t="str">
            <v>101302</v>
          </cell>
          <cell r="H7405" t="str">
            <v>CURSO DE CAPACITAÇÃO PARA AUXILIAR TÉCNICO DE ENGENHARIA (ENCARGOS COMPLEMENTARES) - MENSALISTA</v>
          </cell>
          <cell r="I7405" t="str">
            <v>MES</v>
          </cell>
          <cell r="J7405" t="str">
            <v>COEFICIENTE DE REPRESENTATIVIDADE</v>
          </cell>
          <cell r="K7405" t="str">
            <v>36,70</v>
          </cell>
          <cell r="L7405" t="str">
            <v>ENCARGOS COMPLEMENTARES REFERENCIAL</v>
          </cell>
        </row>
        <row r="7406">
          <cell r="G7406" t="str">
            <v>101303</v>
          </cell>
          <cell r="H7406" t="str">
            <v>CURSO DE CAPACITAÇÃO PARA MONTADOR DE ELETROELETRONICOS(ENCARGOS COMPLEMENTARES) - MENSALISTA</v>
          </cell>
          <cell r="I7406" t="str">
            <v>MES</v>
          </cell>
          <cell r="J7406" t="str">
            <v>COEFICIENTE DE REPRESENTATIVIDADE</v>
          </cell>
          <cell r="K7406" t="str">
            <v>132,77</v>
          </cell>
          <cell r="L7406" t="str">
            <v>ENCARGOS COMPLEMENTARES REFERENCIAL</v>
          </cell>
        </row>
        <row r="7407">
          <cell r="G7407" t="str">
            <v>101304</v>
          </cell>
          <cell r="H7407" t="str">
            <v>CURSO DE CAPACITAÇÃO PARA AZULEJISTA OU LADRILHISTA (ENCARGOS COMPLEMENTARES) - MENSALISTA</v>
          </cell>
          <cell r="I7407" t="str">
            <v>MES</v>
          </cell>
          <cell r="J7407" t="str">
            <v>COEFICIENTE DE REPRESENTATIVIDADE</v>
          </cell>
          <cell r="K7407" t="str">
            <v>48,01</v>
          </cell>
          <cell r="L7407" t="str">
            <v>ENCARGOS COMPLEMENTARES REFERENCIAL</v>
          </cell>
        </row>
        <row r="7408">
          <cell r="G7408" t="str">
            <v>101305</v>
          </cell>
          <cell r="H7408" t="str">
            <v>CURSO DE CAPACITAÇÃO PARA BLASTER, DINAMITADOR OU CABO DE FORÇA (ENCARGOS COMPLEMENTARES) - MENSALISTA</v>
          </cell>
          <cell r="I7408" t="str">
            <v>MES</v>
          </cell>
          <cell r="J7408" t="str">
            <v>COEFICIENTE DE REPRESENTATIVIDADE</v>
          </cell>
          <cell r="K7408" t="str">
            <v>48,74</v>
          </cell>
          <cell r="L7408" t="str">
            <v>ENCARGOS COMPLEMENTARES REFERENCIAL</v>
          </cell>
        </row>
        <row r="7409">
          <cell r="G7409" t="str">
            <v>101307</v>
          </cell>
          <cell r="H7409" t="str">
            <v>CURSO DE CAPACITAÇÃO PARA CALCETEIRO (ENCARGOS COMPLEMENTARES) - MENSALISTA</v>
          </cell>
          <cell r="I7409" t="str">
            <v>MES</v>
          </cell>
          <cell r="J7409" t="str">
            <v>COEFICIENTE DE REPRESENTATIVIDADE</v>
          </cell>
          <cell r="K7409" t="str">
            <v>37,51</v>
          </cell>
          <cell r="L7409" t="str">
            <v>ENCARGOS COMPLEMENTARES REFERENCIAL</v>
          </cell>
        </row>
        <row r="7410">
          <cell r="G7410" t="str">
            <v>101308</v>
          </cell>
          <cell r="H7410" t="str">
            <v>CURSO DE CAPACITAÇÃO PARA MONTADOR DE ESTRUTURAS METALICAS (ENCARGOS COMPLEMENTARES) - MENSALISTA</v>
          </cell>
          <cell r="I7410" t="str">
            <v>MES</v>
          </cell>
          <cell r="J7410" t="str">
            <v>COEFICIENTE DE REPRESENTATIVIDADE</v>
          </cell>
          <cell r="K7410" t="str">
            <v>31,29</v>
          </cell>
          <cell r="L7410" t="str">
            <v>ENCARGOS COMPLEMENTARES REFERENCIAL</v>
          </cell>
        </row>
        <row r="7411">
          <cell r="G7411" t="str">
            <v>101309</v>
          </cell>
          <cell r="H7411" t="str">
            <v>CURSO DE CAPACITAÇÃO PARA CARPINTEIRO AUXILIAR (ENCARGOS COMPLEMENTARES) - MENSALISTA</v>
          </cell>
          <cell r="I7411" t="str">
            <v>MES</v>
          </cell>
          <cell r="J7411" t="str">
            <v>COEFICIENTE DE REPRESENTATIVIDADE</v>
          </cell>
          <cell r="K7411" t="str">
            <v>39,47</v>
          </cell>
          <cell r="L7411" t="str">
            <v>ENCARGOS COMPLEMENTARES REFERENCIAL</v>
          </cell>
        </row>
        <row r="7412">
          <cell r="G7412" t="str">
            <v>101310</v>
          </cell>
          <cell r="H7412" t="str">
            <v>CURSO DE CAPACITAÇÃO PARA CARPINTEIRO DE ESQUADRIAS (ENCARGOS COMPLEMENTARES) - MENSALISTA</v>
          </cell>
          <cell r="I7412" t="str">
            <v>MES</v>
          </cell>
          <cell r="J7412" t="str">
            <v>COEFICIENTE DE REPRESENTATIVIDADE</v>
          </cell>
          <cell r="K7412" t="str">
            <v>48,01</v>
          </cell>
          <cell r="L7412" t="str">
            <v>ENCARGOS COMPLEMENTARES REFERENCIAL</v>
          </cell>
        </row>
        <row r="7413">
          <cell r="G7413" t="str">
            <v>101311</v>
          </cell>
          <cell r="H7413" t="str">
            <v>CURSO DE CAPACITAÇÃO PARA CARPINTEIRO DE FORMAS (ENCARGOS COMPLEMENTARES) - MENSALISTA</v>
          </cell>
          <cell r="I7413" t="str">
            <v>MES</v>
          </cell>
          <cell r="J7413" t="str">
            <v>COEFICIENTE DE REPRESENTATIVIDADE</v>
          </cell>
          <cell r="K7413" t="str">
            <v>37,51</v>
          </cell>
          <cell r="L7413" t="str">
            <v>ENCARGOS COMPLEMENTARES REFERENCIAL</v>
          </cell>
        </row>
        <row r="7414">
          <cell r="G7414" t="str">
            <v>101312</v>
          </cell>
          <cell r="H7414" t="str">
            <v>CURSO DE CAPACITAÇÃO PARA CAVOUQUEIRO OU OPERADOR DE PERFURATRIZ (ENCARGOS COMPLEMENTARES) - MENSALISTA</v>
          </cell>
          <cell r="I7414" t="str">
            <v>MES</v>
          </cell>
          <cell r="J7414" t="str">
            <v>COEFICIENTE DE REPRESENTATIVIDADE</v>
          </cell>
          <cell r="K7414" t="str">
            <v>22,86</v>
          </cell>
          <cell r="L7414" t="str">
            <v>ENCARGOS COMPLEMENTARES REFERENCIAL</v>
          </cell>
        </row>
        <row r="7415">
          <cell r="G7415" t="str">
            <v>101313</v>
          </cell>
          <cell r="H7415" t="str">
            <v>CURSO DE CAPACITAÇÃO PARA ELETRICISTA (ENCARGOS COMPLEMENTARES) - MENSALISTA</v>
          </cell>
          <cell r="I7415" t="str">
            <v>MES</v>
          </cell>
          <cell r="J7415" t="str">
            <v>COEFICIENTE DE REPRESENTATIVIDADE</v>
          </cell>
          <cell r="K7415" t="str">
            <v>162,45</v>
          </cell>
          <cell r="L7415" t="str">
            <v>ENCARGOS COMPLEMENTARES REFERENCIAL</v>
          </cell>
        </row>
        <row r="7416">
          <cell r="G7416" t="str">
            <v>101314</v>
          </cell>
          <cell r="H7416" t="str">
            <v>CURSO DE CAPACITAÇÃO PARA ELETRICISTA DE MANUTENÇÃO INDUSTRIAL (ENCARGOS COMPLEMENTARES) - MENSALISTA</v>
          </cell>
          <cell r="I7416" t="str">
            <v>MES</v>
          </cell>
          <cell r="J7416" t="str">
            <v>COEFICIENTE DE REPRESENTATIVIDADE</v>
          </cell>
          <cell r="K7416" t="str">
            <v>151,48</v>
          </cell>
          <cell r="L7416" t="str">
            <v>ENCARGOS COMPLEMENTARES REFERENCIAL</v>
          </cell>
        </row>
        <row r="7417">
          <cell r="G7417" t="str">
            <v>101315</v>
          </cell>
          <cell r="H7417" t="str">
            <v>CURSO DE CAPACITAÇÃO PARA ELETROTÉCNICO (ENCARGOS COMPLEMENTARES) - MENSALISTA</v>
          </cell>
          <cell r="I7417" t="str">
            <v>MES</v>
          </cell>
          <cell r="J7417" t="str">
            <v>COEFICIENTE DE REPRESENTATIVIDADE</v>
          </cell>
          <cell r="K7417" t="str">
            <v>158,14</v>
          </cell>
          <cell r="L7417" t="str">
            <v>ENCARGOS COMPLEMENTARES REFERENCIAL</v>
          </cell>
        </row>
        <row r="7418">
          <cell r="G7418" t="str">
            <v>101316</v>
          </cell>
          <cell r="H7418" t="str">
            <v>CURSO DE CAPACITAÇÃO PARA ENCANADOR OU BOMBEIRO HIDRÁULICO (ENCARGOS COMPLEMENTARES) - MENSALISTA</v>
          </cell>
          <cell r="I7418" t="str">
            <v>MES</v>
          </cell>
          <cell r="J7418" t="str">
            <v>COEFICIENTE DE REPRESENTATIVIDADE</v>
          </cell>
          <cell r="K7418" t="str">
            <v>67,09</v>
          </cell>
          <cell r="L7418" t="str">
            <v>ENCARGOS COMPLEMENTARES REFERENCIAL</v>
          </cell>
        </row>
        <row r="7419">
          <cell r="G7419" t="str">
            <v>101317</v>
          </cell>
          <cell r="H7419" t="str">
            <v>CURSO DE CAPACITAÇÃO PARA ENGENHEIRO CIVIL SENIOR (ENCARGOS COMPLEMENTARES) - MENSALISTA</v>
          </cell>
          <cell r="I7419" t="str">
            <v>MES</v>
          </cell>
          <cell r="J7419" t="str">
            <v>COEFICIENTE DE REPRESENTATIVIDADE</v>
          </cell>
          <cell r="K7419" t="str">
            <v>274,60</v>
          </cell>
          <cell r="L7419" t="str">
            <v>ENCARGOS COMPLEMENTARES REFERENCIAL</v>
          </cell>
        </row>
        <row r="7420">
          <cell r="G7420" t="str">
            <v>101318</v>
          </cell>
          <cell r="H7420" t="str">
            <v>CURSO DE CAPACITAÇÃO PARA ENGENHEIRO ELETRICISTA (ENCARGOS COMPLEMENTARES) - MENSALISTA</v>
          </cell>
          <cell r="I7420" t="str">
            <v>MES</v>
          </cell>
          <cell r="J7420" t="str">
            <v>COEFICIENTE DE REPRESENTATIVIDADE</v>
          </cell>
          <cell r="K7420" t="str">
            <v>509,12</v>
          </cell>
          <cell r="L7420" t="str">
            <v>ENCARGOS COMPLEMENTARES REFERENCIAL</v>
          </cell>
        </row>
        <row r="7421">
          <cell r="G7421" t="str">
            <v>101319</v>
          </cell>
          <cell r="H7421" t="str">
            <v>CURSO DE CAPACITAÇÃO PARA ENGENHEIRO SANITARISTA (ENCARGOS COMPLEMENTARES) - MENSALISTA</v>
          </cell>
          <cell r="I7421" t="str">
            <v>MES</v>
          </cell>
          <cell r="J7421" t="str">
            <v>COEFICIENTE DE REPRESENTATIVIDADE</v>
          </cell>
          <cell r="K7421" t="str">
            <v>74,69</v>
          </cell>
          <cell r="L7421" t="str">
            <v>ENCARGOS COMPLEMENTARES REFERENCIAL</v>
          </cell>
        </row>
        <row r="7422">
          <cell r="G7422" t="str">
            <v>101320</v>
          </cell>
          <cell r="H7422" t="str">
            <v>CURSO DE CAPACITAÇÃO PARA MONTADOR DE MAQUINAS (ENCARGOS COMPLEMENTARES) - MENSALISTA</v>
          </cell>
          <cell r="I7422" t="str">
            <v>MES</v>
          </cell>
          <cell r="J7422" t="str">
            <v>COEFICIENTE DE REPRESENTATIVIDADE</v>
          </cell>
          <cell r="K7422" t="str">
            <v>38,13</v>
          </cell>
          <cell r="L7422" t="str">
            <v>ENCARGOS COMPLEMENTARES REFERENCIAL</v>
          </cell>
        </row>
        <row r="7423">
          <cell r="G7423" t="str">
            <v>101322</v>
          </cell>
          <cell r="H7423" t="str">
            <v>CURSO DE CAPACITAÇÃO PARA GESSEIRO (ENCARGOS COMPLEMENTARES) - MENSALISTA</v>
          </cell>
          <cell r="I7423" t="str">
            <v>MES</v>
          </cell>
          <cell r="J7423" t="str">
            <v>COEFICIENTE DE REPRESENTATIVIDADE</v>
          </cell>
          <cell r="K7423" t="str">
            <v>37,51</v>
          </cell>
          <cell r="L7423" t="str">
            <v>ENCARGOS COMPLEMENTARES REFERENCIAL</v>
          </cell>
        </row>
        <row r="7424">
          <cell r="G7424" t="str">
            <v>101323</v>
          </cell>
          <cell r="H7424" t="str">
            <v>CURSO DE CAPACITAÇÃO PARA IMPERMEABILIZADOR (ENCARGOS COMPLEMENTARES) - MENSALISTA</v>
          </cell>
          <cell r="I7424" t="str">
            <v>MES</v>
          </cell>
          <cell r="J7424" t="str">
            <v>COEFICIENTE DE REPRESENTATIVIDADE</v>
          </cell>
          <cell r="K7424" t="str">
            <v>68,98</v>
          </cell>
          <cell r="L7424" t="str">
            <v>ENCARGOS COMPLEMENTARES REFERENCIAL</v>
          </cell>
        </row>
        <row r="7425">
          <cell r="G7425" t="str">
            <v>101324</v>
          </cell>
          <cell r="H7425" t="str">
            <v>CURSO DE CAPACITAÇÃO PARA MOTORISTA DE CAMINHAO-BASCULANTE (ENCARGOS COMPLEMENTARES) - MENSALISTA</v>
          </cell>
          <cell r="I7425" t="str">
            <v>MES</v>
          </cell>
          <cell r="J7425" t="str">
            <v>COEFICIENTE DE REPRESENTATIVIDADE</v>
          </cell>
          <cell r="K7425" t="str">
            <v>19,04</v>
          </cell>
          <cell r="L7425" t="str">
            <v>ENCARGOS COMPLEMENTARES REFERENCIAL</v>
          </cell>
        </row>
        <row r="7426">
          <cell r="G7426" t="str">
            <v>101325</v>
          </cell>
          <cell r="H7426" t="str">
            <v>CURSO DE CAPACITAÇÃO PARA INSTALADOR DE TUBULAÇÕES (ENCARGOS COMPLEMENTARES) - MENSALISTA</v>
          </cell>
          <cell r="I7426" t="str">
            <v>MES</v>
          </cell>
          <cell r="J7426" t="str">
            <v>COEFICIENTE DE REPRESENTATIVIDADE</v>
          </cell>
          <cell r="K7426" t="str">
            <v>50,09</v>
          </cell>
          <cell r="L7426" t="str">
            <v>ENCARGOS COMPLEMENTARES REFERENCIAL</v>
          </cell>
        </row>
        <row r="7427">
          <cell r="G7427" t="str">
            <v>101326</v>
          </cell>
          <cell r="H7427" t="str">
            <v>CURSO DE CAPACITAÇÃO PARA JARDINEIRO (ENCARGOS COMPLEMENTARES) - MENSALISTA</v>
          </cell>
          <cell r="I7427" t="str">
            <v>MES</v>
          </cell>
          <cell r="J7427" t="str">
            <v>COEFICIENTE DE REPRESENTATIVIDADE</v>
          </cell>
          <cell r="K7427" t="str">
            <v>13,61</v>
          </cell>
          <cell r="L7427" t="str">
            <v>ENCARGOS COMPLEMENTARES REFERENCIAL</v>
          </cell>
        </row>
        <row r="7428">
          <cell r="G7428" t="str">
            <v>101327</v>
          </cell>
          <cell r="H7428" t="str">
            <v>CURSO DE CAPACITAÇÃO PARA LEITURISTA OU CADASTRISTA DE REDES DE ÁGUA (ENCARGOS COMPLEMENTARES) - MENSALISTA</v>
          </cell>
          <cell r="I7428" t="str">
            <v>MES</v>
          </cell>
          <cell r="J7428" t="str">
            <v>COEFICIENTE DE REPRESENTATIVIDADE</v>
          </cell>
          <cell r="K7428" t="str">
            <v>20,57</v>
          </cell>
          <cell r="L7428" t="str">
            <v>ENCARGOS COMPLEMENTARES REFERENCIAL</v>
          </cell>
        </row>
        <row r="7429">
          <cell r="G7429" t="str">
            <v>101328</v>
          </cell>
          <cell r="H7429" t="str">
            <v>CURSO DE CAPACITAÇÃO PARA MOTORISTA DE CAMINHAO-CARRETA (ENCARGOS COMPLEMENTARES) - MENSALISTA</v>
          </cell>
          <cell r="I7429" t="str">
            <v>MES</v>
          </cell>
          <cell r="J7429" t="str">
            <v>COEFICIENTE DE REPRESENTATIVIDADE</v>
          </cell>
          <cell r="K7429" t="str">
            <v>22,79</v>
          </cell>
          <cell r="L7429" t="str">
            <v>ENCARGOS COMPLEMENTARES REFERENCIAL</v>
          </cell>
        </row>
        <row r="7430">
          <cell r="G7430" t="str">
            <v>101329</v>
          </cell>
          <cell r="H7430" t="str">
            <v>CURSO DE CAPACITAÇÃO PARA MAÇARIQUEIRO (ENCARGOS COMPLEMENTARES) - MENSALISTA</v>
          </cell>
          <cell r="I7430" t="str">
            <v>MES</v>
          </cell>
          <cell r="J7430" t="str">
            <v>COEFICIENTE DE REPRESENTATIVIDADE</v>
          </cell>
          <cell r="K7430" t="str">
            <v>66,58</v>
          </cell>
          <cell r="L7430" t="str">
            <v>ENCARGOS COMPLEMENTARES REFERENCIAL</v>
          </cell>
        </row>
        <row r="7431">
          <cell r="G7431" t="str">
            <v>101330</v>
          </cell>
          <cell r="H7431" t="str">
            <v>CURSO DE CAPACITAÇÃO PARA MARCENEIRO (ENCARGOS COMPLEMENTARES) - MENSALISTA</v>
          </cell>
          <cell r="I7431" t="str">
            <v>MES</v>
          </cell>
          <cell r="J7431" t="str">
            <v>COEFICIENTE DE REPRESENTATIVIDADE</v>
          </cell>
          <cell r="K7431" t="str">
            <v>48,01</v>
          </cell>
          <cell r="L7431" t="str">
            <v>ENCARGOS COMPLEMENTARES REFERENCIAL</v>
          </cell>
        </row>
        <row r="7432">
          <cell r="G7432" t="str">
            <v>101331</v>
          </cell>
          <cell r="H7432" t="str">
            <v>CURSO DE CAPACITAÇÃO PARA MARMORISTA / GRANITEIRO (ENCARGOS COMPLEMENTARES) - MENSALISTA</v>
          </cell>
          <cell r="I7432" t="str">
            <v>MES</v>
          </cell>
          <cell r="J7432" t="str">
            <v>COEFICIENTE DE REPRESENTATIVIDADE</v>
          </cell>
          <cell r="K7432" t="str">
            <v>49,76</v>
          </cell>
          <cell r="L7432" t="str">
            <v>ENCARGOS COMPLEMENTARES REFERENCIAL</v>
          </cell>
        </row>
        <row r="7433">
          <cell r="G7433" t="str">
            <v>101332</v>
          </cell>
          <cell r="H7433" t="str">
            <v>CURSO DE CAPACITAÇÃO PARA MOTORISTA DE CARRO DE PASSEIO (ENCARGOS COMPLEMENTARES) - MENSALISTA</v>
          </cell>
          <cell r="I7433" t="str">
            <v>MES</v>
          </cell>
          <cell r="J7433" t="str">
            <v>COEFICIENTE DE REPRESENTATIVIDADE</v>
          </cell>
          <cell r="K7433" t="str">
            <v>15,26</v>
          </cell>
          <cell r="L7433" t="str">
            <v>ENCARGOS COMPLEMENTARES REFERENCIAL</v>
          </cell>
        </row>
        <row r="7434">
          <cell r="G7434" t="str">
            <v>101333</v>
          </cell>
          <cell r="H7434" t="str">
            <v>CURSO DE CAPACITAÇÃO PARA MECÂNICO DE EQUIPAMENTOS PESADOS (ENCARGOS COMPLEMENTARES) - MENSALISTA</v>
          </cell>
          <cell r="I7434" t="str">
            <v>MES</v>
          </cell>
          <cell r="J7434" t="str">
            <v>COEFICIENTE DE REPRESENTATIVIDADE</v>
          </cell>
          <cell r="K7434" t="str">
            <v>38,40</v>
          </cell>
          <cell r="L7434" t="str">
            <v>ENCARGOS COMPLEMENTARES REFERENCIAL</v>
          </cell>
        </row>
        <row r="7435">
          <cell r="G7435" t="str">
            <v>101334</v>
          </cell>
          <cell r="H7435" t="str">
            <v>CURSO DE CAPACITAÇÃO PARA MECÂNICO DE REFRIGERAÇÃO (ENCARGOS COMPLEMENTARES) - MENSALISTA</v>
          </cell>
          <cell r="I7435" t="str">
            <v>MES</v>
          </cell>
          <cell r="J7435" t="str">
            <v>COEFICIENTE DE REPRESENTATIVIDADE</v>
          </cell>
          <cell r="K7435" t="str">
            <v>120,53</v>
          </cell>
          <cell r="L7435" t="str">
            <v>ENCARGOS COMPLEMENTARES REFERENCIAL</v>
          </cell>
        </row>
        <row r="7436">
          <cell r="G7436" t="str">
            <v>101335</v>
          </cell>
          <cell r="H7436" t="str">
            <v>CURSO DE CAPACITAÇÃO PARA MOTORISTA DE ONIBUS / MICRO-ONIBUS (ENCARGOS COMPLEMENTARES) - MENSALISTA</v>
          </cell>
          <cell r="I7436" t="str">
            <v>MES</v>
          </cell>
          <cell r="J7436" t="str">
            <v>COEFICIENTE DE REPRESENTATIVIDADE</v>
          </cell>
          <cell r="K7436" t="str">
            <v>16,71</v>
          </cell>
          <cell r="L7436" t="str">
            <v>ENCARGOS COMPLEMENTARES REFERENCIAL</v>
          </cell>
        </row>
        <row r="7437">
          <cell r="G7437" t="str">
            <v>101336</v>
          </cell>
          <cell r="H7437" t="str">
            <v>CURSO DE CAPACITAÇÃO PARA MOTORISTA OPERADOR DE CAMINHAO COM MUNCK (ENCARGOS COMPLEMENTARES) - MENSALISTA</v>
          </cell>
          <cell r="I7437" t="str">
            <v>MES</v>
          </cell>
          <cell r="J7437" t="str">
            <v>COEFICIENTE DE REPRESENTATIVIDADE</v>
          </cell>
          <cell r="K7437" t="str">
            <v>66,10</v>
          </cell>
          <cell r="L7437" t="str">
            <v>ENCARGOS COMPLEMENTARES REFERENCIAL</v>
          </cell>
        </row>
        <row r="7438">
          <cell r="G7438" t="str">
            <v>101337</v>
          </cell>
          <cell r="H7438" t="str">
            <v>CURSO DE CAPACITAÇÃO PARA NIVELADOR (ENCARGOS COMPLEMENTARES) - MENSALISTA</v>
          </cell>
          <cell r="I7438" t="str">
            <v>MES</v>
          </cell>
          <cell r="J7438" t="str">
            <v>COEFICIENTE DE REPRESENTATIVIDADE</v>
          </cell>
          <cell r="K7438" t="str">
            <v>44,63</v>
          </cell>
          <cell r="L7438" t="str">
            <v>ENCARGOS COMPLEMENTARES REFERENCIAL</v>
          </cell>
        </row>
        <row r="7439">
          <cell r="G7439" t="str">
            <v>101338</v>
          </cell>
          <cell r="H7439" t="str">
            <v>CURSO DE CAPACITAÇÃO PARA OPERADOR DE BATE-ESTACAS (ENCARGOS COMPLEMENTARES) - MENSALISTA</v>
          </cell>
          <cell r="I7439" t="str">
            <v>MES</v>
          </cell>
          <cell r="J7439" t="str">
            <v>COEFICIENTE DE REPRESENTATIVIDADE</v>
          </cell>
          <cell r="K7439" t="str">
            <v>27,67</v>
          </cell>
          <cell r="L7439" t="str">
            <v>ENCARGOS COMPLEMENTARES REFERENCIAL</v>
          </cell>
        </row>
        <row r="7440">
          <cell r="G7440" t="str">
            <v>101339</v>
          </cell>
          <cell r="H7440" t="str">
            <v>CURSO DE CAPACITAÇÃO PARA OPERADOR DE BETONEIRA (ENCARGOS COMPLEMENTARES) - MENSALISTA</v>
          </cell>
          <cell r="I7440" t="str">
            <v>MES</v>
          </cell>
          <cell r="J7440" t="str">
            <v>COEFICIENTE DE REPRESENTATIVIDADE</v>
          </cell>
          <cell r="K7440" t="str">
            <v>25,13</v>
          </cell>
          <cell r="L7440" t="str">
            <v>ENCARGOS COMPLEMENTARES REFERENCIAL</v>
          </cell>
        </row>
        <row r="7441">
          <cell r="G7441" t="str">
            <v>101340</v>
          </cell>
          <cell r="H7441" t="str">
            <v>CURSO DE CAPACITAÇÃO PARA OPERADOR DE BETONEIRA ESTACIONARIA / MISTURADOR (ENCARGOS COMPLEMENTARES) - MENSALISTA</v>
          </cell>
          <cell r="I7441" t="str">
            <v>MES</v>
          </cell>
          <cell r="J7441" t="str">
            <v>COEFICIENTE DE REPRESENTATIVIDADE</v>
          </cell>
          <cell r="K7441" t="str">
            <v>24,25</v>
          </cell>
          <cell r="L7441" t="str">
            <v>ENCARGOS COMPLEMENTARES REFERENCIAL</v>
          </cell>
        </row>
        <row r="7442">
          <cell r="G7442" t="str">
            <v>101341</v>
          </cell>
          <cell r="H7442" t="str">
            <v>CURSO DE CAPACITAÇÃO PARA OPERADOR DE COMPRESSOR DE AR OU COMPRESSORISTA (ENCARGOS COMPLEMENTARES) - MENSALISTA</v>
          </cell>
          <cell r="I7442" t="str">
            <v>MES</v>
          </cell>
          <cell r="J7442" t="str">
            <v>COEFICIENTE DE REPRESENTATIVIDADE</v>
          </cell>
          <cell r="K7442" t="str">
            <v>23,65</v>
          </cell>
          <cell r="L7442" t="str">
            <v>ENCARGOS COMPLEMENTARES REFERENCIAL</v>
          </cell>
        </row>
        <row r="7443">
          <cell r="G7443" t="str">
            <v>101342</v>
          </cell>
          <cell r="H7443" t="str">
            <v>CURSO DE CAPACITAÇÃO PARA OPERADOR DE DEMARCADORA DE FAIXAS DE TRAFEGO (ENCARGOS COMPLEMENTARES) - MENSALISTA</v>
          </cell>
          <cell r="I7443" t="str">
            <v>MES</v>
          </cell>
          <cell r="J7443" t="str">
            <v>COEFICIENTE DE REPRESENTATIVIDADE</v>
          </cell>
          <cell r="K7443" t="str">
            <v>30,93</v>
          </cell>
          <cell r="L7443" t="str">
            <v>ENCARGOS COMPLEMENTARES REFERENCIAL</v>
          </cell>
        </row>
        <row r="7444">
          <cell r="G7444" t="str">
            <v>101343</v>
          </cell>
          <cell r="H7444" t="str">
            <v>CURSO DE CAPACITAÇÃO PARA OPERADOR DE ESCAVADEIRA (ENCARGOS COMPLEMENTARES) - MENSALISTA</v>
          </cell>
          <cell r="I7444" t="str">
            <v>MES</v>
          </cell>
          <cell r="J7444" t="str">
            <v>COEFICIENTE DE REPRESENTATIVIDADE</v>
          </cell>
          <cell r="K7444" t="str">
            <v>46,99</v>
          </cell>
          <cell r="L7444" t="str">
            <v>ENCARGOS COMPLEMENTARES REFERENCIAL</v>
          </cell>
        </row>
        <row r="7445">
          <cell r="G7445" t="str">
            <v>101344</v>
          </cell>
          <cell r="H7445" t="str">
            <v>CURSO DE CAPACITAÇÃO PARA OPERADOR DE GUINCHO OU GUINCHEIRO (ENCARGOS COMPLEMENTARES) - MENSALISTA</v>
          </cell>
          <cell r="I7445" t="str">
            <v>MES</v>
          </cell>
          <cell r="J7445" t="str">
            <v>COEFICIENTE DE REPRESENTATIVIDADE</v>
          </cell>
          <cell r="K7445" t="str">
            <v>44,38</v>
          </cell>
          <cell r="L7445" t="str">
            <v>ENCARGOS COMPLEMENTARES REFERENCIAL</v>
          </cell>
        </row>
        <row r="7446">
          <cell r="G7446" t="str">
            <v>101345</v>
          </cell>
          <cell r="H7446" t="str">
            <v>CURSO DE CAPACITAÇÃO PARA OPERADOR DE GUINDASTE (ENCARGOS COMPLEMENTARES) - MENSALISTA</v>
          </cell>
          <cell r="I7446" t="str">
            <v>MES</v>
          </cell>
          <cell r="J7446" t="str">
            <v>COEFICIENTE DE REPRESENTATIVIDADE</v>
          </cell>
          <cell r="K7446" t="str">
            <v>48,11</v>
          </cell>
          <cell r="L7446" t="str">
            <v>ENCARGOS COMPLEMENTARES REFERENCIAL</v>
          </cell>
        </row>
        <row r="7447">
          <cell r="G7447" t="str">
            <v>101346</v>
          </cell>
          <cell r="H7447" t="str">
            <v>CURSO DE CAPACITAÇÃO PARA OPERADOR DE JATO ABRASIVO OU JATISTA (ENCARGOS COMPLEMENTARES) - MENSALISTA</v>
          </cell>
          <cell r="I7447" t="str">
            <v>MES</v>
          </cell>
          <cell r="J7447" t="str">
            <v>COEFICIENTE DE REPRESENTATIVIDADE</v>
          </cell>
          <cell r="K7447" t="str">
            <v>42,06</v>
          </cell>
          <cell r="L7447" t="str">
            <v>ENCARGOS COMPLEMENTARES REFERENCIAL</v>
          </cell>
        </row>
        <row r="7448">
          <cell r="G7448" t="str">
            <v>101347</v>
          </cell>
          <cell r="H7448" t="str">
            <v>CURSO DE CAPACITAÇÃO PARA OPERADOR DE MAQUINAS E TRATORES DIVERSOS (ENCARGOS COMPLEMENTARES) - MENSALISTA</v>
          </cell>
          <cell r="I7448" t="str">
            <v>MES</v>
          </cell>
          <cell r="J7448" t="str">
            <v>COEFICIENTE DE REPRESENTATIVIDADE</v>
          </cell>
          <cell r="K7448" t="str">
            <v>39,18</v>
          </cell>
          <cell r="L7448" t="str">
            <v>ENCARGOS COMPLEMENTARES REFERENCIAL</v>
          </cell>
        </row>
        <row r="7449">
          <cell r="G7449" t="str">
            <v>101348</v>
          </cell>
          <cell r="H7449" t="str">
            <v>CURSO DE CAPACITAÇÃO PARA OPERADOR DE MARTELETE OU MARTELETEIRO (ENCARGOS COMPLEMENTARES) - MENSALISTA</v>
          </cell>
          <cell r="I7449" t="str">
            <v>MES</v>
          </cell>
          <cell r="J7449" t="str">
            <v>COEFICIENTE DE REPRESENTATIVIDADE</v>
          </cell>
          <cell r="K7449" t="str">
            <v>23,28</v>
          </cell>
          <cell r="L7449" t="str">
            <v>ENCARGOS COMPLEMENTARES REFERENCIAL</v>
          </cell>
        </row>
        <row r="7450">
          <cell r="G7450" t="str">
            <v>101349</v>
          </cell>
          <cell r="H7450" t="str">
            <v>CURSO DE CAPACITAÇÃO PARA OPERADOR DE MOTO SCRAPER (ENCARGOS COMPLEMENTARES) - MENSALISTA</v>
          </cell>
          <cell r="I7450" t="str">
            <v>MES</v>
          </cell>
          <cell r="J7450" t="str">
            <v>COEFICIENTE DE REPRESENTATIVIDADE</v>
          </cell>
          <cell r="K7450" t="str">
            <v>31,46</v>
          </cell>
          <cell r="L7450" t="str">
            <v>ENCARGOS COMPLEMENTARES REFERENCIAL</v>
          </cell>
        </row>
        <row r="7451">
          <cell r="G7451" t="str">
            <v>101350</v>
          </cell>
          <cell r="H7451" t="str">
            <v>CURSO DE CAPACITAÇÃO PARA OPERADOR DE MOTONIVELADORA (ENCARGOS COMPLEMENTARES) - MENSALISTA</v>
          </cell>
          <cell r="I7451" t="str">
            <v>MES</v>
          </cell>
          <cell r="J7451" t="str">
            <v>COEFICIENTE DE REPRESENTATIVIDADE</v>
          </cell>
          <cell r="K7451" t="str">
            <v>38,60</v>
          </cell>
          <cell r="L7451" t="str">
            <v>ENCARGOS COMPLEMENTARES REFERENCIAL</v>
          </cell>
        </row>
        <row r="7452">
          <cell r="G7452" t="str">
            <v>101351</v>
          </cell>
          <cell r="H7452" t="str">
            <v>CURSO DE CAPACITAÇÃO PARA OPERADOR DE PA CARREGADEIRA (ENCARGOS COMPLEMENTARES) - MENSALISTA</v>
          </cell>
          <cell r="I7452" t="str">
            <v>MES</v>
          </cell>
          <cell r="J7452" t="str">
            <v>COEFICIENTE DE REPRESENTATIVIDADE</v>
          </cell>
          <cell r="K7452" t="str">
            <v>27,91</v>
          </cell>
          <cell r="L7452" t="str">
            <v>ENCARGOS COMPLEMENTARES REFERENCIAL</v>
          </cell>
        </row>
        <row r="7453">
          <cell r="G7453" t="str">
            <v>101352</v>
          </cell>
          <cell r="H7453" t="str">
            <v>CURSO DE CAPACITAÇÃO PARA OPERADOR DE PAVIMENTADORA / MESA VIBROACABADORA (ENCARGOS COMPLEMENTARES) - MENSALISTA</v>
          </cell>
          <cell r="I7453" t="str">
            <v>MES</v>
          </cell>
          <cell r="J7453" t="str">
            <v>COEFICIENTE DE REPRESENTATIVIDADE</v>
          </cell>
          <cell r="K7453" t="str">
            <v>32,48</v>
          </cell>
          <cell r="L7453" t="str">
            <v>ENCARGOS COMPLEMENTARES REFERENCIAL</v>
          </cell>
        </row>
        <row r="7454">
          <cell r="G7454" t="str">
            <v>101353</v>
          </cell>
          <cell r="H7454" t="str">
            <v>CURSO DE CAPACITAÇÃO PARA OPERADOR DE ROLO COMPACTADOR (ENCARGOS COMPLEMENTARES) - MENSALISTA</v>
          </cell>
          <cell r="I7454" t="str">
            <v>MES</v>
          </cell>
          <cell r="J7454" t="str">
            <v>COEFICIENTE DE REPRESENTATIVIDADE</v>
          </cell>
          <cell r="K7454" t="str">
            <v>25,80</v>
          </cell>
          <cell r="L7454" t="str">
            <v>ENCARGOS COMPLEMENTARES REFERENCIAL</v>
          </cell>
        </row>
        <row r="7455">
          <cell r="G7455" t="str">
            <v>101354</v>
          </cell>
          <cell r="H7455" t="str">
            <v>CURSO DE CAPACITAÇÃO PARA OPERADOR DE TRATOR - EXCLUSIVE AGROPECUARIA (ENCARGOS COMPLEMENTARES) - MENSALISTA</v>
          </cell>
          <cell r="I7455" t="str">
            <v>MES</v>
          </cell>
          <cell r="J7455" t="str">
            <v>COEFICIENTE DE REPRESENTATIVIDADE</v>
          </cell>
          <cell r="K7455" t="str">
            <v>42,04</v>
          </cell>
          <cell r="L7455" t="str">
            <v>ENCARGOS COMPLEMENTARES REFERENCIAL</v>
          </cell>
        </row>
        <row r="7456">
          <cell r="G7456" t="str">
            <v>101355</v>
          </cell>
          <cell r="H7456" t="str">
            <v>CURSO DE CAPACITAÇÃO PARA OPERADOR DE USINA DE ASFALTO, DE SOLOS OU DE CONCRETO (ENCARGOS COMPLEMENTARES) - MENSALISTA</v>
          </cell>
          <cell r="I7456" t="str">
            <v>MES</v>
          </cell>
          <cell r="J7456" t="str">
            <v>COEFICIENTE DE REPRESENTATIVIDADE</v>
          </cell>
          <cell r="K7456" t="str">
            <v>27,89</v>
          </cell>
          <cell r="L7456" t="str">
            <v>ENCARGOS COMPLEMENTARES REFERENCIAL</v>
          </cell>
        </row>
        <row r="7457">
          <cell r="G7457" t="str">
            <v>101356</v>
          </cell>
          <cell r="H7457" t="str">
            <v>CURSO DE CAPACITAÇÃO PARA PASTILHEIRO (ENCARGOS COMPLEMENTARES) - MENSALISTA</v>
          </cell>
          <cell r="I7457" t="str">
            <v>MES</v>
          </cell>
          <cell r="J7457" t="str">
            <v>COEFICIENTE DE REPRESENTATIVIDADE</v>
          </cell>
          <cell r="K7457" t="str">
            <v>48,01</v>
          </cell>
          <cell r="L7457" t="str">
            <v>ENCARGOS COMPLEMENTARES REFERENCIAL</v>
          </cell>
        </row>
        <row r="7458">
          <cell r="G7458" t="str">
            <v>101357</v>
          </cell>
          <cell r="H7458" t="str">
            <v>CURSO DE CAPACITAÇÃO PARA PEDREIRO (ENCARGOS COMPLEMENTARES) - MENSALISTA</v>
          </cell>
          <cell r="I7458" t="str">
            <v>MES</v>
          </cell>
          <cell r="J7458" t="str">
            <v>COEFICIENTE DE REPRESENTATIVIDADE</v>
          </cell>
          <cell r="K7458" t="str">
            <v>68,98</v>
          </cell>
          <cell r="L7458" t="str">
            <v>ENCARGOS COMPLEMENTARES REFERENCIAL</v>
          </cell>
        </row>
        <row r="7459">
          <cell r="G7459" t="str">
            <v>101358</v>
          </cell>
          <cell r="H7459" t="str">
            <v>CURSO DE CAPACITAÇÃO PARA PINTOR (ENCARGOS COMPLEMENTARES) - MENSALISTA</v>
          </cell>
          <cell r="I7459" t="str">
            <v>MES</v>
          </cell>
          <cell r="J7459" t="str">
            <v>COEFICIENTE DE REPRESENTATIVIDADE</v>
          </cell>
          <cell r="K7459" t="str">
            <v>55,13</v>
          </cell>
          <cell r="L7459" t="str">
            <v>ENCARGOS COMPLEMENTARES REFERENCIAL</v>
          </cell>
        </row>
        <row r="7460">
          <cell r="G7460" t="str">
            <v>101359</v>
          </cell>
          <cell r="H7460" t="str">
            <v>CURSO DE CAPACITAÇÃO PARA PINTOR DE LETREIROS (ENCARGOS COMPLEMENTARES) - MENSALISTA</v>
          </cell>
          <cell r="I7460" t="str">
            <v>MES</v>
          </cell>
          <cell r="J7460" t="str">
            <v>COEFICIENTE DE REPRESENTATIVIDADE</v>
          </cell>
          <cell r="K7460" t="str">
            <v>50,84</v>
          </cell>
          <cell r="L7460" t="str">
            <v>ENCARGOS COMPLEMENTARES REFERENCIAL</v>
          </cell>
        </row>
        <row r="7461">
          <cell r="G7461" t="str">
            <v>101360</v>
          </cell>
          <cell r="H7461" t="str">
            <v>CURSO DE CAPACITAÇÃO PARA PINTOR PARA TINTA EPOXI (ENCARGOS COMPLEMENTARES) - MENSALISTA</v>
          </cell>
          <cell r="I7461" t="str">
            <v>MES</v>
          </cell>
          <cell r="J7461" t="str">
            <v>COEFICIENTE DE REPRESENTATIVIDADE</v>
          </cell>
          <cell r="K7461" t="str">
            <v>55,13</v>
          </cell>
          <cell r="L7461" t="str">
            <v>ENCARGOS COMPLEMENTARES REFERENCIAL</v>
          </cell>
        </row>
        <row r="7462">
          <cell r="G7462" t="str">
            <v>101361</v>
          </cell>
          <cell r="H7462" t="str">
            <v>CURSO DE CAPACITAÇÃO PARA POCEIRO / ESCAVADOR DE VALAS E TUBULOES (ENCARGOS COMPLEMENTARES) - MENSALISTA</v>
          </cell>
          <cell r="I7462" t="str">
            <v>MES</v>
          </cell>
          <cell r="J7462" t="str">
            <v>COEFICIENTE DE REPRESENTATIVIDADE</v>
          </cell>
          <cell r="K7462" t="str">
            <v>57,49</v>
          </cell>
          <cell r="L7462" t="str">
            <v>ENCARGOS COMPLEMENTARES REFERENCIAL</v>
          </cell>
        </row>
        <row r="7463">
          <cell r="G7463" t="str">
            <v>101362</v>
          </cell>
          <cell r="H7463" t="str">
            <v>CURSO DE CAPACITAÇÃO PARA RASTELEIRO (ENCARGOS COMPLEMENTARES) - MENSALISTA</v>
          </cell>
          <cell r="I7463" t="str">
            <v>MES</v>
          </cell>
          <cell r="J7463" t="str">
            <v>COEFICIENTE DE REPRESENTATIVIDADE</v>
          </cell>
          <cell r="K7463" t="str">
            <v>13,44</v>
          </cell>
          <cell r="L7463" t="str">
            <v>ENCARGOS COMPLEMENTARES REFERENCIAL</v>
          </cell>
        </row>
        <row r="7464">
          <cell r="G7464" t="str">
            <v>101363</v>
          </cell>
          <cell r="H7464" t="str">
            <v>CURSO DE CAPACITAÇÃO PARA SERRALHEIRO (ENCARGOS COMPLEMENTARES) - MENSALISTA</v>
          </cell>
          <cell r="I7464" t="str">
            <v>MES</v>
          </cell>
          <cell r="J7464" t="str">
            <v>COEFICIENTE DE REPRESENTATIVIDADE</v>
          </cell>
          <cell r="K7464" t="str">
            <v>38,52</v>
          </cell>
          <cell r="L7464" t="str">
            <v>ENCARGOS COMPLEMENTARES REFERENCIAL</v>
          </cell>
        </row>
        <row r="7465">
          <cell r="G7465" t="str">
            <v>101364</v>
          </cell>
          <cell r="H7465" t="str">
            <v>CURSO DE CAPACITAÇÃO PARA SERVENTE DE OBRAS (ENCARGOS COMPLEMENTARES) - MENSALISTA</v>
          </cell>
          <cell r="I7465" t="str">
            <v>MES</v>
          </cell>
          <cell r="J7465" t="str">
            <v>COEFICIENTE DE REPRESENTATIVIDADE</v>
          </cell>
          <cell r="K7465" t="str">
            <v>56,73</v>
          </cell>
          <cell r="L7465" t="str">
            <v>ENCARGOS COMPLEMENTARES REFERENCIAL</v>
          </cell>
        </row>
        <row r="7466">
          <cell r="G7466" t="str">
            <v>101365</v>
          </cell>
          <cell r="H7466" t="str">
            <v>CURSO DE CAPACITAÇÃO PARA SOLDADOR (ENCARGOS COMPLEMENTARES) - MENSALISTA</v>
          </cell>
          <cell r="I7466" t="str">
            <v>MES</v>
          </cell>
          <cell r="J7466" t="str">
            <v>COEFICIENTE DE REPRESENTATIVIDADE</v>
          </cell>
          <cell r="K7466" t="str">
            <v>43,38</v>
          </cell>
          <cell r="L7466" t="str">
            <v>ENCARGOS COMPLEMENTARES REFERENCIAL</v>
          </cell>
        </row>
        <row r="7467">
          <cell r="G7467" t="str">
            <v>101366</v>
          </cell>
          <cell r="H7467" t="str">
            <v>CURSO DE CAPACITAÇÃO PARA SOLDADOR ELETRICO (ENCARGOS COMPLEMENTARES) - MENSALISTA</v>
          </cell>
          <cell r="I7467" t="str">
            <v>MES</v>
          </cell>
          <cell r="J7467" t="str">
            <v>COEFICIENTE DE REPRESENTATIVIDADE</v>
          </cell>
          <cell r="K7467" t="str">
            <v>46,75</v>
          </cell>
          <cell r="L7467" t="str">
            <v>ENCARGOS COMPLEMENTARES REFERENCIAL</v>
          </cell>
        </row>
        <row r="7468">
          <cell r="G7468" t="str">
            <v>101367</v>
          </cell>
          <cell r="H7468" t="str">
            <v>CURSO DE CAPACITAÇÃO PARA TAQUEADOR OU TAQUEIRO (ENCARGOS COMPLEMENTARES) - MENSALISTA</v>
          </cell>
          <cell r="I7468" t="str">
            <v>MES</v>
          </cell>
          <cell r="J7468" t="str">
            <v>COEFICIENTE DE REPRESENTATIVIDADE</v>
          </cell>
          <cell r="K7468" t="str">
            <v>37,51</v>
          </cell>
          <cell r="L7468" t="str">
            <v>ENCARGOS COMPLEMENTARES REFERENCIAL</v>
          </cell>
        </row>
        <row r="7469">
          <cell r="G7469" t="str">
            <v>101368</v>
          </cell>
          <cell r="H7469" t="str">
            <v>CURSO DE CAPACITAÇÃO PARA TECNICO EM LABORATORIO E CAMPO DE CONSTRUCAO CIVIL (ENCARGOS COMPLEMENTARES) - MENSALISTA</v>
          </cell>
          <cell r="I7469" t="str">
            <v>MES</v>
          </cell>
          <cell r="J7469" t="str">
            <v>COEFICIENTE DE REPRESENTATIVIDADE</v>
          </cell>
          <cell r="K7469" t="str">
            <v>63,53</v>
          </cell>
          <cell r="L7469" t="str">
            <v>ENCARGOS COMPLEMENTARES REFERENCIAL</v>
          </cell>
        </row>
        <row r="7470">
          <cell r="G7470" t="str">
            <v>101369</v>
          </cell>
          <cell r="H7470" t="str">
            <v>CURSO DE CAPACITAÇÃO PARA TECNICO EM SONDAGEM (ENCARGOS COMPLEMENTARES) - MENSALISTA</v>
          </cell>
          <cell r="I7470" t="str">
            <v>MES</v>
          </cell>
          <cell r="J7470" t="str">
            <v>COEFICIENTE DE REPRESENTATIVIDADE</v>
          </cell>
          <cell r="K7470" t="str">
            <v>48,72</v>
          </cell>
          <cell r="L7470" t="str">
            <v>ENCARGOS COMPLEMENTARES REFERENCIAL</v>
          </cell>
        </row>
        <row r="7471">
          <cell r="G7471" t="str">
            <v>101370</v>
          </cell>
          <cell r="H7471" t="str">
            <v>CURSO DE CAPACITAÇÃO PARA TELHADOR (ENCARGOS COMPLEMENTARES) - MENSALISTA</v>
          </cell>
          <cell r="I7471" t="str">
            <v>MES</v>
          </cell>
          <cell r="J7471" t="str">
            <v>COEFICIENTE DE REPRESENTATIVIDADE</v>
          </cell>
          <cell r="K7471" t="str">
            <v>37,51</v>
          </cell>
          <cell r="L7471" t="str">
            <v>ENCARGOS COMPLEMENTARES REFERENCIAL</v>
          </cell>
        </row>
        <row r="7472">
          <cell r="G7472" t="str">
            <v>101371</v>
          </cell>
          <cell r="H7472" t="str">
            <v>CURSO DE CAPACITAÇÃO PARA VIDRACEIRO (ENCARGOS COMPLEMENTARES) - MENSALISTA</v>
          </cell>
          <cell r="I7472" t="str">
            <v>MES</v>
          </cell>
          <cell r="J7472" t="str">
            <v>COEFICIENTE DE REPRESENTATIVIDADE</v>
          </cell>
          <cell r="K7472" t="str">
            <v>39,47</v>
          </cell>
          <cell r="L7472" t="str">
            <v>ENCARGOS COMPLEMENTARES REFERENCIAL</v>
          </cell>
        </row>
        <row r="7473">
          <cell r="G7473" t="str">
            <v>101372</v>
          </cell>
          <cell r="H7473" t="str">
            <v>CURSO DE CAPACITAÇÃO PARA VIGIA DIURNO (ENCARGOS COMPLEMENTARES) - MENSALISTA</v>
          </cell>
          <cell r="I7473" t="str">
            <v>MES</v>
          </cell>
          <cell r="J7473" t="str">
            <v>COEFICIENTE DE REPRESENTATIVIDADE</v>
          </cell>
          <cell r="K7473" t="str">
            <v>13,61</v>
          </cell>
          <cell r="L7473" t="str">
            <v>ENCARGOS COMPLEMENTARES REFERENCIAL</v>
          </cell>
        </row>
        <row r="7474">
          <cell r="G7474" t="str">
            <v>101373</v>
          </cell>
          <cell r="H7474" t="str">
            <v>ENGENHEIRO CIVIL SENIOR COM ENCARGOS COMPLEMENTARES</v>
          </cell>
          <cell r="I7474" t="str">
            <v>H</v>
          </cell>
          <cell r="J7474" t="str">
            <v>COEFICIENTE DE REPRESENTATIVIDADE</v>
          </cell>
          <cell r="K7474" t="str">
            <v>176,21</v>
          </cell>
          <cell r="L7474" t="str">
            <v>ENCARGOS COMPLEMENTARES REFERENCIAL</v>
          </cell>
        </row>
        <row r="7475">
          <cell r="G7475" t="str">
            <v>101374</v>
          </cell>
          <cell r="H7475" t="str">
            <v>AJUDANTE DE ARMADOR COM ENCARGOS COMPLEMENTARES</v>
          </cell>
          <cell r="I7475" t="str">
            <v>MES</v>
          </cell>
          <cell r="J7475" t="str">
            <v>COEFICIENTE DE REPRESENTATIVIDADE</v>
          </cell>
          <cell r="K7475" t="str">
            <v>4.871,30</v>
          </cell>
          <cell r="L7475" t="str">
            <v>ENCARGOS COMPLEMENTARES REFERENCIAL</v>
          </cell>
        </row>
        <row r="7476">
          <cell r="G7476" t="str">
            <v>101375</v>
          </cell>
          <cell r="H7476" t="str">
            <v>AJUDANTE DE ELETRICISTA COM ENCARGOS COMPLEMENTARES</v>
          </cell>
          <cell r="I7476" t="str">
            <v>MES</v>
          </cell>
          <cell r="J7476" t="str">
            <v>COEFICIENTE DE REPRESENTATIVIDADE</v>
          </cell>
          <cell r="K7476" t="str">
            <v>6.116,60</v>
          </cell>
          <cell r="L7476" t="str">
            <v>ENCARGOS COMPLEMENTARES REFERENCIAL</v>
          </cell>
        </row>
        <row r="7477">
          <cell r="G7477" t="str">
            <v>101376</v>
          </cell>
          <cell r="H7477" t="str">
            <v>AJUDANTE DE ESTRUTURAS METÁLICAS COM ENCARGOS COMPLEMENTARES</v>
          </cell>
          <cell r="I7477" t="str">
            <v>MES</v>
          </cell>
          <cell r="J7477" t="str">
            <v>COEFICIENTE DE REPRESENTATIVIDADE</v>
          </cell>
          <cell r="K7477" t="str">
            <v>4.052,68</v>
          </cell>
          <cell r="L7477" t="str">
            <v>ENCARGOS COMPLEMENTARES REFERENCIAL</v>
          </cell>
        </row>
        <row r="7478">
          <cell r="G7478" t="str">
            <v>101377</v>
          </cell>
          <cell r="H7478" t="str">
            <v>AJUDANTE DE OPERAÇÃO EM GERAL COM ENCARGOS COMPLEMENTARES</v>
          </cell>
          <cell r="I7478" t="str">
            <v>MES</v>
          </cell>
          <cell r="J7478" t="str">
            <v>COEFICIENTE DE REPRESENTATIVIDADE</v>
          </cell>
          <cell r="K7478" t="str">
            <v>4.872,48</v>
          </cell>
          <cell r="L7478" t="str">
            <v>ENCARGOS COMPLEMENTARES REFERENCIAL</v>
          </cell>
        </row>
        <row r="7479">
          <cell r="G7479" t="str">
            <v>101378</v>
          </cell>
          <cell r="H7479" t="str">
            <v>AJUDANTE DE PINTOR COM ENCARGOS COMPLEMENTARES</v>
          </cell>
          <cell r="I7479" t="str">
            <v>MES</v>
          </cell>
          <cell r="J7479" t="str">
            <v>COEFICIENTE DE REPRESENTATIVIDADE</v>
          </cell>
          <cell r="K7479" t="str">
            <v>5.640,07</v>
          </cell>
          <cell r="L7479" t="str">
            <v>ENCARGOS COMPLEMENTARES REFERENCIAL</v>
          </cell>
        </row>
        <row r="7480">
          <cell r="G7480" t="str">
            <v>101379</v>
          </cell>
          <cell r="H7480" t="str">
            <v>AJUDANTE DE SERRALHEIRO COM ENCARGOS COMPLEMENTARES</v>
          </cell>
          <cell r="I7480" t="str">
            <v>MES</v>
          </cell>
          <cell r="J7480" t="str">
            <v>COEFICIENTE DE REPRESENTATIVIDADE</v>
          </cell>
          <cell r="K7480" t="str">
            <v>4.872,48</v>
          </cell>
          <cell r="L7480" t="str">
            <v>ENCARGOS COMPLEMENTARES REFERENCIAL</v>
          </cell>
        </row>
        <row r="7481">
          <cell r="G7481" t="str">
            <v>101380</v>
          </cell>
          <cell r="H7481" t="str">
            <v>AJUDANTE ESPECIALIZADO COM ENCARGOS COMPLEMENTARES</v>
          </cell>
          <cell r="I7481" t="str">
            <v>MES</v>
          </cell>
          <cell r="J7481" t="str">
            <v>COEFICIENTE DE REPRESENTATIVIDADE</v>
          </cell>
          <cell r="K7481" t="str">
            <v>5.209,77</v>
          </cell>
          <cell r="L7481" t="str">
            <v>ENCARGOS COMPLEMENTARES REFERENCIAL</v>
          </cell>
        </row>
        <row r="7482">
          <cell r="G7482" t="str">
            <v>101381</v>
          </cell>
          <cell r="H7482" t="str">
            <v>ARMADOR COM ENCARGOS COMPLEMENTARES</v>
          </cell>
          <cell r="I7482" t="str">
            <v>MES</v>
          </cell>
          <cell r="J7482" t="str">
            <v>COEFICIENTE DE REPRESENTATIVIDADE</v>
          </cell>
          <cell r="K7482" t="str">
            <v>5.610,90</v>
          </cell>
          <cell r="L7482" t="str">
            <v>ENCARGOS COMPLEMENTARES REFERENCIAL</v>
          </cell>
        </row>
        <row r="7483">
          <cell r="G7483" t="str">
            <v>101382</v>
          </cell>
          <cell r="H7483" t="str">
            <v>ASSENTADOR DE MANILHAS COM ENCARGOS COMPLEMENTARES</v>
          </cell>
          <cell r="I7483" t="str">
            <v>MES</v>
          </cell>
          <cell r="J7483" t="str">
            <v>COEFICIENTE DE REPRESENTATIVIDADE</v>
          </cell>
          <cell r="K7483" t="str">
            <v>5.050,74</v>
          </cell>
          <cell r="L7483" t="str">
            <v>ENCARGOS COMPLEMENTARES REFERENCIAL</v>
          </cell>
        </row>
        <row r="7484">
          <cell r="G7484" t="str">
            <v>101383</v>
          </cell>
          <cell r="H7484" t="str">
            <v>AUXILIAR DE AZULEJISTA COM ENCARGOS COMPLEMENTARES</v>
          </cell>
          <cell r="I7484" t="str">
            <v>MES</v>
          </cell>
          <cell r="J7484" t="str">
            <v>COEFICIENTE DE REPRESENTATIVIDADE</v>
          </cell>
          <cell r="K7484" t="str">
            <v>4.879,93</v>
          </cell>
          <cell r="L7484" t="str">
            <v>ENCARGOS COMPLEMENTARES REFERENCIAL</v>
          </cell>
        </row>
        <row r="7485">
          <cell r="G7485" t="str">
            <v>101384</v>
          </cell>
          <cell r="H7485" t="str">
            <v>AUXILIAR DE ENCANADOR OU BOMBEIRO HIDRÁULICO COM ENCARGOS COMPLEMENTARES</v>
          </cell>
          <cell r="I7485" t="str">
            <v>MES</v>
          </cell>
          <cell r="J7485" t="str">
            <v>COEFICIENTE DE REPRESENTATIVIDADE</v>
          </cell>
          <cell r="K7485" t="str">
            <v>5.264,95</v>
          </cell>
          <cell r="L7485" t="str">
            <v>ENCARGOS COMPLEMENTARES REFERENCIAL</v>
          </cell>
        </row>
        <row r="7486">
          <cell r="G7486" t="str">
            <v>101385</v>
          </cell>
          <cell r="H7486" t="str">
            <v>AUXILIAR DE LABORATORISTA DE SOLOS E DE CONCRETO COM ENCARGOS COMPLEMENTARES</v>
          </cell>
          <cell r="I7486" t="str">
            <v>MES</v>
          </cell>
          <cell r="J7486" t="str">
            <v>COEFICIENTE DE REPRESENTATIVIDADE</v>
          </cell>
          <cell r="K7486" t="str">
            <v>7.016,12</v>
          </cell>
          <cell r="L7486" t="str">
            <v>ENCARGOS COMPLEMENTARES REFERENCIAL</v>
          </cell>
        </row>
        <row r="7487">
          <cell r="G7487" t="str">
            <v>101386</v>
          </cell>
          <cell r="H7487" t="str">
            <v>AUXILIAR DE MECÂNICO COM ENCARGOS COMPLEMENTARES</v>
          </cell>
          <cell r="I7487" t="str">
            <v>MES</v>
          </cell>
          <cell r="J7487" t="str">
            <v>COEFICIENTE DE REPRESENTATIVIDADE</v>
          </cell>
          <cell r="K7487" t="str">
            <v>4.604,74</v>
          </cell>
          <cell r="L7487" t="str">
            <v>ENCARGOS COMPLEMENTARES REFERENCIAL</v>
          </cell>
        </row>
        <row r="7488">
          <cell r="G7488" t="str">
            <v>101387</v>
          </cell>
          <cell r="H7488" t="str">
            <v>AUXILIAR DE PEDREIRO COM ENCARGOS COMPLEMENTARES</v>
          </cell>
          <cell r="I7488" t="str">
            <v>MES</v>
          </cell>
          <cell r="J7488" t="str">
            <v>COEFICIENTE DE REPRESENTATIVIDADE</v>
          </cell>
          <cell r="K7488" t="str">
            <v>4.879,93</v>
          </cell>
          <cell r="L7488" t="str">
            <v>ENCARGOS COMPLEMENTARES REFERENCIAL</v>
          </cell>
        </row>
        <row r="7489">
          <cell r="G7489" t="str">
            <v>101388</v>
          </cell>
          <cell r="H7489" t="str">
            <v>AUXILIAR DE SERVIÇOS GERAIS COM ENCARGOS COMPLEMENTARES</v>
          </cell>
          <cell r="I7489" t="str">
            <v>MES</v>
          </cell>
          <cell r="J7489" t="str">
            <v>COEFICIENTE DE REPRESENTATIVIDADE</v>
          </cell>
          <cell r="K7489" t="str">
            <v>4.839,77</v>
          </cell>
          <cell r="L7489" t="str">
            <v>ENCARGOS COMPLEMENTARES REFERENCIAL</v>
          </cell>
        </row>
        <row r="7490">
          <cell r="G7490" t="str">
            <v>101389</v>
          </cell>
          <cell r="H7490" t="str">
            <v>AUXILIAR DE TOPÓGRAFO COM ENCARGOS COMPLEMENTARES</v>
          </cell>
          <cell r="I7490" t="str">
            <v>MES</v>
          </cell>
          <cell r="J7490" t="str">
            <v>COEFICIENTE DE REPRESENTATIVIDADE</v>
          </cell>
          <cell r="K7490" t="str">
            <v>5.729,75</v>
          </cell>
          <cell r="L7490" t="str">
            <v>ENCARGOS COMPLEMENTARES REFERENCIAL</v>
          </cell>
        </row>
        <row r="7491">
          <cell r="G7491" t="str">
            <v>101390</v>
          </cell>
          <cell r="H7491" t="str">
            <v>AUXILIAR TÉCNICO / ASSISTENTE DE ENGENHARIA COM ENCARGOS COMPLEMENTARES</v>
          </cell>
          <cell r="I7491" t="str">
            <v>MES</v>
          </cell>
          <cell r="J7491" t="str">
            <v>COEFICIENTE DE REPRESENTATIVIDADE</v>
          </cell>
          <cell r="K7491" t="str">
            <v>5.987,50</v>
          </cell>
          <cell r="L7491" t="str">
            <v>ENCARGOS COMPLEMENTARES REFERENCIAL</v>
          </cell>
        </row>
        <row r="7492">
          <cell r="G7492" t="str">
            <v>101391</v>
          </cell>
          <cell r="H7492" t="str">
            <v>AZULEJISTA OU LADRILHEIRO COM ENCARGOS COMPLEMENTARES</v>
          </cell>
          <cell r="I7492" t="str">
            <v>MES</v>
          </cell>
          <cell r="J7492" t="str">
            <v>COEFICIENTE DE REPRESENTATIVIDADE</v>
          </cell>
          <cell r="K7492" t="str">
            <v>5.621,40</v>
          </cell>
          <cell r="L7492" t="str">
            <v>ENCARGOS COMPLEMENTARES REFERENCIAL</v>
          </cell>
        </row>
        <row r="7493">
          <cell r="G7493" t="str">
            <v>101392</v>
          </cell>
          <cell r="H7493" t="str">
            <v>BLASTER, DINAMITADOR OU CABO DE FORÇA COM ENCARGOS COMPLEMENTARES</v>
          </cell>
          <cell r="I7493" t="str">
            <v>MES</v>
          </cell>
          <cell r="J7493" t="str">
            <v>COEFICIENTE DE REPRESENTATIVIDADE</v>
          </cell>
          <cell r="K7493" t="str">
            <v>4.711,12</v>
          </cell>
          <cell r="L7493" t="str">
            <v>ENCARGOS COMPLEMENTARES REFERENCIAL</v>
          </cell>
        </row>
        <row r="7494">
          <cell r="G7494" t="str">
            <v>101394</v>
          </cell>
          <cell r="H7494" t="str">
            <v>CALCETEIRO COM ENCARGOS COMPLEMENTARES</v>
          </cell>
          <cell r="I7494" t="str">
            <v>MES</v>
          </cell>
          <cell r="J7494" t="str">
            <v>COEFICIENTE DE REPRESENTATIVIDADE</v>
          </cell>
          <cell r="K7494" t="str">
            <v>5.610,87</v>
          </cell>
          <cell r="L7494" t="str">
            <v>ENCARGOS COMPLEMENTARES REFERENCIAL</v>
          </cell>
        </row>
        <row r="7495">
          <cell r="G7495" t="str">
            <v>101395</v>
          </cell>
          <cell r="H7495" t="str">
            <v>CARPINTEIRO AUXILIAR COM ENCARGOS COMPLEMENTARES</v>
          </cell>
          <cell r="I7495" t="str">
            <v>MES</v>
          </cell>
          <cell r="J7495" t="str">
            <v>COEFICIENTE DE REPRESENTATIVIDADE</v>
          </cell>
          <cell r="K7495" t="str">
            <v>4.846,66</v>
          </cell>
          <cell r="L7495" t="str">
            <v>ENCARGOS COMPLEMENTARES REFERENCIAL</v>
          </cell>
        </row>
        <row r="7496">
          <cell r="G7496" t="str">
            <v>101396</v>
          </cell>
          <cell r="H7496" t="str">
            <v>CARPINTEIRO DE ESQUADRIAS COM ENCARGOS COMPLEMENTARES</v>
          </cell>
          <cell r="I7496" t="str">
            <v>MES</v>
          </cell>
          <cell r="J7496" t="str">
            <v>COEFICIENTE DE REPRESENTATIVIDADE</v>
          </cell>
          <cell r="K7496" t="str">
            <v>5.588,13</v>
          </cell>
          <cell r="L7496" t="str">
            <v>ENCARGOS COMPLEMENTARES REFERENCIAL</v>
          </cell>
        </row>
        <row r="7497">
          <cell r="G7497" t="str">
            <v>101397</v>
          </cell>
          <cell r="H7497" t="str">
            <v>CARPINTEIRO DE FORMAS COM ENCARGOS COMPLEMENTARES</v>
          </cell>
          <cell r="I7497" t="str">
            <v>MES</v>
          </cell>
          <cell r="J7497" t="str">
            <v>COEFICIENTE DE REPRESENTATIVIDADE</v>
          </cell>
          <cell r="K7497" t="str">
            <v>5.577,63</v>
          </cell>
          <cell r="L7497" t="str">
            <v>ENCARGOS COMPLEMENTARES REFERENCIAL</v>
          </cell>
        </row>
        <row r="7498">
          <cell r="G7498" t="str">
            <v>101398</v>
          </cell>
          <cell r="H7498" t="str">
            <v>CAVOUQUEIRO OU OPERADOR DE PERFURATRIZ COM ENCARGOS COMPLEMENTARES</v>
          </cell>
          <cell r="I7498" t="str">
            <v>MES</v>
          </cell>
          <cell r="J7498" t="str">
            <v>COEFICIENTE DE REPRESENTATIVIDADE</v>
          </cell>
          <cell r="K7498" t="str">
            <v>3.762,63</v>
          </cell>
          <cell r="L7498" t="str">
            <v>ENCARGOS COMPLEMENTARES REFERENCIAL</v>
          </cell>
        </row>
        <row r="7499">
          <cell r="G7499" t="str">
            <v>101399</v>
          </cell>
          <cell r="H7499" t="str">
            <v>ELETRICISTA COM ENCARGOS COMPLEMENTARES</v>
          </cell>
          <cell r="I7499" t="str">
            <v>MES</v>
          </cell>
          <cell r="J7499" t="str">
            <v>COEFICIENTE DE REPRESENTATIVIDADE</v>
          </cell>
          <cell r="K7499" t="str">
            <v>7.126,54</v>
          </cell>
          <cell r="L7499" t="str">
            <v>ENCARGOS COMPLEMENTARES REFERENCIAL</v>
          </cell>
        </row>
        <row r="7500">
          <cell r="G7500" t="str">
            <v>101400</v>
          </cell>
          <cell r="H7500" t="str">
            <v>ELETRICISTA DE MANUTENÇÃO INDUSTRIAL COM ENCARGOS COMPLEMENTARES</v>
          </cell>
          <cell r="I7500" t="str">
            <v>MES</v>
          </cell>
          <cell r="J7500" t="str">
            <v>COEFICIENTE DE REPRESENTATIVIDADE</v>
          </cell>
          <cell r="K7500" t="str">
            <v>6.743,52</v>
          </cell>
          <cell r="L7500" t="str">
            <v>ENCARGOS COMPLEMENTARES REFERENCIAL</v>
          </cell>
        </row>
        <row r="7501">
          <cell r="G7501" t="str">
            <v>101401</v>
          </cell>
          <cell r="H7501" t="str">
            <v>ELETROTÉCNICO COM ENCARGOS COMPLEMENTARES</v>
          </cell>
          <cell r="I7501" t="str">
            <v>MES</v>
          </cell>
          <cell r="J7501" t="str">
            <v>COEFICIENTE DE REPRESENTATIVIDADE</v>
          </cell>
          <cell r="K7501" t="str">
            <v>8.096,38</v>
          </cell>
          <cell r="L7501" t="str">
            <v>ENCARGOS COMPLEMENTARES REFERENCIAL</v>
          </cell>
        </row>
        <row r="7502">
          <cell r="G7502" t="str">
            <v>101402</v>
          </cell>
          <cell r="H7502" t="str">
            <v>ENCANADOR OU BOMBEIRO HIDRÁULICO COM ENCARGOS COMPLEMENTARES</v>
          </cell>
          <cell r="I7502" t="str">
            <v>MES</v>
          </cell>
          <cell r="J7502" t="str">
            <v>COEFICIENTE DE REPRESENTATIVIDADE</v>
          </cell>
          <cell r="K7502" t="str">
            <v>6.117,77</v>
          </cell>
          <cell r="L7502" t="str">
            <v>ENCARGOS COMPLEMENTARES REFERENCIAL</v>
          </cell>
        </row>
        <row r="7503">
          <cell r="G7503" t="str">
            <v>101403</v>
          </cell>
          <cell r="H7503" t="str">
            <v>ENGENHEIRO CIVIL SENIOR COM ENCARGOS COMPLEMENTARES</v>
          </cell>
          <cell r="I7503" t="str">
            <v>MES</v>
          </cell>
          <cell r="J7503" t="str">
            <v>COEFICIENTE DE REPRESENTATIVIDADE</v>
          </cell>
          <cell r="K7503" t="str">
            <v>30.782,83</v>
          </cell>
          <cell r="L7503" t="str">
            <v>ENCARGOS COMPLEMENTARES REFERENCIAL</v>
          </cell>
        </row>
        <row r="7504">
          <cell r="G7504" t="str">
            <v>101404</v>
          </cell>
          <cell r="H7504" t="str">
            <v>ENGENHEIRO ELETRICISTA COM ENCARGOS COMPLEMENTARES</v>
          </cell>
          <cell r="I7504" t="str">
            <v>MES</v>
          </cell>
          <cell r="J7504" t="str">
            <v>COEFICIENTE DE REPRESENTATIVIDADE</v>
          </cell>
          <cell r="K7504" t="str">
            <v>19.779,23</v>
          </cell>
          <cell r="L7504" t="str">
            <v>ENCARGOS COMPLEMENTARES REFERENCIAL</v>
          </cell>
        </row>
        <row r="7505">
          <cell r="G7505" t="str">
            <v>101405</v>
          </cell>
          <cell r="H7505" t="str">
            <v>ENGENHEIRO SANITARISTA COM ENCARGOS COMPLEMENTARES</v>
          </cell>
          <cell r="I7505" t="str">
            <v>MES</v>
          </cell>
          <cell r="J7505" t="str">
            <v>COEFICIENTE DE REPRESENTATIVIDADE</v>
          </cell>
          <cell r="K7505" t="str">
            <v>19.019,92</v>
          </cell>
          <cell r="L7505" t="str">
            <v>ENCARGOS COMPLEMENTARES REFERENCIAL</v>
          </cell>
        </row>
        <row r="7506">
          <cell r="G7506" t="str">
            <v>101407</v>
          </cell>
          <cell r="H7506" t="str">
            <v>GESSEIRO COM ENCARGOS COMPLEMENTARES</v>
          </cell>
          <cell r="I7506" t="str">
            <v>MES</v>
          </cell>
          <cell r="J7506" t="str">
            <v>COEFICIENTE DE REPRESENTATIVIDADE</v>
          </cell>
          <cell r="K7506" t="str">
            <v>5.610,90</v>
          </cell>
          <cell r="L7506" t="str">
            <v>ENCARGOS COMPLEMENTARES REFERENCIAL</v>
          </cell>
        </row>
        <row r="7507">
          <cell r="G7507" t="str">
            <v>101408</v>
          </cell>
          <cell r="H7507" t="str">
            <v>IMPERMEABILIZADOR COM ENCARGOS COMPLEMENTARES</v>
          </cell>
          <cell r="I7507" t="str">
            <v>MES</v>
          </cell>
          <cell r="J7507" t="str">
            <v>COEFICIENTE DE REPRESENTATIVIDADE</v>
          </cell>
          <cell r="K7507" t="str">
            <v>5.642,37</v>
          </cell>
          <cell r="L7507" t="str">
            <v>ENCARGOS COMPLEMENTARES REFERENCIAL</v>
          </cell>
        </row>
        <row r="7508">
          <cell r="G7508" t="str">
            <v>101409</v>
          </cell>
          <cell r="H7508" t="str">
            <v>INSTALADOR DE TUBULAÇÕES COM ENCARGOS COMPLEMENTARES</v>
          </cell>
          <cell r="I7508" t="str">
            <v>MES</v>
          </cell>
          <cell r="J7508" t="str">
            <v>COEFICIENTE DE REPRESENTATIVIDADE</v>
          </cell>
          <cell r="K7508" t="str">
            <v>5.576,15</v>
          </cell>
          <cell r="L7508" t="str">
            <v>ENCARGOS COMPLEMENTARES REFERENCIAL</v>
          </cell>
        </row>
        <row r="7509">
          <cell r="G7509" t="str">
            <v>101410</v>
          </cell>
          <cell r="H7509" t="str">
            <v>JARDINEIRO COM ENCARGOS COMPLEMENTARES</v>
          </cell>
          <cell r="I7509" t="str">
            <v>MES</v>
          </cell>
          <cell r="J7509" t="str">
            <v>COEFICIENTE DE REPRESENTATIVIDADE</v>
          </cell>
          <cell r="K7509" t="str">
            <v>4.855,24</v>
          </cell>
          <cell r="L7509" t="str">
            <v>ENCARGOS COMPLEMENTARES REFERENCIAL</v>
          </cell>
        </row>
        <row r="7510">
          <cell r="G7510" t="str">
            <v>101411</v>
          </cell>
          <cell r="H7510" t="str">
            <v>LEITURISTA OU CADASTRISTA DE REDES DE ÁGUA COM ENCARGOS COMPLEMENTARES</v>
          </cell>
          <cell r="I7510" t="str">
            <v>MES</v>
          </cell>
          <cell r="J7510" t="str">
            <v>COEFICIENTE DE REPRESENTATIVIDADE</v>
          </cell>
          <cell r="K7510" t="str">
            <v>5.517,63</v>
          </cell>
          <cell r="L7510" t="str">
            <v>ENCARGOS COMPLEMENTARES REFERENCIAL</v>
          </cell>
        </row>
        <row r="7511">
          <cell r="G7511" t="str">
            <v>101412</v>
          </cell>
          <cell r="H7511" t="str">
            <v>MAÇARIQUEIRO COM ENCARGOS COMPLEMENTARES</v>
          </cell>
          <cell r="I7511" t="str">
            <v>MES</v>
          </cell>
          <cell r="J7511" t="str">
            <v>COEFICIENTE DE REPRESENTATIVIDADE</v>
          </cell>
          <cell r="K7511" t="str">
            <v>6.369,20</v>
          </cell>
          <cell r="L7511" t="str">
            <v>ENCARGOS COMPLEMENTARES REFERENCIAL</v>
          </cell>
        </row>
        <row r="7512">
          <cell r="G7512" t="str">
            <v>101413</v>
          </cell>
          <cell r="H7512" t="str">
            <v>MARCENEIRO COM ENCARGOS COMPLEMENTARES</v>
          </cell>
          <cell r="I7512" t="str">
            <v>MES</v>
          </cell>
          <cell r="J7512" t="str">
            <v>COEFICIENTE DE REPRESENTATIVIDADE</v>
          </cell>
          <cell r="K7512" t="str">
            <v>5.588,13</v>
          </cell>
          <cell r="L7512" t="str">
            <v>ENCARGOS COMPLEMENTARES REFERENCIAL</v>
          </cell>
        </row>
        <row r="7513">
          <cell r="G7513" t="str">
            <v>101414</v>
          </cell>
          <cell r="H7513" t="str">
            <v>MARMORISTA / GRANITEIRO COM ENCARGOS COMPLEMENTARES</v>
          </cell>
          <cell r="I7513" t="str">
            <v>MES</v>
          </cell>
          <cell r="J7513" t="str">
            <v>COEFICIENTE DE REPRESENTATIVIDADE</v>
          </cell>
          <cell r="K7513" t="str">
            <v>5.772,43</v>
          </cell>
          <cell r="L7513" t="str">
            <v>ENCARGOS COMPLEMENTARES REFERENCIAL</v>
          </cell>
        </row>
        <row r="7514">
          <cell r="G7514" t="str">
            <v>101415</v>
          </cell>
          <cell r="H7514" t="str">
            <v>MECÂNICO DE EQUIPAMENTOS PESADOS COM ENCARGOS COMPLEMENTARES</v>
          </cell>
          <cell r="I7514" t="str">
            <v>MES</v>
          </cell>
          <cell r="J7514" t="str">
            <v>COEFICIENTE DE REPRESENTATIVIDADE</v>
          </cell>
          <cell r="K7514" t="str">
            <v>7.114,24</v>
          </cell>
          <cell r="L7514" t="str">
            <v>ENCARGOS COMPLEMENTARES REFERENCIAL</v>
          </cell>
        </row>
        <row r="7515">
          <cell r="G7515" t="str">
            <v>101416</v>
          </cell>
          <cell r="H7515" t="str">
            <v>MECÂNICO DE REFRIGERAÇÃO COM ENCARGOS COMPLEMENTARES</v>
          </cell>
          <cell r="I7515" t="str">
            <v>MES</v>
          </cell>
          <cell r="J7515" t="str">
            <v>COEFICIENTE DE REPRESENTATIVIDADE</v>
          </cell>
          <cell r="K7515" t="str">
            <v>7.091,23</v>
          </cell>
          <cell r="L7515" t="str">
            <v>ENCARGOS COMPLEMENTARES REFERENCIAL</v>
          </cell>
        </row>
        <row r="7516">
          <cell r="G7516" t="str">
            <v>101417</v>
          </cell>
          <cell r="H7516" t="str">
            <v>MONTADOR DE ELETROELETRÔNICO COM ENCARGOS COMPLEMENTARES</v>
          </cell>
          <cell r="I7516" t="str">
            <v>MES</v>
          </cell>
          <cell r="J7516" t="str">
            <v>COEFICIENTE DE REPRESENTATIVIDADE</v>
          </cell>
          <cell r="K7516" t="str">
            <v>7.030,43</v>
          </cell>
          <cell r="L7516" t="str">
            <v>ENCARGOS COMPLEMENTARES REFERENCIAL</v>
          </cell>
        </row>
        <row r="7517">
          <cell r="G7517" t="str">
            <v>101418</v>
          </cell>
          <cell r="H7517" t="str">
            <v>MONTADOR DE ESTRUTURAS METÁLICAS COM ENCARGOS COMPLEMENTARES</v>
          </cell>
          <cell r="I7517" t="str">
            <v>MES</v>
          </cell>
          <cell r="J7517" t="str">
            <v>COEFICIENTE DE REPRESENTATIVIDADE</v>
          </cell>
          <cell r="K7517" t="str">
            <v>4.696,29</v>
          </cell>
          <cell r="L7517" t="str">
            <v>ENCARGOS COMPLEMENTARES REFERENCIAL</v>
          </cell>
        </row>
        <row r="7518">
          <cell r="G7518" t="str">
            <v>101419</v>
          </cell>
          <cell r="H7518" t="str">
            <v>MONTADOR DE MÁQUINAS COM ENCARGOS COMPLEMENTARES</v>
          </cell>
          <cell r="I7518" t="str">
            <v>MES</v>
          </cell>
          <cell r="J7518" t="str">
            <v>COEFICIENTE DE REPRESENTATIVIDADE</v>
          </cell>
          <cell r="K7518" t="str">
            <v>7.294,37</v>
          </cell>
          <cell r="L7518" t="str">
            <v>ENCARGOS COMPLEMENTARES REFERENCIAL</v>
          </cell>
        </row>
        <row r="7519">
          <cell r="G7519" t="str">
            <v>101420</v>
          </cell>
          <cell r="H7519" t="str">
            <v>MOTORISTA DE CAMINHÃO BASCULANTE COM ENCARGOS COMPLEMENTARES</v>
          </cell>
          <cell r="I7519" t="str">
            <v>MES</v>
          </cell>
          <cell r="J7519" t="str">
            <v>COEFICIENTE DE REPRESENTATIVIDADE</v>
          </cell>
          <cell r="K7519" t="str">
            <v>5.986,93</v>
          </cell>
          <cell r="L7519" t="str">
            <v>ENCARGOS COMPLEMENTARES REFERENCIAL</v>
          </cell>
        </row>
        <row r="7520">
          <cell r="G7520" t="str">
            <v>101421</v>
          </cell>
          <cell r="H7520" t="str">
            <v>MOTORISTA DE CAMINHÃO CARRETA COM ENCARGOS COMPLEMENTARES</v>
          </cell>
          <cell r="I7520" t="str">
            <v>MES</v>
          </cell>
          <cell r="J7520" t="str">
            <v>COEFICIENTE DE REPRESENTATIVIDADE</v>
          </cell>
          <cell r="K7520" t="str">
            <v>6.923,57</v>
          </cell>
          <cell r="L7520" t="str">
            <v>ENCARGOS COMPLEMENTARES REFERENCIAL</v>
          </cell>
        </row>
        <row r="7521">
          <cell r="G7521" t="str">
            <v>101422</v>
          </cell>
          <cell r="H7521" t="str">
            <v>MOTORISTA DE CARRO DE PASSEIO COM ENCARGOS COMPLEMENTARES</v>
          </cell>
          <cell r="I7521" t="str">
            <v>MES</v>
          </cell>
          <cell r="J7521" t="str">
            <v>COEFICIENTE DE REPRESENTATIVIDADE</v>
          </cell>
          <cell r="K7521" t="str">
            <v>5.042,91</v>
          </cell>
          <cell r="L7521" t="str">
            <v>ENCARGOS COMPLEMENTARES REFERENCIAL</v>
          </cell>
        </row>
        <row r="7522">
          <cell r="G7522" t="str">
            <v>101423</v>
          </cell>
          <cell r="H7522" t="str">
            <v>MOTORISTA DE ÔNIBUS / MICRO-ÔNIBUS COM ENCARGOS COMPLEMENTARES</v>
          </cell>
          <cell r="I7522" t="str">
            <v>MES</v>
          </cell>
          <cell r="J7522" t="str">
            <v>COEFICIENTE DE REPRESENTATIVIDADE</v>
          </cell>
          <cell r="K7522" t="str">
            <v>5.404,37</v>
          </cell>
          <cell r="L7522" t="str">
            <v>ENCARGOS COMPLEMENTARES REFERENCIAL</v>
          </cell>
        </row>
        <row r="7523">
          <cell r="G7523" t="str">
            <v>101424</v>
          </cell>
          <cell r="H7523" t="str">
            <v>MOTORISTA OPERADOR DE CAMINHÃO COM MUNCK COM ENCARGOS COMPLEMENTARES</v>
          </cell>
          <cell r="I7523" t="str">
            <v>MES</v>
          </cell>
          <cell r="J7523" t="str">
            <v>COEFICIENTE DE REPRESENTATIVIDADE</v>
          </cell>
          <cell r="K7523" t="str">
            <v>6.408,61</v>
          </cell>
          <cell r="L7523" t="str">
            <v>ENCARGOS COMPLEMENTARES REFERENCIAL</v>
          </cell>
        </row>
        <row r="7524">
          <cell r="G7524" t="str">
            <v>101425</v>
          </cell>
          <cell r="H7524" t="str">
            <v>NIVELADOR  COM ENCARGOS COMPLEMENTARES</v>
          </cell>
          <cell r="I7524" t="str">
            <v>MES</v>
          </cell>
          <cell r="J7524" t="str">
            <v>COEFICIENTE DE REPRESENTATIVIDADE</v>
          </cell>
          <cell r="K7524" t="str">
            <v>7.208,47</v>
          </cell>
          <cell r="L7524" t="str">
            <v>ENCARGOS COMPLEMENTARES REFERENCIAL</v>
          </cell>
        </row>
        <row r="7525">
          <cell r="G7525" t="str">
            <v>101426</v>
          </cell>
          <cell r="H7525" t="str">
            <v>OPERADOR DE BATE-ESTACA COM ENCARGOS COMPLEMENTARES</v>
          </cell>
          <cell r="I7525" t="str">
            <v>MES</v>
          </cell>
          <cell r="J7525" t="str">
            <v>COEFICIENTE DE REPRESENTATIVIDADE</v>
          </cell>
          <cell r="K7525" t="str">
            <v>5.469,25</v>
          </cell>
          <cell r="L7525" t="str">
            <v>ENCARGOS COMPLEMENTARES REFERENCIAL</v>
          </cell>
        </row>
        <row r="7526">
          <cell r="G7526" t="str">
            <v>101427</v>
          </cell>
          <cell r="H7526" t="str">
            <v>OPERADOR DE BETONEIRA (CAMINHÃO) COM ENCARGOS COMPLEMENTARES</v>
          </cell>
          <cell r="I7526" t="str">
            <v>MES</v>
          </cell>
          <cell r="J7526" t="str">
            <v>COEFICIENTE DE REPRESENTATIVIDADE</v>
          </cell>
          <cell r="K7526" t="str">
            <v>5.080,99</v>
          </cell>
          <cell r="L7526" t="str">
            <v>ENCARGOS COMPLEMENTARES REFERENCIAL</v>
          </cell>
        </row>
        <row r="7527">
          <cell r="G7527" t="str">
            <v>101428</v>
          </cell>
          <cell r="H7527" t="str">
            <v>OPERADOR DE BETONEIRA ESTACIONÁRIA COM ENCARGOS COMPLEMENTARES</v>
          </cell>
          <cell r="I7527" t="str">
            <v>MES</v>
          </cell>
          <cell r="J7527" t="str">
            <v>COEFICIENTE DE REPRESENTATIVIDADE</v>
          </cell>
          <cell r="K7527" t="str">
            <v>4.946,33</v>
          </cell>
          <cell r="L7527" t="str">
            <v>ENCARGOS COMPLEMENTARES REFERENCIAL</v>
          </cell>
        </row>
        <row r="7528">
          <cell r="G7528" t="str">
            <v>101429</v>
          </cell>
          <cell r="H7528" t="str">
            <v>OPERADOR DE COMPRESSOR DE AR OU COMPRESSORISTA COM ENCARGOS COMPLEMENTARES</v>
          </cell>
          <cell r="I7528" t="str">
            <v>MES</v>
          </cell>
          <cell r="J7528" t="str">
            <v>COEFICIENTE DE REPRESENTATIVIDADE</v>
          </cell>
          <cell r="K7528" t="str">
            <v>4.854,68</v>
          </cell>
          <cell r="L7528" t="str">
            <v>ENCARGOS COMPLEMENTARES REFERENCIAL</v>
          </cell>
        </row>
        <row r="7529">
          <cell r="G7529" t="str">
            <v>101430</v>
          </cell>
          <cell r="H7529" t="str">
            <v>OPERADOR DE DEMARCADORA DE FAIXAS DE TRÁFEGO COM ENCARGOS COMPLEMENTARES</v>
          </cell>
          <cell r="I7529" t="str">
            <v>MES</v>
          </cell>
          <cell r="J7529" t="str">
            <v>COEFICIENTE DE REPRESENTATIVIDADE</v>
          </cell>
          <cell r="K7529" t="str">
            <v>5.969,70</v>
          </cell>
          <cell r="L7529" t="str">
            <v>ENCARGOS COMPLEMENTARES REFERENCIAL</v>
          </cell>
        </row>
        <row r="7530">
          <cell r="G7530" t="str">
            <v>101431</v>
          </cell>
          <cell r="H7530" t="str">
            <v>OPERADOR DE ESCAVADEIRA COM ENCARGOS COMPLEMENTARES</v>
          </cell>
          <cell r="I7530" t="str">
            <v>MES</v>
          </cell>
          <cell r="J7530" t="str">
            <v>COEFICIENTE DE REPRESENTATIVIDADE</v>
          </cell>
          <cell r="K7530" t="str">
            <v>6.435,24</v>
          </cell>
          <cell r="L7530" t="str">
            <v>ENCARGOS COMPLEMENTARES REFERENCIAL</v>
          </cell>
        </row>
        <row r="7531">
          <cell r="G7531" t="str">
            <v>101432</v>
          </cell>
          <cell r="H7531" t="str">
            <v>OPERADOR DE GUINCHO OU GUINCHEIRO COM ENCARGOS COMPLEMENTARES</v>
          </cell>
          <cell r="I7531" t="str">
            <v>MES</v>
          </cell>
          <cell r="J7531" t="str">
            <v>COEFICIENTE DE REPRESENTATIVIDADE</v>
          </cell>
          <cell r="K7531" t="str">
            <v>4.706,76</v>
          </cell>
          <cell r="L7531" t="str">
            <v>ENCARGOS COMPLEMENTARES REFERENCIAL</v>
          </cell>
        </row>
        <row r="7532">
          <cell r="G7532" t="str">
            <v>101433</v>
          </cell>
          <cell r="H7532" t="str">
            <v>OPERADOR DE GUINDASTE COM ENCARGOS COMPLEMENTARES</v>
          </cell>
          <cell r="I7532" t="str">
            <v>MES</v>
          </cell>
          <cell r="J7532" t="str">
            <v>COEFICIENTE DE REPRESENTATIVIDADE</v>
          </cell>
          <cell r="K7532" t="str">
            <v>4.999,31</v>
          </cell>
          <cell r="L7532" t="str">
            <v>ENCARGOS COMPLEMENTARES REFERENCIAL</v>
          </cell>
        </row>
        <row r="7533">
          <cell r="G7533" t="str">
            <v>101434</v>
          </cell>
          <cell r="H7533" t="str">
            <v>OPERADOR DE JATO ABRASIVO OU JATISTA COM ENCARGOS COMPLEMENTARES</v>
          </cell>
          <cell r="I7533" t="str">
            <v>MES</v>
          </cell>
          <cell r="J7533" t="str">
            <v>COEFICIENTE DE REPRESENTATIVIDADE</v>
          </cell>
          <cell r="K7533" t="str">
            <v>5.889,86</v>
          </cell>
          <cell r="L7533" t="str">
            <v>ENCARGOS COMPLEMENTARES REFERENCIAL</v>
          </cell>
        </row>
        <row r="7534">
          <cell r="G7534" t="str">
            <v>101435</v>
          </cell>
          <cell r="H7534" t="str">
            <v>OPERADOR DE MÁQUINAS E TRATORES DIVERSOS COM ENCARGOS COMPLEMENTARES</v>
          </cell>
          <cell r="I7534" t="str">
            <v>MES</v>
          </cell>
          <cell r="J7534" t="str">
            <v>COEFICIENTE DE REPRESENTATIVIDADE</v>
          </cell>
          <cell r="K7534" t="str">
            <v>5.570,21</v>
          </cell>
          <cell r="L7534" t="str">
            <v>ENCARGOS COMPLEMENTARES REFERENCIAL</v>
          </cell>
        </row>
        <row r="7535">
          <cell r="G7535" t="str">
            <v>101436</v>
          </cell>
          <cell r="H7535" t="str">
            <v>OPERADOR DE MARTELETE OU MARTELETEIRO COM ENCARGOS COMPLEMENTARES</v>
          </cell>
          <cell r="I7535" t="str">
            <v>MES</v>
          </cell>
          <cell r="J7535" t="str">
            <v>COEFICIENTE DE REPRESENTATIVIDADE</v>
          </cell>
          <cell r="K7535" t="str">
            <v>4.796,99</v>
          </cell>
          <cell r="L7535" t="str">
            <v>ENCARGOS COMPLEMENTARES REFERENCIAL</v>
          </cell>
        </row>
        <row r="7536">
          <cell r="G7536" t="str">
            <v>101437</v>
          </cell>
          <cell r="H7536" t="str">
            <v>OPERADOR DE MOTO SCRAPER COM ENCARGOS COMPLEMENTARES</v>
          </cell>
          <cell r="I7536" t="str">
            <v>MES</v>
          </cell>
          <cell r="J7536" t="str">
            <v>COEFICIENTE DE REPRESENTATIVIDADE</v>
          </cell>
          <cell r="K7536" t="str">
            <v>6.050,49</v>
          </cell>
          <cell r="L7536" t="str">
            <v>ENCARGOS COMPLEMENTARES REFERENCIAL</v>
          </cell>
        </row>
        <row r="7537">
          <cell r="G7537" t="str">
            <v>101438</v>
          </cell>
          <cell r="H7537" t="str">
            <v>OPERADOR DE MOTONIVELADORA COM ENCARGOS COMPLEMENTARES</v>
          </cell>
          <cell r="I7537" t="str">
            <v>MES</v>
          </cell>
          <cell r="J7537" t="str">
            <v>COEFICIENTE DE REPRESENTATIVIDADE</v>
          </cell>
          <cell r="K7537" t="str">
            <v>7.143,88</v>
          </cell>
          <cell r="L7537" t="str">
            <v>ENCARGOS COMPLEMENTARES REFERENCIAL</v>
          </cell>
        </row>
        <row r="7538">
          <cell r="G7538" t="str">
            <v>101439</v>
          </cell>
          <cell r="H7538" t="str">
            <v>OPERADOR DE PÁ CARREGADEIRA COM ENCARGOS COMPLEMENTARES</v>
          </cell>
          <cell r="I7538" t="str">
            <v>MES</v>
          </cell>
          <cell r="J7538" t="str">
            <v>COEFICIENTE DE REPRESENTATIVIDADE</v>
          </cell>
          <cell r="K7538" t="str">
            <v>5.507,17</v>
          </cell>
          <cell r="L7538" t="str">
            <v>ENCARGOS COMPLEMENTARES REFERENCIAL</v>
          </cell>
        </row>
        <row r="7539">
          <cell r="G7539" t="str">
            <v>101440</v>
          </cell>
          <cell r="H7539" t="str">
            <v>OPERADOR DE PAVIMENTADORA / MESA VIBROACABADORA COM ENCARGOS COMPLEMENTARES</v>
          </cell>
          <cell r="I7539" t="str">
            <v>MES</v>
          </cell>
          <cell r="J7539" t="str">
            <v>COEFICIENTE DE REPRESENTATIVIDADE</v>
          </cell>
          <cell r="K7539" t="str">
            <v>6.206,68</v>
          </cell>
          <cell r="L7539" t="str">
            <v>ENCARGOS COMPLEMENTARES REFERENCIAL</v>
          </cell>
        </row>
        <row r="7540">
          <cell r="G7540" t="str">
            <v>101441</v>
          </cell>
          <cell r="H7540" t="str">
            <v>OPERADOR DE ROLO COMPACTADOR COM ENCARGOS COMPLEMENTARES</v>
          </cell>
          <cell r="I7540" t="str">
            <v>MES</v>
          </cell>
          <cell r="J7540" t="str">
            <v>COEFICIENTE DE REPRESENTATIVIDADE</v>
          </cell>
          <cell r="K7540" t="str">
            <v>5.182,85</v>
          </cell>
          <cell r="L7540" t="str">
            <v>ENCARGOS COMPLEMENTARES REFERENCIAL</v>
          </cell>
        </row>
        <row r="7541">
          <cell r="G7541" t="str">
            <v>101442</v>
          </cell>
          <cell r="H7541" t="str">
            <v>OPERADOR DE TRATOR - EXCLUSIVE AGROPECUÁRIA COM ENCARGOS COMPLEMENTARES</v>
          </cell>
          <cell r="I7541" t="str">
            <v>MES</v>
          </cell>
          <cell r="J7541" t="str">
            <v>COEFICIENTE DE REPRESENTATIVIDADE</v>
          </cell>
          <cell r="K7541" t="str">
            <v>5.887,01</v>
          </cell>
          <cell r="L7541" t="str">
            <v>ENCARGOS COMPLEMENTARES REFERENCIAL</v>
          </cell>
        </row>
        <row r="7542">
          <cell r="G7542" t="str">
            <v>101443</v>
          </cell>
          <cell r="H7542" t="str">
            <v>OPERADOR DE USINA DE ASFALTO, DE SOLOS OU DE CONCRETO COM ENCARGOS COMPLEMENTARES</v>
          </cell>
          <cell r="I7542" t="str">
            <v>MES</v>
          </cell>
          <cell r="J7542" t="str">
            <v>COEFICIENTE DE REPRESENTATIVIDADE</v>
          </cell>
          <cell r="K7542" t="str">
            <v>5.503,81</v>
          </cell>
          <cell r="L7542" t="str">
            <v>ENCARGOS COMPLEMENTARES REFERENCIAL</v>
          </cell>
        </row>
        <row r="7543">
          <cell r="G7543" t="str">
            <v>101444</v>
          </cell>
          <cell r="H7543" t="str">
            <v>PASTILHEIRO COM ENCARGOS COMPLEMENTARES</v>
          </cell>
          <cell r="I7543" t="str">
            <v>MES</v>
          </cell>
          <cell r="J7543" t="str">
            <v>COEFICIENTE DE REPRESENTATIVIDADE</v>
          </cell>
          <cell r="K7543" t="str">
            <v>5.621,40</v>
          </cell>
          <cell r="L7543" t="str">
            <v>ENCARGOS COMPLEMENTARES REFERENCIAL</v>
          </cell>
        </row>
        <row r="7544">
          <cell r="G7544" t="str">
            <v>101445</v>
          </cell>
          <cell r="H7544" t="str">
            <v>PEDREIRO COM ENCARGOS COMPLEMENTARES</v>
          </cell>
          <cell r="I7544" t="str">
            <v>MES</v>
          </cell>
          <cell r="J7544" t="str">
            <v>COEFICIENTE DE REPRESENTATIVIDADE</v>
          </cell>
          <cell r="K7544" t="str">
            <v>5.642,37</v>
          </cell>
          <cell r="L7544" t="str">
            <v>ENCARGOS COMPLEMENTARES REFERENCIAL</v>
          </cell>
        </row>
        <row r="7545">
          <cell r="G7545" t="str">
            <v>101446</v>
          </cell>
          <cell r="H7545" t="str">
            <v>PINTOR COM ENCARGOS COMPLEMENTARES</v>
          </cell>
          <cell r="I7545" t="str">
            <v>MES</v>
          </cell>
          <cell r="J7545" t="str">
            <v>COEFICIENTE DE REPRESENTATIVIDADE</v>
          </cell>
          <cell r="K7545" t="str">
            <v>6.491,43</v>
          </cell>
          <cell r="L7545" t="str">
            <v>ENCARGOS COMPLEMENTARES REFERENCIAL</v>
          </cell>
        </row>
        <row r="7546">
          <cell r="G7546" t="str">
            <v>101447</v>
          </cell>
          <cell r="H7546" t="str">
            <v>PINTOR DE LETREIROS COM ENCARGOS COMPLEMENTARES</v>
          </cell>
          <cell r="I7546" t="str">
            <v>MES</v>
          </cell>
          <cell r="J7546" t="str">
            <v>COEFICIENTE DE REPRESENTATIVIDADE</v>
          </cell>
          <cell r="K7546" t="str">
            <v>6.119,27</v>
          </cell>
          <cell r="L7546" t="str">
            <v>ENCARGOS COMPLEMENTARES REFERENCIAL</v>
          </cell>
        </row>
        <row r="7547">
          <cell r="G7547" t="str">
            <v>101448</v>
          </cell>
          <cell r="H7547" t="str">
            <v>PINTOR PARA TINTA EPÓXI COM ENCARGOS COMPLEMENTARES</v>
          </cell>
          <cell r="I7547" t="str">
            <v>MES</v>
          </cell>
          <cell r="J7547" t="str">
            <v>COEFICIENTE DE REPRESENTATIVIDADE</v>
          </cell>
          <cell r="K7547" t="str">
            <v>6.491,43</v>
          </cell>
          <cell r="L7547" t="str">
            <v>ENCARGOS COMPLEMENTARES REFERENCIAL</v>
          </cell>
        </row>
        <row r="7548">
          <cell r="G7548" t="str">
            <v>101449</v>
          </cell>
          <cell r="H7548" t="str">
            <v>POCEIRO / ESCAVADOR DE VALAS COM ENCARGOS COMPLEMENTARES</v>
          </cell>
          <cell r="I7548" t="str">
            <v>MES</v>
          </cell>
          <cell r="J7548" t="str">
            <v>COEFICIENTE DE REPRESENTATIVIDADE</v>
          </cell>
          <cell r="K7548" t="str">
            <v>4.719,87</v>
          </cell>
          <cell r="L7548" t="str">
            <v>ENCARGOS COMPLEMENTARES REFERENCIAL</v>
          </cell>
        </row>
        <row r="7549">
          <cell r="G7549" t="str">
            <v>101450</v>
          </cell>
          <cell r="H7549" t="str">
            <v>RASTELEIRO COM ENCARGOS COMPLEMENTARES</v>
          </cell>
          <cell r="I7549" t="str">
            <v>MES</v>
          </cell>
          <cell r="J7549" t="str">
            <v>COEFICIENTE DE REPRESENTATIVIDADE</v>
          </cell>
          <cell r="K7549" t="str">
            <v>4.587,72</v>
          </cell>
          <cell r="L7549" t="str">
            <v>ENCARGOS COMPLEMENTARES REFERENCIAL</v>
          </cell>
        </row>
        <row r="7550">
          <cell r="G7550" t="str">
            <v>101451</v>
          </cell>
          <cell r="H7550" t="str">
            <v>SERRALHEIRO COM ENCARGOS COMPLEMENTARES</v>
          </cell>
          <cell r="I7550" t="str">
            <v>MES</v>
          </cell>
          <cell r="J7550" t="str">
            <v>COEFICIENTE DE REPRESENTATIVIDADE</v>
          </cell>
          <cell r="K7550" t="str">
            <v>5.722,79</v>
          </cell>
          <cell r="L7550" t="str">
            <v>ENCARGOS COMPLEMENTARES REFERENCIAL</v>
          </cell>
        </row>
        <row r="7551">
          <cell r="G7551" t="str">
            <v>101452</v>
          </cell>
          <cell r="H7551" t="str">
            <v>SERVENTE DE OBRAS COM ENCARGOS COMPLEMENTARES</v>
          </cell>
          <cell r="I7551" t="str">
            <v>MES</v>
          </cell>
          <cell r="J7551" t="str">
            <v>COEFICIENTE DE REPRESENTATIVIDADE</v>
          </cell>
          <cell r="K7551" t="str">
            <v>4.865,65</v>
          </cell>
          <cell r="L7551" t="str">
            <v>ENCARGOS COMPLEMENTARES REFERENCIAL</v>
          </cell>
        </row>
        <row r="7552">
          <cell r="G7552" t="str">
            <v>101453</v>
          </cell>
          <cell r="H7552" t="str">
            <v>SOLDADOR COM ENCARGOS COMPLEMENTARES</v>
          </cell>
          <cell r="I7552" t="str">
            <v>MES</v>
          </cell>
          <cell r="J7552" t="str">
            <v>COEFICIENTE DE REPRESENTATIVIDADE</v>
          </cell>
          <cell r="K7552" t="str">
            <v>6.419,88</v>
          </cell>
          <cell r="L7552" t="str">
            <v>ENCARGOS COMPLEMENTARES REFERENCIAL</v>
          </cell>
        </row>
        <row r="7553">
          <cell r="G7553" t="str">
            <v>101454</v>
          </cell>
          <cell r="H7553" t="str">
            <v>SOLDADOR ELÉTRICO COM ENCARGOS COMPLEMENTARES</v>
          </cell>
          <cell r="I7553" t="str">
            <v>MES</v>
          </cell>
          <cell r="J7553" t="str">
            <v>COEFICIENTE DE REPRESENTATIVIDADE</v>
          </cell>
          <cell r="K7553" t="str">
            <v>6.793,18</v>
          </cell>
          <cell r="L7553" t="str">
            <v>ENCARGOS COMPLEMENTARES REFERENCIAL</v>
          </cell>
        </row>
        <row r="7554">
          <cell r="G7554" t="str">
            <v>101455</v>
          </cell>
          <cell r="H7554" t="str">
            <v>TAQUEADOR OU TAQUEIRO COM ENCARGOS COMPLEMENTARES</v>
          </cell>
          <cell r="I7554" t="str">
            <v>MES</v>
          </cell>
          <cell r="J7554" t="str">
            <v>COEFICIENTE DE REPRESENTATIVIDADE</v>
          </cell>
          <cell r="K7554" t="str">
            <v>5.577,63</v>
          </cell>
          <cell r="L7554" t="str">
            <v>ENCARGOS COMPLEMENTARES REFERENCIAL</v>
          </cell>
        </row>
        <row r="7555">
          <cell r="G7555" t="str">
            <v>101456</v>
          </cell>
          <cell r="H7555" t="str">
            <v>TÉCNICO DE LABORATÓRIO E CAMPO DE CONSTRUÇÃO COM ENCARGOS COMPLEMENTARES</v>
          </cell>
          <cell r="I7555" t="str">
            <v>MES</v>
          </cell>
          <cell r="J7555" t="str">
            <v>COEFICIENTE DE REPRESENTATIVIDADE</v>
          </cell>
          <cell r="K7555" t="str">
            <v>10.113,29</v>
          </cell>
          <cell r="L7555" t="str">
            <v>ENCARGOS COMPLEMENTARES REFERENCIAL</v>
          </cell>
        </row>
        <row r="7556">
          <cell r="G7556" t="str">
            <v>101457</v>
          </cell>
          <cell r="H7556" t="str">
            <v>TÉCNICO EM SONDAGEM COM ENCARGOS COMPLEMENTARES</v>
          </cell>
          <cell r="I7556" t="str">
            <v>MES</v>
          </cell>
          <cell r="J7556" t="str">
            <v>COEFICIENTE DE REPRESENTATIVIDADE</v>
          </cell>
          <cell r="K7556" t="str">
            <v>6.626,93</v>
          </cell>
          <cell r="L7556" t="str">
            <v>ENCARGOS COMPLEMENTARES REFERENCIAL</v>
          </cell>
        </row>
        <row r="7557">
          <cell r="G7557" t="str">
            <v>101458</v>
          </cell>
          <cell r="H7557" t="str">
            <v>TELHADOR COM ENCARGOS COMPLEMENTARES</v>
          </cell>
          <cell r="I7557" t="str">
            <v>MES</v>
          </cell>
          <cell r="J7557" t="str">
            <v>COEFICIENTE DE REPRESENTATIVIDADE</v>
          </cell>
          <cell r="K7557" t="str">
            <v>5.577,63</v>
          </cell>
          <cell r="L7557" t="str">
            <v>ENCARGOS COMPLEMENTARES REFERENCIAL</v>
          </cell>
        </row>
        <row r="7558">
          <cell r="G7558" t="str">
            <v>101459</v>
          </cell>
          <cell r="H7558" t="str">
            <v>VIDRACEIRO COM ENCARGOS COMPLEMENTARES</v>
          </cell>
          <cell r="I7558" t="str">
            <v>MES</v>
          </cell>
          <cell r="J7558" t="str">
            <v>COEFICIENTE DE REPRESENTATIVIDADE</v>
          </cell>
          <cell r="K7558" t="str">
            <v>4.880,22</v>
          </cell>
          <cell r="L7558" t="str">
            <v>ENCARGOS COMPLEMENTARES REFERENCIAL</v>
          </cell>
        </row>
        <row r="7559">
          <cell r="G7559" t="str">
            <v>101460</v>
          </cell>
          <cell r="H7559" t="str">
            <v>VIGIA DIURNO COM ENCARGOS COMPLEMENTARES</v>
          </cell>
          <cell r="I7559" t="str">
            <v>MES</v>
          </cell>
          <cell r="J7559" t="str">
            <v>COEFICIENTE DE REPRESENTATIVIDADE</v>
          </cell>
          <cell r="K7559" t="str">
            <v>4.822,53</v>
          </cell>
          <cell r="L7559" t="str">
            <v>ENCARGOS COMPLEMENTARES REFERENCIAL</v>
          </cell>
        </row>
      </sheetData>
      <sheetData sheetId="17">
        <row r="1">
          <cell r="A1" t="str">
            <v xml:space="preserve">        PRECOS DE INSUMOS - BANCO NACIONAL</v>
          </cell>
        </row>
        <row r="2">
          <cell r="A2" t="str">
            <v/>
          </cell>
        </row>
        <row r="3">
          <cell r="A3" t="str">
            <v>MES DE COLETA: 09/2023</v>
          </cell>
        </row>
        <row r="4">
          <cell r="A4" t="str">
            <v>LOCALIDADE: 2840 - SAO PAULO</v>
          </cell>
        </row>
        <row r="5">
          <cell r="A5" t="str">
            <v>ENCARGOS SOCIAIS (%) HORISTA 115,26  MENSALISTA  71,27</v>
          </cell>
        </row>
        <row r="6">
          <cell r="A6" t="str">
            <v/>
          </cell>
        </row>
        <row r="7">
          <cell r="A7" t="str">
            <v xml:space="preserve">CODIGO  </v>
          </cell>
          <cell r="B7" t="str">
            <v>DESCRICAO DO INSUMO</v>
          </cell>
          <cell r="C7" t="str">
            <v>UNIDADE DE MEDIDA</v>
          </cell>
          <cell r="D7" t="str">
            <v>ORIGEM DO PRECO</v>
          </cell>
          <cell r="E7" t="str">
            <v>PRECO MEDIANO R$</v>
          </cell>
        </row>
        <row r="8">
          <cell r="A8">
            <v>38605</v>
          </cell>
          <cell r="B8" t="str">
            <v xml:space="preserve">ABERTURA PARA ENCAIXE DE CUBA OU LAVATORIO EM BANCADA DE MARMORE/ GRANITO OU OUTRO TIPO DE PEDRA NATURAL                                                                                                                                                                                                                                                                                                                                                                                                  </v>
          </cell>
          <cell r="C8" t="str">
            <v xml:space="preserve">UN    </v>
          </cell>
          <cell r="D8" t="str">
            <v>CR</v>
          </cell>
          <cell r="E8" t="str">
            <v>182,14</v>
          </cell>
        </row>
        <row r="9">
          <cell r="A9">
            <v>11270</v>
          </cell>
          <cell r="B9" t="str">
            <v xml:space="preserve">ABRACADEIRA DE LATAO PARA FIXACAO DE CABO PARA-RAIO, DIMENSOES 32 X 24 X 24 MM                                                                                                                                                                                                                                                                                                                                                                                                                            </v>
          </cell>
          <cell r="C9" t="str">
            <v xml:space="preserve">UN    </v>
          </cell>
          <cell r="D9" t="str">
            <v>CR</v>
          </cell>
          <cell r="E9" t="str">
            <v>2,91</v>
          </cell>
        </row>
        <row r="10">
          <cell r="A10">
            <v>412</v>
          </cell>
          <cell r="B10" t="str">
            <v xml:space="preserve">ABRACADEIRA DE NYLON PARA AMARRACAO DE CABOS, COMPRIMENTO DE *230* X *7,6* MM                                                                                                                                                                                                                                                                                                                                                                                                                             </v>
          </cell>
          <cell r="C10" t="str">
            <v xml:space="preserve">UN    </v>
          </cell>
          <cell r="D10" t="str">
            <v>CR</v>
          </cell>
          <cell r="E10" t="str">
            <v>1,13</v>
          </cell>
        </row>
        <row r="11">
          <cell r="A11">
            <v>414</v>
          </cell>
          <cell r="B11" t="str">
            <v xml:space="preserve">ABRACADEIRA DE NYLON PARA AMARRACAO DE CABOS, COMPRIMENTO DE 100 X 2,5 MM                                                                                                                                                                                                                                                                                                                                                                                                                                 </v>
          </cell>
          <cell r="C11" t="str">
            <v xml:space="preserve">UN    </v>
          </cell>
          <cell r="D11" t="str">
            <v>CR</v>
          </cell>
          <cell r="E11" t="str">
            <v>0,07</v>
          </cell>
        </row>
        <row r="12">
          <cell r="A12">
            <v>410</v>
          </cell>
          <cell r="B12" t="str">
            <v xml:space="preserve">ABRACADEIRA DE NYLON PARA AMARRACAO DE CABOS, COMPRIMENTO DE 150 X *3,6* MM                                                                                                                                                                                                                                                                                                                                                                                                                               </v>
          </cell>
          <cell r="C12" t="str">
            <v xml:space="preserve">UN    </v>
          </cell>
          <cell r="D12" t="str">
            <v>CR</v>
          </cell>
          <cell r="E12" t="str">
            <v>0,17</v>
          </cell>
        </row>
        <row r="13">
          <cell r="A13">
            <v>411</v>
          </cell>
          <cell r="B13" t="str">
            <v xml:space="preserve">ABRACADEIRA DE NYLON PARA AMARRACAO DE CABOS, COMPRIMENTO DE 200 X *4,6* MM                                                                                                                                                                                                                                                                                                                                                                                                                               </v>
          </cell>
          <cell r="C13" t="str">
            <v xml:space="preserve">UN    </v>
          </cell>
          <cell r="D13" t="str">
            <v xml:space="preserve">C </v>
          </cell>
          <cell r="E13" t="str">
            <v>0,22</v>
          </cell>
        </row>
        <row r="14">
          <cell r="A14">
            <v>408</v>
          </cell>
          <cell r="B14" t="str">
            <v xml:space="preserve">ABRACADEIRA DE NYLON PARA AMARRACAO DE CABOS, COMPRIMENTO DE 390 X *4,6* MM                                                                                                                                                                                                                                                                                                                                                                                                                               </v>
          </cell>
          <cell r="C14" t="str">
            <v xml:space="preserve">UN    </v>
          </cell>
          <cell r="D14" t="str">
            <v>CR</v>
          </cell>
          <cell r="E14" t="str">
            <v>1,09</v>
          </cell>
        </row>
        <row r="15">
          <cell r="A15">
            <v>39131</v>
          </cell>
          <cell r="B15" t="str">
            <v xml:space="preserve">ABRACADEIRA EM ACO PARA AMARRACAO DE ELETRODUTOS, TIPO D, COM 1 1/2" E CUNHA DE FIXACAO                                                                                                                                                                                                                                                                                                                                                                                                                   </v>
          </cell>
          <cell r="C15" t="str">
            <v xml:space="preserve">UN    </v>
          </cell>
          <cell r="D15" t="str">
            <v>CR</v>
          </cell>
          <cell r="E15" t="str">
            <v>4,35</v>
          </cell>
        </row>
        <row r="16">
          <cell r="A16">
            <v>394</v>
          </cell>
          <cell r="B16" t="str">
            <v xml:space="preserve">ABRACADEIRA EM ACO PARA AMARRACAO DE ELETRODUTOS, TIPO D, COM 1 1/2" E PARAFUSO DE FIXACAO                                                                                                                                                                                                                                                                                                                                                                                                                </v>
          </cell>
          <cell r="C16" t="str">
            <v xml:space="preserve">UN    </v>
          </cell>
          <cell r="D16" t="str">
            <v>CR</v>
          </cell>
          <cell r="E16" t="str">
            <v>4,41</v>
          </cell>
        </row>
        <row r="17">
          <cell r="A17">
            <v>39130</v>
          </cell>
          <cell r="B17" t="str">
            <v xml:space="preserve">ABRACADEIRA EM ACO PARA AMARRACAO DE ELETRODUTOS, TIPO D, COM 1 1/4" E CUNHA DE FIXACAO                                                                                                                                                                                                                                                                                                                                                                                                                   </v>
          </cell>
          <cell r="C17" t="str">
            <v xml:space="preserve">UN    </v>
          </cell>
          <cell r="D17" t="str">
            <v>CR</v>
          </cell>
          <cell r="E17" t="str">
            <v>3,97</v>
          </cell>
        </row>
        <row r="18">
          <cell r="A18">
            <v>395</v>
          </cell>
          <cell r="B18" t="str">
            <v xml:space="preserve">ABRACADEIRA EM ACO PARA AMARRACAO DE ELETRODUTOS, TIPO D, COM 1 1/4" E PARAFUSO DE FIXACAO                                                                                                                                                                                                                                                                                                                                                                                                                </v>
          </cell>
          <cell r="C18" t="str">
            <v xml:space="preserve">UN    </v>
          </cell>
          <cell r="D18" t="str">
            <v>CR</v>
          </cell>
          <cell r="E18" t="str">
            <v>4,24</v>
          </cell>
        </row>
        <row r="19">
          <cell r="A19">
            <v>39127</v>
          </cell>
          <cell r="B19" t="str">
            <v xml:space="preserve">ABRACADEIRA EM ACO PARA AMARRACAO DE ELETRODUTOS, TIPO D, COM 1/2" E CUNHA DE FIXACAO                                                                                                                                                                                                                                                                                                                                                                                                                     </v>
          </cell>
          <cell r="C19" t="str">
            <v xml:space="preserve">UN    </v>
          </cell>
          <cell r="D19" t="str">
            <v>CR</v>
          </cell>
          <cell r="E19" t="str">
            <v>2,09</v>
          </cell>
        </row>
        <row r="20">
          <cell r="A20">
            <v>392</v>
          </cell>
          <cell r="B20" t="str">
            <v xml:space="preserve">ABRACADEIRA EM ACO PARA AMARRACAO DE ELETRODUTOS, TIPO D, COM 1/2" E PARAFUSO DE FIXACAO                                                                                                                                                                                                                                                                                                                                                                                                                  </v>
          </cell>
          <cell r="C20" t="str">
            <v xml:space="preserve">UN    </v>
          </cell>
          <cell r="D20" t="str">
            <v>CR</v>
          </cell>
          <cell r="E20" t="str">
            <v>2,15</v>
          </cell>
        </row>
        <row r="21">
          <cell r="A21">
            <v>39129</v>
          </cell>
          <cell r="B21" t="str">
            <v xml:space="preserve">ABRACADEIRA EM ACO PARA AMARRACAO DE ELETRODUTOS, TIPO D, COM 1" E CUNHA DE FIXACAO                                                                                                                                                                                                                                                                                                                                                                                                                       </v>
          </cell>
          <cell r="C21" t="str">
            <v xml:space="preserve">UN    </v>
          </cell>
          <cell r="D21" t="str">
            <v>CR</v>
          </cell>
          <cell r="E21" t="str">
            <v>2,45</v>
          </cell>
        </row>
        <row r="22">
          <cell r="A22">
            <v>393</v>
          </cell>
          <cell r="B22" t="str">
            <v xml:space="preserve">ABRACADEIRA EM ACO PARA AMARRACAO DE ELETRODUTOS, TIPO D, COM 1" E PARAFUSO DE FIXACAO                                                                                                                                                                                                                                                                                                                                                                                                                    </v>
          </cell>
          <cell r="C22" t="str">
            <v xml:space="preserve">UN    </v>
          </cell>
          <cell r="D22" t="str">
            <v xml:space="preserve">C </v>
          </cell>
          <cell r="E22" t="str">
            <v>2,56</v>
          </cell>
        </row>
        <row r="23">
          <cell r="A23">
            <v>39133</v>
          </cell>
          <cell r="B23" t="str">
            <v xml:space="preserve">ABRACADEIRA EM ACO PARA AMARRACAO DE ELETRODUTOS, TIPO D, COM 2 1/2" E CUNHA DE FIXACAO                                                                                                                                                                                                                                                                                                                                                                                                                   </v>
          </cell>
          <cell r="C23" t="str">
            <v xml:space="preserve">UN    </v>
          </cell>
          <cell r="D23" t="str">
            <v>CR</v>
          </cell>
          <cell r="E23" t="str">
            <v>5,71</v>
          </cell>
        </row>
        <row r="24">
          <cell r="A24">
            <v>397</v>
          </cell>
          <cell r="B24" t="str">
            <v xml:space="preserve">ABRACADEIRA EM ACO PARA AMARRACAO DE ELETRODUTOS, TIPO D, COM 2 1/2" E PARAFUSO DE FIXACAO                                                                                                                                                                                                                                                                                                                                                                                                                </v>
          </cell>
          <cell r="C24" t="str">
            <v xml:space="preserve">UN    </v>
          </cell>
          <cell r="D24" t="str">
            <v>CR</v>
          </cell>
          <cell r="E24" t="str">
            <v>6,31</v>
          </cell>
        </row>
        <row r="25">
          <cell r="A25">
            <v>39132</v>
          </cell>
          <cell r="B25" t="str">
            <v xml:space="preserve">ABRACADEIRA EM ACO PARA AMARRACAO DE ELETRODUTOS, TIPO D, COM 2" E CUNHA DE FIXACAO                                                                                                                                                                                                                                                                                                                                                                                                                       </v>
          </cell>
          <cell r="C25" t="str">
            <v xml:space="preserve">UN    </v>
          </cell>
          <cell r="D25" t="str">
            <v>CR</v>
          </cell>
          <cell r="E25" t="str">
            <v>4,57</v>
          </cell>
        </row>
        <row r="26">
          <cell r="A26">
            <v>396</v>
          </cell>
          <cell r="B26" t="str">
            <v xml:space="preserve">ABRACADEIRA EM ACO PARA AMARRACAO DE ELETRODUTOS, TIPO D, COM 2" E PARAFUSO DE FIXACAO                                                                                                                                                                                                                                                                                                                                                                                                                    </v>
          </cell>
          <cell r="C26" t="str">
            <v xml:space="preserve">UN    </v>
          </cell>
          <cell r="D26" t="str">
            <v>CR</v>
          </cell>
          <cell r="E26" t="str">
            <v>4,90</v>
          </cell>
        </row>
        <row r="27">
          <cell r="A27">
            <v>39135</v>
          </cell>
          <cell r="B27" t="str">
            <v xml:space="preserve">ABRACADEIRA EM ACO PARA AMARRACAO DE ELETRODUTOS, TIPO D, COM 3 1/2" E CUNHA DE FIXACAO                                                                                                                                                                                                                                                                                                                                                                                                                   </v>
          </cell>
          <cell r="C27" t="str">
            <v xml:space="preserve">UN    </v>
          </cell>
          <cell r="D27" t="str">
            <v>CR</v>
          </cell>
          <cell r="E27" t="str">
            <v>9,15</v>
          </cell>
        </row>
        <row r="28">
          <cell r="A28">
            <v>39128</v>
          </cell>
          <cell r="B28" t="str">
            <v xml:space="preserve">ABRACADEIRA EM ACO PARA AMARRACAO DE ELETRODUTOS, TIPO D, COM 3/4" E CUNHA DE FIXACAO                                                                                                                                                                                                                                                                                                                                                                                                                     </v>
          </cell>
          <cell r="C28" t="str">
            <v xml:space="preserve">UN    </v>
          </cell>
          <cell r="D28" t="str">
            <v>CR</v>
          </cell>
          <cell r="E28" t="str">
            <v>2,28</v>
          </cell>
        </row>
        <row r="29">
          <cell r="A29">
            <v>400</v>
          </cell>
          <cell r="B29" t="str">
            <v xml:space="preserve">ABRACADEIRA EM ACO PARA AMARRACAO DE ELETRODUTOS, TIPO D, COM 3/4" E PARAFUSO DE FIXACAO                                                                                                                                                                                                                                                                                                                                                                                                                  </v>
          </cell>
          <cell r="C29" t="str">
            <v xml:space="preserve">UN    </v>
          </cell>
          <cell r="D29" t="str">
            <v>CR</v>
          </cell>
          <cell r="E29" t="str">
            <v>2,23</v>
          </cell>
        </row>
        <row r="30">
          <cell r="A30">
            <v>39125</v>
          </cell>
          <cell r="B30" t="str">
            <v xml:space="preserve">ABRACADEIRA EM ACO PARA AMARRACAO DE ELETRODUTOS, TIPO D, COM 3/8" E PARAFUSO DE FIXACAO                                                                                                                                                                                                                                                                                                                                                                                                                  </v>
          </cell>
          <cell r="C30" t="str">
            <v xml:space="preserve">UN    </v>
          </cell>
          <cell r="D30" t="str">
            <v>CR</v>
          </cell>
          <cell r="E30" t="str">
            <v>2,28</v>
          </cell>
        </row>
        <row r="31">
          <cell r="A31">
            <v>39134</v>
          </cell>
          <cell r="B31" t="str">
            <v xml:space="preserve">ABRACADEIRA EM ACO PARA AMARRACAO DE ELETRODUTOS, TIPO D, COM 3" E CUNHA DE FIXACAO                                                                                                                                                                                                                                                                                                                                                                                                                       </v>
          </cell>
          <cell r="C31" t="str">
            <v xml:space="preserve">UN    </v>
          </cell>
          <cell r="D31" t="str">
            <v>CR</v>
          </cell>
          <cell r="E31" t="str">
            <v>7,62</v>
          </cell>
        </row>
        <row r="32">
          <cell r="A32">
            <v>398</v>
          </cell>
          <cell r="B32" t="str">
            <v xml:space="preserve">ABRACADEIRA EM ACO PARA AMARRACAO DE ELETRODUTOS, TIPO D, COM 3" E PARAFUSO DE FIXACAO                                                                                                                                                                                                                                                                                                                                                                                                                    </v>
          </cell>
          <cell r="C32" t="str">
            <v xml:space="preserve">UN    </v>
          </cell>
          <cell r="D32" t="str">
            <v>CR</v>
          </cell>
          <cell r="E32" t="str">
            <v>7,02</v>
          </cell>
        </row>
        <row r="33">
          <cell r="A33">
            <v>39126</v>
          </cell>
          <cell r="B33" t="str">
            <v xml:space="preserve">ABRACADEIRA EM ACO PARA AMARRACAO DE ELETRODUTOS, TIPO D, COM 4" E CUNHA DE FIXACAO                                                                                                                                                                                                                                                                                                                                                                                                                       </v>
          </cell>
          <cell r="C33" t="str">
            <v xml:space="preserve">UN    </v>
          </cell>
          <cell r="D33" t="str">
            <v>CR</v>
          </cell>
          <cell r="E33" t="str">
            <v>10,29</v>
          </cell>
        </row>
        <row r="34">
          <cell r="A34">
            <v>399</v>
          </cell>
          <cell r="B34" t="str">
            <v xml:space="preserve">ABRACADEIRA EM ACO PARA AMARRACAO DE ELETRODUTOS, TIPO D, COM 4" E PARAFUSO DE FIXACAO                                                                                                                                                                                                                                                                                                                                                                                                                    </v>
          </cell>
          <cell r="C34" t="str">
            <v xml:space="preserve">UN    </v>
          </cell>
          <cell r="D34" t="str">
            <v>CR</v>
          </cell>
          <cell r="E34" t="str">
            <v>9,06</v>
          </cell>
        </row>
        <row r="35">
          <cell r="A35">
            <v>39158</v>
          </cell>
          <cell r="B35" t="str">
            <v xml:space="preserve">ABRACADEIRA EM ACO PARA AMARRACAO DE ELETRODUTOS, TIPO ECONOMICA (GOTA), COM 8"                                                                                                                                                                                                                                                                                                                                                                                                                           </v>
          </cell>
          <cell r="C35" t="str">
            <v xml:space="preserve">UN    </v>
          </cell>
          <cell r="D35" t="str">
            <v>CR</v>
          </cell>
          <cell r="E35" t="str">
            <v>24,34</v>
          </cell>
        </row>
        <row r="36">
          <cell r="A36">
            <v>39141</v>
          </cell>
          <cell r="B36" t="str">
            <v xml:space="preserve">ABRACADEIRA EM ACO PARA AMARRACAO DE ELETRODUTOS, TIPO U SIMPLES, COM 1 1/2"                                                                                                                                                                                                                                                                                                                                                                                                                              </v>
          </cell>
          <cell r="C36" t="str">
            <v xml:space="preserve">UN    </v>
          </cell>
          <cell r="D36" t="str">
            <v>CR</v>
          </cell>
          <cell r="E36" t="str">
            <v>1,77</v>
          </cell>
        </row>
        <row r="37">
          <cell r="A37">
            <v>39140</v>
          </cell>
          <cell r="B37" t="str">
            <v xml:space="preserve">ABRACADEIRA EM ACO PARA AMARRACAO DE ELETRODUTOS, TIPO U SIMPLES, COM 1 1/4"                                                                                                                                                                                                                                                                                                                                                                                                                              </v>
          </cell>
          <cell r="C37" t="str">
            <v xml:space="preserve">UN    </v>
          </cell>
          <cell r="D37" t="str">
            <v>CR</v>
          </cell>
          <cell r="E37" t="str">
            <v>1,60</v>
          </cell>
        </row>
        <row r="38">
          <cell r="A38">
            <v>39137</v>
          </cell>
          <cell r="B38" t="str">
            <v xml:space="preserve">ABRACADEIRA EM ACO PARA AMARRACAO DE ELETRODUTOS, TIPO U SIMPLES, COM 1/2"                                                                                                                                                                                                                                                                                                                                                                                                                                </v>
          </cell>
          <cell r="C38" t="str">
            <v xml:space="preserve">UN    </v>
          </cell>
          <cell r="D38" t="str">
            <v>CR</v>
          </cell>
          <cell r="E38" t="str">
            <v>0,92</v>
          </cell>
        </row>
        <row r="39">
          <cell r="A39">
            <v>39139</v>
          </cell>
          <cell r="B39" t="str">
            <v xml:space="preserve">ABRACADEIRA EM ACO PARA AMARRACAO DE ELETRODUTOS, TIPO U SIMPLES, COM 1"                                                                                                                                                                                                                                                                                                                                                                                                                                  </v>
          </cell>
          <cell r="C39" t="str">
            <v xml:space="preserve">UN    </v>
          </cell>
          <cell r="D39" t="str">
            <v>CR</v>
          </cell>
          <cell r="E39" t="str">
            <v>1,33</v>
          </cell>
        </row>
        <row r="40">
          <cell r="A40">
            <v>39143</v>
          </cell>
          <cell r="B40" t="str">
            <v xml:space="preserve">ABRACADEIRA EM ACO PARA AMARRACAO DE ELETRODUTOS, TIPO U SIMPLES, COM 2 1/2"                                                                                                                                                                                                                                                                                                                                                                                                                              </v>
          </cell>
          <cell r="C40" t="str">
            <v xml:space="preserve">UN    </v>
          </cell>
          <cell r="D40" t="str">
            <v>CR</v>
          </cell>
          <cell r="E40" t="str">
            <v>3,64</v>
          </cell>
        </row>
        <row r="41">
          <cell r="A41">
            <v>39142</v>
          </cell>
          <cell r="B41" t="str">
            <v xml:space="preserve">ABRACADEIRA EM ACO PARA AMARRACAO DE ELETRODUTOS, TIPO U SIMPLES, COM 2"                                                                                                                                                                                                                                                                                                                                                                                                                                  </v>
          </cell>
          <cell r="C41" t="str">
            <v xml:space="preserve">UN    </v>
          </cell>
          <cell r="D41" t="str">
            <v>CR</v>
          </cell>
          <cell r="E41" t="str">
            <v>2,61</v>
          </cell>
        </row>
        <row r="42">
          <cell r="A42">
            <v>39138</v>
          </cell>
          <cell r="B42" t="str">
            <v xml:space="preserve">ABRACADEIRA EM ACO PARA AMARRACAO DE ELETRODUTOS, TIPO U SIMPLES, COM 3/4"                                                                                                                                                                                                                                                                                                                                                                                                                                </v>
          </cell>
          <cell r="C42" t="str">
            <v xml:space="preserve">UN    </v>
          </cell>
          <cell r="D42" t="str">
            <v>CR</v>
          </cell>
          <cell r="E42" t="str">
            <v>0,98</v>
          </cell>
        </row>
        <row r="43">
          <cell r="A43">
            <v>39136</v>
          </cell>
          <cell r="B43" t="str">
            <v xml:space="preserve">ABRACADEIRA EM ACO PARA AMARRACAO DE ELETRODUTOS, TIPO U SIMPLES, COM 3/8"                                                                                                                                                                                                                                                                                                                                                                                                                                </v>
          </cell>
          <cell r="C43" t="str">
            <v xml:space="preserve">UN    </v>
          </cell>
          <cell r="D43" t="str">
            <v>CR</v>
          </cell>
          <cell r="E43" t="str">
            <v>0,65</v>
          </cell>
        </row>
        <row r="44">
          <cell r="A44">
            <v>39144</v>
          </cell>
          <cell r="B44" t="str">
            <v xml:space="preserve">ABRACADEIRA EM ACO PARA AMARRACAO DE ELETRODUTOS, TIPO U SIMPLES, COM 3"                                                                                                                                                                                                                                                                                                                                                                                                                                  </v>
          </cell>
          <cell r="C44" t="str">
            <v xml:space="preserve">UN    </v>
          </cell>
          <cell r="D44" t="str">
            <v>CR</v>
          </cell>
          <cell r="E44" t="str">
            <v>4,24</v>
          </cell>
        </row>
        <row r="45">
          <cell r="A45">
            <v>39145</v>
          </cell>
          <cell r="B45" t="str">
            <v xml:space="preserve">ABRACADEIRA EM ACO PARA AMARRACAO DE ELETRODUTOS, TIPO U SIMPLES, COM 4"                                                                                                                                                                                                                                                                                                                                                                                                                                  </v>
          </cell>
          <cell r="C45" t="str">
            <v xml:space="preserve">UN    </v>
          </cell>
          <cell r="D45" t="str">
            <v>CR</v>
          </cell>
          <cell r="E45" t="str">
            <v>6,99</v>
          </cell>
        </row>
        <row r="46">
          <cell r="A46">
            <v>12615</v>
          </cell>
          <cell r="B46" t="str">
            <v xml:space="preserve">ABRACADEIRA PVC, PARA CALHA PLUVIAL, DIAMETRO ENTRE *80 E 100* MM, PARA DRENAGEM PLUVIAL PREDIAL                                                                                                                                                                                                                                                                                                                                                                                                          </v>
          </cell>
          <cell r="C46" t="str">
            <v xml:space="preserve">UN    </v>
          </cell>
          <cell r="D46" t="str">
            <v>CR</v>
          </cell>
          <cell r="E46" t="str">
            <v>13,20</v>
          </cell>
        </row>
        <row r="47">
          <cell r="A47">
            <v>11927</v>
          </cell>
          <cell r="B47" t="str">
            <v xml:space="preserve">ABRACADEIRA, GALVANIZADA/ZINCADA, ROSCA SEM FIM, PARAFUSO INOX, LARGURA  FITA *12,6 A *14 MM, D = 2" A 2 1/2"                                                                                                                                                                                                                                                                                                                                                                                             </v>
          </cell>
          <cell r="C47" t="str">
            <v xml:space="preserve">UN    </v>
          </cell>
          <cell r="D47" t="str">
            <v>CR</v>
          </cell>
          <cell r="E47" t="str">
            <v>8,70</v>
          </cell>
        </row>
        <row r="48">
          <cell r="A48">
            <v>11928</v>
          </cell>
          <cell r="B48" t="str">
            <v xml:space="preserve">ABRACADEIRA, GALVANIZADA/ZINCADA, ROSCA SEM FIM, PARAFUSO INOX, LARGURA  FITA *12,6 A *14 MM, D = 3" A 3 3/4"                                                                                                                                                                                                                                                                                                                                                                                             </v>
          </cell>
          <cell r="C48" t="str">
            <v xml:space="preserve">UN    </v>
          </cell>
          <cell r="D48" t="str">
            <v>CR</v>
          </cell>
          <cell r="E48" t="str">
            <v>9,97</v>
          </cell>
        </row>
        <row r="49">
          <cell r="A49">
            <v>11929</v>
          </cell>
          <cell r="B49" t="str">
            <v xml:space="preserve">ABRACADEIRA, GALVANIZADA/ZINCADA, ROSCA SEM FIM, PARAFUSO INOX, LARGURA  FITA *12,6 A *14 MM, D = 4" A 4 3/4"                                                                                                                                                                                                                                                                                                                                                                                             </v>
          </cell>
          <cell r="C49" t="str">
            <v xml:space="preserve">UN    </v>
          </cell>
          <cell r="D49" t="str">
            <v>CR</v>
          </cell>
          <cell r="E49" t="str">
            <v>15,42</v>
          </cell>
        </row>
        <row r="50">
          <cell r="A50">
            <v>36801</v>
          </cell>
          <cell r="B50" t="str">
            <v xml:space="preserve">ACABAMENTO DE METAL CROMADO PARA REGISTRO PEQUENO, DE PAREDE, 1/2 " OU 3/4 "                                                                                                                                                                                                                                                                                                                                                                                                                              </v>
          </cell>
          <cell r="C50" t="str">
            <v xml:space="preserve">UN    </v>
          </cell>
          <cell r="D50" t="str">
            <v>CR</v>
          </cell>
          <cell r="E50" t="str">
            <v>31,09</v>
          </cell>
        </row>
        <row r="51">
          <cell r="A51">
            <v>36246</v>
          </cell>
          <cell r="B51" t="str">
            <v xml:space="preserve">ACABAMENTO SIMPLES/CONVENCIONAL PARA FORRO PVC, TIPO "U" OU "C", COR BRANCA, COMPRIMENTO 6 M                                                                                                                                                                                                                                                                                                                                                                                                              </v>
          </cell>
          <cell r="C51" t="str">
            <v xml:space="preserve">M     </v>
          </cell>
          <cell r="D51" t="str">
            <v>CR</v>
          </cell>
          <cell r="E51" t="str">
            <v>4,44</v>
          </cell>
        </row>
        <row r="52">
          <cell r="A52">
            <v>37600</v>
          </cell>
          <cell r="B52" t="str">
            <v xml:space="preserve">ACESSORIO DE LIGACAO NAO ELETRICO PARA CARGAS EXPLOSIVAS, TUBO DE 6 M                                                                                                                                                                                                                                                                                                                                                                                                                                     </v>
          </cell>
          <cell r="C52" t="str">
            <v xml:space="preserve">UN    </v>
          </cell>
          <cell r="D52" t="str">
            <v>CR</v>
          </cell>
          <cell r="E52" t="str">
            <v>104,86</v>
          </cell>
        </row>
        <row r="53">
          <cell r="A53">
            <v>37599</v>
          </cell>
          <cell r="B53" t="str">
            <v xml:space="preserve">ACESSORIO INICIADOR NAO ELETRICO, TUBO DE 6 M, TEMPO DE RETARDO DE *160* MS                                                                                                                                                                                                                                                                                                                                                                                                                               </v>
          </cell>
          <cell r="C53" t="str">
            <v xml:space="preserve">UN    </v>
          </cell>
          <cell r="D53" t="str">
            <v>CR</v>
          </cell>
          <cell r="E53" t="str">
            <v>97,60</v>
          </cell>
        </row>
        <row r="54">
          <cell r="A54">
            <v>1</v>
          </cell>
          <cell r="B54" t="str">
            <v xml:space="preserve">ACETILENO (RECARGA DE GAS ACETILENO PARA CILINDRO DE CONJUNTO OXICORTE GRANDE) NAO INCLUI TROCA/MANUTENCAO DO CILINDRO                                                                                                                                                                                                                                                                                                                                                                                    </v>
          </cell>
          <cell r="C54" t="str">
            <v xml:space="preserve">KG    </v>
          </cell>
          <cell r="D54" t="str">
            <v xml:space="preserve">C </v>
          </cell>
          <cell r="E54" t="str">
            <v>72,65</v>
          </cell>
        </row>
        <row r="55">
          <cell r="A55">
            <v>3</v>
          </cell>
          <cell r="B55" t="str">
            <v xml:space="preserve">ACIDO CLORIDRICO / ACIDO MURIATICO, DILUICAO 10% A 12% PARA USO EM LIMPEZA                                                                                                                                                                                                                                                                                                                                                                                                                                </v>
          </cell>
          <cell r="C55" t="str">
            <v xml:space="preserve">L     </v>
          </cell>
          <cell r="D55" t="str">
            <v>CR</v>
          </cell>
          <cell r="E55" t="str">
            <v>17,16</v>
          </cell>
        </row>
        <row r="56">
          <cell r="A56">
            <v>43054</v>
          </cell>
          <cell r="B56" t="str">
            <v xml:space="preserve">ACO CA-25, 10,0 MM, OU 12,5 MM, OU 16,0 MM, OU 20,0 MM, OU 25,0 MM, VERGALHAO                                                                                                                                                                                                                                                                                                                                                                                                                             </v>
          </cell>
          <cell r="C56" t="str">
            <v xml:space="preserve">KG    </v>
          </cell>
          <cell r="D56" t="str">
            <v>CR</v>
          </cell>
          <cell r="E56" t="str">
            <v>8,62</v>
          </cell>
        </row>
        <row r="57">
          <cell r="A57">
            <v>42402</v>
          </cell>
          <cell r="B57" t="str">
            <v xml:space="preserve">ACO CA-25, 16,0 MM, BARRA DE TRANSFERENCIA                                                                                                                                                                                                                                                                                                                                                                                                                                                                </v>
          </cell>
          <cell r="C57" t="str">
            <v xml:space="preserve">KG    </v>
          </cell>
          <cell r="D57" t="str">
            <v>CR</v>
          </cell>
          <cell r="E57" t="str">
            <v>8,24</v>
          </cell>
        </row>
        <row r="58">
          <cell r="A58">
            <v>42403</v>
          </cell>
          <cell r="B58" t="str">
            <v xml:space="preserve">ACO CA-25, 20,0 MM, BARRA DE TRANSFERENCIA                                                                                                                                                                                                                                                                                                                                                                                                                                                                </v>
          </cell>
          <cell r="C58" t="str">
            <v xml:space="preserve">KG    </v>
          </cell>
          <cell r="D58" t="str">
            <v>CR</v>
          </cell>
          <cell r="E58" t="str">
            <v>10,57</v>
          </cell>
        </row>
        <row r="59">
          <cell r="A59">
            <v>42404</v>
          </cell>
          <cell r="B59" t="str">
            <v xml:space="preserve">ACO CA-25, 25,0 MM, BARRA DE TRANSFERENCIA                                                                                                                                                                                                                                                                                                                                                                                                                                                                </v>
          </cell>
          <cell r="C59" t="str">
            <v xml:space="preserve">KG    </v>
          </cell>
          <cell r="D59" t="str">
            <v>CR</v>
          </cell>
          <cell r="E59" t="str">
            <v>10,51</v>
          </cell>
        </row>
        <row r="60">
          <cell r="A60">
            <v>42405</v>
          </cell>
          <cell r="B60" t="str">
            <v xml:space="preserve">ACO CA-25, 32,0 MM, BARRA DE TRANSFERENCIA                                                                                                                                                                                                                                                                                                                                                                                                                                                                </v>
          </cell>
          <cell r="C60" t="str">
            <v xml:space="preserve">KG    </v>
          </cell>
          <cell r="D60" t="str">
            <v>CR</v>
          </cell>
          <cell r="E60" t="str">
            <v>11,19</v>
          </cell>
        </row>
        <row r="61">
          <cell r="A61">
            <v>34341</v>
          </cell>
          <cell r="B61" t="str">
            <v xml:space="preserve">ACO CA-25, 32,0 MM, VERGALHAO                                                                                                                                                                                                                                                                                                                                                                                                                                                                             </v>
          </cell>
          <cell r="C61" t="str">
            <v xml:space="preserve">KG    </v>
          </cell>
          <cell r="D61" t="str">
            <v>CR</v>
          </cell>
          <cell r="E61" t="str">
            <v>9,72</v>
          </cell>
        </row>
        <row r="62">
          <cell r="A62">
            <v>43053</v>
          </cell>
          <cell r="B62" t="str">
            <v xml:space="preserve">ACO CA-25, 6,3 MM OU 8,0 MM, VERGALHAO                                                                                                                                                                                                                                                                                                                                                                                                                                                                    </v>
          </cell>
          <cell r="C62" t="str">
            <v xml:space="preserve">KG    </v>
          </cell>
          <cell r="D62" t="str">
            <v>CR</v>
          </cell>
          <cell r="E62" t="str">
            <v>7,70</v>
          </cell>
        </row>
        <row r="63">
          <cell r="A63">
            <v>43058</v>
          </cell>
          <cell r="B63" t="str">
            <v xml:space="preserve">ACO CA-50, 10,0 MM, OU 12,5 MM, OU 16,0 MM, OU 20,0 MM, DOBRADO E CORTADO                                                                                                                                                                                                                                                                                                                                                                                                                                 </v>
          </cell>
          <cell r="C63" t="str">
            <v xml:space="preserve">KG    </v>
          </cell>
          <cell r="D63" t="str">
            <v>CR</v>
          </cell>
          <cell r="E63" t="str">
            <v>7,98</v>
          </cell>
        </row>
        <row r="64">
          <cell r="A64">
            <v>34</v>
          </cell>
          <cell r="B64" t="str">
            <v xml:space="preserve">ACO CA-50, 10,0 MM, VERGALHAO                                                                                                                                                                                                                                                                                                                                                                                                                                                                             </v>
          </cell>
          <cell r="C64" t="str">
            <v xml:space="preserve">KG    </v>
          </cell>
          <cell r="D64" t="str">
            <v>CR</v>
          </cell>
          <cell r="E64" t="str">
            <v>8,02</v>
          </cell>
        </row>
        <row r="65">
          <cell r="A65">
            <v>43055</v>
          </cell>
          <cell r="B65" t="str">
            <v xml:space="preserve">ACO CA-50, 12,5 MM OU 16,0 MM, VERGALHAO                                                                                                                                                                                                                                                                                                                                                                                                                                                                  </v>
          </cell>
          <cell r="C65" t="str">
            <v xml:space="preserve">KG    </v>
          </cell>
          <cell r="D65" t="str">
            <v xml:space="preserve">C </v>
          </cell>
          <cell r="E65" t="str">
            <v>6,95</v>
          </cell>
        </row>
        <row r="66">
          <cell r="A66">
            <v>43056</v>
          </cell>
          <cell r="B66" t="str">
            <v xml:space="preserve">ACO CA-50, 20,0 MM OU 25,0 MM, VERGALHAO                                                                                                                                                                                                                                                                                                                                                                                                                                                                  </v>
          </cell>
          <cell r="C66" t="str">
            <v xml:space="preserve">KG    </v>
          </cell>
          <cell r="D66" t="str">
            <v>CR</v>
          </cell>
          <cell r="E66" t="str">
            <v>8,01</v>
          </cell>
        </row>
        <row r="67">
          <cell r="A67">
            <v>43057</v>
          </cell>
          <cell r="B67" t="str">
            <v xml:space="preserve">ACO CA-50, 32,0 MM, VERGALHAO                                                                                                                                                                                                                                                                                                                                                                                                                                                                             </v>
          </cell>
          <cell r="C67" t="str">
            <v xml:space="preserve">KG    </v>
          </cell>
          <cell r="D67" t="str">
            <v>CR</v>
          </cell>
          <cell r="E67" t="str">
            <v>8,80</v>
          </cell>
        </row>
        <row r="68">
          <cell r="A68">
            <v>34449</v>
          </cell>
          <cell r="B68" t="str">
            <v xml:space="preserve">ACO CA-50, 6,3 MM, DOBRADO E CORTADO                                                                                                                                                                                                                                                                                                                                                                                                                                                                      </v>
          </cell>
          <cell r="C68" t="str">
            <v xml:space="preserve">KG    </v>
          </cell>
          <cell r="D68" t="str">
            <v>CR</v>
          </cell>
          <cell r="E68" t="str">
            <v>9,41</v>
          </cell>
        </row>
        <row r="69">
          <cell r="A69">
            <v>32</v>
          </cell>
          <cell r="B69" t="str">
            <v xml:space="preserve">ACO CA-50, 6,3 MM, VERGALHAO                                                                                                                                                                                                                                                                                                                                                                                                                                                                              </v>
          </cell>
          <cell r="C69" t="str">
            <v xml:space="preserve">KG    </v>
          </cell>
          <cell r="D69" t="str">
            <v>CR</v>
          </cell>
          <cell r="E69" t="str">
            <v>8,46</v>
          </cell>
        </row>
        <row r="70">
          <cell r="A70">
            <v>33</v>
          </cell>
          <cell r="B70" t="str">
            <v xml:space="preserve">ACO CA-50, 8,0 MM, VERGALHAO                                                                                                                                                                                                                                                                                                                                                                                                                                                                              </v>
          </cell>
          <cell r="C70" t="str">
            <v xml:space="preserve">KG    </v>
          </cell>
          <cell r="D70" t="str">
            <v>CR</v>
          </cell>
          <cell r="E70" t="str">
            <v>8,51</v>
          </cell>
        </row>
        <row r="71">
          <cell r="A71">
            <v>43061</v>
          </cell>
          <cell r="B71" t="str">
            <v xml:space="preserve">ACO CA-60, 4,2 MM OU 5,0 MM, DOBRADO E CORTADO                                                                                                                                                                                                                                                                                                                                                                                                                                                            </v>
          </cell>
          <cell r="C71" t="str">
            <v xml:space="preserve">KG    </v>
          </cell>
          <cell r="D71" t="str">
            <v>CR</v>
          </cell>
          <cell r="E71" t="str">
            <v>7,95</v>
          </cell>
        </row>
        <row r="72">
          <cell r="A72">
            <v>43059</v>
          </cell>
          <cell r="B72" t="str">
            <v xml:space="preserve">ACO CA-60, 4,2 MM, OU 5,0 MM, OU 6,0 MM, OU 7,0 MM, VERGALHAO                                                                                                                                                                                                                                                                                                                                                                                                                                             </v>
          </cell>
          <cell r="C72" t="str">
            <v xml:space="preserve">KG    </v>
          </cell>
          <cell r="D72" t="str">
            <v>CR</v>
          </cell>
          <cell r="E72" t="str">
            <v>7,59</v>
          </cell>
        </row>
        <row r="73">
          <cell r="A73">
            <v>43062</v>
          </cell>
          <cell r="B73" t="str">
            <v xml:space="preserve">ACO CA-60, 6,0 MM OU 7,0 MM, DOBRADO E CORTADO                                                                                                                                                                                                                                                                                                                                                                                                                                                            </v>
          </cell>
          <cell r="C73" t="str">
            <v xml:space="preserve">KG    </v>
          </cell>
          <cell r="D73" t="str">
            <v>CR</v>
          </cell>
          <cell r="E73" t="str">
            <v>8,41</v>
          </cell>
        </row>
        <row r="74">
          <cell r="A74">
            <v>43060</v>
          </cell>
          <cell r="B74" t="str">
            <v xml:space="preserve">ACO CA-60, 8,0 MM OU 9,5 MM, VERGALHAO                                                                                                                                                                                                                                                                                                                                                                                                                                                                    </v>
          </cell>
          <cell r="C74" t="str">
            <v xml:space="preserve">KG    </v>
          </cell>
          <cell r="D74" t="str">
            <v>CR</v>
          </cell>
          <cell r="E74" t="str">
            <v>6,61</v>
          </cell>
        </row>
        <row r="75">
          <cell r="A75">
            <v>40410</v>
          </cell>
          <cell r="B75" t="str">
            <v xml:space="preserve">ACOPLAMENTO RIGIDO EM FERRO FUNDIDO PARA SISTEMA DE TUBULACAO RANHURADA, DN 50 MM (2")                                                                                                                                                                                                                                                                                                                                                                                                                    </v>
          </cell>
          <cell r="C75" t="str">
            <v xml:space="preserve">UN    </v>
          </cell>
          <cell r="D75" t="str">
            <v xml:space="preserve">C </v>
          </cell>
          <cell r="E75" t="str">
            <v>23,71</v>
          </cell>
        </row>
        <row r="76">
          <cell r="A76">
            <v>40411</v>
          </cell>
          <cell r="B76" t="str">
            <v xml:space="preserve">ACOPLAMENTO RIGIDO EM FERRO FUNDIDO PARA SISTEMA DE TUBULACAO RANHURADA, DN 65 MM (2 1/2")                                                                                                                                                                                                                                                                                                                                                                                                                </v>
          </cell>
          <cell r="C76" t="str">
            <v xml:space="preserve">UN    </v>
          </cell>
          <cell r="D76" t="str">
            <v>CR</v>
          </cell>
          <cell r="E76" t="str">
            <v>25,73</v>
          </cell>
        </row>
        <row r="77">
          <cell r="A77">
            <v>40412</v>
          </cell>
          <cell r="B77" t="str">
            <v xml:space="preserve">ACOPLAMENTO RIGIDO EM FERRO FUNDIDO PARA SISTEMA DE TUBULACAO RANHURADA, DN 80 MM (3")                                                                                                                                                                                                                                                                                                                                                                                                                    </v>
          </cell>
          <cell r="C77" t="str">
            <v xml:space="preserve">UN    </v>
          </cell>
          <cell r="D77" t="str">
            <v>CR</v>
          </cell>
          <cell r="E77" t="str">
            <v>28,88</v>
          </cell>
        </row>
        <row r="78">
          <cell r="A78">
            <v>44254</v>
          </cell>
          <cell r="B78" t="str">
            <v xml:space="preserve">ADAPTADOR CPVC, ROSCAVEL, COM FLANGES E ANEL DE VEDACAO, 15 MM, CAIXA D'AGUA PARA AGUA QUENTE                                                                                                                                                                                                                                                                                                                                                                                                             </v>
          </cell>
          <cell r="C78" t="str">
            <v xml:space="preserve">UN    </v>
          </cell>
          <cell r="D78" t="str">
            <v>CR</v>
          </cell>
          <cell r="E78" t="str">
            <v>23,27</v>
          </cell>
        </row>
        <row r="79">
          <cell r="A79">
            <v>44255</v>
          </cell>
          <cell r="B79" t="str">
            <v xml:space="preserve">ADAPTADOR CPVC, ROSCAVEL, COM FLANGES E ANEL DE VEDACAO, 22 MM, CAIXA D'AGUA PARA AGUA QUENTE                                                                                                                                                                                                                                                                                                                                                                                                             </v>
          </cell>
          <cell r="C79" t="str">
            <v xml:space="preserve">UN    </v>
          </cell>
          <cell r="D79" t="str">
            <v>CR</v>
          </cell>
          <cell r="E79" t="str">
            <v>25,79</v>
          </cell>
        </row>
        <row r="80">
          <cell r="A80">
            <v>44256</v>
          </cell>
          <cell r="B80" t="str">
            <v xml:space="preserve">ADAPTADOR CPVC, ROSCAVEL, COM FLANGES E ANEL DE VEDACAO, 28 MM, CAIXA D'AGUA PARA AGUA QUENTE                                                                                                                                                                                                                                                                                                                                                                                                             </v>
          </cell>
          <cell r="C80" t="str">
            <v xml:space="preserve">UN    </v>
          </cell>
          <cell r="D80" t="str">
            <v>CR</v>
          </cell>
          <cell r="E80" t="str">
            <v>29,13</v>
          </cell>
        </row>
        <row r="81">
          <cell r="A81">
            <v>44257</v>
          </cell>
          <cell r="B81" t="str">
            <v xml:space="preserve">ADAPTADOR CPVC, ROSCAVEL, COM FLANGES E ANEL DE VEDACAO, 35 MM, CAIXA D'AGUA PARA AGUA QUENTE                                                                                                                                                                                                                                                                                                                                                                                                             </v>
          </cell>
          <cell r="C81" t="str">
            <v xml:space="preserve">UN    </v>
          </cell>
          <cell r="D81" t="str">
            <v>CR</v>
          </cell>
          <cell r="E81" t="str">
            <v>46,09</v>
          </cell>
        </row>
        <row r="82">
          <cell r="A82">
            <v>44258</v>
          </cell>
          <cell r="B82" t="str">
            <v xml:space="preserve">ADAPTADOR CPVC, ROSCAVEL, COM FLANGES E ANEL DE VEDACAO, 42 MM, CAIXA D'AGUA PARA AGUA QUENTE                                                                                                                                                                                                                                                                                                                                                                                                             </v>
          </cell>
          <cell r="C82" t="str">
            <v xml:space="preserve">UN    </v>
          </cell>
          <cell r="D82" t="str">
            <v>CR</v>
          </cell>
          <cell r="E82" t="str">
            <v>52,67</v>
          </cell>
        </row>
        <row r="83">
          <cell r="A83">
            <v>44259</v>
          </cell>
          <cell r="B83" t="str">
            <v xml:space="preserve">ADAPTADOR CPVC, ROSCAVEL, COM FLANGES E ANEL DE VEDACAO, 54 MM, CAIXA D'AGUA PARA AGUA QUENTE                                                                                                                                                                                                                                                                                                                                                                                                             </v>
          </cell>
          <cell r="C83" t="str">
            <v xml:space="preserve">UN    </v>
          </cell>
          <cell r="D83" t="str">
            <v>CR</v>
          </cell>
          <cell r="E83" t="str">
            <v>72,30</v>
          </cell>
        </row>
        <row r="84">
          <cell r="A84">
            <v>37997</v>
          </cell>
          <cell r="B84" t="str">
            <v xml:space="preserve">ADAPTADOR CPVC, SOLDAVEL, 15 MM, PARA AGUA QUENTE                                                                                                                                                                                                                                                                                                                                                                                                                                                         </v>
          </cell>
          <cell r="C84" t="str">
            <v xml:space="preserve">UN    </v>
          </cell>
          <cell r="D84" t="str">
            <v>CR</v>
          </cell>
          <cell r="E84" t="str">
            <v>13,87</v>
          </cell>
        </row>
        <row r="85">
          <cell r="A85">
            <v>37998</v>
          </cell>
          <cell r="B85" t="str">
            <v xml:space="preserve">ADAPTADOR CPVC, SOLDAVEL, 22 MM, PARA AGUA QUENTE                                                                                                                                                                                                                                                                                                                                                                                                                                                         </v>
          </cell>
          <cell r="C85" t="str">
            <v xml:space="preserve">UN    </v>
          </cell>
          <cell r="D85" t="str">
            <v>CR</v>
          </cell>
          <cell r="E85" t="str">
            <v>18,56</v>
          </cell>
        </row>
        <row r="86">
          <cell r="A86">
            <v>55</v>
          </cell>
          <cell r="B86" t="str">
            <v xml:space="preserve">ADAPTADOR DE COMPRESSAO EM POLIPROPILENO (PP), PARA TUBO EM PEAD, 20 MM X 1/2", PARA LIGACAO PREDIAL DE AGUA (NTS 179)                                                                                                                                                                                                                                                                                                                                                                                    </v>
          </cell>
          <cell r="C86" t="str">
            <v xml:space="preserve">UN    </v>
          </cell>
          <cell r="D86" t="str">
            <v xml:space="preserve">C </v>
          </cell>
          <cell r="E86" t="str">
            <v>3,87</v>
          </cell>
        </row>
        <row r="87">
          <cell r="A87">
            <v>61</v>
          </cell>
          <cell r="B87" t="str">
            <v xml:space="preserve">ADAPTADOR DE COMPRESSAO EM POLIPROPILENO (PP), PARA TUBO EM PEAD, 20 MM X 3/4", PARA LIGACAO PREDIAL DE AGUA (NTS 179)                                                                                                                                                                                                                                                                                                                                                                                    </v>
          </cell>
          <cell r="C87" t="str">
            <v xml:space="preserve">UN    </v>
          </cell>
          <cell r="D87" t="str">
            <v>CR</v>
          </cell>
          <cell r="E87" t="str">
            <v>3,66</v>
          </cell>
        </row>
        <row r="88">
          <cell r="A88">
            <v>62</v>
          </cell>
          <cell r="B88" t="str">
            <v xml:space="preserve">ADAPTADOR DE COMPRESSAO EM POLIPROPILENO (PP), PARA TUBO EM PEAD, 32 MM X 1", PARA LIGACAO PREDIAL DE AGUA (NTS 179)                                                                                                                                                                                                                                                                                                                                                                                      </v>
          </cell>
          <cell r="C88" t="str">
            <v xml:space="preserve">UN    </v>
          </cell>
          <cell r="D88" t="str">
            <v>CR</v>
          </cell>
          <cell r="E88" t="str">
            <v>7,58</v>
          </cell>
        </row>
        <row r="89">
          <cell r="A89">
            <v>10899</v>
          </cell>
          <cell r="B89" t="str">
            <v xml:space="preserve">ADAPTADOR EM LATAO, ENGATE RAPIDO 2 1/2" X ROSCA INTERNA 5 FIOS 2 1/2", PARA INSTALACAO PREDIAL DE COMBATE A INCENDIO                                                                                                                                                                                                                                                                                                                                                                                     </v>
          </cell>
          <cell r="C89" t="str">
            <v xml:space="preserve">UN    </v>
          </cell>
          <cell r="D89" t="str">
            <v>CR</v>
          </cell>
          <cell r="E89" t="str">
            <v>140,19</v>
          </cell>
        </row>
        <row r="90">
          <cell r="A90">
            <v>10900</v>
          </cell>
          <cell r="B90" t="str">
            <v xml:space="preserve">ADAPTADOR EM LATAO, ENGATE RAPIDO1 1/2" X ROSCA INTERNA 5 FIOS 2 1/2", PARA INSTALACAO PREDIAL DE COMBATE A INCENDIO                                                                                                                                                                                                                                                                                                                                                                                      </v>
          </cell>
          <cell r="C90" t="str">
            <v xml:space="preserve">UN    </v>
          </cell>
          <cell r="D90" t="str">
            <v>CR</v>
          </cell>
          <cell r="E90" t="str">
            <v>109,71</v>
          </cell>
        </row>
        <row r="91">
          <cell r="A91">
            <v>103</v>
          </cell>
          <cell r="B91" t="str">
            <v xml:space="preserve">ADAPTADOR PVC SOLDAVEL CURTO COM BOLSA E ROSCA, 110 MM X 4", PARA AGUA FRIA                                                                                                                                                                                                                                                                                                                                                                                                                               </v>
          </cell>
          <cell r="C91" t="str">
            <v xml:space="preserve">UN    </v>
          </cell>
          <cell r="D91" t="str">
            <v>CR</v>
          </cell>
          <cell r="E91" t="str">
            <v>42,08</v>
          </cell>
        </row>
        <row r="92">
          <cell r="A92">
            <v>107</v>
          </cell>
          <cell r="B92" t="str">
            <v xml:space="preserve">ADAPTADOR PVC SOLDAVEL CURTO COM BOLSA E ROSCA, 20 MM X 1/2", PARA AGUA FRIA                                                                                                                                                                                                                                                                                                                                                                                                                              </v>
          </cell>
          <cell r="C92" t="str">
            <v xml:space="preserve">UN    </v>
          </cell>
          <cell r="D92" t="str">
            <v>CR</v>
          </cell>
          <cell r="E92" t="str">
            <v>0,79</v>
          </cell>
        </row>
        <row r="93">
          <cell r="A93">
            <v>65</v>
          </cell>
          <cell r="B93" t="str">
            <v xml:space="preserve">ADAPTADOR PVC SOLDAVEL CURTO COM BOLSA E ROSCA, 25 MM X 3/4", PARA AGUA FRIA                                                                                                                                                                                                                                                                                                                                                                                                                              </v>
          </cell>
          <cell r="C93" t="str">
            <v xml:space="preserve">UN    </v>
          </cell>
          <cell r="D93" t="str">
            <v>CR</v>
          </cell>
          <cell r="E93" t="str">
            <v>0,87</v>
          </cell>
        </row>
        <row r="94">
          <cell r="A94">
            <v>108</v>
          </cell>
          <cell r="B94" t="str">
            <v xml:space="preserve">ADAPTADOR PVC SOLDAVEL CURTO COM BOLSA E ROSCA, 32 MM X 1", PARA AGUA FRIA                                                                                                                                                                                                                                                                                                                                                                                                                                </v>
          </cell>
          <cell r="C94" t="str">
            <v xml:space="preserve">UN    </v>
          </cell>
          <cell r="D94" t="str">
            <v>CR</v>
          </cell>
          <cell r="E94" t="str">
            <v>1,74</v>
          </cell>
        </row>
        <row r="95">
          <cell r="A95">
            <v>110</v>
          </cell>
          <cell r="B95" t="str">
            <v xml:space="preserve">ADAPTADOR PVC SOLDAVEL CURTO COM BOLSA E ROSCA, 40 MM X 1 1/2", PARA AGUA FRIA                                                                                                                                                                                                                                                                                                                                                                                                                            </v>
          </cell>
          <cell r="C95" t="str">
            <v xml:space="preserve">UN    </v>
          </cell>
          <cell r="D95" t="str">
            <v>CR</v>
          </cell>
          <cell r="E95" t="str">
            <v>6,05</v>
          </cell>
        </row>
        <row r="96">
          <cell r="A96">
            <v>109</v>
          </cell>
          <cell r="B96" t="str">
            <v xml:space="preserve">ADAPTADOR PVC SOLDAVEL CURTO COM BOLSA E ROSCA, 40 MM X 1 1/4", PARA AGUA FRIA                                                                                                                                                                                                                                                                                                                                                                                                                            </v>
          </cell>
          <cell r="C96" t="str">
            <v xml:space="preserve">UN    </v>
          </cell>
          <cell r="D96" t="str">
            <v>CR</v>
          </cell>
          <cell r="E96" t="str">
            <v>3,60</v>
          </cell>
        </row>
        <row r="97">
          <cell r="A97">
            <v>111</v>
          </cell>
          <cell r="B97" t="str">
            <v xml:space="preserve">ADAPTADOR PVC SOLDAVEL CURTO COM BOLSA E ROSCA, 50 MM X 1 1/4", PARA AGUA FRIA                                                                                                                                                                                                                                                                                                                                                                                                                            </v>
          </cell>
          <cell r="C97" t="str">
            <v xml:space="preserve">UN    </v>
          </cell>
          <cell r="D97" t="str">
            <v>CR</v>
          </cell>
          <cell r="E97" t="str">
            <v>8,19</v>
          </cell>
        </row>
        <row r="98">
          <cell r="A98">
            <v>112</v>
          </cell>
          <cell r="B98" t="str">
            <v xml:space="preserve">ADAPTADOR PVC SOLDAVEL CURTO COM BOLSA E ROSCA, 50 MM X1 1/2", PARA AGUA FRIA                                                                                                                                                                                                                                                                                                                                                                                                                             </v>
          </cell>
          <cell r="C98" t="str">
            <v xml:space="preserve">UN    </v>
          </cell>
          <cell r="D98" t="str">
            <v>CR</v>
          </cell>
          <cell r="E98" t="str">
            <v>4,34</v>
          </cell>
        </row>
        <row r="99">
          <cell r="A99">
            <v>113</v>
          </cell>
          <cell r="B99" t="str">
            <v xml:space="preserve">ADAPTADOR PVC SOLDAVEL CURTO COM BOLSA E ROSCA, 60 MM X 2", PARA AGUA FRIA                                                                                                                                                                                                                                                                                                                                                                                                                                </v>
          </cell>
          <cell r="C99" t="str">
            <v xml:space="preserve">UN    </v>
          </cell>
          <cell r="D99" t="str">
            <v>CR</v>
          </cell>
          <cell r="E99" t="str">
            <v>10,87</v>
          </cell>
        </row>
        <row r="100">
          <cell r="A100">
            <v>104</v>
          </cell>
          <cell r="B100" t="str">
            <v xml:space="preserve">ADAPTADOR PVC SOLDAVEL CURTO COM BOLSA E ROSCA, 75 MM X 2 1/2", PARA AGUA FRIA                                                                                                                                                                                                                                                                                                                                                                                                                            </v>
          </cell>
          <cell r="C100" t="str">
            <v xml:space="preserve">UN    </v>
          </cell>
          <cell r="D100" t="str">
            <v>CR</v>
          </cell>
          <cell r="E100" t="str">
            <v>18,91</v>
          </cell>
        </row>
        <row r="101">
          <cell r="A101">
            <v>102</v>
          </cell>
          <cell r="B101" t="str">
            <v xml:space="preserve">ADAPTADOR PVC SOLDAVEL CURTO COM BOLSA E ROSCA, 85 MM X 3", PARA AGUA FRIA                                                                                                                                                                                                                                                                                                                                                                                                                                </v>
          </cell>
          <cell r="C101" t="str">
            <v xml:space="preserve">UN    </v>
          </cell>
          <cell r="D101" t="str">
            <v>CR</v>
          </cell>
          <cell r="E101" t="str">
            <v>26,07</v>
          </cell>
        </row>
        <row r="102">
          <cell r="A102">
            <v>95</v>
          </cell>
          <cell r="B102" t="str">
            <v xml:space="preserve">ADAPTADOR PVC SOLDAVEL, COM FLANGE E ANEL DE VEDACAO, 20 MM X 1/2", PARA CAIXA D'AGUA                                                                                                                                                                                                                                                                                                                                                                                                                     </v>
          </cell>
          <cell r="C102" t="str">
            <v xml:space="preserve">UN    </v>
          </cell>
          <cell r="D102" t="str">
            <v>CR</v>
          </cell>
          <cell r="E102" t="str">
            <v>11,02</v>
          </cell>
        </row>
        <row r="103">
          <cell r="A103">
            <v>96</v>
          </cell>
          <cell r="B103" t="str">
            <v xml:space="preserve">ADAPTADOR PVC SOLDAVEL, COM FLANGE E ANEL DE VEDACAO, 25 MM X 3/4", PARA CAIXA D'AGUA                                                                                                                                                                                                                                                                                                                                                                                                                     </v>
          </cell>
          <cell r="C103" t="str">
            <v xml:space="preserve">UN    </v>
          </cell>
          <cell r="D103" t="str">
            <v>CR</v>
          </cell>
          <cell r="E103" t="str">
            <v>11,98</v>
          </cell>
        </row>
        <row r="104">
          <cell r="A104">
            <v>97</v>
          </cell>
          <cell r="B104" t="str">
            <v xml:space="preserve">ADAPTADOR PVC SOLDAVEL, COM FLANGE E ANEL DE VEDACAO, 32 MM X 1", PARA CAIXA D'AGUA                                                                                                                                                                                                                                                                                                                                                                                                                       </v>
          </cell>
          <cell r="C104" t="str">
            <v xml:space="preserve">UN    </v>
          </cell>
          <cell r="D104" t="str">
            <v>CR</v>
          </cell>
          <cell r="E104" t="str">
            <v>18,03</v>
          </cell>
        </row>
        <row r="105">
          <cell r="A105">
            <v>98</v>
          </cell>
          <cell r="B105" t="str">
            <v xml:space="preserve">ADAPTADOR PVC SOLDAVEL, COM FLANGE E ANEL DE VEDACAO, 40 MM X 1 1/4", PARA CAIXA D'AGUA                                                                                                                                                                                                                                                                                                                                                                                                                   </v>
          </cell>
          <cell r="C105" t="str">
            <v xml:space="preserve">UN    </v>
          </cell>
          <cell r="D105" t="str">
            <v>CR</v>
          </cell>
          <cell r="E105" t="str">
            <v>26,99</v>
          </cell>
        </row>
        <row r="106">
          <cell r="A106">
            <v>99</v>
          </cell>
          <cell r="B106" t="str">
            <v xml:space="preserve">ADAPTADOR PVC SOLDAVEL, COM FLANGE E ANEL DE VEDACAO, 50 MM X 1 1/2", PARA CAIXA D'AGUA                                                                                                                                                                                                                                                                                                                                                                                                                   </v>
          </cell>
          <cell r="C106" t="str">
            <v xml:space="preserve">UN    </v>
          </cell>
          <cell r="D106" t="str">
            <v>CR</v>
          </cell>
          <cell r="E106" t="str">
            <v>25,51</v>
          </cell>
        </row>
        <row r="107">
          <cell r="A107">
            <v>100</v>
          </cell>
          <cell r="B107" t="str">
            <v xml:space="preserve">ADAPTADOR PVC SOLDAVEL, COM FLANGES E ANEL DE VEDACAO, 60 MM X 2", PARA CAIXA D' AGUA                                                                                                                                                                                                                                                                                                                                                                                                                     </v>
          </cell>
          <cell r="C107" t="str">
            <v xml:space="preserve">UN    </v>
          </cell>
          <cell r="D107" t="str">
            <v>CR</v>
          </cell>
          <cell r="E107" t="str">
            <v>44,57</v>
          </cell>
        </row>
        <row r="108">
          <cell r="A108">
            <v>75</v>
          </cell>
          <cell r="B108" t="str">
            <v xml:space="preserve">ADAPTADOR PVC SOLDAVEL, COM FLANGES LIVRES, 110 MM X 4", PARA CAIXA D' AGUA                                                                                                                                                                                                                                                                                                                                                                                                                               </v>
          </cell>
          <cell r="C108" t="str">
            <v xml:space="preserve">UN    </v>
          </cell>
          <cell r="D108" t="str">
            <v>CR</v>
          </cell>
          <cell r="E108" t="str">
            <v>259,85</v>
          </cell>
        </row>
        <row r="109">
          <cell r="A109">
            <v>83</v>
          </cell>
          <cell r="B109" t="str">
            <v xml:space="preserve">ADAPTADOR PVC SOLDAVEL, COM FLANGES LIVRES, 75 MM X 2  1/2", PARA CAIXA D' AGUA                                                                                                                                                                                                                                                                                                                                                                                                                           </v>
          </cell>
          <cell r="C109" t="str">
            <v xml:space="preserve">UN    </v>
          </cell>
          <cell r="D109" t="str">
            <v>CR</v>
          </cell>
          <cell r="E109" t="str">
            <v>207,74</v>
          </cell>
        </row>
        <row r="110">
          <cell r="A110">
            <v>74</v>
          </cell>
          <cell r="B110" t="str">
            <v xml:space="preserve">ADAPTADOR PVC SOLDAVEL, COM FLANGES LIVRES, 85 MM X 3", PARA CAIXA D' AGUA                                                                                                                                                                                                                                                                                                                                                                                                                                </v>
          </cell>
          <cell r="C110" t="str">
            <v xml:space="preserve">UN    </v>
          </cell>
          <cell r="D110" t="str">
            <v>CR</v>
          </cell>
          <cell r="E110" t="str">
            <v>297,02</v>
          </cell>
        </row>
        <row r="111">
          <cell r="A111">
            <v>106</v>
          </cell>
          <cell r="B111" t="str">
            <v xml:space="preserve">ADAPTADOR PVC SOLDAVEL, LONGO, COM FLANGE LIVRE,  110 MM X 4", PARA CAIXA D' AGUA                                                                                                                                                                                                                                                                                                                                                                                                                         </v>
          </cell>
          <cell r="C111" t="str">
            <v xml:space="preserve">UN    </v>
          </cell>
          <cell r="D111" t="str">
            <v>CR</v>
          </cell>
          <cell r="E111" t="str">
            <v>375,59</v>
          </cell>
        </row>
        <row r="112">
          <cell r="A112">
            <v>88</v>
          </cell>
          <cell r="B112" t="str">
            <v xml:space="preserve">ADAPTADOR PVC SOLDAVEL, LONGO, COM FLANGE LIVRE,  32 MM X 1", PARA CAIXA D' AGUA                                                                                                                                                                                                                                                                                                                                                                                                                          </v>
          </cell>
          <cell r="C112" t="str">
            <v xml:space="preserve">UN    </v>
          </cell>
          <cell r="D112" t="str">
            <v>CR</v>
          </cell>
          <cell r="E112" t="str">
            <v>10,55</v>
          </cell>
        </row>
        <row r="113">
          <cell r="A113">
            <v>82</v>
          </cell>
          <cell r="B113" t="str">
            <v xml:space="preserve">ADAPTADOR PVC SOLDAVEL, LONGO, COM FLANGE LIVRE,  75 MM X 2 1/2", PARA CAIXA D' AGUA                                                                                                                                                                                                                                                                                                                                                                                                                      </v>
          </cell>
          <cell r="C113" t="str">
            <v xml:space="preserve">UN    </v>
          </cell>
          <cell r="D113" t="str">
            <v>CR</v>
          </cell>
          <cell r="E113" t="str">
            <v>197,65</v>
          </cell>
        </row>
        <row r="114">
          <cell r="A114">
            <v>105</v>
          </cell>
          <cell r="B114" t="str">
            <v xml:space="preserve">ADAPTADOR PVC SOLDAVEL, LONGO, COM FLANGE LIVRE,  85 MM X 3", PARA CAIXA D' AGUA                                                                                                                                                                                                                                                                                                                                                                                                                          </v>
          </cell>
          <cell r="C114" t="str">
            <v xml:space="preserve">UN    </v>
          </cell>
          <cell r="D114" t="str">
            <v>CR</v>
          </cell>
          <cell r="E114" t="str">
            <v>280,07</v>
          </cell>
        </row>
        <row r="115">
          <cell r="A115">
            <v>60</v>
          </cell>
          <cell r="B115" t="str">
            <v xml:space="preserve">ADAPTADOR PVC, COM REGISTRO, PARA PEAD, 20 MM X 3/4", PARA LIGACAO PREDIAL DE AGUA                                                                                                                                                                                                                                                                                                                                                                                                                        </v>
          </cell>
          <cell r="C115" t="str">
            <v xml:space="preserve">UN    </v>
          </cell>
          <cell r="D115" t="str">
            <v>CR</v>
          </cell>
          <cell r="E115" t="str">
            <v>5,02</v>
          </cell>
        </row>
        <row r="116">
          <cell r="A116">
            <v>72</v>
          </cell>
          <cell r="B116" t="str">
            <v xml:space="preserve">ADAPTADOR PVC, ROSCAVEL, COM FLANGES E ANEL DE VEDACAO, 1 1/2", PARA CAIXA D'AGUA                                                                                                                                                                                                                                                                                                                                                                                                                         </v>
          </cell>
          <cell r="C116" t="str">
            <v xml:space="preserve">UN    </v>
          </cell>
          <cell r="D116" t="str">
            <v>CR</v>
          </cell>
          <cell r="E116" t="str">
            <v>48,92</v>
          </cell>
        </row>
        <row r="117">
          <cell r="A117">
            <v>67</v>
          </cell>
          <cell r="B117" t="str">
            <v xml:space="preserve">ADAPTADOR PVC, ROSCAVEL, COM FLANGES E ANEL DE VEDACAO, 1/2", PARA CAIXA D' AGUA                                                                                                                                                                                                                                                                                                                                                                                                                          </v>
          </cell>
          <cell r="C117" t="str">
            <v xml:space="preserve">UN    </v>
          </cell>
          <cell r="D117" t="str">
            <v>CR</v>
          </cell>
          <cell r="E117" t="str">
            <v>15,82</v>
          </cell>
        </row>
        <row r="118">
          <cell r="A118">
            <v>71</v>
          </cell>
          <cell r="B118" t="str">
            <v xml:space="preserve">ADAPTADOR PVC, ROSCAVEL, COM FLANGES E ANEL DE VEDACAO, 1", PARA CAIXA D' AGUA                                                                                                                                                                                                                                                                                                                                                                                                                            </v>
          </cell>
          <cell r="C118" t="str">
            <v xml:space="preserve">UN    </v>
          </cell>
          <cell r="D118" t="str">
            <v>CR</v>
          </cell>
          <cell r="E118" t="str">
            <v>30,22</v>
          </cell>
        </row>
        <row r="119">
          <cell r="A119">
            <v>73</v>
          </cell>
          <cell r="B119" t="str">
            <v xml:space="preserve">ADAPTADOR PVC, ROSCAVEL, COM FLANGES E ANEL DE VEDACAO, 3/4", PARA CAIXA D' AGUA                                                                                                                                                                                                                                                                                                                                                                                                                          </v>
          </cell>
          <cell r="C119" t="str">
            <v xml:space="preserve">UN    </v>
          </cell>
          <cell r="D119" t="str">
            <v>CR</v>
          </cell>
          <cell r="E119" t="str">
            <v>15,14</v>
          </cell>
        </row>
        <row r="120">
          <cell r="A120">
            <v>46</v>
          </cell>
          <cell r="B120" t="str">
            <v xml:space="preserve">ADAPTADOR, PVC PBA,  BOLSA/ROSCA, JE, DN 75 / DE  85 MM                                                                                                                                                                                                                                                                                                                                                                                                                                                   </v>
          </cell>
          <cell r="C120" t="str">
            <v xml:space="preserve">UN    </v>
          </cell>
          <cell r="D120" t="str">
            <v>CR</v>
          </cell>
          <cell r="E120" t="str">
            <v>38,06</v>
          </cell>
        </row>
        <row r="121">
          <cell r="A121">
            <v>47</v>
          </cell>
          <cell r="B121" t="str">
            <v xml:space="preserve">ADAPTADOR, PVC PBA, BOLSA/ROSCA, JE, DN 100 / DE 110 MM                                                                                                                                                                                                                                                                                                                                                                                                                                                   </v>
          </cell>
          <cell r="C121" t="str">
            <v xml:space="preserve">UN    </v>
          </cell>
          <cell r="D121" t="str">
            <v>CR</v>
          </cell>
          <cell r="E121" t="str">
            <v>65,07</v>
          </cell>
        </row>
        <row r="122">
          <cell r="A122">
            <v>48</v>
          </cell>
          <cell r="B122" t="str">
            <v xml:space="preserve">ADAPTADOR, PVC PBA, BOLSA/ROSCA, JE, DN 50 / DE 60 MM                                                                                                                                                                                                                                                                                                                                                                                                                                                     </v>
          </cell>
          <cell r="C122" t="str">
            <v xml:space="preserve">UN    </v>
          </cell>
          <cell r="D122" t="str">
            <v>CR</v>
          </cell>
          <cell r="E122" t="str">
            <v>16,97</v>
          </cell>
        </row>
        <row r="123">
          <cell r="A123">
            <v>52</v>
          </cell>
          <cell r="B123" t="str">
            <v xml:space="preserve">ADAPTADOR, PVC PBA, PONTA/ROSCA, JE, DN 50 / DE  60 MM                                                                                                                                                                                                                                                                                                                                                                                                                                                    </v>
          </cell>
          <cell r="C123" t="str">
            <v xml:space="preserve">UN    </v>
          </cell>
          <cell r="D123" t="str">
            <v>CR</v>
          </cell>
          <cell r="E123" t="str">
            <v>12,89</v>
          </cell>
        </row>
        <row r="124">
          <cell r="A124">
            <v>43</v>
          </cell>
          <cell r="B124" t="str">
            <v xml:space="preserve">ADAPTADOR, PVC PBA, PONTA/ROSCA, JE, DN 75 / DE  85 MM                                                                                                                                                                                                                                                                                                                                                                                                                                                    </v>
          </cell>
          <cell r="C124" t="str">
            <v xml:space="preserve">UN    </v>
          </cell>
          <cell r="D124" t="str">
            <v>CR</v>
          </cell>
          <cell r="E124" t="str">
            <v>43,52</v>
          </cell>
        </row>
        <row r="125">
          <cell r="A125">
            <v>39719</v>
          </cell>
          <cell r="B125" t="str">
            <v xml:space="preserve">ADESIVO / COLA DE CONTATO LIQUIDO, A BASE DE RESINAS, PARA COLAGEM DE ESPUMA PARA ISOLAMENTO TERMICO FLEXIVEL                                                                                                                                                                                                                                                                                                                                                                                             </v>
          </cell>
          <cell r="C125" t="str">
            <v xml:space="preserve">L     </v>
          </cell>
          <cell r="D125" t="str">
            <v>CR</v>
          </cell>
          <cell r="E125" t="str">
            <v>151,12</v>
          </cell>
        </row>
        <row r="126">
          <cell r="A126">
            <v>3410</v>
          </cell>
          <cell r="B126" t="str">
            <v xml:space="preserve">ADESIVO / COLA PARA EPS (ISOPOR) E OUTROS MATERIAIS                                                                                                                                                                                                                                                                                                                                                                                                                                                       </v>
          </cell>
          <cell r="C126" t="str">
            <v xml:space="preserve">KG    </v>
          </cell>
          <cell r="D126" t="str">
            <v>CR</v>
          </cell>
          <cell r="E126" t="str">
            <v>33,99</v>
          </cell>
        </row>
        <row r="127">
          <cell r="A127">
            <v>4791</v>
          </cell>
          <cell r="B127" t="str">
            <v xml:space="preserve">ADESIVO ACRILICO DE BASE AQUOSA / COLA DE CONTATO                                                                                                                                                                                                                                                                                                                                                                                                                                                         </v>
          </cell>
          <cell r="C127" t="str">
            <v xml:space="preserve">KG    </v>
          </cell>
          <cell r="D127" t="str">
            <v>CR</v>
          </cell>
          <cell r="E127" t="str">
            <v>48,90</v>
          </cell>
        </row>
        <row r="128">
          <cell r="A128">
            <v>157</v>
          </cell>
          <cell r="B128" t="str">
            <v xml:space="preserve">ADESIVO ESTRUTURAL A BASE DE RESINA EPOXI PARA INJECAO EM TRINCAS, BICOMPONENTE, BAIXA VISCOSIDADE                                                                                                                                                                                                                                                                                                                                                                                                        </v>
          </cell>
          <cell r="C128" t="str">
            <v xml:space="preserve">KG    </v>
          </cell>
          <cell r="D128" t="str">
            <v>CR</v>
          </cell>
          <cell r="E128" t="str">
            <v>148,00</v>
          </cell>
        </row>
        <row r="129">
          <cell r="A129">
            <v>156</v>
          </cell>
          <cell r="B129" t="str">
            <v xml:space="preserve">ADESIVO ESTRUTURAL A BASE DE RESINA EPOXI, BICOMPONENTE, FLUIDO                                                                                                                                                                                                                                                                                                                                                                                                                                           </v>
          </cell>
          <cell r="C129" t="str">
            <v xml:space="preserve">KG    </v>
          </cell>
          <cell r="D129" t="str">
            <v>CR</v>
          </cell>
          <cell r="E129" t="str">
            <v>52,69</v>
          </cell>
        </row>
        <row r="130">
          <cell r="A130">
            <v>131</v>
          </cell>
          <cell r="B130" t="str">
            <v xml:space="preserve">ADESIVO ESTRUTURAL A BASE DE RESINA EPOXI, BICOMPONENTE, PASTOSO (TIXOTROPICO)                                                                                                                                                                                                                                                                                                                                                                                                                            </v>
          </cell>
          <cell r="C130" t="str">
            <v xml:space="preserve">KG    </v>
          </cell>
          <cell r="D130" t="str">
            <v>CR</v>
          </cell>
          <cell r="E130" t="str">
            <v>45,06</v>
          </cell>
        </row>
        <row r="131">
          <cell r="A131">
            <v>21114</v>
          </cell>
          <cell r="B131" t="str">
            <v xml:space="preserve">ADESIVO PARA TUBOS CPVC, *75* G                                                                                                                                                                                                                                                                                                                                                                                                                                                                           </v>
          </cell>
          <cell r="C131" t="str">
            <v xml:space="preserve">UN    </v>
          </cell>
          <cell r="D131" t="str">
            <v>CR</v>
          </cell>
          <cell r="E131" t="str">
            <v>29,79</v>
          </cell>
        </row>
        <row r="132">
          <cell r="A132">
            <v>119</v>
          </cell>
          <cell r="B132" t="str">
            <v xml:space="preserve">ADESIVO PLASTICO PARA PVC, BISNAGA COM 75 GR                                                                                                                                                                                                                                                                                                                                                                                                                                                              </v>
          </cell>
          <cell r="C132" t="str">
            <v xml:space="preserve">UN    </v>
          </cell>
          <cell r="D132" t="str">
            <v xml:space="preserve">C </v>
          </cell>
          <cell r="E132" t="str">
            <v>7,55</v>
          </cell>
        </row>
        <row r="133">
          <cell r="A133">
            <v>122</v>
          </cell>
          <cell r="B133" t="str">
            <v xml:space="preserve">ADESIVO PLASTICO PARA PVC, FRASCO COM *850* GR                                                                                                                                                                                                                                                                                                                                                                                                                                                            </v>
          </cell>
          <cell r="C133" t="str">
            <v xml:space="preserve">UN    </v>
          </cell>
          <cell r="D133" t="str">
            <v>CR</v>
          </cell>
          <cell r="E133" t="str">
            <v>58,09</v>
          </cell>
        </row>
        <row r="134">
          <cell r="A134">
            <v>20080</v>
          </cell>
          <cell r="B134" t="str">
            <v xml:space="preserve">ADESIVO PLASTICO PARA PVC, FRASCO COM 175 GR                                                                                                                                                                                                                                                                                                                                                                                                                                                              </v>
          </cell>
          <cell r="C134" t="str">
            <v xml:space="preserve">UN    </v>
          </cell>
          <cell r="D134" t="str">
            <v>CR</v>
          </cell>
          <cell r="E134" t="str">
            <v>18,96</v>
          </cell>
        </row>
        <row r="135">
          <cell r="A135">
            <v>124</v>
          </cell>
          <cell r="B135" t="str">
            <v xml:space="preserve">ADITIVO ACELERADOR DE PEGA E ENDURECIMENTO PARA ARGAMASSAS E CONCRETOS, LIQUIDO E ISENTO DE CLORETOS                                                                                                                                                                                                                                                                                                                                                                                                      </v>
          </cell>
          <cell r="C135" t="str">
            <v xml:space="preserve">L     </v>
          </cell>
          <cell r="D135" t="str">
            <v>CR</v>
          </cell>
          <cell r="E135" t="str">
            <v>17,38</v>
          </cell>
        </row>
        <row r="136">
          <cell r="A136">
            <v>7334</v>
          </cell>
          <cell r="B136" t="str">
            <v xml:space="preserve">ADITIVO ADESIVO LIQUIDO PARA ARGAMASSAS DE REVESTIMENTOS CIMENTICIOS                                                                                                                                                                                                                                                                                                                                                                                                                                      </v>
          </cell>
          <cell r="C136" t="str">
            <v xml:space="preserve">L     </v>
          </cell>
          <cell r="D136" t="str">
            <v>CR</v>
          </cell>
          <cell r="E136" t="str">
            <v>17,42</v>
          </cell>
        </row>
        <row r="137">
          <cell r="A137">
            <v>123</v>
          </cell>
          <cell r="B137" t="str">
            <v xml:space="preserve">ADITIVO IMPERMEABILIZANTE DE PEGA NORMAL PARA ARGAMASSAS E CONCRETOS SEM ARMACAO, LIQUIDO E ISENTO DE CLORETOS                                                                                                                                                                                                                                                                                                                                                                                            </v>
          </cell>
          <cell r="C137" t="str">
            <v xml:space="preserve">L     </v>
          </cell>
          <cell r="D137" t="str">
            <v xml:space="preserve">C </v>
          </cell>
          <cell r="E137" t="str">
            <v>7,11</v>
          </cell>
        </row>
        <row r="138">
          <cell r="A138">
            <v>127</v>
          </cell>
          <cell r="B138" t="str">
            <v xml:space="preserve">ADITIVO IMPERMEABILIZANTE DE PEGA ULTRARRAPIDA, LIQUIDO E ISENTO DE CLORETOS                                                                                                                                                                                                                                                                                                                                                                                                                              </v>
          </cell>
          <cell r="C138" t="str">
            <v xml:space="preserve">L     </v>
          </cell>
          <cell r="D138" t="str">
            <v>CR</v>
          </cell>
          <cell r="E138" t="str">
            <v>16,97</v>
          </cell>
        </row>
        <row r="139">
          <cell r="A139">
            <v>41373</v>
          </cell>
          <cell r="B139" t="str">
            <v xml:space="preserve">ADITIVO LIQUIDO IMPERMEABILIZANTE CRISTALIZANTE                                                                                                                                                                                                                                                                                                                                                                                                                                                           </v>
          </cell>
          <cell r="C139" t="str">
            <v xml:space="preserve">L     </v>
          </cell>
          <cell r="D139" t="str">
            <v>CR</v>
          </cell>
          <cell r="E139" t="str">
            <v>23,65</v>
          </cell>
        </row>
        <row r="140">
          <cell r="A140">
            <v>133</v>
          </cell>
          <cell r="B140" t="str">
            <v xml:space="preserve">ADITIVO LIQUIDO INCORPORADOR DE AR PARA CONCRETO E ARGAMASSA, LIQUIDO E ISENTO DE CLORETOS                                                                                                                                                                                                                                                                                                                                                                                                                </v>
          </cell>
          <cell r="C140" t="str">
            <v xml:space="preserve">L     </v>
          </cell>
          <cell r="D140" t="str">
            <v>CR</v>
          </cell>
          <cell r="E140" t="str">
            <v>7,05</v>
          </cell>
        </row>
        <row r="141">
          <cell r="A141">
            <v>43617</v>
          </cell>
          <cell r="B141" t="str">
            <v xml:space="preserve">ADITIVO PLASTIFICANTE E ESTABILIZADOR PARA ARGAMASSAS DE ASSENTAMENTO E REBOCO, LIQUIDO E ISENTO DE CLORETOS                                                                                                                                                                                                                                                                                                                                                                                              </v>
          </cell>
          <cell r="C141" t="str">
            <v xml:space="preserve">L     </v>
          </cell>
          <cell r="D141" t="str">
            <v>CR</v>
          </cell>
          <cell r="E141" t="str">
            <v>7,87</v>
          </cell>
        </row>
        <row r="142">
          <cell r="A142">
            <v>132</v>
          </cell>
          <cell r="B142" t="str">
            <v xml:space="preserve">ADITIVO PLASTIFICANTE RETARDADOR DE PEGA E REDUTOR DE AGUA PARA CONCRETO, LIQUIDO E ISENTO DE CLORETOS                                                                                                                                                                                                                                                                                                                                                                                                    </v>
          </cell>
          <cell r="C142" t="str">
            <v xml:space="preserve">L     </v>
          </cell>
          <cell r="D142" t="str">
            <v>CR</v>
          </cell>
          <cell r="E142" t="str">
            <v>7,31</v>
          </cell>
        </row>
        <row r="143">
          <cell r="A143">
            <v>43618</v>
          </cell>
          <cell r="B143" t="str">
            <v xml:space="preserve">ADITIVO SUPERPLASTIFICANTE DE PEGA NORMAL PARA CONCRETO, LIQUIDO E ISENTO DE CLORETOS                                                                                                                                                                                                                                                                                                                                                                                                                     </v>
          </cell>
          <cell r="C143" t="str">
            <v xml:space="preserve">KG    </v>
          </cell>
          <cell r="D143" t="str">
            <v>CR</v>
          </cell>
          <cell r="E143" t="str">
            <v>18,40</v>
          </cell>
        </row>
        <row r="144">
          <cell r="A144">
            <v>37476</v>
          </cell>
          <cell r="B144" t="str">
            <v xml:space="preserve">ADUELA/ GALERIA PRE-MOLDADA DE CONCRETO ARMADO, SECAO QUADRADA INTERNA DE 1,50 X 1,50 M (L X A), MISULA DE 20 X 20 CM, C = 1,00 M, ESPESSURA MIN = 15 CM, TB-45 E FCK DO CONCRETO = 30 MPA                                                                                                                                                                                                                                                                                                                </v>
          </cell>
          <cell r="C144" t="str">
            <v xml:space="preserve">UN    </v>
          </cell>
          <cell r="D144" t="str">
            <v>CR</v>
          </cell>
          <cell r="E144" t="str">
            <v>3.890,78</v>
          </cell>
        </row>
        <row r="145">
          <cell r="A145">
            <v>37478</v>
          </cell>
          <cell r="B145" t="str">
            <v xml:space="preserve">ADUELA/ GALERIA PRE-MOLDADA DE CONCRETO ARMADO, SECAO RETANGULAR INTERNA DE 2,00 X 2,00 M (L X A), MISULA DE 20 X 20 CM, C = 1,00 M, ESPESSURA MIN = 15 CM, TB-45 E FCK DO CONCRETO = 30 MPA                                                                                                                                                                                                                                                                                                              </v>
          </cell>
          <cell r="C145" t="str">
            <v xml:space="preserve">UN    </v>
          </cell>
          <cell r="D145" t="str">
            <v>CR</v>
          </cell>
          <cell r="E145" t="str">
            <v>4.873,30</v>
          </cell>
        </row>
        <row r="146">
          <cell r="A146">
            <v>37477</v>
          </cell>
          <cell r="B146" t="str">
            <v xml:space="preserve">ADUELA/ GALERIA PRE-MOLDADA DE CONCRETO ARMADO, SECAO RETANGULAR INTERNA DE 2,50 X 2,50 M (L X A), MISULA DE 20 X 20 CM, C = 1,00 M, ESPESSURA MIN = 15 CM, TB-45 E FCK DO CONCRETO = 30 MPA                                                                                                                                                                                                                                                                                                              </v>
          </cell>
          <cell r="C146" t="str">
            <v xml:space="preserve">UN    </v>
          </cell>
          <cell r="D146" t="str">
            <v>CR</v>
          </cell>
          <cell r="E146" t="str">
            <v>6.602,54</v>
          </cell>
        </row>
        <row r="147">
          <cell r="A147">
            <v>37479</v>
          </cell>
          <cell r="B147" t="str">
            <v xml:space="preserve">ADUELA/ GALERIA PRE-MOLDADA DE CONCRETO ARMADO, SECAO RETANGULAR INTERNA DE 3,00 X 3,00 M (L X A), MISULA DE 20 X 20 CM, C = 1.00 M, ESPESSURA MIN = 20 CM, TB-45 E FCK DO CONCRETO = 30 MPA                                                                                                                                                                                                                                                                                                              </v>
          </cell>
          <cell r="C147" t="str">
            <v xml:space="preserve">UN    </v>
          </cell>
          <cell r="D147" t="str">
            <v>CR</v>
          </cell>
          <cell r="E147" t="str">
            <v>7.830,69</v>
          </cell>
        </row>
        <row r="148">
          <cell r="A148">
            <v>4319</v>
          </cell>
          <cell r="B148" t="str">
            <v xml:space="preserve">AFASTADOR PARA TELHA DE FIBROCIMENTO CANALETE 90 OU KALHETAO                                                                                                                                                                                                                                                                                                                                                                                                                                              </v>
          </cell>
          <cell r="C148" t="str">
            <v xml:space="preserve">UN    </v>
          </cell>
          <cell r="D148" t="str">
            <v>CR</v>
          </cell>
          <cell r="E148" t="str">
            <v>1,92</v>
          </cell>
        </row>
        <row r="149">
          <cell r="A149">
            <v>42409</v>
          </cell>
          <cell r="B149" t="str">
            <v xml:space="preserve">AGENTE DE CURA, PROTETOR DA EVAPORACAO DA AGUA DE HIDRATACAO DO CONCRETO                                                                                                                                                                                                                                                                                                                                                                                                                                  </v>
          </cell>
          <cell r="C149" t="str">
            <v xml:space="preserve">KG    </v>
          </cell>
          <cell r="D149" t="str">
            <v>CR</v>
          </cell>
          <cell r="E149" t="str">
            <v>11,58</v>
          </cell>
        </row>
        <row r="150">
          <cell r="A150">
            <v>40553</v>
          </cell>
          <cell r="B150" t="str">
            <v xml:space="preserve">AGREGADO RECICLADO, TIPO RACHAO RECICLADO CINZA, CLASSE A                                                                                                                                                                                                                                                                                                                                                                                                                                                 </v>
          </cell>
          <cell r="C150" t="str">
            <v xml:space="preserve">M3    </v>
          </cell>
          <cell r="D150" t="str">
            <v xml:space="preserve">C </v>
          </cell>
          <cell r="E150" t="str">
            <v>52,50</v>
          </cell>
        </row>
        <row r="151">
          <cell r="A151">
            <v>6114</v>
          </cell>
          <cell r="B151" t="str">
            <v xml:space="preserve">AJUDANTE DE ARMADOR (HORISTA)                                                                                                                                                                                                                                                                                                                                                                                                                                                                             </v>
          </cell>
          <cell r="C151" t="str">
            <v xml:space="preserve">H     </v>
          </cell>
          <cell r="D151" t="str">
            <v>CR</v>
          </cell>
          <cell r="E151" t="str">
            <v>19,33</v>
          </cell>
        </row>
        <row r="152">
          <cell r="A152">
            <v>40912</v>
          </cell>
          <cell r="B152" t="str">
            <v xml:space="preserve">AJUDANTE DE ARMADOR (MENSALISTA)                                                                                                                                                                                                                                                                                                                                                                                                                                                                          </v>
          </cell>
          <cell r="C152" t="str">
            <v xml:space="preserve">MES   </v>
          </cell>
          <cell r="D152" t="str">
            <v>CR</v>
          </cell>
          <cell r="E152" t="str">
            <v>3.385,42</v>
          </cell>
        </row>
        <row r="153">
          <cell r="A153">
            <v>247</v>
          </cell>
          <cell r="B153" t="str">
            <v xml:space="preserve">AJUDANTE DE ELETRICISTA (HORISTA)                                                                                                                                                                                                                                                                                                                                                                                                                                                                         </v>
          </cell>
          <cell r="C153" t="str">
            <v xml:space="preserve">H     </v>
          </cell>
          <cell r="D153" t="str">
            <v>CR</v>
          </cell>
          <cell r="E153" t="str">
            <v>25,87</v>
          </cell>
        </row>
        <row r="154">
          <cell r="A154">
            <v>40919</v>
          </cell>
          <cell r="B154" t="str">
            <v xml:space="preserve">AJUDANTE DE ELETRICISTA (MENSALISTA)                                                                                                                                                                                                                                                                                                                                                                                                                                                                      </v>
          </cell>
          <cell r="C154" t="str">
            <v xml:space="preserve">MES   </v>
          </cell>
          <cell r="D154" t="str">
            <v>CR</v>
          </cell>
          <cell r="E154" t="str">
            <v>4.531,46</v>
          </cell>
        </row>
        <row r="155">
          <cell r="A155">
            <v>40984</v>
          </cell>
          <cell r="B155" t="str">
            <v xml:space="preserve">AJUDANTE DE ESTRUTURAS METALICAS (MENSALISTA)                                                                                                                                                                                                                                                                                                                                                                                                                                                             </v>
          </cell>
          <cell r="C155" t="str">
            <v xml:space="preserve">MES   </v>
          </cell>
          <cell r="D155" t="str">
            <v>CR</v>
          </cell>
          <cell r="E155" t="str">
            <v>2.797,25</v>
          </cell>
        </row>
        <row r="156">
          <cell r="A156">
            <v>44499</v>
          </cell>
          <cell r="B156" t="str">
            <v xml:space="preserve">AJUDANTE DE ESTRUTURAS METALICAS HORISTA                                                                                                                                                                                                                                                                                                                                                                                                                                                                  </v>
          </cell>
          <cell r="C156" t="str">
            <v xml:space="preserve">H     </v>
          </cell>
          <cell r="D156" t="str">
            <v>CR</v>
          </cell>
          <cell r="E156" t="str">
            <v>15,97</v>
          </cell>
        </row>
        <row r="157">
          <cell r="A157">
            <v>248</v>
          </cell>
          <cell r="B157" t="str">
            <v xml:space="preserve">AJUDANTE DE OPERACAO EM GERAL (HORISTA)                                                                                                                                                                                                                                                                                                                                                                                                                                                                   </v>
          </cell>
          <cell r="C157" t="str">
            <v xml:space="preserve">H     </v>
          </cell>
          <cell r="D157" t="str">
            <v>CR</v>
          </cell>
          <cell r="E157" t="str">
            <v>19,33</v>
          </cell>
        </row>
        <row r="158">
          <cell r="A158">
            <v>41086</v>
          </cell>
          <cell r="B158" t="str">
            <v xml:space="preserve">AJUDANTE DE OPERACAO EM GERAL (MENSALISTA)                                                                                                                                                                                                                                                                                                                                                                                                                                                                </v>
          </cell>
          <cell r="C158" t="str">
            <v xml:space="preserve">MES   </v>
          </cell>
          <cell r="D158" t="str">
            <v>CR</v>
          </cell>
          <cell r="E158" t="str">
            <v>3.386,59</v>
          </cell>
        </row>
        <row r="159">
          <cell r="A159">
            <v>34466</v>
          </cell>
          <cell r="B159" t="str">
            <v xml:space="preserve">AJUDANTE DE PINTOR (HORISTA)                                                                                                                                                                                                                                                                                                                                                                                                                                                                              </v>
          </cell>
          <cell r="C159" t="str">
            <v xml:space="preserve">H     </v>
          </cell>
          <cell r="D159" t="str">
            <v>CR</v>
          </cell>
          <cell r="E159" t="str">
            <v>22,19</v>
          </cell>
        </row>
        <row r="160">
          <cell r="A160">
            <v>41083</v>
          </cell>
          <cell r="B160" t="str">
            <v xml:space="preserve">AJUDANTE DE PINTOR (MENSALISTA)                                                                                                                                                                                                                                                                                                                                                                                                                                                                           </v>
          </cell>
          <cell r="C160" t="str">
            <v xml:space="preserve">MES   </v>
          </cell>
          <cell r="D160" t="str">
            <v>CR</v>
          </cell>
          <cell r="E160" t="str">
            <v>3.887,21</v>
          </cell>
        </row>
        <row r="161">
          <cell r="A161">
            <v>252</v>
          </cell>
          <cell r="B161" t="str">
            <v xml:space="preserve">AJUDANTE DE SERRALHEIRO (HORISTA)                                                                                                                                                                                                                                                                                                                                                                                                                                                                         </v>
          </cell>
          <cell r="C161" t="str">
            <v xml:space="preserve">H     </v>
          </cell>
          <cell r="D161" t="str">
            <v>CR</v>
          </cell>
          <cell r="E161" t="str">
            <v>19,33</v>
          </cell>
        </row>
        <row r="162">
          <cell r="A162">
            <v>40909</v>
          </cell>
          <cell r="B162" t="str">
            <v xml:space="preserve">AJUDANTE DE SERRALHEIRO (MENSALISTA)                                                                                                                                                                                                                                                                                                                                                                                                                                                                      </v>
          </cell>
          <cell r="C162" t="str">
            <v xml:space="preserve">MES   </v>
          </cell>
          <cell r="D162" t="str">
            <v>CR</v>
          </cell>
          <cell r="E162" t="str">
            <v>3.386,59</v>
          </cell>
        </row>
        <row r="163">
          <cell r="A163">
            <v>242</v>
          </cell>
          <cell r="B163" t="str">
            <v xml:space="preserve">AJUDANTE ESPECIALIZADO (HORISTA)                                                                                                                                                                                                                                                                                                                                                                                                                                                                          </v>
          </cell>
          <cell r="C163" t="str">
            <v xml:space="preserve">H     </v>
          </cell>
          <cell r="D163" t="str">
            <v>CR</v>
          </cell>
          <cell r="E163" t="str">
            <v>21,43</v>
          </cell>
        </row>
        <row r="164">
          <cell r="A164">
            <v>41085</v>
          </cell>
          <cell r="B164" t="str">
            <v xml:space="preserve">AJUDANTE ESPECIALIZADO (MENSALISTA)                                                                                                                                                                                                                                                                                                                                                                                                                                                                       </v>
          </cell>
          <cell r="C164" t="str">
            <v xml:space="preserve">MES   </v>
          </cell>
          <cell r="D164" t="str">
            <v>CR</v>
          </cell>
          <cell r="E164" t="str">
            <v>3.754,03</v>
          </cell>
        </row>
        <row r="165">
          <cell r="A165">
            <v>427</v>
          </cell>
          <cell r="B165" t="str">
            <v xml:space="preserve">ALCA PREFORMADA DE CONTRA POSTE, EM ACO GALVANIZADO, PARA CABO 3/16", COMPRIMENTO *860* MM                                                                                                                                                                                                                                                                                                                                                                                                                </v>
          </cell>
          <cell r="C165" t="str">
            <v xml:space="preserve">UN    </v>
          </cell>
          <cell r="D165" t="str">
            <v>CR</v>
          </cell>
          <cell r="E165" t="str">
            <v>6,31</v>
          </cell>
        </row>
        <row r="166">
          <cell r="A166">
            <v>417</v>
          </cell>
          <cell r="B166" t="str">
            <v xml:space="preserve">ALCA PREFORMADA DE DISTRIBUICAO, EM ACO GALVANIZADO, PARA CABO DE ALUMINIO DIAMETRO 16 A 25 MM                                                                                                                                                                                                                                                                                                                                                                                                            </v>
          </cell>
          <cell r="C166" t="str">
            <v xml:space="preserve">UN    </v>
          </cell>
          <cell r="D166" t="str">
            <v>CR</v>
          </cell>
          <cell r="E166" t="str">
            <v>2,97</v>
          </cell>
        </row>
        <row r="167">
          <cell r="A167">
            <v>11273</v>
          </cell>
          <cell r="B167" t="str">
            <v xml:space="preserve">ALCA PREFORMADA DE DISTRIBUICAO, EM ACO GALVANIZADO, PARA CONDUTORES DE ALUMINIO AWG 1/0 (CAA 6/1 OU CA 7 FIOS)                                                                                                                                                                                                                                                                                                                                                                                           </v>
          </cell>
          <cell r="C167" t="str">
            <v xml:space="preserve">UN    </v>
          </cell>
          <cell r="D167" t="str">
            <v>CR</v>
          </cell>
          <cell r="E167" t="str">
            <v>9,22</v>
          </cell>
        </row>
        <row r="168">
          <cell r="A168">
            <v>11272</v>
          </cell>
          <cell r="B168" t="str">
            <v xml:space="preserve">ALCA PREFORMADA DE DISTRIBUICAO, EM ACO GALVANIZADO, PARA CONDUTORES DE ALUMINIO AWG 2 (CAA 6/1 OU CA 7 FIOS)                                                                                                                                                                                                                                                                                                                                                                                             </v>
          </cell>
          <cell r="C168" t="str">
            <v xml:space="preserve">UN    </v>
          </cell>
          <cell r="D168" t="str">
            <v>CR</v>
          </cell>
          <cell r="E168" t="str">
            <v>5,57</v>
          </cell>
        </row>
        <row r="169">
          <cell r="A169">
            <v>11275</v>
          </cell>
          <cell r="B169" t="str">
            <v xml:space="preserve">ALCA PREFORMADA DE SERVICO, EM ACO GALVANIZADO, PARA CONDUTORES DE ALUMINIO AWG 4 (CAA 6/1)                                                                                                                                                                                                                                                                                                                                                                                                               </v>
          </cell>
          <cell r="C169" t="str">
            <v xml:space="preserve">UN    </v>
          </cell>
          <cell r="D169" t="str">
            <v>CR</v>
          </cell>
          <cell r="E169" t="str">
            <v>2,23</v>
          </cell>
        </row>
        <row r="170">
          <cell r="A170">
            <v>11274</v>
          </cell>
          <cell r="B170" t="str">
            <v xml:space="preserve">ALCA PREFORMADA DE SERVICO, EM ACO GALVANIZADO, PARA CONDUTORES DE ALUMINIO AWG 6 (CAA 6/1)                                                                                                                                                                                                                                                                                                                                                                                                               </v>
          </cell>
          <cell r="C170" t="str">
            <v xml:space="preserve">UN    </v>
          </cell>
          <cell r="D170" t="str">
            <v>CR</v>
          </cell>
          <cell r="E170" t="str">
            <v>1,70</v>
          </cell>
        </row>
        <row r="171">
          <cell r="A171">
            <v>38470</v>
          </cell>
          <cell r="B171" t="str">
            <v xml:space="preserve">ALICATE DE CORTE DIAGONAL 6 " COM ISOLAMENTO                                                                                                                                                                                                                                                                                                                                                                                                                                                              </v>
          </cell>
          <cell r="C171" t="str">
            <v xml:space="preserve">UN    </v>
          </cell>
          <cell r="D171" t="str">
            <v xml:space="preserve">C </v>
          </cell>
          <cell r="E171" t="str">
            <v>54,90</v>
          </cell>
        </row>
        <row r="172">
          <cell r="A172">
            <v>38547</v>
          </cell>
          <cell r="B172" t="str">
            <v xml:space="preserve">ALICATE DE CRIMPAR RJ11, RJ12 E RJ45                                                                                                                                                                                                                                                                                                                                                                                                                                                                      </v>
          </cell>
          <cell r="C172" t="str">
            <v xml:space="preserve">UN    </v>
          </cell>
          <cell r="D172" t="str">
            <v>CR</v>
          </cell>
          <cell r="E172" t="str">
            <v>149,81</v>
          </cell>
        </row>
        <row r="173">
          <cell r="A173">
            <v>38469</v>
          </cell>
          <cell r="B173" t="str">
            <v xml:space="preserve">ALICATE DE PRESSAO PARA SOLDA DE CHAPA 18 "                                                                                                                                                                                                                                                                                                                                                                                                                                                               </v>
          </cell>
          <cell r="C173" t="str">
            <v xml:space="preserve">UN    </v>
          </cell>
          <cell r="D173" t="str">
            <v>CR</v>
          </cell>
          <cell r="E173" t="str">
            <v>161,09</v>
          </cell>
        </row>
        <row r="174">
          <cell r="A174">
            <v>38467</v>
          </cell>
          <cell r="B174" t="str">
            <v xml:space="preserve">ALICATE DE PRESSAO 11 " PARA SOLDA, TIPO C                                                                                                                                                                                                                                                                                                                                                                                                                                                                </v>
          </cell>
          <cell r="C174" t="str">
            <v xml:space="preserve">UN    </v>
          </cell>
          <cell r="D174" t="str">
            <v>CR</v>
          </cell>
          <cell r="E174" t="str">
            <v>90,64</v>
          </cell>
        </row>
        <row r="175">
          <cell r="A175">
            <v>38468</v>
          </cell>
          <cell r="B175" t="str">
            <v xml:space="preserve">ALICATE DE PRESSAO 11 " PARA SOLDA, TIPO U                                                                                                                                                                                                                                                                                                                                                                                                                                                                </v>
          </cell>
          <cell r="C175" t="str">
            <v xml:space="preserve">UN    </v>
          </cell>
          <cell r="D175" t="str">
            <v>CR</v>
          </cell>
          <cell r="E175" t="str">
            <v>99,74</v>
          </cell>
        </row>
        <row r="176">
          <cell r="A176">
            <v>38471</v>
          </cell>
          <cell r="B176" t="str">
            <v xml:space="preserve">ALICATE PARA ANEIS DE PISTAO, CAPACIDADE 50 A 100 MM                                                                                                                                                                                                                                                                                                                                                                                                                                                      </v>
          </cell>
          <cell r="C176" t="str">
            <v xml:space="preserve">UN    </v>
          </cell>
          <cell r="D176" t="str">
            <v>CR</v>
          </cell>
          <cell r="E176" t="str">
            <v>129,53</v>
          </cell>
        </row>
        <row r="177">
          <cell r="A177">
            <v>37370</v>
          </cell>
          <cell r="B177" t="str">
            <v xml:space="preserve">ALIMENTACAO - HORISTA (COLETADO CAIXA - ENCARGOS COMPLEMENTARES)                                                                                                                                                                                                                                                                                                                                                                                                                                          </v>
          </cell>
          <cell r="C177" t="str">
            <v xml:space="preserve">H     </v>
          </cell>
          <cell r="D177" t="str">
            <v xml:space="preserve">C </v>
          </cell>
          <cell r="E177" t="str">
            <v>3,83</v>
          </cell>
        </row>
        <row r="178">
          <cell r="A178">
            <v>40862</v>
          </cell>
          <cell r="B178" t="str">
            <v xml:space="preserve">ALIMENTACAO - MENSALISTA (COLETADO CAIXA - ENCARGOS COMPLEMENTARES)                                                                                                                                                                                                                                                                                                                                                                                                                                       </v>
          </cell>
          <cell r="C178" t="str">
            <v xml:space="preserve">MES   </v>
          </cell>
          <cell r="D178" t="str">
            <v xml:space="preserve">C </v>
          </cell>
          <cell r="E178" t="str">
            <v>721,63</v>
          </cell>
        </row>
        <row r="179">
          <cell r="A179">
            <v>10658</v>
          </cell>
          <cell r="B179" t="str">
            <v xml:space="preserve">ALISADORA DE CONCRETO COM MOTOR A GASOLINA DE 5,5 HP, PESO COM MOTOR DE 78 KG, 4 PAS                                                                                                                                                                                                                                                                                                                                                                                                                      </v>
          </cell>
          <cell r="C179" t="str">
            <v xml:space="preserve">UN    </v>
          </cell>
          <cell r="D179" t="str">
            <v xml:space="preserve">C </v>
          </cell>
          <cell r="E179" t="str">
            <v>7.359,00</v>
          </cell>
        </row>
        <row r="180">
          <cell r="A180">
            <v>253</v>
          </cell>
          <cell r="B180" t="str">
            <v xml:space="preserve">ALMOXARIFE (HORISTA)                                                                                                                                                                                                                                                                                                                                                                                                                                                                                      </v>
          </cell>
          <cell r="C180" t="str">
            <v xml:space="preserve">H     </v>
          </cell>
          <cell r="D180" t="str">
            <v xml:space="preserve">C </v>
          </cell>
          <cell r="E180" t="str">
            <v>34,54</v>
          </cell>
        </row>
        <row r="181">
          <cell r="A181">
            <v>40809</v>
          </cell>
          <cell r="B181" t="str">
            <v xml:space="preserve">ALMOXARIFE (MENSALISTA)                                                                                                                                                                                                                                                                                                                                                                                                                                                                                   </v>
          </cell>
          <cell r="C181" t="str">
            <v xml:space="preserve">MES   </v>
          </cell>
          <cell r="D181" t="str">
            <v>CR</v>
          </cell>
          <cell r="E181" t="str">
            <v>6.047,54</v>
          </cell>
        </row>
        <row r="182">
          <cell r="A182">
            <v>42428</v>
          </cell>
          <cell r="B182" t="str">
            <v xml:space="preserve">ALONGADOR COM TRES ALTURAS, EM TUBO DE ACO CARBONO, PINTURA NO PROCESSO ELETROSTATICO - EQUIPAMENTO DE GINASTICA PARA ACADEMIA AO AR LIVRE / ACADEMIA DA TERCEIRA IDADE - ATI                                                                                                                                                                                                                                                                                                                             </v>
          </cell>
          <cell r="C182" t="str">
            <v xml:space="preserve">UN    </v>
          </cell>
          <cell r="D182" t="str">
            <v xml:space="preserve">C </v>
          </cell>
          <cell r="E182" t="str">
            <v>2.271,00</v>
          </cell>
        </row>
        <row r="183">
          <cell r="A183">
            <v>301</v>
          </cell>
          <cell r="B183" t="str">
            <v xml:space="preserve">ANEL BORRACHA PARA TUBO ESGOTO PREDIAL, DN 100 MM (NBR 5688)                                                                                                                                                                                                                                                                                                                                                                                                                                              </v>
          </cell>
          <cell r="C183" t="str">
            <v xml:space="preserve">UN    </v>
          </cell>
          <cell r="D183" t="str">
            <v xml:space="preserve">C </v>
          </cell>
          <cell r="E183" t="str">
            <v>2,82</v>
          </cell>
        </row>
        <row r="184">
          <cell r="A184">
            <v>296</v>
          </cell>
          <cell r="B184" t="str">
            <v xml:space="preserve">ANEL BORRACHA PARA TUBO ESGOTO PREDIAL, DN 50 MM (NBR 5688)                                                                                                                                                                                                                                                                                                                                                                                                                                               </v>
          </cell>
          <cell r="C184" t="str">
            <v xml:space="preserve">UN    </v>
          </cell>
          <cell r="D184" t="str">
            <v>CR</v>
          </cell>
          <cell r="E184" t="str">
            <v>1,59</v>
          </cell>
        </row>
        <row r="185">
          <cell r="A185">
            <v>297</v>
          </cell>
          <cell r="B185" t="str">
            <v xml:space="preserve">ANEL BORRACHA PARA TUBO ESGOTO PREDIAL, DN 75 MM (NBR 5688)                                                                                                                                                                                                                                                                                                                                                                                                                                               </v>
          </cell>
          <cell r="C185" t="str">
            <v xml:space="preserve">UN    </v>
          </cell>
          <cell r="D185" t="str">
            <v>CR</v>
          </cell>
          <cell r="E185" t="str">
            <v>2,34</v>
          </cell>
        </row>
        <row r="186">
          <cell r="A186">
            <v>299</v>
          </cell>
          <cell r="B186" t="str">
            <v xml:space="preserve">ANEL BORRACHA, DN 100 MM, PARA TUBO SERIE REFORCADA ESGOTO PREDIAL                                                                                                                                                                                                                                                                                                                                                                                                                                        </v>
          </cell>
          <cell r="C186" t="str">
            <v xml:space="preserve">UN    </v>
          </cell>
          <cell r="D186" t="str">
            <v>CR</v>
          </cell>
          <cell r="E186" t="str">
            <v>3,31</v>
          </cell>
        </row>
        <row r="187">
          <cell r="A187">
            <v>300</v>
          </cell>
          <cell r="B187" t="str">
            <v xml:space="preserve">ANEL BORRACHA, DN 150 MM, PARA TUBO SERIE REFORCADA ESGOTO PREDIAL                                                                                                                                                                                                                                                                                                                                                                                                                                        </v>
          </cell>
          <cell r="C187" t="str">
            <v xml:space="preserve">UN    </v>
          </cell>
          <cell r="D187" t="str">
            <v>CR</v>
          </cell>
          <cell r="E187" t="str">
            <v>11,44</v>
          </cell>
        </row>
        <row r="188">
          <cell r="A188">
            <v>20085</v>
          </cell>
          <cell r="B188" t="str">
            <v xml:space="preserve">ANEL BORRACHA, DN 50 MM, PARA TUBO SERIE REFORCADA ESGOTO PREDIAL                                                                                                                                                                                                                                                                                                                                                                                                                                         </v>
          </cell>
          <cell r="C188" t="str">
            <v xml:space="preserve">UN    </v>
          </cell>
          <cell r="D188" t="str">
            <v>CR</v>
          </cell>
          <cell r="E188" t="str">
            <v>2,09</v>
          </cell>
        </row>
        <row r="189">
          <cell r="A189">
            <v>298</v>
          </cell>
          <cell r="B189" t="str">
            <v xml:space="preserve">ANEL BORRACHA, DN 75 MM, PARA TUBO SERIE REFORCADA ESGOTO PREDIAL                                                                                                                                                                                                                                                                                                                                                                                                                                         </v>
          </cell>
          <cell r="C189" t="str">
            <v xml:space="preserve">UN    </v>
          </cell>
          <cell r="D189" t="str">
            <v>CR</v>
          </cell>
          <cell r="E189" t="str">
            <v>2,54</v>
          </cell>
        </row>
        <row r="190">
          <cell r="A190">
            <v>311</v>
          </cell>
          <cell r="B190" t="str">
            <v xml:space="preserve">ANEL BORRACHA, PARA TUBO PVC DEFOFO, DN 100 MM (NBR 7665)                                                                                                                                                                                                                                                                                                                                                                                                                                                 </v>
          </cell>
          <cell r="C190" t="str">
            <v xml:space="preserve">UN    </v>
          </cell>
          <cell r="D190" t="str">
            <v>CR</v>
          </cell>
          <cell r="E190" t="str">
            <v>9,44</v>
          </cell>
        </row>
        <row r="191">
          <cell r="A191">
            <v>318</v>
          </cell>
          <cell r="B191" t="str">
            <v xml:space="preserve">ANEL BORRACHA, PARA TUBO PVC DEFOFO, DN 150 MM (NBR 7665)                                                                                                                                                                                                                                                                                                                                                                                                                                                 </v>
          </cell>
          <cell r="C191" t="str">
            <v xml:space="preserve">UN    </v>
          </cell>
          <cell r="D191" t="str">
            <v>CR</v>
          </cell>
          <cell r="E191" t="str">
            <v>19,01</v>
          </cell>
        </row>
        <row r="192">
          <cell r="A192">
            <v>319</v>
          </cell>
          <cell r="B192" t="str">
            <v xml:space="preserve">ANEL BORRACHA, PARA TUBO PVC DEFOFO, DN 200 MM (NBR 7665)                                                                                                                                                                                                                                                                                                                                                                                                                                                 </v>
          </cell>
          <cell r="C192" t="str">
            <v xml:space="preserve">UN    </v>
          </cell>
          <cell r="D192" t="str">
            <v>CR</v>
          </cell>
          <cell r="E192" t="str">
            <v>29,81</v>
          </cell>
        </row>
        <row r="193">
          <cell r="A193">
            <v>303</v>
          </cell>
          <cell r="B193" t="str">
            <v xml:space="preserve">ANEL BORRACHA, PARA TUBO PVC, REDE COLETOR ESGOTO, DN 100 MM (NBR 7362)                                                                                                                                                                                                                                                                                                                                                                                                                                   </v>
          </cell>
          <cell r="C193" t="str">
            <v xml:space="preserve">UN    </v>
          </cell>
          <cell r="D193" t="str">
            <v>CR</v>
          </cell>
          <cell r="E193" t="str">
            <v>3,12</v>
          </cell>
        </row>
        <row r="194">
          <cell r="A194">
            <v>305</v>
          </cell>
          <cell r="B194" t="str">
            <v xml:space="preserve">ANEL BORRACHA, PARA TUBO PVC, REDE COLETOR ESGOTO, DN 150 MM (NBR 7362)                                                                                                                                                                                                                                                                                                                                                                                                                                   </v>
          </cell>
          <cell r="C194" t="str">
            <v xml:space="preserve">UN    </v>
          </cell>
          <cell r="D194" t="str">
            <v>CR</v>
          </cell>
          <cell r="E194" t="str">
            <v>9,82</v>
          </cell>
        </row>
        <row r="195">
          <cell r="A195">
            <v>306</v>
          </cell>
          <cell r="B195" t="str">
            <v xml:space="preserve">ANEL BORRACHA, PARA TUBO PVC, REDE COLETOR ESGOTO, DN 200 MM (NBR 7362)                                                                                                                                                                                                                                                                                                                                                                                                                                   </v>
          </cell>
          <cell r="C195" t="str">
            <v xml:space="preserve">UN    </v>
          </cell>
          <cell r="D195" t="str">
            <v>CR</v>
          </cell>
          <cell r="E195" t="str">
            <v>14,90</v>
          </cell>
        </row>
        <row r="196">
          <cell r="A196">
            <v>307</v>
          </cell>
          <cell r="B196" t="str">
            <v xml:space="preserve">ANEL BORRACHA, PARA TUBO PVC, REDE COLETOR ESGOTO, DN 250 MM (NBR 7362)                                                                                                                                                                                                                                                                                                                                                                                                                                   </v>
          </cell>
          <cell r="C196" t="str">
            <v xml:space="preserve">UN    </v>
          </cell>
          <cell r="D196" t="str">
            <v>CR</v>
          </cell>
          <cell r="E196" t="str">
            <v>37,65</v>
          </cell>
        </row>
        <row r="197">
          <cell r="A197">
            <v>309</v>
          </cell>
          <cell r="B197" t="str">
            <v xml:space="preserve">ANEL BORRACHA, PARA TUBO PVC, REDE COLETOR ESGOTO, DN 350 MM (NBR 7362)                                                                                                                                                                                                                                                                                                                                                                                                                                   </v>
          </cell>
          <cell r="C197" t="str">
            <v xml:space="preserve">UN    </v>
          </cell>
          <cell r="D197" t="str">
            <v>CR</v>
          </cell>
          <cell r="E197" t="str">
            <v>61,68</v>
          </cell>
        </row>
        <row r="198">
          <cell r="A198">
            <v>310</v>
          </cell>
          <cell r="B198" t="str">
            <v xml:space="preserve">ANEL BORRACHA, PARA TUBO PVC, REDE COLETOR ESGOTO, DN 400 MM (NBR 7362)                                                                                                                                                                                                                                                                                                                                                                                                                                   </v>
          </cell>
          <cell r="C198" t="str">
            <v xml:space="preserve">UN    </v>
          </cell>
          <cell r="D198" t="str">
            <v>CR</v>
          </cell>
          <cell r="E198" t="str">
            <v>85,49</v>
          </cell>
        </row>
        <row r="199">
          <cell r="A199">
            <v>328</v>
          </cell>
          <cell r="B199" t="str">
            <v xml:space="preserve">ANEL BORRACHA, PARA TUBO/CONEXAO PVC PBA, DN 100 MM, PARA REDE AGUA                                                                                                                                                                                                                                                                                                                                                                                                                                       </v>
          </cell>
          <cell r="C199" t="str">
            <v xml:space="preserve">UN    </v>
          </cell>
          <cell r="D199" t="str">
            <v>CR</v>
          </cell>
          <cell r="E199" t="str">
            <v>7,47</v>
          </cell>
        </row>
        <row r="200">
          <cell r="A200">
            <v>325</v>
          </cell>
          <cell r="B200" t="str">
            <v xml:space="preserve">ANEL BORRACHA, PARA TUBO/CONEXAO PVC PBA, DN 50 MM, PARA REDE AGUA                                                                                                                                                                                                                                                                                                                                                                                                                                        </v>
          </cell>
          <cell r="C200" t="str">
            <v xml:space="preserve">UN    </v>
          </cell>
          <cell r="D200" t="str">
            <v>CR</v>
          </cell>
          <cell r="E200" t="str">
            <v>2,20</v>
          </cell>
        </row>
        <row r="201">
          <cell r="A201">
            <v>20326</v>
          </cell>
          <cell r="B201" t="str">
            <v xml:space="preserve">ANEL BORRACHA, PARA TUBO/CONEXAO PVC PBA, DN 60 MM, PARA REDE AGUA                                                                                                                                                                                                                                                                                                                                                                                                                                        </v>
          </cell>
          <cell r="C201" t="str">
            <v xml:space="preserve">UN    </v>
          </cell>
          <cell r="D201" t="str">
            <v>CR</v>
          </cell>
          <cell r="E201" t="str">
            <v>4,03</v>
          </cell>
        </row>
        <row r="202">
          <cell r="A202">
            <v>329</v>
          </cell>
          <cell r="B202" t="str">
            <v xml:space="preserve">ANEL BORRACHA, PARA TUBO/CONEXAO PVC PBA, DN 75 MM, PARA REDE AGUA                                                                                                                                                                                                                                                                                                                                                                                                                                        </v>
          </cell>
          <cell r="C202" t="str">
            <v xml:space="preserve">UN    </v>
          </cell>
          <cell r="D202" t="str">
            <v>CR</v>
          </cell>
          <cell r="E202" t="str">
            <v>6,25</v>
          </cell>
        </row>
        <row r="203">
          <cell r="A203">
            <v>308</v>
          </cell>
          <cell r="B203" t="str">
            <v xml:space="preserve">ANEL BORRACHA, PARA TUBO, PVC REDE COLETOR ESGOTO, DN 300 MM (NBR 7362)                                                                                                                                                                                                                                                                                                                                                                                                                                   </v>
          </cell>
          <cell r="C203" t="str">
            <v xml:space="preserve">UN    </v>
          </cell>
          <cell r="D203" t="str">
            <v>CR</v>
          </cell>
          <cell r="E203" t="str">
            <v>84,04</v>
          </cell>
        </row>
        <row r="204">
          <cell r="A204">
            <v>39642</v>
          </cell>
          <cell r="B204" t="str">
            <v xml:space="preserve">ANEL DE BORRACHA PARA VEDACAO DE DUTO PEAD CORRUGADO PARA ELETRICA, DN 1 1/2" (NBR 15715)                                                                                                                                                                                                                                                                                                                                                                                                                 </v>
          </cell>
          <cell r="C204" t="str">
            <v xml:space="preserve">UN    </v>
          </cell>
          <cell r="D204" t="str">
            <v>CR</v>
          </cell>
          <cell r="E204" t="str">
            <v>2,77</v>
          </cell>
        </row>
        <row r="205">
          <cell r="A205">
            <v>39641</v>
          </cell>
          <cell r="B205" t="str">
            <v xml:space="preserve">ANEL DE BORRACHA PARA VEDACAO DE DUTO PEAD CORRUGADO PARA ELETRICA, DN 1 1/4" (NBR 15715)                                                                                                                                                                                                                                                                                                                                                                                                                 </v>
          </cell>
          <cell r="C205" t="str">
            <v xml:space="preserve">UN    </v>
          </cell>
          <cell r="D205" t="str">
            <v>CR</v>
          </cell>
          <cell r="E205" t="str">
            <v>2,43</v>
          </cell>
        </row>
        <row r="206">
          <cell r="A206">
            <v>39643</v>
          </cell>
          <cell r="B206" t="str">
            <v xml:space="preserve">ANEL DE BORRACHA PARA VEDACAO DE DUTO PEAD CORRUGADO PARA ELETRICA, DN 2" (NBR 15715)                                                                                                                                                                                                                                                                                                                                                                                                                     </v>
          </cell>
          <cell r="C206" t="str">
            <v xml:space="preserve">UN    </v>
          </cell>
          <cell r="D206" t="str">
            <v>CR</v>
          </cell>
          <cell r="E206" t="str">
            <v>3,25</v>
          </cell>
        </row>
        <row r="207">
          <cell r="A207">
            <v>39644</v>
          </cell>
          <cell r="B207" t="str">
            <v xml:space="preserve">ANEL DE BORRACHA PARA VEDACAO DE DUTO PEAD CORRUGADO PARA ELETRICA, DN 3" (NBR 15715)                                                                                                                                                                                                                                                                                                                                                                                                                     </v>
          </cell>
          <cell r="C207" t="str">
            <v xml:space="preserve">UN    </v>
          </cell>
          <cell r="D207" t="str">
            <v>CR</v>
          </cell>
          <cell r="E207" t="str">
            <v>5,04</v>
          </cell>
        </row>
        <row r="208">
          <cell r="A208">
            <v>39645</v>
          </cell>
          <cell r="B208" t="str">
            <v xml:space="preserve">ANEL DE BORRACHA PARA VEDACAO DE DUTO PEAD CORRUGADO PARA ELETRICA, DN 4" (NBR 15715)                                                                                                                                                                                                                                                                                                                                                                                                                     </v>
          </cell>
          <cell r="C208" t="str">
            <v xml:space="preserve">UN    </v>
          </cell>
          <cell r="D208" t="str">
            <v>CR</v>
          </cell>
          <cell r="E208" t="str">
            <v>5,52</v>
          </cell>
        </row>
        <row r="209">
          <cell r="A209">
            <v>41610</v>
          </cell>
          <cell r="B209" t="str">
            <v xml:space="preserve">ANEL DE CONCRETO ARMADO COM FUNDO, PARA FOSSA E POCO 1,50 X *0,50* M                                                                                                                                                                                                                                                                                                                                                                                                                                      </v>
          </cell>
          <cell r="C209" t="str">
            <v xml:space="preserve">UN    </v>
          </cell>
          <cell r="D209" t="str">
            <v>CR</v>
          </cell>
          <cell r="E209" t="str">
            <v>721,83</v>
          </cell>
        </row>
        <row r="210">
          <cell r="A210">
            <v>41611</v>
          </cell>
          <cell r="B210" t="str">
            <v xml:space="preserve">ANEL DE CONCRETO ARMADO COM FUNDO, PARA FOSSA E POCO 2,00 X *0,50* M                                                                                                                                                                                                                                                                                                                                                                                                                                      </v>
          </cell>
          <cell r="C210" t="str">
            <v xml:space="preserve">UN    </v>
          </cell>
          <cell r="D210" t="str">
            <v>CR</v>
          </cell>
          <cell r="E210" t="str">
            <v>1.137,75</v>
          </cell>
        </row>
        <row r="211">
          <cell r="A211">
            <v>41612</v>
          </cell>
          <cell r="B211" t="str">
            <v xml:space="preserve">ANEL DE CONCRETO ARMADO COM FUNDO, PARA FOSSA E POCO 2,50 X *0,50* M                                                                                                                                                                                                                                                                                                                                                                                                                                      </v>
          </cell>
          <cell r="C211" t="str">
            <v xml:space="preserve">UN    </v>
          </cell>
          <cell r="D211" t="str">
            <v>CR</v>
          </cell>
          <cell r="E211" t="str">
            <v>1.597,57</v>
          </cell>
        </row>
        <row r="212">
          <cell r="A212">
            <v>41637</v>
          </cell>
          <cell r="B212" t="str">
            <v xml:space="preserve">ANEL DE CONCRETO ARMADO, COM FUROS/DRENO PARA SUMIDOURO, D = 0,80 M, H = 0,50 M                                                                                                                                                                                                                                                                                                                                                                                                                           </v>
          </cell>
          <cell r="C212" t="str">
            <v xml:space="preserve">UN    </v>
          </cell>
          <cell r="D212" t="str">
            <v>CR</v>
          </cell>
          <cell r="E212" t="str">
            <v>149,34</v>
          </cell>
        </row>
        <row r="213">
          <cell r="A213">
            <v>41638</v>
          </cell>
          <cell r="B213" t="str">
            <v xml:space="preserve">ANEL DE CONCRETO ARMADO, COM FUROS/DRENO PARA SUMIDOURO, D = 1,00 M, H = 0,50M                                                                                                                                                                                                                                                                                                                                                                                                                            </v>
          </cell>
          <cell r="C213" t="str">
            <v xml:space="preserve">UN    </v>
          </cell>
          <cell r="D213" t="str">
            <v>CR</v>
          </cell>
          <cell r="E213" t="str">
            <v>194,53</v>
          </cell>
        </row>
        <row r="214">
          <cell r="A214">
            <v>41639</v>
          </cell>
          <cell r="B214" t="str">
            <v xml:space="preserve">ANEL DE CONCRETO ARMADO, COM FUROS/DRENO PARA SUMIDOURO, D = 1,50 M, H = 0,50 M                                                                                                                                                                                                                                                                                                                                                                                                                           </v>
          </cell>
          <cell r="C214" t="str">
            <v xml:space="preserve">UN    </v>
          </cell>
          <cell r="D214" t="str">
            <v>CR</v>
          </cell>
          <cell r="E214" t="str">
            <v>470,62</v>
          </cell>
        </row>
        <row r="215">
          <cell r="A215">
            <v>11789</v>
          </cell>
          <cell r="B215" t="str">
            <v xml:space="preserve">ANEL DE DISTRIBUICAO EM ACO GALVANIZADO PARA FIO FE-160                                                                                                                                                                                                                                                                                                                                                                                                                                                   </v>
          </cell>
          <cell r="C215" t="str">
            <v xml:space="preserve">UN    </v>
          </cell>
          <cell r="D215" t="str">
            <v>CR</v>
          </cell>
          <cell r="E215" t="str">
            <v>0,84</v>
          </cell>
        </row>
        <row r="216">
          <cell r="A216">
            <v>20975</v>
          </cell>
          <cell r="B216" t="str">
            <v xml:space="preserve">ANEL DE EXPANSAO EM COBRE, ENGATE RAPIDO 1 1/2", PARA EMPATACAO MANGUEIRA DE COMBATE A INCENDIO PREDIAL                                                                                                                                                                                                                                                                                                                                                                                                   </v>
          </cell>
          <cell r="C216" t="str">
            <v xml:space="preserve">UN    </v>
          </cell>
          <cell r="D216" t="str">
            <v>CR</v>
          </cell>
          <cell r="E216" t="str">
            <v>21,98</v>
          </cell>
        </row>
        <row r="217">
          <cell r="A217">
            <v>20976</v>
          </cell>
          <cell r="B217" t="str">
            <v xml:space="preserve">ANEL DE EXPANSAO EM COBRE, ENGATE RAPIDO 2 1/2", PARA EMPATACAO MANGUEIRA DE COMBATE A INCENDIO PREDIAL                                                                                                                                                                                                                                                                                                                                                                                                   </v>
          </cell>
          <cell r="C217" t="str">
            <v xml:space="preserve">UN    </v>
          </cell>
          <cell r="D217" t="str">
            <v>CR</v>
          </cell>
          <cell r="E217" t="str">
            <v>33,21</v>
          </cell>
        </row>
        <row r="218">
          <cell r="A218">
            <v>40340</v>
          </cell>
          <cell r="B218" t="str">
            <v xml:space="preserve">ANEL DE VEDACAO/JUNTA ELASTICA, H = *16* MM, PARA TUBO DE CONCRETO, DN 300 MM                                                                                                                                                                                                                                                                                                                                                                                                                             </v>
          </cell>
          <cell r="C218" t="str">
            <v xml:space="preserve">UN    </v>
          </cell>
          <cell r="D218" t="str">
            <v>CR</v>
          </cell>
          <cell r="E218" t="str">
            <v>20,74</v>
          </cell>
        </row>
        <row r="219">
          <cell r="A219">
            <v>40341</v>
          </cell>
          <cell r="B219" t="str">
            <v xml:space="preserve">ANEL DE VEDACAO/JUNTA ELASTICA, H = *16* MM, PARA TUBO DE CONCRETO, DN 400 MM                                                                                                                                                                                                                                                                                                                                                                                                                             </v>
          </cell>
          <cell r="C219" t="str">
            <v xml:space="preserve">UN    </v>
          </cell>
          <cell r="D219" t="str">
            <v>CR</v>
          </cell>
          <cell r="E219" t="str">
            <v>24,75</v>
          </cell>
        </row>
        <row r="220">
          <cell r="A220">
            <v>40342</v>
          </cell>
          <cell r="B220" t="str">
            <v xml:space="preserve">ANEL DE VEDACAO/JUNTA ELASTICA, H = *16* MM, PARA TUBO DE CONCRETO, DN 500 MM                                                                                                                                                                                                                                                                                                                                                                                                                             </v>
          </cell>
          <cell r="C220" t="str">
            <v xml:space="preserve">UN    </v>
          </cell>
          <cell r="D220" t="str">
            <v>CR</v>
          </cell>
          <cell r="E220" t="str">
            <v>29,52</v>
          </cell>
        </row>
        <row r="221">
          <cell r="A221">
            <v>40343</v>
          </cell>
          <cell r="B221" t="str">
            <v xml:space="preserve">ANEL DE VEDACAO/JUNTA ELASTICA, H = *16* MM, PARA TUBO DE CONCRETO, DN 600 MM                                                                                                                                                                                                                                                                                                                                                                                                                             </v>
          </cell>
          <cell r="C221" t="str">
            <v xml:space="preserve">UN    </v>
          </cell>
          <cell r="D221" t="str">
            <v>CR</v>
          </cell>
          <cell r="E221" t="str">
            <v>35,02</v>
          </cell>
        </row>
        <row r="222">
          <cell r="A222">
            <v>40344</v>
          </cell>
          <cell r="B222" t="str">
            <v xml:space="preserve">ANEL DE VEDACAO/JUNTA ELASTICA, H = *18* MM, PARA TUBO DE CONCRETO, DN 700 MM                                                                                                                                                                                                                                                                                                                                                                                                                             </v>
          </cell>
          <cell r="C222" t="str">
            <v xml:space="preserve">UN    </v>
          </cell>
          <cell r="D222" t="str">
            <v>CR</v>
          </cell>
          <cell r="E222" t="str">
            <v>47,74</v>
          </cell>
        </row>
        <row r="223">
          <cell r="A223">
            <v>40345</v>
          </cell>
          <cell r="B223" t="str">
            <v xml:space="preserve">ANEL DE VEDACAO/JUNTA ELASTICA, H = *19* MM, PARA TUBO DE CONCRETO, DN 800 MM                                                                                                                                                                                                                                                                                                                                                                                                                             </v>
          </cell>
          <cell r="C223" t="str">
            <v xml:space="preserve">UN    </v>
          </cell>
          <cell r="D223" t="str">
            <v>CR</v>
          </cell>
          <cell r="E223" t="str">
            <v>58,83</v>
          </cell>
        </row>
        <row r="224">
          <cell r="A224">
            <v>40346</v>
          </cell>
          <cell r="B224" t="str">
            <v xml:space="preserve">ANEL DE VEDACAO/JUNTA ELASTICA, H = *19* MM, PARA TUBO DE CONCRETO, DN 900 MM                                                                                                                                                                                                                                                                                                                                                                                                                             </v>
          </cell>
          <cell r="C224" t="str">
            <v xml:space="preserve">UN    </v>
          </cell>
          <cell r="D224" t="str">
            <v>CR</v>
          </cell>
          <cell r="E224" t="str">
            <v>68,24</v>
          </cell>
        </row>
        <row r="225">
          <cell r="A225">
            <v>40347</v>
          </cell>
          <cell r="B225" t="str">
            <v xml:space="preserve">ANEL DE VEDACAO/JUNTA ELASTICA, H = *21* MM, PARA TUBO DE CONCRETO, DN 1000 MM                                                                                                                                                                                                                                                                                                                                                                                                                            </v>
          </cell>
          <cell r="C225" t="str">
            <v xml:space="preserve">UN    </v>
          </cell>
          <cell r="D225" t="str">
            <v>CR</v>
          </cell>
          <cell r="E225" t="str">
            <v>85,74</v>
          </cell>
        </row>
        <row r="226">
          <cell r="A226">
            <v>6138</v>
          </cell>
          <cell r="B226" t="str">
            <v xml:space="preserve">ANEL DE VEDACAO, PVC FLEXIVEL, 100 MM, PARA SAIDA DE BACIA / VASO SANITARIO                                                                                                                                                                                                                                                                                                                                                                                                                               </v>
          </cell>
          <cell r="C226" t="str">
            <v xml:space="preserve">UN    </v>
          </cell>
          <cell r="D226" t="str">
            <v>CR</v>
          </cell>
          <cell r="E226" t="str">
            <v>12,34</v>
          </cell>
        </row>
        <row r="227">
          <cell r="A227">
            <v>43424</v>
          </cell>
          <cell r="B227" t="str">
            <v xml:space="preserve">ANEL EM CONCRETO ARMADO, LISO,  PARA FOSSAS SEPTICAS E SUMIDOUROS, COM FUNDO, DIAMETRO INTERNO DE 1,20 M E ALTURA DE 0,50 M                                                                                                                                                                                                                                                                                                                                                                               </v>
          </cell>
          <cell r="C227" t="str">
            <v xml:space="preserve">UN    </v>
          </cell>
          <cell r="D227" t="str">
            <v>CR</v>
          </cell>
          <cell r="E227" t="str">
            <v>604,78</v>
          </cell>
        </row>
        <row r="228">
          <cell r="A228">
            <v>43426</v>
          </cell>
          <cell r="B228" t="str">
            <v xml:space="preserve">ANEL EM CONCRETO ARMADO, LISO, PARA FOSSAS SEPTICAS E SUMIDOUROS, COM FUNDO, DIAMETRO INTERNO DE 3,00 M E ALTURA DE 0,50 M                                                                                                                                                                                                                                                                                                                                                                                </v>
          </cell>
          <cell r="C228" t="str">
            <v xml:space="preserve">UN    </v>
          </cell>
          <cell r="D228" t="str">
            <v>CR</v>
          </cell>
          <cell r="E228" t="str">
            <v>2.085,89</v>
          </cell>
        </row>
        <row r="229">
          <cell r="A229">
            <v>12565</v>
          </cell>
          <cell r="B229" t="str">
            <v xml:space="preserve">ANEL EM CONCRETO ARMADO, LISO, PARA FOSSAS SEPTICAS E SUMIDOUROS, SEM FUNDO, DIAMETRO INTERNO DE 2,00 M E ALTURA DE 0,50 M                                                                                                                                                                                                                                                                                                                                                                                </v>
          </cell>
          <cell r="C229" t="str">
            <v xml:space="preserve">UN    </v>
          </cell>
          <cell r="D229" t="str">
            <v>CR</v>
          </cell>
          <cell r="E229" t="str">
            <v>731,49</v>
          </cell>
        </row>
        <row r="230">
          <cell r="A230">
            <v>12567</v>
          </cell>
          <cell r="B230" t="str">
            <v xml:space="preserve">ANEL EM CONCRETO ARMADO, LISO, PARA FOSSAS SEPTICAS E SUMIDOUROS, SEM FUNDO, DIAMETRO INTERNO DE 2,50 M E ALTURA DE 0,50 M                                                                                                                                                                                                                                                                                                                                                                                </v>
          </cell>
          <cell r="C230" t="str">
            <v xml:space="preserve">UN    </v>
          </cell>
          <cell r="D230" t="str">
            <v>CR</v>
          </cell>
          <cell r="E230" t="str">
            <v>982,52</v>
          </cell>
        </row>
        <row r="231">
          <cell r="A231">
            <v>12568</v>
          </cell>
          <cell r="B231" t="str">
            <v xml:space="preserve">ANEL EM CONCRETO ARMADO, LISO, PARA FOSSAS SEPTICAS E SUMIDOUROS, SEM FUNDO, DIAMETRO INTERNO DE 3,00 M E ALTURA DE 0,50 M                                                                                                                                                                                                                                                                                                                                                                                </v>
          </cell>
          <cell r="C231" t="str">
            <v xml:space="preserve">UN    </v>
          </cell>
          <cell r="D231" t="str">
            <v>CR</v>
          </cell>
          <cell r="E231" t="str">
            <v>1.375,52</v>
          </cell>
        </row>
        <row r="232">
          <cell r="A232">
            <v>43441</v>
          </cell>
          <cell r="B232" t="str">
            <v xml:space="preserve">ANEL EM CONCRETO ARMADO, LISO, PARA POCOS DE INSPECAO, COM FUNDO, DIAMETRO INTERNO DE 0,60 M E ALTURA DE 0,50 M                                                                                                                                                                                                                                                                                                                                                                                           </v>
          </cell>
          <cell r="C232" t="str">
            <v xml:space="preserve">UN    </v>
          </cell>
          <cell r="D232" t="str">
            <v>CR</v>
          </cell>
          <cell r="E232" t="str">
            <v>176,85</v>
          </cell>
        </row>
        <row r="233">
          <cell r="A233">
            <v>43423</v>
          </cell>
          <cell r="B233" t="str">
            <v xml:space="preserve">ANEL EM CONCRETO ARMADO, LISO, PARA POCOS DE INSPECAO, SEM FUNDO, DIAMETRO INTERNO DE 0,60 M E ALTURA DE 0,20 M                                                                                                                                                                                                                                                                                                                                                                                           </v>
          </cell>
          <cell r="C233" t="str">
            <v xml:space="preserve">UN    </v>
          </cell>
          <cell r="D233" t="str">
            <v>CR</v>
          </cell>
          <cell r="E233" t="str">
            <v>82,53</v>
          </cell>
        </row>
        <row r="234">
          <cell r="A234">
            <v>12532</v>
          </cell>
          <cell r="B234" t="str">
            <v xml:space="preserve">ANEL EM CONCRETO ARMADO, LISO, PARA POCOS DE INSPECAO, SEM FUNDO, DIAMETRO INTERNO DE 0,60 M E ALTURA DE 0,50 M                                                                                                                                                                                                                                                                                                                                                                                           </v>
          </cell>
          <cell r="C234" t="str">
            <v xml:space="preserve">UN    </v>
          </cell>
          <cell r="D234" t="str">
            <v>CR</v>
          </cell>
          <cell r="E234" t="str">
            <v>127,28</v>
          </cell>
        </row>
        <row r="235">
          <cell r="A235">
            <v>43444</v>
          </cell>
          <cell r="B235" t="str">
            <v xml:space="preserve">ANEL EM CONCRETO ARMADO, LISO, PARA POCOS DE VISITA, POCOS DE INSPECAO, FOSSAS SEPTICAS E SUMIDOUROS, COM FUNDO, DIAMETRO INTERNO DE 1,20 M E ALTURA DE 0,75 M                                                                                                                                                                                                                                                                                                                                            </v>
          </cell>
          <cell r="C235" t="str">
            <v xml:space="preserve">UN    </v>
          </cell>
          <cell r="D235" t="str">
            <v>CR</v>
          </cell>
          <cell r="E235" t="str">
            <v>427,39</v>
          </cell>
        </row>
        <row r="236">
          <cell r="A236">
            <v>12551</v>
          </cell>
          <cell r="B236" t="str">
            <v xml:space="preserve">ANEL EM CONCRETO ARMADO, LISO, PARA POCOS DE VISITA, POCOS DE INSPECAO, FOSSAS SEPTICAS E SUMIDOUROS, SEM FUNDO, DIAMETRO INTERNO DE 1,20 M E ALTURA DE 0,50 M                                                                                                                                                                                                                                                                                                                                            </v>
          </cell>
          <cell r="C236" t="str">
            <v xml:space="preserve">UN    </v>
          </cell>
          <cell r="D236" t="str">
            <v>CR</v>
          </cell>
          <cell r="E236" t="str">
            <v>304,93</v>
          </cell>
        </row>
        <row r="237">
          <cell r="A237">
            <v>43442</v>
          </cell>
          <cell r="B237" t="str">
            <v xml:space="preserve">ANEL EM CONCRETO ARMADO, LISO, PARA POCOS DE VISITAS, POCOS DE INSPECAO, FOSSAS SEPTICAS E SUMIDOUROS, COM FUNDO, DIAMETRO INTERNO DE 0,80 M E ALTURA DE 0,50 M                                                                                                                                                                                                                                                                                                                                           </v>
          </cell>
          <cell r="C237" t="str">
            <v xml:space="preserve">UN    </v>
          </cell>
          <cell r="D237" t="str">
            <v>CR</v>
          </cell>
          <cell r="E237" t="str">
            <v>235,80</v>
          </cell>
        </row>
        <row r="238">
          <cell r="A238">
            <v>43443</v>
          </cell>
          <cell r="B238" t="str">
            <v xml:space="preserve">ANEL EM CONCRETO ARMADO, LISO, PARA POCOS DE VISITAS, POCOS DE INSPECAO, FOSSAS SEPTICAS E SUMIDOUROS, COM FUNDO, DIAMETRO INTERNO DE 1,00 M E ALTURA DE 0,50 M                                                                                                                                                                                                                                                                                                                                           </v>
          </cell>
          <cell r="C238" t="str">
            <v xml:space="preserve">UN    </v>
          </cell>
          <cell r="D238" t="str">
            <v>CR</v>
          </cell>
          <cell r="E238" t="str">
            <v>309,49</v>
          </cell>
        </row>
        <row r="239">
          <cell r="A239">
            <v>12544</v>
          </cell>
          <cell r="B239" t="str">
            <v xml:space="preserve">ANEL EM CONCRETO ARMADO, LISO, PARA POCOS DE VISITAS, POCOS DE INSPECAO, FOSSAS SEPTICAS E SUMIDOUROS, SEM FUNDO, DIAMETRO INTERNO DE 0,80 M E ALTURA DE 0,50 M                                                                                                                                                                                                                                                                                                                                           </v>
          </cell>
          <cell r="C239" t="str">
            <v xml:space="preserve">UN    </v>
          </cell>
          <cell r="D239" t="str">
            <v>CR</v>
          </cell>
          <cell r="E239" t="str">
            <v>167,02</v>
          </cell>
        </row>
        <row r="240">
          <cell r="A240">
            <v>12547</v>
          </cell>
          <cell r="B240" t="str">
            <v xml:space="preserve">ANEL EM CONCRETO ARMADO, LISO, PARA POCOS DE VISITAS, POCOS DE INSPECAO, FOSSAS SEPTICAS E SUMIDOUROS, SEM FUNDO, DIAMETRO INTERNO DE 1,00 M E ALTURA DE 0,50 M                                                                                                                                                                                                                                                                                                                                           </v>
          </cell>
          <cell r="C240" t="str">
            <v xml:space="preserve">UN    </v>
          </cell>
          <cell r="D240" t="str">
            <v>CR</v>
          </cell>
          <cell r="E240" t="str">
            <v>224,64</v>
          </cell>
        </row>
        <row r="241">
          <cell r="A241">
            <v>43445</v>
          </cell>
          <cell r="B241" t="str">
            <v xml:space="preserve">ANEL EM CONCRETO ARMADO, LISO, PARA, POCOS DE VISITA, POCOS DE INSPECAO, FOSSAS SEPTICAS E SUMIDOUROS, COM FUNDO, DIAMETRO INTERNO DE 1,50 M E ALTURA DE 1,00 M                                                                                                                                                                                                                                                                                                                                           </v>
          </cell>
          <cell r="C241" t="str">
            <v xml:space="preserve">UN    </v>
          </cell>
          <cell r="D241" t="str">
            <v>CR</v>
          </cell>
          <cell r="E241" t="str">
            <v>589,51</v>
          </cell>
        </row>
        <row r="242">
          <cell r="A242">
            <v>12563</v>
          </cell>
          <cell r="B242" t="str">
            <v xml:space="preserve">ANEL EM CONCRETO ARMADO, LISO, PARA, POCOS DE VISITA, POCOS DE INSPECAO, FOSSAS SEPTICAS E SUMIDOUROS, SEM FUNDO, DIAMETRO INTERNO DE 1,50 M E ALTURA DE 0,50 M                                                                                                                                                                                                                                                                                                                                           </v>
          </cell>
          <cell r="C242" t="str">
            <v xml:space="preserve">UN    </v>
          </cell>
          <cell r="D242" t="str">
            <v>CR</v>
          </cell>
          <cell r="E242" t="str">
            <v>421,77</v>
          </cell>
        </row>
        <row r="243">
          <cell r="A243">
            <v>43425</v>
          </cell>
          <cell r="B243" t="str">
            <v xml:space="preserve">ANEL EM CONCRETO ARMADO, PERFURADO,  PARA FOSSAS SEPTICAS E SUMIDOUROS, SEM FUNDO, DIAMETRO INTERNO DE 1,20 M E ALTURA DE 0,50 M                                                                                                                                                                                                                                                                                                                                                                          </v>
          </cell>
          <cell r="C243" t="str">
            <v xml:space="preserve">UN    </v>
          </cell>
          <cell r="D243" t="str">
            <v>CR</v>
          </cell>
          <cell r="E243" t="str">
            <v>265,28</v>
          </cell>
        </row>
        <row r="244">
          <cell r="A244">
            <v>43446</v>
          </cell>
          <cell r="B244" t="str">
            <v xml:space="preserve">ANEL EM CONCRETO ARMADO, PERFURADO, PARA FOSSAS SEPTICAS E SUMIDOUROS, SEM FUNDO, DIAMETRO INTERNO DE 2,00 M E ALTURA DE 0,50 M                                                                                                                                                                                                                                                                                                                                                                           </v>
          </cell>
          <cell r="C244" t="str">
            <v xml:space="preserve">UN    </v>
          </cell>
          <cell r="D244" t="str">
            <v>CR</v>
          </cell>
          <cell r="E244" t="str">
            <v>560,03</v>
          </cell>
        </row>
        <row r="245">
          <cell r="A245">
            <v>43447</v>
          </cell>
          <cell r="B245" t="str">
            <v xml:space="preserve">ANEL EM CONCRETO ARMADO, PERFURADO, PARA FOSSAS SEPTICAS E SUMIDOUROS, SEM FUNDO, DIAMETRO INTERNO DE 2,50 M E ALTURA DE 0,50 M                                                                                                                                                                                                                                                                                                                                                                           </v>
          </cell>
          <cell r="C245" t="str">
            <v xml:space="preserve">UN    </v>
          </cell>
          <cell r="D245" t="str">
            <v>CR</v>
          </cell>
          <cell r="E245" t="str">
            <v>687,76</v>
          </cell>
        </row>
        <row r="246">
          <cell r="A246">
            <v>43448</v>
          </cell>
          <cell r="B246" t="str">
            <v xml:space="preserve">ANEL EM CONCRETO ARMADO, PERFURADO, PARA FOSSAS SEPTICAS E SUMIDOUROS, SEM FUNDO, DIAMETRO INTERNO DE 3,00 M E ALTURA DE 0,50 M                                                                                                                                                                                                                                                                                                                                                                           </v>
          </cell>
          <cell r="C246" t="str">
            <v xml:space="preserve">UN    </v>
          </cell>
          <cell r="D246" t="str">
            <v>CR</v>
          </cell>
          <cell r="E246" t="str">
            <v>962,87</v>
          </cell>
        </row>
        <row r="247">
          <cell r="A247">
            <v>13761</v>
          </cell>
          <cell r="B247" t="str">
            <v xml:space="preserve">APARELHO CORTE OXI-ACETILENO PARA SOLDA E CORTE CONTENDO MACARICO SOLDA, BICO DE CORTE, CILINDROS, REGULADORES, MANGUEIRAS E CARRINHO                                                                                                                                                                                                                                                                                                                                                                     </v>
          </cell>
          <cell r="C247" t="str">
            <v xml:space="preserve">UN    </v>
          </cell>
          <cell r="D247" t="str">
            <v>CR</v>
          </cell>
          <cell r="E247" t="str">
            <v>2.365,56</v>
          </cell>
        </row>
        <row r="248">
          <cell r="A248">
            <v>4814</v>
          </cell>
          <cell r="B248" t="str">
            <v xml:space="preserve">APARELHO SINALIZADOR LUMINOSO COM LED, PARA SAIDA GARAGEM, COM 2 LENTES EM POLICARBONATO, BIVOLT (INCLUI SUPORTE DE FIXACAO)                                                                                                                                                                                                                                                                                                                                                                              </v>
          </cell>
          <cell r="C248" t="str">
            <v xml:space="preserve">UN    </v>
          </cell>
          <cell r="D248" t="str">
            <v>CR</v>
          </cell>
          <cell r="E248" t="str">
            <v>70,20</v>
          </cell>
        </row>
        <row r="249">
          <cell r="A249">
            <v>44473</v>
          </cell>
          <cell r="B249" t="str">
            <v xml:space="preserve">APOIO DO PORTA DENTE PARA FRESADORA DE  ASFALTO                                                                                                                                                                                                                                                                                                                                                                                                                                                           </v>
          </cell>
          <cell r="C249" t="str">
            <v xml:space="preserve">UN    </v>
          </cell>
          <cell r="D249" t="str">
            <v>CR</v>
          </cell>
          <cell r="E249" t="str">
            <v>2.643,01</v>
          </cell>
        </row>
        <row r="250">
          <cell r="A250">
            <v>6122</v>
          </cell>
          <cell r="B250" t="str">
            <v xml:space="preserve">APONTADOR OU APROPRIADOR DE MAO DE OBRA (HORISTA)                                                                                                                                                                                                                                                                                                                                                                                                                                                         </v>
          </cell>
          <cell r="C250" t="str">
            <v xml:space="preserve">H     </v>
          </cell>
          <cell r="D250" t="str">
            <v>CR</v>
          </cell>
          <cell r="E250" t="str">
            <v>35,79</v>
          </cell>
        </row>
        <row r="251">
          <cell r="A251">
            <v>40810</v>
          </cell>
          <cell r="B251" t="str">
            <v xml:space="preserve">APONTADOR OU APROPRIADOR DE MAO DE OBRA (MENSALISTA)                                                                                                                                                                                                                                                                                                                                                                                                                                                      </v>
          </cell>
          <cell r="C251" t="str">
            <v xml:space="preserve">MES   </v>
          </cell>
          <cell r="D251" t="str">
            <v>CR</v>
          </cell>
          <cell r="E251" t="str">
            <v>6.269,42</v>
          </cell>
        </row>
        <row r="252">
          <cell r="A252">
            <v>21100</v>
          </cell>
          <cell r="B252" t="str">
            <v xml:space="preserve">AQUECEDOR DE AGUA A GAS GLP/GN COM CAPACIDADE DE ARMAZENAMENTO DE 50 A 80 L                                                                                                                                                                                                                                                                                                                                                                                                                               </v>
          </cell>
          <cell r="C252" t="str">
            <v xml:space="preserve">UN    </v>
          </cell>
          <cell r="D252" t="str">
            <v>CR</v>
          </cell>
          <cell r="E252" t="str">
            <v>3.845,10</v>
          </cell>
        </row>
        <row r="253">
          <cell r="A253">
            <v>11816</v>
          </cell>
          <cell r="B253" t="str">
            <v xml:space="preserve">AQUECEDOR DE AGUA ELETRICO  RESERVATORIO DE 100 L CILINDRICO EM COBRE, REFORCADO COM ACO CARBONO, MONOFASICO, TENSAO NOMINAL 220 V                                                                                                                                                                                                                                                                                                                                                                        </v>
          </cell>
          <cell r="C253" t="str">
            <v xml:space="preserve">UN    </v>
          </cell>
          <cell r="D253" t="str">
            <v xml:space="preserve">C </v>
          </cell>
          <cell r="E253" t="str">
            <v>4.100,00</v>
          </cell>
        </row>
        <row r="254">
          <cell r="A254">
            <v>11814</v>
          </cell>
          <cell r="B254" t="str">
            <v xml:space="preserve">AQUECEDOR DE AGUA ELETRICO  RESERVATORIO DE 500 L CILINDRICO EM COBRE, REFORCADO COM ACO CARBONO, MONOFASICO, TENSAO NOMINAL 220 V                                                                                                                                                                                                                                                                                                                                                                        </v>
          </cell>
          <cell r="C254" t="str">
            <v xml:space="preserve">UN    </v>
          </cell>
          <cell r="D254" t="str">
            <v>CR</v>
          </cell>
          <cell r="E254" t="str">
            <v>8.924,67</v>
          </cell>
        </row>
        <row r="255">
          <cell r="A255">
            <v>14186</v>
          </cell>
          <cell r="B255" t="str">
            <v xml:space="preserve">AQUECEDOR DE AGUA ELETRICO  RESERVATORIO DE 500 L CILINDRICO EM COBRE, REFORCADO COM ACO CARBONO, TRIFASICO, TENSAO NOMINAL 220/380/400 V, POTENCIA 24 KW                                                                                                                                                                                                                                                                                                                                                 </v>
          </cell>
          <cell r="C255" t="str">
            <v xml:space="preserve">UN    </v>
          </cell>
          <cell r="D255" t="str">
            <v>CR</v>
          </cell>
          <cell r="E255" t="str">
            <v>11.206,13</v>
          </cell>
        </row>
        <row r="256">
          <cell r="A256">
            <v>14185</v>
          </cell>
          <cell r="B256" t="str">
            <v xml:space="preserve">AQUECEDOR DE AGUA ELETRICO  RESERVATORIO DE 700 L CILINDRICO EM COBRE, REFORCADO COM ACO CARBONO, MONOFASICO, TENSAO NOMINAL 220 V                                                                                                                                                                                                                                                                                                                                                                        </v>
          </cell>
          <cell r="C256" t="str">
            <v xml:space="preserve">UN    </v>
          </cell>
          <cell r="D256" t="str">
            <v>CR</v>
          </cell>
          <cell r="E256" t="str">
            <v>14.516,30</v>
          </cell>
        </row>
        <row r="257">
          <cell r="A257">
            <v>11811</v>
          </cell>
          <cell r="B257" t="str">
            <v xml:space="preserve">AQUECEDOR DE AGUA ELETRICO HORIZONTAL, RESERVATORIO DE 200 L CILINDRICO EM COBRE, REFORCADO COM ACO CARBONO, MONOFASICO, TENSAO NOMINAL 220 V                                                                                                                                                                                                                                                                                                                                                             </v>
          </cell>
          <cell r="C257" t="str">
            <v xml:space="preserve">UN    </v>
          </cell>
          <cell r="D257" t="str">
            <v>CR</v>
          </cell>
          <cell r="E257" t="str">
            <v>5.550,48</v>
          </cell>
        </row>
        <row r="258">
          <cell r="A258">
            <v>44498</v>
          </cell>
          <cell r="B258" t="str">
            <v xml:space="preserve">AQUECEDOR DE OLEO BPF (FLUIDO) TERMICO, CAPACIDADE DE 300.000  KCAL/H                                                                                                                                                                                                                                                                                                                                                                                                                                     </v>
          </cell>
          <cell r="C258" t="str">
            <v xml:space="preserve">UN    </v>
          </cell>
          <cell r="D258" t="str">
            <v>CR</v>
          </cell>
          <cell r="E258" t="str">
            <v>318.204,48</v>
          </cell>
        </row>
        <row r="259">
          <cell r="A259">
            <v>34469</v>
          </cell>
          <cell r="B259" t="str">
            <v xml:space="preserve">AQUECEDOR SOLAR COM RESERVATORIO TERMICO DE 1000 L E *5* PLACAS COLETORAS DE *2,0* M2 (NAO INCLUI ACESSORIOS) (SEM INSTALACAO)                                                                                                                                                                                                                                                                                                                                                                            </v>
          </cell>
          <cell r="C259" t="str">
            <v xml:space="preserve">UN    </v>
          </cell>
          <cell r="D259" t="str">
            <v>CR</v>
          </cell>
          <cell r="E259" t="str">
            <v>10.372,16</v>
          </cell>
        </row>
        <row r="260">
          <cell r="A260">
            <v>34476</v>
          </cell>
          <cell r="B260" t="str">
            <v xml:space="preserve">AQUECEDOR SOLAR COM RESERVATORIO TERMICO DE 400 L E *2* PLACAS COLETORAS DE *2,0* M2 (NAO INCLUI ACESSORIOS) (SEM INSTALACAO)                                                                                                                                                                                                                                                                                                                                                                             </v>
          </cell>
          <cell r="C260" t="str">
            <v xml:space="preserve">UN    </v>
          </cell>
          <cell r="D260" t="str">
            <v>CR</v>
          </cell>
          <cell r="E260" t="str">
            <v>5.409,52</v>
          </cell>
        </row>
        <row r="261">
          <cell r="A261">
            <v>34477</v>
          </cell>
          <cell r="B261" t="str">
            <v xml:space="preserve">AQUECEDOR SOLAR COM RESERVATORIO TERMICO DE 600 L E *3* PLACAS COLETORAS DE *2,0* M2 (NAO INCLUI ACESSORIOS) (SEM INSTALACAO)                                                                                                                                                                                                                                                                                                                                                                             </v>
          </cell>
          <cell r="C261" t="str">
            <v xml:space="preserve">UN    </v>
          </cell>
          <cell r="D261" t="str">
            <v>CR</v>
          </cell>
          <cell r="E261" t="str">
            <v>7.179,48</v>
          </cell>
        </row>
        <row r="262">
          <cell r="A262">
            <v>34482</v>
          </cell>
          <cell r="B262" t="str">
            <v xml:space="preserve">AQUECEDOR SOLAR COM RESERVATORIO TERMICO DE 800 L E *4* PLACAS COLETORAS DE *2,0* M2 (NAO INCLUI ACESSORIOS) (SEM INSTALACAO)                                                                                                                                                                                                                                                                                                                                                                             </v>
          </cell>
          <cell r="C262" t="str">
            <v xml:space="preserve">UN    </v>
          </cell>
          <cell r="D262" t="str">
            <v>CR</v>
          </cell>
          <cell r="E262" t="str">
            <v>6.705,24</v>
          </cell>
        </row>
        <row r="263">
          <cell r="A263">
            <v>34472</v>
          </cell>
          <cell r="B263" t="str">
            <v xml:space="preserve">AQUECEDOR SOLAR DE INSTALACAO EXTERNA, KIT COMPACTO, CONJUNTO COM RESERVATORIO TERMICO DE 200 L, PLACA COLETORA DE *2,0* M2 E INCLUSO ACESSORIOS (RESIDENCIAS ATE 120,00 M2 E DE 4 A 5 BANHOS POR DIA) (SEM INSTALACAO)                                                                                                                                                                                                                                                                                   </v>
          </cell>
          <cell r="C263" t="str">
            <v xml:space="preserve">UN    </v>
          </cell>
          <cell r="D263" t="str">
            <v xml:space="preserve">C </v>
          </cell>
          <cell r="E263" t="str">
            <v>3.191,19</v>
          </cell>
        </row>
        <row r="264">
          <cell r="A264">
            <v>42425</v>
          </cell>
          <cell r="B264" t="str">
            <v xml:space="preserve">AR CONDICIONADO SPLIT INVERTER, HI-WALL (PAREDE), 12000 BTU/H, CICLO FRIO, 60HZ, CLASSIFICACAO A (SELO PROCEL), GAS HFC, CONTROLE S/FIO                                                                                                                                                                                                                                                                                                                                                                   </v>
          </cell>
          <cell r="C264" t="str">
            <v xml:space="preserve">UN    </v>
          </cell>
          <cell r="D264" t="str">
            <v>CR</v>
          </cell>
          <cell r="E264" t="str">
            <v>2.188,23</v>
          </cell>
        </row>
        <row r="265">
          <cell r="A265">
            <v>42422</v>
          </cell>
          <cell r="B265" t="str">
            <v xml:space="preserve">AR CONDICIONADO SPLIT INVERTER, HI-WALL (PAREDE), 18000 BTU/H, CICLO FRIO, 60HZ, CLASSIFICACAO A (SELO PROCEL), GAS HFC, CONTROLE S/FIO                                                                                                                                                                                                                                                                                                                                                                   </v>
          </cell>
          <cell r="C265" t="str">
            <v xml:space="preserve">UN    </v>
          </cell>
          <cell r="D265" t="str">
            <v xml:space="preserve">C </v>
          </cell>
          <cell r="E265" t="str">
            <v>3.248,50</v>
          </cell>
        </row>
        <row r="266">
          <cell r="A266">
            <v>43184</v>
          </cell>
          <cell r="B266" t="str">
            <v xml:space="preserve">AR CONDICIONADO SPLIT INVERTER, HI-WALL (PAREDE), 24000 BTU/H, CICLO FRIO, 60HZ, CLASSIFICACAO A (SELO PROCEL), GAS HFC, CONTROLE S/FIO                                                                                                                                                                                                                                                                                                                                                                   </v>
          </cell>
          <cell r="C266" t="str">
            <v xml:space="preserve">UN    </v>
          </cell>
          <cell r="D266" t="str">
            <v>CR</v>
          </cell>
          <cell r="E266" t="str">
            <v>4.489,74</v>
          </cell>
        </row>
        <row r="267">
          <cell r="A267">
            <v>42424</v>
          </cell>
          <cell r="B267" t="str">
            <v xml:space="preserve">AR CONDICIONADO SPLIT INVERTER, HI-WALL (PAREDE), 9000 BTU/H, CICLO FRIO, 60HZ, CLASSIFICACAO A (SELO PROCEL), GAS HFC, CONTROLE S/FIO                                                                                                                                                                                                                                                                                                                                                                    </v>
          </cell>
          <cell r="C267" t="str">
            <v xml:space="preserve">UN    </v>
          </cell>
          <cell r="D267" t="str">
            <v>CR</v>
          </cell>
          <cell r="E267" t="str">
            <v>1.954,28</v>
          </cell>
        </row>
        <row r="268">
          <cell r="A268">
            <v>42421</v>
          </cell>
          <cell r="B268" t="str">
            <v xml:space="preserve">AR CONDICIONADO SPLIT INVERTER, PISO TETO, APRESENTANDO ENTRE 54000 E 58000 BTU/H, CICLO FRIO, 60HZ, CLASSIFICACAO ENERGETICA A OU B (SELO PROCEL), GAS HFC, CONTROLE S/FIO                                                                                                                                                                                                                                                                                                                               </v>
          </cell>
          <cell r="C268" t="str">
            <v xml:space="preserve">UN    </v>
          </cell>
          <cell r="D268" t="str">
            <v>CR</v>
          </cell>
          <cell r="E268" t="str">
            <v>17.793,50</v>
          </cell>
        </row>
        <row r="269">
          <cell r="A269">
            <v>42416</v>
          </cell>
          <cell r="B269" t="str">
            <v xml:space="preserve">AR CONDICIONADO SPLIT INVERTER, PISO TETO, 18000 BTU/H, CICLO FRIO, 60HZ, CLASSIFICACAO ENERGETICA A OU B (SELO PROCEL), GAS HFC, CONTROLE S/FIO                                                                                                                                                                                                                                                                                                                                                          </v>
          </cell>
          <cell r="C269" t="str">
            <v xml:space="preserve">UN    </v>
          </cell>
          <cell r="D269" t="str">
            <v>CR</v>
          </cell>
          <cell r="E269" t="str">
            <v>8.424,67</v>
          </cell>
        </row>
        <row r="270">
          <cell r="A270">
            <v>42417</v>
          </cell>
          <cell r="B270" t="str">
            <v xml:space="preserve">AR CONDICIONADO SPLIT INVERTER, PISO TETO, 24000 BTU/H, CICLO FRIO, 60HZ, CLASSIFICACAO ENERGETICA A OU B (SELO PROCEL), GAS HFC, CONTROLE S/FIO                                                                                                                                                                                                                                                                                                                                                          </v>
          </cell>
          <cell r="C270" t="str">
            <v xml:space="preserve">UN    </v>
          </cell>
          <cell r="D270" t="str">
            <v>CR</v>
          </cell>
          <cell r="E270" t="str">
            <v>9.444,75</v>
          </cell>
        </row>
        <row r="271">
          <cell r="A271">
            <v>42419</v>
          </cell>
          <cell r="B271" t="str">
            <v xml:space="preserve">AR CONDICIONADO SPLIT INVERTER, PISO TETO, 36000 BTU/H, CICLO FRIO, 60HZ, CLASSIFICACAO ENERGETICA A OU B (SELO PROCEL), GAS HFC, CONTROLE S/FIO                                                                                                                                                                                                                                                                                                                                                          </v>
          </cell>
          <cell r="C271" t="str">
            <v xml:space="preserve">UN    </v>
          </cell>
          <cell r="D271" t="str">
            <v>CR</v>
          </cell>
          <cell r="E271" t="str">
            <v>10.670,56</v>
          </cell>
        </row>
        <row r="272">
          <cell r="A272">
            <v>42420</v>
          </cell>
          <cell r="B272" t="str">
            <v xml:space="preserve">AR CONDICIONADO SPLIT INVERTER, PISO TETO, 48000 BTU/H, CICLO FRIO, 60HZ, CLASSIFICACAO ENERGETICA A OU B (SELO PROCEL), GAS HFC, CONTROLE S/FIO                                                                                                                                                                                                                                                                                                                                                          </v>
          </cell>
          <cell r="C272" t="str">
            <v xml:space="preserve">UN    </v>
          </cell>
          <cell r="D272" t="str">
            <v>CR</v>
          </cell>
          <cell r="E272" t="str">
            <v>14.665,90</v>
          </cell>
        </row>
        <row r="273">
          <cell r="A273">
            <v>43195</v>
          </cell>
          <cell r="B273" t="str">
            <v xml:space="preserve">AR CONDICIONADO SPLIT ON/OFF, CASSETE (TETO), FRIO 4 VIAS 18000 BTUS/H, CLASSIFICACAO ENERGETICA C - SELO PROCEL, GAS HFC, CONTROLE S/ FIO                                                                                                                                                                                                                                                                                                                                                                </v>
          </cell>
          <cell r="C273" t="str">
            <v xml:space="preserve">UN    </v>
          </cell>
          <cell r="D273" t="str">
            <v>CR</v>
          </cell>
          <cell r="E273" t="str">
            <v>5.164,07</v>
          </cell>
        </row>
        <row r="274">
          <cell r="A274">
            <v>43196</v>
          </cell>
          <cell r="B274" t="str">
            <v xml:space="preserve">AR CONDICIONADO SPLIT ON/OFF, CASSETE (TETO), FRIO 4 VIAS 24000 BTUS/H, CLASSIFICACAO ENERGETICA C - SELO PROCEL, GAS HFC, CONTROLE S/ FIO                                                                                                                                                                                                                                                                                                                                                                </v>
          </cell>
          <cell r="C274" t="str">
            <v xml:space="preserve">UN    </v>
          </cell>
          <cell r="D274" t="str">
            <v>CR</v>
          </cell>
          <cell r="E274" t="str">
            <v>6.400,12</v>
          </cell>
        </row>
        <row r="275">
          <cell r="A275">
            <v>43198</v>
          </cell>
          <cell r="B275" t="str">
            <v xml:space="preserve">AR CONDICIONADO SPLIT ON/OFF, CASSETE (TETO), FRIO 4 VIAS 36000 BTUS/H, CLASSIFICACAO ENERGETICA C - SELO PROCEL, GAS HFC, CONTROLE S/ FIO                                                                                                                                                                                                                                                                                                                                                                </v>
          </cell>
          <cell r="C275" t="str">
            <v xml:space="preserve">UN    </v>
          </cell>
          <cell r="D275" t="str">
            <v>CR</v>
          </cell>
          <cell r="E275" t="str">
            <v>9.510,43</v>
          </cell>
        </row>
        <row r="276">
          <cell r="A276">
            <v>43199</v>
          </cell>
          <cell r="B276" t="str">
            <v xml:space="preserve">AR CONDICIONADO SPLIT ON/OFF, CASSETE (TETO), FRIO 4 VIAS 48000 BTUS/H, CLASSIFICACAO ENERGETICA C - SELO PROCEL, GAS HFC, CONTROLE S/ FIO                                                                                                                                                                                                                                                                                                                                                                </v>
          </cell>
          <cell r="C276" t="str">
            <v xml:space="preserve">UN    </v>
          </cell>
          <cell r="D276" t="str">
            <v>CR</v>
          </cell>
          <cell r="E276" t="str">
            <v>9.858,92</v>
          </cell>
        </row>
        <row r="277">
          <cell r="A277">
            <v>43200</v>
          </cell>
          <cell r="B277" t="str">
            <v xml:space="preserve">AR CONDICIONADO SPLIT ON/OFF, CASSETE (TETO), FRIO 4 VIAS 60000 BTUS/H, CLASSIFICACAO ENERGETICA C - SELO PROCEL, GAS HFC, CONTROLE S/ FIO                                                                                                                                                                                                                                                                                                                                                                </v>
          </cell>
          <cell r="C277" t="str">
            <v xml:space="preserve">UN    </v>
          </cell>
          <cell r="D277" t="str">
            <v>CR</v>
          </cell>
          <cell r="E277" t="str">
            <v>11.313,83</v>
          </cell>
        </row>
        <row r="278">
          <cell r="A278">
            <v>39556</v>
          </cell>
          <cell r="B278" t="str">
            <v xml:space="preserve">AR CONDICIONADO SPLIT ON/OFF, CASSETE (TETO), 18000 BTUS/H, CICLO QUENTE/FRIO, 60 HZ, CLASSIFICACAO ENERGETICA C - SELO PROCEL, GAS HFC, CONTROLE S/ FIO                                                                                                                                                                                                                                                                                                                                                  </v>
          </cell>
          <cell r="C278" t="str">
            <v xml:space="preserve">UN    </v>
          </cell>
          <cell r="D278" t="str">
            <v>CR</v>
          </cell>
          <cell r="E278" t="str">
            <v>6.179,28</v>
          </cell>
        </row>
        <row r="279">
          <cell r="A279">
            <v>39557</v>
          </cell>
          <cell r="B279" t="str">
            <v xml:space="preserve">AR CONDICIONADO SPLIT ON/OFF, CASSETE (TETO), 24000 BTUS/H, CICLO QUENTE/FRIO, 60 HZ, CLASSIFICACAO ENERGETICA C - SELO PROCEL, GAS HFC, CONTROLE S/ FIO                                                                                                                                                                                                                                                                                                                                                  </v>
          </cell>
          <cell r="C279" t="str">
            <v xml:space="preserve">UN    </v>
          </cell>
          <cell r="D279" t="str">
            <v>CR</v>
          </cell>
          <cell r="E279" t="str">
            <v>6.653,74</v>
          </cell>
        </row>
        <row r="280">
          <cell r="A280">
            <v>39559</v>
          </cell>
          <cell r="B280" t="str">
            <v xml:space="preserve">AR CONDICIONADO SPLIT ON/OFF, CASSETE (TETO), 36000 BTUS/H, CICLO QUENTE/FRIO, 60 HZ, CLASSIFICACAO ENERGETICA A - SELO PROCEL, GAS HFC, CONTROLE S/ FIO                                                                                                                                                                                                                                                                                                                                                  </v>
          </cell>
          <cell r="C280" t="str">
            <v xml:space="preserve">UN    </v>
          </cell>
          <cell r="D280" t="str">
            <v>CR</v>
          </cell>
          <cell r="E280" t="str">
            <v>9.832,95</v>
          </cell>
        </row>
        <row r="281">
          <cell r="A281">
            <v>39560</v>
          </cell>
          <cell r="B281" t="str">
            <v xml:space="preserve">AR CONDICIONADO SPLIT ON/OFF, CASSETE (TETO), 48000 BTUS/H, CICLO QUENTE/FRIO, 60 HZ, CLASSIFICACAO ENERGETICA A - SELO PROCEL, GAS HFC, CONTROLE S/ FIO                                                                                                                                                                                                                                                                                                                                                  </v>
          </cell>
          <cell r="C281" t="str">
            <v xml:space="preserve">UN    </v>
          </cell>
          <cell r="D281" t="str">
            <v>CR</v>
          </cell>
          <cell r="E281" t="str">
            <v>11.375,76</v>
          </cell>
        </row>
        <row r="282">
          <cell r="A282">
            <v>39561</v>
          </cell>
          <cell r="B282" t="str">
            <v xml:space="preserve">AR CONDICIONADO SPLIT ON/OFF, CASSETE (TETO), 60000 BTUS/H, CICLO QUENTE/FRIO, 60 HZ, CLASSIFICACAO ENERGETICA A - SELO PROCEL, GAS HFC, CONTROLE S/ FIO                                                                                                                                                                                                                                                                                                                                                  </v>
          </cell>
          <cell r="C282" t="str">
            <v xml:space="preserve">UN    </v>
          </cell>
          <cell r="D282" t="str">
            <v>CR</v>
          </cell>
          <cell r="E282" t="str">
            <v>11.900,50</v>
          </cell>
        </row>
        <row r="283">
          <cell r="A283">
            <v>43190</v>
          </cell>
          <cell r="B283" t="str">
            <v xml:space="preserve">AR CONDICIONADO SPLIT ON/OFF, HI-WALL (PAREDE), 12000 BTUS/H, CICLO FRIO, 60 HZ, CLASSIFICACAO ENERGETICA A - SELO PROCEL, GAS HFC, CONTROLE S/ FIO                                                                                                                                                                                                                                                                                                                                                       </v>
          </cell>
          <cell r="C283" t="str">
            <v xml:space="preserve">UN    </v>
          </cell>
          <cell r="D283" t="str">
            <v>CR</v>
          </cell>
          <cell r="E283" t="str">
            <v>1.756,20</v>
          </cell>
        </row>
        <row r="284">
          <cell r="A284">
            <v>39555</v>
          </cell>
          <cell r="B284" t="str">
            <v xml:space="preserve">AR CONDICIONADO SPLIT ON/OFF, HI-WALL (PAREDE), 12000 BTUS/H, CICLO QUENTE/FRIO, 60 HZ, CLASSIFICACAO ENERGETICA A - SELO PROCEL, GAS HFC, CONTROLE S/ FIO                                                                                                                                                                                                                                                                                                                                                </v>
          </cell>
          <cell r="C284" t="str">
            <v xml:space="preserve">UN    </v>
          </cell>
          <cell r="D284" t="str">
            <v>CR</v>
          </cell>
          <cell r="E284" t="str">
            <v>1.899,75</v>
          </cell>
        </row>
        <row r="285">
          <cell r="A285">
            <v>43191</v>
          </cell>
          <cell r="B285" t="str">
            <v xml:space="preserve">AR CONDICIONADO SPLIT ON/OFF, HI-WALL (PAREDE), 18000 BTUS/H, CICLO FRIO, 60 HZ, CLASSIFICACAO ENERGETICA A - SELO PROCEL, GAS HFC, CONTROLE S/ FIO                                                                                                                                                                                                                                                                                                                                                       </v>
          </cell>
          <cell r="C285" t="str">
            <v xml:space="preserve">UN    </v>
          </cell>
          <cell r="D285" t="str">
            <v>CR</v>
          </cell>
          <cell r="E285" t="str">
            <v>2.526,93</v>
          </cell>
        </row>
        <row r="286">
          <cell r="A286">
            <v>39548</v>
          </cell>
          <cell r="B286" t="str">
            <v xml:space="preserve">AR CONDICIONADO SPLIT ON/OFF, HI-WALL (PAREDE), 18000 BTUS/H, CICLO QUENTE/FRIO, 60 HZ, CLASSIFICACAO ENERGETICA A - SELO PROCEL, GAS HFC, CONTROLE S/ FIO                                                                                                                                                                                                                                                                                                                                                </v>
          </cell>
          <cell r="C286" t="str">
            <v xml:space="preserve">UN    </v>
          </cell>
          <cell r="D286" t="str">
            <v>CR</v>
          </cell>
          <cell r="E286" t="str">
            <v>2.817,92</v>
          </cell>
        </row>
        <row r="287">
          <cell r="A287">
            <v>43192</v>
          </cell>
          <cell r="B287" t="str">
            <v xml:space="preserve">AR CONDICIONADO SPLIT ON/OFF, HI-WALL (PAREDE), 24000 BTUS/H, CICLO FRIO, 60 HZ, CLASSIFICACAO ENERGETICA A - SELO PROCEL, GAS HFC, CONTROLE S/ FIO                                                                                                                                                                                                                                                                                                                                                       </v>
          </cell>
          <cell r="C287" t="str">
            <v xml:space="preserve">UN    </v>
          </cell>
          <cell r="D287" t="str">
            <v>CR</v>
          </cell>
          <cell r="E287" t="str">
            <v>3.310,06</v>
          </cell>
        </row>
        <row r="288">
          <cell r="A288">
            <v>39554</v>
          </cell>
          <cell r="B288" t="str">
            <v xml:space="preserve">AR CONDICIONADO SPLIT ON/OFF, HI-WALL (PAREDE), 24000 BTUS/H, CICLO QUENTE/FRIO, 60 HZ, CLASSIFICACAO ENERGETICA A - SELO PROCEL, GAS HFC, CONTROLE S/ FIO                                                                                                                                                                                                                                                                                                                                                </v>
          </cell>
          <cell r="C288" t="str">
            <v xml:space="preserve">UN    </v>
          </cell>
          <cell r="D288" t="str">
            <v>CR</v>
          </cell>
          <cell r="E288" t="str">
            <v>3.726,28</v>
          </cell>
        </row>
        <row r="289">
          <cell r="A289">
            <v>43194</v>
          </cell>
          <cell r="B289" t="str">
            <v xml:space="preserve">AR CONDICIONADO SPLIT ON/OFF, HI-WALL (PAREDE), 9000 BTUS/H, CICLO FRIO, 60 HZ, CLASSIFICACAO ENERGETICA A - SELO PROCEL, GAS HFC, CONTROLE S/ FIO                                                                                                                                                                                                                                                                                                                                                        </v>
          </cell>
          <cell r="C289" t="str">
            <v xml:space="preserve">UN    </v>
          </cell>
          <cell r="D289" t="str">
            <v>CR</v>
          </cell>
          <cell r="E289" t="str">
            <v>1.504,48</v>
          </cell>
        </row>
        <row r="290">
          <cell r="A290">
            <v>39551</v>
          </cell>
          <cell r="B290" t="str">
            <v xml:space="preserve">AR CONDICIONADO SPLIT ON/OFF, HI-WALL (PAREDE), 9000 BTUS/H, CICLO QUENTE/FRIO, 60 HZ, CLASSIFICACAO ENERGETICA A - SELO PROCEL, GAS HFC, CONTROLE S/ FIO                                                                                                                                                                                                                                                                                                                                                 </v>
          </cell>
          <cell r="C290" t="str">
            <v xml:space="preserve">UN    </v>
          </cell>
          <cell r="D290" t="str">
            <v>CR</v>
          </cell>
          <cell r="E290" t="str">
            <v>1.656,59</v>
          </cell>
        </row>
        <row r="291">
          <cell r="A291">
            <v>43185</v>
          </cell>
          <cell r="B291" t="str">
            <v xml:space="preserve">AR CONDICIONADO SPLIT ON/OFF, PISO TETO, 18.000 BTU/H, CICLO FRIO, 60HZ, CLASSIFICACAO ENERGETICA C - SELO PROCEL, GAS HFC, CONTROLE S/FIO                                                                                                                                                                                                                                                                                                                                                                </v>
          </cell>
          <cell r="C291" t="str">
            <v xml:space="preserve">UN    </v>
          </cell>
          <cell r="D291" t="str">
            <v>CR</v>
          </cell>
          <cell r="E291" t="str">
            <v>4.707,75</v>
          </cell>
        </row>
        <row r="292">
          <cell r="A292">
            <v>43186</v>
          </cell>
          <cell r="B292" t="str">
            <v xml:space="preserve">AR CONDICIONADO SPLIT ON/OFF, PISO TETO, 24.000 BTU/H, CICLO FRIO, 60HZ, CLASSIFICACAO ENERGETICA C - SELO PROCEL, GAS HFC, CONTROLE S/FIO                                                                                                                                                                                                                                                                                                                                                                </v>
          </cell>
          <cell r="C292" t="str">
            <v xml:space="preserve">UN    </v>
          </cell>
          <cell r="D292" t="str">
            <v>CR</v>
          </cell>
          <cell r="E292" t="str">
            <v>4.965,72</v>
          </cell>
        </row>
        <row r="293">
          <cell r="A293">
            <v>43187</v>
          </cell>
          <cell r="B293" t="str">
            <v xml:space="preserve">AR CONDICIONADO SPLIT ON/OFF, PISO TETO, 36.000 BTU/H, CICLO FRIO, 60HZ, CLASSIFICACAO ENERGETICA C - SELO PROCEL, GAS HFC, CONTROLE S/FIO                                                                                                                                                                                                                                                                                                                                                                </v>
          </cell>
          <cell r="C293" t="str">
            <v xml:space="preserve">UN    </v>
          </cell>
          <cell r="D293" t="str">
            <v>CR</v>
          </cell>
          <cell r="E293" t="str">
            <v>6.589,56</v>
          </cell>
        </row>
        <row r="294">
          <cell r="A294">
            <v>43188</v>
          </cell>
          <cell r="B294" t="str">
            <v xml:space="preserve">AR CONDICIONADO SPLIT ON/OFF, PISO TETO, 48.000 BTU/H, CICLO FRIO, 60HZ, CLASSIFICACAO ENERGETICA C - SELO PROCEL, GAS HFC, CONTROLE S/FIO                                                                                                                                                                                                                                                                                                                                                                </v>
          </cell>
          <cell r="C294" t="str">
            <v xml:space="preserve">UN    </v>
          </cell>
          <cell r="D294" t="str">
            <v>CR</v>
          </cell>
          <cell r="E294" t="str">
            <v>7.984,13</v>
          </cell>
        </row>
        <row r="295">
          <cell r="A295">
            <v>43189</v>
          </cell>
          <cell r="B295" t="str">
            <v xml:space="preserve">AR CONDICIONADO SPLIT ON/OFF, PISO TETO, 60.000 BTU/H, CICLO FRIO, 60HZ, CLASSIFICACAO ENERGETICA C - SELO PROCEL, GAS HFC, CONTROLE S/FIO                                                                                                                                                                                                                                                                                                                                                                </v>
          </cell>
          <cell r="C295" t="str">
            <v xml:space="preserve">UN    </v>
          </cell>
          <cell r="D295" t="str">
            <v>CR</v>
          </cell>
          <cell r="E295" t="str">
            <v>8.980,82</v>
          </cell>
        </row>
        <row r="296">
          <cell r="A296">
            <v>39580</v>
          </cell>
          <cell r="B296" t="str">
            <v xml:space="preserve">AR-CONDICIONADO FRIO SPLITAO INVERTER 30 TR                                                                                                                                                                                                                                                                                                                                                                                                                                                               </v>
          </cell>
          <cell r="C296" t="str">
            <v xml:space="preserve">UN    </v>
          </cell>
          <cell r="D296" t="str">
            <v>CR</v>
          </cell>
          <cell r="E296" t="str">
            <v>70.772,53</v>
          </cell>
        </row>
        <row r="297">
          <cell r="A297">
            <v>39577</v>
          </cell>
          <cell r="B297" t="str">
            <v xml:space="preserve">AR-CONDICIONADO FRIO SPLITAO MODULAR 10 TR                                                                                                                                                                                                                                                                                                                                                                                                                                                                </v>
          </cell>
          <cell r="C297" t="str">
            <v xml:space="preserve">UN    </v>
          </cell>
          <cell r="D297" t="str">
            <v>CR</v>
          </cell>
          <cell r="E297" t="str">
            <v>22.151,65</v>
          </cell>
        </row>
        <row r="298">
          <cell r="A298">
            <v>39578</v>
          </cell>
          <cell r="B298" t="str">
            <v xml:space="preserve">AR-CONDICIONADO FRIO SPLITAO MODULAR 15 TR                                                                                                                                                                                                                                                                                                                                                                                                                                                                </v>
          </cell>
          <cell r="C298" t="str">
            <v xml:space="preserve">UN    </v>
          </cell>
          <cell r="D298" t="str">
            <v>CR</v>
          </cell>
          <cell r="E298" t="str">
            <v>28.587,14</v>
          </cell>
        </row>
        <row r="299">
          <cell r="A299">
            <v>39579</v>
          </cell>
          <cell r="B299" t="str">
            <v xml:space="preserve">AR-CONDICIONADO FRIO SPLITAO MODULAR 20 TR                                                                                                                                                                                                                                                                                                                                                                                                                                                                </v>
          </cell>
          <cell r="C299" t="str">
            <v xml:space="preserve">UN    </v>
          </cell>
          <cell r="D299" t="str">
            <v>CR</v>
          </cell>
          <cell r="E299" t="str">
            <v>41.592,06</v>
          </cell>
        </row>
        <row r="300">
          <cell r="A300">
            <v>39826</v>
          </cell>
          <cell r="B300" t="str">
            <v xml:space="preserve">AR-CONDICIONADO SPLIT INVERTER, PISO TETO, 24000 BTU/H, QUENTE/FRIO, 60HZ, CLASSIFICACAO ENERGETICA A - SELO PROCEL, GAS HFC, CONTROLE S/FIO                                                                                                                                                                                                                                                                                                                                                              </v>
          </cell>
          <cell r="C300" t="str">
            <v xml:space="preserve">UN    </v>
          </cell>
          <cell r="D300" t="str">
            <v>CR</v>
          </cell>
          <cell r="E300" t="str">
            <v>5.108,26</v>
          </cell>
        </row>
        <row r="301">
          <cell r="A301">
            <v>10700</v>
          </cell>
          <cell r="B301" t="str">
            <v xml:space="preserve">ARADO REVERSIVEL COM 3 DISCOS DE 26" X 6MM REBOCAVEL                                                                                                                                                                                                                                                                                                                                                                                                                                                      </v>
          </cell>
          <cell r="C301" t="str">
            <v xml:space="preserve">UN    </v>
          </cell>
          <cell r="D301" t="str">
            <v>CR</v>
          </cell>
          <cell r="E301" t="str">
            <v>25.092,38</v>
          </cell>
        </row>
        <row r="302">
          <cell r="A302">
            <v>346</v>
          </cell>
          <cell r="B302" t="str">
            <v xml:space="preserve">ARAME DE ACO OVALADO 15 X 17 ( 45,7 KG, 700 KGF), ROLO 1000 M                                                                                                                                                                                                                                                                                                                                                                                                                                             </v>
          </cell>
          <cell r="C302" t="str">
            <v xml:space="preserve">KG    </v>
          </cell>
          <cell r="D302" t="str">
            <v>CR</v>
          </cell>
          <cell r="E302" t="str">
            <v>27,46</v>
          </cell>
        </row>
        <row r="303">
          <cell r="A303">
            <v>3312</v>
          </cell>
          <cell r="B303" t="str">
            <v xml:space="preserve">ARAME DE AMARRACAO PARA GABIAO GALVANIZADO, DIAMETRO 2,2 MM                                                                                                                                                                                                                                                                                                                                                                                                                                               </v>
          </cell>
          <cell r="C303" t="str">
            <v xml:space="preserve">KG    </v>
          </cell>
          <cell r="D303" t="str">
            <v>CR</v>
          </cell>
          <cell r="E303" t="str">
            <v>24,32</v>
          </cell>
        </row>
        <row r="304">
          <cell r="A304">
            <v>339</v>
          </cell>
          <cell r="B304" t="str">
            <v xml:space="preserve">ARAME FARPADO GALVANIZADO, 14 BWG (2,11 MM), CLASSE 250                                                                                                                                                                                                                                                                                                                                                                                                                                                   </v>
          </cell>
          <cell r="C304" t="str">
            <v xml:space="preserve">M     </v>
          </cell>
          <cell r="D304" t="str">
            <v>CR</v>
          </cell>
          <cell r="E304" t="str">
            <v>1,41</v>
          </cell>
        </row>
        <row r="305">
          <cell r="A305">
            <v>340</v>
          </cell>
          <cell r="B305" t="str">
            <v xml:space="preserve">ARAME FARPADO GALVANIZADO, 16 BWG (1,65 MM), CLASSE 250                                                                                                                                                                                                                                                                                                                                                                                                                                                   </v>
          </cell>
          <cell r="C305" t="str">
            <v xml:space="preserve">M     </v>
          </cell>
          <cell r="D305" t="str">
            <v>CR</v>
          </cell>
          <cell r="E305" t="str">
            <v>1,28</v>
          </cell>
        </row>
        <row r="306">
          <cell r="A306">
            <v>43130</v>
          </cell>
          <cell r="B306" t="str">
            <v xml:space="preserve">ARAME GALVANIZADO 12 BWG, D = 2,76 MM (0,048 KG/M) OU 14 BWG, D = 2,11 MM (0,026 KG/M)                                                                                                                                                                                                                                                                                                                                                                                                                    </v>
          </cell>
          <cell r="C306" t="str">
            <v xml:space="preserve">KG    </v>
          </cell>
          <cell r="D306" t="str">
            <v xml:space="preserve">C </v>
          </cell>
          <cell r="E306" t="str">
            <v>23,18</v>
          </cell>
        </row>
        <row r="307">
          <cell r="A307">
            <v>344</v>
          </cell>
          <cell r="B307" t="str">
            <v xml:space="preserve">ARAME GALVANIZADO 16 BWG, D = 1,65MM (0,0166 KG/M)                                                                                                                                                                                                                                                                                                                                                                                                                                                        </v>
          </cell>
          <cell r="C307" t="str">
            <v xml:space="preserve">KG    </v>
          </cell>
          <cell r="D307" t="str">
            <v>CR</v>
          </cell>
          <cell r="E307" t="str">
            <v>30,47</v>
          </cell>
        </row>
        <row r="308">
          <cell r="A308">
            <v>345</v>
          </cell>
          <cell r="B308" t="str">
            <v xml:space="preserve">ARAME GALVANIZADO 18 BWG, D = 1,24MM (0,009 KG/M)                                                                                                                                                                                                                                                                                                                                                                                                                                                         </v>
          </cell>
          <cell r="C308" t="str">
            <v xml:space="preserve">KG    </v>
          </cell>
          <cell r="D308" t="str">
            <v>CR</v>
          </cell>
          <cell r="E308" t="str">
            <v>33,06</v>
          </cell>
        </row>
        <row r="309">
          <cell r="A309">
            <v>43131</v>
          </cell>
          <cell r="B309" t="str">
            <v xml:space="preserve">ARAME GALVANIZADO 6 BWG, D = 5,16 MM (0,157 KG/M), OU 8 BWG, D = 4,19 MM (0,101 KG/M), OU 10 BWG, D = 3,40 MM (0,0713 KG/M)                                                                                                                                                                                                                                                                                                                                                                               </v>
          </cell>
          <cell r="C309" t="str">
            <v xml:space="preserve">KG    </v>
          </cell>
          <cell r="D309" t="str">
            <v>CR</v>
          </cell>
          <cell r="E309" t="str">
            <v>26,92</v>
          </cell>
        </row>
        <row r="310">
          <cell r="A310">
            <v>3313</v>
          </cell>
          <cell r="B310" t="str">
            <v xml:space="preserve">ARAME PROTEGIDO COM POLIMERO PARA GABIAO, DIAMETRO 2,2 MM                                                                                                                                                                                                                                                                                                                                                                                                                                                 </v>
          </cell>
          <cell r="C310" t="str">
            <v xml:space="preserve">KG    </v>
          </cell>
          <cell r="D310" t="str">
            <v>CR</v>
          </cell>
          <cell r="E310" t="str">
            <v>31,29</v>
          </cell>
        </row>
        <row r="311">
          <cell r="A311">
            <v>43132</v>
          </cell>
          <cell r="B311" t="str">
            <v xml:space="preserve">ARAME RECOZIDO 16 BWG, D = 1,65 MM (0,016 KG/M) OU 18 BWG, D = 1,25 MM (0,01 KG/M)                                                                                                                                                                                                                                                                                                                                                                                                                        </v>
          </cell>
          <cell r="C311" t="str">
            <v xml:space="preserve">KG    </v>
          </cell>
          <cell r="D311" t="str">
            <v>CR</v>
          </cell>
          <cell r="E311" t="str">
            <v>23,18</v>
          </cell>
        </row>
        <row r="312">
          <cell r="A312">
            <v>366</v>
          </cell>
          <cell r="B312" t="str">
            <v xml:space="preserve">AREIA FINA - POSTO JAZIDA/FORNECEDOR (RETIRADO NA JAZIDA, SEM TRANSPORTE)                                                                                                                                                                                                                                                                                                                                                                                                                                 </v>
          </cell>
          <cell r="C312" t="str">
            <v xml:space="preserve">M3    </v>
          </cell>
          <cell r="D312" t="str">
            <v xml:space="preserve">C </v>
          </cell>
          <cell r="E312" t="str">
            <v>65,00</v>
          </cell>
        </row>
        <row r="313">
          <cell r="A313">
            <v>367</v>
          </cell>
          <cell r="B313" t="str">
            <v xml:space="preserve">AREIA GROSSA - POSTO JAZIDA/FORNECEDOR (RETIRADO NA JAZIDA, SEM TRANSPORTE)                                                                                                                                                                                                                                                                                                                                                                                                                               </v>
          </cell>
          <cell r="C313" t="str">
            <v xml:space="preserve">M3    </v>
          </cell>
          <cell r="D313" t="str">
            <v>CR</v>
          </cell>
          <cell r="E313" t="str">
            <v>65,84</v>
          </cell>
        </row>
        <row r="314">
          <cell r="A314">
            <v>370</v>
          </cell>
          <cell r="B314" t="str">
            <v xml:space="preserve">AREIA MEDIA - POSTO JAZIDA/FORNECEDOR (RETIRADO NA JAZIDA, SEM TRANSPORTE)                                                                                                                                                                                                                                                                                                                                                                                                                                </v>
          </cell>
          <cell r="C314" t="str">
            <v xml:space="preserve">M3    </v>
          </cell>
          <cell r="D314" t="str">
            <v>CR</v>
          </cell>
          <cell r="E314" t="str">
            <v>65,00</v>
          </cell>
        </row>
        <row r="315">
          <cell r="A315">
            <v>368</v>
          </cell>
          <cell r="B315" t="str">
            <v xml:space="preserve">AREIA PARA ATERRO - POSTO JAZIDA/FORNECEDOR (RETIRADO NA JAZIDA, SEM TRANSPORTE)                                                                                                                                                                                                                                                                                                                                                                                                                          </v>
          </cell>
          <cell r="C315" t="str">
            <v xml:space="preserve">M3    </v>
          </cell>
          <cell r="D315" t="str">
            <v>CR</v>
          </cell>
          <cell r="E315" t="str">
            <v>32,50</v>
          </cell>
        </row>
        <row r="316">
          <cell r="A316">
            <v>11075</v>
          </cell>
          <cell r="B316" t="str">
            <v xml:space="preserve">AREIA PARA LEITO FILTRANTE (0,42 A 1,68 MM) - POSTO JAZIDA/FORNECEDOR (RETIRADO NA JAZIDA, SEM TRANSPORTE)                                                                                                                                                                                                                                                                                                                                                                                                </v>
          </cell>
          <cell r="C316" t="str">
            <v xml:space="preserve">M3    </v>
          </cell>
          <cell r="D316" t="str">
            <v>CR</v>
          </cell>
          <cell r="E316" t="str">
            <v>745,99</v>
          </cell>
        </row>
        <row r="317">
          <cell r="A317">
            <v>1381</v>
          </cell>
          <cell r="B317" t="str">
            <v xml:space="preserve">ARGAMASSA COLANTE AC I PARA CERAMICAS                                                                                                                                                                                                                                                                                                                                                                                                                                                                     </v>
          </cell>
          <cell r="C317" t="str">
            <v xml:space="preserve">KG    </v>
          </cell>
          <cell r="D317" t="str">
            <v xml:space="preserve">C </v>
          </cell>
          <cell r="E317" t="str">
            <v>0,80</v>
          </cell>
        </row>
        <row r="318">
          <cell r="A318">
            <v>34353</v>
          </cell>
          <cell r="B318" t="str">
            <v xml:space="preserve">ARGAMASSA COLANTE AC II                                                                                                                                                                                                                                                                                                                                                                                                                                                                                   </v>
          </cell>
          <cell r="C318" t="str">
            <v xml:space="preserve">KG    </v>
          </cell>
          <cell r="D318" t="str">
            <v>CR</v>
          </cell>
          <cell r="E318" t="str">
            <v>1,49</v>
          </cell>
        </row>
        <row r="319">
          <cell r="A319">
            <v>37595</v>
          </cell>
          <cell r="B319" t="str">
            <v xml:space="preserve">ARGAMASSA COLANTE TIPO AC III                                                                                                                                                                                                                                                                                                                                                                                                                                                                             </v>
          </cell>
          <cell r="C319" t="str">
            <v xml:space="preserve">KG    </v>
          </cell>
          <cell r="D319" t="str">
            <v>CR</v>
          </cell>
          <cell r="E319" t="str">
            <v>2,46</v>
          </cell>
        </row>
        <row r="320">
          <cell r="A320">
            <v>37596</v>
          </cell>
          <cell r="B320" t="str">
            <v xml:space="preserve">ARGAMASSA COLANTE TIPO AC III E                                                                                                                                                                                                                                                                                                                                                                                                                                                                           </v>
          </cell>
          <cell r="C320" t="str">
            <v xml:space="preserve">KG    </v>
          </cell>
          <cell r="D320" t="str">
            <v>CR</v>
          </cell>
          <cell r="E320" t="str">
            <v>2,82</v>
          </cell>
        </row>
        <row r="321">
          <cell r="A321">
            <v>371</v>
          </cell>
          <cell r="B321" t="str">
            <v xml:space="preserve">ARGAMASSA INDUSTRIALIZADA MULTIUSO, PARA REVESTIMENTO INTERNO E EXTERNO E ASSENTAMENTO DE BLOCOS DIVERSOS                                                                                                                                                                                                                                                                                                                                                                                                 </v>
          </cell>
          <cell r="C321" t="str">
            <v xml:space="preserve">KG    </v>
          </cell>
          <cell r="D321" t="str">
            <v>CR</v>
          </cell>
          <cell r="E321" t="str">
            <v>0,87</v>
          </cell>
        </row>
        <row r="322">
          <cell r="A322">
            <v>37553</v>
          </cell>
          <cell r="B322" t="str">
            <v xml:space="preserve">ARGAMASSA INDUSTRIALIZADA PARA CHAPISCO COLANTE                                                                                                                                                                                                                                                                                                                                                                                                                                                           </v>
          </cell>
          <cell r="C322" t="str">
            <v xml:space="preserve">KG    </v>
          </cell>
          <cell r="D322" t="str">
            <v>CR</v>
          </cell>
          <cell r="E322" t="str">
            <v>1,63</v>
          </cell>
        </row>
        <row r="323">
          <cell r="A323">
            <v>37552</v>
          </cell>
          <cell r="B323" t="str">
            <v xml:space="preserve">ARGAMASSA INDUSTRIALIZADA PARA CHAPISCO ROLADO                                                                                                                                                                                                                                                                                                                                                                                                                                                            </v>
          </cell>
          <cell r="C323" t="str">
            <v xml:space="preserve">KG    </v>
          </cell>
          <cell r="D323" t="str">
            <v>CR</v>
          </cell>
          <cell r="E323" t="str">
            <v>2,63</v>
          </cell>
        </row>
        <row r="324">
          <cell r="A324">
            <v>36880</v>
          </cell>
          <cell r="B324" t="str">
            <v xml:space="preserve">ARGAMASSA PARA REVESTIMENTO DECORATIVO MONOCAMADA                                                                                                                                                                                                                                                                                                                                                                                                                                                         </v>
          </cell>
          <cell r="C324" t="str">
            <v xml:space="preserve">KG    </v>
          </cell>
          <cell r="D324" t="str">
            <v>CR</v>
          </cell>
          <cell r="E324" t="str">
            <v>2,67</v>
          </cell>
        </row>
        <row r="325">
          <cell r="A325">
            <v>34355</v>
          </cell>
          <cell r="B325" t="str">
            <v xml:space="preserve">ARGAMASSA PISO SOBRE PISO                                                                                                                                                                                                                                                                                                                                                                                                                                                                                 </v>
          </cell>
          <cell r="C325" t="str">
            <v xml:space="preserve">KG    </v>
          </cell>
          <cell r="D325" t="str">
            <v>CR</v>
          </cell>
          <cell r="E325" t="str">
            <v>2,30</v>
          </cell>
        </row>
        <row r="326">
          <cell r="A326">
            <v>130</v>
          </cell>
          <cell r="B326" t="str">
            <v xml:space="preserve">ARGAMASSA POLIMERICA DE REPARO ESTRUTURAL, BICOMPONENTE                                                                                                                                                                                                                                                                                                                                                                                                                                                   </v>
          </cell>
          <cell r="C326" t="str">
            <v xml:space="preserve">KG    </v>
          </cell>
          <cell r="D326" t="str">
            <v>CR</v>
          </cell>
          <cell r="E326" t="str">
            <v>4,05</v>
          </cell>
        </row>
        <row r="327">
          <cell r="A327">
            <v>135</v>
          </cell>
          <cell r="B327" t="str">
            <v xml:space="preserve">ARGAMASSA POLIMERICA IMPERMEABILIZANTE SEMIFLEXIVEL, BICOMPONENTE, A BASE DE CIMENTO E ADITIVOS                                                                                                                                                                                                                                                                                                                                                                                                           </v>
          </cell>
          <cell r="C327" t="str">
            <v xml:space="preserve">KG    </v>
          </cell>
          <cell r="D327" t="str">
            <v>CR</v>
          </cell>
          <cell r="E327" t="str">
            <v>3,26</v>
          </cell>
        </row>
        <row r="328">
          <cell r="A328">
            <v>36886</v>
          </cell>
          <cell r="B328" t="str">
            <v xml:space="preserve">ARGAMASSA PRONTA PARA CONTRAPISO                                                                                                                                                                                                                                                                                                                                                                                                                                                                          </v>
          </cell>
          <cell r="C328" t="str">
            <v xml:space="preserve">KG    </v>
          </cell>
          <cell r="D328" t="str">
            <v>CR</v>
          </cell>
          <cell r="E328" t="str">
            <v>0,83</v>
          </cell>
        </row>
        <row r="329">
          <cell r="A329">
            <v>38546</v>
          </cell>
          <cell r="B329" t="str">
            <v xml:space="preserve">ARGAMASSA USINADA AUTOADENSAVEL E AUTONIVELANTE PARA CONTRAPISO, COM BOMBEAMENTO (DISPONIBILIZACAO DE BOMBA), SEM O LANCAMENTO                                                                                                                                                                                                                                                                                                                                                                            </v>
          </cell>
          <cell r="C329" t="str">
            <v xml:space="preserve">M3    </v>
          </cell>
          <cell r="D329" t="str">
            <v>CR</v>
          </cell>
          <cell r="E329" t="str">
            <v>448,26</v>
          </cell>
        </row>
        <row r="330">
          <cell r="A330">
            <v>34549</v>
          </cell>
          <cell r="B330" t="str">
            <v xml:space="preserve">ARGILA EXPANDIDA, GRANULOMETRIA 2215                                                                                                                                                                                                                                                                                                                                                                                                                                                                      </v>
          </cell>
          <cell r="C330" t="str">
            <v xml:space="preserve">M3    </v>
          </cell>
          <cell r="D330" t="str">
            <v>CR</v>
          </cell>
          <cell r="E330" t="str">
            <v>730,33</v>
          </cell>
        </row>
        <row r="331">
          <cell r="A331">
            <v>6081</v>
          </cell>
          <cell r="B331" t="str">
            <v xml:space="preserve">ARGILA OU BARRO PARA ATERRO/REATERRO (COM TRANSPORTE ATE 10 KM)                                                                                                                                                                                                                                                                                                                                                                                                                                           </v>
          </cell>
          <cell r="C331" t="str">
            <v xml:space="preserve">M3    </v>
          </cell>
          <cell r="D331" t="str">
            <v>CR</v>
          </cell>
          <cell r="E331" t="str">
            <v>51,12</v>
          </cell>
        </row>
        <row r="332">
          <cell r="A332">
            <v>6077</v>
          </cell>
          <cell r="B332" t="str">
            <v xml:space="preserve">ARGILA OU BARRO PARA ATERRO/REATERRO (RETIRADO NA JAZIDA, SEM TRANSPORTE)                                                                                                                                                                                                                                                                                                                                                                                                                                 </v>
          </cell>
          <cell r="C332" t="str">
            <v xml:space="preserve">M3    </v>
          </cell>
          <cell r="D332" t="str">
            <v>CR</v>
          </cell>
          <cell r="E332" t="str">
            <v>36,51</v>
          </cell>
        </row>
        <row r="333">
          <cell r="A333">
            <v>6079</v>
          </cell>
          <cell r="B333" t="str">
            <v xml:space="preserve">ARGILA, ARGILA VERMELHA OU ARGILA ARENOSA (RETIRADA NA JAZIDA, SEM TRANSPORTE)                                                                                                                                                                                                                                                                                                                                                                                                                            </v>
          </cell>
          <cell r="C333" t="str">
            <v xml:space="preserve">M3    </v>
          </cell>
          <cell r="D333" t="str">
            <v>CR</v>
          </cell>
          <cell r="E333" t="str">
            <v>36,51</v>
          </cell>
        </row>
        <row r="334">
          <cell r="A334">
            <v>1091</v>
          </cell>
          <cell r="B334" t="str">
            <v xml:space="preserve">ARMACAO VERTICAL COM HASTE E CONTRA-PINO, EM CHAPA DE ACO GALVANIZADO 3/16", COM 1 ESTRIBO E 1 ISOLADOR                                                                                                                                                                                                                                                                                                                                                                                                   </v>
          </cell>
          <cell r="C334" t="str">
            <v xml:space="preserve">UN    </v>
          </cell>
          <cell r="D334" t="str">
            <v>CR</v>
          </cell>
          <cell r="E334" t="str">
            <v>25,12</v>
          </cell>
        </row>
        <row r="335">
          <cell r="A335">
            <v>1094</v>
          </cell>
          <cell r="B335" t="str">
            <v xml:space="preserve">ARMACAO VERTICAL COM HASTE E CONTRA-PINO, EM CHAPA DE ACO GALVANIZADO 3/16", COM 1 ESTRIBO, SEM ISOLADOR                                                                                                                                                                                                                                                                                                                                                                                                  </v>
          </cell>
          <cell r="C335" t="str">
            <v xml:space="preserve">UN    </v>
          </cell>
          <cell r="D335" t="str">
            <v>CR</v>
          </cell>
          <cell r="E335" t="str">
            <v>17,57</v>
          </cell>
        </row>
        <row r="336">
          <cell r="A336">
            <v>1095</v>
          </cell>
          <cell r="B336" t="str">
            <v xml:space="preserve">ARMACAO VERTICAL COM HASTE E CONTRA-PINO, EM CHAPA DE ACO GALVANIZADO 3/16", COM 2 ESTRIBOS, E 2 ISOLADORES                                                                                                                                                                                                                                                                                                                                                                                               </v>
          </cell>
          <cell r="C336" t="str">
            <v xml:space="preserve">UN    </v>
          </cell>
          <cell r="D336" t="str">
            <v>CR</v>
          </cell>
          <cell r="E336" t="str">
            <v>37,35</v>
          </cell>
        </row>
        <row r="337">
          <cell r="A337">
            <v>1092</v>
          </cell>
          <cell r="B337" t="str">
            <v xml:space="preserve">ARMACAO VERTICAL COM HASTE E CONTRA-PINO, EM CHAPA DE ACO GALVANIZADO 3/16", COM 2 ESTRIBOS, SEM ISOLADOR                                                                                                                                                                                                                                                                                                                                                                                                 </v>
          </cell>
          <cell r="C337" t="str">
            <v xml:space="preserve">UN    </v>
          </cell>
          <cell r="D337" t="str">
            <v xml:space="preserve">C </v>
          </cell>
          <cell r="E337" t="str">
            <v>28,90</v>
          </cell>
        </row>
        <row r="338">
          <cell r="A338">
            <v>1093</v>
          </cell>
          <cell r="B338" t="str">
            <v xml:space="preserve">ARMACAO VERTICAL COM HASTE E CONTRA-PINO, EM CHAPA DE ACO GALVANIZADO 3/16", COM 3 ESTRIBOS E 3 ISOLADORES                                                                                                                                                                                                                                                                                                                                                                                                </v>
          </cell>
          <cell r="C338" t="str">
            <v xml:space="preserve">UN    </v>
          </cell>
          <cell r="D338" t="str">
            <v>CR</v>
          </cell>
          <cell r="E338" t="str">
            <v>67,49</v>
          </cell>
        </row>
        <row r="339">
          <cell r="A339">
            <v>1090</v>
          </cell>
          <cell r="B339" t="str">
            <v xml:space="preserve">ARMACAO VERTICAL COM HASTE E CONTRA-PINO, EM CHAPA DE ACO GALVANIZADO 3/16", COM 3 ESTRIBOS, SEM ISOLADOR                                                                                                                                                                                                                                                                                                                                                                                                 </v>
          </cell>
          <cell r="C339" t="str">
            <v xml:space="preserve">UN    </v>
          </cell>
          <cell r="D339" t="str">
            <v>CR</v>
          </cell>
          <cell r="E339" t="str">
            <v>48,32</v>
          </cell>
        </row>
        <row r="340">
          <cell r="A340">
            <v>1096</v>
          </cell>
          <cell r="B340" t="str">
            <v xml:space="preserve">ARMACAO VERTICAL COM HASTE E CONTRA-PINO, EM CHAPA DE ACO GALVANIZADO 3/16", COM 4 ESTRIBOS E 4 ISOLADORES                                                                                                                                                                                                                                                                                                                                                                                                </v>
          </cell>
          <cell r="C340" t="str">
            <v xml:space="preserve">UN    </v>
          </cell>
          <cell r="D340" t="str">
            <v>CR</v>
          </cell>
          <cell r="E340" t="str">
            <v>86,96</v>
          </cell>
        </row>
        <row r="341">
          <cell r="A341">
            <v>1097</v>
          </cell>
          <cell r="B341" t="str">
            <v xml:space="preserve">ARMACAO VERTICAL COM HASTE E CONTRA-PINO, EM CHAPA DE ACO GALVANIZADO 3/16", COM 4 ESTRIBOS, SEM ISOLADOR                                                                                                                                                                                                                                                                                                                                                                                                 </v>
          </cell>
          <cell r="C341" t="str">
            <v xml:space="preserve">UN    </v>
          </cell>
          <cell r="D341" t="str">
            <v>CR</v>
          </cell>
          <cell r="E341" t="str">
            <v>73,82</v>
          </cell>
        </row>
        <row r="342">
          <cell r="A342">
            <v>378</v>
          </cell>
          <cell r="B342" t="str">
            <v xml:space="preserve">ARMADOR (HORISTA)                                                                                                                                                                                                                                                                                                                                                                                                                                                                                         </v>
          </cell>
          <cell r="C342" t="str">
            <v xml:space="preserve">H     </v>
          </cell>
          <cell r="D342" t="str">
            <v>CR</v>
          </cell>
          <cell r="E342" t="str">
            <v>23,52</v>
          </cell>
        </row>
        <row r="343">
          <cell r="A343">
            <v>40911</v>
          </cell>
          <cell r="B343" t="str">
            <v xml:space="preserve">ARMADOR (MENSALISTA)                                                                                                                                                                                                                                                                                                                                                                                                                                                                                      </v>
          </cell>
          <cell r="C343" t="str">
            <v xml:space="preserve">MES   </v>
          </cell>
          <cell r="D343" t="str">
            <v>CR</v>
          </cell>
          <cell r="E343" t="str">
            <v>4.118,35</v>
          </cell>
        </row>
        <row r="344">
          <cell r="A344">
            <v>33939</v>
          </cell>
          <cell r="B344" t="str">
            <v xml:space="preserve">ARQUITETO JUNIOR (HORISTA)                                                                                                                                                                                                                                                                                                                                                                                                                                                                                </v>
          </cell>
          <cell r="C344" t="str">
            <v xml:space="preserve">H     </v>
          </cell>
          <cell r="D344" t="str">
            <v>CR</v>
          </cell>
          <cell r="E344" t="str">
            <v>106,33</v>
          </cell>
        </row>
        <row r="345">
          <cell r="A345">
            <v>40815</v>
          </cell>
          <cell r="B345" t="str">
            <v xml:space="preserve">ARQUITETO JUNIOR (MENSALISTA)                                                                                                                                                                                                                                                                                                                                                                                                                                                                             </v>
          </cell>
          <cell r="C345" t="str">
            <v xml:space="preserve">MES   </v>
          </cell>
          <cell r="D345" t="str">
            <v>CR</v>
          </cell>
          <cell r="E345" t="str">
            <v>18.616,75</v>
          </cell>
        </row>
        <row r="346">
          <cell r="A346">
            <v>34760</v>
          </cell>
          <cell r="B346" t="str">
            <v xml:space="preserve">ARQUITETO PAISAGISTA                                                                                                                                                                                                                                                                                                                                                                                                                                                                                      </v>
          </cell>
          <cell r="C346" t="str">
            <v xml:space="preserve">H     </v>
          </cell>
          <cell r="D346" t="str">
            <v>CR</v>
          </cell>
          <cell r="E346" t="str">
            <v>76,84</v>
          </cell>
        </row>
        <row r="347">
          <cell r="A347">
            <v>40935</v>
          </cell>
          <cell r="B347" t="str">
            <v xml:space="preserve">ARQUITETO PAISAGISTA (MENSALISTA)                                                                                                                                                                                                                                                                                                                                                                                                                                                                         </v>
          </cell>
          <cell r="C347" t="str">
            <v xml:space="preserve">MES   </v>
          </cell>
          <cell r="D347" t="str">
            <v>CR</v>
          </cell>
          <cell r="E347" t="str">
            <v>13.452,74</v>
          </cell>
        </row>
        <row r="348">
          <cell r="A348">
            <v>33952</v>
          </cell>
          <cell r="B348" t="str">
            <v xml:space="preserve">ARQUITETO PLENO (HORISTA)                                                                                                                                                                                                                                                                                                                                                                                                                                                                                 </v>
          </cell>
          <cell r="C348" t="str">
            <v xml:space="preserve">H     </v>
          </cell>
          <cell r="D348" t="str">
            <v>CR</v>
          </cell>
          <cell r="E348" t="str">
            <v>112,19</v>
          </cell>
        </row>
        <row r="349">
          <cell r="A349">
            <v>40816</v>
          </cell>
          <cell r="B349" t="str">
            <v xml:space="preserve">ARQUITETO PLENO (MENSALISTA)                                                                                                                                                                                                                                                                                                                                                                                                                                                                              </v>
          </cell>
          <cell r="C349" t="str">
            <v xml:space="preserve">MES   </v>
          </cell>
          <cell r="D349" t="str">
            <v>CR</v>
          </cell>
          <cell r="E349" t="str">
            <v>19.641,29</v>
          </cell>
        </row>
        <row r="350">
          <cell r="A350">
            <v>33953</v>
          </cell>
          <cell r="B350" t="str">
            <v xml:space="preserve">ARQUITETO SENIOR (HORISTA)                                                                                                                                                                                                                                                                                                                                                                                                                                                                                </v>
          </cell>
          <cell r="C350" t="str">
            <v xml:space="preserve">H     </v>
          </cell>
          <cell r="D350" t="str">
            <v>CR</v>
          </cell>
          <cell r="E350" t="str">
            <v>119,94</v>
          </cell>
        </row>
        <row r="351">
          <cell r="A351">
            <v>40817</v>
          </cell>
          <cell r="B351" t="str">
            <v xml:space="preserve">ARQUITETO SENIOR (MENSALISTA)                                                                                                                                                                                                                                                                                                                                                                                                                                                                             </v>
          </cell>
          <cell r="C351" t="str">
            <v xml:space="preserve">MES   </v>
          </cell>
          <cell r="D351" t="str">
            <v>CR</v>
          </cell>
          <cell r="E351" t="str">
            <v>20.998,06</v>
          </cell>
        </row>
        <row r="352">
          <cell r="A352">
            <v>13348</v>
          </cell>
          <cell r="B352" t="str">
            <v xml:space="preserve">ARRUELA  EM ACO GALVANIZADO, DIAMETRO EXTERNO = 35MM, ESPESSURA = 3MM, DIAMETRO DO FURO= 18MM                                                                                                                                                                                                                                                                                                                                                                                                             </v>
          </cell>
          <cell r="C352" t="str">
            <v xml:space="preserve">UN    </v>
          </cell>
          <cell r="D352" t="str">
            <v>CR</v>
          </cell>
          <cell r="E352" t="str">
            <v>1,79</v>
          </cell>
        </row>
        <row r="353">
          <cell r="A353">
            <v>39211</v>
          </cell>
          <cell r="B353" t="str">
            <v xml:space="preserve">ARRUELA EM ALUMINIO, COM ROSCA, DE  1 1/4", PARA ELETRODUTO                                                                                                                                                                                                                                                                                                                                                                                                                                               </v>
          </cell>
          <cell r="C353" t="str">
            <v xml:space="preserve">UN    </v>
          </cell>
          <cell r="D353" t="str">
            <v>CR</v>
          </cell>
          <cell r="E353" t="str">
            <v>1,84</v>
          </cell>
        </row>
        <row r="354">
          <cell r="A354">
            <v>39212</v>
          </cell>
          <cell r="B354" t="str">
            <v xml:space="preserve">ARRUELA EM ALUMINIO, COM ROSCA, DE 1 1/2", PARA ELETRODUTO                                                                                                                                                                                                                                                                                                                                                                                                                                                </v>
          </cell>
          <cell r="C354" t="str">
            <v xml:space="preserve">UN    </v>
          </cell>
          <cell r="D354" t="str">
            <v>CR</v>
          </cell>
          <cell r="E354" t="str">
            <v>2,05</v>
          </cell>
        </row>
        <row r="355">
          <cell r="A355">
            <v>39208</v>
          </cell>
          <cell r="B355" t="str">
            <v xml:space="preserve">ARRUELA EM ALUMINIO, COM ROSCA, DE 1/2", PARA ELETRODUTO                                                                                                                                                                                                                                                                                                                                                                                                                                                  </v>
          </cell>
          <cell r="C355" t="str">
            <v xml:space="preserve">UN    </v>
          </cell>
          <cell r="D355" t="str">
            <v>CR</v>
          </cell>
          <cell r="E355" t="str">
            <v>0,56</v>
          </cell>
        </row>
        <row r="356">
          <cell r="A356">
            <v>39210</v>
          </cell>
          <cell r="B356" t="str">
            <v xml:space="preserve">ARRUELA EM ALUMINIO, COM ROSCA, DE 1", PARA ELETRODUTO                                                                                                                                                                                                                                                                                                                                                                                                                                                    </v>
          </cell>
          <cell r="C356" t="str">
            <v xml:space="preserve">UN    </v>
          </cell>
          <cell r="D356" t="str">
            <v>CR</v>
          </cell>
          <cell r="E356" t="str">
            <v>1,03</v>
          </cell>
        </row>
        <row r="357">
          <cell r="A357">
            <v>39214</v>
          </cell>
          <cell r="B357" t="str">
            <v xml:space="preserve">ARRUELA EM ALUMINIO, COM ROSCA, DE 2 1/2", PARA ELETRODUTO                                                                                                                                                                                                                                                                                                                                                                                                                                                </v>
          </cell>
          <cell r="C357" t="str">
            <v xml:space="preserve">UN    </v>
          </cell>
          <cell r="D357" t="str">
            <v>CR</v>
          </cell>
          <cell r="E357" t="str">
            <v>3,80</v>
          </cell>
        </row>
        <row r="358">
          <cell r="A358">
            <v>39213</v>
          </cell>
          <cell r="B358" t="str">
            <v xml:space="preserve">ARRUELA EM ALUMINIO, COM ROSCA, DE 2", PARA ELETRODUTO                                                                                                                                                                                                                                                                                                                                                                                                                                                    </v>
          </cell>
          <cell r="C358" t="str">
            <v xml:space="preserve">UN    </v>
          </cell>
          <cell r="D358" t="str">
            <v>CR</v>
          </cell>
          <cell r="E358" t="str">
            <v>2,68</v>
          </cell>
        </row>
        <row r="359">
          <cell r="A359">
            <v>39209</v>
          </cell>
          <cell r="B359" t="str">
            <v xml:space="preserve">ARRUELA EM ALUMINIO, COM ROSCA, DE 3/4", PARA ELETRODUTO                                                                                                                                                                                                                                                                                                                                                                                                                                                  </v>
          </cell>
          <cell r="C359" t="str">
            <v xml:space="preserve">UN    </v>
          </cell>
          <cell r="D359" t="str">
            <v>CR</v>
          </cell>
          <cell r="E359" t="str">
            <v>0,66</v>
          </cell>
        </row>
        <row r="360">
          <cell r="A360">
            <v>39207</v>
          </cell>
          <cell r="B360" t="str">
            <v xml:space="preserve">ARRUELA EM ALUMINIO, COM ROSCA, DE 3/8", PARA ELETRODUTO                                                                                                                                                                                                                                                                                                                                                                                                                                                  </v>
          </cell>
          <cell r="C360" t="str">
            <v xml:space="preserve">UN    </v>
          </cell>
          <cell r="D360" t="str">
            <v>CR</v>
          </cell>
          <cell r="E360" t="str">
            <v>1,03</v>
          </cell>
        </row>
        <row r="361">
          <cell r="A361">
            <v>39215</v>
          </cell>
          <cell r="B361" t="str">
            <v xml:space="preserve">ARRUELA EM ALUMINIO, COM ROSCA, DE 3", PARA ELETRODUTO                                                                                                                                                                                                                                                                                                                                                                                                                                                    </v>
          </cell>
          <cell r="C361" t="str">
            <v xml:space="preserve">UN    </v>
          </cell>
          <cell r="D361" t="str">
            <v>CR</v>
          </cell>
          <cell r="E361" t="str">
            <v>6,92</v>
          </cell>
        </row>
        <row r="362">
          <cell r="A362">
            <v>39216</v>
          </cell>
          <cell r="B362" t="str">
            <v xml:space="preserve">ARRUELA EM ALUMINIO, COM ROSCA, DE 4", PARA ELETRODUTO                                                                                                                                                                                                                                                                                                                                                                                                                                                    </v>
          </cell>
          <cell r="C362" t="str">
            <v xml:space="preserve">UN    </v>
          </cell>
          <cell r="D362" t="str">
            <v>CR</v>
          </cell>
          <cell r="E362" t="str">
            <v>9,65</v>
          </cell>
        </row>
        <row r="363">
          <cell r="A363">
            <v>11267</v>
          </cell>
          <cell r="B363" t="str">
            <v xml:space="preserve">ARRUELA LISA, REDONDA, DE LATAO POLIDO, DIAMETRO NOMINAL 5/8", DIAMETRO EXTERNO = 34 MM, DIAMETRO DO FURO = 17 MM, ESPESSURA = *2,5* MM                                                                                                                                                                                                                                                                                                                                                                   </v>
          </cell>
          <cell r="C363" t="str">
            <v xml:space="preserve">UN    </v>
          </cell>
          <cell r="D363" t="str">
            <v>CR</v>
          </cell>
          <cell r="E363" t="str">
            <v>1,56</v>
          </cell>
        </row>
        <row r="364">
          <cell r="A364">
            <v>379</v>
          </cell>
          <cell r="B364" t="str">
            <v xml:space="preserve">ARRUELA QUADRADA EM ACO GALVANIZADO, DIMENSAO = 38 MM, ESPESSURA = 3MM, DIAMETRO DO FURO= 18 MM                                                                                                                                                                                                                                                                                                                                                                                                           </v>
          </cell>
          <cell r="C364" t="str">
            <v xml:space="preserve">UN    </v>
          </cell>
          <cell r="D364" t="str">
            <v>CR</v>
          </cell>
          <cell r="E364" t="str">
            <v>1,57</v>
          </cell>
        </row>
        <row r="365">
          <cell r="A365">
            <v>510</v>
          </cell>
          <cell r="B365" t="str">
            <v xml:space="preserve">ASFALTO MODIFICADO TIPO I - NBR 9910 (ASFALTO OXIDADO PARA IMPERMEABILIZACAO, COEFICIENTE DE PENETRACAO 25-40)                                                                                                                                                                                                                                                                                                                                                                                            </v>
          </cell>
          <cell r="C365" t="str">
            <v xml:space="preserve">KG    </v>
          </cell>
          <cell r="D365" t="str">
            <v>CR</v>
          </cell>
          <cell r="E365" t="str">
            <v>12,65</v>
          </cell>
        </row>
        <row r="366">
          <cell r="A366">
            <v>516</v>
          </cell>
          <cell r="B366" t="str">
            <v xml:space="preserve">ASFALTO MODIFICADO TIPO II - NBR 9910 (ASFALTO OXIDADO PARA IMPERMEABILIZACAO, COEFICIENTE DE PENETRACAO 20-35)                                                                                                                                                                                                                                                                                                                                                                                           </v>
          </cell>
          <cell r="C366" t="str">
            <v xml:space="preserve">KG    </v>
          </cell>
          <cell r="D366" t="str">
            <v>CR</v>
          </cell>
          <cell r="E366" t="str">
            <v>14,99</v>
          </cell>
        </row>
        <row r="367">
          <cell r="A367">
            <v>509</v>
          </cell>
          <cell r="B367" t="str">
            <v xml:space="preserve">ASFALTO MODIFICADO TIPO III - NBR 9910 (ASFALTO OXIDADO PARA IMPERMEABILIZACAO, COEFICIENTE DE PENETRACAO 15-25)                                                                                                                                                                                                                                                                                                                                                                                          </v>
          </cell>
          <cell r="C367" t="str">
            <v xml:space="preserve">KG    </v>
          </cell>
          <cell r="D367" t="str">
            <v>CR</v>
          </cell>
          <cell r="E367" t="str">
            <v>16,82</v>
          </cell>
        </row>
        <row r="368">
          <cell r="A368">
            <v>40331</v>
          </cell>
          <cell r="B368" t="str">
            <v xml:space="preserve">ASSENTADOR DE MANILHAS                                                                                                                                                                                                                                                                                                                                                                                                                                                                                    </v>
          </cell>
          <cell r="C368" t="str">
            <v xml:space="preserve">H     </v>
          </cell>
          <cell r="D368" t="str">
            <v>CR</v>
          </cell>
          <cell r="E368" t="str">
            <v>21,56</v>
          </cell>
        </row>
        <row r="369">
          <cell r="A369">
            <v>40930</v>
          </cell>
          <cell r="B369" t="str">
            <v xml:space="preserve">ASSENTADOR DE MANILHAS (MENSALISTA)                                                                                                                                                                                                                                                                                                                                                                                                                                                                       </v>
          </cell>
          <cell r="C369" t="str">
            <v xml:space="preserve">MES   </v>
          </cell>
          <cell r="D369" t="str">
            <v>CR</v>
          </cell>
          <cell r="E369" t="str">
            <v>3.776,76</v>
          </cell>
        </row>
        <row r="370">
          <cell r="A370">
            <v>11761</v>
          </cell>
          <cell r="B370" t="str">
            <v xml:space="preserve">ASSENTO  VASO SANITARIO INFANTIL EM PLASTICO BRANCO                                                                                                                                                                                                                                                                                                                                                                                                                                                       </v>
          </cell>
          <cell r="C370" t="str">
            <v xml:space="preserve">UN    </v>
          </cell>
          <cell r="D370" t="str">
            <v>CR</v>
          </cell>
          <cell r="E370" t="str">
            <v>88,16</v>
          </cell>
        </row>
        <row r="371">
          <cell r="A371">
            <v>377</v>
          </cell>
          <cell r="B371" t="str">
            <v xml:space="preserve">ASSENTO SANITARIO DE PLASTICO, TIPO CONVENCIONAL                                                                                                                                                                                                                                                                                                                                                                                                                                                          </v>
          </cell>
          <cell r="C371" t="str">
            <v xml:space="preserve">UN    </v>
          </cell>
          <cell r="D371" t="str">
            <v xml:space="preserve">C </v>
          </cell>
          <cell r="E371" t="str">
            <v>41,43</v>
          </cell>
        </row>
        <row r="372">
          <cell r="A372">
            <v>7588</v>
          </cell>
          <cell r="B372" t="str">
            <v xml:space="preserve">AUTOMATICO DE BOIA SUPERIOR / INFERIOR, *15* A / 250 V                                                                                                                                                                                                                                                                                                                                                                                                                                                    </v>
          </cell>
          <cell r="C372" t="str">
            <v xml:space="preserve">UN    </v>
          </cell>
          <cell r="D372" t="str">
            <v xml:space="preserve">C </v>
          </cell>
          <cell r="E372" t="str">
            <v>43,22</v>
          </cell>
        </row>
        <row r="373">
          <cell r="A373">
            <v>34392</v>
          </cell>
          <cell r="B373" t="str">
            <v xml:space="preserve">AUXILIAR DE ALMOXARIFE (HORISTA)                                                                                                                                                                                                                                                                                                                                                                                                                                                                          </v>
          </cell>
          <cell r="C373" t="str">
            <v xml:space="preserve">H     </v>
          </cell>
          <cell r="D373" t="str">
            <v>CR</v>
          </cell>
          <cell r="E373" t="str">
            <v>28,39</v>
          </cell>
        </row>
        <row r="374">
          <cell r="A374">
            <v>40908</v>
          </cell>
          <cell r="B374" t="str">
            <v xml:space="preserve">AUXILIAR DE ALMOXARIFE (MENSALISTA)                                                                                                                                                                                                                                                                                                                                                                                                                                                                       </v>
          </cell>
          <cell r="C374" t="str">
            <v xml:space="preserve">MES   </v>
          </cell>
          <cell r="D374" t="str">
            <v>CR</v>
          </cell>
          <cell r="E374" t="str">
            <v>4.971,30</v>
          </cell>
        </row>
        <row r="375">
          <cell r="A375">
            <v>34551</v>
          </cell>
          <cell r="B375" t="str">
            <v xml:space="preserve">AUXILIAR DE AZULEJISTA (HORISTA)                                                                                                                                                                                                                                                                                                                                                                                                                                                                          </v>
          </cell>
          <cell r="C375" t="str">
            <v xml:space="preserve">H     </v>
          </cell>
          <cell r="D375" t="str">
            <v>CR</v>
          </cell>
          <cell r="E375" t="str">
            <v>19,33</v>
          </cell>
        </row>
        <row r="376">
          <cell r="A376">
            <v>41078</v>
          </cell>
          <cell r="B376" t="str">
            <v xml:space="preserve">AUXILIAR DE AZULEJISTA (MENSALISTA)                                                                                                                                                                                                                                                                                                                                                                                                                                                                       </v>
          </cell>
          <cell r="C376" t="str">
            <v xml:space="preserve">MES   </v>
          </cell>
          <cell r="D376" t="str">
            <v>CR</v>
          </cell>
          <cell r="E376" t="str">
            <v>3.385,42</v>
          </cell>
        </row>
        <row r="377">
          <cell r="A377">
            <v>246</v>
          </cell>
          <cell r="B377" t="str">
            <v xml:space="preserve">AUXILIAR DE ENCANADOR OU BOMBEIRO HIDRAULICO (HORISTA)                                                                                                                                                                                                                                                                                                                                                                                                                                                    </v>
          </cell>
          <cell r="C377" t="str">
            <v xml:space="preserve">H     </v>
          </cell>
          <cell r="D377" t="str">
            <v>CR</v>
          </cell>
          <cell r="E377" t="str">
            <v>22,17</v>
          </cell>
        </row>
        <row r="378">
          <cell r="A378">
            <v>40927</v>
          </cell>
          <cell r="B378" t="str">
            <v xml:space="preserve">AUXILIAR DE ENCANADOR OU BOMBEIRO HIDRAULICO (MENSALISTA)                                                                                                                                                                                                                                                                                                                                                                                                                                                 </v>
          </cell>
          <cell r="C378" t="str">
            <v xml:space="preserve">MES   </v>
          </cell>
          <cell r="D378" t="str">
            <v>CR</v>
          </cell>
          <cell r="E378" t="str">
            <v>3.884,11</v>
          </cell>
        </row>
        <row r="379">
          <cell r="A379">
            <v>2350</v>
          </cell>
          <cell r="B379" t="str">
            <v xml:space="preserve">AUXILIAR DE ESCRITORIO (HORISTA)                                                                                                                                                                                                                                                                                                                                                                                                                                                                          </v>
          </cell>
          <cell r="C379" t="str">
            <v xml:space="preserve">H     </v>
          </cell>
          <cell r="D379" t="str">
            <v>CR</v>
          </cell>
          <cell r="E379" t="str">
            <v>29,64</v>
          </cell>
        </row>
        <row r="380">
          <cell r="A380">
            <v>40812</v>
          </cell>
          <cell r="B380" t="str">
            <v xml:space="preserve">AUXILIAR DE ESCRITORIO (MENSALISTA)                                                                                                                                                                                                                                                                                                                                                                                                                                                                       </v>
          </cell>
          <cell r="C380" t="str">
            <v xml:space="preserve">MES   </v>
          </cell>
          <cell r="D380" t="str">
            <v>CR</v>
          </cell>
          <cell r="E380" t="str">
            <v>5.189,01</v>
          </cell>
        </row>
        <row r="381">
          <cell r="A381">
            <v>245</v>
          </cell>
          <cell r="B381" t="str">
            <v xml:space="preserve">AUXILIAR DE LABORATORISTA DE SOLOS E DE CONCRETO (HORISTA)                                                                                                                                                                                                                                                                                                                                                                                                                                                </v>
          </cell>
          <cell r="C381" t="str">
            <v xml:space="preserve">H     </v>
          </cell>
          <cell r="D381" t="str">
            <v>CR</v>
          </cell>
          <cell r="E381" t="str">
            <v>37,64</v>
          </cell>
        </row>
        <row r="382">
          <cell r="A382">
            <v>41090</v>
          </cell>
          <cell r="B382" t="str">
            <v xml:space="preserve">AUXILIAR DE LABORATORISTA DE SOLOS E DE CONCRETO (MENSALISTA)                                                                                                                                                                                                                                                                                                                                                                                                                                             </v>
          </cell>
          <cell r="C382" t="str">
            <v xml:space="preserve">MES   </v>
          </cell>
          <cell r="D382" t="str">
            <v>CR</v>
          </cell>
          <cell r="E382" t="str">
            <v>6.593,07</v>
          </cell>
        </row>
        <row r="383">
          <cell r="A383">
            <v>251</v>
          </cell>
          <cell r="B383" t="str">
            <v xml:space="preserve">AUXILIAR DE MECANICO                                                                                                                                                                                                                                                                                                                                                                                                                                                                                      </v>
          </cell>
          <cell r="C383" t="str">
            <v xml:space="preserve">H     </v>
          </cell>
          <cell r="D383" t="str">
            <v>CR</v>
          </cell>
          <cell r="E383" t="str">
            <v>19,09</v>
          </cell>
        </row>
        <row r="384">
          <cell r="A384">
            <v>40975</v>
          </cell>
          <cell r="B384" t="str">
            <v xml:space="preserve">AUXILIAR DE MECANICO (MENSALISTA)                                                                                                                                                                                                                                                                                                                                                                                                                                                                         </v>
          </cell>
          <cell r="C384" t="str">
            <v xml:space="preserve">MES   </v>
          </cell>
          <cell r="D384" t="str">
            <v>CR</v>
          </cell>
          <cell r="E384" t="str">
            <v>3.344,33</v>
          </cell>
        </row>
        <row r="385">
          <cell r="A385">
            <v>6127</v>
          </cell>
          <cell r="B385" t="str">
            <v xml:space="preserve">AUXILIAR DE PEDREIRO (HORISTA)                                                                                                                                                                                                                                                                                                                                                                                                                                                                            </v>
          </cell>
          <cell r="C385" t="str">
            <v xml:space="preserve">H     </v>
          </cell>
          <cell r="D385" t="str">
            <v>CR</v>
          </cell>
          <cell r="E385" t="str">
            <v>19,33</v>
          </cell>
        </row>
        <row r="386">
          <cell r="A386">
            <v>41072</v>
          </cell>
          <cell r="B386" t="str">
            <v xml:space="preserve">AUXILIAR DE PEDREIRO (MENSALISTA)                                                                                                                                                                                                                                                                                                                                                                                                                                                                         </v>
          </cell>
          <cell r="C386" t="str">
            <v xml:space="preserve">MES   </v>
          </cell>
          <cell r="D386" t="str">
            <v>CR</v>
          </cell>
          <cell r="E386" t="str">
            <v>3.385,42</v>
          </cell>
        </row>
        <row r="387">
          <cell r="A387">
            <v>6121</v>
          </cell>
          <cell r="B387" t="str">
            <v xml:space="preserve">AUXILIAR DE SERVICOS GERAIS                                                                                                                                                                                                                                                                                                                                                                                                                                                                               </v>
          </cell>
          <cell r="C387" t="str">
            <v xml:space="preserve">H     </v>
          </cell>
          <cell r="D387" t="str">
            <v>CR</v>
          </cell>
          <cell r="E387" t="str">
            <v>19,35</v>
          </cell>
        </row>
        <row r="388">
          <cell r="A388">
            <v>41071</v>
          </cell>
          <cell r="B388" t="str">
            <v xml:space="preserve">AUXILIAR DE SERVICOS GERAIS (MENSALISTA)                                                                                                                                                                                                                                                                                                                                                                                                                                                                  </v>
          </cell>
          <cell r="C388" t="str">
            <v xml:space="preserve">MES   </v>
          </cell>
          <cell r="D388" t="str">
            <v>CR</v>
          </cell>
          <cell r="E388" t="str">
            <v>3.387,37</v>
          </cell>
        </row>
        <row r="389">
          <cell r="A389">
            <v>244</v>
          </cell>
          <cell r="B389" t="str">
            <v xml:space="preserve">AUXILIAR DE TOPOGRAFO (HORISTA)                                                                                                                                                                                                                                                                                                                                                                                                                                                                           </v>
          </cell>
          <cell r="C389" t="str">
            <v xml:space="preserve">H     </v>
          </cell>
          <cell r="D389" t="str">
            <v>CR</v>
          </cell>
          <cell r="E389" t="str">
            <v>30,41</v>
          </cell>
        </row>
        <row r="390">
          <cell r="A390">
            <v>41093</v>
          </cell>
          <cell r="B390" t="str">
            <v xml:space="preserve">AUXILIAR DE TOPOGRAFO (MENSALISTA)                                                                                                                                                                                                                                                                                                                                                                                                                                                                        </v>
          </cell>
          <cell r="C390" t="str">
            <v xml:space="preserve">MES   </v>
          </cell>
          <cell r="D390" t="str">
            <v>CR</v>
          </cell>
          <cell r="E390" t="str">
            <v>5.324,44</v>
          </cell>
        </row>
        <row r="391">
          <cell r="A391">
            <v>532</v>
          </cell>
          <cell r="B391" t="str">
            <v xml:space="preserve">AUXILIAR TECNICO / ASSISTENTE DE ENGENHARIA (HORISTA)                                                                                                                                                                                                                                                                                                                                                                                                                                                     </v>
          </cell>
          <cell r="C391" t="str">
            <v xml:space="preserve">H     </v>
          </cell>
          <cell r="D391" t="str">
            <v>CR</v>
          </cell>
          <cell r="E391" t="str">
            <v>31,90</v>
          </cell>
        </row>
        <row r="392">
          <cell r="A392">
            <v>40931</v>
          </cell>
          <cell r="B392" t="str">
            <v xml:space="preserve">AUXILIAR TECNICO / ASSISTENTE DE ENGENHARIA (MENSALISTA)                                                                                                                                                                                                                                                                                                                                                                                                                                                  </v>
          </cell>
          <cell r="C392" t="str">
            <v xml:space="preserve">MES   </v>
          </cell>
          <cell r="D392" t="str">
            <v>CR</v>
          </cell>
          <cell r="E392" t="str">
            <v>5.586,36</v>
          </cell>
        </row>
        <row r="393">
          <cell r="A393">
            <v>36150</v>
          </cell>
          <cell r="B393" t="str">
            <v xml:space="preserve">AVENTAL DE SEGURANCA DE RASPA DE COURO 1,00 X 0,60 M                                                                                                                                                                                                                                                                                                                                                                                                                                                      </v>
          </cell>
          <cell r="C393" t="str">
            <v xml:space="preserve">UN    </v>
          </cell>
          <cell r="D393" t="str">
            <v>CR</v>
          </cell>
          <cell r="E393" t="str">
            <v>44,52</v>
          </cell>
        </row>
        <row r="394">
          <cell r="A394">
            <v>4760</v>
          </cell>
          <cell r="B394" t="str">
            <v xml:space="preserve">AZULEJISTA OU LADRILHEIRO (HORISTA)                                                                                                                                                                                                                                                                                                                                                                                                                                                                       </v>
          </cell>
          <cell r="C394" t="str">
            <v xml:space="preserve">H     </v>
          </cell>
          <cell r="D394" t="str">
            <v>CR</v>
          </cell>
          <cell r="E394" t="str">
            <v>23,52</v>
          </cell>
        </row>
        <row r="395">
          <cell r="A395">
            <v>41069</v>
          </cell>
          <cell r="B395" t="str">
            <v xml:space="preserve">AZULEJISTA OU LADRILHEIRO (MENSALISTA)                                                                                                                                                                                                                                                                                                                                                                                                                                                                    </v>
          </cell>
          <cell r="C395" t="str">
            <v xml:space="preserve">MES   </v>
          </cell>
          <cell r="D395" t="str">
            <v>CR</v>
          </cell>
          <cell r="E395" t="str">
            <v>4.118,35</v>
          </cell>
        </row>
        <row r="396">
          <cell r="A396">
            <v>10422</v>
          </cell>
          <cell r="B396" t="str">
            <v xml:space="preserve">BACIA SANITARIA (VASO) COM CAIXA ACOPLADA, SIFAO APARENTE, DE LOUCA BRANCA (SEM ASSENTO)                                                                                                                                                                                                                                                                                                                                                                                                                  </v>
          </cell>
          <cell r="C396" t="str">
            <v xml:space="preserve">UN    </v>
          </cell>
          <cell r="D396" t="str">
            <v>CR</v>
          </cell>
          <cell r="E396" t="str">
            <v>369,37</v>
          </cell>
        </row>
        <row r="397">
          <cell r="A397">
            <v>44019</v>
          </cell>
          <cell r="B397" t="str">
            <v xml:space="preserve">BACIA SANITARIA (VASO) COM CAIXA ACOPLADA, SIFAO OCULTO / CARENADO, DE LOUCA BRANCA (SEM ASSENTO ) - PADRAO ALTO                                                                                                                                                                                                                                                                                                                                                                                          </v>
          </cell>
          <cell r="C397" t="str">
            <v xml:space="preserve">UN    </v>
          </cell>
          <cell r="D397" t="str">
            <v>CR</v>
          </cell>
          <cell r="E397" t="str">
            <v>511,30</v>
          </cell>
        </row>
        <row r="398">
          <cell r="A398">
            <v>36520</v>
          </cell>
          <cell r="B398" t="str">
            <v xml:space="preserve">BACIA SANITARIA (VASO) CONVENCIONAL PARA PCD, SEM FURO FRONTAL, DE LOUCA BRANCA (SEM ASSENTO)                                                                                                                                                                                                                                                                                                                                                                                                             </v>
          </cell>
          <cell r="C398" t="str">
            <v xml:space="preserve">UN    </v>
          </cell>
          <cell r="D398" t="str">
            <v>CR</v>
          </cell>
          <cell r="E398" t="str">
            <v>621,68</v>
          </cell>
        </row>
        <row r="399">
          <cell r="A399">
            <v>42319</v>
          </cell>
          <cell r="B399" t="str">
            <v xml:space="preserve">BACIA SANITARIA (VASO) CONVENCIONAL PARA USO ESPECIFICO (HOSPITAIS, CLINICAS), COM FURO FRONTAL, DE LOUCA BRANCA, SEM ASSENTO                                                                                                                                                                                                                                                                                                                                                                             </v>
          </cell>
          <cell r="C399" t="str">
            <v xml:space="preserve">UN    </v>
          </cell>
          <cell r="D399" t="str">
            <v>CR</v>
          </cell>
          <cell r="E399" t="str">
            <v>557,06</v>
          </cell>
        </row>
        <row r="400">
          <cell r="A400">
            <v>10420</v>
          </cell>
          <cell r="B400" t="str">
            <v xml:space="preserve">BACIA SANITARIA (VASO) CONVENCIONAL, DE LOUCA BRANCA, SIFAO APARENTE, SAIDA VERTICAL (SEM ASSENTO)                                                                                                                                                                                                                                                                                                                                                                                                        </v>
          </cell>
          <cell r="C400" t="str">
            <v xml:space="preserve">UN    </v>
          </cell>
          <cell r="D400" t="str">
            <v xml:space="preserve">C </v>
          </cell>
          <cell r="E400" t="str">
            <v>197,61</v>
          </cell>
        </row>
        <row r="401">
          <cell r="A401">
            <v>10421</v>
          </cell>
          <cell r="B401" t="str">
            <v xml:space="preserve">BACIA SANITARIA (VASO) CONVENCIONAL, DE LOUCA COLORIDA, SIFAO APARENTE, SAIDA VERTICAL (SEM ASSENTO)                                                                                                                                                                                                                                                                                                                                                                                                      </v>
          </cell>
          <cell r="C401" t="str">
            <v xml:space="preserve">UN    </v>
          </cell>
          <cell r="D401" t="str">
            <v>CR</v>
          </cell>
          <cell r="E401" t="str">
            <v>217,15</v>
          </cell>
        </row>
        <row r="402">
          <cell r="A402">
            <v>11786</v>
          </cell>
          <cell r="B402" t="str">
            <v xml:space="preserve">BACIA SANITARIA (VASO) INFANTIL, SIFONADO, DE LOUCA BRANCA, (SEM ASSENTO)                                                                                                                                                                                                                                                                                                                                                                                                                                 </v>
          </cell>
          <cell r="C402" t="str">
            <v xml:space="preserve">UN    </v>
          </cell>
          <cell r="D402" t="str">
            <v>CR</v>
          </cell>
          <cell r="E402" t="str">
            <v>437,85</v>
          </cell>
        </row>
        <row r="403">
          <cell r="A403">
            <v>10</v>
          </cell>
          <cell r="B403" t="str">
            <v xml:space="preserve">BALDE PLASTICO CAPACIDADE *10* L                                                                                                                                                                                                                                                                                                                                                                                                                                                                          </v>
          </cell>
          <cell r="C403" t="str">
            <v xml:space="preserve">UN    </v>
          </cell>
          <cell r="D403" t="str">
            <v>CR</v>
          </cell>
          <cell r="E403" t="str">
            <v>7,87</v>
          </cell>
        </row>
        <row r="404">
          <cell r="A404">
            <v>4815</v>
          </cell>
          <cell r="B404" t="str">
            <v xml:space="preserve">BALDE VERMELHO PARA SINALIZACAO DE VIAS                                                                                                                                                                                                                                                                                                                                                                                                                                                                   </v>
          </cell>
          <cell r="C404" t="str">
            <v xml:space="preserve">UN    </v>
          </cell>
          <cell r="D404" t="str">
            <v>CR</v>
          </cell>
          <cell r="E404" t="str">
            <v>6,29</v>
          </cell>
        </row>
        <row r="405">
          <cell r="A405">
            <v>541</v>
          </cell>
          <cell r="B405" t="str">
            <v xml:space="preserve">BANCADA DE MARMORE SINTETICO COM UMA CUBA, 120 X *60* CM                                                                                                                                                                                                                                                                                                                                                                                                                                                  </v>
          </cell>
          <cell r="C405" t="str">
            <v xml:space="preserve">UN    </v>
          </cell>
          <cell r="D405" t="str">
            <v xml:space="preserve">C </v>
          </cell>
          <cell r="E405" t="str">
            <v>225,60</v>
          </cell>
        </row>
        <row r="406">
          <cell r="A406">
            <v>542</v>
          </cell>
          <cell r="B406" t="str">
            <v xml:space="preserve">BANCADA DE MARMORE SINTETICO COM UMA CUBA, 150 X *60* CM                                                                                                                                                                                                                                                                                                                                                                                                                                                  </v>
          </cell>
          <cell r="C406" t="str">
            <v xml:space="preserve">UN    </v>
          </cell>
          <cell r="D406" t="str">
            <v>CR</v>
          </cell>
          <cell r="E406" t="str">
            <v>282,79</v>
          </cell>
        </row>
        <row r="407">
          <cell r="A407">
            <v>540</v>
          </cell>
          <cell r="B407" t="str">
            <v xml:space="preserve">BANCADA DE MARMORE SINTETICO COM UMA CUBA, 200 X *60* CM                                                                                                                                                                                                                                                                                                                                                                                                                                                  </v>
          </cell>
          <cell r="C407" t="str">
            <v xml:space="preserve">UN    </v>
          </cell>
          <cell r="D407" t="str">
            <v>CR</v>
          </cell>
          <cell r="E407" t="str">
            <v>637,27</v>
          </cell>
        </row>
        <row r="408">
          <cell r="A408">
            <v>38364</v>
          </cell>
          <cell r="B408" t="str">
            <v xml:space="preserve">BANCADA/ BANCA EM GRANITO, POLIDO, TIPO ANDORINHA/ QUARTZ/ CASTELO/ CORUMBA OU OUTROS EQUIVALENTES DA REGIAO, COM CUBA INOX, FORMATO *120 X 60* CM, E=  *2* CM                                                                                                                                                                                                                                                                                                                                            </v>
          </cell>
          <cell r="C408" t="str">
            <v xml:space="preserve">UN    </v>
          </cell>
          <cell r="D408" t="str">
            <v>CR</v>
          </cell>
          <cell r="E408" t="str">
            <v>943,39</v>
          </cell>
        </row>
        <row r="409">
          <cell r="A409">
            <v>11692</v>
          </cell>
          <cell r="B409" t="str">
            <v xml:space="preserve">BANCADA/ BANCA/ BALCAO/ TAMPO EM MARMORE BRANCO COMUM, POLIDO, LISO, ACABAMENTO RETO, E= *3* CM (SEM FUROS)                                                                                                                                                                                                                                                                                                                                                                                               </v>
          </cell>
          <cell r="C409" t="str">
            <v xml:space="preserve">M2    </v>
          </cell>
          <cell r="D409" t="str">
            <v>CR</v>
          </cell>
          <cell r="E409" t="str">
            <v>616,45</v>
          </cell>
        </row>
        <row r="410">
          <cell r="A410">
            <v>1746</v>
          </cell>
          <cell r="B410" t="str">
            <v xml:space="preserve">BANCADA/BANCA/PIA DE ACO INOXIDAVEL (AISI 430) COM 1 CUBA CENTRAL, COM VALVULA, ESCORREDOR DUPLO, DE *0,55 X 1,20* M                                                                                                                                                                                                                                                                                                                                                                                      </v>
          </cell>
          <cell r="C410" t="str">
            <v xml:space="preserve">UN    </v>
          </cell>
          <cell r="D410" t="str">
            <v xml:space="preserve">C </v>
          </cell>
          <cell r="E410" t="str">
            <v>244,90</v>
          </cell>
        </row>
        <row r="411">
          <cell r="A411">
            <v>1748</v>
          </cell>
          <cell r="B411" t="str">
            <v xml:space="preserve">BANCADA/BANCA/PIA DE ACO INOXIDAVEL (AISI 430) COM 1 CUBA CENTRAL, COM VALVULA, ESCORREDOR DUPLO, DE *0,55 X 1,40* M                                                                                                                                                                                                                                                                                                                                                                                      </v>
          </cell>
          <cell r="C411" t="str">
            <v xml:space="preserve">UN    </v>
          </cell>
          <cell r="D411" t="str">
            <v>CR</v>
          </cell>
          <cell r="E411" t="str">
            <v>325,66</v>
          </cell>
        </row>
        <row r="412">
          <cell r="A412">
            <v>1749</v>
          </cell>
          <cell r="B412" t="str">
            <v xml:space="preserve">BANCADA/BANCA/PIA DE ACO INOXIDAVEL (AISI 430) COM 1 CUBA CENTRAL, COM VALVULA, ESCORREDOR DUPLO, DE *0,55 X 1,80* M                                                                                                                                                                                                                                                                                                                                                                                      </v>
          </cell>
          <cell r="C412" t="str">
            <v xml:space="preserve">UN    </v>
          </cell>
          <cell r="D412" t="str">
            <v>CR</v>
          </cell>
          <cell r="E412" t="str">
            <v>471,82</v>
          </cell>
        </row>
        <row r="413">
          <cell r="A413">
            <v>37412</v>
          </cell>
          <cell r="B413" t="str">
            <v xml:space="preserve">BANCADA/BANCA/PIA DE ACO INOXIDAVEL (AISI 430) COM 1 CUBA CENTRAL, COM VALVULA, LISA (SEM ESCORREDOR), DE *0,55 X 1,20* M                                                                                                                                                                                                                                                                                                                                                                                 </v>
          </cell>
          <cell r="C413" t="str">
            <v xml:space="preserve">UN    </v>
          </cell>
          <cell r="D413" t="str">
            <v>CR</v>
          </cell>
          <cell r="E413" t="str">
            <v>239,39</v>
          </cell>
        </row>
        <row r="414">
          <cell r="A414">
            <v>1745</v>
          </cell>
          <cell r="B414" t="str">
            <v xml:space="preserve">BANCADA/BANCA/PIA DE ACO INOXIDAVEL (AISI 430) COM 1 CUBA CENTRAL, SEM VALVULA, ESCORREDOR DUPLO, DE *0,55 X 1,60* M                                                                                                                                                                                                                                                                                                                                                                                      </v>
          </cell>
          <cell r="C414" t="str">
            <v xml:space="preserve">UN    </v>
          </cell>
          <cell r="D414" t="str">
            <v>CR</v>
          </cell>
          <cell r="E414" t="str">
            <v>284,66</v>
          </cell>
        </row>
        <row r="415">
          <cell r="A415">
            <v>1750</v>
          </cell>
          <cell r="B415" t="str">
            <v xml:space="preserve">BANCADA/BANCA/PIA DE ACO INOXIDAVEL (AISI 430) COM 2 CUBAS, COM VALVULAS, ESCORREDOR DUPLO, DE *0,55 X 2,00* M                                                                                                                                                                                                                                                                                                                                                                                            </v>
          </cell>
          <cell r="C415" t="str">
            <v xml:space="preserve">UN    </v>
          </cell>
          <cell r="D415" t="str">
            <v>CR</v>
          </cell>
          <cell r="E415" t="str">
            <v>665,22</v>
          </cell>
        </row>
        <row r="416">
          <cell r="A416">
            <v>11687</v>
          </cell>
          <cell r="B416" t="str">
            <v xml:space="preserve">BANCADA/TAMPO ACO INOX (AISI 304), LARGURA 60 CM, COM RODABANCA (NAO INCLUI PES DE APOIO)                                                                                                                                                                                                                                                                                                                                                                                                                 </v>
          </cell>
          <cell r="C416" t="str">
            <v xml:space="preserve">M     </v>
          </cell>
          <cell r="D416" t="str">
            <v>CR</v>
          </cell>
          <cell r="E416" t="str">
            <v>1.059,90</v>
          </cell>
        </row>
        <row r="417">
          <cell r="A417">
            <v>11689</v>
          </cell>
          <cell r="B417" t="str">
            <v xml:space="preserve">BANCADA/TAMPO ACO INOX (AISI 304), LARGURA 70 CM, COM RODABANCA (NAO INCLUI PES DE APOIO)                                                                                                                                                                                                                                                                                                                                                                                                                 </v>
          </cell>
          <cell r="C417" t="str">
            <v xml:space="preserve">M     </v>
          </cell>
          <cell r="D417" t="str">
            <v>CR</v>
          </cell>
          <cell r="E417" t="str">
            <v>1.327,99</v>
          </cell>
        </row>
        <row r="418">
          <cell r="A418">
            <v>11693</v>
          </cell>
          <cell r="B418" t="str">
            <v xml:space="preserve">BANCADA/TAMPO LISO (SEM CUBA) EM MARMORE SINTETICO                                                                                                                                                                                                                                                                                                                                                                                                                                                        </v>
          </cell>
          <cell r="C418" t="str">
            <v xml:space="preserve">M2    </v>
          </cell>
          <cell r="D418" t="str">
            <v>CR</v>
          </cell>
          <cell r="E418" t="str">
            <v>250,14</v>
          </cell>
        </row>
        <row r="419">
          <cell r="A419">
            <v>36215</v>
          </cell>
          <cell r="B419" t="str">
            <v xml:space="preserve">BANCO ARTICULADO PARA BANHO, EM ACO INOX POLIDO, 70* CM X 45* CM                                                                                                                                                                                                                                                                                                                                                                                                                                          </v>
          </cell>
          <cell r="C419" t="str">
            <v xml:space="preserve">UN    </v>
          </cell>
          <cell r="D419" t="str">
            <v>CR</v>
          </cell>
          <cell r="E419" t="str">
            <v>952,70</v>
          </cell>
        </row>
        <row r="420">
          <cell r="A420">
            <v>42439</v>
          </cell>
          <cell r="B420" t="str">
            <v xml:space="preserve">BANCO COM ENCOSTO, 1,60M* DE COMPRIMENTO, EM TUBO DE ACO CARBONO E PINTURA NO PROCESSO ELETROSTATICO - PARA ACADEMIA AO AR LIVRE / ACADEMIA DA TERCEIRA IDADE - ATI                                                                                                                                                                                                                                                                                                                                       </v>
          </cell>
          <cell r="C420" t="str">
            <v xml:space="preserve">UN    </v>
          </cell>
          <cell r="D420" t="str">
            <v>CR</v>
          </cell>
          <cell r="E420" t="str">
            <v>1.207,84</v>
          </cell>
        </row>
        <row r="421">
          <cell r="A421">
            <v>38381</v>
          </cell>
          <cell r="B421" t="str">
            <v xml:space="preserve">BANDEJA DE PINTURA PARA ROLO 23 CM                                                                                                                                                                                                                                                                                                                                                                                                                                                                        </v>
          </cell>
          <cell r="C421" t="str">
            <v xml:space="preserve">UN    </v>
          </cell>
          <cell r="D421" t="str">
            <v>CR</v>
          </cell>
          <cell r="E421" t="str">
            <v>12,09</v>
          </cell>
        </row>
        <row r="422">
          <cell r="A422">
            <v>39621</v>
          </cell>
          <cell r="B422" t="str">
            <v xml:space="preserve">BARRA ANTIPANICO DUPLA, CEGA EM LADO OPOSTO, COR CINZA                                                                                                                                                                                                                                                                                                                                                                                                                                                    </v>
          </cell>
          <cell r="C422" t="str">
            <v xml:space="preserve">PAR   </v>
          </cell>
          <cell r="D422" t="str">
            <v>CR</v>
          </cell>
          <cell r="E422" t="str">
            <v>1.789,27</v>
          </cell>
        </row>
        <row r="423">
          <cell r="A423">
            <v>39624</v>
          </cell>
          <cell r="B423" t="str">
            <v xml:space="preserve">BARRA ANTIPANICO DUPLA, PARA PORTA DE VIDRO, COR CINZA                                                                                                                                                                                                                                                                                                                                                                                                                                                    </v>
          </cell>
          <cell r="C423" t="str">
            <v xml:space="preserve">PAR   </v>
          </cell>
          <cell r="D423" t="str">
            <v>CR</v>
          </cell>
          <cell r="E423" t="str">
            <v>1.973,76</v>
          </cell>
        </row>
        <row r="424">
          <cell r="A424">
            <v>39615</v>
          </cell>
          <cell r="B424" t="str">
            <v xml:space="preserve">BARRA ANTIPANICO SIMPLES, CEGA EM LADO OPOSTO, COR CINZA                                                                                                                                                                                                                                                                                                                                                                                                                                                  </v>
          </cell>
          <cell r="C424" t="str">
            <v xml:space="preserve">UN    </v>
          </cell>
          <cell r="D424" t="str">
            <v>CR</v>
          </cell>
          <cell r="E424" t="str">
            <v>797,58</v>
          </cell>
        </row>
        <row r="425">
          <cell r="A425">
            <v>39620</v>
          </cell>
          <cell r="B425" t="str">
            <v xml:space="preserve">BARRA ANTIPANICO SIMPLES, COM FECHADURA LADO OPOSTO, COR CINZA                                                                                                                                                                                                                                                                                                                                                                                                                                            </v>
          </cell>
          <cell r="C425" t="str">
            <v xml:space="preserve">UN    </v>
          </cell>
          <cell r="D425" t="str">
            <v>CR</v>
          </cell>
          <cell r="E425" t="str">
            <v>1.218,12</v>
          </cell>
        </row>
        <row r="426">
          <cell r="A426">
            <v>39623</v>
          </cell>
          <cell r="B426" t="str">
            <v xml:space="preserve">BARRA ANTIPANICO SIMPLES, PARA PORTA DE VIDRO, COR CINZA                                                                                                                                                                                                                                                                                                                                                                                                                                                  </v>
          </cell>
          <cell r="C426" t="str">
            <v xml:space="preserve">UN    </v>
          </cell>
          <cell r="D426" t="str">
            <v>CR</v>
          </cell>
          <cell r="E426" t="str">
            <v>1.304,71</v>
          </cell>
        </row>
        <row r="427">
          <cell r="A427">
            <v>546</v>
          </cell>
          <cell r="B427" t="str">
            <v xml:space="preserve">BARRA DE ACO CHATA, RETANGULAR (QUALQUER BITOLA)                                                                                                                                                                                                                                                                                                                                                                                                                                                          </v>
          </cell>
          <cell r="C427" t="str">
            <v xml:space="preserve">KG    </v>
          </cell>
          <cell r="D427" t="str">
            <v xml:space="preserve">C </v>
          </cell>
          <cell r="E427" t="str">
            <v>8,75</v>
          </cell>
        </row>
        <row r="428">
          <cell r="A428">
            <v>566</v>
          </cell>
          <cell r="B428" t="str">
            <v xml:space="preserve">BARRA DE ACO CHATO, RETANGULAR, 19,05 MM X 3,17 MM (L X E), 0,47 KG/M                                                                                                                                                                                                                                                                                                                                                                                                                                     </v>
          </cell>
          <cell r="C428" t="str">
            <v xml:space="preserve">M     </v>
          </cell>
          <cell r="D428" t="str">
            <v>CR</v>
          </cell>
          <cell r="E428" t="str">
            <v>4,15</v>
          </cell>
        </row>
        <row r="429">
          <cell r="A429">
            <v>565</v>
          </cell>
          <cell r="B429" t="str">
            <v xml:space="preserve">BARRA DE ACO CHATO, RETANGULAR, 25,4 MM X 4,76 MM (L X E), 1,73 KG/M                                                                                                                                                                                                                                                                                                                                                                                                                                      </v>
          </cell>
          <cell r="C429" t="str">
            <v xml:space="preserve">M     </v>
          </cell>
          <cell r="D429" t="str">
            <v>CR</v>
          </cell>
          <cell r="E429" t="str">
            <v>15,13</v>
          </cell>
        </row>
        <row r="430">
          <cell r="A430">
            <v>555</v>
          </cell>
          <cell r="B430" t="str">
            <v xml:space="preserve">BARRA DE ACO CHATO, RETANGULAR, 25,4 MM X 6,35 MM (L X E), 1,2265 KG/M                                                                                                                                                                                                                                                                                                                                                                                                                                    </v>
          </cell>
          <cell r="C430" t="str">
            <v xml:space="preserve">M     </v>
          </cell>
          <cell r="D430" t="str">
            <v>CR</v>
          </cell>
          <cell r="E430" t="str">
            <v>10,73</v>
          </cell>
        </row>
        <row r="431">
          <cell r="A431">
            <v>557</v>
          </cell>
          <cell r="B431" t="str">
            <v xml:space="preserve">BARRA DE ACO CHATO, RETANGULAR, 38,1 MM X 12,7 MM (L X E), 3,79 KG/M                                                                                                                                                                                                                                                                                                                                                                                                                                      </v>
          </cell>
          <cell r="C431" t="str">
            <v xml:space="preserve">M     </v>
          </cell>
          <cell r="D431" t="str">
            <v>CR</v>
          </cell>
          <cell r="E431" t="str">
            <v>33,67</v>
          </cell>
        </row>
        <row r="432">
          <cell r="A432">
            <v>552</v>
          </cell>
          <cell r="B432" t="str">
            <v xml:space="preserve">BARRA DE ACO CHATO, RETANGULAR, 38,1 MM X 6,35 MM (L X E), 1,89 KG/M                                                                                                                                                                                                                                                                                                                                                                                                                                      </v>
          </cell>
          <cell r="C432" t="str">
            <v xml:space="preserve">M     </v>
          </cell>
          <cell r="D432" t="str">
            <v>CR</v>
          </cell>
          <cell r="E432" t="str">
            <v>16,70</v>
          </cell>
        </row>
        <row r="433">
          <cell r="A433">
            <v>563</v>
          </cell>
          <cell r="B433" t="str">
            <v xml:space="preserve">BARRA DE ACO CHATO, RETANGULAR, 38,1 MM X 9,53 MM (L X E), 2,84 KG/M                                                                                                                                                                                                                                                                                                                                                                                                                                      </v>
          </cell>
          <cell r="C433" t="str">
            <v xml:space="preserve">M     </v>
          </cell>
          <cell r="D433" t="str">
            <v>CR</v>
          </cell>
          <cell r="E433" t="str">
            <v>25,10</v>
          </cell>
        </row>
        <row r="434">
          <cell r="A434">
            <v>549</v>
          </cell>
          <cell r="B434" t="str">
            <v xml:space="preserve">BARRA DE ACO CHATO, RETANGULAR, 50,8 MM X 12,7 MM (L X E), 5,06 KG/M                                                                                                                                                                                                                                                                                                                                                                                                                                      </v>
          </cell>
          <cell r="C434" t="str">
            <v xml:space="preserve">M     </v>
          </cell>
          <cell r="D434" t="str">
            <v>CR</v>
          </cell>
          <cell r="E434" t="str">
            <v>45,17</v>
          </cell>
        </row>
        <row r="435">
          <cell r="A435">
            <v>551</v>
          </cell>
          <cell r="B435" t="str">
            <v xml:space="preserve">BARRA DE ACO CHATO, RETANGULAR, 50,8 MM X 25,4 MM (L X E), 10,12 KG/M                                                                                                                                                                                                                                                                                                                                                                                                                                     </v>
          </cell>
          <cell r="C435" t="str">
            <v xml:space="preserve">M     </v>
          </cell>
          <cell r="D435" t="str">
            <v>CR</v>
          </cell>
          <cell r="E435" t="str">
            <v>89,45</v>
          </cell>
        </row>
        <row r="436">
          <cell r="A436">
            <v>559</v>
          </cell>
          <cell r="B436" t="str">
            <v xml:space="preserve">BARRA DE ACO CHATO, RETANGULAR, 50,8 MM X 6,35 MM (L X E), 2,53 KG/M                                                                                                                                                                                                                                                                                                                                                                                                                                      </v>
          </cell>
          <cell r="C436" t="str">
            <v xml:space="preserve">M     </v>
          </cell>
          <cell r="D436" t="str">
            <v>CR</v>
          </cell>
          <cell r="E436" t="str">
            <v>22,36</v>
          </cell>
        </row>
        <row r="437">
          <cell r="A437">
            <v>560</v>
          </cell>
          <cell r="B437" t="str">
            <v xml:space="preserve">BARRA DE ACO CHATO, RETANGULAR, 50,8 MM X 7,94 MM (L X E), 3,162 KG/M                                                                                                                                                                                                                                                                                                                                                                                                                                     </v>
          </cell>
          <cell r="C437" t="str">
            <v xml:space="preserve">M     </v>
          </cell>
          <cell r="D437" t="str">
            <v>CR</v>
          </cell>
          <cell r="E437" t="str">
            <v>27,97</v>
          </cell>
        </row>
        <row r="438">
          <cell r="A438">
            <v>547</v>
          </cell>
          <cell r="B438" t="str">
            <v xml:space="preserve">BARRA DE ACO CHATO, RETANGULAR, 50,8 MM X 9,53 MM (L X E), 3,79KG/M                                                                                                                                                                                                                                                                                                                                                                                                                                       </v>
          </cell>
          <cell r="C438" t="str">
            <v xml:space="preserve">M     </v>
          </cell>
          <cell r="D438" t="str">
            <v>CR</v>
          </cell>
          <cell r="E438" t="str">
            <v>33,50</v>
          </cell>
        </row>
        <row r="439">
          <cell r="A439">
            <v>36207</v>
          </cell>
          <cell r="B439" t="str">
            <v xml:space="preserve">BARRA DE APOIO EM "L", EM ACO INOX POLIDO 70 X 70 CM, DIAMETRO MINIMO 3 CM                                                                                                                                                                                                                                                                                                                                                                                                                                </v>
          </cell>
          <cell r="C439" t="str">
            <v xml:space="preserve">UN    </v>
          </cell>
          <cell r="D439" t="str">
            <v>CR</v>
          </cell>
          <cell r="E439" t="str">
            <v>421,98</v>
          </cell>
        </row>
        <row r="440">
          <cell r="A440">
            <v>36209</v>
          </cell>
          <cell r="B440" t="str">
            <v xml:space="preserve">BARRA DE APOIO EM "L", EM ACO INOX POLIDO 80 X 80 CM, DIAMETRO MINIMO 3 CM                                                                                                                                                                                                                                                                                                                                                                                                                                </v>
          </cell>
          <cell r="C440" t="str">
            <v xml:space="preserve">UN    </v>
          </cell>
          <cell r="D440" t="str">
            <v>CR</v>
          </cell>
          <cell r="E440" t="str">
            <v>484,29</v>
          </cell>
        </row>
        <row r="441">
          <cell r="A441">
            <v>36210</v>
          </cell>
          <cell r="B441" t="str">
            <v xml:space="preserve">BARRA DE APOIO LATERAL ARTICULADA, COM TRAVA, EM ACO INOX POLIDO, 70 CM, DIAMETRO MINIMO 3 CM                                                                                                                                                                                                                                                                                                                                                                                                             </v>
          </cell>
          <cell r="C441" t="str">
            <v xml:space="preserve">UN    </v>
          </cell>
          <cell r="D441" t="str">
            <v>CR</v>
          </cell>
          <cell r="E441" t="str">
            <v>523,98</v>
          </cell>
        </row>
        <row r="442">
          <cell r="A442">
            <v>36204</v>
          </cell>
          <cell r="B442" t="str">
            <v xml:space="preserve">BARRA DE APOIO RETA, EM ACO INOX POLIDO, COMPRIMENTO 60CM, DIAMETRO MINIMO 3 CM                                                                                                                                                                                                                                                                                                                                                                                                                           </v>
          </cell>
          <cell r="C442" t="str">
            <v xml:space="preserve">UN    </v>
          </cell>
          <cell r="D442" t="str">
            <v>CR</v>
          </cell>
          <cell r="E442" t="str">
            <v>185,78</v>
          </cell>
        </row>
        <row r="443">
          <cell r="A443">
            <v>36205</v>
          </cell>
          <cell r="B443" t="str">
            <v xml:space="preserve">BARRA DE APOIO RETA, EM ACO INOX POLIDO, COMPRIMENTO 70CM, DIAMETRO MINIMO 3 CM                                                                                                                                                                                                                                                                                                                                                                                                                           </v>
          </cell>
          <cell r="C443" t="str">
            <v xml:space="preserve">UN    </v>
          </cell>
          <cell r="D443" t="str">
            <v>CR</v>
          </cell>
          <cell r="E443" t="str">
            <v>206,33</v>
          </cell>
        </row>
        <row r="444">
          <cell r="A444">
            <v>36081</v>
          </cell>
          <cell r="B444" t="str">
            <v xml:space="preserve">BARRA DE APOIO RETA, EM ACO INOX POLIDO, COMPRIMENTO 80CM, DIAMETRO MINIMO 3 CM                                                                                                                                                                                                                                                                                                                                                                                                                           </v>
          </cell>
          <cell r="C444" t="str">
            <v xml:space="preserve">UN    </v>
          </cell>
          <cell r="D444" t="str">
            <v xml:space="preserve">C </v>
          </cell>
          <cell r="E444" t="str">
            <v>220,00</v>
          </cell>
        </row>
        <row r="445">
          <cell r="A445">
            <v>36206</v>
          </cell>
          <cell r="B445" t="str">
            <v xml:space="preserve">BARRA DE APOIO RETA, EM ACO INOX POLIDO, COMPRIMENTO 90 CM, DIAMETRO MINIMO 3 CM                                                                                                                                                                                                                                                                                                                                                                                                                          </v>
          </cell>
          <cell r="C445" t="str">
            <v xml:space="preserve">UN    </v>
          </cell>
          <cell r="D445" t="str">
            <v>CR</v>
          </cell>
          <cell r="E445" t="str">
            <v>230,49</v>
          </cell>
        </row>
        <row r="446">
          <cell r="A446">
            <v>36218</v>
          </cell>
          <cell r="B446" t="str">
            <v xml:space="preserve">BARRA DE APOIO RETA, EM ALUMINIO, COMPRIMENTO 60CM, DIAMETRO MINIMO 3 CM                                                                                                                                                                                                                                                                                                                                                                                                                                  </v>
          </cell>
          <cell r="C446" t="str">
            <v xml:space="preserve">UN    </v>
          </cell>
          <cell r="D446" t="str">
            <v>CR</v>
          </cell>
          <cell r="E446" t="str">
            <v>169,23</v>
          </cell>
        </row>
        <row r="447">
          <cell r="A447">
            <v>36220</v>
          </cell>
          <cell r="B447" t="str">
            <v xml:space="preserve">BARRA DE APOIO RETA, EM ALUMINIO, COMPRIMENTO 70CM, DIAMETRO MINIMO 3 CM                                                                                                                                                                                                                                                                                                                                                                                                                                  </v>
          </cell>
          <cell r="C447" t="str">
            <v xml:space="preserve">UN    </v>
          </cell>
          <cell r="D447" t="str">
            <v>CR</v>
          </cell>
          <cell r="E447" t="str">
            <v>194,05</v>
          </cell>
        </row>
        <row r="448">
          <cell r="A448">
            <v>36080</v>
          </cell>
          <cell r="B448" t="str">
            <v xml:space="preserve">BARRA DE APOIO RETA, EM ALUMINIO, COMPRIMENTO 80 CM, DIAMETRO MINIMO 3 CM                                                                                                                                                                                                                                                                                                                                                                                                                                 </v>
          </cell>
          <cell r="C448" t="str">
            <v xml:space="preserve">UN    </v>
          </cell>
          <cell r="D448" t="str">
            <v xml:space="preserve">C </v>
          </cell>
          <cell r="E448" t="str">
            <v>209,90</v>
          </cell>
        </row>
        <row r="449">
          <cell r="A449">
            <v>36223</v>
          </cell>
          <cell r="B449" t="str">
            <v xml:space="preserve">BARRA DE APOIO RETA, EM ALUMINIO, COMPRIMENTO 90 CM, DIAMETRO MINIMO 3 CM                                                                                                                                                                                                                                                                                                                                                                                                                                 </v>
          </cell>
          <cell r="C449" t="str">
            <v xml:space="preserve">UN    </v>
          </cell>
          <cell r="D449" t="str">
            <v>CR</v>
          </cell>
          <cell r="E449" t="str">
            <v>219,80</v>
          </cell>
        </row>
        <row r="450">
          <cell r="A450">
            <v>38127</v>
          </cell>
          <cell r="B450" t="str">
            <v xml:space="preserve">BASE DE MISTURADOR MONOCOMANDO PARA CHUVEIRO, DE PAREDE (NAO INCLUI ACABAMENTOS)                                                                                                                                                                                                                                                                                                                                                                                                                          </v>
          </cell>
          <cell r="C450" t="str">
            <v xml:space="preserve">UN    </v>
          </cell>
          <cell r="D450" t="str">
            <v>CR</v>
          </cell>
          <cell r="E450" t="str">
            <v>395,84</v>
          </cell>
        </row>
        <row r="451">
          <cell r="A451">
            <v>38060</v>
          </cell>
          <cell r="B451" t="str">
            <v xml:space="preserve">BASE PARA MASTRO DE PARA-RAIOS DIAMETRO NOMINAL 1 1/2"                                                                                                                                                                                                                                                                                                                                                                                                                                                    </v>
          </cell>
          <cell r="C451" t="str">
            <v xml:space="preserve">UN    </v>
          </cell>
          <cell r="D451" t="str">
            <v>CR</v>
          </cell>
          <cell r="E451" t="str">
            <v>51,60</v>
          </cell>
        </row>
        <row r="452">
          <cell r="A452">
            <v>10956</v>
          </cell>
          <cell r="B452" t="str">
            <v xml:space="preserve">BASE PARA MASTRO DE PARA-RAIOS DIAMETRO NOMINAL 2"                                                                                                                                                                                                                                                                                                                                                                                                                                                        </v>
          </cell>
          <cell r="C452" t="str">
            <v xml:space="preserve">UN    </v>
          </cell>
          <cell r="D452" t="str">
            <v>CR</v>
          </cell>
          <cell r="E452" t="str">
            <v>56,58</v>
          </cell>
        </row>
        <row r="453">
          <cell r="A453">
            <v>39380</v>
          </cell>
          <cell r="B453" t="str">
            <v xml:space="preserve">BASE PARA RELE COM SUPORTE METALICO                                                                                                                                                                                                                                                                                                                                                                                                                                                                       </v>
          </cell>
          <cell r="C453" t="str">
            <v xml:space="preserve">UN    </v>
          </cell>
          <cell r="D453" t="str">
            <v>CR</v>
          </cell>
          <cell r="E453" t="str">
            <v>21,36</v>
          </cell>
        </row>
        <row r="454">
          <cell r="A454">
            <v>44172</v>
          </cell>
          <cell r="B454" t="str">
            <v xml:space="preserve">BASTIDOR PARA BLOCO M10                                                                                                                                                                                                                                                                                                                                                                                                                                                                                   </v>
          </cell>
          <cell r="C454" t="str">
            <v xml:space="preserve">UN    </v>
          </cell>
          <cell r="D454" t="str">
            <v>CR</v>
          </cell>
          <cell r="E454" t="str">
            <v>6,76</v>
          </cell>
        </row>
        <row r="455">
          <cell r="A455">
            <v>37597</v>
          </cell>
          <cell r="B455" t="str">
            <v xml:space="preserve">BATE-ESTACAS POR GRAVIDADE, POTENCIA160 HP, PESO DO MARTELO ATE 3 TONELADAS                                                                                                                                                                                                                                                                                                                                                                                                                               </v>
          </cell>
          <cell r="C455" t="str">
            <v xml:space="preserve">UN    </v>
          </cell>
          <cell r="D455" t="str">
            <v>CR</v>
          </cell>
          <cell r="E455" t="str">
            <v>616.250,00</v>
          </cell>
        </row>
        <row r="456">
          <cell r="A456">
            <v>183</v>
          </cell>
          <cell r="B456" t="str">
            <v xml:space="preserve">BATENTE / PORTAL / ADUELA / MARCO EM MADEIRA MACICA COM REBAIXO, E = *3* CM, L = *14* CM, PARA PORTAS DE  GIRO DE *60 CM A 120* CM  X *210* CM, CEDRINHO / ANGELIM COMERCIAL / TAURI / CURUPIXA / PEROBA / CUMARU OU EQUIVALENTE DA REGIAO (NAO INCLUI ALIZARES)                                                                                                                                                                                                                                          </v>
          </cell>
          <cell r="C456" t="str">
            <v xml:space="preserve">JG    </v>
          </cell>
          <cell r="D456" t="str">
            <v xml:space="preserve">C </v>
          </cell>
          <cell r="E456" t="str">
            <v>280,00</v>
          </cell>
        </row>
        <row r="457">
          <cell r="A457">
            <v>184</v>
          </cell>
          <cell r="B457" t="str">
            <v xml:space="preserve">BATENTE / PORTAL / ADUELA / MARCO EM MADEIRA MACICA COM REBAIXO, E = *3* CM, L = *14* CM, PARA PORTAS DE  GIRO DE *60 CM A 120* CM  X *210* CM, PINUS / EUCALIPTO / VIROLA OU EQUIVALENTE DA REGIAO (NAO INCLUI ALIZARES)                                                                                                                                                                                                                                                                                 </v>
          </cell>
          <cell r="C457" t="str">
            <v xml:space="preserve">JG    </v>
          </cell>
          <cell r="D457" t="str">
            <v>CR</v>
          </cell>
          <cell r="E457" t="str">
            <v>173,41</v>
          </cell>
        </row>
        <row r="458">
          <cell r="A458">
            <v>181</v>
          </cell>
          <cell r="B458" t="str">
            <v xml:space="preserve">BATENTE / PORTAL / ADUELA / MARCO EM MADEIRA MACICA COM REBAIXO, E = *3* CM, L = *16* CM, PARA PORTAS DE  GIRO DE *60 CM A 120* CM  X *210* CM, CEDRINHO / ANGELIM COMERCIAL / TAURI / CURUPIXA / PEROBA / CUMARU OU EQUIVALENTE DA REGIAO (NAO INCLUI ALIZARES)                                                                                                                                                                                                                                          </v>
          </cell>
          <cell r="C458" t="str">
            <v xml:space="preserve">JG    </v>
          </cell>
          <cell r="D458" t="str">
            <v>CR</v>
          </cell>
          <cell r="E458" t="str">
            <v>373,93</v>
          </cell>
        </row>
        <row r="459">
          <cell r="A459">
            <v>20001</v>
          </cell>
          <cell r="B459" t="str">
            <v xml:space="preserve">BATENTE / PORTAL / ADUELA / MARCO EM MADEIRA MACICA COM REBAIXO, E = *3* CM, L = *16* CM, PARA PORTAS DE  GIRO DE *60 CM A 120* CM  X *210* CM, PINUS / EUCALIPTO / VIROLA OU EQUIVALENTE DA REGIAO (NAO INCLUI ALIZARES)                                                                                                                                                                                                                                                                                 </v>
          </cell>
          <cell r="C459" t="str">
            <v xml:space="preserve">JG    </v>
          </cell>
          <cell r="D459" t="str">
            <v>CR</v>
          </cell>
          <cell r="E459" t="str">
            <v>216,77</v>
          </cell>
        </row>
        <row r="460">
          <cell r="A460">
            <v>39837</v>
          </cell>
          <cell r="B460" t="str">
            <v xml:space="preserve">BATENTE/PORTAL/ADUELA/MARCO, EM MDF/PVC WOOD/POLIESTIRENO OU MADEIRA LAMINADA, L = *9,0* CM COM GUARNICAO REGULAVEL 2 FACES = *35* MM, PRIMER                                                                                                                                                                                                                                                                                                                                                             </v>
          </cell>
          <cell r="C460" t="str">
            <v xml:space="preserve">JG    </v>
          </cell>
          <cell r="D460" t="str">
            <v>CR</v>
          </cell>
          <cell r="E460" t="str">
            <v>389,74</v>
          </cell>
        </row>
        <row r="461">
          <cell r="A461">
            <v>43366</v>
          </cell>
          <cell r="B461" t="str">
            <v xml:space="preserve">BENTONITA, ARGILA CONSTITUIDA POR  MONTMORILONITA                                                                                                                                                                                                                                                                                                                                                                                                                                                         </v>
          </cell>
          <cell r="C461" t="str">
            <v xml:space="preserve">KG    </v>
          </cell>
          <cell r="D461" t="str">
            <v>CR</v>
          </cell>
          <cell r="E461" t="str">
            <v>1,54</v>
          </cell>
        </row>
        <row r="462">
          <cell r="A462">
            <v>10535</v>
          </cell>
          <cell r="B462" t="str">
            <v xml:space="preserve">BETONEIRA CAPACIDADE NOMINAL 400 L, CAPACIDADE DE MISTURA  280 L, MOTOR ELETRICO TRIFASICO 220/380 V POTENCIA 2 CV, SEM CARREGADOR                                                                                                                                                                                                                                                                                                                                                                        </v>
          </cell>
          <cell r="C462" t="str">
            <v xml:space="preserve">UN    </v>
          </cell>
          <cell r="D462" t="str">
            <v xml:space="preserve">C </v>
          </cell>
          <cell r="E462" t="str">
            <v>4.800,00</v>
          </cell>
        </row>
        <row r="463">
          <cell r="A463">
            <v>10537</v>
          </cell>
          <cell r="B463" t="str">
            <v xml:space="preserve">BETONEIRA CAPACIDADE NOMINAL 400 L, CAPACIDADE DE MISTURA 310 L, MOTOR A DIESEL POTENCIA 5 CV, SEM CARREGADOR                                                                                                                                                                                                                                                                                                                                                                                             </v>
          </cell>
          <cell r="C463" t="str">
            <v xml:space="preserve">UN    </v>
          </cell>
          <cell r="D463" t="str">
            <v>CR</v>
          </cell>
          <cell r="E463" t="str">
            <v>6.545,89</v>
          </cell>
        </row>
        <row r="464">
          <cell r="A464">
            <v>13891</v>
          </cell>
          <cell r="B464" t="str">
            <v xml:space="preserve">BETONEIRA CAPACIDADE NOMINAL 400 L, CAPACIDADE DE MISTURA 310 L, MOTOR A GASOLINA POTENCIA 5,5 CV, SEM CARREGADOR                                                                                                                                                                                                                                                                                                                                                                                         </v>
          </cell>
          <cell r="C464" t="str">
            <v xml:space="preserve">UN    </v>
          </cell>
          <cell r="D464" t="str">
            <v>CR</v>
          </cell>
          <cell r="E464" t="str">
            <v>6.004,06</v>
          </cell>
        </row>
        <row r="465">
          <cell r="A465">
            <v>44492</v>
          </cell>
          <cell r="B465" t="str">
            <v xml:space="preserve">BETONEIRA CAPACIDADE NOMINAL 600 L, CAPACIDADE DE MISTURA 440 L, MOTOR A GASOLINA POTENCIA 10 HP, COM  CARREGADOR                                                                                                                                                                                                                                                                                                                                                                                         </v>
          </cell>
          <cell r="C465" t="str">
            <v xml:space="preserve">UN    </v>
          </cell>
          <cell r="D465" t="str">
            <v>CR</v>
          </cell>
          <cell r="E465" t="str">
            <v>26.115,25</v>
          </cell>
        </row>
        <row r="466">
          <cell r="A466">
            <v>36396</v>
          </cell>
          <cell r="B466" t="str">
            <v xml:space="preserve">BETONEIRA, CAPACIDADE NOMINAL 400 L, CAPACIDADE DE MISTURA 310L, MOTOR ELETRICO TRIFASICO 220/380V POTENCIA 2 CV, SEM CARREGADOR                                                                                                                                                                                                                                                                                                                                                                          </v>
          </cell>
          <cell r="C466" t="str">
            <v xml:space="preserve">UN    </v>
          </cell>
          <cell r="D466" t="str">
            <v>CR</v>
          </cell>
          <cell r="E466" t="str">
            <v>5.491,52</v>
          </cell>
        </row>
        <row r="467">
          <cell r="A467">
            <v>36397</v>
          </cell>
          <cell r="B467" t="str">
            <v xml:space="preserve">BETONEIRA, CAPACIDADE NOMINAL 600 L, CAPACIDADE DE MISTURA  360L, MOTOR ELETRICO TRIFASICO 220/380V, POTENCIA 4CV, EXCLUSO CARREGADOR                                                                                                                                                                                                                                                                                                                                                                     </v>
          </cell>
          <cell r="C467" t="str">
            <v xml:space="preserve">UN    </v>
          </cell>
          <cell r="D467" t="str">
            <v>CR</v>
          </cell>
          <cell r="E467" t="str">
            <v>19.525,42</v>
          </cell>
        </row>
        <row r="468">
          <cell r="A468">
            <v>36398</v>
          </cell>
          <cell r="B468" t="str">
            <v xml:space="preserve">BETONEIRA, CAPACIDADE NOMINAL 600 L, CAPACIDADE DE MISTURA 440 L, MOTOR A DIESEL POTENCIA 10 CV, COM CARREGADOR                                                                                                                                                                                                                                                                                                                                                                                           </v>
          </cell>
          <cell r="C468" t="str">
            <v xml:space="preserve">UN    </v>
          </cell>
          <cell r="D468" t="str">
            <v>CR</v>
          </cell>
          <cell r="E468" t="str">
            <v>23.731,52</v>
          </cell>
        </row>
        <row r="469">
          <cell r="A469">
            <v>647</v>
          </cell>
          <cell r="B469" t="str">
            <v xml:space="preserve">BLASTER, DINAMITADOR OU CABO DE FOGO                                                                                                                                                                                                                                                                                                                                                                                                                                                                      </v>
          </cell>
          <cell r="C469" t="str">
            <v xml:space="preserve">H     </v>
          </cell>
          <cell r="D469" t="str">
            <v>CR</v>
          </cell>
          <cell r="E469" t="str">
            <v>19,58</v>
          </cell>
        </row>
        <row r="470">
          <cell r="A470">
            <v>40920</v>
          </cell>
          <cell r="B470" t="str">
            <v xml:space="preserve">BLASTER, DINAMITADOR OU CABO DE FOGO (MENSALISTA)                                                                                                                                                                                                                                                                                                                                                                                                                                                         </v>
          </cell>
          <cell r="C470" t="str">
            <v xml:space="preserve">MES   </v>
          </cell>
          <cell r="D470" t="str">
            <v>CR</v>
          </cell>
          <cell r="E470" t="str">
            <v>3.432,43</v>
          </cell>
        </row>
        <row r="471">
          <cell r="A471">
            <v>715</v>
          </cell>
          <cell r="B471" t="str">
            <v xml:space="preserve">BLOCO / TIJOLO DE VIDRO INCOLOR, CANELADO / ONDULADO, *19 X 19 X 8* CM (A X L X E)                                                                                                                                                                                                                                                                                                                                                                                                                        </v>
          </cell>
          <cell r="C471" t="str">
            <v xml:space="preserve">UN    </v>
          </cell>
          <cell r="D471" t="str">
            <v xml:space="preserve">C </v>
          </cell>
          <cell r="E471" t="str">
            <v>16,79</v>
          </cell>
        </row>
        <row r="472">
          <cell r="A472">
            <v>716</v>
          </cell>
          <cell r="B472" t="str">
            <v xml:space="preserve">BLOCO / TIJOLO DE VIDRO INCOLOR, XADREZ, *20 X 20 X 10* CM (A X L X E)                                                                                                                                                                                                                                                                                                                                                                                                                                    </v>
          </cell>
          <cell r="C472" t="str">
            <v xml:space="preserve">UN    </v>
          </cell>
          <cell r="D472" t="str">
            <v>CR</v>
          </cell>
          <cell r="E472" t="str">
            <v>18,98</v>
          </cell>
        </row>
        <row r="473">
          <cell r="A473">
            <v>38783</v>
          </cell>
          <cell r="B473" t="str">
            <v xml:space="preserve">BLOCO CERAMICO / TIJOLO VAZADO PARA ALVENARIA DE VEDACAO, FUROS NA HORIZONTAL, 11,5 X 19 X 19 CM (NBR 15270)                                                                                                                                                                                                                                                                                                                                                                                              </v>
          </cell>
          <cell r="C473" t="str">
            <v xml:space="preserve">UN    </v>
          </cell>
          <cell r="D473" t="str">
            <v>CR</v>
          </cell>
          <cell r="E473" t="str">
            <v>0,96</v>
          </cell>
        </row>
        <row r="474">
          <cell r="A474">
            <v>37593</v>
          </cell>
          <cell r="B474" t="str">
            <v xml:space="preserve">BLOCO CERAMICO / TIJOLO VAZADO PARA ALVENARIA DE VEDACAO, FUROS NA VERTICAL, 14 X 19 X 39 CM (NBR 15270)                                                                                                                                                                                                                                                                                                                                                                                                  </v>
          </cell>
          <cell r="C474" t="str">
            <v xml:space="preserve">UN    </v>
          </cell>
          <cell r="D474" t="str">
            <v>CR</v>
          </cell>
          <cell r="E474" t="str">
            <v>2,36</v>
          </cell>
        </row>
        <row r="475">
          <cell r="A475">
            <v>37594</v>
          </cell>
          <cell r="B475" t="str">
            <v xml:space="preserve">BLOCO CERAMICO / TIJOLO VAZADO PARA ALVENARIA DE VEDACAO, FUROS NA VERTICAL, 19 X 19 X 39 CM (NBR 15270)                                                                                                                                                                                                                                                                                                                                                                                                  </v>
          </cell>
          <cell r="C475" t="str">
            <v xml:space="preserve">UN    </v>
          </cell>
          <cell r="D475" t="str">
            <v>CR</v>
          </cell>
          <cell r="E475" t="str">
            <v>2,94</v>
          </cell>
        </row>
        <row r="476">
          <cell r="A476">
            <v>37592</v>
          </cell>
          <cell r="B476" t="str">
            <v xml:space="preserve">BLOCO CERAMICO / TIJOLO VAZADO PARA ALVENARIA DE VEDACAO, FUROS NA VERTICAL,, 9 X 19 X 39 CM (NBR 15270)                                                                                                                                                                                                                                                                                                                                                                                                  </v>
          </cell>
          <cell r="C476" t="str">
            <v xml:space="preserve">UN    </v>
          </cell>
          <cell r="D476" t="str">
            <v>CR</v>
          </cell>
          <cell r="E476" t="str">
            <v>1,86</v>
          </cell>
        </row>
        <row r="477">
          <cell r="A477">
            <v>7270</v>
          </cell>
          <cell r="B477" t="str">
            <v xml:space="preserve">BLOCO CERAMICO / TIJOLO VAZADO PARA ALVENARIA DE VEDACAO, 4 FUROS NA HORIZONTAL, DE 9 X 9 X 19 CM (L X A X C)                                                                                                                                                                                                                                                                                                                                                                                             </v>
          </cell>
          <cell r="C477" t="str">
            <v xml:space="preserve">UN    </v>
          </cell>
          <cell r="D477" t="str">
            <v>CR</v>
          </cell>
          <cell r="E477" t="str">
            <v>0,83</v>
          </cell>
        </row>
        <row r="478">
          <cell r="A478">
            <v>7267</v>
          </cell>
          <cell r="B478" t="str">
            <v xml:space="preserve">BLOCO CERAMICO / TIJOLO VAZADO PARA ALVENARIA DE VEDACAO, 6 FUROS NA HORIZONTAL, 9 X 14 X 19 CM (L X A X C)                                                                                                                                                                                                                                                                                                                                                                                               </v>
          </cell>
          <cell r="C478" t="str">
            <v xml:space="preserve">UN    </v>
          </cell>
          <cell r="D478" t="str">
            <v>CR</v>
          </cell>
          <cell r="E478" t="str">
            <v>0,65</v>
          </cell>
        </row>
        <row r="479">
          <cell r="A479">
            <v>7271</v>
          </cell>
          <cell r="B479" t="str">
            <v xml:space="preserve">BLOCO CERAMICO / TIJOLO VAZADO PARA ALVENARIA DE VEDACAO, 8 FUROS NA HORIZONTAL, DE 9 X 19 X 19 CM (L XA X C)                                                                                                                                                                                                                                                                                                                                                                                             </v>
          </cell>
          <cell r="C479" t="str">
            <v xml:space="preserve">UN    </v>
          </cell>
          <cell r="D479" t="str">
            <v xml:space="preserve">C </v>
          </cell>
          <cell r="E479" t="str">
            <v>0,72</v>
          </cell>
        </row>
        <row r="480">
          <cell r="A480">
            <v>7268</v>
          </cell>
          <cell r="B480" t="str">
            <v xml:space="preserve">BLOCO CERAMICO / TIJOLO VAZADO PARA ALVENARIA DE VEDACAO, 8 FUROS NA HORIZONTAL, 9 X 19 X 29 CM (L X A X C)                                                                                                                                                                                                                                                                                                                                                                                               </v>
          </cell>
          <cell r="C480" t="str">
            <v xml:space="preserve">UN    </v>
          </cell>
          <cell r="D480" t="str">
            <v>CR</v>
          </cell>
          <cell r="E480" t="str">
            <v>1,00</v>
          </cell>
        </row>
        <row r="481">
          <cell r="A481">
            <v>41372</v>
          </cell>
          <cell r="B481" t="str">
            <v xml:space="preserve">BLOCO CONCRETO CELULAR AUTOCLAVADO 12,5 X 30 X 60 CM (E X A X C)                                                                                                                                                                                                                                                                                                                                                                                                                                          </v>
          </cell>
          <cell r="C481" t="str">
            <v xml:space="preserve">M2    </v>
          </cell>
          <cell r="D481" t="str">
            <v>CR</v>
          </cell>
          <cell r="E481" t="str">
            <v>119,29</v>
          </cell>
        </row>
        <row r="482">
          <cell r="A482">
            <v>41371</v>
          </cell>
          <cell r="B482" t="str">
            <v xml:space="preserve">BLOCO CONCRETO CELULAR AUTOCLAVADO 7,5 X 30 X 60 CM (E X A X C)                                                                                                                                                                                                                                                                                                                                                                                                                                           </v>
          </cell>
          <cell r="C482" t="str">
            <v xml:space="preserve">M2    </v>
          </cell>
          <cell r="D482" t="str">
            <v>CR</v>
          </cell>
          <cell r="E482" t="str">
            <v>70,51</v>
          </cell>
        </row>
        <row r="483">
          <cell r="A483">
            <v>34556</v>
          </cell>
          <cell r="B483" t="str">
            <v xml:space="preserve">BLOCO DE CONCRETO ESTRUTURAL 14 X 19 X 29 CM, FBK 10 MPA (NBR 6136)                                                                                                                                                                                                                                                                                                                                                                                                                                       </v>
          </cell>
          <cell r="C483" t="str">
            <v xml:space="preserve">UN    </v>
          </cell>
          <cell r="D483" t="str">
            <v>CR</v>
          </cell>
          <cell r="E483" t="str">
            <v>4,34</v>
          </cell>
        </row>
        <row r="484">
          <cell r="A484">
            <v>37873</v>
          </cell>
          <cell r="B484" t="str">
            <v xml:space="preserve">BLOCO DE CONCRETO ESTRUTURAL 14 X 19 X 29 CM, FBK 12 MPA (NBR 6136)                                                                                                                                                                                                                                                                                                                                                                                                                                       </v>
          </cell>
          <cell r="C484" t="str">
            <v xml:space="preserve">UN    </v>
          </cell>
          <cell r="D484" t="str">
            <v>CR</v>
          </cell>
          <cell r="E484" t="str">
            <v>4,41</v>
          </cell>
        </row>
        <row r="485">
          <cell r="A485">
            <v>34564</v>
          </cell>
          <cell r="B485" t="str">
            <v xml:space="preserve">BLOCO DE CONCRETO ESTRUTURAL 14 X 19 X 29 CM, FBK 14 MPA (NBR 6136)                                                                                                                                                                                                                                                                                                                                                                                                                                       </v>
          </cell>
          <cell r="C485" t="str">
            <v xml:space="preserve">UN    </v>
          </cell>
          <cell r="D485" t="str">
            <v>CR</v>
          </cell>
          <cell r="E485" t="str">
            <v>4,62</v>
          </cell>
        </row>
        <row r="486">
          <cell r="A486">
            <v>34565</v>
          </cell>
          <cell r="B486" t="str">
            <v xml:space="preserve">BLOCO DE CONCRETO ESTRUTURAL 14 X 19 X 29 CM, FBK 16 MPA (NBR 6136)                                                                                                                                                                                                                                                                                                                                                                                                                                       </v>
          </cell>
          <cell r="C486" t="str">
            <v xml:space="preserve">UN    </v>
          </cell>
          <cell r="D486" t="str">
            <v>CR</v>
          </cell>
          <cell r="E486" t="str">
            <v>4,89</v>
          </cell>
        </row>
        <row r="487">
          <cell r="A487">
            <v>38590</v>
          </cell>
          <cell r="B487" t="str">
            <v xml:space="preserve">BLOCO DE CONCRETO ESTRUTURAL 14 X 19 X 29 CM, FBK 4,5 MPA (NBR 6136)                                                                                                                                                                                                                                                                                                                                                                                                                                      </v>
          </cell>
          <cell r="C487" t="str">
            <v xml:space="preserve">UN    </v>
          </cell>
          <cell r="D487" t="str">
            <v>CR</v>
          </cell>
          <cell r="E487" t="str">
            <v>3,61</v>
          </cell>
        </row>
        <row r="488">
          <cell r="A488">
            <v>34566</v>
          </cell>
          <cell r="B488" t="str">
            <v xml:space="preserve">BLOCO DE CONCRETO ESTRUTURAL 14 X 19 X 29 CM, FBK 6 MPA (NBR 6136)                                                                                                                                                                                                                                                                                                                                                                                                                                        </v>
          </cell>
          <cell r="C488" t="str">
            <v xml:space="preserve">UN    </v>
          </cell>
          <cell r="D488" t="str">
            <v>CR</v>
          </cell>
          <cell r="E488" t="str">
            <v>3,80</v>
          </cell>
        </row>
        <row r="489">
          <cell r="A489">
            <v>34567</v>
          </cell>
          <cell r="B489" t="str">
            <v xml:space="preserve">BLOCO DE CONCRETO ESTRUTURAL 14 X 19 X 29 CM, FBK 8 MPA (NBR 6136)                                                                                                                                                                                                                                                                                                                                                                                                                                        </v>
          </cell>
          <cell r="C489" t="str">
            <v xml:space="preserve">UN    </v>
          </cell>
          <cell r="D489" t="str">
            <v>CR</v>
          </cell>
          <cell r="E489" t="str">
            <v>4,02</v>
          </cell>
        </row>
        <row r="490">
          <cell r="A490">
            <v>38591</v>
          </cell>
          <cell r="B490" t="str">
            <v xml:space="preserve">BLOCO DE CONCRETO ESTRUTURAL 14 X 19 X 34 CM, FBK 4,5 MPA (NBR 6136)                                                                                                                                                                                                                                                                                                                                                                                                                                      </v>
          </cell>
          <cell r="C490" t="str">
            <v xml:space="preserve">UN    </v>
          </cell>
          <cell r="D490" t="str">
            <v>CR</v>
          </cell>
          <cell r="E490" t="str">
            <v>3,65</v>
          </cell>
        </row>
        <row r="491">
          <cell r="A491">
            <v>34568</v>
          </cell>
          <cell r="B491" t="str">
            <v xml:space="preserve">BLOCO DE CONCRETO ESTRUTURAL 14 X 19 X 39 CM, FBK 10 MPA (NBR 6136)                                                                                                                                                                                                                                                                                                                                                                                                                                       </v>
          </cell>
          <cell r="C491" t="str">
            <v xml:space="preserve">UN    </v>
          </cell>
          <cell r="D491" t="str">
            <v>CR</v>
          </cell>
          <cell r="E491" t="str">
            <v>4,76</v>
          </cell>
        </row>
        <row r="492">
          <cell r="A492">
            <v>34569</v>
          </cell>
          <cell r="B492" t="str">
            <v xml:space="preserve">BLOCO DE CONCRETO ESTRUTURAL 14 X 19 X 39 CM, FBK 12 MPA (NBR 6136)                                                                                                                                                                                                                                                                                                                                                                                                                                       </v>
          </cell>
          <cell r="C492" t="str">
            <v xml:space="preserve">UN    </v>
          </cell>
          <cell r="D492" t="str">
            <v>CR</v>
          </cell>
          <cell r="E492" t="str">
            <v>4,89</v>
          </cell>
        </row>
        <row r="493">
          <cell r="A493">
            <v>34570</v>
          </cell>
          <cell r="B493" t="str">
            <v xml:space="preserve">BLOCO DE CONCRETO ESTRUTURAL 14 X 19 X 39 CM, FBK 14 MPA (NBR 6136)                                                                                                                                                                                                                                                                                                                                                                                                                                       </v>
          </cell>
          <cell r="C493" t="str">
            <v xml:space="preserve">UN    </v>
          </cell>
          <cell r="D493" t="str">
            <v>CR</v>
          </cell>
          <cell r="E493" t="str">
            <v>5,31</v>
          </cell>
        </row>
        <row r="494">
          <cell r="A494">
            <v>25070</v>
          </cell>
          <cell r="B494" t="str">
            <v xml:space="preserve">BLOCO DE CONCRETO ESTRUTURAL 14 X 19 X 39 CM, FBK 4,5 MPA (NBR 6136)                                                                                                                                                                                                                                                                                                                                                                                                                                      </v>
          </cell>
          <cell r="C494" t="str">
            <v xml:space="preserve">UN    </v>
          </cell>
          <cell r="D494" t="str">
            <v>CR</v>
          </cell>
          <cell r="E494" t="str">
            <v>3,99</v>
          </cell>
        </row>
        <row r="495">
          <cell r="A495">
            <v>34571</v>
          </cell>
          <cell r="B495" t="str">
            <v xml:space="preserve">BLOCO DE CONCRETO ESTRUTURAL 14 X 19 X 39 CM, FBK 6 MPA (NBR 6136)                                                                                                                                                                                                                                                                                                                                                                                                                                        </v>
          </cell>
          <cell r="C495" t="str">
            <v xml:space="preserve">UN    </v>
          </cell>
          <cell r="D495" t="str">
            <v>CR</v>
          </cell>
          <cell r="E495" t="str">
            <v>4,03</v>
          </cell>
        </row>
        <row r="496">
          <cell r="A496">
            <v>34573</v>
          </cell>
          <cell r="B496" t="str">
            <v xml:space="preserve">BLOCO DE CONCRETO ESTRUTURAL 14 X 19 X 39 CM, FBK 8 MPA (NBR 6136)                                                                                                                                                                                                                                                                                                                                                                                                                                        </v>
          </cell>
          <cell r="C496" t="str">
            <v xml:space="preserve">UN    </v>
          </cell>
          <cell r="D496" t="str">
            <v>CR</v>
          </cell>
          <cell r="E496" t="str">
            <v>4,24</v>
          </cell>
        </row>
        <row r="497">
          <cell r="A497">
            <v>37107</v>
          </cell>
          <cell r="B497" t="str">
            <v xml:space="preserve">BLOCO DE CONCRETO ESTRUTURAL 14 X 19 X 39, FCK 16 MPA (NBR 6136)                                                                                                                                                                                                                                                                                                                                                                                                                                          </v>
          </cell>
          <cell r="C497" t="str">
            <v xml:space="preserve">UN    </v>
          </cell>
          <cell r="D497" t="str">
            <v>CR</v>
          </cell>
          <cell r="E497" t="str">
            <v>5,60</v>
          </cell>
        </row>
        <row r="498">
          <cell r="A498">
            <v>34576</v>
          </cell>
          <cell r="B498" t="str">
            <v xml:space="preserve">BLOCO DE CONCRETO ESTRUTURAL 19 X 19 X 39 CM, FBK 10 MPA (NBR 6136)                                                                                                                                                                                                                                                                                                                                                                                                                                       </v>
          </cell>
          <cell r="C498" t="str">
            <v xml:space="preserve">UN    </v>
          </cell>
          <cell r="D498" t="str">
            <v>CR</v>
          </cell>
          <cell r="E498" t="str">
            <v>6,19</v>
          </cell>
        </row>
        <row r="499">
          <cell r="A499">
            <v>34577</v>
          </cell>
          <cell r="B499" t="str">
            <v xml:space="preserve">BLOCO DE CONCRETO ESTRUTURAL 19 X 19 X 39 CM, FBK 12 MPA (NBR 6136)                                                                                                                                                                                                                                                                                                                                                                                                                                       </v>
          </cell>
          <cell r="C499" t="str">
            <v xml:space="preserve">UN    </v>
          </cell>
          <cell r="D499" t="str">
            <v>CR</v>
          </cell>
          <cell r="E499" t="str">
            <v>6,45</v>
          </cell>
        </row>
        <row r="500">
          <cell r="A500">
            <v>34578</v>
          </cell>
          <cell r="B500" t="str">
            <v xml:space="preserve">BLOCO DE CONCRETO ESTRUTURAL 19 X 19 X 39 CM, FBK 14 MPA (NBR 6136)                                                                                                                                                                                                                                                                                                                                                                                                                                       </v>
          </cell>
          <cell r="C500" t="str">
            <v xml:space="preserve">UN    </v>
          </cell>
          <cell r="D500" t="str">
            <v>CR</v>
          </cell>
          <cell r="E500" t="str">
            <v>7,00</v>
          </cell>
        </row>
        <row r="501">
          <cell r="A501">
            <v>34579</v>
          </cell>
          <cell r="B501" t="str">
            <v xml:space="preserve">BLOCO DE CONCRETO ESTRUTURAL 19 X 19 X 39 CM, FBK 16 MPA (NBR 6136)                                                                                                                                                                                                                                                                                                                                                                                                                                       </v>
          </cell>
          <cell r="C501" t="str">
            <v xml:space="preserve">UN    </v>
          </cell>
          <cell r="D501" t="str">
            <v>CR</v>
          </cell>
          <cell r="E501" t="str">
            <v>7,46</v>
          </cell>
        </row>
        <row r="502">
          <cell r="A502">
            <v>25067</v>
          </cell>
          <cell r="B502" t="str">
            <v xml:space="preserve">BLOCO DE CONCRETO ESTRUTURAL 19 X 19 X 39 CM, FBK 4,5 MPA (NBR 6136)                                                                                                                                                                                                                                                                                                                                                                                                                                      </v>
          </cell>
          <cell r="C502" t="str">
            <v xml:space="preserve">UN    </v>
          </cell>
          <cell r="D502" t="str">
            <v>CR</v>
          </cell>
          <cell r="E502" t="str">
            <v>5,00</v>
          </cell>
        </row>
        <row r="503">
          <cell r="A503">
            <v>34580</v>
          </cell>
          <cell r="B503" t="str">
            <v xml:space="preserve">BLOCO DE CONCRETO ESTRUTURAL 19 X 19 X 39 CM, FBK 8 MPA (NBR 6136)                                                                                                                                                                                                                                                                                                                                                                                                                                        </v>
          </cell>
          <cell r="C503" t="str">
            <v xml:space="preserve">UN    </v>
          </cell>
          <cell r="D503" t="str">
            <v>CR</v>
          </cell>
          <cell r="E503" t="str">
            <v>5,58</v>
          </cell>
        </row>
        <row r="504">
          <cell r="A504">
            <v>25071</v>
          </cell>
          <cell r="B504" t="str">
            <v xml:space="preserve">BLOCO DE CONCRETO ESTRUTURAL 9 X 19 X 39 CM, FBK 4,5 MPA (NBR 6136)                                                                                                                                                                                                                                                                                                                                                                                                                                       </v>
          </cell>
          <cell r="C504" t="str">
            <v xml:space="preserve">UN    </v>
          </cell>
          <cell r="D504" t="str">
            <v>CR</v>
          </cell>
          <cell r="E504" t="str">
            <v>2,78</v>
          </cell>
        </row>
        <row r="505">
          <cell r="A505">
            <v>44171</v>
          </cell>
          <cell r="B505" t="str">
            <v xml:space="preserve">BLOCO DE ENGATE RAPIDO PARA BASTIDOR TIPO M10                                                                                                                                                                                                                                                                                                                                                                                                                                                             </v>
          </cell>
          <cell r="C505" t="str">
            <v xml:space="preserve">UN    </v>
          </cell>
          <cell r="D505" t="str">
            <v>CR</v>
          </cell>
          <cell r="E505" t="str">
            <v>19,30</v>
          </cell>
        </row>
        <row r="506">
          <cell r="A506">
            <v>38395</v>
          </cell>
          <cell r="B506" t="str">
            <v xml:space="preserve">BLOCO DE ESPUMA MULTIUSO *23 X 13 X 8* CM                                                                                                                                                                                                                                                                                                                                                                                                                                                                 </v>
          </cell>
          <cell r="C506" t="str">
            <v xml:space="preserve">UN    </v>
          </cell>
          <cell r="D506" t="str">
            <v>CR</v>
          </cell>
          <cell r="E506" t="str">
            <v>10,10</v>
          </cell>
        </row>
        <row r="507">
          <cell r="A507">
            <v>34583</v>
          </cell>
          <cell r="B507" t="str">
            <v xml:space="preserve">BLOCO DE GESSO COMPACTO / MACICO, BRANCO, E = 10 CM, DIMENSOES *67 X 50* CM                                                                                                                                                                                                                                                                                                                                                                                                                               </v>
          </cell>
          <cell r="C507" t="str">
            <v xml:space="preserve">M2    </v>
          </cell>
          <cell r="D507" t="str">
            <v>CR</v>
          </cell>
          <cell r="E507" t="str">
            <v>54,34</v>
          </cell>
        </row>
        <row r="508">
          <cell r="A508">
            <v>34584</v>
          </cell>
          <cell r="B508" t="str">
            <v xml:space="preserve">BLOCO DE GESSO VAZADO, BRANCO, E = *7* CM, DIMENSOES *67 X 50* CM                                                                                                                                                                                                                                                                                                                                                                                                                                         </v>
          </cell>
          <cell r="C508" t="str">
            <v xml:space="preserve">M2    </v>
          </cell>
          <cell r="D508" t="str">
            <v>CR</v>
          </cell>
          <cell r="E508" t="str">
            <v>39,85</v>
          </cell>
        </row>
        <row r="509">
          <cell r="A509">
            <v>709</v>
          </cell>
          <cell r="B509" t="str">
            <v xml:space="preserve">BLOCO DE POLIETILENO ALTA DENSIDADE, *27* X *30* X *100* CM, ACOMPANHADOS PLACAS  TERMINAIS  E LONGARINAS, PARA FUNDO DE FILTRO                                                                                                                                                                                                                                                                                                                                                                           </v>
          </cell>
          <cell r="C509" t="str">
            <v xml:space="preserve">M2    </v>
          </cell>
          <cell r="D509" t="str">
            <v>CR</v>
          </cell>
          <cell r="E509" t="str">
            <v>722,22</v>
          </cell>
        </row>
        <row r="510">
          <cell r="A510">
            <v>34599</v>
          </cell>
          <cell r="B510" t="str">
            <v xml:space="preserve">BLOCO DE VEDACAO CONCRETO APARENTE 9 X 19 X 39 CM (CLASSE C - NBR 6136)                                                                                                                                                                                                                                                                                                                                                                                                                                   </v>
          </cell>
          <cell r="C510" t="str">
            <v xml:space="preserve">UN    </v>
          </cell>
          <cell r="D510" t="str">
            <v>CR</v>
          </cell>
          <cell r="E510" t="str">
            <v>2,85</v>
          </cell>
        </row>
        <row r="511">
          <cell r="A511">
            <v>34592</v>
          </cell>
          <cell r="B511" t="str">
            <v xml:space="preserve">BLOCO DE VEDACAO CONCRETO 14 X 19 X 29 CM (CLASSE C - NBR 6136)                                                                                                                                                                                                                                                                                                                                                                                                                                           </v>
          </cell>
          <cell r="C511" t="str">
            <v xml:space="preserve">UN    </v>
          </cell>
          <cell r="D511" t="str">
            <v>CR</v>
          </cell>
          <cell r="E511" t="str">
            <v>3,18</v>
          </cell>
        </row>
        <row r="512">
          <cell r="A512">
            <v>37103</v>
          </cell>
          <cell r="B512" t="str">
            <v xml:space="preserve">BLOCO DE VEDACAO DE CONCRETO APARENTE 14 X 19 X 39 CM (CLASSE C - NBR 6136)                                                                                                                                                                                                                                                                                                                                                                                                                               </v>
          </cell>
          <cell r="C512" t="str">
            <v xml:space="preserve">UN    </v>
          </cell>
          <cell r="D512" t="str">
            <v>CR</v>
          </cell>
          <cell r="E512" t="str">
            <v>3,63</v>
          </cell>
        </row>
        <row r="513">
          <cell r="A513">
            <v>34555</v>
          </cell>
          <cell r="B513" t="str">
            <v xml:space="preserve">BLOCO DE VEDACAO DE CONCRETO APARENTE 19 X 19 X 39 CM  (CLASSE C - NBR 6136)                                                                                                                                                                                                                                                                                                                                                                                                                              </v>
          </cell>
          <cell r="C513" t="str">
            <v xml:space="preserve">UN    </v>
          </cell>
          <cell r="D513" t="str">
            <v>CR</v>
          </cell>
          <cell r="E513" t="str">
            <v>4,61</v>
          </cell>
        </row>
        <row r="514">
          <cell r="A514">
            <v>674</v>
          </cell>
          <cell r="B514" t="str">
            <v xml:space="preserve">BLOCO DE VEDACAO DE CONCRETO CELULAR AUTOCLAVADO 10 X 30 X 60 CM (E X A X C)                                                                                                                                                                                                                                                                                                                                                                                                                              </v>
          </cell>
          <cell r="C514" t="str">
            <v xml:space="preserve">M2    </v>
          </cell>
          <cell r="D514" t="str">
            <v>CR</v>
          </cell>
          <cell r="E514" t="str">
            <v>85,00</v>
          </cell>
        </row>
        <row r="515">
          <cell r="A515">
            <v>34600</v>
          </cell>
          <cell r="B515" t="str">
            <v xml:space="preserve">BLOCO DE VEDACAO DE CONCRETO CELULAR AUTOCLAVADO 15 X 30 X 60 CM (E X A X C)                                                                                                                                                                                                                                                                                                                                                                                                                              </v>
          </cell>
          <cell r="C515" t="str">
            <v xml:space="preserve">M2    </v>
          </cell>
          <cell r="D515" t="str">
            <v xml:space="preserve">C </v>
          </cell>
          <cell r="E515" t="str">
            <v>124,85</v>
          </cell>
        </row>
        <row r="516">
          <cell r="A516">
            <v>652</v>
          </cell>
          <cell r="B516" t="str">
            <v xml:space="preserve">BLOCO DE VEDACAO DE CONCRETO CELULAR AUTOCLAVADO 20 X 30 X 60 CM (E X A X C)                                                                                                                                                                                                                                                                                                                                                                                                                              </v>
          </cell>
          <cell r="C516" t="str">
            <v xml:space="preserve">M2    </v>
          </cell>
          <cell r="D516" t="str">
            <v>CR</v>
          </cell>
          <cell r="E516" t="str">
            <v>191,25</v>
          </cell>
        </row>
        <row r="517">
          <cell r="A517">
            <v>651</v>
          </cell>
          <cell r="B517" t="str">
            <v xml:space="preserve">BLOCO DE VEDACAO DE CONCRETO 14 X 19 X 39 CM (CLASSE C - NBR 6136)                                                                                                                                                                                                                                                                                                                                                                                                                                        </v>
          </cell>
          <cell r="C517" t="str">
            <v xml:space="preserve">UN    </v>
          </cell>
          <cell r="D517" t="str">
            <v>CR</v>
          </cell>
          <cell r="E517" t="str">
            <v>3,50</v>
          </cell>
        </row>
        <row r="518">
          <cell r="A518">
            <v>654</v>
          </cell>
          <cell r="B518" t="str">
            <v xml:space="preserve">BLOCO DE VEDACAO DE CONCRETO 19 X 19 X 39 CM (CLASSE C - NBR 6136)                                                                                                                                                                                                                                                                                                                                                                                                                                        </v>
          </cell>
          <cell r="C518" t="str">
            <v xml:space="preserve">UN    </v>
          </cell>
          <cell r="D518" t="str">
            <v>CR</v>
          </cell>
          <cell r="E518" t="str">
            <v>4,34</v>
          </cell>
        </row>
        <row r="519">
          <cell r="A519">
            <v>650</v>
          </cell>
          <cell r="B519" t="str">
            <v xml:space="preserve">BLOCO DE VEDACAO DE CONCRETO, 9 X 19 X 39 CM (CLASSE C - NBR 6136)                                                                                                                                                                                                                                                                                                                                                                                                                                        </v>
          </cell>
          <cell r="C519" t="str">
            <v xml:space="preserve">UN    </v>
          </cell>
          <cell r="D519" t="str">
            <v xml:space="preserve">C </v>
          </cell>
          <cell r="E519" t="str">
            <v>2,80</v>
          </cell>
        </row>
        <row r="520">
          <cell r="A520">
            <v>718</v>
          </cell>
          <cell r="B520" t="str">
            <v xml:space="preserve">BLOCO DE VIDRO / ELEMENTO VAZADO, INCOLOR, VENEZIANA, *20 X 20 X 6* CM (A X L X E)                                                                                                                                                                                                                                                                                                                                                                                                                        </v>
          </cell>
          <cell r="C520" t="str">
            <v xml:space="preserve">UN    </v>
          </cell>
          <cell r="D520" t="str">
            <v>CR</v>
          </cell>
          <cell r="E520" t="str">
            <v>16,59</v>
          </cell>
        </row>
        <row r="521">
          <cell r="A521">
            <v>11981</v>
          </cell>
          <cell r="B521" t="str">
            <v xml:space="preserve">BLOCO DE VIDRO / ELEMENTO VAZADO, INCOLOR, VENEZIANA, DE *20 X 10 X 8* CM (A X L X E)                                                                                                                                                                                                                                                                                                                                                                                                                     </v>
          </cell>
          <cell r="C521" t="str">
            <v xml:space="preserve">UN    </v>
          </cell>
          <cell r="D521" t="str">
            <v>CR</v>
          </cell>
          <cell r="E521" t="str">
            <v>16,11</v>
          </cell>
        </row>
        <row r="522">
          <cell r="A522">
            <v>34586</v>
          </cell>
          <cell r="B522" t="str">
            <v xml:space="preserve">BLOCO ESTRUTURAL CERAMICO 14 X 19 X 29 CM, 6,0 MPA (NBR 15270)                                                                                                                                                                                                                                                                                                                                                                                                                                            </v>
          </cell>
          <cell r="C522" t="str">
            <v xml:space="preserve">UN    </v>
          </cell>
          <cell r="D522" t="str">
            <v>CR</v>
          </cell>
          <cell r="E522" t="str">
            <v>2,02</v>
          </cell>
        </row>
        <row r="523">
          <cell r="A523">
            <v>38603</v>
          </cell>
          <cell r="B523" t="str">
            <v xml:space="preserve">BLOCO ESTRUTURAL CERAMICO 14 X 19 X 34 CM, 6,0 MPA (NBR 15270)                                                                                                                                                                                                                                                                                                                                                                                                                                            </v>
          </cell>
          <cell r="C523" t="str">
            <v xml:space="preserve">UN    </v>
          </cell>
          <cell r="D523" t="str">
            <v>CR</v>
          </cell>
          <cell r="E523" t="str">
            <v>2,44</v>
          </cell>
        </row>
        <row r="524">
          <cell r="A524">
            <v>34588</v>
          </cell>
          <cell r="B524" t="str">
            <v xml:space="preserve">BLOCO ESTRUTURAL CERAMICO 14 X 19 X 39 CM, 6,0 MPA (NBR 15270)                                                                                                                                                                                                                                                                                                                                                                                                                                            </v>
          </cell>
          <cell r="C524" t="str">
            <v xml:space="preserve">UN    </v>
          </cell>
          <cell r="D524" t="str">
            <v>CR</v>
          </cell>
          <cell r="E524" t="str">
            <v>2,64</v>
          </cell>
        </row>
        <row r="525">
          <cell r="A525">
            <v>34590</v>
          </cell>
          <cell r="B525" t="str">
            <v xml:space="preserve">BLOCO ESTRUTURAL CERAMICO 19 X 19 X 29 CM, 6,0 MPA (NBR 15270)                                                                                                                                                                                                                                                                                                                                                                                                                                            </v>
          </cell>
          <cell r="C525" t="str">
            <v xml:space="preserve">UN    </v>
          </cell>
          <cell r="D525" t="str">
            <v>CR</v>
          </cell>
          <cell r="E525" t="str">
            <v>2,41</v>
          </cell>
        </row>
        <row r="526">
          <cell r="A526">
            <v>34591</v>
          </cell>
          <cell r="B526" t="str">
            <v xml:space="preserve">BLOCO ESTRUTURAL CERAMICO 19 X 19 X 39 CM, 6,0 MPA (NBR 15270)                                                                                                                                                                                                                                                                                                                                                                                                                                            </v>
          </cell>
          <cell r="C526" t="str">
            <v xml:space="preserve">UN    </v>
          </cell>
          <cell r="D526" t="str">
            <v>CR</v>
          </cell>
          <cell r="E526" t="str">
            <v>3,26</v>
          </cell>
        </row>
        <row r="527">
          <cell r="A527">
            <v>40517</v>
          </cell>
          <cell r="B527" t="str">
            <v xml:space="preserve">BLOQUETE/PISO DE CONCRETO - MODELO BLOCO PISOGRAMA/CONCREGRAMA 2 FUROS, DIMENSOES APROX. DE 35 CM X 15 CM E ESPESSURA DE 7 CM (+/- 1 CM), COR NATURAL                                                                                                                                                                                                                                                                                                                                                     </v>
          </cell>
          <cell r="C527" t="str">
            <v xml:space="preserve">M2    </v>
          </cell>
          <cell r="D527" t="str">
            <v>CR</v>
          </cell>
          <cell r="E527" t="str">
            <v>64,98</v>
          </cell>
        </row>
        <row r="528">
          <cell r="A528">
            <v>40515</v>
          </cell>
          <cell r="B528" t="str">
            <v xml:space="preserve">BLOQUETE/PISO DE CONCRETO - MODELO PISOGRAMA/CONCREGRAMA/PAVI-GRADE/GRAMEIRO, DIMENSOES APROXIMADAS DE 60 CM X 45 CM E ESPESSURA DE 8 CM (+/- 1 CM), COR NATURAL                                                                                                                                                                                                                                                                                                                                          </v>
          </cell>
          <cell r="C528" t="str">
            <v xml:space="preserve">M2    </v>
          </cell>
          <cell r="D528" t="str">
            <v>CR</v>
          </cell>
          <cell r="E528" t="str">
            <v>146,20</v>
          </cell>
        </row>
        <row r="529">
          <cell r="A529">
            <v>40529</v>
          </cell>
          <cell r="B529" t="str">
            <v xml:space="preserve">BLOQUETE/PISO INTERTRAVADO DE CONCRETO - MODELO ONDA/16 FACES/RETANGULAR/TIJOLINHO/PAVER/HOLANDES/PARALELEPIPEDO, *22 CM X *11 CM, E = 10 CM, RESISTENCIA DE 50 MPA (NBR 9781), COR NATURAL                                                                                                                                                                                                                                                                                                               </v>
          </cell>
          <cell r="C529" t="str">
            <v xml:space="preserve">M2    </v>
          </cell>
          <cell r="D529" t="str">
            <v>CR</v>
          </cell>
          <cell r="E529" t="str">
            <v>93,41</v>
          </cell>
        </row>
        <row r="530">
          <cell r="A530">
            <v>36170</v>
          </cell>
          <cell r="B530" t="str">
            <v xml:space="preserve">BLOQUETE/PISO INTERTRAVADO DE CONCRETO - MODELO ONDA/16 FACES/RETANGULAR/TIJOLINHO/PAVER/HOLANDES/PARALELEPIPEDO, *22 CM X 11* CM, E = 8 CM, RESISTENCIA DE 35 MPA (NBR 9781), COR NATURAL                                                                                                                                                                                                                                                                                                                </v>
          </cell>
          <cell r="C530" t="str">
            <v xml:space="preserve">M2    </v>
          </cell>
          <cell r="D530" t="str">
            <v xml:space="preserve">C </v>
          </cell>
          <cell r="E530" t="str">
            <v>77,50</v>
          </cell>
        </row>
        <row r="531">
          <cell r="A531">
            <v>40524</v>
          </cell>
          <cell r="B531" t="str">
            <v xml:space="preserve">BLOQUETE/PISO INTERTRAVADO DE CONCRETO - MODELO ONDA/16 FACES/RETANGULAR/TIJOLINHO/PAVER/HOLANDES/PARALELEPIPEDO, 20 CM X 10 CM, E = 10 CM, RESISTENCIA DE 35 MPA (NBR 9781), COR NATURAL                                                                                                                                                                                                                                                                                                                 </v>
          </cell>
          <cell r="C531" t="str">
            <v xml:space="preserve">M2    </v>
          </cell>
          <cell r="D531" t="str">
            <v>CR</v>
          </cell>
          <cell r="E531" t="str">
            <v>91,37</v>
          </cell>
        </row>
        <row r="532">
          <cell r="A532">
            <v>36156</v>
          </cell>
          <cell r="B532" t="str">
            <v xml:space="preserve">BLOQUETE/PISO INTERTRAVADO DE CONCRETO - MODELO ONDA/16 FACES/RETANGULAR/TIJOLINHO/PAVER/HOLANDES/PARALELEPIPEDO, 20 CM X 10 CM, E = 6 CM, RESISTENCIA DE 35 MPA (NBR 9781), COLORIDO                                                                                                                                                                                                                                                                                                                     </v>
          </cell>
          <cell r="C532" t="str">
            <v xml:space="preserve">M2    </v>
          </cell>
          <cell r="D532" t="str">
            <v>CR</v>
          </cell>
          <cell r="E532" t="str">
            <v>71,07</v>
          </cell>
        </row>
        <row r="533">
          <cell r="A533">
            <v>36155</v>
          </cell>
          <cell r="B533" t="str">
            <v xml:space="preserve">BLOQUETE/PISO INTERTRAVADO DE CONCRETO - MODELO ONDA/16 FACES/RETANGULAR/TIJOLINHO/PAVER/HOLANDES/PARALELEPIPEDO, 20 CM X 10 CM, E = 6 CM, RESISTENCIA DE 35 MPA (NBR 9781), COR NATURAL                                                                                                                                                                                                                                                                                                                  </v>
          </cell>
          <cell r="C533" t="str">
            <v xml:space="preserve">M2    </v>
          </cell>
          <cell r="D533" t="str">
            <v>CR</v>
          </cell>
          <cell r="E533" t="str">
            <v>61,35</v>
          </cell>
        </row>
        <row r="534">
          <cell r="A534">
            <v>36154</v>
          </cell>
          <cell r="B534" t="str">
            <v xml:space="preserve">BLOQUETE/PISO INTERTRAVADO DE CONCRETO - MODELO ONDA/16 FACES/RETANGULAR/TIJOLINHO/PAVER/HOLANDES/PARALELEPIPEDO, 20 CM X 10 CM, E = 8 CM, RESISTENCIA DE 35 MPA (NBR 9781), COLORIDO                                                                                                                                                                                                                                                                                                                     </v>
          </cell>
          <cell r="C534" t="str">
            <v xml:space="preserve">M2    </v>
          </cell>
          <cell r="D534" t="str">
            <v>CR</v>
          </cell>
          <cell r="E534" t="str">
            <v>85,28</v>
          </cell>
        </row>
        <row r="535">
          <cell r="A535">
            <v>695</v>
          </cell>
          <cell r="B535" t="str">
            <v xml:space="preserve">BLOQUETE/PISO INTERTRAVADO DE CONCRETO - MODELO RAQUETE, *22 CM X 13,5* CM, E = 6 CM, RESISTENCIA DE 35 MPA (NBR 9781), COR NATURAL                                                                                                                                                                                                                                                                                                                                                                       </v>
          </cell>
          <cell r="C535" t="str">
            <v xml:space="preserve">M2    </v>
          </cell>
          <cell r="D535" t="str">
            <v>CR</v>
          </cell>
          <cell r="E535" t="str">
            <v>62,64</v>
          </cell>
        </row>
        <row r="536">
          <cell r="A536">
            <v>679</v>
          </cell>
          <cell r="B536" t="str">
            <v xml:space="preserve">BLOQUETE/PISO INTERTRAVADO DE CONCRETO - MODELO SEXTAVADO / HEXAGONAL, 25 CM X 25 CM, E = 10 CM, RESISTENCIA DE 35 MPA (NBR 9781), COR NATURAL                                                                                                                                                                                                                                                                                                                                                            </v>
          </cell>
          <cell r="C536" t="str">
            <v xml:space="preserve">M2    </v>
          </cell>
          <cell r="D536" t="str">
            <v>CR</v>
          </cell>
          <cell r="E536" t="str">
            <v>93,41</v>
          </cell>
        </row>
        <row r="537">
          <cell r="A537">
            <v>711</v>
          </cell>
          <cell r="B537" t="str">
            <v xml:space="preserve">BLOQUETE/PISO INTERTRAVADO DE CONCRETO - MODELO SEXTAVADO / HEXAGONAL, 25 CM X 25 CM, E = 6 CM, RESISTENCIA DE 35 MPA (NBR 9781), COR NATURAL                                                                                                                                                                                                                                                                                                                                                             </v>
          </cell>
          <cell r="C537" t="str">
            <v xml:space="preserve">M2    </v>
          </cell>
          <cell r="D537" t="str">
            <v>CR</v>
          </cell>
          <cell r="E537" t="str">
            <v>61,79</v>
          </cell>
        </row>
        <row r="538">
          <cell r="A538">
            <v>712</v>
          </cell>
          <cell r="B538" t="str">
            <v xml:space="preserve">BLOQUETE/PISO INTERTRAVADO DE CONCRETO - MODELO SEXTAVADO / HEXAGONAL, 25 CM X 25 CM, E = 8 CM, RESISTENCIA DE 35 MPA (NBR 9781), COR NATURAL                                                                                                                                                                                                                                                                                                                                                             </v>
          </cell>
          <cell r="C538" t="str">
            <v xml:space="preserve">M2    </v>
          </cell>
          <cell r="D538" t="str">
            <v>CR</v>
          </cell>
          <cell r="E538" t="str">
            <v>77,83</v>
          </cell>
        </row>
        <row r="539">
          <cell r="A539">
            <v>12614</v>
          </cell>
          <cell r="B539" t="str">
            <v xml:space="preserve">BOCAL PVC, PARA CALHA PLUVIAL, DIAMETRO DA SAIDA ENTRE *75 E 120* MM, PARA DRENAGEM PLUVIAL PREDIAL                                                                                                                                                                                                                                                                                                                                                                                                       </v>
          </cell>
          <cell r="C539" t="str">
            <v xml:space="preserve">UN    </v>
          </cell>
          <cell r="D539" t="str">
            <v>CR</v>
          </cell>
          <cell r="E539" t="str">
            <v>56,91</v>
          </cell>
        </row>
        <row r="540">
          <cell r="A540">
            <v>6140</v>
          </cell>
          <cell r="B540" t="str">
            <v xml:space="preserve">BOLSA DE LIGACAO EM PVC FLEXIVEL PARA VASO SANITARIO 40 MM (1 1/2")                                                                                                                                                                                                                                                                                                                                                                                                                                       </v>
          </cell>
          <cell r="C540" t="str">
            <v xml:space="preserve">UN    </v>
          </cell>
          <cell r="D540" t="str">
            <v>CR</v>
          </cell>
          <cell r="E540" t="str">
            <v>4,69</v>
          </cell>
        </row>
        <row r="541">
          <cell r="A541">
            <v>38399</v>
          </cell>
          <cell r="B541" t="str">
            <v xml:space="preserve">BOLSA DE LONA PARA FERRAMENTAS *50 X 35 X 25* CM                                                                                                                                                                                                                                                                                                                                                                                                                                                          </v>
          </cell>
          <cell r="C541" t="str">
            <v xml:space="preserve">UN    </v>
          </cell>
          <cell r="D541" t="str">
            <v>CR</v>
          </cell>
          <cell r="E541" t="str">
            <v>269,37</v>
          </cell>
        </row>
        <row r="542">
          <cell r="A542">
            <v>735</v>
          </cell>
          <cell r="B542" t="str">
            <v xml:space="preserve">BOMBA CENTRIFUGA  MOTOR ELETRICO TRIFASICO 1,48HP  DIAMETRO DE SUCCAO X ELEVACAO 1" X 1", 4 ESTAGIOS, DIAMETRO DOS ROTORES 3 X 107 MM + 1 X 100 MM, HM/Q: 10 M / 5,3 M3/H A 70 M / 1,8 M3/H                                                                                                                                                                                                                                                                                                               </v>
          </cell>
          <cell r="C542" t="str">
            <v xml:space="preserve">UN    </v>
          </cell>
          <cell r="D542" t="str">
            <v>CR</v>
          </cell>
          <cell r="E542" t="str">
            <v>3.757,82</v>
          </cell>
        </row>
        <row r="543">
          <cell r="A543">
            <v>736</v>
          </cell>
          <cell r="B543" t="str">
            <v xml:space="preserve">BOMBA CENTRIFUGA  MOTOR ELETRICO TRIFASICO 2,96HP, DIAMETRO DE SUCCAO X ELEVACAO 1 1/2" X 1 1/4", DIAMETRO DO ROTOR 148 MM, HM/Q: 34 M / 14,80 M3/H A 40 M / 8,60 M3/H                                                                                                                                                                                                                                                                                                                                    </v>
          </cell>
          <cell r="C543" t="str">
            <v xml:space="preserve">UN    </v>
          </cell>
          <cell r="D543" t="str">
            <v>CR</v>
          </cell>
          <cell r="E543" t="str">
            <v>3.159,65</v>
          </cell>
        </row>
        <row r="544">
          <cell r="A544">
            <v>729</v>
          </cell>
          <cell r="B544" t="str">
            <v xml:space="preserve">BOMBA CENTRIFUGA COM MOTOR ELETRICO MONOFASICO, POTENCIA 0,33 HP,  BOCAIS 1" X 3/4", DIAMETRO DO ROTOR 99 MM, HM/Q = 4 MCA / 8,5 M3/H A 18 MCA / 0,90 M3/H                                                                                                                                                                                                                                                                                                                                                </v>
          </cell>
          <cell r="C544" t="str">
            <v xml:space="preserve">UN    </v>
          </cell>
          <cell r="D544" t="str">
            <v xml:space="preserve">C </v>
          </cell>
          <cell r="E544" t="str">
            <v>1.287,59</v>
          </cell>
        </row>
        <row r="545">
          <cell r="A545">
            <v>39925</v>
          </cell>
          <cell r="B545" t="str">
            <v xml:space="preserve">BOMBA CENTRIFUGA MONOESTAGIO COM MOTOR ELETRICO MONOFASICO, POTENCIA 15 HP,  DIAMETRO DO ROTOR *173* MM, HM/Q = *30* MCA / *90* M3/H A *45* MCA / *55* M3/H                                                                                                                                                                                                                                                                                                                                               </v>
          </cell>
          <cell r="C545" t="str">
            <v xml:space="preserve">UN    </v>
          </cell>
          <cell r="D545" t="str">
            <v>CR</v>
          </cell>
          <cell r="E545" t="str">
            <v>18.605,56</v>
          </cell>
        </row>
        <row r="546">
          <cell r="A546">
            <v>731</v>
          </cell>
          <cell r="B546" t="str">
            <v xml:space="preserve">BOMBA CENTRIFUGA MOTOR ELETRICO MONOFASICO 0,49 HP  BOCAIS 1" X 3/4", DIAMETRO DO ROTOR 110 MM, HM/Q: 6 M / 8,3 M3/H A 20 M / 1,2 M3/H                                                                                                                                                                                                                                                                                                                                                                    </v>
          </cell>
          <cell r="C546" t="str">
            <v xml:space="preserve">UN    </v>
          </cell>
          <cell r="D546" t="str">
            <v>CR</v>
          </cell>
          <cell r="E546" t="str">
            <v>1.253,14</v>
          </cell>
        </row>
        <row r="547">
          <cell r="A547">
            <v>10575</v>
          </cell>
          <cell r="B547" t="str">
            <v xml:space="preserve">BOMBA CENTRIFUGA MOTOR ELETRICO MONOFASICO 0,50 CV DIAMETRO DE SUCCAO X ELEVACAO 3/4" X 3/4", MONOESTAGIO, DIAMETRO DOS ROTORES 114 MM, HM/Q: 2 M / 2,99 M3/H A 24 M / 0,71 M3/H                                                                                                                                                                                                                                                                                                                          </v>
          </cell>
          <cell r="C547" t="str">
            <v xml:space="preserve">UN    </v>
          </cell>
          <cell r="D547" t="str">
            <v>CR</v>
          </cell>
          <cell r="E547" t="str">
            <v>1.955,62</v>
          </cell>
        </row>
        <row r="548">
          <cell r="A548">
            <v>733</v>
          </cell>
          <cell r="B548" t="str">
            <v xml:space="preserve">BOMBA CENTRIFUGA MOTOR ELETRICO MONOFASICO 0,74HP  DIAMETRO DE SUCCAO X ELEVACAO 1 1/4" X 1", DIAMETRO DO ROTOR 120 MM, HM/Q: 8 M / 7,70 M3/H A 24 M / 2,80 M3/H                                                                                                                                                                                                                                                                                                                                          </v>
          </cell>
          <cell r="C548" t="str">
            <v xml:space="preserve">UN    </v>
          </cell>
          <cell r="D548" t="str">
            <v>CR</v>
          </cell>
          <cell r="E548" t="str">
            <v>2.141,17</v>
          </cell>
        </row>
        <row r="549">
          <cell r="A549">
            <v>732</v>
          </cell>
          <cell r="B549" t="str">
            <v xml:space="preserve">BOMBA CENTRIFUGA MOTOR ELETRICO TRIFASICO 0,99HP  DIAMETRO DE SUCCAO X ELEVACAO 1" X 1", DIAMETRO DO ROTOR 145 MM, HM/Q: 14 M / 8,4 M3/H A 40 M / 0,60 M3/H                                                                                                                                                                                                                                                                                                                                               </v>
          </cell>
          <cell r="C549" t="str">
            <v xml:space="preserve">UN    </v>
          </cell>
          <cell r="D549" t="str">
            <v>CR</v>
          </cell>
          <cell r="E549" t="str">
            <v>2.112,38</v>
          </cell>
        </row>
        <row r="550">
          <cell r="A550">
            <v>737</v>
          </cell>
          <cell r="B550" t="str">
            <v xml:space="preserve">BOMBA CENTRIFUGA MOTOR ELETRICO TRIFASICO 14,8 HP, DIAMETRO DE SUCCAO X ELEVACAO 2 1/2" X 2", DIAMETRO DO ROTOR 195 MM, HM/Q: 62 M / 55,5 M3/H A 80 M / 31,50 M3/H                                                                                                                                                                                                                                                                                                                                        </v>
          </cell>
          <cell r="C550" t="str">
            <v xml:space="preserve">UN    </v>
          </cell>
          <cell r="D550" t="str">
            <v>CR</v>
          </cell>
          <cell r="E550" t="str">
            <v>11.845,62</v>
          </cell>
        </row>
        <row r="551">
          <cell r="A551">
            <v>738</v>
          </cell>
          <cell r="B551" t="str">
            <v xml:space="preserve">BOMBA CENTRIFUGA MOTOR ELETRICO TRIFASICO 5HP, DIAMETRO DE SUCCAO X ELEVACAO 2" X 1 1/2", DIAMETRO DO ROTOR 155 MM, HM/Q: 40 M / 20,40 M3/H A 46 M / 9,20 M3/H                                                                                                                                                                                                                                                                                                                                            </v>
          </cell>
          <cell r="C551" t="str">
            <v xml:space="preserve">UN    </v>
          </cell>
          <cell r="D551" t="str">
            <v>CR</v>
          </cell>
          <cell r="E551" t="str">
            <v>5.492,73</v>
          </cell>
        </row>
        <row r="552">
          <cell r="A552">
            <v>740</v>
          </cell>
          <cell r="B552" t="str">
            <v xml:space="preserve">BOMBA CENTRIFUGA MOTOR ELETRICO TRIFASICO 9,86 DIAMETRO DE SUCCAO X ELEVACAO 1" X 1", 4 ESTAGIOS, DIAMETRO DOS ROTORES 4 X 146 MM, HM/Q: 85 M / 14,9 M3/H A 140 M / 4,2 M3/H                                                                                                                                                                                                                                                                                                                              </v>
          </cell>
          <cell r="C552" t="str">
            <v xml:space="preserve">UN    </v>
          </cell>
          <cell r="D552" t="str">
            <v>CR</v>
          </cell>
          <cell r="E552" t="str">
            <v>11.143,61</v>
          </cell>
        </row>
        <row r="553">
          <cell r="A553">
            <v>734</v>
          </cell>
          <cell r="B553" t="str">
            <v xml:space="preserve">BOMBA CENTRIFUGA,  MOTOR ELETRICO TRIFASICO 1,48HP  DIAMETRO DE SUCCAO X ELEVACAO 1 1/2" X 1", DIAMETRO DO ROTOR 117 MM, HM/Q: 10 M / 21,9 M3/H A 24 M / 6,1 M3/H                                                                                                                                                                                                                                                                                                                                         </v>
          </cell>
          <cell r="C553" t="str">
            <v xml:space="preserve">UN    </v>
          </cell>
          <cell r="D553" t="str">
            <v>CR</v>
          </cell>
          <cell r="E553" t="str">
            <v>2.264,47</v>
          </cell>
        </row>
        <row r="554">
          <cell r="A554">
            <v>39008</v>
          </cell>
          <cell r="B554" t="str">
            <v xml:space="preserve">BOMBA DE PROJECAO DE CONCRETO SECO, POTENCIA 10 CV, VAZAO 3 M3/H                                                                                                                                                                                                                                                                                                                                                                                                                                          </v>
          </cell>
          <cell r="C554" t="str">
            <v xml:space="preserve">UN    </v>
          </cell>
          <cell r="D554" t="str">
            <v>CR</v>
          </cell>
          <cell r="E554" t="str">
            <v>58.513,46</v>
          </cell>
        </row>
        <row r="555">
          <cell r="A555">
            <v>39009</v>
          </cell>
          <cell r="B555" t="str">
            <v xml:space="preserve">BOMBA DE PROJECAO DE CONCRETO SECO, POTENCIA 10 CV, VAZAO 6 M3/H                                                                                                                                                                                                                                                                                                                                                                                                                                          </v>
          </cell>
          <cell r="C555" t="str">
            <v xml:space="preserve">UN    </v>
          </cell>
          <cell r="D555" t="str">
            <v>CR</v>
          </cell>
          <cell r="E555" t="str">
            <v>62.689,92</v>
          </cell>
        </row>
        <row r="556">
          <cell r="A556">
            <v>10587</v>
          </cell>
          <cell r="B556" t="str">
            <v xml:space="preserve">BOMBA SUBMERSA PARA POCOS TUBULARES PROFUNDOS DIAMETRO DE 4 POLEGADAS, ELETRICA, MONOFASICA, POTENCIA 0,49 HP, 13 ESTAGIOS, BOCAL DE DESCARGA DIAMETRO DE UMA POLEGADA E MEIA, HM/Q = 18 M / 1,90 M3/H A 85 M / 0,60 M3/H                                                                                                                                                                                                                                                                                 </v>
          </cell>
          <cell r="C556" t="str">
            <v xml:space="preserve">UN    </v>
          </cell>
          <cell r="D556" t="str">
            <v>CR</v>
          </cell>
          <cell r="E556" t="str">
            <v>3.335,54</v>
          </cell>
        </row>
        <row r="557">
          <cell r="A557">
            <v>759</v>
          </cell>
          <cell r="B557" t="str">
            <v xml:space="preserve">BOMBA SUBMERSA PARA POCOS TUBULARES PROFUNDOS DIAMETRO DE 4 POLEGADAS, ELETRICA, TRIFASICA, POTENCIA 1,97 HP, 20 ESTAGIOS, BOCAL DE DESCARGA DIAMETRO DE UMA POLEGADA E MEIA, HM/Q = 18 M / 5,40 M3/H A 164 M / 0,80 M3/H                                                                                                                                                                                                                                                                                 </v>
          </cell>
          <cell r="C557" t="str">
            <v xml:space="preserve">UN    </v>
          </cell>
          <cell r="D557" t="str">
            <v>CR</v>
          </cell>
          <cell r="E557" t="str">
            <v>4.795,85</v>
          </cell>
        </row>
        <row r="558">
          <cell r="A558">
            <v>761</v>
          </cell>
          <cell r="B558" t="str">
            <v xml:space="preserve">BOMBA SUBMERSA PARA POCOS TUBULARES PROFUNDOS DIAMETRO DE 4 POLEGADAS, ELETRICA, TRIFASICA, POTENCIA 5,42 HP, 15 ESTAGIOS, BOCAL DE DESCARGA DIAMETRO DE 2 POLEGADAS, HM/Q = 18 M / 18,10 M3/H A 121 M / 2,90 M3/H                                                                                                                                                                                                                                                                                        </v>
          </cell>
          <cell r="C558" t="str">
            <v xml:space="preserve">UN    </v>
          </cell>
          <cell r="D558" t="str">
            <v>CR</v>
          </cell>
          <cell r="E558" t="str">
            <v>8.129,36</v>
          </cell>
        </row>
        <row r="559">
          <cell r="A559">
            <v>750</v>
          </cell>
          <cell r="B559" t="str">
            <v xml:space="preserve">BOMBA SUBMERSA PARA POCOS TUBULARES PROFUNDOS DIAMETRO DE 4 POLEGADAS, ELETRICA, TRIFASICA, POTENCIA 5,42 HP, 29 ESTAGIOS, BOCAL DE DESCARGA DE UMA POLEGADA E MEIA, HM/Q = 18 M / 8,10 M3/H A 201 M / 3,2 M3/H                                                                                                                                                                                                                                                                                           </v>
          </cell>
          <cell r="C559" t="str">
            <v xml:space="preserve">UN    </v>
          </cell>
          <cell r="D559" t="str">
            <v>CR</v>
          </cell>
          <cell r="E559" t="str">
            <v>7.718,18</v>
          </cell>
        </row>
        <row r="560">
          <cell r="A560">
            <v>755</v>
          </cell>
          <cell r="B560" t="str">
            <v xml:space="preserve">BOMBA SUBMERSA PARA POCOS TUBULARES PROFUNDOS DIAMETRO DE 6 POLEGADAS, ELETRICA, TRIFASICA, POTENCIA 27,12 HP, 7 ESTAGIOS, BOCAL DE DESCARGA DIAMETRO DE 4 POLEGADAS, HM/Q = 13,9 M / 90 M3/H A 44,0 M / 25,0 M3/H                                                                                                                                                                                                                                                                                        </v>
          </cell>
          <cell r="C560" t="str">
            <v xml:space="preserve">UN    </v>
          </cell>
          <cell r="D560" t="str">
            <v>CR</v>
          </cell>
          <cell r="E560" t="str">
            <v>31.671,69</v>
          </cell>
        </row>
        <row r="561">
          <cell r="A561">
            <v>749</v>
          </cell>
          <cell r="B561" t="str">
            <v xml:space="preserve">BOMBA SUBMERSA PARA POCOS TUBULARES PROFUNDOS DIAMETRO DE 6 POLEGADAS, ELETRICA, TRIFASICA, POTENCIA 3,45 HP, 5 ESTAGIOS, BOCAL DE DESCARGA DIAMETRO DE 2 POLEGADAS, HM/Q = 68,5 M / 6,12 M3/H A 39,5 M / 14,04 M3/H                                                                                                                                                                                                                                                                                      </v>
          </cell>
          <cell r="C561" t="str">
            <v xml:space="preserve">UN    </v>
          </cell>
          <cell r="D561" t="str">
            <v>CR</v>
          </cell>
          <cell r="E561" t="str">
            <v>11.648,26</v>
          </cell>
        </row>
        <row r="562">
          <cell r="A562">
            <v>756</v>
          </cell>
          <cell r="B562" t="str">
            <v xml:space="preserve">BOMBA SUBMERSA PARA POCOS TUBULARES PROFUNDOS DIAMETRO DE 6 POLEGADAS, ELETRICA, TRIFASICA, POTENCIA 32 HP, 9 ESTAGIOS, BOCAL DE DESCARGA DIAMETRO DE 4 POLEGADAS, HM/Q = 114,0 M / 13,9 M3/H A 57,0 M / 25,0 M3/H                                                                                                                                                                                                                                                                                        </v>
          </cell>
          <cell r="C562" t="str">
            <v xml:space="preserve">UN    </v>
          </cell>
          <cell r="D562" t="str">
            <v>CR</v>
          </cell>
          <cell r="E562" t="str">
            <v>34.542,22</v>
          </cell>
        </row>
        <row r="563">
          <cell r="A563">
            <v>757</v>
          </cell>
          <cell r="B563" t="str">
            <v xml:space="preserve">BOMBA SUBMERSIVEL,  ELETRICA, TRIFASICA, POTENCIA 6 HP, DIAMETRO DO ROTOR 127 MM, BOCAL DE SAIDA DIAMETRO DE 3 POLEGADAS, HM/Q = 7 M / 66,90 M3/H A 26 M / 2,88 M3/H                                                                                                                                                                                                                                                                                                                                      </v>
          </cell>
          <cell r="C563" t="str">
            <v xml:space="preserve">UN    </v>
          </cell>
          <cell r="D563" t="str">
            <v>CR</v>
          </cell>
          <cell r="E563" t="str">
            <v>15.684,37</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cell r="D564" t="str">
            <v>CR</v>
          </cell>
          <cell r="E564" t="str">
            <v>3.462,71</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cell r="D565" t="str">
            <v xml:space="preserve">C </v>
          </cell>
          <cell r="E565" t="str">
            <v>4.182,50</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cell r="D566" t="str">
            <v>CR</v>
          </cell>
          <cell r="E566" t="str">
            <v>5.618,92</v>
          </cell>
        </row>
        <row r="567">
          <cell r="A567">
            <v>760</v>
          </cell>
          <cell r="B567" t="str">
            <v xml:space="preserve">BOMBA SUBMERSIVEL, ELETRICA, TRIFASICA, POTENCIA 13 HP, DIAMETRO DO ROTOR 170 MM, BOCAL DE SAIDA DIAMETRO DE 3 POLEGADAS, HM/Q = 11 M / 68,40 M3/H A 72 M / 3,6 M3/H                                                                                                                                                                                                                                                                                                                                      </v>
          </cell>
          <cell r="C567" t="str">
            <v xml:space="preserve">UN    </v>
          </cell>
          <cell r="D567" t="str">
            <v>CR</v>
          </cell>
          <cell r="E567" t="str">
            <v>31.368,75</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cell r="D568" t="str">
            <v>CR</v>
          </cell>
          <cell r="E568" t="str">
            <v>4.940,57</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cell r="D569" t="str">
            <v>CR</v>
          </cell>
          <cell r="E569" t="str">
            <v>7.842,18</v>
          </cell>
        </row>
        <row r="570">
          <cell r="A570">
            <v>44489</v>
          </cell>
          <cell r="B570" t="str">
            <v xml:space="preserve">BOMBA TRIPLEX COM MOTOR A DIESEL, NACIONAL, DIAMETRO DE SUCCAO DE 2  1/2''                                                                                                                                                                                                                                                                                                                                                                                                                                </v>
          </cell>
          <cell r="C570" t="str">
            <v xml:space="preserve">UN    </v>
          </cell>
          <cell r="D570" t="str">
            <v>CR</v>
          </cell>
          <cell r="E570" t="str">
            <v>320.094,30</v>
          </cell>
        </row>
        <row r="571">
          <cell r="A571">
            <v>39917</v>
          </cell>
          <cell r="B571" t="str">
            <v xml:space="preserve">BOMBA TRIPLEX, PARA INJECAO DE CALDA DE CIMENTO, VAZAO MAXIMA DE *100* LITROS/MINUTO, PRESSAO MAXIMA DE *70* BAR, POTENCIA DE 15 CV                                                                                                                                                                                                                                                                                                                                                                       </v>
          </cell>
          <cell r="C571" t="str">
            <v xml:space="preserve">UN    </v>
          </cell>
          <cell r="D571" t="str">
            <v>CR</v>
          </cell>
          <cell r="E571" t="str">
            <v>89.880,90</v>
          </cell>
        </row>
        <row r="572">
          <cell r="A572">
            <v>38167</v>
          </cell>
          <cell r="B572" t="str">
            <v xml:space="preserve">BORBOLETA PARA JANELA TIPO GUILHOTINA, EM ZAMAC CROMADO                                                                                                                                                                                                                                                                                                                                                                                                                                                   </v>
          </cell>
          <cell r="C572" t="str">
            <v xml:space="preserve">PAR   </v>
          </cell>
          <cell r="D572" t="str">
            <v>CR</v>
          </cell>
          <cell r="E572" t="str">
            <v>26,37</v>
          </cell>
        </row>
        <row r="573">
          <cell r="A573">
            <v>36145</v>
          </cell>
          <cell r="B573" t="str">
            <v xml:space="preserve">BOTA DE PVC PRETA, CANO MEDIO, SEM FORRO                                                                                                                                                                                                                                                                                                                                                                                                                                                                  </v>
          </cell>
          <cell r="C573" t="str">
            <v xml:space="preserve">PAR   </v>
          </cell>
          <cell r="D573" t="str">
            <v>CR</v>
          </cell>
          <cell r="E573" t="str">
            <v>43,17</v>
          </cell>
        </row>
        <row r="574">
          <cell r="A574">
            <v>12893</v>
          </cell>
          <cell r="B574" t="str">
            <v xml:space="preserve">BOTA DE SEGURANCA COM BIQUEIRA DE ACO E COLARINHO ACOLCHOADO                                                                                                                                                                                                                                                                                                                                                                                                                                              </v>
          </cell>
          <cell r="C574" t="str">
            <v xml:space="preserve">PAR   </v>
          </cell>
          <cell r="D574" t="str">
            <v>CR</v>
          </cell>
          <cell r="E574" t="str">
            <v>71,95</v>
          </cell>
        </row>
        <row r="575">
          <cell r="A575">
            <v>11685</v>
          </cell>
          <cell r="B575" t="str">
            <v xml:space="preserve">BRACO / CANO PARA CHUVEIRO ELETRICO, EM ALUMINIO, 30 CM X 1/2 "                                                                                                                                                                                                                                                                                                                                                                                                                                           </v>
          </cell>
          <cell r="C575" t="str">
            <v xml:space="preserve">UN    </v>
          </cell>
          <cell r="D575" t="str">
            <v>CR</v>
          </cell>
          <cell r="E575" t="str">
            <v>25,69</v>
          </cell>
        </row>
        <row r="576">
          <cell r="A576">
            <v>11680</v>
          </cell>
          <cell r="B576" t="str">
            <v xml:space="preserve">BRACO OU HASTE COM CANOPLA PLASTICA, 1/2 ", PARA CHUVEIRO SIMPLES                                                                                                                                                                                                                                                                                                                                                                                                                                         </v>
          </cell>
          <cell r="C576" t="str">
            <v xml:space="preserve">UN    </v>
          </cell>
          <cell r="D576" t="str">
            <v>CR</v>
          </cell>
          <cell r="E576" t="str">
            <v>18,89</v>
          </cell>
        </row>
        <row r="577">
          <cell r="A577">
            <v>11679</v>
          </cell>
          <cell r="B577" t="str">
            <v xml:space="preserve">BRACO OU HASTE RETA COM CANOPLA PLASTICA, 1/2 ", PARA CHUVEIRO ELETRICO                                                                                                                                                                                                                                                                                                                                                                                                                                   </v>
          </cell>
          <cell r="C577" t="str">
            <v xml:space="preserve">UN    </v>
          </cell>
          <cell r="D577" t="str">
            <v>CR</v>
          </cell>
          <cell r="E577" t="str">
            <v>25,61</v>
          </cell>
        </row>
        <row r="578">
          <cell r="A578">
            <v>2512</v>
          </cell>
          <cell r="B578" t="str">
            <v xml:space="preserve">BRACO P/ LUMINARIA PUBLICA 1 X 1,50M ROMAGNOLE OU EQUIV                                                                                                                                                                                                                                                                                                                                                                                                                                                   </v>
          </cell>
          <cell r="C578" t="str">
            <v xml:space="preserve">UN    </v>
          </cell>
          <cell r="D578" t="str">
            <v>CR</v>
          </cell>
          <cell r="E578" t="str">
            <v>41,05</v>
          </cell>
        </row>
        <row r="579">
          <cell r="A579">
            <v>4374</v>
          </cell>
          <cell r="B579" t="str">
            <v xml:space="preserve">BUCHA DE NYLON SEM ABA S10                                                                                                                                                                                                                                                                                                                                                                                                                                                                                </v>
          </cell>
          <cell r="C579" t="str">
            <v xml:space="preserve">UN    </v>
          </cell>
          <cell r="D579" t="str">
            <v>CR</v>
          </cell>
          <cell r="E579" t="str">
            <v>0,33</v>
          </cell>
        </row>
        <row r="580">
          <cell r="A580">
            <v>7568</v>
          </cell>
          <cell r="B580" t="str">
            <v xml:space="preserve">BUCHA DE NYLON SEM ABA S10, COM PARAFUSO DE 6,10 X 65 MM EM ACO ZINCADO COM ROSCA SOBERBA, CABECA CHATA E FENDA PHILLIPS                                                                                                                                                                                                                                                                                                                                                                                  </v>
          </cell>
          <cell r="C580" t="str">
            <v xml:space="preserve">UN    </v>
          </cell>
          <cell r="D580" t="str">
            <v>CR</v>
          </cell>
          <cell r="E580" t="str">
            <v>0,55</v>
          </cell>
        </row>
        <row r="581">
          <cell r="A581">
            <v>7584</v>
          </cell>
          <cell r="B581" t="str">
            <v xml:space="preserve">BUCHA DE NYLON SEM ABA S12, COM PARAFUSO DE 5/16" X 80 MM EM ACO ZINCADO COM ROSCA SOBERBA E CABECA SEXTAVADA                                                                                                                                                                                                                                                                                                                                                                                             </v>
          </cell>
          <cell r="C581" t="str">
            <v xml:space="preserve">UN    </v>
          </cell>
          <cell r="D581" t="str">
            <v>CR</v>
          </cell>
          <cell r="E581" t="str">
            <v>0,84</v>
          </cell>
        </row>
        <row r="582">
          <cell r="A582">
            <v>11945</v>
          </cell>
          <cell r="B582" t="str">
            <v xml:space="preserve">BUCHA DE NYLON SEM ABA S4                                                                                                                                                                                                                                                                                                                                                                                                                                                                                 </v>
          </cell>
          <cell r="C582" t="str">
            <v xml:space="preserve">UN    </v>
          </cell>
          <cell r="D582" t="str">
            <v>CR</v>
          </cell>
          <cell r="E582" t="str">
            <v>0,05</v>
          </cell>
        </row>
        <row r="583">
          <cell r="A583">
            <v>11946</v>
          </cell>
          <cell r="B583" t="str">
            <v xml:space="preserve">BUCHA DE NYLON SEM ABA S5                                                                                                                                                                                                                                                                                                                                                                                                                                                                                 </v>
          </cell>
          <cell r="C583" t="str">
            <v xml:space="preserve">UN    </v>
          </cell>
          <cell r="D583" t="str">
            <v>CR</v>
          </cell>
          <cell r="E583" t="str">
            <v>0,06</v>
          </cell>
        </row>
        <row r="584">
          <cell r="A584">
            <v>4375</v>
          </cell>
          <cell r="B584" t="str">
            <v xml:space="preserve">BUCHA DE NYLON SEM ABA S6                                                                                                                                                                                                                                                                                                                                                                                                                                                                                 </v>
          </cell>
          <cell r="C584" t="str">
            <v xml:space="preserve">UN    </v>
          </cell>
          <cell r="D584" t="str">
            <v xml:space="preserve">C </v>
          </cell>
          <cell r="E584" t="str">
            <v>0,09</v>
          </cell>
        </row>
        <row r="585">
          <cell r="A585">
            <v>11950</v>
          </cell>
          <cell r="B585" t="str">
            <v xml:space="preserve">BUCHA DE NYLON SEM ABA S6, COM PARAFUSO DE 4,20 X 40 MM EM ACO ZINCADO COM ROSCA SOBERBA, CABECA CHATA E FENDA PHILLIPS                                                                                                                                                                                                                                                                                                                                                                                   </v>
          </cell>
          <cell r="C585" t="str">
            <v xml:space="preserve">UN    </v>
          </cell>
          <cell r="D585" t="str">
            <v>CR</v>
          </cell>
          <cell r="E585" t="str">
            <v>0,18</v>
          </cell>
        </row>
        <row r="586">
          <cell r="A586">
            <v>4376</v>
          </cell>
          <cell r="B586" t="str">
            <v xml:space="preserve">BUCHA DE NYLON SEM ABA S8                                                                                                                                                                                                                                                                                                                                                                                                                                                                                 </v>
          </cell>
          <cell r="C586" t="str">
            <v xml:space="preserve">UN    </v>
          </cell>
          <cell r="D586" t="str">
            <v>CR</v>
          </cell>
          <cell r="E586" t="str">
            <v>0,17</v>
          </cell>
        </row>
        <row r="587">
          <cell r="A587">
            <v>7583</v>
          </cell>
          <cell r="B587" t="str">
            <v xml:space="preserve">BUCHA DE NYLON SEM ABA S8, COM PARAFUSO DE 4,80 X 50 MM EM ACO ZINCADO COM ROSCA SOBERBA, CABECA CHATA E FENDA PHILLIPS                                                                                                                                                                                                                                                                                                                                                                                   </v>
          </cell>
          <cell r="C587" t="str">
            <v xml:space="preserve">UN    </v>
          </cell>
          <cell r="D587" t="str">
            <v>CR</v>
          </cell>
          <cell r="E587" t="str">
            <v>0,37</v>
          </cell>
        </row>
        <row r="588">
          <cell r="A588">
            <v>4350</v>
          </cell>
          <cell r="B588" t="str">
            <v xml:space="preserve">BUCHA DE NYLON, DIAMETRO DO FURO 8 MM, COMPRIMENTO 40 MM, COM PARAFUSO DE ROSCA SOBERBA, CABECA CHATA, FENDA SIMPLES, 4,8 X 50 MM                                                                                                                                                                                                                                                                                                                                                                         </v>
          </cell>
          <cell r="C588" t="str">
            <v xml:space="preserve">UN    </v>
          </cell>
          <cell r="D588" t="str">
            <v>CR</v>
          </cell>
          <cell r="E588" t="str">
            <v>0,71</v>
          </cell>
        </row>
        <row r="589">
          <cell r="A589">
            <v>44400</v>
          </cell>
          <cell r="B589" t="str">
            <v xml:space="preserve">BUCHA DE REDUCAO CPVC, SOLDAVEL, 54 X 28 MM, PARA AGUA QUENTE                                                                                                                                                                                                                                                                                                                                                                                                                                             </v>
          </cell>
          <cell r="C589" t="str">
            <v xml:space="preserve">UN    </v>
          </cell>
          <cell r="D589" t="str">
            <v>CR</v>
          </cell>
          <cell r="E589" t="str">
            <v>25,70</v>
          </cell>
        </row>
        <row r="590">
          <cell r="A590">
            <v>39886</v>
          </cell>
          <cell r="B590" t="str">
            <v xml:space="preserve">BUCHA DE REDUCAO DE COBRE (REF 600-2) SEM ANEL DE SOLDA, PONTA X BOLSA, 22 X 15 MM                                                                                                                                                                                                                                                                                                                                                                                                                        </v>
          </cell>
          <cell r="C590" t="str">
            <v xml:space="preserve">UN    </v>
          </cell>
          <cell r="D590" t="str">
            <v>CR</v>
          </cell>
          <cell r="E590" t="str">
            <v>5,47</v>
          </cell>
        </row>
        <row r="591">
          <cell r="A591">
            <v>39887</v>
          </cell>
          <cell r="B591" t="str">
            <v xml:space="preserve">BUCHA DE REDUCAO DE COBRE (REF 600-2) SEM ANEL DE SOLDA, PONTA X BOLSA, 28 X 22 MM                                                                                                                                                                                                                                                                                                                                                                                                                        </v>
          </cell>
          <cell r="C591" t="str">
            <v xml:space="preserve">UN    </v>
          </cell>
          <cell r="D591" t="str">
            <v>CR</v>
          </cell>
          <cell r="E591" t="str">
            <v>8,20</v>
          </cell>
        </row>
        <row r="592">
          <cell r="A592">
            <v>39888</v>
          </cell>
          <cell r="B592" t="str">
            <v xml:space="preserve">BUCHA DE REDUCAO DE COBRE (REF 600-2) SEM ANEL DE SOLDA, PONTA X BOLSA, 35 X 28 MM                                                                                                                                                                                                                                                                                                                                                                                                                        </v>
          </cell>
          <cell r="C592" t="str">
            <v xml:space="preserve">UN    </v>
          </cell>
          <cell r="D592" t="str">
            <v>CR</v>
          </cell>
          <cell r="E592" t="str">
            <v>18,76</v>
          </cell>
        </row>
        <row r="593">
          <cell r="A593">
            <v>39890</v>
          </cell>
          <cell r="B593" t="str">
            <v xml:space="preserve">BUCHA DE REDUCAO DE COBRE (REF 600-2) SEM ANEL DE SOLDA, PONTA X BOLSA, 42 X 35 MM                                                                                                                                                                                                                                                                                                                                                                                                                        </v>
          </cell>
          <cell r="C593" t="str">
            <v xml:space="preserve">UN    </v>
          </cell>
          <cell r="D593" t="str">
            <v>CR</v>
          </cell>
          <cell r="E593" t="str">
            <v>32,03</v>
          </cell>
        </row>
        <row r="594">
          <cell r="A594">
            <v>39891</v>
          </cell>
          <cell r="B594" t="str">
            <v xml:space="preserve">BUCHA DE REDUCAO DE COBRE (REF 600-2) SEM ANEL DE SOLDA, PONTA X BOLSA, 54 X 42 MM                                                                                                                                                                                                                                                                                                                                                                                                                        </v>
          </cell>
          <cell r="C594" t="str">
            <v xml:space="preserve">UN    </v>
          </cell>
          <cell r="D594" t="str">
            <v>CR</v>
          </cell>
          <cell r="E594" t="str">
            <v>45,16</v>
          </cell>
        </row>
        <row r="595">
          <cell r="A595">
            <v>39892</v>
          </cell>
          <cell r="B595" t="str">
            <v xml:space="preserve">BUCHA DE REDUCAO DE COBRE (REF 600-2) SEM ANEL DE SOLDA, PONTA X BOLSA, 66 X 54 MM                                                                                                                                                                                                                                                                                                                                                                                                                        </v>
          </cell>
          <cell r="C595" t="str">
            <v xml:space="preserve">UN    </v>
          </cell>
          <cell r="D595" t="str">
            <v>CR</v>
          </cell>
          <cell r="E595" t="str">
            <v>140,76</v>
          </cell>
        </row>
        <row r="596">
          <cell r="A596">
            <v>790</v>
          </cell>
          <cell r="B596" t="str">
            <v xml:space="preserve">BUCHA DE REDUCAO DE FERRO GALVANIZADO, COM ROSCA BSP, DE 1 1/2" X 1 1/4"                                                                                                                                                                                                                                                                                                                                                                                                                                  </v>
          </cell>
          <cell r="C596" t="str">
            <v xml:space="preserve">UN    </v>
          </cell>
          <cell r="D596" t="str">
            <v>CR</v>
          </cell>
          <cell r="E596" t="str">
            <v>22,74</v>
          </cell>
        </row>
        <row r="597">
          <cell r="A597">
            <v>766</v>
          </cell>
          <cell r="B597" t="str">
            <v xml:space="preserve">BUCHA DE REDUCAO DE FERRO GALVANIZADO, COM ROSCA BSP, DE 1 1/2" X 1/2"                                                                                                                                                                                                                                                                                                                                                                                                                                    </v>
          </cell>
          <cell r="C597" t="str">
            <v xml:space="preserve">UN    </v>
          </cell>
          <cell r="D597" t="str">
            <v>CR</v>
          </cell>
          <cell r="E597" t="str">
            <v>22,74</v>
          </cell>
        </row>
        <row r="598">
          <cell r="A598">
            <v>791</v>
          </cell>
          <cell r="B598" t="str">
            <v xml:space="preserve">BUCHA DE REDUCAO DE FERRO GALVANIZADO, COM ROSCA BSP, DE 1 1/2" X 1"                                                                                                                                                                                                                                                                                                                                                                                                                                      </v>
          </cell>
          <cell r="C598" t="str">
            <v xml:space="preserve">UN    </v>
          </cell>
          <cell r="D598" t="str">
            <v>CR</v>
          </cell>
          <cell r="E598" t="str">
            <v>22,74</v>
          </cell>
        </row>
        <row r="599">
          <cell r="A599">
            <v>767</v>
          </cell>
          <cell r="B599" t="str">
            <v xml:space="preserve">BUCHA DE REDUCAO DE FERRO GALVANIZADO, COM ROSCA BSP, DE 1 1/2" X 3/4"                                                                                                                                                                                                                                                                                                                                                                                                                                    </v>
          </cell>
          <cell r="C599" t="str">
            <v xml:space="preserve">UN    </v>
          </cell>
          <cell r="D599" t="str">
            <v>CR</v>
          </cell>
          <cell r="E599" t="str">
            <v>22,74</v>
          </cell>
        </row>
        <row r="600">
          <cell r="A600">
            <v>768</v>
          </cell>
          <cell r="B600" t="str">
            <v xml:space="preserve">BUCHA DE REDUCAO DE FERRO GALVANIZADO, COM ROSCA BSP, DE 1 1/4" X 1/2"                                                                                                                                                                                                                                                                                                                                                                                                                                    </v>
          </cell>
          <cell r="C600" t="str">
            <v xml:space="preserve">UN    </v>
          </cell>
          <cell r="D600" t="str">
            <v>CR</v>
          </cell>
          <cell r="E600" t="str">
            <v>17,86</v>
          </cell>
        </row>
        <row r="601">
          <cell r="A601">
            <v>789</v>
          </cell>
          <cell r="B601" t="str">
            <v xml:space="preserve">BUCHA DE REDUCAO DE FERRO GALVANIZADO, COM ROSCA BSP, DE 1 1/4" X 1"                                                                                                                                                                                                                                                                                                                                                                                                                                      </v>
          </cell>
          <cell r="C601" t="str">
            <v xml:space="preserve">UN    </v>
          </cell>
          <cell r="D601" t="str">
            <v>CR</v>
          </cell>
          <cell r="E601" t="str">
            <v>17,47</v>
          </cell>
        </row>
        <row r="602">
          <cell r="A602">
            <v>769</v>
          </cell>
          <cell r="B602" t="str">
            <v xml:space="preserve">BUCHA DE REDUCAO DE FERRO GALVANIZADO, COM ROSCA BSP, DE 1 1/4" X 3/4"                                                                                                                                                                                                                                                                                                                                                                                                                                    </v>
          </cell>
          <cell r="C602" t="str">
            <v xml:space="preserve">UN    </v>
          </cell>
          <cell r="D602" t="str">
            <v>CR</v>
          </cell>
          <cell r="E602" t="str">
            <v>17,86</v>
          </cell>
        </row>
        <row r="603">
          <cell r="A603">
            <v>770</v>
          </cell>
          <cell r="B603" t="str">
            <v xml:space="preserve">BUCHA DE REDUCAO DE FERRO GALVANIZADO, COM ROSCA BSP, DE 1/2" X 1/4"                                                                                                                                                                                                                                                                                                                                                                                                                                      </v>
          </cell>
          <cell r="C603" t="str">
            <v xml:space="preserve">UN    </v>
          </cell>
          <cell r="D603" t="str">
            <v>CR</v>
          </cell>
          <cell r="E603" t="str">
            <v>6,30</v>
          </cell>
        </row>
        <row r="604">
          <cell r="A604">
            <v>12394</v>
          </cell>
          <cell r="B604" t="str">
            <v xml:space="preserve">BUCHA DE REDUCAO DE FERRO GALVANIZADO, COM ROSCA BSP, DE 1/2" X 3/8"                                                                                                                                                                                                                                                                                                                                                                                                                                      </v>
          </cell>
          <cell r="C604" t="str">
            <v xml:space="preserve">UN    </v>
          </cell>
          <cell r="D604" t="str">
            <v>CR</v>
          </cell>
          <cell r="E604" t="str">
            <v>6,30</v>
          </cell>
        </row>
        <row r="605">
          <cell r="A605">
            <v>764</v>
          </cell>
          <cell r="B605" t="str">
            <v xml:space="preserve">BUCHA DE REDUCAO DE FERRO GALVANIZADO, COM ROSCA BSP, DE 1" X 1/2"                                                                                                                                                                                                                                                                                                                                                                                                                                        </v>
          </cell>
          <cell r="C605" t="str">
            <v xml:space="preserve">UN    </v>
          </cell>
          <cell r="D605" t="str">
            <v xml:space="preserve">C </v>
          </cell>
          <cell r="E605" t="str">
            <v>10,99</v>
          </cell>
        </row>
        <row r="606">
          <cell r="A606">
            <v>765</v>
          </cell>
          <cell r="B606" t="str">
            <v xml:space="preserve">BUCHA DE REDUCAO DE FERRO GALVANIZADO, COM ROSCA BSP, DE 1" X 3/4"                                                                                                                                                                                                                                                                                                                                                                                                                                        </v>
          </cell>
          <cell r="C606" t="str">
            <v xml:space="preserve">UN    </v>
          </cell>
          <cell r="D606" t="str">
            <v>CR</v>
          </cell>
          <cell r="E606" t="str">
            <v>10,99</v>
          </cell>
        </row>
        <row r="607">
          <cell r="A607">
            <v>787</v>
          </cell>
          <cell r="B607" t="str">
            <v xml:space="preserve">BUCHA DE REDUCAO DE FERRO GALVANIZADO, COM ROSCA BSP, DE 2 1/2" X 1 1/2"                                                                                                                                                                                                                                                                                                                                                                                                                                  </v>
          </cell>
          <cell r="C607" t="str">
            <v xml:space="preserve">UN    </v>
          </cell>
          <cell r="D607" t="str">
            <v>CR</v>
          </cell>
          <cell r="E607" t="str">
            <v>49,09</v>
          </cell>
        </row>
        <row r="608">
          <cell r="A608">
            <v>774</v>
          </cell>
          <cell r="B608" t="str">
            <v xml:space="preserve">BUCHA DE REDUCAO DE FERRO GALVANIZADO, COM ROSCA BSP, DE 2 1/2" X 1 1/4"                                                                                                                                                                                                                                                                                                                                                                                                                                  </v>
          </cell>
          <cell r="C608" t="str">
            <v xml:space="preserve">UN    </v>
          </cell>
          <cell r="D608" t="str">
            <v>CR</v>
          </cell>
          <cell r="E608" t="str">
            <v>49,09</v>
          </cell>
        </row>
        <row r="609">
          <cell r="A609">
            <v>773</v>
          </cell>
          <cell r="B609" t="str">
            <v xml:space="preserve">BUCHA DE REDUCAO DE FERRO GALVANIZADO, COM ROSCA BSP, DE 2 1/2" X 1"                                                                                                                                                                                                                                                                                                                                                                                                                                      </v>
          </cell>
          <cell r="C609" t="str">
            <v xml:space="preserve">UN    </v>
          </cell>
          <cell r="D609" t="str">
            <v>CR</v>
          </cell>
          <cell r="E609" t="str">
            <v>49,09</v>
          </cell>
        </row>
        <row r="610">
          <cell r="A610">
            <v>775</v>
          </cell>
          <cell r="B610" t="str">
            <v xml:space="preserve">BUCHA DE REDUCAO DE FERRO GALVANIZADO, COM ROSCA BSP, DE 2 1/2" X 2"                                                                                                                                                                                                                                                                                                                                                                                                                                      </v>
          </cell>
          <cell r="C610" t="str">
            <v xml:space="preserve">UN    </v>
          </cell>
          <cell r="D610" t="str">
            <v>CR</v>
          </cell>
          <cell r="E610" t="str">
            <v>49,09</v>
          </cell>
        </row>
        <row r="611">
          <cell r="A611">
            <v>788</v>
          </cell>
          <cell r="B611" t="str">
            <v xml:space="preserve">BUCHA DE REDUCAO DE FERRO GALVANIZADO, COM ROSCA BSP, DE 2" X 1 1/2"                                                                                                                                                                                                                                                                                                                                                                                                                                      </v>
          </cell>
          <cell r="C611" t="str">
            <v xml:space="preserve">UN    </v>
          </cell>
          <cell r="D611" t="str">
            <v>CR</v>
          </cell>
          <cell r="E611" t="str">
            <v>30,51</v>
          </cell>
        </row>
        <row r="612">
          <cell r="A612">
            <v>772</v>
          </cell>
          <cell r="B612" t="str">
            <v xml:space="preserve">BUCHA DE REDUCAO DE FERRO GALVANIZADO, COM ROSCA BSP, DE 2" X 1 1/4"                                                                                                                                                                                                                                                                                                                                                                                                                                      </v>
          </cell>
          <cell r="C612" t="str">
            <v xml:space="preserve">UN    </v>
          </cell>
          <cell r="D612" t="str">
            <v>CR</v>
          </cell>
          <cell r="E612" t="str">
            <v>30,51</v>
          </cell>
        </row>
        <row r="613">
          <cell r="A613">
            <v>771</v>
          </cell>
          <cell r="B613" t="str">
            <v xml:space="preserve">BUCHA DE REDUCAO DE FERRO GALVANIZADO, COM ROSCA BSP, DE 2" X 1"                                                                                                                                                                                                                                                                                                                                                                                                                                          </v>
          </cell>
          <cell r="C613" t="str">
            <v xml:space="preserve">UN    </v>
          </cell>
          <cell r="D613" t="str">
            <v>CR</v>
          </cell>
          <cell r="E613" t="str">
            <v>30,51</v>
          </cell>
        </row>
        <row r="614">
          <cell r="A614">
            <v>779</v>
          </cell>
          <cell r="B614" t="str">
            <v xml:space="preserve">BUCHA DE REDUCAO DE FERRO GALVANIZADO, COM ROSCA BSP, DE 3/4" X 1/2"                                                                                                                                                                                                                                                                                                                                                                                                                                      </v>
          </cell>
          <cell r="C614" t="str">
            <v xml:space="preserve">UN    </v>
          </cell>
          <cell r="D614" t="str">
            <v>CR</v>
          </cell>
          <cell r="E614" t="str">
            <v>7,59</v>
          </cell>
        </row>
        <row r="615">
          <cell r="A615">
            <v>776</v>
          </cell>
          <cell r="B615" t="str">
            <v xml:space="preserve">BUCHA DE REDUCAO DE FERRO GALVANIZADO, COM ROSCA BSP, DE 3" X 1 1/2"                                                                                                                                                                                                                                                                                                                                                                                                                                      </v>
          </cell>
          <cell r="C615" t="str">
            <v xml:space="preserve">UN    </v>
          </cell>
          <cell r="D615" t="str">
            <v>CR</v>
          </cell>
          <cell r="E615" t="str">
            <v>72,37</v>
          </cell>
        </row>
        <row r="616">
          <cell r="A616">
            <v>777</v>
          </cell>
          <cell r="B616" t="str">
            <v xml:space="preserve">BUCHA DE REDUCAO DE FERRO GALVANIZADO, COM ROSCA BSP, DE 3" X 1 1/4"                                                                                                                                                                                                                                                                                                                                                                                                                                      </v>
          </cell>
          <cell r="C616" t="str">
            <v xml:space="preserve">UN    </v>
          </cell>
          <cell r="D616" t="str">
            <v>CR</v>
          </cell>
          <cell r="E616" t="str">
            <v>70,35</v>
          </cell>
        </row>
        <row r="617">
          <cell r="A617">
            <v>780</v>
          </cell>
          <cell r="B617" t="str">
            <v xml:space="preserve">BUCHA DE REDUCAO DE FERRO GALVANIZADO, COM ROSCA BSP, DE 3" X 2 1/2"                                                                                                                                                                                                                                                                                                                                                                                                                                      </v>
          </cell>
          <cell r="C617" t="str">
            <v xml:space="preserve">UN    </v>
          </cell>
          <cell r="D617" t="str">
            <v>CR</v>
          </cell>
          <cell r="E617" t="str">
            <v>70,70</v>
          </cell>
        </row>
        <row r="618">
          <cell r="A618">
            <v>778</v>
          </cell>
          <cell r="B618" t="str">
            <v xml:space="preserve">BUCHA DE REDUCAO DE FERRO GALVANIZADO, COM ROSCA BSP, DE 3" X 2"                                                                                                                                                                                                                                                                                                                                                                                                                                          </v>
          </cell>
          <cell r="C618" t="str">
            <v xml:space="preserve">UN    </v>
          </cell>
          <cell r="D618" t="str">
            <v>CR</v>
          </cell>
          <cell r="E618" t="str">
            <v>72,37</v>
          </cell>
        </row>
        <row r="619">
          <cell r="A619">
            <v>781</v>
          </cell>
          <cell r="B619" t="str">
            <v xml:space="preserve">BUCHA DE REDUCAO DE FERRO GALVANIZADO, COM ROSCA BSP, DE 4" X 2 1/2"                                                                                                                                                                                                                                                                                                                                                                                                                                      </v>
          </cell>
          <cell r="C619" t="str">
            <v xml:space="preserve">UN    </v>
          </cell>
          <cell r="D619" t="str">
            <v>CR</v>
          </cell>
          <cell r="E619" t="str">
            <v>133,71</v>
          </cell>
        </row>
        <row r="620">
          <cell r="A620">
            <v>786</v>
          </cell>
          <cell r="B620" t="str">
            <v xml:space="preserve">BUCHA DE REDUCAO DE FERRO GALVANIZADO, COM ROSCA BSP, DE 4" X 2"                                                                                                                                                                                                                                                                                                                                                                                                                                          </v>
          </cell>
          <cell r="C620" t="str">
            <v xml:space="preserve">UN    </v>
          </cell>
          <cell r="D620" t="str">
            <v>CR</v>
          </cell>
          <cell r="E620" t="str">
            <v>133,71</v>
          </cell>
        </row>
        <row r="621">
          <cell r="A621">
            <v>782</v>
          </cell>
          <cell r="B621" t="str">
            <v xml:space="preserve">BUCHA DE REDUCAO DE FERRO GALVANIZADO, COM ROSCA BSP, DE 4" X 3"                                                                                                                                                                                                                                                                                                                                                                                                                                          </v>
          </cell>
          <cell r="C621" t="str">
            <v xml:space="preserve">UN    </v>
          </cell>
          <cell r="D621" t="str">
            <v>CR</v>
          </cell>
          <cell r="E621" t="str">
            <v>133,71</v>
          </cell>
        </row>
        <row r="622">
          <cell r="A622">
            <v>783</v>
          </cell>
          <cell r="B622" t="str">
            <v xml:space="preserve">BUCHA DE REDUCAO DE FERRO GALVANIZADO, COM ROSCA BSP, DE 5" X 4"                                                                                                                                                                                                                                                                                                                                                                                                                                          </v>
          </cell>
          <cell r="C622" t="str">
            <v xml:space="preserve">UN    </v>
          </cell>
          <cell r="D622" t="str">
            <v>CR</v>
          </cell>
          <cell r="E622" t="str">
            <v>365,95</v>
          </cell>
        </row>
        <row r="623">
          <cell r="A623">
            <v>785</v>
          </cell>
          <cell r="B623" t="str">
            <v xml:space="preserve">BUCHA DE REDUCAO DE FERRO GALVANIZADO, COM ROSCA BSP, DE 6" X 4"                                                                                                                                                                                                                                                                                                                                                                                                                                          </v>
          </cell>
          <cell r="C623" t="str">
            <v xml:space="preserve">UN    </v>
          </cell>
          <cell r="D623" t="str">
            <v>CR</v>
          </cell>
          <cell r="E623" t="str">
            <v>386,66</v>
          </cell>
        </row>
        <row r="624">
          <cell r="A624">
            <v>784</v>
          </cell>
          <cell r="B624" t="str">
            <v xml:space="preserve">BUCHA DE REDUCAO DE FERRO GALVANIZADO, COM ROSCA BSP, DE 6" X 5"                                                                                                                                                                                                                                                                                                                                                                                                                                          </v>
          </cell>
          <cell r="C624" t="str">
            <v xml:space="preserve">UN    </v>
          </cell>
          <cell r="D624" t="str">
            <v>CR</v>
          </cell>
          <cell r="E624" t="str">
            <v>414,79</v>
          </cell>
        </row>
        <row r="625">
          <cell r="A625">
            <v>828</v>
          </cell>
          <cell r="B625" t="str">
            <v xml:space="preserve">BUCHA DE REDUCAO DE PVC, SOLDAVEL, CURTA, COM 25 X 20 MM, PARA AGUA FRIA PREDIAL                                                                                                                                                                                                                                                                                                                                                                                                                          </v>
          </cell>
          <cell r="C625" t="str">
            <v xml:space="preserve">UN    </v>
          </cell>
          <cell r="D625" t="str">
            <v>CR</v>
          </cell>
          <cell r="E625" t="str">
            <v>0,58</v>
          </cell>
        </row>
        <row r="626">
          <cell r="A626">
            <v>829</v>
          </cell>
          <cell r="B626" t="str">
            <v xml:space="preserve">BUCHA DE REDUCAO DE PVC, SOLDAVEL, CURTA, COM 32 X 25 MM, PARA AGUA FRIA PREDIAL                                                                                                                                                                                                                                                                                                                                                                                                                          </v>
          </cell>
          <cell r="C626" t="str">
            <v xml:space="preserve">UN    </v>
          </cell>
          <cell r="D626" t="str">
            <v>CR</v>
          </cell>
          <cell r="E626" t="str">
            <v>0,93</v>
          </cell>
        </row>
        <row r="627">
          <cell r="A627">
            <v>812</v>
          </cell>
          <cell r="B627" t="str">
            <v xml:space="preserve">BUCHA DE REDUCAO DE PVC, SOLDAVEL, CURTA, COM 40 X 32 MM, PARA AGUA FRIA PREDIAL                                                                                                                                                                                                                                                                                                                                                                                                                          </v>
          </cell>
          <cell r="C627" t="str">
            <v xml:space="preserve">UN    </v>
          </cell>
          <cell r="D627" t="str">
            <v>CR</v>
          </cell>
          <cell r="E627" t="str">
            <v>2,05</v>
          </cell>
        </row>
        <row r="628">
          <cell r="A628">
            <v>819</v>
          </cell>
          <cell r="B628" t="str">
            <v xml:space="preserve">BUCHA DE REDUCAO DE PVC, SOLDAVEL, CURTA, COM 50 X 40 MM, PARA AGUA FRIA PREDIAL                                                                                                                                                                                                                                                                                                                                                                                                                          </v>
          </cell>
          <cell r="C628" t="str">
            <v xml:space="preserve">UN    </v>
          </cell>
          <cell r="D628" t="str">
            <v>CR</v>
          </cell>
          <cell r="E628" t="str">
            <v>3,55</v>
          </cell>
        </row>
        <row r="629">
          <cell r="A629">
            <v>818</v>
          </cell>
          <cell r="B629" t="str">
            <v xml:space="preserve">BUCHA DE REDUCAO DE PVC, SOLDAVEL, CURTA, COM 60 X 50 MM, PARA AGUA FRIA PREDIAL                                                                                                                                                                                                                                                                                                                                                                                                                          </v>
          </cell>
          <cell r="C629" t="str">
            <v xml:space="preserve">UN    </v>
          </cell>
          <cell r="D629" t="str">
            <v>CR</v>
          </cell>
          <cell r="E629" t="str">
            <v>6,63</v>
          </cell>
        </row>
        <row r="630">
          <cell r="A630">
            <v>832</v>
          </cell>
          <cell r="B630" t="str">
            <v xml:space="preserve">BUCHA DE REDUCAO DE PVC, SOLDAVEL, LONGA, COM 32 X 20 MM, PARA AGUA FRIA PREDIAL                                                                                                                                                                                                                                                                                                                                                                                                                          </v>
          </cell>
          <cell r="C630" t="str">
            <v xml:space="preserve">UN    </v>
          </cell>
          <cell r="D630" t="str">
            <v>CR</v>
          </cell>
          <cell r="E630" t="str">
            <v>2,74</v>
          </cell>
        </row>
        <row r="631">
          <cell r="A631">
            <v>834</v>
          </cell>
          <cell r="B631" t="str">
            <v xml:space="preserve">BUCHA DE REDUCAO DE PVC, SOLDAVEL, LONGA, COM 40 X 25 MM, PARA AGUA FRIA PREDIAL                                                                                                                                                                                                                                                                                                                                                                                                                          </v>
          </cell>
          <cell r="C631" t="str">
            <v xml:space="preserve">UN    </v>
          </cell>
          <cell r="D631" t="str">
            <v>CR</v>
          </cell>
          <cell r="E631" t="str">
            <v>3,54</v>
          </cell>
        </row>
        <row r="632">
          <cell r="A632">
            <v>813</v>
          </cell>
          <cell r="B632" t="str">
            <v xml:space="preserve">BUCHA DE REDUCAO DE PVC, SOLDAVEL, LONGA, COM 50 X 25 MM, PARA AGUA FRIA PREDIAL                                                                                                                                                                                                                                                                                                                                                                                                                          </v>
          </cell>
          <cell r="C632" t="str">
            <v xml:space="preserve">UN    </v>
          </cell>
          <cell r="D632" t="str">
            <v>CR</v>
          </cell>
          <cell r="E632" t="str">
            <v>4,12</v>
          </cell>
        </row>
        <row r="633">
          <cell r="A633">
            <v>820</v>
          </cell>
          <cell r="B633" t="str">
            <v xml:space="preserve">BUCHA DE REDUCAO DE PVC, SOLDAVEL, LONGA, COM 50 X 32 MM, PARA AGUA FRIA PREDIAL                                                                                                                                                                                                                                                                                                                                                                                                                          </v>
          </cell>
          <cell r="C633" t="str">
            <v xml:space="preserve">UN    </v>
          </cell>
          <cell r="D633" t="str">
            <v>CR</v>
          </cell>
          <cell r="E633" t="str">
            <v>5,55</v>
          </cell>
        </row>
        <row r="634">
          <cell r="A634">
            <v>816</v>
          </cell>
          <cell r="B634" t="str">
            <v xml:space="preserve">BUCHA DE REDUCAO DE PVC, SOLDAVEL, LONGA, COM 60 X 25 MM, PARA AGUA FRIA PREDIAL                                                                                                                                                                                                                                                                                                                                                                                                                          </v>
          </cell>
          <cell r="C634" t="str">
            <v xml:space="preserve">UN    </v>
          </cell>
          <cell r="D634" t="str">
            <v>CR</v>
          </cell>
          <cell r="E634" t="str">
            <v>9,90</v>
          </cell>
        </row>
        <row r="635">
          <cell r="A635">
            <v>814</v>
          </cell>
          <cell r="B635" t="str">
            <v xml:space="preserve">BUCHA DE REDUCAO DE PVC, SOLDAVEL, LONGA, COM 60 X 32 MM, PARA AGUA FRIA PREDIAL                                                                                                                                                                                                                                                                                                                                                                                                                          </v>
          </cell>
          <cell r="C635" t="str">
            <v xml:space="preserve">UN    </v>
          </cell>
          <cell r="D635" t="str">
            <v>CR</v>
          </cell>
          <cell r="E635" t="str">
            <v>12,29</v>
          </cell>
        </row>
        <row r="636">
          <cell r="A636">
            <v>822</v>
          </cell>
          <cell r="B636" t="str">
            <v xml:space="preserve">BUCHA DE REDUCAO DE PVC, SOLDAVEL, LONGA, COM 60 X 50 MM, PARA AGUA FRIA PREDIAL                                                                                                                                                                                                                                                                                                                                                                                                                          </v>
          </cell>
          <cell r="C636" t="str">
            <v xml:space="preserve">UN    </v>
          </cell>
          <cell r="D636" t="str">
            <v>CR</v>
          </cell>
          <cell r="E636" t="str">
            <v>16,05</v>
          </cell>
        </row>
        <row r="637">
          <cell r="A637">
            <v>821</v>
          </cell>
          <cell r="B637" t="str">
            <v xml:space="preserve">BUCHA DE REDUCAO DE PVC, SOLDAVEL, LONGA, COM 75 X 50 MM, PARA AGUA FRIA PREDIAL                                                                                                                                                                                                                                                                                                                                                                                                                          </v>
          </cell>
          <cell r="C637" t="str">
            <v xml:space="preserve">UN    </v>
          </cell>
          <cell r="D637" t="str">
            <v>CR</v>
          </cell>
          <cell r="E637" t="str">
            <v>18,36</v>
          </cell>
        </row>
        <row r="638">
          <cell r="A638">
            <v>20086</v>
          </cell>
          <cell r="B638" t="str">
            <v xml:space="preserve">BUCHA DE REDUCAO DE PVC, SOLDAVEL, LONGA, 50 X 40 MM, PARA ESGOTO PREDIAL                                                                                                                                                                                                                                                                                                                                                                                                                                 </v>
          </cell>
          <cell r="C638" t="str">
            <v xml:space="preserve">UN    </v>
          </cell>
          <cell r="D638" t="str">
            <v>CR</v>
          </cell>
          <cell r="E638" t="str">
            <v>3,25</v>
          </cell>
        </row>
        <row r="639">
          <cell r="A639">
            <v>39191</v>
          </cell>
          <cell r="B639" t="str">
            <v xml:space="preserve">BUCHA DE REDUCAO EM ALUMINIO, COM ROSCA, DE 1 1/2" X 1 1/4", PARA ELETRODUTO                                                                                                                                                                                                                                                                                                                                                                                                                              </v>
          </cell>
          <cell r="C639" t="str">
            <v xml:space="preserve">UN    </v>
          </cell>
          <cell r="D639" t="str">
            <v>CR</v>
          </cell>
          <cell r="E639" t="str">
            <v>21,55</v>
          </cell>
        </row>
        <row r="640">
          <cell r="A640">
            <v>39190</v>
          </cell>
          <cell r="B640" t="str">
            <v xml:space="preserve">BUCHA DE REDUCAO EM ALUMINIO, COM ROSCA, DE 1 1/2" X 1", PARA ELETRODUTO                                                                                                                                                                                                                                                                                                                                                                                                                                  </v>
          </cell>
          <cell r="C640" t="str">
            <v xml:space="preserve">UN    </v>
          </cell>
          <cell r="D640" t="str">
            <v>CR</v>
          </cell>
          <cell r="E640" t="str">
            <v>22,52</v>
          </cell>
        </row>
        <row r="641">
          <cell r="A641">
            <v>39189</v>
          </cell>
          <cell r="B641" t="str">
            <v xml:space="preserve">BUCHA DE REDUCAO EM ALUMINIO, COM ROSCA, DE 1 1/2" X 3/4", PARA ELETRODUTO                                                                                                                                                                                                                                                                                                                                                                                                                                </v>
          </cell>
          <cell r="C641" t="str">
            <v xml:space="preserve">UN    </v>
          </cell>
          <cell r="D641" t="str">
            <v>CR</v>
          </cell>
          <cell r="E641" t="str">
            <v>23,83</v>
          </cell>
        </row>
        <row r="642">
          <cell r="A642">
            <v>39186</v>
          </cell>
          <cell r="B642" t="str">
            <v xml:space="preserve">BUCHA DE REDUCAO EM ALUMINIO, COM ROSCA, DE 1 1/4" X 1/2", PARA ELETRODUTO                                                                                                                                                                                                                                                                                                                                                                                                                                </v>
          </cell>
          <cell r="C642" t="str">
            <v xml:space="preserve">UN    </v>
          </cell>
          <cell r="D642" t="str">
            <v>CR</v>
          </cell>
          <cell r="E642" t="str">
            <v>21,32</v>
          </cell>
        </row>
        <row r="643">
          <cell r="A643">
            <v>39188</v>
          </cell>
          <cell r="B643" t="str">
            <v xml:space="preserve">BUCHA DE REDUCAO EM ALUMINIO, COM ROSCA, DE 1 1/4" X 1", PARA ELETRODUTO                                                                                                                                                                                                                                                                                                                                                                                                                                  </v>
          </cell>
          <cell r="C643" t="str">
            <v xml:space="preserve">UN    </v>
          </cell>
          <cell r="D643" t="str">
            <v>CR</v>
          </cell>
          <cell r="E643" t="str">
            <v>17,54</v>
          </cell>
        </row>
        <row r="644">
          <cell r="A644">
            <v>39187</v>
          </cell>
          <cell r="B644" t="str">
            <v xml:space="preserve">BUCHA DE REDUCAO EM ALUMINIO, COM ROSCA, DE 1 1/4" X 3/4", PARA ELETRODUTO                                                                                                                                                                                                                                                                                                                                                                                                                                </v>
          </cell>
          <cell r="C644" t="str">
            <v xml:space="preserve">UN    </v>
          </cell>
          <cell r="D644" t="str">
            <v>CR</v>
          </cell>
          <cell r="E644" t="str">
            <v>18,39</v>
          </cell>
        </row>
        <row r="645">
          <cell r="A645">
            <v>39184</v>
          </cell>
          <cell r="B645" t="str">
            <v xml:space="preserve">BUCHA DE REDUCAO EM ALUMINIO, COM ROSCA, DE 1" X 1/2", PARA ELETRODUTO                                                                                                                                                                                                                                                                                                                                                                                                                                    </v>
          </cell>
          <cell r="C645" t="str">
            <v xml:space="preserve">UN    </v>
          </cell>
          <cell r="D645" t="str">
            <v>CR</v>
          </cell>
          <cell r="E645" t="str">
            <v>6,92</v>
          </cell>
        </row>
        <row r="646">
          <cell r="A646">
            <v>39185</v>
          </cell>
          <cell r="B646" t="str">
            <v xml:space="preserve">BUCHA DE REDUCAO EM ALUMINIO, COM ROSCA, DE 1" X 3/4", PARA ELETRODUTO                                                                                                                                                                                                                                                                                                                                                                                                                                    </v>
          </cell>
          <cell r="C646" t="str">
            <v xml:space="preserve">UN    </v>
          </cell>
          <cell r="D646" t="str">
            <v>CR</v>
          </cell>
          <cell r="E646" t="str">
            <v>6,31</v>
          </cell>
        </row>
        <row r="647">
          <cell r="A647">
            <v>39198</v>
          </cell>
          <cell r="B647" t="str">
            <v xml:space="preserve">BUCHA DE REDUCAO EM ALUMINIO, COM ROSCA, DE 2 1/2" X 1 1/2", PARA ELETRODUTO                                                                                                                                                                                                                                                                                                                                                                                                                              </v>
          </cell>
          <cell r="C647" t="str">
            <v xml:space="preserve">UN    </v>
          </cell>
          <cell r="D647" t="str">
            <v>CR</v>
          </cell>
          <cell r="E647" t="str">
            <v>70,71</v>
          </cell>
        </row>
        <row r="648">
          <cell r="A648">
            <v>39197</v>
          </cell>
          <cell r="B648" t="str">
            <v xml:space="preserve">BUCHA DE REDUCAO EM ALUMINIO, COM ROSCA, DE 2 1/2" X 1 1/4", PARA ELETRODUTO                                                                                                                                                                                                                                                                                                                                                                                                                              </v>
          </cell>
          <cell r="C648" t="str">
            <v xml:space="preserve">UN    </v>
          </cell>
          <cell r="D648" t="str">
            <v>CR</v>
          </cell>
          <cell r="E648" t="str">
            <v>73,87</v>
          </cell>
        </row>
        <row r="649">
          <cell r="A649">
            <v>39196</v>
          </cell>
          <cell r="B649" t="str">
            <v xml:space="preserve">BUCHA DE REDUCAO EM ALUMINIO, COM ROSCA, DE 2 1/2" X 1", PARA ELETRODUTO                                                                                                                                                                                                                                                                                                                                                                                                                                  </v>
          </cell>
          <cell r="C649" t="str">
            <v xml:space="preserve">UN    </v>
          </cell>
          <cell r="D649" t="str">
            <v>CR</v>
          </cell>
          <cell r="E649" t="str">
            <v>76,18</v>
          </cell>
        </row>
        <row r="650">
          <cell r="A650">
            <v>39199</v>
          </cell>
          <cell r="B650" t="str">
            <v xml:space="preserve">BUCHA DE REDUCAO EM ALUMINIO, COM ROSCA, DE 2 1/2" X 2", PARA ELETRODUTO                                                                                                                                                                                                                                                                                                                                                                                                                                  </v>
          </cell>
          <cell r="C650" t="str">
            <v xml:space="preserve">UN    </v>
          </cell>
          <cell r="D650" t="str">
            <v>CR</v>
          </cell>
          <cell r="E650" t="str">
            <v>68,05</v>
          </cell>
        </row>
        <row r="651">
          <cell r="A651">
            <v>39195</v>
          </cell>
          <cell r="B651" t="str">
            <v xml:space="preserve">BUCHA DE REDUCAO EM ALUMINIO, COM ROSCA, DE 2" X 1 1/2", PARA ELETRODUTO                                                                                                                                                                                                                                                                                                                                                                                                                                  </v>
          </cell>
          <cell r="C651" t="str">
            <v xml:space="preserve">UN    </v>
          </cell>
          <cell r="D651" t="str">
            <v>CR</v>
          </cell>
          <cell r="E651" t="str">
            <v>39,28</v>
          </cell>
        </row>
        <row r="652">
          <cell r="A652">
            <v>39194</v>
          </cell>
          <cell r="B652" t="str">
            <v xml:space="preserve">BUCHA DE REDUCAO EM ALUMINIO, COM ROSCA, DE 2" X 1 1/4", PARA ELETRODUTO                                                                                                                                                                                                                                                                                                                                                                                                                                  </v>
          </cell>
          <cell r="C652" t="str">
            <v xml:space="preserve">UN    </v>
          </cell>
          <cell r="D652" t="str">
            <v>CR</v>
          </cell>
          <cell r="E652" t="str">
            <v>42,03</v>
          </cell>
        </row>
        <row r="653">
          <cell r="A653">
            <v>39193</v>
          </cell>
          <cell r="B653" t="str">
            <v xml:space="preserve">BUCHA DE REDUCAO EM ALUMINIO, COM ROSCA, DE 2" X 1", PARA ELETRODUTO                                                                                                                                                                                                                                                                                                                                                                                                                                      </v>
          </cell>
          <cell r="C653" t="str">
            <v xml:space="preserve">UN    </v>
          </cell>
          <cell r="D653" t="str">
            <v>CR</v>
          </cell>
          <cell r="E653" t="str">
            <v>46,07</v>
          </cell>
        </row>
        <row r="654">
          <cell r="A654">
            <v>39192</v>
          </cell>
          <cell r="B654" t="str">
            <v xml:space="preserve">BUCHA DE REDUCAO EM ALUMINIO, COM ROSCA, DE 2" X 3/4", PARA ELETRODUTO                                                                                                                                                                                                                                                                                                                                                                                                                                    </v>
          </cell>
          <cell r="C654" t="str">
            <v xml:space="preserve">UN    </v>
          </cell>
          <cell r="D654" t="str">
            <v>CR</v>
          </cell>
          <cell r="E654" t="str">
            <v>47,92</v>
          </cell>
        </row>
        <row r="655">
          <cell r="A655">
            <v>39920</v>
          </cell>
          <cell r="B655" t="str">
            <v xml:space="preserve">BUCHA DE REDUCAO EM ALUMINIO, COM ROSCA, DE 3/4" X 1/2",  PARA ELETRODUTO                                                                                                                                                                                                                                                                                                                                                                                                                                 </v>
          </cell>
          <cell r="C655" t="str">
            <v xml:space="preserve">UN    </v>
          </cell>
          <cell r="D655" t="str">
            <v>CR</v>
          </cell>
          <cell r="E655" t="str">
            <v>5,80</v>
          </cell>
        </row>
        <row r="656">
          <cell r="A656">
            <v>39201</v>
          </cell>
          <cell r="B656" t="str">
            <v xml:space="preserve">BUCHA DE REDUCAO EM ALUMINIO, COM ROSCA, DE 3" X 1 1/2", PARA ELETRODUTO                                                                                                                                                                                                                                                                                                                                                                                                                                  </v>
          </cell>
          <cell r="C656" t="str">
            <v xml:space="preserve">UN    </v>
          </cell>
          <cell r="D656" t="str">
            <v>CR</v>
          </cell>
          <cell r="E656" t="str">
            <v>84,54</v>
          </cell>
        </row>
        <row r="657">
          <cell r="A657">
            <v>39200</v>
          </cell>
          <cell r="B657" t="str">
            <v xml:space="preserve">BUCHA DE REDUCAO EM ALUMINIO, COM ROSCA, DE 3" X 1 1/4", PARA ELETRODUTO                                                                                                                                                                                                                                                                                                                                                                                                                                  </v>
          </cell>
          <cell r="C657" t="str">
            <v xml:space="preserve">UN    </v>
          </cell>
          <cell r="D657" t="str">
            <v>CR</v>
          </cell>
          <cell r="E657" t="str">
            <v>85,22</v>
          </cell>
        </row>
        <row r="658">
          <cell r="A658">
            <v>39203</v>
          </cell>
          <cell r="B658" t="str">
            <v xml:space="preserve">BUCHA DE REDUCAO EM ALUMINIO, COM ROSCA, DE 3" X 2 1/2", PARA ELETRODUTO                                                                                                                                                                                                                                                                                                                                                                                                                                  </v>
          </cell>
          <cell r="C658" t="str">
            <v xml:space="preserve">UN    </v>
          </cell>
          <cell r="D658" t="str">
            <v>CR</v>
          </cell>
          <cell r="E658" t="str">
            <v>68,81</v>
          </cell>
        </row>
        <row r="659">
          <cell r="A659">
            <v>39202</v>
          </cell>
          <cell r="B659" t="str">
            <v xml:space="preserve">BUCHA DE REDUCAO EM ALUMINIO, COM ROSCA, DE 3" X 2", PARA ELETRODUTO                                                                                                                                                                                                                                                                                                                                                                                                                                      </v>
          </cell>
          <cell r="C659" t="str">
            <v xml:space="preserve">UN    </v>
          </cell>
          <cell r="D659" t="str">
            <v>CR</v>
          </cell>
          <cell r="E659" t="str">
            <v>80,84</v>
          </cell>
        </row>
        <row r="660">
          <cell r="A660">
            <v>39205</v>
          </cell>
          <cell r="B660" t="str">
            <v xml:space="preserve">BUCHA DE REDUCAO EM ALUMINIO, COM ROSCA, DE 4" X 2 1/2", PARA ELETRODUTO                                                                                                                                                                                                                                                                                                                                                                                                                                  </v>
          </cell>
          <cell r="C660" t="str">
            <v xml:space="preserve">UN    </v>
          </cell>
          <cell r="D660" t="str">
            <v>CR</v>
          </cell>
          <cell r="E660" t="str">
            <v>134,86</v>
          </cell>
        </row>
        <row r="661">
          <cell r="A661">
            <v>39204</v>
          </cell>
          <cell r="B661" t="str">
            <v xml:space="preserve">BUCHA DE REDUCAO EM ALUMINIO, COM ROSCA, DE 4" X 2", PARA ELETRODUTO                                                                                                                                                                                                                                                                                                                                                                                                                                      </v>
          </cell>
          <cell r="C661" t="str">
            <v xml:space="preserve">UN    </v>
          </cell>
          <cell r="D661" t="str">
            <v>CR</v>
          </cell>
          <cell r="E661" t="str">
            <v>138,13</v>
          </cell>
        </row>
        <row r="662">
          <cell r="A662">
            <v>39206</v>
          </cell>
          <cell r="B662" t="str">
            <v xml:space="preserve">BUCHA DE REDUCAO EM ALUMINIO, COM ROSCA, DE 4" X 3", PARA ELETRODUTO                                                                                                                                                                                                                                                                                                                                                                                                                                      </v>
          </cell>
          <cell r="C662" t="str">
            <v xml:space="preserve">UN    </v>
          </cell>
          <cell r="D662" t="str">
            <v>CR</v>
          </cell>
          <cell r="E662" t="str">
            <v>131,04</v>
          </cell>
        </row>
        <row r="663">
          <cell r="A663">
            <v>798</v>
          </cell>
          <cell r="B663" t="str">
            <v xml:space="preserve">BUCHA DE REDUCAO PVC ROSCAVEL 3/4" X 1/2"                                                                                                                                                                                                                                                                                                                                                                                                                                                                 </v>
          </cell>
          <cell r="C663" t="str">
            <v xml:space="preserve">UN    </v>
          </cell>
          <cell r="D663" t="str">
            <v>CR</v>
          </cell>
          <cell r="E663" t="str">
            <v>1,14</v>
          </cell>
        </row>
        <row r="664">
          <cell r="A664">
            <v>797</v>
          </cell>
          <cell r="B664" t="str">
            <v xml:space="preserve">BUCHA DE REDUCAO PVC, ROSCAVEL 1 1/2" X 1"                                                                                                                                                                                                                                                                                                                                                                                                                                                                </v>
          </cell>
          <cell r="C664" t="str">
            <v xml:space="preserve">UN    </v>
          </cell>
          <cell r="D664" t="str">
            <v>CR</v>
          </cell>
          <cell r="E664" t="str">
            <v>8,31</v>
          </cell>
        </row>
        <row r="665">
          <cell r="A665">
            <v>796</v>
          </cell>
          <cell r="B665" t="str">
            <v xml:space="preserve">BUCHA DE REDUCAO PVC, ROSCAVEL, 1 1/2" X 3/4"                                                                                                                                                                                                                                                                                                                                                                                                                                                             </v>
          </cell>
          <cell r="C665" t="str">
            <v xml:space="preserve">UN    </v>
          </cell>
          <cell r="D665" t="str">
            <v>CR</v>
          </cell>
          <cell r="E665" t="str">
            <v>7,06</v>
          </cell>
        </row>
        <row r="666">
          <cell r="A666">
            <v>799</v>
          </cell>
          <cell r="B666" t="str">
            <v xml:space="preserve">BUCHA DE REDUCAO PVC, ROSCAVEL, 1" X 1/2"                                                                                                                                                                                                                                                                                                                                                                                                                                                                 </v>
          </cell>
          <cell r="C666" t="str">
            <v xml:space="preserve">UN    </v>
          </cell>
          <cell r="D666" t="str">
            <v>CR</v>
          </cell>
          <cell r="E666" t="str">
            <v>3,41</v>
          </cell>
        </row>
        <row r="667">
          <cell r="A667">
            <v>792</v>
          </cell>
          <cell r="B667" t="str">
            <v xml:space="preserve">BUCHA DE REDUCAO PVC, ROSCAVEL, 1" X 3/4"                                                                                                                                                                                                                                                                                                                                                                                                                                                                 </v>
          </cell>
          <cell r="C667" t="str">
            <v xml:space="preserve">UN    </v>
          </cell>
          <cell r="D667" t="str">
            <v>CR</v>
          </cell>
          <cell r="E667" t="str">
            <v>3,31</v>
          </cell>
        </row>
        <row r="668">
          <cell r="A668">
            <v>38001</v>
          </cell>
          <cell r="B668" t="str">
            <v xml:space="preserve">BUCHA DE REDUCAO, CPVC, SOLDAVEL, 22 X 15 MM, PARA AGUA QUENTE                                                                                                                                                                                                                                                                                                                                                                                                                                            </v>
          </cell>
          <cell r="C668" t="str">
            <v xml:space="preserve">UN    </v>
          </cell>
          <cell r="D668" t="str">
            <v>CR</v>
          </cell>
          <cell r="E668" t="str">
            <v>0,95</v>
          </cell>
        </row>
        <row r="669">
          <cell r="A669">
            <v>38002</v>
          </cell>
          <cell r="B669" t="str">
            <v xml:space="preserve">BUCHA DE REDUCAO, CPVC, SOLDAVEL, 28 X 22 MM, PARA AGUA QUENTE                                                                                                                                                                                                                                                                                                                                                                                                                                            </v>
          </cell>
          <cell r="C669" t="str">
            <v xml:space="preserve">UN    </v>
          </cell>
          <cell r="D669" t="str">
            <v>CR</v>
          </cell>
          <cell r="E669" t="str">
            <v>3,32</v>
          </cell>
        </row>
        <row r="670">
          <cell r="A670">
            <v>38003</v>
          </cell>
          <cell r="B670" t="str">
            <v xml:space="preserve">BUCHA DE REDUCAO, CPVC, SOLDAVEL, 35 X 28 MM, PARA AGUA QUENTE                                                                                                                                                                                                                                                                                                                                                                                                                                            </v>
          </cell>
          <cell r="C670" t="str">
            <v xml:space="preserve">UN    </v>
          </cell>
          <cell r="D670" t="str">
            <v>CR</v>
          </cell>
          <cell r="E670" t="str">
            <v>22,66</v>
          </cell>
        </row>
        <row r="671">
          <cell r="A671">
            <v>38004</v>
          </cell>
          <cell r="B671" t="str">
            <v xml:space="preserve">BUCHA DE REDUCAO, CPVC, SOLDAVEL, 42 X 22 MM, PARA AGUA QUENTE                                                                                                                                                                                                                                                                                                                                                                                                                                            </v>
          </cell>
          <cell r="C671" t="str">
            <v xml:space="preserve">UN    </v>
          </cell>
          <cell r="D671" t="str">
            <v>CR</v>
          </cell>
          <cell r="E671" t="str">
            <v>26,06</v>
          </cell>
        </row>
        <row r="672">
          <cell r="A672">
            <v>44263</v>
          </cell>
          <cell r="B672" t="str">
            <v xml:space="preserve">BUCHA DE REDUCAO, CPVC, SOLDAVEL, 54 X 35 MM, PARA AGUA QUENTE                                                                                                                                                                                                                                                                                                                                                                                                                                            </v>
          </cell>
          <cell r="C672" t="str">
            <v xml:space="preserve">UN    </v>
          </cell>
          <cell r="D672" t="str">
            <v>CR</v>
          </cell>
          <cell r="E672" t="str">
            <v>46,78</v>
          </cell>
        </row>
        <row r="673">
          <cell r="A673">
            <v>36327</v>
          </cell>
          <cell r="B673" t="str">
            <v xml:space="preserve">BUCHA DE REDUCAO, PPR, DN 25 X 20 MM, PARA AGUA QUENTE PREDIAL                                                                                                                                                                                                                                                                                                                                                                                                                                            </v>
          </cell>
          <cell r="C673" t="str">
            <v xml:space="preserve">UN    </v>
          </cell>
          <cell r="D673" t="str">
            <v>CR</v>
          </cell>
          <cell r="E673" t="str">
            <v>3,75</v>
          </cell>
        </row>
        <row r="674">
          <cell r="A674">
            <v>38992</v>
          </cell>
          <cell r="B674" t="str">
            <v xml:space="preserve">BUCHA DE REDUCAO, PPR, DN 32 X 25 MM, PARA AGUA QUENTE E FRIA PREDIAL                                                                                                                                                                                                                                                                                                                                                                                                                                     </v>
          </cell>
          <cell r="C674" t="str">
            <v xml:space="preserve">UN    </v>
          </cell>
          <cell r="D674" t="str">
            <v>CR</v>
          </cell>
          <cell r="E674" t="str">
            <v>4,56</v>
          </cell>
        </row>
        <row r="675">
          <cell r="A675">
            <v>38993</v>
          </cell>
          <cell r="B675" t="str">
            <v xml:space="preserve">BUCHA DE REDUCAO, PPR, DN 40 X 25 MM, PARA AGUA QUENTE E FRIA PREDIAL                                                                                                                                                                                                                                                                                                                                                                                                                                     </v>
          </cell>
          <cell r="C675" t="str">
            <v xml:space="preserve">UN    </v>
          </cell>
          <cell r="D675" t="str">
            <v>CR</v>
          </cell>
          <cell r="E675" t="str">
            <v>11,85</v>
          </cell>
        </row>
        <row r="676">
          <cell r="A676">
            <v>44175</v>
          </cell>
          <cell r="B676" t="str">
            <v xml:space="preserve">BUCHA DE REDUCAO, PPR, DN 50 X 25 MM, PARA AGUA QUENTE E FRIA PREDIAL                                                                                                                                                                                                                                                                                                                                                                                                                                     </v>
          </cell>
          <cell r="C676" t="str">
            <v xml:space="preserve">UN    </v>
          </cell>
          <cell r="D676" t="str">
            <v>CR</v>
          </cell>
          <cell r="E676" t="str">
            <v>20,68</v>
          </cell>
        </row>
        <row r="677">
          <cell r="A677">
            <v>44177</v>
          </cell>
          <cell r="B677" t="str">
            <v xml:space="preserve">BUCHA DE REDUCAO, PPR, DN 50 X 32 MM, PARA AGUA QUENTE E FRIA PREDIAL                                                                                                                                                                                                                                                                                                                                                                                                                                     </v>
          </cell>
          <cell r="C677" t="str">
            <v xml:space="preserve">UN    </v>
          </cell>
          <cell r="D677" t="str">
            <v>CR</v>
          </cell>
          <cell r="E677" t="str">
            <v>15,45</v>
          </cell>
        </row>
        <row r="678">
          <cell r="A678">
            <v>38418</v>
          </cell>
          <cell r="B678" t="str">
            <v xml:space="preserve">BUCHA DE REDUCAO, PVC, LONGA, SERIE R, DN 50 X 40 MM, PARA ESGOTO PREDIAL                                                                                                                                                                                                                                                                                                                                                                                                                                 </v>
          </cell>
          <cell r="C678" t="str">
            <v xml:space="preserve">UN    </v>
          </cell>
          <cell r="D678" t="str">
            <v>CR</v>
          </cell>
          <cell r="E678" t="str">
            <v>5,59</v>
          </cell>
        </row>
        <row r="679">
          <cell r="A679">
            <v>39178</v>
          </cell>
          <cell r="B679" t="str">
            <v xml:space="preserve">BUCHA EM ALUMINIO, COM ROSCA, DE  1 1/2", PARA ELETRODUTO                                                                                                                                                                                                                                                                                                                                                                                                                                                 </v>
          </cell>
          <cell r="C679" t="str">
            <v xml:space="preserve">UN    </v>
          </cell>
          <cell r="D679" t="str">
            <v>CR</v>
          </cell>
          <cell r="E679" t="str">
            <v>2,33</v>
          </cell>
        </row>
        <row r="680">
          <cell r="A680">
            <v>39177</v>
          </cell>
          <cell r="B680" t="str">
            <v xml:space="preserve">BUCHA EM ALUMINIO, COM ROSCA, DE 1 1/4", PARA ELETRODUTO                                                                                                                                                                                                                                                                                                                                                                                                                                                  </v>
          </cell>
          <cell r="C680" t="str">
            <v xml:space="preserve">UN    </v>
          </cell>
          <cell r="D680" t="str">
            <v>CR</v>
          </cell>
          <cell r="E680" t="str">
            <v>2,11</v>
          </cell>
        </row>
        <row r="681">
          <cell r="A681">
            <v>39174</v>
          </cell>
          <cell r="B681" t="str">
            <v xml:space="preserve">BUCHA EM ALUMINIO, COM ROSCA, DE 1/2", PARA ELETRODUTO                                                                                                                                                                                                                                                                                                                                                                                                                                                    </v>
          </cell>
          <cell r="C681" t="str">
            <v xml:space="preserve">UN    </v>
          </cell>
          <cell r="D681" t="str">
            <v>CR</v>
          </cell>
          <cell r="E681" t="str">
            <v>1,05</v>
          </cell>
        </row>
        <row r="682">
          <cell r="A682">
            <v>39176</v>
          </cell>
          <cell r="B682" t="str">
            <v xml:space="preserve">BUCHA EM ALUMINIO, COM ROSCA, DE 1", PARA ELETRODUTO                                                                                                                                                                                                                                                                                                                                                                                                                                                      </v>
          </cell>
          <cell r="C682" t="str">
            <v xml:space="preserve">UN    </v>
          </cell>
          <cell r="D682" t="str">
            <v>CR</v>
          </cell>
          <cell r="E682" t="str">
            <v>1,38</v>
          </cell>
        </row>
        <row r="683">
          <cell r="A683">
            <v>39180</v>
          </cell>
          <cell r="B683" t="str">
            <v xml:space="preserve">BUCHA EM ALUMINIO, COM ROSCA, DE 2 1/2", PARA ELETRODUTO                                                                                                                                                                                                                                                                                                                                                                                                                                                  </v>
          </cell>
          <cell r="C683" t="str">
            <v xml:space="preserve">UN    </v>
          </cell>
          <cell r="D683" t="str">
            <v>CR</v>
          </cell>
          <cell r="E683" t="str">
            <v>6,33</v>
          </cell>
        </row>
        <row r="684">
          <cell r="A684">
            <v>39179</v>
          </cell>
          <cell r="B684" t="str">
            <v xml:space="preserve">BUCHA EM ALUMINIO, COM ROSCA, DE 2", PARA ELETRODUTO                                                                                                                                                                                                                                                                                                                                                                                                                                                      </v>
          </cell>
          <cell r="C684" t="str">
            <v xml:space="preserve">UN    </v>
          </cell>
          <cell r="D684" t="str">
            <v>CR</v>
          </cell>
          <cell r="E684" t="str">
            <v>5,60</v>
          </cell>
        </row>
        <row r="685">
          <cell r="A685">
            <v>39175</v>
          </cell>
          <cell r="B685" t="str">
            <v xml:space="preserve">BUCHA EM ALUMINIO, COM ROSCA, DE 3/4", PARA ELETRODUTO                                                                                                                                                                                                                                                                                                                                                                                                                                                    </v>
          </cell>
          <cell r="C685" t="str">
            <v xml:space="preserve">UN    </v>
          </cell>
          <cell r="D685" t="str">
            <v>CR</v>
          </cell>
          <cell r="E685" t="str">
            <v>1,29</v>
          </cell>
        </row>
        <row r="686">
          <cell r="A686">
            <v>39217</v>
          </cell>
          <cell r="B686" t="str">
            <v xml:space="preserve">BUCHA EM ALUMINIO, COM ROSCA, DE 3/8", PARA ELETRODUTO                                                                                                                                                                                                                                                                                                                                                                                                                                                    </v>
          </cell>
          <cell r="C686" t="str">
            <v xml:space="preserve">UN    </v>
          </cell>
          <cell r="D686" t="str">
            <v>CR</v>
          </cell>
          <cell r="E686" t="str">
            <v>0,99</v>
          </cell>
        </row>
        <row r="687">
          <cell r="A687">
            <v>39181</v>
          </cell>
          <cell r="B687" t="str">
            <v xml:space="preserve">BUCHA EM ALUMINIO, COM ROSCA, DE 3", PARA ELETRODUTO                                                                                                                                                                                                                                                                                                                                                                                                                                                      </v>
          </cell>
          <cell r="C687" t="str">
            <v xml:space="preserve">UN    </v>
          </cell>
          <cell r="D687" t="str">
            <v>CR</v>
          </cell>
          <cell r="E687" t="str">
            <v>8,49</v>
          </cell>
        </row>
        <row r="688">
          <cell r="A688">
            <v>39182</v>
          </cell>
          <cell r="B688" t="str">
            <v xml:space="preserve">BUCHA EM ALUMINIO, COM ROSCA, DE 4", PARA ELETRODUTO                                                                                                                                                                                                                                                                                                                                                                                                                                                      </v>
          </cell>
          <cell r="C688" t="str">
            <v xml:space="preserve">UN    </v>
          </cell>
          <cell r="D688" t="str">
            <v>CR</v>
          </cell>
          <cell r="E688" t="str">
            <v>11,94</v>
          </cell>
        </row>
        <row r="689">
          <cell r="A689">
            <v>12616</v>
          </cell>
          <cell r="B689" t="str">
            <v xml:space="preserve">CABECEIRA DIREITA OU ESQUERDA, PVC, PARA CALHA PLUVIAL, DIAMETRO ENTRE *119 E 170* MM, PARA DRENAGEM PLUVIAL PREDIAL                                                                                                                                                                                                                                                                                                                                                                                      </v>
          </cell>
          <cell r="C689" t="str">
            <v xml:space="preserve">UN    </v>
          </cell>
          <cell r="D689" t="str">
            <v>CR</v>
          </cell>
          <cell r="E689" t="str">
            <v>17,26</v>
          </cell>
        </row>
        <row r="690">
          <cell r="A690">
            <v>1049</v>
          </cell>
          <cell r="B690" t="str">
            <v xml:space="preserve">CABECOTE PARA ENTRADA DE LINHA DE ALIMENTACAO PARA ELETRODUTO, EM LIGA DE ALUMINIO COM ACABAMENTO ANTI CORROSIVO, COM FIXACAO POR ENCAIXE LISO DE 360 GRAUS, DE 1 1/2"                                                                                                                                                                                                                                                                                                                                    </v>
          </cell>
          <cell r="C690" t="str">
            <v xml:space="preserve">UN    </v>
          </cell>
          <cell r="D690" t="str">
            <v>CR</v>
          </cell>
          <cell r="E690" t="str">
            <v>9,99</v>
          </cell>
        </row>
        <row r="691">
          <cell r="A691">
            <v>1099</v>
          </cell>
          <cell r="B691" t="str">
            <v xml:space="preserve">CABECOTE PARA ENTRADA DE LINHA DE ALIMENTACAO PARA ELETRODUTO, EM LIGA DE ALUMINIO COM ACABAMENTO ANTI CORROSIVO, COM FIXACAO POR ENCAIXE LISO DE 360 GRAUS, DE 1 1/4"                                                                                                                                                                                                                                                                                                                                    </v>
          </cell>
          <cell r="C691" t="str">
            <v xml:space="preserve">UN    </v>
          </cell>
          <cell r="D691" t="str">
            <v>CR</v>
          </cell>
          <cell r="E691" t="str">
            <v>7,64</v>
          </cell>
        </row>
        <row r="692">
          <cell r="A692">
            <v>39678</v>
          </cell>
          <cell r="B692" t="str">
            <v xml:space="preserve">CABECOTE PARA ENTRADA DE LINHA DE ALIMENTACAO PARA ELETRODUTO, EM LIGA DE ALUMINIO COM ACABAMENTO ANTI CORROSIVO, COM FIXACAO POR ENCAIXE LISO DE 360 GRAUS, DE 1/2"                                                                                                                                                                                                                                                                                                                                      </v>
          </cell>
          <cell r="C692" t="str">
            <v xml:space="preserve">UN    </v>
          </cell>
          <cell r="D692" t="str">
            <v>CR</v>
          </cell>
          <cell r="E692" t="str">
            <v>3,08</v>
          </cell>
        </row>
        <row r="693">
          <cell r="A693">
            <v>1050</v>
          </cell>
          <cell r="B693" t="str">
            <v xml:space="preserve">CABECOTE PARA ENTRADA DE LINHA DE ALIMENTACAO PARA ELETRODUTO, EM LIGA DE ALUMINIO COM ACABAMENTO ANTI CORROSIVO, COM FIXACAO POR ENCAIXE LISO DE 360 GRAUS, DE 1"                                                                                                                                                                                                                                                                                                                                        </v>
          </cell>
          <cell r="C693" t="str">
            <v xml:space="preserve">UN    </v>
          </cell>
          <cell r="D693" t="str">
            <v>CR</v>
          </cell>
          <cell r="E693" t="str">
            <v>5,23</v>
          </cell>
        </row>
        <row r="694">
          <cell r="A694">
            <v>1101</v>
          </cell>
          <cell r="B694" t="str">
            <v xml:space="preserve">CABECOTE PARA ENTRADA DE LINHA DE ALIMENTACAO PARA ELETRODUTO, EM LIGA DE ALUMINIO COM ACABAMENTO ANTI CORROSIVO, COM FIXACAO POR ENCAIXE LISO DE 360 GRAUS, DE 2 1/2"                                                                                                                                                                                                                                                                                                                                    </v>
          </cell>
          <cell r="C694" t="str">
            <v xml:space="preserve">UN    </v>
          </cell>
          <cell r="D694" t="str">
            <v>CR</v>
          </cell>
          <cell r="E694" t="str">
            <v>32,96</v>
          </cell>
        </row>
        <row r="695">
          <cell r="A695">
            <v>1100</v>
          </cell>
          <cell r="B695" t="str">
            <v xml:space="preserve">CABECOTE PARA ENTRADA DE LINHA DE ALIMENTACAO PARA ELETRODUTO, EM LIGA DE ALUMINIO COM ACABAMENTO ANTI CORROSIVO, COM FIXACAO POR ENCAIXE LISO DE 360 GRAUS, DE 2"                                                                                                                                                                                                                                                                                                                                        </v>
          </cell>
          <cell r="C695" t="str">
            <v xml:space="preserve">UN    </v>
          </cell>
          <cell r="D695" t="str">
            <v>CR</v>
          </cell>
          <cell r="E695" t="str">
            <v>17,00</v>
          </cell>
        </row>
        <row r="696">
          <cell r="A696">
            <v>39679</v>
          </cell>
          <cell r="B696" t="str">
            <v xml:space="preserve">CABECOTE PARA ENTRADA DE LINHA DE ALIMENTACAO PARA ELETRODUTO, EM LIGA DE ALUMINIO COM ACABAMENTO ANTI CORROSIVO, COM FIXACAO POR ENCAIXE LISO DE 360 GRAUS, DE 3 1/2"                                                                                                                                                                                                                                                                                                                                    </v>
          </cell>
          <cell r="C696" t="str">
            <v xml:space="preserve">UN    </v>
          </cell>
          <cell r="D696" t="str">
            <v>CR</v>
          </cell>
          <cell r="E696" t="str">
            <v>65,68</v>
          </cell>
        </row>
        <row r="697">
          <cell r="A697">
            <v>1098</v>
          </cell>
          <cell r="B697" t="str">
            <v xml:space="preserve">CABECOTE PARA ENTRADA DE LINHA DE ALIMENTACAO PARA ELETRODUTO, EM LIGA DE ALUMINIO COM ACABAMENTO ANTI CORROSIVO, COM FIXACAO POR ENCAIXE LISO DE 360 GRAUS, DE 3/4"                                                                                                                                                                                                                                                                                                                                      </v>
          </cell>
          <cell r="C697" t="str">
            <v xml:space="preserve">UN    </v>
          </cell>
          <cell r="D697" t="str">
            <v>CR</v>
          </cell>
          <cell r="E697" t="str">
            <v>4,08</v>
          </cell>
        </row>
        <row r="698">
          <cell r="A698">
            <v>1102</v>
          </cell>
          <cell r="B698" t="str">
            <v xml:space="preserve">CABECOTE PARA ENTRADA DE LINHA DE ALIMENTACAO PARA ELETRODUTO, EM LIGA DE ALUMINIO COM ACABAMENTO ANTI CORROSIVO, COM FIXACAO POR ENCAIXE LISO DE 360 GRAUS, DE 3"                                                                                                                                                                                                                                                                                                                                        </v>
          </cell>
          <cell r="C698" t="str">
            <v xml:space="preserve">UN    </v>
          </cell>
          <cell r="D698" t="str">
            <v>CR</v>
          </cell>
          <cell r="E698" t="str">
            <v>49,14</v>
          </cell>
        </row>
        <row r="699">
          <cell r="A699">
            <v>1051</v>
          </cell>
          <cell r="B699" t="str">
            <v xml:space="preserve">CABECOTE PARA ENTRADA DE LINHA DE ALIMENTACAO PARA ELETRODUTO, EM LIGA DE ALUMINIO COM ACABAMENTO ANTI CORROSIVO, COM FIXACAO POR ENCAIXE LISO DE 360 GRAUS, DE 4"                                                                                                                                                                                                                                                                                                                                        </v>
          </cell>
          <cell r="C699" t="str">
            <v xml:space="preserve">UN    </v>
          </cell>
          <cell r="D699" t="str">
            <v>CR</v>
          </cell>
          <cell r="E699" t="str">
            <v>71,43</v>
          </cell>
        </row>
        <row r="700">
          <cell r="A700">
            <v>37399</v>
          </cell>
          <cell r="B700" t="str">
            <v xml:space="preserve">CABIDE/GANCHO DE BANHEIRO SIMPLES EM METAL CROMADO                                                                                                                                                                                                                                                                                                                                                                                                                                                        </v>
          </cell>
          <cell r="C700" t="str">
            <v xml:space="preserve">UN    </v>
          </cell>
          <cell r="D700" t="str">
            <v>CR</v>
          </cell>
          <cell r="E700" t="str">
            <v>33,02</v>
          </cell>
        </row>
        <row r="701">
          <cell r="A701">
            <v>43834</v>
          </cell>
          <cell r="B701" t="str">
            <v xml:space="preserve">CABO COAXIAL RG11 95% DE MALHA                                                                                                                                                                                                                                                                                                                                                                                                                                                                            </v>
          </cell>
          <cell r="C701" t="str">
            <v xml:space="preserve">M     </v>
          </cell>
          <cell r="D701" t="str">
            <v>CR</v>
          </cell>
          <cell r="E701" t="str">
            <v>22,42</v>
          </cell>
        </row>
        <row r="702">
          <cell r="A702">
            <v>43835</v>
          </cell>
          <cell r="B702" t="str">
            <v xml:space="preserve">CABO COAXIAL RG59 95% DE MALHA                                                                                                                                                                                                                                                                                                                                                                                                                                                                            </v>
          </cell>
          <cell r="C702" t="str">
            <v xml:space="preserve">M     </v>
          </cell>
          <cell r="D702" t="str">
            <v>CR</v>
          </cell>
          <cell r="E702" t="str">
            <v>2,01</v>
          </cell>
        </row>
        <row r="703">
          <cell r="A703">
            <v>43833</v>
          </cell>
          <cell r="B703" t="str">
            <v xml:space="preserve">CABO COAXIAL RG6 95% DE MALHA                                                                                                                                                                                                                                                                                                                                                                                                                                                                             </v>
          </cell>
          <cell r="C703" t="str">
            <v xml:space="preserve">M     </v>
          </cell>
          <cell r="D703" t="str">
            <v>CR</v>
          </cell>
          <cell r="E703" t="str">
            <v>2,09</v>
          </cell>
        </row>
        <row r="704">
          <cell r="A704">
            <v>41955</v>
          </cell>
          <cell r="B704" t="str">
            <v xml:space="preserve">CABO DE ACO GALVANIZADO, DIAMETRO 12,7 MM (1/2"), COM ALMA DE ACO CABO INDEPENDENTE 6 X 25 F                                                                                                                                                                                                                                                                                                                                                                                                              </v>
          </cell>
          <cell r="C704" t="str">
            <v xml:space="preserve">KG    </v>
          </cell>
          <cell r="D704" t="str">
            <v>CR</v>
          </cell>
          <cell r="E704" t="str">
            <v>77,58</v>
          </cell>
        </row>
        <row r="705">
          <cell r="A705">
            <v>41953</v>
          </cell>
          <cell r="B705" t="str">
            <v xml:space="preserve">CABO DE ACO GALVANIZADO, DIAMETRO 12,7 MM (1/2"), COM ALMA DE FIBRA 6 X 25 F                                                                                                                                                                                                                                                                                                                                                                                                                              </v>
          </cell>
          <cell r="C705" t="str">
            <v xml:space="preserve">KG    </v>
          </cell>
          <cell r="D705" t="str">
            <v>CR</v>
          </cell>
          <cell r="E705" t="str">
            <v>74,03</v>
          </cell>
        </row>
        <row r="706">
          <cell r="A706">
            <v>41954</v>
          </cell>
          <cell r="B706" t="str">
            <v xml:space="preserve">CABO DE ACO GALVANIZADO, DIAMETRO 9,53 MM (3/8"), COM ALMA DE FIBRA 6 X 25 F                                                                                                                                                                                                                                                                                                                                                                                                                              </v>
          </cell>
          <cell r="C706" t="str">
            <v xml:space="preserve">KG    </v>
          </cell>
          <cell r="D706" t="str">
            <v>CR</v>
          </cell>
          <cell r="E706" t="str">
            <v>73,33</v>
          </cell>
        </row>
        <row r="707">
          <cell r="A707">
            <v>25004</v>
          </cell>
          <cell r="B707" t="str">
            <v xml:space="preserve">CABO DE ALUMINIO NU COM ALMA DE ACO, BITOLA 1/0 AWG                                                                                                                                                                                                                                                                                                                                                                                                                                                       </v>
          </cell>
          <cell r="C707" t="str">
            <v xml:space="preserve">KG    </v>
          </cell>
          <cell r="D707" t="str">
            <v>CR</v>
          </cell>
          <cell r="E707" t="str">
            <v>38,08</v>
          </cell>
        </row>
        <row r="708">
          <cell r="A708">
            <v>25002</v>
          </cell>
          <cell r="B708" t="str">
            <v xml:space="preserve">CABO DE ALUMINIO NU COM ALMA DE ACO, BITOLA 2 AWG                                                                                                                                                                                                                                                                                                                                                                                                                                                         </v>
          </cell>
          <cell r="C708" t="str">
            <v xml:space="preserve">KG    </v>
          </cell>
          <cell r="D708" t="str">
            <v>CR</v>
          </cell>
          <cell r="E708" t="str">
            <v>38,08</v>
          </cell>
        </row>
        <row r="709">
          <cell r="A709">
            <v>37409</v>
          </cell>
          <cell r="B709" t="str">
            <v xml:space="preserve">CABO DE ALUMINIO NU COM ALMA DE ACO, BITOLA 2/0 AWG                                                                                                                                                                                                                                                                                                                                                                                                                                                       </v>
          </cell>
          <cell r="C709" t="str">
            <v xml:space="preserve">KG    </v>
          </cell>
          <cell r="D709" t="str">
            <v>CR</v>
          </cell>
          <cell r="E709" t="str">
            <v>38,08</v>
          </cell>
        </row>
        <row r="710">
          <cell r="A710">
            <v>841</v>
          </cell>
          <cell r="B710" t="str">
            <v xml:space="preserve">CABO DE ALUMINIO NU COM ALMA DE ACO, BITOLA 4 AWG                                                                                                                                                                                                                                                                                                                                                                                                                                                         </v>
          </cell>
          <cell r="C710" t="str">
            <v xml:space="preserve">KG    </v>
          </cell>
          <cell r="D710" t="str">
            <v>CR</v>
          </cell>
          <cell r="E710" t="str">
            <v>38,54</v>
          </cell>
        </row>
        <row r="711">
          <cell r="A711">
            <v>25005</v>
          </cell>
          <cell r="B711" t="str">
            <v xml:space="preserve">CABO DE ALUMINIO NU SEM ALMA DE ACO, BITOLA 1/0 AWG                                                                                                                                                                                                                                                                                                                                                                                                                                                       </v>
          </cell>
          <cell r="C711" t="str">
            <v xml:space="preserve">KG    </v>
          </cell>
          <cell r="D711" t="str">
            <v>CR</v>
          </cell>
          <cell r="E711" t="str">
            <v>41,78</v>
          </cell>
        </row>
        <row r="712">
          <cell r="A712">
            <v>25003</v>
          </cell>
          <cell r="B712" t="str">
            <v xml:space="preserve">CABO DE ALUMINIO NU SEM ALMA DE ACO, BITOLA 2 AWG                                                                                                                                                                                                                                                                                                                                                                                                                                                         </v>
          </cell>
          <cell r="C712" t="str">
            <v xml:space="preserve">KG    </v>
          </cell>
          <cell r="D712" t="str">
            <v>CR</v>
          </cell>
          <cell r="E712" t="str">
            <v>42,41</v>
          </cell>
        </row>
        <row r="713">
          <cell r="A713">
            <v>37410</v>
          </cell>
          <cell r="B713" t="str">
            <v xml:space="preserve">CABO DE ALUMINIO NU SEM ALMA DE ACO, BITOLA 2/0 AWG                                                                                                                                                                                                                                                                                                                                                                                                                                                       </v>
          </cell>
          <cell r="C713" t="str">
            <v xml:space="preserve">KG    </v>
          </cell>
          <cell r="D713" t="str">
            <v>CR</v>
          </cell>
          <cell r="E713" t="str">
            <v>41,78</v>
          </cell>
        </row>
        <row r="714">
          <cell r="A714">
            <v>842</v>
          </cell>
          <cell r="B714" t="str">
            <v xml:space="preserve">CABO DE ALUMINIO NU SEM ALMA DE ACO, BITOLA 4 AWG                                                                                                                                                                                                                                                                                                                                                                                                                                                         </v>
          </cell>
          <cell r="C714" t="str">
            <v xml:space="preserve">KG    </v>
          </cell>
          <cell r="D714" t="str">
            <v>CR</v>
          </cell>
          <cell r="E714" t="str">
            <v>42,37</v>
          </cell>
        </row>
        <row r="715">
          <cell r="A715">
            <v>44391</v>
          </cell>
          <cell r="B715" t="str">
            <v xml:space="preserve">CABO DE COBRE FLEXIVEL NAO HALOGENADO, SEM EMISSAO DE FUMACA, 750V, SECAO NOMINAL 120 MM                                                                                                                                                                                                                                                                                                                                                                                                                  </v>
          </cell>
          <cell r="C715" t="str">
            <v xml:space="preserve">M     </v>
          </cell>
          <cell r="D715" t="str">
            <v>CR</v>
          </cell>
          <cell r="E715" t="str">
            <v>90,30</v>
          </cell>
        </row>
        <row r="716">
          <cell r="A716">
            <v>44388</v>
          </cell>
          <cell r="B716" t="str">
            <v xml:space="preserve">CABO DE COBRE FLEXIVEL NAO HALOGENADO, SEM EMISSAO DE FUMACA, 750V, SECAO NOMINAL 2,5 MM                                                                                                                                                                                                                                                                                                                                                                                                                  </v>
          </cell>
          <cell r="C716" t="str">
            <v xml:space="preserve">M     </v>
          </cell>
          <cell r="D716" t="str">
            <v>CR</v>
          </cell>
          <cell r="E716" t="str">
            <v>1,95</v>
          </cell>
        </row>
        <row r="717">
          <cell r="A717">
            <v>44392</v>
          </cell>
          <cell r="B717" t="str">
            <v xml:space="preserve">CABO DE COBRE FLEXIVEL NAO HALOGENADO, SEM EMISSAO DE FUMACA, 750V, SECAO NOMINAL 240 MM                                                                                                                                                                                                                                                                                                                                                                                                                  </v>
          </cell>
          <cell r="C717" t="str">
            <v xml:space="preserve">M     </v>
          </cell>
          <cell r="D717" t="str">
            <v>CR</v>
          </cell>
          <cell r="E717" t="str">
            <v>179,79</v>
          </cell>
        </row>
        <row r="718">
          <cell r="A718">
            <v>44390</v>
          </cell>
          <cell r="B718" t="str">
            <v xml:space="preserve">CABO DE COBRE FLEXIVEL NAO HALOGENADO, SEM EMISSAO DE FUMACA, 750V, SECAO NOMINAL 50 MM                                                                                                                                                                                                                                                                                                                                                                                                                   </v>
          </cell>
          <cell r="C718" t="str">
            <v xml:space="preserve">M     </v>
          </cell>
          <cell r="D718" t="str">
            <v>CR</v>
          </cell>
          <cell r="E718" t="str">
            <v>38,09</v>
          </cell>
        </row>
        <row r="719">
          <cell r="A719">
            <v>44389</v>
          </cell>
          <cell r="B719" t="str">
            <v xml:space="preserve">CABO DE COBRE FLEXIVEL NAO HALOGENADO, SEM EMISSAO DE FUMACA, 750V, SECAO NOMINAL 6,0 MM                                                                                                                                                                                                                                                                                                                                                                                                                  </v>
          </cell>
          <cell r="C719" t="str">
            <v xml:space="preserve">M     </v>
          </cell>
          <cell r="D719" t="str">
            <v>CR</v>
          </cell>
          <cell r="E719" t="str">
            <v>4,50</v>
          </cell>
        </row>
        <row r="720">
          <cell r="A720">
            <v>862</v>
          </cell>
          <cell r="B720" t="str">
            <v xml:space="preserve">CABO DE COBRE NU 10 MM2 MEIO-DURO                                                                                                                                                                                                                                                                                                                                                                                                                                                                         </v>
          </cell>
          <cell r="C720" t="str">
            <v xml:space="preserve">M     </v>
          </cell>
          <cell r="D720" t="str">
            <v>CR</v>
          </cell>
          <cell r="E720" t="str">
            <v>8,24</v>
          </cell>
        </row>
        <row r="721">
          <cell r="A721">
            <v>866</v>
          </cell>
          <cell r="B721" t="str">
            <v xml:space="preserve">CABO DE COBRE NU 120 MM2 MEIO-DURO                                                                                                                                                                                                                                                                                                                                                                                                                                                                        </v>
          </cell>
          <cell r="C721" t="str">
            <v xml:space="preserve">M     </v>
          </cell>
          <cell r="D721" t="str">
            <v>CR</v>
          </cell>
          <cell r="E721" t="str">
            <v>104,69</v>
          </cell>
        </row>
        <row r="722">
          <cell r="A722">
            <v>892</v>
          </cell>
          <cell r="B722" t="str">
            <v xml:space="preserve">CABO DE COBRE NU 150 MM2 MEIO-DURO                                                                                                                                                                                                                                                                                                                                                                                                                                                                        </v>
          </cell>
          <cell r="C722" t="str">
            <v xml:space="preserve">M     </v>
          </cell>
          <cell r="D722" t="str">
            <v>CR</v>
          </cell>
          <cell r="E722" t="str">
            <v>126,73</v>
          </cell>
        </row>
        <row r="723">
          <cell r="A723">
            <v>857</v>
          </cell>
          <cell r="B723" t="str">
            <v xml:space="preserve">CABO DE COBRE NU 16 MM2 MEIO-DURO                                                                                                                                                                                                                                                                                                                                                                                                                                                                         </v>
          </cell>
          <cell r="C723" t="str">
            <v xml:space="preserve">M     </v>
          </cell>
          <cell r="D723" t="str">
            <v>CR</v>
          </cell>
          <cell r="E723" t="str">
            <v>13,78</v>
          </cell>
        </row>
        <row r="724">
          <cell r="A724">
            <v>37404</v>
          </cell>
          <cell r="B724" t="str">
            <v xml:space="preserve">CABO DE COBRE NU 185 MM2 MEIO-DURO                                                                                                                                                                                                                                                                                                                                                                                                                                                                        </v>
          </cell>
          <cell r="C724" t="str">
            <v xml:space="preserve">M     </v>
          </cell>
          <cell r="D724" t="str">
            <v>CR</v>
          </cell>
          <cell r="E724" t="str">
            <v>146,62</v>
          </cell>
        </row>
        <row r="725">
          <cell r="A725">
            <v>868</v>
          </cell>
          <cell r="B725" t="str">
            <v xml:space="preserve">CABO DE COBRE NU 25 MM2 MEIO-DURO                                                                                                                                                                                                                                                                                                                                                                                                                                                                         </v>
          </cell>
          <cell r="C725" t="str">
            <v xml:space="preserve">M     </v>
          </cell>
          <cell r="D725" t="str">
            <v>CR</v>
          </cell>
          <cell r="E725" t="str">
            <v>19,64</v>
          </cell>
        </row>
        <row r="726">
          <cell r="A726">
            <v>863</v>
          </cell>
          <cell r="B726" t="str">
            <v xml:space="preserve">CABO DE COBRE NU 35 MM2 MEIO-DURO                                                                                                                                                                                                                                                                                                                                                                                                                                                                         </v>
          </cell>
          <cell r="C726" t="str">
            <v xml:space="preserve">M     </v>
          </cell>
          <cell r="D726" t="str">
            <v>CR</v>
          </cell>
          <cell r="E726" t="str">
            <v>28,93</v>
          </cell>
        </row>
        <row r="727">
          <cell r="A727">
            <v>867</v>
          </cell>
          <cell r="B727" t="str">
            <v xml:space="preserve">CABO DE COBRE NU 50 MM2 MEIO-DURO                                                                                                                                                                                                                                                                                                                                                                                                                                                                         </v>
          </cell>
          <cell r="C727" t="str">
            <v xml:space="preserve">M     </v>
          </cell>
          <cell r="D727" t="str">
            <v>CR</v>
          </cell>
          <cell r="E727" t="str">
            <v>41,21</v>
          </cell>
        </row>
        <row r="728">
          <cell r="A728">
            <v>864</v>
          </cell>
          <cell r="B728" t="str">
            <v xml:space="preserve">CABO DE COBRE NU 70 MM2 MEIO-DURO                                                                                                                                                                                                                                                                                                                                                                                                                                                                         </v>
          </cell>
          <cell r="C728" t="str">
            <v xml:space="preserve">M     </v>
          </cell>
          <cell r="D728" t="str">
            <v>CR</v>
          </cell>
          <cell r="E728" t="str">
            <v>54,44</v>
          </cell>
        </row>
        <row r="729">
          <cell r="A729">
            <v>865</v>
          </cell>
          <cell r="B729" t="str">
            <v xml:space="preserve">CABO DE COBRE NU 95 MM2 MEIO-DURO                                                                                                                                                                                                                                                                                                                                                                                                                                                                         </v>
          </cell>
          <cell r="C729" t="str">
            <v xml:space="preserve">M     </v>
          </cell>
          <cell r="D729" t="str">
            <v>CR</v>
          </cell>
          <cell r="E729" t="str">
            <v>78,30</v>
          </cell>
        </row>
        <row r="730">
          <cell r="A730">
            <v>993</v>
          </cell>
          <cell r="B730" t="str">
            <v xml:space="preserve">CABO DE COBRE, FLEXIVEL, CLASSE 4 OU 5, ISOLACAO EM PVC/A, ANTICHAMA BWF-B, COBERTURA PVC-ST1, ANTICHAMA BWF-B, 1 CONDUTOR, 0,6/1 KV, SECAO NOMINAL 1,5 MM2                                                                                                                                                                                                                                                                                                                                               </v>
          </cell>
          <cell r="C730" t="str">
            <v xml:space="preserve">M     </v>
          </cell>
          <cell r="D730" t="str">
            <v>CR</v>
          </cell>
          <cell r="E730" t="str">
            <v>1,49</v>
          </cell>
        </row>
        <row r="731">
          <cell r="A731">
            <v>1020</v>
          </cell>
          <cell r="B731" t="str">
            <v xml:space="preserve">CABO DE COBRE, FLEXIVEL, CLASSE 4 OU 5, ISOLACAO EM PVC/A, ANTICHAMA BWF-B, COBERTURA PVC-ST1, ANTICHAMA BWF-B, 1 CONDUTOR, 0,6/1 KV, SECAO NOMINAL 10 MM2                                                                                                                                                                                                                                                                                                                                                </v>
          </cell>
          <cell r="C731" t="str">
            <v xml:space="preserve">M     </v>
          </cell>
          <cell r="D731" t="str">
            <v>CR</v>
          </cell>
          <cell r="E731" t="str">
            <v>7,59</v>
          </cell>
        </row>
        <row r="732">
          <cell r="A732">
            <v>1017</v>
          </cell>
          <cell r="B732" t="str">
            <v xml:space="preserve">CABO DE COBRE, FLEXIVEL, CLASSE 4 OU 5, ISOLACAO EM PVC/A, ANTICHAMA BWF-B, COBERTURA PVC-ST1, ANTICHAMA BWF-B, 1 CONDUTOR, 0,6/1 KV, SECAO NOMINAL 120 MM2                                                                                                                                                                                                                                                                                                                                               </v>
          </cell>
          <cell r="C732" t="str">
            <v xml:space="preserve">M     </v>
          </cell>
          <cell r="D732" t="str">
            <v>CR</v>
          </cell>
          <cell r="E732" t="str">
            <v>93,10</v>
          </cell>
        </row>
        <row r="733">
          <cell r="A733">
            <v>999</v>
          </cell>
          <cell r="B733" t="str">
            <v xml:space="preserve">CABO DE COBRE, FLEXIVEL, CLASSE 4 OU 5, ISOLACAO EM PVC/A, ANTICHAMA BWF-B, COBERTURA PVC-ST1, ANTICHAMA BWF-B, 1 CONDUTOR, 0,6/1 KV, SECAO NOMINAL 150 MM2                                                                                                                                                                                                                                                                                                                                               </v>
          </cell>
          <cell r="C733" t="str">
            <v xml:space="preserve">M     </v>
          </cell>
          <cell r="D733" t="str">
            <v>CR</v>
          </cell>
          <cell r="E733" t="str">
            <v>112,79</v>
          </cell>
        </row>
        <row r="734">
          <cell r="A734">
            <v>995</v>
          </cell>
          <cell r="B734" t="str">
            <v xml:space="preserve">CABO DE COBRE, FLEXIVEL, CLASSE 4 OU 5, ISOLACAO EM PVC/A, ANTICHAMA BWF-B, COBERTURA PVC-ST1, ANTICHAMA BWF-B, 1 CONDUTOR, 0,6/1 KV, SECAO NOMINAL 16 MM2                                                                                                                                                                                                                                                                                                                                                </v>
          </cell>
          <cell r="C734" t="str">
            <v xml:space="preserve">M     </v>
          </cell>
          <cell r="D734" t="str">
            <v>CR</v>
          </cell>
          <cell r="E734" t="str">
            <v>12,09</v>
          </cell>
        </row>
        <row r="735">
          <cell r="A735">
            <v>1000</v>
          </cell>
          <cell r="B735" t="str">
            <v xml:space="preserve">CABO DE COBRE, FLEXIVEL, CLASSE 4 OU 5, ISOLACAO EM PVC/A, ANTICHAMA BWF-B, COBERTURA PVC-ST1, ANTICHAMA BWF-B, 1 CONDUTOR, 0,6/1 KV, SECAO NOMINAL 185 MM2                                                                                                                                                                                                                                                                                                                                               </v>
          </cell>
          <cell r="C735" t="str">
            <v xml:space="preserve">M     </v>
          </cell>
          <cell r="D735" t="str">
            <v>CR</v>
          </cell>
          <cell r="E735" t="str">
            <v>138,54</v>
          </cell>
        </row>
        <row r="736">
          <cell r="A736">
            <v>1022</v>
          </cell>
          <cell r="B736" t="str">
            <v xml:space="preserve">CABO DE COBRE, FLEXIVEL, CLASSE 4 OU 5, ISOLACAO EM PVC/A, ANTICHAMA BWF-B, COBERTURA PVC-ST1, ANTICHAMA BWF-B, 1 CONDUTOR, 0,6/1 KV, SECAO NOMINAL 2,5 MM2                                                                                                                                                                                                                                                                                                                                               </v>
          </cell>
          <cell r="C736" t="str">
            <v xml:space="preserve">M     </v>
          </cell>
          <cell r="D736" t="str">
            <v>CR</v>
          </cell>
          <cell r="E736" t="str">
            <v>2,07</v>
          </cell>
        </row>
        <row r="737">
          <cell r="A737">
            <v>1015</v>
          </cell>
          <cell r="B737" t="str">
            <v xml:space="preserve">CABO DE COBRE, FLEXIVEL, CLASSE 4 OU 5, ISOLACAO EM PVC/A, ANTICHAMA BWF-B, COBERTURA PVC-ST1, ANTICHAMA BWF-B, 1 CONDUTOR, 0,6/1 KV, SECAO NOMINAL 240 MM2                                                                                                                                                                                                                                                                                                                                               </v>
          </cell>
          <cell r="C737" t="str">
            <v xml:space="preserve">M     </v>
          </cell>
          <cell r="D737" t="str">
            <v>CR</v>
          </cell>
          <cell r="E737" t="str">
            <v>184,10</v>
          </cell>
        </row>
        <row r="738">
          <cell r="A738">
            <v>996</v>
          </cell>
          <cell r="B738" t="str">
            <v xml:space="preserve">CABO DE COBRE, FLEXIVEL, CLASSE 4 OU 5, ISOLACAO EM PVC/A, ANTICHAMA BWF-B, COBERTURA PVC-ST1, ANTICHAMA BWF-B, 1 CONDUTOR, 0,6/1 KV, SECAO NOMINAL 25 MM2                                                                                                                                                                                                                                                                                                                                                </v>
          </cell>
          <cell r="C738" t="str">
            <v xml:space="preserve">M     </v>
          </cell>
          <cell r="D738" t="str">
            <v>CR</v>
          </cell>
          <cell r="E738" t="str">
            <v>18,76</v>
          </cell>
        </row>
        <row r="739">
          <cell r="A739">
            <v>1001</v>
          </cell>
          <cell r="B739" t="str">
            <v xml:space="preserve">CABO DE COBRE, FLEXIVEL, CLASSE 4 OU 5, ISOLACAO EM PVC/A, ANTICHAMA BWF-B, COBERTURA PVC-ST1, ANTICHAMA BWF-B, 1 CONDUTOR, 0,6/1 KV, SECAO NOMINAL 300 MM2                                                                                                                                                                                                                                                                                                                                               </v>
          </cell>
          <cell r="C739" t="str">
            <v xml:space="preserve">M     </v>
          </cell>
          <cell r="D739" t="str">
            <v>CR</v>
          </cell>
          <cell r="E739" t="str">
            <v>238,87</v>
          </cell>
        </row>
        <row r="740">
          <cell r="A740">
            <v>1019</v>
          </cell>
          <cell r="B740" t="str">
            <v xml:space="preserve">CABO DE COBRE, FLEXIVEL, CLASSE 4 OU 5, ISOLACAO EM PVC/A, ANTICHAMA BWF-B, COBERTURA PVC-ST1, ANTICHAMA BWF-B, 1 CONDUTOR, 0,6/1 KV, SECAO NOMINAL 35 MM2                                                                                                                                                                                                                                                                                                                                                </v>
          </cell>
          <cell r="C740" t="str">
            <v xml:space="preserve">M     </v>
          </cell>
          <cell r="D740" t="str">
            <v>CR</v>
          </cell>
          <cell r="E740" t="str">
            <v>26,50</v>
          </cell>
        </row>
        <row r="741">
          <cell r="A741">
            <v>1021</v>
          </cell>
          <cell r="B741" t="str">
            <v xml:space="preserve">CABO DE COBRE, FLEXIVEL, CLASSE 4 OU 5, ISOLACAO EM PVC/A, ANTICHAMA BWF-B, COBERTURA PVC-ST1, ANTICHAMA BWF-B, 1 CONDUTOR, 0,6/1 KV, SECAO NOMINAL 4 MM2                                                                                                                                                                                                                                                                                                                                                 </v>
          </cell>
          <cell r="C741" t="str">
            <v xml:space="preserve">M     </v>
          </cell>
          <cell r="D741" t="str">
            <v>CR</v>
          </cell>
          <cell r="E741" t="str">
            <v>3,18</v>
          </cell>
        </row>
        <row r="742">
          <cell r="A742">
            <v>39249</v>
          </cell>
          <cell r="B742" t="str">
            <v xml:space="preserve">CABO DE COBRE, FLEXIVEL, CLASSE 4 OU 5, ISOLACAO EM PVC/A, ANTICHAMA BWF-B, COBERTURA PVC-ST1, ANTICHAMA BWF-B, 1 CONDUTOR, 0,6/1 KV, SECAO NOMINAL 400 MM2                                                                                                                                                                                                                                                                                                                                               </v>
          </cell>
          <cell r="C742" t="str">
            <v xml:space="preserve">M     </v>
          </cell>
          <cell r="D742" t="str">
            <v>CR</v>
          </cell>
          <cell r="E742" t="str">
            <v>321,18</v>
          </cell>
        </row>
        <row r="743">
          <cell r="A743">
            <v>1018</v>
          </cell>
          <cell r="B743" t="str">
            <v xml:space="preserve">CABO DE COBRE, FLEXIVEL, CLASSE 4 OU 5, ISOLACAO EM PVC/A, ANTICHAMA BWF-B, COBERTURA PVC-ST1, ANTICHAMA BWF-B, 1 CONDUTOR, 0,6/1 KV, SECAO NOMINAL 50 MM2                                                                                                                                                                                                                                                                                                                                                </v>
          </cell>
          <cell r="C743" t="str">
            <v xml:space="preserve">M     </v>
          </cell>
          <cell r="D743" t="str">
            <v>CR</v>
          </cell>
          <cell r="E743" t="str">
            <v>39,19</v>
          </cell>
        </row>
        <row r="744">
          <cell r="A744">
            <v>39250</v>
          </cell>
          <cell r="B744" t="str">
            <v xml:space="preserve">CABO DE COBRE, FLEXIVEL, CLASSE 4 OU 5, ISOLACAO EM PVC/A, ANTICHAMA BWF-B, COBERTURA PVC-ST1, ANTICHAMA BWF-B, 1 CONDUTOR, 0,6/1 KV, SECAO NOMINAL 500 MM2                                                                                                                                                                                                                                                                                                                                               </v>
          </cell>
          <cell r="C744" t="str">
            <v xml:space="preserve">M     </v>
          </cell>
          <cell r="D744" t="str">
            <v>CR</v>
          </cell>
          <cell r="E744" t="str">
            <v>384,20</v>
          </cell>
        </row>
        <row r="745">
          <cell r="A745">
            <v>994</v>
          </cell>
          <cell r="B745" t="str">
            <v xml:space="preserve">CABO DE COBRE, FLEXIVEL, CLASSE 4 OU 5, ISOLACAO EM PVC/A, ANTICHAMA BWF-B, COBERTURA PVC-ST1, ANTICHAMA BWF-B, 1 CONDUTOR, 0,6/1 KV, SECAO NOMINAL 6 MM2                                                                                                                                                                                                                                                                                                                                                 </v>
          </cell>
          <cell r="C745" t="str">
            <v xml:space="preserve">M     </v>
          </cell>
          <cell r="D745" t="str">
            <v>CR</v>
          </cell>
          <cell r="E745" t="str">
            <v>4,63</v>
          </cell>
        </row>
        <row r="746">
          <cell r="A746">
            <v>977</v>
          </cell>
          <cell r="B746" t="str">
            <v xml:space="preserve">CABO DE COBRE, FLEXIVEL, CLASSE 4 OU 5, ISOLACAO EM PVC/A, ANTICHAMA BWF-B, COBERTURA PVC-ST1, ANTICHAMA BWF-B, 1 CONDUTOR, 0,6/1 KV, SECAO NOMINAL 70 MM2                                                                                                                                                                                                                                                                                                                                                </v>
          </cell>
          <cell r="C746" t="str">
            <v xml:space="preserve">M     </v>
          </cell>
          <cell r="D746" t="str">
            <v>CR</v>
          </cell>
          <cell r="E746" t="str">
            <v>54,83</v>
          </cell>
        </row>
        <row r="747">
          <cell r="A747">
            <v>998</v>
          </cell>
          <cell r="B747" t="str">
            <v xml:space="preserve">CABO DE COBRE, FLEXIVEL, CLASSE 4 OU 5, ISOLACAO EM PVC/A, ANTICHAMA BWF-B, COBERTURA PVC-ST1, ANTICHAMA BWF-B, 1 CONDUTOR, 0,6/1 KV, SECAO NOMINAL 95 MM2                                                                                                                                                                                                                                                                                                                                                </v>
          </cell>
          <cell r="C747" t="str">
            <v xml:space="preserve">M     </v>
          </cell>
          <cell r="D747" t="str">
            <v>CR</v>
          </cell>
          <cell r="E747" t="str">
            <v>71,19</v>
          </cell>
        </row>
        <row r="748">
          <cell r="A748">
            <v>39251</v>
          </cell>
          <cell r="B748" t="str">
            <v xml:space="preserve">CABO DE COBRE, FLEXIVEL, CLASSE 4 OU 5, ISOLACAO EM PVC/A, ANTICHAMA BWF-B, 1 CONDUTOR, 450/750 V, SECAO NOMINAL 0,5 MM2                                                                                                                                                                                                                                                                                                                                                                                  </v>
          </cell>
          <cell r="C748" t="str">
            <v xml:space="preserve">M     </v>
          </cell>
          <cell r="D748" t="str">
            <v>CR</v>
          </cell>
          <cell r="E748" t="str">
            <v>0,51</v>
          </cell>
        </row>
        <row r="749">
          <cell r="A749">
            <v>1011</v>
          </cell>
          <cell r="B749" t="str">
            <v xml:space="preserve">CABO DE COBRE, FLEXIVEL, CLASSE 4 OU 5, ISOLACAO EM PVC/A, ANTICHAMA BWF-B, 1 CONDUTOR, 450/750 V, SECAO NOMINAL 0,75 MM2                                                                                                                                                                                                                                                                                                                                                                                 </v>
          </cell>
          <cell r="C749" t="str">
            <v xml:space="preserve">M     </v>
          </cell>
          <cell r="D749" t="str">
            <v>CR</v>
          </cell>
          <cell r="E749" t="str">
            <v>0,70</v>
          </cell>
        </row>
        <row r="750">
          <cell r="A750">
            <v>39252</v>
          </cell>
          <cell r="B750" t="str">
            <v xml:space="preserve">CABO DE COBRE, FLEXIVEL, CLASSE 4 OU 5, ISOLACAO EM PVC/A, ANTICHAMA BWF-B, 1 CONDUTOR, 450/750 V, SECAO NOMINAL 1,0 MM2                                                                                                                                                                                                                                                                                                                                                                                  </v>
          </cell>
          <cell r="C750" t="str">
            <v xml:space="preserve">M     </v>
          </cell>
          <cell r="D750" t="str">
            <v>CR</v>
          </cell>
          <cell r="E750" t="str">
            <v>0,92</v>
          </cell>
        </row>
        <row r="751">
          <cell r="A751">
            <v>1013</v>
          </cell>
          <cell r="B751" t="str">
            <v xml:space="preserve">CABO DE COBRE, FLEXIVEL, CLASSE 4 OU 5, ISOLACAO EM PVC/A, ANTICHAMA BWF-B, 1 CONDUTOR, 450/750 V, SECAO NOMINAL 1,5 MM2                                                                                                                                                                                                                                                                                                                                                                                  </v>
          </cell>
          <cell r="C751" t="str">
            <v xml:space="preserve">M     </v>
          </cell>
          <cell r="D751" t="str">
            <v>CR</v>
          </cell>
          <cell r="E751" t="str">
            <v>1,10</v>
          </cell>
        </row>
        <row r="752">
          <cell r="A752">
            <v>980</v>
          </cell>
          <cell r="B752" t="str">
            <v xml:space="preserve">CABO DE COBRE, FLEXIVEL, CLASSE 4 OU 5, ISOLACAO EM PVC/A, ANTICHAMA BWF-B, 1 CONDUTOR, 450/750 V, SECAO NOMINAL 10 MM2                                                                                                                                                                                                                                                                                                                                                                                   </v>
          </cell>
          <cell r="C752" t="str">
            <v xml:space="preserve">M     </v>
          </cell>
          <cell r="D752" t="str">
            <v>CR</v>
          </cell>
          <cell r="E752" t="str">
            <v>7,97</v>
          </cell>
        </row>
        <row r="753">
          <cell r="A753">
            <v>39237</v>
          </cell>
          <cell r="B753" t="str">
            <v xml:space="preserve">CABO DE COBRE, FLEXIVEL, CLASSE 4 OU 5, ISOLACAO EM PVC/A, ANTICHAMA BWF-B, 1 CONDUTOR, 450/750 V, SECAO NOMINAL 120 MM2                                                                                                                                                                                                                                                                                                                                                                                  </v>
          </cell>
          <cell r="C753" t="str">
            <v xml:space="preserve">M     </v>
          </cell>
          <cell r="D753" t="str">
            <v>CR</v>
          </cell>
          <cell r="E753" t="str">
            <v>84,75</v>
          </cell>
        </row>
        <row r="754">
          <cell r="A754">
            <v>39238</v>
          </cell>
          <cell r="B754" t="str">
            <v xml:space="preserve">CABO DE COBRE, FLEXIVEL, CLASSE 4 OU 5, ISOLACAO EM PVC/A, ANTICHAMA BWF-B, 1 CONDUTOR, 450/750 V, SECAO NOMINAL 150 MM2                                                                                                                                                                                                                                                                                                                                                                                  </v>
          </cell>
          <cell r="C754" t="str">
            <v xml:space="preserve">M     </v>
          </cell>
          <cell r="D754" t="str">
            <v>CR</v>
          </cell>
          <cell r="E754" t="str">
            <v>106,89</v>
          </cell>
        </row>
        <row r="755">
          <cell r="A755">
            <v>979</v>
          </cell>
          <cell r="B755" t="str">
            <v xml:space="preserve">CABO DE COBRE, FLEXIVEL, CLASSE 4 OU 5, ISOLACAO EM PVC/A, ANTICHAMA BWF-B, 1 CONDUTOR, 450/750 V, SECAO NOMINAL 16 MM2                                                                                                                                                                                                                                                                                                                                                                                   </v>
          </cell>
          <cell r="C755" t="str">
            <v xml:space="preserve">M     </v>
          </cell>
          <cell r="D755" t="str">
            <v>CR</v>
          </cell>
          <cell r="E755" t="str">
            <v>11,38</v>
          </cell>
        </row>
        <row r="756">
          <cell r="A756">
            <v>39239</v>
          </cell>
          <cell r="B756" t="str">
            <v xml:space="preserve">CABO DE COBRE, FLEXIVEL, CLASSE 4 OU 5, ISOLACAO EM PVC/A, ANTICHAMA BWF-B, 1 CONDUTOR, 450/750 V, SECAO NOMINAL 185 MM2                                                                                                                                                                                                                                                                                                                                                                                  </v>
          </cell>
          <cell r="C756" t="str">
            <v xml:space="preserve">M     </v>
          </cell>
          <cell r="D756" t="str">
            <v>CR</v>
          </cell>
          <cell r="E756" t="str">
            <v>129,14</v>
          </cell>
        </row>
        <row r="757">
          <cell r="A757">
            <v>1014</v>
          </cell>
          <cell r="B757" t="str">
            <v xml:space="preserve">CABO DE COBRE, FLEXIVEL, CLASSE 4 OU 5, ISOLACAO EM PVC/A, ANTICHAMA BWF-B, 1 CONDUTOR, 450/750 V, SECAO NOMINAL 2,5 MM2                                                                                                                                                                                                                                                                                                                                                                                  </v>
          </cell>
          <cell r="C757" t="str">
            <v xml:space="preserve">M     </v>
          </cell>
          <cell r="D757" t="str">
            <v>CR</v>
          </cell>
          <cell r="E757" t="str">
            <v>1,75</v>
          </cell>
        </row>
        <row r="758">
          <cell r="A758">
            <v>39240</v>
          </cell>
          <cell r="B758" t="str">
            <v xml:space="preserve">CABO DE COBRE, FLEXIVEL, CLASSE 4 OU 5, ISOLACAO EM PVC/A, ANTICHAMA BWF-B, 1 CONDUTOR, 450/750 V, SECAO NOMINAL 240 MM2                                                                                                                                                                                                                                                                                                                                                                                  </v>
          </cell>
          <cell r="C758" t="str">
            <v xml:space="preserve">M     </v>
          </cell>
          <cell r="D758" t="str">
            <v>CR</v>
          </cell>
          <cell r="E758" t="str">
            <v>169,85</v>
          </cell>
        </row>
        <row r="759">
          <cell r="A759">
            <v>39232</v>
          </cell>
          <cell r="B759" t="str">
            <v xml:space="preserve">CABO DE COBRE, FLEXIVEL, CLASSE 4 OU 5, ISOLACAO EM PVC/A, ANTICHAMA BWF-B, 1 CONDUTOR, 450/750 V, SECAO NOMINAL 25 MM2                                                                                                                                                                                                                                                                                                                                                                                   </v>
          </cell>
          <cell r="C759" t="str">
            <v xml:space="preserve">M     </v>
          </cell>
          <cell r="D759" t="str">
            <v>CR</v>
          </cell>
          <cell r="E759" t="str">
            <v>17,82</v>
          </cell>
        </row>
        <row r="760">
          <cell r="A760">
            <v>39233</v>
          </cell>
          <cell r="B760" t="str">
            <v xml:space="preserve">CABO DE COBRE, FLEXIVEL, CLASSE 4 OU 5, ISOLACAO EM PVC/A, ANTICHAMA BWF-B, 1 CONDUTOR, 450/750 V, SECAO NOMINAL 35 MM2                                                                                                                                                                                                                                                                                                                                                                                   </v>
          </cell>
          <cell r="C760" t="str">
            <v xml:space="preserve">M     </v>
          </cell>
          <cell r="D760" t="str">
            <v>CR</v>
          </cell>
          <cell r="E760" t="str">
            <v>25,98</v>
          </cell>
        </row>
        <row r="761">
          <cell r="A761">
            <v>981</v>
          </cell>
          <cell r="B761" t="str">
            <v xml:space="preserve">CABO DE COBRE, FLEXIVEL, CLASSE 4 OU 5, ISOLACAO EM PVC/A, ANTICHAMA BWF-B, 1 CONDUTOR, 450/750 V, SECAO NOMINAL 4 MM2                                                                                                                                                                                                                                                                                                                                                                                    </v>
          </cell>
          <cell r="C761" t="str">
            <v xml:space="preserve">M     </v>
          </cell>
          <cell r="D761" t="str">
            <v xml:space="preserve">C </v>
          </cell>
          <cell r="E761" t="str">
            <v>2,90</v>
          </cell>
        </row>
        <row r="762">
          <cell r="A762">
            <v>39234</v>
          </cell>
          <cell r="B762" t="str">
            <v xml:space="preserve">CABO DE COBRE, FLEXIVEL, CLASSE 4 OU 5, ISOLACAO EM PVC/A, ANTICHAMA BWF-B, 1 CONDUTOR, 450/750 V, SECAO NOMINAL 50 MM2                                                                                                                                                                                                                                                                                                                                                                                   </v>
          </cell>
          <cell r="C762" t="str">
            <v xml:space="preserve">M     </v>
          </cell>
          <cell r="D762" t="str">
            <v>CR</v>
          </cell>
          <cell r="E762" t="str">
            <v>36,16</v>
          </cell>
        </row>
        <row r="763">
          <cell r="A763">
            <v>982</v>
          </cell>
          <cell r="B763" t="str">
            <v xml:space="preserve">CABO DE COBRE, FLEXIVEL, CLASSE 4 OU 5, ISOLACAO EM PVC/A, ANTICHAMA BWF-B, 1 CONDUTOR, 450/750 V, SECAO NOMINAL 6 MM2                                                                                                                                                                                                                                                                                                                                                                                    </v>
          </cell>
          <cell r="C763" t="str">
            <v xml:space="preserve">M     </v>
          </cell>
          <cell r="D763" t="str">
            <v>CR</v>
          </cell>
          <cell r="E763" t="str">
            <v>4,17</v>
          </cell>
        </row>
        <row r="764">
          <cell r="A764">
            <v>39235</v>
          </cell>
          <cell r="B764" t="str">
            <v xml:space="preserve">CABO DE COBRE, FLEXIVEL, CLASSE 4 OU 5, ISOLACAO EM PVC/A, ANTICHAMA BWF-B, 1 CONDUTOR, 450/750 V, SECAO NOMINAL 70 MM2                                                                                                                                                                                                                                                                                                                                                                                   </v>
          </cell>
          <cell r="C764" t="str">
            <v xml:space="preserve">M     </v>
          </cell>
          <cell r="D764" t="str">
            <v>CR</v>
          </cell>
          <cell r="E764" t="str">
            <v>53,34</v>
          </cell>
        </row>
        <row r="765">
          <cell r="A765">
            <v>39236</v>
          </cell>
          <cell r="B765" t="str">
            <v xml:space="preserve">CABO DE COBRE, FLEXIVEL, CLASSE 4 OU 5, ISOLACAO EM PVC/A, ANTICHAMA BWF-B, 1 CONDUTOR, 450/750 V, SECAO NOMINAL 95 MM2                                                                                                                                                                                                                                                                                                                                                                                   </v>
          </cell>
          <cell r="C765" t="str">
            <v xml:space="preserve">M     </v>
          </cell>
          <cell r="D765" t="str">
            <v>CR</v>
          </cell>
          <cell r="E765" t="str">
            <v>70,69</v>
          </cell>
        </row>
        <row r="766">
          <cell r="A766">
            <v>990</v>
          </cell>
          <cell r="B766" t="str">
            <v xml:space="preserve">CABO DE COBRE, RIGIDO, CLASSE 2, ISOLACAO EM PVC/A, ANTICHAMA BWF-B, 1 CONDUTOR, 450/750 V, SECAO NOMINAL 150 MM2                                                                                                                                                                                                                                                                                                                                                                                         </v>
          </cell>
          <cell r="C766" t="str">
            <v xml:space="preserve">M     </v>
          </cell>
          <cell r="D766" t="str">
            <v>CR</v>
          </cell>
          <cell r="E766" t="str">
            <v>125,43</v>
          </cell>
        </row>
        <row r="767">
          <cell r="A767">
            <v>39241</v>
          </cell>
          <cell r="B767" t="str">
            <v xml:space="preserve">CABO DE COBRE, RIGIDO, CLASSE 2, ISOLACAO EM PVC/A, ANTICHAMA BWF-B, 1 CONDUTOR, 450/750 V, SECAO NOMINAL 16 MM2                                                                                                                                                                                                                                                                                                                                                                                          </v>
          </cell>
          <cell r="C767" t="str">
            <v xml:space="preserve">M     </v>
          </cell>
          <cell r="D767" t="str">
            <v>CR</v>
          </cell>
          <cell r="E767" t="str">
            <v>12,35</v>
          </cell>
        </row>
        <row r="768">
          <cell r="A768">
            <v>1005</v>
          </cell>
          <cell r="B768" t="str">
            <v xml:space="preserve">CABO DE COBRE, RIGIDO, CLASSE 2, ISOLACAO EM PVC/A, ANTICHAMA BWF-B, 1 CONDUTOR, 450/750 V, SECAO NOMINAL 185 MM2                                                                                                                                                                                                                                                                                                                                                                                         </v>
          </cell>
          <cell r="C768" t="str">
            <v xml:space="preserve">M     </v>
          </cell>
          <cell r="D768" t="str">
            <v>CR</v>
          </cell>
          <cell r="E768" t="str">
            <v>156,17</v>
          </cell>
        </row>
        <row r="769">
          <cell r="A769">
            <v>991</v>
          </cell>
          <cell r="B769" t="str">
            <v xml:space="preserve">CABO DE COBRE, RIGIDO, CLASSE 2, ISOLACAO EM PVC/A, ANTICHAMA BWF-B, 1 CONDUTOR, 450/750 V, SECAO NOMINAL 240 MM2                                                                                                                                                                                                                                                                                                                                                                                         </v>
          </cell>
          <cell r="C769" t="str">
            <v xml:space="preserve">M     </v>
          </cell>
          <cell r="D769" t="str">
            <v>CR</v>
          </cell>
          <cell r="E769" t="str">
            <v>204,55</v>
          </cell>
        </row>
        <row r="770">
          <cell r="A770">
            <v>986</v>
          </cell>
          <cell r="B770" t="str">
            <v xml:space="preserve">CABO DE COBRE, RIGIDO, CLASSE 2, ISOLACAO EM PVC/A, ANTICHAMA BWF-B, 1 CONDUTOR, 450/750 V, SECAO NOMINAL 25 MM2                                                                                                                                                                                                                                                                                                                                                                                          </v>
          </cell>
          <cell r="C770" t="str">
            <v xml:space="preserve">M     </v>
          </cell>
          <cell r="D770" t="str">
            <v>CR</v>
          </cell>
          <cell r="E770" t="str">
            <v>19,51</v>
          </cell>
        </row>
        <row r="771">
          <cell r="A771">
            <v>987</v>
          </cell>
          <cell r="B771" t="str">
            <v xml:space="preserve">CABO DE COBRE, RIGIDO, CLASSE 2, ISOLACAO EM PVC/A, ANTICHAMA BWF-B, 1 CONDUTOR, 450/750 V, SECAO NOMINAL 35 MM2                                                                                                                                                                                                                                                                                                                                                                                          </v>
          </cell>
          <cell r="C771" t="str">
            <v xml:space="preserve">M     </v>
          </cell>
          <cell r="D771" t="str">
            <v>CR</v>
          </cell>
          <cell r="E771" t="str">
            <v>26,71</v>
          </cell>
        </row>
        <row r="772">
          <cell r="A772">
            <v>1007</v>
          </cell>
          <cell r="B772" t="str">
            <v xml:space="preserve">CABO DE COBRE, RIGIDO, CLASSE 2, ISOLACAO EM PVC/A, ANTICHAMA BWF-B, 1 CONDUTOR, 450/750 V, SECAO NOMINAL 50 MM2                                                                                                                                                                                                                                                                                                                                                                                          </v>
          </cell>
          <cell r="C772" t="str">
            <v xml:space="preserve">M     </v>
          </cell>
          <cell r="D772" t="str">
            <v>CR</v>
          </cell>
          <cell r="E772" t="str">
            <v>36,97</v>
          </cell>
        </row>
        <row r="773">
          <cell r="A773">
            <v>1008</v>
          </cell>
          <cell r="B773" t="str">
            <v xml:space="preserve">CABO DE COBRE, RIGIDO, CLASSE 2, ISOLACAO EM PVC/A, ANTICHAMA BWF-B, 1 CONDUTOR, 450/750 V, SECAO NOMINAL 6 MM2                                                                                                                                                                                                                                                                                                                                                                                           </v>
          </cell>
          <cell r="C773" t="str">
            <v xml:space="preserve">M     </v>
          </cell>
          <cell r="D773" t="str">
            <v>CR</v>
          </cell>
          <cell r="E773" t="str">
            <v>4,69</v>
          </cell>
        </row>
        <row r="774">
          <cell r="A774">
            <v>988</v>
          </cell>
          <cell r="B774" t="str">
            <v xml:space="preserve">CABO DE COBRE, RIGIDO, CLASSE 2, ISOLACAO EM PVC/A, ANTICHAMA BWF-B, 1 CONDUTOR, 450/750 V, SECAO NOMINAL 70 MM2                                                                                                                                                                                                                                                                                                                                                                                          </v>
          </cell>
          <cell r="C774" t="str">
            <v xml:space="preserve">M     </v>
          </cell>
          <cell r="D774" t="str">
            <v>CR</v>
          </cell>
          <cell r="E774" t="str">
            <v>50,97</v>
          </cell>
        </row>
        <row r="775">
          <cell r="A775">
            <v>989</v>
          </cell>
          <cell r="B775" t="str">
            <v xml:space="preserve">CABO DE COBRE, RIGIDO, CLASSE 2, ISOLACAO EM PVC/A, ANTICHAMA BWF-B, 1 CONDUTOR, 450/750 V, SECAO NOMINAL 95 MM2                                                                                                                                                                                                                                                                                                                                                                                          </v>
          </cell>
          <cell r="C775" t="str">
            <v xml:space="preserve">M     </v>
          </cell>
          <cell r="D775" t="str">
            <v>CR</v>
          </cell>
          <cell r="E775" t="str">
            <v>70,36</v>
          </cell>
        </row>
        <row r="776">
          <cell r="A776">
            <v>1006</v>
          </cell>
          <cell r="B776" t="str">
            <v xml:space="preserve">CABO DE COBRE, RIGIDO, CLASSE 2, ISOLACAO EM PVC, ANTI-CHAMA BWF-B, 1 CONDUTOR, 450/750 V, DIAMETRO 120 MM2                                                                                                                                                                                                                                                                                                                                                                                               </v>
          </cell>
          <cell r="C776" t="str">
            <v xml:space="preserve">M     </v>
          </cell>
          <cell r="D776" t="str">
            <v>CR</v>
          </cell>
          <cell r="E776" t="str">
            <v>94,33</v>
          </cell>
        </row>
        <row r="777">
          <cell r="A777">
            <v>43972</v>
          </cell>
          <cell r="B777" t="str">
            <v xml:space="preserve">CABO DE REDE, PAR TRANCADO U/UTP, 4 PARES, CATEGORIA 5E (CAT 5E), ISOLAMENTO PVC (CM)                                                                                                                                                                                                                                                                                                                                                                                                                     </v>
          </cell>
          <cell r="C777" t="str">
            <v xml:space="preserve">M     </v>
          </cell>
          <cell r="D777" t="str">
            <v>CR</v>
          </cell>
          <cell r="E777" t="str">
            <v>4,28</v>
          </cell>
        </row>
        <row r="778">
          <cell r="A778">
            <v>43971</v>
          </cell>
          <cell r="B778" t="str">
            <v xml:space="preserve">CABO DE REDE, PAR TRANCADO U/UTP, 4 PARES, CATEGORIA 5E (CAT 5E), ISOLAMENTO PVC (CMX)                                                                                                                                                                                                                                                                                                                                                                                                                    </v>
          </cell>
          <cell r="C778" t="str">
            <v xml:space="preserve">M     </v>
          </cell>
          <cell r="D778" t="str">
            <v xml:space="preserve">C </v>
          </cell>
          <cell r="E778" t="str">
            <v>3,27</v>
          </cell>
        </row>
        <row r="779">
          <cell r="A779">
            <v>39598</v>
          </cell>
          <cell r="B779" t="str">
            <v xml:space="preserve">CABO DE REDE, PAR TRANCADO U/UTP, 4 PARES, CATEGORIA 5E (CAT 5E), ISOLAMENTO PVC (LSZH)                                                                                                                                                                                                                                                                                                                                                                                                                   </v>
          </cell>
          <cell r="C779" t="str">
            <v xml:space="preserve">M     </v>
          </cell>
          <cell r="D779" t="str">
            <v>CR</v>
          </cell>
          <cell r="E779" t="str">
            <v>6,06</v>
          </cell>
        </row>
        <row r="780">
          <cell r="A780">
            <v>43973</v>
          </cell>
          <cell r="B780" t="str">
            <v xml:space="preserve">CABO DE REDE, PAR TRANCADO U/UTP, 4 PARES, CATEGORIA 6 (CAT 6), ISOLAMENTO PVC (CM)                                                                                                                                                                                                                                                                                                                                                                                                                       </v>
          </cell>
          <cell r="C780" t="str">
            <v xml:space="preserve">M     </v>
          </cell>
          <cell r="D780" t="str">
            <v>CR</v>
          </cell>
          <cell r="E780" t="str">
            <v>4,47</v>
          </cell>
        </row>
        <row r="781">
          <cell r="A781">
            <v>39599</v>
          </cell>
          <cell r="B781" t="str">
            <v xml:space="preserve">CABO DE REDE, PAR TRANCADO UTP, 4 PARES, CATEGORIA 6 (CAT 6), ISOLAMENTO PVC (LSZH)                                                                                                                                                                                                                                                                                                                                                                                                                       </v>
          </cell>
          <cell r="C781" t="str">
            <v xml:space="preserve">M     </v>
          </cell>
          <cell r="D781" t="str">
            <v>CR</v>
          </cell>
          <cell r="E781" t="str">
            <v>8,72</v>
          </cell>
        </row>
        <row r="782">
          <cell r="A782">
            <v>43832</v>
          </cell>
          <cell r="B782" t="str">
            <v xml:space="preserve">CABO ELETRONICO CATEGORIA 6A U/UTP 23AWG X 4P                                                                                                                                                                                                                                                                                                                                                                                                                                                             </v>
          </cell>
          <cell r="C782" t="str">
            <v xml:space="preserve">M     </v>
          </cell>
          <cell r="D782" t="str">
            <v>CR</v>
          </cell>
          <cell r="E782" t="str">
            <v>22,98</v>
          </cell>
        </row>
        <row r="783">
          <cell r="A783">
            <v>34602</v>
          </cell>
          <cell r="B783" t="str">
            <v xml:space="preserve">CABO FLEXIVEL PVC 750 V, 2 CONDUTORES DE 1,5 MM2                                                                                                                                                                                                                                                                                                                                                                                                                                                          </v>
          </cell>
          <cell r="C783" t="str">
            <v xml:space="preserve">M     </v>
          </cell>
          <cell r="D783" t="str">
            <v>CR</v>
          </cell>
          <cell r="E783" t="str">
            <v>3,23</v>
          </cell>
        </row>
        <row r="784">
          <cell r="A784">
            <v>34607</v>
          </cell>
          <cell r="B784" t="str">
            <v xml:space="preserve">CABO FLEXIVEL PVC 750 V, 2 CONDUTORES DE 4,0 MM2                                                                                                                                                                                                                                                                                                                                                                                                                                                          </v>
          </cell>
          <cell r="C784" t="str">
            <v xml:space="preserve">M     </v>
          </cell>
          <cell r="D784" t="str">
            <v>CR</v>
          </cell>
          <cell r="E784" t="str">
            <v>7,91</v>
          </cell>
        </row>
        <row r="785">
          <cell r="A785">
            <v>34609</v>
          </cell>
          <cell r="B785" t="str">
            <v xml:space="preserve">CABO FLEXIVEL PVC 750 V, 2 CONDUTORES DE 6,0 MM2                                                                                                                                                                                                                                                                                                                                                                                                                                                          </v>
          </cell>
          <cell r="C785" t="str">
            <v xml:space="preserve">M     </v>
          </cell>
          <cell r="D785" t="str">
            <v>CR</v>
          </cell>
          <cell r="E785" t="str">
            <v>11,50</v>
          </cell>
        </row>
        <row r="786">
          <cell r="A786">
            <v>34618</v>
          </cell>
          <cell r="B786" t="str">
            <v xml:space="preserve">CABO FLEXIVEL PVC 750 V, 3 CONDUTORES DE 1,5 MM2                                                                                                                                                                                                                                                                                                                                                                                                                                                          </v>
          </cell>
          <cell r="C786" t="str">
            <v xml:space="preserve">M     </v>
          </cell>
          <cell r="D786" t="str">
            <v>CR</v>
          </cell>
          <cell r="E786" t="str">
            <v>4,40</v>
          </cell>
        </row>
        <row r="787">
          <cell r="A787">
            <v>34621</v>
          </cell>
          <cell r="B787" t="str">
            <v xml:space="preserve">CABO FLEXIVEL PVC 750 V, 3 CONDUTORES DE 4,0 MM2                                                                                                                                                                                                                                                                                                                                                                                                                                                          </v>
          </cell>
          <cell r="C787" t="str">
            <v xml:space="preserve">M     </v>
          </cell>
          <cell r="D787" t="str">
            <v>CR</v>
          </cell>
          <cell r="E787" t="str">
            <v>10,90</v>
          </cell>
        </row>
        <row r="788">
          <cell r="A788">
            <v>34622</v>
          </cell>
          <cell r="B788" t="str">
            <v xml:space="preserve">CABO FLEXIVEL PVC 750 V, 3 CONDUTORES DE 6,0 MM2                                                                                                                                                                                                                                                                                                                                                                                                                                                          </v>
          </cell>
          <cell r="C788" t="str">
            <v xml:space="preserve">M     </v>
          </cell>
          <cell r="D788" t="str">
            <v>CR</v>
          </cell>
          <cell r="E788" t="str">
            <v>16,20</v>
          </cell>
        </row>
        <row r="789">
          <cell r="A789">
            <v>34624</v>
          </cell>
          <cell r="B789" t="str">
            <v xml:space="preserve">CABO FLEXIVEL PVC 750 V, 4 CONDUTORES DE 1,5 MM2                                                                                                                                                                                                                                                                                                                                                                                                                                                          </v>
          </cell>
          <cell r="C789" t="str">
            <v xml:space="preserve">M     </v>
          </cell>
          <cell r="D789" t="str">
            <v>CR</v>
          </cell>
          <cell r="E789" t="str">
            <v>5,87</v>
          </cell>
        </row>
        <row r="790">
          <cell r="A790">
            <v>34627</v>
          </cell>
          <cell r="B790" t="str">
            <v xml:space="preserve">CABO FLEXIVEL PVC 750 V, 4 CONDUTORES DE 4,0 MM2                                                                                                                                                                                                                                                                                                                                                                                                                                                          </v>
          </cell>
          <cell r="C790" t="str">
            <v xml:space="preserve">M     </v>
          </cell>
          <cell r="D790" t="str">
            <v>CR</v>
          </cell>
          <cell r="E790" t="str">
            <v>14,17</v>
          </cell>
        </row>
        <row r="791">
          <cell r="A791">
            <v>34629</v>
          </cell>
          <cell r="B791" t="str">
            <v xml:space="preserve">CABO FLEXIVEL PVC 750 V, 4 CONDUTORES DE 6,0 MM2                                                                                                                                                                                                                                                                                                                                                                                                                                                          </v>
          </cell>
          <cell r="C791" t="str">
            <v xml:space="preserve">M     </v>
          </cell>
          <cell r="D791" t="str">
            <v>CR</v>
          </cell>
          <cell r="E791" t="str">
            <v>21,64</v>
          </cell>
        </row>
        <row r="792">
          <cell r="A792">
            <v>39257</v>
          </cell>
          <cell r="B792" t="str">
            <v xml:space="preserve">CABO MULTIPOLAR DE COBRE, FLEXIVEL, CLASSE 4 OU 5, ISOLACAO EM HEPR, COBERTURA EM PVC-ST2, ANTICHAMA BWF-B, 0,6/1 KV, 3 CONDUTORES DE 1,5 MM2                                                                                                                                                                                                                                                                                                                                                             </v>
          </cell>
          <cell r="C792" t="str">
            <v xml:space="preserve">M     </v>
          </cell>
          <cell r="D792" t="str">
            <v>CR</v>
          </cell>
          <cell r="E792" t="str">
            <v>4,40</v>
          </cell>
        </row>
        <row r="793">
          <cell r="A793">
            <v>39261</v>
          </cell>
          <cell r="B793" t="str">
            <v xml:space="preserve">CABO MULTIPOLAR DE COBRE, FLEXIVEL, CLASSE 4 OU 5, ISOLACAO EM HEPR, COBERTURA EM PVC-ST2, ANTICHAMA BWF-B, 0,6/1 KV, 3 CONDUTORES DE 10 MM2                                                                                                                                                                                                                                                                                                                                                              </v>
          </cell>
          <cell r="C793" t="str">
            <v xml:space="preserve">M     </v>
          </cell>
          <cell r="D793" t="str">
            <v>CR</v>
          </cell>
          <cell r="E793" t="str">
            <v>25,22</v>
          </cell>
        </row>
        <row r="794">
          <cell r="A794">
            <v>39268</v>
          </cell>
          <cell r="B794" t="str">
            <v xml:space="preserve">CABO MULTIPOLAR DE COBRE, FLEXIVEL, CLASSE 4 OU 5, ISOLACAO EM HEPR, COBERTURA EM PVC-ST2, ANTICHAMA BWF-B, 0,6/1 KV, 3 CONDUTORES DE 120 MM2                                                                                                                                                                                                                                                                                                                                                             </v>
          </cell>
          <cell r="C794" t="str">
            <v xml:space="preserve">M     </v>
          </cell>
          <cell r="D794" t="str">
            <v>CR</v>
          </cell>
          <cell r="E794" t="str">
            <v>394,17</v>
          </cell>
        </row>
        <row r="795">
          <cell r="A795">
            <v>39262</v>
          </cell>
          <cell r="B795" t="str">
            <v xml:space="preserve">CABO MULTIPOLAR DE COBRE, FLEXIVEL, CLASSE 4 OU 5, ISOLACAO EM HEPR, COBERTURA EM PVC-ST2, ANTICHAMA BWF-B, 0,6/1 KV, 3 CONDUTORES DE 16 MM2                                                                                                                                                                                                                                                                                                                                                              </v>
          </cell>
          <cell r="C795" t="str">
            <v xml:space="preserve">M     </v>
          </cell>
          <cell r="D795" t="str">
            <v>CR</v>
          </cell>
          <cell r="E795" t="str">
            <v>40,16</v>
          </cell>
        </row>
        <row r="796">
          <cell r="A796">
            <v>39258</v>
          </cell>
          <cell r="B796" t="str">
            <v xml:space="preserve">CABO MULTIPOLAR DE COBRE, FLEXIVEL, CLASSE 4 OU 5, ISOLACAO EM HEPR, COBERTURA EM PVC-ST2, ANTICHAMA BWF-B, 0,6/1 KV, 3 CONDUTORES DE 2,5 MM2                                                                                                                                                                                                                                                                                                                                                             </v>
          </cell>
          <cell r="C796" t="str">
            <v xml:space="preserve">M     </v>
          </cell>
          <cell r="D796" t="str">
            <v>CR</v>
          </cell>
          <cell r="E796" t="str">
            <v>6,64</v>
          </cell>
        </row>
        <row r="797">
          <cell r="A797">
            <v>39263</v>
          </cell>
          <cell r="B797" t="str">
            <v xml:space="preserve">CABO MULTIPOLAR DE COBRE, FLEXIVEL, CLASSE 4 OU 5, ISOLACAO EM HEPR, COBERTURA EM PVC-ST2, ANTICHAMA BWF-B, 0,6/1 KV, 3 CONDUTORES DE 25 MM2                                                                                                                                                                                                                                                                                                                                                              </v>
          </cell>
          <cell r="C797" t="str">
            <v xml:space="preserve">M     </v>
          </cell>
          <cell r="D797" t="str">
            <v>CR</v>
          </cell>
          <cell r="E797" t="str">
            <v>69,44</v>
          </cell>
        </row>
        <row r="798">
          <cell r="A798">
            <v>39264</v>
          </cell>
          <cell r="B798" t="str">
            <v xml:space="preserve">CABO MULTIPOLAR DE COBRE, FLEXIVEL, CLASSE 4 OU 5, ISOLACAO EM HEPR, COBERTURA EM PVC-ST2, ANTICHAMA BWF-B, 0,6/1 KV, 3 CONDUTORES DE 35 MM2                                                                                                                                                                                                                                                                                                                                                              </v>
          </cell>
          <cell r="C798" t="str">
            <v xml:space="preserve">M     </v>
          </cell>
          <cell r="D798" t="str">
            <v>CR</v>
          </cell>
          <cell r="E798" t="str">
            <v>96,19</v>
          </cell>
        </row>
        <row r="799">
          <cell r="A799">
            <v>39259</v>
          </cell>
          <cell r="B799" t="str">
            <v xml:space="preserve">CABO MULTIPOLAR DE COBRE, FLEXIVEL, CLASSE 4 OU 5, ISOLACAO EM HEPR, COBERTURA EM PVC-ST2, ANTICHAMA BWF-B, 0,6/1 KV, 3 CONDUTORES DE 4 MM2                                                                                                                                                                                                                                                                                                                                                               </v>
          </cell>
          <cell r="C799" t="str">
            <v xml:space="preserve">M     </v>
          </cell>
          <cell r="D799" t="str">
            <v>CR</v>
          </cell>
          <cell r="E799" t="str">
            <v>10,22</v>
          </cell>
        </row>
        <row r="800">
          <cell r="A800">
            <v>39265</v>
          </cell>
          <cell r="B800" t="str">
            <v xml:space="preserve">CABO MULTIPOLAR DE COBRE, FLEXIVEL, CLASSE 4 OU 5, ISOLACAO EM HEPR, COBERTURA EM PVC-ST2, ANTICHAMA BWF-B, 0,6/1 KV, 3 CONDUTORES DE 50 MM2                                                                                                                                                                                                                                                                                                                                                              </v>
          </cell>
          <cell r="C800" t="str">
            <v xml:space="preserve">M     </v>
          </cell>
          <cell r="D800" t="str">
            <v>CR</v>
          </cell>
          <cell r="E800" t="str">
            <v>130,60</v>
          </cell>
        </row>
        <row r="801">
          <cell r="A801">
            <v>39260</v>
          </cell>
          <cell r="B801" t="str">
            <v xml:space="preserve">CABO MULTIPOLAR DE COBRE, FLEXIVEL, CLASSE 4 OU 5, ISOLACAO EM HEPR, COBERTURA EM PVC-ST2, ANTICHAMA BWF-B, 0,6/1 KV, 3 CONDUTORES DE 6 MM2                                                                                                                                                                                                                                                                                                                                                               </v>
          </cell>
          <cell r="C801" t="str">
            <v xml:space="preserve">M     </v>
          </cell>
          <cell r="D801" t="str">
            <v>CR</v>
          </cell>
          <cell r="E801" t="str">
            <v>15,65</v>
          </cell>
        </row>
        <row r="802">
          <cell r="A802">
            <v>39266</v>
          </cell>
          <cell r="B802" t="str">
            <v xml:space="preserve">CABO MULTIPOLAR DE COBRE, FLEXIVEL, CLASSE 4 OU 5, ISOLACAO EM HEPR, COBERTURA EM PVC-ST2, ANTICHAMA BWF-B, 0,6/1 KV, 3 CONDUTORES DE 70 MM2                                                                                                                                                                                                                                                                                                                                                              </v>
          </cell>
          <cell r="C802" t="str">
            <v xml:space="preserve">M     </v>
          </cell>
          <cell r="D802" t="str">
            <v>CR</v>
          </cell>
          <cell r="E802" t="str">
            <v>197,07</v>
          </cell>
        </row>
        <row r="803">
          <cell r="A803">
            <v>39267</v>
          </cell>
          <cell r="B803" t="str">
            <v xml:space="preserve">CABO MULTIPOLAR DE COBRE, FLEXIVEL, CLASSE 4 OU 5, ISOLACAO EM HEPR, COBERTURA EM PVC-ST2, ANTICHAMA BWF-B, 0,6/1 KV, 3 CONDUTORES DE 95 MM2                                                                                                                                                                                                                                                                                                                                                              </v>
          </cell>
          <cell r="C803" t="str">
            <v xml:space="preserve">M     </v>
          </cell>
          <cell r="D803" t="str">
            <v>CR</v>
          </cell>
          <cell r="E803" t="str">
            <v>246,39</v>
          </cell>
        </row>
        <row r="804">
          <cell r="A804">
            <v>11901</v>
          </cell>
          <cell r="B804" t="str">
            <v xml:space="preserve">CABO TELEFONICO CCI 50, 1 PAR, USO INTERNO, SEM BLINDAGEM                                                                                                                                                                                                                                                                                                                                                                                                                                                 </v>
          </cell>
          <cell r="C804" t="str">
            <v xml:space="preserve">M     </v>
          </cell>
          <cell r="D804" t="str">
            <v>CR</v>
          </cell>
          <cell r="E804" t="str">
            <v>0,78</v>
          </cell>
        </row>
        <row r="805">
          <cell r="A805">
            <v>11902</v>
          </cell>
          <cell r="B805" t="str">
            <v xml:space="preserve">CABO TELEFONICO CCI 50, 2 PARES, USO INTERNO, SEM BLINDAGEM                                                                                                                                                                                                                                                                                                                                                                                                                                               </v>
          </cell>
          <cell r="C805" t="str">
            <v xml:space="preserve">M     </v>
          </cell>
          <cell r="D805" t="str">
            <v>CR</v>
          </cell>
          <cell r="E805" t="str">
            <v>1,50</v>
          </cell>
        </row>
        <row r="806">
          <cell r="A806">
            <v>11903</v>
          </cell>
          <cell r="B806" t="str">
            <v xml:space="preserve">CABO TELEFONICO CCI 50, 3 PARES, USO INTERNO, SEM BLINDAGEM                                                                                                                                                                                                                                                                                                                                                                                                                                               </v>
          </cell>
          <cell r="C806" t="str">
            <v xml:space="preserve">M     </v>
          </cell>
          <cell r="D806" t="str">
            <v>CR</v>
          </cell>
          <cell r="E806" t="str">
            <v>1,59</v>
          </cell>
        </row>
        <row r="807">
          <cell r="A807">
            <v>11904</v>
          </cell>
          <cell r="B807" t="str">
            <v xml:space="preserve">CABO TELEFONICO CCI 50, 4 PARES, USO INTERNO, SEM BLINDAGEM                                                                                                                                                                                                                                                                                                                                                                                                                                               </v>
          </cell>
          <cell r="C807" t="str">
            <v xml:space="preserve">M     </v>
          </cell>
          <cell r="D807" t="str">
            <v>CR</v>
          </cell>
          <cell r="E807" t="str">
            <v>2,41</v>
          </cell>
        </row>
        <row r="808">
          <cell r="A808">
            <v>11905</v>
          </cell>
          <cell r="B808" t="str">
            <v xml:space="preserve">CABO TELEFONICO CCI 50, 5 PARES, USO INTERNO, SEM BLINDAGEM                                                                                                                                                                                                                                                                                                                                                                                                                                               </v>
          </cell>
          <cell r="C808" t="str">
            <v xml:space="preserve">M     </v>
          </cell>
          <cell r="D808" t="str">
            <v>CR</v>
          </cell>
          <cell r="E808" t="str">
            <v>2,94</v>
          </cell>
        </row>
        <row r="809">
          <cell r="A809">
            <v>11906</v>
          </cell>
          <cell r="B809" t="str">
            <v xml:space="preserve">CABO TELEFONICO CCI 50, 6 PARES, USO INTERNO, SEM BLINDAGEM                                                                                                                                                                                                                                                                                                                                                                                                                                               </v>
          </cell>
          <cell r="C809" t="str">
            <v xml:space="preserve">M     </v>
          </cell>
          <cell r="D809" t="str">
            <v>CR</v>
          </cell>
          <cell r="E809" t="str">
            <v>3,74</v>
          </cell>
        </row>
        <row r="810">
          <cell r="A810">
            <v>11919</v>
          </cell>
          <cell r="B810" t="str">
            <v xml:space="preserve">CABO TELEFONICO CI 50, 10 PARES, USO INTERNO                                                                                                                                                                                                                                                                                                                                                                                                                                                              </v>
          </cell>
          <cell r="C810" t="str">
            <v xml:space="preserve">M     </v>
          </cell>
          <cell r="D810" t="str">
            <v>CR</v>
          </cell>
          <cell r="E810" t="str">
            <v>6,86</v>
          </cell>
        </row>
        <row r="811">
          <cell r="A811">
            <v>11920</v>
          </cell>
          <cell r="B811" t="str">
            <v xml:space="preserve">CABO TELEFONICO CI 50, 20 PARES, USO INTERNO                                                                                                                                                                                                                                                                                                                                                                                                                                                              </v>
          </cell>
          <cell r="C811" t="str">
            <v xml:space="preserve">M     </v>
          </cell>
          <cell r="D811" t="str">
            <v>CR</v>
          </cell>
          <cell r="E811" t="str">
            <v>13,03</v>
          </cell>
        </row>
        <row r="812">
          <cell r="A812">
            <v>11924</v>
          </cell>
          <cell r="B812" t="str">
            <v xml:space="preserve">CABO TELEFONICO CI 50, 200 PARES, USO INTERNO                                                                                                                                                                                                                                                                                                                                                                                                                                                             </v>
          </cell>
          <cell r="C812" t="str">
            <v xml:space="preserve">M     </v>
          </cell>
          <cell r="D812" t="str">
            <v>CR</v>
          </cell>
          <cell r="E812" t="str">
            <v>109,40</v>
          </cell>
        </row>
        <row r="813">
          <cell r="A813">
            <v>11921</v>
          </cell>
          <cell r="B813" t="str">
            <v xml:space="preserve">CABO TELEFONICO CI 50, 30 PARES, USO INTERNO                                                                                                                                                                                                                                                                                                                                                                                                                                                              </v>
          </cell>
          <cell r="C813" t="str">
            <v xml:space="preserve">M     </v>
          </cell>
          <cell r="D813" t="str">
            <v>CR</v>
          </cell>
          <cell r="E813" t="str">
            <v>19,07</v>
          </cell>
        </row>
        <row r="814">
          <cell r="A814">
            <v>11922</v>
          </cell>
          <cell r="B814" t="str">
            <v xml:space="preserve">CABO TELEFONICO CI 50, 50 PARES, USO INTERNO                                                                                                                                                                                                                                                                                                                                                                                                                                                              </v>
          </cell>
          <cell r="C814" t="str">
            <v xml:space="preserve">M     </v>
          </cell>
          <cell r="D814" t="str">
            <v>CR</v>
          </cell>
          <cell r="E814" t="str">
            <v>30,83</v>
          </cell>
        </row>
        <row r="815">
          <cell r="A815">
            <v>11923</v>
          </cell>
          <cell r="B815" t="str">
            <v xml:space="preserve">CABO TELEFONICO CI 50, 75 PARES, USO INTERNO                                                                                                                                                                                                                                                                                                                                                                                                                                                              </v>
          </cell>
          <cell r="C815" t="str">
            <v xml:space="preserve">M     </v>
          </cell>
          <cell r="D815" t="str">
            <v>CR</v>
          </cell>
          <cell r="E815" t="str">
            <v>45,14</v>
          </cell>
        </row>
        <row r="816">
          <cell r="A816">
            <v>11916</v>
          </cell>
          <cell r="B816" t="str">
            <v xml:space="preserve">CABO TELEFONICO CTP - APL - 50, 10 PARES, USO EXTERNO                                                                                                                                                                                                                                                                                                                                                                                                                                                     </v>
          </cell>
          <cell r="C816" t="str">
            <v xml:space="preserve">M     </v>
          </cell>
          <cell r="D816" t="str">
            <v>CR</v>
          </cell>
          <cell r="E816" t="str">
            <v>9,38</v>
          </cell>
        </row>
        <row r="817">
          <cell r="A817">
            <v>11914</v>
          </cell>
          <cell r="B817" t="str">
            <v xml:space="preserve">CABO TELEFONICO CTP - APL - 50, 100 PARES, USO EXTERNO                                                                                                                                                                                                                                                                                                                                                                                                                                                    </v>
          </cell>
          <cell r="C817" t="str">
            <v xml:space="preserve">M     </v>
          </cell>
          <cell r="D817" t="str">
            <v>CR</v>
          </cell>
          <cell r="E817" t="str">
            <v>67,62</v>
          </cell>
        </row>
        <row r="818">
          <cell r="A818">
            <v>11917</v>
          </cell>
          <cell r="B818" t="str">
            <v xml:space="preserve">CABO TELEFONICO CTP - APL - 50, 20 PARES, USO EXTERNO                                                                                                                                                                                                                                                                                                                                                                                                                                                     </v>
          </cell>
          <cell r="C818" t="str">
            <v xml:space="preserve">M     </v>
          </cell>
          <cell r="D818" t="str">
            <v>CR</v>
          </cell>
          <cell r="E818" t="str">
            <v>16,53</v>
          </cell>
        </row>
        <row r="819">
          <cell r="A819">
            <v>11918</v>
          </cell>
          <cell r="B819" t="str">
            <v xml:space="preserve">CABO TELEFONICO CTP - APL - 50, 30 PARES, USO EXTERNO                                                                                                                                                                                                                                                                                                                                                                                                                                                     </v>
          </cell>
          <cell r="C819" t="str">
            <v xml:space="preserve">M     </v>
          </cell>
          <cell r="D819" t="str">
            <v>CR</v>
          </cell>
          <cell r="E819" t="str">
            <v>19,61</v>
          </cell>
        </row>
        <row r="820">
          <cell r="A820">
            <v>37734</v>
          </cell>
          <cell r="B820" t="str">
            <v xml:space="preserve">CACAMBA METALICA BASCULANTE COM CAPACIDADE DE 10 M3 (INCLUI MONTAGEM, NAO INCLUI CAMINHAO)                                                                                                                                                                                                                                                                                                                                                                                                                </v>
          </cell>
          <cell r="C820" t="str">
            <v xml:space="preserve">UN    </v>
          </cell>
          <cell r="D820" t="str">
            <v>CR</v>
          </cell>
          <cell r="E820" t="str">
            <v>73.298,23</v>
          </cell>
        </row>
        <row r="821">
          <cell r="A821">
            <v>42251</v>
          </cell>
          <cell r="B821" t="str">
            <v xml:space="preserve">CACAMBA METALICA BASCULANTE COM CAPACIDADE DE 12 M3 (INCLUI MONTAGEM, NAO INCLUI CAMINHAO)                                                                                                                                                                                                                                                                                                                                                                                                                </v>
          </cell>
          <cell r="C821" t="str">
            <v xml:space="preserve">UN    </v>
          </cell>
          <cell r="D821" t="str">
            <v>CR</v>
          </cell>
          <cell r="E821" t="str">
            <v>83.234,61</v>
          </cell>
        </row>
        <row r="822">
          <cell r="A822">
            <v>37733</v>
          </cell>
          <cell r="B822" t="str">
            <v xml:space="preserve">CACAMBA METALICA BASCULANTE COM CAPACIDADE DE 6 M3 (INCLUI MONTAGEM, NAO INCLUI CAMINHAO)                                                                                                                                                                                                                                                                                                                                                                                                                 </v>
          </cell>
          <cell r="C822" t="str">
            <v xml:space="preserve">UN    </v>
          </cell>
          <cell r="D822" t="str">
            <v>CR</v>
          </cell>
          <cell r="E822" t="str">
            <v>54.958,74</v>
          </cell>
        </row>
        <row r="823">
          <cell r="A823">
            <v>37735</v>
          </cell>
          <cell r="B823" t="str">
            <v xml:space="preserve">CACAMBA METALICA BASCULANTE COM CAPACIDADE DE 8 M3 (INCLUI MONTAGEM, NAO INCLUI CAMINHAO)                                                                                                                                                                                                                                                                                                                                                                                                                 </v>
          </cell>
          <cell r="C823" t="str">
            <v xml:space="preserve">UN    </v>
          </cell>
          <cell r="D823" t="str">
            <v>CR</v>
          </cell>
          <cell r="E823" t="str">
            <v>66.225,28</v>
          </cell>
        </row>
        <row r="824">
          <cell r="A824">
            <v>5090</v>
          </cell>
          <cell r="B824" t="str">
            <v xml:space="preserve">CADEADO SIMPLES, CORPO EM LATAO MACICO, COM LARGURA DE 25 MM E ALTURA DE APROX 25 MM, HASTE CEMENTADA (NAO LONGA), EM ACO TEMPERADO COM DIAMETRO DE APROX 5,0 MM, INCLUINDO 2 CHAVES                                                                                                                                                                                                                                                                                                                      </v>
          </cell>
          <cell r="C824" t="str">
            <v xml:space="preserve">UN    </v>
          </cell>
          <cell r="D824" t="str">
            <v xml:space="preserve">C </v>
          </cell>
          <cell r="E824" t="str">
            <v>19,36</v>
          </cell>
        </row>
        <row r="825">
          <cell r="A825">
            <v>5085</v>
          </cell>
          <cell r="B825" t="str">
            <v xml:space="preserve">CADEADO SIMPLES, CORPO EM LATAO MACICO, COM LARGURA DE 35 MM E ALTURA DE APROX 30 MM, HASTE CEMENTADA (NAO LONGA), EM ACO TEMPERADO COM DIAMETRO DE APROX 6,0 MM, INCLUINDO 2 CHAVES                                                                                                                                                                                                                                                                                                                      </v>
          </cell>
          <cell r="C825" t="str">
            <v xml:space="preserve">UN    </v>
          </cell>
          <cell r="D825" t="str">
            <v>CR</v>
          </cell>
          <cell r="E825" t="str">
            <v>28,82</v>
          </cell>
        </row>
        <row r="826">
          <cell r="A826">
            <v>43603</v>
          </cell>
          <cell r="B826" t="str">
            <v xml:space="preserve">CADEADO SIMPLES, CORPO EM LATAO MACICO, COM LARGURA DE 50 MM E ALTURA DE APROX 40 MM, HASTE CEMENTADA EM ACO TEMPERADO COM DIAMETRO DE APROX 8,0 MM, INCLUINDO 2 CHAVES                                                                                                                                                                                                                                                                                                                                   </v>
          </cell>
          <cell r="C826" t="str">
            <v xml:space="preserve">UN    </v>
          </cell>
          <cell r="D826" t="str">
            <v>CR</v>
          </cell>
          <cell r="E826" t="str">
            <v>41,17</v>
          </cell>
        </row>
        <row r="827">
          <cell r="A827">
            <v>38374</v>
          </cell>
          <cell r="B827" t="str">
            <v xml:space="preserve">CADEIRA SUSPENSA MANUAL / BALANCIM INDIVIDUAL (NBR 14751)                                                                                                                                                                                                                                                                                                                                                                                                                                                 </v>
          </cell>
          <cell r="C827" t="str">
            <v xml:space="preserve">UN    </v>
          </cell>
          <cell r="D827" t="str">
            <v>CR</v>
          </cell>
          <cell r="E827" t="str">
            <v>1.082,20</v>
          </cell>
        </row>
        <row r="828">
          <cell r="A828">
            <v>20212</v>
          </cell>
          <cell r="B828" t="str">
            <v xml:space="preserve">CAIBRO APARELHADO *6 X 8* CM, EM MACARANDUBA/MASSARANDUBA, ANGELIM OU EQUIVALENTE DA REGIAO                                                                                                                                                                                                                                                                                                                                                                                                               </v>
          </cell>
          <cell r="C828" t="str">
            <v xml:space="preserve">M     </v>
          </cell>
          <cell r="D828" t="str">
            <v>CR</v>
          </cell>
          <cell r="E828" t="str">
            <v>27,06</v>
          </cell>
        </row>
        <row r="829">
          <cell r="A829">
            <v>20209</v>
          </cell>
          <cell r="B829" t="str">
            <v xml:space="preserve">CAIBRO APARELHADO *7,5 X 7,5* CM, EM MACARANDUBA/MASSARANDUBA, ANGELIM OU EQUIVALENTE DA REGIAO                                                                                                                                                                                                                                                                                                                                                                                                           </v>
          </cell>
          <cell r="C829" t="str">
            <v xml:space="preserve">M     </v>
          </cell>
          <cell r="D829" t="str">
            <v>CR</v>
          </cell>
          <cell r="E829" t="str">
            <v>32,33</v>
          </cell>
        </row>
        <row r="830">
          <cell r="A830">
            <v>4430</v>
          </cell>
          <cell r="B830" t="str">
            <v xml:space="preserve">CAIBRO NAO APARELHADO *5 X 6* CM, EM MACARANDUBA/MASSARANDUBA, ANGELIM OU EQUIVALENTE DA REGIAO - BRUTA                                                                                                                                                                                                                                                                                                                                                                                                   </v>
          </cell>
          <cell r="C830" t="str">
            <v xml:space="preserve">M     </v>
          </cell>
          <cell r="D830" t="str">
            <v xml:space="preserve">C </v>
          </cell>
          <cell r="E830" t="str">
            <v>15,84</v>
          </cell>
        </row>
        <row r="831">
          <cell r="A831">
            <v>4433</v>
          </cell>
          <cell r="B831" t="str">
            <v xml:space="preserve">CAIBRO NAO APARELHADO *6 X 6* CM, EM MACARANDUBA/MASSARANDUBA, ANGELIM OU EQUIVALENTE DA REGIAO - BRUTA                                                                                                                                                                                                                                                                                                                                                                                                   </v>
          </cell>
          <cell r="C831" t="str">
            <v xml:space="preserve">M     </v>
          </cell>
          <cell r="D831" t="str">
            <v>CR</v>
          </cell>
          <cell r="E831" t="str">
            <v>30,97</v>
          </cell>
        </row>
        <row r="832">
          <cell r="A832">
            <v>4400</v>
          </cell>
          <cell r="B832" t="str">
            <v xml:space="preserve">CAIBRO NAO APARELHADO, *6 X 8* CM, EM MACARANDUBA/MASSARANDUBA, ANGELIM OU EQUIVALENTE DA REGIAO - BRUTA                                                                                                                                                                                                                                                                                                                                                                                                  </v>
          </cell>
          <cell r="C832" t="str">
            <v xml:space="preserve">M     </v>
          </cell>
          <cell r="D832" t="str">
            <v>CR</v>
          </cell>
          <cell r="E832" t="str">
            <v>25,21</v>
          </cell>
        </row>
        <row r="833">
          <cell r="A833">
            <v>2729</v>
          </cell>
          <cell r="B833" t="str">
            <v xml:space="preserve">CAIBRO ROLICO DE MADEIRA TRATADA, D = 4 A 7 CM, H = 3,00 M, EM EUCALIPTO OU EQUIVALENTE DA REGIAO                                                                                                                                                                                                                                                                                                                                                                                                         </v>
          </cell>
          <cell r="C833" t="str">
            <v xml:space="preserve">UN    </v>
          </cell>
          <cell r="D833" t="str">
            <v>CR</v>
          </cell>
          <cell r="E833" t="str">
            <v>27,13</v>
          </cell>
        </row>
        <row r="834">
          <cell r="A834">
            <v>4513</v>
          </cell>
          <cell r="B834" t="str">
            <v xml:space="preserve">CAIBRO 5 X 5 CM EM PINUS, MISTA OU EQUIVALENTE DA REGIAO - BRUTA                                                                                                                                                                                                                                                                                                                                                                                                                                          </v>
          </cell>
          <cell r="C834" t="str">
            <v xml:space="preserve">M     </v>
          </cell>
          <cell r="D834" t="str">
            <v>CR</v>
          </cell>
          <cell r="E834" t="str">
            <v>5,34</v>
          </cell>
        </row>
        <row r="835">
          <cell r="A835">
            <v>37106</v>
          </cell>
          <cell r="B835" t="str">
            <v xml:space="preserve">CAIXA D'AGUA / RESERVATORIO EM POLIESTER REFORCADO COM FIBRA DE VIDRO, 10000 LITROS, COM TAMPA                                                                                                                                                                                                                                                                                                                                                                                                            </v>
          </cell>
          <cell r="C835" t="str">
            <v xml:space="preserve">UN    </v>
          </cell>
          <cell r="D835" t="str">
            <v>CR</v>
          </cell>
          <cell r="E835" t="str">
            <v>4.406,04</v>
          </cell>
        </row>
        <row r="836">
          <cell r="A836">
            <v>11869</v>
          </cell>
          <cell r="B836" t="str">
            <v xml:space="preserve">CAIXA D'AGUA / RESERVATORIO EM POLIESTER REFORCADO COM FIBRA DE VIDRO, 1500 LITROS, COM TAMPA                                                                                                                                                                                                                                                                                                                                                                                                             </v>
          </cell>
          <cell r="C836" t="str">
            <v xml:space="preserve">UN    </v>
          </cell>
          <cell r="D836" t="str">
            <v>CR</v>
          </cell>
          <cell r="E836" t="str">
            <v>881,20</v>
          </cell>
        </row>
        <row r="837">
          <cell r="A837">
            <v>43981</v>
          </cell>
          <cell r="B837" t="str">
            <v xml:space="preserve">CAIXA D'AGUA / RESERVATORIO EM POLIESTER REFORCADO COM FIBRA DE VIDRO, 15000 LITROS, COM TAMPA                                                                                                                                                                                                                                                                                                                                                                                                            </v>
          </cell>
          <cell r="C837" t="str">
            <v xml:space="preserve">UN    </v>
          </cell>
          <cell r="D837" t="str">
            <v>CR</v>
          </cell>
          <cell r="E837" t="str">
            <v>6.639,86</v>
          </cell>
        </row>
        <row r="838">
          <cell r="A838">
            <v>37104</v>
          </cell>
          <cell r="B838" t="str">
            <v xml:space="preserve">CAIXA D'AGUA / RESERVATORIO EM POLIESTER REFORCADO COM FIBRA DE VIDRO, 2000 LITROS, COM TAMPA                                                                                                                                                                                                                                                                                                                                                                                                             </v>
          </cell>
          <cell r="C838" t="str">
            <v xml:space="preserve">UN    </v>
          </cell>
          <cell r="D838" t="str">
            <v>CR</v>
          </cell>
          <cell r="E838" t="str">
            <v>1.105,93</v>
          </cell>
        </row>
        <row r="839">
          <cell r="A839">
            <v>43982</v>
          </cell>
          <cell r="B839" t="str">
            <v xml:space="preserve">CAIXA D'AGUA / RESERVATORIO EM POLIESTER REFORCADO COM FIBRA DE VIDRO, 20000 LITROS, COM TAMPA                                                                                                                                                                                                                                                                                                                                                                                                            </v>
          </cell>
          <cell r="C839" t="str">
            <v xml:space="preserve">UN    </v>
          </cell>
          <cell r="D839" t="str">
            <v>CR</v>
          </cell>
          <cell r="E839" t="str">
            <v>10.489,30</v>
          </cell>
        </row>
        <row r="840">
          <cell r="A840">
            <v>43978</v>
          </cell>
          <cell r="B840" t="str">
            <v xml:space="preserve">CAIXA D'AGUA / RESERVATORIO EM POLIESTER REFORCADO COM FIBRA DE VIDRO, 3000 LITROS, COM TAMPA                                                                                                                                                                                                                                                                                                                                                                                                             </v>
          </cell>
          <cell r="C840" t="str">
            <v xml:space="preserve">UN    </v>
          </cell>
          <cell r="D840" t="str">
            <v>CR</v>
          </cell>
          <cell r="E840" t="str">
            <v>1.638,97</v>
          </cell>
        </row>
        <row r="841">
          <cell r="A841">
            <v>11871</v>
          </cell>
          <cell r="B841" t="str">
            <v xml:space="preserve">CAIXA D'AGUA / RESERVATORIO EM POLIESTER REFORCADO COM FIBRA DE VIDRO, 500 LITROS, COM TAMPA                                                                                                                                                                                                                                                                                                                                                                                                              </v>
          </cell>
          <cell r="C841" t="str">
            <v xml:space="preserve">UN    </v>
          </cell>
          <cell r="D841" t="str">
            <v>CR</v>
          </cell>
          <cell r="E841" t="str">
            <v>410,77</v>
          </cell>
        </row>
        <row r="842">
          <cell r="A842">
            <v>37105</v>
          </cell>
          <cell r="B842" t="str">
            <v xml:space="preserve">CAIXA D'AGUA / RESERVATORIO EM POLIESTER REFORCADO COM FIBRA DE VIDRO, 5000 LITROS, COM TAMPA                                                                                                                                                                                                                                                                                                                                                                                                             </v>
          </cell>
          <cell r="C842" t="str">
            <v xml:space="preserve">UN    </v>
          </cell>
          <cell r="D842" t="str">
            <v>CR</v>
          </cell>
          <cell r="E842" t="str">
            <v>2.527,48</v>
          </cell>
        </row>
        <row r="843">
          <cell r="A843">
            <v>43980</v>
          </cell>
          <cell r="B843" t="str">
            <v xml:space="preserve">CAIXA D'AGUA / RESERVATORIO EM POLIESTER REFORCADO COM FIBRA DE VIDRO, 7000 LITROS, COM TAMPA                                                                                                                                                                                                                                                                                                                                                                                                             </v>
          </cell>
          <cell r="C843" t="str">
            <v xml:space="preserve">UN    </v>
          </cell>
          <cell r="D843" t="str">
            <v>CR</v>
          </cell>
          <cell r="E843" t="str">
            <v>3.147,71</v>
          </cell>
        </row>
        <row r="844">
          <cell r="A844">
            <v>43979</v>
          </cell>
          <cell r="B844" t="str">
            <v xml:space="preserve">CAIXA D'AGUA / RESERVATORIO EM POLIESTER REFORCADO COM FIBRA DE VIDRO, 750 LITROS, COM TAMPA                                                                                                                                                                                                                                                                                                                                                                                                              </v>
          </cell>
          <cell r="C844" t="str">
            <v xml:space="preserve">UN    </v>
          </cell>
          <cell r="D844" t="str">
            <v>CR</v>
          </cell>
          <cell r="E844" t="str">
            <v>591,42</v>
          </cell>
        </row>
        <row r="845">
          <cell r="A845">
            <v>11868</v>
          </cell>
          <cell r="B845" t="str">
            <v xml:space="preserve">CAIXA D'AGUA / RESERVATORIO EM POLIESTER REFORCADO COM FIBRA DE VIDRO,1000 LITROS, COM TAMPA                                                                                                                                                                                                                                                                                                                                                                                                              </v>
          </cell>
          <cell r="C845" t="str">
            <v xml:space="preserve">UN    </v>
          </cell>
          <cell r="D845" t="str">
            <v>CR</v>
          </cell>
          <cell r="E845" t="str">
            <v>571,96</v>
          </cell>
        </row>
        <row r="846">
          <cell r="A846">
            <v>34636</v>
          </cell>
          <cell r="B846" t="str">
            <v xml:space="preserve">CAIXA D'AGUA / RESERVATORIO EM POLIETILENO, 1000 LITROS, COM TAMPA                                                                                                                                                                                                                                                                                                                                                                                                                                        </v>
          </cell>
          <cell r="C846" t="str">
            <v xml:space="preserve">UN    </v>
          </cell>
          <cell r="D846" t="str">
            <v xml:space="preserve">C </v>
          </cell>
          <cell r="E846" t="str">
            <v>406,17</v>
          </cell>
        </row>
        <row r="847">
          <cell r="A847">
            <v>34639</v>
          </cell>
          <cell r="B847" t="str">
            <v xml:space="preserve">CAIXA D'AGUA / RESERVATORIO EM POLIETILENO, 1500 LITROS, COM TAMPA                                                                                                                                                                                                                                                                                                                                                                                                                                        </v>
          </cell>
          <cell r="C847" t="str">
            <v xml:space="preserve">UN    </v>
          </cell>
          <cell r="D847" t="str">
            <v>CR</v>
          </cell>
          <cell r="E847" t="str">
            <v>937,51</v>
          </cell>
        </row>
        <row r="848">
          <cell r="A848">
            <v>34640</v>
          </cell>
          <cell r="B848" t="str">
            <v xml:space="preserve">CAIXA D'AGUA / RESERVATORIO EM POLIETILENO, 2000 LITROS, COM TAMPA                                                                                                                                                                                                                                                                                                                                                                                                                                        </v>
          </cell>
          <cell r="C848" t="str">
            <v xml:space="preserve">UN    </v>
          </cell>
          <cell r="D848" t="str">
            <v>CR</v>
          </cell>
          <cell r="E848" t="str">
            <v>1.063,46</v>
          </cell>
        </row>
        <row r="849">
          <cell r="A849">
            <v>43977</v>
          </cell>
          <cell r="B849" t="str">
            <v xml:space="preserve">CAIXA D'AGUA / RESERVATORIO EM POLIETILENO, 3000 LITROS, COM TAMPA                                                                                                                                                                                                                                                                                                                                                                                                                                        </v>
          </cell>
          <cell r="C849" t="str">
            <v xml:space="preserve">UN    </v>
          </cell>
          <cell r="D849" t="str">
            <v>CR</v>
          </cell>
          <cell r="E849" t="str">
            <v>1.833,34</v>
          </cell>
        </row>
        <row r="850">
          <cell r="A850">
            <v>34637</v>
          </cell>
          <cell r="B850" t="str">
            <v xml:space="preserve">CAIXA D'AGUA / RESERVATORIO EM POLIETILENO, 500 LITROS, COM TAMPA                                                                                                                                                                                                                                                                                                                                                                                                                                         </v>
          </cell>
          <cell r="C850" t="str">
            <v xml:space="preserve">UN    </v>
          </cell>
          <cell r="D850" t="str">
            <v>CR</v>
          </cell>
          <cell r="E850" t="str">
            <v>245,63</v>
          </cell>
        </row>
        <row r="851">
          <cell r="A851">
            <v>34638</v>
          </cell>
          <cell r="B851" t="str">
            <v xml:space="preserve">CAIXA D'AGUA / RESERVATORIO EM POLIETILENO, 750 LITROS, COM TAMPA                                                                                                                                                                                                                                                                                                                                                                                                                                         </v>
          </cell>
          <cell r="C851" t="str">
            <v xml:space="preserve">UN    </v>
          </cell>
          <cell r="D851" t="str">
            <v>CR</v>
          </cell>
          <cell r="E851" t="str">
            <v>379,94</v>
          </cell>
        </row>
        <row r="852">
          <cell r="A852">
            <v>34641</v>
          </cell>
          <cell r="B852" t="str">
            <v xml:space="preserve">CAIXA DE ATERRAMENTO EM CONCRETO PRE-MOLDADO, DIAMETRO DE 0,30 M E ALTURA DE 0,35 M, SEM FUNDO E COM TAMPA                                                                                                                                                                                                                                                                                                                                                                                                </v>
          </cell>
          <cell r="C852" t="str">
            <v xml:space="preserve">UN    </v>
          </cell>
          <cell r="D852" t="str">
            <v>CR</v>
          </cell>
          <cell r="E852" t="str">
            <v>109,04</v>
          </cell>
        </row>
        <row r="853">
          <cell r="A853">
            <v>43434</v>
          </cell>
          <cell r="B853" t="str">
            <v xml:space="preserve">CAIXA DE CONCRETO ARMADO PRE-MOLDADO, COM FUNDO E SEM TAMPA, DIMENSOES DE 0,30 X 0,30 X 0,30 M                                                                                                                                                                                                                                                                                                                                                                                                            </v>
          </cell>
          <cell r="C853" t="str">
            <v xml:space="preserve">UN    </v>
          </cell>
          <cell r="D853" t="str">
            <v>CR</v>
          </cell>
          <cell r="E853" t="str">
            <v>117,90</v>
          </cell>
        </row>
        <row r="854">
          <cell r="A854">
            <v>43435</v>
          </cell>
          <cell r="B854" t="str">
            <v xml:space="preserve">CAIXA DE CONCRETO ARMADO PRE-MOLDADO, COM FUNDO E SEM TAMPA, DIMENSOES DE 0,40 X 0,40 X 0,40 M                                                                                                                                                                                                                                                                                                                                                                                                            </v>
          </cell>
          <cell r="C854" t="str">
            <v xml:space="preserve">UN    </v>
          </cell>
          <cell r="D854" t="str">
            <v>CR</v>
          </cell>
          <cell r="E854" t="str">
            <v>216,15</v>
          </cell>
        </row>
        <row r="855">
          <cell r="A855">
            <v>43436</v>
          </cell>
          <cell r="B855" t="str">
            <v xml:space="preserve">CAIXA DE CONCRETO ARMADO PRE-MOLDADO, COM FUNDO E SEM TAMPA, DIMENSOES DE 0,60 X 0,60 X 0,50 M                                                                                                                                                                                                                                                                                                                                                                                                            </v>
          </cell>
          <cell r="C855" t="str">
            <v xml:space="preserve">UN    </v>
          </cell>
          <cell r="D855" t="str">
            <v>CR</v>
          </cell>
          <cell r="E855" t="str">
            <v>378,27</v>
          </cell>
        </row>
        <row r="856">
          <cell r="A856">
            <v>43437</v>
          </cell>
          <cell r="B856" t="str">
            <v xml:space="preserve">CAIXA DE CONCRETO ARMADO PRE-MOLDADO, COM FUNDO E SEM TAMPA, DIMENSOES DE 0,80 X 0,80 X 0,50 M                                                                                                                                                                                                                                                                                                                                                                                                            </v>
          </cell>
          <cell r="C856" t="str">
            <v xml:space="preserve">UN    </v>
          </cell>
          <cell r="D856" t="str">
            <v>CR</v>
          </cell>
          <cell r="E856" t="str">
            <v>685,79</v>
          </cell>
        </row>
        <row r="857">
          <cell r="A857">
            <v>43438</v>
          </cell>
          <cell r="B857" t="str">
            <v xml:space="preserve">CAIXA DE CONCRETO ARMADO PRE-MOLDADO, COM FUNDO E SEM TAMPA, DIMENSOES DE 1,00 X 1,00 X 0,50 M                                                                                                                                                                                                                                                                                                                                                                                                            </v>
          </cell>
          <cell r="C857" t="str">
            <v xml:space="preserve">UN    </v>
          </cell>
          <cell r="D857" t="str">
            <v>CR</v>
          </cell>
          <cell r="E857" t="str">
            <v>1.228,15</v>
          </cell>
        </row>
        <row r="858">
          <cell r="A858">
            <v>41627</v>
          </cell>
          <cell r="B858" t="str">
            <v xml:space="preserve">CAIXA DE CONCRETO ARMADO PRE-MOLDADO, COM FUNDO E TAMPA, DIMENSOES DE 0,30 X 0,30 X 0,30 M                                                                                                                                                                                                                                                                                                                                                                                                                </v>
          </cell>
          <cell r="C858" t="str">
            <v xml:space="preserve">UN    </v>
          </cell>
          <cell r="D858" t="str">
            <v>CR</v>
          </cell>
          <cell r="E858" t="str">
            <v>181,76</v>
          </cell>
        </row>
        <row r="859">
          <cell r="A859">
            <v>41628</v>
          </cell>
          <cell r="B859" t="str">
            <v xml:space="preserve">CAIXA DE CONCRETO ARMADO PRE-MOLDADO, COM FUNDO E TAMPA, DIMENSOES DE 0,40 X 0,40 X 0,40 M                                                                                                                                                                                                                                                                                                                                                                                                                </v>
          </cell>
          <cell r="C859" t="str">
            <v xml:space="preserve">UN    </v>
          </cell>
          <cell r="D859" t="str">
            <v>CR</v>
          </cell>
          <cell r="E859" t="str">
            <v>334,05</v>
          </cell>
        </row>
        <row r="860">
          <cell r="A860">
            <v>41629</v>
          </cell>
          <cell r="B860" t="str">
            <v xml:space="preserve">CAIXA DE CONCRETO ARMADO PRE-MOLDADO, COM FUNDO E TAMPA, DIMENSOES DE 0,60 X 0,60 X 0,50 M                                                                                                                                                                                                                                                                                                                                                                                                                </v>
          </cell>
          <cell r="C860" t="str">
            <v xml:space="preserve">UN    </v>
          </cell>
          <cell r="D860" t="str">
            <v>CR</v>
          </cell>
          <cell r="E860" t="str">
            <v>424,44</v>
          </cell>
        </row>
        <row r="861">
          <cell r="A861">
            <v>43429</v>
          </cell>
          <cell r="B861" t="str">
            <v xml:space="preserve">CAIXA DE CONCRETO ARMADO PRE-MOLDADO, SEM FUNDO, QUADRADA, DIMENSOES DE 0,30 X 0,30 X 0,30 M                                                                                                                                                                                                                                                                                                                                                                                                              </v>
          </cell>
          <cell r="C861" t="str">
            <v xml:space="preserve">UN    </v>
          </cell>
          <cell r="D861" t="str">
            <v>CR</v>
          </cell>
          <cell r="E861" t="str">
            <v>94,04</v>
          </cell>
        </row>
        <row r="862">
          <cell r="A862">
            <v>43430</v>
          </cell>
          <cell r="B862" t="str">
            <v xml:space="preserve">CAIXA DE CONCRETO ARMADO PRE-MOLDADO, SEM FUNDO, QUADRADA, DIMENSOES DE 0,40 X 0,40 X 0,40 M                                                                                                                                                                                                                                                                                                                                                                                                              </v>
          </cell>
          <cell r="C862" t="str">
            <v xml:space="preserve">UN    </v>
          </cell>
          <cell r="D862" t="str">
            <v>CR</v>
          </cell>
          <cell r="E862" t="str">
            <v>156,22</v>
          </cell>
        </row>
        <row r="863">
          <cell r="A863">
            <v>43431</v>
          </cell>
          <cell r="B863" t="str">
            <v xml:space="preserve">CAIXA DE CONCRETO ARMADO PRE-MOLDADO, SEM FUNDO, QUADRADA, DIMENSOES DE 0,60 X 0,60 X 0,50 M                                                                                                                                                                                                                                                                                                                                                                                                              </v>
          </cell>
          <cell r="C863" t="str">
            <v xml:space="preserve">UN    </v>
          </cell>
          <cell r="D863" t="str">
            <v>CR</v>
          </cell>
          <cell r="E863" t="str">
            <v>302,61</v>
          </cell>
        </row>
        <row r="864">
          <cell r="A864">
            <v>43432</v>
          </cell>
          <cell r="B864" t="str">
            <v xml:space="preserve">CAIXA DE CONCRETO ARMADO PRE-MOLDADO, SEM FUNDO, QUADRADA, DIMENSOES DE 0,80 X 0,80 X 0,50 M                                                                                                                                                                                                                                                                                                                                                                                                              </v>
          </cell>
          <cell r="C864" t="str">
            <v xml:space="preserve">UN    </v>
          </cell>
          <cell r="D864" t="str">
            <v>CR</v>
          </cell>
          <cell r="E864" t="str">
            <v>628,81</v>
          </cell>
        </row>
        <row r="865">
          <cell r="A865">
            <v>43433</v>
          </cell>
          <cell r="B865" t="str">
            <v xml:space="preserve">CAIXA DE CONCRETO ARMADO PRE-MOLDADO, SEM FUNDO, QUADRADA, DIMENSOES DE 1,00 X 1,00 X 0,50 M                                                                                                                                                                                                                                                                                                                                                                                                              </v>
          </cell>
          <cell r="C865" t="str">
            <v xml:space="preserve">UN    </v>
          </cell>
          <cell r="D865" t="str">
            <v>CR</v>
          </cell>
          <cell r="E865" t="str">
            <v>991,36</v>
          </cell>
        </row>
        <row r="866">
          <cell r="A866">
            <v>43094</v>
          </cell>
          <cell r="B866" t="str">
            <v xml:space="preserve">CAIXA DE DERIVACAO PARA MEDIDOR DE ENERGIA, COM BARRAMENTO MONOFASICO, EM POLICARBONATO / TERMOPLASTICO - MODULO (PADRAO CONCESSIONARIA LOCAL)                                                                                                                                                                                                                                                                                                                                                            </v>
          </cell>
          <cell r="C866" t="str">
            <v xml:space="preserve">UN    </v>
          </cell>
          <cell r="D866" t="str">
            <v>CR</v>
          </cell>
          <cell r="E866" t="str">
            <v>241,71</v>
          </cell>
        </row>
        <row r="867">
          <cell r="A867">
            <v>43093</v>
          </cell>
          <cell r="B867" t="str">
            <v xml:space="preserve">CAIXA DE DERIVACAO PARA MEDIDOR DE ENERGIA, COM BARRAMENTO POLIFASICO, EM POLICARBONATO / TERMOPLASTICO - MODULO (PADRAO CONCESSIONARIA LOCAL)                                                                                                                                                                                                                                                                                                                                                            </v>
          </cell>
          <cell r="C867" t="str">
            <v xml:space="preserve">UN    </v>
          </cell>
          <cell r="D867" t="str">
            <v>CR</v>
          </cell>
          <cell r="E867" t="str">
            <v>256,87</v>
          </cell>
        </row>
        <row r="868">
          <cell r="A868">
            <v>11694</v>
          </cell>
          <cell r="B868" t="str">
            <v xml:space="preserve">CAIXA DE DESCARGA PLASTICA PARA BACIA / VASO SANITARIO DE EMBUTIR, COM ESPELHO ACIONADOR EM PLASTICO, CAPACIDADE 6 A 10 LITROS, (COMPLETA - ACESSORIOS INCLUSOS)                                                                                                                                                                                                                                                                                                                                          </v>
          </cell>
          <cell r="C868" t="str">
            <v xml:space="preserve">UN    </v>
          </cell>
          <cell r="D868" t="str">
            <v>CR</v>
          </cell>
          <cell r="E868" t="str">
            <v>1.192,13</v>
          </cell>
        </row>
        <row r="869">
          <cell r="A869">
            <v>1030</v>
          </cell>
          <cell r="B869" t="str">
            <v xml:space="preserve">CAIXA DE DESCARGA PLASTICA PARA BACIA / VASO SANITARIO, EXTERNA, CAPACIDADE 9 LITROS, PUXADOR FIO DE NYLON, NAO INCLUSO CANO, BOLSA, ENGATE                                                                                                                                                                                                                                                                                                                                                               </v>
          </cell>
          <cell r="C869" t="str">
            <v xml:space="preserve">UN    </v>
          </cell>
          <cell r="D869" t="str">
            <v xml:space="preserve">C </v>
          </cell>
          <cell r="E869" t="str">
            <v>53,93</v>
          </cell>
        </row>
        <row r="870">
          <cell r="A870">
            <v>11881</v>
          </cell>
          <cell r="B870" t="str">
            <v xml:space="preserve">CAIXA DE GORDURA CILINDRICA EM CONCRETO SIMPLES,  PRE-MOLDADA, COM DIAMETRO DE 40 CM E ALTURA DE 45 CM, COM TAMPA                                                                                                                                                                                                                                                                                                                                                                                         </v>
          </cell>
          <cell r="C870" t="str">
            <v xml:space="preserve">UN    </v>
          </cell>
          <cell r="D870" t="str">
            <v>CR</v>
          </cell>
          <cell r="E870" t="str">
            <v>167,02</v>
          </cell>
        </row>
        <row r="871">
          <cell r="A871">
            <v>35277</v>
          </cell>
          <cell r="B871" t="str">
            <v xml:space="preserve">CAIXA DE GORDURA EM PVC, DIAMETRO MINIMO 300 MM, DIAMETRO DE SAIDA 100 MM, CAPACIDADE  APROXIMADA 18 LITROS, COM TAMPA E CESTO                                                                                                                                                                                                                                                                                                                                                                            </v>
          </cell>
          <cell r="C871" t="str">
            <v xml:space="preserve">UN    </v>
          </cell>
          <cell r="D871" t="str">
            <v>CR</v>
          </cell>
          <cell r="E871" t="str">
            <v>405,14</v>
          </cell>
        </row>
        <row r="872">
          <cell r="A872">
            <v>10521</v>
          </cell>
          <cell r="B872" t="str">
            <v xml:space="preserve">CAIXA DE INCENDIO/ABRIGO PARA MANGUEIRA, DE EMBUTIR/INTERNA, COM 75 X 45 X 17 CM, EM CHAPA DE ACO, PORTA COM VENTILACAO, VISOR COM A INSCRICAO "INCENDIO", SUPORTE/CESTA INTERNA PARA A MANGUEIRA, PINTURA ELETROSTATICA VERMELHA                                                                                                                                                                                                                                                                         </v>
          </cell>
          <cell r="C872" t="str">
            <v xml:space="preserve">UN    </v>
          </cell>
          <cell r="D872" t="str">
            <v>CR</v>
          </cell>
          <cell r="E872" t="str">
            <v>300,29</v>
          </cell>
        </row>
        <row r="873">
          <cell r="A873">
            <v>10885</v>
          </cell>
          <cell r="B873" t="str">
            <v xml:space="preserve">CAIXA DE INCENDIO/ABRIGO PARA MANGUEIRA, DE EMBUTIR/INTERNA, COM 90 X 60 X 17 CM, EM CHAPA DE ACO, PORTA COM VENTILACAO, VISOR COM A INSCRICAO "INCENDIO", SUPORTE/CESTA INTERNA PARA A MANGUEIRA, PINTURA ELETROSTATICA VERMELHA                                                                                                                                                                                                                                                                         </v>
          </cell>
          <cell r="C873" t="str">
            <v xml:space="preserve">UN    </v>
          </cell>
          <cell r="D873" t="str">
            <v>CR</v>
          </cell>
          <cell r="E873" t="str">
            <v>379,84</v>
          </cell>
        </row>
        <row r="874">
          <cell r="A874">
            <v>20962</v>
          </cell>
          <cell r="B874" t="str">
            <v xml:space="preserve">CAIXA DE INCENDIO/ABRIGO PARA MANGUEIRA, DE SOBREPOR/EXTERNA, COM 75 X 45 X 17 CM, EM CHAPA DE ACO, PORTA COM VENTILACAO, VISOR COM A INSCRICAO "INCENDIO", SUPORTE/CESTA INTERNA PARA A MANGUEIRA, PINTURA ELETROSTATICA VERMELHA                                                                                                                                                                                                                                                                        </v>
          </cell>
          <cell r="C874" t="str">
            <v xml:space="preserve">UN    </v>
          </cell>
          <cell r="D874" t="str">
            <v xml:space="preserve">C </v>
          </cell>
          <cell r="E874" t="str">
            <v>314,60</v>
          </cell>
        </row>
        <row r="875">
          <cell r="A875">
            <v>20963</v>
          </cell>
          <cell r="B875" t="str">
            <v xml:space="preserve">CAIXA DE INCENDIO/ABRIGO PARA MANGUEIRA, DE SOBREPOR/EXTERNA, COM 90 X 60 X 17 CM, EM CHAPA DE ACO, PORTA COM VENTILACAO, VISOR COM A INSCRICAO "INCENDIO", SUPORTE/CESTA INTERNA PARA A MANGUEIRA, PINTURA ELETROSTATICA VERMELHA                                                                                                                                                                                                                                                                        </v>
          </cell>
          <cell r="C875" t="str">
            <v xml:space="preserve">UN    </v>
          </cell>
          <cell r="D875" t="str">
            <v>CR</v>
          </cell>
          <cell r="E875" t="str">
            <v>384,31</v>
          </cell>
        </row>
        <row r="876">
          <cell r="A876">
            <v>34643</v>
          </cell>
          <cell r="B876" t="str">
            <v xml:space="preserve">CAIXA DE INSPECAO PARA ATERRAMENTO E PARA RAIOS, EM POLIPROPILENO,  DIAMETRO = 300 MM X ALTURA = 400 MM                                                                                                                                                                                                                                                                                                                                                                                                   </v>
          </cell>
          <cell r="C876" t="str">
            <v xml:space="preserve">UN    </v>
          </cell>
          <cell r="D876" t="str">
            <v>CR</v>
          </cell>
          <cell r="E876" t="str">
            <v>46,66</v>
          </cell>
        </row>
        <row r="877">
          <cell r="A877">
            <v>41480</v>
          </cell>
          <cell r="B877" t="str">
            <v xml:space="preserve">CAIXA DE INSPECAO PARA ATERRAMENTO OU OUTRO USO, EM PVC, DN = 250 X 250 MM                                                                                                                                                                                                                                                                                                                                                                                                                                </v>
          </cell>
          <cell r="C877" t="str">
            <v xml:space="preserve">UN    </v>
          </cell>
          <cell r="D877" t="str">
            <v>CR</v>
          </cell>
          <cell r="E877" t="str">
            <v>54,10</v>
          </cell>
        </row>
        <row r="878">
          <cell r="A878">
            <v>41474</v>
          </cell>
          <cell r="B878" t="str">
            <v xml:space="preserve">CAIXA DE INSPECAO PARA ATERRAMENTO OU OUTRO USO, EM PVC, DN = 300 X *300* MM                                                                                                                                                                                                                                                                                                                                                                                                                              </v>
          </cell>
          <cell r="C878" t="str">
            <v xml:space="preserve">UN    </v>
          </cell>
          <cell r="D878" t="str">
            <v>CR</v>
          </cell>
          <cell r="E878" t="str">
            <v>86,42</v>
          </cell>
        </row>
        <row r="879">
          <cell r="A879">
            <v>41475</v>
          </cell>
          <cell r="B879" t="str">
            <v xml:space="preserve">CAIXA DE INSPECAO PARA ATERRAMENTO OU OUTRO USO, EM PVC, DN = 300 X 250 MM                                                                                                                                                                                                                                                                                                                                                                                                                                </v>
          </cell>
          <cell r="C879" t="str">
            <v xml:space="preserve">UN    </v>
          </cell>
          <cell r="D879" t="str">
            <v>CR</v>
          </cell>
          <cell r="E879" t="str">
            <v>73,73</v>
          </cell>
        </row>
        <row r="880">
          <cell r="A880">
            <v>41476</v>
          </cell>
          <cell r="B880" t="str">
            <v xml:space="preserve">CAIXA DE INSPECAO PARA ATERRAMENTO OU OUTRO USO, EM PVC, DN = 300 X 600 MM                                                                                                                                                                                                                                                                                                                                                                                                                                </v>
          </cell>
          <cell r="C880" t="str">
            <v xml:space="preserve">UN    </v>
          </cell>
          <cell r="D880" t="str">
            <v>CR</v>
          </cell>
          <cell r="E880" t="str">
            <v>161,45</v>
          </cell>
        </row>
        <row r="881">
          <cell r="A881">
            <v>2555</v>
          </cell>
          <cell r="B881" t="str">
            <v xml:space="preserve">CAIXA DE LUZ "3 X 3" EM ACO ESMALTADA                                                                                                                                                                                                                                                                                                                                                                                                                                                                     </v>
          </cell>
          <cell r="C881" t="str">
            <v xml:space="preserve">UN    </v>
          </cell>
          <cell r="D881" t="str">
            <v>CR</v>
          </cell>
          <cell r="E881" t="str">
            <v>1,45</v>
          </cell>
        </row>
        <row r="882">
          <cell r="A882">
            <v>2556</v>
          </cell>
          <cell r="B882" t="str">
            <v xml:space="preserve">CAIXA DE LUZ "4 X 2" EM ACO ESMALTADA                                                                                                                                                                                                                                                                                                                                                                                                                                                                     </v>
          </cell>
          <cell r="C882" t="str">
            <v xml:space="preserve">UN    </v>
          </cell>
          <cell r="D882" t="str">
            <v>CR</v>
          </cell>
          <cell r="E882" t="str">
            <v>1,50</v>
          </cell>
        </row>
        <row r="883">
          <cell r="A883">
            <v>2557</v>
          </cell>
          <cell r="B883" t="str">
            <v xml:space="preserve">CAIXA DE LUZ "4 X 4" EM ACO ESMALTADA                                                                                                                                                                                                                                                                                                                                                                                                                                                                     </v>
          </cell>
          <cell r="C883" t="str">
            <v xml:space="preserve">UN    </v>
          </cell>
          <cell r="D883" t="str">
            <v>CR</v>
          </cell>
          <cell r="E883" t="str">
            <v>3,18</v>
          </cell>
        </row>
        <row r="884">
          <cell r="A884">
            <v>10569</v>
          </cell>
          <cell r="B884" t="str">
            <v xml:space="preserve">CAIXA DE PASSAGEM / DERIVACAO / LUZ, OCTOGONAL 4 X4, EM ACO ESMALTADA, COM FUNDO MOVEL SIMPLES (FMS)                                                                                                                                                                                                                                                                                                                                                                                                      </v>
          </cell>
          <cell r="C884" t="str">
            <v xml:space="preserve">UN    </v>
          </cell>
          <cell r="D884" t="str">
            <v>CR</v>
          </cell>
          <cell r="E884" t="str">
            <v>3,18</v>
          </cell>
        </row>
        <row r="885">
          <cell r="A885">
            <v>39810</v>
          </cell>
          <cell r="B885" t="str">
            <v xml:space="preserve">CAIXA DE PASSAGEM ELETRICA DE PAREDE, DE EMBUTIR, EM PVC, COM TAMPA APARAFUSADA, DIMENSOES 120 X 120 X *75* MM                                                                                                                                                                                                                                                                                                                                                                                            </v>
          </cell>
          <cell r="C885" t="str">
            <v xml:space="preserve">UN    </v>
          </cell>
          <cell r="D885" t="str">
            <v>CR</v>
          </cell>
          <cell r="E885" t="str">
            <v>32,62</v>
          </cell>
        </row>
        <row r="886">
          <cell r="A886">
            <v>39811</v>
          </cell>
          <cell r="B886" t="str">
            <v xml:space="preserve">CAIXA DE PASSAGEM ELETRICA DE PAREDE, DE EMBUTIR, EM PVC, COM TAMPA APARAFUSADA, DIMENSOES 150 X 150 X *75* MM                                                                                                                                                                                                                                                                                                                                                                                            </v>
          </cell>
          <cell r="C886" t="str">
            <v xml:space="preserve">UN    </v>
          </cell>
          <cell r="D886" t="str">
            <v>CR</v>
          </cell>
          <cell r="E886" t="str">
            <v>39,90</v>
          </cell>
        </row>
        <row r="887">
          <cell r="A887">
            <v>39812</v>
          </cell>
          <cell r="B887" t="str">
            <v xml:space="preserve">CAIXA DE PASSAGEM ELETRICA DE PAREDE, DE EMBUTIR, EM PVC, COM TAMPA APARAFUSADA, DIMENSOES 200 X 200 X *90* MM                                                                                                                                                                                                                                                                                                                                                                                            </v>
          </cell>
          <cell r="C887" t="str">
            <v xml:space="preserve">UN    </v>
          </cell>
          <cell r="D887" t="str">
            <v>CR</v>
          </cell>
          <cell r="E887" t="str">
            <v>65,60</v>
          </cell>
        </row>
        <row r="888">
          <cell r="A888">
            <v>43096</v>
          </cell>
          <cell r="B888" t="str">
            <v xml:space="preserve">CAIXA DE PASSAGEM ELETRICA DE PAREDE, DE EMBUTIR, EM TERMOPLASTICO / PVC, COM TAMPA APARAFUSADA, DIMENSOES 400 X 400 X *120* MM                                                                                                                                                                                                                                                                                                                                                                           </v>
          </cell>
          <cell r="C888" t="str">
            <v xml:space="preserve">UN    </v>
          </cell>
          <cell r="D888" t="str">
            <v>CR</v>
          </cell>
          <cell r="E888" t="str">
            <v>217,46</v>
          </cell>
        </row>
        <row r="889">
          <cell r="A889">
            <v>43102</v>
          </cell>
          <cell r="B889" t="str">
            <v xml:space="preserve">CAIXA DE PASSAGEM ELETRICA DE PAREDE, DE SOBREPOR, EM PVC, COM TAMPA APARAFUSADA, DIMENSOES 300 X 300 X *100* MM                                                                                                                                                                                                                                                                                                                                                                                          </v>
          </cell>
          <cell r="C889" t="str">
            <v xml:space="preserve">UN    </v>
          </cell>
          <cell r="D889" t="str">
            <v>CR</v>
          </cell>
          <cell r="E889" t="str">
            <v>132,23</v>
          </cell>
        </row>
        <row r="890">
          <cell r="A890">
            <v>43103</v>
          </cell>
          <cell r="B890" t="str">
            <v xml:space="preserve">CAIXA DE PASSAGEM ELETRICA DE PAREDE, DE SOBREPOR, EM PVC, COM TAMPA APARAFUSADA, DIMENSOES, 400 X 400 X *120* MM                                                                                                                                                                                                                                                                                                                                                                                         </v>
          </cell>
          <cell r="C890" t="str">
            <v xml:space="preserve">UN    </v>
          </cell>
          <cell r="D890" t="str">
            <v>CR</v>
          </cell>
          <cell r="E890" t="str">
            <v>194,71</v>
          </cell>
        </row>
        <row r="891">
          <cell r="A891">
            <v>43098</v>
          </cell>
          <cell r="B891" t="str">
            <v xml:space="preserve">CAIXA DE PASSAGEM ELETRICA DE PAREDE, DE SOBREPOR, EM TERMOPLASTICO / PVC, COM TAMPA APARAFUSA, DIMENSOES 200 X 200 X *100* MM                                                                                                                                                                                                                                                                                                                                                                            </v>
          </cell>
          <cell r="C891" t="str">
            <v xml:space="preserve">UN    </v>
          </cell>
          <cell r="D891" t="str">
            <v>CR</v>
          </cell>
          <cell r="E891" t="str">
            <v>73,66</v>
          </cell>
        </row>
        <row r="892">
          <cell r="A892">
            <v>43097</v>
          </cell>
          <cell r="B892" t="str">
            <v xml:space="preserve">CAIXA DE PASSAGEM ELETRICA DE PAREDE, DE SOBREPOR, EM TERMOPLASTICO / PVC, COM TAMPA APARAFUSADA, DIMENSOES, 150 X 150 X *100* MM                                                                                                                                                                                                                                                                                                                                                                         </v>
          </cell>
          <cell r="C892" t="str">
            <v xml:space="preserve">UN    </v>
          </cell>
          <cell r="D892" t="str">
            <v>CR</v>
          </cell>
          <cell r="E892" t="str">
            <v>43,64</v>
          </cell>
        </row>
        <row r="893">
          <cell r="A893">
            <v>43104</v>
          </cell>
          <cell r="B893" t="str">
            <v xml:space="preserve">CAIXA DE PASSAGEM ELETRICA, PARA PISO, EM PVC, DIMENSOES DE 3/4" A 4"                                                                                                                                                                                                                                                                                                                                                                                                                                     </v>
          </cell>
          <cell r="C893" t="str">
            <v xml:space="preserve">UN    </v>
          </cell>
          <cell r="D893" t="str">
            <v>CR</v>
          </cell>
          <cell r="E893" t="str">
            <v>516,23</v>
          </cell>
        </row>
        <row r="894">
          <cell r="A894">
            <v>39771</v>
          </cell>
          <cell r="B894" t="str">
            <v xml:space="preserve">CAIXA DE PASSAGEM METALICA DE SOBREPOR COM TAMPA PARAFUSADA, DIMENSOES 20 X 20 X 10 CM                                                                                                                                                                                                                                                                                                                                                                                                                    </v>
          </cell>
          <cell r="C894" t="str">
            <v xml:space="preserve">UN    </v>
          </cell>
          <cell r="D894" t="str">
            <v>CR</v>
          </cell>
          <cell r="E894" t="str">
            <v>30,53</v>
          </cell>
        </row>
        <row r="895">
          <cell r="A895">
            <v>39772</v>
          </cell>
          <cell r="B895" t="str">
            <v xml:space="preserve">CAIXA DE PASSAGEM METALICA DE SOBREPOR COM TAMPA PARAFUSADA, DIMENSOES 30 X 30 X 10 CM                                                                                                                                                                                                                                                                                                                                                                                                                    </v>
          </cell>
          <cell r="C895" t="str">
            <v xml:space="preserve">UN    </v>
          </cell>
          <cell r="D895" t="str">
            <v>CR</v>
          </cell>
          <cell r="E895" t="str">
            <v>60,02</v>
          </cell>
        </row>
        <row r="896">
          <cell r="A896">
            <v>39773</v>
          </cell>
          <cell r="B896" t="str">
            <v xml:space="preserve">CAIXA DE PASSAGEM METALICA DE SOBREPOR COM TAMPA PARAFUSADA, DIMENSOES 40 X 40 X 15 CM                                                                                                                                                                                                                                                                                                                                                                                                                    </v>
          </cell>
          <cell r="C896" t="str">
            <v xml:space="preserve">UN    </v>
          </cell>
          <cell r="D896" t="str">
            <v>CR</v>
          </cell>
          <cell r="E896" t="str">
            <v>96,47</v>
          </cell>
        </row>
        <row r="897">
          <cell r="A897">
            <v>39774</v>
          </cell>
          <cell r="B897" t="str">
            <v xml:space="preserve">CAIXA DE PASSAGEM METALICA DE SOBREPOR COM TAMPA PARAFUSADA, DIMENSOES 50 X 50 X 15 CM                                                                                                                                                                                                                                                                                                                                                                                                                    </v>
          </cell>
          <cell r="C897" t="str">
            <v xml:space="preserve">UN    </v>
          </cell>
          <cell r="D897" t="str">
            <v>CR</v>
          </cell>
          <cell r="E897" t="str">
            <v>144,29</v>
          </cell>
        </row>
        <row r="898">
          <cell r="A898">
            <v>39775</v>
          </cell>
          <cell r="B898" t="str">
            <v xml:space="preserve">CAIXA DE PASSAGEM METALICA DE SOBREPOR COM TAMPA PARAFUSADA, DIMENSOES 60 X 60 X 20 CM                                                                                                                                                                                                                                                                                                                                                                                                                    </v>
          </cell>
          <cell r="C898" t="str">
            <v xml:space="preserve">UN    </v>
          </cell>
          <cell r="D898" t="str">
            <v>CR</v>
          </cell>
          <cell r="E898" t="str">
            <v>192,58</v>
          </cell>
        </row>
        <row r="899">
          <cell r="A899">
            <v>39776</v>
          </cell>
          <cell r="B899" t="str">
            <v xml:space="preserve">CAIXA DE PASSAGEM METALICA DE SOBREPOR COM TAMPA PARAFUSADA, DIMENSOES 70 X 70 X 20 CM                                                                                                                                                                                                                                                                                                                                                                                                                    </v>
          </cell>
          <cell r="C899" t="str">
            <v xml:space="preserve">UN    </v>
          </cell>
          <cell r="D899" t="str">
            <v>CR</v>
          </cell>
          <cell r="E899" t="str">
            <v>232,74</v>
          </cell>
        </row>
        <row r="900">
          <cell r="A900">
            <v>39777</v>
          </cell>
          <cell r="B900" t="str">
            <v xml:space="preserve">CAIXA DE PASSAGEM METALICA DE SOBREPOR COM TAMPA PARAFUSADA, DIMENSOES 80 X 80 X 20 CM                                                                                                                                                                                                                                                                                                                                                                                                                    </v>
          </cell>
          <cell r="C900" t="str">
            <v xml:space="preserve">UN    </v>
          </cell>
          <cell r="D900" t="str">
            <v>CR</v>
          </cell>
          <cell r="E900" t="str">
            <v>294,99</v>
          </cell>
        </row>
        <row r="901">
          <cell r="A901">
            <v>20254</v>
          </cell>
          <cell r="B901" t="str">
            <v xml:space="preserve">CAIXA DE PASSAGEM METALICA, DE SOBREPOR, COM TAMPA APARAFUSADA, DIMENSOES 15 X 15 X *10* CM                                                                                                                                                                                                                                                                                                                                                                                                               </v>
          </cell>
          <cell r="C901" t="str">
            <v xml:space="preserve">UN    </v>
          </cell>
          <cell r="D901" t="str">
            <v>CR</v>
          </cell>
          <cell r="E901" t="str">
            <v>21,41</v>
          </cell>
        </row>
        <row r="902">
          <cell r="A902">
            <v>20253</v>
          </cell>
          <cell r="B902" t="str">
            <v xml:space="preserve">CAIXA DE PASSAGEM METALICA, DE SOBREPOR, COM TAMPA APARAFUSADA, DIMENSOES 35 X 35 X *12* CM                                                                                                                                                                                                                                                                                                                                                                                                               </v>
          </cell>
          <cell r="C902" t="str">
            <v xml:space="preserve">UN    </v>
          </cell>
          <cell r="D902" t="str">
            <v>CR</v>
          </cell>
          <cell r="E902" t="str">
            <v>70,31</v>
          </cell>
        </row>
        <row r="903">
          <cell r="A903">
            <v>11247</v>
          </cell>
          <cell r="B903" t="str">
            <v xml:space="preserve">CAIXA DE PASSAGEM/ LUZ / TELEFONIA, DE EMBUTIR,  EM CHAPA DE ACO GALVANIZADO, DIMENSOES 150 X 150 X 15 CM (PADRAO CONCESSIONARIA LOCAL)                                                                                                                                                                                                                                                                                                                                                                   </v>
          </cell>
          <cell r="C903" t="str">
            <v xml:space="preserve">UN    </v>
          </cell>
          <cell r="D903" t="str">
            <v>CR</v>
          </cell>
          <cell r="E903" t="str">
            <v>1.351,93</v>
          </cell>
        </row>
        <row r="904">
          <cell r="A904">
            <v>11250</v>
          </cell>
          <cell r="B904" t="str">
            <v xml:space="preserve">CAIXA DE PASSAGEM/ LUZ / TELEFONIA, DE EMBUTIR,  EM CHAPA DE ACO GALVANIZADO, DIMENSOES 20 X 20 X *12* CM (PADRAO CONCESSIONARIA LOCAL)                                                                                                                                                                                                                                                                                                                                                                   </v>
          </cell>
          <cell r="C904" t="str">
            <v xml:space="preserve">UN    </v>
          </cell>
          <cell r="D904" t="str">
            <v>CR</v>
          </cell>
          <cell r="E904" t="str">
            <v>58,20</v>
          </cell>
        </row>
        <row r="905">
          <cell r="A905">
            <v>11249</v>
          </cell>
          <cell r="B905" t="str">
            <v xml:space="preserve">CAIXA DE PASSAGEM/ LUZ / TELEFONIA, DE EMBUTIR,  EM CHAPA DE ACO GALVANIZADO, DIMENSOES 200 X 200 X 20 CM (PADRAO CONCESSIONARIA LOCAL)                                                                                                                                                                                                                                                                                                                                                                   </v>
          </cell>
          <cell r="C905" t="str">
            <v xml:space="preserve">UN    </v>
          </cell>
          <cell r="D905" t="str">
            <v>CR</v>
          </cell>
          <cell r="E905" t="str">
            <v>2.640,80</v>
          </cell>
        </row>
        <row r="906">
          <cell r="A906">
            <v>11251</v>
          </cell>
          <cell r="B906" t="str">
            <v xml:space="preserve">CAIXA DE PASSAGEM/ LUZ / TELEFONIA, DE EMBUTIR,  EM CHAPA DE ACO GALVANIZADO, DIMENSOES 40 X 40 X *12* CM (PADRAO CONCESSIONARIA LOCAL)                                                                                                                                                                                                                                                                                                                                                                   </v>
          </cell>
          <cell r="C906" t="str">
            <v xml:space="preserve">UN    </v>
          </cell>
          <cell r="D906" t="str">
            <v>CR</v>
          </cell>
          <cell r="E906" t="str">
            <v>128,92</v>
          </cell>
        </row>
        <row r="907">
          <cell r="A907">
            <v>11253</v>
          </cell>
          <cell r="B907" t="str">
            <v xml:space="preserve">CAIXA DE PASSAGEM/ LUZ / TELEFONIA, DE EMBUTIR,  EM CHAPA DE ACO GALVANIZADO, DIMENSOES 60 X 60 X *12* CM (PADRAO CONCESSIONARIA LOCAL)                                                                                                                                                                                                                                                                                                                                                                   </v>
          </cell>
          <cell r="C907" t="str">
            <v xml:space="preserve">UN    </v>
          </cell>
          <cell r="D907" t="str">
            <v>CR</v>
          </cell>
          <cell r="E907" t="str">
            <v>213,63</v>
          </cell>
        </row>
        <row r="908">
          <cell r="A908">
            <v>11255</v>
          </cell>
          <cell r="B908" t="str">
            <v xml:space="preserve">CAIXA DE PASSAGEM/ LUZ / TELEFONIA, DE EMBUTIR,  EM CHAPA DE ACO GALVANIZADO, DIMENSOES 80 X 80 X *12* CM (PADRAO CONCESSIONARIA LOCAL)                                                                                                                                                                                                                                                                                                                                                                   </v>
          </cell>
          <cell r="C908" t="str">
            <v xml:space="preserve">UN    </v>
          </cell>
          <cell r="D908" t="str">
            <v>CR</v>
          </cell>
          <cell r="E908" t="str">
            <v>319,38</v>
          </cell>
        </row>
        <row r="909">
          <cell r="A909">
            <v>14055</v>
          </cell>
          <cell r="B909" t="str">
            <v xml:space="preserve">CAIXA DE PASSAGEM/ LUZ / TELEFONIA, DE EMBUTIR, EM CHAPA DE ACO GALVANIZADO, DIMENSOES 120 X 120 X *12* CM (PADRAO CONCESSIONARIA LOCAL)                                                                                                                                                                                                                                                                                                                                                                  </v>
          </cell>
          <cell r="C909" t="str">
            <v xml:space="preserve">UN    </v>
          </cell>
          <cell r="D909" t="str">
            <v>CR</v>
          </cell>
          <cell r="E909" t="str">
            <v>642,49</v>
          </cell>
        </row>
        <row r="910">
          <cell r="A910">
            <v>11256</v>
          </cell>
          <cell r="B910" t="str">
            <v xml:space="preserve">CAIXA DE PASSAGEM/ LUZ / TELEFONIA, DE SOBREPOR,  EM CHAPA DE ACO GALVANIZADO, DIMENSOES 80 X 80 X *12* CM (PADRAO CONCESSIONARIA LOCAL)                                                                                                                                                                                                                                                                                                                                                                  </v>
          </cell>
          <cell r="C910" t="str">
            <v xml:space="preserve">UN    </v>
          </cell>
          <cell r="D910" t="str">
            <v>CR</v>
          </cell>
          <cell r="E910" t="str">
            <v>400,06</v>
          </cell>
        </row>
        <row r="911">
          <cell r="A911">
            <v>1872</v>
          </cell>
          <cell r="B911" t="str">
            <v xml:space="preserve">CAIXA DE PASSAGEM, EM PVC, DE 4" X 2", PARA ELETRODUTO FLEXIVEL CORRUGADO                                                                                                                                                                                                                                                                                                                                                                                                                                 </v>
          </cell>
          <cell r="C911" t="str">
            <v xml:space="preserve">UN    </v>
          </cell>
          <cell r="D911" t="str">
            <v>CR</v>
          </cell>
          <cell r="E911" t="str">
            <v>2,10</v>
          </cell>
        </row>
        <row r="912">
          <cell r="A912">
            <v>1873</v>
          </cell>
          <cell r="B912" t="str">
            <v xml:space="preserve">CAIXA DE PASSAGEM, EM PVC, DE 4" X 4", PARA ELETRODUTO FLEXIVEL CORRUGADO                                                                                                                                                                                                                                                                                                                                                                                                                                 </v>
          </cell>
          <cell r="C912" t="str">
            <v xml:space="preserve">UN    </v>
          </cell>
          <cell r="D912" t="str">
            <v>CR</v>
          </cell>
          <cell r="E912" t="str">
            <v>4,19</v>
          </cell>
        </row>
        <row r="913">
          <cell r="A913">
            <v>39693</v>
          </cell>
          <cell r="B913" t="str">
            <v xml:space="preserve">CAIXA DE PROTECAO EXTERNA PARA MEDIDOR HOROSAZONAL, DE BAIXA TENSAO, COM MODULO, EM CHAPA DE ACO (PADRAO DA CONCESSIONARIA LOCAL)                                                                                                                                                                                                                                                                                                                                                                         </v>
          </cell>
          <cell r="C913" t="str">
            <v xml:space="preserve">UN    </v>
          </cell>
          <cell r="D913" t="str">
            <v>CR</v>
          </cell>
          <cell r="E913" t="str">
            <v>2.512,56</v>
          </cell>
        </row>
        <row r="914">
          <cell r="A914">
            <v>39692</v>
          </cell>
          <cell r="B914" t="str">
            <v xml:space="preserve">CAIXA DE PROTECAO PARA TRANSFORMADOR CORRENTE, EM CHAPA DE ACO 18 USG (PADRAO DA CONCESSIONARIA LOCAL)                                                                                                                                                                                                                                                                                                                                                                                                    </v>
          </cell>
          <cell r="C914" t="str">
            <v xml:space="preserve">UN    </v>
          </cell>
          <cell r="D914" t="str">
            <v>CR</v>
          </cell>
          <cell r="E914" t="str">
            <v>803,96</v>
          </cell>
        </row>
        <row r="915">
          <cell r="A915">
            <v>1062</v>
          </cell>
          <cell r="B915" t="str">
            <v xml:space="preserve">CAIXA INTERNA/EXTERNA DE MEDICAO PARA 1 MEDIDOR TRIFASICO, COM VISOR, EM CHAPA DE ACO 18 USG (PADRAO DA CONCESSIONARIA LOCAL)                                                                                                                                                                                                                                                                                                                                                                             </v>
          </cell>
          <cell r="C915" t="str">
            <v xml:space="preserve">UN    </v>
          </cell>
          <cell r="D915" t="str">
            <v>CR</v>
          </cell>
          <cell r="E915" t="str">
            <v>254,79</v>
          </cell>
        </row>
        <row r="916">
          <cell r="A916">
            <v>39686</v>
          </cell>
          <cell r="B916" t="str">
            <v xml:space="preserve">CAIXA INTERNA/EXTERNA DE MEDICAO PARA 4 MEDIDORES MONOFASICOS, COM VISOR, EM CHAPA DE ACO 18 USG (PADRAO DA CONCESSIONARIA LOCAL)                                                                                                                                                                                                                                                                                                                                                                         </v>
          </cell>
          <cell r="C916" t="str">
            <v xml:space="preserve">UN    </v>
          </cell>
          <cell r="D916" t="str">
            <v>CR</v>
          </cell>
          <cell r="E916" t="str">
            <v>412,56</v>
          </cell>
        </row>
        <row r="917">
          <cell r="A917">
            <v>43095</v>
          </cell>
          <cell r="B917" t="str">
            <v xml:space="preserve">CAIXA MODULAR PARA MEDIDOR DE ENERGIA AGRUPADA, EM POLICARBONATO /  TERMOPLASTICO, COM SUPORTE PARA DISJUNTOR (PADRAO DA CONCESSIONARIA LOCAL)                                                                                                                                                                                                                                                                                                                                                            </v>
          </cell>
          <cell r="C917" t="str">
            <v xml:space="preserve">UN    </v>
          </cell>
          <cell r="D917" t="str">
            <v>CR</v>
          </cell>
          <cell r="E917" t="str">
            <v>143,30</v>
          </cell>
        </row>
        <row r="918">
          <cell r="A918">
            <v>1871</v>
          </cell>
          <cell r="B918" t="str">
            <v xml:space="preserve">CAIXA OCTOGONAL DE FUNDO MOVEL, EM PVC, DE 3" X 3", PARA ELETRODUTO FLEXIVEL CORRUGADO                                                                                                                                                                                                                                                                                                                                                                                                                    </v>
          </cell>
          <cell r="C918" t="str">
            <v xml:space="preserve">UN    </v>
          </cell>
          <cell r="D918" t="str">
            <v>CR</v>
          </cell>
          <cell r="E918" t="str">
            <v>3,77</v>
          </cell>
        </row>
        <row r="919">
          <cell r="A919">
            <v>12001</v>
          </cell>
          <cell r="B919" t="str">
            <v xml:space="preserve">CAIXA OCTOGONAL DE FUNDO MOVEL, EM PVC, DE 4" X 4", PARA ELETRODUTO FLEXIVEL CORRUGADO                                                                                                                                                                                                                                                                                                                                                                                                                    </v>
          </cell>
          <cell r="C919" t="str">
            <v xml:space="preserve">UN    </v>
          </cell>
          <cell r="D919" t="str">
            <v>CR</v>
          </cell>
          <cell r="E919" t="str">
            <v>5,44</v>
          </cell>
        </row>
        <row r="920">
          <cell r="A920">
            <v>11882</v>
          </cell>
          <cell r="B920" t="str">
            <v xml:space="preserve">CAIXA PARA HIDROMETRO CONCRETO PRE MOLDADO, *0,24 M X 0,45 M X 0,30* M (L X C X A)                                                                                                                                                                                                                                                                                                                                                                                                                        </v>
          </cell>
          <cell r="C920" t="str">
            <v xml:space="preserve">UN    </v>
          </cell>
          <cell r="D920" t="str">
            <v>CR</v>
          </cell>
          <cell r="E920" t="str">
            <v>119,86</v>
          </cell>
        </row>
        <row r="921">
          <cell r="A921">
            <v>1068</v>
          </cell>
          <cell r="B921" t="str">
            <v xml:space="preserve">CAIXA PARA MEDICAO COLETIVA TIPO L, PADRAO BIFASICO OU TRIFASICO, PARA ATE 4 MEDIDORES, SEM BARRAMENTO E COM PORTAS INFERIOR E SUPERIOR                                                                                                                                                                                                                                                                                                                                                                   </v>
          </cell>
          <cell r="C921" t="str">
            <v xml:space="preserve">UN    </v>
          </cell>
          <cell r="D921" t="str">
            <v>CR</v>
          </cell>
          <cell r="E921" t="str">
            <v>1.680,60</v>
          </cell>
        </row>
        <row r="922">
          <cell r="A922">
            <v>39690</v>
          </cell>
          <cell r="B922" t="str">
            <v xml:space="preserve">CAIXA PARA MEDICAO COLETIVA TIPO M, PADRAO BIFASICO OU TRIFASICO, PARA ATE 8 MEDIDORES, SEM BARRAMENTO E COM PORTAS INFERIOR E SUPERIOR                                                                                                                                                                                                                                                                                                                                                                   </v>
          </cell>
          <cell r="C922" t="str">
            <v xml:space="preserve">UN    </v>
          </cell>
          <cell r="D922" t="str">
            <v>CR</v>
          </cell>
          <cell r="E922" t="str">
            <v>2.819,49</v>
          </cell>
        </row>
        <row r="923">
          <cell r="A923">
            <v>39691</v>
          </cell>
          <cell r="B923" t="str">
            <v xml:space="preserve">CAIXA PARA MEDICAO COLETIVA TIPO N, PADRAO BIFASICO OU TRIFASICO, PARA ATE 12 MEDIDORES, SEM BARRAMENTO E COM PORTAS INFERIOR E SUPERIOR                                                                                                                                                                                                                                                                                                                                                                  </v>
          </cell>
          <cell r="C923" t="str">
            <v xml:space="preserve">UN    </v>
          </cell>
          <cell r="D923" t="str">
            <v>CR</v>
          </cell>
          <cell r="E923" t="str">
            <v>3.546,13</v>
          </cell>
        </row>
        <row r="924">
          <cell r="A924">
            <v>39808</v>
          </cell>
          <cell r="B924" t="str">
            <v xml:space="preserve">CAIXA PARA MEDIDOR MONOFASICO, EM POLICARBONATO / TERMOPLASTICO, PARA ALOJAR 1 DISJUNTOR (PADRAO DA CONCESSIONARIA LOCAL)                                                                                                                                                                                                                                                                                                                                                                                 </v>
          </cell>
          <cell r="C924" t="str">
            <v xml:space="preserve">UN    </v>
          </cell>
          <cell r="D924" t="str">
            <v>CR</v>
          </cell>
          <cell r="E924" t="str">
            <v>74,81</v>
          </cell>
        </row>
        <row r="925">
          <cell r="A925">
            <v>39809</v>
          </cell>
          <cell r="B925" t="str">
            <v xml:space="preserve">CAIXA PARA MEDIDOR POLIFASICO, EM POLICARBONATO / TERMOPLASTICO, PARA ALOJAR 1 DISJUNTOR (PADRAO DA CONCESSIONARIA LOCAL)                                                                                                                                                                                                                                                                                                                                                                                 </v>
          </cell>
          <cell r="C925" t="str">
            <v xml:space="preserve">UN    </v>
          </cell>
          <cell r="D925" t="str">
            <v>CR</v>
          </cell>
          <cell r="E925" t="str">
            <v>177,45</v>
          </cell>
        </row>
        <row r="926">
          <cell r="A926">
            <v>43439</v>
          </cell>
          <cell r="B926" t="str">
            <v xml:space="preserve">CAIXA PRE-MOLDADA PARA BOCA DE LOBO, EM CONCRETO ARMADO, COM FCK DE 25 MPA, COM DIMENSOES 1,10 X 0,65 X 1,00 M (COMPRIMENTO X LARGURA X ALTURA)                                                                                                                                                                                                                                                                                                                                                           </v>
          </cell>
          <cell r="C926" t="str">
            <v xml:space="preserve">UN    </v>
          </cell>
          <cell r="D926" t="str">
            <v>CR</v>
          </cell>
          <cell r="E926" t="str">
            <v>550,21</v>
          </cell>
        </row>
        <row r="927">
          <cell r="A927">
            <v>5103</v>
          </cell>
          <cell r="B927" t="str">
            <v xml:space="preserve">CAIXA SIFONADA PVC, 100 X 100 X 50 MM, COM GRELHA REDONDA, BRANCA                                                                                                                                                                                                                                                                                                                                                                                                                                         </v>
          </cell>
          <cell r="C927" t="str">
            <v xml:space="preserve">UN    </v>
          </cell>
          <cell r="D927" t="str">
            <v>CR</v>
          </cell>
          <cell r="E927" t="str">
            <v>25,65</v>
          </cell>
        </row>
        <row r="928">
          <cell r="A928">
            <v>11880</v>
          </cell>
          <cell r="B928" t="str">
            <v xml:space="preserve">CAIXA SIFONADA PVC, 250 X 230 X 75 MM, COM TAMPA CEGA QUADRADA, BRANCA                                                                                                                                                                                                                                                                                                                                                                                                                                    </v>
          </cell>
          <cell r="C928" t="str">
            <v xml:space="preserve">UN    </v>
          </cell>
          <cell r="D928" t="str">
            <v>CR</v>
          </cell>
          <cell r="E928" t="str">
            <v>107,88</v>
          </cell>
        </row>
        <row r="929">
          <cell r="A929">
            <v>11714</v>
          </cell>
          <cell r="B929" t="str">
            <v xml:space="preserve">CAIXA SIFONADA, PVC, 150 X *185* X 75 MM, COM GRELHA QUADRADA, BRANCA                                                                                                                                                                                                                                                                                                                                                                                                                                     </v>
          </cell>
          <cell r="C929" t="str">
            <v xml:space="preserve">UN    </v>
          </cell>
          <cell r="D929" t="str">
            <v>CR</v>
          </cell>
          <cell r="E929" t="str">
            <v>73,49</v>
          </cell>
        </row>
        <row r="930">
          <cell r="A930">
            <v>11712</v>
          </cell>
          <cell r="B930" t="str">
            <v xml:space="preserve">CAIXA SIFONADA, PVC, 150 X 150 X 50 MM, COM GRELHA QUADRADA, BRANCA (NBR 5688)                                                                                                                                                                                                                                                                                                                                                                                                                            </v>
          </cell>
          <cell r="C930" t="str">
            <v xml:space="preserve">UN    </v>
          </cell>
          <cell r="D930" t="str">
            <v xml:space="preserve">C </v>
          </cell>
          <cell r="E930" t="str">
            <v>47,99</v>
          </cell>
        </row>
        <row r="931">
          <cell r="A931">
            <v>11717</v>
          </cell>
          <cell r="B931" t="str">
            <v xml:space="preserve">CAIXA SIFONADA, PVC, 150 X 150 X 50 MM, COM GRELHA REDONDA, BRANCA                                                                                                                                                                                                                                                                                                                                                                                                                                        </v>
          </cell>
          <cell r="C931" t="str">
            <v xml:space="preserve">UN    </v>
          </cell>
          <cell r="D931" t="str">
            <v>CR</v>
          </cell>
          <cell r="E931" t="str">
            <v>57,85</v>
          </cell>
        </row>
        <row r="932">
          <cell r="A932">
            <v>1106</v>
          </cell>
          <cell r="B932" t="str">
            <v xml:space="preserve">CAL HIDRATADA CH-I PARA ARGAMASSAS                                                                                                                                                                                                                                                                                                                                                                                                                                                                        </v>
          </cell>
          <cell r="C932" t="str">
            <v xml:space="preserve">KG    </v>
          </cell>
          <cell r="D932" t="str">
            <v xml:space="preserve">C </v>
          </cell>
          <cell r="E932" t="str">
            <v>0,90</v>
          </cell>
        </row>
        <row r="933">
          <cell r="A933">
            <v>11161</v>
          </cell>
          <cell r="B933" t="str">
            <v xml:space="preserve">CAL HIDRATADA PARA PINTURA                                                                                                                                                                                                                                                                                                                                                                                                                                                                                </v>
          </cell>
          <cell r="C933" t="str">
            <v xml:space="preserve">KG    </v>
          </cell>
          <cell r="D933" t="str">
            <v>CR</v>
          </cell>
          <cell r="E933" t="str">
            <v>1,50</v>
          </cell>
        </row>
        <row r="934">
          <cell r="A934">
            <v>1107</v>
          </cell>
          <cell r="B934" t="str">
            <v xml:space="preserve">CAL VIRGEM COMUM PARA ARGAMASSAS (NBR 6453)                                                                                                                                                                                                                                                                                                                                                                                                                                                               </v>
          </cell>
          <cell r="C934" t="str">
            <v xml:space="preserve">KG    </v>
          </cell>
          <cell r="D934" t="str">
            <v>CR</v>
          </cell>
          <cell r="E934" t="str">
            <v>0,76</v>
          </cell>
        </row>
        <row r="935">
          <cell r="A935">
            <v>44479</v>
          </cell>
          <cell r="B935" t="str">
            <v xml:space="preserve">CALCARIO DOLOMITICO A (POSTO PEDREIRA/FORNECEDOR,  SEM FRETE)                                                                                                                                                                                                                                                                                                                                                                                                                                             </v>
          </cell>
          <cell r="C935" t="str">
            <v xml:space="preserve">KG    </v>
          </cell>
          <cell r="D935" t="str">
            <v>CR</v>
          </cell>
          <cell r="E935" t="str">
            <v>0,10</v>
          </cell>
        </row>
        <row r="936">
          <cell r="A936">
            <v>41068</v>
          </cell>
          <cell r="B936" t="str">
            <v xml:space="preserve">CALCETEIRO  (MENSALISTA)                                                                                                                                                                                                                                                                                                                                                                                                                                                                                  </v>
          </cell>
          <cell r="C936" t="str">
            <v xml:space="preserve">MES   </v>
          </cell>
          <cell r="D936" t="str">
            <v>CR</v>
          </cell>
          <cell r="E936" t="str">
            <v>4.118,32</v>
          </cell>
        </row>
        <row r="937">
          <cell r="A937">
            <v>4759</v>
          </cell>
          <cell r="B937" t="str">
            <v xml:space="preserve">CALCETEIRO (HORISTA)                                                                                                                                                                                                                                                                                                                                                                                                                                                                                      </v>
          </cell>
          <cell r="C937" t="str">
            <v xml:space="preserve">H     </v>
          </cell>
          <cell r="D937" t="str">
            <v>CR</v>
          </cell>
          <cell r="E937" t="str">
            <v>23,50</v>
          </cell>
        </row>
        <row r="938">
          <cell r="A938">
            <v>12618</v>
          </cell>
          <cell r="B938" t="str">
            <v xml:space="preserve">CALHA / PERFIL PLUVIAL DE PVC, DIAMETRO ENTRE *119 E 170* MM, COMPRIMENTO DE 3 M, PARA DRENAGEM PLUVIAL PREDIAL                                                                                                                                                                                                                                                                                                                                                                                           </v>
          </cell>
          <cell r="C938" t="str">
            <v xml:space="preserve">UN    </v>
          </cell>
          <cell r="D938" t="str">
            <v>CR</v>
          </cell>
          <cell r="E938" t="str">
            <v>176,12</v>
          </cell>
        </row>
        <row r="939">
          <cell r="A939">
            <v>1108</v>
          </cell>
          <cell r="B939" t="str">
            <v xml:space="preserve">CALHA MOLDURA AMERICANA DE CHAPA DE ACO GALVANIZADA NUM 26, CORTE 33 CM                                                                                                                                                                                                                                                                                                                                                                                                                                   </v>
          </cell>
          <cell r="C939" t="str">
            <v xml:space="preserve">M     </v>
          </cell>
          <cell r="D939" t="str">
            <v>CR</v>
          </cell>
          <cell r="E939" t="str">
            <v>27,40</v>
          </cell>
        </row>
        <row r="940">
          <cell r="A940">
            <v>1117</v>
          </cell>
          <cell r="B940" t="str">
            <v xml:space="preserve">CALHA PARA AGUA FURTADA DE CHAPA DE ACO GALVANIZADA NUM 26, CORTE 40 CM                                                                                                                                                                                                                                                                                                                                                                                                                                   </v>
          </cell>
          <cell r="C940" t="str">
            <v xml:space="preserve">M     </v>
          </cell>
          <cell r="D940" t="str">
            <v>CR</v>
          </cell>
          <cell r="E940" t="str">
            <v>27,62</v>
          </cell>
        </row>
        <row r="941">
          <cell r="A941">
            <v>1118</v>
          </cell>
          <cell r="B941" t="str">
            <v xml:space="preserve">CALHA PARA AGUA FURTADA DE CHAPA DE ACO GALVANIZADA NUM 26, CORTE 50 CM                                                                                                                                                                                                                                                                                                                                                                                                                                   </v>
          </cell>
          <cell r="C941" t="str">
            <v xml:space="preserve">M     </v>
          </cell>
          <cell r="D941" t="str">
            <v>CR</v>
          </cell>
          <cell r="E941" t="str">
            <v>32,64</v>
          </cell>
        </row>
        <row r="942">
          <cell r="A942">
            <v>1110</v>
          </cell>
          <cell r="B942" t="str">
            <v xml:space="preserve">CALHA PLATIBANDA DE CHAPA DE ACO GALVANIZADA NUM 26, CORTE 45 CM                                                                                                                                                                                                                                                                                                                                                                                                                                          </v>
          </cell>
          <cell r="C942" t="str">
            <v xml:space="preserve">M     </v>
          </cell>
          <cell r="D942" t="str">
            <v>CR</v>
          </cell>
          <cell r="E942" t="str">
            <v>32,64</v>
          </cell>
        </row>
        <row r="943">
          <cell r="A943">
            <v>40784</v>
          </cell>
          <cell r="B943" t="str">
            <v xml:space="preserve">CALHA QUADRADA DE CHAPA DE ACO GALVANIZADA NUM 24, CORTE 100 CM                                                                                                                                                                                                                                                                                                                                                                                                                                           </v>
          </cell>
          <cell r="C943" t="str">
            <v xml:space="preserve">M     </v>
          </cell>
          <cell r="D943" t="str">
            <v>CR</v>
          </cell>
          <cell r="E943" t="str">
            <v>90,05</v>
          </cell>
        </row>
        <row r="944">
          <cell r="A944">
            <v>40782</v>
          </cell>
          <cell r="B944" t="str">
            <v xml:space="preserve">CALHA QUADRADA DE CHAPA DE ACO GALVANIZADA NUM 24, CORTE 33 CM                                                                                                                                                                                                                                                                                                                                                                                                                                            </v>
          </cell>
          <cell r="C944" t="str">
            <v xml:space="preserve">M     </v>
          </cell>
          <cell r="D944" t="str">
            <v>CR</v>
          </cell>
          <cell r="E944" t="str">
            <v>35,33</v>
          </cell>
        </row>
        <row r="945">
          <cell r="A945">
            <v>40783</v>
          </cell>
          <cell r="B945" t="str">
            <v xml:space="preserve">CALHA QUADRADA DE CHAPA DE ACO GALVANIZADA NUM 24, CORTE 50 CM                                                                                                                                                                                                                                                                                                                                                                                                                                            </v>
          </cell>
          <cell r="C945" t="str">
            <v xml:space="preserve">M     </v>
          </cell>
          <cell r="D945" t="str">
            <v>CR</v>
          </cell>
          <cell r="E945" t="str">
            <v>46,03</v>
          </cell>
        </row>
        <row r="946">
          <cell r="A946">
            <v>1109</v>
          </cell>
          <cell r="B946" t="str">
            <v xml:space="preserve">CALHA QUADRADA DE CHAPA DE ACO GALVANIZADA NUM 26, CORTE 33 CM                                                                                                                                                                                                                                                                                                                                                                                                                                            </v>
          </cell>
          <cell r="C946" t="str">
            <v xml:space="preserve">M     </v>
          </cell>
          <cell r="D946" t="str">
            <v>CR</v>
          </cell>
          <cell r="E946" t="str">
            <v>27,40</v>
          </cell>
        </row>
        <row r="947">
          <cell r="A947">
            <v>1119</v>
          </cell>
          <cell r="B947" t="str">
            <v xml:space="preserve">CALHA QUADRADA DE CHAPA DE ACO GALVANIZADA NUM 28, CORTE 25 CM                                                                                                                                                                                                                                                                                                                                                                                                                                            </v>
          </cell>
          <cell r="C947" t="str">
            <v xml:space="preserve">M     </v>
          </cell>
          <cell r="D947" t="str">
            <v>CR</v>
          </cell>
          <cell r="E947" t="str">
            <v>17,66</v>
          </cell>
        </row>
        <row r="948">
          <cell r="A948">
            <v>13115</v>
          </cell>
          <cell r="B948" t="str">
            <v xml:space="preserve">CALHA/CANALETA DE CONCRETO SIMPLES, TIPO MEIA CANA, DIAMETRO DE 20 CM, PARA AGUA PLUVIAL                                                                                                                                                                                                                                                                                                                                                                                                                  </v>
          </cell>
          <cell r="C948" t="str">
            <v xml:space="preserve">M     </v>
          </cell>
          <cell r="D948" t="str">
            <v>CR</v>
          </cell>
          <cell r="E948" t="str">
            <v>25,13</v>
          </cell>
        </row>
        <row r="949">
          <cell r="A949">
            <v>10541</v>
          </cell>
          <cell r="B949" t="str">
            <v xml:space="preserve">CALHA/CANALETA DE CONCRETO SIMPLES, TIPO MEIA CANA, DIAMETRO DE 30 CM, PARA AGUA PLUVIAL                                                                                                                                                                                                                                                                                                                                                                                                                  </v>
          </cell>
          <cell r="C949" t="str">
            <v xml:space="preserve">M     </v>
          </cell>
          <cell r="D949" t="str">
            <v>CR</v>
          </cell>
          <cell r="E949" t="str">
            <v>30,71</v>
          </cell>
        </row>
        <row r="950">
          <cell r="A950">
            <v>10542</v>
          </cell>
          <cell r="B950" t="str">
            <v xml:space="preserve">CALHA/CANALETA DE CONCRETO SIMPLES, TIPO MEIA CANA, DIAMETRO DE 40 CM, PARA AGUA PLUVIAL                                                                                                                                                                                                                                                                                                                                                                                                                  </v>
          </cell>
          <cell r="C950" t="str">
            <v xml:space="preserve">M     </v>
          </cell>
          <cell r="D950" t="str">
            <v>CR</v>
          </cell>
          <cell r="E950" t="str">
            <v>40,16</v>
          </cell>
        </row>
        <row r="951">
          <cell r="A951">
            <v>10543</v>
          </cell>
          <cell r="B951" t="str">
            <v xml:space="preserve">CALHA/CANALETA DE CONCRETO SIMPLES, TIPO MEIA CANA, DIAMETRO DE 50 CM, PARA AGUA PLUVIAL                                                                                                                                                                                                                                                                                                                                                                                                                  </v>
          </cell>
          <cell r="C951" t="str">
            <v xml:space="preserve">M     </v>
          </cell>
          <cell r="D951" t="str">
            <v>CR</v>
          </cell>
          <cell r="E951" t="str">
            <v>65,16</v>
          </cell>
        </row>
        <row r="952">
          <cell r="A952">
            <v>10544</v>
          </cell>
          <cell r="B952" t="str">
            <v xml:space="preserve">CALHA/CANALETA DE CONCRETO SIMPLES, TIPO MEIA CANA, DIAMETRO DE 60 CM, PARA AGUA PLUVIAL                                                                                                                                                                                                                                                                                                                                                                                                                  </v>
          </cell>
          <cell r="C952" t="str">
            <v xml:space="preserve">M     </v>
          </cell>
          <cell r="D952" t="str">
            <v>CR</v>
          </cell>
          <cell r="E952" t="str">
            <v>84,28</v>
          </cell>
        </row>
        <row r="953">
          <cell r="A953">
            <v>10545</v>
          </cell>
          <cell r="B953" t="str">
            <v xml:space="preserve">CALHA/CANALETA DE CONCRETO SIMPLES, TIPO MEIA CANA, DIAMETRO DE 80 CM, PARA AGUA PLUVIAL                                                                                                                                                                                                                                                                                                                                                                                                                  </v>
          </cell>
          <cell r="C953" t="str">
            <v xml:space="preserve">M     </v>
          </cell>
          <cell r="D953" t="str">
            <v>CR</v>
          </cell>
          <cell r="E953" t="str">
            <v>157,51</v>
          </cell>
        </row>
        <row r="954">
          <cell r="A954">
            <v>38365</v>
          </cell>
          <cell r="B954" t="str">
            <v xml:space="preserve">CAMADA SEPARADORA DE FILME DE POLIETILENO 20 A 25 MICRA                                                                                                                                                                                                                                                                                                                                                                                                                                                   </v>
          </cell>
          <cell r="C954" t="str">
            <v xml:space="preserve">M2    </v>
          </cell>
          <cell r="D954" t="str">
            <v>CR</v>
          </cell>
          <cell r="E954" t="str">
            <v>2,28</v>
          </cell>
        </row>
        <row r="955">
          <cell r="A955">
            <v>44056</v>
          </cell>
          <cell r="B955" t="str">
            <v xml:space="preserve">CAMINHAO TOCO, PESO BRUTO TOTAL 10700 KG, CARGA UTIL MAXIMA 7400 KG, DISTANCIA ENTRE EIXOS 4,00 M, POTENCIA 175 CV (INCLUI CABINE E CHASSI, NAO INCLUI CARROCERIA)                                                                                                                                                                                                                                                                                                                                        </v>
          </cell>
          <cell r="C955" t="str">
            <v xml:space="preserve">UN    </v>
          </cell>
          <cell r="D955" t="str">
            <v>CR</v>
          </cell>
          <cell r="E955" t="str">
            <v>479.945,92</v>
          </cell>
        </row>
        <row r="956">
          <cell r="A956">
            <v>44057</v>
          </cell>
          <cell r="B956" t="str">
            <v xml:space="preserve">CAMINHAO TOCO, PESO BRUTO TOTAL 13200 KG, CARGA UTIL MAXIMA 9200 KG, DISTANCIA ENTRE EIXOS 3,31 M, POTENCIA 175 CV (INCLUI CABINE E CHASSI, NAO INCLUI CARROCERIA)                                                                                                                                                                                                                                                                                                                                        </v>
          </cell>
          <cell r="C956" t="str">
            <v xml:space="preserve">UN    </v>
          </cell>
          <cell r="D956" t="str">
            <v xml:space="preserve">C </v>
          </cell>
          <cell r="E956" t="str">
            <v>512.250,00</v>
          </cell>
        </row>
        <row r="957">
          <cell r="A957">
            <v>37754</v>
          </cell>
          <cell r="B957" t="str">
            <v xml:space="preserve">CAMINHAO TOCO, PESO BRUTO TOTAL 14300 KG, CARGA UTIL MAXIMA 9480 KG, DISTANCIA ENTRE EIXOS 4,80 M, POTENCIA 185 CV (INCLUI CABINE E CHASSI, NAO INCLUI CARROCERIA)                                                                                                                                                                                                                                                                                                                                        </v>
          </cell>
          <cell r="C957" t="str">
            <v xml:space="preserve">UN    </v>
          </cell>
          <cell r="D957" t="str">
            <v>CR</v>
          </cell>
          <cell r="E957" t="str">
            <v>529.601,90</v>
          </cell>
        </row>
        <row r="958">
          <cell r="A958">
            <v>37757</v>
          </cell>
          <cell r="B958" t="str">
            <v xml:space="preserve">CAMINHAO TOCO, PESO BRUTO TOTAL 16000 KG, CARGA UTIL MAXIMA 10600 KG, DISTANCIA ENTRE EIXOS 4,80 M, POTENCIA 277 CV (INCLUI CABINE E CHASSI, NAO INCLUI CARROCERIA)                                                                                                                                                                                                                                                                                                                                       </v>
          </cell>
          <cell r="C958" t="str">
            <v xml:space="preserve">UN    </v>
          </cell>
          <cell r="D958" t="str">
            <v>CR</v>
          </cell>
          <cell r="E958" t="str">
            <v>590.702,72</v>
          </cell>
        </row>
        <row r="959">
          <cell r="A959">
            <v>44058</v>
          </cell>
          <cell r="B959" t="str">
            <v xml:space="preserve">CAMINHAO TOCO, PESO BRUTO TOTAL 16000 KG, CARGA UTIL MAXIMA 10830 KG, DISTANCIA ENTRE EIXOS 3,56 M, POTENCIA 226 CV (INCLUI CABINE E CHASSI, NAO INCLUI CARROCERIA)                                                                                                                                                                                                                                                                                                                                       </v>
          </cell>
          <cell r="C959" t="str">
            <v xml:space="preserve">UN    </v>
          </cell>
          <cell r="D959" t="str">
            <v>CR</v>
          </cell>
          <cell r="E959" t="str">
            <v>558.398,65</v>
          </cell>
        </row>
        <row r="960">
          <cell r="A960">
            <v>37752</v>
          </cell>
          <cell r="B960" t="str">
            <v xml:space="preserve">CAMINHAO TOCO, PESO BRUTO TOTAL 16000 KG, CARGA UTIL MAXIMA 11030 KG, DISTANCIA ENTRE EIXOS 5,41 M, POTENCIA 185 CV (INCLUI CABINE E CHASSI, NAO INCLUI CARROCERIA)                                                                                                                                                                                                                                                                                                                                       </v>
          </cell>
          <cell r="C960" t="str">
            <v xml:space="preserve">UN    </v>
          </cell>
          <cell r="D960" t="str">
            <v>CR</v>
          </cell>
          <cell r="E960" t="str">
            <v>581.472,95</v>
          </cell>
        </row>
        <row r="961">
          <cell r="A961">
            <v>44059</v>
          </cell>
          <cell r="B961" t="str">
            <v xml:space="preserve">CAMINHAO TOCO, PESO BRUTO TOTAL 8500 KG, CARGA UTIL MAXIMA 5600 KG, DISTANCIA ENTRE EIXOS 3,40 M, POTENCIA 167 CV (INCLUI CABINE E CHASSI, NAO INCLUI CARROCERIA)                                                                                                                                                                                                                                                                                                                                         </v>
          </cell>
          <cell r="C961" t="str">
            <v xml:space="preserve">UN    </v>
          </cell>
          <cell r="D961" t="str">
            <v>CR</v>
          </cell>
          <cell r="E961" t="str">
            <v>459.640,54</v>
          </cell>
        </row>
        <row r="962">
          <cell r="A962">
            <v>37750</v>
          </cell>
          <cell r="B962" t="str">
            <v xml:space="preserve">CAMINHAO TOCO, PESO BRUTO TOTAL 9600 KG, CARGA UTIL MAXIMA 6190 KG, DISTANCIA ENTRE EIXOS 3,70 M, POTENCIA 156 CV (INCLUI CABINE E CHASSI, NAO INCLUI CARROCERIA)                                                                                                                                                                                                                                                                                                                                         </v>
          </cell>
          <cell r="C962" t="str">
            <v xml:space="preserve">UN    </v>
          </cell>
          <cell r="D962" t="str">
            <v>CR</v>
          </cell>
          <cell r="E962" t="str">
            <v>460.563,51</v>
          </cell>
        </row>
        <row r="963">
          <cell r="A963">
            <v>37758</v>
          </cell>
          <cell r="B963" t="str">
            <v xml:space="preserve">CAMINHAO TRUCADO, PESO BRUTO TOTAL 23000 KG, CARGA UTIL MAXIMA 15285 KG, DISTANCIA ENTRE EIXOS 4,80 M, POTENCIA 326 CV (INCLUI CABINE E CHASSI, NAO INCLUI CARROCERIA)                                                                                                                                                                                                                                                                                                                                    </v>
          </cell>
          <cell r="C963" t="str">
            <v xml:space="preserve">UN    </v>
          </cell>
          <cell r="D963" t="str">
            <v>CR</v>
          </cell>
          <cell r="E963" t="str">
            <v>732.840,52</v>
          </cell>
        </row>
        <row r="964">
          <cell r="A964">
            <v>44060</v>
          </cell>
          <cell r="B964" t="str">
            <v xml:space="preserve">CAMINHAO TRUCADO, PESO BRUTO TOTAL 23000 KG, CARGA UTIL MAXIMA 15460 KG, DISTANCIA ENTRE EIXOS 4,80 M, POTENCIA 286 CV (INCLUI CABINE E CHASSI, NAO INCLUI CARROCERIA)                                                                                                                                                                                                                                                                                                                                    </v>
          </cell>
          <cell r="C964" t="str">
            <v xml:space="preserve">UN    </v>
          </cell>
          <cell r="D964" t="str">
            <v>CR</v>
          </cell>
          <cell r="E964" t="str">
            <v>708.843,25</v>
          </cell>
        </row>
        <row r="965">
          <cell r="A965">
            <v>37749</v>
          </cell>
          <cell r="B965" t="str">
            <v xml:space="preserve">CAMINHAO TRUCADO, PESO BRUTO TOTAL 23000 KG, CARGA UTIL MAXIMA 16360 KG, CABINE ESTENDIDA, DISTANCIA ENTRE EIXOS 3,56 M, POTENCIA 277 CV (INCLUI CABINE E CHASSI, NAO INCLUI CARROCERIA)                                                                                                                                                                                                                                                                                                                  </v>
          </cell>
          <cell r="C965" t="str">
            <v xml:space="preserve">UN    </v>
          </cell>
          <cell r="D965" t="str">
            <v>CR</v>
          </cell>
          <cell r="E965" t="str">
            <v>756.837,84</v>
          </cell>
        </row>
        <row r="966">
          <cell r="A966">
            <v>44061</v>
          </cell>
          <cell r="B966" t="str">
            <v xml:space="preserve">CAMINHAO TRUCADO, PESO BRUTO TOTAL 23000 KG, CARGA UTIL MAXIMA 16540 KG, DISTANCIA ENTRE EIXOS 4,80 M, POTENCIA 256 CV (INCLUI CABINE E CHASSI, NAO INCLUI CARROCERIA)                                                                                                                                                                                                                                                                                                                                    </v>
          </cell>
          <cell r="C966" t="str">
            <v xml:space="preserve">UN    </v>
          </cell>
          <cell r="D966" t="str">
            <v>CR</v>
          </cell>
          <cell r="E966" t="str">
            <v>694.998,67</v>
          </cell>
        </row>
        <row r="967">
          <cell r="A967">
            <v>1159</v>
          </cell>
          <cell r="B967" t="str">
            <v xml:space="preserve">CAMINHONETE COM MOTOR A DIESEL, POTENCIA *160* CV, CABINE DUPLA, 4X4                                                                                                                                                                                                                                                                                                                                                                                                                                      </v>
          </cell>
          <cell r="C967" t="str">
            <v xml:space="preserve">UN    </v>
          </cell>
          <cell r="D967" t="str">
            <v xml:space="preserve">C </v>
          </cell>
          <cell r="E967" t="str">
            <v>275.703,00</v>
          </cell>
        </row>
        <row r="968">
          <cell r="A968">
            <v>12114</v>
          </cell>
          <cell r="B968" t="str">
            <v xml:space="preserve">CAMPAINHA ALTA POTENCIA 110V / 220V, DIAMETRO 150 MM                                                                                                                                                                                                                                                                                                                                                                                                                                                      </v>
          </cell>
          <cell r="C968" t="str">
            <v xml:space="preserve">UN    </v>
          </cell>
          <cell r="D968" t="str">
            <v>CR</v>
          </cell>
          <cell r="E968" t="str">
            <v>145,84</v>
          </cell>
        </row>
        <row r="969">
          <cell r="A969">
            <v>38106</v>
          </cell>
          <cell r="B969" t="str">
            <v xml:space="preserve">CAMPAINHA CIGARRA 127 V / 220 V (APENAS MODULO)                                                                                                                                                                                                                                                                                                                                                                                                                                                           </v>
          </cell>
          <cell r="C969" t="str">
            <v xml:space="preserve">UN    </v>
          </cell>
          <cell r="D969" t="str">
            <v>CR</v>
          </cell>
          <cell r="E969" t="str">
            <v>19,82</v>
          </cell>
        </row>
        <row r="970">
          <cell r="A970">
            <v>38085</v>
          </cell>
          <cell r="B970" t="str">
            <v xml:space="preserve">CAMPAINHA CIGARRA 127 V / 220 V, CONJUNTO MONTADO PARA EMBUTIR 4" X 2" (PLACA + SUPORTE + MODULO)                                                                                                                                                                                                                                                                                                                                                                                                         </v>
          </cell>
          <cell r="C970" t="str">
            <v xml:space="preserve">UN    </v>
          </cell>
          <cell r="D970" t="str">
            <v>CR</v>
          </cell>
          <cell r="E970" t="str">
            <v>23,41</v>
          </cell>
        </row>
        <row r="971">
          <cell r="A971">
            <v>38599</v>
          </cell>
          <cell r="B971" t="str">
            <v xml:space="preserve">CANALETA DE CONCRETO ESTRUTURAL 14 X 19 X 29 CM, FBK 14 MPA (NBR 6136)                                                                                                                                                                                                                                                                                                                                                                                                                                    </v>
          </cell>
          <cell r="C971" t="str">
            <v xml:space="preserve">UN    </v>
          </cell>
          <cell r="D971" t="str">
            <v>CR</v>
          </cell>
          <cell r="E971" t="str">
            <v>5,39</v>
          </cell>
        </row>
        <row r="972">
          <cell r="A972">
            <v>38596</v>
          </cell>
          <cell r="B972" t="str">
            <v xml:space="preserve">CANALETA DE CONCRETO ESTRUTURAL 14 X 19 X 29 CM, FBK 4,5 MPA (NBR 6136)                                                                                                                                                                                                                                                                                                                                                                                                                                   </v>
          </cell>
          <cell r="C972" t="str">
            <v xml:space="preserve">UN    </v>
          </cell>
          <cell r="D972" t="str">
            <v>CR</v>
          </cell>
          <cell r="E972" t="str">
            <v>4,47</v>
          </cell>
        </row>
        <row r="973">
          <cell r="A973">
            <v>38600</v>
          </cell>
          <cell r="B973" t="str">
            <v xml:space="preserve">CANALETA DE CONCRETO ESTRUTURAL 14 X 19 X 39 CM, FBK 14 MPA (NBR 6136)                                                                                                                                                                                                                                                                                                                                                                                                                                    </v>
          </cell>
          <cell r="C973" t="str">
            <v xml:space="preserve">UN    </v>
          </cell>
          <cell r="D973" t="str">
            <v>CR</v>
          </cell>
          <cell r="E973" t="str">
            <v>5,71</v>
          </cell>
        </row>
        <row r="974">
          <cell r="A974">
            <v>38597</v>
          </cell>
          <cell r="B974" t="str">
            <v xml:space="preserve">CANALETA DE CONCRETO ESTRUTURAL 14 X 19 X 39 CM, FBK 4,5 MPA (NBR 6136)                                                                                                                                                                                                                                                                                                                                                                                                                                   </v>
          </cell>
          <cell r="C974" t="str">
            <v xml:space="preserve">UN    </v>
          </cell>
          <cell r="D974" t="str">
            <v>CR</v>
          </cell>
          <cell r="E974" t="str">
            <v>4,50</v>
          </cell>
        </row>
        <row r="975">
          <cell r="A975">
            <v>659</v>
          </cell>
          <cell r="B975" t="str">
            <v xml:space="preserve">CANALETA DE CONCRETO 14 X 19 X 19 CM (CLASSE C - NBR 6136)                                                                                                                                                                                                                                                                                                                                                                                                                                                </v>
          </cell>
          <cell r="C975" t="str">
            <v xml:space="preserve">UN    </v>
          </cell>
          <cell r="D975" t="str">
            <v>CR</v>
          </cell>
          <cell r="E975" t="str">
            <v>2,59</v>
          </cell>
        </row>
        <row r="976">
          <cell r="A976">
            <v>660</v>
          </cell>
          <cell r="B976" t="str">
            <v xml:space="preserve">CANALETA DE CONCRETO 19 X 19 X 19 CM (CLASSE C - NBR 6136)                                                                                                                                                                                                                                                                                                                                                                                                                                                </v>
          </cell>
          <cell r="C976" t="str">
            <v xml:space="preserve">UN    </v>
          </cell>
          <cell r="D976" t="str">
            <v>CR</v>
          </cell>
          <cell r="E976" t="str">
            <v>3,10</v>
          </cell>
        </row>
        <row r="977">
          <cell r="A977">
            <v>658</v>
          </cell>
          <cell r="B977" t="str">
            <v xml:space="preserve">CANALETA DE CONCRETO 9 X 19 X 19 CM (CLASSE C - NBR 6136)                                                                                                                                                                                                                                                                                                                                                                                                                                                 </v>
          </cell>
          <cell r="C977" t="str">
            <v xml:space="preserve">UN    </v>
          </cell>
          <cell r="D977" t="str">
            <v>CR</v>
          </cell>
          <cell r="E977" t="str">
            <v>1,75</v>
          </cell>
        </row>
        <row r="978">
          <cell r="A978">
            <v>38548</v>
          </cell>
          <cell r="B978" t="str">
            <v xml:space="preserve">CANALETA ESTRUTURAL CERAMICA, 14 X 19 X 19 CM, 6,0 MPA (NBR 15270)                                                                                                                                                                                                                                                                                                                                                                                                                                        </v>
          </cell>
          <cell r="C978" t="str">
            <v xml:space="preserve">UN    </v>
          </cell>
          <cell r="D978" t="str">
            <v>CR</v>
          </cell>
          <cell r="E978" t="str">
            <v>1,75</v>
          </cell>
        </row>
        <row r="979">
          <cell r="A979">
            <v>34649</v>
          </cell>
          <cell r="B979" t="str">
            <v xml:space="preserve">CANALETA ESTRUTURAL CERAMICA, 14 X 19 X 29 CM, 6,0 MPA (NBR 15270)                                                                                                                                                                                                                                                                                                                                                                                                                                        </v>
          </cell>
          <cell r="C979" t="str">
            <v xml:space="preserve">UN    </v>
          </cell>
          <cell r="D979" t="str">
            <v>CR</v>
          </cell>
          <cell r="E979" t="str">
            <v>2,37</v>
          </cell>
        </row>
        <row r="980">
          <cell r="A980">
            <v>34655</v>
          </cell>
          <cell r="B980" t="str">
            <v xml:space="preserve">CANALETA ESTRUTURAL CERAMICA, 14 X 19 X 39 CM, 6,0 MPA (NBR 15270)                                                                                                                                                                                                                                                                                                                                                                                                                                        </v>
          </cell>
          <cell r="C980" t="str">
            <v xml:space="preserve">UN    </v>
          </cell>
          <cell r="D980" t="str">
            <v>CR</v>
          </cell>
          <cell r="E980" t="str">
            <v>3,15</v>
          </cell>
        </row>
        <row r="981">
          <cell r="A981">
            <v>40607</v>
          </cell>
          <cell r="B981" t="str">
            <v xml:space="preserve">CANOPLA ACABAMENTO CROMADO PARA INSTALACAO DE SPRINKLER, SOB FORRO, 15 MM                                                                                                                                                                                                                                                                                                                                                                                                                                 </v>
          </cell>
          <cell r="C981" t="str">
            <v xml:space="preserve">UN    </v>
          </cell>
          <cell r="D981" t="str">
            <v>CR</v>
          </cell>
          <cell r="E981" t="str">
            <v>3,79</v>
          </cell>
        </row>
        <row r="982">
          <cell r="A982">
            <v>567</v>
          </cell>
          <cell r="B982" t="str">
            <v xml:space="preserve">CANTONEIRA (ABAS IGUAIS) EM ACO CARBONO, 25,4 MM X 3,17 MM (L X E), 1,27KG/M                                                                                                                                                                                                                                                                                                                                                                                                                              </v>
          </cell>
          <cell r="C982" t="str">
            <v xml:space="preserve">M     </v>
          </cell>
          <cell r="D982" t="str">
            <v>CR</v>
          </cell>
          <cell r="E982" t="str">
            <v>11,10</v>
          </cell>
        </row>
        <row r="983">
          <cell r="A983">
            <v>574</v>
          </cell>
          <cell r="B983" t="str">
            <v xml:space="preserve">CANTONEIRA (ABAS IGUAIS) EM ACO CARBONO, 38,1 MM X 3,17 MM (L X E), 3,48 KG/M                                                                                                                                                                                                                                                                                                                                                                                                                             </v>
          </cell>
          <cell r="C983" t="str">
            <v xml:space="preserve">M     </v>
          </cell>
          <cell r="D983" t="str">
            <v>CR</v>
          </cell>
          <cell r="E983" t="str">
            <v>29,17</v>
          </cell>
        </row>
        <row r="984">
          <cell r="A984">
            <v>568</v>
          </cell>
          <cell r="B984" t="str">
            <v xml:space="preserve">CANTONEIRA (ABAS IGUAIS) EM ACO CARBONO, 50,8 MM X 9,53 MM (L X E), 6,99 KG/M                                                                                                                                                                                                                                                                                                                                                                                                                             </v>
          </cell>
          <cell r="C984" t="str">
            <v xml:space="preserve">M     </v>
          </cell>
          <cell r="D984" t="str">
            <v>CR</v>
          </cell>
          <cell r="E984" t="str">
            <v>61,47</v>
          </cell>
        </row>
        <row r="985">
          <cell r="A985">
            <v>4777</v>
          </cell>
          <cell r="B985" t="str">
            <v xml:space="preserve">CANTONEIRA ACO ABAS IGUAIS (QUALQUER BITOLA), ESPESSURA ENTRE 1/8" E 1/4"                                                                                                                                                                                                                                                                                                                                                                                                                                 </v>
          </cell>
          <cell r="C985" t="str">
            <v xml:space="preserve">KG    </v>
          </cell>
          <cell r="D985" t="str">
            <v>CR</v>
          </cell>
          <cell r="E985" t="str">
            <v>8,02</v>
          </cell>
        </row>
        <row r="986">
          <cell r="A986">
            <v>592</v>
          </cell>
          <cell r="B986" t="str">
            <v xml:space="preserve">CANTONEIRA EM ALUMINIO, ABAS IGUAIS, LARGURA DE 25,40 MM (1"), ESPESSURA DE 3,17 MM (1/8") E PESO LINEAR DE APROXIMADAMENTE 0,408 KG/M                                                                                                                                                                                                                                                                                                                                                                    </v>
          </cell>
          <cell r="C986" t="str">
            <v xml:space="preserve">KG    </v>
          </cell>
          <cell r="D986" t="str">
            <v xml:space="preserve">C </v>
          </cell>
          <cell r="E986" t="str">
            <v>33,40</v>
          </cell>
        </row>
        <row r="987">
          <cell r="A987">
            <v>586</v>
          </cell>
          <cell r="B987" t="str">
            <v xml:space="preserve">CANTONEIRA EM ALUMINIO, ABAS IGUAIS, LARGURA DE 25,40 MM (1"), ESPESSURA DE 4,76 MM (3/16") E PESO LINEAR DE APROXIMADAMENTEO 0,593 KG/M                                                                                                                                                                                                                                                                                                                                                                  </v>
          </cell>
          <cell r="C987" t="str">
            <v xml:space="preserve">M     </v>
          </cell>
          <cell r="D987" t="str">
            <v>CR</v>
          </cell>
          <cell r="E987" t="str">
            <v>19,63</v>
          </cell>
        </row>
        <row r="988">
          <cell r="A988">
            <v>588</v>
          </cell>
          <cell r="B988" t="str">
            <v xml:space="preserve">CANTONEIRA EM ALUMINIO, ABAS IGUAIS, LARGURA DE 31,75 MM (1 1/4"), ESPESSURA DE 4,76 MM (3/16") E PESO LINEAR DE APROXIMADAMENTE 0,755 KG/M                                                                                                                                                                                                                                                                                                                                                               </v>
          </cell>
          <cell r="C988" t="str">
            <v xml:space="preserve">M     </v>
          </cell>
          <cell r="D988" t="str">
            <v>CR</v>
          </cell>
          <cell r="E988" t="str">
            <v>31,06</v>
          </cell>
        </row>
        <row r="989">
          <cell r="A989">
            <v>591</v>
          </cell>
          <cell r="B989" t="str">
            <v xml:space="preserve">CANTONEIRA EM ALUMINIO, ABAS IGUAIS, LARGURA DE 38,10 MM (1 1/2"), ESPESSURA DE 4,76 MM (3/16") E PESO LINEAR DE APROXIMADAMENTE 0,915 KG/M                                                                                                                                                                                                                                                                                                                                                               </v>
          </cell>
          <cell r="C989" t="str">
            <v xml:space="preserve">KG    </v>
          </cell>
          <cell r="D989" t="str">
            <v>CR</v>
          </cell>
          <cell r="E989" t="str">
            <v>31,17</v>
          </cell>
        </row>
        <row r="990">
          <cell r="A990">
            <v>584</v>
          </cell>
          <cell r="B990" t="str">
            <v xml:space="preserve">CANTONEIRA EM ALUMINIO, ABAS IGUAIS, LARGURA DE 50,80 MM (2") , ESPESSURA DE 3,17 MM (1/8") E PESO LINEAR DE APROXIMADAMENTE 0,842 KG/M                                                                                                                                                                                                                                                                                                                                                                   </v>
          </cell>
          <cell r="C990" t="str">
            <v xml:space="preserve">M     </v>
          </cell>
          <cell r="D990" t="str">
            <v>CR</v>
          </cell>
          <cell r="E990" t="str">
            <v>33,17</v>
          </cell>
        </row>
        <row r="991">
          <cell r="A991">
            <v>589</v>
          </cell>
          <cell r="B991" t="str">
            <v xml:space="preserve">CANTONEIRA EM ALUMINIO, ABAS IGUAIS, LARGURA DE 50,80 MM (2"), ESPESSURA DE 6,35 MM (1/4") E PESO LINEAR DE APROXIMADAMENTE 1,630 KG/M                                                                                                                                                                                                                                                                                                                                                                    </v>
          </cell>
          <cell r="C991" t="str">
            <v xml:space="preserve">M     </v>
          </cell>
          <cell r="D991" t="str">
            <v>CR</v>
          </cell>
          <cell r="E991" t="str">
            <v>52,50</v>
          </cell>
        </row>
        <row r="992">
          <cell r="A992">
            <v>1165</v>
          </cell>
          <cell r="B992" t="str">
            <v xml:space="preserve">CAP OU TAMPAO DE FERRO GALVANIZADO, COM ROSCA BSP, DE 1 1/2"                                                                                                                                                                                                                                                                                                                                                                                                                                              </v>
          </cell>
          <cell r="C992" t="str">
            <v xml:space="preserve">UN    </v>
          </cell>
          <cell r="D992" t="str">
            <v>CR</v>
          </cell>
          <cell r="E992" t="str">
            <v>21,07</v>
          </cell>
        </row>
        <row r="993">
          <cell r="A993">
            <v>1164</v>
          </cell>
          <cell r="B993" t="str">
            <v xml:space="preserve">CAP OU TAMPAO DE FERRO GALVANIZADO, COM ROSCA BSP, DE 1 1/4"                                                                                                                                                                                                                                                                                                                                                                                                                                              </v>
          </cell>
          <cell r="C993" t="str">
            <v xml:space="preserve">UN    </v>
          </cell>
          <cell r="D993" t="str">
            <v>CR</v>
          </cell>
          <cell r="E993" t="str">
            <v>17,07</v>
          </cell>
        </row>
        <row r="994">
          <cell r="A994">
            <v>1162</v>
          </cell>
          <cell r="B994" t="str">
            <v xml:space="preserve">CAP OU TAMPAO DE FERRO GALVANIZADO, COM ROSCA BSP, DE 1/2"                                                                                                                                                                                                                                                                                                                                                                                                                                                </v>
          </cell>
          <cell r="C994" t="str">
            <v xml:space="preserve">UN    </v>
          </cell>
          <cell r="D994" t="str">
            <v>CR</v>
          </cell>
          <cell r="E994" t="str">
            <v>5,93</v>
          </cell>
        </row>
        <row r="995">
          <cell r="A995">
            <v>12395</v>
          </cell>
          <cell r="B995" t="str">
            <v xml:space="preserve">CAP OU TAMPAO DE FERRO GALVANIZADO, COM ROSCA BSP, DE 1/4"                                                                                                                                                                                                                                                                                                                                                                                                                                                </v>
          </cell>
          <cell r="C995" t="str">
            <v xml:space="preserve">UN    </v>
          </cell>
          <cell r="D995" t="str">
            <v>CR</v>
          </cell>
          <cell r="E995" t="str">
            <v>5,77</v>
          </cell>
        </row>
        <row r="996">
          <cell r="A996">
            <v>1170</v>
          </cell>
          <cell r="B996" t="str">
            <v xml:space="preserve">CAP OU TAMPAO DE FERRO GALVANIZADO, COM ROSCA BSP, DE 1"                                                                                                                                                                                                                                                                                                                                                                                                                                                  </v>
          </cell>
          <cell r="C996" t="str">
            <v xml:space="preserve">UN    </v>
          </cell>
          <cell r="D996" t="str">
            <v>CR</v>
          </cell>
          <cell r="E996" t="str">
            <v>11,18</v>
          </cell>
        </row>
        <row r="997">
          <cell r="A997">
            <v>1169</v>
          </cell>
          <cell r="B997" t="str">
            <v xml:space="preserve">CAP OU TAMPAO DE FERRO GALVANIZADO, COM ROSCA BSP, DE 2 1/2"                                                                                                                                                                                                                                                                                                                                                                                                                                              </v>
          </cell>
          <cell r="C997" t="str">
            <v xml:space="preserve">UN    </v>
          </cell>
          <cell r="D997" t="str">
            <v>CR</v>
          </cell>
          <cell r="E997" t="str">
            <v>54,90</v>
          </cell>
        </row>
        <row r="998">
          <cell r="A998">
            <v>1166</v>
          </cell>
          <cell r="B998" t="str">
            <v xml:space="preserve">CAP OU TAMPAO DE FERRO GALVANIZADO, COM ROSCA BSP, DE 2"                                                                                                                                                                                                                                                                                                                                                                                                                                                  </v>
          </cell>
          <cell r="C998" t="str">
            <v xml:space="preserve">UN    </v>
          </cell>
          <cell r="D998" t="str">
            <v>CR</v>
          </cell>
          <cell r="E998" t="str">
            <v>30,44</v>
          </cell>
        </row>
        <row r="999">
          <cell r="A999">
            <v>1163</v>
          </cell>
          <cell r="B999" t="str">
            <v xml:space="preserve">CAP OU TAMPAO DE FERRO GALVANIZADO, COM ROSCA BSP, DE 3/4"                                                                                                                                                                                                                                                                                                                                                                                                                                                </v>
          </cell>
          <cell r="C999" t="str">
            <v xml:space="preserve">UN    </v>
          </cell>
          <cell r="D999" t="str">
            <v>CR</v>
          </cell>
          <cell r="E999" t="str">
            <v>7,67</v>
          </cell>
        </row>
        <row r="1000">
          <cell r="A1000">
            <v>12396</v>
          </cell>
          <cell r="B1000" t="str">
            <v xml:space="preserve">CAP OU TAMPAO DE FERRO GALVANIZADO, COM ROSCA BSP, DE 3/8"                                                                                                                                                                                                                                                                                                                                                                                                                                                </v>
          </cell>
          <cell r="C1000" t="str">
            <v xml:space="preserve">UN    </v>
          </cell>
          <cell r="D1000" t="str">
            <v>CR</v>
          </cell>
          <cell r="E1000" t="str">
            <v>5,77</v>
          </cell>
        </row>
        <row r="1001">
          <cell r="A1001">
            <v>1168</v>
          </cell>
          <cell r="B1001" t="str">
            <v xml:space="preserve">CAP OU TAMPAO DE FERRO GALVANIZADO, COM ROSCA BSP, DE 3"                                                                                                                                                                                                                                                                                                                                                                                                                                                  </v>
          </cell>
          <cell r="C1001" t="str">
            <v xml:space="preserve">UN    </v>
          </cell>
          <cell r="D1001" t="str">
            <v>CR</v>
          </cell>
          <cell r="E1001" t="str">
            <v>78,27</v>
          </cell>
        </row>
        <row r="1002">
          <cell r="A1002">
            <v>1167</v>
          </cell>
          <cell r="B1002" t="str">
            <v xml:space="preserve">CAP OU TAMPAO DE FERRO GALVANIZADO, COM ROSCA BSP, DE 4"                                                                                                                                                                                                                                                                                                                                                                                                                                                  </v>
          </cell>
          <cell r="C1002" t="str">
            <v xml:space="preserve">UN    </v>
          </cell>
          <cell r="D1002" t="str">
            <v>CR</v>
          </cell>
          <cell r="E1002" t="str">
            <v>130,92</v>
          </cell>
        </row>
        <row r="1003">
          <cell r="A1003">
            <v>36331</v>
          </cell>
          <cell r="B1003" t="str">
            <v xml:space="preserve">CAP PPR DN 20 MM, PARA AGUA QUENTE PREDIAL                                                                                                                                                                                                                                                                                                                                                                                                                                                                </v>
          </cell>
          <cell r="C1003" t="str">
            <v xml:space="preserve">UN    </v>
          </cell>
          <cell r="D1003" t="str">
            <v>CR</v>
          </cell>
          <cell r="E1003" t="str">
            <v>2,21</v>
          </cell>
        </row>
        <row r="1004">
          <cell r="A1004">
            <v>36346</v>
          </cell>
          <cell r="B1004" t="str">
            <v xml:space="preserve">CAP PPR DN 25 MM, PARA AGUA QUENTE PREDIAL                                                                                                                                                                                                                                                                                                                                                                                                                                                                </v>
          </cell>
          <cell r="C1004" t="str">
            <v xml:space="preserve">UN    </v>
          </cell>
          <cell r="D1004" t="str">
            <v>CR</v>
          </cell>
          <cell r="E1004" t="str">
            <v>3,32</v>
          </cell>
        </row>
        <row r="1005">
          <cell r="A1005">
            <v>1197</v>
          </cell>
          <cell r="B1005" t="str">
            <v xml:space="preserve">CAP PVC, ROSCAVEL, 1/2", PARA AGUA FRIA PREDIAL                                                                                                                                                                                                                                                                                                                                                                                                                                                           </v>
          </cell>
          <cell r="C1005" t="str">
            <v xml:space="preserve">UN    </v>
          </cell>
          <cell r="D1005" t="str">
            <v>CR</v>
          </cell>
          <cell r="E1005" t="str">
            <v>1,70</v>
          </cell>
        </row>
        <row r="1006">
          <cell r="A1006">
            <v>1202</v>
          </cell>
          <cell r="B1006" t="str">
            <v xml:space="preserve">CAP PVC, ROSCAVEL, 1",  PARA AGUA FRIA PREDIAL                                                                                                                                                                                                                                                                                                                                                                                                                                                            </v>
          </cell>
          <cell r="C1006" t="str">
            <v xml:space="preserve">UN    </v>
          </cell>
          <cell r="D1006" t="str">
            <v>CR</v>
          </cell>
          <cell r="E1006" t="str">
            <v>4,84</v>
          </cell>
        </row>
        <row r="1007">
          <cell r="A1007">
            <v>1198</v>
          </cell>
          <cell r="B1007" t="str">
            <v xml:space="preserve">CAP PVC, ROSCAVEL, 3/4",  PARA AGUA FRIA PREDIAL                                                                                                                                                                                                                                                                                                                                                                                                                                                          </v>
          </cell>
          <cell r="C1007" t="str">
            <v xml:space="preserve">UN    </v>
          </cell>
          <cell r="D1007" t="str">
            <v>CR</v>
          </cell>
          <cell r="E1007" t="str">
            <v>2,23</v>
          </cell>
        </row>
        <row r="1008">
          <cell r="A1008">
            <v>20088</v>
          </cell>
          <cell r="B1008" t="str">
            <v xml:space="preserve">CAP PVC, SERIE R, DN 100 MM, PARA ESGOTO PREDIAL                                                                                                                                                                                                                                                                                                                                                                                                                                                          </v>
          </cell>
          <cell r="C1008" t="str">
            <v xml:space="preserve">UN    </v>
          </cell>
          <cell r="D1008" t="str">
            <v>CR</v>
          </cell>
          <cell r="E1008" t="str">
            <v>13,55</v>
          </cell>
        </row>
        <row r="1009">
          <cell r="A1009">
            <v>20089</v>
          </cell>
          <cell r="B1009" t="str">
            <v xml:space="preserve">CAP PVC, SERIE R, DN 150 MM, PARA ESGOTO PREDIAL                                                                                                                                                                                                                                                                                                                                                                                                                                                          </v>
          </cell>
          <cell r="C1009" t="str">
            <v xml:space="preserve">UN    </v>
          </cell>
          <cell r="D1009" t="str">
            <v>CR</v>
          </cell>
          <cell r="E1009" t="str">
            <v>66,43</v>
          </cell>
        </row>
        <row r="1010">
          <cell r="A1010">
            <v>20087</v>
          </cell>
          <cell r="B1010" t="str">
            <v xml:space="preserve">CAP PVC, SERIE R, DN 75 MM, PARA ESGOTO PREDIAL                                                                                                                                                                                                                                                                                                                                                                                                                                                           </v>
          </cell>
          <cell r="C1010" t="str">
            <v xml:space="preserve">UN    </v>
          </cell>
          <cell r="D1010" t="str">
            <v>CR</v>
          </cell>
          <cell r="E1010" t="str">
            <v>11,21</v>
          </cell>
        </row>
        <row r="1011">
          <cell r="A1011">
            <v>1200</v>
          </cell>
          <cell r="B1011" t="str">
            <v xml:space="preserve">CAP PVC, SOLDAVEL, DN 100 MM, SERIE NORMAL, PARA ESGOTO PREDIAL                                                                                                                                                                                                                                                                                                                                                                                                                                           </v>
          </cell>
          <cell r="C1011" t="str">
            <v xml:space="preserve">UN    </v>
          </cell>
          <cell r="D1011" t="str">
            <v>CR</v>
          </cell>
          <cell r="E1011" t="str">
            <v>10,18</v>
          </cell>
        </row>
        <row r="1012">
          <cell r="A1012">
            <v>12909</v>
          </cell>
          <cell r="B1012" t="str">
            <v xml:space="preserve">CAP PVC, SOLDAVEL, DN 50 MM, SERIE NORMAL, PARA ESGOTO PREDIAL                                                                                                                                                                                                                                                                                                                                                                                                                                            </v>
          </cell>
          <cell r="C1012" t="str">
            <v xml:space="preserve">UN    </v>
          </cell>
          <cell r="D1012" t="str">
            <v>CR</v>
          </cell>
          <cell r="E1012" t="str">
            <v>4,72</v>
          </cell>
        </row>
        <row r="1013">
          <cell r="A1013">
            <v>12910</v>
          </cell>
          <cell r="B1013" t="str">
            <v xml:space="preserve">CAP PVC, SOLDAVEL, DN 75 MM, SERIE NORMAL, PARA ESGOTO PREDIAL                                                                                                                                                                                                                                                                                                                                                                                                                                            </v>
          </cell>
          <cell r="C1013" t="str">
            <v xml:space="preserve">UN    </v>
          </cell>
          <cell r="D1013" t="str">
            <v>CR</v>
          </cell>
          <cell r="E1013" t="str">
            <v>8,49</v>
          </cell>
        </row>
        <row r="1014">
          <cell r="A1014">
            <v>1191</v>
          </cell>
          <cell r="B1014" t="str">
            <v xml:space="preserve">CAP PVC, SOLDAVEL, 20 MM, PARA AGUA FRIA PREDIAL                                                                                                                                                                                                                                                                                                                                                                                                                                                          </v>
          </cell>
          <cell r="C1014" t="str">
            <v xml:space="preserve">UN    </v>
          </cell>
          <cell r="D1014" t="str">
            <v>CR</v>
          </cell>
          <cell r="E1014" t="str">
            <v>1,21</v>
          </cell>
        </row>
        <row r="1015">
          <cell r="A1015">
            <v>1185</v>
          </cell>
          <cell r="B1015" t="str">
            <v xml:space="preserve">CAP PVC, SOLDAVEL, 25 MM, PARA AGUA FRIA PREDIAL                                                                                                                                                                                                                                                                                                                                                                                                                                                          </v>
          </cell>
          <cell r="C1015" t="str">
            <v xml:space="preserve">UN    </v>
          </cell>
          <cell r="D1015" t="str">
            <v>CR</v>
          </cell>
          <cell r="E1015" t="str">
            <v>1,21</v>
          </cell>
        </row>
        <row r="1016">
          <cell r="A1016">
            <v>1189</v>
          </cell>
          <cell r="B1016" t="str">
            <v xml:space="preserve">CAP PVC, SOLDAVEL, 32 MM, PARA AGUA FRIA PREDIAL                                                                                                                                                                                                                                                                                                                                                                                                                                                          </v>
          </cell>
          <cell r="C1016" t="str">
            <v xml:space="preserve">UN    </v>
          </cell>
          <cell r="D1016" t="str">
            <v>CR</v>
          </cell>
          <cell r="E1016" t="str">
            <v>1,99</v>
          </cell>
        </row>
        <row r="1017">
          <cell r="A1017">
            <v>1193</v>
          </cell>
          <cell r="B1017" t="str">
            <v xml:space="preserve">CAP PVC, SOLDAVEL, 40 MM, PARA AGUA FRIA PREDIAL                                                                                                                                                                                                                                                                                                                                                                                                                                                          </v>
          </cell>
          <cell r="C1017" t="str">
            <v xml:space="preserve">UN    </v>
          </cell>
          <cell r="D1017" t="str">
            <v>CR</v>
          </cell>
          <cell r="E1017" t="str">
            <v>3,82</v>
          </cell>
        </row>
        <row r="1018">
          <cell r="A1018">
            <v>1194</v>
          </cell>
          <cell r="B1018" t="str">
            <v xml:space="preserve">CAP PVC, SOLDAVEL, 50 MM, PARA AGUA FRIA PREDIAL                                                                                                                                                                                                                                                                                                                                                                                                                                                          </v>
          </cell>
          <cell r="C1018" t="str">
            <v xml:space="preserve">UN    </v>
          </cell>
          <cell r="D1018" t="str">
            <v>CR</v>
          </cell>
          <cell r="E1018" t="str">
            <v>6,90</v>
          </cell>
        </row>
        <row r="1019">
          <cell r="A1019">
            <v>1195</v>
          </cell>
          <cell r="B1019" t="str">
            <v xml:space="preserve">CAP PVC, SOLDAVEL, 60 MM, PARA AGUA FRIA PREDIAL                                                                                                                                                                                                                                                                                                                                                                                                                                                          </v>
          </cell>
          <cell r="C1019" t="str">
            <v xml:space="preserve">UN    </v>
          </cell>
          <cell r="D1019" t="str">
            <v>CR</v>
          </cell>
          <cell r="E1019" t="str">
            <v>11,61</v>
          </cell>
        </row>
        <row r="1020">
          <cell r="A1020">
            <v>1204</v>
          </cell>
          <cell r="B1020" t="str">
            <v xml:space="preserve">CAP PVC, SOLDAVEL, 75 MM, PARA AGUA FRIA PREDIAL                                                                                                                                                                                                                                                                                                                                                                                                                                                          </v>
          </cell>
          <cell r="C1020" t="str">
            <v xml:space="preserve">UN    </v>
          </cell>
          <cell r="D1020" t="str">
            <v>CR</v>
          </cell>
          <cell r="E1020" t="str">
            <v>20,32</v>
          </cell>
        </row>
        <row r="1021">
          <cell r="A1021">
            <v>1207</v>
          </cell>
          <cell r="B1021" t="str">
            <v xml:space="preserve">CAP, PVC PBA, JE, DN 100 / DE 110 MM,  PARA REDE DE AGUA (NBR 10351)                                                                                                                                                                                                                                                                                                                                                                                                                                      </v>
          </cell>
          <cell r="C1021" t="str">
            <v xml:space="preserve">UN    </v>
          </cell>
          <cell r="D1021" t="str">
            <v>CR</v>
          </cell>
          <cell r="E1021" t="str">
            <v>26,66</v>
          </cell>
        </row>
        <row r="1022">
          <cell r="A1022">
            <v>1206</v>
          </cell>
          <cell r="B1022" t="str">
            <v xml:space="preserve">CAP, PVC PBA, JE, DN 50 / DE 60 MM,  PARA REDE DE AGUA (NBR 10351)                                                                                                                                                                                                                                                                                                                                                                                                                                        </v>
          </cell>
          <cell r="C1022" t="str">
            <v xml:space="preserve">UN    </v>
          </cell>
          <cell r="D1022" t="str">
            <v>CR</v>
          </cell>
          <cell r="E1022" t="str">
            <v>6,68</v>
          </cell>
        </row>
        <row r="1023">
          <cell r="A1023">
            <v>1183</v>
          </cell>
          <cell r="B1023" t="str">
            <v xml:space="preserve">CAP, PVC PBA, JE, DN 75 / DE 85 MM,  PARA REDE DE AGUA (NBR 10351)                                                                                                                                                                                                                                                                                                                                                                                                                                        </v>
          </cell>
          <cell r="C1023" t="str">
            <v xml:space="preserve">UN    </v>
          </cell>
          <cell r="D1023" t="str">
            <v>CR</v>
          </cell>
          <cell r="E1023" t="str">
            <v>17,41</v>
          </cell>
        </row>
        <row r="1024">
          <cell r="A1024">
            <v>42685</v>
          </cell>
          <cell r="B1024" t="str">
            <v xml:space="preserve">CAP, PVC, JE, OCRE, DN 150 MM (CONEXAO PARA TUBO COLETOR DE ESGOTO)                                                                                                                                                                                                                                                                                                                                                                                                                                       </v>
          </cell>
          <cell r="C1024" t="str">
            <v xml:space="preserve">UN    </v>
          </cell>
          <cell r="D1024" t="str">
            <v>CR</v>
          </cell>
          <cell r="E1024" t="str">
            <v>68,84</v>
          </cell>
        </row>
        <row r="1025">
          <cell r="A1025">
            <v>42686</v>
          </cell>
          <cell r="B1025" t="str">
            <v xml:space="preserve">CAP, PVC, JE, OCRE, DN 200 MM (CONEXAO PARA TUBO COLETOR DE ESGOTO)                                                                                                                                                                                                                                                                                                                                                                                                                                       </v>
          </cell>
          <cell r="C1025" t="str">
            <v xml:space="preserve">UN    </v>
          </cell>
          <cell r="D1025" t="str">
            <v>CR</v>
          </cell>
          <cell r="E1025" t="str">
            <v>75,82</v>
          </cell>
        </row>
        <row r="1026">
          <cell r="A1026">
            <v>12894</v>
          </cell>
          <cell r="B1026" t="str">
            <v xml:space="preserve">CAPA PARA CHUVA EM PVC COM FORRO DE POLIESTER, COM CAPUZ (AMARELA OU AZUL)                                                                                                                                                                                                                                                                                                                                                                                                                                </v>
          </cell>
          <cell r="C1026" t="str">
            <v xml:space="preserve">UN    </v>
          </cell>
          <cell r="D1026" t="str">
            <v>CR</v>
          </cell>
          <cell r="E1026" t="str">
            <v>19,48</v>
          </cell>
        </row>
        <row r="1027">
          <cell r="A1027">
            <v>12895</v>
          </cell>
          <cell r="B1027" t="str">
            <v xml:space="preserve">CAPACETE DE SEGURANCA ABA FRONTAL COM SUSPENSAO DE POLIETILENO, SEM JUGULAR (CLASSE B)                                                                                                                                                                                                                                                                                                                                                                                                                    </v>
          </cell>
          <cell r="C1027" t="str">
            <v xml:space="preserve">UN    </v>
          </cell>
          <cell r="D1027" t="str">
            <v xml:space="preserve">C </v>
          </cell>
          <cell r="E1027" t="str">
            <v>14,99</v>
          </cell>
        </row>
        <row r="1028">
          <cell r="A1028">
            <v>1631</v>
          </cell>
          <cell r="B1028" t="str">
            <v xml:space="preserve">CAPACITOR TRIFASICO, POTENCIA 2,5 KVAR, TENSAO 220 V, FORNECIDO COM CAPA PROTETORA, RESISTOR INTERNO A UNIDADE CAPACITIVA                                                                                                                                                                                                                                                                                                                                                                                 </v>
          </cell>
          <cell r="C1028" t="str">
            <v xml:space="preserve">UN    </v>
          </cell>
          <cell r="D1028" t="str">
            <v>CR</v>
          </cell>
          <cell r="E1028" t="str">
            <v>185,68</v>
          </cell>
        </row>
        <row r="1029">
          <cell r="A1029">
            <v>1633</v>
          </cell>
          <cell r="B1029" t="str">
            <v xml:space="preserve">CAPACITOR TRIFASICO, POTENCIA 5 KVAR, TENSAO 220 V, FORNECIDO COM CAPA PROTETORA, RESISTOR INTERNO A UNIDADE CAPACITIVA                                                                                                                                                                                                                                                                                                                                                                                   </v>
          </cell>
          <cell r="C1029" t="str">
            <v xml:space="preserve">UN    </v>
          </cell>
          <cell r="D1029" t="str">
            <v>CR</v>
          </cell>
          <cell r="E1029" t="str">
            <v>315,49</v>
          </cell>
        </row>
        <row r="1030">
          <cell r="A1030">
            <v>10818</v>
          </cell>
          <cell r="B1030" t="str">
            <v xml:space="preserve">CAPIM BRAQUIARIA DECUMBENS/ BRAQUIARINHA, VC *70*% MINIMO                                                                                                                                                                                                                                                                                                                                                                                                                                                 </v>
          </cell>
          <cell r="C1030" t="str">
            <v xml:space="preserve">KG    </v>
          </cell>
          <cell r="D1030" t="str">
            <v>CR</v>
          </cell>
          <cell r="E1030" t="str">
            <v>50,92</v>
          </cell>
        </row>
        <row r="1031">
          <cell r="A1031">
            <v>41410</v>
          </cell>
          <cell r="B1031" t="str">
            <v xml:space="preserve">CAPTOR FRANKLIN (4 PONTAS), EM LATAO CROMADO, H = 300 MM, DUAS DESCIDAS                                                                                                                                                                                                                                                                                                                                                                                                                                   </v>
          </cell>
          <cell r="C1031" t="str">
            <v xml:space="preserve">UN    </v>
          </cell>
          <cell r="D1031" t="str">
            <v>CR</v>
          </cell>
          <cell r="E1031" t="str">
            <v>72,92</v>
          </cell>
        </row>
        <row r="1032">
          <cell r="A1032">
            <v>41411</v>
          </cell>
          <cell r="B1032" t="str">
            <v xml:space="preserve">CAPTOR FRANKLIN (4 PONTAS), EM LATAO CROMADO, H = 300 MM, UMA DESCIDA                                                                                                                                                                                                                                                                                                                                                                                                                                     </v>
          </cell>
          <cell r="C1032" t="str">
            <v xml:space="preserve">UN    </v>
          </cell>
          <cell r="D1032" t="str">
            <v>CR</v>
          </cell>
          <cell r="E1032" t="str">
            <v>66,11</v>
          </cell>
        </row>
        <row r="1033">
          <cell r="A1033">
            <v>41412</v>
          </cell>
          <cell r="B1033" t="str">
            <v xml:space="preserve">CAPTOR FRANKLIN (4 PONTAS), EM LATAO CROMADO, H = 350 MM, DUAS DESCIDAS                                                                                                                                                                                                                                                                                                                                                                                                                                   </v>
          </cell>
          <cell r="C1033" t="str">
            <v xml:space="preserve">UN    </v>
          </cell>
          <cell r="D1033" t="str">
            <v>CR</v>
          </cell>
          <cell r="E1033" t="str">
            <v>127,87</v>
          </cell>
        </row>
        <row r="1034">
          <cell r="A1034">
            <v>41413</v>
          </cell>
          <cell r="B1034" t="str">
            <v xml:space="preserve">CAPTOR FRANKLIN (4 PONTAS), EM LATAO CROMADO, H=350 MM, UMA DESCIDA                                                                                                                                                                                                                                                                                                                                                                                                                                       </v>
          </cell>
          <cell r="C1034" t="str">
            <v xml:space="preserve">UN    </v>
          </cell>
          <cell r="D1034" t="str">
            <v>CR</v>
          </cell>
          <cell r="E1034" t="str">
            <v>115,06</v>
          </cell>
        </row>
        <row r="1035">
          <cell r="A1035">
            <v>39359</v>
          </cell>
          <cell r="B1035" t="str">
            <v xml:space="preserve">CARENAGEM /TAMPA, EM PLASTICO, COR BRANCA, UTILIZADO EM KIT CHASSI METALICO PARA INSTAL. HIDRAULICA DE CUBA SIMPLES SEM MAQUINA DE LAVAR ROUPA, *355* X *670* MM (L X H) (COM FUROS E DEMAIS ENCAIXES)                                                                                                                                                                                                                                                                                                    </v>
          </cell>
          <cell r="C1035" t="str">
            <v xml:space="preserve">UN    </v>
          </cell>
          <cell r="D1035" t="str">
            <v>CR</v>
          </cell>
          <cell r="E1035" t="str">
            <v>33,65</v>
          </cell>
        </row>
        <row r="1036">
          <cell r="A1036">
            <v>39360</v>
          </cell>
          <cell r="B1036" t="str">
            <v xml:space="preserve">CARENAGEM /TAMPA, EM PLASTICO, COR BRANCA, UTILIZADO EM KIT CHASSI METALICO PARA INSTAL. HIDRAULICA DE TANQUE COM MAQUINA DE LAVAR ROUPA, *360* X *470* MM (L X H) (COM FUROS E DEMAIS ENCAIXES)                                                                                                                                                                                                                                                                                                          </v>
          </cell>
          <cell r="C1036" t="str">
            <v xml:space="preserve">UN    </v>
          </cell>
          <cell r="D1036" t="str">
            <v>CR</v>
          </cell>
          <cell r="E1036" t="str">
            <v>33,65</v>
          </cell>
        </row>
        <row r="1037">
          <cell r="A1037">
            <v>10710</v>
          </cell>
          <cell r="B1037" t="str">
            <v xml:space="preserve">CARPETE DE NYLON EM MANTA PARA TRAFEGO COMERCIAL PESADO, E = 6 A 7 MM (INSTALADO)                                                                                                                                                                                                                                                                                                                                                                                                                         </v>
          </cell>
          <cell r="C1037" t="str">
            <v xml:space="preserve">M2    </v>
          </cell>
          <cell r="D1037" t="str">
            <v xml:space="preserve">C </v>
          </cell>
          <cell r="E1037" t="str">
            <v>165,02</v>
          </cell>
        </row>
        <row r="1038">
          <cell r="A1038">
            <v>10709</v>
          </cell>
          <cell r="B1038" t="str">
            <v xml:space="preserve">CARPETE DE NYLON EM MANTA PARA TRAFEGO COMERCIAL PESADO, E = 9 A 10 MM (INSTALADO)                                                                                                                                                                                                                                                                                                                                                                                                                        </v>
          </cell>
          <cell r="C1038" t="str">
            <v xml:space="preserve">M2    </v>
          </cell>
          <cell r="D1038" t="str">
            <v>CR</v>
          </cell>
          <cell r="E1038" t="str">
            <v>202,73</v>
          </cell>
        </row>
        <row r="1039">
          <cell r="A1039">
            <v>39636</v>
          </cell>
          <cell r="B1039" t="str">
            <v xml:space="preserve">CARPETE DE NYLON EM PLACAS 50 X 50 CM PARA TRAFEGO COMERCIAL PESADO, E = 6,5 MM (INSTALADO)                                                                                                                                                                                                                                                                                                                                                                                                               </v>
          </cell>
          <cell r="C1039" t="str">
            <v xml:space="preserve">M2    </v>
          </cell>
          <cell r="D1039" t="str">
            <v>CR</v>
          </cell>
          <cell r="E1039" t="str">
            <v>207,02</v>
          </cell>
        </row>
        <row r="1040">
          <cell r="A1040">
            <v>10708</v>
          </cell>
          <cell r="B1040" t="str">
            <v xml:space="preserve">CARPETE DE POLIESTER EM MANTA PARA TRAFEGO COMERCIAL PESADO, E = 4 A 5 MM (INSTALADO)                                                                                                                                                                                                                                                                                                                                                                                                                     </v>
          </cell>
          <cell r="C1040" t="str">
            <v xml:space="preserve">M2    </v>
          </cell>
          <cell r="D1040" t="str">
            <v>CR</v>
          </cell>
          <cell r="E1040" t="str">
            <v>63,88</v>
          </cell>
        </row>
        <row r="1041">
          <cell r="A1041">
            <v>39635</v>
          </cell>
          <cell r="B1041" t="str">
            <v xml:space="preserve">CARPETE DE POLIPROPILENO EM MANTA PARA TRAFEGO COMERCIAL MEDIO, E = 5 A 6 MM (INSTALADO)                                                                                                                                                                                                                                                                                                                                                                                                                  </v>
          </cell>
          <cell r="C1041" t="str">
            <v xml:space="preserve">M2    </v>
          </cell>
          <cell r="D1041" t="str">
            <v>CR</v>
          </cell>
          <cell r="E1041" t="str">
            <v>108,76</v>
          </cell>
        </row>
        <row r="1042">
          <cell r="A1042">
            <v>6117</v>
          </cell>
          <cell r="B1042" t="str">
            <v xml:space="preserve">CARPINTEIRO AUXILIAR (HORISTA)                                                                                                                                                                                                                                                                                                                                                                                                                                                                            </v>
          </cell>
          <cell r="C1042" t="str">
            <v xml:space="preserve">H     </v>
          </cell>
          <cell r="D1042" t="str">
            <v>CR</v>
          </cell>
          <cell r="E1042" t="str">
            <v>19,33</v>
          </cell>
        </row>
        <row r="1043">
          <cell r="A1043">
            <v>40913</v>
          </cell>
          <cell r="B1043" t="str">
            <v xml:space="preserve">CARPINTEIRO AUXILIAR (MENSALISTA)                                                                                                                                                                                                                                                                                                                                                                                                                                                                         </v>
          </cell>
          <cell r="C1043" t="str">
            <v xml:space="preserve">MES   </v>
          </cell>
          <cell r="D1043" t="str">
            <v>CR</v>
          </cell>
          <cell r="E1043" t="str">
            <v>3.385,42</v>
          </cell>
        </row>
        <row r="1044">
          <cell r="A1044">
            <v>1214</v>
          </cell>
          <cell r="B1044" t="str">
            <v xml:space="preserve">CARPINTEIRO DE ESQUADRIAS (HORISTA)                                                                                                                                                                                                                                                                                                                                                                                                                                                                       </v>
          </cell>
          <cell r="C1044" t="str">
            <v xml:space="preserve">H     </v>
          </cell>
          <cell r="D1044" t="str">
            <v>CR</v>
          </cell>
          <cell r="E1044" t="str">
            <v>23,52</v>
          </cell>
        </row>
        <row r="1045">
          <cell r="A1045">
            <v>40915</v>
          </cell>
          <cell r="B1045" t="str">
            <v xml:space="preserve">CARPINTEIRO DE ESQUADRIAS (MENSALISTA)                                                                                                                                                                                                                                                                                                                                                                                                                                                                    </v>
          </cell>
          <cell r="C1045" t="str">
            <v xml:space="preserve">MES   </v>
          </cell>
          <cell r="D1045" t="str">
            <v>CR</v>
          </cell>
          <cell r="E1045" t="str">
            <v>4.118,35</v>
          </cell>
        </row>
        <row r="1046">
          <cell r="A1046">
            <v>1213</v>
          </cell>
          <cell r="B1046" t="str">
            <v xml:space="preserve">CARPINTEIRO DE FORMAS (HORISTA)                                                                                                                                                                                                                                                                                                                                                                                                                                                                           </v>
          </cell>
          <cell r="C1046" t="str">
            <v xml:space="preserve">H     </v>
          </cell>
          <cell r="D1046" t="str">
            <v xml:space="preserve">C </v>
          </cell>
          <cell r="E1046" t="str">
            <v>23,52</v>
          </cell>
        </row>
        <row r="1047">
          <cell r="A1047">
            <v>40914</v>
          </cell>
          <cell r="B1047" t="str">
            <v xml:space="preserve">CARPINTEIRO DE FORMAS (MENSALISTA)                                                                                                                                                                                                                                                                                                                                                                                                                                                                        </v>
          </cell>
          <cell r="C1047" t="str">
            <v xml:space="preserve">MES   </v>
          </cell>
          <cell r="D1047" t="str">
            <v>CR</v>
          </cell>
          <cell r="E1047" t="str">
            <v>4.118,35</v>
          </cell>
        </row>
        <row r="1048">
          <cell r="A1048">
            <v>5091</v>
          </cell>
          <cell r="B1048" t="str">
            <v xml:space="preserve">CARRANCA PARA JANELA VENEZIANA DE ABRIR, EM LATAO CROMADO, SIMPLES, PARA APARAFUSAR NA PAREDE                                                                                                                                                                                                                                                                                                                                                                                                             </v>
          </cell>
          <cell r="C1048" t="str">
            <v xml:space="preserve">UN    </v>
          </cell>
          <cell r="D1048" t="str">
            <v>CR</v>
          </cell>
          <cell r="E1048" t="str">
            <v>18,90</v>
          </cell>
        </row>
        <row r="1049">
          <cell r="A1049">
            <v>14615</v>
          </cell>
          <cell r="B1049" t="str">
            <v xml:space="preserve">CARRINHO COM 2 PNEUS PARA TRANSPORTAR TUBO CONCRETO, ALTURA ATE 1,0 M E DIAMETRO ATE 1000MM, COM ESTRUTURA EM PERFIL OU TUBO METALICO                                                                                                                                                                                                                                                                                                                                                                     </v>
          </cell>
          <cell r="C1049" t="str">
            <v xml:space="preserve">UN    </v>
          </cell>
          <cell r="D1049" t="str">
            <v>CR</v>
          </cell>
          <cell r="E1049" t="str">
            <v>3.879,50</v>
          </cell>
        </row>
        <row r="1050">
          <cell r="A1050">
            <v>2711</v>
          </cell>
          <cell r="B1050" t="str">
            <v xml:space="preserve">CARRINHO DE MAO DE ACO CAPACIDADE 50 A 60 L, PNEU COM CAMARA                                                                                                                                                                                                                                                                                                                                                                                                                                              </v>
          </cell>
          <cell r="C1050" t="str">
            <v xml:space="preserve">UN    </v>
          </cell>
          <cell r="D1050" t="str">
            <v xml:space="preserve">C </v>
          </cell>
          <cell r="E1050" t="str">
            <v>217,99</v>
          </cell>
        </row>
        <row r="1051">
          <cell r="A1051">
            <v>37727</v>
          </cell>
          <cell r="B1051" t="str">
            <v xml:space="preserve">CARROCERIA FIXA ABERTA DE MADEIRA PARA TRANSPORTE GERAL DE CARGA SECA DIMENSOES APROXIMADAS 2,25 X 4,10 X 0,50 M (INCLUI MONTAGEM, NAO INCLUI CAMINHAO)                                                                                                                                                                                                                                                                                                                                                   </v>
          </cell>
          <cell r="C1051" t="str">
            <v xml:space="preserve">UN    </v>
          </cell>
          <cell r="D1051" t="str">
            <v xml:space="preserve">C </v>
          </cell>
          <cell r="E1051" t="str">
            <v>17.085,00</v>
          </cell>
        </row>
        <row r="1052">
          <cell r="A1052">
            <v>37728</v>
          </cell>
          <cell r="B1052" t="str">
            <v xml:space="preserve">CARROCERIA FIXA ABERTA DE MADEIRA PARA TRANSPORTE GERAL DE CARGA SECA DIMENSOES APROXIMADAS 2,5 X 5,5 X 0,50 M (INCLUI MONTAGEM, NAO INCLUI CAMINHAO)                                                                                                                                                                                                                                                                                                                                                     </v>
          </cell>
          <cell r="C1052" t="str">
            <v xml:space="preserve">UN    </v>
          </cell>
          <cell r="D1052" t="str">
            <v>CR</v>
          </cell>
          <cell r="E1052" t="str">
            <v>23.178,25</v>
          </cell>
        </row>
        <row r="1053">
          <cell r="A1053">
            <v>37729</v>
          </cell>
          <cell r="B1053" t="str">
            <v xml:space="preserve">CARROCERIA FIXA ABERTA DE MADEIRA PARA TRANSPORTE GERAL DE CARGA SECA DIMENSOES APROXIMADAS 2,5 X 6,00 X 0,50 M (INCLUI MONTAGEM, NAO INCLUI CAMINHAO)                                                                                                                                                                                                                                                                                                                                                    </v>
          </cell>
          <cell r="C1053" t="str">
            <v xml:space="preserve">UN    </v>
          </cell>
          <cell r="D1053" t="str">
            <v>CR</v>
          </cell>
          <cell r="E1053" t="str">
            <v>25.089,86</v>
          </cell>
        </row>
        <row r="1054">
          <cell r="A1054">
            <v>37730</v>
          </cell>
          <cell r="B1054" t="str">
            <v xml:space="preserve">CARROCERIA FIXA ABERTA DE MADEIRA PARA TRANSPORTE GERAL DE CARGA SECA DIMENSOES APROXIMADAS 2,5 X 6,5 X 0,50 M (INCLUI MONTAGEM, NAO INCLUI CAMINHAO)                                                                                                                                                                                                                                                                                                                                                     </v>
          </cell>
          <cell r="C1054" t="str">
            <v xml:space="preserve">UN    </v>
          </cell>
          <cell r="D1054" t="str">
            <v>CR</v>
          </cell>
          <cell r="E1054" t="str">
            <v>27.001,46</v>
          </cell>
        </row>
        <row r="1055">
          <cell r="A1055">
            <v>37731</v>
          </cell>
          <cell r="B1055" t="str">
            <v xml:space="preserve">CARROCERIA FIXA ABERTA DE MADEIRA PARA TRANSPORTE GERAL DE CARGA SECA DIMENSOES APROXIMADAS 2,5 X 7,00 X 0,50 M (INCLUI MONTAGEM, NAO INCLUI CAMINHAO)                                                                                                                                                                                                                                                                                                                                                    </v>
          </cell>
          <cell r="C1055" t="str">
            <v xml:space="preserve">UN    </v>
          </cell>
          <cell r="D1055" t="str">
            <v>CR</v>
          </cell>
          <cell r="E1055" t="str">
            <v>28.913,07</v>
          </cell>
        </row>
        <row r="1056">
          <cell r="A1056">
            <v>37732</v>
          </cell>
          <cell r="B1056" t="str">
            <v xml:space="preserve">CARROCERIA FIXA ABERTA DE MADEIRA PARA TRANSPORTE GERAL DE CARGA SECA DIMENSOES APROXIMADAS 2,5 X 7,5 X 0,50 M (INCLUI MONTAGEM, NAO INCLUI CAMINHAO)                                                                                                                                                                                                                                                                                                                                                     </v>
          </cell>
          <cell r="C1056" t="str">
            <v xml:space="preserve">UN    </v>
          </cell>
          <cell r="D1056" t="str">
            <v>CR</v>
          </cell>
          <cell r="E1056" t="str">
            <v>32.975,24</v>
          </cell>
        </row>
        <row r="1057">
          <cell r="A1057">
            <v>42256</v>
          </cell>
          <cell r="B1057" t="str">
            <v xml:space="preserve">CARVAO ANTRACITO PARA FILTRO, GRAO VARIANDO DE 0,8 ATE 1,1 MM, COEFICIENTE DE UNIFORMIDADE MENOR QUE 1,7 MM (DISTRIBUIDOR)                                                                                                                                                                                                                                                                                                                                                                                </v>
          </cell>
          <cell r="C1057" t="str">
            <v xml:space="preserve">KG    </v>
          </cell>
          <cell r="D1057" t="str">
            <v>CR</v>
          </cell>
          <cell r="E1057" t="str">
            <v>5,27</v>
          </cell>
        </row>
        <row r="1058">
          <cell r="A1058">
            <v>42250</v>
          </cell>
          <cell r="B1058" t="str">
            <v xml:space="preserve">CARVAO ANTRACITO PARA FILTRO, GRAO VARIANDO DE 0,8 ATE 1,1 MM, COEFICIENTE DE UNIFORMIDADE MENOR QUE 1,7 MM (POSTO JAZIDA/PRODUTOR)                                                                                                                                                                                                                                                                                                                                                                       </v>
          </cell>
          <cell r="C1058" t="str">
            <v xml:space="preserve">T     </v>
          </cell>
          <cell r="D1058" t="str">
            <v>CR</v>
          </cell>
          <cell r="E1058" t="str">
            <v>2.370,77</v>
          </cell>
        </row>
        <row r="1059">
          <cell r="A1059">
            <v>4743</v>
          </cell>
          <cell r="B1059" t="str">
            <v xml:space="preserve">CASCALHO DE CAVA                                                                                                                                                                                                                                                                                                                                                                                                                                                                                          </v>
          </cell>
          <cell r="C1059" t="str">
            <v xml:space="preserve">M3    </v>
          </cell>
          <cell r="D1059" t="str">
            <v>CR</v>
          </cell>
          <cell r="E1059" t="str">
            <v>40,60</v>
          </cell>
        </row>
        <row r="1060">
          <cell r="A1060">
            <v>4744</v>
          </cell>
          <cell r="B1060" t="str">
            <v xml:space="preserve">CASCALHO DE RIO                                                                                                                                                                                                                                                                                                                                                                                                                                                                                           </v>
          </cell>
          <cell r="C1060" t="str">
            <v xml:space="preserve">M3    </v>
          </cell>
          <cell r="D1060" t="str">
            <v>CR</v>
          </cell>
          <cell r="E1060" t="str">
            <v>64,96</v>
          </cell>
        </row>
        <row r="1061">
          <cell r="A1061">
            <v>4745</v>
          </cell>
          <cell r="B1061" t="str">
            <v xml:space="preserve">CASCALHO LAVADO                                                                                                                                                                                                                                                                                                                                                                                                                                                                                           </v>
          </cell>
          <cell r="C1061" t="str">
            <v xml:space="preserve">M3    </v>
          </cell>
          <cell r="D1061" t="str">
            <v>CR</v>
          </cell>
          <cell r="E1061" t="str">
            <v>77,91</v>
          </cell>
        </row>
        <row r="1062">
          <cell r="A1062">
            <v>36496</v>
          </cell>
          <cell r="B1062" t="str">
            <v xml:space="preserve">CAVALETE PARA TALHA COM ESTRUTURA EM TUBO METALICO ALTURA MINIMA 3,2 M EQUIPADO COM RODAS DE BORRACHA PARA MOVIMENTACAO DE TUBOS DE CONCRETO NA CENTRAL DE PREMOLDADOS COM CAPACIDADE DE CARGA DE 3 TONELADAS                                                                                                                                                                                                                                                                                             </v>
          </cell>
          <cell r="C1062" t="str">
            <v xml:space="preserve">UN    </v>
          </cell>
          <cell r="D1062" t="str">
            <v>CR</v>
          </cell>
          <cell r="E1062" t="str">
            <v>9.849,98</v>
          </cell>
        </row>
        <row r="1063">
          <cell r="A1063">
            <v>10630</v>
          </cell>
          <cell r="B1063" t="str">
            <v xml:space="preserve">CAVALO MECANICO TRACAO 4X2, PESO BRUTO TOTAL COMBINADO 49000 KG, CAPACIDADE MAXIMA DE TRACAO *66000* KG, POTENCIA *360* CV (INCLUI CABINE E CHASSI, NAO INCLUI SEMIRREBOQUE)                                                                                                                                                                                                                                                                                                                              </v>
          </cell>
          <cell r="C1063" t="str">
            <v xml:space="preserve">UN    </v>
          </cell>
          <cell r="D1063" t="str">
            <v>CR</v>
          </cell>
          <cell r="E1063" t="str">
            <v>886.420,68</v>
          </cell>
        </row>
        <row r="1064">
          <cell r="A1064">
            <v>37762</v>
          </cell>
          <cell r="B1064" t="str">
            <v xml:space="preserve">CAVALO MECANICO TRACAO 4X2, PESO BRUTO TOTAL 16000 KG, CAPACIDADE MAXIMA DE TRACAO *36000* KG, DISTANCIA ENTRE EIXOS *3,56* M, POTENCIA *286* CV (INCLUI CABINE E CHASSI, NAO INCLUI SEMIRREBOQUE)                                                                                                                                                                                                                                                                                                        </v>
          </cell>
          <cell r="C1064" t="str">
            <v xml:space="preserve">UN    </v>
          </cell>
          <cell r="D1064" t="str">
            <v>CR</v>
          </cell>
          <cell r="E1064" t="str">
            <v>760.229,00</v>
          </cell>
        </row>
        <row r="1065">
          <cell r="A1065">
            <v>37763</v>
          </cell>
          <cell r="B1065" t="str">
            <v xml:space="preserve">CAVALO MECANICO TRACAO 4X2, PESO BRUTO TOTAL 16000 KG, CAPACIDADE MAXIMA DE TRACAO *45000* KG, DISTANCIA ENTRE EIXOS *3,56* M, POTENCIA *330* CV (INCLUI CABINE E CHASSI, NAO INCLUI SEMIRREBOQUE)                                                                                                                                                                                                                                                                                                        </v>
          </cell>
          <cell r="C1065" t="str">
            <v xml:space="preserve">UN    </v>
          </cell>
          <cell r="D1065" t="str">
            <v>CR</v>
          </cell>
          <cell r="E1065" t="str">
            <v>769.462,43</v>
          </cell>
        </row>
        <row r="1066">
          <cell r="A1066">
            <v>41992</v>
          </cell>
          <cell r="B1066" t="str">
            <v xml:space="preserve">CAVALO MECANICO TRACAO 4X2, PESO BRUTO TOTAL 16000 KG, CAPACIDADE MAXIMA DE TRACAO *80000* KG, POTENCIA *380* CV (INCLUI CABINE E CHASSI, NAO INCLUI SEMIRREBOQUE)                                                                                                                                                                                                                                                                                                                                        </v>
          </cell>
          <cell r="C1066" t="str">
            <v xml:space="preserve">UN    </v>
          </cell>
          <cell r="D1066" t="str">
            <v xml:space="preserve">C </v>
          </cell>
          <cell r="E1066" t="str">
            <v>874.725,00</v>
          </cell>
        </row>
        <row r="1067">
          <cell r="A1067">
            <v>13215</v>
          </cell>
          <cell r="B1067" t="str">
            <v xml:space="preserve">CAVALO MECANICO TRACAO 6X2, PESO BRUTO TOTAL COMBINADO 56000 KG, CAPACIDADE MAXIMA DE TRACAO *66000* KG, POTENCIA *360* CV (INCLUI CABINE E CHASSI, NAO INCLUI SEMIRREBOQUE)                                                                                                                                                                                                                                                                                                                              </v>
          </cell>
          <cell r="C1067" t="str">
            <v xml:space="preserve">UN    </v>
          </cell>
          <cell r="D1067" t="str">
            <v>CR</v>
          </cell>
          <cell r="E1067" t="str">
            <v>1.072.630,65</v>
          </cell>
        </row>
        <row r="1068">
          <cell r="A1068">
            <v>4235</v>
          </cell>
          <cell r="B1068" t="str">
            <v xml:space="preserve">CAVOUQUEIRO OU OPERADOR DE PERFURATRIZ / ROMPEDOR                                                                                                                                                                                                                                                                                                                                                                                                                                                         </v>
          </cell>
          <cell r="C1068" t="str">
            <v xml:space="preserve">H     </v>
          </cell>
          <cell r="D1068" t="str">
            <v>CR</v>
          </cell>
          <cell r="E1068" t="str">
            <v>14,33</v>
          </cell>
        </row>
        <row r="1069">
          <cell r="A1069">
            <v>40976</v>
          </cell>
          <cell r="B1069" t="str">
            <v xml:space="preserve">CAVOUQUEIRO OU OPERADOR DE PERFURATRIZ / ROMPEDOR (MENSALISTA)                                                                                                                                                                                                                                                                                                                                                                                                                                            </v>
          </cell>
          <cell r="C1069" t="str">
            <v xml:space="preserve">MES   </v>
          </cell>
          <cell r="D1069" t="str">
            <v>CR</v>
          </cell>
          <cell r="E1069" t="str">
            <v>2.509,82</v>
          </cell>
        </row>
        <row r="1070">
          <cell r="A1070">
            <v>43091</v>
          </cell>
          <cell r="B1070" t="str">
            <v xml:space="preserve">CENTRO DE MEDICAO AGRUPADA, EM POLICARBONATO / PVC, COM 12 MEDIDORES E PROTECAO GERAL (INCLUI BARRAMENTO, DISJUNTORES E ACESSORIOS DE FIXACAO) (PADRAO CONCESSIONARIA LOCAL)                                                                                                                                                                                                                                                                                                                              </v>
          </cell>
          <cell r="C1070" t="str">
            <v xml:space="preserve">UN    </v>
          </cell>
          <cell r="D1070" t="str">
            <v>CR</v>
          </cell>
          <cell r="E1070" t="str">
            <v>5.985,39</v>
          </cell>
        </row>
        <row r="1071">
          <cell r="A1071">
            <v>43092</v>
          </cell>
          <cell r="B1071" t="str">
            <v xml:space="preserve">CENTRO DE MEDICAO AGRUPADA, EM POLICARBONATO / PVC, COM 16 MEDIDORES E PROTECAO GERAL (INCLUI BARRAMENTO, DISJUNTORES E ACESSORIOS DE FIXACAO) (PADRAO CONCESSIONARIA LOCAL)                                                                                                                                                                                                                                                                                                                              </v>
          </cell>
          <cell r="C1071" t="str">
            <v xml:space="preserve">UN    </v>
          </cell>
          <cell r="D1071" t="str">
            <v>CR</v>
          </cell>
          <cell r="E1071" t="str">
            <v>7.980,52</v>
          </cell>
        </row>
        <row r="1072">
          <cell r="A1072">
            <v>43089</v>
          </cell>
          <cell r="B1072" t="str">
            <v xml:space="preserve">CENTRO DE MEDICAO AGRUPADA, EM POLICARBONATO / PVC, COM 4 MEDIDORES E PROTECAO GERAL (INCLUI BARRAMENTO, DISJUNTORES E ACESSORIOS DE FIXACAO) (PADRAO CONCESSIONARIA LOCAL)                                                                                                                                                                                                                                                                                                                               </v>
          </cell>
          <cell r="C1072" t="str">
            <v xml:space="preserve">UN    </v>
          </cell>
          <cell r="D1072" t="str">
            <v>CR</v>
          </cell>
          <cell r="E1072" t="str">
            <v>1.390,83</v>
          </cell>
        </row>
        <row r="1073">
          <cell r="A1073">
            <v>43090</v>
          </cell>
          <cell r="B1073" t="str">
            <v xml:space="preserve">CENTRO DE MEDICAO AGRUPADA, EM POLICARBONATO / PVC, COM 8 MEDIDORES E PROTECAO GERAL (INCLUI BARRAMENTO, DISJUNTORES E ACESSORIOS DE FIXACAO) (PADRAO CONCESSIONARIA LOCAL)                                                                                                                                                                                                                                                                                                                               </v>
          </cell>
          <cell r="C1073" t="str">
            <v xml:space="preserve">UN    </v>
          </cell>
          <cell r="D1073" t="str">
            <v>CR</v>
          </cell>
          <cell r="E1073" t="str">
            <v>3.069,43</v>
          </cell>
        </row>
        <row r="1074">
          <cell r="A1074">
            <v>41967</v>
          </cell>
          <cell r="B1074" t="str">
            <v xml:space="preserve">CERA LIQUIDA INCOLOR MULTIPISO                                                                                                                                                                                                                                                                                                                                                                                                                                                                            </v>
          </cell>
          <cell r="C1074" t="str">
            <v xml:space="preserve">L     </v>
          </cell>
          <cell r="D1074" t="str">
            <v>CR</v>
          </cell>
          <cell r="E1074" t="str">
            <v>23,59</v>
          </cell>
        </row>
        <row r="1075">
          <cell r="A1075">
            <v>12760</v>
          </cell>
          <cell r="B1075" t="str">
            <v xml:space="preserve">CHAPA ACO INOX AISI 304 NUMERO 4 (E = 6 MM), ACABAMENTO NUMERO 1 (LAMINADO A QUENTE, FOSCO)                                                                                                                                                                                                                                                                                                                                                                                                               </v>
          </cell>
          <cell r="C1075" t="str">
            <v xml:space="preserve">M2    </v>
          </cell>
          <cell r="D1075" t="str">
            <v>CR</v>
          </cell>
          <cell r="E1075" t="str">
            <v>1.424,09</v>
          </cell>
        </row>
        <row r="1076">
          <cell r="A1076">
            <v>12759</v>
          </cell>
          <cell r="B1076" t="str">
            <v xml:space="preserve">CHAPA ACO INOX AISI 304 NUMERO 9 (E = 4 MM), ACABAMENTO NUMERO 1 (LAMINADO A QUENTE, FOSCO)                                                                                                                                                                                                                                                                                                                                                                                                               </v>
          </cell>
          <cell r="C1076" t="str">
            <v xml:space="preserve">M2    </v>
          </cell>
          <cell r="D1076" t="str">
            <v>CR</v>
          </cell>
          <cell r="E1076" t="str">
            <v>949,38</v>
          </cell>
        </row>
        <row r="1077">
          <cell r="A1077">
            <v>43105</v>
          </cell>
          <cell r="B1077" t="str">
            <v xml:space="preserve">CHAPA DE ACO CARBONO GALVANIZADA, PERFURADA (GRADE FUROS) E = 1,5 MM, DIAMETRO DO FURO = 9,52 MM (FUROS ALTERNADOS HORIZ.)                                                                                                                                                                                                                                                                                                                                                                                </v>
          </cell>
          <cell r="C1077" t="str">
            <v xml:space="preserve">KG    </v>
          </cell>
          <cell r="D1077" t="str">
            <v>CR</v>
          </cell>
          <cell r="E1077" t="str">
            <v>35,64</v>
          </cell>
        </row>
        <row r="1078">
          <cell r="A1078">
            <v>40424</v>
          </cell>
          <cell r="B1078" t="str">
            <v xml:space="preserve">CHAPA DE ACO CARBONO LAMINADO A QUENTE, QUALIDADE ESTRUTURAL, BITOLA 3/16", E =4,75 MM (37,29 KG/M2)                                                                                                                                                                                                                                                                                                                                                                                                      </v>
          </cell>
          <cell r="C1078" t="str">
            <v xml:space="preserve">KG    </v>
          </cell>
          <cell r="D1078" t="str">
            <v>CR</v>
          </cell>
          <cell r="E1078" t="str">
            <v>9,05</v>
          </cell>
        </row>
        <row r="1079">
          <cell r="A1079">
            <v>1325</v>
          </cell>
          <cell r="B1079" t="str">
            <v xml:space="preserve">CHAPA DE ACO FINA A FRIO BITOLA MSG 20, E = 0,90 MM (7,20 KG/M2)                                                                                                                                                                                                                                                                                                                                                                                                                                          </v>
          </cell>
          <cell r="C1079" t="str">
            <v xml:space="preserve">KG    </v>
          </cell>
          <cell r="D1079" t="str">
            <v>CR</v>
          </cell>
          <cell r="E1079" t="str">
            <v>9,92</v>
          </cell>
        </row>
        <row r="1080">
          <cell r="A1080">
            <v>1327</v>
          </cell>
          <cell r="B1080" t="str">
            <v xml:space="preserve">CHAPA DE ACO FINA A FRIO BITOLA MSG 24, E = 0,60 MM (4,80 KG/M2)                                                                                                                                                                                                                                                                                                                                                                                                                                          </v>
          </cell>
          <cell r="C1080" t="str">
            <v xml:space="preserve">KG    </v>
          </cell>
          <cell r="D1080" t="str">
            <v>CR</v>
          </cell>
          <cell r="E1080" t="str">
            <v>10,56</v>
          </cell>
        </row>
        <row r="1081">
          <cell r="A1081">
            <v>1328</v>
          </cell>
          <cell r="B1081" t="str">
            <v xml:space="preserve">CHAPA DE ACO FINA A FRIO BITOLA MSG 26, E = 0,45 MM (3,60 KG/M2)                                                                                                                                                                                                                                                                                                                                                                                                                                          </v>
          </cell>
          <cell r="C1081" t="str">
            <v xml:space="preserve">KG    </v>
          </cell>
          <cell r="D1081" t="str">
            <v>CR</v>
          </cell>
          <cell r="E1081" t="str">
            <v>9,94</v>
          </cell>
        </row>
        <row r="1082">
          <cell r="A1082">
            <v>1321</v>
          </cell>
          <cell r="B1082" t="str">
            <v xml:space="preserve">CHAPA DE ACO FINA A QUENTE BITOLA MSG 13, E = 2,25 MM (18,00 KG/M2)                                                                                                                                                                                                                                                                                                                                                                                                                                       </v>
          </cell>
          <cell r="C1082" t="str">
            <v xml:space="preserve">KG    </v>
          </cell>
          <cell r="D1082" t="str">
            <v>CR</v>
          </cell>
          <cell r="E1082" t="str">
            <v>9,20</v>
          </cell>
        </row>
        <row r="1083">
          <cell r="A1083">
            <v>1318</v>
          </cell>
          <cell r="B1083" t="str">
            <v xml:space="preserve">CHAPA DE ACO FINA A QUENTE BITOLA MSG 14, E = 2,00 MM (16,0 KG/M2)                                                                                                                                                                                                                                                                                                                                                                                                                                        </v>
          </cell>
          <cell r="C1083" t="str">
            <v xml:space="preserve">KG    </v>
          </cell>
          <cell r="D1083" t="str">
            <v>CR</v>
          </cell>
          <cell r="E1083" t="str">
            <v>9,21</v>
          </cell>
        </row>
        <row r="1084">
          <cell r="A1084">
            <v>1322</v>
          </cell>
          <cell r="B1084" t="str">
            <v xml:space="preserve">CHAPA DE ACO FINA A QUENTE BITOLA MSG 16, E = 1,50 MM (12,00 KG/M2)                                                                                                                                                                                                                                                                                                                                                                                                                                       </v>
          </cell>
          <cell r="C1084" t="str">
            <v xml:space="preserve">KG    </v>
          </cell>
          <cell r="D1084" t="str">
            <v>CR</v>
          </cell>
          <cell r="E1084" t="str">
            <v>9,73</v>
          </cell>
        </row>
        <row r="1085">
          <cell r="A1085">
            <v>1323</v>
          </cell>
          <cell r="B1085" t="str">
            <v xml:space="preserve">CHAPA DE ACO FINA A QUENTE BITOLA MSG 18, E = 1,20 MM (9,60 KG/M2)                                                                                                                                                                                                                                                                                                                                                                                                                                        </v>
          </cell>
          <cell r="C1085" t="str">
            <v xml:space="preserve">KG    </v>
          </cell>
          <cell r="D1085" t="str">
            <v>CR</v>
          </cell>
          <cell r="E1085" t="str">
            <v>9,73</v>
          </cell>
        </row>
        <row r="1086">
          <cell r="A1086">
            <v>1319</v>
          </cell>
          <cell r="B1086" t="str">
            <v xml:space="preserve">CHAPA DE ACO FINA A QUENTE BITOLA MSG 3/16 ", E = 4,75 MM (38,00 KG/M2)                                                                                                                                                                                                                                                                                                                                                                                                                                   </v>
          </cell>
          <cell r="C1086" t="str">
            <v xml:space="preserve">KG    </v>
          </cell>
          <cell r="D1086" t="str">
            <v>CR</v>
          </cell>
          <cell r="E1086" t="str">
            <v>8,20</v>
          </cell>
        </row>
        <row r="1087">
          <cell r="A1087">
            <v>11026</v>
          </cell>
          <cell r="B1087" t="str">
            <v xml:space="preserve">CHAPA DE ACO GALVANIZADA BITOLA GSG 14, E = 1,95 MM (15,60 KG/M2)                                                                                                                                                                                                                                                                                                                                                                                                                                         </v>
          </cell>
          <cell r="C1087" t="str">
            <v xml:space="preserve">KG    </v>
          </cell>
          <cell r="D1087" t="str">
            <v>CR</v>
          </cell>
          <cell r="E1087" t="str">
            <v>11,28</v>
          </cell>
        </row>
        <row r="1088">
          <cell r="A1088">
            <v>11027</v>
          </cell>
          <cell r="B1088" t="str">
            <v xml:space="preserve">CHAPA DE ACO GALVANIZADA BITOLA GSG 16, E = 1,55 MM (12,40 KG/M2)                                                                                                                                                                                                                                                                                                                                                                                                                                         </v>
          </cell>
          <cell r="C1088" t="str">
            <v xml:space="preserve">KG    </v>
          </cell>
          <cell r="D1088" t="str">
            <v>CR</v>
          </cell>
          <cell r="E1088" t="str">
            <v>11,74</v>
          </cell>
        </row>
        <row r="1089">
          <cell r="A1089">
            <v>11046</v>
          </cell>
          <cell r="B1089" t="str">
            <v xml:space="preserve">CHAPA DE ACO GALVANIZADA BITOLA GSG 18, E = 1,25 MM (10,00 KG/M2)                                                                                                                                                                                                                                                                                                                                                                                                                                         </v>
          </cell>
          <cell r="C1089" t="str">
            <v xml:space="preserve">KG    </v>
          </cell>
          <cell r="D1089" t="str">
            <v>CR</v>
          </cell>
          <cell r="E1089" t="str">
            <v>11,25</v>
          </cell>
        </row>
        <row r="1090">
          <cell r="A1090">
            <v>11047</v>
          </cell>
          <cell r="B1090" t="str">
            <v xml:space="preserve">CHAPA DE ACO GALVANIZADA BITOLA GSG 19, E = 1,11 MM (8,88 KG/M2)                                                                                                                                                                                                                                                                                                                                                                                                                                          </v>
          </cell>
          <cell r="C1090" t="str">
            <v xml:space="preserve">KG    </v>
          </cell>
          <cell r="D1090" t="str">
            <v>CR</v>
          </cell>
          <cell r="E1090" t="str">
            <v>12,26</v>
          </cell>
        </row>
        <row r="1091">
          <cell r="A1091">
            <v>43668</v>
          </cell>
          <cell r="B1091" t="str">
            <v xml:space="preserve">CHAPA DE ACO GALVANIZADA BITOLA GSG 20, E = 0,95 MM (7,60 KG/M2)                                                                                                                                                                                                                                                                                                                                                                                                                                          </v>
          </cell>
          <cell r="C1091" t="str">
            <v xml:space="preserve">KG    </v>
          </cell>
          <cell r="D1091" t="str">
            <v>CR</v>
          </cell>
          <cell r="E1091" t="str">
            <v>10,82</v>
          </cell>
        </row>
        <row r="1092">
          <cell r="A1092">
            <v>11049</v>
          </cell>
          <cell r="B1092" t="str">
            <v xml:space="preserve">CHAPA DE ACO GALVANIZADA BITOLA GSG 22, E = 0,80 MM (6,40 KG/M2)                                                                                                                                                                                                                                                                                                                                                                                                                                          </v>
          </cell>
          <cell r="C1092" t="str">
            <v xml:space="preserve">KG    </v>
          </cell>
          <cell r="D1092" t="str">
            <v xml:space="preserve">C </v>
          </cell>
          <cell r="E1092" t="str">
            <v>11,72</v>
          </cell>
        </row>
        <row r="1093">
          <cell r="A1093">
            <v>43106</v>
          </cell>
          <cell r="B1093" t="str">
            <v xml:space="preserve">CHAPA DE ACO GALVANIZADA BITOLA GSG 24, E = 0,64 (5,12 KG/M2)                                                                                                                                                                                                                                                                                                                                                                                                                                             </v>
          </cell>
          <cell r="C1093" t="str">
            <v xml:space="preserve">KG    </v>
          </cell>
          <cell r="D1093" t="str">
            <v>CR</v>
          </cell>
          <cell r="E1093" t="str">
            <v>11,79</v>
          </cell>
        </row>
        <row r="1094">
          <cell r="A1094">
            <v>11051</v>
          </cell>
          <cell r="B1094" t="str">
            <v xml:space="preserve">CHAPA DE ACO GALVANIZADA BITOLA GSG 26, E = 0,50 MM (4,00 KG/M2)                                                                                                                                                                                                                                                                                                                                                                                                                                          </v>
          </cell>
          <cell r="C1094" t="str">
            <v xml:space="preserve">KG    </v>
          </cell>
          <cell r="D1094" t="str">
            <v>CR</v>
          </cell>
          <cell r="E1094" t="str">
            <v>12,30</v>
          </cell>
        </row>
        <row r="1095">
          <cell r="A1095">
            <v>11061</v>
          </cell>
          <cell r="B1095" t="str">
            <v xml:space="preserve">CHAPA DE ACO GALVANIZADA BITOLA GSG 30, E = 0,35 MM (2,80 KG/M2)                                                                                                                                                                                                                                                                                                                                                                                                                                          </v>
          </cell>
          <cell r="C1095" t="str">
            <v xml:space="preserve">KG    </v>
          </cell>
          <cell r="D1095" t="str">
            <v>CR</v>
          </cell>
          <cell r="E1095" t="str">
            <v>14,76</v>
          </cell>
        </row>
        <row r="1096">
          <cell r="A1096">
            <v>43667</v>
          </cell>
          <cell r="B1096" t="str">
            <v xml:space="preserve">CHAPA DE ACO GROSSA, ASTM A36, E = 1 " (25,40 MM) 199,18 KG/M2                                                                                                                                                                                                                                                                                                                                                                                                                                            </v>
          </cell>
          <cell r="C1096" t="str">
            <v xml:space="preserve">KG    </v>
          </cell>
          <cell r="D1096" t="str">
            <v>CR</v>
          </cell>
          <cell r="E1096" t="str">
            <v>10,73</v>
          </cell>
        </row>
        <row r="1097">
          <cell r="A1097">
            <v>1333</v>
          </cell>
          <cell r="B1097" t="str">
            <v xml:space="preserve">CHAPA DE ACO GROSSA, ASTM A36, E = 1/2 " (12,70 MM) 99,59 KG/M2                                                                                                                                                                                                                                                                                                                                                                                                                                           </v>
          </cell>
          <cell r="C1097" t="str">
            <v xml:space="preserve">KG    </v>
          </cell>
          <cell r="D1097" t="str">
            <v>CR</v>
          </cell>
          <cell r="E1097" t="str">
            <v>8,94</v>
          </cell>
        </row>
        <row r="1098">
          <cell r="A1098">
            <v>1330</v>
          </cell>
          <cell r="B1098" t="str">
            <v xml:space="preserve">CHAPA DE ACO GROSSA, ASTM A36, E = 1/4 " (6,35 MM) 49,79 KG/M2                                                                                                                                                                                                                                                                                                                                                                                                                                            </v>
          </cell>
          <cell r="C1098" t="str">
            <v xml:space="preserve">KG    </v>
          </cell>
          <cell r="D1098" t="str">
            <v>CR</v>
          </cell>
          <cell r="E1098" t="str">
            <v>8,85</v>
          </cell>
        </row>
        <row r="1099">
          <cell r="A1099">
            <v>10957</v>
          </cell>
          <cell r="B1099" t="str">
            <v xml:space="preserve">CHAPA DE ACO GROSSA, ASTM A36, E = 3/4 " (19,05 MM) 149,39 KG/M2                                                                                                                                                                                                                                                                                                                                                                                                                                          </v>
          </cell>
          <cell r="C1099" t="str">
            <v xml:space="preserve">KG    </v>
          </cell>
          <cell r="D1099" t="str">
            <v>CR</v>
          </cell>
          <cell r="E1099" t="str">
            <v>10,21</v>
          </cell>
        </row>
        <row r="1100">
          <cell r="A1100">
            <v>1332</v>
          </cell>
          <cell r="B1100" t="str">
            <v xml:space="preserve">CHAPA DE ACO GROSSA, ASTM A36, E = 3/8 " (9,53 MM) 74,69 KG/M2                                                                                                                                                                                                                                                                                                                                                                                                                                            </v>
          </cell>
          <cell r="C1100" t="str">
            <v xml:space="preserve">KG    </v>
          </cell>
          <cell r="D1100" t="str">
            <v>CR</v>
          </cell>
          <cell r="E1100" t="str">
            <v>9,08</v>
          </cell>
        </row>
        <row r="1101">
          <cell r="A1101">
            <v>1334</v>
          </cell>
          <cell r="B1101" t="str">
            <v xml:space="preserve">CHAPA DE ACO GROSSA, ASTM A36, E = 5/8 " (15,88 MM) 124,49 KG/M2                                                                                                                                                                                                                                                                                                                                                                                                                                          </v>
          </cell>
          <cell r="C1101" t="str">
            <v xml:space="preserve">KG    </v>
          </cell>
          <cell r="D1101" t="str">
            <v>CR</v>
          </cell>
          <cell r="E1101" t="str">
            <v>10,07</v>
          </cell>
        </row>
        <row r="1102">
          <cell r="A1102">
            <v>1335</v>
          </cell>
          <cell r="B1102" t="str">
            <v xml:space="preserve">CHAPA DE ACO GROSSA, ASTM A36, E = 7/8 " (22,23 MM) 174,28 KG/M2                                                                                                                                                                                                                                                                                                                                                                                                                                          </v>
          </cell>
          <cell r="C1102" t="str">
            <v xml:space="preserve">KG    </v>
          </cell>
          <cell r="D1102" t="str">
            <v>CR</v>
          </cell>
          <cell r="E1102" t="str">
            <v>10,40</v>
          </cell>
        </row>
        <row r="1103">
          <cell r="A1103">
            <v>40425</v>
          </cell>
          <cell r="B1103" t="str">
            <v xml:space="preserve">CHAPA DE ACO GROSSA, SAE 1020, BITOLA 1/4", E = 6,35 MM (49,85 KG/M2)                                                                                                                                                                                                                                                                                                                                                                                                                                     </v>
          </cell>
          <cell r="C1103" t="str">
            <v xml:space="preserve">KG    </v>
          </cell>
          <cell r="D1103" t="str">
            <v>CR</v>
          </cell>
          <cell r="E1103" t="str">
            <v>8,90</v>
          </cell>
        </row>
        <row r="1104">
          <cell r="A1104">
            <v>1337</v>
          </cell>
          <cell r="B1104" t="str">
            <v xml:space="preserve">CHAPA DE ACO XADREZ PARA PISOS, E = 1/4 " (6,30 MM) 54,53 KG/M2                                                                                                                                                                                                                                                                                                                                                                                                                                           </v>
          </cell>
          <cell r="C1104" t="str">
            <v xml:space="preserve">KG    </v>
          </cell>
          <cell r="D1104" t="str">
            <v>CR</v>
          </cell>
          <cell r="E1104" t="str">
            <v>10,21</v>
          </cell>
        </row>
        <row r="1105">
          <cell r="A1105">
            <v>1338</v>
          </cell>
          <cell r="B1105" t="str">
            <v xml:space="preserve">CHAPA DE LAMINADO MELAMINICO, LISO BRILHANTE, DE 1,25 X 3,08 METROS, ESPESSURA = 0,8 MILIMETROS                                                                                                                                                                                                                                                                                                                                                                                                           </v>
          </cell>
          <cell r="C1105" t="str">
            <v xml:space="preserve">M2    </v>
          </cell>
          <cell r="D1105" t="str">
            <v xml:space="preserve">C </v>
          </cell>
          <cell r="E1105" t="str">
            <v>62,14</v>
          </cell>
        </row>
        <row r="1106">
          <cell r="A1106">
            <v>1340</v>
          </cell>
          <cell r="B1106" t="str">
            <v xml:space="preserve">CHAPA DE LAMINADO MELAMINICO, LISO FOSCO, DE 1,25 X 3,08 METROS, ESPESSURA = 0,8 MILIMETROS                                                                                                                                                                                                                                                                                                                                                                                                               </v>
          </cell>
          <cell r="C1106" t="str">
            <v xml:space="preserve">M2    </v>
          </cell>
          <cell r="D1106" t="str">
            <v>CR</v>
          </cell>
          <cell r="E1106" t="str">
            <v>71,84</v>
          </cell>
        </row>
        <row r="1107">
          <cell r="A1107">
            <v>1341</v>
          </cell>
          <cell r="B1107" t="str">
            <v xml:space="preserve">CHAPA DE LAMINADO MELAMINICO, TEXTURIZADO, DE 1,25 X 3,08 METROS, ESPESSURA = 0,8 MILIMETROS                                                                                                                                                                                                                                                                                                                                                                                                              </v>
          </cell>
          <cell r="C1107" t="str">
            <v xml:space="preserve">M2    </v>
          </cell>
          <cell r="D1107" t="str">
            <v>CR</v>
          </cell>
          <cell r="E1107" t="str">
            <v>69,19</v>
          </cell>
        </row>
        <row r="1108">
          <cell r="A1108">
            <v>34659</v>
          </cell>
          <cell r="B1108" t="str">
            <v xml:space="preserve">CHAPA DE MDF BRANCO LISO 1 FACE, E = 12 MM, DE *2,75 X 1,85* M                                                                                                                                                                                                                                                                                                                                                                                                                                            </v>
          </cell>
          <cell r="C1108" t="str">
            <v xml:space="preserve">M2    </v>
          </cell>
          <cell r="D1108" t="str">
            <v>CR</v>
          </cell>
          <cell r="E1108" t="str">
            <v>38,85</v>
          </cell>
        </row>
        <row r="1109">
          <cell r="A1109">
            <v>34514</v>
          </cell>
          <cell r="B1109" t="str">
            <v xml:space="preserve">CHAPA DE MDF BRANCO LISO 1 FACE, E = 15 MM, DE *2,75 X 1,85* M                                                                                                                                                                                                                                                                                                                                                                                                                                            </v>
          </cell>
          <cell r="C1109" t="str">
            <v xml:space="preserve">M2    </v>
          </cell>
          <cell r="D1109" t="str">
            <v xml:space="preserve">C </v>
          </cell>
          <cell r="E1109" t="str">
            <v>43,03</v>
          </cell>
        </row>
        <row r="1110">
          <cell r="A1110">
            <v>34660</v>
          </cell>
          <cell r="B1110" t="str">
            <v xml:space="preserve">CHAPA DE MDF BRANCO LISO 1 FACE, E = 18 MM, DE *2,75 X 1,85* M                                                                                                                                                                                                                                                                                                                                                                                                                                            </v>
          </cell>
          <cell r="C1110" t="str">
            <v xml:space="preserve">M2    </v>
          </cell>
          <cell r="D1110" t="str">
            <v>CR</v>
          </cell>
          <cell r="E1110" t="str">
            <v>54,61</v>
          </cell>
        </row>
        <row r="1111">
          <cell r="A1111">
            <v>34661</v>
          </cell>
          <cell r="B1111" t="str">
            <v xml:space="preserve">CHAPA DE MDF BRANCO LISO 1 FACE, E = 25 MM, DE *2,75 X 1,85* M                                                                                                                                                                                                                                                                                                                                                                                                                                            </v>
          </cell>
          <cell r="C1111" t="str">
            <v xml:space="preserve">M2    </v>
          </cell>
          <cell r="D1111" t="str">
            <v>CR</v>
          </cell>
          <cell r="E1111" t="str">
            <v>78,43</v>
          </cell>
        </row>
        <row r="1112">
          <cell r="A1112">
            <v>34667</v>
          </cell>
          <cell r="B1112" t="str">
            <v xml:space="preserve">CHAPA DE MDF BRANCO LISO 1 FACE, E = 6 MM, DE *2,75 X 1,85* M                                                                                                                                                                                                                                                                                                                                                                                                                                             </v>
          </cell>
          <cell r="C1112" t="str">
            <v xml:space="preserve">M2    </v>
          </cell>
          <cell r="D1112" t="str">
            <v>CR</v>
          </cell>
          <cell r="E1112" t="str">
            <v>28,40</v>
          </cell>
        </row>
        <row r="1113">
          <cell r="A1113">
            <v>34668</v>
          </cell>
          <cell r="B1113" t="str">
            <v xml:space="preserve">CHAPA DE MDF BRANCO LISO 1 FACE, E = 9 MM, DE *2,75 X 1,85* M                                                                                                                                                                                                                                                                                                                                                                                                                                             </v>
          </cell>
          <cell r="C1113" t="str">
            <v xml:space="preserve">M2    </v>
          </cell>
          <cell r="D1113" t="str">
            <v>CR</v>
          </cell>
          <cell r="E1113" t="str">
            <v>37,11</v>
          </cell>
        </row>
        <row r="1114">
          <cell r="A1114">
            <v>34741</v>
          </cell>
          <cell r="B1114" t="str">
            <v xml:space="preserve">CHAPA DE MDF BRANCO LISO 2 FACES, E = 12 MM, DE *2,75 X 1,85* M                                                                                                                                                                                                                                                                                                                                                                                                                                           </v>
          </cell>
          <cell r="C1114" t="str">
            <v xml:space="preserve">M2    </v>
          </cell>
          <cell r="D1114" t="str">
            <v>CR</v>
          </cell>
          <cell r="E1114" t="str">
            <v>40,84</v>
          </cell>
        </row>
        <row r="1115">
          <cell r="A1115">
            <v>34664</v>
          </cell>
          <cell r="B1115" t="str">
            <v xml:space="preserve">CHAPA DE MDF BRANCO LISO 2 FACES, E = 15 MM, DE *2,75 X 1,85* M                                                                                                                                                                                                                                                                                                                                                                                                                                           </v>
          </cell>
          <cell r="C1115" t="str">
            <v xml:space="preserve">M2    </v>
          </cell>
          <cell r="D1115" t="str">
            <v>CR</v>
          </cell>
          <cell r="E1115" t="str">
            <v>44,56</v>
          </cell>
        </row>
        <row r="1116">
          <cell r="A1116">
            <v>34665</v>
          </cell>
          <cell r="B1116" t="str">
            <v xml:space="preserve">CHAPA DE MDF BRANCO LISO 2 FACES, E = 18 MM, DE *2,75 X 1,85* M                                                                                                                                                                                                                                                                                                                                                                                                                                           </v>
          </cell>
          <cell r="C1116" t="str">
            <v xml:space="preserve">M2    </v>
          </cell>
          <cell r="D1116" t="str">
            <v>CR</v>
          </cell>
          <cell r="E1116" t="str">
            <v>55,32</v>
          </cell>
        </row>
        <row r="1117">
          <cell r="A1117">
            <v>34666</v>
          </cell>
          <cell r="B1117" t="str">
            <v xml:space="preserve">CHAPA DE MDF BRANCO LISO 2 FACES, E = 25 MM, DE *2,75 X 1,85* M                                                                                                                                                                                                                                                                                                                                                                                                                                           </v>
          </cell>
          <cell r="C1117" t="str">
            <v xml:space="preserve">M2    </v>
          </cell>
          <cell r="D1117" t="str">
            <v>CR</v>
          </cell>
          <cell r="E1117" t="str">
            <v>83,56</v>
          </cell>
        </row>
        <row r="1118">
          <cell r="A1118">
            <v>34669</v>
          </cell>
          <cell r="B1118" t="str">
            <v xml:space="preserve">CHAPA DE MDF BRANCO LISO 2 FACES, E = 6 MM, DE *2,75 X 1,85* M                                                                                                                                                                                                                                                                                                                                                                                                                                            </v>
          </cell>
          <cell r="C1118" t="str">
            <v xml:space="preserve">M2    </v>
          </cell>
          <cell r="D1118" t="str">
            <v>CR</v>
          </cell>
          <cell r="E1118" t="str">
            <v>30,64</v>
          </cell>
        </row>
        <row r="1119">
          <cell r="A1119">
            <v>34670</v>
          </cell>
          <cell r="B1119" t="str">
            <v xml:space="preserve">CHAPA DE MDF BRANCO LISO 2 FACES, E = 9 MM, DE *2,75 X 1,85* M                                                                                                                                                                                                                                                                                                                                                                                                                                            </v>
          </cell>
          <cell r="C1119" t="str">
            <v xml:space="preserve">M2    </v>
          </cell>
          <cell r="D1119" t="str">
            <v>CR</v>
          </cell>
          <cell r="E1119" t="str">
            <v>37,47</v>
          </cell>
        </row>
        <row r="1120">
          <cell r="A1120">
            <v>34671</v>
          </cell>
          <cell r="B1120" t="str">
            <v xml:space="preserve">CHAPA DE MDF CRU, E = 12 MM, DE *2,75 X 1,85* M                                                                                                                                                                                                                                                                                                                                                                                                                                                           </v>
          </cell>
          <cell r="C1120" t="str">
            <v xml:space="preserve">M2    </v>
          </cell>
          <cell r="D1120" t="str">
            <v>CR</v>
          </cell>
          <cell r="E1120" t="str">
            <v>31,28</v>
          </cell>
        </row>
        <row r="1121">
          <cell r="A1121">
            <v>34672</v>
          </cell>
          <cell r="B1121" t="str">
            <v xml:space="preserve">CHAPA DE MDF CRU, E = 15 MM, DE *2,75 X 1,85* M                                                                                                                                                                                                                                                                                                                                                                                                                                                           </v>
          </cell>
          <cell r="C1121" t="str">
            <v xml:space="preserve">M2    </v>
          </cell>
          <cell r="D1121" t="str">
            <v>CR</v>
          </cell>
          <cell r="E1121" t="str">
            <v>32,98</v>
          </cell>
        </row>
        <row r="1122">
          <cell r="A1122">
            <v>34673</v>
          </cell>
          <cell r="B1122" t="str">
            <v xml:space="preserve">CHAPA DE MDF CRU, E = 18 MM, DE *2,75 X 1,85* M                                                                                                                                                                                                                                                                                                                                                                                                                                                           </v>
          </cell>
          <cell r="C1122" t="str">
            <v xml:space="preserve">M2    </v>
          </cell>
          <cell r="D1122" t="str">
            <v>CR</v>
          </cell>
          <cell r="E1122" t="str">
            <v>40,25</v>
          </cell>
        </row>
        <row r="1123">
          <cell r="A1123">
            <v>34674</v>
          </cell>
          <cell r="B1123" t="str">
            <v xml:space="preserve">CHAPA DE MDF CRU, E = 20 MM, DE *2,75 X 1,85* M                                                                                                                                                                                                                                                                                                                                                                                                                                                           </v>
          </cell>
          <cell r="C1123" t="str">
            <v xml:space="preserve">M2    </v>
          </cell>
          <cell r="D1123" t="str">
            <v>CR</v>
          </cell>
          <cell r="E1123" t="str">
            <v>53,51</v>
          </cell>
        </row>
        <row r="1124">
          <cell r="A1124">
            <v>34675</v>
          </cell>
          <cell r="B1124" t="str">
            <v xml:space="preserve">CHAPA DE MDF CRU, E = 25 MM, DE *2,75 X 1,85* M                                                                                                                                                                                                                                                                                                                                                                                                                                                           </v>
          </cell>
          <cell r="C1124" t="str">
            <v xml:space="preserve">M2    </v>
          </cell>
          <cell r="D1124" t="str">
            <v>CR</v>
          </cell>
          <cell r="E1124" t="str">
            <v>65,24</v>
          </cell>
        </row>
        <row r="1125">
          <cell r="A1125">
            <v>34676</v>
          </cell>
          <cell r="B1125" t="str">
            <v xml:space="preserve">CHAPA DE MDF CRU, E = 6 MM, DE *2,75 X 1,85* M                                                                                                                                                                                                                                                                                                                                                                                                                                                            </v>
          </cell>
          <cell r="C1125" t="str">
            <v xml:space="preserve">M2    </v>
          </cell>
          <cell r="D1125" t="str">
            <v>CR</v>
          </cell>
          <cell r="E1125" t="str">
            <v>18,78</v>
          </cell>
        </row>
        <row r="1126">
          <cell r="A1126">
            <v>34677</v>
          </cell>
          <cell r="B1126" t="str">
            <v xml:space="preserve">CHAPA DE MDF CRU, E = 9 MM, DE *2,75 X 1,85* M                                                                                                                                                                                                                                                                                                                                                                                                                                                            </v>
          </cell>
          <cell r="C1126" t="str">
            <v xml:space="preserve">M2    </v>
          </cell>
          <cell r="D1126" t="str">
            <v>CR</v>
          </cell>
          <cell r="E1126" t="str">
            <v>25,25</v>
          </cell>
        </row>
        <row r="1127">
          <cell r="A1127">
            <v>43126</v>
          </cell>
          <cell r="B1127" t="str">
            <v xml:space="preserve">CHAPA EM ACO GALVANIZADO PARA STEEL DECK, COM NERVURAS TRAPEZOIDAIS, LARGURA UTIL DE 915 MM E ESPESSURA DE 0,80 MM                                                                                                                                                                                                                                                                                                                                                                                        </v>
          </cell>
          <cell r="C1127" t="str">
            <v xml:space="preserve">M2    </v>
          </cell>
          <cell r="D1127" t="str">
            <v>CR</v>
          </cell>
          <cell r="E1127" t="str">
            <v>109,67</v>
          </cell>
        </row>
        <row r="1128">
          <cell r="A1128">
            <v>43124</v>
          </cell>
          <cell r="B1128" t="str">
            <v xml:space="preserve">CHAPA EM ACO GALVANIZADO PARA STEEL DECK, COM NERVURAS TRAPEZOIDAIS, LARGURA UTIL DE 915 MM E ESPESSURA DE 0,95 MM                                                                                                                                                                                                                                                                                                                                                                                        </v>
          </cell>
          <cell r="C1128" t="str">
            <v xml:space="preserve">M2    </v>
          </cell>
          <cell r="D1128" t="str">
            <v>CR</v>
          </cell>
          <cell r="E1128" t="str">
            <v>128,06</v>
          </cell>
        </row>
        <row r="1129">
          <cell r="A1129">
            <v>43125</v>
          </cell>
          <cell r="B1129" t="str">
            <v xml:space="preserve">CHAPA EM ACO GALVANIZADO PARA STEEL DECK, COM NERVURAS TRAPEZOIDAIS, LARGURA UTIL DE 915 MM E ESPESSURA DE 1,25 MM                                                                                                                                                                                                                                                                                                                                                                                        </v>
          </cell>
          <cell r="C1129" t="str">
            <v xml:space="preserve">M2    </v>
          </cell>
          <cell r="D1129" t="str">
            <v>CR</v>
          </cell>
          <cell r="E1129" t="str">
            <v>166,08</v>
          </cell>
        </row>
        <row r="1130">
          <cell r="A1130">
            <v>40623</v>
          </cell>
          <cell r="B1130" t="str">
            <v xml:space="preserve">CHAPA PARA EMENDA DE VIGA, EM ACO GROSSO, QUALIDADE ESTRUTURAL, BITOLA 3/16 ", E= 4,75 MM, 4 FUROS, LARGURA 45 MM, COMPRIMENTO 500 MM                                                                                                                                                                                                                                                                                                                                                                     </v>
          </cell>
          <cell r="C1130" t="str">
            <v xml:space="preserve">PAR   </v>
          </cell>
          <cell r="D1130" t="str">
            <v>CR</v>
          </cell>
          <cell r="E1130" t="str">
            <v>99,41</v>
          </cell>
        </row>
        <row r="1131">
          <cell r="A1131">
            <v>43701</v>
          </cell>
          <cell r="B1131" t="str">
            <v xml:space="preserve">CHAPA/BOBINA LISA EM ALUMINIO, LIGA 1.200 - H14, QUALQUER ESPESSURA, QUALQUER LARGURA                                                                                                                                                                                                                                                                                                                                                                                                                     </v>
          </cell>
          <cell r="C1131" t="str">
            <v xml:space="preserve">KG    </v>
          </cell>
          <cell r="D1131" t="str">
            <v xml:space="preserve">C </v>
          </cell>
          <cell r="E1131" t="str">
            <v>35,00</v>
          </cell>
        </row>
        <row r="1132">
          <cell r="A1132">
            <v>1345</v>
          </cell>
          <cell r="B1132" t="str">
            <v xml:space="preserve">CHAPA/PAINEL DE MADEIRA COMPENSADA PLASTIFICADA (MADEIRITE PLASTIFICADO) PARA FORMA DE CONCRETO, DE 2200 x 1100 MM, E = *17* MM                                                                                                                                                                                                                                                                                                                                                                           </v>
          </cell>
          <cell r="C1132" t="str">
            <v xml:space="preserve">M2    </v>
          </cell>
          <cell r="D1132" t="str">
            <v>CR</v>
          </cell>
          <cell r="E1132" t="str">
            <v>72,20</v>
          </cell>
        </row>
        <row r="1133">
          <cell r="A1133">
            <v>1346</v>
          </cell>
          <cell r="B1133" t="str">
            <v xml:space="preserve">CHAPA/PAINEL DE MADEIRA COMPENSADA PLASTIFICADA (MADEIRITE PLASTIFICADO) PARA FORMA DE CONCRETO, DE 2200 x 1100 MM, E = 10 MM                                                                                                                                                                                                                                                                                                                                                                             </v>
          </cell>
          <cell r="C1133" t="str">
            <v xml:space="preserve">M2    </v>
          </cell>
          <cell r="D1133" t="str">
            <v>CR</v>
          </cell>
          <cell r="E1133" t="str">
            <v>41,99</v>
          </cell>
        </row>
        <row r="1134">
          <cell r="A1134">
            <v>1347</v>
          </cell>
          <cell r="B1134" t="str">
            <v xml:space="preserve">CHAPA/PAINEL DE MADEIRA COMPENSADA PLASTIFICADA (MADEIRITE PLASTIFICADO) PARA FORMA DE CONCRETO, DE 2200 x 1100 MM, E = 12 MM                                                                                                                                                                                                                                                                                                                                                                             </v>
          </cell>
          <cell r="C1134" t="str">
            <v xml:space="preserve">M2    </v>
          </cell>
          <cell r="D1134" t="str">
            <v>CR</v>
          </cell>
          <cell r="E1134" t="str">
            <v>52,03</v>
          </cell>
        </row>
        <row r="1135">
          <cell r="A1135">
            <v>43678</v>
          </cell>
          <cell r="B1135" t="str">
            <v xml:space="preserve">CHAPA/PAINEL DE MADEIRA COMPENSADA PLASTIFICADA (MADEIRITE PLASTIFICADO) PARA FORMA DE CONCRETO, DE 2200 X 1100 MM, E = 14 MM                                                                                                                                                                                                                                                                                                                                                                             </v>
          </cell>
          <cell r="C1135" t="str">
            <v xml:space="preserve">M2    </v>
          </cell>
          <cell r="D1135" t="str">
            <v>CR</v>
          </cell>
          <cell r="E1135" t="str">
            <v>60,36</v>
          </cell>
        </row>
        <row r="1136">
          <cell r="A1136">
            <v>43680</v>
          </cell>
          <cell r="B1136" t="str">
            <v xml:space="preserve">CHAPA/PAINEL DE MADEIRA COMPENSADA PLASTIFICADA (MADEIRITE PLASTIFICADO) PARA FORMA DE CONCRETO, DE 2200 X 1100 MM, E = 20 MM                                                                                                                                                                                                                                                                                                                                                                             </v>
          </cell>
          <cell r="C1136" t="str">
            <v xml:space="preserve">M2    </v>
          </cell>
          <cell r="D1136" t="str">
            <v>CR</v>
          </cell>
          <cell r="E1136" t="str">
            <v>86,95</v>
          </cell>
        </row>
        <row r="1137">
          <cell r="A1137">
            <v>43679</v>
          </cell>
          <cell r="B1137" t="str">
            <v xml:space="preserve">CHAPA/PAINEL DE MADEIRA COMPENSADA PLASTIFICADA (MADEIRITE PLASTIFICADO) PARA FORMA DE CONCRETO, DE 2200 X 1100 MM, E = 6 MM                                                                                                                                                                                                                                                                                                                                                                              </v>
          </cell>
          <cell r="C1137" t="str">
            <v xml:space="preserve">M2    </v>
          </cell>
          <cell r="D1137" t="str">
            <v>CR</v>
          </cell>
          <cell r="E1137" t="str">
            <v>30,51</v>
          </cell>
        </row>
        <row r="1138">
          <cell r="A1138">
            <v>1355</v>
          </cell>
          <cell r="B1138" t="str">
            <v xml:space="preserve">CHAPA/PAINEL DE MADEIRA COMPENSADA RESINADA (MADEIRITE RESINADO ROSA) PARA FORMA DE CONCRETO, DE 2200 x 1100 MM, E = 14 MM                                                                                                                                                                                                                                                                                                                                                                                </v>
          </cell>
          <cell r="C1138" t="str">
            <v xml:space="preserve">M2    </v>
          </cell>
          <cell r="D1138" t="str">
            <v>CR</v>
          </cell>
          <cell r="E1138" t="str">
            <v>34,72</v>
          </cell>
        </row>
        <row r="1139">
          <cell r="A1139">
            <v>1358</v>
          </cell>
          <cell r="B1139" t="str">
            <v xml:space="preserve">CHAPA/PAINEL DE MADEIRA COMPENSADA RESINADA (MADEIRITE RESINADO ROSA) PARA FORMA DE CONCRETO, DE 2200 x 1100 MM, E = 17 MM                                                                                                                                                                                                                                                                                                                                                                                </v>
          </cell>
          <cell r="C1139" t="str">
            <v xml:space="preserve">M2    </v>
          </cell>
          <cell r="D1139" t="str">
            <v>CR</v>
          </cell>
          <cell r="E1139" t="str">
            <v>42,63</v>
          </cell>
        </row>
        <row r="1140">
          <cell r="A1140">
            <v>43681</v>
          </cell>
          <cell r="B1140" t="str">
            <v xml:space="preserve">CHAPA/PAINEL DE MADEIRA COMPENSADA RESINADA (MADEIRITE RESINADO ROSA) PARA FORMA DE CONCRETO, DE 2200 x 1100 MM, E = 8 A 12 MM                                                                                                                                                                                                                                                                                                                                                                            </v>
          </cell>
          <cell r="C1140" t="str">
            <v xml:space="preserve">M2    </v>
          </cell>
          <cell r="D1140" t="str">
            <v xml:space="preserve">C </v>
          </cell>
          <cell r="E1140" t="str">
            <v>26,86</v>
          </cell>
        </row>
        <row r="1141">
          <cell r="A1141">
            <v>43677</v>
          </cell>
          <cell r="B1141" t="str">
            <v xml:space="preserve">CHAPA/PAINEL DE MADEIRA COMPENSADA RESINADA (MADEIRITE RESINADO ROSA) PARA FORMA DE CONCRETO, DE 2200 X 1100 MM, E = 20 MM                                                                                                                                                                                                                                                                                                                                                                                </v>
          </cell>
          <cell r="C1141" t="str">
            <v xml:space="preserve">M2    </v>
          </cell>
          <cell r="D1141" t="str">
            <v>CR</v>
          </cell>
          <cell r="E1141" t="str">
            <v>52,89</v>
          </cell>
        </row>
        <row r="1142">
          <cell r="A1142">
            <v>43682</v>
          </cell>
          <cell r="B1142" t="str">
            <v xml:space="preserve">CHAPA/PAINEL DE MADEIRA COMPENSADA RESINADA (MADEIRITE RESINADO ROSA) PARA FORMA DE CONCRETO, DE 2200 X 1100 MM, E = 6 MM                                                                                                                                                                                                                                                                                                                                                                                 </v>
          </cell>
          <cell r="C1142" t="str">
            <v xml:space="preserve">M2    </v>
          </cell>
          <cell r="D1142" t="str">
            <v>CR</v>
          </cell>
          <cell r="E1142" t="str">
            <v>16,21</v>
          </cell>
        </row>
        <row r="1143">
          <cell r="A1143">
            <v>20971</v>
          </cell>
          <cell r="B1143" t="str">
            <v xml:space="preserve">CHAVE DUPLA PARA CONEXOES TIPO STORZ, ENGATE RAPIDO 1 1/2" X 2 1/2", EM LATAO, PARA INSTALACAO PREDIAL COMBATE A INCENDIO                                                                                                                                                                                                                                                                                                                                                                                 </v>
          </cell>
          <cell r="C1143" t="str">
            <v xml:space="preserve">UN    </v>
          </cell>
          <cell r="D1143" t="str">
            <v>CR</v>
          </cell>
          <cell r="E1143" t="str">
            <v>30,47</v>
          </cell>
        </row>
        <row r="1144">
          <cell r="A1144">
            <v>39746</v>
          </cell>
          <cell r="B1144" t="str">
            <v xml:space="preserve">CHUMBADOR DE ACO GALVANIZADO, 1" X 600 MM, PARA POSTES DE ACO COM BASE, INCLUSO PORCA E ARRUELA                                                                                                                                                                                                                                                                                                                                                                                                           </v>
          </cell>
          <cell r="C1144" t="str">
            <v xml:space="preserve">UN    </v>
          </cell>
          <cell r="D1144" t="str">
            <v>CR</v>
          </cell>
          <cell r="E1144" t="str">
            <v>91,79</v>
          </cell>
        </row>
        <row r="1145">
          <cell r="A1145">
            <v>13279</v>
          </cell>
          <cell r="B1145" t="str">
            <v xml:space="preserve">CHUMBADOR DE ACO TIPO PARABOLT, * 5/8" X 200* MM,  COM PORCA E ARRUELA                                                                                                                                                                                                                                                                                                                                                                                                                                    </v>
          </cell>
          <cell r="C1145" t="str">
            <v xml:space="preserve">KG    </v>
          </cell>
          <cell r="D1145" t="str">
            <v>CR</v>
          </cell>
          <cell r="E1145" t="str">
            <v>23,24</v>
          </cell>
        </row>
        <row r="1146">
          <cell r="A1146">
            <v>11977</v>
          </cell>
          <cell r="B1146" t="str">
            <v xml:space="preserve">CHUMBADOR DE ACO, DIAMETRO 1/2", COMPRIMENTO 75 MM                                                                                                                                                                                                                                                                                                                                                                                                                                                        </v>
          </cell>
          <cell r="C1146" t="str">
            <v xml:space="preserve">UN    </v>
          </cell>
          <cell r="D1146" t="str">
            <v>CR</v>
          </cell>
          <cell r="E1146" t="str">
            <v>12,04</v>
          </cell>
        </row>
        <row r="1147">
          <cell r="A1147">
            <v>11975</v>
          </cell>
          <cell r="B1147" t="str">
            <v xml:space="preserve">CHUMBADOR DE ACO, DIAMETRO 5/8", COMPRIMENTO 6", COM PORCA                                                                                                                                                                                                                                                                                                                                                                                                                                                </v>
          </cell>
          <cell r="C1147" t="str">
            <v xml:space="preserve">UN    </v>
          </cell>
          <cell r="D1147" t="str">
            <v>CR</v>
          </cell>
          <cell r="E1147" t="str">
            <v>26,39</v>
          </cell>
        </row>
        <row r="1148">
          <cell r="A1148">
            <v>11976</v>
          </cell>
          <cell r="B1148" t="str">
            <v xml:space="preserve">CHUMBADOR, DIAMETRO 1/4" COM PARAFUSO 1/4" X 40 MM                                                                                                                                                                                                                                                                                                                                                                                                                                                        </v>
          </cell>
          <cell r="C1148" t="str">
            <v xml:space="preserve">UN    </v>
          </cell>
          <cell r="D1148" t="str">
            <v>CR</v>
          </cell>
          <cell r="E1148" t="str">
            <v>1,35</v>
          </cell>
        </row>
        <row r="1149">
          <cell r="A1149">
            <v>1368</v>
          </cell>
          <cell r="B1149" t="str">
            <v xml:space="preserve">CHUVEIRO COMUM EM PLASTICO BRANCO, COM CANO, 3 TEMPERATURAS, 5500 W (110/220 V)                                                                                                                                                                                                                                                                                                                                                                                                                           </v>
          </cell>
          <cell r="C1149" t="str">
            <v xml:space="preserve">UN    </v>
          </cell>
          <cell r="D1149" t="str">
            <v xml:space="preserve">C </v>
          </cell>
          <cell r="E1149" t="str">
            <v>87,90</v>
          </cell>
        </row>
        <row r="1150">
          <cell r="A1150">
            <v>1367</v>
          </cell>
          <cell r="B1150" t="str">
            <v xml:space="preserve">CHUVEIRO COMUM EM PLASTICO CROMADO, COM CANO, 4 TEMPERATURAS (110/220 V)                                                                                                                                                                                                                                                                                                                                                                                                                                  </v>
          </cell>
          <cell r="C1150" t="str">
            <v xml:space="preserve">UN    </v>
          </cell>
          <cell r="D1150" t="str">
            <v>CR</v>
          </cell>
          <cell r="E1150" t="str">
            <v>284,33</v>
          </cell>
        </row>
        <row r="1151">
          <cell r="A1151">
            <v>1380</v>
          </cell>
          <cell r="B1151" t="str">
            <v xml:space="preserve">CIMENTO BRANCO NAO ESTRUTURAL (CPB - NAO ESTRUTURAL)                                                                                                                                                                                                                                                                                                                                                                                                                                                      </v>
          </cell>
          <cell r="C1151" t="str">
            <v xml:space="preserve">KG    </v>
          </cell>
          <cell r="D1151" t="str">
            <v>CR</v>
          </cell>
          <cell r="E1151" t="str">
            <v>4,01</v>
          </cell>
        </row>
        <row r="1152">
          <cell r="A1152">
            <v>1375</v>
          </cell>
          <cell r="B1152" t="str">
            <v xml:space="preserve">CIMENTO IMPERMEABILIZANTE DE PEGA ULTRARRAPIDA PARA TAMPONAMENTOS                                                                                                                                                                                                                                                                                                                                                                                                                                         </v>
          </cell>
          <cell r="C1152" t="str">
            <v xml:space="preserve">KG    </v>
          </cell>
          <cell r="D1152" t="str">
            <v>CR</v>
          </cell>
          <cell r="E1152" t="str">
            <v>16,75</v>
          </cell>
        </row>
        <row r="1153">
          <cell r="A1153">
            <v>1379</v>
          </cell>
          <cell r="B1153" t="str">
            <v xml:space="preserve">CIMENTO PORTLAND COMPOSTO CP II-32                                                                                                                                                                                                                                                                                                                                                                                                                                                                        </v>
          </cell>
          <cell r="C1153" t="str">
            <v xml:space="preserve">KG    </v>
          </cell>
          <cell r="D1153" t="str">
            <v xml:space="preserve">C </v>
          </cell>
          <cell r="E1153" t="str">
            <v>0,60</v>
          </cell>
        </row>
        <row r="1154">
          <cell r="A1154">
            <v>13284</v>
          </cell>
          <cell r="B1154" t="str">
            <v xml:space="preserve">CIMENTO PORTLAND DE ALTO FORNO (AF) CP III-40                                                                                                                                                                                                                                                                                                                                                                                                                                                             </v>
          </cell>
          <cell r="C1154" t="str">
            <v xml:space="preserve">KG    </v>
          </cell>
          <cell r="D1154" t="str">
            <v>CR</v>
          </cell>
          <cell r="E1154" t="str">
            <v>0,54</v>
          </cell>
        </row>
        <row r="1155">
          <cell r="A1155">
            <v>44528</v>
          </cell>
          <cell r="B1155" t="str">
            <v xml:space="preserve">CIMENTO PORTLAND ESTRUTURAL BRANCO CPB - 32 ou CPB - 40                                                                                                                                                                                                                                                                                                                                                                                                                                                   </v>
          </cell>
          <cell r="C1155" t="str">
            <v xml:space="preserve">KG    </v>
          </cell>
          <cell r="D1155" t="str">
            <v>CR</v>
          </cell>
          <cell r="E1155" t="str">
            <v>3,19</v>
          </cell>
        </row>
        <row r="1156">
          <cell r="A1156">
            <v>34753</v>
          </cell>
          <cell r="B1156" t="str">
            <v xml:space="preserve">CIMENTO PORTLAND POZOLANICO CP IV-32                                                                                                                                                                                                                                                                                                                                                                                                                                                                      </v>
          </cell>
          <cell r="C1156" t="str">
            <v xml:space="preserve">KG    </v>
          </cell>
          <cell r="D1156" t="str">
            <v>CR</v>
          </cell>
          <cell r="E1156" t="str">
            <v>0,58</v>
          </cell>
        </row>
        <row r="1157">
          <cell r="A1157">
            <v>420</v>
          </cell>
          <cell r="B1157" t="str">
            <v xml:space="preserve">CINTA CIRCULAR EM ACO GALVANIZADO DE 150 MM DE DIAMETRO PARA FIXACAO DE CAIXA MEDICAO, INCLUI PARAFUSOS E PORCAS                                                                                                                                                                                                                                                                                                                                                                                          </v>
          </cell>
          <cell r="C1157" t="str">
            <v xml:space="preserve">UN    </v>
          </cell>
          <cell r="D1157" t="str">
            <v>CR</v>
          </cell>
          <cell r="E1157" t="str">
            <v>26,20</v>
          </cell>
        </row>
        <row r="1158">
          <cell r="A1158">
            <v>12327</v>
          </cell>
          <cell r="B1158" t="str">
            <v xml:space="preserve">CINTA CIRCULAR EM ACO GALVANIZADO DE 210 MM DE DIAMETRO PARA INSTALACAO DE TRANSFORMADOR EM POSTE DE CONCRETO                                                                                                                                                                                                                                                                                                                                                                                             </v>
          </cell>
          <cell r="C1158" t="str">
            <v xml:space="preserve">UN    </v>
          </cell>
          <cell r="D1158" t="str">
            <v>CR</v>
          </cell>
          <cell r="E1158" t="str">
            <v>31,22</v>
          </cell>
        </row>
        <row r="1159">
          <cell r="A1159">
            <v>36148</v>
          </cell>
          <cell r="B1159" t="str">
            <v xml:space="preserve">CINTURAO DE SEGURANCA TIPO PARAQUEDISTA, FIVELA EM ACO, AJUSTE NO SUSPENSARIO, CINTURA E PERNAS                                                                                                                                                                                                                                                                                                                                                                                                           </v>
          </cell>
          <cell r="C1159" t="str">
            <v xml:space="preserve">UN    </v>
          </cell>
          <cell r="D1159" t="str">
            <v>CR</v>
          </cell>
          <cell r="E1159" t="str">
            <v>71,95</v>
          </cell>
        </row>
        <row r="1160">
          <cell r="A1160">
            <v>12329</v>
          </cell>
          <cell r="B1160" t="str">
            <v xml:space="preserve">COBRE ELETROLITICO EM BARRA OU CHAPA                                                                                                                                                                                                                                                                                                                                                                                                                                                                      </v>
          </cell>
          <cell r="C1160" t="str">
            <v xml:space="preserve">KG    </v>
          </cell>
          <cell r="D1160" t="str">
            <v>CR</v>
          </cell>
          <cell r="E1160" t="str">
            <v>99,62</v>
          </cell>
        </row>
        <row r="1161">
          <cell r="A1161">
            <v>1339</v>
          </cell>
          <cell r="B1161" t="str">
            <v xml:space="preserve">COLA A BASE DE RESINA SINTETICA PARA CHAPA DE LAMINADO MELAMINICO                                                                                                                                                                                                                                                                                                                                                                                                                                         </v>
          </cell>
          <cell r="C1161" t="str">
            <v xml:space="preserve">KG    </v>
          </cell>
          <cell r="D1161" t="str">
            <v>CR</v>
          </cell>
          <cell r="E1161" t="str">
            <v>62,30</v>
          </cell>
        </row>
        <row r="1162">
          <cell r="A1162">
            <v>44396</v>
          </cell>
          <cell r="B1162" t="str">
            <v xml:space="preserve">COLA BRANCA BASE PVA                                                                                                                                                                                                                                                                                                                                                                                                                                                                                      </v>
          </cell>
          <cell r="C1162" t="str">
            <v xml:space="preserve">KG    </v>
          </cell>
          <cell r="D1162" t="str">
            <v>CR</v>
          </cell>
          <cell r="E1162" t="str">
            <v>44,20</v>
          </cell>
        </row>
        <row r="1163">
          <cell r="A1163">
            <v>44327</v>
          </cell>
          <cell r="B1163" t="str">
            <v xml:space="preserve">COLA PARA TUBOS E MANTAS ELASTOMERICAS, A BASE DE SOLVENTE                                                                                                                                                                                                                                                                                                                                                                                                                                                </v>
          </cell>
          <cell r="C1163" t="str">
            <v xml:space="preserve">L     </v>
          </cell>
          <cell r="D1163" t="str">
            <v>CR</v>
          </cell>
          <cell r="E1163" t="str">
            <v>150,31</v>
          </cell>
        </row>
        <row r="1164">
          <cell r="A1164">
            <v>37418</v>
          </cell>
          <cell r="B1164" t="str">
            <v xml:space="preserve">COLAR DE TOMADA EM POLIPROPILENO, PP, COM PARAFUSOS, PARA PEAD, 63 X 1/2" - LIGACAO PREDIAL DE AGUA                                                                                                                                                                                                                                                                                                                                                                                                       </v>
          </cell>
          <cell r="C1164" t="str">
            <v xml:space="preserve">UN    </v>
          </cell>
          <cell r="D1164" t="str">
            <v>CR</v>
          </cell>
          <cell r="E1164" t="str">
            <v>15,40</v>
          </cell>
        </row>
        <row r="1165">
          <cell r="A1165">
            <v>37419</v>
          </cell>
          <cell r="B1165" t="str">
            <v xml:space="preserve">COLAR DE TOMADA EM POLIPROPILENO, PP, COM PARAFUSOS, PARA PEAD, 63 X 3/4" - LIGACAO PREDIAL DE AGUA                                                                                                                                                                                                                                                                                                                                                                                                       </v>
          </cell>
          <cell r="C1165" t="str">
            <v xml:space="preserve">UN    </v>
          </cell>
          <cell r="D1165" t="str">
            <v>CR</v>
          </cell>
          <cell r="E1165" t="str">
            <v>15,81</v>
          </cell>
        </row>
        <row r="1166">
          <cell r="A1166">
            <v>1427</v>
          </cell>
          <cell r="B1166" t="str">
            <v xml:space="preserve">COLAR TOMADA PVC, COM TRAVAS, SAIDA COM ROSCA, DE 110 MM X 1/2" OU 110 MM X 3/4", PARA LIGACAO PREDIAL DE AGUA                                                                                                                                                                                                                                                                                                                                                                                            </v>
          </cell>
          <cell r="C1166" t="str">
            <v xml:space="preserve">UN    </v>
          </cell>
          <cell r="D1166" t="str">
            <v>CR</v>
          </cell>
          <cell r="E1166" t="str">
            <v>15,68</v>
          </cell>
        </row>
        <row r="1167">
          <cell r="A1167">
            <v>1402</v>
          </cell>
          <cell r="B1167" t="str">
            <v xml:space="preserve">COLAR TOMADA PVC, COM TRAVAS, SAIDA COM ROSCA, DE 32 MM X 1/2" OU 32 MM X 3/4", PARA LIGACAO PREDIAL DE AGUA                                                                                                                                                                                                                                                                                                                                                                                              </v>
          </cell>
          <cell r="C1167" t="str">
            <v xml:space="preserve">UN    </v>
          </cell>
          <cell r="D1167" t="str">
            <v>CR</v>
          </cell>
          <cell r="E1167" t="str">
            <v>5,42</v>
          </cell>
        </row>
        <row r="1168">
          <cell r="A1168">
            <v>1420</v>
          </cell>
          <cell r="B1168" t="str">
            <v xml:space="preserve">COLAR TOMADA PVC, COM TRAVAS, SAIDA COM ROSCA, DE 40 MM X 1/2" OU 40 MM X 3/4", PARA LIGACAO PREDIAL DE AGUA                                                                                                                                                                                                                                                                                                                                                                                              </v>
          </cell>
          <cell r="C1168" t="str">
            <v xml:space="preserve">UN    </v>
          </cell>
          <cell r="D1168" t="str">
            <v>CR</v>
          </cell>
          <cell r="E1168" t="str">
            <v>6,97</v>
          </cell>
        </row>
        <row r="1169">
          <cell r="A1169">
            <v>1419</v>
          </cell>
          <cell r="B1169" t="str">
            <v xml:space="preserve">COLAR TOMADA PVC, COM TRAVAS, SAIDA COM ROSCA, DE 50 MM X 1/2" OU 50 MM X 3/4", PARA LIGACAO PREDIAL DE AGUA                                                                                                                                                                                                                                                                                                                                                                                              </v>
          </cell>
          <cell r="C1169" t="str">
            <v xml:space="preserve">UN    </v>
          </cell>
          <cell r="D1169" t="str">
            <v>CR</v>
          </cell>
          <cell r="E1169" t="str">
            <v>8,42</v>
          </cell>
        </row>
        <row r="1170">
          <cell r="A1170">
            <v>1414</v>
          </cell>
          <cell r="B1170" t="str">
            <v xml:space="preserve">COLAR TOMADA PVC, COM TRAVAS, SAIDA COM ROSCA, DE 60 MM X 1/2" OU 60 MM X 3/4", PARA LIGACAO PREDIAL DE AGUA                                                                                                                                                                                                                                                                                                                                                                                              </v>
          </cell>
          <cell r="C1170" t="str">
            <v xml:space="preserve">UN    </v>
          </cell>
          <cell r="D1170" t="str">
            <v>CR</v>
          </cell>
          <cell r="E1170" t="str">
            <v>8,24</v>
          </cell>
        </row>
        <row r="1171">
          <cell r="A1171">
            <v>1413</v>
          </cell>
          <cell r="B1171" t="str">
            <v xml:space="preserve">COLAR TOMADA PVC, COM TRAVAS, SAIDA COM ROSCA, DE 75 MM X 1/2" OU 75 MM X 3/4", PARA LIGACAO PREDIAL DE AGUA                                                                                                                                                                                                                                                                                                                                                                                              </v>
          </cell>
          <cell r="C1171" t="str">
            <v xml:space="preserve">UN    </v>
          </cell>
          <cell r="D1171" t="str">
            <v>CR</v>
          </cell>
          <cell r="E1171" t="str">
            <v>12,18</v>
          </cell>
        </row>
        <row r="1172">
          <cell r="A1172">
            <v>1412</v>
          </cell>
          <cell r="B1172" t="str">
            <v xml:space="preserve">COLAR TOMADA PVC, COM TRAVAS, SAIDA COM ROSCA, DE 85 MM X 1/2" OU 85 MM X 3/4", PARA LIGACAO PREDIAL DE AGUA                                                                                                                                                                                                                                                                                                                                                                                              </v>
          </cell>
          <cell r="C1172" t="str">
            <v xml:space="preserve">UN    </v>
          </cell>
          <cell r="D1172" t="str">
            <v>CR</v>
          </cell>
          <cell r="E1172" t="str">
            <v>10,32</v>
          </cell>
        </row>
        <row r="1173">
          <cell r="A1173">
            <v>1406</v>
          </cell>
          <cell r="B1173" t="str">
            <v xml:space="preserve">COLAR TOMADA PVC, COM TRAVAS, SAIDA ROSCAVEL COM BUCHA DE LATAO, DE 60 MM X 1/2" OU 60 MM X 3/4", PARA LIGACAO PREDIAL DE AGUA                                                                                                                                                                                                                                                                                                                                                                            </v>
          </cell>
          <cell r="C1173" t="str">
            <v xml:space="preserve">UN    </v>
          </cell>
          <cell r="D1173" t="str">
            <v>CR</v>
          </cell>
          <cell r="E1173" t="str">
            <v>12,45</v>
          </cell>
        </row>
        <row r="1174">
          <cell r="A1174">
            <v>11281</v>
          </cell>
          <cell r="B1174" t="str">
            <v xml:space="preserve">COMPACTADOR DE SOLO A PERCUSSAO (SOQUETE), A GASOLINA 4 TEMPOS, PESO 55 A 65 KG, FORCA DE IMPACTO 1.000 A 1.500 KGF, FREQ. 600 A 700 GOLPES P/ MINUTO, VELOCIDADE TRABALHO DE 10 A 15 M/MIN, POT. DE 2,00 A 3,00 HP                                                                                                                                                                                                                                                                                       </v>
          </cell>
          <cell r="C1174" t="str">
            <v xml:space="preserve">UN    </v>
          </cell>
          <cell r="D1174" t="str">
            <v xml:space="preserve">C </v>
          </cell>
          <cell r="E1174" t="str">
            <v>10.469,45</v>
          </cell>
        </row>
        <row r="1175">
          <cell r="A1175">
            <v>1442</v>
          </cell>
          <cell r="B1175" t="str">
            <v xml:space="preserve">COMPACTADOR DE SOLO TIPO PLACA VIBRATORIA REVERSIVEL, A GASOLINA 4 TEMPOS, PESO 125 A 150 KG, FORCA CENTRIF. 2500 A 2800 KGF, LARG. TRABALHO 400 A 450 MM, FREQ. VIBRACAO 4300 A 4500 RPM, VELOC. TRABALHO 15 A 20 M/MIN, POT. 5,5 A 6,0 HP                                                                                                                                                                                                                                                               </v>
          </cell>
          <cell r="C1175" t="str">
            <v xml:space="preserve">UN    </v>
          </cell>
          <cell r="D1175" t="str">
            <v>CR</v>
          </cell>
          <cell r="E1175" t="str">
            <v>8.789,02</v>
          </cell>
        </row>
        <row r="1176">
          <cell r="A1176">
            <v>13457</v>
          </cell>
          <cell r="B1176" t="str">
            <v xml:space="preserve">COMPACTADOR DE SOLO TIPO PLACA VIBRATORIA REVERSIVEL, A GASOLINA 4 TEMPOS, PESO 150 A 175 KG, FORCA CENTRIF. 2800 A 3100 KGF, LARG. TRABALHO DE 450 A 520 MM, FREQ. VIBRACAO 4000 A 4300 RPM, VELOC. TRABALHO DE 15 A 20 M/MIN, POT. DE 6,0 A 7,0 HP                                                                                                                                                                                                                                                      </v>
          </cell>
          <cell r="C1176" t="str">
            <v xml:space="preserve">UN    </v>
          </cell>
          <cell r="D1176" t="str">
            <v>CR</v>
          </cell>
          <cell r="E1176" t="str">
            <v>7.586,55</v>
          </cell>
        </row>
        <row r="1177">
          <cell r="A1177">
            <v>40699</v>
          </cell>
          <cell r="B1177"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7" t="str">
            <v xml:space="preserve">UN    </v>
          </cell>
          <cell r="D1177" t="str">
            <v>CR</v>
          </cell>
          <cell r="E1177" t="str">
            <v>5.864,69</v>
          </cell>
        </row>
        <row r="1178">
          <cell r="A1178">
            <v>40701</v>
          </cell>
          <cell r="B1178" t="str">
            <v xml:space="preserve">COMPACTADOR DE SOLO, TIPO PLACA VIBRATORIA REVERSIVEL, A DIESEL, PESO 700 A 820 KG, FORCA CENTRIF. DE 6.200 A 10.000 KGF, LARG. TRABALHO DE 650 A 720 MM, FREQ. VIBRACAO DE 3.000 A 3.500 RPM, VELOCIDADE TRABALHO DE 25 A 30 M/MIN, POT. DE 13,0 A 15,0 HP                                                                                                                                                                                                                                               </v>
          </cell>
          <cell r="C1178" t="str">
            <v xml:space="preserve">UN    </v>
          </cell>
          <cell r="D1178" t="str">
            <v>CR</v>
          </cell>
          <cell r="E1178" t="str">
            <v>103.695,87</v>
          </cell>
        </row>
        <row r="1179">
          <cell r="A1179">
            <v>40700</v>
          </cell>
          <cell r="B1179"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9" t="str">
            <v xml:space="preserve">UN    </v>
          </cell>
          <cell r="D1179" t="str">
            <v>CR</v>
          </cell>
          <cell r="E1179" t="str">
            <v>13.652,25</v>
          </cell>
        </row>
        <row r="1180">
          <cell r="A1180">
            <v>13458</v>
          </cell>
          <cell r="B1180" t="str">
            <v xml:space="preserve">COMPACTADOR DE SOLOS DE PERCURSAO (SOQUETE) COM MOTOR A GASOLINA 4 TEMPOS DE 4 HP (4 CV)                                                                                                                                                                                                                                                                                                                                                                                                                  </v>
          </cell>
          <cell r="C1180" t="str">
            <v xml:space="preserve">UN    </v>
          </cell>
          <cell r="D1180" t="str">
            <v>CR</v>
          </cell>
          <cell r="E1180" t="str">
            <v>12.973,01</v>
          </cell>
        </row>
        <row r="1181">
          <cell r="A1181">
            <v>11134</v>
          </cell>
          <cell r="B1181" t="str">
            <v xml:space="preserve">COMPENSADO NAVAL - CHAPA/PAINEL EM MADEIRA COMPENSADA PRENSADA, DE 2200 X 1600 MM, E = 10 MM                                                                                                                                                                                                                                                                                                                                                                                                              </v>
          </cell>
          <cell r="C1181" t="str">
            <v xml:space="preserve">M2    </v>
          </cell>
          <cell r="D1181" t="str">
            <v>CR</v>
          </cell>
          <cell r="E1181" t="str">
            <v>59,82</v>
          </cell>
        </row>
        <row r="1182">
          <cell r="A1182">
            <v>11135</v>
          </cell>
          <cell r="B1182" t="str">
            <v xml:space="preserve">COMPENSADO NAVAL - CHAPA/PAINEL EM MADEIRA COMPENSADA PRENSADA, DE 2200 X 1600 MM, E = 12 MM                                                                                                                                                                                                                                                                                                                                                                                                              </v>
          </cell>
          <cell r="C1182" t="str">
            <v xml:space="preserve">M2    </v>
          </cell>
          <cell r="D1182" t="str">
            <v>CR</v>
          </cell>
          <cell r="E1182" t="str">
            <v>64,59</v>
          </cell>
        </row>
        <row r="1183">
          <cell r="A1183">
            <v>11136</v>
          </cell>
          <cell r="B1183" t="str">
            <v xml:space="preserve">COMPENSADO NAVAL - CHAPA/PAINEL EM MADEIRA COMPENSADA PRENSADA, DE 2200 X 1600 MM, E = 15 MM                                                                                                                                                                                                                                                                                                                                                                                                              </v>
          </cell>
          <cell r="C1183" t="str">
            <v xml:space="preserve">M2    </v>
          </cell>
          <cell r="D1183" t="str">
            <v>CR</v>
          </cell>
          <cell r="E1183" t="str">
            <v>73,96</v>
          </cell>
        </row>
        <row r="1184">
          <cell r="A1184">
            <v>34743</v>
          </cell>
          <cell r="B1184" t="str">
            <v xml:space="preserve">COMPENSADO NAVAL - CHAPA/PAINEL EM MADEIRA COMPENSADA PRENSADA, DE 2200 X 1600 MM, E = 18 MM                                                                                                                                                                                                                                                                                                                                                                                                              </v>
          </cell>
          <cell r="C1184" t="str">
            <v xml:space="preserve">M2    </v>
          </cell>
          <cell r="D1184" t="str">
            <v>CR</v>
          </cell>
          <cell r="E1184" t="str">
            <v>89,24</v>
          </cell>
        </row>
        <row r="1185">
          <cell r="A1185">
            <v>11137</v>
          </cell>
          <cell r="B1185" t="str">
            <v xml:space="preserve">COMPENSADO NAVAL - CHAPA/PAINEL EM MADEIRA COMPENSADA PRENSADA, DE 2200 X 1600 MM, E = 20 MM                                                                                                                                                                                                                                                                                                                                                                                                              </v>
          </cell>
          <cell r="C1185" t="str">
            <v xml:space="preserve">M2    </v>
          </cell>
          <cell r="D1185" t="str">
            <v>CR</v>
          </cell>
          <cell r="E1185" t="str">
            <v>101,35</v>
          </cell>
        </row>
        <row r="1186">
          <cell r="A1186">
            <v>34745</v>
          </cell>
          <cell r="B1186" t="str">
            <v xml:space="preserve">COMPENSADO NAVAL - CHAPA/PAINEL EM MADEIRA COMPENSADA PRENSADA, DE 2200 X 1600 MM, E = 25 MM                                                                                                                                                                                                                                                                                                                                                                                                              </v>
          </cell>
          <cell r="C1186" t="str">
            <v xml:space="preserve">M2    </v>
          </cell>
          <cell r="D1186" t="str">
            <v>CR</v>
          </cell>
          <cell r="E1186" t="str">
            <v>120,53</v>
          </cell>
        </row>
        <row r="1187">
          <cell r="A1187">
            <v>34746</v>
          </cell>
          <cell r="B1187" t="str">
            <v xml:space="preserve">COMPENSADO NAVAL - CHAPA/PAINEL EM MADEIRA COMPENSADA PRENSADA, DE 2200 X 1600 MM, E = 4 MM                                                                                                                                                                                                                                                                                                                                                                                                               </v>
          </cell>
          <cell r="C1187" t="str">
            <v xml:space="preserve">M2    </v>
          </cell>
          <cell r="D1187" t="str">
            <v>CR</v>
          </cell>
          <cell r="E1187" t="str">
            <v>32,87</v>
          </cell>
        </row>
        <row r="1188">
          <cell r="A1188">
            <v>1360</v>
          </cell>
          <cell r="B1188" t="str">
            <v xml:space="preserve">COMPENSADO NAVAL - CHAPA/PAINEL EM MADEIRA COMPENSADA PRENSADA, DE 2200 X 1600 MM, E = 6 MM                                                                                                                                                                                                                                                                                                                                                                                                               </v>
          </cell>
          <cell r="C1188" t="str">
            <v xml:space="preserve">M2    </v>
          </cell>
          <cell r="D1188" t="str">
            <v>CR</v>
          </cell>
          <cell r="E1188" t="str">
            <v>38,35</v>
          </cell>
        </row>
        <row r="1189">
          <cell r="A1189">
            <v>36524</v>
          </cell>
          <cell r="B1189" t="str">
            <v xml:space="preserve">COMPRESSOR DE AR ESTACIONARIO, VAZAO 620 PCM, PRESSAO EFETIVA DE TRABALHO 109 PSI, MOTOR ELETRICO, POTENCIA 127 CV                                                                                                                                                                                                                                                                                                                                                                                        </v>
          </cell>
          <cell r="C1189" t="str">
            <v xml:space="preserve">UN    </v>
          </cell>
          <cell r="D1189" t="str">
            <v>CR</v>
          </cell>
          <cell r="E1189" t="str">
            <v>183.803,46</v>
          </cell>
        </row>
        <row r="1190">
          <cell r="A1190">
            <v>36526</v>
          </cell>
          <cell r="B1190" t="str">
            <v xml:space="preserve">COMPRESSOR DE AR REBOCAVEL VAZAO 400 PCM, PRESSAO EFETIVA DE TRABALHO 102 PSI, MOTOR DIESEL, POTENCIA 110 CV                                                                                                                                                                                                                                                                                                                                                                                              </v>
          </cell>
          <cell r="C1190" t="str">
            <v xml:space="preserve">UN    </v>
          </cell>
          <cell r="D1190" t="str">
            <v>CR</v>
          </cell>
          <cell r="E1190" t="str">
            <v>148.116,31</v>
          </cell>
        </row>
        <row r="1191">
          <cell r="A1191">
            <v>36523</v>
          </cell>
          <cell r="B1191" t="str">
            <v xml:space="preserve">COMPRESSOR DE AR REBOCAVEL VAZAO 748 PCM, PRESSAO EFETIVA DE TRABALHO 102 PSI, MOTOR DIESEL, POTENCIA 210 CV                                                                                                                                                                                                                                                                                                                                                                                              </v>
          </cell>
          <cell r="C1191" t="str">
            <v xml:space="preserve">UN    </v>
          </cell>
          <cell r="D1191" t="str">
            <v>CR</v>
          </cell>
          <cell r="E1191" t="str">
            <v>317.097,03</v>
          </cell>
        </row>
        <row r="1192">
          <cell r="A1192">
            <v>36527</v>
          </cell>
          <cell r="B1192" t="str">
            <v xml:space="preserve">COMPRESSOR DE AR REBOCAVEL VAZAO 860 PCM, PRESSAO EFETIVA DE TRABALHO 102 PSI, MOTOR DIESEL, POTENCIA 250 CV                                                                                                                                                                                                                                                                                                                                                                                              </v>
          </cell>
          <cell r="C1192" t="str">
            <v xml:space="preserve">UN    </v>
          </cell>
          <cell r="D1192" t="str">
            <v>CR</v>
          </cell>
          <cell r="E1192" t="str">
            <v>344.432,69</v>
          </cell>
        </row>
        <row r="1193">
          <cell r="A1193">
            <v>38642</v>
          </cell>
          <cell r="B1193" t="str">
            <v xml:space="preserve">COMPRESSOR DE AR REBOCAVEL, VAZAO 152 PCM, PRESSAO EFETIVA DE TRABALHO 102 PSI, MOTOR DIESEL, POTENCIA 31,5 KW                                                                                                                                                                                                                                                                                                                                                                                            </v>
          </cell>
          <cell r="C1193" t="str">
            <v xml:space="preserve">UN    </v>
          </cell>
          <cell r="D1193" t="str">
            <v>CR</v>
          </cell>
          <cell r="E1193" t="str">
            <v>80.192,77</v>
          </cell>
        </row>
        <row r="1194">
          <cell r="A1194">
            <v>36522</v>
          </cell>
          <cell r="B1194" t="str">
            <v xml:space="preserve">COMPRESSOR DE AR REBOCAVEL, VAZAO 189 PCM, PRESSAO EFETIVA DE TRABALHO 102 PSI, MOTOR DIESEL, POTENCIA 63 CV                                                                                                                                                                                                                                                                                                                                                                                              </v>
          </cell>
          <cell r="C1194" t="str">
            <v xml:space="preserve">UN    </v>
          </cell>
          <cell r="D1194" t="str">
            <v>CR</v>
          </cell>
          <cell r="E1194" t="str">
            <v>93.263,23</v>
          </cell>
        </row>
        <row r="1195">
          <cell r="A1195">
            <v>36525</v>
          </cell>
          <cell r="B1195" t="str">
            <v xml:space="preserve">COMPRESSOR DE AR REBOCAVEL, VAZAO 250 PCM, PRESSAO EFETIVA DE TRABALHO 102 PSI, MOTOR DIESEL, POTENCIA 81 CV                                                                                                                                                                                                                                                                                                                                                                                              </v>
          </cell>
          <cell r="C1195" t="str">
            <v xml:space="preserve">UN    </v>
          </cell>
          <cell r="D1195" t="str">
            <v>CR</v>
          </cell>
          <cell r="E1195" t="str">
            <v>124.901,25</v>
          </cell>
        </row>
        <row r="1196">
          <cell r="A1196">
            <v>13803</v>
          </cell>
          <cell r="B1196" t="str">
            <v xml:space="preserve">COMPRESSOR DE AR REBOCAVEL, VAZAO 89 PCM, PRESSAO EFETIVA DE TRABALHO *102* PSI, MOTOR DIESEL, POTENCIA *20* CV                                                                                                                                                                                                                                                                                                                                                                                           </v>
          </cell>
          <cell r="C1196" t="str">
            <v xml:space="preserve">UN    </v>
          </cell>
          <cell r="D1196" t="str">
            <v xml:space="preserve">C </v>
          </cell>
          <cell r="E1196" t="str">
            <v>124.543,86</v>
          </cell>
        </row>
        <row r="1197">
          <cell r="A1197">
            <v>34348</v>
          </cell>
          <cell r="B1197" t="str">
            <v xml:space="preserve">CONCERTINA CLIPADA (DUPLA) EM ACO GALVANIZADO DE ALTA RESISTENCIA, COM ESPIRAL DE 300 MM, D = 2,76 MM                                                                                                                                                                                                                                                                                                                                                                                                     </v>
          </cell>
          <cell r="C1197" t="str">
            <v xml:space="preserve">M     </v>
          </cell>
          <cell r="D1197" t="str">
            <v>CR</v>
          </cell>
          <cell r="E1197" t="str">
            <v>24,28</v>
          </cell>
        </row>
        <row r="1198">
          <cell r="A1198">
            <v>34347</v>
          </cell>
          <cell r="B1198" t="str">
            <v xml:space="preserve">CONCERTINA SIMPLES EM ACO GALVANIZADO DE ALTA RESISTENCIA, COM ESPIRAL DE 300 MM, D = 2,76 MM                                                                                                                                                                                                                                                                                                                                                                                                             </v>
          </cell>
          <cell r="C1198" t="str">
            <v xml:space="preserve">M     </v>
          </cell>
          <cell r="D1198" t="str">
            <v>CR</v>
          </cell>
          <cell r="E1198" t="str">
            <v>17,36</v>
          </cell>
        </row>
        <row r="1199">
          <cell r="A1199">
            <v>11146</v>
          </cell>
          <cell r="B1199" t="str">
            <v xml:space="preserve">CONCRETO AUTOADENSAVEL (CAA) CLASSE DE RESISTENCIA C15, ESPALHAMENTO SF2, COM BOMBEAMENTO (DISPONIBILIZACAO DE BOMBA), SEM O LANCAMENTO (NBR 15823)                                                                                                                                                                                                                                                                                                                                                       </v>
          </cell>
          <cell r="C1199" t="str">
            <v xml:space="preserve">M3    </v>
          </cell>
          <cell r="D1199" t="str">
            <v>CR</v>
          </cell>
          <cell r="E1199" t="str">
            <v>462,27</v>
          </cell>
        </row>
        <row r="1200">
          <cell r="A1200">
            <v>11147</v>
          </cell>
          <cell r="B1200" t="str">
            <v xml:space="preserve">CONCRETO AUTOADENSAVEL (CAA) CLASSE DE RESISTENCIA C20, ESPALHAMENTO SF2, COM BOMBEAMENTO (DISPONIBILIZACAO DE BOMBA), SEM O LANCAMENTO (NBR 15823)                                                                                                                                                                                                                                                                                                                                                       </v>
          </cell>
          <cell r="C1200" t="str">
            <v xml:space="preserve">M3    </v>
          </cell>
          <cell r="D1200" t="str">
            <v>CR</v>
          </cell>
          <cell r="E1200" t="str">
            <v>480,36</v>
          </cell>
        </row>
        <row r="1201">
          <cell r="A1201">
            <v>34872</v>
          </cell>
          <cell r="B1201" t="str">
            <v xml:space="preserve">CONCRETO AUTOADENSAVEL (CAA) CLASSE DE RESISTENCIA C25, ESPALHAMENTO SF2, COM BOMBEAMENTO (DISPONIBILIZACAO DE BOMBA), SEM O LANCAMENTO (NBR 15823)                                                                                                                                                                                                                                                                                                                                                       </v>
          </cell>
          <cell r="C1201" t="str">
            <v xml:space="preserve">M3    </v>
          </cell>
          <cell r="D1201" t="str">
            <v>CR</v>
          </cell>
          <cell r="E1201" t="str">
            <v>485,76</v>
          </cell>
        </row>
        <row r="1202">
          <cell r="A1202">
            <v>34491</v>
          </cell>
          <cell r="B1202" t="str">
            <v xml:space="preserve">CONCRETO AUTOADENSAVEL (CAA) CLASSE DE RESISTENCIA C30, ESPALHAMENTO SF2, COM BOMBEAMENTO (DISPONIBILIZACAO DE BOMBA), SEM O LANCAMENTO (NBR 15823)                                                                                                                                                                                                                                                                                                                                                       </v>
          </cell>
          <cell r="C1202" t="str">
            <v xml:space="preserve">M3    </v>
          </cell>
          <cell r="D1202" t="str">
            <v>CR</v>
          </cell>
          <cell r="E1202" t="str">
            <v>499,83</v>
          </cell>
        </row>
        <row r="1203">
          <cell r="A1203">
            <v>34770</v>
          </cell>
          <cell r="B1203" t="str">
            <v xml:space="preserve">CONCRETO BETUMINOSO USINADO A QUENTE (CBUQ) PARA PAVIMENTACAO ASFALTICA, PADRAO DNIT, FAIXA C, COM CAP 30/45 - AQUISICAO POSTO USINA                                                                                                                                                                                                                                                                                                                                                                      </v>
          </cell>
          <cell r="C1203" t="str">
            <v xml:space="preserve">T     </v>
          </cell>
          <cell r="D1203" t="str">
            <v>CR</v>
          </cell>
          <cell r="E1203" t="str">
            <v>513,98</v>
          </cell>
        </row>
        <row r="1204">
          <cell r="A1204">
            <v>1518</v>
          </cell>
          <cell r="B1204" t="str">
            <v xml:space="preserve">CONCRETO BETUMINOSO USINADO A QUENTE (CBUQ) PARA PAVIMENTACAO ASFALTICA, PADRAO DNIT, FAIXA C, COM CAP 50/70 - AQUISICAO POSTO USINA                                                                                                                                                                                                                                                                                                                                                                      </v>
          </cell>
          <cell r="C1204" t="str">
            <v xml:space="preserve">T     </v>
          </cell>
          <cell r="D1204" t="str">
            <v xml:space="preserve">C </v>
          </cell>
          <cell r="E1204" t="str">
            <v>524,00</v>
          </cell>
        </row>
        <row r="1205">
          <cell r="A1205">
            <v>41965</v>
          </cell>
          <cell r="B1205" t="str">
            <v xml:space="preserve">CONCRETO BETUMINOSO USINADO A QUENTE (CBUQ) PARA PAVIMENTACAO ASFALTICA, PADRAO DNIT, PARA BINDER, COM CAP 50/70 - AQUISICAO POSTO USINA                                                                                                                                                                                                                                                                                                                                                                  </v>
          </cell>
          <cell r="C1205" t="str">
            <v xml:space="preserve">T     </v>
          </cell>
          <cell r="D1205" t="str">
            <v>CR</v>
          </cell>
          <cell r="E1205" t="str">
            <v>459,46</v>
          </cell>
        </row>
        <row r="1206">
          <cell r="A1206">
            <v>1524</v>
          </cell>
          <cell r="B1206" t="str">
            <v xml:space="preserve">CONCRETO USINADO BOMBEAVEL, CLASSE DE RESISTENCIA C20, BRITA 0 E 1, SLUMP = 100 +/- 20 MM, COM BOMBEAMENTO (DISPONIBILIZACAO DE BOMBA), SEM O LANCAMENTO (NBR 8953)                                                                                                                                                                                                                                                                                                                                       </v>
          </cell>
          <cell r="C1206" t="str">
            <v xml:space="preserve">M3    </v>
          </cell>
          <cell r="D1206" t="str">
            <v>CR</v>
          </cell>
          <cell r="E1206" t="str">
            <v>443,52</v>
          </cell>
        </row>
        <row r="1207">
          <cell r="A1207">
            <v>34492</v>
          </cell>
          <cell r="B1207" t="str">
            <v xml:space="preserve">CONCRETO USINADO BOMBEAVEL, CLASSE DE RESISTENCIA C20, COM BRITA 0 E 1, SLUMP = 100 +/- 20 MM, EXCLUI SERVICO DE BOMBEAMENTO (NBR 8953)                                                                                                                                                                                                                                                                                                                                                                   </v>
          </cell>
          <cell r="C1207" t="str">
            <v xml:space="preserve">M3    </v>
          </cell>
          <cell r="D1207" t="str">
            <v xml:space="preserve">C </v>
          </cell>
          <cell r="E1207" t="str">
            <v>410,82</v>
          </cell>
        </row>
        <row r="1208">
          <cell r="A1208">
            <v>38404</v>
          </cell>
          <cell r="B1208" t="str">
            <v xml:space="preserve">CONCRETO USINADO BOMBEAVEL, CLASSE DE RESISTENCIA C20, COM BRITA 0 E 1, SLUMP = 130 +/- 20 MM, EXCLUI SERVICO DE BOMBEAMENTO (NBR 8953)                                                                                                                                                                                                                                                                                                                                                                   </v>
          </cell>
          <cell r="C1208" t="str">
            <v xml:space="preserve">M3    </v>
          </cell>
          <cell r="D1208" t="str">
            <v>CR</v>
          </cell>
          <cell r="E1208" t="str">
            <v>425,53</v>
          </cell>
        </row>
        <row r="1209">
          <cell r="A1209">
            <v>39849</v>
          </cell>
          <cell r="B1209" t="str">
            <v xml:space="preserve">CONCRETO USINADO BOMBEAVEL, CLASSE DE RESISTENCIA C20, COM BRITA 0 E 1, SLUMP = 190 +/- 20 MM, COM BOMBEAMENTO (DISPONIBILIZACAO DE BOMBA), SEM O LANCAMENTO (NBR 8953)                                                                                                                                                                                                                                                                                                                                   </v>
          </cell>
          <cell r="C1209" t="str">
            <v xml:space="preserve">M3    </v>
          </cell>
          <cell r="D1209" t="str">
            <v>CR</v>
          </cell>
          <cell r="E1209" t="str">
            <v>487,65</v>
          </cell>
        </row>
        <row r="1210">
          <cell r="A1210">
            <v>38464</v>
          </cell>
          <cell r="B1210" t="str">
            <v xml:space="preserve">CONCRETO USINADO BOMBEAVEL, CLASSE DE RESISTENCIA C20, COM BRITA 0, SLUMP = 220 +/- 20 MM, COM BOMBEAMENTO (DISPONIBILIZACAO DE BOMBA), SEM O LANCAMENTO (NBR 8953)                                                                                                                                                                                                                                                                                                                                       </v>
          </cell>
          <cell r="C1210" t="str">
            <v xml:space="preserve">M3    </v>
          </cell>
          <cell r="D1210" t="str">
            <v>CR</v>
          </cell>
          <cell r="E1210" t="str">
            <v>494,73</v>
          </cell>
        </row>
        <row r="1211">
          <cell r="A1211">
            <v>1527</v>
          </cell>
          <cell r="B1211" t="str">
            <v xml:space="preserve">CONCRETO USINADO BOMBEAVEL, CLASSE DE RESISTENCIA C25, BRITA 0 E 1, SLUMP = 100 +/- 20 MM, COM BOMBEAMENTO (DISPONIBILIZACAO DE BOMBA), SEM O LANCAMENTO (NBR 8953)                                                                                                                                                                                                                                                                                                                                       </v>
          </cell>
          <cell r="C1211" t="str">
            <v xml:space="preserve">M3    </v>
          </cell>
          <cell r="D1211" t="str">
            <v>CR</v>
          </cell>
          <cell r="E1211" t="str">
            <v>457,60</v>
          </cell>
        </row>
        <row r="1212">
          <cell r="A1212">
            <v>34493</v>
          </cell>
          <cell r="B1212" t="str">
            <v xml:space="preserve">CONCRETO USINADO BOMBEAVEL, CLASSE DE RESISTENCIA C25, COM BRITA 0 E 1, SLUMP = 100 +/- 20 MM, EXCLUI SERVICO DE BOMBEAMENTO (NBR 8953)                                                                                                                                                                                                                                                                                                                                                                   </v>
          </cell>
          <cell r="C1212" t="str">
            <v xml:space="preserve">M3    </v>
          </cell>
          <cell r="D1212" t="str">
            <v>CR</v>
          </cell>
          <cell r="E1212" t="str">
            <v>422,40</v>
          </cell>
        </row>
        <row r="1213">
          <cell r="A1213">
            <v>38405</v>
          </cell>
          <cell r="B1213" t="str">
            <v xml:space="preserve">CONCRETO USINADO BOMBEAVEL, CLASSE DE RESISTENCIA C25, COM BRITA 0 E 1, SLUMP = 130 +/- 20 MM, EXCLUI SERVICO DE BOMBEAMENTO (NBR 8953)                                                                                                                                                                                                                                                                                                                                                                   </v>
          </cell>
          <cell r="C1213" t="str">
            <v xml:space="preserve">M3    </v>
          </cell>
          <cell r="D1213" t="str">
            <v>CR</v>
          </cell>
          <cell r="E1213" t="str">
            <v>438,65</v>
          </cell>
        </row>
        <row r="1214">
          <cell r="A1214">
            <v>38408</v>
          </cell>
          <cell r="B1214" t="str">
            <v xml:space="preserve">CONCRETO USINADO BOMBEAVEL, CLASSE DE RESISTENCIA C25, COM BRITA 0 E 1, SLUMP = 190 +/- 20 MM, EXCLUI SERVICO DE BOMBEAMENTO (NBR 8953)                                                                                                                                                                                                                                                                                                                                                                   </v>
          </cell>
          <cell r="C1214" t="str">
            <v xml:space="preserve">M3    </v>
          </cell>
          <cell r="D1214" t="str">
            <v>CR</v>
          </cell>
          <cell r="E1214" t="str">
            <v>485,54</v>
          </cell>
        </row>
        <row r="1215">
          <cell r="A1215">
            <v>1525</v>
          </cell>
          <cell r="B1215" t="str">
            <v xml:space="preserve">CONCRETO USINADO BOMBEAVEL, CLASSE DE RESISTENCIA C30, BRITA 0 E 1, SLUMP = 100 +/- 20 MM, COM BOMBEAMENTO (DISPONIBILIZACAO DE BOMBA), SEM O LANCAMENTO (NBR 8953)                                                                                                                                                                                                                                                                                                                                       </v>
          </cell>
          <cell r="C1215" t="str">
            <v xml:space="preserve">M3    </v>
          </cell>
          <cell r="D1215" t="str">
            <v>CR</v>
          </cell>
          <cell r="E1215" t="str">
            <v>471,67</v>
          </cell>
        </row>
        <row r="1216">
          <cell r="A1216">
            <v>34494</v>
          </cell>
          <cell r="B1216" t="str">
            <v xml:space="preserve">CONCRETO USINADO BOMBEAVEL, CLASSE DE RESISTENCIA C30, COM BRITA 0 E 1, SLUMP = 100 +/- 20 MM, EXCLUI SERVICO DE BOMBEAMENTO (NBR 8953)                                                                                                                                                                                                                                                                                                                                                                   </v>
          </cell>
          <cell r="C1216" t="str">
            <v xml:space="preserve">M3    </v>
          </cell>
          <cell r="D1216" t="str">
            <v>CR</v>
          </cell>
          <cell r="E1216" t="str">
            <v>436,48</v>
          </cell>
        </row>
        <row r="1217">
          <cell r="A1217">
            <v>38406</v>
          </cell>
          <cell r="B1217" t="str">
            <v xml:space="preserve">CONCRETO USINADO BOMBEAVEL, CLASSE DE RESISTENCIA C30, COM BRITA 0 E 1, SLUMP = 130 +/- 20 MM, EXCLUI SERVICO DE BOMBEAMENTO (NBR 8953)                                                                                                                                                                                                                                                                                                                                                                   </v>
          </cell>
          <cell r="C1217" t="str">
            <v xml:space="preserve">M3    </v>
          </cell>
          <cell r="D1217" t="str">
            <v>CR</v>
          </cell>
          <cell r="E1217" t="str">
            <v>463,19</v>
          </cell>
        </row>
        <row r="1218">
          <cell r="A1218">
            <v>38409</v>
          </cell>
          <cell r="B1218" t="str">
            <v xml:space="preserve">CONCRETO USINADO BOMBEAVEL, CLASSE DE RESISTENCIA C30, COM BRITA 0 E 1, SLUMP = 190 +/- 20 MM, EXCLUI SERVICO DE BOMBEAMENTO (NBR 8953)                                                                                                                                                                                                                                                                                                                                                                   </v>
          </cell>
          <cell r="C1218" t="str">
            <v xml:space="preserve">M3    </v>
          </cell>
          <cell r="D1218" t="str">
            <v>CR</v>
          </cell>
          <cell r="E1218" t="str">
            <v>488,85</v>
          </cell>
        </row>
        <row r="1219">
          <cell r="A1219">
            <v>43360</v>
          </cell>
          <cell r="B1219" t="str">
            <v xml:space="preserve">CONCRETO USINADO BOMBEAVEL, CLASSE DE RESISTENCIA C30, COM BRITA 0 E 1, SLUMP = 220 +/- 30 MM, EXCLUI SERVICO DE BOMBEAMENTO (NBR 8953)                                                                                                                                                                                                                                                                                                                                                                   </v>
          </cell>
          <cell r="C1219" t="str">
            <v xml:space="preserve">M3    </v>
          </cell>
          <cell r="D1219" t="str">
            <v>CR</v>
          </cell>
          <cell r="E1219" t="str">
            <v>509,73</v>
          </cell>
        </row>
        <row r="1220">
          <cell r="A1220">
            <v>11145</v>
          </cell>
          <cell r="B1220" t="str">
            <v xml:space="preserve">CONCRETO USINADO BOMBEAVEL, CLASSE DE RESISTENCIA C35, BRITA 0 E 1, SLUMP = 100 +/- 20 MM, COM BOMBEAMENTO (DISPONIBILIZACAO DE BOMBA), SEM O LANCAMENTO (NBR 8953)                                                                                                                                                                                                                                                                                                                                       </v>
          </cell>
          <cell r="C1220" t="str">
            <v xml:space="preserve">M3    </v>
          </cell>
          <cell r="D1220" t="str">
            <v>CR</v>
          </cell>
          <cell r="E1220" t="str">
            <v>485,76</v>
          </cell>
        </row>
        <row r="1221">
          <cell r="A1221">
            <v>34495</v>
          </cell>
          <cell r="B1221" t="str">
            <v xml:space="preserve">CONCRETO USINADO BOMBEAVEL, CLASSE DE RESISTENCIA C35, COM BRITA 0 E 1, SLUMP = 100 +/- 20 MM, EXCLUI SERVICO DE BOMBEAMENTO (NBR 8953)                                                                                                                                                                                                                                                                                                                                                                   </v>
          </cell>
          <cell r="C1221" t="str">
            <v xml:space="preserve">M3    </v>
          </cell>
          <cell r="D1221" t="str">
            <v>CR</v>
          </cell>
          <cell r="E1221" t="str">
            <v>450,55</v>
          </cell>
        </row>
        <row r="1222">
          <cell r="A1222">
            <v>34479</v>
          </cell>
          <cell r="B1222" t="str">
            <v xml:space="preserve">CONCRETO USINADO BOMBEAVEL, CLASSE DE RESISTENCIA C40, BRITA 0 E 1, SLUMP = 100 +/- 20 MM, COM BOMBEAMENTO (DISPONIBILIZACAO DE BOMBA), SEM O LANCAMENTO (NBR 8953)                                                                                                                                                                                                                                                                                                                                       </v>
          </cell>
          <cell r="C1222" t="str">
            <v xml:space="preserve">M3    </v>
          </cell>
          <cell r="D1222" t="str">
            <v>CR</v>
          </cell>
          <cell r="E1222" t="str">
            <v>499,83</v>
          </cell>
        </row>
        <row r="1223">
          <cell r="A1223">
            <v>34496</v>
          </cell>
          <cell r="B1223" t="str">
            <v xml:space="preserve">CONCRETO USINADO BOMBEAVEL, CLASSE DE RESISTENCIA C40, COM BRITA 0 E 1, SLUMP = 100 +/- 20 MM, EXCLUI SERVICO DE BOMBEAMENTO (NBR 8953)                                                                                                                                                                                                                                                                                                                                                                   </v>
          </cell>
          <cell r="C1223" t="str">
            <v xml:space="preserve">M3    </v>
          </cell>
          <cell r="D1223" t="str">
            <v>CR</v>
          </cell>
          <cell r="E1223" t="str">
            <v>470,01</v>
          </cell>
        </row>
        <row r="1224">
          <cell r="A1224">
            <v>34481</v>
          </cell>
          <cell r="B1224" t="str">
            <v xml:space="preserve">CONCRETO USINADO BOMBEAVEL, CLASSE DE RESISTENCIA C45, BRITA 0 E 1, SLUMP = 100 +/- 20 MM, COM BOMBEAMENTO (DISPONIBILIZACAO DE BOMBA), SEM O LANCAMENTO (NBR 8953)                                                                                                                                                                                                                                                                                                                                       </v>
          </cell>
          <cell r="C1224" t="str">
            <v xml:space="preserve">M3    </v>
          </cell>
          <cell r="D1224" t="str">
            <v>CR</v>
          </cell>
          <cell r="E1224" t="str">
            <v>522,27</v>
          </cell>
        </row>
        <row r="1225">
          <cell r="A1225">
            <v>34483</v>
          </cell>
          <cell r="B1225" t="str">
            <v xml:space="preserve">CONCRETO USINADO BOMBEAVEL, CLASSE DE RESISTENCIA C50, BRITA 0 E 1, SLUMP = 100 +/- 20 MM, COM BOMBEAMENTO (DISPONIBILIZACAO DE BOMBA), SEM O LANCAMENTO (NBR 8953)                                                                                                                                                                                                                                                                                                                                       </v>
          </cell>
          <cell r="C1225" t="str">
            <v xml:space="preserve">M3    </v>
          </cell>
          <cell r="D1225" t="str">
            <v>CR</v>
          </cell>
          <cell r="E1225" t="str">
            <v>558,01</v>
          </cell>
        </row>
        <row r="1226">
          <cell r="A1226">
            <v>34485</v>
          </cell>
          <cell r="B1226" t="str">
            <v xml:space="preserve">CONCRETO USINADO BOMBEAVEL, CLASSE DE RESISTENCIA C60, COM BRITA 0 E 1, SLUMP = 100 +/- 20 MM, COM BOMBEAMENTO (DISPONIBILIZACAO DE BOMBA), SEM O LANCAMENTO (NBR 8953)                                                                                                                                                                                                                                                                                                                                   </v>
          </cell>
          <cell r="C1226" t="str">
            <v xml:space="preserve">M3    </v>
          </cell>
          <cell r="D1226" t="str">
            <v>CR</v>
          </cell>
          <cell r="E1226" t="str">
            <v>596,73</v>
          </cell>
        </row>
        <row r="1227">
          <cell r="A1227">
            <v>14041</v>
          </cell>
          <cell r="B1227" t="str">
            <v xml:space="preserve">CONCRETO USINADO CONVENCIONAL (NAO BOMBEAVEL) CLASSE DE RESISTENCIA C10, COM BRITA 1 E 2, SLUMP = 80 MM +/- 10 MM (NBR 8953)                                                                                                                                                                                                                                                                                                                                                                              </v>
          </cell>
          <cell r="C1227" t="str">
            <v xml:space="preserve">M3    </v>
          </cell>
          <cell r="D1227" t="str">
            <v>CR</v>
          </cell>
          <cell r="E1227" t="str">
            <v>387,90</v>
          </cell>
        </row>
        <row r="1228">
          <cell r="A1228">
            <v>1523</v>
          </cell>
          <cell r="B1228" t="str">
            <v xml:space="preserve">CONCRETO USINADO CONVENCIONAL (NAO BOMBEAVEL) CLASSE DE RESISTENCIA C15, COM BRITA 1 E 2, SLUMP = 80 MM +/- 10 MM (NBR 8953)                                                                                                                                                                                                                                                                                                                                                                              </v>
          </cell>
          <cell r="C1228" t="str">
            <v xml:space="preserve">M3    </v>
          </cell>
          <cell r="D1228" t="str">
            <v>CR</v>
          </cell>
          <cell r="E1228" t="str">
            <v>394,24</v>
          </cell>
        </row>
        <row r="1229">
          <cell r="A1229">
            <v>14052</v>
          </cell>
          <cell r="B1229" t="str">
            <v xml:space="preserve">CONDULETE DE ALUMINIO TIPO B, PARA ELETRODUTO ROSCAVEL DE 1/2", COM TAMPA CEGA                                                                                                                                                                                                                                                                                                                                                                                                                            </v>
          </cell>
          <cell r="C1229" t="str">
            <v xml:space="preserve">UN    </v>
          </cell>
          <cell r="D1229" t="str">
            <v>CR</v>
          </cell>
          <cell r="E1229" t="str">
            <v>13,80</v>
          </cell>
        </row>
        <row r="1230">
          <cell r="A1230">
            <v>14054</v>
          </cell>
          <cell r="B1230" t="str">
            <v xml:space="preserve">CONDULETE DE ALUMINIO TIPO B, PARA ELETRODUTO ROSCAVEL DE 1", COM TAMPA CEGA                                                                                                                                                                                                                                                                                                                                                                                                                              </v>
          </cell>
          <cell r="C1230" t="str">
            <v xml:space="preserve">UN    </v>
          </cell>
          <cell r="D1230" t="str">
            <v>CR</v>
          </cell>
          <cell r="E1230" t="str">
            <v>17,94</v>
          </cell>
        </row>
        <row r="1231">
          <cell r="A1231">
            <v>14053</v>
          </cell>
          <cell r="B1231" t="str">
            <v xml:space="preserve">CONDULETE DE ALUMINIO TIPO B, PARA ELETRODUTO ROSCAVEL DE 3/4", COM TAMPA CEGA                                                                                                                                                                                                                                                                                                                                                                                                                            </v>
          </cell>
          <cell r="C1231" t="str">
            <v xml:space="preserve">UN    </v>
          </cell>
          <cell r="D1231" t="str">
            <v>CR</v>
          </cell>
          <cell r="E1231" t="str">
            <v>14,01</v>
          </cell>
        </row>
        <row r="1232">
          <cell r="A1232">
            <v>2558</v>
          </cell>
          <cell r="B1232" t="str">
            <v xml:space="preserve">CONDULETE DE ALUMINIO TIPO C, PARA ELETRODUTO ROSCAVEL DE 1/2", COM TAMPA CEGA                                                                                                                                                                                                                                                                                                                                                                                                                            </v>
          </cell>
          <cell r="C1232" t="str">
            <v xml:space="preserve">UN    </v>
          </cell>
          <cell r="D1232" t="str">
            <v>CR</v>
          </cell>
          <cell r="E1232" t="str">
            <v>10,55</v>
          </cell>
        </row>
        <row r="1233">
          <cell r="A1233">
            <v>2560</v>
          </cell>
          <cell r="B1233" t="str">
            <v xml:space="preserve">CONDULETE DE ALUMINIO TIPO C, PARA ELETRODUTO ROSCAVEL DE 1", COM TAMPA CEGA                                                                                                                                                                                                                                                                                                                                                                                                                              </v>
          </cell>
          <cell r="C1233" t="str">
            <v xml:space="preserve">UN    </v>
          </cell>
          <cell r="D1233" t="str">
            <v>CR</v>
          </cell>
          <cell r="E1233" t="str">
            <v>18,57</v>
          </cell>
        </row>
        <row r="1234">
          <cell r="A1234">
            <v>2559</v>
          </cell>
          <cell r="B1234" t="str">
            <v xml:space="preserve">CONDULETE DE ALUMINIO TIPO C, PARA ELETRODUTO ROSCAVEL DE 3/4", COM TAMPA CEGA                                                                                                                                                                                                                                                                                                                                                                                                                            </v>
          </cell>
          <cell r="C1234" t="str">
            <v xml:space="preserve">UN    </v>
          </cell>
          <cell r="D1234" t="str">
            <v xml:space="preserve">C </v>
          </cell>
          <cell r="E1234" t="str">
            <v>14,85</v>
          </cell>
        </row>
        <row r="1235">
          <cell r="A1235">
            <v>2592</v>
          </cell>
          <cell r="B1235" t="str">
            <v xml:space="preserve">CONDULETE DE ALUMINIO TIPO C, PARA ELETRODUTO ROSCAVEL DE 4", COM TAMPA CEGA                                                                                                                                                                                                                                                                                                                                                                                                                              </v>
          </cell>
          <cell r="C1235" t="str">
            <v xml:space="preserve">UN    </v>
          </cell>
          <cell r="D1235" t="str">
            <v>CR</v>
          </cell>
          <cell r="E1235" t="str">
            <v>246,18</v>
          </cell>
        </row>
        <row r="1236">
          <cell r="A1236">
            <v>2566</v>
          </cell>
          <cell r="B1236" t="str">
            <v xml:space="preserve">CONDULETE DE ALUMINIO TIPO E, PARA ELETRODUTO ROSCAVEL DE 1  1/4", COM TAMPA CEGA                                                                                                                                                                                                                                                                                                                                                                                                                         </v>
          </cell>
          <cell r="C1236" t="str">
            <v xml:space="preserve">UN    </v>
          </cell>
          <cell r="D1236" t="str">
            <v>CR</v>
          </cell>
          <cell r="E1236" t="str">
            <v>24,77</v>
          </cell>
        </row>
        <row r="1237">
          <cell r="A1237">
            <v>2589</v>
          </cell>
          <cell r="B1237" t="str">
            <v xml:space="preserve">CONDULETE DE ALUMINIO TIPO E, PARA ELETRODUTO ROSCAVEL DE 1 1/2", COM TAMPA CEGA                                                                                                                                                                                                                                                                                                                                                                                                                          </v>
          </cell>
          <cell r="C1237" t="str">
            <v xml:space="preserve">UN    </v>
          </cell>
          <cell r="D1237" t="str">
            <v>CR</v>
          </cell>
          <cell r="E1237" t="str">
            <v>32,93</v>
          </cell>
        </row>
        <row r="1238">
          <cell r="A1238">
            <v>2591</v>
          </cell>
          <cell r="B1238" t="str">
            <v xml:space="preserve">CONDULETE DE ALUMINIO TIPO E, PARA ELETRODUTO ROSCAVEL DE 1/2", COM TAMPA CEGA                                                                                                                                                                                                                                                                                                                                                                                                                            </v>
          </cell>
          <cell r="C1238" t="str">
            <v xml:space="preserve">UN    </v>
          </cell>
          <cell r="D1238" t="str">
            <v>CR</v>
          </cell>
          <cell r="E1238" t="str">
            <v>12,01</v>
          </cell>
        </row>
        <row r="1239">
          <cell r="A1239">
            <v>2590</v>
          </cell>
          <cell r="B1239" t="str">
            <v xml:space="preserve">CONDULETE DE ALUMINIO TIPO E, PARA ELETRODUTO ROSCAVEL DE 1", COM TAMPA CEGA                                                                                                                                                                                                                                                                                                                                                                                                                              </v>
          </cell>
          <cell r="C1239" t="str">
            <v xml:space="preserve">UN    </v>
          </cell>
          <cell r="D1239" t="str">
            <v>CR</v>
          </cell>
          <cell r="E1239" t="str">
            <v>20,21</v>
          </cell>
        </row>
        <row r="1240">
          <cell r="A1240">
            <v>2567</v>
          </cell>
          <cell r="B1240" t="str">
            <v xml:space="preserve">CONDULETE DE ALUMINIO TIPO E, PARA ELETRODUTO ROSCAVEL DE 2", COM TAMPA CEGA                                                                                                                                                                                                                                                                                                                                                                                                                              </v>
          </cell>
          <cell r="C1240" t="str">
            <v xml:space="preserve">UN    </v>
          </cell>
          <cell r="D1240" t="str">
            <v>CR</v>
          </cell>
          <cell r="E1240" t="str">
            <v>48,30</v>
          </cell>
        </row>
        <row r="1241">
          <cell r="A1241">
            <v>2565</v>
          </cell>
          <cell r="B1241" t="str">
            <v xml:space="preserve">CONDULETE DE ALUMINIO TIPO E, PARA ELETRODUTO ROSCAVEL DE 3/4", COM TAMPA CEGA                                                                                                                                                                                                                                                                                                                                                                                                                            </v>
          </cell>
          <cell r="C1241" t="str">
            <v xml:space="preserve">UN    </v>
          </cell>
          <cell r="D1241" t="str">
            <v>CR</v>
          </cell>
          <cell r="E1241" t="str">
            <v>12,03</v>
          </cell>
        </row>
        <row r="1242">
          <cell r="A1242">
            <v>2568</v>
          </cell>
          <cell r="B1242" t="str">
            <v xml:space="preserve">CONDULETE DE ALUMINIO TIPO E, PARA ELETRODUTO ROSCAVEL DE 3", COM TAMPA CEGA                                                                                                                                                                                                                                                                                                                                                                                                                              </v>
          </cell>
          <cell r="C1242" t="str">
            <v xml:space="preserve">UN    </v>
          </cell>
          <cell r="D1242" t="str">
            <v>CR</v>
          </cell>
          <cell r="E1242" t="str">
            <v>134,12</v>
          </cell>
        </row>
        <row r="1243">
          <cell r="A1243">
            <v>2594</v>
          </cell>
          <cell r="B1243" t="str">
            <v xml:space="preserve">CONDULETE DE ALUMINIO TIPO E, PARA ELETRODUTO ROSCAVEL DE 4", COM TAMPA CEGA                                                                                                                                                                                                                                                                                                                                                                                                                              </v>
          </cell>
          <cell r="C1243" t="str">
            <v xml:space="preserve">UN    </v>
          </cell>
          <cell r="D1243" t="str">
            <v>CR</v>
          </cell>
          <cell r="E1243" t="str">
            <v>223,44</v>
          </cell>
        </row>
        <row r="1244">
          <cell r="A1244">
            <v>2587</v>
          </cell>
          <cell r="B1244" t="str">
            <v xml:space="preserve">CONDULETE DE ALUMINIO TIPO LR, PARA ELETRODUTO ROSCAVEL DE 1 1/2", COM TAMPA CEGA                                                                                                                                                                                                                                                                                                                                                                                                                         </v>
          </cell>
          <cell r="C1244" t="str">
            <v xml:space="preserve">UN    </v>
          </cell>
          <cell r="D1244" t="str">
            <v>CR</v>
          </cell>
          <cell r="E1244" t="str">
            <v>38,08</v>
          </cell>
        </row>
        <row r="1245">
          <cell r="A1245">
            <v>2588</v>
          </cell>
          <cell r="B1245" t="str">
            <v xml:space="preserve">CONDULETE DE ALUMINIO TIPO LR, PARA ELETRODUTO ROSCAVEL DE 1 1/4", COM TAMPA CEGA                                                                                                                                                                                                                                                                                                                                                                                                                         </v>
          </cell>
          <cell r="C1245" t="str">
            <v xml:space="preserve">UN    </v>
          </cell>
          <cell r="D1245" t="str">
            <v>CR</v>
          </cell>
          <cell r="E1245" t="str">
            <v>30,25</v>
          </cell>
        </row>
        <row r="1246">
          <cell r="A1246">
            <v>2569</v>
          </cell>
          <cell r="B1246" t="str">
            <v xml:space="preserve">CONDULETE DE ALUMINIO TIPO LR, PARA ELETRODUTO ROSCAVEL DE 1/2", COM TAMPA CEGA                                                                                                                                                                                                                                                                                                                                                                                                                           </v>
          </cell>
          <cell r="C1246" t="str">
            <v xml:space="preserve">UN    </v>
          </cell>
          <cell r="D1246" t="str">
            <v>CR</v>
          </cell>
          <cell r="E1246" t="str">
            <v>11,65</v>
          </cell>
        </row>
        <row r="1247">
          <cell r="A1247">
            <v>2570</v>
          </cell>
          <cell r="B1247" t="str">
            <v xml:space="preserve">CONDULETE DE ALUMINIO TIPO LR, PARA ELETRODUTO ROSCAVEL DE 1", COM TAMPA CEGA                                                                                                                                                                                                                                                                                                                                                                                                                             </v>
          </cell>
          <cell r="C1247" t="str">
            <v xml:space="preserve">UN    </v>
          </cell>
          <cell r="D1247" t="str">
            <v>CR</v>
          </cell>
          <cell r="E1247" t="str">
            <v>19,54</v>
          </cell>
        </row>
        <row r="1248">
          <cell r="A1248">
            <v>2571</v>
          </cell>
          <cell r="B1248" t="str">
            <v xml:space="preserve">CONDULETE DE ALUMINIO TIPO LR, PARA ELETRODUTO ROSCAVEL DE 2", COM TAMPA CEGA                                                                                                                                                                                                                                                                                                                                                                                                                             </v>
          </cell>
          <cell r="C1248" t="str">
            <v xml:space="preserve">UN    </v>
          </cell>
          <cell r="D1248" t="str">
            <v>CR</v>
          </cell>
          <cell r="E1248" t="str">
            <v>58,00</v>
          </cell>
        </row>
        <row r="1249">
          <cell r="A1249">
            <v>2593</v>
          </cell>
          <cell r="B1249" t="str">
            <v xml:space="preserve">CONDULETE DE ALUMINIO TIPO LR, PARA ELETRODUTO ROSCAVEL DE 3/4", COM TAMPA CEGA                                                                                                                                                                                                                                                                                                                                                                                                                           </v>
          </cell>
          <cell r="C1249" t="str">
            <v xml:space="preserve">UN    </v>
          </cell>
          <cell r="D1249" t="str">
            <v>CR</v>
          </cell>
          <cell r="E1249" t="str">
            <v>12,43</v>
          </cell>
        </row>
        <row r="1250">
          <cell r="A1250">
            <v>2572</v>
          </cell>
          <cell r="B1250" t="str">
            <v xml:space="preserve">CONDULETE DE ALUMINIO TIPO LR, PARA ELETRODUTO ROSCAVEL DE 3", COM TAMPA CEGA                                                                                                                                                                                                                                                                                                                                                                                                                             </v>
          </cell>
          <cell r="C1250" t="str">
            <v xml:space="preserve">UN    </v>
          </cell>
          <cell r="D1250" t="str">
            <v>CR</v>
          </cell>
          <cell r="E1250" t="str">
            <v>171,52</v>
          </cell>
        </row>
        <row r="1251">
          <cell r="A1251">
            <v>2595</v>
          </cell>
          <cell r="B1251" t="str">
            <v xml:space="preserve">CONDULETE DE ALUMINIO TIPO LR, PARA ELETRODUTO ROSCAVEL DE 4", COM TAMPA CEGA                                                                                                                                                                                                                                                                                                                                                                                                                             </v>
          </cell>
          <cell r="C1251" t="str">
            <v xml:space="preserve">UN    </v>
          </cell>
          <cell r="D1251" t="str">
            <v>CR</v>
          </cell>
          <cell r="E1251" t="str">
            <v>267,61</v>
          </cell>
        </row>
        <row r="1252">
          <cell r="A1252">
            <v>2576</v>
          </cell>
          <cell r="B1252" t="str">
            <v xml:space="preserve">CONDULETE DE ALUMINIO TIPO T, PARA ELETRODUTO ROSCAVEL DE 1 1/2", COM TAMPA CEGA                                                                                                                                                                                                                                                                                                                                                                                                                          </v>
          </cell>
          <cell r="C1252" t="str">
            <v xml:space="preserve">UN    </v>
          </cell>
          <cell r="D1252" t="str">
            <v>CR</v>
          </cell>
          <cell r="E1252" t="str">
            <v>45,62</v>
          </cell>
        </row>
        <row r="1253">
          <cell r="A1253">
            <v>2575</v>
          </cell>
          <cell r="B1253" t="str">
            <v xml:space="preserve">CONDULETE DE ALUMINIO TIPO T, PARA ELETRODUTO ROSCAVEL DE 1 1/4", COM TAMPA CEGA                                                                                                                                                                                                                                                                                                                                                                                                                          </v>
          </cell>
          <cell r="C1253" t="str">
            <v xml:space="preserve">UN    </v>
          </cell>
          <cell r="D1253" t="str">
            <v>CR</v>
          </cell>
          <cell r="E1253" t="str">
            <v>34,29</v>
          </cell>
        </row>
        <row r="1254">
          <cell r="A1254">
            <v>2573</v>
          </cell>
          <cell r="B1254" t="str">
            <v xml:space="preserve">CONDULETE DE ALUMINIO TIPO T, PARA ELETRODUTO ROSCAVEL DE 1/2", COM TAMPA CEGA                                                                                                                                                                                                                                                                                                                                                                                                                            </v>
          </cell>
          <cell r="C1254" t="str">
            <v xml:space="preserve">UN    </v>
          </cell>
          <cell r="D1254" t="str">
            <v>CR</v>
          </cell>
          <cell r="E1254" t="str">
            <v>14,24</v>
          </cell>
        </row>
        <row r="1255">
          <cell r="A1255">
            <v>2586</v>
          </cell>
          <cell r="B1255" t="str">
            <v xml:space="preserve">CONDULETE DE ALUMINIO TIPO T, PARA ELETRODUTO ROSCAVEL DE 1", COM TAMPA CEGA                                                                                                                                                                                                                                                                                                                                                                                                                              </v>
          </cell>
          <cell r="C1255" t="str">
            <v xml:space="preserve">UN    </v>
          </cell>
          <cell r="D1255" t="str">
            <v>CR</v>
          </cell>
          <cell r="E1255" t="str">
            <v>23,08</v>
          </cell>
        </row>
        <row r="1256">
          <cell r="A1256">
            <v>2577</v>
          </cell>
          <cell r="B1256" t="str">
            <v xml:space="preserve">CONDULETE DE ALUMINIO TIPO T, PARA ELETRODUTO ROSCAVEL DE 2", COM TAMPA CEGA                                                                                                                                                                                                                                                                                                                                                                                                                              </v>
          </cell>
          <cell r="C1256" t="str">
            <v xml:space="preserve">UN    </v>
          </cell>
          <cell r="D1256" t="str">
            <v>CR</v>
          </cell>
          <cell r="E1256" t="str">
            <v>61,81</v>
          </cell>
        </row>
        <row r="1257">
          <cell r="A1257">
            <v>2574</v>
          </cell>
          <cell r="B1257" t="str">
            <v xml:space="preserve">CONDULETE DE ALUMINIO TIPO T, PARA ELETRODUTO ROSCAVEL DE 3/4", COM TAMPA CEGA                                                                                                                                                                                                                                                                                                                                                                                                                            </v>
          </cell>
          <cell r="C1257" t="str">
            <v xml:space="preserve">UN    </v>
          </cell>
          <cell r="D1257" t="str">
            <v>CR</v>
          </cell>
          <cell r="E1257" t="str">
            <v>14,33</v>
          </cell>
        </row>
        <row r="1258">
          <cell r="A1258">
            <v>2578</v>
          </cell>
          <cell r="B1258" t="str">
            <v xml:space="preserve">CONDULETE DE ALUMINIO TIPO T, PARA ELETRODUTO ROSCAVEL DE 3", COM TAMPA CEGA                                                                                                                                                                                                                                                                                                                                                                                                                              </v>
          </cell>
          <cell r="C1258" t="str">
            <v xml:space="preserve">UN    </v>
          </cell>
          <cell r="D1258" t="str">
            <v>CR</v>
          </cell>
          <cell r="E1258" t="str">
            <v>192,99</v>
          </cell>
        </row>
        <row r="1259">
          <cell r="A1259">
            <v>2585</v>
          </cell>
          <cell r="B1259" t="str">
            <v xml:space="preserve">CONDULETE DE ALUMINIO TIPO T, PARA ELETRODUTO ROSCAVEL DE 4", COM TAMPA CEGA                                                                                                                                                                                                                                                                                                                                                                                                                              </v>
          </cell>
          <cell r="C1259" t="str">
            <v xml:space="preserve">UN    </v>
          </cell>
          <cell r="D1259" t="str">
            <v>CR</v>
          </cell>
          <cell r="E1259" t="str">
            <v>264,83</v>
          </cell>
        </row>
        <row r="1260">
          <cell r="A1260">
            <v>12008</v>
          </cell>
          <cell r="B1260" t="str">
            <v xml:space="preserve">CONDULETE DE ALUMINIO TIPO TB, PARA ELETRODUTO ROSCAVEL DE 3", COM TAMPA CEGA                                                                                                                                                                                                                                                                                                                                                                                                                             </v>
          </cell>
          <cell r="C1260" t="str">
            <v xml:space="preserve">UN    </v>
          </cell>
          <cell r="D1260" t="str">
            <v>CR</v>
          </cell>
          <cell r="E1260" t="str">
            <v>142,09</v>
          </cell>
        </row>
        <row r="1261">
          <cell r="A1261">
            <v>2582</v>
          </cell>
          <cell r="B1261" t="str">
            <v xml:space="preserve">CONDULETE DE ALUMINIO TIPO X, PARA ELETRODUTO ROSCAVEL DE 1 1/2", COM TAMPA CEGA                                                                                                                                                                                                                                                                                                                                                                                                                          </v>
          </cell>
          <cell r="C1261" t="str">
            <v xml:space="preserve">UN    </v>
          </cell>
          <cell r="D1261" t="str">
            <v>CR</v>
          </cell>
          <cell r="E1261" t="str">
            <v>42,31</v>
          </cell>
        </row>
        <row r="1262">
          <cell r="A1262">
            <v>2597</v>
          </cell>
          <cell r="B1262" t="str">
            <v xml:space="preserve">CONDULETE DE ALUMINIO TIPO X, PARA ELETRODUTO ROSCAVEL DE 1 1/4", COM TAMPA CEGA                                                                                                                                                                                                                                                                                                                                                                                                                          </v>
          </cell>
          <cell r="C1262" t="str">
            <v xml:space="preserve">UN    </v>
          </cell>
          <cell r="D1262" t="str">
            <v>CR</v>
          </cell>
          <cell r="E1262" t="str">
            <v>36,26</v>
          </cell>
        </row>
        <row r="1263">
          <cell r="A1263">
            <v>2579</v>
          </cell>
          <cell r="B1263" t="str">
            <v xml:space="preserve">CONDULETE DE ALUMINIO TIPO X, PARA ELETRODUTO ROSCAVEL DE 1/2", COM TAMPA CEGA                                                                                                                                                                                                                                                                                                                                                                                                                            </v>
          </cell>
          <cell r="C1263" t="str">
            <v xml:space="preserve">UN    </v>
          </cell>
          <cell r="D1263" t="str">
            <v>CR</v>
          </cell>
          <cell r="E1263" t="str">
            <v>17,26</v>
          </cell>
        </row>
        <row r="1264">
          <cell r="A1264">
            <v>2581</v>
          </cell>
          <cell r="B1264" t="str">
            <v xml:space="preserve">CONDULETE DE ALUMINIO TIPO X, PARA ELETRODUTO ROSCAVEL DE 1", COM TAMPA CEGA                                                                                                                                                                                                                                                                                                                                                                                                                              </v>
          </cell>
          <cell r="C1264" t="str">
            <v xml:space="preserve">UN    </v>
          </cell>
          <cell r="D1264" t="str">
            <v>CR</v>
          </cell>
          <cell r="E1264" t="str">
            <v>22,09</v>
          </cell>
        </row>
        <row r="1265">
          <cell r="A1265">
            <v>2596</v>
          </cell>
          <cell r="B1265" t="str">
            <v xml:space="preserve">CONDULETE DE ALUMINIO TIPO X, PARA ELETRODUTO ROSCAVEL DE 2", COM TAMPA CEGA                                                                                                                                                                                                                                                                                                                                                                                                                              </v>
          </cell>
          <cell r="C1265" t="str">
            <v xml:space="preserve">UN    </v>
          </cell>
          <cell r="D1265" t="str">
            <v>CR</v>
          </cell>
          <cell r="E1265" t="str">
            <v>65,34</v>
          </cell>
        </row>
        <row r="1266">
          <cell r="A1266">
            <v>2580</v>
          </cell>
          <cell r="B1266" t="str">
            <v xml:space="preserve">CONDULETE DE ALUMINIO TIPO X, PARA ELETRODUTO ROSCAVEL DE 3/4", COM TAMPA CEGA                                                                                                                                                                                                                                                                                                                                                                                                                            </v>
          </cell>
          <cell r="C1266" t="str">
            <v xml:space="preserve">UN    </v>
          </cell>
          <cell r="D1266" t="str">
            <v>CR</v>
          </cell>
          <cell r="E1266" t="str">
            <v>18,92</v>
          </cell>
        </row>
        <row r="1267">
          <cell r="A1267">
            <v>2583</v>
          </cell>
          <cell r="B1267" t="str">
            <v xml:space="preserve">CONDULETE DE ALUMINIO TIPO X, PARA ELETRODUTO ROSCAVEL DE 3", COM TAMPA CEGA                                                                                                                                                                                                                                                                                                                                                                                                                              </v>
          </cell>
          <cell r="C1267" t="str">
            <v xml:space="preserve">UN    </v>
          </cell>
          <cell r="D1267" t="str">
            <v>CR</v>
          </cell>
          <cell r="E1267" t="str">
            <v>158,92</v>
          </cell>
        </row>
        <row r="1268">
          <cell r="A1268">
            <v>2584</v>
          </cell>
          <cell r="B1268" t="str">
            <v xml:space="preserve">CONDULETE DE ALUMINIO TIPO X, PARA ELETRODUTO ROSCAVEL DE 4", COM TAMPA CEGA                                                                                                                                                                                                                                                                                                                                                                                                                              </v>
          </cell>
          <cell r="C1268" t="str">
            <v xml:space="preserve">UN    </v>
          </cell>
          <cell r="D1268" t="str">
            <v>CR</v>
          </cell>
          <cell r="E1268" t="str">
            <v>264,56</v>
          </cell>
        </row>
        <row r="1269">
          <cell r="A1269">
            <v>12010</v>
          </cell>
          <cell r="B1269" t="str">
            <v xml:space="preserve">CONDULETE EM PVC, TIPO "B", SEM TAMPA, DE 1/2" OU 3/4"                                                                                                                                                                                                                                                                                                                                                                                                                                                    </v>
          </cell>
          <cell r="C1269" t="str">
            <v xml:space="preserve">UN    </v>
          </cell>
          <cell r="D1269" t="str">
            <v>CR</v>
          </cell>
          <cell r="E1269" t="str">
            <v>8,85</v>
          </cell>
        </row>
        <row r="1270">
          <cell r="A1270">
            <v>39329</v>
          </cell>
          <cell r="B1270" t="str">
            <v xml:space="preserve">CONDULETE EM PVC, TIPO "B", SEM TAMPA, DE 1"                                                                                                                                                                                                                                                                                                                                                                                                                                                              </v>
          </cell>
          <cell r="C1270" t="str">
            <v xml:space="preserve">UN    </v>
          </cell>
          <cell r="D1270" t="str">
            <v>CR</v>
          </cell>
          <cell r="E1270" t="str">
            <v>9,26</v>
          </cell>
        </row>
        <row r="1271">
          <cell r="A1271">
            <v>39330</v>
          </cell>
          <cell r="B1271" t="str">
            <v xml:space="preserve">CONDULETE EM PVC, TIPO "C", SEM TAMPA, DE 1/2"                                                                                                                                                                                                                                                                                                                                                                                                                                                            </v>
          </cell>
          <cell r="C1271" t="str">
            <v xml:space="preserve">UN    </v>
          </cell>
          <cell r="D1271" t="str">
            <v>CR</v>
          </cell>
          <cell r="E1271" t="str">
            <v>9,74</v>
          </cell>
        </row>
        <row r="1272">
          <cell r="A1272">
            <v>39332</v>
          </cell>
          <cell r="B1272" t="str">
            <v xml:space="preserve">CONDULETE EM PVC, TIPO "C", SEM TAMPA, DE 1"                                                                                                                                                                                                                                                                                                                                                                                                                                                              </v>
          </cell>
          <cell r="C1272" t="str">
            <v xml:space="preserve">UN    </v>
          </cell>
          <cell r="D1272" t="str">
            <v>CR</v>
          </cell>
          <cell r="E1272" t="str">
            <v>10,89</v>
          </cell>
        </row>
        <row r="1273">
          <cell r="A1273">
            <v>39331</v>
          </cell>
          <cell r="B1273" t="str">
            <v xml:space="preserve">CONDULETE EM PVC, TIPO "C", SEM TAMPA, DE 3/4"                                                                                                                                                                                                                                                                                                                                                                                                                                                            </v>
          </cell>
          <cell r="C1273" t="str">
            <v xml:space="preserve">UN    </v>
          </cell>
          <cell r="D1273" t="str">
            <v>CR</v>
          </cell>
          <cell r="E1273" t="str">
            <v>8,66</v>
          </cell>
        </row>
        <row r="1274">
          <cell r="A1274">
            <v>39333</v>
          </cell>
          <cell r="B1274" t="str">
            <v xml:space="preserve">CONDULETE EM PVC, TIPO "E", SEM TAMPA, DE 1/2"                                                                                                                                                                                                                                                                                                                                                                                                                                                            </v>
          </cell>
          <cell r="C1274" t="str">
            <v xml:space="preserve">UN    </v>
          </cell>
          <cell r="D1274" t="str">
            <v>CR</v>
          </cell>
          <cell r="E1274" t="str">
            <v>8,45</v>
          </cell>
        </row>
        <row r="1275">
          <cell r="A1275">
            <v>39335</v>
          </cell>
          <cell r="B1275" t="str">
            <v xml:space="preserve">CONDULETE EM PVC, TIPO "E", SEM TAMPA, DE 1"                                                                                                                                                                                                                                                                                                                                                                                                                                                              </v>
          </cell>
          <cell r="C1275" t="str">
            <v xml:space="preserve">UN    </v>
          </cell>
          <cell r="D1275" t="str">
            <v>CR</v>
          </cell>
          <cell r="E1275" t="str">
            <v>9,77</v>
          </cell>
        </row>
        <row r="1276">
          <cell r="A1276">
            <v>39334</v>
          </cell>
          <cell r="B1276" t="str">
            <v xml:space="preserve">CONDULETE EM PVC, TIPO "E", SEM TAMPA, DE 3/4"                                                                                                                                                                                                                                                                                                                                                                                                                                                            </v>
          </cell>
          <cell r="C1276" t="str">
            <v xml:space="preserve">UN    </v>
          </cell>
          <cell r="D1276" t="str">
            <v>CR</v>
          </cell>
          <cell r="E1276" t="str">
            <v>7,77</v>
          </cell>
        </row>
        <row r="1277">
          <cell r="A1277">
            <v>12016</v>
          </cell>
          <cell r="B1277" t="str">
            <v xml:space="preserve">CONDULETE EM PVC, TIPO "LB", SEM TAMPA, DE 1/2" OU 3/4"                                                                                                                                                                                                                                                                                                                                                                                                                                                   </v>
          </cell>
          <cell r="C1277" t="str">
            <v xml:space="preserve">UN    </v>
          </cell>
          <cell r="D1277" t="str">
            <v>CR</v>
          </cell>
          <cell r="E1277" t="str">
            <v>9,75</v>
          </cell>
        </row>
        <row r="1278">
          <cell r="A1278">
            <v>12015</v>
          </cell>
          <cell r="B1278" t="str">
            <v xml:space="preserve">CONDULETE EM PVC, TIPO "LB", SEM TAMPA, DE 1"                                                                                                                                                                                                                                                                                                                                                                                                                                                             </v>
          </cell>
          <cell r="C1278" t="str">
            <v xml:space="preserve">UN    </v>
          </cell>
          <cell r="D1278" t="str">
            <v>CR</v>
          </cell>
          <cell r="E1278" t="str">
            <v>11,35</v>
          </cell>
        </row>
        <row r="1279">
          <cell r="A1279">
            <v>12020</v>
          </cell>
          <cell r="B1279" t="str">
            <v xml:space="preserve">CONDULETE EM PVC, TIPO "LL", SEM TAMPA, DE 1/2" OU 3/4"                                                                                                                                                                                                                                                                                                                                                                                                                                                   </v>
          </cell>
          <cell r="C1279" t="str">
            <v xml:space="preserve">UN    </v>
          </cell>
          <cell r="D1279" t="str">
            <v>CR</v>
          </cell>
          <cell r="E1279" t="str">
            <v>9,75</v>
          </cell>
        </row>
        <row r="1280">
          <cell r="A1280">
            <v>12019</v>
          </cell>
          <cell r="B1280" t="str">
            <v xml:space="preserve">CONDULETE EM PVC, TIPO "LL", SEM TAMPA, DE 1"                                                                                                                                                                                                                                                                                                                                                                                                                                                             </v>
          </cell>
          <cell r="C1280" t="str">
            <v xml:space="preserve">UN    </v>
          </cell>
          <cell r="D1280" t="str">
            <v>CR</v>
          </cell>
          <cell r="E1280" t="str">
            <v>11,35</v>
          </cell>
        </row>
        <row r="1281">
          <cell r="A1281">
            <v>39336</v>
          </cell>
          <cell r="B1281" t="str">
            <v xml:space="preserve">CONDULETE EM PVC, TIPO "LR", SEM TAMPA, DE 1/2"                                                                                                                                                                                                                                                                                                                                                                                                                                                           </v>
          </cell>
          <cell r="C1281" t="str">
            <v xml:space="preserve">UN    </v>
          </cell>
          <cell r="D1281" t="str">
            <v>CR</v>
          </cell>
          <cell r="E1281" t="str">
            <v>9,74</v>
          </cell>
        </row>
        <row r="1282">
          <cell r="A1282">
            <v>39338</v>
          </cell>
          <cell r="B1282" t="str">
            <v xml:space="preserve">CONDULETE EM PVC, TIPO "LR", SEM TAMPA, DE 1"                                                                                                                                                                                                                                                                                                                                                                                                                                                             </v>
          </cell>
          <cell r="C1282" t="str">
            <v xml:space="preserve">UN    </v>
          </cell>
          <cell r="D1282" t="str">
            <v>CR</v>
          </cell>
          <cell r="E1282" t="str">
            <v>10,89</v>
          </cell>
        </row>
        <row r="1283">
          <cell r="A1283">
            <v>39337</v>
          </cell>
          <cell r="B1283" t="str">
            <v xml:space="preserve">CONDULETE EM PVC, TIPO "LR", SEM TAMPA, DE 3/4"                                                                                                                                                                                                                                                                                                                                                                                                                                                           </v>
          </cell>
          <cell r="C1283" t="str">
            <v xml:space="preserve">UN    </v>
          </cell>
          <cell r="D1283" t="str">
            <v>CR</v>
          </cell>
          <cell r="E1283" t="str">
            <v>8,66</v>
          </cell>
        </row>
        <row r="1284">
          <cell r="A1284">
            <v>39341</v>
          </cell>
          <cell r="B1284" t="str">
            <v xml:space="preserve">CONDULETE EM PVC, TIPO "T", SEM TAMPA, DE 1"                                                                                                                                                                                                                                                                                                                                                                                                                                                              </v>
          </cell>
          <cell r="C1284" t="str">
            <v xml:space="preserve">UN    </v>
          </cell>
          <cell r="D1284" t="str">
            <v>CR</v>
          </cell>
          <cell r="E1284" t="str">
            <v>14,19</v>
          </cell>
        </row>
        <row r="1285">
          <cell r="A1285">
            <v>39340</v>
          </cell>
          <cell r="B1285" t="str">
            <v xml:space="preserve">CONDULETE EM PVC, TIPO "T", SEM TAMPA, DE 3/4"                                                                                                                                                                                                                                                                                                                                                                                                                                                            </v>
          </cell>
          <cell r="C1285" t="str">
            <v xml:space="preserve">UN    </v>
          </cell>
          <cell r="D1285" t="str">
            <v>CR</v>
          </cell>
          <cell r="E1285" t="str">
            <v>10,42</v>
          </cell>
        </row>
        <row r="1286">
          <cell r="A1286">
            <v>12025</v>
          </cell>
          <cell r="B1286" t="str">
            <v xml:space="preserve">CONDULETE EM PVC, TIPO "TB", SEM TAMPA, DE 1/2" OU 3/4"                                                                                                                                                                                                                                                                                                                                                                                                                                                   </v>
          </cell>
          <cell r="C1286" t="str">
            <v xml:space="preserve">UN    </v>
          </cell>
          <cell r="D1286" t="str">
            <v>CR</v>
          </cell>
          <cell r="E1286" t="str">
            <v>10,76</v>
          </cell>
        </row>
        <row r="1287">
          <cell r="A1287">
            <v>39342</v>
          </cell>
          <cell r="B1287" t="str">
            <v xml:space="preserve">CONDULETE EM PVC, TIPO "TB", SEM TAMPA, DE 1"                                                                                                                                                                                                                                                                                                                                                                                                                                                             </v>
          </cell>
          <cell r="C1287" t="str">
            <v xml:space="preserve">UN    </v>
          </cell>
          <cell r="D1287" t="str">
            <v>CR</v>
          </cell>
          <cell r="E1287" t="str">
            <v>14,19</v>
          </cell>
        </row>
        <row r="1288">
          <cell r="A1288">
            <v>39343</v>
          </cell>
          <cell r="B1288" t="str">
            <v xml:space="preserve">CONDULETE EM PVC, TIPO "X", SEM TAMPA, DE 1/2"                                                                                                                                                                                                                                                                                                                                                                                                                                                            </v>
          </cell>
          <cell r="C1288" t="str">
            <v xml:space="preserve">UN    </v>
          </cell>
          <cell r="D1288" t="str">
            <v>CR</v>
          </cell>
          <cell r="E1288" t="str">
            <v>11,98</v>
          </cell>
        </row>
        <row r="1289">
          <cell r="A1289">
            <v>39345</v>
          </cell>
          <cell r="B1289" t="str">
            <v xml:space="preserve">CONDULETE EM PVC, TIPO "X", SEM TAMPA, DE 1"                                                                                                                                                                                                                                                                                                                                                                                                                                                              </v>
          </cell>
          <cell r="C1289" t="str">
            <v xml:space="preserve">UN    </v>
          </cell>
          <cell r="D1289" t="str">
            <v>CR</v>
          </cell>
          <cell r="E1289" t="str">
            <v>16,22</v>
          </cell>
        </row>
        <row r="1290">
          <cell r="A1290">
            <v>39344</v>
          </cell>
          <cell r="B1290" t="str">
            <v xml:space="preserve">CONDULETE EM PVC, TIPO "X", SEM TAMPA, DE 3/4"                                                                                                                                                                                                                                                                                                                                                                                                                                                            </v>
          </cell>
          <cell r="C1290" t="str">
            <v xml:space="preserve">UN    </v>
          </cell>
          <cell r="D1290" t="str">
            <v>CR</v>
          </cell>
          <cell r="E1290" t="str">
            <v>11,58</v>
          </cell>
        </row>
        <row r="1291">
          <cell r="A1291">
            <v>12623</v>
          </cell>
          <cell r="B1291" t="str">
            <v xml:space="preserve">CONDUTOR PLUVIAL, PVC, CIRCULAR, DIAMETRO ENTRE 80 E 100 MM, PARA DRENAGEM PLUVIAL PREDIAL                                                                                                                                                                                                                                                                                                                                                                                                                </v>
          </cell>
          <cell r="C1291" t="str">
            <v xml:space="preserve">M     </v>
          </cell>
          <cell r="D1291" t="str">
            <v>CR</v>
          </cell>
          <cell r="E1291" t="str">
            <v>46,43</v>
          </cell>
        </row>
        <row r="1292">
          <cell r="A1292">
            <v>34498</v>
          </cell>
          <cell r="B1292" t="str">
            <v xml:space="preserve">CONE DE SINALIZACAO EM PVC FLEXIVEL, H = 70 / 76 CM (NBR 15071)                                                                                                                                                                                                                                                                                                                                                                                                                                           </v>
          </cell>
          <cell r="C1292" t="str">
            <v xml:space="preserve">UN    </v>
          </cell>
          <cell r="D1292" t="str">
            <v>CR</v>
          </cell>
          <cell r="E1292" t="str">
            <v>118,78</v>
          </cell>
        </row>
        <row r="1293">
          <cell r="A1293">
            <v>13244</v>
          </cell>
          <cell r="B1293" t="str">
            <v xml:space="preserve">CONE DE SINALIZACAO EM PVC RIGIDO COM FAIXA REFLETIVA, H = 70 / 76 CM                                                                                                                                                                                                                                                                                                                                                                                                                                     </v>
          </cell>
          <cell r="C1293" t="str">
            <v xml:space="preserve">UN    </v>
          </cell>
          <cell r="D1293" t="str">
            <v xml:space="preserve">C </v>
          </cell>
          <cell r="E1293" t="str">
            <v>50,00</v>
          </cell>
        </row>
        <row r="1294">
          <cell r="A1294">
            <v>38998</v>
          </cell>
          <cell r="B1294" t="str">
            <v xml:space="preserve">CONECTOR / ADAPTADOR F/F, COM INSERTO METALICO, PPR, DN 25 MM X 1/2", PARA AGUA QUENTE E FRIA PREDIAL                                                                                                                                                                                                                                                                                                                                                                                                     </v>
          </cell>
          <cell r="C1294" t="str">
            <v xml:space="preserve">UN    </v>
          </cell>
          <cell r="D1294" t="str">
            <v>CR</v>
          </cell>
          <cell r="E1294" t="str">
            <v>9,97</v>
          </cell>
        </row>
        <row r="1295">
          <cell r="A1295">
            <v>38999</v>
          </cell>
          <cell r="B1295" t="str">
            <v xml:space="preserve">CONECTOR / ADAPTADOR F/F, COM INSERTO METALICO, PPR, DN 32 MM X 3/4", PARA AGUA QUENTE E FRIA PREDIAL                                                                                                                                                                                                                                                                                                                                                                                                     </v>
          </cell>
          <cell r="C1295" t="str">
            <v xml:space="preserve">UN    </v>
          </cell>
          <cell r="D1295" t="str">
            <v>CR</v>
          </cell>
          <cell r="E1295" t="str">
            <v>25,20</v>
          </cell>
        </row>
        <row r="1296">
          <cell r="A1296">
            <v>38996</v>
          </cell>
          <cell r="B1296" t="str">
            <v xml:space="preserve">CONECTOR / ADAPTADOR F/M, COM INSERTO METALICO, PPR, DN 25 MM X 1/2", PARA AGUA QUENTE E FRIA PREDIAL                                                                                                                                                                                                                                                                                                                                                                                                     </v>
          </cell>
          <cell r="C1296" t="str">
            <v xml:space="preserve">UN    </v>
          </cell>
          <cell r="D1296" t="str">
            <v>CR</v>
          </cell>
          <cell r="E1296" t="str">
            <v>17,81</v>
          </cell>
        </row>
        <row r="1297">
          <cell r="A1297">
            <v>44173</v>
          </cell>
          <cell r="B1297" t="str">
            <v xml:space="preserve">CONECTOR / ADAPTADOR F/M, COM INSERTO METALICO, PPR, DN 25 MM X 3/4", PARA AGUA QUENTE E FRIA PREDIAL                                                                                                                                                                                                                                                                                                                                                                                                     </v>
          </cell>
          <cell r="C1297" t="str">
            <v xml:space="preserve">UN    </v>
          </cell>
          <cell r="D1297" t="str">
            <v>CR</v>
          </cell>
          <cell r="E1297" t="str">
            <v>17,32</v>
          </cell>
        </row>
        <row r="1298">
          <cell r="A1298">
            <v>44174</v>
          </cell>
          <cell r="B1298" t="str">
            <v xml:space="preserve">CONECTOR / ADAPTADOR F/M, COM INSERTO METALICO, PPR, DN 32 MM X 1", PARA AGUA QUENTE E FRIA PREDIAL                                                                                                                                                                                                                                                                                                                                                                                                       </v>
          </cell>
          <cell r="C1298" t="str">
            <v xml:space="preserve">UN    </v>
          </cell>
          <cell r="D1298" t="str">
            <v>CR</v>
          </cell>
          <cell r="E1298" t="str">
            <v>28,36</v>
          </cell>
        </row>
        <row r="1299">
          <cell r="A1299">
            <v>38997</v>
          </cell>
          <cell r="B1299" t="str">
            <v xml:space="preserve">CONECTOR / ADAPTADOR F/M, COM INSERTO METALICO, PPR, DN 32 MM X 3/4", PARA AGUA QUENTE E FRIA PREDIAL                                                                                                                                                                                                                                                                                                                                                                                                     </v>
          </cell>
          <cell r="C1299" t="str">
            <v xml:space="preserve">UN    </v>
          </cell>
          <cell r="D1299" t="str">
            <v>CR</v>
          </cell>
          <cell r="E1299" t="str">
            <v>25,48</v>
          </cell>
        </row>
        <row r="1300">
          <cell r="A1300">
            <v>39600</v>
          </cell>
          <cell r="B1300" t="str">
            <v xml:space="preserve">CONECTOR / TOMADA FEMEA RJ 45, CATEGORIA 5 E (CAT 5E) PARA CABOS                                                                                                                                                                                                                                                                                                                                                                                                                                          </v>
          </cell>
          <cell r="C1300" t="str">
            <v xml:space="preserve">UN    </v>
          </cell>
          <cell r="D1300" t="str">
            <v>CR</v>
          </cell>
          <cell r="E1300" t="str">
            <v>17,14</v>
          </cell>
        </row>
        <row r="1301">
          <cell r="A1301">
            <v>39601</v>
          </cell>
          <cell r="B1301" t="str">
            <v xml:space="preserve">CONECTOR / TOMADA FEMEA RJ 45, CATEGORIA 6 (CAT 6) PARA CABOS                                                                                                                                                                                                                                                                                                                                                                                                                                             </v>
          </cell>
          <cell r="C1301" t="str">
            <v xml:space="preserve">UN    </v>
          </cell>
          <cell r="D1301" t="str">
            <v>CR</v>
          </cell>
          <cell r="E1301" t="str">
            <v>36,37</v>
          </cell>
        </row>
        <row r="1302">
          <cell r="A1302">
            <v>39862</v>
          </cell>
          <cell r="B1302" t="str">
            <v xml:space="preserve">CONECTOR BRONZE/LATAO (REF 603) SEM ANEL DE SOLDA, BOLSA X ROSCA F, 15 MM X 1/2"                                                                                                                                                                                                                                                                                                                                                                                                                          </v>
          </cell>
          <cell r="C1302" t="str">
            <v xml:space="preserve">UN    </v>
          </cell>
          <cell r="D1302" t="str">
            <v>CR</v>
          </cell>
          <cell r="E1302" t="str">
            <v>12,78</v>
          </cell>
        </row>
        <row r="1303">
          <cell r="A1303">
            <v>39863</v>
          </cell>
          <cell r="B1303" t="str">
            <v xml:space="preserve">CONECTOR BRONZE/LATAO (REF 603) SEM ANEL DE SOLDA, BOLSA X ROSCA F, 22 MM X 1/2"                                                                                                                                                                                                                                                                                                                                                                                                                          </v>
          </cell>
          <cell r="C1303" t="str">
            <v xml:space="preserve">UN    </v>
          </cell>
          <cell r="D1303" t="str">
            <v>CR</v>
          </cell>
          <cell r="E1303" t="str">
            <v>12,96</v>
          </cell>
        </row>
        <row r="1304">
          <cell r="A1304">
            <v>39864</v>
          </cell>
          <cell r="B1304" t="str">
            <v xml:space="preserve">CONECTOR BRONZE/LATAO (REF 603) SEM ANEL DE SOLDA, BOLSA X ROSCA F, 22 MM X 3/4"                                                                                                                                                                                                                                                                                                                                                                                                                          </v>
          </cell>
          <cell r="C1304" t="str">
            <v xml:space="preserve">UN    </v>
          </cell>
          <cell r="D1304" t="str">
            <v>CR</v>
          </cell>
          <cell r="E1304" t="str">
            <v>16,08</v>
          </cell>
        </row>
        <row r="1305">
          <cell r="A1305">
            <v>39865</v>
          </cell>
          <cell r="B1305" t="str">
            <v xml:space="preserve">CONECTOR BRONZE/LATAO (REF 603) SEM ANEL DE SOLDA, BOLSA X ROSCA F, 28 MM X 1/2"                                                                                                                                                                                                                                                                                                                                                                                                                          </v>
          </cell>
          <cell r="C1305" t="str">
            <v xml:space="preserve">UN    </v>
          </cell>
          <cell r="D1305" t="str">
            <v>CR</v>
          </cell>
          <cell r="E1305" t="str">
            <v>22,67</v>
          </cell>
        </row>
        <row r="1306">
          <cell r="A1306">
            <v>2517</v>
          </cell>
          <cell r="B1306" t="str">
            <v xml:space="preserve">CONECTOR CURVO 90 GRAUS DE ALUMINIO, BITOLA 1 1/2", PARA ADAPTAR ENTRADA DE ELETRODUTO METALICO FLEXIVEL EM QUADROS                                                                                                                                                                                                                                                                                                                                                                                       </v>
          </cell>
          <cell r="C1306" t="str">
            <v xml:space="preserve">UN    </v>
          </cell>
          <cell r="D1306" t="str">
            <v>CR</v>
          </cell>
          <cell r="E1306" t="str">
            <v>26,36</v>
          </cell>
        </row>
        <row r="1307">
          <cell r="A1307">
            <v>2522</v>
          </cell>
          <cell r="B1307" t="str">
            <v xml:space="preserve">CONECTOR CURVO 90 GRAUS DE ALUMINIO, BITOLA 1 1/4", PARA ADAPTAR ENTRADA DE ELETRODUTO METALICO FLEXIVEL EM QUADROS                                                                                                                                                                                                                                                                                                                                                                                       </v>
          </cell>
          <cell r="C1307" t="str">
            <v xml:space="preserve">UN    </v>
          </cell>
          <cell r="D1307" t="str">
            <v>CR</v>
          </cell>
          <cell r="E1307" t="str">
            <v>17,03</v>
          </cell>
        </row>
        <row r="1308">
          <cell r="A1308">
            <v>2548</v>
          </cell>
          <cell r="B1308" t="str">
            <v xml:space="preserve">CONECTOR CURVO 90 GRAUS DE ALUMINIO, BITOLA 1/2", PARA ADAPTAR ENTRADA DE ELETRODUTO METALICO FLEXIVEL EM QUADROS                                                                                                                                                                                                                                                                                                                                                                                         </v>
          </cell>
          <cell r="C1308" t="str">
            <v xml:space="preserve">UN    </v>
          </cell>
          <cell r="D1308" t="str">
            <v>CR</v>
          </cell>
          <cell r="E1308" t="str">
            <v>10,48</v>
          </cell>
        </row>
        <row r="1309">
          <cell r="A1309">
            <v>2516</v>
          </cell>
          <cell r="B1309" t="str">
            <v xml:space="preserve">CONECTOR CURVO 90 GRAUS DE ALUMINIO, BITOLA 1", PARA ADAPTAR ENTRADA DE ELETRODUTO METALICO FLEXIVEL EM QUADROS                                                                                                                                                                                                                                                                                                                                                                                           </v>
          </cell>
          <cell r="C1309" t="str">
            <v xml:space="preserve">UN    </v>
          </cell>
          <cell r="D1309" t="str">
            <v>CR</v>
          </cell>
          <cell r="E1309" t="str">
            <v>13,68</v>
          </cell>
        </row>
        <row r="1310">
          <cell r="A1310">
            <v>2518</v>
          </cell>
          <cell r="B1310" t="str">
            <v xml:space="preserve">CONECTOR CURVO 90 GRAUS DE ALUMINIO, BITOLA 2 1/2", PARA ADAPTAR ENTRADA DE ELETRODUTO METALICO FLEXIVEL EM QUADROS                                                                                                                                                                                                                                                                                                                                                                                       </v>
          </cell>
          <cell r="C1310" t="str">
            <v xml:space="preserve">UN    </v>
          </cell>
          <cell r="D1310" t="str">
            <v>CR</v>
          </cell>
          <cell r="E1310" t="str">
            <v>125,47</v>
          </cell>
        </row>
        <row r="1311">
          <cell r="A1311">
            <v>2521</v>
          </cell>
          <cell r="B1311" t="str">
            <v xml:space="preserve">CONECTOR CURVO 90 GRAUS DE ALUMINIO, BITOLA 2", PARA ADAPTAR ENTRADA DE ELETRODUTO METALICO FLEXIVEL EM QUADROS                                                                                                                                                                                                                                                                                                                                                                                           </v>
          </cell>
          <cell r="C1311" t="str">
            <v xml:space="preserve">UN    </v>
          </cell>
          <cell r="D1311" t="str">
            <v>CR</v>
          </cell>
          <cell r="E1311" t="str">
            <v>53,41</v>
          </cell>
        </row>
        <row r="1312">
          <cell r="A1312">
            <v>2515</v>
          </cell>
          <cell r="B1312" t="str">
            <v xml:space="preserve">CONECTOR CURVO 90 GRAUS DE ALUMINIO, BITOLA 3/4", PARA ADAPTAR ENTRADA DE ELETRODUTO METALICO FLEXIVEL EM QUADROS                                                                                                                                                                                                                                                                                                                                                                                         </v>
          </cell>
          <cell r="C1312" t="str">
            <v xml:space="preserve">UN    </v>
          </cell>
          <cell r="D1312" t="str">
            <v>CR</v>
          </cell>
          <cell r="E1312" t="str">
            <v>11,38</v>
          </cell>
        </row>
        <row r="1313">
          <cell r="A1313">
            <v>2519</v>
          </cell>
          <cell r="B1313" t="str">
            <v xml:space="preserve">CONECTOR CURVO 90 GRAUS DE ALUMINIO, BITOLA 3", PARA ADAPTAR ENTRADA DE ELETRODUTO METALICO FLEXIVEL EM QUADROS                                                                                                                                                                                                                                                                                                                                                                                           </v>
          </cell>
          <cell r="C1313" t="str">
            <v xml:space="preserve">UN    </v>
          </cell>
          <cell r="D1313" t="str">
            <v>CR</v>
          </cell>
          <cell r="E1313" t="str">
            <v>151,29</v>
          </cell>
        </row>
        <row r="1314">
          <cell r="A1314">
            <v>2520</v>
          </cell>
          <cell r="B1314" t="str">
            <v xml:space="preserve">CONECTOR CURVO 90 GRAUS DE ALUMINIO, BITOLA 4", PARA ADAPTAR ENTRADA DE ELETRODUTO METALICO FLEXIVEL EM QUADROS                                                                                                                                                                                                                                                                                                                                                                                           </v>
          </cell>
          <cell r="C1314" t="str">
            <v xml:space="preserve">UN    </v>
          </cell>
          <cell r="D1314" t="str">
            <v>CR</v>
          </cell>
          <cell r="E1314" t="str">
            <v>278,45</v>
          </cell>
        </row>
        <row r="1315">
          <cell r="A1315">
            <v>1602</v>
          </cell>
          <cell r="B1315" t="str">
            <v xml:space="preserve">CONECTOR DE ALUMINIO TIPO PRENSA CABO, BITOLA 1 1/2", PARA CABOS DE DIAMETRO DE 37 A 40 MM                                                                                                                                                                                                                                                                                                                                                                                                                </v>
          </cell>
          <cell r="C1315" t="str">
            <v xml:space="preserve">UN    </v>
          </cell>
          <cell r="D1315" t="str">
            <v>CR</v>
          </cell>
          <cell r="E1315" t="str">
            <v>47,88</v>
          </cell>
        </row>
        <row r="1316">
          <cell r="A1316">
            <v>1601</v>
          </cell>
          <cell r="B1316" t="str">
            <v xml:space="preserve">CONECTOR DE ALUMINIO TIPO PRENSA CABO, BITOLA 1 1/4", PARA CABOS DE DIAMETRO DE 31 A 34 MM                                                                                                                                                                                                                                                                                                                                                                                                                </v>
          </cell>
          <cell r="C1316" t="str">
            <v xml:space="preserve">UN    </v>
          </cell>
          <cell r="D1316" t="str">
            <v>CR</v>
          </cell>
          <cell r="E1316" t="str">
            <v>42,68</v>
          </cell>
        </row>
        <row r="1317">
          <cell r="A1317">
            <v>1598</v>
          </cell>
          <cell r="B1317" t="str">
            <v xml:space="preserve">CONECTOR DE ALUMINIO TIPO PRENSA CABO, BITOLA 1/2", PARA CABOS DE DIAMETRO DE 12,5 A 15 MM                                                                                                                                                                                                                                                                                                                                                                                                                </v>
          </cell>
          <cell r="C1317" t="str">
            <v xml:space="preserve">UN    </v>
          </cell>
          <cell r="D1317" t="str">
            <v>CR</v>
          </cell>
          <cell r="E1317" t="str">
            <v>12,63</v>
          </cell>
        </row>
        <row r="1318">
          <cell r="A1318">
            <v>1600</v>
          </cell>
          <cell r="B1318" t="str">
            <v xml:space="preserve">CONECTOR DE ALUMINIO TIPO PRENSA CABO, BITOLA 1", PARA CABOS DE DIAMETRO DE 22,5 A 25 MM                                                                                                                                                                                                                                                                                                                                                                                                                  </v>
          </cell>
          <cell r="C1318" t="str">
            <v xml:space="preserve">UN    </v>
          </cell>
          <cell r="D1318" t="str">
            <v>CR</v>
          </cell>
          <cell r="E1318" t="str">
            <v>18,64</v>
          </cell>
        </row>
        <row r="1319">
          <cell r="A1319">
            <v>1603</v>
          </cell>
          <cell r="B1319" t="str">
            <v xml:space="preserve">CONECTOR DE ALUMINIO TIPO PRENSA CABO, BITOLA 2", PARA CABOS DE DIAMETRO DE 47,5 A 50 MM                                                                                                                                                                                                                                                                                                                                                                                                                  </v>
          </cell>
          <cell r="C1319" t="str">
            <v xml:space="preserve">UN    </v>
          </cell>
          <cell r="D1319" t="str">
            <v>CR</v>
          </cell>
          <cell r="E1319" t="str">
            <v>72,30</v>
          </cell>
        </row>
        <row r="1320">
          <cell r="A1320">
            <v>1599</v>
          </cell>
          <cell r="B1320" t="str">
            <v xml:space="preserve">CONECTOR DE ALUMINIO TIPO PRENSA CABO, BITOLA 3/4", PARA CABOS DE DIAMETRO DE 17,5 A 20 MM                                                                                                                                                                                                                                                                                                                                                                                                                </v>
          </cell>
          <cell r="C1320" t="str">
            <v xml:space="preserve">UN    </v>
          </cell>
          <cell r="D1320" t="str">
            <v>CR</v>
          </cell>
          <cell r="E1320" t="str">
            <v>14,65</v>
          </cell>
        </row>
        <row r="1321">
          <cell r="A1321">
            <v>1597</v>
          </cell>
          <cell r="B1321" t="str">
            <v xml:space="preserve">CONECTOR DE ALUMINIO TIPO PRENSA CABO, BITOLA 3/8", PARA CABOS DE DIAMETRO DE 9 A 10 MM                                                                                                                                                                                                                                                                                                                                                                                                                   </v>
          </cell>
          <cell r="C1321" t="str">
            <v xml:space="preserve">UN    </v>
          </cell>
          <cell r="D1321" t="str">
            <v>CR</v>
          </cell>
          <cell r="E1321" t="str">
            <v>11,87</v>
          </cell>
        </row>
        <row r="1322">
          <cell r="A1322">
            <v>39602</v>
          </cell>
          <cell r="B1322" t="str">
            <v xml:space="preserve">CONECTOR MACHO RJ 45, CATEGORIA 5 E (CAT 5E) PARA CABOS                                                                                                                                                                                                                                                                                                                                                                                                                                                   </v>
          </cell>
          <cell r="C1322" t="str">
            <v xml:space="preserve">UN    </v>
          </cell>
          <cell r="D1322" t="str">
            <v>CR</v>
          </cell>
          <cell r="E1322" t="str">
            <v>1,82</v>
          </cell>
        </row>
        <row r="1323">
          <cell r="A1323">
            <v>39603</v>
          </cell>
          <cell r="B1323" t="str">
            <v xml:space="preserve">CONECTOR MACHO RJ 45, CATEGORIA 6 (CAT 6) PARA CABOS                                                                                                                                                                                                                                                                                                                                                                                                                                                      </v>
          </cell>
          <cell r="C1323" t="str">
            <v xml:space="preserve">UN    </v>
          </cell>
          <cell r="D1323" t="str">
            <v>CR</v>
          </cell>
          <cell r="E1323" t="str">
            <v>3,87</v>
          </cell>
        </row>
        <row r="1324">
          <cell r="A1324">
            <v>11821</v>
          </cell>
          <cell r="B1324" t="str">
            <v xml:space="preserve">CONECTOR METALICO TIPO PARAFUSO FENDIDO (SPLIT BOLT), COM SEPARADOR DE CABOS BIMETALICOS, PARA CABOS ATE 25 MM2                                                                                                                                                                                                                                                                                                                                                                                           </v>
          </cell>
          <cell r="C1324" t="str">
            <v xml:space="preserve">UN    </v>
          </cell>
          <cell r="D1324" t="str">
            <v>CR</v>
          </cell>
          <cell r="E1324" t="str">
            <v>9,75</v>
          </cell>
        </row>
        <row r="1325">
          <cell r="A1325">
            <v>1562</v>
          </cell>
          <cell r="B1325" t="str">
            <v xml:space="preserve">CONECTOR METALICO TIPO PARAFUSO FENDIDO (SPLIT BOLT), COM SEPARADOR DE CABOS BIMETALICOS, PARA CABOS ATE 50 MM2                                                                                                                                                                                                                                                                                                                                                                                           </v>
          </cell>
          <cell r="C1325" t="str">
            <v xml:space="preserve">UN    </v>
          </cell>
          <cell r="D1325" t="str">
            <v>CR</v>
          </cell>
          <cell r="E1325" t="str">
            <v>15,97</v>
          </cell>
        </row>
        <row r="1326">
          <cell r="A1326">
            <v>1563</v>
          </cell>
          <cell r="B1326" t="str">
            <v xml:space="preserve">CONECTOR METALICO TIPO PARAFUSO FENDIDO (SPLIT BOLT), COM SEPARADOR DE CABOS BIMETALICOS, PARA CABOS ATE 70 MM2                                                                                                                                                                                                                                                                                                                                                                                           </v>
          </cell>
          <cell r="C1326" t="str">
            <v xml:space="preserve">UN    </v>
          </cell>
          <cell r="D1326" t="str">
            <v>CR</v>
          </cell>
          <cell r="E1326" t="str">
            <v>21,43</v>
          </cell>
        </row>
        <row r="1327">
          <cell r="A1327">
            <v>11856</v>
          </cell>
          <cell r="B1327" t="str">
            <v xml:space="preserve">CONECTOR METALICO TIPO PARAFUSO FENDIDO (SPLIT BOLT), PARA CABOS ATE 10 MM2                                                                                                                                                                                                                                                                                                                                                                                                                               </v>
          </cell>
          <cell r="C1327" t="str">
            <v xml:space="preserve">UN    </v>
          </cell>
          <cell r="D1327" t="str">
            <v xml:space="preserve">C </v>
          </cell>
          <cell r="E1327" t="str">
            <v>6,39</v>
          </cell>
        </row>
        <row r="1328">
          <cell r="A1328">
            <v>11857</v>
          </cell>
          <cell r="B1328" t="str">
            <v xml:space="preserve">CONECTOR METALICO TIPO PARAFUSO FENDIDO (SPLIT BOLT), PARA CABOS ATE 120 MM2                                                                                                                                                                                                                                                                                                                                                                                                                              </v>
          </cell>
          <cell r="C1328" t="str">
            <v xml:space="preserve">UN    </v>
          </cell>
          <cell r="D1328" t="str">
            <v>CR</v>
          </cell>
          <cell r="E1328" t="str">
            <v>33,63</v>
          </cell>
        </row>
        <row r="1329">
          <cell r="A1329">
            <v>11858</v>
          </cell>
          <cell r="B1329" t="str">
            <v xml:space="preserve">CONECTOR METALICO TIPO PARAFUSO FENDIDO (SPLIT BOLT), PARA CABOS ATE 150 MM2                                                                                                                                                                                                                                                                                                                                                                                                                              </v>
          </cell>
          <cell r="C1329" t="str">
            <v xml:space="preserve">UN    </v>
          </cell>
          <cell r="D1329" t="str">
            <v>CR</v>
          </cell>
          <cell r="E1329" t="str">
            <v>41,74</v>
          </cell>
        </row>
        <row r="1330">
          <cell r="A1330">
            <v>1539</v>
          </cell>
          <cell r="B1330" t="str">
            <v xml:space="preserve">CONECTOR METALICO TIPO PARAFUSO FENDIDO (SPLIT BOLT), PARA CABOS ATE 16 MM2                                                                                                                                                                                                                                                                                                                                                                                                                               </v>
          </cell>
          <cell r="C1330" t="str">
            <v xml:space="preserve">UN    </v>
          </cell>
          <cell r="D1330" t="str">
            <v>CR</v>
          </cell>
          <cell r="E1330" t="str">
            <v>7,51</v>
          </cell>
        </row>
        <row r="1331">
          <cell r="A1331">
            <v>11859</v>
          </cell>
          <cell r="B1331" t="str">
            <v xml:space="preserve">CONECTOR METALICO TIPO PARAFUSO FENDIDO (SPLIT BOLT), PARA CABOS ATE 185 MM2                                                                                                                                                                                                                                                                                                                                                                                                                              </v>
          </cell>
          <cell r="C1331" t="str">
            <v xml:space="preserve">UN    </v>
          </cell>
          <cell r="D1331" t="str">
            <v>CR</v>
          </cell>
          <cell r="E1331" t="str">
            <v>56,79</v>
          </cell>
        </row>
        <row r="1332">
          <cell r="A1332">
            <v>1550</v>
          </cell>
          <cell r="B1332" t="str">
            <v xml:space="preserve">CONECTOR METALICO TIPO PARAFUSO FENDIDO (SPLIT BOLT), PARA CABOS ATE 25 MM2                                                                                                                                                                                                                                                                                                                                                                                                                               </v>
          </cell>
          <cell r="C1332" t="str">
            <v xml:space="preserve">UN    </v>
          </cell>
          <cell r="D1332" t="str">
            <v>CR</v>
          </cell>
          <cell r="E1332" t="str">
            <v>7,92</v>
          </cell>
        </row>
        <row r="1333">
          <cell r="A1333">
            <v>11854</v>
          </cell>
          <cell r="B1333" t="str">
            <v xml:space="preserve">CONECTOR METALICO TIPO PARAFUSO FENDIDO (SPLIT BOLT), PARA CABOS ATE 35 MM2                                                                                                                                                                                                                                                                                                                                                                                                                               </v>
          </cell>
          <cell r="C1333" t="str">
            <v xml:space="preserve">UN    </v>
          </cell>
          <cell r="D1333" t="str">
            <v>CR</v>
          </cell>
          <cell r="E1333" t="str">
            <v>9,90</v>
          </cell>
        </row>
        <row r="1334">
          <cell r="A1334">
            <v>11862</v>
          </cell>
          <cell r="B1334" t="str">
            <v xml:space="preserve">CONECTOR METALICO TIPO PARAFUSO FENDIDO (SPLIT BOLT), PARA CABOS ATE 50 MM2                                                                                                                                                                                                                                                                                                                                                                                                                               </v>
          </cell>
          <cell r="C1334" t="str">
            <v xml:space="preserve">UN    </v>
          </cell>
          <cell r="D1334" t="str">
            <v>CR</v>
          </cell>
          <cell r="E1334" t="str">
            <v>13,88</v>
          </cell>
        </row>
        <row r="1335">
          <cell r="A1335">
            <v>11863</v>
          </cell>
          <cell r="B1335" t="str">
            <v xml:space="preserve">CONECTOR METALICO TIPO PARAFUSO FENDIDO (SPLIT BOLT), PARA CABOS ATE 6 MM2                                                                                                                                                                                                                                                                                                                                                                                                                                </v>
          </cell>
          <cell r="C1335" t="str">
            <v xml:space="preserve">UN    </v>
          </cell>
          <cell r="D1335" t="str">
            <v>CR</v>
          </cell>
          <cell r="E1335" t="str">
            <v>5,60</v>
          </cell>
        </row>
        <row r="1336">
          <cell r="A1336">
            <v>11855</v>
          </cell>
          <cell r="B1336" t="str">
            <v xml:space="preserve">CONECTOR METALICO TIPO PARAFUSO FENDIDO (SPLIT BOLT), PARA CABOS ATE 70 MM2                                                                                                                                                                                                                                                                                                                                                                                                                               </v>
          </cell>
          <cell r="C1336" t="str">
            <v xml:space="preserve">UN    </v>
          </cell>
          <cell r="D1336" t="str">
            <v>CR</v>
          </cell>
          <cell r="E1336" t="str">
            <v>20,73</v>
          </cell>
        </row>
        <row r="1337">
          <cell r="A1337">
            <v>11864</v>
          </cell>
          <cell r="B1337" t="str">
            <v xml:space="preserve">CONECTOR METALICO TIPO PARAFUSO FENDIDO (SPLIT BOLT), PARA CABOS ATE 95 MM2                                                                                                                                                                                                                                                                                                                                                                                                                               </v>
          </cell>
          <cell r="C1337" t="str">
            <v xml:space="preserve">UN    </v>
          </cell>
          <cell r="D1337" t="str">
            <v>CR</v>
          </cell>
          <cell r="E1337" t="str">
            <v>31,34</v>
          </cell>
        </row>
        <row r="1338">
          <cell r="A1338">
            <v>2527</v>
          </cell>
          <cell r="B1338" t="str">
            <v xml:space="preserve">CONECTOR RETO DE ALUMINIO PARA ELETRODUTO DE 1 1/2", PARA ADAPTAR ENTRADA DE ELETRODUTO METALICO FLEXIVEL EM QUADROS                                                                                                                                                                                                                                                                                                                                                                                      </v>
          </cell>
          <cell r="C1338" t="str">
            <v xml:space="preserve">UN    </v>
          </cell>
          <cell r="D1338" t="str">
            <v>CR</v>
          </cell>
          <cell r="E1338" t="str">
            <v>9,43</v>
          </cell>
        </row>
        <row r="1339">
          <cell r="A1339">
            <v>2526</v>
          </cell>
          <cell r="B1339" t="str">
            <v xml:space="preserve">CONECTOR RETO DE ALUMINIO PARA ELETRODUTO DE 1 1/4", PARA ADAPTAR ENTRADA DE ELETRODUTO METALICO FLEXIVEL EM QUADROS                                                                                                                                                                                                                                                                                                                                                                                      </v>
          </cell>
          <cell r="C1339" t="str">
            <v xml:space="preserve">UN    </v>
          </cell>
          <cell r="D1339" t="str">
            <v>CR</v>
          </cell>
          <cell r="E1339" t="str">
            <v>6,04</v>
          </cell>
        </row>
        <row r="1340">
          <cell r="A1340">
            <v>2487</v>
          </cell>
          <cell r="B1340" t="str">
            <v xml:space="preserve">CONECTOR RETO DE ALUMINIO PARA ELETRODUTO DE 1/2", PARA ADAPTAR ENTRADA DE ELETRODUTO METALICO FLEXIVEL EM QUADROS                                                                                                                                                                                                                                                                                                                                                                                        </v>
          </cell>
          <cell r="C1340" t="str">
            <v xml:space="preserve">UN    </v>
          </cell>
          <cell r="D1340" t="str">
            <v>CR</v>
          </cell>
          <cell r="E1340" t="str">
            <v>2,06</v>
          </cell>
        </row>
        <row r="1341">
          <cell r="A1341">
            <v>2483</v>
          </cell>
          <cell r="B1341" t="str">
            <v xml:space="preserve">CONECTOR RETO DE ALUMINIO PARA ELETRODUTO DE 1", PARA ADAPTAR ENTRADA DE ELETRODUTO METALICO FLEXIVEL EM QUADROS                                                                                                                                                                                                                                                                                                                                                                                          </v>
          </cell>
          <cell r="C1341" t="str">
            <v xml:space="preserve">UN    </v>
          </cell>
          <cell r="D1341" t="str">
            <v>CR</v>
          </cell>
          <cell r="E1341" t="str">
            <v>4,30</v>
          </cell>
        </row>
        <row r="1342">
          <cell r="A1342">
            <v>2528</v>
          </cell>
          <cell r="B1342" t="str">
            <v xml:space="preserve">CONECTOR RETO DE ALUMINIO PARA ELETRODUTO DE 2 1/2", PARA ADAPTAR ENTRADA DE ELETRODUTO METALICO FLEXIVEL EM QUADROS                                                                                                                                                                                                                                                                                                                                                                                      </v>
          </cell>
          <cell r="C1342" t="str">
            <v xml:space="preserve">UN    </v>
          </cell>
          <cell r="D1342" t="str">
            <v>CR</v>
          </cell>
          <cell r="E1342" t="str">
            <v>23,74</v>
          </cell>
        </row>
        <row r="1343">
          <cell r="A1343">
            <v>2489</v>
          </cell>
          <cell r="B1343" t="str">
            <v xml:space="preserve">CONECTOR RETO DE ALUMINIO PARA ELETRODUTO DE 2", PARA ADAPTAR ENTRADA DE ELETRODUTO METALICO FLEXIVEL EM QUADROS                                                                                                                                                                                                                                                                                                                                                                                          </v>
          </cell>
          <cell r="C1343" t="str">
            <v xml:space="preserve">UN    </v>
          </cell>
          <cell r="D1343" t="str">
            <v>CR</v>
          </cell>
          <cell r="E1343" t="str">
            <v>10,45</v>
          </cell>
        </row>
        <row r="1344">
          <cell r="A1344">
            <v>2488</v>
          </cell>
          <cell r="B1344" t="str">
            <v xml:space="preserve">CONECTOR RETO DE ALUMINIO PARA ELETRODUTO DE 3/4", PARA ADAPTAR ENTRADA DE ELETRODUTO METALICO FLEXIVEL EM QUADROS                                                                                                                                                                                                                                                                                                                                                                                        </v>
          </cell>
          <cell r="C1344" t="str">
            <v xml:space="preserve">UN    </v>
          </cell>
          <cell r="D1344" t="str">
            <v>CR</v>
          </cell>
          <cell r="E1344" t="str">
            <v>2,41</v>
          </cell>
        </row>
        <row r="1345">
          <cell r="A1345">
            <v>2484</v>
          </cell>
          <cell r="B1345" t="str">
            <v xml:space="preserve">CONECTOR RETO DE ALUMINIO PARA ELETRODUTO DE 3", PARA ADAPTAR ENTRADA DE ELETRODUTO METALICO FLEXIVEL EM QUADROS                                                                                                                                                                                                                                                                                                                                                                                          </v>
          </cell>
          <cell r="C1345" t="str">
            <v xml:space="preserve">UN    </v>
          </cell>
          <cell r="D1345" t="str">
            <v>CR</v>
          </cell>
          <cell r="E1345" t="str">
            <v>34,48</v>
          </cell>
        </row>
        <row r="1346">
          <cell r="A1346">
            <v>2485</v>
          </cell>
          <cell r="B1346" t="str">
            <v xml:space="preserve">CONECTOR RETO DE ALUMINIO PARA ELETRODUTO DE 4", PARA ADAPTAR ENTRADA DE ELETRODUTO METALICO FLEXIVEL EM QUADROS                                                                                                                                                                                                                                                                                                                                                                                          </v>
          </cell>
          <cell r="C1346" t="str">
            <v xml:space="preserve">UN    </v>
          </cell>
          <cell r="D1346" t="str">
            <v>CR</v>
          </cell>
          <cell r="E1346" t="str">
            <v>54,05</v>
          </cell>
        </row>
        <row r="1347">
          <cell r="A1347">
            <v>39279</v>
          </cell>
          <cell r="B1347" t="str">
            <v xml:space="preserve">CONECTOR/ADAPTADOR FIXO, ROSCA FEMEA, EM PLASTICO, DN 16 MM X 1/2", PARA CONEXAO COM CRIMPAGEM, EM TUBO PEX PARA INST. AGUA QUENTE/FRIA                                                                                                                                                                                                                                                                                                                                                                   </v>
          </cell>
          <cell r="C1347" t="str">
            <v xml:space="preserve">UN    </v>
          </cell>
          <cell r="D1347" t="str">
            <v>CR</v>
          </cell>
          <cell r="E1347" t="str">
            <v>8,35</v>
          </cell>
        </row>
        <row r="1348">
          <cell r="A1348">
            <v>39280</v>
          </cell>
          <cell r="B1348" t="str">
            <v xml:space="preserve">CONECTOR/ADAPTADOR FIXO, ROSCA FEMEA, EM PLASTICO, DN 20 MM X 1/2", PARA CONEXAO COM CRIMPAGEM, EM TUBO PEX PARA INST. AGUA QUENTE/FRIA                                                                                                                                                                                                                                                                                                                                                                   </v>
          </cell>
          <cell r="C1348" t="str">
            <v xml:space="preserve">UN    </v>
          </cell>
          <cell r="D1348" t="str">
            <v>CR</v>
          </cell>
          <cell r="E1348" t="str">
            <v>9,36</v>
          </cell>
        </row>
        <row r="1349">
          <cell r="A1349">
            <v>39281</v>
          </cell>
          <cell r="B1349" t="str">
            <v xml:space="preserve">CONECTOR/ADAPTADOR FIXO, ROSCA FEMEA, EM PLASTICO, DN 20 MM X 3/4", PARA CONEXAO COM CRIMPAGEM, EM TUBO PEX PARA INST. AGUA QUENTE/FRIA                                                                                                                                                                                                                                                                                                                                                                   </v>
          </cell>
          <cell r="C1349" t="str">
            <v xml:space="preserve">UN    </v>
          </cell>
          <cell r="D1349" t="str">
            <v>CR</v>
          </cell>
          <cell r="E1349" t="str">
            <v>12,37</v>
          </cell>
        </row>
        <row r="1350">
          <cell r="A1350">
            <v>39282</v>
          </cell>
          <cell r="B1350" t="str">
            <v xml:space="preserve">CONECTOR/ADAPTADOR FIXO, ROSCA FEMEA, EM PLASTICO, DN 25 MM X 3/4", PARA CONEXAO COM CRIMPAGEM, EM TUBO PEX PARA INST. AGUA QUENTE/FRIA                                                                                                                                                                                                                                                                                                                                                                   </v>
          </cell>
          <cell r="C1350" t="str">
            <v xml:space="preserve">UN    </v>
          </cell>
          <cell r="D1350" t="str">
            <v>CR</v>
          </cell>
          <cell r="E1350" t="str">
            <v>17,26</v>
          </cell>
        </row>
        <row r="1351">
          <cell r="A1351">
            <v>38844</v>
          </cell>
          <cell r="B1351" t="str">
            <v xml:space="preserve">CONECTOR/ADAPTADOR FIXO, ROSCA FEMEA, METALICA, COM ANEL DESLIZANTE, DN 16 MM X 1/2", PARA TUBO PEX PARA INST. AGUA QUENTE/FRIA                                                                                                                                                                                                                                                                                                                                                                           </v>
          </cell>
          <cell r="C1351" t="str">
            <v xml:space="preserve">UN    </v>
          </cell>
          <cell r="D1351" t="str">
            <v xml:space="preserve">C </v>
          </cell>
          <cell r="E1351" t="str">
            <v>8,47</v>
          </cell>
        </row>
        <row r="1352">
          <cell r="A1352">
            <v>38846</v>
          </cell>
          <cell r="B1352" t="str">
            <v xml:space="preserve">CONECTOR/ADAPTADOR FIXO, ROSCA FEMEA, METALICA, COM ANEL DESLIZANTE, DN 20 MM X 1/2", PARA TUBO PEX PARA INST. AGUA QUENTE/FRIA                                                                                                                                                                                                                                                                                                                                                                           </v>
          </cell>
          <cell r="C1352" t="str">
            <v xml:space="preserve">UN    </v>
          </cell>
          <cell r="D1352" t="str">
            <v>CR</v>
          </cell>
          <cell r="E1352" t="str">
            <v>8,62</v>
          </cell>
        </row>
        <row r="1353">
          <cell r="A1353">
            <v>38847</v>
          </cell>
          <cell r="B1353" t="str">
            <v xml:space="preserve">CONECTOR/ADAPTADOR FIXO, ROSCA FEMEA, METALICA, COM ANEL DESLIZANTE, DN 20 MM X 3/4", PARA TUBO PEX PARA INST. AGUA QUENTE/FRIA                                                                                                                                                                                                                                                                                                                                                                           </v>
          </cell>
          <cell r="C1353" t="str">
            <v xml:space="preserve">UN    </v>
          </cell>
          <cell r="D1353" t="str">
            <v>CR</v>
          </cell>
          <cell r="E1353" t="str">
            <v>10,09</v>
          </cell>
        </row>
        <row r="1354">
          <cell r="A1354">
            <v>38850</v>
          </cell>
          <cell r="B1354" t="str">
            <v xml:space="preserve">CONECTOR/ADAPTADOR FIXO, ROSCA FEMEA, METALICA, COM ANEL DESLIZANTE, DN 25 MM X 1", PARA TUBO PEX PARA INST. AGUA QUENTE/FRIA                                                                                                                                                                                                                                                                                                                                                                             </v>
          </cell>
          <cell r="C1354" t="str">
            <v xml:space="preserve">UN    </v>
          </cell>
          <cell r="D1354" t="str">
            <v>CR</v>
          </cell>
          <cell r="E1354" t="str">
            <v>18,23</v>
          </cell>
        </row>
        <row r="1355">
          <cell r="A1355">
            <v>38848</v>
          </cell>
          <cell r="B1355" t="str">
            <v xml:space="preserve">CONECTOR/ADAPTADOR FIXO, ROSCA FEMEA, METALICA, COM ANEL DESLIZANTE, DN 25 MM X 3/4", PARA TUBO PEX PARA INST. AGUA QUENTE/FRIA                                                                                                                                                                                                                                                                                                                                                                           </v>
          </cell>
          <cell r="C1355" t="str">
            <v xml:space="preserve">UN    </v>
          </cell>
          <cell r="D1355" t="str">
            <v>CR</v>
          </cell>
          <cell r="E1355" t="str">
            <v>11,95</v>
          </cell>
        </row>
        <row r="1356">
          <cell r="A1356">
            <v>38851</v>
          </cell>
          <cell r="B1356" t="str">
            <v xml:space="preserve">CONECTOR/ADAPTADOR FIXO, ROSCA FEMEA, METALICA, COM ANEL DESLIZANTE, DN 32 MM X 1", PARA TUBO PEX PARA INST. AGUA QUENTE/FRIA                                                                                                                                                                                                                                                                                                                                                                             </v>
          </cell>
          <cell r="C1356" t="str">
            <v xml:space="preserve">UN    </v>
          </cell>
          <cell r="D1356" t="str">
            <v>CR</v>
          </cell>
          <cell r="E1356" t="str">
            <v>20,61</v>
          </cell>
        </row>
        <row r="1357">
          <cell r="A1357">
            <v>38854</v>
          </cell>
          <cell r="B1357" t="str">
            <v xml:space="preserve">CONECTOR/ADAPTADOR MOVEL, ROSCA FEMEA, METALICA, COM ANEL DESLIZANTE, DN 16 MM X 3/4", PARA TUBO PEX PARA INST. AGUA QUENTE/FRIA                                                                                                                                                                                                                                                                                                                                                                          </v>
          </cell>
          <cell r="C1357" t="str">
            <v xml:space="preserve">UN    </v>
          </cell>
          <cell r="D1357" t="str">
            <v>CR</v>
          </cell>
          <cell r="E1357" t="str">
            <v>8,95</v>
          </cell>
        </row>
        <row r="1358">
          <cell r="A1358">
            <v>44247</v>
          </cell>
          <cell r="B1358" t="str">
            <v xml:space="preserve">CONECTOR, CPVC, SOLDAVEL, 114 MM X 4", PARA AGUA QUENTE                                                                                                                                                                                                                                                                                                                                                                                                                                                   </v>
          </cell>
          <cell r="C1358" t="str">
            <v xml:space="preserve">UN    </v>
          </cell>
          <cell r="D1358" t="str">
            <v>CR</v>
          </cell>
          <cell r="E1358" t="str">
            <v>1.278,15</v>
          </cell>
        </row>
        <row r="1359">
          <cell r="A1359">
            <v>38005</v>
          </cell>
          <cell r="B1359" t="str">
            <v xml:space="preserve">CONECTOR, CPVC, SOLDAVEL, 15 MM X 1/2", PARA AGUA QUENTE                                                                                                                                                                                                                                                                                                                                                                                                                                                  </v>
          </cell>
          <cell r="C1359" t="str">
            <v xml:space="preserve">UN    </v>
          </cell>
          <cell r="D1359" t="str">
            <v>CR</v>
          </cell>
          <cell r="E1359" t="str">
            <v>15,20</v>
          </cell>
        </row>
        <row r="1360">
          <cell r="A1360">
            <v>38006</v>
          </cell>
          <cell r="B1360" t="str">
            <v xml:space="preserve">CONECTOR, CPVC, SOLDAVEL, 22 MM X 1/2", PARA AGUA QUENTE                                                                                                                                                                                                                                                                                                                                                                                                                                                  </v>
          </cell>
          <cell r="C1360" t="str">
            <v xml:space="preserve">UN    </v>
          </cell>
          <cell r="D1360" t="str">
            <v>CR</v>
          </cell>
          <cell r="E1360" t="str">
            <v>20,19</v>
          </cell>
        </row>
        <row r="1361">
          <cell r="A1361">
            <v>38428</v>
          </cell>
          <cell r="B1361" t="str">
            <v xml:space="preserve">CONECTOR, CPVC, SOLDAVEL, 22 MM X 3/4", PARA AGUA QUENTE                                                                                                                                                                                                                                                                                                                                                                                                                                                  </v>
          </cell>
          <cell r="C1361" t="str">
            <v xml:space="preserve">UN    </v>
          </cell>
          <cell r="D1361" t="str">
            <v>CR</v>
          </cell>
          <cell r="E1361" t="str">
            <v>18,08</v>
          </cell>
        </row>
        <row r="1362">
          <cell r="A1362">
            <v>38007</v>
          </cell>
          <cell r="B1362" t="str">
            <v xml:space="preserve">CONECTOR, CPVC, SOLDAVEL, 28 MM X 1", PARA AGUA QUENTE                                                                                                                                                                                                                                                                                                                                                                                                                                                    </v>
          </cell>
          <cell r="C1362" t="str">
            <v xml:space="preserve">UN    </v>
          </cell>
          <cell r="D1362" t="str">
            <v>CR</v>
          </cell>
          <cell r="E1362" t="str">
            <v>23,30</v>
          </cell>
        </row>
        <row r="1363">
          <cell r="A1363">
            <v>38008</v>
          </cell>
          <cell r="B1363" t="str">
            <v xml:space="preserve">CONECTOR, CPVC, SOLDAVEL, 35 MM X 1 1/4", PARA AGUA QUENTE                                                                                                                                                                                                                                                                                                                                                                                                                                                </v>
          </cell>
          <cell r="C1363" t="str">
            <v xml:space="preserve">UN    </v>
          </cell>
          <cell r="D1363" t="str">
            <v>CR</v>
          </cell>
          <cell r="E1363" t="str">
            <v>37,28</v>
          </cell>
        </row>
        <row r="1364">
          <cell r="A1364">
            <v>38009</v>
          </cell>
          <cell r="B1364" t="str">
            <v xml:space="preserve">CONECTOR, CPVC, SOLDAVEL, 42 MM X 1 1/2", PARA AGUA QUENTE                                                                                                                                                                                                                                                                                                                                                                                                                                                </v>
          </cell>
          <cell r="C1364" t="str">
            <v xml:space="preserve">UN    </v>
          </cell>
          <cell r="D1364" t="str">
            <v>CR</v>
          </cell>
          <cell r="E1364" t="str">
            <v>45,64</v>
          </cell>
        </row>
        <row r="1365">
          <cell r="A1365">
            <v>44248</v>
          </cell>
          <cell r="B1365" t="str">
            <v xml:space="preserve">CONECTOR, CPVC, SOLDAVEL, 54 MM X 2", PARA AGUA QUENTE                                                                                                                                                                                                                                                                                                                                                                                                                                                    </v>
          </cell>
          <cell r="C1365" t="str">
            <v xml:space="preserve">UN    </v>
          </cell>
          <cell r="D1365" t="str">
            <v>CR</v>
          </cell>
          <cell r="E1365" t="str">
            <v>74,40</v>
          </cell>
        </row>
        <row r="1366">
          <cell r="A1366">
            <v>44249</v>
          </cell>
          <cell r="B1366" t="str">
            <v xml:space="preserve">CONECTOR, CPVC, SOLDAVEL, 73 MM X 2 1/2", PARA AGUA QUENTE                                                                                                                                                                                                                                                                                                                                                                                                                                                </v>
          </cell>
          <cell r="C1366" t="str">
            <v xml:space="preserve">UN    </v>
          </cell>
          <cell r="D1366" t="str">
            <v>CR</v>
          </cell>
          <cell r="E1366" t="str">
            <v>287,05</v>
          </cell>
        </row>
        <row r="1367">
          <cell r="A1367">
            <v>44250</v>
          </cell>
          <cell r="B1367" t="str">
            <v xml:space="preserve">CONECTOR, CPVC, SOLDAVEL, 89 MM X 3", PARA AGUA QUENTE                                                                                                                                                                                                                                                                                                                                                                                                                                                    </v>
          </cell>
          <cell r="C1367" t="str">
            <v xml:space="preserve">UN    </v>
          </cell>
          <cell r="D1367" t="str">
            <v>CR</v>
          </cell>
          <cell r="E1367" t="str">
            <v>416,87</v>
          </cell>
        </row>
        <row r="1368">
          <cell r="A1368">
            <v>3104</v>
          </cell>
          <cell r="B1368" t="str">
            <v xml:space="preserve">CONJ. DE FERRAGENS PARA PORTA DE VIDRO TEMPERADO, EM ZAMAC CROMADO, CONTEMPLANDO DOBRADICA INF., DOBRADICA SUP., PIVO PARA DOBRADICA INF., PIVO PARA DOBRADICA SUP., FECHADURA CENTRAL EM ZAMC. CROMADO, CONTRA FECHADURA DE PRESSAO                                                                                                                                                                                                                                                                      </v>
          </cell>
          <cell r="C1368" t="str">
            <v xml:space="preserve">CJ    </v>
          </cell>
          <cell r="D1368" t="str">
            <v>CR</v>
          </cell>
          <cell r="E1368" t="str">
            <v>237,40</v>
          </cell>
        </row>
        <row r="1369">
          <cell r="A1369">
            <v>1607</v>
          </cell>
          <cell r="B1369" t="str">
            <v xml:space="preserve">CONJUNTO ARRUELAS DE VEDACAO 5/16" PARA TELHA FIBROCIMENTO (UMA ARRUELA METALICA E UMA ARRUELA PVC - CONICAS)                                                                                                                                                                                                                                                                                                                                                                                             </v>
          </cell>
          <cell r="C1369" t="str">
            <v xml:space="preserve">CJ    </v>
          </cell>
          <cell r="D1369" t="str">
            <v>CR</v>
          </cell>
          <cell r="E1369" t="str">
            <v>0,28</v>
          </cell>
        </row>
        <row r="1370">
          <cell r="A1370">
            <v>38169</v>
          </cell>
          <cell r="B1370" t="str">
            <v xml:space="preserve">CONJUNTO DE FERRAGENS PIVO, PARA PORTA PIVOTANTE DE ATE 100 KG, REGULAVEL COM ESFERA , CROMADO - SUPERIOR E INFERIOR - COMPLETO                                                                                                                                                                                                                                                                                                                                                                           </v>
          </cell>
          <cell r="C1370" t="str">
            <v xml:space="preserve">CJ    </v>
          </cell>
          <cell r="D1370" t="str">
            <v>CR</v>
          </cell>
          <cell r="E1370" t="str">
            <v>76,51</v>
          </cell>
        </row>
        <row r="1371">
          <cell r="A1371">
            <v>6142</v>
          </cell>
          <cell r="B1371" t="str">
            <v xml:space="preserve">CONJUNTO DE LIGACAO AJUSTAVEL, PARA VASO / BACIA SANITARIA , EM PLASTICO BRANCO, COM TUBO, CANOPLA E ESPUDE                                                                                                                                                                                                                                                                                                                                                                                               </v>
          </cell>
          <cell r="C1371" t="str">
            <v xml:space="preserve">UN    </v>
          </cell>
          <cell r="D1371" t="str">
            <v>CR</v>
          </cell>
          <cell r="E1371" t="str">
            <v>10,20</v>
          </cell>
        </row>
        <row r="1372">
          <cell r="A1372">
            <v>11686</v>
          </cell>
          <cell r="B1372" t="str">
            <v xml:space="preserve">CONJUNTO DE LIGACAO PARA VASO / BACIA SANITARIA, EM PLASTICO BRANCO, COM TUBO, CANOPLA E ANEL DE EXPANSAO (TUBO 1.1/2" X 20 CM)                                                                                                                                                                                                                                                                                                                                                                           </v>
          </cell>
          <cell r="C1372" t="str">
            <v xml:space="preserve">UN    </v>
          </cell>
          <cell r="D1372" t="str">
            <v>CR</v>
          </cell>
          <cell r="E1372" t="str">
            <v>14,16</v>
          </cell>
        </row>
        <row r="1373">
          <cell r="A1373">
            <v>37598</v>
          </cell>
          <cell r="B1373" t="str">
            <v xml:space="preserve">CONJUNTO MONTADO ESTOPIM COM ESPOLETA COMUM NUMERO 8, COM CABECA ACENDEDORA, 1,5 M                                                                                                                                                                                                                                                                                                                                                                                                                        </v>
          </cell>
          <cell r="C1373" t="str">
            <v xml:space="preserve">UN    </v>
          </cell>
          <cell r="D1373" t="str">
            <v>CR</v>
          </cell>
          <cell r="E1373" t="str">
            <v>38,11</v>
          </cell>
        </row>
        <row r="1374">
          <cell r="A1374">
            <v>25398</v>
          </cell>
          <cell r="B1374" t="str">
            <v xml:space="preserve">CONJUNTO PARA FUTSAL COM PAR DE TRAVES OFICIAIS DE 3,00 X 2,00 M EM TUBO DE ACO GALVANIZADO 3" COM REQUADROS EM TUBO DE 1", PINTURA EM PRIMER COM TINTA ESMALTE SINTETICO E REDES DE POLIETILENO FIO 4 MM                                                                                                                                                                                                                                                                                                 </v>
          </cell>
          <cell r="C1374" t="str">
            <v xml:space="preserve">UN    </v>
          </cell>
          <cell r="D1374" t="str">
            <v>CR</v>
          </cell>
          <cell r="E1374" t="str">
            <v>4.298,87</v>
          </cell>
        </row>
        <row r="1375">
          <cell r="A1375">
            <v>25399</v>
          </cell>
          <cell r="B1375" t="str">
            <v xml:space="preserve">CONJUNTO PARA QUADRA DE  VOLEI COM POSTES EM TUBO DE ACO GALVANIZADO 3", H = *255* CM, PINTURA EM TINTA ESMALTE SINTETICO, REDE DE NYLON COM 2 MM, MALHA 10 X 10 CM E ANTENAS OFICIAIS EM FIBRA DE VIDRO                                                                                                                                                                                                                                                                                                  </v>
          </cell>
          <cell r="C1375" t="str">
            <v xml:space="preserve">UN    </v>
          </cell>
          <cell r="D1375" t="str">
            <v>CR</v>
          </cell>
          <cell r="E1375" t="str">
            <v>2.609,79</v>
          </cell>
        </row>
        <row r="1376">
          <cell r="A1376">
            <v>43440</v>
          </cell>
          <cell r="B1376" t="str">
            <v xml:space="preserve">CONJUNTO PRE-MOLDADO COMPOSTO POR GRELHA (0,99 X 0,45 M), QUADRO (1,10 X 0,52 M) E CANTONEIRA (1,10 X 0,35 M), EM CONCRETO ARMADO, COM FCK DE 21 MPA                                                                                                                                                                                                                                                                                                                                                      </v>
          </cell>
          <cell r="C1376" t="str">
            <v xml:space="preserve">UN    </v>
          </cell>
          <cell r="D1376" t="str">
            <v>CR</v>
          </cell>
          <cell r="E1376" t="str">
            <v>474,55</v>
          </cell>
        </row>
        <row r="1377">
          <cell r="A1377">
            <v>10667</v>
          </cell>
          <cell r="B1377" t="str">
            <v xml:space="preserve">CONTAINER ALMOXARIFADO, DE *2,40* X *6,00* M, PADRAO SIMPLES, SEM REVESTIMENTO E SEM DIVISORIAS INTERNOS E SEM SANITARIO, PARA USO EM CANTEIRO DE OBRAS                                                                                                                                                                                                                                                                                                                                                   </v>
          </cell>
          <cell r="C1377" t="str">
            <v xml:space="preserve">UN    </v>
          </cell>
          <cell r="D1377" t="str">
            <v xml:space="preserve">C </v>
          </cell>
          <cell r="E1377" t="str">
            <v>22.500,00</v>
          </cell>
        </row>
        <row r="1378">
          <cell r="A1378">
            <v>1613</v>
          </cell>
          <cell r="B1378" t="str">
            <v xml:space="preserve">CONTATOR TRIPOLAR, CORRENTE DE *110* A, TENSAO NOMINAL DE *500* V, CATEGORIA AC-2 E AC-3                                                                                                                                                                                                                                                                                                                                                                                                                  </v>
          </cell>
          <cell r="C1378" t="str">
            <v xml:space="preserve">UN    </v>
          </cell>
          <cell r="D1378" t="str">
            <v>CR</v>
          </cell>
          <cell r="E1378" t="str">
            <v>1.863,65</v>
          </cell>
        </row>
        <row r="1379">
          <cell r="A1379">
            <v>1626</v>
          </cell>
          <cell r="B1379" t="str">
            <v xml:space="preserve">CONTATOR TRIPOLAR, CORRENTE DE *185* A, TENSAO NOMINAL DE *500* V, CATEGORIA AC-2 E AC-3                                                                                                                                                                                                                                                                                                                                                                                                                  </v>
          </cell>
          <cell r="C1379" t="str">
            <v xml:space="preserve">UN    </v>
          </cell>
          <cell r="D1379" t="str">
            <v>CR</v>
          </cell>
          <cell r="E1379" t="str">
            <v>2.787,32</v>
          </cell>
        </row>
        <row r="1380">
          <cell r="A1380">
            <v>1625</v>
          </cell>
          <cell r="B1380" t="str">
            <v xml:space="preserve">CONTATOR TRIPOLAR, CORRENTE DE *22* A, TENSAO NOMINAL DE *500* V, CATEGORIA AC-2 E AC-3                                                                                                                                                                                                                                                                                                                                                                                                                   </v>
          </cell>
          <cell r="C1380" t="str">
            <v xml:space="preserve">UN    </v>
          </cell>
          <cell r="D1380" t="str">
            <v>CR</v>
          </cell>
          <cell r="E1380" t="str">
            <v>194,68</v>
          </cell>
        </row>
        <row r="1381">
          <cell r="A1381">
            <v>1622</v>
          </cell>
          <cell r="B1381" t="str">
            <v xml:space="preserve">CONTATOR TRIPOLAR, CORRENTE DE *265* A, TENSAO NOMINAL DE *500* V, CATEGORIA AC-2 E AC-3                                                                                                                                                                                                                                                                                                                                                                                                                  </v>
          </cell>
          <cell r="C1381" t="str">
            <v xml:space="preserve">UN    </v>
          </cell>
          <cell r="D1381" t="str">
            <v>CR</v>
          </cell>
          <cell r="E1381" t="str">
            <v>6.289,85</v>
          </cell>
        </row>
        <row r="1382">
          <cell r="A1382">
            <v>1620</v>
          </cell>
          <cell r="B1382" t="str">
            <v xml:space="preserve">CONTATOR TRIPOLAR, CORRENTE DE *38* A, TENSAO NOMINAL DE *500* V, CATEGORIA AC-2 E AC-3                                                                                                                                                                                                                                                                                                                                                                                                                   </v>
          </cell>
          <cell r="C1382" t="str">
            <v xml:space="preserve">UN    </v>
          </cell>
          <cell r="D1382" t="str">
            <v>CR</v>
          </cell>
          <cell r="E1382" t="str">
            <v>410,11</v>
          </cell>
        </row>
        <row r="1383">
          <cell r="A1383">
            <v>1629</v>
          </cell>
          <cell r="B1383" t="str">
            <v xml:space="preserve">CONTATOR TRIPOLAR, CORRENTE DE *500* A, TENSAO NOMINAL DE *500* V, CATEGORIA AC-2 E AC-3                                                                                                                                                                                                                                                                                                                                                                                                                  </v>
          </cell>
          <cell r="C1383" t="str">
            <v xml:space="preserve">UN    </v>
          </cell>
          <cell r="D1383" t="str">
            <v>CR</v>
          </cell>
          <cell r="E1383" t="str">
            <v>15.307,99</v>
          </cell>
        </row>
        <row r="1384">
          <cell r="A1384">
            <v>1627</v>
          </cell>
          <cell r="B1384" t="str">
            <v xml:space="preserve">CONTATOR TRIPOLAR, CORRENTE DE *65* A, TENSAO NOMINAL DE *500* V, CATEGORIA AC-2 E AC-3                                                                                                                                                                                                                                                                                                                                                                                                                   </v>
          </cell>
          <cell r="C1384" t="str">
            <v xml:space="preserve">UN    </v>
          </cell>
          <cell r="D1384" t="str">
            <v>CR</v>
          </cell>
          <cell r="E1384" t="str">
            <v>783,91</v>
          </cell>
        </row>
        <row r="1385">
          <cell r="A1385">
            <v>1623</v>
          </cell>
          <cell r="B1385" t="str">
            <v xml:space="preserve">CONTATOR TRIPOLAR, CORRENTE DE 12 A, TENSAO NOMINAL DE *500* V, CATEGORIA AC-2 E AC-3                                                                                                                                                                                                                                                                                                                                                                                                                     </v>
          </cell>
          <cell r="C1385" t="str">
            <v xml:space="preserve">UN    </v>
          </cell>
          <cell r="D1385" t="str">
            <v>CR</v>
          </cell>
          <cell r="E1385" t="str">
            <v>158,77</v>
          </cell>
        </row>
        <row r="1386">
          <cell r="A1386">
            <v>1619</v>
          </cell>
          <cell r="B1386" t="str">
            <v xml:space="preserve">CONTATOR TRIPOLAR, CORRENTE DE 25 A, TENSAO NOMINAL DE *500* V, CATEGORIA AC-2 E AC-3                                                                                                                                                                                                                                                                                                                                                                                                                     </v>
          </cell>
          <cell r="C1386" t="str">
            <v xml:space="preserve">UN    </v>
          </cell>
          <cell r="D1386" t="str">
            <v>CR</v>
          </cell>
          <cell r="E1386" t="str">
            <v>218,40</v>
          </cell>
        </row>
        <row r="1387">
          <cell r="A1387">
            <v>1630</v>
          </cell>
          <cell r="B1387" t="str">
            <v xml:space="preserve">CONTATOR TRIPOLAR, CORRENTE DE 250 A, TENSAO NOMINAL DE *500* V, PARA ACIONAMENTO DE CAPACITORES                                                                                                                                                                                                                                                                                                                                                                                                          </v>
          </cell>
          <cell r="C1387" t="str">
            <v xml:space="preserve">UN    </v>
          </cell>
          <cell r="D1387" t="str">
            <v>CR</v>
          </cell>
          <cell r="E1387" t="str">
            <v>4.808,72</v>
          </cell>
        </row>
        <row r="1388">
          <cell r="A1388">
            <v>1616</v>
          </cell>
          <cell r="B1388" t="str">
            <v xml:space="preserve">CONTATOR TRIPOLAR, CORRENTE DE 300 A, TENSAO NOMINAL DE *500* V, CATEGORIA AC-2 E AC-3                                                                                                                                                                                                                                                                                                                                                                                                                    </v>
          </cell>
          <cell r="C1388" t="str">
            <v xml:space="preserve">UN    </v>
          </cell>
          <cell r="D1388" t="str">
            <v>CR</v>
          </cell>
          <cell r="E1388" t="str">
            <v>7.395,89</v>
          </cell>
        </row>
        <row r="1389">
          <cell r="A1389">
            <v>1614</v>
          </cell>
          <cell r="B1389" t="str">
            <v xml:space="preserve">CONTATOR TRIPOLAR, CORRENTE DE 32 A, TENSAO NOMINAL DE *500* V, CATEGORIA AC-2 E AC-3                                                                                                                                                                                                                                                                                                                                                                                                                     </v>
          </cell>
          <cell r="C1389" t="str">
            <v xml:space="preserve">UN    </v>
          </cell>
          <cell r="D1389" t="str">
            <v>CR</v>
          </cell>
          <cell r="E1389" t="str">
            <v>338,02</v>
          </cell>
        </row>
        <row r="1390">
          <cell r="A1390">
            <v>1617</v>
          </cell>
          <cell r="B1390" t="str">
            <v xml:space="preserve">CONTATOR TRIPOLAR, CORRENTE DE 400 A, TENSAO NOMINAL DE *500* V, CATEGORIA AC-2 E AC-3                                                                                                                                                                                                                                                                                                                                                                                                                    </v>
          </cell>
          <cell r="C1390" t="str">
            <v xml:space="preserve">UN    </v>
          </cell>
          <cell r="D1390" t="str">
            <v>CR</v>
          </cell>
          <cell r="E1390" t="str">
            <v>8.829,10</v>
          </cell>
        </row>
        <row r="1391">
          <cell r="A1391">
            <v>1621</v>
          </cell>
          <cell r="B1391" t="str">
            <v xml:space="preserve">CONTATOR TRIPOLAR, CORRENTE DE 45 A, TENSAO NOMINAL DE *500* V, CATEGORIA AC-2 E AC-3                                                                                                                                                                                                                                                                                                                                                                                                                     </v>
          </cell>
          <cell r="C1391" t="str">
            <v xml:space="preserve">UN    </v>
          </cell>
          <cell r="D1391" t="str">
            <v>CR</v>
          </cell>
          <cell r="E1391" t="str">
            <v>604,54</v>
          </cell>
        </row>
        <row r="1392">
          <cell r="A1392">
            <v>1624</v>
          </cell>
          <cell r="B1392" t="str">
            <v xml:space="preserve">CONTATOR TRIPOLAR, CORRENTE DE 630 A, TENSAO NOMINAL DE *500* V, CATEGORIA AC-2 E AC-3                                                                                                                                                                                                                                                                                                                                                                                                                    </v>
          </cell>
          <cell r="C1392" t="str">
            <v xml:space="preserve">UN    </v>
          </cell>
          <cell r="D1392" t="str">
            <v>CR</v>
          </cell>
          <cell r="E1392" t="str">
            <v>21.702,35</v>
          </cell>
        </row>
        <row r="1393">
          <cell r="A1393">
            <v>1615</v>
          </cell>
          <cell r="B1393" t="str">
            <v xml:space="preserve">CONTATOR TRIPOLAR, CORRENTE DE 75 A, TENSAO NOMINAL DE *500* V, CATEGORIA AC-2 E AC-3                                                                                                                                                                                                                                                                                                                                                                                                                     </v>
          </cell>
          <cell r="C1393" t="str">
            <v xml:space="preserve">UN    </v>
          </cell>
          <cell r="D1393" t="str">
            <v>CR</v>
          </cell>
          <cell r="E1393" t="str">
            <v>1.135,23</v>
          </cell>
        </row>
        <row r="1394">
          <cell r="A1394">
            <v>1612</v>
          </cell>
          <cell r="B1394" t="str">
            <v xml:space="preserve">CONTATOR TRIPOLAR, CORRENTE DE 9 A, TENSAO NOMINAL DE *500* V, CATEGORIA AC-2 E AC-3                                                                                                                                                                                                                                                                                                                                                                                                                      </v>
          </cell>
          <cell r="C1394" t="str">
            <v xml:space="preserve">UN    </v>
          </cell>
          <cell r="D1394" t="str">
            <v xml:space="preserve">C </v>
          </cell>
          <cell r="E1394" t="str">
            <v>149,52</v>
          </cell>
        </row>
        <row r="1395">
          <cell r="A1395">
            <v>1618</v>
          </cell>
          <cell r="B1395" t="str">
            <v xml:space="preserve">CONTATOR TRIPOLAR, CORRENTE DE 95 A, TENSAO NOMINAL DE *500* V, CATEGORIA AC-2 E AC-3                                                                                                                                                                                                                                                                                                                                                                                                                     </v>
          </cell>
          <cell r="C1395" t="str">
            <v xml:space="preserve">UN    </v>
          </cell>
          <cell r="D1395" t="str">
            <v>CR</v>
          </cell>
          <cell r="E1395" t="str">
            <v>1.559,97</v>
          </cell>
        </row>
        <row r="1396">
          <cell r="A1396">
            <v>14211</v>
          </cell>
          <cell r="B1396" t="str">
            <v xml:space="preserve">CONTRA-PORCA SEXTAVADA, DIAMETRO NOMINAL 1 3/8", ALTURA 35 MM                                                                                                                                                                                                                                                                                                                                                                                                                                             </v>
          </cell>
          <cell r="C1396" t="str">
            <v xml:space="preserve">UN    </v>
          </cell>
          <cell r="D1396" t="str">
            <v>CR</v>
          </cell>
          <cell r="E1396" t="str">
            <v>50,29</v>
          </cell>
        </row>
        <row r="1397">
          <cell r="A1397">
            <v>43657</v>
          </cell>
          <cell r="B1397" t="str">
            <v xml:space="preserve">CONTRAMARCO DE ALUMINIO (PERFIL 25) PARA ESQUADRIAS, TIPO CONVENCIONAL / CADEIRINHA, 60 MM (CM-060), INCLUSO CONEXOES, GRAPAS E TRAVAMENTOS                                                                                                                                                                                                                                                                                                                                                               </v>
          </cell>
          <cell r="C1397" t="str">
            <v xml:space="preserve">M     </v>
          </cell>
          <cell r="D1397" t="str">
            <v>CR</v>
          </cell>
          <cell r="E1397" t="str">
            <v>7,40</v>
          </cell>
        </row>
        <row r="1398">
          <cell r="A1398">
            <v>34500</v>
          </cell>
          <cell r="B1398" t="str">
            <v xml:space="preserve">COORDENADOR / GERENTE DE OBRA (HORISTA)                                                                                                                                                                                                                                                                                                                                                                                                                                                                   </v>
          </cell>
          <cell r="C1398" t="str">
            <v xml:space="preserve">H     </v>
          </cell>
          <cell r="D1398" t="str">
            <v>CR</v>
          </cell>
          <cell r="E1398" t="str">
            <v>86,34</v>
          </cell>
        </row>
        <row r="1399">
          <cell r="A1399">
            <v>40934</v>
          </cell>
          <cell r="B1399" t="str">
            <v xml:space="preserve">COORDENADOR / GERENTE DE OBRA (MENSALISTA)                                                                                                                                                                                                                                                                                                                                                                                                                                                                </v>
          </cell>
          <cell r="C1399" t="str">
            <v xml:space="preserve">MES   </v>
          </cell>
          <cell r="D1399" t="str">
            <v>CR</v>
          </cell>
          <cell r="E1399" t="str">
            <v>15.116,80</v>
          </cell>
        </row>
        <row r="1400">
          <cell r="A1400">
            <v>38200</v>
          </cell>
          <cell r="B1400" t="str">
            <v xml:space="preserve">CORDA DE POLIAMIDA 12 MM TIPO BOMBEIRO, PARA TRABALHO EM ALTURA                                                                                                                                                                                                                                                                                                                                                                                                                                           </v>
          </cell>
          <cell r="C1400" t="str">
            <v xml:space="preserve">100M  </v>
          </cell>
          <cell r="D1400" t="str">
            <v>CR</v>
          </cell>
          <cell r="E1400" t="str">
            <v>639,81</v>
          </cell>
        </row>
        <row r="1401">
          <cell r="A1401">
            <v>39269</v>
          </cell>
          <cell r="B1401" t="str">
            <v xml:space="preserve">CORDAO DE COBRE, FLEXIVEL, TORCIDO, CLASSE 4 OU 5, ISOLACAO EM PVC/D, 300 V, 2 CONDUTORES DE 0,5 MM2                                                                                                                                                                                                                                                                                                                                                                                                      </v>
          </cell>
          <cell r="C1401" t="str">
            <v xml:space="preserve">M     </v>
          </cell>
          <cell r="D1401" t="str">
            <v>CR</v>
          </cell>
          <cell r="E1401" t="str">
            <v>1,05</v>
          </cell>
        </row>
        <row r="1402">
          <cell r="A1402">
            <v>11889</v>
          </cell>
          <cell r="B1402" t="str">
            <v xml:space="preserve">CORDAO DE COBRE, FLEXIVEL, TORCIDO, CLASSE 4 OU 5, ISOLACAO EM PVC/D, 300 V, 2 CONDUTORES DE 0,75 MM2                                                                                                                                                                                                                                                                                                                                                                                                     </v>
          </cell>
          <cell r="C1402" t="str">
            <v xml:space="preserve">M     </v>
          </cell>
          <cell r="D1402" t="str">
            <v>CR</v>
          </cell>
          <cell r="E1402" t="str">
            <v>1,44</v>
          </cell>
        </row>
        <row r="1403">
          <cell r="A1403">
            <v>39270</v>
          </cell>
          <cell r="B1403" t="str">
            <v xml:space="preserve">CORDAO DE COBRE, FLEXIVEL, TORCIDO, CLASSE 4 OU 5, ISOLACAO EM PVC/D, 300 V, 2 CONDUTORES DE 1,0 MM2                                                                                                                                                                                                                                                                                                                                                                                                      </v>
          </cell>
          <cell r="C1403" t="str">
            <v xml:space="preserve">M     </v>
          </cell>
          <cell r="D1403" t="str">
            <v>CR</v>
          </cell>
          <cell r="E1403" t="str">
            <v>1,87</v>
          </cell>
        </row>
        <row r="1404">
          <cell r="A1404">
            <v>11890</v>
          </cell>
          <cell r="B1404" t="str">
            <v xml:space="preserve">CORDAO DE COBRE, FLEXIVEL, TORCIDO, CLASSE 4 OU 5, ISOLACAO EM PVC/D, 300 V, 2 CONDUTORES DE 1,5 MM2                                                                                                                                                                                                                                                                                                                                                                                                      </v>
          </cell>
          <cell r="C1404" t="str">
            <v xml:space="preserve">M     </v>
          </cell>
          <cell r="D1404" t="str">
            <v>CR</v>
          </cell>
          <cell r="E1404" t="str">
            <v>2,55</v>
          </cell>
        </row>
        <row r="1405">
          <cell r="A1405">
            <v>11891</v>
          </cell>
          <cell r="B1405" t="str">
            <v xml:space="preserve">CORDAO DE COBRE, FLEXIVEL, TORCIDO, CLASSE 4 OU 5, ISOLACAO EM PVC/D, 300 V, 2 CONDUTORES DE 2,5 MM2                                                                                                                                                                                                                                                                                                                                                                                                      </v>
          </cell>
          <cell r="C1405" t="str">
            <v xml:space="preserve">M     </v>
          </cell>
          <cell r="D1405" t="str">
            <v>CR</v>
          </cell>
          <cell r="E1405" t="str">
            <v>4,13</v>
          </cell>
        </row>
        <row r="1406">
          <cell r="A1406">
            <v>11892</v>
          </cell>
          <cell r="B1406" t="str">
            <v xml:space="preserve">CORDAO DE COBRE, FLEXIVEL, TORCIDO, CLASSE 4 OU 5, ISOLACAO EM PVC/D, 300 V, 2 CONDUTORES DE 4 MM2                                                                                                                                                                                                                                                                                                                                                                                                        </v>
          </cell>
          <cell r="C1406" t="str">
            <v xml:space="preserve">M     </v>
          </cell>
          <cell r="D1406" t="str">
            <v>CR</v>
          </cell>
          <cell r="E1406" t="str">
            <v>6,76</v>
          </cell>
        </row>
        <row r="1407">
          <cell r="A1407">
            <v>37601</v>
          </cell>
          <cell r="B1407" t="str">
            <v xml:space="preserve">CORDEL DETONANTE, NP 05 G/M                                                                                                                                                                                                                                                                                                                                                                                                                                                                               </v>
          </cell>
          <cell r="C1407" t="str">
            <v xml:space="preserve">M     </v>
          </cell>
          <cell r="D1407" t="str">
            <v>CR</v>
          </cell>
          <cell r="E1407" t="str">
            <v>8,47</v>
          </cell>
        </row>
        <row r="1408">
          <cell r="A1408">
            <v>1634</v>
          </cell>
          <cell r="B1408" t="str">
            <v xml:space="preserve">CORDEL DETONANTE, NP 10 G/M                                                                                                                                                                                                                                                                                                                                                                                                                                                                               </v>
          </cell>
          <cell r="C1408" t="str">
            <v xml:space="preserve">M     </v>
          </cell>
          <cell r="D1408" t="str">
            <v>CR</v>
          </cell>
          <cell r="E1408" t="str">
            <v>8,75</v>
          </cell>
        </row>
        <row r="1409">
          <cell r="A1409">
            <v>5086</v>
          </cell>
          <cell r="B1409" t="str">
            <v xml:space="preserve">CORRENTE DE ELO CURTO COMUM, SOLDADA, GALVANIZADA, ESPESSURA DO ELO = 1/2" (12,5 MM)                                                                                                                                                                                                                                                                                                                                                                                                                      </v>
          </cell>
          <cell r="C1409" t="str">
            <v xml:space="preserve">KG    </v>
          </cell>
          <cell r="D1409" t="str">
            <v>CR</v>
          </cell>
          <cell r="E1409" t="str">
            <v>31,67</v>
          </cell>
        </row>
        <row r="1410">
          <cell r="A1410">
            <v>11280</v>
          </cell>
          <cell r="B1410" t="str">
            <v xml:space="preserve">CORTADEIRA DE PISO DE CONCRETO E ASFALTO, PARA DISCO PADRAO DE DIAMETRO 350 MM (14") OU 450 MM (18") , MOTOR A GASOLINA, POTENCIA 13 HP, SEM DISCO                                                                                                                                                                                                                                                                                                                                                        </v>
          </cell>
          <cell r="C1410" t="str">
            <v xml:space="preserve">UN    </v>
          </cell>
          <cell r="D1410" t="str">
            <v>CR</v>
          </cell>
          <cell r="E1410" t="str">
            <v>11.397,14</v>
          </cell>
        </row>
        <row r="1411">
          <cell r="A1411">
            <v>40519</v>
          </cell>
          <cell r="B1411" t="str">
            <v xml:space="preserve">CORTADEIRA HIDRAULICA DE VERGALHAO, PARA ACO DE DIAMETRO ATE 50 MM, MOTOR ELETRICO TRIFASICO, POTENCIA DE 5,5 HP A 7,5 HP                                                                                                                                                                                                                                                                                                                                                                                 </v>
          </cell>
          <cell r="C1411" t="str">
            <v xml:space="preserve">UN    </v>
          </cell>
          <cell r="D1411" t="str">
            <v>CR</v>
          </cell>
          <cell r="E1411" t="str">
            <v>93.954,17</v>
          </cell>
        </row>
        <row r="1412">
          <cell r="A1412">
            <v>39869</v>
          </cell>
          <cell r="B1412" t="str">
            <v xml:space="preserve">COTOVELO BRONZE/LATAO (REF 707-3) SEM ANEL DE SOLDA, BOLSA X ROSCA F, 15MM X 1/2"                                                                                                                                                                                                                                                                                                                                                                                                                         </v>
          </cell>
          <cell r="C1412" t="str">
            <v xml:space="preserve">UN    </v>
          </cell>
          <cell r="D1412" t="str">
            <v>CR</v>
          </cell>
          <cell r="E1412" t="str">
            <v>12,69</v>
          </cell>
        </row>
        <row r="1413">
          <cell r="A1413">
            <v>39870</v>
          </cell>
          <cell r="B1413" t="str">
            <v xml:space="preserve">COTOVELO BRONZE/LATAO (REF 707-3) SEM ANEL DE SOLDA, BOLSA X ROSCA F, 22MM X 1/2"                                                                                                                                                                                                                                                                                                                                                                                                                         </v>
          </cell>
          <cell r="C1413" t="str">
            <v xml:space="preserve">UN    </v>
          </cell>
          <cell r="D1413" t="str">
            <v>CR</v>
          </cell>
          <cell r="E1413" t="str">
            <v>19,42</v>
          </cell>
        </row>
        <row r="1414">
          <cell r="A1414">
            <v>39871</v>
          </cell>
          <cell r="B1414" t="str">
            <v xml:space="preserve">COTOVELO BRONZE/LATAO (REF 707-3) SEM ANEL DE SOLDA, BOLSA X ROSCA F, 22MM X 3/4"                                                                                                                                                                                                                                                                                                                                                                                                                         </v>
          </cell>
          <cell r="C1414" t="str">
            <v xml:space="preserve">UN    </v>
          </cell>
          <cell r="D1414" t="str">
            <v>CR</v>
          </cell>
          <cell r="E1414" t="str">
            <v>21,77</v>
          </cell>
        </row>
        <row r="1415">
          <cell r="A1415">
            <v>12722</v>
          </cell>
          <cell r="B1415" t="str">
            <v xml:space="preserve">COTOVELO DE COBRE 90 GRAUS (REF 607) SEM ANEL DE SOLDA, BOLSA X BOLSA, 104 MM                                                                                                                                                                                                                                                                                                                                                                                                                             </v>
          </cell>
          <cell r="C1415" t="str">
            <v xml:space="preserve">UN    </v>
          </cell>
          <cell r="D1415" t="str">
            <v>CR</v>
          </cell>
          <cell r="E1415" t="str">
            <v>728,37</v>
          </cell>
        </row>
        <row r="1416">
          <cell r="A1416">
            <v>12714</v>
          </cell>
          <cell r="B1416" t="str">
            <v xml:space="preserve">COTOVELO DE COBRE 90 GRAUS (REF 607) SEM ANEL DE SOLDA, BOLSA X BOLSA, 15 MM                                                                                                                                                                                                                                                                                                                                                                                                                              </v>
          </cell>
          <cell r="C1416" t="str">
            <v xml:space="preserve">UN    </v>
          </cell>
          <cell r="D1416" t="str">
            <v>CR</v>
          </cell>
          <cell r="E1416" t="str">
            <v>4,75</v>
          </cell>
        </row>
        <row r="1417">
          <cell r="A1417">
            <v>12715</v>
          </cell>
          <cell r="B1417" t="str">
            <v xml:space="preserve">COTOVELO DE COBRE 90 GRAUS (REF 607) SEM ANEL DE SOLDA, BOLSA X BOLSA, 22 MM                                                                                                                                                                                                                                                                                                                                                                                                                              </v>
          </cell>
          <cell r="C1417" t="str">
            <v xml:space="preserve">UN    </v>
          </cell>
          <cell r="D1417" t="str">
            <v>CR</v>
          </cell>
          <cell r="E1417" t="str">
            <v>10,73</v>
          </cell>
        </row>
        <row r="1418">
          <cell r="A1418">
            <v>12716</v>
          </cell>
          <cell r="B1418" t="str">
            <v xml:space="preserve">COTOVELO DE COBRE 90 GRAUS (REF 607) SEM ANEL DE SOLDA, BOLSA X BOLSA, 28 MM                                                                                                                                                                                                                                                                                                                                                                                                                              </v>
          </cell>
          <cell r="C1418" t="str">
            <v xml:space="preserve">UN    </v>
          </cell>
          <cell r="D1418" t="str">
            <v>CR</v>
          </cell>
          <cell r="E1418" t="str">
            <v>18,43</v>
          </cell>
        </row>
        <row r="1419">
          <cell r="A1419">
            <v>12717</v>
          </cell>
          <cell r="B1419" t="str">
            <v xml:space="preserve">COTOVELO DE COBRE 90 GRAUS (REF 607) SEM ANEL DE SOLDA, BOLSA X BOLSA, 35 MM                                                                                                                                                                                                                                                                                                                                                                                                                              </v>
          </cell>
          <cell r="C1419" t="str">
            <v xml:space="preserve">UN    </v>
          </cell>
          <cell r="D1419" t="str">
            <v>CR</v>
          </cell>
          <cell r="E1419" t="str">
            <v>36,23</v>
          </cell>
        </row>
        <row r="1420">
          <cell r="A1420">
            <v>12718</v>
          </cell>
          <cell r="B1420" t="str">
            <v xml:space="preserve">COTOVELO DE COBRE 90 GRAUS (REF 607) SEM ANEL DE SOLDA, BOLSA X BOLSA, 42 MM                                                                                                                                                                                                                                                                                                                                                                                                                              </v>
          </cell>
          <cell r="C1420" t="str">
            <v xml:space="preserve">UN    </v>
          </cell>
          <cell r="D1420" t="str">
            <v>CR</v>
          </cell>
          <cell r="E1420" t="str">
            <v>55,61</v>
          </cell>
        </row>
        <row r="1421">
          <cell r="A1421">
            <v>12719</v>
          </cell>
          <cell r="B1421" t="str">
            <v xml:space="preserve">COTOVELO DE COBRE 90 GRAUS (REF 607) SEM ANEL DE SOLDA, BOLSA X BOLSA, 54 MM                                                                                                                                                                                                                                                                                                                                                                                                                              </v>
          </cell>
          <cell r="C1421" t="str">
            <v xml:space="preserve">UN    </v>
          </cell>
          <cell r="D1421" t="str">
            <v>CR</v>
          </cell>
          <cell r="E1421" t="str">
            <v>88,28</v>
          </cell>
        </row>
        <row r="1422">
          <cell r="A1422">
            <v>12720</v>
          </cell>
          <cell r="B1422" t="str">
            <v xml:space="preserve">COTOVELO DE COBRE 90 GRAUS (REF 607) SEM ANEL DE SOLDA, BOLSA X BOLSA, 66 MM                                                                                                                                                                                                                                                                                                                                                                                                                              </v>
          </cell>
          <cell r="C1422" t="str">
            <v xml:space="preserve">UN    </v>
          </cell>
          <cell r="D1422" t="str">
            <v>CR</v>
          </cell>
          <cell r="E1422" t="str">
            <v>307,39</v>
          </cell>
        </row>
        <row r="1423">
          <cell r="A1423">
            <v>12721</v>
          </cell>
          <cell r="B1423" t="str">
            <v xml:space="preserve">COTOVELO DE COBRE 90 GRAUS (REF 607) SEM ANEL DE SOLDA, BOLSA X BOLSA, 79 MM                                                                                                                                                                                                                                                                                                                                                                                                                              </v>
          </cell>
          <cell r="C1423" t="str">
            <v xml:space="preserve">UN    </v>
          </cell>
          <cell r="D1423" t="str">
            <v>CR</v>
          </cell>
          <cell r="E1423" t="str">
            <v>294,77</v>
          </cell>
        </row>
        <row r="1424">
          <cell r="A1424">
            <v>3468</v>
          </cell>
          <cell r="B1424" t="str">
            <v xml:space="preserve">COTOVELO DE REDUCAO 90 GRAUS DE FERRO GALVANIZADO, COM ROSCA BSP, DE 1 1/2" X 1"                                                                                                                                                                                                                                                                                                                                                                                                                          </v>
          </cell>
          <cell r="C1424" t="str">
            <v xml:space="preserve">UN    </v>
          </cell>
          <cell r="D1424" t="str">
            <v>CR</v>
          </cell>
          <cell r="E1424" t="str">
            <v>46,62</v>
          </cell>
        </row>
        <row r="1425">
          <cell r="A1425">
            <v>3465</v>
          </cell>
          <cell r="B1425" t="str">
            <v xml:space="preserve">COTOVELO DE REDUCAO 90 GRAUS DE FERRO GALVANIZADO, COM ROSCA BSP, DE 1 1/2" X 3/4"                                                                                                                                                                                                                                                                                                                                                                                                                        </v>
          </cell>
          <cell r="C1425" t="str">
            <v xml:space="preserve">UN    </v>
          </cell>
          <cell r="D1425" t="str">
            <v>CR</v>
          </cell>
          <cell r="E1425" t="str">
            <v>46,61</v>
          </cell>
        </row>
        <row r="1426">
          <cell r="A1426">
            <v>12403</v>
          </cell>
          <cell r="B1426" t="str">
            <v xml:space="preserve">COTOVELO DE REDUCAO 90 GRAUS DE FERRO GALVANIZADO, COM ROSCA BSP, DE 1 1/4" X 1"                                                                                                                                                                                                                                                                                                                                                                                                                          </v>
          </cell>
          <cell r="C1426" t="str">
            <v xml:space="preserve">UN    </v>
          </cell>
          <cell r="D1426" t="str">
            <v>CR</v>
          </cell>
          <cell r="E1426" t="str">
            <v>33,22</v>
          </cell>
        </row>
        <row r="1427">
          <cell r="A1427">
            <v>3463</v>
          </cell>
          <cell r="B1427" t="str">
            <v xml:space="preserve">COTOVELO DE REDUCAO 90 GRAUS DE FERRO GALVANIZADO, COM ROSCA BSP, DE 1" X 1/2"                                                                                                                                                                                                                                                                                                                                                                                                                            </v>
          </cell>
          <cell r="C1427" t="str">
            <v xml:space="preserve">UN    </v>
          </cell>
          <cell r="D1427" t="str">
            <v>CR</v>
          </cell>
          <cell r="E1427" t="str">
            <v>19,41</v>
          </cell>
        </row>
        <row r="1428">
          <cell r="A1428">
            <v>3464</v>
          </cell>
          <cell r="B1428" t="str">
            <v xml:space="preserve">COTOVELO DE REDUCAO 90 GRAUS DE FERRO GALVANIZADO, COM ROSCA BSP, DE 1" X 3/4"                                                                                                                                                                                                                                                                                                                                                                                                                            </v>
          </cell>
          <cell r="C1428" t="str">
            <v xml:space="preserve">UN    </v>
          </cell>
          <cell r="D1428" t="str">
            <v>CR</v>
          </cell>
          <cell r="E1428" t="str">
            <v>19,41</v>
          </cell>
        </row>
        <row r="1429">
          <cell r="A1429">
            <v>3466</v>
          </cell>
          <cell r="B1429" t="str">
            <v xml:space="preserve">COTOVELO DE REDUCAO 90 GRAUS DE FERRO GALVANIZADO, COM ROSCA BSP, DE 2 1/2" X 2"                                                                                                                                                                                                                                                                                                                                                                                                                          </v>
          </cell>
          <cell r="C1429" t="str">
            <v xml:space="preserve">UN    </v>
          </cell>
          <cell r="D1429" t="str">
            <v>CR</v>
          </cell>
          <cell r="E1429" t="str">
            <v>118,37</v>
          </cell>
        </row>
        <row r="1430">
          <cell r="A1430">
            <v>3467</v>
          </cell>
          <cell r="B1430" t="str">
            <v xml:space="preserve">COTOVELO DE REDUCAO 90 GRAUS DE FERRO GALVANIZADO, COM ROSCA BSP, DE 2" X 1 1/2"                                                                                                                                                                                                                                                                                                                                                                                                                          </v>
          </cell>
          <cell r="C1430" t="str">
            <v xml:space="preserve">UN    </v>
          </cell>
          <cell r="D1430" t="str">
            <v>CR</v>
          </cell>
          <cell r="E1430" t="str">
            <v>66,85</v>
          </cell>
        </row>
        <row r="1431">
          <cell r="A1431">
            <v>3462</v>
          </cell>
          <cell r="B1431" t="str">
            <v xml:space="preserve">COTOVELO DE REDUCAO 90 GRAUS DE FERRO GALVANIZADO, COM ROSCA BSP, DE 3/4" X 1/2"                                                                                                                                                                                                                                                                                                                                                                                                                          </v>
          </cell>
          <cell r="C1431" t="str">
            <v xml:space="preserve">UN    </v>
          </cell>
          <cell r="D1431" t="str">
            <v>CR</v>
          </cell>
          <cell r="E1431" t="str">
            <v>12,80</v>
          </cell>
        </row>
        <row r="1432">
          <cell r="A1432">
            <v>3446</v>
          </cell>
          <cell r="B1432" t="str">
            <v xml:space="preserve">COTOVELO 45 GRAUS DE FERRO GALVANIZADO, COM ROSCA BSP, DE 1 1/2"                                                                                                                                                                                                                                                                                                                                                                                                                                          </v>
          </cell>
          <cell r="C1432" t="str">
            <v xml:space="preserve">UN    </v>
          </cell>
          <cell r="D1432" t="str">
            <v>CR</v>
          </cell>
          <cell r="E1432" t="str">
            <v>39,41</v>
          </cell>
        </row>
        <row r="1433">
          <cell r="A1433">
            <v>3445</v>
          </cell>
          <cell r="B1433" t="str">
            <v xml:space="preserve">COTOVELO 45 GRAUS DE FERRO GALVANIZADO, COM ROSCA BSP, DE 1 1/4"                                                                                                                                                                                                                                                                                                                                                                                                                                          </v>
          </cell>
          <cell r="C1433" t="str">
            <v xml:space="preserve">UN    </v>
          </cell>
          <cell r="D1433" t="str">
            <v>CR</v>
          </cell>
          <cell r="E1433" t="str">
            <v>32,17</v>
          </cell>
        </row>
        <row r="1434">
          <cell r="A1434">
            <v>3441</v>
          </cell>
          <cell r="B1434" t="str">
            <v xml:space="preserve">COTOVELO 45 GRAUS DE FERRO GALVANIZADO, COM ROSCA BSP, DE 1/2"                                                                                                                                                                                                                                                                                                                                                                                                                                            </v>
          </cell>
          <cell r="C1434" t="str">
            <v xml:space="preserve">UN    </v>
          </cell>
          <cell r="D1434" t="str">
            <v>CR</v>
          </cell>
          <cell r="E1434" t="str">
            <v>9,08</v>
          </cell>
        </row>
        <row r="1435">
          <cell r="A1435">
            <v>3444</v>
          </cell>
          <cell r="B1435" t="str">
            <v xml:space="preserve">COTOVELO 45 GRAUS DE FERRO GALVANIZADO, COM ROSCA BSP, DE 1"                                                                                                                                                                                                                                                                                                                                                                                                                                              </v>
          </cell>
          <cell r="C1435" t="str">
            <v xml:space="preserve">UN    </v>
          </cell>
          <cell r="D1435" t="str">
            <v>CR</v>
          </cell>
          <cell r="E1435" t="str">
            <v>19,80</v>
          </cell>
        </row>
        <row r="1436">
          <cell r="A1436">
            <v>12402</v>
          </cell>
          <cell r="B1436" t="str">
            <v xml:space="preserve">COTOVELO 45 GRAUS DE FERRO GALVANIZADO, COM ROSCA BSP, DE 2 1/2"                                                                                                                                                                                                                                                                                                                                                                                                                                          </v>
          </cell>
          <cell r="C1436" t="str">
            <v xml:space="preserve">UN    </v>
          </cell>
          <cell r="D1436" t="str">
            <v>CR</v>
          </cell>
          <cell r="E1436" t="str">
            <v>110,78</v>
          </cell>
        </row>
        <row r="1437">
          <cell r="A1437">
            <v>3447</v>
          </cell>
          <cell r="B1437" t="str">
            <v xml:space="preserve">COTOVELO 45 GRAUS DE FERRO GALVANIZADO, COM ROSCA BSP, DE 2"                                                                                                                                                                                                                                                                                                                                                                                                                                              </v>
          </cell>
          <cell r="C1437" t="str">
            <v xml:space="preserve">UN    </v>
          </cell>
          <cell r="D1437" t="str">
            <v>CR</v>
          </cell>
          <cell r="E1437" t="str">
            <v>57,32</v>
          </cell>
        </row>
        <row r="1438">
          <cell r="A1438">
            <v>3442</v>
          </cell>
          <cell r="B1438" t="str">
            <v xml:space="preserve">COTOVELO 45 GRAUS DE FERRO GALVANIZADO, COM ROSCA BSP, DE 3/4"                                                                                                                                                                                                                                                                                                                                                                                                                                            </v>
          </cell>
          <cell r="C1438" t="str">
            <v xml:space="preserve">UN    </v>
          </cell>
          <cell r="D1438" t="str">
            <v>CR</v>
          </cell>
          <cell r="E1438" t="str">
            <v>13,58</v>
          </cell>
        </row>
        <row r="1439">
          <cell r="A1439">
            <v>3448</v>
          </cell>
          <cell r="B1439" t="str">
            <v xml:space="preserve">COTOVELO 45 GRAUS DE FERRO GALVANIZADO, COM ROSCA BSP, DE 3"                                                                                                                                                                                                                                                                                                                                                                                                                                              </v>
          </cell>
          <cell r="C1439" t="str">
            <v xml:space="preserve">UN    </v>
          </cell>
          <cell r="D1439" t="str">
            <v>CR</v>
          </cell>
          <cell r="E1439" t="str">
            <v>161,97</v>
          </cell>
        </row>
        <row r="1440">
          <cell r="A1440">
            <v>3449</v>
          </cell>
          <cell r="B1440" t="str">
            <v xml:space="preserve">COTOVELO 45 GRAUS DE FERRO GALVANIZADO, COM ROSCA BSP, DE 4"                                                                                                                                                                                                                                                                                                                                                                                                                                              </v>
          </cell>
          <cell r="C1440" t="str">
            <v xml:space="preserve">UN    </v>
          </cell>
          <cell r="D1440" t="str">
            <v>CR</v>
          </cell>
          <cell r="E1440" t="str">
            <v>283,80</v>
          </cell>
        </row>
        <row r="1441">
          <cell r="A1441">
            <v>37438</v>
          </cell>
          <cell r="B1441" t="str">
            <v xml:space="preserve">COTOVELO 45 GRAUS, PEAD PE 100, DE 125 MM, PARA ELETROFUSAO                                                                                                                                                                                                                                                                                                                                                                                                                                               </v>
          </cell>
          <cell r="C1441" t="str">
            <v xml:space="preserve">UN    </v>
          </cell>
          <cell r="D1441" t="str">
            <v>CR</v>
          </cell>
          <cell r="E1441" t="str">
            <v>226,42</v>
          </cell>
        </row>
        <row r="1442">
          <cell r="A1442">
            <v>37439</v>
          </cell>
          <cell r="B1442" t="str">
            <v xml:space="preserve">COTOVELO 45 GRAUS, PEAD PE 100, DE 200 MM, PARA ELETROFUSAO                                                                                                                                                                                                                                                                                                                                                                                                                                               </v>
          </cell>
          <cell r="C1442" t="str">
            <v xml:space="preserve">UN    </v>
          </cell>
          <cell r="D1442" t="str">
            <v>CR</v>
          </cell>
          <cell r="E1442" t="str">
            <v>1.480,37</v>
          </cell>
        </row>
        <row r="1443">
          <cell r="A1443">
            <v>37435</v>
          </cell>
          <cell r="B1443" t="str">
            <v xml:space="preserve">COTOVELO 45 GRAUS, PEAD PE 100, DE 32 MM, PARA ELETROFUSAO                                                                                                                                                                                                                                                                                                                                                                                                                                                </v>
          </cell>
          <cell r="C1443" t="str">
            <v xml:space="preserve">UN    </v>
          </cell>
          <cell r="D1443" t="str">
            <v>CR</v>
          </cell>
          <cell r="E1443" t="str">
            <v>26,61</v>
          </cell>
        </row>
        <row r="1444">
          <cell r="A1444">
            <v>37436</v>
          </cell>
          <cell r="B1444" t="str">
            <v xml:space="preserve">COTOVELO 45 GRAUS, PEAD PE 100, DE 40 MM, PARA ELETROFUSAO                                                                                                                                                                                                                                                                                                                                                                                                                                                </v>
          </cell>
          <cell r="C1444" t="str">
            <v xml:space="preserve">UN    </v>
          </cell>
          <cell r="D1444" t="str">
            <v>CR</v>
          </cell>
          <cell r="E1444" t="str">
            <v>31,40</v>
          </cell>
        </row>
        <row r="1445">
          <cell r="A1445">
            <v>37437</v>
          </cell>
          <cell r="B1445" t="str">
            <v xml:space="preserve">COTOVELO 45 GRAUS, PEAD PE 100, DE 63 MM, PARA ELETROFUSAO                                                                                                                                                                                                                                                                                                                                                                                                                                                </v>
          </cell>
          <cell r="C1445" t="str">
            <v xml:space="preserve">UN    </v>
          </cell>
          <cell r="D1445" t="str">
            <v>CR</v>
          </cell>
          <cell r="E1445" t="str">
            <v>45,42</v>
          </cell>
        </row>
        <row r="1446">
          <cell r="A1446">
            <v>3473</v>
          </cell>
          <cell r="B1446" t="str">
            <v xml:space="preserve">COTOVELO 90 GRAUS DE FERRO GALVANIZADO, COM ROSCA BSP MACHO/FEMEA, DE 1 1/2"                                                                                                                                                                                                                                                                                                                                                                                                                              </v>
          </cell>
          <cell r="C1446" t="str">
            <v xml:space="preserve">UN    </v>
          </cell>
          <cell r="D1446" t="str">
            <v>CR</v>
          </cell>
          <cell r="E1446" t="str">
            <v>44,56</v>
          </cell>
        </row>
        <row r="1447">
          <cell r="A1447">
            <v>3474</v>
          </cell>
          <cell r="B1447" t="str">
            <v xml:space="preserve">COTOVELO 90 GRAUS DE FERRO GALVANIZADO, COM ROSCA BSP MACHO/FEMEA, DE 1 1/4"                                                                                                                                                                                                                                                                                                                                                                                                                              </v>
          </cell>
          <cell r="C1447" t="str">
            <v xml:space="preserve">UN    </v>
          </cell>
          <cell r="D1447" t="str">
            <v>CR</v>
          </cell>
          <cell r="E1447" t="str">
            <v>36,73</v>
          </cell>
        </row>
        <row r="1448">
          <cell r="A1448">
            <v>3450</v>
          </cell>
          <cell r="B1448" t="str">
            <v xml:space="preserve">COTOVELO 90 GRAUS DE FERRO GALVANIZADO, COM ROSCA BSP MACHO/FEMEA, DE 1/2"                                                                                                                                                                                                                                                                                                                                                                                                                                </v>
          </cell>
          <cell r="C1448" t="str">
            <v xml:space="preserve">UN    </v>
          </cell>
          <cell r="D1448" t="str">
            <v>CR</v>
          </cell>
          <cell r="E1448" t="str">
            <v>10,65</v>
          </cell>
        </row>
        <row r="1449">
          <cell r="A1449">
            <v>3443</v>
          </cell>
          <cell r="B1449" t="str">
            <v xml:space="preserve">COTOVELO 90 GRAUS DE FERRO GALVANIZADO, COM ROSCA BSP MACHO/FEMEA, DE 1"                                                                                                                                                                                                                                                                                                                                                                                                                                  </v>
          </cell>
          <cell r="C1449" t="str">
            <v xml:space="preserve">UN    </v>
          </cell>
          <cell r="D1449" t="str">
            <v>CR</v>
          </cell>
          <cell r="E1449" t="str">
            <v>22,85</v>
          </cell>
        </row>
        <row r="1450">
          <cell r="A1450">
            <v>3453</v>
          </cell>
          <cell r="B1450" t="str">
            <v xml:space="preserve">COTOVELO 90 GRAUS DE FERRO GALVANIZADO, COM ROSCA BSP MACHO/FEMEA, DE 2 1/2"                                                                                                                                                                                                                                                                                                                                                                                                                              </v>
          </cell>
          <cell r="C1450" t="str">
            <v xml:space="preserve">UN    </v>
          </cell>
          <cell r="D1450" t="str">
            <v>CR</v>
          </cell>
          <cell r="E1450" t="str">
            <v>130,07</v>
          </cell>
        </row>
        <row r="1451">
          <cell r="A1451">
            <v>3452</v>
          </cell>
          <cell r="B1451" t="str">
            <v xml:space="preserve">COTOVELO 90 GRAUS DE FERRO GALVANIZADO, COM ROSCA BSP MACHO/FEMEA, DE 2"                                                                                                                                                                                                                                                                                                                                                                                                                                  </v>
          </cell>
          <cell r="C1451" t="str">
            <v xml:space="preserve">UN    </v>
          </cell>
          <cell r="D1451" t="str">
            <v>CR</v>
          </cell>
          <cell r="E1451" t="str">
            <v>64,20</v>
          </cell>
        </row>
        <row r="1452">
          <cell r="A1452">
            <v>3451</v>
          </cell>
          <cell r="B1452" t="str">
            <v xml:space="preserve">COTOVELO 90 GRAUS DE FERRO GALVANIZADO, COM ROSCA BSP MACHO/FEMEA, DE 3/4"                                                                                                                                                                                                                                                                                                                                                                                                                                </v>
          </cell>
          <cell r="C1452" t="str">
            <v xml:space="preserve">UN    </v>
          </cell>
          <cell r="D1452" t="str">
            <v>CR</v>
          </cell>
          <cell r="E1452" t="str">
            <v>12,73</v>
          </cell>
        </row>
        <row r="1453">
          <cell r="A1453">
            <v>3454</v>
          </cell>
          <cell r="B1453" t="str">
            <v xml:space="preserve">COTOVELO 90 GRAUS DE FERRO GALVANIZADO, COM ROSCA BSP MACHO/FEMEA, DE 3"                                                                                                                                                                                                                                                                                                                                                                                                                                  </v>
          </cell>
          <cell r="C1453" t="str">
            <v xml:space="preserve">UN    </v>
          </cell>
          <cell r="D1453" t="str">
            <v>CR</v>
          </cell>
          <cell r="E1453" t="str">
            <v>197,83</v>
          </cell>
        </row>
        <row r="1454">
          <cell r="A1454">
            <v>3458</v>
          </cell>
          <cell r="B1454" t="str">
            <v xml:space="preserve">COTOVELO 90 GRAUS DE FERRO GALVANIZADO, COM ROSCA BSP, DE 1 1/2"                                                                                                                                                                                                                                                                                                                                                                                                                                          </v>
          </cell>
          <cell r="C1454" t="str">
            <v xml:space="preserve">UN    </v>
          </cell>
          <cell r="D1454" t="str">
            <v>CR</v>
          </cell>
          <cell r="E1454" t="str">
            <v>35,72</v>
          </cell>
        </row>
        <row r="1455">
          <cell r="A1455">
            <v>3457</v>
          </cell>
          <cell r="B1455" t="str">
            <v xml:space="preserve">COTOVELO 90 GRAUS DE FERRO GALVANIZADO, COM ROSCA BSP, DE 1 1/4"                                                                                                                                                                                                                                                                                                                                                                                                                                          </v>
          </cell>
          <cell r="C1455" t="str">
            <v xml:space="preserve">UN    </v>
          </cell>
          <cell r="D1455" t="str">
            <v>CR</v>
          </cell>
          <cell r="E1455" t="str">
            <v>26,81</v>
          </cell>
        </row>
        <row r="1456">
          <cell r="A1456">
            <v>3455</v>
          </cell>
          <cell r="B1456" t="str">
            <v xml:space="preserve">COTOVELO 90 GRAUS DE FERRO GALVANIZADO, COM ROSCA BSP, DE 1/2"                                                                                                                                                                                                                                                                                                                                                                                                                                            </v>
          </cell>
          <cell r="C1456" t="str">
            <v xml:space="preserve">UN    </v>
          </cell>
          <cell r="D1456" t="str">
            <v>CR</v>
          </cell>
          <cell r="E1456" t="str">
            <v>7,61</v>
          </cell>
        </row>
        <row r="1457">
          <cell r="A1457">
            <v>3472</v>
          </cell>
          <cell r="B1457" t="str">
            <v xml:space="preserve">COTOVELO 90 GRAUS DE FERRO GALVANIZADO, COM ROSCA BSP, DE 1"                                                                                                                                                                                                                                                                                                                                                                                                                                              </v>
          </cell>
          <cell r="C1457" t="str">
            <v xml:space="preserve">UN    </v>
          </cell>
          <cell r="D1457" t="str">
            <v>CR</v>
          </cell>
          <cell r="E1457" t="str">
            <v>17,11</v>
          </cell>
        </row>
        <row r="1458">
          <cell r="A1458">
            <v>3470</v>
          </cell>
          <cell r="B1458" t="str">
            <v xml:space="preserve">COTOVELO 90 GRAUS DE FERRO GALVANIZADO, COM ROSCA BSP, DE 2 1/2"                                                                                                                                                                                                                                                                                                                                                                                                                                          </v>
          </cell>
          <cell r="C1458" t="str">
            <v xml:space="preserve">UN    </v>
          </cell>
          <cell r="D1458" t="str">
            <v>CR</v>
          </cell>
          <cell r="E1458" t="str">
            <v>99,74</v>
          </cell>
        </row>
        <row r="1459">
          <cell r="A1459">
            <v>3471</v>
          </cell>
          <cell r="B1459" t="str">
            <v xml:space="preserve">COTOVELO 90 GRAUS DE FERRO GALVANIZADO, COM ROSCA BSP, DE 2"                                                                                                                                                                                                                                                                                                                                                                                                                                              </v>
          </cell>
          <cell r="C1459" t="str">
            <v xml:space="preserve">UN    </v>
          </cell>
          <cell r="D1459" t="str">
            <v>CR</v>
          </cell>
          <cell r="E1459" t="str">
            <v>54,80</v>
          </cell>
        </row>
        <row r="1460">
          <cell r="A1460">
            <v>3456</v>
          </cell>
          <cell r="B1460" t="str">
            <v xml:space="preserve">COTOVELO 90 GRAUS DE FERRO GALVANIZADO, COM ROSCA BSP, DE 3/4"                                                                                                                                                                                                                                                                                                                                                                                                                                            </v>
          </cell>
          <cell r="C1460" t="str">
            <v xml:space="preserve">UN    </v>
          </cell>
          <cell r="D1460" t="str">
            <v>CR</v>
          </cell>
          <cell r="E1460" t="str">
            <v>11,39</v>
          </cell>
        </row>
        <row r="1461">
          <cell r="A1461">
            <v>3459</v>
          </cell>
          <cell r="B1461" t="str">
            <v xml:space="preserve">COTOVELO 90 GRAUS DE FERRO GALVANIZADO, COM ROSCA BSP, DE 3"                                                                                                                                                                                                                                                                                                                                                                                                                                              </v>
          </cell>
          <cell r="C1461" t="str">
            <v xml:space="preserve">UN    </v>
          </cell>
          <cell r="D1461" t="str">
            <v>CR</v>
          </cell>
          <cell r="E1461" t="str">
            <v>140,68</v>
          </cell>
        </row>
        <row r="1462">
          <cell r="A1462">
            <v>3469</v>
          </cell>
          <cell r="B1462" t="str">
            <v xml:space="preserve">COTOVELO 90 GRAUS DE FERRO GALVANIZADO, COM ROSCA BSP, DE 4"                                                                                                                                                                                                                                                                                                                                                                                                                                              </v>
          </cell>
          <cell r="C1462" t="str">
            <v xml:space="preserve">UN    </v>
          </cell>
          <cell r="D1462" t="str">
            <v>CR</v>
          </cell>
          <cell r="E1462" t="str">
            <v>267,54</v>
          </cell>
        </row>
        <row r="1463">
          <cell r="A1463">
            <v>3460</v>
          </cell>
          <cell r="B1463" t="str">
            <v xml:space="preserve">COTOVELO 90 GRAUS DE FERRO GALVANIZADO, COM ROSCA BSP, DE 5"                                                                                                                                                                                                                                                                                                                                                                                                                                              </v>
          </cell>
          <cell r="C1463" t="str">
            <v xml:space="preserve">UN    </v>
          </cell>
          <cell r="D1463" t="str">
            <v>CR</v>
          </cell>
          <cell r="E1463" t="str">
            <v>390,37</v>
          </cell>
        </row>
        <row r="1464">
          <cell r="A1464">
            <v>3461</v>
          </cell>
          <cell r="B1464" t="str">
            <v xml:space="preserve">COTOVELO 90 GRAUS DE FERRO GALVANIZADO, COM ROSCA BSP, DE 6"                                                                                                                                                                                                                                                                                                                                                                                                                                              </v>
          </cell>
          <cell r="C1464" t="str">
            <v xml:space="preserve">UN    </v>
          </cell>
          <cell r="D1464" t="str">
            <v>CR</v>
          </cell>
          <cell r="E1464" t="str">
            <v>997,77</v>
          </cell>
        </row>
        <row r="1465">
          <cell r="A1465">
            <v>37433</v>
          </cell>
          <cell r="B1465" t="str">
            <v xml:space="preserve">COTOVELO 90 GRAUS, PEAD PE 100, DE 125 MM, PARA ELETROFUSAO                                                                                                                                                                                                                                                                                                                                                                                                                                               </v>
          </cell>
          <cell r="C1465" t="str">
            <v xml:space="preserve">UN    </v>
          </cell>
          <cell r="D1465" t="str">
            <v>CR</v>
          </cell>
          <cell r="E1465" t="str">
            <v>226,42</v>
          </cell>
        </row>
        <row r="1466">
          <cell r="A1466">
            <v>37430</v>
          </cell>
          <cell r="B1466" t="str">
            <v xml:space="preserve">COTOVELO 90 GRAUS, PEAD PE 100, DE 20 MM, PARA ELETROFUSAO                                                                                                                                                                                                                                                                                                                                                                                                                                                </v>
          </cell>
          <cell r="C1466" t="str">
            <v xml:space="preserve">UN    </v>
          </cell>
          <cell r="D1466" t="str">
            <v>CR</v>
          </cell>
          <cell r="E1466" t="str">
            <v>28,37</v>
          </cell>
        </row>
        <row r="1467">
          <cell r="A1467">
            <v>37434</v>
          </cell>
          <cell r="B1467" t="str">
            <v xml:space="preserve">COTOVELO 90 GRAUS, PEAD PE 100, DE 200 MM, PARA ELETROFUSAO                                                                                                                                                                                                                                                                                                                                                                                                                                               </v>
          </cell>
          <cell r="C1467" t="str">
            <v xml:space="preserve">UN    </v>
          </cell>
          <cell r="D1467" t="str">
            <v>CR</v>
          </cell>
          <cell r="E1467" t="str">
            <v>2.111,20</v>
          </cell>
        </row>
        <row r="1468">
          <cell r="A1468">
            <v>37431</v>
          </cell>
          <cell r="B1468" t="str">
            <v xml:space="preserve">COTOVELO 90 GRAUS, PEAD PE 100, DE 32 MM, PARA ELETROFUSAO                                                                                                                                                                                                                                                                                                                                                                                                                                                </v>
          </cell>
          <cell r="C1468" t="str">
            <v xml:space="preserve">UN    </v>
          </cell>
          <cell r="D1468" t="str">
            <v>CR</v>
          </cell>
          <cell r="E1468" t="str">
            <v>38,49</v>
          </cell>
        </row>
        <row r="1469">
          <cell r="A1469">
            <v>37432</v>
          </cell>
          <cell r="B1469" t="str">
            <v xml:space="preserve">COTOVELO 90 GRAUS, PEAD PE 100, DE 63 MM, PARA ELETROFUSAO                                                                                                                                                                                                                                                                                                                                                                                                                                                </v>
          </cell>
          <cell r="C1469" t="str">
            <v xml:space="preserve">UN    </v>
          </cell>
          <cell r="D1469" t="str">
            <v>CR</v>
          </cell>
          <cell r="E1469" t="str">
            <v>71,00</v>
          </cell>
        </row>
        <row r="1470">
          <cell r="A1470">
            <v>37413</v>
          </cell>
          <cell r="B1470" t="str">
            <v xml:space="preserve">COTOVELO/JOELHO COM ADAPTADOR, 90 GRAUS, EM POLIPROPILENO, PN 16, PARA TUBOS PEAD, 20 MM X 1/2" - LIGACAO PREDIAL DE AGUA                                                                                                                                                                                                                                                                                                                                                                                 </v>
          </cell>
          <cell r="C1470" t="str">
            <v xml:space="preserve">UN    </v>
          </cell>
          <cell r="D1470" t="str">
            <v>CR</v>
          </cell>
          <cell r="E1470" t="str">
            <v>3,53</v>
          </cell>
        </row>
        <row r="1471">
          <cell r="A1471">
            <v>37414</v>
          </cell>
          <cell r="B1471" t="str">
            <v xml:space="preserve">COTOVELO/JOELHO COM ADAPTADOR, 90 GRAUS, EM POLIPROPILENO, PN 16, PARA TUBOS PEAD, 20 MM X 3/4" - LIGACAO PREDIAL DE AGUA                                                                                                                                                                                                                                                                                                                                                                                 </v>
          </cell>
          <cell r="C1471" t="str">
            <v xml:space="preserve">UN    </v>
          </cell>
          <cell r="D1471" t="str">
            <v>CR</v>
          </cell>
          <cell r="E1471" t="str">
            <v>4,00</v>
          </cell>
        </row>
        <row r="1472">
          <cell r="A1472">
            <v>37415</v>
          </cell>
          <cell r="B1472" t="str">
            <v xml:space="preserve">COTOVELO/JOELHO COM ADAPTADOR, 90 GRAUS, EM POLIPROPILENO, PN 16, PARA TUBOS PEAD, 32 MM X 1" - LIGACAO PREDIAL DE AGUA                                                                                                                                                                                                                                                                                                                                                                                   </v>
          </cell>
          <cell r="C1472" t="str">
            <v xml:space="preserve">UN    </v>
          </cell>
          <cell r="D1472" t="str">
            <v>CR</v>
          </cell>
          <cell r="E1472" t="str">
            <v>7,28</v>
          </cell>
        </row>
        <row r="1473">
          <cell r="A1473">
            <v>37416</v>
          </cell>
          <cell r="B1473" t="str">
            <v xml:space="preserve">COTOVELO/JOELHO 90 GRAUS, EM POLIPROPILENO, PN 16, PARA TUBOS PEAD, 20 X 20 MM - LIGACAO PREDIAL DE AGUA                                                                                                                                                                                                                                                                                                                                                                                                  </v>
          </cell>
          <cell r="C1473" t="str">
            <v xml:space="preserve">UN    </v>
          </cell>
          <cell r="D1473" t="str">
            <v>CR</v>
          </cell>
          <cell r="E1473" t="str">
            <v>3,30</v>
          </cell>
        </row>
        <row r="1474">
          <cell r="A1474">
            <v>37417</v>
          </cell>
          <cell r="B1474" t="str">
            <v xml:space="preserve">COTOVELO/JOELHO 90 GRAUS, EM POLIPROPILENO, PN 16, PARA TUBOS PEAD, 32 X 32 MM - LIGACAO PREDIAL DE AGUA                                                                                                                                                                                                                                                                                                                                                                                                  </v>
          </cell>
          <cell r="C1474" t="str">
            <v xml:space="preserve">UN    </v>
          </cell>
          <cell r="D1474" t="str">
            <v>CR</v>
          </cell>
          <cell r="E1474" t="str">
            <v>4,74</v>
          </cell>
        </row>
        <row r="1475">
          <cell r="A1475">
            <v>43590</v>
          </cell>
          <cell r="B1475" t="str">
            <v xml:space="preserve">CREMONA RETANGULAR INJETADA LISA COM CHAVE, COM CASTANHA / ALCA, EM LATAO, COM ACABAMENTO CROMADO, DE SOBREPOR / EMBUTIR                                                                                                                                                                                                                                                                                                                                                                                  </v>
          </cell>
          <cell r="C1475" t="str">
            <v xml:space="preserve">UN    </v>
          </cell>
          <cell r="D1475" t="str">
            <v>CR</v>
          </cell>
          <cell r="E1475" t="str">
            <v>147,26</v>
          </cell>
        </row>
        <row r="1476">
          <cell r="A1476">
            <v>43589</v>
          </cell>
          <cell r="B1476" t="str">
            <v xml:space="preserve">CREMONA RETANGULAR INJETADA LISA, COM CASTANHA / ALCA, EM LATAO, COM ACABAMENTO CROMADO, DE SOBREPOR / EMBUTIR                                                                                                                                                                                                                                                                                                                                                                                            </v>
          </cell>
          <cell r="C1476" t="str">
            <v xml:space="preserve">UN    </v>
          </cell>
          <cell r="D1476" t="str">
            <v>CR</v>
          </cell>
          <cell r="E1476" t="str">
            <v>26,64</v>
          </cell>
        </row>
        <row r="1477">
          <cell r="A1477">
            <v>34519</v>
          </cell>
          <cell r="B1477" t="str">
            <v xml:space="preserve">CRUZETA DE CONCRETO LEVE, COMP. 2000 MM SECAO, 90 X 90 MM                                                                                                                                                                                                                                                                                                                                                                                                                                                 </v>
          </cell>
          <cell r="C1477" t="str">
            <v xml:space="preserve">UN    </v>
          </cell>
          <cell r="D1477" t="str">
            <v>CR</v>
          </cell>
          <cell r="E1477" t="str">
            <v>80,41</v>
          </cell>
        </row>
        <row r="1478">
          <cell r="A1478">
            <v>1649</v>
          </cell>
          <cell r="B1478" t="str">
            <v xml:space="preserve">CRUZETA DE FERRO GALVANIZADO, COM ROSCA BSP, DE 1 1/2"                                                                                                                                                                                                                                                                                                                                                                                                                                                    </v>
          </cell>
          <cell r="C1478" t="str">
            <v xml:space="preserve">UN    </v>
          </cell>
          <cell r="D1478" t="str">
            <v>CR</v>
          </cell>
          <cell r="E1478" t="str">
            <v>84,23</v>
          </cell>
        </row>
        <row r="1479">
          <cell r="A1479">
            <v>1653</v>
          </cell>
          <cell r="B1479" t="str">
            <v xml:space="preserve">CRUZETA DE FERRO GALVANIZADO, COM ROSCA BSP, DE 1 1/4"                                                                                                                                                                                                                                                                                                                                                                                                                                                    </v>
          </cell>
          <cell r="C1479" t="str">
            <v xml:space="preserve">UN    </v>
          </cell>
          <cell r="D1479" t="str">
            <v>CR</v>
          </cell>
          <cell r="E1479" t="str">
            <v>65,98</v>
          </cell>
        </row>
        <row r="1480">
          <cell r="A1480">
            <v>1647</v>
          </cell>
          <cell r="B1480" t="str">
            <v xml:space="preserve">CRUZETA DE FERRO GALVANIZADO, COM ROSCA BSP, DE 1/2"                                                                                                                                                                                                                                                                                                                                                                                                                                                      </v>
          </cell>
          <cell r="C1480" t="str">
            <v xml:space="preserve">UN    </v>
          </cell>
          <cell r="D1480" t="str">
            <v>CR</v>
          </cell>
          <cell r="E1480" t="str">
            <v>23,63</v>
          </cell>
        </row>
        <row r="1481">
          <cell r="A1481">
            <v>1648</v>
          </cell>
          <cell r="B1481" t="str">
            <v xml:space="preserve">CRUZETA DE FERRO GALVANIZADO, COM ROSCA BSP, DE 1"                                                                                                                                                                                                                                                                                                                                                                                                                                                        </v>
          </cell>
          <cell r="C1481" t="str">
            <v xml:space="preserve">UN    </v>
          </cell>
          <cell r="D1481" t="str">
            <v>CR</v>
          </cell>
          <cell r="E1481" t="str">
            <v>45,37</v>
          </cell>
        </row>
        <row r="1482">
          <cell r="A1482">
            <v>1651</v>
          </cell>
          <cell r="B1482" t="str">
            <v xml:space="preserve">CRUZETA DE FERRO GALVANIZADO, COM ROSCA BSP, DE 2 1/2"                                                                                                                                                                                                                                                                                                                                                                                                                                                    </v>
          </cell>
          <cell r="C1482" t="str">
            <v xml:space="preserve">UN    </v>
          </cell>
          <cell r="D1482" t="str">
            <v>CR</v>
          </cell>
          <cell r="E1482" t="str">
            <v>210,46</v>
          </cell>
        </row>
        <row r="1483">
          <cell r="A1483">
            <v>1650</v>
          </cell>
          <cell r="B1483" t="str">
            <v xml:space="preserve">CRUZETA DE FERRO GALVANIZADO, COM ROSCA BSP, DE 2"                                                                                                                                                                                                                                                                                                                                                                                                                                                        </v>
          </cell>
          <cell r="C1483" t="str">
            <v xml:space="preserve">UN    </v>
          </cell>
          <cell r="D1483" t="str">
            <v>CR</v>
          </cell>
          <cell r="E1483" t="str">
            <v>116,33</v>
          </cell>
        </row>
        <row r="1484">
          <cell r="A1484">
            <v>1654</v>
          </cell>
          <cell r="B1484" t="str">
            <v xml:space="preserve">CRUZETA DE FERRO GALVANIZADO, COM ROSCA BSP, DE 3/4"                                                                                                                                                                                                                                                                                                                                                                                                                                                      </v>
          </cell>
          <cell r="C1484" t="str">
            <v xml:space="preserve">UN    </v>
          </cell>
          <cell r="D1484" t="str">
            <v>CR</v>
          </cell>
          <cell r="E1484" t="str">
            <v>32,43</v>
          </cell>
        </row>
        <row r="1485">
          <cell r="A1485">
            <v>1652</v>
          </cell>
          <cell r="B1485" t="str">
            <v xml:space="preserve">CRUZETA DE FERRO GALVANIZADO, COM ROSCA BSP, DE 3"                                                                                                                                                                                                                                                                                                                                                                                                                                                        </v>
          </cell>
          <cell r="C1485" t="str">
            <v xml:space="preserve">UN    </v>
          </cell>
          <cell r="D1485" t="str">
            <v>CR</v>
          </cell>
          <cell r="E1485" t="str">
            <v>302,06</v>
          </cell>
        </row>
        <row r="1486">
          <cell r="A1486">
            <v>10510</v>
          </cell>
          <cell r="B1486" t="str">
            <v xml:space="preserve">CRUZETA DE MADEIRA TRATADA, *90 X 115 X 2400* MM, EM EUCALIPTO OU EQUIVALENTE DA REGIAO                                                                                                                                                                                                                                                                                                                                                                                                                   </v>
          </cell>
          <cell r="C1486" t="str">
            <v xml:space="preserve">UN    </v>
          </cell>
          <cell r="D1486" t="str">
            <v>CR</v>
          </cell>
          <cell r="E1486" t="str">
            <v>140,50</v>
          </cell>
        </row>
        <row r="1487">
          <cell r="A1487">
            <v>1747</v>
          </cell>
          <cell r="B1487" t="str">
            <v xml:space="preserve">CUBA ACO INOX (AISI 304) DE EMBUTIR COM VALVULA DE 3 1/2 ", DE *56 X 33 X 12* CM                                                                                                                                                                                                                                                                                                                                                                                                                          </v>
          </cell>
          <cell r="C1487" t="str">
            <v xml:space="preserve">UN    </v>
          </cell>
          <cell r="D1487" t="str">
            <v>CR</v>
          </cell>
          <cell r="E1487" t="str">
            <v>195,35</v>
          </cell>
        </row>
        <row r="1488">
          <cell r="A1488">
            <v>1744</v>
          </cell>
          <cell r="B1488" t="str">
            <v xml:space="preserve">CUBA ACO INOX (AISI 304) DE EMBUTIR COM VALVULA 3 1/2 ", DE *40 X 34 X 12* CM                                                                                                                                                                                                                                                                                                                                                                                                                             </v>
          </cell>
          <cell r="C1488" t="str">
            <v xml:space="preserve">UN    </v>
          </cell>
          <cell r="D1488" t="str">
            <v>CR</v>
          </cell>
          <cell r="E1488" t="str">
            <v>135,31</v>
          </cell>
        </row>
        <row r="1489">
          <cell r="A1489">
            <v>1743</v>
          </cell>
          <cell r="B1489" t="str">
            <v xml:space="preserve">CUBA ACO INOX (AISI 304) DE EMBUTIR COM VALVULA 3 1/2 ", DE *46 X 30 X 12* CM                                                                                                                                                                                                                                                                                                                                                                                                                             </v>
          </cell>
          <cell r="C1489" t="str">
            <v xml:space="preserve">UN    </v>
          </cell>
          <cell r="D1489" t="str">
            <v>CR</v>
          </cell>
          <cell r="E1489" t="str">
            <v>177,68</v>
          </cell>
        </row>
        <row r="1490">
          <cell r="A1490">
            <v>39640</v>
          </cell>
          <cell r="B1490" t="str">
            <v xml:space="preserve">CUMEEIRA ARTICULADA (ABA INFERIOR) PARA TELHA ONDULADA DE FIBROCIMENTO E = 4 MM, ABA *330* MM, COMPRIMENTO 500 MM (SEM AMIANTO)                                                                                                                                                                                                                                                                                                                                                                           </v>
          </cell>
          <cell r="C1490" t="str">
            <v xml:space="preserve">UN    </v>
          </cell>
          <cell r="D1490" t="str">
            <v>CR</v>
          </cell>
          <cell r="E1490" t="str">
            <v>11,47</v>
          </cell>
        </row>
        <row r="1491">
          <cell r="A1491">
            <v>7216</v>
          </cell>
          <cell r="B1491" t="str">
            <v xml:space="preserve">CUMEEIRA NORMAL PARA TELHA ESTRUTURAL DE FIBROCIMENTO 2 ABAS, E = 6 MM, DE 1050 X 935 MM (SEM AMIANTO)                                                                                                                                                                                                                                                                                                                                                                                                    </v>
          </cell>
          <cell r="C1491" t="str">
            <v xml:space="preserve">UN    </v>
          </cell>
          <cell r="D1491" t="str">
            <v>CR</v>
          </cell>
          <cell r="E1491" t="str">
            <v>61,62</v>
          </cell>
        </row>
        <row r="1492">
          <cell r="A1492">
            <v>20235</v>
          </cell>
          <cell r="B1492" t="str">
            <v xml:space="preserve">CUMEEIRA NORMAL PARA TELHA ONDULADA DE FIBROCIMENTO, E = 6 MM, ABA 300 MM, COMPRIMENTO 1100 MM (SEM AMIANTO)                                                                                                                                                                                                                                                                                                                                                                                              </v>
          </cell>
          <cell r="C1492" t="str">
            <v xml:space="preserve">UN    </v>
          </cell>
          <cell r="D1492" t="str">
            <v>CR</v>
          </cell>
          <cell r="E1492" t="str">
            <v>49,54</v>
          </cell>
        </row>
        <row r="1493">
          <cell r="A1493">
            <v>7181</v>
          </cell>
          <cell r="B1493" t="str">
            <v xml:space="preserve">CUMEEIRA PARA TELHA CERAMICA, COMPRIMENTO DE *41* CM, RENDIMENTO DE *3* TELHAS/M                                                                                                                                                                                                                                                                                                                                                                                                                          </v>
          </cell>
          <cell r="C1493" t="str">
            <v xml:space="preserve">UN    </v>
          </cell>
          <cell r="D1493" t="str">
            <v>CR</v>
          </cell>
          <cell r="E1493" t="str">
            <v>5,79</v>
          </cell>
        </row>
        <row r="1494">
          <cell r="A1494">
            <v>40742</v>
          </cell>
          <cell r="B1494" t="str">
            <v xml:space="preserve">CUMEEIRA PARA TELHA DE CONCRETO, PARA 2 AGUAS DE TELHADO, COR CINZA, RENDIMENTO DE *3* TELHAS/M                                                                                                                                                                                                                                                                                                                                                                                                           </v>
          </cell>
          <cell r="C1494" t="str">
            <v xml:space="preserve">UN    </v>
          </cell>
          <cell r="D1494" t="str">
            <v>CR</v>
          </cell>
          <cell r="E1494" t="str">
            <v>10,47</v>
          </cell>
        </row>
        <row r="1495">
          <cell r="A1495">
            <v>7214</v>
          </cell>
          <cell r="B1495" t="str">
            <v xml:space="preserve">CUMEEIRA SHED PARA TELHA ONDULADA DE FIBROCIMENTO, E = 6 MM, ABA 280 MM, COMPRIMENTO 1100 MM (SEM AMIANTO)                                                                                                                                                                                                                                                                                                                                                                                                </v>
          </cell>
          <cell r="C1495" t="str">
            <v xml:space="preserve">UN    </v>
          </cell>
          <cell r="D1495" t="str">
            <v>CR</v>
          </cell>
          <cell r="E1495" t="str">
            <v>60,17</v>
          </cell>
        </row>
        <row r="1496">
          <cell r="A1496">
            <v>7219</v>
          </cell>
          <cell r="B1496" t="str">
            <v xml:space="preserve">CUMEEIRA UNIVERSAL PARA TELHA ONDULADA DE FIBROCIMENTO, E = 6 MM, ABA 210 MM, COMPRIMENTO 1100 MM (SEM AMIANTO)                                                                                                                                                                                                                                                                                                                                                                                           </v>
          </cell>
          <cell r="C1496" t="str">
            <v xml:space="preserve">UN    </v>
          </cell>
          <cell r="D1496" t="str">
            <v>CR</v>
          </cell>
          <cell r="E1496" t="str">
            <v>53,37</v>
          </cell>
        </row>
        <row r="1497">
          <cell r="A1497">
            <v>37971</v>
          </cell>
          <cell r="B1497" t="str">
            <v xml:space="preserve">CURVA CPVC, 90 GRAUS, SOLDAVEL, 15 MM, PARA AGUA QUENTE                                                                                                                                                                                                                                                                                                                                                                                                                                                   </v>
          </cell>
          <cell r="C1497" t="str">
            <v xml:space="preserve">UN    </v>
          </cell>
          <cell r="D1497" t="str">
            <v>CR</v>
          </cell>
          <cell r="E1497" t="str">
            <v>4,13</v>
          </cell>
        </row>
        <row r="1498">
          <cell r="A1498">
            <v>37972</v>
          </cell>
          <cell r="B1498" t="str">
            <v xml:space="preserve">CURVA CPVC, 90 GRAUS, SOLDAVEL, 22 MM, PARA AGUA QUENTE                                                                                                                                                                                                                                                                                                                                                                                                                                                   </v>
          </cell>
          <cell r="C1498" t="str">
            <v xml:space="preserve">UN    </v>
          </cell>
          <cell r="D1498" t="str">
            <v>CR</v>
          </cell>
          <cell r="E1498" t="str">
            <v>5,86</v>
          </cell>
        </row>
        <row r="1499">
          <cell r="A1499">
            <v>37973</v>
          </cell>
          <cell r="B1499" t="str">
            <v xml:space="preserve">CURVA CPVC, 90 GRAUS, SOLDAVEL, 28 MM, PARA AGUA QUENTE                                                                                                                                                                                                                                                                                                                                                                                                                                                   </v>
          </cell>
          <cell r="C1499" t="str">
            <v xml:space="preserve">UN    </v>
          </cell>
          <cell r="D1499" t="str">
            <v>CR</v>
          </cell>
          <cell r="E1499" t="str">
            <v>11,01</v>
          </cell>
        </row>
        <row r="1500">
          <cell r="A1500">
            <v>1926</v>
          </cell>
          <cell r="B1500" t="str">
            <v xml:space="preserve">CURVA DE PVC 45 GRAUS, SOLDAVEL, 20 MM, COR MARROM, PARA AGUA FRIA PREDIAL                                                                                                                                                                                                                                                                                                                                                                                                                                </v>
          </cell>
          <cell r="C1500" t="str">
            <v xml:space="preserve">UN    </v>
          </cell>
          <cell r="D1500" t="str">
            <v>CR</v>
          </cell>
          <cell r="E1500" t="str">
            <v>2,13</v>
          </cell>
        </row>
        <row r="1501">
          <cell r="A1501">
            <v>1927</v>
          </cell>
          <cell r="B1501" t="str">
            <v xml:space="preserve">CURVA DE PVC 45 GRAUS, SOLDAVEL, 25 MM, COR MARROM, PARA AGUA FRIA PREDIAL                                                                                                                                                                                                                                                                                                                                                                                                                                </v>
          </cell>
          <cell r="C1501" t="str">
            <v xml:space="preserve">UN    </v>
          </cell>
          <cell r="D1501" t="str">
            <v>CR</v>
          </cell>
          <cell r="E1501" t="str">
            <v>2,38</v>
          </cell>
        </row>
        <row r="1502">
          <cell r="A1502">
            <v>1923</v>
          </cell>
          <cell r="B1502" t="str">
            <v xml:space="preserve">CURVA DE PVC 45 GRAUS, SOLDAVEL, 32 MM, COR MARROM, PARA AGUA FRIA PREDIAL                                                                                                                                                                                                                                                                                                                                                                                                                                </v>
          </cell>
          <cell r="C1502" t="str">
            <v xml:space="preserve">UN    </v>
          </cell>
          <cell r="D1502" t="str">
            <v>CR</v>
          </cell>
          <cell r="E1502" t="str">
            <v>4,35</v>
          </cell>
        </row>
        <row r="1503">
          <cell r="A1503">
            <v>1929</v>
          </cell>
          <cell r="B1503" t="str">
            <v xml:space="preserve">CURVA DE PVC 45 GRAUS, SOLDAVEL, 40 MM, COR MARROM, PARA AGUA FRIA PREDIAL                                                                                                                                                                                                                                                                                                                                                                                                                                </v>
          </cell>
          <cell r="C1503" t="str">
            <v xml:space="preserve">UN    </v>
          </cell>
          <cell r="D1503" t="str">
            <v>CR</v>
          </cell>
          <cell r="E1503" t="str">
            <v>5,27</v>
          </cell>
        </row>
        <row r="1504">
          <cell r="A1504">
            <v>1930</v>
          </cell>
          <cell r="B1504" t="str">
            <v xml:space="preserve">CURVA DE PVC 45 GRAUS, SOLDAVEL, 50 MM, COR MARROM, PARA AGUA FRIA PREDIAL                                                                                                                                                                                                                                                                                                                                                                                                                                </v>
          </cell>
          <cell r="C1504" t="str">
            <v xml:space="preserve">UN    </v>
          </cell>
          <cell r="D1504" t="str">
            <v>CR</v>
          </cell>
          <cell r="E1504" t="str">
            <v>9,02</v>
          </cell>
        </row>
        <row r="1505">
          <cell r="A1505">
            <v>1924</v>
          </cell>
          <cell r="B1505" t="str">
            <v xml:space="preserve">CURVA DE PVC 45 GRAUS, SOLDAVEL, 60 MM, COR MARROM, PARA AGUA FRIA PREDIAL                                                                                                                                                                                                                                                                                                                                                                                                                                </v>
          </cell>
          <cell r="C1505" t="str">
            <v xml:space="preserve">UN    </v>
          </cell>
          <cell r="D1505" t="str">
            <v>CR</v>
          </cell>
          <cell r="E1505" t="str">
            <v>14,56</v>
          </cell>
        </row>
        <row r="1506">
          <cell r="A1506">
            <v>1922</v>
          </cell>
          <cell r="B1506" t="str">
            <v xml:space="preserve">CURVA DE PVC 45 GRAUS, SOLDAVEL, 75 MM, COR MARROM, PARA AGUA FRIA PREDIAL                                                                                                                                                                                                                                                                                                                                                                                                                                </v>
          </cell>
          <cell r="C1506" t="str">
            <v xml:space="preserve">UN    </v>
          </cell>
          <cell r="D1506" t="str">
            <v>CR</v>
          </cell>
          <cell r="E1506" t="str">
            <v>30,11</v>
          </cell>
        </row>
        <row r="1507">
          <cell r="A1507">
            <v>1953</v>
          </cell>
          <cell r="B1507" t="str">
            <v xml:space="preserve">CURVA DE PVC 45 GRAUS, SOLDAVEL, 85 MM, COR MARROM, PARA AGUA FRIA PREDIAL                                                                                                                                                                                                                                                                                                                                                                                                                                </v>
          </cell>
          <cell r="C1507" t="str">
            <v xml:space="preserve">UN    </v>
          </cell>
          <cell r="D1507" t="str">
            <v>CR</v>
          </cell>
          <cell r="E1507" t="str">
            <v>36,76</v>
          </cell>
        </row>
        <row r="1508">
          <cell r="A1508">
            <v>1962</v>
          </cell>
          <cell r="B1508" t="str">
            <v xml:space="preserve">CURVA DE PVC 90 GRAUS, SOLDAVEL, 110 MM, COR MARROM, PARA AGUA FRIA PREDIAL                                                                                                                                                                                                                                                                                                                                                                                                                               </v>
          </cell>
          <cell r="C1508" t="str">
            <v xml:space="preserve">UN    </v>
          </cell>
          <cell r="D1508" t="str">
            <v>CR</v>
          </cell>
          <cell r="E1508" t="str">
            <v>178,59</v>
          </cell>
        </row>
        <row r="1509">
          <cell r="A1509">
            <v>1955</v>
          </cell>
          <cell r="B1509" t="str">
            <v xml:space="preserve">CURVA DE PVC 90 GRAUS, SOLDAVEL, 20 MM, COR MARROM, PARA AGUA FRIA PREDIAL                                                                                                                                                                                                                                                                                                                                                                                                                                </v>
          </cell>
          <cell r="C1509" t="str">
            <v xml:space="preserve">UN    </v>
          </cell>
          <cell r="D1509" t="str">
            <v>CR</v>
          </cell>
          <cell r="E1509" t="str">
            <v>2,05</v>
          </cell>
        </row>
        <row r="1510">
          <cell r="A1510">
            <v>1956</v>
          </cell>
          <cell r="B1510" t="str">
            <v xml:space="preserve">CURVA DE PVC 90 GRAUS, SOLDAVEL, 25 MM, COR MARROM, PARA AGUA FRIA PREDIAL                                                                                                                                                                                                                                                                                                                                                                                                                                </v>
          </cell>
          <cell r="C1510" t="str">
            <v xml:space="preserve">UN    </v>
          </cell>
          <cell r="D1510" t="str">
            <v>CR</v>
          </cell>
          <cell r="E1510" t="str">
            <v>2,90</v>
          </cell>
        </row>
        <row r="1511">
          <cell r="A1511">
            <v>1957</v>
          </cell>
          <cell r="B1511" t="str">
            <v xml:space="preserve">CURVA DE PVC 90 GRAUS, SOLDAVEL, 32 MM, COR MARROM, PARA AGUA FRIA PREDIAL                                                                                                                                                                                                                                                                                                                                                                                                                                </v>
          </cell>
          <cell r="C1511" t="str">
            <v xml:space="preserve">UN    </v>
          </cell>
          <cell r="D1511" t="str">
            <v>CR</v>
          </cell>
          <cell r="E1511" t="str">
            <v>6,28</v>
          </cell>
        </row>
        <row r="1512">
          <cell r="A1512">
            <v>1958</v>
          </cell>
          <cell r="B1512" t="str">
            <v xml:space="preserve">CURVA DE PVC 90 GRAUS, SOLDAVEL, 40 MM, COR MARROM, PARA AGUA FRIA PREDIAL                                                                                                                                                                                                                                                                                                                                                                                                                                </v>
          </cell>
          <cell r="C1512" t="str">
            <v xml:space="preserve">UN    </v>
          </cell>
          <cell r="D1512" t="str">
            <v>CR</v>
          </cell>
          <cell r="E1512" t="str">
            <v>11,69</v>
          </cell>
        </row>
        <row r="1513">
          <cell r="A1513">
            <v>1959</v>
          </cell>
          <cell r="B1513" t="str">
            <v xml:space="preserve">CURVA DE PVC 90 GRAUS, SOLDAVEL, 50 MM, COR MARROM, PARA AGUA FRIA PREDIAL                                                                                                                                                                                                                                                                                                                                                                                                                                </v>
          </cell>
          <cell r="C1513" t="str">
            <v xml:space="preserve">UN    </v>
          </cell>
          <cell r="D1513" t="str">
            <v>CR</v>
          </cell>
          <cell r="E1513" t="str">
            <v>12,69</v>
          </cell>
        </row>
        <row r="1514">
          <cell r="A1514">
            <v>1925</v>
          </cell>
          <cell r="B1514" t="str">
            <v xml:space="preserve">CURVA DE PVC 90 GRAUS, SOLDAVEL, 60 MM, COR MARROM, PARA AGUA FRIA PREDIAL                                                                                                                                                                                                                                                                                                                                                                                                                                </v>
          </cell>
          <cell r="C1514" t="str">
            <v xml:space="preserve">UN    </v>
          </cell>
          <cell r="D1514" t="str">
            <v>CR</v>
          </cell>
          <cell r="E1514" t="str">
            <v>33,16</v>
          </cell>
        </row>
        <row r="1515">
          <cell r="A1515">
            <v>1960</v>
          </cell>
          <cell r="B1515" t="str">
            <v xml:space="preserve">CURVA DE PVC 90 GRAUS, SOLDAVEL, 75 MM, COR MARROM, PARA AGUA FRIA PREDIAL                                                                                                                                                                                                                                                                                                                                                                                                                                </v>
          </cell>
          <cell r="C1515" t="str">
            <v xml:space="preserve">UN    </v>
          </cell>
          <cell r="D1515" t="str">
            <v>CR</v>
          </cell>
          <cell r="E1515" t="str">
            <v>50,93</v>
          </cell>
        </row>
        <row r="1516">
          <cell r="A1516">
            <v>1961</v>
          </cell>
          <cell r="B1516" t="str">
            <v xml:space="preserve">CURVA DE PVC 90 GRAUS, SOLDAVEL, 85 MM, COR MARROM, PARA AGUA FRIA PREDIAL                                                                                                                                                                                                                                                                                                                                                                                                                                </v>
          </cell>
          <cell r="C1516" t="str">
            <v xml:space="preserve">UN    </v>
          </cell>
          <cell r="D1516" t="str">
            <v>CR</v>
          </cell>
          <cell r="E1516" t="str">
            <v>65,24</v>
          </cell>
        </row>
        <row r="1517">
          <cell r="A1517">
            <v>38423</v>
          </cell>
          <cell r="B1517" t="str">
            <v xml:space="preserve">CURVA DE PVC, 90 GRAUS, SERIE R, DN 100 MM, PARA ESGOTO PREDIAL                                                                                                                                                                                                                                                                                                                                                                                                                                           </v>
          </cell>
          <cell r="C1517" t="str">
            <v xml:space="preserve">UN    </v>
          </cell>
          <cell r="D1517" t="str">
            <v>CR</v>
          </cell>
          <cell r="E1517" t="str">
            <v>37,40</v>
          </cell>
        </row>
        <row r="1518">
          <cell r="A1518">
            <v>39866</v>
          </cell>
          <cell r="B1518" t="str">
            <v xml:space="preserve">CURVA DE TRANSPOSICAO BRONZE/LATAO (REF 736) SEM ANEL DE SOLDA, BOLSA X BOLSA, 15 MM                                                                                                                                                                                                                                                                                                                                                                                                                      </v>
          </cell>
          <cell r="C1518" t="str">
            <v xml:space="preserve">UN    </v>
          </cell>
          <cell r="D1518" t="str">
            <v>CR</v>
          </cell>
          <cell r="E1518" t="str">
            <v>16,81</v>
          </cell>
        </row>
        <row r="1519">
          <cell r="A1519">
            <v>39867</v>
          </cell>
          <cell r="B1519" t="str">
            <v xml:space="preserve">CURVA DE TRANSPOSICAO BRONZE/LATAO (REF 736) SEM ANEL DE SOLDA, BOLSA X BOLSA, 22 MM                                                                                                                                                                                                                                                                                                                                                                                                                      </v>
          </cell>
          <cell r="C1519" t="str">
            <v xml:space="preserve">UN    </v>
          </cell>
          <cell r="D1519" t="str">
            <v>CR</v>
          </cell>
          <cell r="E1519" t="str">
            <v>37,38</v>
          </cell>
        </row>
        <row r="1520">
          <cell r="A1520">
            <v>39868</v>
          </cell>
          <cell r="B1520" t="str">
            <v xml:space="preserve">CURVA DE TRANSPOSICAO BRONZE/LATAO (REF 736) SEM ANEL DE SOLDA, BOLSA X BOLSA, 28 MM                                                                                                                                                                                                                                                                                                                                                                                                                      </v>
          </cell>
          <cell r="C1520" t="str">
            <v xml:space="preserve">UN    </v>
          </cell>
          <cell r="D1520" t="str">
            <v>CR</v>
          </cell>
          <cell r="E1520" t="str">
            <v>67,34</v>
          </cell>
        </row>
        <row r="1521">
          <cell r="A1521">
            <v>37999</v>
          </cell>
          <cell r="B1521" t="str">
            <v xml:space="preserve">CURVA DE TRANSPOSICAO, CPVC, SOLDAVEL, 15 MM                                                                                                                                                                                                                                                                                                                                                                                                                                                              </v>
          </cell>
          <cell r="C1521" t="str">
            <v xml:space="preserve">UN    </v>
          </cell>
          <cell r="D1521" t="str">
            <v>CR</v>
          </cell>
          <cell r="E1521" t="str">
            <v>6,96</v>
          </cell>
        </row>
        <row r="1522">
          <cell r="A1522">
            <v>38000</v>
          </cell>
          <cell r="B1522" t="str">
            <v xml:space="preserve">CURVA DE TRANSPOSICAO, CPVC, SOLDAVEL, 22 MM                                                                                                                                                                                                                                                                                                                                                                                                                                                              </v>
          </cell>
          <cell r="C1522" t="str">
            <v xml:space="preserve">UN    </v>
          </cell>
          <cell r="D1522" t="str">
            <v>CR</v>
          </cell>
          <cell r="E1522" t="str">
            <v>8,13</v>
          </cell>
        </row>
        <row r="1523">
          <cell r="A1523">
            <v>38129</v>
          </cell>
          <cell r="B1523" t="str">
            <v xml:space="preserve">CURVA DE TRANSPOSICAO, PVC SOLDAVEL, 20 MM, COR MARROM, PARA AGUA FRIA PREDIAL                                                                                                                                                                                                                                                                                                                                                                                                                            </v>
          </cell>
          <cell r="C1523" t="str">
            <v xml:space="preserve">UN    </v>
          </cell>
          <cell r="D1523" t="str">
            <v>CR</v>
          </cell>
          <cell r="E1523" t="str">
            <v>4,79</v>
          </cell>
        </row>
        <row r="1524">
          <cell r="A1524">
            <v>38025</v>
          </cell>
          <cell r="B1524" t="str">
            <v xml:space="preserve">CURVA DE TRANSPOSICAO, PVC, SOLDAVEL, 25 MM, COR MARROM, PARA AGUA FRIA PREDIAL                                                                                                                                                                                                                                                                                                                                                                                                                           </v>
          </cell>
          <cell r="C1524" t="str">
            <v xml:space="preserve">UN    </v>
          </cell>
          <cell r="D1524" t="str">
            <v>CR</v>
          </cell>
          <cell r="E1524" t="str">
            <v>6,50</v>
          </cell>
        </row>
        <row r="1525">
          <cell r="A1525">
            <v>38026</v>
          </cell>
          <cell r="B1525" t="str">
            <v xml:space="preserve">CURVA DE TRANSPOSICAO, PVC, SOLDAVEL, 32 MM, COR MARROM, PARA AGUA FRIA PREDIAL                                                                                                                                                                                                                                                                                                                                                                                                                           </v>
          </cell>
          <cell r="C1525" t="str">
            <v xml:space="preserve">UN    </v>
          </cell>
          <cell r="D1525" t="str">
            <v>CR</v>
          </cell>
          <cell r="E1525" t="str">
            <v>16,05</v>
          </cell>
        </row>
        <row r="1526">
          <cell r="A1526">
            <v>1858</v>
          </cell>
          <cell r="B1526" t="str">
            <v xml:space="preserve">CURVA LONGA PVC, PB, JE, 45 GRAUS, DN 100 MM, PARA REDE COLETORA ESGOTO                                                                                                                                                                                                                                                                                                                                                                                                                                   </v>
          </cell>
          <cell r="C1526" t="str">
            <v xml:space="preserve">UN    </v>
          </cell>
          <cell r="D1526" t="str">
            <v>CR</v>
          </cell>
          <cell r="E1526" t="str">
            <v>57,96</v>
          </cell>
        </row>
        <row r="1527">
          <cell r="A1527">
            <v>1844</v>
          </cell>
          <cell r="B1527" t="str">
            <v xml:space="preserve">CURVA LONGA PVC, PB, JE, 45 GRAUS, DN 150 MM, PARA REDE COLETORA ESGOTO                                                                                                                                                                                                                                                                                                                                                                                                                                   </v>
          </cell>
          <cell r="C1527" t="str">
            <v xml:space="preserve">UN    </v>
          </cell>
          <cell r="D1527" t="str">
            <v>CR</v>
          </cell>
          <cell r="E1527" t="str">
            <v>132,74</v>
          </cell>
        </row>
        <row r="1528">
          <cell r="A1528">
            <v>1863</v>
          </cell>
          <cell r="B1528" t="str">
            <v xml:space="preserve">CURVA LONGA PVC, PB, JE, 90 GRAUS, DN 100 MM, PARA REDE COLETORA ESGOTO                                                                                                                                                                                                                                                                                                                                                                                                                                   </v>
          </cell>
          <cell r="C1528" t="str">
            <v xml:space="preserve">UN    </v>
          </cell>
          <cell r="D1528" t="str">
            <v>CR</v>
          </cell>
          <cell r="E1528" t="str">
            <v>61,68</v>
          </cell>
        </row>
        <row r="1529">
          <cell r="A1529">
            <v>1865</v>
          </cell>
          <cell r="B1529" t="str">
            <v xml:space="preserve">CURVA LONGA PVC, PB, JE, 90 GRAUS, DN 150 MM, PARA REDE COLETORA ESGOTO                                                                                                                                                                                                                                                                                                                                                                                                                                   </v>
          </cell>
          <cell r="C1529" t="str">
            <v xml:space="preserve">UN    </v>
          </cell>
          <cell r="D1529" t="str">
            <v>CR</v>
          </cell>
          <cell r="E1529" t="str">
            <v>160,70</v>
          </cell>
        </row>
        <row r="1530">
          <cell r="A1530">
            <v>36355</v>
          </cell>
          <cell r="B1530" t="str">
            <v xml:space="preserve">CURVA PPR 90 GRAUS, F/F, DN 20 MM, PARA AGUA QUENTE PREDIAL                                                                                                                                                                                                                                                                                                                                                                                                                                               </v>
          </cell>
          <cell r="C1530" t="str">
            <v xml:space="preserve">UN    </v>
          </cell>
          <cell r="D1530" t="str">
            <v>CR</v>
          </cell>
          <cell r="E1530" t="str">
            <v>9,46</v>
          </cell>
        </row>
        <row r="1531">
          <cell r="A1531">
            <v>36356</v>
          </cell>
          <cell r="B1531" t="str">
            <v xml:space="preserve">CURVA PPR 90 GRAUS, F/F, DN 25 MM, PARA AGUA QUENTE PREDIAL                                                                                                                                                                                                                                                                                                                                                                                                                                               </v>
          </cell>
          <cell r="C1531" t="str">
            <v xml:space="preserve">UN    </v>
          </cell>
          <cell r="D1531" t="str">
            <v>CR</v>
          </cell>
          <cell r="E1531" t="str">
            <v>15,22</v>
          </cell>
        </row>
        <row r="1532">
          <cell r="A1532">
            <v>1966</v>
          </cell>
          <cell r="B1532" t="str">
            <v xml:space="preserve">CURVA PVC CURTA 90 GRAUS, DN 100 MM, PARA ESGOTO PREDIAL                                                                                                                                                                                                                                                                                                                                                                                                                                                  </v>
          </cell>
          <cell r="C1532" t="str">
            <v xml:space="preserve">UN    </v>
          </cell>
          <cell r="D1532" t="str">
            <v>CR</v>
          </cell>
          <cell r="E1532" t="str">
            <v>24,60</v>
          </cell>
        </row>
        <row r="1533">
          <cell r="A1533">
            <v>1933</v>
          </cell>
          <cell r="B1533" t="str">
            <v xml:space="preserve">CURVA PVC CURTA 90 GRAUS, DN 40 MM, PARA ESGOTO PREDIAL                                                                                                                                                                                                                                                                                                                                                                                                                                                   </v>
          </cell>
          <cell r="C1533" t="str">
            <v xml:space="preserve">UN    </v>
          </cell>
          <cell r="D1533" t="str">
            <v>CR</v>
          </cell>
          <cell r="E1533" t="str">
            <v>5,30</v>
          </cell>
        </row>
        <row r="1534">
          <cell r="A1534">
            <v>1932</v>
          </cell>
          <cell r="B1534" t="str">
            <v xml:space="preserve">CURVA PVC CURTA 90 GRAUS, DN 50 MM, PARA ESGOTO PREDIAL                                                                                                                                                                                                                                                                                                                                                                                                                                                   </v>
          </cell>
          <cell r="C1534" t="str">
            <v xml:space="preserve">UN    </v>
          </cell>
          <cell r="D1534" t="str">
            <v>CR</v>
          </cell>
          <cell r="E1534" t="str">
            <v>12,13</v>
          </cell>
        </row>
        <row r="1535">
          <cell r="A1535">
            <v>1951</v>
          </cell>
          <cell r="B1535" t="str">
            <v xml:space="preserve">CURVA PVC CURTA 90 GRAUS, DN 75 MM, PARA ESGOTO PREDIAL                                                                                                                                                                                                                                                                                                                                                                                                                                                   </v>
          </cell>
          <cell r="C1535" t="str">
            <v xml:space="preserve">UN    </v>
          </cell>
          <cell r="D1535" t="str">
            <v>CR</v>
          </cell>
          <cell r="E1535" t="str">
            <v>25,30</v>
          </cell>
        </row>
        <row r="1536">
          <cell r="A1536">
            <v>1970</v>
          </cell>
          <cell r="B1536" t="str">
            <v xml:space="preserve">CURVA PVC LONGA 90 GRAUS, DN 100 MM, PARA ESGOTO PREDIAL                                                                                                                                                                                                                                                                                                                                                                                                                                                  </v>
          </cell>
          <cell r="C1536" t="str">
            <v xml:space="preserve">UN    </v>
          </cell>
          <cell r="D1536" t="str">
            <v>CR</v>
          </cell>
          <cell r="E1536" t="str">
            <v>61,48</v>
          </cell>
        </row>
        <row r="1537">
          <cell r="A1537">
            <v>1967</v>
          </cell>
          <cell r="B1537" t="str">
            <v xml:space="preserve">CURVA PVC LONGA 90 GRAUS, DN 40 MM, PARA ESGOTO PREDIAL                                                                                                                                                                                                                                                                                                                                                                                                                                                   </v>
          </cell>
          <cell r="C1537" t="str">
            <v xml:space="preserve">UN    </v>
          </cell>
          <cell r="D1537" t="str">
            <v>CR</v>
          </cell>
          <cell r="E1537" t="str">
            <v>7,30</v>
          </cell>
        </row>
        <row r="1538">
          <cell r="A1538">
            <v>1968</v>
          </cell>
          <cell r="B1538" t="str">
            <v xml:space="preserve">CURVA PVC LONGA 90 GRAUS, DN 50 MM, PARA ESGOTO PREDIAL                                                                                                                                                                                                                                                                                                                                                                                                                                                   </v>
          </cell>
          <cell r="C1538" t="str">
            <v xml:space="preserve">UN    </v>
          </cell>
          <cell r="D1538" t="str">
            <v>CR</v>
          </cell>
          <cell r="E1538" t="str">
            <v>14,43</v>
          </cell>
        </row>
        <row r="1539">
          <cell r="A1539">
            <v>1969</v>
          </cell>
          <cell r="B1539" t="str">
            <v xml:space="preserve">CURVA PVC LONGA 90 GRAUS, DN 75 MM, PARA ESGOTO PREDIAL                                                                                                                                                                                                                                                                                                                                                                                                                                                   </v>
          </cell>
          <cell r="C1539" t="str">
            <v xml:space="preserve">UN    </v>
          </cell>
          <cell r="D1539" t="str">
            <v>CR</v>
          </cell>
          <cell r="E1539" t="str">
            <v>46,97</v>
          </cell>
        </row>
        <row r="1540">
          <cell r="A1540">
            <v>1827</v>
          </cell>
          <cell r="B1540" t="str">
            <v xml:space="preserve">CURVA PVC PBA, JE, PB, 45 GRAUS, DN 100 / DE 110 MM, PARA REDE AGUA (NBR 10351)                                                                                                                                                                                                                                                                                                                                                                                                                           </v>
          </cell>
          <cell r="C1540" t="str">
            <v xml:space="preserve">UN    </v>
          </cell>
          <cell r="D1540" t="str">
            <v>CR</v>
          </cell>
          <cell r="E1540" t="str">
            <v>111,25</v>
          </cell>
        </row>
        <row r="1541">
          <cell r="A1541">
            <v>1831</v>
          </cell>
          <cell r="B1541" t="str">
            <v xml:space="preserve">CURVA PVC PBA, JE, PB, 45 GRAUS, DN 50 / DE 60 MM, PARA REDE AGUA (NBR 10351)                                                                                                                                                                                                                                                                                                                                                                                                                             </v>
          </cell>
          <cell r="C1541" t="str">
            <v xml:space="preserve">UN    </v>
          </cell>
          <cell r="D1541" t="str">
            <v>CR</v>
          </cell>
          <cell r="E1541" t="str">
            <v>24,28</v>
          </cell>
        </row>
        <row r="1542">
          <cell r="A1542">
            <v>1825</v>
          </cell>
          <cell r="B1542" t="str">
            <v xml:space="preserve">CURVA PVC PBA, JE, PB, 45 GRAUS, DN 75 / DE 85 MM, PARA REDE AGUA (NBR 10351)                                                                                                                                                                                                                                                                                                                                                                                                                             </v>
          </cell>
          <cell r="C1542" t="str">
            <v xml:space="preserve">UN    </v>
          </cell>
          <cell r="D1542" t="str">
            <v>CR</v>
          </cell>
          <cell r="E1542" t="str">
            <v>59,94</v>
          </cell>
        </row>
        <row r="1543">
          <cell r="A1543">
            <v>1828</v>
          </cell>
          <cell r="B1543" t="str">
            <v xml:space="preserve">CURVA PVC PBA, JE, PB, 90 GRAUS, DN 100 / DE 110 MM, PARA REDE AGUA (NBR 10351)                                                                                                                                                                                                                                                                                                                                                                                                                           </v>
          </cell>
          <cell r="C1543" t="str">
            <v xml:space="preserve">UN    </v>
          </cell>
          <cell r="D1543" t="str">
            <v>CR</v>
          </cell>
          <cell r="E1543" t="str">
            <v>135,76</v>
          </cell>
        </row>
        <row r="1544">
          <cell r="A1544">
            <v>1845</v>
          </cell>
          <cell r="B1544" t="str">
            <v xml:space="preserve">CURVA PVC PBA, JE, PB, 90 GRAUS, DN 50 / DE 60 MM, PARA REDE AGUA (NBR 10351)                                                                                                                                                                                                                                                                                                                                                                                                                             </v>
          </cell>
          <cell r="C1544" t="str">
            <v xml:space="preserve">UN    </v>
          </cell>
          <cell r="D1544" t="str">
            <v>CR</v>
          </cell>
          <cell r="E1544" t="str">
            <v>30,43</v>
          </cell>
        </row>
        <row r="1545">
          <cell r="A1545">
            <v>1824</v>
          </cell>
          <cell r="B1545" t="str">
            <v xml:space="preserve">CURVA PVC PBA, JE, PB, 90 GRAUS, DN 75 / DE 85 MM, PARA REDE AGUA (NBR 10351)                                                                                                                                                                                                                                                                                                                                                                                                                             </v>
          </cell>
          <cell r="C1545" t="str">
            <v xml:space="preserve">UN    </v>
          </cell>
          <cell r="D1545" t="str">
            <v>CR</v>
          </cell>
          <cell r="E1545" t="str">
            <v>71,85</v>
          </cell>
        </row>
        <row r="1546">
          <cell r="A1546">
            <v>1940</v>
          </cell>
          <cell r="B1546" t="str">
            <v xml:space="preserve">CURVA PVC 90 GRAUS, ROSCAVEL, 1 1/4", COR BRANCA, AGUA FRIA PREDIAL                                                                                                                                                                                                                                                                                                                                                                                                                                       </v>
          </cell>
          <cell r="C1546" t="str">
            <v xml:space="preserve">UN    </v>
          </cell>
          <cell r="D1546" t="str">
            <v>CR</v>
          </cell>
          <cell r="E1546" t="str">
            <v>32,40</v>
          </cell>
        </row>
        <row r="1547">
          <cell r="A1547">
            <v>1937</v>
          </cell>
          <cell r="B1547" t="str">
            <v xml:space="preserve">CURVA PVC 90 GRAUS, ROSCAVEL, 1/2", COR BRANCA, AGUA FRIA PREDIAL                                                                                                                                                                                                                                                                                                                                                                                                                                         </v>
          </cell>
          <cell r="C1547" t="str">
            <v xml:space="preserve">UN    </v>
          </cell>
          <cell r="D1547" t="str">
            <v>CR</v>
          </cell>
          <cell r="E1547" t="str">
            <v>5,47</v>
          </cell>
        </row>
        <row r="1548">
          <cell r="A1548">
            <v>1939</v>
          </cell>
          <cell r="B1548" t="str">
            <v xml:space="preserve">CURVA PVC 90 GRAUS, ROSCAVEL, 1", COR BRANCA, AGUA FRIA PREDIAL                                                                                                                                                                                                                                                                                                                                                                                                                                           </v>
          </cell>
          <cell r="C1548" t="str">
            <v xml:space="preserve">UN    </v>
          </cell>
          <cell r="D1548" t="str">
            <v>CR</v>
          </cell>
          <cell r="E1548" t="str">
            <v>8,89</v>
          </cell>
        </row>
        <row r="1549">
          <cell r="A1549">
            <v>1938</v>
          </cell>
          <cell r="B1549" t="str">
            <v xml:space="preserve">CURVA PVC 90 GRAUS, ROSCAVEL, 3/4", COR BRANCA, AGUA FRIA PREDIAL                                                                                                                                                                                                                                                                                                                                                                                                                                         </v>
          </cell>
          <cell r="C1549" t="str">
            <v xml:space="preserve">UN    </v>
          </cell>
          <cell r="D1549" t="str">
            <v>CR</v>
          </cell>
          <cell r="E1549" t="str">
            <v>6,22</v>
          </cell>
        </row>
        <row r="1550">
          <cell r="A1550">
            <v>42693</v>
          </cell>
          <cell r="B1550" t="str">
            <v xml:space="preserve">CURVA PVC, BB, JE, 45 GRAUS, DN 250 MM, PARA TUBO CORRUGADO E/OU LISO, REDE COLETORA ESGOTO                                                                                                                                                                                                                                                                                                                                                                                                               </v>
          </cell>
          <cell r="C1550" t="str">
            <v xml:space="preserve">UN    </v>
          </cell>
          <cell r="D1550" t="str">
            <v>CR</v>
          </cell>
          <cell r="E1550" t="str">
            <v>451,45</v>
          </cell>
        </row>
        <row r="1551">
          <cell r="A1551">
            <v>42695</v>
          </cell>
          <cell r="B1551" t="str">
            <v xml:space="preserve">CURVA PVC, BB, JE, 90 GRAUS, DN 200 MM, PARA TUBO CORRUGADO E/OU LISO, REDE COLETORA ESGOTO                                                                                                                                                                                                                                                                                                                                                                                                               </v>
          </cell>
          <cell r="C1551" t="str">
            <v xml:space="preserve">UN    </v>
          </cell>
          <cell r="D1551" t="str">
            <v>CR</v>
          </cell>
          <cell r="E1551" t="str">
            <v>315,40</v>
          </cell>
        </row>
        <row r="1552">
          <cell r="A1552">
            <v>42694</v>
          </cell>
          <cell r="B1552" t="str">
            <v xml:space="preserve">CURVA PVC, BB, JE, 90 GRAUS, DN 250 MM, PARA TUBO CORRUGADO E/OU LISO, REDE COLETORA ESGOTO                                                                                                                                                                                                                                                                                                                                                                                                               </v>
          </cell>
          <cell r="C1552" t="str">
            <v xml:space="preserve">UN    </v>
          </cell>
          <cell r="D1552" t="str">
            <v>CR</v>
          </cell>
          <cell r="E1552" t="str">
            <v>604,13</v>
          </cell>
        </row>
        <row r="1553">
          <cell r="A1553">
            <v>20097</v>
          </cell>
          <cell r="B1553" t="str">
            <v xml:space="preserve">CURVA PVC, SERIE R, 87.30 GRAUS, CURTA, PARA PE-DE-COLUNA, DN 100 MM, PARA ESGOTO PREDIAL                                                                                                                                                                                                                                                                                                                                                                                                                 </v>
          </cell>
          <cell r="C1553" t="str">
            <v xml:space="preserve">UN    </v>
          </cell>
          <cell r="D1553" t="str">
            <v>CR</v>
          </cell>
          <cell r="E1553" t="str">
            <v>26,19</v>
          </cell>
        </row>
        <row r="1554">
          <cell r="A1554">
            <v>20098</v>
          </cell>
          <cell r="B1554" t="str">
            <v xml:space="preserve">CURVA PVC, SERIE R, 87.30 GRAUS, CURTA, PARA PE-DE-COLUNA, DN 150 MM, PARA ESGOTO PREDIAL                                                                                                                                                                                                                                                                                                                                                                                                                 </v>
          </cell>
          <cell r="C1554" t="str">
            <v xml:space="preserve">UN    </v>
          </cell>
          <cell r="D1554" t="str">
            <v>CR</v>
          </cell>
          <cell r="E1554" t="str">
            <v>107,06</v>
          </cell>
        </row>
        <row r="1555">
          <cell r="A1555">
            <v>20096</v>
          </cell>
          <cell r="B1555" t="str">
            <v xml:space="preserve">CURVA PVC, SERIE R, 87.30 GRAUS, CURTA, PARA PE-DE-COLUNA, DN 75 MM, PARA ESGOTO PREDIAL                                                                                                                                                                                                                                                                                                                                                                                                                  </v>
          </cell>
          <cell r="C1555" t="str">
            <v xml:space="preserve">UN    </v>
          </cell>
          <cell r="D1555" t="str">
            <v>CR</v>
          </cell>
          <cell r="E1555" t="str">
            <v>27,11</v>
          </cell>
        </row>
        <row r="1556">
          <cell r="A1556">
            <v>1880</v>
          </cell>
          <cell r="B1556" t="str">
            <v xml:space="preserve">CURVA 135 GRAUS, DE PVC RIGIDO ROSCAVEL, DE 1", PARA ELETRODUTO                                                                                                                                                                                                                                                                                                                                                                                                                                           </v>
          </cell>
          <cell r="C1556" t="str">
            <v xml:space="preserve">UN    </v>
          </cell>
          <cell r="D1556" t="str">
            <v>CR</v>
          </cell>
          <cell r="E1556" t="str">
            <v>2,89</v>
          </cell>
        </row>
        <row r="1557">
          <cell r="A1557">
            <v>39274</v>
          </cell>
          <cell r="B1557" t="str">
            <v xml:space="preserve">CURVA 135 GRAUS, DE PVC RIGIDO ROSCAVEL, DE 3/4", PARA ELETRODUTO                                                                                                                                                                                                                                                                                                                                                                                                                                         </v>
          </cell>
          <cell r="C1557" t="str">
            <v xml:space="preserve">UN    </v>
          </cell>
          <cell r="D1557" t="str">
            <v>CR</v>
          </cell>
          <cell r="E1557" t="str">
            <v>2,24</v>
          </cell>
        </row>
        <row r="1558">
          <cell r="A1558">
            <v>2628</v>
          </cell>
          <cell r="B1558" t="str">
            <v xml:space="preserve">CURVA 135 GRAUS, PARA ELETRODUTO, EM ACO GALVANIZADO ELETROLITICO, DIAMETRO DE 100 MM (4")                                                                                                                                                                                                                                                                                                                                                                                                                </v>
          </cell>
          <cell r="C1558" t="str">
            <v xml:space="preserve">UN    </v>
          </cell>
          <cell r="D1558" t="str">
            <v>CR</v>
          </cell>
          <cell r="E1558" t="str">
            <v>197,68</v>
          </cell>
        </row>
        <row r="1559">
          <cell r="A1559">
            <v>2622</v>
          </cell>
          <cell r="B1559" t="str">
            <v xml:space="preserve">CURVA 135 GRAUS, PARA ELETRODUTO, EM ACO GALVANIZADO ELETROLITICO, DIAMETRO DE 15 MM (1/2")                                                                                                                                                                                                                                                                                                                                                                                                               </v>
          </cell>
          <cell r="C1559" t="str">
            <v xml:space="preserve">UN    </v>
          </cell>
          <cell r="D1559" t="str">
            <v>CR</v>
          </cell>
          <cell r="E1559" t="str">
            <v>4,69</v>
          </cell>
        </row>
        <row r="1560">
          <cell r="A1560">
            <v>2623</v>
          </cell>
          <cell r="B1560" t="str">
            <v xml:space="preserve">CURVA 135 GRAUS, PARA ELETRODUTO, EM ACO GALVANIZADO ELETROLITICO, DIAMETRO DE 20 MM (3/4")                                                                                                                                                                                                                                                                                                                                                                                                               </v>
          </cell>
          <cell r="C1560" t="str">
            <v xml:space="preserve">UN    </v>
          </cell>
          <cell r="D1560" t="str">
            <v>CR</v>
          </cell>
          <cell r="E1560" t="str">
            <v>5,65</v>
          </cell>
        </row>
        <row r="1561">
          <cell r="A1561">
            <v>2624</v>
          </cell>
          <cell r="B1561" t="str">
            <v xml:space="preserve">CURVA 135 GRAUS, PARA ELETRODUTO, EM ACO GALVANIZADO ELETROLITICO, DIAMETRO DE 25 MM (1")                                                                                                                                                                                                                                                                                                                                                                                                                 </v>
          </cell>
          <cell r="C1561" t="str">
            <v xml:space="preserve">UN    </v>
          </cell>
          <cell r="D1561" t="str">
            <v>CR</v>
          </cell>
          <cell r="E1561" t="str">
            <v>8,98</v>
          </cell>
        </row>
        <row r="1562">
          <cell r="A1562">
            <v>2625</v>
          </cell>
          <cell r="B1562" t="str">
            <v xml:space="preserve">CURVA 135 GRAUS, PARA ELETRODUTO, EM ACO GALVANIZADO ELETROLITICO, DIAMETRO DE 32 MM (1 1/4")                                                                                                                                                                                                                                                                                                                                                                                                             </v>
          </cell>
          <cell r="C1562" t="str">
            <v xml:space="preserve">UN    </v>
          </cell>
          <cell r="D1562" t="str">
            <v>CR</v>
          </cell>
          <cell r="E1562" t="str">
            <v>18,97</v>
          </cell>
        </row>
        <row r="1563">
          <cell r="A1563">
            <v>2626</v>
          </cell>
          <cell r="B1563" t="str">
            <v xml:space="preserve">CURVA 135 GRAUS, PARA ELETRODUTO, EM ACO GALVANIZADO ELETROLITICO, DIAMETRO DE 40 MM (1 1/2")                                                                                                                                                                                                                                                                                                                                                                                                             </v>
          </cell>
          <cell r="C1563" t="str">
            <v xml:space="preserve">UN    </v>
          </cell>
          <cell r="D1563" t="str">
            <v>CR</v>
          </cell>
          <cell r="E1563" t="str">
            <v>27,79</v>
          </cell>
        </row>
        <row r="1564">
          <cell r="A1564">
            <v>2630</v>
          </cell>
          <cell r="B1564" t="str">
            <v xml:space="preserve">CURVA 135 GRAUS, PARA ELETRODUTO, EM ACO GALVANIZADO ELETROLITICO, DIAMETRO DE 50 MM (2")                                                                                                                                                                                                                                                                                                                                                                                                                 </v>
          </cell>
          <cell r="C1564" t="str">
            <v xml:space="preserve">UN    </v>
          </cell>
          <cell r="D1564" t="str">
            <v>CR</v>
          </cell>
          <cell r="E1564" t="str">
            <v>42,27</v>
          </cell>
        </row>
        <row r="1565">
          <cell r="A1565">
            <v>2627</v>
          </cell>
          <cell r="B1565" t="str">
            <v xml:space="preserve">CURVA 135 GRAUS, PARA ELETRODUTO, EM ACO GALVANIZADO ELETROLITICO, DIAMETRO DE 65 MM (2 1/2")                                                                                                                                                                                                                                                                                                                                                                                                             </v>
          </cell>
          <cell r="C1565" t="str">
            <v xml:space="preserve">UN    </v>
          </cell>
          <cell r="D1565" t="str">
            <v>CR</v>
          </cell>
          <cell r="E1565" t="str">
            <v>74,46</v>
          </cell>
        </row>
        <row r="1566">
          <cell r="A1566">
            <v>2629</v>
          </cell>
          <cell r="B1566" t="str">
            <v xml:space="preserve">CURVA 135 GRAUS, PARA ELETRODUTO, EM ACO GALVANIZADO ELETROLITICO, DIAMETRO DE 80 MM (3")                                                                                                                                                                                                                                                                                                                                                                                                                 </v>
          </cell>
          <cell r="C1566" t="str">
            <v xml:space="preserve">UN    </v>
          </cell>
          <cell r="D1566" t="str">
            <v>CR</v>
          </cell>
          <cell r="E1566" t="str">
            <v>100,71</v>
          </cell>
        </row>
        <row r="1567">
          <cell r="A1567">
            <v>12033</v>
          </cell>
          <cell r="B1567" t="str">
            <v xml:space="preserve">CURVA 180 GRAUS, DE PVC RIGIDO ROSCAVEL, DE 1 1/2", PARA ELETRODUTO                                                                                                                                                                                                                                                                                                                                                                                                                                       </v>
          </cell>
          <cell r="C1567" t="str">
            <v xml:space="preserve">UN    </v>
          </cell>
          <cell r="D1567" t="str">
            <v>CR</v>
          </cell>
          <cell r="E1567" t="str">
            <v>9,24</v>
          </cell>
        </row>
        <row r="1568">
          <cell r="A1568">
            <v>40408</v>
          </cell>
          <cell r="B1568" t="str">
            <v xml:space="preserve">CURVA 180 GRAUS, DE PVC RIGIDO ROSCAVEL, DE 1 1/4", PARA ELETRODUTO                                                                                                                                                                                                                                                                                                                                                                                                                                       </v>
          </cell>
          <cell r="C1568" t="str">
            <v xml:space="preserve">UN    </v>
          </cell>
          <cell r="D1568" t="str">
            <v>CR</v>
          </cell>
          <cell r="E1568" t="str">
            <v>6,07</v>
          </cell>
        </row>
        <row r="1569">
          <cell r="A1569">
            <v>40409</v>
          </cell>
          <cell r="B1569" t="str">
            <v xml:space="preserve">CURVA 180 GRAUS, DE PVC RIGIDO ROSCAVEL, DE 1/2", PARA ELETRODUTO                                                                                                                                                                                                                                                                                                                                                                                                                                         </v>
          </cell>
          <cell r="C1569" t="str">
            <v xml:space="preserve">UN    </v>
          </cell>
          <cell r="D1569" t="str">
            <v>CR</v>
          </cell>
          <cell r="E1569" t="str">
            <v>2,15</v>
          </cell>
        </row>
        <row r="1570">
          <cell r="A1570">
            <v>39276</v>
          </cell>
          <cell r="B1570" t="str">
            <v xml:space="preserve">CURVA 180 GRAUS, DE PVC RIGIDO ROSCAVEL, DE 1", PARA ELETRODUTO                                                                                                                                                                                                                                                                                                                                                                                                                                           </v>
          </cell>
          <cell r="C1570" t="str">
            <v xml:space="preserve">UN    </v>
          </cell>
          <cell r="D1570" t="str">
            <v>CR</v>
          </cell>
          <cell r="E1570" t="str">
            <v>5,47</v>
          </cell>
        </row>
        <row r="1571">
          <cell r="A1571">
            <v>39277</v>
          </cell>
          <cell r="B1571" t="str">
            <v xml:space="preserve">CURVA 180 GRAUS, DE PVC RIGIDO ROSCAVEL, DE 2", PARA ELETRODUTO                                                                                                                                                                                                                                                                                                                                                                                                                                           </v>
          </cell>
          <cell r="C1571" t="str">
            <v xml:space="preserve">UN    </v>
          </cell>
          <cell r="D1571" t="str">
            <v>CR</v>
          </cell>
          <cell r="E1571" t="str">
            <v>14,78</v>
          </cell>
        </row>
        <row r="1572">
          <cell r="A1572">
            <v>12034</v>
          </cell>
          <cell r="B1572" t="str">
            <v xml:space="preserve">CURVA 180 GRAUS, DE PVC RIGIDO ROSCAVEL, DE 3/4", PARA ELETRODUTO                                                                                                                                                                                                                                                                                                                                                                                                                                         </v>
          </cell>
          <cell r="C1572" t="str">
            <v xml:space="preserve">UN    </v>
          </cell>
          <cell r="D1572" t="str">
            <v>CR</v>
          </cell>
          <cell r="E1572" t="str">
            <v>4,19</v>
          </cell>
        </row>
        <row r="1573">
          <cell r="A1573">
            <v>39879</v>
          </cell>
          <cell r="B1573" t="str">
            <v xml:space="preserve">CURVA 45 GRAUS DE COBRE (REF 606) SEM ANEL DE SOLDA, BOLSA X BOLSA, 15 MM                                                                                                                                                                                                                                                                                                                                                                                                                                 </v>
          </cell>
          <cell r="C1573" t="str">
            <v xml:space="preserve">UN    </v>
          </cell>
          <cell r="D1573" t="str">
            <v>CR</v>
          </cell>
          <cell r="E1573" t="str">
            <v>4,72</v>
          </cell>
        </row>
        <row r="1574">
          <cell r="A1574">
            <v>39880</v>
          </cell>
          <cell r="B1574" t="str">
            <v xml:space="preserve">CURVA 45 GRAUS DE COBRE (REF 606) SEM ANEL DE SOLDA, BOLSA X BOLSA, 22 MM                                                                                                                                                                                                                                                                                                                                                                                                                                 </v>
          </cell>
          <cell r="C1574" t="str">
            <v xml:space="preserve">UN    </v>
          </cell>
          <cell r="D1574" t="str">
            <v>CR</v>
          </cell>
          <cell r="E1574" t="str">
            <v>10,46</v>
          </cell>
        </row>
        <row r="1575">
          <cell r="A1575">
            <v>39881</v>
          </cell>
          <cell r="B1575" t="str">
            <v xml:space="preserve">CURVA 45 GRAUS DE COBRE (REF 606) SEM ANEL DE SOLDA, BOLSA X BOLSA, 28 MM                                                                                                                                                                                                                                                                                                                                                                                                                                 </v>
          </cell>
          <cell r="C1575" t="str">
            <v xml:space="preserve">UN    </v>
          </cell>
          <cell r="D1575" t="str">
            <v>CR</v>
          </cell>
          <cell r="E1575" t="str">
            <v>16,80</v>
          </cell>
        </row>
        <row r="1576">
          <cell r="A1576">
            <v>39882</v>
          </cell>
          <cell r="B1576" t="str">
            <v xml:space="preserve">CURVA 45 GRAUS DE COBRE (REF 606) SEM ANEL DE SOLDA, BOLSA X BOLSA, 35 MM                                                                                                                                                                                                                                                                                                                                                                                                                                 </v>
          </cell>
          <cell r="C1576" t="str">
            <v xml:space="preserve">UN    </v>
          </cell>
          <cell r="D1576" t="str">
            <v>CR</v>
          </cell>
          <cell r="E1576" t="str">
            <v>44,25</v>
          </cell>
        </row>
        <row r="1577">
          <cell r="A1577">
            <v>39883</v>
          </cell>
          <cell r="B1577" t="str">
            <v xml:space="preserve">CURVA 45 GRAUS DE COBRE (REF 606) SEM ANEL DE SOLDA, BOLSA X BOLSA, 42 MM                                                                                                                                                                                                                                                                                                                                                                                                                                 </v>
          </cell>
          <cell r="C1577" t="str">
            <v xml:space="preserve">UN    </v>
          </cell>
          <cell r="D1577" t="str">
            <v>CR</v>
          </cell>
          <cell r="E1577" t="str">
            <v>70,66</v>
          </cell>
        </row>
        <row r="1578">
          <cell r="A1578">
            <v>39884</v>
          </cell>
          <cell r="B1578" t="str">
            <v xml:space="preserve">CURVA 45 GRAUS DE COBRE (REF 606) SEM ANEL DE SOLDA, BOLSA X BOLSA, 54 MM                                                                                                                                                                                                                                                                                                                                                                                                                                 </v>
          </cell>
          <cell r="C1578" t="str">
            <v xml:space="preserve">UN    </v>
          </cell>
          <cell r="D1578" t="str">
            <v>CR</v>
          </cell>
          <cell r="E1578" t="str">
            <v>104,95</v>
          </cell>
        </row>
        <row r="1579">
          <cell r="A1579">
            <v>39885</v>
          </cell>
          <cell r="B1579" t="str">
            <v xml:space="preserve">CURVA 45 GRAUS DE COBRE (REF 606) SEM ANEL DE SOLDA, BOLSA X BOLSA, 66 MM                                                                                                                                                                                                                                                                                                                                                                                                                                 </v>
          </cell>
          <cell r="C1579" t="str">
            <v xml:space="preserve">UN    </v>
          </cell>
          <cell r="D1579" t="str">
            <v>CR</v>
          </cell>
          <cell r="E1579" t="str">
            <v>249,43</v>
          </cell>
        </row>
        <row r="1580">
          <cell r="A1580">
            <v>1777</v>
          </cell>
          <cell r="B1580" t="str">
            <v xml:space="preserve">CURVA 45 GRAUS DE FERRO GALVANIZADO, COM ROSCA BSP FEMEA, DE 1 1/2"                                                                                                                                                                                                                                                                                                                                                                                                                                       </v>
          </cell>
          <cell r="C1580" t="str">
            <v xml:space="preserve">UN    </v>
          </cell>
          <cell r="D1580" t="str">
            <v>CR</v>
          </cell>
          <cell r="E1580" t="str">
            <v>90,82</v>
          </cell>
        </row>
        <row r="1581">
          <cell r="A1581">
            <v>1819</v>
          </cell>
          <cell r="B1581" t="str">
            <v xml:space="preserve">CURVA 45 GRAUS DE FERRO GALVANIZADO, COM ROSCA BSP FEMEA, DE 1 1/4"                                                                                                                                                                                                                                                                                                                                                                                                                                       </v>
          </cell>
          <cell r="C1581" t="str">
            <v xml:space="preserve">UN    </v>
          </cell>
          <cell r="D1581" t="str">
            <v>CR</v>
          </cell>
          <cell r="E1581" t="str">
            <v>66,08</v>
          </cell>
        </row>
        <row r="1582">
          <cell r="A1582">
            <v>1775</v>
          </cell>
          <cell r="B1582" t="str">
            <v xml:space="preserve">CURVA 45 GRAUS DE FERRO GALVANIZADO, COM ROSCA BSP FEMEA, DE 1/2"                                                                                                                                                                                                                                                                                                                                                                                                                                         </v>
          </cell>
          <cell r="C1582" t="str">
            <v xml:space="preserve">UN    </v>
          </cell>
          <cell r="D1582" t="str">
            <v>CR</v>
          </cell>
          <cell r="E1582" t="str">
            <v>19,76</v>
          </cell>
        </row>
        <row r="1583">
          <cell r="A1583">
            <v>1776</v>
          </cell>
          <cell r="B1583" t="str">
            <v xml:space="preserve">CURVA 45 GRAUS DE FERRO GALVANIZADO, COM ROSCA BSP FEMEA, DE 1"                                                                                                                                                                                                                                                                                                                                                                                                                                           </v>
          </cell>
          <cell r="C1583" t="str">
            <v xml:space="preserve">UN    </v>
          </cell>
          <cell r="D1583" t="str">
            <v>CR</v>
          </cell>
          <cell r="E1583" t="str">
            <v>53,76</v>
          </cell>
        </row>
        <row r="1584">
          <cell r="A1584">
            <v>1778</v>
          </cell>
          <cell r="B1584" t="str">
            <v xml:space="preserve">CURVA 45 GRAUS DE FERRO GALVANIZADO, COM ROSCA BSP FEMEA, DE 2 1/2"                                                                                                                                                                                                                                                                                                                                                                                                                                       </v>
          </cell>
          <cell r="C1584" t="str">
            <v xml:space="preserve">UN    </v>
          </cell>
          <cell r="D1584" t="str">
            <v>CR</v>
          </cell>
          <cell r="E1584" t="str">
            <v>219,84</v>
          </cell>
        </row>
        <row r="1585">
          <cell r="A1585">
            <v>1818</v>
          </cell>
          <cell r="B1585" t="str">
            <v xml:space="preserve">CURVA 45 GRAUS DE FERRO GALVANIZADO, COM ROSCA BSP FEMEA, DE 2"                                                                                                                                                                                                                                                                                                                                                                                                                                           </v>
          </cell>
          <cell r="C1585" t="str">
            <v xml:space="preserve">UN    </v>
          </cell>
          <cell r="D1585" t="str">
            <v>CR</v>
          </cell>
          <cell r="E1585" t="str">
            <v>145,93</v>
          </cell>
        </row>
        <row r="1586">
          <cell r="A1586">
            <v>1820</v>
          </cell>
          <cell r="B1586" t="str">
            <v xml:space="preserve">CURVA 45 GRAUS DE FERRO GALVANIZADO, COM ROSCA BSP FEMEA, DE 3/4"                                                                                                                                                                                                                                                                                                                                                                                                                                         </v>
          </cell>
          <cell r="C1586" t="str">
            <v xml:space="preserve">UN    </v>
          </cell>
          <cell r="D1586" t="str">
            <v>CR</v>
          </cell>
          <cell r="E1586" t="str">
            <v>28,54</v>
          </cell>
        </row>
        <row r="1587">
          <cell r="A1587">
            <v>1779</v>
          </cell>
          <cell r="B1587" t="str">
            <v xml:space="preserve">CURVA 45 GRAUS DE FERRO GALVANIZADO, COM ROSCA BSP FEMEA, DE 3"                                                                                                                                                                                                                                                                                                                                                                                                                                           </v>
          </cell>
          <cell r="C1587" t="str">
            <v xml:space="preserve">UN    </v>
          </cell>
          <cell r="D1587" t="str">
            <v>CR</v>
          </cell>
          <cell r="E1587" t="str">
            <v>319,72</v>
          </cell>
        </row>
        <row r="1588">
          <cell r="A1588">
            <v>1780</v>
          </cell>
          <cell r="B1588" t="str">
            <v xml:space="preserve">CURVA 45 GRAUS DE FERRO GALVANIZADO, COM ROSCA BSP FEMEA, DE 4"                                                                                                                                                                                                                                                                                                                                                                                                                                           </v>
          </cell>
          <cell r="C1588" t="str">
            <v xml:space="preserve">UN    </v>
          </cell>
          <cell r="D1588" t="str">
            <v>CR</v>
          </cell>
          <cell r="E1588" t="str">
            <v>659,11</v>
          </cell>
        </row>
        <row r="1589">
          <cell r="A1589">
            <v>1783</v>
          </cell>
          <cell r="B1589" t="str">
            <v xml:space="preserve">CURVA 45 GRAUS DE FERRO GALVANIZADO, COM ROSCA BSP MACHO/FEMEA, DE 1 1/2"                                                                                                                                                                                                                                                                                                                                                                                                                                 </v>
          </cell>
          <cell r="C1589" t="str">
            <v xml:space="preserve">UN    </v>
          </cell>
          <cell r="D1589" t="str">
            <v>CR</v>
          </cell>
          <cell r="E1589" t="str">
            <v>69,69</v>
          </cell>
        </row>
        <row r="1590">
          <cell r="A1590">
            <v>1782</v>
          </cell>
          <cell r="B1590" t="str">
            <v xml:space="preserve">CURVA 45 GRAUS DE FERRO GALVANIZADO, COM ROSCA BSP MACHO/FEMEA, DE 1 1/4"                                                                                                                                                                                                                                                                                                                                                                                                                                 </v>
          </cell>
          <cell r="C1590" t="str">
            <v xml:space="preserve">UN    </v>
          </cell>
          <cell r="D1590" t="str">
            <v>CR</v>
          </cell>
          <cell r="E1590" t="str">
            <v>55,10</v>
          </cell>
        </row>
        <row r="1591">
          <cell r="A1591">
            <v>1817</v>
          </cell>
          <cell r="B1591" t="str">
            <v xml:space="preserve">CURVA 45 GRAUS DE FERRO GALVANIZADO, COM ROSCA BSP MACHO/FEMEA, DE 1/2"                                                                                                                                                                                                                                                                                                                                                                                                                                   </v>
          </cell>
          <cell r="C1591" t="str">
            <v xml:space="preserve">UN    </v>
          </cell>
          <cell r="D1591" t="str">
            <v>CR</v>
          </cell>
          <cell r="E1591" t="str">
            <v>16,42</v>
          </cell>
        </row>
        <row r="1592">
          <cell r="A1592">
            <v>1781</v>
          </cell>
          <cell r="B1592" t="str">
            <v xml:space="preserve">CURVA 45 GRAUS DE FERRO GALVANIZADO, COM ROSCA BSP MACHO/FEMEA, DE 1"                                                                                                                                                                                                                                                                                                                                                                                                                                     </v>
          </cell>
          <cell r="C1592" t="str">
            <v xml:space="preserve">UN    </v>
          </cell>
          <cell r="D1592" t="str">
            <v>CR</v>
          </cell>
          <cell r="E1592" t="str">
            <v>35,90</v>
          </cell>
        </row>
        <row r="1593">
          <cell r="A1593">
            <v>1784</v>
          </cell>
          <cell r="B1593" t="str">
            <v xml:space="preserve">CURVA 45 GRAUS DE FERRO GALVANIZADO, COM ROSCA BSP MACHO/FEMEA, DE 2 1/2"                                                                                                                                                                                                                                                                                                                                                                                                                                 </v>
          </cell>
          <cell r="C1593" t="str">
            <v xml:space="preserve">UN    </v>
          </cell>
          <cell r="D1593" t="str">
            <v>CR</v>
          </cell>
          <cell r="E1593" t="str">
            <v>196,79</v>
          </cell>
        </row>
        <row r="1594">
          <cell r="A1594">
            <v>1810</v>
          </cell>
          <cell r="B1594" t="str">
            <v xml:space="preserve">CURVA 45 GRAUS DE FERRO GALVANIZADO, COM ROSCA BSP MACHO/FEMEA, DE 2"                                                                                                                                                                                                                                                                                                                                                                                                                                     </v>
          </cell>
          <cell r="C1594" t="str">
            <v xml:space="preserve">UN    </v>
          </cell>
          <cell r="D1594" t="str">
            <v>CR</v>
          </cell>
          <cell r="E1594" t="str">
            <v>109,15</v>
          </cell>
        </row>
        <row r="1595">
          <cell r="A1595">
            <v>1811</v>
          </cell>
          <cell r="B1595" t="str">
            <v xml:space="preserve">CURVA 45 GRAUS DE FERRO GALVANIZADO, COM ROSCA BSP MACHO/FEMEA, DE 3/4"                                                                                                                                                                                                                                                                                                                                                                                                                                   </v>
          </cell>
          <cell r="C1595" t="str">
            <v xml:space="preserve">UN    </v>
          </cell>
          <cell r="D1595" t="str">
            <v>CR</v>
          </cell>
          <cell r="E1595" t="str">
            <v>23,61</v>
          </cell>
        </row>
        <row r="1596">
          <cell r="A1596">
            <v>1812</v>
          </cell>
          <cell r="B1596" t="str">
            <v xml:space="preserve">CURVA 45 GRAUS DE FERRO GALVANIZADO, COM ROSCA BSP MACHO/FEMEA, DE 3"                                                                                                                                                                                                                                                                                                                                                                                                                                     </v>
          </cell>
          <cell r="C1596" t="str">
            <v xml:space="preserve">UN    </v>
          </cell>
          <cell r="D1596" t="str">
            <v>CR</v>
          </cell>
          <cell r="E1596" t="str">
            <v>275,54</v>
          </cell>
        </row>
        <row r="1597">
          <cell r="A1597">
            <v>40386</v>
          </cell>
          <cell r="B1597" t="str">
            <v xml:space="preserve">CURVA 45 GRAUS EM ACO CARBONO, SOLDAVEL, PRESSAO 3.000 LBS, DN 1 1/2"                                                                                                                                                                                                                                                                                                                                                                                                                                     </v>
          </cell>
          <cell r="C1597" t="str">
            <v xml:space="preserve">UN    </v>
          </cell>
          <cell r="D1597" t="str">
            <v>CR</v>
          </cell>
          <cell r="E1597" t="str">
            <v>89,73</v>
          </cell>
        </row>
        <row r="1598">
          <cell r="A1598">
            <v>40384</v>
          </cell>
          <cell r="B1598" t="str">
            <v xml:space="preserve">CURVA 45 GRAUS EM ACO CARBONO, SOLDAVEL, PRESSAO 3.000 LBS, DN 1 1/4"                                                                                                                                                                                                                                                                                                                                                                                                                                     </v>
          </cell>
          <cell r="C1598" t="str">
            <v xml:space="preserve">UN    </v>
          </cell>
          <cell r="D1598" t="str">
            <v>CR</v>
          </cell>
          <cell r="E1598" t="str">
            <v>61,43</v>
          </cell>
        </row>
        <row r="1599">
          <cell r="A1599">
            <v>40379</v>
          </cell>
          <cell r="B1599" t="str">
            <v xml:space="preserve">CURVA 45 GRAUS EM ACO CARBONO, SOLDAVEL, PRESSAO 3.000 LBS, DN 1/2"                                                                                                                                                                                                                                                                                                                                                                                                                                       </v>
          </cell>
          <cell r="C1599" t="str">
            <v xml:space="preserve">UN    </v>
          </cell>
          <cell r="D1599" t="str">
            <v>CR</v>
          </cell>
          <cell r="E1599" t="str">
            <v>21,24</v>
          </cell>
        </row>
        <row r="1600">
          <cell r="A1600">
            <v>40423</v>
          </cell>
          <cell r="B1600" t="str">
            <v xml:space="preserve">CURVA 45 GRAUS EM ACO CARBONO, SOLDAVEL, PRESSAO 3.000 LBS, DN 1"                                                                                                                                                                                                                                                                                                                                                                                                                                         </v>
          </cell>
          <cell r="C1600" t="str">
            <v xml:space="preserve">UN    </v>
          </cell>
          <cell r="D1600" t="str">
            <v>CR</v>
          </cell>
          <cell r="E1600" t="str">
            <v>40,19</v>
          </cell>
        </row>
        <row r="1601">
          <cell r="A1601">
            <v>40389</v>
          </cell>
          <cell r="B1601" t="str">
            <v xml:space="preserve">CURVA 45 GRAUS EM ACO CARBONO, SOLDAVEL, PRESSAO 3.000 LBS, DN 2 1/2"                                                                                                                                                                                                                                                                                                                                                                                                                                     </v>
          </cell>
          <cell r="C1601" t="str">
            <v xml:space="preserve">UN    </v>
          </cell>
          <cell r="D1601" t="str">
            <v>CR</v>
          </cell>
          <cell r="E1601" t="str">
            <v>254,88</v>
          </cell>
        </row>
        <row r="1602">
          <cell r="A1602">
            <v>40388</v>
          </cell>
          <cell r="B1602" t="str">
            <v xml:space="preserve">CURVA 45 GRAUS EM ACO CARBONO, SOLDAVEL, PRESSAO 3.000 LBS, DN 2"                                                                                                                                                                                                                                                                                                                                                                                                                                         </v>
          </cell>
          <cell r="C1602" t="str">
            <v xml:space="preserve">UN    </v>
          </cell>
          <cell r="D1602" t="str">
            <v>CR</v>
          </cell>
          <cell r="E1602" t="str">
            <v>127,58</v>
          </cell>
        </row>
        <row r="1603">
          <cell r="A1603">
            <v>40381</v>
          </cell>
          <cell r="B1603" t="str">
            <v xml:space="preserve">CURVA 45 GRAUS EM ACO CARBONO, SOLDAVEL, PRESSAO 3.000 LBS, DN 3/4"                                                                                                                                                                                                                                                                                                                                                                                                                                       </v>
          </cell>
          <cell r="C1603" t="str">
            <v xml:space="preserve">UN    </v>
          </cell>
          <cell r="D1603" t="str">
            <v>CR</v>
          </cell>
          <cell r="E1603" t="str">
            <v>28,32</v>
          </cell>
        </row>
        <row r="1604">
          <cell r="A1604">
            <v>40391</v>
          </cell>
          <cell r="B1604" t="str">
            <v xml:space="preserve">CURVA 45 GRAUS EM ACO CARBONO, SOLDAVEL, PRESSAO 3.000 LBS, DN 3"                                                                                                                                                                                                                                                                                                                                                                                                                                         </v>
          </cell>
          <cell r="C1604" t="str">
            <v xml:space="preserve">UN    </v>
          </cell>
          <cell r="D1604" t="str">
            <v>CR</v>
          </cell>
          <cell r="E1604" t="str">
            <v>661,54</v>
          </cell>
        </row>
        <row r="1605">
          <cell r="A1605">
            <v>40414</v>
          </cell>
          <cell r="B1605" t="str">
            <v xml:space="preserve">CURVA 45 GRAUS RANHURADA EM FERRO FUNDIDO, DN 50 MM (2")                                                                                                                                                                                                                                                                                                                                                                                                                                                  </v>
          </cell>
          <cell r="C1605" t="str">
            <v xml:space="preserve">UN    </v>
          </cell>
          <cell r="D1605" t="str">
            <v>CR</v>
          </cell>
          <cell r="E1605" t="str">
            <v>20,76</v>
          </cell>
        </row>
        <row r="1606">
          <cell r="A1606">
            <v>40416</v>
          </cell>
          <cell r="B1606" t="str">
            <v xml:space="preserve">CURVA 45 GRAUS RANHURADA EM FERRO FUNDIDO, DN 65 MM (2 1/2")                                                                                                                                                                                                                                                                                                                                                                                                                                              </v>
          </cell>
          <cell r="C1606" t="str">
            <v xml:space="preserve">UN    </v>
          </cell>
          <cell r="D1606" t="str">
            <v>CR</v>
          </cell>
          <cell r="E1606" t="str">
            <v>28,69</v>
          </cell>
        </row>
        <row r="1607">
          <cell r="A1607">
            <v>40418</v>
          </cell>
          <cell r="B1607" t="str">
            <v xml:space="preserve">CURVA 45 GRAUS RANHURADA EM FERRO FUNDIDO, DN 80 MM (3")                                                                                                                                                                                                                                                                                                                                                                                                                                                  </v>
          </cell>
          <cell r="C1607" t="str">
            <v xml:space="preserve">UN    </v>
          </cell>
          <cell r="D1607" t="str">
            <v>CR</v>
          </cell>
          <cell r="E1607" t="str">
            <v>34,22</v>
          </cell>
        </row>
        <row r="1608">
          <cell r="A1608">
            <v>2609</v>
          </cell>
          <cell r="B1608" t="str">
            <v xml:space="preserve">CURVA 45 GRAUS, PARA ELETRODUTO, EM ACO GALVANIZADO ELETROLITICO, DIAMETRO DE 20 MM (3/4")                                                                                                                                                                                                                                                                                                                                                                                                                </v>
          </cell>
          <cell r="C1608" t="str">
            <v xml:space="preserve">UN    </v>
          </cell>
          <cell r="D1608" t="str">
            <v>CR</v>
          </cell>
          <cell r="E1608" t="str">
            <v>4,41</v>
          </cell>
        </row>
        <row r="1609">
          <cell r="A1609">
            <v>2634</v>
          </cell>
          <cell r="B1609" t="str">
            <v xml:space="preserve">CURVA 45 GRAUS, PARA ELETRODUTO, EM ACO GALVANIZADO ELETROLITICO, DIAMETRO DE 25 MM (1")                                                                                                                                                                                                                                                                                                                                                                                                                  </v>
          </cell>
          <cell r="C1609" t="str">
            <v xml:space="preserve">UN    </v>
          </cell>
          <cell r="D1609" t="str">
            <v>CR</v>
          </cell>
          <cell r="E1609" t="str">
            <v>5,79</v>
          </cell>
        </row>
        <row r="1610">
          <cell r="A1610">
            <v>2611</v>
          </cell>
          <cell r="B1610" t="str">
            <v xml:space="preserve">CURVA 45 GRAUS, PARA ELETRODUTO, EM ACO GALVANIZADO ELETROLITICO, DIAMETRO DE 40 MM (1 1/2")                                                                                                                                                                                                                                                                                                                                                                                                              </v>
          </cell>
          <cell r="C1610" t="str">
            <v xml:space="preserve">UN    </v>
          </cell>
          <cell r="D1610" t="str">
            <v>CR</v>
          </cell>
          <cell r="E1610" t="str">
            <v>16,32</v>
          </cell>
        </row>
        <row r="1611">
          <cell r="A1611">
            <v>34359</v>
          </cell>
          <cell r="B1611" t="str">
            <v xml:space="preserve">CURVA 90 GRAUS DE BARRA CHATA EM ALUMINIO 3/4" X 1/4" X 300 MM                                                                                                                                                                                                                                                                                                                                                                                                                                            </v>
          </cell>
          <cell r="C1611" t="str">
            <v xml:space="preserve">UN    </v>
          </cell>
          <cell r="D1611" t="str">
            <v>CR</v>
          </cell>
          <cell r="E1611" t="str">
            <v>9,90</v>
          </cell>
        </row>
        <row r="1612">
          <cell r="A1612">
            <v>1789</v>
          </cell>
          <cell r="B1612" t="str">
            <v xml:space="preserve">CURVA 90 GRAUS DE FERRO GALVANIZADO, COM ROSCA BSP FEMEA, DE 1 1/2"                                                                                                                                                                                                                                                                                                                                                                                                                                       </v>
          </cell>
          <cell r="C1612" t="str">
            <v xml:space="preserve">UN    </v>
          </cell>
          <cell r="D1612" t="str">
            <v>CR</v>
          </cell>
          <cell r="E1612" t="str">
            <v>87,17</v>
          </cell>
        </row>
        <row r="1613">
          <cell r="A1613">
            <v>1788</v>
          </cell>
          <cell r="B1613" t="str">
            <v xml:space="preserve">CURVA 90 GRAUS DE FERRO GALVANIZADO, COM ROSCA BSP FEMEA, DE 1 1/4"                                                                                                                                                                                                                                                                                                                                                                                                                                       </v>
          </cell>
          <cell r="C1613" t="str">
            <v xml:space="preserve">UN    </v>
          </cell>
          <cell r="D1613" t="str">
            <v>CR</v>
          </cell>
          <cell r="E1613" t="str">
            <v>69,87</v>
          </cell>
        </row>
        <row r="1614">
          <cell r="A1614">
            <v>1786</v>
          </cell>
          <cell r="B1614" t="str">
            <v xml:space="preserve">CURVA 90 GRAUS DE FERRO GALVANIZADO, COM ROSCA BSP FEMEA, DE 1/2"                                                                                                                                                                                                                                                                                                                                                                                                                                         </v>
          </cell>
          <cell r="C1614" t="str">
            <v xml:space="preserve">UN    </v>
          </cell>
          <cell r="D1614" t="str">
            <v>CR</v>
          </cell>
          <cell r="E1614" t="str">
            <v>17,35</v>
          </cell>
        </row>
        <row r="1615">
          <cell r="A1615">
            <v>1787</v>
          </cell>
          <cell r="B1615" t="str">
            <v xml:space="preserve">CURVA 90 GRAUS DE FERRO GALVANIZADO, COM ROSCA BSP FEMEA, DE 1"                                                                                                                                                                                                                                                                                                                                                                                                                                           </v>
          </cell>
          <cell r="C1615" t="str">
            <v xml:space="preserve">UN    </v>
          </cell>
          <cell r="D1615" t="str">
            <v>CR</v>
          </cell>
          <cell r="E1615" t="str">
            <v>41,54</v>
          </cell>
        </row>
        <row r="1616">
          <cell r="A1616">
            <v>1791</v>
          </cell>
          <cell r="B1616" t="str">
            <v xml:space="preserve">CURVA 90 GRAUS DE FERRO GALVANIZADO, COM ROSCA BSP FEMEA, DE 2 1/2"                                                                                                                                                                                                                                                                                                                                                                                                                                       </v>
          </cell>
          <cell r="C1616" t="str">
            <v xml:space="preserve">UN    </v>
          </cell>
          <cell r="D1616" t="str">
            <v>CR</v>
          </cell>
          <cell r="E1616" t="str">
            <v>251,92</v>
          </cell>
        </row>
        <row r="1617">
          <cell r="A1617">
            <v>1790</v>
          </cell>
          <cell r="B1617" t="str">
            <v xml:space="preserve">CURVA 90 GRAUS DE FERRO GALVANIZADO, COM ROSCA BSP FEMEA, DE 2"                                                                                                                                                                                                                                                                                                                                                                                                                                           </v>
          </cell>
          <cell r="C1617" t="str">
            <v xml:space="preserve">UN    </v>
          </cell>
          <cell r="D1617" t="str">
            <v>CR</v>
          </cell>
          <cell r="E1617" t="str">
            <v>145,16</v>
          </cell>
        </row>
        <row r="1618">
          <cell r="A1618">
            <v>1813</v>
          </cell>
          <cell r="B1618" t="str">
            <v xml:space="preserve">CURVA 90 GRAUS DE FERRO GALVANIZADO, COM ROSCA BSP FEMEA, DE 3/4"                                                                                                                                                                                                                                                                                                                                                                                                                                         </v>
          </cell>
          <cell r="C1618" t="str">
            <v xml:space="preserve">UN    </v>
          </cell>
          <cell r="D1618" t="str">
            <v>CR</v>
          </cell>
          <cell r="E1618" t="str">
            <v>27,53</v>
          </cell>
        </row>
        <row r="1619">
          <cell r="A1619">
            <v>1792</v>
          </cell>
          <cell r="B1619" t="str">
            <v xml:space="preserve">CURVA 90 GRAUS DE FERRO GALVANIZADO, COM ROSCA BSP FEMEA, DE 3"                                                                                                                                                                                                                                                                                                                                                                                                                                           </v>
          </cell>
          <cell r="C1619" t="str">
            <v xml:space="preserve">UN    </v>
          </cell>
          <cell r="D1619" t="str">
            <v>CR</v>
          </cell>
          <cell r="E1619" t="str">
            <v>340,05</v>
          </cell>
        </row>
        <row r="1620">
          <cell r="A1620">
            <v>1793</v>
          </cell>
          <cell r="B1620" t="str">
            <v xml:space="preserve">CURVA 90 GRAUS DE FERRO GALVANIZADO, COM ROSCA BSP FEMEA, DE 4"                                                                                                                                                                                                                                                                                                                                                                                                                                           </v>
          </cell>
          <cell r="C1620" t="str">
            <v xml:space="preserve">UN    </v>
          </cell>
          <cell r="D1620" t="str">
            <v>CR</v>
          </cell>
          <cell r="E1620" t="str">
            <v>687,13</v>
          </cell>
        </row>
        <row r="1621">
          <cell r="A1621">
            <v>1809</v>
          </cell>
          <cell r="B1621" t="str">
            <v xml:space="preserve">CURVA 90 GRAUS DE FERRO GALVANIZADO, COM ROSCA BSP MACHO/FEMEA, DE 1 1/2"                                                                                                                                                                                                                                                                                                                                                                                                                                 </v>
          </cell>
          <cell r="C1621" t="str">
            <v xml:space="preserve">UN    </v>
          </cell>
          <cell r="D1621" t="str">
            <v>CR</v>
          </cell>
          <cell r="E1621" t="str">
            <v>81,72</v>
          </cell>
        </row>
        <row r="1622">
          <cell r="A1622">
            <v>1814</v>
          </cell>
          <cell r="B1622" t="str">
            <v xml:space="preserve">CURVA 90 GRAUS DE FERRO GALVANIZADO, COM ROSCA BSP MACHO/FEMEA, DE 1 1/4"                                                                                                                                                                                                                                                                                                                                                                                                                                 </v>
          </cell>
          <cell r="C1622" t="str">
            <v xml:space="preserve">UN    </v>
          </cell>
          <cell r="D1622" t="str">
            <v>CR</v>
          </cell>
          <cell r="E1622" t="str">
            <v>67,13</v>
          </cell>
        </row>
        <row r="1623">
          <cell r="A1623">
            <v>1803</v>
          </cell>
          <cell r="B1623" t="str">
            <v xml:space="preserve">CURVA 90 GRAUS DE FERRO GALVANIZADO, COM ROSCA BSP MACHO/FEMEA, DE 1/2"                                                                                                                                                                                                                                                                                                                                                                                                                                   </v>
          </cell>
          <cell r="C1623" t="str">
            <v xml:space="preserve">UN    </v>
          </cell>
          <cell r="D1623" t="str">
            <v>CR</v>
          </cell>
          <cell r="E1623" t="str">
            <v>16,97</v>
          </cell>
        </row>
        <row r="1624">
          <cell r="A1624">
            <v>1805</v>
          </cell>
          <cell r="B1624" t="str">
            <v xml:space="preserve">CURVA 90 GRAUS DE FERRO GALVANIZADO, COM ROSCA BSP MACHO/FEMEA, DE 1"                                                                                                                                                                                                                                                                                                                                                                                                                                     </v>
          </cell>
          <cell r="C1624" t="str">
            <v xml:space="preserve">UN    </v>
          </cell>
          <cell r="D1624" t="str">
            <v>CR</v>
          </cell>
          <cell r="E1624" t="str">
            <v>38,96</v>
          </cell>
        </row>
        <row r="1625">
          <cell r="A1625">
            <v>1821</v>
          </cell>
          <cell r="B1625" t="str">
            <v xml:space="preserve">CURVA 90 GRAUS DE FERRO GALVANIZADO, COM ROSCA BSP MACHO/FEMEA, DE 2 1/2"                                                                                                                                                                                                                                                                                                                                                                                                                                 </v>
          </cell>
          <cell r="C1625" t="str">
            <v xml:space="preserve">UN    </v>
          </cell>
          <cell r="D1625" t="str">
            <v>CR</v>
          </cell>
          <cell r="E1625" t="str">
            <v>230,16</v>
          </cell>
        </row>
        <row r="1626">
          <cell r="A1626">
            <v>1806</v>
          </cell>
          <cell r="B1626" t="str">
            <v xml:space="preserve">CURVA 90 GRAUS DE FERRO GALVANIZADO, COM ROSCA BSP MACHO/FEMEA, DE 2"                                                                                                                                                                                                                                                                                                                                                                                                                                     </v>
          </cell>
          <cell r="C1626" t="str">
            <v xml:space="preserve">UN    </v>
          </cell>
          <cell r="D1626" t="str">
            <v>CR</v>
          </cell>
          <cell r="E1626" t="str">
            <v>137,00</v>
          </cell>
        </row>
        <row r="1627">
          <cell r="A1627">
            <v>1804</v>
          </cell>
          <cell r="B1627" t="str">
            <v xml:space="preserve">CURVA 90 GRAUS DE FERRO GALVANIZADO, COM ROSCA BSP MACHO/FEMEA, DE 3/4"                                                                                                                                                                                                                                                                                                                                                                                                                                   </v>
          </cell>
          <cell r="C1627" t="str">
            <v xml:space="preserve">UN    </v>
          </cell>
          <cell r="D1627" t="str">
            <v>CR</v>
          </cell>
          <cell r="E1627" t="str">
            <v>24,15</v>
          </cell>
        </row>
        <row r="1628">
          <cell r="A1628">
            <v>1807</v>
          </cell>
          <cell r="B1628" t="str">
            <v xml:space="preserve">CURVA 90 GRAUS DE FERRO GALVANIZADO, COM ROSCA BSP MACHO/FEMEA, DE 3"                                                                                                                                                                                                                                                                                                                                                                                                                                     </v>
          </cell>
          <cell r="C1628" t="str">
            <v xml:space="preserve">UN    </v>
          </cell>
          <cell r="D1628" t="str">
            <v>CR</v>
          </cell>
          <cell r="E1628" t="str">
            <v>329,17</v>
          </cell>
        </row>
        <row r="1629">
          <cell r="A1629">
            <v>1808</v>
          </cell>
          <cell r="B1629" t="str">
            <v xml:space="preserve">CURVA 90 GRAUS DE FERRO GALVANIZADO, COM ROSCA BSP MACHO/FEMEA, DE 4"                                                                                                                                                                                                                                                                                                                                                                                                                                     </v>
          </cell>
          <cell r="C1629" t="str">
            <v xml:space="preserve">UN    </v>
          </cell>
          <cell r="D1629" t="str">
            <v>CR</v>
          </cell>
          <cell r="E1629" t="str">
            <v>659,93</v>
          </cell>
        </row>
        <row r="1630">
          <cell r="A1630">
            <v>1797</v>
          </cell>
          <cell r="B1630" t="str">
            <v xml:space="preserve">CURVA 90 GRAUS DE FERRO GALVANIZADO, COM ROSCA BSP MACHO, DE 1 1/2"                                                                                                                                                                                                                                                                                                                                                                                                                                       </v>
          </cell>
          <cell r="C1630" t="str">
            <v xml:space="preserve">UN    </v>
          </cell>
          <cell r="D1630" t="str">
            <v>CR</v>
          </cell>
          <cell r="E1630" t="str">
            <v>98,98</v>
          </cell>
        </row>
        <row r="1631">
          <cell r="A1631">
            <v>1796</v>
          </cell>
          <cell r="B1631" t="str">
            <v xml:space="preserve">CURVA 90 GRAUS DE FERRO GALVANIZADO, COM ROSCA BSP MACHO, DE 1 1/4"                                                                                                                                                                                                                                                                                                                                                                                                                                       </v>
          </cell>
          <cell r="C1631" t="str">
            <v xml:space="preserve">UN    </v>
          </cell>
          <cell r="D1631" t="str">
            <v>CR</v>
          </cell>
          <cell r="E1631" t="str">
            <v>75,92</v>
          </cell>
        </row>
        <row r="1632">
          <cell r="A1632">
            <v>1794</v>
          </cell>
          <cell r="B1632" t="str">
            <v xml:space="preserve">CURVA 90 GRAUS DE FERRO GALVANIZADO, COM ROSCA BSP MACHO, DE 1/2"                                                                                                                                                                                                                                                                                                                                                                                                                                         </v>
          </cell>
          <cell r="C1632" t="str">
            <v xml:space="preserve">UN    </v>
          </cell>
          <cell r="D1632" t="str">
            <v>CR</v>
          </cell>
          <cell r="E1632" t="str">
            <v>18,12</v>
          </cell>
        </row>
        <row r="1633">
          <cell r="A1633">
            <v>1816</v>
          </cell>
          <cell r="B1633" t="str">
            <v xml:space="preserve">CURVA 90 GRAUS DE FERRO GALVANIZADO, COM ROSCA BSP MACHO, DE 1"                                                                                                                                                                                                                                                                                                                                                                                                                                           </v>
          </cell>
          <cell r="C1633" t="str">
            <v xml:space="preserve">UN    </v>
          </cell>
          <cell r="D1633" t="str">
            <v>CR</v>
          </cell>
          <cell r="E1633" t="str">
            <v>40,87</v>
          </cell>
        </row>
        <row r="1634">
          <cell r="A1634">
            <v>1815</v>
          </cell>
          <cell r="B1634" t="str">
            <v xml:space="preserve">CURVA 90 GRAUS DE FERRO GALVANIZADO, COM ROSCA BSP MACHO, DE 2 1/2"                                                                                                                                                                                                                                                                                                                                                                                                                                       </v>
          </cell>
          <cell r="C1634" t="str">
            <v xml:space="preserve">UN    </v>
          </cell>
          <cell r="D1634" t="str">
            <v>CR</v>
          </cell>
          <cell r="E1634" t="str">
            <v>313,82</v>
          </cell>
        </row>
        <row r="1635">
          <cell r="A1635">
            <v>1798</v>
          </cell>
          <cell r="B1635" t="str">
            <v xml:space="preserve">CURVA 90 GRAUS DE FERRO GALVANIZADO, COM ROSCA BSP MACHO, DE 2"                                                                                                                                                                                                                                                                                                                                                                                                                                           </v>
          </cell>
          <cell r="C1635" t="str">
            <v xml:space="preserve">UN    </v>
          </cell>
          <cell r="D1635" t="str">
            <v>CR</v>
          </cell>
          <cell r="E1635" t="str">
            <v>140,42</v>
          </cell>
        </row>
        <row r="1636">
          <cell r="A1636">
            <v>1795</v>
          </cell>
          <cell r="B1636" t="str">
            <v xml:space="preserve">CURVA 90 GRAUS DE FERRO GALVANIZADO, COM ROSCA BSP MACHO, DE 3/4"                                                                                                                                                                                                                                                                                                                                                                                                                                         </v>
          </cell>
          <cell r="C1636" t="str">
            <v xml:space="preserve">UN    </v>
          </cell>
          <cell r="D1636" t="str">
            <v>CR</v>
          </cell>
          <cell r="E1636" t="str">
            <v>25,11</v>
          </cell>
        </row>
        <row r="1637">
          <cell r="A1637">
            <v>1799</v>
          </cell>
          <cell r="B1637" t="str">
            <v xml:space="preserve">CURVA 90 GRAUS DE FERRO GALVANIZADO, COM ROSCA BSP MACHO, DE 3"                                                                                                                                                                                                                                                                                                                                                                                                                                           </v>
          </cell>
          <cell r="C1637" t="str">
            <v xml:space="preserve">UN    </v>
          </cell>
          <cell r="D1637" t="str">
            <v>CR</v>
          </cell>
          <cell r="E1637" t="str">
            <v>408,73</v>
          </cell>
        </row>
        <row r="1638">
          <cell r="A1638">
            <v>1800</v>
          </cell>
          <cell r="B1638" t="str">
            <v xml:space="preserve">CURVA 90 GRAUS DE FERRO GALVANIZADO, COM ROSCA BSP MACHO, DE 4"                                                                                                                                                                                                                                                                                                                                                                                                                                           </v>
          </cell>
          <cell r="C1638" t="str">
            <v xml:space="preserve">UN    </v>
          </cell>
          <cell r="D1638" t="str">
            <v>CR</v>
          </cell>
          <cell r="E1638" t="str">
            <v>780,33</v>
          </cell>
        </row>
        <row r="1639">
          <cell r="A1639">
            <v>1802</v>
          </cell>
          <cell r="B1639" t="str">
            <v xml:space="preserve">CURVA 90 GRAUS DE FERRO GALVANIZADO, COM ROSCA BSP MACHO, DE 6"                                                                                                                                                                                                                                                                                                                                                                                                                                           </v>
          </cell>
          <cell r="C1639" t="str">
            <v xml:space="preserve">UN    </v>
          </cell>
          <cell r="D1639" t="str">
            <v>CR</v>
          </cell>
          <cell r="E1639" t="str">
            <v>1.951,91</v>
          </cell>
        </row>
        <row r="1640">
          <cell r="A1640">
            <v>40385</v>
          </cell>
          <cell r="B1640" t="str">
            <v xml:space="preserve">CURVA 90 GRAUS EM ACO CARBONO, RAIO CURTO, SOLDAVEL, PRESSAO 3.000 LBS, DN 1 1/2"                                                                                                                                                                                                                                                                                                                                                                                                                         </v>
          </cell>
          <cell r="C1640" t="str">
            <v xml:space="preserve">UN    </v>
          </cell>
          <cell r="D1640" t="str">
            <v>CR</v>
          </cell>
          <cell r="E1640" t="str">
            <v>89,73</v>
          </cell>
        </row>
        <row r="1641">
          <cell r="A1641">
            <v>40383</v>
          </cell>
          <cell r="B1641" t="str">
            <v xml:space="preserve">CURVA 90 GRAUS EM ACO CARBONO, RAIO CURTO, SOLDAVEL, PRESSAO 3.000 LBS, DN 1 1/4"                                                                                                                                                                                                                                                                                                                                                                                                                         </v>
          </cell>
          <cell r="C1641" t="str">
            <v xml:space="preserve">UN    </v>
          </cell>
          <cell r="D1641" t="str">
            <v>CR</v>
          </cell>
          <cell r="E1641" t="str">
            <v>61,43</v>
          </cell>
        </row>
        <row r="1642">
          <cell r="A1642">
            <v>40378</v>
          </cell>
          <cell r="B1642" t="str">
            <v xml:space="preserve">CURVA 90 GRAUS EM ACO CARBONO, RAIO CURTO, SOLDAVEL, PRESSAO 3.000 LBS, DN 1/2"                                                                                                                                                                                                                                                                                                                                                                                                                           </v>
          </cell>
          <cell r="C1642" t="str">
            <v xml:space="preserve">UN    </v>
          </cell>
          <cell r="D1642" t="str">
            <v>CR</v>
          </cell>
          <cell r="E1642" t="str">
            <v>21,24</v>
          </cell>
        </row>
        <row r="1643">
          <cell r="A1643">
            <v>40382</v>
          </cell>
          <cell r="B1643" t="str">
            <v xml:space="preserve">CURVA 90 GRAUS EM ACO CARBONO, RAIO CURTO, SOLDAVEL, PRESSAO 3.000 LBS, DN 1"                                                                                                                                                                                                                                                                                                                                                                                                                             </v>
          </cell>
          <cell r="C1643" t="str">
            <v xml:space="preserve">UN    </v>
          </cell>
          <cell r="D1643" t="str">
            <v>CR</v>
          </cell>
          <cell r="E1643" t="str">
            <v>40,19</v>
          </cell>
        </row>
        <row r="1644">
          <cell r="A1644">
            <v>40422</v>
          </cell>
          <cell r="B1644" t="str">
            <v xml:space="preserve">CURVA 90 GRAUS EM ACO CARBONO, RAIO CURTO, SOLDAVEL, PRESSAO 3.000 LBS, DN 2 1/2"                                                                                                                                                                                                                                                                                                                                                                                                                         </v>
          </cell>
          <cell r="C1644" t="str">
            <v xml:space="preserve">UN    </v>
          </cell>
          <cell r="D1644" t="str">
            <v>CR</v>
          </cell>
          <cell r="E1644" t="str">
            <v>273,80</v>
          </cell>
        </row>
        <row r="1645">
          <cell r="A1645">
            <v>40387</v>
          </cell>
          <cell r="B1645" t="str">
            <v xml:space="preserve">CURVA 90 GRAUS EM ACO CARBONO, RAIO CURTO, SOLDAVEL, PRESSAO 3.000 LBS, DN 2"                                                                                                                                                                                                                                                                                                                                                                                                                             </v>
          </cell>
          <cell r="C1645" t="str">
            <v xml:space="preserve">UN    </v>
          </cell>
          <cell r="D1645" t="str">
            <v>CR</v>
          </cell>
          <cell r="E1645" t="str">
            <v>139,41</v>
          </cell>
        </row>
        <row r="1646">
          <cell r="A1646">
            <v>40380</v>
          </cell>
          <cell r="B1646" t="str">
            <v xml:space="preserve">CURVA 90 GRAUS EM ACO CARBONO, RAIO CURTO, SOLDAVEL, PRESSAO 3.000 LBS, DN 3/4"                                                                                                                                                                                                                                                                                                                                                                                                                           </v>
          </cell>
          <cell r="C1646" t="str">
            <v xml:space="preserve">UN    </v>
          </cell>
          <cell r="D1646" t="str">
            <v>CR</v>
          </cell>
          <cell r="E1646" t="str">
            <v>28,32</v>
          </cell>
        </row>
        <row r="1647">
          <cell r="A1647">
            <v>40390</v>
          </cell>
          <cell r="B1647" t="str">
            <v xml:space="preserve">CURVA 90 GRAUS EM ACO CARBONO, RAIO CURTO, SOLDAVEL, PRESSAO 3.000 LBS, DN 3"                                                                                                                                                                                                                                                                                                                                                                                                                             </v>
          </cell>
          <cell r="C1647" t="str">
            <v xml:space="preserve">UN    </v>
          </cell>
          <cell r="D1647" t="str">
            <v>CR</v>
          </cell>
          <cell r="E1647" t="str">
            <v>576,65</v>
          </cell>
        </row>
        <row r="1648">
          <cell r="A1648">
            <v>40413</v>
          </cell>
          <cell r="B1648" t="str">
            <v xml:space="preserve">CURVA 90 GRAUS RANHURADA EM FERRO FUNDIDO, DN 50 MM (2")                                                                                                                                                                                                                                                                                                                                                                                                                                                  </v>
          </cell>
          <cell r="C1648" t="str">
            <v xml:space="preserve">UN    </v>
          </cell>
          <cell r="D1648" t="str">
            <v>CR</v>
          </cell>
          <cell r="E1648" t="str">
            <v>22,55</v>
          </cell>
        </row>
        <row r="1649">
          <cell r="A1649">
            <v>40415</v>
          </cell>
          <cell r="B1649" t="str">
            <v xml:space="preserve">CURVA 90 GRAUS RANHURADA EM FERRO FUNDIDO, DN 65 MM (2 1/2")                                                                                                                                                                                                                                                                                                                                                                                                                                              </v>
          </cell>
          <cell r="C1649" t="str">
            <v xml:space="preserve">UN    </v>
          </cell>
          <cell r="D1649" t="str">
            <v>CR</v>
          </cell>
          <cell r="E1649" t="str">
            <v>32,13</v>
          </cell>
        </row>
        <row r="1650">
          <cell r="A1650">
            <v>40417</v>
          </cell>
          <cell r="B1650" t="str">
            <v xml:space="preserve">CURVA 90 GRAUS RANHURADA EM FERRO FUNDIDO, DN 80 MM (3")                                                                                                                                                                                                                                                                                                                                                                                                                                                  </v>
          </cell>
          <cell r="C1650" t="str">
            <v xml:space="preserve">UN    </v>
          </cell>
          <cell r="D1650" t="str">
            <v>CR</v>
          </cell>
          <cell r="E1650" t="str">
            <v>37,90</v>
          </cell>
        </row>
        <row r="1651">
          <cell r="A1651">
            <v>39271</v>
          </cell>
          <cell r="B1651" t="str">
            <v xml:space="preserve">CURVA 90 GRAUS, CURTA, DE PVC RIGIDO ROSCAVEL, DE 1/2", PARA ELETRODUTO                                                                                                                                                                                                                                                                                                                                                                                                                                   </v>
          </cell>
          <cell r="C1651" t="str">
            <v xml:space="preserve">UN    </v>
          </cell>
          <cell r="D1651" t="str">
            <v>CR</v>
          </cell>
          <cell r="E1651" t="str">
            <v>1,86</v>
          </cell>
        </row>
        <row r="1652">
          <cell r="A1652">
            <v>39273</v>
          </cell>
          <cell r="B1652" t="str">
            <v xml:space="preserve">CURVA 90 GRAUS, CURTA, DE PVC RIGIDO ROSCAVEL, DE 1", PARA ELETRODUTO                                                                                                                                                                                                                                                                                                                                                                                                                                     </v>
          </cell>
          <cell r="C1652" t="str">
            <v xml:space="preserve">UN    </v>
          </cell>
          <cell r="D1652" t="str">
            <v>CR</v>
          </cell>
          <cell r="E1652" t="str">
            <v>3,16</v>
          </cell>
        </row>
        <row r="1653">
          <cell r="A1653">
            <v>39272</v>
          </cell>
          <cell r="B1653" t="str">
            <v xml:space="preserve">CURVA 90 GRAUS, CURTA, DE PVC RIGIDO ROSCAVEL, DE 3/4", PARA ELETRODUTO                                                                                                                                                                                                                                                                                                                                                                                                                                   </v>
          </cell>
          <cell r="C1653" t="str">
            <v xml:space="preserve">UN    </v>
          </cell>
          <cell r="D1653" t="str">
            <v>CR</v>
          </cell>
          <cell r="E1653" t="str">
            <v>2,29</v>
          </cell>
        </row>
        <row r="1654">
          <cell r="A1654">
            <v>1875</v>
          </cell>
          <cell r="B1654" t="str">
            <v xml:space="preserve">CURVA 90 GRAUS, LONGA, DE PVC RIGIDO ROSCAVEL, DE 1 1/2", PARA ELETRODUTO                                                                                                                                                                                                                                                                                                                                                                                                                                 </v>
          </cell>
          <cell r="C1654" t="str">
            <v xml:space="preserve">UN    </v>
          </cell>
          <cell r="D1654" t="str">
            <v>CR</v>
          </cell>
          <cell r="E1654" t="str">
            <v>5,05</v>
          </cell>
        </row>
        <row r="1655">
          <cell r="A1655">
            <v>1874</v>
          </cell>
          <cell r="B1655" t="str">
            <v xml:space="preserve">CURVA 90 GRAUS, LONGA, DE PVC RIGIDO ROSCAVEL, DE 1 1/4", PARA ELETRODUTO                                                                                                                                                                                                                                                                                                                                                                                                                                 </v>
          </cell>
          <cell r="C1655" t="str">
            <v xml:space="preserve">UN    </v>
          </cell>
          <cell r="D1655" t="str">
            <v>CR</v>
          </cell>
          <cell r="E1655" t="str">
            <v>4,17</v>
          </cell>
        </row>
        <row r="1656">
          <cell r="A1656">
            <v>1870</v>
          </cell>
          <cell r="B1656" t="str">
            <v xml:space="preserve">CURVA 90 GRAUS, LONGA, DE PVC RIGIDO ROSCAVEL, DE 1/2", PARA ELETRODUTO                                                                                                                                                                                                                                                                                                                                                                                                                                   </v>
          </cell>
          <cell r="C1656" t="str">
            <v xml:space="preserve">UN    </v>
          </cell>
          <cell r="D1656" t="str">
            <v xml:space="preserve">C </v>
          </cell>
          <cell r="E1656" t="str">
            <v>2,41</v>
          </cell>
        </row>
        <row r="1657">
          <cell r="A1657">
            <v>1884</v>
          </cell>
          <cell r="B1657" t="str">
            <v xml:space="preserve">CURVA 90 GRAUS, LONGA, DE PVC RIGIDO ROSCAVEL, DE 1", PARA ELETRODUTO                                                                                                                                                                                                                                                                                                                                                                                                                                     </v>
          </cell>
          <cell r="C1657" t="str">
            <v xml:space="preserve">UN    </v>
          </cell>
          <cell r="D1657" t="str">
            <v>CR</v>
          </cell>
          <cell r="E1657" t="str">
            <v>3,70</v>
          </cell>
        </row>
        <row r="1658">
          <cell r="A1658">
            <v>1887</v>
          </cell>
          <cell r="B1658" t="str">
            <v xml:space="preserve">CURVA 90 GRAUS, LONGA, DE PVC RIGIDO ROSCAVEL, DE 2 1/2", PARA ELETRODUTO                                                                                                                                                                                                                                                                                                                                                                                                                                 </v>
          </cell>
          <cell r="C1658" t="str">
            <v xml:space="preserve">UN    </v>
          </cell>
          <cell r="D1658" t="str">
            <v>CR</v>
          </cell>
          <cell r="E1658" t="str">
            <v>20,95</v>
          </cell>
        </row>
        <row r="1659">
          <cell r="A1659">
            <v>1876</v>
          </cell>
          <cell r="B1659" t="str">
            <v xml:space="preserve">CURVA 90 GRAUS, LONGA, DE PVC RIGIDO ROSCAVEL, DE 2", PARA ELETRODUTO                                                                                                                                                                                                                                                                                                                                                                                                                                     </v>
          </cell>
          <cell r="C1659" t="str">
            <v xml:space="preserve">UN    </v>
          </cell>
          <cell r="D1659" t="str">
            <v>CR</v>
          </cell>
          <cell r="E1659" t="str">
            <v>8,21</v>
          </cell>
        </row>
        <row r="1660">
          <cell r="A1660">
            <v>1879</v>
          </cell>
          <cell r="B1660" t="str">
            <v xml:space="preserve">CURVA 90 GRAUS, LONGA, DE PVC RIGIDO ROSCAVEL, DE 3/4", PARA ELETRODUTO                                                                                                                                                                                                                                                                                                                                                                                                                                   </v>
          </cell>
          <cell r="C1660" t="str">
            <v xml:space="preserve">UN    </v>
          </cell>
          <cell r="D1660" t="str">
            <v>CR</v>
          </cell>
          <cell r="E1660" t="str">
            <v>2,44</v>
          </cell>
        </row>
        <row r="1661">
          <cell r="A1661">
            <v>1877</v>
          </cell>
          <cell r="B1661" t="str">
            <v xml:space="preserve">CURVA 90 GRAUS, LONGA, DE PVC RIGIDO ROSCAVEL, DE 3", PARA ELETRODUTO                                                                                                                                                                                                                                                                                                                                                                                                                                     </v>
          </cell>
          <cell r="C1661" t="str">
            <v xml:space="preserve">UN    </v>
          </cell>
          <cell r="D1661" t="str">
            <v>CR</v>
          </cell>
          <cell r="E1661" t="str">
            <v>20,98</v>
          </cell>
        </row>
        <row r="1662">
          <cell r="A1662">
            <v>1878</v>
          </cell>
          <cell r="B1662" t="str">
            <v xml:space="preserve">CURVA 90 GRAUS, LONGA, DE PVC RIGIDO ROSCAVEL, DE 4", PARA ELETRODUTO                                                                                                                                                                                                                                                                                                                                                                                                                                     </v>
          </cell>
          <cell r="C1662" t="str">
            <v xml:space="preserve">UN    </v>
          </cell>
          <cell r="D1662" t="str">
            <v>CR</v>
          </cell>
          <cell r="E1662" t="str">
            <v>42,15</v>
          </cell>
        </row>
        <row r="1663">
          <cell r="A1663">
            <v>2621</v>
          </cell>
          <cell r="B1663" t="str">
            <v xml:space="preserve">CURVA 90 GRAUS, PARA ELETRODUTO, EM ACO GALVANIZADO ELETROLITICO, DIAMETRO DE 100 MM (4")                                                                                                                                                                                                                                                                                                                                                                                                                 </v>
          </cell>
          <cell r="C1663" t="str">
            <v xml:space="preserve">UN    </v>
          </cell>
          <cell r="D1663" t="str">
            <v>CR</v>
          </cell>
          <cell r="E1663" t="str">
            <v>139,67</v>
          </cell>
        </row>
        <row r="1664">
          <cell r="A1664">
            <v>2616</v>
          </cell>
          <cell r="B1664" t="str">
            <v xml:space="preserve">CURVA 90 GRAUS, PARA ELETRODUTO, EM ACO GALVANIZADO ELETROLITICO, DIAMETRO DE 15 MM (1/2")                                                                                                                                                                                                                                                                                                                                                                                                                </v>
          </cell>
          <cell r="C1664" t="str">
            <v xml:space="preserve">UN    </v>
          </cell>
          <cell r="D1664" t="str">
            <v>CR</v>
          </cell>
          <cell r="E1664" t="str">
            <v>3,95</v>
          </cell>
        </row>
        <row r="1665">
          <cell r="A1665">
            <v>2633</v>
          </cell>
          <cell r="B1665" t="str">
            <v xml:space="preserve">CURVA 90 GRAUS, PARA ELETRODUTO, EM ACO GALVANIZADO ELETROLITICO, DIAMETRO DE 20 MM (3/4")                                                                                                                                                                                                                                                                                                                                                                                                                </v>
          </cell>
          <cell r="C1665" t="str">
            <v xml:space="preserve">UN    </v>
          </cell>
          <cell r="D1665" t="str">
            <v>CR</v>
          </cell>
          <cell r="E1665" t="str">
            <v>4,47</v>
          </cell>
        </row>
        <row r="1666">
          <cell r="A1666">
            <v>2617</v>
          </cell>
          <cell r="B1666" t="str">
            <v xml:space="preserve">CURVA 90 GRAUS, PARA ELETRODUTO, EM ACO GALVANIZADO ELETROLITICO, DIAMETRO DE 25 MM (1")                                                                                                                                                                                                                                                                                                                                                                                                                  </v>
          </cell>
          <cell r="C1666" t="str">
            <v xml:space="preserve">UN    </v>
          </cell>
          <cell r="D1666" t="str">
            <v>CR</v>
          </cell>
          <cell r="E1666" t="str">
            <v>6,07</v>
          </cell>
        </row>
        <row r="1667">
          <cell r="A1667">
            <v>2618</v>
          </cell>
          <cell r="B1667" t="str">
            <v xml:space="preserve">CURVA 90 GRAUS, PARA ELETRODUTO, EM ACO GALVANIZADO ELETROLITICO, DIAMETRO DE 32 MM (1 1/4")                                                                                                                                                                                                                                                                                                                                                                                                              </v>
          </cell>
          <cell r="C1667" t="str">
            <v xml:space="preserve">UN    </v>
          </cell>
          <cell r="D1667" t="str">
            <v>CR</v>
          </cell>
          <cell r="E1667" t="str">
            <v>13,83</v>
          </cell>
        </row>
        <row r="1668">
          <cell r="A1668">
            <v>2632</v>
          </cell>
          <cell r="B1668" t="str">
            <v xml:space="preserve">CURVA 90 GRAUS, PARA ELETRODUTO, EM ACO GALVANIZADO ELETROLITICO, DIAMETRO DE 40 MM (1 1/2")                                                                                                                                                                                                                                                                                                                                                                                                              </v>
          </cell>
          <cell r="C1668" t="str">
            <v xml:space="preserve">UN    </v>
          </cell>
          <cell r="D1668" t="str">
            <v>CR</v>
          </cell>
          <cell r="E1668" t="str">
            <v>16,87</v>
          </cell>
        </row>
        <row r="1669">
          <cell r="A1669">
            <v>2631</v>
          </cell>
          <cell r="B1669" t="str">
            <v xml:space="preserve">CURVA 90 GRAUS, PARA ELETRODUTO, EM ACO GALVANIZADO ELETROLITICO, DIAMETRO DE 50 MM (2")                                                                                                                                                                                                                                                                                                                                                                                                                  </v>
          </cell>
          <cell r="C1669" t="str">
            <v xml:space="preserve">UN    </v>
          </cell>
          <cell r="D1669" t="str">
            <v>CR</v>
          </cell>
          <cell r="E1669" t="str">
            <v>24,77</v>
          </cell>
        </row>
        <row r="1670">
          <cell r="A1670">
            <v>2619</v>
          </cell>
          <cell r="B1670" t="str">
            <v xml:space="preserve">CURVA 90 GRAUS, PARA ELETRODUTO, EM ACO GALVANIZADO ELETROLITICO, DIAMETRO DE 65 MM (2 1/2")                                                                                                                                                                                                                                                                                                                                                                                                              </v>
          </cell>
          <cell r="C1670" t="str">
            <v xml:space="preserve">UN    </v>
          </cell>
          <cell r="D1670" t="str">
            <v>CR</v>
          </cell>
          <cell r="E1670" t="str">
            <v>62,72</v>
          </cell>
        </row>
        <row r="1671">
          <cell r="A1671">
            <v>2620</v>
          </cell>
          <cell r="B1671" t="str">
            <v xml:space="preserve">CURVA 90 GRAUS, PARA ELETRODUTO, EM ACO GALVANIZADO ELETROLITICO, DIAMETRO DE 80 MM (3")                                                                                                                                                                                                                                                                                                                                                                                                                  </v>
          </cell>
          <cell r="C1671" t="str">
            <v xml:space="preserve">UN    </v>
          </cell>
          <cell r="D1671" t="str">
            <v>CR</v>
          </cell>
          <cell r="E1671" t="str">
            <v>82,35</v>
          </cell>
        </row>
        <row r="1672">
          <cell r="A1672">
            <v>44472</v>
          </cell>
          <cell r="B1672" t="str">
            <v xml:space="preserve">DENTE PARA  FRESADORA                                                                                                                                                                                                                                                                                                                                                                                                                                                                                     </v>
          </cell>
          <cell r="C1672" t="str">
            <v xml:space="preserve">UN    </v>
          </cell>
          <cell r="D1672" t="str">
            <v>CR</v>
          </cell>
          <cell r="E1672" t="str">
            <v>59,75</v>
          </cell>
        </row>
        <row r="1673">
          <cell r="A1673">
            <v>38369</v>
          </cell>
          <cell r="B1673" t="str">
            <v xml:space="preserve">DESEMPENADEIRA DE ACO DENTADA 12 X *25* CM, DENTES 8 X 8 MM, CABO FECHADO DE MADEIRA                                                                                                                                                                                                                                                                                                                                                                                                                      </v>
          </cell>
          <cell r="C1673" t="str">
            <v xml:space="preserve">UN    </v>
          </cell>
          <cell r="D1673" t="str">
            <v>CR</v>
          </cell>
          <cell r="E1673" t="str">
            <v>21,82</v>
          </cell>
        </row>
        <row r="1674">
          <cell r="A1674">
            <v>38370</v>
          </cell>
          <cell r="B1674" t="str">
            <v xml:space="preserve">DESEMPENADEIRA DE ACO LISA 12 X *25* CM COM CABO FECHADO DE MADEIRA                                                                                                                                                                                                                                                                                                                                                                                                                                       </v>
          </cell>
          <cell r="C1674" t="str">
            <v xml:space="preserve">UN    </v>
          </cell>
          <cell r="D1674" t="str">
            <v>CR</v>
          </cell>
          <cell r="E1674" t="str">
            <v>21,82</v>
          </cell>
        </row>
        <row r="1675">
          <cell r="A1675">
            <v>38372</v>
          </cell>
          <cell r="B1675" t="str">
            <v xml:space="preserve">DESEMPENADEIRA PLASTICA LISA *14 X 27* CM                                                                                                                                                                                                                                                                                                                                                                                                                                                                 </v>
          </cell>
          <cell r="C1675" t="str">
            <v xml:space="preserve">UN    </v>
          </cell>
          <cell r="D1675" t="str">
            <v>CR</v>
          </cell>
          <cell r="E1675" t="str">
            <v>24,48</v>
          </cell>
        </row>
        <row r="1676">
          <cell r="A1676">
            <v>2357</v>
          </cell>
          <cell r="B1676" t="str">
            <v xml:space="preserve">DESENHISTA COPISTA (HORISTA)                                                                                                                                                                                                                                                                                                                                                                                                                                                                              </v>
          </cell>
          <cell r="C1676" t="str">
            <v xml:space="preserve">H     </v>
          </cell>
          <cell r="D1676" t="str">
            <v>CR</v>
          </cell>
          <cell r="E1676" t="str">
            <v>40,08</v>
          </cell>
        </row>
        <row r="1677">
          <cell r="A1677">
            <v>40806</v>
          </cell>
          <cell r="B1677" t="str">
            <v xml:space="preserve">DESENHISTA COPISTA (MENSALISTA)                                                                                                                                                                                                                                                                                                                                                                                                                                                                           </v>
          </cell>
          <cell r="C1677" t="str">
            <v xml:space="preserve">MES   </v>
          </cell>
          <cell r="D1677" t="str">
            <v>CR</v>
          </cell>
          <cell r="E1677" t="str">
            <v>7.018,86</v>
          </cell>
        </row>
        <row r="1678">
          <cell r="A1678">
            <v>2355</v>
          </cell>
          <cell r="B1678" t="str">
            <v xml:space="preserve">DESENHISTA DETALHISTA (HORISTA)                                                                                                                                                                                                                                                                                                                                                                                                                                                                           </v>
          </cell>
          <cell r="C1678" t="str">
            <v xml:space="preserve">H     </v>
          </cell>
          <cell r="D1678" t="str">
            <v>CR</v>
          </cell>
          <cell r="E1678" t="str">
            <v>57,40</v>
          </cell>
        </row>
        <row r="1679">
          <cell r="A1679">
            <v>40805</v>
          </cell>
          <cell r="B1679" t="str">
            <v xml:space="preserve">DESENHISTA DETALHISTA (MENSALISTA)                                                                                                                                                                                                                                                                                                                                                                                                                                                                        </v>
          </cell>
          <cell r="C1679" t="str">
            <v xml:space="preserve">MES   </v>
          </cell>
          <cell r="D1679" t="str">
            <v>CR</v>
          </cell>
          <cell r="E1679" t="str">
            <v>10.052,69</v>
          </cell>
        </row>
        <row r="1680">
          <cell r="A1680">
            <v>2358</v>
          </cell>
          <cell r="B1680" t="str">
            <v xml:space="preserve">DESENHISTA PROJETISTA (HORISTA)                                                                                                                                                                                                                                                                                                                                                                                                                                                                           </v>
          </cell>
          <cell r="C1680" t="str">
            <v xml:space="preserve">H     </v>
          </cell>
          <cell r="D1680" t="str">
            <v>CR</v>
          </cell>
          <cell r="E1680" t="str">
            <v>54,37</v>
          </cell>
        </row>
        <row r="1681">
          <cell r="A1681">
            <v>40807</v>
          </cell>
          <cell r="B1681" t="str">
            <v xml:space="preserve">DESENHISTA PROJETISTA (MENSALISTA)                                                                                                                                                                                                                                                                                                                                                                                                                                                                        </v>
          </cell>
          <cell r="C1681" t="str">
            <v xml:space="preserve">MES   </v>
          </cell>
          <cell r="D1681" t="str">
            <v>CR</v>
          </cell>
          <cell r="E1681" t="str">
            <v>9.519,59</v>
          </cell>
        </row>
        <row r="1682">
          <cell r="A1682">
            <v>2359</v>
          </cell>
          <cell r="B1682" t="str">
            <v xml:space="preserve">DESENHISTA TECNICO AUXILIAR (HORISTA)                                                                                                                                                                                                                                                                                                                                                                                                                                                                     </v>
          </cell>
          <cell r="C1682" t="str">
            <v xml:space="preserve">H     </v>
          </cell>
          <cell r="D1682" t="str">
            <v>CR</v>
          </cell>
          <cell r="E1682" t="str">
            <v>46,21</v>
          </cell>
        </row>
        <row r="1683">
          <cell r="A1683">
            <v>40808</v>
          </cell>
          <cell r="B1683" t="str">
            <v xml:space="preserve">DESENHISTA TECNICO AUXILIAR (MENSALISTA)                                                                                                                                                                                                                                                                                                                                                                                                                                                                  </v>
          </cell>
          <cell r="C1683" t="str">
            <v xml:space="preserve">MES   </v>
          </cell>
          <cell r="D1683" t="str">
            <v>CR</v>
          </cell>
          <cell r="E1683" t="str">
            <v>8.091,66</v>
          </cell>
        </row>
        <row r="1684">
          <cell r="A1684">
            <v>44330</v>
          </cell>
          <cell r="B1684" t="str">
            <v xml:space="preserve">DESINFETANTE PRONTO USO                                                                                                                                                                                                                                                                                                                                                                                                                                                                                   </v>
          </cell>
          <cell r="C1684" t="str">
            <v xml:space="preserve">L     </v>
          </cell>
          <cell r="D1684" t="str">
            <v>CR</v>
          </cell>
          <cell r="E1684" t="str">
            <v>10,66</v>
          </cell>
        </row>
        <row r="1685">
          <cell r="A1685">
            <v>43144</v>
          </cell>
          <cell r="B1685" t="str">
            <v xml:space="preserve">DESMOLDANTE PARA CONCRETO ESTAMPADO                                                                                                                                                                                                                                                                                                                                                                                                                                                                       </v>
          </cell>
          <cell r="C1685" t="str">
            <v xml:space="preserve">KG    </v>
          </cell>
          <cell r="D1685" t="str">
            <v>CR</v>
          </cell>
          <cell r="E1685" t="str">
            <v>37,15</v>
          </cell>
        </row>
        <row r="1686">
          <cell r="A1686">
            <v>39397</v>
          </cell>
          <cell r="B1686" t="str">
            <v xml:space="preserve">DESMOLDANTE PARA FORMAS METALICAS A BASE DE OLEO VEGETAL                                                                                                                                                                                                                                                                                                                                                                                                                                                  </v>
          </cell>
          <cell r="C1686" t="str">
            <v xml:space="preserve">L     </v>
          </cell>
          <cell r="D1686" t="str">
            <v>CR</v>
          </cell>
          <cell r="E1686" t="str">
            <v>16,93</v>
          </cell>
        </row>
        <row r="1687">
          <cell r="A1687">
            <v>2692</v>
          </cell>
          <cell r="B1687" t="str">
            <v xml:space="preserve">DESMOLDANTE PROTETOR PARA FORMAS DE MADEIRA, DE BASE OLEOSA EMULSIONADA EM AGUA                                                                                                                                                                                                                                                                                                                                                                                                                           </v>
          </cell>
          <cell r="C1687" t="str">
            <v xml:space="preserve">L     </v>
          </cell>
          <cell r="D1687" t="str">
            <v>CR</v>
          </cell>
          <cell r="E1687" t="str">
            <v>6,83</v>
          </cell>
        </row>
        <row r="1688">
          <cell r="A1688">
            <v>44329</v>
          </cell>
          <cell r="B1688" t="str">
            <v xml:space="preserve">DETERGENTE NEUTRO USO GERAL, CONCENTRADO                                                                                                                                                                                                                                                                                                                                                                                                                                                                  </v>
          </cell>
          <cell r="C1688" t="str">
            <v xml:space="preserve">L     </v>
          </cell>
          <cell r="D1688" t="str">
            <v>CR</v>
          </cell>
          <cell r="E1688" t="str">
            <v>13,98</v>
          </cell>
        </row>
        <row r="1689">
          <cell r="A1689">
            <v>5318</v>
          </cell>
          <cell r="B1689" t="str">
            <v xml:space="preserve">DILUENTE AGUARRAS                                                                                                                                                                                                                                                                                                                                                                                                                                                                                         </v>
          </cell>
          <cell r="C1689" t="str">
            <v xml:space="preserve">L     </v>
          </cell>
          <cell r="D1689" t="str">
            <v xml:space="preserve">C </v>
          </cell>
          <cell r="E1689" t="str">
            <v>22,60</v>
          </cell>
        </row>
        <row r="1690">
          <cell r="A1690">
            <v>5330</v>
          </cell>
          <cell r="B1690" t="str">
            <v xml:space="preserve">DILUENTE EPOXI                                                                                                                                                                                                                                                                                                                                                                                                                                                                                            </v>
          </cell>
          <cell r="C1690" t="str">
            <v xml:space="preserve">L     </v>
          </cell>
          <cell r="D1690" t="str">
            <v>CR</v>
          </cell>
          <cell r="E1690" t="str">
            <v>51,51</v>
          </cell>
        </row>
        <row r="1691">
          <cell r="A1691">
            <v>44532</v>
          </cell>
          <cell r="B1691" t="str">
            <v xml:space="preserve">DISCO DE BORRACHA PARA LIXADEIRA RIGIDO 7 " COM ARRUELA  CENTRAL                                                                                                                                                                                                                                                                                                                                                                                                                                          </v>
          </cell>
          <cell r="C1691" t="str">
            <v xml:space="preserve">UN    </v>
          </cell>
          <cell r="D1691" t="str">
            <v>CR</v>
          </cell>
          <cell r="E1691" t="str">
            <v>41,39</v>
          </cell>
        </row>
        <row r="1692">
          <cell r="A1692">
            <v>44531</v>
          </cell>
          <cell r="B1692" t="str">
            <v xml:space="preserve">DISCO DE CORTE DIAMANTADO SEGMENTADO DIAMETRO DE 180 MM PARA ESMERILHADEIRA  7 "                                                                                                                                                                                                                                                                                                                                                                                                                          </v>
          </cell>
          <cell r="C1692" t="str">
            <v xml:space="preserve">UN    </v>
          </cell>
          <cell r="D1692" t="str">
            <v>CR</v>
          </cell>
          <cell r="E1692" t="str">
            <v>131,54</v>
          </cell>
        </row>
        <row r="1693">
          <cell r="A1693">
            <v>38140</v>
          </cell>
          <cell r="B1693" t="str">
            <v xml:space="preserve">DISCO DE CORTE DIAMANTADO SEGMENTADO PARA CONCRETO, DIAMETRO DE 110 MM, FURO DE 20 MM                                                                                                                                                                                                                                                                                                                                                                                                                     </v>
          </cell>
          <cell r="C1693" t="str">
            <v xml:space="preserve">UN    </v>
          </cell>
          <cell r="D1693" t="str">
            <v xml:space="preserve">C </v>
          </cell>
          <cell r="E1693" t="str">
            <v>31,90</v>
          </cell>
        </row>
        <row r="1694">
          <cell r="A1694">
            <v>13887</v>
          </cell>
          <cell r="B1694" t="str">
            <v xml:space="preserve">DISCO DE CORTE DIAMANTADO SEGMENTADO PARA CONCRETO, DIAMETRO DE 350 MM, FURO DE 1 " (14 X 1 ")                                                                                                                                                                                                                                                                                                                                                                                                            </v>
          </cell>
          <cell r="C1694" t="str">
            <v xml:space="preserve">UN    </v>
          </cell>
          <cell r="D1694" t="str">
            <v>CR</v>
          </cell>
          <cell r="E1694" t="str">
            <v>755,25</v>
          </cell>
        </row>
        <row r="1695">
          <cell r="A1695">
            <v>44495</v>
          </cell>
          <cell r="B1695" t="str">
            <v xml:space="preserve">DISCO DE CORTE PARA METAL COM DUAS TELAS 12 X 1/8 X 3/4 "  (300 X 3,2 X 19,05 MM)                                                                                                                                                                                                                                                                                                                                                                                                                         </v>
          </cell>
          <cell r="C1695" t="str">
            <v xml:space="preserve">UN    </v>
          </cell>
          <cell r="D1695" t="str">
            <v>CR</v>
          </cell>
          <cell r="E1695" t="str">
            <v>33,62</v>
          </cell>
        </row>
        <row r="1696">
          <cell r="A1696">
            <v>44533</v>
          </cell>
          <cell r="B1696" t="str">
            <v xml:space="preserve">DISCO DE DESBASTE PARA METAL FERROSO EM GERAL, COM TRES TELAS,  9 X 1/4 X 7/8 " ( 228,6 X 6,4 X 22,2 MM)                                                                                                                                                                                                                                                                                                                                                                                                  </v>
          </cell>
          <cell r="C1696" t="str">
            <v xml:space="preserve">UN    </v>
          </cell>
          <cell r="D1696" t="str">
            <v>CR</v>
          </cell>
          <cell r="E1696" t="str">
            <v>31,75</v>
          </cell>
        </row>
        <row r="1697">
          <cell r="A1697">
            <v>44534</v>
          </cell>
          <cell r="B1697" t="str">
            <v xml:space="preserve">DISCO DE LIXA PARA METAL, DIAMETRO = 180 MM, GRAO  120                                                                                                                                                                                                                                                                                                                                                                                                                                                    </v>
          </cell>
          <cell r="C1697" t="str">
            <v xml:space="preserve">UN    </v>
          </cell>
          <cell r="D1697" t="str">
            <v>CR</v>
          </cell>
          <cell r="E1697" t="str">
            <v>8,27</v>
          </cell>
        </row>
        <row r="1698">
          <cell r="A1698">
            <v>34544</v>
          </cell>
          <cell r="B1698" t="str">
            <v xml:space="preserve">DISJUNTOR  TERMOMAGNETICO TRIPOLAR 3 X 400 A / ICC - 25 KA                                                                                                                                                                                                                                                                                                                                                                                                                                                </v>
          </cell>
          <cell r="C1698" t="str">
            <v xml:space="preserve">UN    </v>
          </cell>
          <cell r="D1698" t="str">
            <v>CR</v>
          </cell>
          <cell r="E1698" t="str">
            <v>1.349,54</v>
          </cell>
        </row>
        <row r="1699">
          <cell r="A1699">
            <v>34729</v>
          </cell>
          <cell r="B1699" t="str">
            <v xml:space="preserve">DISJUNTOR TERMICO E MAGNETICO AJUSTAVEIS, TRIPOLAR DE 100 ATE 250A, CAPACIDADE DE INTERRUPCAO DE 35KA                                                                                                                                                                                                                                                                                                                                                                                                     </v>
          </cell>
          <cell r="C1699" t="str">
            <v xml:space="preserve">UN    </v>
          </cell>
          <cell r="D1699" t="str">
            <v>CR</v>
          </cell>
          <cell r="E1699" t="str">
            <v>1.061,62</v>
          </cell>
        </row>
        <row r="1700">
          <cell r="A1700">
            <v>34734</v>
          </cell>
          <cell r="B1700" t="str">
            <v xml:space="preserve">DISJUNTOR TERMICO E MAGNETICO AJUSTAVEIS, TRIPOLAR DE 300 ATE 400A, CAPACIDADE DE INTERRUPCAO DE 35KA                                                                                                                                                                                                                                                                                                                                                                                                     </v>
          </cell>
          <cell r="C1700" t="str">
            <v xml:space="preserve">UN    </v>
          </cell>
          <cell r="D1700" t="str">
            <v>CR</v>
          </cell>
          <cell r="E1700" t="str">
            <v>1.643,73</v>
          </cell>
        </row>
        <row r="1701">
          <cell r="A1701">
            <v>34738</v>
          </cell>
          <cell r="B1701" t="str">
            <v xml:space="preserve">DISJUNTOR TERMICO E MAGNETICO AJUSTAVEIS, TRIPOLAR DE 450 ATE 600A, CAPACIDADE DE INTERRUPCAO DE 35KA                                                                                                                                                                                                                                                                                                                                                                                                     </v>
          </cell>
          <cell r="C1701" t="str">
            <v xml:space="preserve">UN    </v>
          </cell>
          <cell r="D1701" t="str">
            <v>CR</v>
          </cell>
          <cell r="E1701" t="str">
            <v>3.840,26</v>
          </cell>
        </row>
        <row r="1702">
          <cell r="A1702">
            <v>2391</v>
          </cell>
          <cell r="B1702" t="str">
            <v xml:space="preserve">DISJUNTOR TERMOMAGNETICO TRIPOLAR 125A                                                                                                                                                                                                                                                                                                                                                                                                                                                                    </v>
          </cell>
          <cell r="C1702" t="str">
            <v xml:space="preserve">UN    </v>
          </cell>
          <cell r="D1702" t="str">
            <v>CR</v>
          </cell>
          <cell r="E1702" t="str">
            <v>312,34</v>
          </cell>
        </row>
        <row r="1703">
          <cell r="A1703">
            <v>2374</v>
          </cell>
          <cell r="B1703" t="str">
            <v xml:space="preserve">DISJUNTOR TERMOMAGNETICO TRIPOLAR 150 A / 600 V, TIPO FXD / ICC - 35 KA                                                                                                                                                                                                                                                                                                                                                                                                                                   </v>
          </cell>
          <cell r="C1703" t="str">
            <v xml:space="preserve">UN    </v>
          </cell>
          <cell r="D1703" t="str">
            <v>CR</v>
          </cell>
          <cell r="E1703" t="str">
            <v>354,34</v>
          </cell>
        </row>
        <row r="1704">
          <cell r="A1704">
            <v>2377</v>
          </cell>
          <cell r="B1704" t="str">
            <v xml:space="preserve">DISJUNTOR TERMOMAGNETICO TRIPOLAR 200 A / 600 V, TIPO FXD / ICC - 35 KA                                                                                                                                                                                                                                                                                                                                                                                                                                   </v>
          </cell>
          <cell r="C1704" t="str">
            <v xml:space="preserve">UN    </v>
          </cell>
          <cell r="D1704" t="str">
            <v>CR</v>
          </cell>
          <cell r="E1704" t="str">
            <v>497,28</v>
          </cell>
        </row>
        <row r="1705">
          <cell r="A1705">
            <v>2393</v>
          </cell>
          <cell r="B1705" t="str">
            <v xml:space="preserve">DISJUNTOR TERMOMAGNETICO TRIPOLAR 250 A / 600 V, TIPO FXD                                                                                                                                                                                                                                                                                                                                                                                                                                                 </v>
          </cell>
          <cell r="C1705" t="str">
            <v xml:space="preserve">UN    </v>
          </cell>
          <cell r="D1705" t="str">
            <v>CR</v>
          </cell>
          <cell r="E1705" t="str">
            <v>832,76</v>
          </cell>
        </row>
        <row r="1706">
          <cell r="A1706">
            <v>34705</v>
          </cell>
          <cell r="B1706" t="str">
            <v xml:space="preserve">DISJUNTOR TERMOMAGNETICO TRIPOLAR 3  X 250 A/ICC - 25 KA                                                                                                                                                                                                                                                                                                                                                                                                                                                  </v>
          </cell>
          <cell r="C1706" t="str">
            <v xml:space="preserve">UN    </v>
          </cell>
          <cell r="D1706" t="str">
            <v>CR</v>
          </cell>
          <cell r="E1706" t="str">
            <v>728,37</v>
          </cell>
        </row>
        <row r="1707">
          <cell r="A1707">
            <v>34707</v>
          </cell>
          <cell r="B1707" t="str">
            <v xml:space="preserve">DISJUNTOR TERMOMAGNETICO TRIPOLAR 3 X 350 A/ICC - 25 KA                                                                                                                                                                                                                                                                                                                                                                                                                                                   </v>
          </cell>
          <cell r="C1707" t="str">
            <v xml:space="preserve">UN    </v>
          </cell>
          <cell r="D1707" t="str">
            <v>CR</v>
          </cell>
          <cell r="E1707" t="str">
            <v>1.349,68</v>
          </cell>
        </row>
        <row r="1708">
          <cell r="A1708">
            <v>2378</v>
          </cell>
          <cell r="B1708" t="str">
            <v xml:space="preserve">DISJUNTOR TERMOMAGNETICO TRIPOLAR 300 A / 600 V, TIPO JXD / ICC - 40 KA                                                                                                                                                                                                                                                                                                                                                                                                                                   </v>
          </cell>
          <cell r="C1708" t="str">
            <v xml:space="preserve">UN    </v>
          </cell>
          <cell r="D1708" t="str">
            <v>CR</v>
          </cell>
          <cell r="E1708" t="str">
            <v>1.143,91</v>
          </cell>
        </row>
        <row r="1709">
          <cell r="A1709">
            <v>2379</v>
          </cell>
          <cell r="B1709" t="str">
            <v xml:space="preserve">DISJUNTOR TERMOMAGNETICO TRIPOLAR 400 A / 600 V, TIPO JXD / ICC - 40 KA                                                                                                                                                                                                                                                                                                                                                                                                                                   </v>
          </cell>
          <cell r="C1709" t="str">
            <v xml:space="preserve">UN    </v>
          </cell>
          <cell r="D1709" t="str">
            <v>CR</v>
          </cell>
          <cell r="E1709" t="str">
            <v>1.143,91</v>
          </cell>
        </row>
        <row r="1710">
          <cell r="A1710">
            <v>2376</v>
          </cell>
          <cell r="B1710" t="str">
            <v xml:space="preserve">DISJUNTOR TERMOMAGNETICO TRIPOLAR 600 A / 600 V, TIPO LXD / ICC - 40 KA                                                                                                                                                                                                                                                                                                                                                                                                                                   </v>
          </cell>
          <cell r="C1710" t="str">
            <v xml:space="preserve">UN    </v>
          </cell>
          <cell r="D1710" t="str">
            <v>CR</v>
          </cell>
          <cell r="E1710" t="str">
            <v>1.884,01</v>
          </cell>
        </row>
        <row r="1711">
          <cell r="A1711">
            <v>2394</v>
          </cell>
          <cell r="B1711" t="str">
            <v xml:space="preserve">DISJUNTOR TERMOMAGNETICO TRIPOLAR 800 A / 600 V, TIPO LMXD                                                                                                                                                                                                                                                                                                                                                                                                                                                </v>
          </cell>
          <cell r="C1711" t="str">
            <v xml:space="preserve">UN    </v>
          </cell>
          <cell r="D1711" t="str">
            <v>CR</v>
          </cell>
          <cell r="E1711" t="str">
            <v>4.027,66</v>
          </cell>
        </row>
        <row r="1712">
          <cell r="A1712">
            <v>34686</v>
          </cell>
          <cell r="B1712" t="str">
            <v xml:space="preserve">DISJUNTOR TIPO DIN / IEC, MONOPOLAR DE 40  ATE 50A                                                                                                                                                                                                                                                                                                                                                                                                                                                        </v>
          </cell>
          <cell r="C1712" t="str">
            <v xml:space="preserve">UN    </v>
          </cell>
          <cell r="D1712" t="str">
            <v>CR</v>
          </cell>
          <cell r="E1712" t="str">
            <v>12,09</v>
          </cell>
        </row>
        <row r="1713">
          <cell r="A1713">
            <v>34616</v>
          </cell>
          <cell r="B1713" t="str">
            <v xml:space="preserve">DISJUNTOR TIPO DIN/IEC, BIPOLAR DE 6 ATE 32A                                                                                                                                                                                                                                                                                                                                                                                                                                                              </v>
          </cell>
          <cell r="C1713" t="str">
            <v xml:space="preserve">UN    </v>
          </cell>
          <cell r="D1713" t="str">
            <v>CR</v>
          </cell>
          <cell r="E1713" t="str">
            <v>46,73</v>
          </cell>
        </row>
        <row r="1714">
          <cell r="A1714">
            <v>34623</v>
          </cell>
          <cell r="B1714" t="str">
            <v xml:space="preserve">DISJUNTOR TIPO DIN/IEC, BIPOLAR 40 ATE 50A                                                                                                                                                                                                                                                                                                                                                                                                                                                                </v>
          </cell>
          <cell r="C1714" t="str">
            <v xml:space="preserve">UN    </v>
          </cell>
          <cell r="D1714" t="str">
            <v>CR</v>
          </cell>
          <cell r="E1714" t="str">
            <v>46,02</v>
          </cell>
        </row>
        <row r="1715">
          <cell r="A1715">
            <v>34628</v>
          </cell>
          <cell r="B1715" t="str">
            <v xml:space="preserve">DISJUNTOR TIPO DIN/IEC, BIPOLAR 63 A                                                                                                                                                                                                                                                                                                                                                                                                                                                                      </v>
          </cell>
          <cell r="C1715" t="str">
            <v xml:space="preserve">UN    </v>
          </cell>
          <cell r="D1715" t="str">
            <v>CR</v>
          </cell>
          <cell r="E1715" t="str">
            <v>65,91</v>
          </cell>
        </row>
        <row r="1716">
          <cell r="A1716">
            <v>34653</v>
          </cell>
          <cell r="B1716" t="str">
            <v xml:space="preserve">DISJUNTOR TIPO DIN/IEC, MONOPOLAR DE 6  ATE  32A                                                                                                                                                                                                                                                                                                                                                                                                                                                          </v>
          </cell>
          <cell r="C1716" t="str">
            <v xml:space="preserve">UN    </v>
          </cell>
          <cell r="D1716" t="str">
            <v>CR</v>
          </cell>
          <cell r="E1716" t="str">
            <v>8,15</v>
          </cell>
        </row>
        <row r="1717">
          <cell r="A1717">
            <v>34688</v>
          </cell>
          <cell r="B1717" t="str">
            <v xml:space="preserve">DISJUNTOR TIPO DIN/IEC, MONOPOLAR DE 63 A                                                                                                                                                                                                                                                                                                                                                                                                                                                                 </v>
          </cell>
          <cell r="C1717" t="str">
            <v xml:space="preserve">UN    </v>
          </cell>
          <cell r="D1717" t="str">
            <v>CR</v>
          </cell>
          <cell r="E1717" t="str">
            <v>14,77</v>
          </cell>
        </row>
        <row r="1718">
          <cell r="A1718">
            <v>34709</v>
          </cell>
          <cell r="B1718" t="str">
            <v xml:space="preserve">DISJUNTOR TIPO DIN/IEC, TRIPOLAR DE 10 ATE 50A                                                                                                                                                                                                                                                                                                                                                                                                                                                            </v>
          </cell>
          <cell r="C1718" t="str">
            <v xml:space="preserve">UN    </v>
          </cell>
          <cell r="D1718" t="str">
            <v>CR</v>
          </cell>
          <cell r="E1718" t="str">
            <v>57,26</v>
          </cell>
        </row>
        <row r="1719">
          <cell r="A1719">
            <v>34714</v>
          </cell>
          <cell r="B1719" t="str">
            <v xml:space="preserve">DISJUNTOR TIPO DIN/IEC, TRIPOLAR 63 A                                                                                                                                                                                                                                                                                                                                                                                                                                                                     </v>
          </cell>
          <cell r="C1719" t="str">
            <v xml:space="preserve">UN    </v>
          </cell>
          <cell r="D1719" t="str">
            <v>CR</v>
          </cell>
          <cell r="E1719" t="str">
            <v>68,39</v>
          </cell>
        </row>
        <row r="1720">
          <cell r="A1720">
            <v>2388</v>
          </cell>
          <cell r="B1720" t="str">
            <v xml:space="preserve">DISJUNTOR TIPO NEMA, BIPOLAR 10  ATE  50 A, TENSAO MAXIMA 415 V                                                                                                                                                                                                                                                                                                                                                                                                                                           </v>
          </cell>
          <cell r="C1720" t="str">
            <v xml:space="preserve">UN    </v>
          </cell>
          <cell r="D1720" t="str">
            <v>CR</v>
          </cell>
          <cell r="E1720" t="str">
            <v>56,83</v>
          </cell>
        </row>
        <row r="1721">
          <cell r="A1721">
            <v>34606</v>
          </cell>
          <cell r="B1721" t="str">
            <v xml:space="preserve">DISJUNTOR TIPO NEMA, BIPOLAR 60 ATE 100A, TENSAO MAXIMA 415 V                                                                                                                                                                                                                                                                                                                                                                                                                                             </v>
          </cell>
          <cell r="C1721" t="str">
            <v xml:space="preserve">UN    </v>
          </cell>
          <cell r="D1721" t="str">
            <v>CR</v>
          </cell>
          <cell r="E1721" t="str">
            <v>87,17</v>
          </cell>
        </row>
        <row r="1722">
          <cell r="A1722">
            <v>34689</v>
          </cell>
          <cell r="B1722" t="str">
            <v xml:space="preserve">DISJUNTOR TIPO NEMA, MONOPOLAR DE 60 ATE 70A, TENSAO MAXIMA DE 240 V                                                                                                                                                                                                                                                                                                                                                                                                                                      </v>
          </cell>
          <cell r="C1722" t="str">
            <v xml:space="preserve">UN    </v>
          </cell>
          <cell r="D1722" t="str">
            <v>CR</v>
          </cell>
          <cell r="E1722" t="str">
            <v>27,75</v>
          </cell>
        </row>
        <row r="1723">
          <cell r="A1723">
            <v>2370</v>
          </cell>
          <cell r="B1723" t="str">
            <v xml:space="preserve">DISJUNTOR TIPO NEMA, MONOPOLAR 10 ATE 30A, TENSAO MAXIMA DE 240 V                                                                                                                                                                                                                                                                                                                                                                                                                                         </v>
          </cell>
          <cell r="C1723" t="str">
            <v xml:space="preserve">UN    </v>
          </cell>
          <cell r="D1723" t="str">
            <v xml:space="preserve">C </v>
          </cell>
          <cell r="E1723" t="str">
            <v>10,56</v>
          </cell>
        </row>
        <row r="1724">
          <cell r="A1724">
            <v>2386</v>
          </cell>
          <cell r="B1724" t="str">
            <v xml:space="preserve">DISJUNTOR TIPO NEMA, MONOPOLAR 35  ATE  50 A, TENSAO MAXIMA DE 240 V                                                                                                                                                                                                                                                                                                                                                                                                                                      </v>
          </cell>
          <cell r="C1724" t="str">
            <v xml:space="preserve">UN    </v>
          </cell>
          <cell r="D1724" t="str">
            <v>CR</v>
          </cell>
          <cell r="E1724" t="str">
            <v>17,71</v>
          </cell>
        </row>
        <row r="1725">
          <cell r="A1725">
            <v>2392</v>
          </cell>
          <cell r="B1725" t="str">
            <v xml:space="preserve">DISJUNTOR TIPO NEMA, TRIPOLAR 10  ATE  50A, TENSAO MAXIMA DE 415 V                                                                                                                                                                                                                                                                                                                                                                                                                                        </v>
          </cell>
          <cell r="C1725" t="str">
            <v xml:space="preserve">UN    </v>
          </cell>
          <cell r="D1725" t="str">
            <v>CR</v>
          </cell>
          <cell r="E1725" t="str">
            <v>70,88</v>
          </cell>
        </row>
        <row r="1726">
          <cell r="A1726">
            <v>2373</v>
          </cell>
          <cell r="B1726" t="str">
            <v xml:space="preserve">DISJUNTOR TIPO NEMA, TRIPOLAR 60 ATE 100 A, TENSAO MAXIMA DE 415 V                                                                                                                                                                                                                                                                                                                                                                                                                                        </v>
          </cell>
          <cell r="C1726" t="str">
            <v xml:space="preserve">UN    </v>
          </cell>
          <cell r="D1726" t="str">
            <v>CR</v>
          </cell>
          <cell r="E1726" t="str">
            <v>99,87</v>
          </cell>
        </row>
        <row r="1727">
          <cell r="A1727">
            <v>39465</v>
          </cell>
          <cell r="B1727" t="str">
            <v xml:space="preserve">DISPOSITIVO DPS CLASSE II, 1 POLO, TENSAO MAXIMA DE 175 V, CORRENTE MAXIMA DE *20* KA (TIPO AC)                                                                                                                                                                                                                                                                                                                                                                                                           </v>
          </cell>
          <cell r="C1727" t="str">
            <v xml:space="preserve">UN    </v>
          </cell>
          <cell r="D1727" t="str">
            <v>CR</v>
          </cell>
          <cell r="E1727" t="str">
            <v>61,01</v>
          </cell>
        </row>
        <row r="1728">
          <cell r="A1728">
            <v>39466</v>
          </cell>
          <cell r="B1728" t="str">
            <v xml:space="preserve">DISPOSITIVO DPS CLASSE II, 1 POLO, TENSAO MAXIMA DE 175 V, CORRENTE MAXIMA DE *30* KA (TIPO AC)                                                                                                                                                                                                                                                                                                                                                                                                           </v>
          </cell>
          <cell r="C1728" t="str">
            <v xml:space="preserve">UN    </v>
          </cell>
          <cell r="D1728" t="str">
            <v>CR</v>
          </cell>
          <cell r="E1728" t="str">
            <v>68,64</v>
          </cell>
        </row>
        <row r="1729">
          <cell r="A1729">
            <v>39467</v>
          </cell>
          <cell r="B1729" t="str">
            <v xml:space="preserve">DISPOSITIVO DPS CLASSE II, 1 POLO, TENSAO MAXIMA DE 175 V, CORRENTE MAXIMA DE *45* KA (TIPO AC)                                                                                                                                                                                                                                                                                                                                                                                                           </v>
          </cell>
          <cell r="C1729" t="str">
            <v xml:space="preserve">UN    </v>
          </cell>
          <cell r="D1729" t="str">
            <v>CR</v>
          </cell>
          <cell r="E1729" t="str">
            <v>87,80</v>
          </cell>
        </row>
        <row r="1730">
          <cell r="A1730">
            <v>39468</v>
          </cell>
          <cell r="B1730" t="str">
            <v xml:space="preserve">DISPOSITIVO DPS CLASSE II, 1 POLO, TENSAO MAXIMA DE 175 V, CORRENTE MAXIMA DE *90* KA (TIPO AC)                                                                                                                                                                                                                                                                                                                                                                                                           </v>
          </cell>
          <cell r="C1730" t="str">
            <v xml:space="preserve">UN    </v>
          </cell>
          <cell r="D1730" t="str">
            <v>CR</v>
          </cell>
          <cell r="E1730" t="str">
            <v>156,05</v>
          </cell>
        </row>
        <row r="1731">
          <cell r="A1731">
            <v>39469</v>
          </cell>
          <cell r="B1731" t="str">
            <v xml:space="preserve">DISPOSITIVO DPS CLASSE II, 1 POLO, TENSAO MAXIMA DE 275 V, CORRENTE MAXIMA DE *20* KA (TIPO AC)                                                                                                                                                                                                                                                                                                                                                                                                           </v>
          </cell>
          <cell r="C1731" t="str">
            <v xml:space="preserve">UN    </v>
          </cell>
          <cell r="D1731" t="str">
            <v>CR</v>
          </cell>
          <cell r="E1731" t="str">
            <v>63,57</v>
          </cell>
        </row>
        <row r="1732">
          <cell r="A1732">
            <v>39470</v>
          </cell>
          <cell r="B1732" t="str">
            <v xml:space="preserve">DISPOSITIVO DPS CLASSE II, 1 POLO, TENSAO MAXIMA DE 275 V, CORRENTE MAXIMA DE *30* KA (TIPO AC)                                                                                                                                                                                                                                                                                                                                                                                                           </v>
          </cell>
          <cell r="C1732" t="str">
            <v xml:space="preserve">UN    </v>
          </cell>
          <cell r="D1732" t="str">
            <v>CR</v>
          </cell>
          <cell r="E1732" t="str">
            <v>78,10</v>
          </cell>
        </row>
        <row r="1733">
          <cell r="A1733">
            <v>39471</v>
          </cell>
          <cell r="B1733" t="str">
            <v xml:space="preserve">DISPOSITIVO DPS CLASSE II, 1 POLO, TENSAO MAXIMA DE 275 V, CORRENTE MAXIMA DE *45* KA (TIPO AC)                                                                                                                                                                                                                                                                                                                                                                                                           </v>
          </cell>
          <cell r="C1733" t="str">
            <v xml:space="preserve">UN    </v>
          </cell>
          <cell r="D1733" t="str">
            <v>CR</v>
          </cell>
          <cell r="E1733" t="str">
            <v>93,86</v>
          </cell>
        </row>
        <row r="1734">
          <cell r="A1734">
            <v>39472</v>
          </cell>
          <cell r="B1734" t="str">
            <v xml:space="preserve">DISPOSITIVO DPS CLASSE II, 1 POLO, TENSAO MAXIMA DE 275 V, CORRENTE MAXIMA DE *90* KA (TIPO AC)                                                                                                                                                                                                                                                                                                                                                                                                           </v>
          </cell>
          <cell r="C1734" t="str">
            <v xml:space="preserve">UN    </v>
          </cell>
          <cell r="D1734" t="str">
            <v>CR</v>
          </cell>
          <cell r="E1734" t="str">
            <v>163,09</v>
          </cell>
        </row>
        <row r="1735">
          <cell r="A1735">
            <v>39473</v>
          </cell>
          <cell r="B1735" t="str">
            <v xml:space="preserve">DISPOSITIVO DPS CLASSE II, 1 POLO, TENSAO MAXIMA DE 385 V, CORRENTE MAXIMA DE *20* KA (TIPO AC)                                                                                                                                                                                                                                                                                                                                                                                                           </v>
          </cell>
          <cell r="C1735" t="str">
            <v xml:space="preserve">UN    </v>
          </cell>
          <cell r="D1735" t="str">
            <v>CR</v>
          </cell>
          <cell r="E1735" t="str">
            <v>105,35</v>
          </cell>
        </row>
        <row r="1736">
          <cell r="A1736">
            <v>39474</v>
          </cell>
          <cell r="B1736" t="str">
            <v xml:space="preserve">DISPOSITIVO DPS CLASSE II, 1 POLO, TENSAO MAXIMA DE 385 V, CORRENTE MAXIMA DE *30* KA (TIPO AC)                                                                                                                                                                                                                                                                                                                                                                                                           </v>
          </cell>
          <cell r="C1736" t="str">
            <v xml:space="preserve">UN    </v>
          </cell>
          <cell r="D1736" t="str">
            <v>CR</v>
          </cell>
          <cell r="E1736" t="str">
            <v>112,31</v>
          </cell>
        </row>
        <row r="1737">
          <cell r="A1737">
            <v>39475</v>
          </cell>
          <cell r="B1737" t="str">
            <v xml:space="preserve">DISPOSITIVO DPS CLASSE II, 1 POLO, TENSAO MAXIMA DE 385 V, CORRENTE MAXIMA DE *45* KA (TIPO AC)                                                                                                                                                                                                                                                                                                                                                                                                           </v>
          </cell>
          <cell r="C1737" t="str">
            <v xml:space="preserve">UN    </v>
          </cell>
          <cell r="D1737" t="str">
            <v>CR</v>
          </cell>
          <cell r="E1737" t="str">
            <v>127,43</v>
          </cell>
        </row>
        <row r="1738">
          <cell r="A1738">
            <v>39476</v>
          </cell>
          <cell r="B1738" t="str">
            <v xml:space="preserve">DISPOSITIVO DPS CLASSE II, 1 POLO, TENSAO MAXIMA DE 385 V, CORRENTE MAXIMA DE *90* KA (TIPO AC)                                                                                                                                                                                                                                                                                                                                                                                                           </v>
          </cell>
          <cell r="C1738" t="str">
            <v xml:space="preserve">UN    </v>
          </cell>
          <cell r="D1738" t="str">
            <v>CR</v>
          </cell>
          <cell r="E1738" t="str">
            <v>239,88</v>
          </cell>
        </row>
        <row r="1739">
          <cell r="A1739">
            <v>39477</v>
          </cell>
          <cell r="B1739" t="str">
            <v xml:space="preserve">DISPOSITIVO DPS CLASSE II, 1 POLO, TENSAO MAXIMA DE 460 V, CORRENTE MAXIMA DE *20* KA (TIPO AC)                                                                                                                                                                                                                                                                                                                                                                                                           </v>
          </cell>
          <cell r="C1739" t="str">
            <v xml:space="preserve">UN    </v>
          </cell>
          <cell r="D1739" t="str">
            <v>CR</v>
          </cell>
          <cell r="E1739" t="str">
            <v>117,53</v>
          </cell>
        </row>
        <row r="1740">
          <cell r="A1740">
            <v>39478</v>
          </cell>
          <cell r="B1740" t="str">
            <v xml:space="preserve">DISPOSITIVO DPS CLASSE II, 1 POLO, TENSAO MAXIMA DE 460 V, CORRENTE MAXIMA DE *30* KA (TIPO AC)                                                                                                                                                                                                                                                                                                                                                                                                           </v>
          </cell>
          <cell r="C1740" t="str">
            <v xml:space="preserve">UN    </v>
          </cell>
          <cell r="D1740" t="str">
            <v>CR</v>
          </cell>
          <cell r="E1740" t="str">
            <v>121,17</v>
          </cell>
        </row>
        <row r="1741">
          <cell r="A1741">
            <v>39479</v>
          </cell>
          <cell r="B1741" t="str">
            <v xml:space="preserve">DISPOSITIVO DPS CLASSE II, 1 POLO, TENSAO MAXIMA DE 460 V, CORRENTE MAXIMA DE *45* KA (TIPO AC)                                                                                                                                                                                                                                                                                                                                                                                                           </v>
          </cell>
          <cell r="C1741" t="str">
            <v xml:space="preserve">UN    </v>
          </cell>
          <cell r="D1741" t="str">
            <v>CR</v>
          </cell>
          <cell r="E1741" t="str">
            <v>142,77</v>
          </cell>
        </row>
        <row r="1742">
          <cell r="A1742">
            <v>39480</v>
          </cell>
          <cell r="B1742" t="str">
            <v xml:space="preserve">DISPOSITIVO DPS CLASSE II, 1 POLO, TENSAO MAXIMA DE 460 V, CORRENTE MAXIMA DE *90* KA (TIPO AC)                                                                                                                                                                                                                                                                                                                                                                                                           </v>
          </cell>
          <cell r="C1742" t="str">
            <v xml:space="preserve">UN    </v>
          </cell>
          <cell r="D1742" t="str">
            <v>CR</v>
          </cell>
          <cell r="E1742" t="str">
            <v>294,60</v>
          </cell>
        </row>
        <row r="1743">
          <cell r="A1743">
            <v>39459</v>
          </cell>
          <cell r="B1743" t="str">
            <v xml:space="preserve">DISPOSITIVO DR, 2 POLOS, SENSIBILIDADE DE 30 MA, CORRENTE DE 100 A, TIPO AC                                                                                                                                                                                                                                                                                                                                                                                                                               </v>
          </cell>
          <cell r="C1743" t="str">
            <v xml:space="preserve">UN    </v>
          </cell>
          <cell r="D1743" t="str">
            <v>CR</v>
          </cell>
          <cell r="E1743" t="str">
            <v>250,04</v>
          </cell>
        </row>
        <row r="1744">
          <cell r="A1744">
            <v>39445</v>
          </cell>
          <cell r="B1744" t="str">
            <v xml:space="preserve">DISPOSITIVO DR, 2 POLOS, SENSIBILIDADE DE 30 MA, CORRENTE DE 25 A, TIPO AC                                                                                                                                                                                                                                                                                                                                                                                                                                </v>
          </cell>
          <cell r="C1744" t="str">
            <v xml:space="preserve">UN    </v>
          </cell>
          <cell r="D1744" t="str">
            <v>CR</v>
          </cell>
          <cell r="E1744" t="str">
            <v>125,54</v>
          </cell>
        </row>
        <row r="1745">
          <cell r="A1745">
            <v>39446</v>
          </cell>
          <cell r="B1745" t="str">
            <v xml:space="preserve">DISPOSITIVO DR, 2 POLOS, SENSIBILIDADE DE 30 MA, CORRENTE DE 40 A, TIPO AC                                                                                                                                                                                                                                                                                                                                                                                                                                </v>
          </cell>
          <cell r="C1745" t="str">
            <v xml:space="preserve">UN    </v>
          </cell>
          <cell r="D1745" t="str">
            <v>CR</v>
          </cell>
          <cell r="E1745" t="str">
            <v>127,78</v>
          </cell>
        </row>
        <row r="1746">
          <cell r="A1746">
            <v>39447</v>
          </cell>
          <cell r="B1746" t="str">
            <v xml:space="preserve">DISPOSITIVO DR, 2 POLOS, SENSIBILIDADE DE 30 MA, CORRENTE DE 63 A, TIPO AC                                                                                                                                                                                                                                                                                                                                                                                                                                </v>
          </cell>
          <cell r="C1746" t="str">
            <v xml:space="preserve">UN    </v>
          </cell>
          <cell r="D1746" t="str">
            <v>CR</v>
          </cell>
          <cell r="E1746" t="str">
            <v>136,64</v>
          </cell>
        </row>
        <row r="1747">
          <cell r="A1747">
            <v>39448</v>
          </cell>
          <cell r="B1747" t="str">
            <v xml:space="preserve">DISPOSITIVO DR, 2 POLOS, SENSIBILIDADE DE 30 MA, CORRENTE DE 80 A, TIPO AC                                                                                                                                                                                                                                                                                                                                                                                                                                </v>
          </cell>
          <cell r="C1747" t="str">
            <v xml:space="preserve">UN    </v>
          </cell>
          <cell r="D1747" t="str">
            <v>CR</v>
          </cell>
          <cell r="E1747" t="str">
            <v>233,00</v>
          </cell>
        </row>
        <row r="1748">
          <cell r="A1748">
            <v>39450</v>
          </cell>
          <cell r="B1748" t="str">
            <v xml:space="preserve">DISPOSITIVO DR, 2 POLOS, SENSIBILIDADE DE 300 MA, CORRENTE DE 25 A, TIPO AC                                                                                                                                                                                                                                                                                                                                                                                                                               </v>
          </cell>
          <cell r="C1748" t="str">
            <v xml:space="preserve">UN    </v>
          </cell>
          <cell r="D1748" t="str">
            <v>CR</v>
          </cell>
          <cell r="E1748" t="str">
            <v>142,16</v>
          </cell>
        </row>
        <row r="1749">
          <cell r="A1749">
            <v>39451</v>
          </cell>
          <cell r="B1749" t="str">
            <v xml:space="preserve">DISPOSITIVO DR, 2 POLOS, SENSIBILIDADE DE 300 MA, CORRENTE DE 40 A, TIPO AC                                                                                                                                                                                                                                                                                                                                                                                                                               </v>
          </cell>
          <cell r="C1749" t="str">
            <v xml:space="preserve">UN    </v>
          </cell>
          <cell r="D1749" t="str">
            <v>CR</v>
          </cell>
          <cell r="E1749" t="str">
            <v>155,05</v>
          </cell>
        </row>
        <row r="1750">
          <cell r="A1750">
            <v>39452</v>
          </cell>
          <cell r="B1750" t="str">
            <v xml:space="preserve">DISPOSITIVO DR, 2 POLOS, SENSIBILIDADE DE 300 MA, CORRENTE DE 63 A, TIPO AC                                                                                                                                                                                                                                                                                                                                                                                                                               </v>
          </cell>
          <cell r="C1750" t="str">
            <v xml:space="preserve">UN    </v>
          </cell>
          <cell r="D1750" t="str">
            <v>CR</v>
          </cell>
          <cell r="E1750" t="str">
            <v>155,98</v>
          </cell>
        </row>
        <row r="1751">
          <cell r="A1751">
            <v>39523</v>
          </cell>
          <cell r="B1751" t="str">
            <v xml:space="preserve">DISPOSITIVO DR, 2 POLOS, SENSIBILIDADE DE 300 MA, CORRENTE DE 80 A, TIPO  AC                                                                                                                                                                                                                                                                                                                                                                                                                              </v>
          </cell>
          <cell r="C1751" t="str">
            <v xml:space="preserve">UN    </v>
          </cell>
          <cell r="D1751" t="str">
            <v>CR</v>
          </cell>
          <cell r="E1751" t="str">
            <v>261,03</v>
          </cell>
        </row>
        <row r="1752">
          <cell r="A1752">
            <v>39449</v>
          </cell>
          <cell r="B1752" t="str">
            <v xml:space="preserve">DISPOSITIVO DR, 4 POLOS, SENSIBILIDADE DE 30 MA, CORRENTE DE 100 A, TIPO AC                                                                                                                                                                                                                                                                                                                                                                                                                               </v>
          </cell>
          <cell r="C1752" t="str">
            <v xml:space="preserve">UN    </v>
          </cell>
          <cell r="D1752" t="str">
            <v>CR</v>
          </cell>
          <cell r="E1752" t="str">
            <v>289,07</v>
          </cell>
        </row>
        <row r="1753">
          <cell r="A1753">
            <v>39455</v>
          </cell>
          <cell r="B1753" t="str">
            <v xml:space="preserve">DISPOSITIVO DR, 4 POLOS, SENSIBILIDADE DE 30 MA, CORRENTE DE 25 A, TIPO AC                                                                                                                                                                                                                                                                                                                                                                                                                                </v>
          </cell>
          <cell r="C1753" t="str">
            <v xml:space="preserve">UN    </v>
          </cell>
          <cell r="D1753" t="str">
            <v>CR</v>
          </cell>
          <cell r="E1753" t="str">
            <v>143,04</v>
          </cell>
        </row>
        <row r="1754">
          <cell r="A1754">
            <v>39456</v>
          </cell>
          <cell r="B1754" t="str">
            <v xml:space="preserve">DISPOSITIVO DR, 4 POLOS, SENSIBILIDADE DE 30 MA, CORRENTE DE 40 A, TIPO AC                                                                                                                                                                                                                                                                                                                                                                                                                                </v>
          </cell>
          <cell r="C1754" t="str">
            <v xml:space="preserve">UN    </v>
          </cell>
          <cell r="D1754" t="str">
            <v>CR</v>
          </cell>
          <cell r="E1754" t="str">
            <v>143,14</v>
          </cell>
        </row>
        <row r="1755">
          <cell r="A1755">
            <v>39457</v>
          </cell>
          <cell r="B1755" t="str">
            <v xml:space="preserve">DISPOSITIVO DR, 4 POLOS, SENSIBILIDADE DE 30 MA, CORRENTE DE 63 A, TIPO AC                                                                                                                                                                                                                                                                                                                                                                                                                                </v>
          </cell>
          <cell r="C1755" t="str">
            <v xml:space="preserve">UN    </v>
          </cell>
          <cell r="D1755" t="str">
            <v>CR</v>
          </cell>
          <cell r="E1755" t="str">
            <v>156,05</v>
          </cell>
        </row>
        <row r="1756">
          <cell r="A1756">
            <v>39458</v>
          </cell>
          <cell r="B1756" t="str">
            <v xml:space="preserve">DISPOSITIVO DR, 4 POLOS, SENSIBILIDADE DE 30 MA, CORRENTE DE 80 A, TIPO AC                                                                                                                                                                                                                                                                                                                                                                                                                                </v>
          </cell>
          <cell r="C1756" t="str">
            <v xml:space="preserve">UN    </v>
          </cell>
          <cell r="D1756" t="str">
            <v>CR</v>
          </cell>
          <cell r="E1756" t="str">
            <v>291,20</v>
          </cell>
        </row>
        <row r="1757">
          <cell r="A1757">
            <v>39464</v>
          </cell>
          <cell r="B1757" t="str">
            <v xml:space="preserve">DISPOSITIVO DR, 4 POLOS, SENSIBILIDADE DE 300 MA, CORRENTE DE 100 A, TIPO AC                                                                                                                                                                                                                                                                                                                                                                                                                              </v>
          </cell>
          <cell r="C1757" t="str">
            <v xml:space="preserve">UN    </v>
          </cell>
          <cell r="D1757" t="str">
            <v>CR</v>
          </cell>
          <cell r="E1757" t="str">
            <v>468,27</v>
          </cell>
        </row>
        <row r="1758">
          <cell r="A1758">
            <v>39460</v>
          </cell>
          <cell r="B1758" t="str">
            <v xml:space="preserve">DISPOSITIVO DR, 4 POLOS, SENSIBILIDADE DE 300 MA, CORRENTE DE 25 A, TIPO AC                                                                                                                                                                                                                                                                                                                                                                                                                               </v>
          </cell>
          <cell r="C1758" t="str">
            <v xml:space="preserve">UN    </v>
          </cell>
          <cell r="D1758" t="str">
            <v>CR</v>
          </cell>
          <cell r="E1758" t="str">
            <v>177,60</v>
          </cell>
        </row>
        <row r="1759">
          <cell r="A1759">
            <v>39461</v>
          </cell>
          <cell r="B1759" t="str">
            <v xml:space="preserve">DISPOSITIVO DR, 4 POLOS, SENSIBILIDADE DE 300 MA, CORRENTE DE 40 A, TIPO AC                                                                                                                                                                                                                                                                                                                                                                                                                               </v>
          </cell>
          <cell r="C1759" t="str">
            <v xml:space="preserve">UN    </v>
          </cell>
          <cell r="D1759" t="str">
            <v>CR</v>
          </cell>
          <cell r="E1759" t="str">
            <v>208,11</v>
          </cell>
        </row>
        <row r="1760">
          <cell r="A1760">
            <v>39462</v>
          </cell>
          <cell r="B1760" t="str">
            <v xml:space="preserve">DISPOSITIVO DR, 4 POLOS, SENSIBILIDADE DE 300 MA, CORRENTE DE 63 A, TIPO AC                                                                                                                                                                                                                                                                                                                                                                                                                               </v>
          </cell>
          <cell r="C1760" t="str">
            <v xml:space="preserve">UN    </v>
          </cell>
          <cell r="D1760" t="str">
            <v>CR</v>
          </cell>
          <cell r="E1760" t="str">
            <v>200,56</v>
          </cell>
        </row>
        <row r="1761">
          <cell r="A1761">
            <v>39463</v>
          </cell>
          <cell r="B1761" t="str">
            <v xml:space="preserve">DISPOSITIVO DR, 4 POLOS, SENSIBILIDADE DE 300 MA, CORRENTE DE 80 A, TIPO AC                                                                                                                                                                                                                                                                                                                                                                                                                               </v>
          </cell>
          <cell r="C1761" t="str">
            <v xml:space="preserve">UN    </v>
          </cell>
          <cell r="D1761" t="str">
            <v>CR</v>
          </cell>
          <cell r="E1761" t="str">
            <v>464,64</v>
          </cell>
        </row>
        <row r="1762">
          <cell r="A1762">
            <v>26039</v>
          </cell>
          <cell r="B1762" t="str">
            <v xml:space="preserve">DISTRIBUIDOR DE AGREGADOS AUTOPROPELIDO, CAP 3 M3, A DIESEL, 6 CC, 176 CV                                                                                                                                                                                                                                                                                                                                                                                                                                 </v>
          </cell>
          <cell r="C1762" t="str">
            <v xml:space="preserve">UN    </v>
          </cell>
          <cell r="D1762" t="str">
            <v>CR</v>
          </cell>
          <cell r="E1762" t="str">
            <v>391.246,87</v>
          </cell>
        </row>
        <row r="1763">
          <cell r="A1763">
            <v>2401</v>
          </cell>
          <cell r="B1763" t="str">
            <v xml:space="preserve">DISTRIBUIDOR DE AGREGADOS REBOCAVEL, CAPACIDADE 1,9 M3, LARGURA DE TRABALHO 3,66 M                                                                                                                                                                                                                                                                                                                                                                                                                        </v>
          </cell>
          <cell r="C1763" t="str">
            <v xml:space="preserve">UN    </v>
          </cell>
          <cell r="D1763" t="str">
            <v>CR</v>
          </cell>
          <cell r="E1763" t="str">
            <v>89.991,11</v>
          </cell>
        </row>
        <row r="1764">
          <cell r="A1764">
            <v>38870</v>
          </cell>
          <cell r="B1764" t="str">
            <v xml:space="preserve">DISTRIBUIDOR METALICO, COM ROSCA, 2 SAIDAS, DN 1" X 1/2", PARA CONEXAO COM ANEL DESLIZANTE EM TUBO PEX PARA INST. AGUA QUENTE/FRIA                                                                                                                                                                                                                                                                                                                                                                        </v>
          </cell>
          <cell r="C1764" t="str">
            <v xml:space="preserve">UN    </v>
          </cell>
          <cell r="D1764" t="str">
            <v>CR</v>
          </cell>
          <cell r="E1764" t="str">
            <v>29,51</v>
          </cell>
        </row>
        <row r="1765">
          <cell r="A1765">
            <v>38869</v>
          </cell>
          <cell r="B1765" t="str">
            <v xml:space="preserve">DISTRIBUIDOR METALICO, COM ROSCA, 2 SAIDAS, DN 3/4" X 1/2", PARA CONEXAO COM ANEL DESLIZANTE EM TUBO PEX PARA INST. AGUA QUENTE/FRIA                                                                                                                                                                                                                                                                                                                                                                      </v>
          </cell>
          <cell r="C1765" t="str">
            <v xml:space="preserve">UN    </v>
          </cell>
          <cell r="D1765" t="str">
            <v>CR</v>
          </cell>
          <cell r="E1765" t="str">
            <v>19,91</v>
          </cell>
        </row>
        <row r="1766">
          <cell r="A1766">
            <v>38872</v>
          </cell>
          <cell r="B1766" t="str">
            <v xml:space="preserve">DISTRIBUIDOR METALICO, COM ROSCA, 3 SAIDAS, DN 1" X 1/2", PARA CONEXAO COM ANEL DESLIZANTE EM TUBO PEX PARA INST. AGUA QUENTE/FRIA                                                                                                                                                                                                                                                                                                                                                                        </v>
          </cell>
          <cell r="C1766" t="str">
            <v xml:space="preserve">UN    </v>
          </cell>
          <cell r="D1766" t="str">
            <v>CR</v>
          </cell>
          <cell r="E1766" t="str">
            <v>37,59</v>
          </cell>
        </row>
        <row r="1767">
          <cell r="A1767">
            <v>38871</v>
          </cell>
          <cell r="B1767" t="str">
            <v xml:space="preserve">DISTRIBUIDOR METALICO, COM ROSCA, 3 SAIDAS, DN 3/4" X 1/2", PARA CONEXAO COM ANEL DESLIZANTE EM TUBO PEX PARA INST. AGUA QUENTE/FRIA                                                                                                                                                                                                                                                                                                                                                                      </v>
          </cell>
          <cell r="C1767" t="str">
            <v xml:space="preserve">UN    </v>
          </cell>
          <cell r="D1767" t="str">
            <v>CR</v>
          </cell>
          <cell r="E1767" t="str">
            <v>25,99</v>
          </cell>
        </row>
        <row r="1768">
          <cell r="A1768">
            <v>39283</v>
          </cell>
          <cell r="B1768" t="str">
            <v xml:space="preserve">DISTRIBUIDOR, PLASTICO, 2 SAIDAS, DN 32 X 16 MM, PARA CONEXAO COM CRIMPAGEM, EM TUBO PEX PARA INST. AGUA QUENTE/FRIA                                                                                                                                                                                                                                                                                                                                                                                      </v>
          </cell>
          <cell r="C1768" t="str">
            <v xml:space="preserve">UN    </v>
          </cell>
          <cell r="D1768" t="str">
            <v>CR</v>
          </cell>
          <cell r="E1768" t="str">
            <v>121,76</v>
          </cell>
        </row>
        <row r="1769">
          <cell r="A1769">
            <v>39285</v>
          </cell>
          <cell r="B1769" t="str">
            <v xml:space="preserve">DISTRIBUIDOR, PLASTICO, 2 SAIDAS, DN 32 X 25 MM, PARA CONEXAO COM CRIMPAGEM, EM TUBO PEX PARA INST. AGUA QUENTE/FRIA                                                                                                                                                                                                                                                                                                                                                                                      </v>
          </cell>
          <cell r="C1769" t="str">
            <v xml:space="preserve">UN    </v>
          </cell>
          <cell r="D1769" t="str">
            <v>CR</v>
          </cell>
          <cell r="E1769" t="str">
            <v>139,16</v>
          </cell>
        </row>
        <row r="1770">
          <cell r="A1770">
            <v>39286</v>
          </cell>
          <cell r="B1770" t="str">
            <v xml:space="preserve">DISTRIBUIDOR, PLASTICO, 3 SAIDAS, DN 32 X 16 MM, PARA CONEXAO COM CRIMPAGEM, EM TUBO PEX PARA INST. AGUA QUENTE/FRIA                                                                                                                                                                                                                                                                                                                                                                                      </v>
          </cell>
          <cell r="C1770" t="str">
            <v xml:space="preserve">UN    </v>
          </cell>
          <cell r="D1770" t="str">
            <v>CR</v>
          </cell>
          <cell r="E1770" t="str">
            <v>133,37</v>
          </cell>
        </row>
        <row r="1771">
          <cell r="A1771">
            <v>39288</v>
          </cell>
          <cell r="B1771" t="str">
            <v xml:space="preserve">DISTRIBUIDOR, PLASTICO, 3 SAIDAS, DN 32 X 25 MM, PARA CONEXAO COM CRIMPAGEM, EM TUBO PEX PARA INST. AGUA QUENTE/FRIA                                                                                                                                                                                                                                                                                                                                                                                      </v>
          </cell>
          <cell r="C1771" t="str">
            <v xml:space="preserve">UN    </v>
          </cell>
          <cell r="D1771" t="str">
            <v>CR</v>
          </cell>
          <cell r="E1771" t="str">
            <v>162,34</v>
          </cell>
        </row>
        <row r="1772">
          <cell r="A1772">
            <v>44476</v>
          </cell>
          <cell r="B1772" t="str">
            <v xml:space="preserve">DIVISORIA EM GRANITO, COM DUAS FACES POLIDAS, TIPO ANDORINHA/ QUARTZ/ CASTELO/ CORUMBA OU OUTROS EQUIVALENTES DA REGIAO, E=  *3,0*  CM                                                                                                                                                                                                                                                                                                                                                                    </v>
          </cell>
          <cell r="C1772" t="str">
            <v xml:space="preserve">M2    </v>
          </cell>
          <cell r="D1772" t="str">
            <v>CR</v>
          </cell>
          <cell r="E1772" t="str">
            <v>752,83</v>
          </cell>
        </row>
        <row r="1773">
          <cell r="A1773">
            <v>10629</v>
          </cell>
          <cell r="B1773" t="str">
            <v xml:space="preserve">DIVISORIA EM MARMORE, COM DUAS FACES POLIDAS, BRANCO COMUM, E=  *3,0* CM                                                                                                                                                                                                                                                                                                                                                                                                                                  </v>
          </cell>
          <cell r="C1773" t="str">
            <v xml:space="preserve">M2    </v>
          </cell>
          <cell r="D1773" t="str">
            <v>CR</v>
          </cell>
          <cell r="E1773" t="str">
            <v>781,20</v>
          </cell>
        </row>
        <row r="1774">
          <cell r="A1774">
            <v>10698</v>
          </cell>
          <cell r="B1774" t="str">
            <v xml:space="preserve">DIVISORIA, PLACA  PRE-MOLDADA EM GRANILITE, MARMORITE OU GRANITINA,  E = *3 CM                                                                                                                                                                                                                                                                                                                                                                                                                            </v>
          </cell>
          <cell r="C1774" t="str">
            <v xml:space="preserve">M2    </v>
          </cell>
          <cell r="D1774" t="str">
            <v>CR</v>
          </cell>
          <cell r="E1774" t="str">
            <v>207,56</v>
          </cell>
        </row>
        <row r="1775">
          <cell r="A1775">
            <v>40521</v>
          </cell>
          <cell r="B1775" t="str">
            <v xml:space="preserve">DOBRADEIRA ELETROMECANICA DE VERGALHAO, PARA ACO DE DIAMETRO ATE 1 1/2", MOTOR ELETRICO TRIFASICO, POTENCIA DE 3 HP ATE 5 HP                                                                                                                                                                                                                                                                                                                                                                              </v>
          </cell>
          <cell r="C1775" t="str">
            <v xml:space="preserve">UN    </v>
          </cell>
          <cell r="D1775" t="str">
            <v>CR</v>
          </cell>
          <cell r="E1775" t="str">
            <v>99.576,31</v>
          </cell>
        </row>
        <row r="1776">
          <cell r="A1776">
            <v>2432</v>
          </cell>
          <cell r="B1776" t="str">
            <v xml:space="preserve">DOBRADICA EM ACO/FERRO, 3 1/2" X  3", E= 1,9  A 2 MM, COM ANEL,  CROMADO OU ZINCADO, TAMPA BOLA, COM PARAFUSOS                                                                                                                                                                                                                                                                                                                                                                                            </v>
          </cell>
          <cell r="C1776" t="str">
            <v xml:space="preserve">UN    </v>
          </cell>
          <cell r="D1776" t="str">
            <v>CR</v>
          </cell>
          <cell r="E1776" t="str">
            <v>35,18</v>
          </cell>
        </row>
        <row r="1777">
          <cell r="A1777">
            <v>2433</v>
          </cell>
          <cell r="B1777" t="str">
            <v xml:space="preserve">DOBRADICA EM ACO/FERRO, 3" X 2 1/2", E= 1,2 A 1,8 MM, SEM ANEL,  CROMADO OU ZINCADO, TAMPA CHATA, COM PARAFUSOS                                                                                                                                                                                                                                                                                                                                                                                           </v>
          </cell>
          <cell r="C1777" t="str">
            <v xml:space="preserve">UN    </v>
          </cell>
          <cell r="D1777" t="str">
            <v>CR</v>
          </cell>
          <cell r="E1777" t="str">
            <v>11,92</v>
          </cell>
        </row>
        <row r="1778">
          <cell r="A1778">
            <v>2418</v>
          </cell>
          <cell r="B1778" t="str">
            <v xml:space="preserve">DOBRADICA EM ACO/FERRO, 3" X 2 1/2", E= 1,2 A 1,8 MM, SEM ANEL, CROMADO OU ZINCADO, TAMPA BOLA, COM PARAFUSOS                                                                                                                                                                                                                                                                                                                                                                                             </v>
          </cell>
          <cell r="C1778" t="str">
            <v xml:space="preserve">UN    </v>
          </cell>
          <cell r="D1778" t="str">
            <v xml:space="preserve">C </v>
          </cell>
          <cell r="E1778" t="str">
            <v>16,32</v>
          </cell>
        </row>
        <row r="1779">
          <cell r="A1779">
            <v>2420</v>
          </cell>
          <cell r="B1779" t="str">
            <v xml:space="preserve">DOBRADICA EM ACO/FERRO, 3" X 2 1/2", E= 1,9 A 2 MM, SEM ANEL,  CROMADO OU ZINCADO, TAMPA BOLA, COM PARAFUSOS                                                                                                                                                                                                                                                                                                                                                                                              </v>
          </cell>
          <cell r="C1779" t="str">
            <v xml:space="preserve">UN    </v>
          </cell>
          <cell r="D1779" t="str">
            <v>CR</v>
          </cell>
          <cell r="E1779" t="str">
            <v>20,47</v>
          </cell>
        </row>
        <row r="1780">
          <cell r="A1780">
            <v>11447</v>
          </cell>
          <cell r="B1780" t="str">
            <v xml:space="preserve">DOBRADICA EM LATAO, 3 " X 2 1/2 ", E= 1,9 A 2 MM, COM ANEL, CROMADO, TAMPA BOLA, COM PARAFUSOS                                                                                                                                                                                                                                                                                                                                                                                                            </v>
          </cell>
          <cell r="C1780" t="str">
            <v xml:space="preserve">UN    </v>
          </cell>
          <cell r="D1780" t="str">
            <v>CR</v>
          </cell>
          <cell r="E1780" t="str">
            <v>40,45</v>
          </cell>
        </row>
        <row r="1781">
          <cell r="A1781">
            <v>11451</v>
          </cell>
          <cell r="B1781" t="str">
            <v xml:space="preserve">DOBRADICA TIPO VAI-E-VEM EM ACO/FERRO, TAMANHO 3'', GALVANIZADO, COM PARAFUSOS                                                                                                                                                                                                                                                                                                                                                                                                                            </v>
          </cell>
          <cell r="C1781" t="str">
            <v xml:space="preserve">UN    </v>
          </cell>
          <cell r="D1781" t="str">
            <v>CR</v>
          </cell>
          <cell r="E1781" t="str">
            <v>108,44</v>
          </cell>
        </row>
        <row r="1782">
          <cell r="A1782">
            <v>11116</v>
          </cell>
          <cell r="B1782" t="str">
            <v xml:space="preserve">DOMOS INDIVIDUAL EM ACRILICO BRANCO *95 X 95* CM, SEM INSTALACAO                                                                                                                                                                                                                                                                                                                                                                                                                                          </v>
          </cell>
          <cell r="C1782" t="str">
            <v xml:space="preserve">UN    </v>
          </cell>
          <cell r="D1782" t="str">
            <v>CR</v>
          </cell>
          <cell r="E1782" t="str">
            <v>840,53</v>
          </cell>
        </row>
        <row r="1783">
          <cell r="A1783">
            <v>38411</v>
          </cell>
          <cell r="B1783" t="str">
            <v xml:space="preserve">DOSADOR DE AREIA, CAPACIDADE DE *26* LITROS                                                                                                                                                                                                                                                                                                                                                                                                                                                               </v>
          </cell>
          <cell r="C1783" t="str">
            <v xml:space="preserve">UN    </v>
          </cell>
          <cell r="D1783" t="str">
            <v>CR</v>
          </cell>
          <cell r="E1783" t="str">
            <v>1.590,28</v>
          </cell>
        </row>
        <row r="1784">
          <cell r="A1784">
            <v>38189</v>
          </cell>
          <cell r="B1784" t="str">
            <v xml:space="preserve">DUCHA / CHUVEIRO METALICO, DE PAREDE, ARTICULAVEL, COM BRACO/CANO, SEM DESVIADOR                                                                                                                                                                                                                                                                                                                                                                                                                          </v>
          </cell>
          <cell r="C1784" t="str">
            <v xml:space="preserve">UN    </v>
          </cell>
          <cell r="D1784" t="str">
            <v>CR</v>
          </cell>
          <cell r="E1784" t="str">
            <v>154,31</v>
          </cell>
        </row>
        <row r="1785">
          <cell r="A1785">
            <v>38190</v>
          </cell>
          <cell r="B1785" t="str">
            <v xml:space="preserve">DUCHA / CHUVEIRO METALICO, DE PAREDE, ARTICULAVEL, COM DESVIADOR E DUCHA MANUAL                                                                                                                                                                                                                                                                                                                                                                                                                           </v>
          </cell>
          <cell r="C1785" t="str">
            <v xml:space="preserve">UN    </v>
          </cell>
          <cell r="D1785" t="str">
            <v>CR</v>
          </cell>
          <cell r="E1785" t="str">
            <v>325,08</v>
          </cell>
        </row>
        <row r="1786">
          <cell r="A1786">
            <v>7608</v>
          </cell>
          <cell r="B1786" t="str">
            <v xml:space="preserve">DUCHA / CHUVEIRO PLASTICO SIMPLES, 5 '', BRANCO, PARA ACOPLAR EM HASTE 1/2 ", AGUA FRIA                                                                                                                                                                                                                                                                                                                                                                                                                   </v>
          </cell>
          <cell r="C1786" t="str">
            <v xml:space="preserve">UN    </v>
          </cell>
          <cell r="D1786" t="str">
            <v>CR</v>
          </cell>
          <cell r="E1786" t="str">
            <v>13,13</v>
          </cell>
        </row>
        <row r="1787">
          <cell r="A1787">
            <v>1370</v>
          </cell>
          <cell r="B1787" t="str">
            <v xml:space="preserve">DUCHA HIGIENICA PLASTICA COM REGISTRO METALICO 1/2 "                                                                                                                                                                                                                                                                                                                                                                                                                                                      </v>
          </cell>
          <cell r="C1787" t="str">
            <v xml:space="preserve">UN    </v>
          </cell>
          <cell r="D1787" t="str">
            <v>CR</v>
          </cell>
          <cell r="E1787" t="str">
            <v>119,70</v>
          </cell>
        </row>
        <row r="1788">
          <cell r="A1788">
            <v>36516</v>
          </cell>
          <cell r="B1788" t="str">
            <v xml:space="preserve">DUMPER COM CAPACIDADE DE CARGA DE 1700 KG, PARTIDA ELETRICA, MOTOR DIESEL COM POTENCIA DE 16 CV                                                                                                                                                                                                                                                                                                                                                                                                           </v>
          </cell>
          <cell r="C1788" t="str">
            <v xml:space="preserve">UN    </v>
          </cell>
          <cell r="D1788" t="str">
            <v>CR</v>
          </cell>
          <cell r="E1788" t="str">
            <v>137.999,90</v>
          </cell>
        </row>
        <row r="1789">
          <cell r="A1789">
            <v>34777</v>
          </cell>
          <cell r="B1789" t="str">
            <v xml:space="preserve">ELEMENTO VAZADO CERAMICO DIAGONAL (TIPO FLOR/QUADRADO/XIS) 25 X 18 X 7 CM                                                                                                                                                                                                                                                                                                                                                                                                                                 </v>
          </cell>
          <cell r="C1789" t="str">
            <v xml:space="preserve">UN    </v>
          </cell>
          <cell r="D1789" t="str">
            <v>CR</v>
          </cell>
          <cell r="E1789" t="str">
            <v>2,68</v>
          </cell>
        </row>
        <row r="1790">
          <cell r="A1790">
            <v>7272</v>
          </cell>
          <cell r="B1790" t="str">
            <v xml:space="preserve">ELEMENTO VAZADO CERAMICO QUADRADO (TIPO RETO OU REDONDO), *7 A 9 X 20 X 20* CM (L X A X C)                                                                                                                                                                                                                                                                                                                                                                                                                </v>
          </cell>
          <cell r="C1790" t="str">
            <v xml:space="preserve">UN    </v>
          </cell>
          <cell r="D1790" t="str">
            <v>CR</v>
          </cell>
          <cell r="E1790" t="str">
            <v>2,26</v>
          </cell>
        </row>
        <row r="1791">
          <cell r="A1791">
            <v>10605</v>
          </cell>
          <cell r="B1791" t="str">
            <v xml:space="preserve">ELEMENTO VAZADO DE CONCRETO, QUADRICULADO, 1 FURO *10 X 10 X 10* CM                                                                                                                                                                                                                                                                                                                                                                                                                                       </v>
          </cell>
          <cell r="C1791" t="str">
            <v xml:space="preserve">UN    </v>
          </cell>
          <cell r="D1791" t="str">
            <v>CR</v>
          </cell>
          <cell r="E1791" t="str">
            <v>4,90</v>
          </cell>
        </row>
        <row r="1792">
          <cell r="A1792">
            <v>10604</v>
          </cell>
          <cell r="B1792" t="str">
            <v xml:space="preserve">ELEMENTO VAZADO DE CONCRETO, QUADRICULADO, 1 FURO *20 X 10 X 7* CM                                                                                                                                                                                                                                                                                                                                                                                                                                        </v>
          </cell>
          <cell r="C1792" t="str">
            <v xml:space="preserve">UN    </v>
          </cell>
          <cell r="D1792" t="str">
            <v>CR</v>
          </cell>
          <cell r="E1792" t="str">
            <v>11,42</v>
          </cell>
        </row>
        <row r="1793">
          <cell r="A1793">
            <v>672</v>
          </cell>
          <cell r="B1793" t="str">
            <v xml:space="preserve">ELEMENTO VAZADO DE CONCRETO, QUADRICULADO, 1 FURO *20 X 20 X 6,5* CM                                                                                                                                                                                                                                                                                                                                                                                                                                      </v>
          </cell>
          <cell r="C1793" t="str">
            <v xml:space="preserve">UN    </v>
          </cell>
          <cell r="D1793" t="str">
            <v>CR</v>
          </cell>
          <cell r="E1793" t="str">
            <v>15,71</v>
          </cell>
        </row>
        <row r="1794">
          <cell r="A1794">
            <v>668</v>
          </cell>
          <cell r="B1794" t="str">
            <v xml:space="preserve">ELEMENTO VAZADO DE CONCRETO, QUADRICULADO, 16 FUROS *29 X 29 X 6* CM                                                                                                                                                                                                                                                                                                                                                                                                                                      </v>
          </cell>
          <cell r="C1794" t="str">
            <v xml:space="preserve">UN    </v>
          </cell>
          <cell r="D1794" t="str">
            <v>CR</v>
          </cell>
          <cell r="E1794" t="str">
            <v>18,97</v>
          </cell>
        </row>
        <row r="1795">
          <cell r="A1795">
            <v>10578</v>
          </cell>
          <cell r="B1795" t="str">
            <v xml:space="preserve">ELEMENTO VAZADO DE CONCRETO, QUADRICULADO, 16 FUROS *33 X 33 X 10* CM                                                                                                                                                                                                                                                                                                                                                                                                                                     </v>
          </cell>
          <cell r="C1795" t="str">
            <v xml:space="preserve">UN    </v>
          </cell>
          <cell r="D1795" t="str">
            <v>CR</v>
          </cell>
          <cell r="E1795" t="str">
            <v>22,09</v>
          </cell>
        </row>
        <row r="1796">
          <cell r="A1796">
            <v>666</v>
          </cell>
          <cell r="B1796" t="str">
            <v xml:space="preserve">ELEMENTO VAZADO DE CONCRETO, QUADRICULADO, 16 FUROS *40 X 40 X 7* CM                                                                                                                                                                                                                                                                                                                                                                                                                                      </v>
          </cell>
          <cell r="C1796" t="str">
            <v xml:space="preserve">UN    </v>
          </cell>
          <cell r="D1796" t="str">
            <v>CR</v>
          </cell>
          <cell r="E1796" t="str">
            <v>24,57</v>
          </cell>
        </row>
        <row r="1797">
          <cell r="A1797">
            <v>665</v>
          </cell>
          <cell r="B1797" t="str">
            <v xml:space="preserve">ELEMENTO VAZADO DE CONCRETO, QUADRICULADO, 16 FUROS *50 X 50 X 7* CM                                                                                                                                                                                                                                                                                                                                                                                                                                      </v>
          </cell>
          <cell r="C1797" t="str">
            <v xml:space="preserve">UN    </v>
          </cell>
          <cell r="D1797" t="str">
            <v>CR</v>
          </cell>
          <cell r="E1797" t="str">
            <v>32,85</v>
          </cell>
        </row>
        <row r="1798">
          <cell r="A1798">
            <v>10577</v>
          </cell>
          <cell r="B1798" t="str">
            <v xml:space="preserve">ELEMENTO VAZADO DE CONCRETO, QUADRICULADO, 25 FUROS *50 X 50 X 5* CM                                                                                                                                                                                                                                                                                                                                                                                                                                      </v>
          </cell>
          <cell r="C1798" t="str">
            <v xml:space="preserve">UN    </v>
          </cell>
          <cell r="D1798" t="str">
            <v>CR</v>
          </cell>
          <cell r="E1798" t="str">
            <v>29,14</v>
          </cell>
        </row>
        <row r="1799">
          <cell r="A1799">
            <v>10583</v>
          </cell>
          <cell r="B1799" t="str">
            <v xml:space="preserve">ELEMENTO VAZADO DE CONCRETO, VENEZIANA *39 X 22 X 15* CM                                                                                                                                                                                                                                                                                                                                                                                                                                                  </v>
          </cell>
          <cell r="C1799" t="str">
            <v xml:space="preserve">UN    </v>
          </cell>
          <cell r="D1799" t="str">
            <v>CR</v>
          </cell>
          <cell r="E1799" t="str">
            <v>15,14</v>
          </cell>
        </row>
        <row r="1800">
          <cell r="A1800">
            <v>10579</v>
          </cell>
          <cell r="B1800" t="str">
            <v xml:space="preserve">ELEMENTO VAZADO DE CONCRETO, VENEZIANA *39 X 29 X 10* CM                                                                                                                                                                                                                                                                                                                                                                                                                                                  </v>
          </cell>
          <cell r="C1800" t="str">
            <v xml:space="preserve">UN    </v>
          </cell>
          <cell r="D1800" t="str">
            <v>CR</v>
          </cell>
          <cell r="E1800" t="str">
            <v>26,39</v>
          </cell>
        </row>
        <row r="1801">
          <cell r="A1801">
            <v>10582</v>
          </cell>
          <cell r="B1801" t="str">
            <v xml:space="preserve">ELEMENTO VAZADO DE CONCRETO, VENEZIANA *40 X 10 X 10* CM                                                                                                                                                                                                                                                                                                                                                                                                                                                  </v>
          </cell>
          <cell r="C1801" t="str">
            <v xml:space="preserve">UN    </v>
          </cell>
          <cell r="D1801" t="str">
            <v>CR</v>
          </cell>
          <cell r="E1801" t="str">
            <v>13,33</v>
          </cell>
        </row>
        <row r="1802">
          <cell r="A1802">
            <v>2436</v>
          </cell>
          <cell r="B1802" t="str">
            <v xml:space="preserve">ELETRICISTA (HORISTA)                                                                                                                                                                                                                                                                                                                                                                                                                                                                                     </v>
          </cell>
          <cell r="C1802" t="str">
            <v xml:space="preserve">H     </v>
          </cell>
          <cell r="D1802" t="str">
            <v xml:space="preserve">C </v>
          </cell>
          <cell r="E1802" t="str">
            <v>31,49</v>
          </cell>
        </row>
        <row r="1803">
          <cell r="A1803">
            <v>40918</v>
          </cell>
          <cell r="B1803" t="str">
            <v xml:space="preserve">ELETRICISTA (MENSALISTA)                                                                                                                                                                                                                                                                                                                                                                                                                                                                                  </v>
          </cell>
          <cell r="C1803" t="str">
            <v xml:space="preserve">MES   </v>
          </cell>
          <cell r="D1803" t="str">
            <v>CR</v>
          </cell>
          <cell r="E1803" t="str">
            <v>5.512,49</v>
          </cell>
        </row>
        <row r="1804">
          <cell r="A1804">
            <v>2439</v>
          </cell>
          <cell r="B1804" t="str">
            <v xml:space="preserve">ELETRICISTA DE MANUTENCAO INDUSTRIAL (HORISTA)                                                                                                                                                                                                                                                                                                                                                                                                                                                            </v>
          </cell>
          <cell r="C1804" t="str">
            <v xml:space="preserve">H     </v>
          </cell>
          <cell r="D1804" t="str">
            <v>CR</v>
          </cell>
          <cell r="E1804" t="str">
            <v>29,36</v>
          </cell>
        </row>
        <row r="1805">
          <cell r="A1805">
            <v>40923</v>
          </cell>
          <cell r="B1805" t="str">
            <v xml:space="preserve">ELETRICISTA DE MANUTENCAO INDUSTRIAL (MENSALISTA)                                                                                                                                                                                                                                                                                                                                                                                                                                                         </v>
          </cell>
          <cell r="C1805" t="str">
            <v xml:space="preserve">MES   </v>
          </cell>
          <cell r="D1805" t="str">
            <v>CR</v>
          </cell>
          <cell r="E1805" t="str">
            <v>5.140,44</v>
          </cell>
        </row>
        <row r="1806">
          <cell r="A1806">
            <v>10998</v>
          </cell>
          <cell r="B1806" t="str">
            <v xml:space="preserve">ELETRODO REVESTIDO AWS - E-6010, DIAMETRO IGUAL A 4,00 MM                                                                                                                                                                                                                                                                                                                                                                                                                                                 </v>
          </cell>
          <cell r="C1806" t="str">
            <v xml:space="preserve">KG    </v>
          </cell>
          <cell r="D1806" t="str">
            <v>CR</v>
          </cell>
          <cell r="E1806" t="str">
            <v>49,98</v>
          </cell>
        </row>
        <row r="1807">
          <cell r="A1807">
            <v>11002</v>
          </cell>
          <cell r="B1807" t="str">
            <v xml:space="preserve">ELETRODO REVESTIDO AWS - E6013, DIAMETRO IGUAL A 2,50 MM                                                                                                                                                                                                                                                                                                                                                                                                                                                  </v>
          </cell>
          <cell r="C1807" t="str">
            <v xml:space="preserve">KG    </v>
          </cell>
          <cell r="D1807" t="str">
            <v>CR</v>
          </cell>
          <cell r="E1807" t="str">
            <v>45,79</v>
          </cell>
        </row>
        <row r="1808">
          <cell r="A1808">
            <v>10999</v>
          </cell>
          <cell r="B1808" t="str">
            <v xml:space="preserve">ELETRODO REVESTIDO AWS - E6013, DIAMETRO IGUAL A 4,00 MM                                                                                                                                                                                                                                                                                                                                                                                                                                                  </v>
          </cell>
          <cell r="C1808" t="str">
            <v xml:space="preserve">KG    </v>
          </cell>
          <cell r="D1808" t="str">
            <v>CR</v>
          </cell>
          <cell r="E1808" t="str">
            <v>43,99</v>
          </cell>
        </row>
        <row r="1809">
          <cell r="A1809">
            <v>10997</v>
          </cell>
          <cell r="B1809" t="str">
            <v xml:space="preserve">ELETRODO REVESTIDO AWS - E7018, DIAMETRO IGUAL A 4,00 MM                                                                                                                                                                                                                                                                                                                                                                                                                                                  </v>
          </cell>
          <cell r="C1809" t="str">
            <v xml:space="preserve">KG    </v>
          </cell>
          <cell r="D1809" t="str">
            <v xml:space="preserve">C </v>
          </cell>
          <cell r="E1809" t="str">
            <v>47,68</v>
          </cell>
        </row>
        <row r="1810">
          <cell r="A1810">
            <v>2685</v>
          </cell>
          <cell r="B1810" t="str">
            <v xml:space="preserve">ELETRODUTO DE PVC RIGIDO ROSCAVEL DE 1 ", SEM LUVA                                                                                                                                                                                                                                                                                                                                                                                                                                                        </v>
          </cell>
          <cell r="C1810" t="str">
            <v xml:space="preserve">M     </v>
          </cell>
          <cell r="D1810" t="str">
            <v>CR</v>
          </cell>
          <cell r="E1810" t="str">
            <v>6,87</v>
          </cell>
        </row>
        <row r="1811">
          <cell r="A1811">
            <v>2680</v>
          </cell>
          <cell r="B1811" t="str">
            <v xml:space="preserve">ELETRODUTO DE PVC RIGIDO ROSCAVEL DE 1 1/2 ", SEM LUVA                                                                                                                                                                                                                                                                                                                                                                                                                                                    </v>
          </cell>
          <cell r="C1811" t="str">
            <v xml:space="preserve">M     </v>
          </cell>
          <cell r="D1811" t="str">
            <v>CR</v>
          </cell>
          <cell r="E1811" t="str">
            <v>10,05</v>
          </cell>
        </row>
        <row r="1812">
          <cell r="A1812">
            <v>2684</v>
          </cell>
          <cell r="B1812" t="str">
            <v xml:space="preserve">ELETRODUTO DE PVC RIGIDO ROSCAVEL DE 1 1/4 ", SEM LUVA                                                                                                                                                                                                                                                                                                                                                                                                                                                    </v>
          </cell>
          <cell r="C1812" t="str">
            <v xml:space="preserve">M     </v>
          </cell>
          <cell r="D1812" t="str">
            <v>CR</v>
          </cell>
          <cell r="E1812" t="str">
            <v>9,14</v>
          </cell>
        </row>
        <row r="1813">
          <cell r="A1813">
            <v>2673</v>
          </cell>
          <cell r="B1813" t="str">
            <v xml:space="preserve">ELETRODUTO DE PVC RIGIDO ROSCAVEL DE 1/2 ", SEM LUVA                                                                                                                                                                                                                                                                                                                                                                                                                                                      </v>
          </cell>
          <cell r="C1813" t="str">
            <v xml:space="preserve">M     </v>
          </cell>
          <cell r="D1813" t="str">
            <v xml:space="preserve">C </v>
          </cell>
          <cell r="E1813" t="str">
            <v>3,53</v>
          </cell>
        </row>
        <row r="1814">
          <cell r="A1814">
            <v>2681</v>
          </cell>
          <cell r="B1814" t="str">
            <v xml:space="preserve">ELETRODUTO DE PVC RIGIDO ROSCAVEL DE 2 ", SEM LUVA                                                                                                                                                                                                                                                                                                                                                                                                                                                        </v>
          </cell>
          <cell r="C1814" t="str">
            <v xml:space="preserve">M     </v>
          </cell>
          <cell r="D1814" t="str">
            <v>CR</v>
          </cell>
          <cell r="E1814" t="str">
            <v>16,42</v>
          </cell>
        </row>
        <row r="1815">
          <cell r="A1815">
            <v>2682</v>
          </cell>
          <cell r="B1815" t="str">
            <v xml:space="preserve">ELETRODUTO DE PVC RIGIDO ROSCAVEL DE 2 1/2 ", SEM LUVA                                                                                                                                                                                                                                                                                                                                                                                                                                                    </v>
          </cell>
          <cell r="C1815" t="str">
            <v xml:space="preserve">M     </v>
          </cell>
          <cell r="D1815" t="str">
            <v>CR</v>
          </cell>
          <cell r="E1815" t="str">
            <v>23,96</v>
          </cell>
        </row>
        <row r="1816">
          <cell r="A1816">
            <v>2686</v>
          </cell>
          <cell r="B1816" t="str">
            <v xml:space="preserve">ELETRODUTO DE PVC RIGIDO ROSCAVEL DE 3 ", SEM LUVA                                                                                                                                                                                                                                                                                                                                                                                                                                                        </v>
          </cell>
          <cell r="C1816" t="str">
            <v xml:space="preserve">M     </v>
          </cell>
          <cell r="D1816" t="str">
            <v>CR</v>
          </cell>
          <cell r="E1816" t="str">
            <v>30,05</v>
          </cell>
        </row>
        <row r="1817">
          <cell r="A1817">
            <v>2674</v>
          </cell>
          <cell r="B1817" t="str">
            <v xml:space="preserve">ELETRODUTO DE PVC RIGIDO ROSCAVEL DE 3/4 ", SEM LUVA                                                                                                                                                                                                                                                                                                                                                                                                                                                      </v>
          </cell>
          <cell r="C1817" t="str">
            <v xml:space="preserve">M     </v>
          </cell>
          <cell r="D1817" t="str">
            <v>CR</v>
          </cell>
          <cell r="E1817" t="str">
            <v>4,39</v>
          </cell>
        </row>
        <row r="1818">
          <cell r="A1818">
            <v>2683</v>
          </cell>
          <cell r="B1818" t="str">
            <v xml:space="preserve">ELETRODUTO DE PVC RIGIDO ROSCAVEL DE 4 ", SEM LUVA                                                                                                                                                                                                                                                                                                                                                                                                                                                        </v>
          </cell>
          <cell r="C1818" t="str">
            <v xml:space="preserve">M     </v>
          </cell>
          <cell r="D1818" t="str">
            <v>CR</v>
          </cell>
          <cell r="E1818" t="str">
            <v>47,35</v>
          </cell>
        </row>
        <row r="1819">
          <cell r="A1819">
            <v>2676</v>
          </cell>
          <cell r="B1819" t="str">
            <v xml:space="preserve">ELETRODUTO DE PVC RIGIDO SOLDAVEL, CLASSE B, DE 20 MM                                                                                                                                                                                                                                                                                                                                                                                                                                                     </v>
          </cell>
          <cell r="C1819" t="str">
            <v xml:space="preserve">M     </v>
          </cell>
          <cell r="D1819" t="str">
            <v>CR</v>
          </cell>
          <cell r="E1819" t="str">
            <v>2,05</v>
          </cell>
        </row>
        <row r="1820">
          <cell r="A1820">
            <v>2678</v>
          </cell>
          <cell r="B1820" t="str">
            <v xml:space="preserve">ELETRODUTO DE PVC RIGIDO SOLDAVEL, CLASSE B, DE 25 MM                                                                                                                                                                                                                                                                                                                                                                                                                                                     </v>
          </cell>
          <cell r="C1820" t="str">
            <v xml:space="preserve">M     </v>
          </cell>
          <cell r="D1820" t="str">
            <v>CR</v>
          </cell>
          <cell r="E1820" t="str">
            <v>2,57</v>
          </cell>
        </row>
        <row r="1821">
          <cell r="A1821">
            <v>2679</v>
          </cell>
          <cell r="B1821" t="str">
            <v xml:space="preserve">ELETRODUTO DE PVC RIGIDO SOLDAVEL, CLASSE B, DE 32 MM                                                                                                                                                                                                                                                                                                                                                                                                                                                     </v>
          </cell>
          <cell r="C1821" t="str">
            <v xml:space="preserve">M     </v>
          </cell>
          <cell r="D1821" t="str">
            <v>CR</v>
          </cell>
          <cell r="E1821" t="str">
            <v>3,96</v>
          </cell>
        </row>
        <row r="1822">
          <cell r="A1822">
            <v>12070</v>
          </cell>
          <cell r="B1822" t="str">
            <v xml:space="preserve">ELETRODUTO DE PVC RIGIDO SOLDAVEL, CLASSE B, DE 40 MM                                                                                                                                                                                                                                                                                                                                                                                                                                                     </v>
          </cell>
          <cell r="C1822" t="str">
            <v xml:space="preserve">M     </v>
          </cell>
          <cell r="D1822" t="str">
            <v>CR</v>
          </cell>
          <cell r="E1822" t="str">
            <v>5,51</v>
          </cell>
        </row>
        <row r="1823">
          <cell r="A1823">
            <v>2675</v>
          </cell>
          <cell r="B1823" t="str">
            <v xml:space="preserve">ELETRODUTO DE PVC RIGIDO SOLDAVEL, CLASSE B, DE 50 MM                                                                                                                                                                                                                                                                                                                                                                                                                                                     </v>
          </cell>
          <cell r="C1823" t="str">
            <v xml:space="preserve">M     </v>
          </cell>
          <cell r="D1823" t="str">
            <v>CR</v>
          </cell>
          <cell r="E1823" t="str">
            <v>7,17</v>
          </cell>
        </row>
        <row r="1824">
          <cell r="A1824">
            <v>12067</v>
          </cell>
          <cell r="B1824" t="str">
            <v xml:space="preserve">ELETRODUTO DE PVC RIGIDO SOLDAVEL, CLASSE B, DE 60 MM                                                                                                                                                                                                                                                                                                                                                                                                                                                     </v>
          </cell>
          <cell r="C1824" t="str">
            <v xml:space="preserve">M     </v>
          </cell>
          <cell r="D1824" t="str">
            <v>CR</v>
          </cell>
          <cell r="E1824" t="str">
            <v>9,73</v>
          </cell>
        </row>
        <row r="1825">
          <cell r="A1825">
            <v>21136</v>
          </cell>
          <cell r="B1825" t="str">
            <v xml:space="preserve">ELETRODUTO EM ACO GALVANIZADO ELETROLITICO, LEVE, DIAMETRO 1", PAREDE DE 0,90 MM                                                                                                                                                                                                                                                                                                                                                                                                                          </v>
          </cell>
          <cell r="C1825" t="str">
            <v xml:space="preserve">M     </v>
          </cell>
          <cell r="D1825" t="str">
            <v>CR</v>
          </cell>
          <cell r="E1825" t="str">
            <v>11,82</v>
          </cell>
        </row>
        <row r="1826">
          <cell r="A1826">
            <v>21128</v>
          </cell>
          <cell r="B1826" t="str">
            <v xml:space="preserve">ELETRODUTO EM ACO GALVANIZADO ELETROLITICO, LEVE, DIAMETRO 3/4", PAREDE DE 0,90 MM                                                                                                                                                                                                                                                                                                                                                                                                                        </v>
          </cell>
          <cell r="C1826" t="str">
            <v xml:space="preserve">M     </v>
          </cell>
          <cell r="D1826" t="str">
            <v xml:space="preserve">C </v>
          </cell>
          <cell r="E1826" t="str">
            <v>9,15</v>
          </cell>
        </row>
        <row r="1827">
          <cell r="A1827">
            <v>21130</v>
          </cell>
          <cell r="B1827" t="str">
            <v xml:space="preserve">ELETRODUTO EM ACO GALVANIZADO ELETROLITICO, SEMI-PESADO, DIAMETRO 1 1/2", PAREDE DE 1,20 MM                                                                                                                                                                                                                                                                                                                                                                                                               </v>
          </cell>
          <cell r="C1827" t="str">
            <v xml:space="preserve">M     </v>
          </cell>
          <cell r="D1827" t="str">
            <v>CR</v>
          </cell>
          <cell r="E1827" t="str">
            <v>23,11</v>
          </cell>
        </row>
        <row r="1828">
          <cell r="A1828">
            <v>21135</v>
          </cell>
          <cell r="B1828" t="str">
            <v xml:space="preserve">ELETRODUTO EM ACO GALVANIZADO ELETROLITICO, SEMI-PESADO, DIAMETRO 1 1/4", PAREDE DE 1,20 MM                                                                                                                                                                                                                                                                                                                                                                                                               </v>
          </cell>
          <cell r="C1828" t="str">
            <v xml:space="preserve">M     </v>
          </cell>
          <cell r="D1828" t="str">
            <v>CR</v>
          </cell>
          <cell r="E1828" t="str">
            <v>22,75</v>
          </cell>
        </row>
        <row r="1829">
          <cell r="A1829">
            <v>40401</v>
          </cell>
          <cell r="B1829" t="str">
            <v xml:space="preserve">ELETRODUTO FLEXIVEL PLANO EM PEAD, COR PRETA E LARANJA,  DIAMETRO 32 MM                                                                                                                                                                                                                                                                                                                                                                                                                                   </v>
          </cell>
          <cell r="C1829" t="str">
            <v xml:space="preserve">M     </v>
          </cell>
          <cell r="D1829" t="str">
            <v>CR</v>
          </cell>
          <cell r="E1829" t="str">
            <v>2,88</v>
          </cell>
        </row>
        <row r="1830">
          <cell r="A1830">
            <v>40402</v>
          </cell>
          <cell r="B1830" t="str">
            <v xml:space="preserve">ELETRODUTO FLEXIVEL PLANO EM PEAD, COR PRETA E LARANJA,  DIAMETRO 40 MM                                                                                                                                                                                                                                                                                                                                                                                                                                   </v>
          </cell>
          <cell r="C1830" t="str">
            <v xml:space="preserve">M     </v>
          </cell>
          <cell r="D1830" t="str">
            <v>CR</v>
          </cell>
          <cell r="E1830" t="str">
            <v>3,70</v>
          </cell>
        </row>
        <row r="1831">
          <cell r="A1831">
            <v>40400</v>
          </cell>
          <cell r="B1831" t="str">
            <v xml:space="preserve">ELETRODUTO FLEXIVEL PLANO EM PEAD, COR PRETA E LARANJA, DIAMETRO 25 MM                                                                                                                                                                                                                                                                                                                                                                                                                                    </v>
          </cell>
          <cell r="C1831" t="str">
            <v xml:space="preserve">M     </v>
          </cell>
          <cell r="D1831" t="str">
            <v>CR</v>
          </cell>
          <cell r="E1831" t="str">
            <v>1,96</v>
          </cell>
        </row>
        <row r="1832">
          <cell r="A1832">
            <v>2504</v>
          </cell>
          <cell r="B1832" t="str">
            <v xml:space="preserve">ELETRODUTO FLEXIVEL, EM ACO GALVANIZADO, REVESTIDO EXTERNAMENTE COM PVC PRETO, DIAMETRO EXTERNO DE 25 MM (3/4"), TIPO SEALTUBO                                                                                                                                                                                                                                                                                                                                                                            </v>
          </cell>
          <cell r="C1832" t="str">
            <v xml:space="preserve">M     </v>
          </cell>
          <cell r="D1832" t="str">
            <v>CR</v>
          </cell>
          <cell r="E1832" t="str">
            <v>10,15</v>
          </cell>
        </row>
        <row r="1833">
          <cell r="A1833">
            <v>2501</v>
          </cell>
          <cell r="B1833" t="str">
            <v xml:space="preserve">ELETRODUTO FLEXIVEL, EM ACO GALVANIZADO, REVESTIDO EXTERNAMENTE COM PVC PRETO, DIAMETRO EXTERNO DE 32 MM (1"), TIPO SEALTUBO                                                                                                                                                                                                                                                                                                                                                                              </v>
          </cell>
          <cell r="C1833" t="str">
            <v xml:space="preserve">M     </v>
          </cell>
          <cell r="D1833" t="str">
            <v>CR</v>
          </cell>
          <cell r="E1833" t="str">
            <v>13,31</v>
          </cell>
        </row>
        <row r="1834">
          <cell r="A1834">
            <v>2502</v>
          </cell>
          <cell r="B1834" t="str">
            <v xml:space="preserve">ELETRODUTO FLEXIVEL, EM ACO GALVANIZADO, REVESTIDO EXTERNAMENTE COM PVC PRETO, DIAMETRO EXTERNO DE 40 MM (1 1/4"), TIPO SEALTUBO                                                                                                                                                                                                                                                                                                                                                                          </v>
          </cell>
          <cell r="C1834" t="str">
            <v xml:space="preserve">M     </v>
          </cell>
          <cell r="D1834" t="str">
            <v>CR</v>
          </cell>
          <cell r="E1834" t="str">
            <v>20,09</v>
          </cell>
        </row>
        <row r="1835">
          <cell r="A1835">
            <v>2503</v>
          </cell>
          <cell r="B1835" t="str">
            <v xml:space="preserve">ELETRODUTO FLEXIVEL, EM ACO GALVANIZADO, REVESTIDO EXTERNAMENTE COM PVC PRETO, DIAMETRO EXTERNO DE 50 MM( 1 1/2"), TIPO SEALTUBO                                                                                                                                                                                                                                                                                                                                                                          </v>
          </cell>
          <cell r="C1835" t="str">
            <v xml:space="preserve">M     </v>
          </cell>
          <cell r="D1835" t="str">
            <v>CR</v>
          </cell>
          <cell r="E1835" t="str">
            <v>25,85</v>
          </cell>
        </row>
        <row r="1836">
          <cell r="A1836">
            <v>2500</v>
          </cell>
          <cell r="B1836" t="str">
            <v xml:space="preserve">ELETRODUTO FLEXIVEL, EM ACO GALVANIZADO, REVESTIDO EXTERNAMENTE COM PVC PRETO, DIAMETRO EXTERNO DE 60 MM (2"), TIPO SEALTUBO                                                                                                                                                                                                                                                                                                                                                                              </v>
          </cell>
          <cell r="C1836" t="str">
            <v xml:space="preserve">M     </v>
          </cell>
          <cell r="D1836" t="str">
            <v>CR</v>
          </cell>
          <cell r="E1836" t="str">
            <v>34,44</v>
          </cell>
        </row>
        <row r="1837">
          <cell r="A1837">
            <v>2505</v>
          </cell>
          <cell r="B1837" t="str">
            <v xml:space="preserve">ELETRODUTO FLEXIVEL, EM ACO GALVANIZADO, REVESTIDO EXTERNAMENTE COM PVC PRETO, DIAMETRO EXTERNO DE 75 MM (2 1/2"), TIPO SEALTUBO                                                                                                                                                                                                                                                                                                                                                                          </v>
          </cell>
          <cell r="C1837" t="str">
            <v xml:space="preserve">M     </v>
          </cell>
          <cell r="D1837" t="str">
            <v>CR</v>
          </cell>
          <cell r="E1837" t="str">
            <v>53,67</v>
          </cell>
        </row>
        <row r="1838">
          <cell r="A1838">
            <v>12056</v>
          </cell>
          <cell r="B1838" t="str">
            <v xml:space="preserve">ELETRODUTO FLEXIVEL, EM ACO, TIPO CONDUITE, DIAMETRO DE 1 1/2"                                                                                                                                                                                                                                                                                                                                                                                                                                            </v>
          </cell>
          <cell r="C1838" t="str">
            <v xml:space="preserve">M     </v>
          </cell>
          <cell r="D1838" t="str">
            <v>CR</v>
          </cell>
          <cell r="E1838" t="str">
            <v>21,68</v>
          </cell>
        </row>
        <row r="1839">
          <cell r="A1839">
            <v>12057</v>
          </cell>
          <cell r="B1839" t="str">
            <v xml:space="preserve">ELETRODUTO FLEXIVEL, EM ACO, TIPO CONDUITE, DIAMETRO DE 1 1/4"                                                                                                                                                                                                                                                                                                                                                                                                                                            </v>
          </cell>
          <cell r="C1839" t="str">
            <v xml:space="preserve">M     </v>
          </cell>
          <cell r="D1839" t="str">
            <v>CR</v>
          </cell>
          <cell r="E1839" t="str">
            <v>18,42</v>
          </cell>
        </row>
        <row r="1840">
          <cell r="A1840">
            <v>12059</v>
          </cell>
          <cell r="B1840" t="str">
            <v xml:space="preserve">ELETRODUTO FLEXIVEL, EM ACO, TIPO CONDUITE, DIAMETRO DE 1/2"                                                                                                                                                                                                                                                                                                                                                                                                                                              </v>
          </cell>
          <cell r="C1840" t="str">
            <v xml:space="preserve">M     </v>
          </cell>
          <cell r="D1840" t="str">
            <v>CR</v>
          </cell>
          <cell r="E1840" t="str">
            <v>6,46</v>
          </cell>
        </row>
        <row r="1841">
          <cell r="A1841">
            <v>12058</v>
          </cell>
          <cell r="B1841" t="str">
            <v xml:space="preserve">ELETRODUTO FLEXIVEL, EM ACO, TIPO CONDUITE, DIAMETRO DE 1"                                                                                                                                                                                                                                                                                                                                                                                                                                                </v>
          </cell>
          <cell r="C1841" t="str">
            <v xml:space="preserve">M     </v>
          </cell>
          <cell r="D1841" t="str">
            <v>CR</v>
          </cell>
          <cell r="E1841" t="str">
            <v>11,48</v>
          </cell>
        </row>
        <row r="1842">
          <cell r="A1842">
            <v>12060</v>
          </cell>
          <cell r="B1842" t="str">
            <v xml:space="preserve">ELETRODUTO FLEXIVEL, EM ACO, TIPO CONDUITE, DIAMETRO DE 2 1/2"                                                                                                                                                                                                                                                                                                                                                                                                                                            </v>
          </cell>
          <cell r="C1842" t="str">
            <v xml:space="preserve">M     </v>
          </cell>
          <cell r="D1842" t="str">
            <v>CR</v>
          </cell>
          <cell r="E1842" t="str">
            <v>47,86</v>
          </cell>
        </row>
        <row r="1843">
          <cell r="A1843">
            <v>12061</v>
          </cell>
          <cell r="B1843" t="str">
            <v xml:space="preserve">ELETRODUTO FLEXIVEL, EM ACO, TIPO CONDUITE, DIAMETRO DE 2"                                                                                                                                                                                                                                                                                                                                                                                                                                                </v>
          </cell>
          <cell r="C1843" t="str">
            <v xml:space="preserve">M     </v>
          </cell>
          <cell r="D1843" t="str">
            <v>CR</v>
          </cell>
          <cell r="E1843" t="str">
            <v>29,22</v>
          </cell>
        </row>
        <row r="1844">
          <cell r="A1844">
            <v>12062</v>
          </cell>
          <cell r="B1844" t="str">
            <v xml:space="preserve">ELETRODUTO FLEXIVEL, EM ACO, TIPO CONDUITE, DIAMETRO DE 3"                                                                                                                                                                                                                                                                                                                                                                                                                                                </v>
          </cell>
          <cell r="C1844" t="str">
            <v xml:space="preserve">M     </v>
          </cell>
          <cell r="D1844" t="str">
            <v>CR</v>
          </cell>
          <cell r="E1844" t="str">
            <v>53,89</v>
          </cell>
        </row>
        <row r="1845">
          <cell r="A1845">
            <v>21137</v>
          </cell>
          <cell r="B1845" t="str">
            <v xml:space="preserve">ELETRODUTO METALICO FLEXIVEL REVESTIDO COM PVC PRETO, DIAMETRO EXTERNO DE 15 MM (3/8"), TIPO COPEX                                                                                                                                                                                                                                                                                                                                                                                                        </v>
          </cell>
          <cell r="C1845" t="str">
            <v xml:space="preserve">M     </v>
          </cell>
          <cell r="D1845" t="str">
            <v>CR</v>
          </cell>
          <cell r="E1845" t="str">
            <v>9,36</v>
          </cell>
        </row>
        <row r="1846">
          <cell r="A1846">
            <v>2687</v>
          </cell>
          <cell r="B1846" t="str">
            <v xml:space="preserve">ELETRODUTO PVC FLEXIVEL CORRUGADO, COR AMARELA, DE 16 MM                                                                                                                                                                                                                                                                                                                                                                                                                                                  </v>
          </cell>
          <cell r="C1846" t="str">
            <v xml:space="preserve">M     </v>
          </cell>
          <cell r="D1846" t="str">
            <v>CR</v>
          </cell>
          <cell r="E1846" t="str">
            <v>1,79</v>
          </cell>
        </row>
        <row r="1847">
          <cell r="A1847">
            <v>2689</v>
          </cell>
          <cell r="B1847" t="str">
            <v xml:space="preserve">ELETRODUTO PVC FLEXIVEL CORRUGADO, COR AMARELA, DE 20 MM                                                                                                                                                                                                                                                                                                                                                                                                                                                  </v>
          </cell>
          <cell r="C1847" t="str">
            <v xml:space="preserve">M     </v>
          </cell>
          <cell r="D1847" t="str">
            <v>CR</v>
          </cell>
          <cell r="E1847" t="str">
            <v>2,13</v>
          </cell>
        </row>
        <row r="1848">
          <cell r="A1848">
            <v>2688</v>
          </cell>
          <cell r="B1848" t="str">
            <v xml:space="preserve">ELETRODUTO PVC FLEXIVEL CORRUGADO, COR AMARELA, DE 25 MM                                                                                                                                                                                                                                                                                                                                                                                                                                                  </v>
          </cell>
          <cell r="C1848" t="str">
            <v xml:space="preserve">M     </v>
          </cell>
          <cell r="D1848" t="str">
            <v>CR</v>
          </cell>
          <cell r="E1848" t="str">
            <v>2,31</v>
          </cell>
        </row>
        <row r="1849">
          <cell r="A1849">
            <v>2690</v>
          </cell>
          <cell r="B1849" t="str">
            <v xml:space="preserve">ELETRODUTO PVC FLEXIVEL CORRUGADO, COR AMARELA, DE 32 MM                                                                                                                                                                                                                                                                                                                                                                                                                                                  </v>
          </cell>
          <cell r="C1849" t="str">
            <v xml:space="preserve">M     </v>
          </cell>
          <cell r="D1849" t="str">
            <v>CR</v>
          </cell>
          <cell r="E1849" t="str">
            <v>3,95</v>
          </cell>
        </row>
        <row r="1850">
          <cell r="A1850">
            <v>39243</v>
          </cell>
          <cell r="B1850" t="str">
            <v xml:space="preserve">ELETRODUTO PVC FLEXIVEL CORRUGADO, REFORCADO, COR LARANJA, DE 20 MM, PARA LAJES E PISOS                                                                                                                                                                                                                                                                                                                                                                                                                   </v>
          </cell>
          <cell r="C1850" t="str">
            <v xml:space="preserve">M     </v>
          </cell>
          <cell r="D1850" t="str">
            <v>CR</v>
          </cell>
          <cell r="E1850" t="str">
            <v>2,60</v>
          </cell>
        </row>
        <row r="1851">
          <cell r="A1851">
            <v>39244</v>
          </cell>
          <cell r="B1851" t="str">
            <v xml:space="preserve">ELETRODUTO PVC FLEXIVEL CORRUGADO, REFORCADO, COR LARANJA, DE 25 MM, PARA LAJES E PISOS                                                                                                                                                                                                                                                                                                                                                                                                                   </v>
          </cell>
          <cell r="C1851" t="str">
            <v xml:space="preserve">M     </v>
          </cell>
          <cell r="D1851" t="str">
            <v>CR</v>
          </cell>
          <cell r="E1851" t="str">
            <v>3,52</v>
          </cell>
        </row>
        <row r="1852">
          <cell r="A1852">
            <v>39245</v>
          </cell>
          <cell r="B1852" t="str">
            <v xml:space="preserve">ELETRODUTO PVC FLEXIVEL CORRUGADO, REFORCADO, COR LARANJA, DE 32 MM, PARA LAJES E PISOS                                                                                                                                                                                                                                                                                                                                                                                                                   </v>
          </cell>
          <cell r="C1852" t="str">
            <v xml:space="preserve">M     </v>
          </cell>
          <cell r="D1852" t="str">
            <v>CR</v>
          </cell>
          <cell r="E1852" t="str">
            <v>6,78</v>
          </cell>
        </row>
        <row r="1853">
          <cell r="A1853">
            <v>39254</v>
          </cell>
          <cell r="B1853" t="str">
            <v xml:space="preserve">ELETRODUTO/CONDULETE DE PVC RIGIDO, LISO, COR CINZA, DE 1/2", PARA INSTALACOES APARENTES (NBR 5410)                                                                                                                                                                                                                                                                                                                                                                                                       </v>
          </cell>
          <cell r="C1853" t="str">
            <v xml:space="preserve">M     </v>
          </cell>
          <cell r="D1853" t="str">
            <v>CR</v>
          </cell>
          <cell r="E1853" t="str">
            <v>10,14</v>
          </cell>
        </row>
        <row r="1854">
          <cell r="A1854">
            <v>39255</v>
          </cell>
          <cell r="B1854" t="str">
            <v xml:space="preserve">ELETRODUTO/CONDULETE DE PVC RIGIDO, LISO, COR CINZA, DE 1", PARA INSTALACOES APARENTES (NBR 5410)                                                                                                                                                                                                                                                                                                                                                                                                         </v>
          </cell>
          <cell r="C1854" t="str">
            <v xml:space="preserve">M     </v>
          </cell>
          <cell r="D1854" t="str">
            <v>CR</v>
          </cell>
          <cell r="E1854" t="str">
            <v>18,76</v>
          </cell>
        </row>
        <row r="1855">
          <cell r="A1855">
            <v>39253</v>
          </cell>
          <cell r="B1855" t="str">
            <v xml:space="preserve">ELETRODUTO/CONDULETE DE PVC RIGIDO, LISO, COR CINZA, DE 3/4", PARA INSTALACOES APARENTES (NBR 5410)                                                                                                                                                                                                                                                                                                                                                                                                       </v>
          </cell>
          <cell r="C1855" t="str">
            <v xml:space="preserve">M     </v>
          </cell>
          <cell r="D1855" t="str">
            <v>CR</v>
          </cell>
          <cell r="E1855" t="str">
            <v>12,92</v>
          </cell>
        </row>
        <row r="1856">
          <cell r="A1856">
            <v>39246</v>
          </cell>
          <cell r="B1856" t="str">
            <v xml:space="preserve">ELETRODUTO/DUTO PEAD FLEXIVEL PAREDE SIMPLES, CORRUGACAO HELICOIDAL, COR PRETA, SEM ROSCA, DE 1 1/2", PARA CABEAMENTO SUBTERRANEO (NBR 15715)                                                                                                                                                                                                                                                                                                                                                             </v>
          </cell>
          <cell r="C1856" t="str">
            <v xml:space="preserve">M     </v>
          </cell>
          <cell r="D1856" t="str">
            <v>CR</v>
          </cell>
          <cell r="E1856" t="str">
            <v>5,01</v>
          </cell>
        </row>
        <row r="1857">
          <cell r="A1857">
            <v>39247</v>
          </cell>
          <cell r="B1857" t="str">
            <v xml:space="preserve">ELETRODUTO/DUTO PEAD FLEXIVEL PAREDE SIMPLES, CORRUGACAO HELICOIDAL, COR PRETA, SEM ROSCA, DE 1 1/4", PARA CABEAMENTO SUBTERRANEO (NBR 15715)                                                                                                                                                                                                                                                                                                                                                             </v>
          </cell>
          <cell r="C1857" t="str">
            <v xml:space="preserve">M     </v>
          </cell>
          <cell r="D1857" t="str">
            <v>CR</v>
          </cell>
          <cell r="E1857" t="str">
            <v>4,37</v>
          </cell>
        </row>
        <row r="1858">
          <cell r="A1858">
            <v>2446</v>
          </cell>
          <cell r="B1858" t="str">
            <v xml:space="preserve">ELETRODUTO/DUTO PEAD FLEXIVEL PAREDE SIMPLES, CORRUGACAO HELICOIDAL, COR PRETA, SEM ROSCA, DE 2",  PARA CABEAMENTO SUBTERRANEO (NBR 15715)                                                                                                                                                                                                                                                                                                                                                                </v>
          </cell>
          <cell r="C1858" t="str">
            <v xml:space="preserve">M     </v>
          </cell>
          <cell r="D1858" t="str">
            <v xml:space="preserve">C </v>
          </cell>
          <cell r="E1858" t="str">
            <v>7,20</v>
          </cell>
        </row>
        <row r="1859">
          <cell r="A1859">
            <v>2442</v>
          </cell>
          <cell r="B1859" t="str">
            <v xml:space="preserve">ELETRODUTO/DUTO PEAD FLEXIVEL PAREDE SIMPLES, CORRUGACAO HELICOIDAL, COR PRETA, SEM ROSCA, DE 3",  PARA CABEAMENTO SUBTERRANEO (NBR 15715)                                                                                                                                                                                                                                                                                                                                                                </v>
          </cell>
          <cell r="C1859" t="str">
            <v xml:space="preserve">M     </v>
          </cell>
          <cell r="D1859" t="str">
            <v>CR</v>
          </cell>
          <cell r="E1859" t="str">
            <v>10,08</v>
          </cell>
        </row>
        <row r="1860">
          <cell r="A1860">
            <v>39248</v>
          </cell>
          <cell r="B1860" t="str">
            <v xml:space="preserve">ELETRODUTO/DUTO PEAD FLEXIVEL PAREDE SIMPLES, CORRUGACAO HELICOIDAL, COR PRETA, SEM ROSCA, DE 4", PARA CABEAMENTO SUBTERRANEO (NBR 15715)                                                                                                                                                                                                                                                                                                                                                                 </v>
          </cell>
          <cell r="C1860" t="str">
            <v xml:space="preserve">M     </v>
          </cell>
          <cell r="D1860" t="str">
            <v>CR</v>
          </cell>
          <cell r="E1860" t="str">
            <v>14,06</v>
          </cell>
        </row>
        <row r="1861">
          <cell r="A1861">
            <v>2438</v>
          </cell>
          <cell r="B1861" t="str">
            <v xml:space="preserve">ELETROTECNICO (HORISTA)                                                                                                                                                                                                                                                                                                                                                                                                                                                                                   </v>
          </cell>
          <cell r="C1861" t="str">
            <v xml:space="preserve">H     </v>
          </cell>
          <cell r="D1861" t="str">
            <v>CR</v>
          </cell>
          <cell r="E1861" t="str">
            <v>37,04</v>
          </cell>
        </row>
        <row r="1862">
          <cell r="A1862">
            <v>40922</v>
          </cell>
          <cell r="B1862" t="str">
            <v xml:space="preserve">ELETROTECNICO (MENSALISTA)                                                                                                                                                                                                                                                                                                                                                                                                                                                                                </v>
          </cell>
          <cell r="C1862" t="str">
            <v xml:space="preserve">MES   </v>
          </cell>
          <cell r="D1862" t="str">
            <v>CR</v>
          </cell>
          <cell r="E1862" t="str">
            <v>6.486,64</v>
          </cell>
        </row>
        <row r="1863">
          <cell r="A1863">
            <v>36486</v>
          </cell>
          <cell r="B1863" t="str">
            <v xml:space="preserve">ELEVADOR DE CARGA A CABO, CABINE SEMI FECHADA 2,0 X 1,5 X 2,0 M, CAPACIDADE DE CARGA 1000 KG, TORRE  2,38 X 2,21 X 15 M, GUINCHO DE EMBREAGEM, FREIO DE SEGURANCA, LIMITADOR DE VELOCIDADE E CANCELA                                                                                                                                                                                                                                                                                                      </v>
          </cell>
          <cell r="C1863" t="str">
            <v xml:space="preserve">UN    </v>
          </cell>
          <cell r="D1863" t="str">
            <v>CR</v>
          </cell>
          <cell r="E1863" t="str">
            <v>68.306,53</v>
          </cell>
        </row>
        <row r="1864">
          <cell r="A1864">
            <v>37777</v>
          </cell>
          <cell r="B1864" t="str">
            <v xml:space="preserve">ELEVADOR DE CREMALHEIRA CABINE FECHADA 1,5 X 2,5 X 2,35 M (UMA POR TORRE), CAPACIDADE DE CARGA 1200 KG (15 PESSOAS), TORRE  24 M (16 MODULOS), FREIO DE SEGURANCA, LIMITADOR DE CARGA                                                                                                                                                                                                                                                                                                                     </v>
          </cell>
          <cell r="C1864" t="str">
            <v xml:space="preserve">UN    </v>
          </cell>
          <cell r="D1864" t="str">
            <v>CR</v>
          </cell>
          <cell r="E1864" t="str">
            <v>321.585,81</v>
          </cell>
        </row>
        <row r="1865">
          <cell r="A1865">
            <v>12624</v>
          </cell>
          <cell r="B1865" t="str">
            <v xml:space="preserve">EMENDA PARA CALHA PLUVIAL, PVC, DIAMETRO ENTRE 119 E 170 MM, PARA DRENAGEM PLUVIAL PREDIAL                                                                                                                                                                                                                                                                                                                                                                                                                </v>
          </cell>
          <cell r="C1865" t="str">
            <v xml:space="preserve">UN    </v>
          </cell>
          <cell r="D1865" t="str">
            <v>CR</v>
          </cell>
          <cell r="E1865" t="str">
            <v>33,82</v>
          </cell>
        </row>
        <row r="1866">
          <cell r="A1866">
            <v>517</v>
          </cell>
          <cell r="B1866" t="str">
            <v xml:space="preserve">EMULSAO ASFALTICA ANIONICA                                                                                                                                                                                                                                                                                                                                                                                                                                                                                </v>
          </cell>
          <cell r="C1866" t="str">
            <v xml:space="preserve">L     </v>
          </cell>
          <cell r="D1866" t="str">
            <v>CR</v>
          </cell>
          <cell r="E1866" t="str">
            <v>8,73</v>
          </cell>
        </row>
        <row r="1867">
          <cell r="A1867">
            <v>37534</v>
          </cell>
          <cell r="B1867" t="str">
            <v xml:space="preserve">EMULSAO EXPLOSIVA EM CARTUCHOS DE 1" X 12", DENSIDADE 1.15 G/CM3, INICIACAO ESPOLETA N. 8 / CORDEL                                                                                                                                                                                                                                                                                                                                                                                                        </v>
          </cell>
          <cell r="C1867" t="str">
            <v xml:space="preserve">KG    </v>
          </cell>
          <cell r="D1867" t="str">
            <v>CR</v>
          </cell>
          <cell r="E1867" t="str">
            <v>19,66</v>
          </cell>
        </row>
        <row r="1868">
          <cell r="A1868">
            <v>37535</v>
          </cell>
          <cell r="B1868" t="str">
            <v xml:space="preserve">EMULSAO EXPLOSIVA EM CARTUCHOS DE 1" X 24", DENSIDADE 1.15 G/CM3, INICIACAO ESPOLETA N. 8 / CORDEL                                                                                                                                                                                                                                                                                                                                                                                                        </v>
          </cell>
          <cell r="C1868" t="str">
            <v xml:space="preserve">KG    </v>
          </cell>
          <cell r="D1868" t="str">
            <v>CR</v>
          </cell>
          <cell r="E1868" t="str">
            <v>19,66</v>
          </cell>
        </row>
        <row r="1869">
          <cell r="A1869">
            <v>37533</v>
          </cell>
          <cell r="B1869" t="str">
            <v xml:space="preserve">EMULSAO EXPLOSIVA EM CARTUCHOS DE 1" X 8", DENSIDADE 1.15 G/CM3, INICIACAO ESPOLETA N. 8 / CORDEL                                                                                                                                                                                                                                                                                                                                                                                                         </v>
          </cell>
          <cell r="C1869" t="str">
            <v xml:space="preserve">KG    </v>
          </cell>
          <cell r="D1869" t="str">
            <v>CR</v>
          </cell>
          <cell r="E1869" t="str">
            <v>19,66</v>
          </cell>
        </row>
        <row r="1870">
          <cell r="A1870">
            <v>37537</v>
          </cell>
          <cell r="B1870" t="str">
            <v xml:space="preserve">EMULSAO EXPLOSIVA EM CARTUCHOS DE 2 1/2" X 24", DENSIDADE 1.15 G/CM3, INICIACAO ESPOLETA N. 8 / CORDEL                                                                                                                                                                                                                                                                                                                                                                                                    </v>
          </cell>
          <cell r="C1870" t="str">
            <v xml:space="preserve">KG    </v>
          </cell>
          <cell r="D1870" t="str">
            <v>CR</v>
          </cell>
          <cell r="E1870" t="str">
            <v>14,88</v>
          </cell>
        </row>
        <row r="1871">
          <cell r="A1871">
            <v>37536</v>
          </cell>
          <cell r="B1871" t="str">
            <v xml:space="preserve">EMULSAO EXPLOSIVA EM CARTUCHOS DE 2 1/4" X 24", DENSIDADE 1.15 G/CM3, INICIACAO ESPOLETA N. 8 / CORDEL                                                                                                                                                                                                                                                                                                                                                                                                    </v>
          </cell>
          <cell r="C1871" t="str">
            <v xml:space="preserve">KG    </v>
          </cell>
          <cell r="D1871" t="str">
            <v>CR</v>
          </cell>
          <cell r="E1871" t="str">
            <v>14,88</v>
          </cell>
        </row>
        <row r="1872">
          <cell r="A1872">
            <v>37532</v>
          </cell>
          <cell r="B1872" t="str">
            <v xml:space="preserve">EMULSAO EXPLOSIVA EM CARTUCHOS DE 2" X 24", DENSIDADE 1.15 G/CM3, INICIACAO ESPOLETA N. 8 / CORDEL                                                                                                                                                                                                                                                                                                                                                                                                        </v>
          </cell>
          <cell r="C1872" t="str">
            <v xml:space="preserve">KG    </v>
          </cell>
          <cell r="D1872" t="str">
            <v xml:space="preserve">C </v>
          </cell>
          <cell r="E1872" t="str">
            <v>14,88</v>
          </cell>
        </row>
        <row r="1873">
          <cell r="A1873">
            <v>2696</v>
          </cell>
          <cell r="B1873" t="str">
            <v xml:space="preserve">ENCANADOR OU BOMBEIRO HIDRAULICO (HORISTA)                                                                                                                                                                                                                                                                                                                                                                                                                                                                </v>
          </cell>
          <cell r="C1873" t="str">
            <v xml:space="preserve">H     </v>
          </cell>
          <cell r="D1873" t="str">
            <v xml:space="preserve">C </v>
          </cell>
          <cell r="E1873" t="str">
            <v>26,99</v>
          </cell>
        </row>
        <row r="1874">
          <cell r="A1874">
            <v>40928</v>
          </cell>
          <cell r="B1874" t="str">
            <v xml:space="preserve">ENCANADOR OU BOMBEIRO HIDRAULICO (MENSALISTA)                                                                                                                                                                                                                                                                                                                                                                                                                                                             </v>
          </cell>
          <cell r="C1874" t="str">
            <v xml:space="preserve">MES   </v>
          </cell>
          <cell r="D1874" t="str">
            <v>CR</v>
          </cell>
          <cell r="E1874" t="str">
            <v>4.724,99</v>
          </cell>
        </row>
        <row r="1875">
          <cell r="A1875">
            <v>4083</v>
          </cell>
          <cell r="B1875" t="str">
            <v xml:space="preserve">ENCARREGADO GERAL DE OBRAS (HORISTA)                                                                                                                                                                                                                                                                                                                                                                                                                                                                      </v>
          </cell>
          <cell r="C1875" t="str">
            <v xml:space="preserve">H     </v>
          </cell>
          <cell r="D1875" t="str">
            <v xml:space="preserve">C </v>
          </cell>
          <cell r="E1875" t="str">
            <v>43,71</v>
          </cell>
        </row>
        <row r="1876">
          <cell r="A1876">
            <v>40818</v>
          </cell>
          <cell r="B1876" t="str">
            <v xml:space="preserve">ENCARREGADO GERAL DE OBRAS (MENSALISTA)                                                                                                                                                                                                                                                                                                                                                                                                                                                                   </v>
          </cell>
          <cell r="C1876" t="str">
            <v xml:space="preserve">MES   </v>
          </cell>
          <cell r="D1876" t="str">
            <v>CR</v>
          </cell>
          <cell r="E1876" t="str">
            <v>7.652,68</v>
          </cell>
        </row>
        <row r="1877">
          <cell r="A1877">
            <v>43146</v>
          </cell>
          <cell r="B1877" t="str">
            <v xml:space="preserve">ENDURECEDOR MINERAL DE BASE CIMENTICIA PARA PISO DE CONCRETO                                                                                                                                                                                                                                                                                                                                                                                                                                              </v>
          </cell>
          <cell r="C1877" t="str">
            <v xml:space="preserve">KG    </v>
          </cell>
          <cell r="D1877" t="str">
            <v>CR</v>
          </cell>
          <cell r="E1877" t="str">
            <v>8,75</v>
          </cell>
        </row>
        <row r="1878">
          <cell r="A1878">
            <v>2705</v>
          </cell>
          <cell r="B1878" t="str">
            <v xml:space="preserve">ENERGIA ELETRICA ATE 2000 KWH INDUSTRIAL, SEM DEMANDA                                                                                                                                                                                                                                                                                                                                                                                                                                                     </v>
          </cell>
          <cell r="C1878" t="str">
            <v xml:space="preserve">KWH   </v>
          </cell>
          <cell r="D1878" t="str">
            <v>CR</v>
          </cell>
          <cell r="E1878" t="str">
            <v>0,74</v>
          </cell>
        </row>
        <row r="1879">
          <cell r="A1879">
            <v>14250</v>
          </cell>
          <cell r="B1879" t="str">
            <v xml:space="preserve">ENERGIA ELETRICA COMERCIAL, BAIXA TENSAO, RELATIVA AO CONSUMO DE ATE 100 KWH, INCLUINDO ICMS, PIS/PASEP E COFINS                                                                                                                                                                                                                                                                                                                                                                                          </v>
          </cell>
          <cell r="C1879" t="str">
            <v xml:space="preserve">KWH   </v>
          </cell>
          <cell r="D1879" t="str">
            <v xml:space="preserve">C </v>
          </cell>
          <cell r="E1879" t="str">
            <v>0,76</v>
          </cell>
        </row>
        <row r="1880">
          <cell r="A1880">
            <v>11683</v>
          </cell>
          <cell r="B1880" t="str">
            <v xml:space="preserve">ENGATE / RABICHO FLEXIVEL INOX 1/2 " X 30 CM                                                                                                                                                                                                                                                                                                                                                                                                                                                              </v>
          </cell>
          <cell r="C1880" t="str">
            <v xml:space="preserve">UN    </v>
          </cell>
          <cell r="D1880" t="str">
            <v>CR</v>
          </cell>
          <cell r="E1880" t="str">
            <v>36,44</v>
          </cell>
        </row>
        <row r="1881">
          <cell r="A1881">
            <v>11684</v>
          </cell>
          <cell r="B1881" t="str">
            <v xml:space="preserve">ENGATE / RABICHO FLEXIVEL INOX 1/2 " X 40 CM                                                                                                                                                                                                                                                                                                                                                                                                                                                              </v>
          </cell>
          <cell r="C1881" t="str">
            <v xml:space="preserve">UN    </v>
          </cell>
          <cell r="D1881" t="str">
            <v>CR</v>
          </cell>
          <cell r="E1881" t="str">
            <v>39,88</v>
          </cell>
        </row>
        <row r="1882">
          <cell r="A1882">
            <v>6141</v>
          </cell>
          <cell r="B1882" t="str">
            <v xml:space="preserve">ENGATE/RABICHO FLEXIVEL PLASTICO (PVC OU ABS) BRANCO 1/2 " X 30 CM                                                                                                                                                                                                                                                                                                                                                                                                                                        </v>
          </cell>
          <cell r="C1882" t="str">
            <v xml:space="preserve">UN    </v>
          </cell>
          <cell r="D1882" t="str">
            <v>CR</v>
          </cell>
          <cell r="E1882" t="str">
            <v>6,53</v>
          </cell>
        </row>
        <row r="1883">
          <cell r="A1883">
            <v>11681</v>
          </cell>
          <cell r="B1883" t="str">
            <v xml:space="preserve">ENGATE/RABICHO FLEXIVEL PLASTICO (PVC OU ABS) BRANCO 1/2 " X 40 CM                                                                                                                                                                                                                                                                                                                                                                                                                                        </v>
          </cell>
          <cell r="C1883" t="str">
            <v xml:space="preserve">UN    </v>
          </cell>
          <cell r="D1883" t="str">
            <v>CR</v>
          </cell>
          <cell r="E1883" t="str">
            <v>8,24</v>
          </cell>
        </row>
        <row r="1884">
          <cell r="A1884">
            <v>2706</v>
          </cell>
          <cell r="B1884" t="str">
            <v xml:space="preserve">ENGENHEIRO CIVIL DE OBRA JUNIOR (HORISTA)                                                                                                                                                                                                                                                                                                                                                                                                                                                                 </v>
          </cell>
          <cell r="C1884" t="str">
            <v xml:space="preserve">H     </v>
          </cell>
          <cell r="D1884" t="str">
            <v xml:space="preserve">C </v>
          </cell>
          <cell r="E1884" t="str">
            <v>109,78</v>
          </cell>
        </row>
        <row r="1885">
          <cell r="A1885">
            <v>40811</v>
          </cell>
          <cell r="B1885" t="str">
            <v xml:space="preserve">ENGENHEIRO CIVIL DE OBRA JUNIOR (MENSALISTA)                                                                                                                                                                                                                                                                                                                                                                                                                                                              </v>
          </cell>
          <cell r="C1885" t="str">
            <v xml:space="preserve">MES   </v>
          </cell>
          <cell r="D1885" t="str">
            <v>CR</v>
          </cell>
          <cell r="E1885" t="str">
            <v>19.216,49</v>
          </cell>
        </row>
        <row r="1886">
          <cell r="A1886">
            <v>2707</v>
          </cell>
          <cell r="B1886" t="str">
            <v xml:space="preserve">ENGENHEIRO CIVIL DE OBRA PLENO (HORISTA)                                                                                                                                                                                                                                                                                                                                                                                                                                                                  </v>
          </cell>
          <cell r="C1886" t="str">
            <v xml:space="preserve">H     </v>
          </cell>
          <cell r="D1886" t="str">
            <v>CR</v>
          </cell>
          <cell r="E1886" t="str">
            <v>111,67</v>
          </cell>
        </row>
        <row r="1887">
          <cell r="A1887">
            <v>40813</v>
          </cell>
          <cell r="B1887" t="str">
            <v xml:space="preserve">ENGENHEIRO CIVIL DE OBRA PLENO (MENSALISTA)                                                                                                                                                                                                                                                                                                                                                                                                                                                               </v>
          </cell>
          <cell r="C1887" t="str">
            <v xml:space="preserve">MES   </v>
          </cell>
          <cell r="D1887" t="str">
            <v>CR</v>
          </cell>
          <cell r="E1887" t="str">
            <v>19.548,22</v>
          </cell>
        </row>
        <row r="1888">
          <cell r="A1888">
            <v>2708</v>
          </cell>
          <cell r="B1888" t="str">
            <v xml:space="preserve">ENGENHEIRO CIVIL DE OBRA SENIOR (HORISTA)                                                                                                                                                                                                                                                                                                                                                                                                                                                                 </v>
          </cell>
          <cell r="C1888" t="str">
            <v xml:space="preserve">H     </v>
          </cell>
          <cell r="D1888" t="str">
            <v>CR</v>
          </cell>
          <cell r="E1888" t="str">
            <v>156,42</v>
          </cell>
        </row>
        <row r="1889">
          <cell r="A1889">
            <v>40814</v>
          </cell>
          <cell r="B1889" t="str">
            <v xml:space="preserve">ENGENHEIRO CIVIL DE OBRA SENIOR (MENSALISTA)                                                                                                                                                                                                                                                                                                                                                                                                                                                              </v>
          </cell>
          <cell r="C1889" t="str">
            <v xml:space="preserve">MES   </v>
          </cell>
          <cell r="D1889" t="str">
            <v>CR</v>
          </cell>
          <cell r="E1889" t="str">
            <v>27.383,09</v>
          </cell>
        </row>
        <row r="1890">
          <cell r="A1890">
            <v>34779</v>
          </cell>
          <cell r="B1890" t="str">
            <v xml:space="preserve">ENGENHEIRO CIVIL JUNIOR                                                                                                                                                                                                                                                                                                                                                                                                                                                                                   </v>
          </cell>
          <cell r="C1890" t="str">
            <v xml:space="preserve">H     </v>
          </cell>
          <cell r="D1890" t="str">
            <v>CR</v>
          </cell>
          <cell r="E1890" t="str">
            <v>111,37</v>
          </cell>
        </row>
        <row r="1891">
          <cell r="A1891">
            <v>40936</v>
          </cell>
          <cell r="B1891" t="str">
            <v xml:space="preserve">ENGENHEIRO CIVIL JUNIOR (MENSALISTA)                                                                                                                                                                                                                                                                                                                                                                                                                                                                      </v>
          </cell>
          <cell r="C1891" t="str">
            <v xml:space="preserve">MES   </v>
          </cell>
          <cell r="D1891" t="str">
            <v>CR</v>
          </cell>
          <cell r="E1891" t="str">
            <v>19.496,82</v>
          </cell>
        </row>
        <row r="1892">
          <cell r="A1892">
            <v>34780</v>
          </cell>
          <cell r="B1892" t="str">
            <v xml:space="preserve">ENGENHEIRO CIVIL PLENO                                                                                                                                                                                                                                                                                                                                                                                                                                                                                    </v>
          </cell>
          <cell r="C1892" t="str">
            <v xml:space="preserve">H     </v>
          </cell>
          <cell r="D1892" t="str">
            <v>CR</v>
          </cell>
          <cell r="E1892" t="str">
            <v>125,64</v>
          </cell>
        </row>
        <row r="1893">
          <cell r="A1893">
            <v>40937</v>
          </cell>
          <cell r="B1893" t="str">
            <v xml:space="preserve">ENGENHEIRO CIVIL PLENO (MENSALISTA)                                                                                                                                                                                                                                                                                                                                                                                                                                                                       </v>
          </cell>
          <cell r="C1893" t="str">
            <v xml:space="preserve">MES   </v>
          </cell>
          <cell r="D1893" t="str">
            <v>CR</v>
          </cell>
          <cell r="E1893" t="str">
            <v>21.996,27</v>
          </cell>
        </row>
        <row r="1894">
          <cell r="A1894">
            <v>34782</v>
          </cell>
          <cell r="B1894" t="str">
            <v xml:space="preserve">ENGENHEIRO CIVIL SENIOR                                                                                                                                                                                                                                                                                                                                                                                                                                                                                   </v>
          </cell>
          <cell r="C1894" t="str">
            <v xml:space="preserve">H     </v>
          </cell>
          <cell r="D1894" t="str">
            <v>CR</v>
          </cell>
          <cell r="E1894" t="str">
            <v>172,20</v>
          </cell>
        </row>
        <row r="1895">
          <cell r="A1895">
            <v>40938</v>
          </cell>
          <cell r="B1895" t="str">
            <v xml:space="preserve">ENGENHEIRO CIVIL SENIOR (MENSALISTA)                                                                                                                                                                                                                                                                                                                                                                                                                                                                      </v>
          </cell>
          <cell r="C1895" t="str">
            <v xml:space="preserve">MES   </v>
          </cell>
          <cell r="D1895" t="str">
            <v>CR</v>
          </cell>
          <cell r="E1895" t="str">
            <v>30.143,79</v>
          </cell>
        </row>
        <row r="1896">
          <cell r="A1896">
            <v>34783</v>
          </cell>
          <cell r="B1896" t="str">
            <v xml:space="preserve">ENGENHEIRO ELETRICISTA                                                                                                                                                                                                                                                                                                                                                                                                                                                                                    </v>
          </cell>
          <cell r="C1896" t="str">
            <v xml:space="preserve">H     </v>
          </cell>
          <cell r="D1896" t="str">
            <v>CR</v>
          </cell>
          <cell r="E1896" t="str">
            <v>107,99</v>
          </cell>
        </row>
        <row r="1897">
          <cell r="A1897">
            <v>40939</v>
          </cell>
          <cell r="B1897" t="str">
            <v xml:space="preserve">ENGENHEIRO ELETRICISTA (MENSALISTA)                                                                                                                                                                                                                                                                                                                                                                                                                                                                       </v>
          </cell>
          <cell r="C1897" t="str">
            <v xml:space="preserve">MES   </v>
          </cell>
          <cell r="D1897" t="str">
            <v>CR</v>
          </cell>
          <cell r="E1897" t="str">
            <v>18.905,67</v>
          </cell>
        </row>
        <row r="1898">
          <cell r="A1898">
            <v>34785</v>
          </cell>
          <cell r="B1898" t="str">
            <v xml:space="preserve">ENGENHEIRO SANITARISTA                                                                                                                                                                                                                                                                                                                                                                                                                                                                                    </v>
          </cell>
          <cell r="C1898" t="str">
            <v xml:space="preserve">H     </v>
          </cell>
          <cell r="D1898" t="str">
            <v>CR</v>
          </cell>
          <cell r="E1898" t="str">
            <v>106,14</v>
          </cell>
        </row>
        <row r="1899">
          <cell r="A1899">
            <v>40940</v>
          </cell>
          <cell r="B1899" t="str">
            <v xml:space="preserve">ENGENHEIRO SANITARISTA (MENSALISTA)                                                                                                                                                                                                                                                                                                                                                                                                                                                                       </v>
          </cell>
          <cell r="C1899" t="str">
            <v xml:space="preserve">MES   </v>
          </cell>
          <cell r="D1899" t="str">
            <v>CR</v>
          </cell>
          <cell r="E1899" t="str">
            <v>18.580,79</v>
          </cell>
        </row>
        <row r="1900">
          <cell r="A1900">
            <v>38403</v>
          </cell>
          <cell r="B1900" t="str">
            <v xml:space="preserve">ENXADA ESTREITA *25 X 23* CM COM CABO                                                                                                                                                                                                                                                                                                                                                                                                                                                                     </v>
          </cell>
          <cell r="C1900" t="str">
            <v xml:space="preserve">UN    </v>
          </cell>
          <cell r="D1900" t="str">
            <v>CR</v>
          </cell>
          <cell r="E1900" t="str">
            <v>54,00</v>
          </cell>
        </row>
        <row r="1901">
          <cell r="A1901">
            <v>43482</v>
          </cell>
          <cell r="B1901" t="str">
            <v xml:space="preserve">EPI - FAMILIA ALMOXARIFE - HORISTA (ENCARGOS COMPLEMENTARES - COLETADO CAIXA)                                                                                                                                                                                                                                                                                                                                                                                                                             </v>
          </cell>
          <cell r="C1901" t="str">
            <v xml:space="preserve">H     </v>
          </cell>
          <cell r="D1901" t="str">
            <v xml:space="preserve">C </v>
          </cell>
          <cell r="E1901" t="str">
            <v>0,75</v>
          </cell>
        </row>
        <row r="1902">
          <cell r="A1902">
            <v>43494</v>
          </cell>
          <cell r="B1902" t="str">
            <v xml:space="preserve">EPI - FAMILIA ALMOXARIFE - MENSALISTA (ENCARGOS COMPLEMENTARES - COLETADO CAIXA)                                                                                                                                                                                                                                                                                                                                                                                                                          </v>
          </cell>
          <cell r="C1902" t="str">
            <v xml:space="preserve">MES   </v>
          </cell>
          <cell r="D1902" t="str">
            <v xml:space="preserve">C </v>
          </cell>
          <cell r="E1902" t="str">
            <v>140,69</v>
          </cell>
        </row>
        <row r="1903">
          <cell r="A1903">
            <v>43483</v>
          </cell>
          <cell r="B1903" t="str">
            <v xml:space="preserve">EPI - FAMILIA CARPINTEIRO DE FORMAS - HORISTA (ENCARGOS COMPLEMENTARES - COLETADO CAIXA)                                                                                                                                                                                                                                                                                                                                                                                                                  </v>
          </cell>
          <cell r="C1903" t="str">
            <v xml:space="preserve">H     </v>
          </cell>
          <cell r="D1903" t="str">
            <v xml:space="preserve">C </v>
          </cell>
          <cell r="E1903" t="str">
            <v>1,34</v>
          </cell>
        </row>
        <row r="1904">
          <cell r="A1904">
            <v>43495</v>
          </cell>
          <cell r="B1904" t="str">
            <v xml:space="preserve">EPI - FAMILIA CARPINTEIRO DE FORMAS - MENSALISTA (ENCARGOS COMPLEMENTARES - COLETADO CAIXA)                                                                                                                                                                                                                                                                                                                                                                                                               </v>
          </cell>
          <cell r="C1904" t="str">
            <v xml:space="preserve">MES   </v>
          </cell>
          <cell r="D1904" t="str">
            <v xml:space="preserve">C </v>
          </cell>
          <cell r="E1904" t="str">
            <v>253,46</v>
          </cell>
        </row>
        <row r="1905">
          <cell r="A1905">
            <v>43484</v>
          </cell>
          <cell r="B1905" t="str">
            <v xml:space="preserve">EPI - FAMILIA ELETRICISTA - HORISTA (ENCARGOS COMPLEMENTARES - COLETADO CAIXA)                                                                                                                                                                                                                                                                                                                                                                                                                            </v>
          </cell>
          <cell r="C1905" t="str">
            <v xml:space="preserve">H     </v>
          </cell>
          <cell r="D1905" t="str">
            <v xml:space="preserve">C </v>
          </cell>
          <cell r="E1905" t="str">
            <v>1,14</v>
          </cell>
        </row>
        <row r="1906">
          <cell r="A1906">
            <v>43496</v>
          </cell>
          <cell r="B1906" t="str">
            <v xml:space="preserve">EPI - FAMILIA ELETRICISTA - MENSALISTA (ENCARGOS COMPLEMENTARES - COLETADO CAIXA)                                                                                                                                                                                                                                                                                                                                                                                                                         </v>
          </cell>
          <cell r="C1906" t="str">
            <v xml:space="preserve">MES   </v>
          </cell>
          <cell r="D1906" t="str">
            <v xml:space="preserve">C </v>
          </cell>
          <cell r="E1906" t="str">
            <v>214,40</v>
          </cell>
        </row>
        <row r="1907">
          <cell r="A1907">
            <v>43485</v>
          </cell>
          <cell r="B1907" t="str">
            <v xml:space="preserve">EPI - FAMILIA ENCANADOR - HORISTA (ENCARGOS COMPLEMENTARES - COLETADO CAIXA)                                                                                                                                                                                                                                                                                                                                                                                                                              </v>
          </cell>
          <cell r="C1907" t="str">
            <v xml:space="preserve">H     </v>
          </cell>
          <cell r="D1907" t="str">
            <v xml:space="preserve">C </v>
          </cell>
          <cell r="E1907" t="str">
            <v>1,01</v>
          </cell>
        </row>
        <row r="1908">
          <cell r="A1908">
            <v>43497</v>
          </cell>
          <cell r="B1908" t="str">
            <v xml:space="preserve">EPI - FAMILIA ENCANADOR - MENSALISTA (ENCARGOS COMPLEMENTARES - COLETADO CAIXA)                                                                                                                                                                                                                                                                                                                                                                                                                           </v>
          </cell>
          <cell r="C1908" t="str">
            <v xml:space="preserve">MES   </v>
          </cell>
          <cell r="D1908" t="str">
            <v xml:space="preserve">C </v>
          </cell>
          <cell r="E1908" t="str">
            <v>189,52</v>
          </cell>
        </row>
        <row r="1909">
          <cell r="A1909">
            <v>43487</v>
          </cell>
          <cell r="B1909" t="str">
            <v xml:space="preserve">EPI - FAMILIA ENCARREGADO GERAL - HORISTA (ENCARGOS COMPLEMENTARES - COLETADO CAIXA)                                                                                                                                                                                                                                                                                                                                                                                                                      </v>
          </cell>
          <cell r="C1909" t="str">
            <v xml:space="preserve">H     </v>
          </cell>
          <cell r="D1909" t="str">
            <v xml:space="preserve">C </v>
          </cell>
          <cell r="E1909" t="str">
            <v>1,17</v>
          </cell>
        </row>
        <row r="1910">
          <cell r="A1910">
            <v>43499</v>
          </cell>
          <cell r="B1910" t="str">
            <v xml:space="preserve">EPI - FAMILIA ENCARREGADO GERAL - MENSALISTA (ENCARGOS COMPLEMENTARES - COLETADO CAIXA)                                                                                                                                                                                                                                                                                                                                                                                                                   </v>
          </cell>
          <cell r="C1910" t="str">
            <v xml:space="preserve">MES   </v>
          </cell>
          <cell r="D1910" t="str">
            <v xml:space="preserve">C </v>
          </cell>
          <cell r="E1910" t="str">
            <v>221,51</v>
          </cell>
        </row>
        <row r="1911">
          <cell r="A1911">
            <v>43486</v>
          </cell>
          <cell r="B1911" t="str">
            <v xml:space="preserve">EPI - FAMILIA ENGENHEIRO CIVIL - HORISTA (ENCARGOS COMPLEMENTARES - COLETADO CAIXA)                                                                                                                                                                                                                                                                                                                                                                                                                       </v>
          </cell>
          <cell r="C1911" t="str">
            <v xml:space="preserve">H     </v>
          </cell>
          <cell r="D1911" t="str">
            <v xml:space="preserve">C </v>
          </cell>
          <cell r="E1911" t="str">
            <v>0,71</v>
          </cell>
        </row>
        <row r="1912">
          <cell r="A1912">
            <v>43498</v>
          </cell>
          <cell r="B1912" t="str">
            <v xml:space="preserve">EPI - FAMILIA ENGENHEIRO CIVIL - MENSALISTA (ENCARGOS COMPLEMENTARES - COLETADO CAIXA)                                                                                                                                                                                                                                                                                                                                                                                                                    </v>
          </cell>
          <cell r="C1912" t="str">
            <v xml:space="preserve">MES   </v>
          </cell>
          <cell r="D1912" t="str">
            <v xml:space="preserve">C </v>
          </cell>
          <cell r="E1912" t="str">
            <v>133,45</v>
          </cell>
        </row>
        <row r="1913">
          <cell r="A1913">
            <v>43488</v>
          </cell>
          <cell r="B1913" t="str">
            <v xml:space="preserve">EPI - FAMILIA OPERADOR ESCAVADEIRA - HORISTA (ENCARGOS COMPLEMENTARES - COLETADO CAIXA)                                                                                                                                                                                                                                                                                                                                                                                                                   </v>
          </cell>
          <cell r="C1913" t="str">
            <v xml:space="preserve">H     </v>
          </cell>
          <cell r="D1913" t="str">
            <v xml:space="preserve">C </v>
          </cell>
          <cell r="E1913" t="str">
            <v>0,82</v>
          </cell>
        </row>
        <row r="1914">
          <cell r="A1914">
            <v>43500</v>
          </cell>
          <cell r="B1914" t="str">
            <v xml:space="preserve">EPI - FAMILIA OPERADOR ESCAVADEIRA - MENSALISTA (ENCARGOS COMPLEMENTARES - COLETADO CAIXA)                                                                                                                                                                                                                                                                                                                                                                                                                </v>
          </cell>
          <cell r="C1914" t="str">
            <v xml:space="preserve">MES   </v>
          </cell>
          <cell r="D1914" t="str">
            <v xml:space="preserve">C </v>
          </cell>
          <cell r="E1914" t="str">
            <v>154,53</v>
          </cell>
        </row>
        <row r="1915">
          <cell r="A1915">
            <v>43489</v>
          </cell>
          <cell r="B1915" t="str">
            <v xml:space="preserve">EPI - FAMILIA PEDREIRO - HORISTA (ENCARGOS COMPLEMENTARES - COLETADO CAIXA)                                                                                                                                                                                                                                                                                                                                                                                                                               </v>
          </cell>
          <cell r="C1915" t="str">
            <v xml:space="preserve">H     </v>
          </cell>
          <cell r="D1915" t="str">
            <v xml:space="preserve">C </v>
          </cell>
          <cell r="E1915" t="str">
            <v>1,17</v>
          </cell>
        </row>
        <row r="1916">
          <cell r="A1916">
            <v>43501</v>
          </cell>
          <cell r="B1916" t="str">
            <v xml:space="preserve">EPI - FAMILIA PEDREIRO - MENSALISTA (ENCARGOS COMPLEMENTARES - COLETADO CAIXA)                                                                                                                                                                                                                                                                                                                                                                                                                            </v>
          </cell>
          <cell r="C1916" t="str">
            <v xml:space="preserve">MES   </v>
          </cell>
          <cell r="D1916" t="str">
            <v xml:space="preserve">C </v>
          </cell>
          <cell r="E1916" t="str">
            <v>220,75</v>
          </cell>
        </row>
        <row r="1917">
          <cell r="A1917">
            <v>43490</v>
          </cell>
          <cell r="B1917" t="str">
            <v xml:space="preserve">EPI - FAMILIA PINTOR - HORISTA (ENCARGOS COMPLEMENTARES - COLETADO CAIXA)                                                                                                                                                                                                                                                                                                                                                                                                                                 </v>
          </cell>
          <cell r="C1917" t="str">
            <v xml:space="preserve">H     </v>
          </cell>
          <cell r="D1917" t="str">
            <v xml:space="preserve">C </v>
          </cell>
          <cell r="E1917" t="str">
            <v>1,68</v>
          </cell>
        </row>
        <row r="1918">
          <cell r="A1918">
            <v>43502</v>
          </cell>
          <cell r="B1918" t="str">
            <v xml:space="preserve">EPI - FAMILIA PINTOR - MENSALISTA (ENCARGOS COMPLEMENTARES - COLETADO CAIXA)                                                                                                                                                                                                                                                                                                                                                                                                                              </v>
          </cell>
          <cell r="C1918" t="str">
            <v xml:space="preserve">MES   </v>
          </cell>
          <cell r="D1918" t="str">
            <v xml:space="preserve">C </v>
          </cell>
          <cell r="E1918" t="str">
            <v>316,25</v>
          </cell>
        </row>
        <row r="1919">
          <cell r="A1919">
            <v>43491</v>
          </cell>
          <cell r="B1919" t="str">
            <v xml:space="preserve">EPI - FAMILIA SERVENTE - HORISTA (ENCARGOS COMPLEMENTARES - COLETADO CAIXA)                                                                                                                                                                                                                                                                                                                                                                                                                               </v>
          </cell>
          <cell r="C1919" t="str">
            <v xml:space="preserve">H     </v>
          </cell>
          <cell r="D1919" t="str">
            <v xml:space="preserve">C </v>
          </cell>
          <cell r="E1919" t="str">
            <v>1,25</v>
          </cell>
        </row>
        <row r="1920">
          <cell r="A1920">
            <v>43503</v>
          </cell>
          <cell r="B1920" t="str">
            <v xml:space="preserve">EPI - FAMILIA SERVENTE - MENSALISTA (ENCARGOS COMPLEMENTARES - COLETADO CAIXA)                                                                                                                                                                                                                                                                                                                                                                                                                            </v>
          </cell>
          <cell r="C1920" t="str">
            <v xml:space="preserve">MES   </v>
          </cell>
          <cell r="D1920" t="str">
            <v xml:space="preserve">C </v>
          </cell>
          <cell r="E1920" t="str">
            <v>235,50</v>
          </cell>
        </row>
        <row r="1921">
          <cell r="A1921">
            <v>43492</v>
          </cell>
          <cell r="B1921" t="str">
            <v xml:space="preserve">EPI - FAMILIA SOLDADOR - HORISTA (ENCARGOS COMPLEMENTARES - COLETADO CAIXA)                                                                                                                                                                                                                                                                                                                                                                                                                               </v>
          </cell>
          <cell r="C1921" t="str">
            <v xml:space="preserve">H     </v>
          </cell>
          <cell r="D1921" t="str">
            <v xml:space="preserve">C </v>
          </cell>
          <cell r="E1921" t="str">
            <v>1,68</v>
          </cell>
        </row>
        <row r="1922">
          <cell r="A1922">
            <v>43504</v>
          </cell>
          <cell r="B1922" t="str">
            <v xml:space="preserve">EPI - FAMILIA SOLDADOR - MENSALISTA (ENCARGOS COMPLEMENTARES - COLETADO CAIXA)                                                                                                                                                                                                                                                                                                                                                                                                                            </v>
          </cell>
          <cell r="C1922" t="str">
            <v xml:space="preserve">MES   </v>
          </cell>
          <cell r="D1922" t="str">
            <v xml:space="preserve">C </v>
          </cell>
          <cell r="E1922" t="str">
            <v>317,67</v>
          </cell>
        </row>
        <row r="1923">
          <cell r="A1923">
            <v>43493</v>
          </cell>
          <cell r="B1923" t="str">
            <v xml:space="preserve">EPI - FAMILIA TOPOGRAFO - HORISTA (ENCARGOS COMPLEMENTARES - COLETADO CAIXA)                                                                                                                                                                                                                                                                                                                                                                                                                              </v>
          </cell>
          <cell r="C1923" t="str">
            <v xml:space="preserve">H     </v>
          </cell>
          <cell r="D1923" t="str">
            <v xml:space="preserve">C </v>
          </cell>
          <cell r="E1923" t="str">
            <v>0,67</v>
          </cell>
        </row>
        <row r="1924">
          <cell r="A1924">
            <v>43505</v>
          </cell>
          <cell r="B1924" t="str">
            <v xml:space="preserve">EPI - FAMILIA TOPOGRAFO - MENSALISTA (ENCARGOS COMPLEMENTARES - COLETADO CAIXA)                                                                                                                                                                                                                                                                                                                                                                                                                           </v>
          </cell>
          <cell r="C1924" t="str">
            <v xml:space="preserve">MES   </v>
          </cell>
          <cell r="D1924" t="str">
            <v xml:space="preserve">C </v>
          </cell>
          <cell r="E1924" t="str">
            <v>126,70</v>
          </cell>
        </row>
        <row r="1925">
          <cell r="A1925">
            <v>37774</v>
          </cell>
          <cell r="B1925" t="str">
            <v xml:space="preserve">EQUIPAMENTO DE LIMPEZA COMBINADO (VACUO/ALTA PRESSAO) 95% VACUO, TANQUE 7000 L, BOMBA 140 KGF/CM2 66 L/MIN COM MOTOR INDEPENDENTE A DIESEL DE 60 CV (INCLUI MONTAGEM, NAO INCLUI CAMINHAO)                                                                                                                                                                                                                                                                                                                </v>
          </cell>
          <cell r="C1925" t="str">
            <v xml:space="preserve">UN    </v>
          </cell>
          <cell r="D1925" t="str">
            <v>CR</v>
          </cell>
          <cell r="E1925" t="str">
            <v>450.184,09</v>
          </cell>
        </row>
        <row r="1926">
          <cell r="A1926">
            <v>38629</v>
          </cell>
          <cell r="B1926" t="str">
            <v xml:space="preserve">EQUIPAMENTO P/ DEMARCACAO DE FAIXAS DE TRAFEGO A QUENTE, A SER MONTADO SOBRE CAMINHAO DE PBT MIN. DE 17 T, DIST. MIN. ENTRE EIXOS 5,2 M, CAPACIDADE PARA 1.000 KG DE MATERIAL TERMOPLASTICO (INCLUI MONTAGEM, NAO INCLUI CAMINHAO, NEM COMPRESSOR DE AR)                                                                                                                                                                                                                                                  </v>
          </cell>
          <cell r="C1926" t="str">
            <v xml:space="preserve">UN    </v>
          </cell>
          <cell r="D1926" t="str">
            <v>CR</v>
          </cell>
          <cell r="E1926" t="str">
            <v>2.602.792,96</v>
          </cell>
        </row>
        <row r="1927">
          <cell r="A1927">
            <v>38630</v>
          </cell>
          <cell r="B1927" t="str">
            <v xml:space="preserve">EQUIPAMENTO PARA DEMARCACAO DE FAIXAS DE TRAFEGO A FRIO, A SER MONTADO SOBRE CAMINHAO DE PBT MINIMO DE 9 T E DISTANCIA MINIMA ENTRE EIXOS DE 4,3 M, CAPACIDADE PARA 800 L DE TINTA (INCLUI MONTAGEM, NAO INCLUI CAMINHAO)                                                                                                                                                                                                                                                                                 </v>
          </cell>
          <cell r="C1927" t="str">
            <v xml:space="preserve">UN    </v>
          </cell>
          <cell r="D1927" t="str">
            <v>CR</v>
          </cell>
          <cell r="E1927" t="str">
            <v>1.748.542,96</v>
          </cell>
        </row>
        <row r="1928">
          <cell r="A1928">
            <v>38476</v>
          </cell>
          <cell r="B1928" t="str">
            <v xml:space="preserve">ESCADA DUPLA DE ABRIR EM ALUMINIO, MODELO PINTOR, 8 DEGRAUS                                                                                                                                                                                                                                                                                                                                                                                                                                               </v>
          </cell>
          <cell r="C1928" t="str">
            <v xml:space="preserve">UN    </v>
          </cell>
          <cell r="D1928" t="str">
            <v>CR</v>
          </cell>
          <cell r="E1928" t="str">
            <v>405,86</v>
          </cell>
        </row>
        <row r="1929">
          <cell r="A1929">
            <v>38477</v>
          </cell>
          <cell r="B1929" t="str">
            <v xml:space="preserve">ESCADA EXTENSIVEL EM ALUMINIO COM 6,00 M ESTENDIDA                                                                                                                                                                                                                                                                                                                                                                                                                                                        </v>
          </cell>
          <cell r="C1929" t="str">
            <v xml:space="preserve">UN    </v>
          </cell>
          <cell r="D1929" t="str">
            <v>CR</v>
          </cell>
          <cell r="E1929" t="str">
            <v>1.149,41</v>
          </cell>
        </row>
        <row r="1930">
          <cell r="A1930">
            <v>40635</v>
          </cell>
          <cell r="B1930" t="str">
            <v xml:space="preserve">ESCAVADEIRA HIDRAULICA SOBRE ESTEIRA, COM GARRA GIRATORIA DE MANDIBULAS, PESO OPERACIONAL ENTRE 22,00 E 25,50 TON, POTENCIA LIQUIDA ENTRE 150 E 160 HP                                                                                                                                                                                                                                                                                                                                                    </v>
          </cell>
          <cell r="C1930" t="str">
            <v xml:space="preserve">UN    </v>
          </cell>
          <cell r="D1930" t="str">
            <v>CR</v>
          </cell>
          <cell r="E1930" t="str">
            <v>960.573,90</v>
          </cell>
        </row>
        <row r="1931">
          <cell r="A1931">
            <v>36483</v>
          </cell>
          <cell r="B1931" t="str">
            <v xml:space="preserve">ESCAVADEIRA HIDRAULICA SOBRE ESTEIRAS CACAMBA 0,40 A 1,20 M3, PESO OPERACIONAL 21,19 T, POTENCIA LIQUIDA 173 HP                                                                                                                                                                                                                                                                                                                                                                                           </v>
          </cell>
          <cell r="C1931" t="str">
            <v xml:space="preserve">UN    </v>
          </cell>
          <cell r="D1931" t="str">
            <v>CR</v>
          </cell>
          <cell r="E1931" t="str">
            <v>870.433,83</v>
          </cell>
        </row>
        <row r="1932">
          <cell r="A1932">
            <v>14525</v>
          </cell>
          <cell r="B1932" t="str">
            <v xml:space="preserve">ESCAVADEIRA HIDRAULICA SOBRE ESTEIRAS COM CACAMBA DE 1,20 M3, PESO OPERACIONAL 21 T, POTENCIA BRUTA 155 HP                                                                                                                                                                                                                                                                                                                                                                                                </v>
          </cell>
          <cell r="C1932" t="str">
            <v xml:space="preserve">UN    </v>
          </cell>
          <cell r="D1932" t="str">
            <v>CR</v>
          </cell>
          <cell r="E1932" t="str">
            <v>911.395,42</v>
          </cell>
        </row>
        <row r="1933">
          <cell r="A1933">
            <v>36482</v>
          </cell>
          <cell r="B1933" t="str">
            <v xml:space="preserve">ESCAVADEIRA HIDRAULICA SOBRE ESTEIRAS, CACAMBA  0,80 M3, PESO OPERACIONAL 17,8 T, POTENCIA LIQUIDA 110 HP                                                                                                                                                                                                                                                                                                                                                                                                 </v>
          </cell>
          <cell r="C1933" t="str">
            <v xml:space="preserve">UN    </v>
          </cell>
          <cell r="D1933" t="str">
            <v>CR</v>
          </cell>
          <cell r="E1933" t="str">
            <v>781.648,51</v>
          </cell>
        </row>
        <row r="1934">
          <cell r="A1934">
            <v>36408</v>
          </cell>
          <cell r="B1934" t="str">
            <v xml:space="preserve">ESCAVADEIRA HIDRAULICA SOBRE ESTEIRAS, CACAMBA 0,4 A 1,70 M3, PESO OPERACIONAL 23,2 T, POTENCIA BRUTA 183 HP                                                                                                                                                                                                                                                                                                                                                                                              </v>
          </cell>
          <cell r="C1934" t="str">
            <v xml:space="preserve">UN    </v>
          </cell>
          <cell r="D1934" t="str">
            <v>CR</v>
          </cell>
          <cell r="E1934" t="str">
            <v>933.924,29</v>
          </cell>
        </row>
        <row r="1935">
          <cell r="A1935">
            <v>2723</v>
          </cell>
          <cell r="B1935" t="str">
            <v xml:space="preserve">ESCAVADEIRA HIDRAULICA SOBRE ESTEIRAS, CACAMBA 0,62M3, PESO OPERACIONAL 12,61T, POTENCIA LIQUIDA 95HP                                                                                                                                                                                                                                                                                                                                                                                                     </v>
          </cell>
          <cell r="C1935" t="str">
            <v xml:space="preserve">UN    </v>
          </cell>
          <cell r="D1935" t="str">
            <v>CR</v>
          </cell>
          <cell r="E1935" t="str">
            <v>716.827,86</v>
          </cell>
        </row>
        <row r="1936">
          <cell r="A1936">
            <v>36481</v>
          </cell>
          <cell r="B1936" t="str">
            <v xml:space="preserve">ESCAVADEIRA HIDRAULICA SOBRE ESTEIRAS, CACAMBA 0,80 A 1,30 M3, PESO OPERACIONAL 22,18 T, POTENCIA LIQUIDA 170 HP                                                                                                                                                                                                                                                                                                                                                                                          </v>
          </cell>
          <cell r="C1936" t="str">
            <v xml:space="preserve">UN    </v>
          </cell>
          <cell r="D1936" t="str">
            <v>CR</v>
          </cell>
          <cell r="E1936" t="str">
            <v>855.073,23</v>
          </cell>
        </row>
        <row r="1937">
          <cell r="A1937">
            <v>10685</v>
          </cell>
          <cell r="B1937" t="str">
            <v xml:space="preserve">ESCAVADEIRA HIDRAULICA SOBRE ESTEIRAS, CACAMBA 0,80M3, PESO OPERACIONAL 17T, POTENCIA BRUTA 111HP                                                                                                                                                                                                                                                                                                                                                                                                         </v>
          </cell>
          <cell r="C1937" t="str">
            <v xml:space="preserve">UN    </v>
          </cell>
          <cell r="D1937" t="str">
            <v xml:space="preserve">C </v>
          </cell>
          <cell r="E1937" t="str">
            <v>819.231,84</v>
          </cell>
        </row>
        <row r="1938">
          <cell r="A1938">
            <v>40636</v>
          </cell>
          <cell r="B1938" t="str">
            <v xml:space="preserve">ESCAVADEIRA HIDRAULICA SOBRE ESTEIRAS, CAPACIDADE DA CACAMBA ENTRE 1,20 E 1,50 M3, PESO OPERACIONAL ENTRE 20,00 E 22,00 TON, POTENCIA LIQUIDA ENTRE 150 E 155 HP, EQUIPADA COM CLAMSHELL                                                                                                                                                                                                                                                                                                                  </v>
          </cell>
          <cell r="C1938" t="str">
            <v xml:space="preserve">UN    </v>
          </cell>
          <cell r="D1938" t="str">
            <v>CR</v>
          </cell>
          <cell r="E1938" t="str">
            <v>924.732,51</v>
          </cell>
        </row>
        <row r="1939">
          <cell r="A1939">
            <v>4111</v>
          </cell>
          <cell r="B1939" t="str">
            <v xml:space="preserve">ESCORA PRE-MOLDADA EM CONCRETO, *10 X 10* CM, H = 2,30M                                                                                                                                                                                                                                                                                                                                                                                                                                                   </v>
          </cell>
          <cell r="C1939" t="str">
            <v xml:space="preserve">UN    </v>
          </cell>
          <cell r="D1939" t="str">
            <v>CR</v>
          </cell>
          <cell r="E1939" t="str">
            <v>47,99</v>
          </cell>
        </row>
        <row r="1940">
          <cell r="A1940">
            <v>44538</v>
          </cell>
          <cell r="B1940" t="str">
            <v xml:space="preserve">ESCOVA CIRCULAR EM ACO LATONADO, 6 X 1 " (DIAMETRO X ESPESSURA), FURO DE 1 1/4 ", FIO ONDULADO *0,30*  MM                                                                                                                                                                                                                                                                                                                                                                                                 </v>
          </cell>
          <cell r="C1940" t="str">
            <v xml:space="preserve">UN    </v>
          </cell>
          <cell r="D1940" t="str">
            <v>CR</v>
          </cell>
          <cell r="E1940" t="str">
            <v>76,43</v>
          </cell>
        </row>
        <row r="1941">
          <cell r="A1941">
            <v>12</v>
          </cell>
          <cell r="B1941" t="str">
            <v xml:space="preserve">ESCOVA DE ACO, COM CABO, *4  X 15* FILEIRAS DE CERDAS                                                                                                                                                                                                                                                                                                                                                                                                                                                     </v>
          </cell>
          <cell r="C1941" t="str">
            <v xml:space="preserve">UN    </v>
          </cell>
          <cell r="D1941" t="str">
            <v xml:space="preserve">C </v>
          </cell>
          <cell r="E1941" t="str">
            <v>7,70</v>
          </cell>
        </row>
        <row r="1942">
          <cell r="A1942">
            <v>37554</v>
          </cell>
          <cell r="B1942" t="str">
            <v xml:space="preserve">ESGUICHO JATO REGULAVEL, TIPO ELKHART, ENGATE RAPIDO 1 1/2", PARA COMBATE A INCENDIO                                                                                                                                                                                                                                                                                                                                                                                                                      </v>
          </cell>
          <cell r="C1942" t="str">
            <v xml:space="preserve">UN    </v>
          </cell>
          <cell r="D1942" t="str">
            <v>CR</v>
          </cell>
          <cell r="E1942" t="str">
            <v>375,80</v>
          </cell>
        </row>
        <row r="1943">
          <cell r="A1943">
            <v>37555</v>
          </cell>
          <cell r="B1943" t="str">
            <v xml:space="preserve">ESGUICHO JATO REGULAVEL, TIPO ELKHART, ENGATE RAPIDO 2 1/2", PARA COMBATE A INCENDIO                                                                                                                                                                                                                                                                                                                                                                                                                      </v>
          </cell>
          <cell r="C1943" t="str">
            <v xml:space="preserve">UN    </v>
          </cell>
          <cell r="D1943" t="str">
            <v>CR</v>
          </cell>
          <cell r="E1943" t="str">
            <v>457,14</v>
          </cell>
        </row>
        <row r="1944">
          <cell r="A1944">
            <v>10902</v>
          </cell>
          <cell r="B1944" t="str">
            <v xml:space="preserve">ESGUICHO TIPO JATO SOLIDO, EM LATAO, ENGATE RAPIDO 1 1/2" X 13 MM, PARA MANGUEIRA EM INSTALACAO PREDIAL COMBATE A INCENDIO                                                                                                                                                                                                                                                                                                                                                                                </v>
          </cell>
          <cell r="C1944" t="str">
            <v xml:space="preserve">UN    </v>
          </cell>
          <cell r="D1944" t="str">
            <v>CR</v>
          </cell>
          <cell r="E1944" t="str">
            <v>114,71</v>
          </cell>
        </row>
        <row r="1945">
          <cell r="A1945">
            <v>20965</v>
          </cell>
          <cell r="B1945" t="str">
            <v xml:space="preserve">ESGUICHO TIPO JATO SOLIDO, EM LATAO, ENGATE RAPIDO 1 1/2" X 16 MM, PARA MANGUEIRA EM INSTALACAO PREDIAL COMBATE A INCENDIO                                                                                                                                                                                                                                                                                                                                                                                </v>
          </cell>
          <cell r="C1945" t="str">
            <v xml:space="preserve">UN    </v>
          </cell>
          <cell r="D1945" t="str">
            <v>CR</v>
          </cell>
          <cell r="E1945" t="str">
            <v>115,77</v>
          </cell>
        </row>
        <row r="1946">
          <cell r="A1946">
            <v>20966</v>
          </cell>
          <cell r="B1946" t="str">
            <v xml:space="preserve">ESGUICHO TIPO JATO SOLIDO, EM LATAO, ENGATE RAPIDO 1 1/2" X 19 MM, PARA MANGUEIRA EM INSTALACAO PREDIAL COMBATE A INCENDIO                                                                                                                                                                                                                                                                                                                                                                                </v>
          </cell>
          <cell r="C1946" t="str">
            <v xml:space="preserve">UN    </v>
          </cell>
          <cell r="D1946" t="str">
            <v>CR</v>
          </cell>
          <cell r="E1946" t="str">
            <v>124,66</v>
          </cell>
        </row>
        <row r="1947">
          <cell r="A1947">
            <v>10903</v>
          </cell>
          <cell r="B1947" t="str">
            <v xml:space="preserve">ESGUICHO TIPO JATO SOLIDO, EM LATAO, ENGATE RAPIDO 2 1/2" X 13 MM, PARA MANGUEIRA EM INSTALACAO PREDIAL COMBATE A INCENDIO                                                                                                                                                                                                                                                                                                                                                                                </v>
          </cell>
          <cell r="C1947" t="str">
            <v xml:space="preserve">UN    </v>
          </cell>
          <cell r="D1947" t="str">
            <v>CR</v>
          </cell>
          <cell r="E1947" t="str">
            <v>188,95</v>
          </cell>
        </row>
        <row r="1948">
          <cell r="A1948">
            <v>20967</v>
          </cell>
          <cell r="B1948" t="str">
            <v xml:space="preserve">ESGUICHO TIPO JATO SOLIDO, EM LATAO, ENGATE RAPIDO 2 1/2" X 16 MM, PARA MANGUEIRA EM INSTALACAO PREDIAL COMBATE A INCENDIO                                                                                                                                                                                                                                                                                                                                                                                </v>
          </cell>
          <cell r="C1948" t="str">
            <v xml:space="preserve">UN    </v>
          </cell>
          <cell r="D1948" t="str">
            <v>CR</v>
          </cell>
          <cell r="E1948" t="str">
            <v>188,95</v>
          </cell>
        </row>
        <row r="1949">
          <cell r="A1949">
            <v>20968</v>
          </cell>
          <cell r="B1949" t="str">
            <v xml:space="preserve">ESGUICHO TIPO JATO SOLIDO, EM LATAO, ENGATE RAPIDO 2 1/2" X 19 MM, PARA MANGUEIRA EM INSTALACAO PREDIAL COMBATE A INCENDIO                                                                                                                                                                                                                                                                                                                                                                                </v>
          </cell>
          <cell r="C1949" t="str">
            <v xml:space="preserve">UN    </v>
          </cell>
          <cell r="D1949" t="str">
            <v>CR</v>
          </cell>
          <cell r="E1949" t="str">
            <v>207,23</v>
          </cell>
        </row>
        <row r="1950">
          <cell r="A1950">
            <v>11359</v>
          </cell>
          <cell r="B1950" t="str">
            <v xml:space="preserve">ESMERILHADEIRA ANGULAR ELETRICA, DIAMETRO DO DISCO 7 '' (180 MM), ROTACAO 8500 RPM, POTENCIA 2400 W                                                                                                                                                                                                                                                                                                                                                                                                       </v>
          </cell>
          <cell r="C1950" t="str">
            <v xml:space="preserve">UN    </v>
          </cell>
          <cell r="D1950" t="str">
            <v xml:space="preserve">C </v>
          </cell>
          <cell r="E1950" t="str">
            <v>824,95</v>
          </cell>
        </row>
        <row r="1951">
          <cell r="A1951">
            <v>39017</v>
          </cell>
          <cell r="B1951" t="str">
            <v xml:space="preserve">ESPACADOR / DISTANCIADOR CIRCULAR COM ENTRADA LATERAL, EM PLASTICO, PARA VERGALHAO *4,2 A 12,5* MM, COBRIMENTO 20 MM                                                                                                                                                                                                                                                                                                                                                                                      </v>
          </cell>
          <cell r="C1951" t="str">
            <v xml:space="preserve">UN    </v>
          </cell>
          <cell r="D1951" t="str">
            <v>CR</v>
          </cell>
          <cell r="E1951" t="str">
            <v>0,22</v>
          </cell>
        </row>
        <row r="1952">
          <cell r="A1952">
            <v>39315</v>
          </cell>
          <cell r="B1952" t="str">
            <v xml:space="preserve">ESPACADOR / DISTANCIADOR TIPO GARRA DUPLA, EM PLASTICO, COBRIMENTO *20* MM, PARA FERRAGENS DE LAJES E FUNDO DE VIGAS                                                                                                                                                                                                                                                                                                                                                                                      </v>
          </cell>
          <cell r="C1952" t="str">
            <v xml:space="preserve">UN    </v>
          </cell>
          <cell r="D1952" t="str">
            <v>CR</v>
          </cell>
          <cell r="E1952" t="str">
            <v>0,35</v>
          </cell>
        </row>
        <row r="1953">
          <cell r="A1953">
            <v>39016</v>
          </cell>
          <cell r="B1953" t="str">
            <v xml:space="preserve">ESPACADOR / DISTANCIADOR TIPO PINO EM PLASTICO, PARA VERGALHAO ATE 10 MM, PARA APOIO DE ARMADURA                                                                                                                                                                                                                                                                                                                                                                                                          </v>
          </cell>
          <cell r="C1953" t="str">
            <v xml:space="preserve">UN    </v>
          </cell>
          <cell r="D1953" t="str">
            <v>CR</v>
          </cell>
          <cell r="E1953" t="str">
            <v>0,36</v>
          </cell>
        </row>
        <row r="1954">
          <cell r="A1954">
            <v>39481</v>
          </cell>
          <cell r="B1954" t="str">
            <v xml:space="preserve">ESPACADOR OU DISTANCIADOR, EM PLASTICO, TIPO APOIO DE CORDOALHA (CARANGUEJO), PARA ARMADURA NEGATIVA E PROTENSAO, COBRIMENTO 50 MM                                                                                                                                                                                                                                                                                                                                                                        </v>
          </cell>
          <cell r="C1954" t="str">
            <v xml:space="preserve">UN    </v>
          </cell>
          <cell r="D1954" t="str">
            <v>CR</v>
          </cell>
          <cell r="E1954" t="str">
            <v>1,74</v>
          </cell>
        </row>
        <row r="1955">
          <cell r="A1955">
            <v>39013</v>
          </cell>
          <cell r="B1955" t="str">
            <v xml:space="preserve">ESPACADOR/SEPARADOR /CENTRALIZADOR DE BARRA DE ACO, PLASTICO, (CHUMBADOR TIPO CARAMBOLA - CB), DIAMETRO INTERNO ATE 20 MM                                                                                                                                                                                                                                                                                                                                                                                 </v>
          </cell>
          <cell r="C1955" t="str">
            <v xml:space="preserve">UN    </v>
          </cell>
          <cell r="D1955" t="str">
            <v>CR</v>
          </cell>
          <cell r="E1955" t="str">
            <v>1,48</v>
          </cell>
        </row>
        <row r="1956">
          <cell r="A1956">
            <v>44919</v>
          </cell>
          <cell r="B1956" t="str">
            <v xml:space="preserve">ESPACADOR/SEPARADOR /CENTRALIZADOR DE BARRA DE ACO, PLASTICO, (CHUMBADOR TIPO CARAMBOLA - CB), DIAMETRO INTERNO ENTRE 25 A 32 MM                                                                                                                                                                                                                                                                                                                                                                          </v>
          </cell>
          <cell r="C1956" t="str">
            <v xml:space="preserve">UN    </v>
          </cell>
          <cell r="D1956" t="str">
            <v>CR</v>
          </cell>
          <cell r="E1956" t="str">
            <v>2,77</v>
          </cell>
        </row>
        <row r="1957">
          <cell r="A1957">
            <v>40433</v>
          </cell>
          <cell r="B1957" t="str">
            <v xml:space="preserve">ESPACADOR/SEPARADOR DE CORDOALHA TIPO DISCO 12 FUROS DE 14 MM, PARA TIRANTES                                                                                                                                                                                                                                                                                                                                                                                                                              </v>
          </cell>
          <cell r="C1957" t="str">
            <v xml:space="preserve">UN    </v>
          </cell>
          <cell r="D1957" t="str">
            <v>CR</v>
          </cell>
          <cell r="E1957" t="str">
            <v>1,53</v>
          </cell>
        </row>
        <row r="1958">
          <cell r="A1958">
            <v>20219</v>
          </cell>
          <cell r="B1958" t="str">
            <v xml:space="preserve">ESPARGIDOR DE ASFALTO PRESSURIZADO, REBOCAVEL, TANQUE DE 2500 L, PNEUMATICO,  COM MOTOR A GASOLINA 3,4HP                                                                                                                                                                                                                                                                                                                                                                                                  </v>
          </cell>
          <cell r="C1958" t="str">
            <v xml:space="preserve">UN    </v>
          </cell>
          <cell r="D1958" t="str">
            <v xml:space="preserve">C </v>
          </cell>
          <cell r="E1958" t="str">
            <v>116.000,00</v>
          </cell>
        </row>
        <row r="1959">
          <cell r="A1959">
            <v>36484</v>
          </cell>
          <cell r="B1959" t="str">
            <v xml:space="preserve">ESPARGIDOR DE ASFALTO PRESSURIZADO, TANQUE 6 M3 COM ISOLACAO TERMICA, AQUECIDO COM 2 MACARICOS, COM BARRA ESPARGIDORA 3,60 M, A SER MONTADO SOBRE CAMINHAO                                                                                                                                                                                                                                                                                                                                                </v>
          </cell>
          <cell r="C1959" t="str">
            <v xml:space="preserve">UN    </v>
          </cell>
          <cell r="D1959" t="str">
            <v>CR</v>
          </cell>
          <cell r="E1959" t="str">
            <v>246.246,87</v>
          </cell>
        </row>
        <row r="1960">
          <cell r="A1960">
            <v>38367</v>
          </cell>
          <cell r="B1960" t="str">
            <v xml:space="preserve">ESPATULA DE ACO INOX COM CABO DE MADEIRA, LARGURA 8 CM                                                                                                                                                                                                                                                                                                                                                                                                                                                    </v>
          </cell>
          <cell r="C1960" t="str">
            <v xml:space="preserve">UN    </v>
          </cell>
          <cell r="D1960" t="str">
            <v>CR</v>
          </cell>
          <cell r="E1960" t="str">
            <v>21,80</v>
          </cell>
        </row>
        <row r="1961">
          <cell r="A1961">
            <v>38368</v>
          </cell>
          <cell r="B1961" t="str">
            <v xml:space="preserve">ESPATULA DE PLASTICO LISA, LARGURA 10 CM                                                                                                                                                                                                                                                                                                                                                                                                                                                                  </v>
          </cell>
          <cell r="C1961" t="str">
            <v xml:space="preserve">UN    </v>
          </cell>
          <cell r="D1961" t="str">
            <v>CR</v>
          </cell>
          <cell r="E1961" t="str">
            <v>9,52</v>
          </cell>
        </row>
        <row r="1962">
          <cell r="A1962">
            <v>38091</v>
          </cell>
          <cell r="B1962" t="str">
            <v xml:space="preserve">ESPELHO / PLACA CEGA 4" X 2", PARA INSTALACAO DE TOMADAS E INTERRUPTORES                                                                                                                                                                                                                                                                                                                                                                                                                                  </v>
          </cell>
          <cell r="C1962" t="str">
            <v xml:space="preserve">UN    </v>
          </cell>
          <cell r="D1962" t="str">
            <v>CR</v>
          </cell>
          <cell r="E1962" t="str">
            <v>2,61</v>
          </cell>
        </row>
        <row r="1963">
          <cell r="A1963">
            <v>38095</v>
          </cell>
          <cell r="B1963" t="str">
            <v xml:space="preserve">ESPELHO / PLACA CEGA 4" X 4", PARA INSTALACAO DE TOMADAS E INTERRUPTORES                                                                                                                                                                                                                                                                                                                                                                                                                                  </v>
          </cell>
          <cell r="C1963" t="str">
            <v xml:space="preserve">UN    </v>
          </cell>
          <cell r="D1963" t="str">
            <v>CR</v>
          </cell>
          <cell r="E1963" t="str">
            <v>5,52</v>
          </cell>
        </row>
        <row r="1964">
          <cell r="A1964">
            <v>38092</v>
          </cell>
          <cell r="B1964" t="str">
            <v xml:space="preserve">ESPELHO / PLACA DE 1 POSTO 4" X 2", PARA INSTALACAO DE TOMADAS E INTERRUPTORES                                                                                                                                                                                                                                                                                                                                                                                                                            </v>
          </cell>
          <cell r="C1964" t="str">
            <v xml:space="preserve">UN    </v>
          </cell>
          <cell r="D1964" t="str">
            <v>CR</v>
          </cell>
          <cell r="E1964" t="str">
            <v>2,47</v>
          </cell>
        </row>
        <row r="1965">
          <cell r="A1965">
            <v>38093</v>
          </cell>
          <cell r="B1965" t="str">
            <v xml:space="preserve">ESPELHO / PLACA DE 2 POSTOS 4" X 2", PARA INSTALACAO DE TOMADAS E INTERRUPTORES                                                                                                                                                                                                                                                                                                                                                                                                                           </v>
          </cell>
          <cell r="C1965" t="str">
            <v xml:space="preserve">UN    </v>
          </cell>
          <cell r="D1965" t="str">
            <v>CR</v>
          </cell>
          <cell r="E1965" t="str">
            <v>2,56</v>
          </cell>
        </row>
        <row r="1966">
          <cell r="A1966">
            <v>38096</v>
          </cell>
          <cell r="B1966" t="str">
            <v xml:space="preserve">ESPELHO / PLACA DE 2 POSTOS 4" X 4", PARA INSTALACAO DE TOMADAS E INTERRUPTORES                                                                                                                                                                                                                                                                                                                                                                                                                           </v>
          </cell>
          <cell r="C1966" t="str">
            <v xml:space="preserve">UN    </v>
          </cell>
          <cell r="D1966" t="str">
            <v>CR</v>
          </cell>
          <cell r="E1966" t="str">
            <v>5,94</v>
          </cell>
        </row>
        <row r="1967">
          <cell r="A1967">
            <v>38094</v>
          </cell>
          <cell r="B1967" t="str">
            <v xml:space="preserve">ESPELHO / PLACA DE 3 POSTOS 4" X 2", PARA INSTALACAO DE TOMADAS E INTERRUPTORES                                                                                                                                                                                                                                                                                                                                                                                                                           </v>
          </cell>
          <cell r="C1967" t="str">
            <v xml:space="preserve">UN    </v>
          </cell>
          <cell r="D1967" t="str">
            <v>CR</v>
          </cell>
          <cell r="E1967" t="str">
            <v>3,13</v>
          </cell>
        </row>
        <row r="1968">
          <cell r="A1968">
            <v>38097</v>
          </cell>
          <cell r="B1968" t="str">
            <v xml:space="preserve">ESPELHO / PLACA DE 4 POSTOS 4" X 4", PARA INSTALACAO DE TOMADAS E INTERRUPTORES                                                                                                                                                                                                                                                                                                                                                                                                                           </v>
          </cell>
          <cell r="C1968" t="str">
            <v xml:space="preserve">UN    </v>
          </cell>
          <cell r="D1968" t="str">
            <v>CR</v>
          </cell>
          <cell r="E1968" t="str">
            <v>6,36</v>
          </cell>
        </row>
        <row r="1969">
          <cell r="A1969">
            <v>38098</v>
          </cell>
          <cell r="B1969" t="str">
            <v xml:space="preserve">ESPELHO / PLACA DE 6 POSTOS 4" X 4", PARA INSTALACAO DE TOMADAS E INTERRUPTORES                                                                                                                                                                                                                                                                                                                                                                                                                           </v>
          </cell>
          <cell r="C1969" t="str">
            <v xml:space="preserve">UN    </v>
          </cell>
          <cell r="D1969" t="str">
            <v>CR</v>
          </cell>
          <cell r="E1969" t="str">
            <v>6,36</v>
          </cell>
        </row>
        <row r="1970">
          <cell r="A1970">
            <v>11186</v>
          </cell>
          <cell r="B1970" t="str">
            <v xml:space="preserve">ESPELHO CRISTAL E = 4 MM                                                                                                                                                                                                                                                                                                                                                                                                                                                                                  </v>
          </cell>
          <cell r="C1970" t="str">
            <v xml:space="preserve">M2    </v>
          </cell>
          <cell r="D1970" t="str">
            <v>CR</v>
          </cell>
          <cell r="E1970" t="str">
            <v>458,66</v>
          </cell>
        </row>
        <row r="1971">
          <cell r="A1971">
            <v>11558</v>
          </cell>
          <cell r="B1971" t="str">
            <v xml:space="preserve">ESPELHO, RETO OU CURVO, EM LATAO CROMADO, ESPESSURA ATE 6 MM, LARGURA *40*MM, ALTURA *180*MM - PARA FECHADURA DE EMBUTIR                                                                                                                                                                                                                                                                                                                                                                                  </v>
          </cell>
          <cell r="C1971" t="str">
            <v xml:space="preserve">PAR   </v>
          </cell>
          <cell r="D1971" t="str">
            <v>CR</v>
          </cell>
          <cell r="E1971" t="str">
            <v>13,88</v>
          </cell>
        </row>
        <row r="1972">
          <cell r="A1972">
            <v>11557</v>
          </cell>
          <cell r="B1972" t="str">
            <v xml:space="preserve">ESPELHO, RETO OU CURVO, EM LATAO CROMADO, ESPESSURA MINIMA 6 MM, LARGURA *43*MM, ALTURA *230*MM - PARA FECHADURA DE EMBUTIR                                                                                                                                                                                                                                                                                                                                                                               </v>
          </cell>
          <cell r="C1972" t="str">
            <v xml:space="preserve">PAR   </v>
          </cell>
          <cell r="D1972" t="str">
            <v>CR</v>
          </cell>
          <cell r="E1972" t="str">
            <v>35,13</v>
          </cell>
        </row>
        <row r="1973">
          <cell r="A1973">
            <v>2759</v>
          </cell>
          <cell r="B1973" t="str">
            <v xml:space="preserve">ESPOLETA SIMPLES N 8.                                                                                                                                                                                                                                                                                                                                                                                                                                                                                     </v>
          </cell>
          <cell r="C1973" t="str">
            <v xml:space="preserve">UN    </v>
          </cell>
          <cell r="D1973" t="str">
            <v xml:space="preserve">C </v>
          </cell>
          <cell r="E1973" t="str">
            <v>9,68</v>
          </cell>
        </row>
        <row r="1974">
          <cell r="A1974">
            <v>38124</v>
          </cell>
          <cell r="B1974" t="str">
            <v xml:space="preserve">ESPUMA EXPANSIVA DE POLIURETANO, APLICACAO MANUAL - 500 ML                                                                                                                                                                                                                                                                                                                                                                                                                                                </v>
          </cell>
          <cell r="C1974" t="str">
            <v xml:space="preserve">UN    </v>
          </cell>
          <cell r="D1974" t="str">
            <v xml:space="preserve">C </v>
          </cell>
          <cell r="E1974" t="str">
            <v>32,90</v>
          </cell>
        </row>
        <row r="1975">
          <cell r="A1975">
            <v>38380</v>
          </cell>
          <cell r="B1975" t="str">
            <v xml:space="preserve">ESQUADRO DE ACO 12 " (300 MM), CABO DE ALUMINIO                                                                                                                                                                                                                                                                                                                                                                                                                                                           </v>
          </cell>
          <cell r="C1975" t="str">
            <v xml:space="preserve">UN    </v>
          </cell>
          <cell r="D1975" t="str">
            <v>CR</v>
          </cell>
          <cell r="E1975" t="str">
            <v>34,65</v>
          </cell>
        </row>
        <row r="1976">
          <cell r="A1976">
            <v>42429</v>
          </cell>
          <cell r="B1976" t="str">
            <v xml:space="preserve">ESQUI TRIPLO, EM TUBO DE ACO CARBONO, PINTURA NO PROCESSO ELETROSTATICO - EQUIPAMENTO DE GINASTICA PARA ACADEMIA AO AR LIVRE / ACADEMIA DA TERCEIRA IDADE - ATI                                                                                                                                                                                                                                                                                                                                           </v>
          </cell>
          <cell r="C1976" t="str">
            <v xml:space="preserve">UN    </v>
          </cell>
          <cell r="D1976" t="str">
            <v>CR</v>
          </cell>
          <cell r="E1976" t="str">
            <v>6.025,10</v>
          </cell>
        </row>
        <row r="1977">
          <cell r="A1977">
            <v>39616</v>
          </cell>
          <cell r="B1977" t="str">
            <v xml:space="preserve">ESTABILIZADOR BIVOLT AUTOMATICO, 1000 VA                                                                                                                                                                                                                                                                                                                                                                                                                                                                  </v>
          </cell>
          <cell r="C1977" t="str">
            <v xml:space="preserve">UN    </v>
          </cell>
          <cell r="D1977" t="str">
            <v xml:space="preserve">C </v>
          </cell>
          <cell r="E1977" t="str">
            <v>516,31</v>
          </cell>
        </row>
        <row r="1978">
          <cell r="A1978">
            <v>39618</v>
          </cell>
          <cell r="B1978" t="str">
            <v xml:space="preserve">ESTABILIZADOR BIVOLT AUTOMATICO, 1500 VA                                                                                                                                                                                                                                                                                                                                                                                                                                                                  </v>
          </cell>
          <cell r="C1978" t="str">
            <v xml:space="preserve">UN    </v>
          </cell>
          <cell r="D1978" t="str">
            <v>CR</v>
          </cell>
          <cell r="E1978" t="str">
            <v>936,50</v>
          </cell>
        </row>
        <row r="1979">
          <cell r="A1979">
            <v>39619</v>
          </cell>
          <cell r="B1979" t="str">
            <v xml:space="preserve">ESTABILIZADOR BIVOLT AUTOMATICO, 2000 VA                                                                                                                                                                                                                                                                                                                                                                                                                                                                  </v>
          </cell>
          <cell r="C1979" t="str">
            <v xml:space="preserve">UN    </v>
          </cell>
          <cell r="D1979" t="str">
            <v>CR</v>
          </cell>
          <cell r="E1979" t="str">
            <v>1.282,62</v>
          </cell>
        </row>
        <row r="1980">
          <cell r="A1980">
            <v>39613</v>
          </cell>
          <cell r="B1980" t="str">
            <v xml:space="preserve">ESTABILIZADOR BIVOLT AUTOMATICO, 300 VA                                                                                                                                                                                                                                                                                                                                                                                                                                                                   </v>
          </cell>
          <cell r="C1980" t="str">
            <v xml:space="preserve">UN    </v>
          </cell>
          <cell r="D1980" t="str">
            <v>CR</v>
          </cell>
          <cell r="E1980" t="str">
            <v>205,09</v>
          </cell>
        </row>
        <row r="1981">
          <cell r="A1981">
            <v>39614</v>
          </cell>
          <cell r="B1981" t="str">
            <v xml:space="preserve">ESTABILIZADOR BIVOLT AUTOMATICO, 500 VA                                                                                                                                                                                                                                                                                                                                                                                                                                                                   </v>
          </cell>
          <cell r="C1981" t="str">
            <v xml:space="preserve">UN    </v>
          </cell>
          <cell r="D1981" t="str">
            <v>CR</v>
          </cell>
          <cell r="E1981" t="str">
            <v>299,21</v>
          </cell>
        </row>
        <row r="1982">
          <cell r="A1982">
            <v>38538</v>
          </cell>
          <cell r="B1982" t="str">
            <v xml:space="preserve">ESTACA PRE-MOLDADA MACICA DE CONCRETO VIBRADO ARMADO, PARA CARGA DE 25 T, SECAO QUADRADA DE *16 X 16*, COM ANEL METALICO INCORPORADO A PECA (SOMENTE FORNECIMENTO)                                                                                                                                                                                                                                                                                                                                        </v>
          </cell>
          <cell r="C1982" t="str">
            <v xml:space="preserve">M     </v>
          </cell>
          <cell r="D1982" t="str">
            <v xml:space="preserve">C </v>
          </cell>
          <cell r="E1982" t="str">
            <v>81,80</v>
          </cell>
        </row>
        <row r="1983">
          <cell r="A1983">
            <v>38539</v>
          </cell>
          <cell r="B1983" t="str">
            <v xml:space="preserve">ESTACA PRE-MOLDADA MACICA DE CONCRETO VIBRADO ARMADO, PARA CARGA DE 50 T, SECAO QUADRADA, COM ANEL METALICO INCORPORADO A PECA (SOMENTE FORNECIMENTO)                                                                                                                                                                                                                                                                                                                                                     </v>
          </cell>
          <cell r="C1983" t="str">
            <v xml:space="preserve">M     </v>
          </cell>
          <cell r="D1983" t="str">
            <v>CR</v>
          </cell>
          <cell r="E1983" t="str">
            <v>111,23</v>
          </cell>
        </row>
        <row r="1984">
          <cell r="A1984">
            <v>38540</v>
          </cell>
          <cell r="B1984" t="str">
            <v xml:space="preserve">ESTACA PRE-MOLDADA VAZADA DE CONCRETO CENTRIFUGADO, PARA CARGA DE 100 T, SECAO CIRCULAR, COM ANEL METALICO INCORPORADO A PECA (SOMENTE FORNECIMENTO)                                                                                                                                                                                                                                                                                                                                                      </v>
          </cell>
          <cell r="C1984" t="str">
            <v xml:space="preserve">M     </v>
          </cell>
          <cell r="D1984" t="str">
            <v>CR</v>
          </cell>
          <cell r="E1984" t="str">
            <v>285,07</v>
          </cell>
        </row>
        <row r="1985">
          <cell r="A1985">
            <v>38384</v>
          </cell>
          <cell r="B1985" t="str">
            <v xml:space="preserve">ESTILETE DE METAL, LAMINA 18 MM                                                                                                                                                                                                                                                                                                                                                                                                                                                                           </v>
          </cell>
          <cell r="C1985" t="str">
            <v xml:space="preserve">UN    </v>
          </cell>
          <cell r="D1985" t="str">
            <v>CR</v>
          </cell>
          <cell r="E1985" t="str">
            <v>24,67</v>
          </cell>
        </row>
        <row r="1986">
          <cell r="A1986">
            <v>13</v>
          </cell>
          <cell r="B1986" t="str">
            <v xml:space="preserve">ESTOPA                                                                                                                                                                                                                                                                                                                                                                                                                                                                                                    </v>
          </cell>
          <cell r="C1986" t="str">
            <v xml:space="preserve">KG    </v>
          </cell>
          <cell r="D1986" t="str">
            <v>CR</v>
          </cell>
          <cell r="E1986" t="str">
            <v>11,85</v>
          </cell>
        </row>
        <row r="1987">
          <cell r="A1987">
            <v>2762</v>
          </cell>
          <cell r="B1987" t="str">
            <v xml:space="preserve">ESTOPIM SIMPLES                                                                                                                                                                                                                                                                                                                                                                                                                                                                                           </v>
          </cell>
          <cell r="C1987" t="str">
            <v xml:space="preserve">M     </v>
          </cell>
          <cell r="D1987" t="str">
            <v>CR</v>
          </cell>
          <cell r="E1987" t="str">
            <v>12,10</v>
          </cell>
        </row>
        <row r="1988">
          <cell r="A1988">
            <v>21142</v>
          </cell>
          <cell r="B1988" t="str">
            <v xml:space="preserve">ESTRIBO COM PARAFUSO EM CHAPA DE FERRO FUNDIDO DE 2" X 3/16" X 35 CM, SECAO "U", PARA MADEIRAMENTO DE TELHADO                                                                                                                                                                                                                                                                                                                                                                                             </v>
          </cell>
          <cell r="C1988" t="str">
            <v xml:space="preserve">UN    </v>
          </cell>
          <cell r="D1988" t="str">
            <v>CR</v>
          </cell>
          <cell r="E1988" t="str">
            <v>35,35</v>
          </cell>
        </row>
        <row r="1989">
          <cell r="A1989">
            <v>4223</v>
          </cell>
          <cell r="B1989" t="str">
            <v xml:space="preserve">ETANOL                                                                                                                                                                                                                                                                                                                                                                                                                                                                                                    </v>
          </cell>
          <cell r="C1989" t="str">
            <v xml:space="preserve">L     </v>
          </cell>
          <cell r="D1989" t="str">
            <v xml:space="preserve">C </v>
          </cell>
          <cell r="E1989" t="str">
            <v>3,48</v>
          </cell>
        </row>
        <row r="1990">
          <cell r="A1990">
            <v>37372</v>
          </cell>
          <cell r="B1990" t="str">
            <v xml:space="preserve">EXAMES - HORISTA (COLETADO CAIXA - ENCARGOS COMPLEMENTARES)                                                                                                                                                                                                                                                                                                                                                                                                                                               </v>
          </cell>
          <cell r="C1990" t="str">
            <v xml:space="preserve">H     </v>
          </cell>
          <cell r="D1990" t="str">
            <v xml:space="preserve">C </v>
          </cell>
          <cell r="E1990" t="str">
            <v>1,14</v>
          </cell>
        </row>
        <row r="1991">
          <cell r="A1991">
            <v>40863</v>
          </cell>
          <cell r="B1991" t="str">
            <v xml:space="preserve">EXAMES - MENSALISTA (COLETADO CAIXA - ENCARGOS COMPLEMENTARES)                                                                                                                                                                                                                                                                                                                                                                                                                                            </v>
          </cell>
          <cell r="C1991" t="str">
            <v xml:space="preserve">MES   </v>
          </cell>
          <cell r="D1991" t="str">
            <v xml:space="preserve">C </v>
          </cell>
          <cell r="E1991" t="str">
            <v>215,56</v>
          </cell>
        </row>
        <row r="1992">
          <cell r="A1992">
            <v>38475</v>
          </cell>
          <cell r="B1992" t="str">
            <v xml:space="preserve">EXTENSAO DE SOLDA 201 ACETILENO, E = *1,5 A 2,5* MM                                                                                                                                                                                                                                                                                                                                                                                                                                                       </v>
          </cell>
          <cell r="C1992" t="str">
            <v xml:space="preserve">UN    </v>
          </cell>
          <cell r="D1992" t="str">
            <v>CR</v>
          </cell>
          <cell r="E1992" t="str">
            <v>41,39</v>
          </cell>
        </row>
        <row r="1993">
          <cell r="A1993">
            <v>38474</v>
          </cell>
          <cell r="B1993" t="str">
            <v xml:space="preserve">EXTENSAO DE SOLDA 201 GLP, E = *2,5 A 4,0* MM                                                                                                                                                                                                                                                                                                                                                                                                                                                             </v>
          </cell>
          <cell r="C1993" t="str">
            <v xml:space="preserve">UN    </v>
          </cell>
          <cell r="D1993" t="str">
            <v>CR</v>
          </cell>
          <cell r="E1993" t="str">
            <v>51,17</v>
          </cell>
        </row>
        <row r="1994">
          <cell r="A1994">
            <v>10886</v>
          </cell>
          <cell r="B1994" t="str">
            <v xml:space="preserve">EXTINTOR DE INCENDIO PORTATIL COM CARGA DE AGUA PRESSURIZADA DE 10 L, CLASSE A                                                                                                                                                                                                                                                                                                                                                                                                                            </v>
          </cell>
          <cell r="C1994" t="str">
            <v xml:space="preserve">UN    </v>
          </cell>
          <cell r="D1994" t="str">
            <v>CR</v>
          </cell>
          <cell r="E1994" t="str">
            <v>196,52</v>
          </cell>
        </row>
        <row r="1995">
          <cell r="A1995">
            <v>10888</v>
          </cell>
          <cell r="B1995" t="str">
            <v xml:space="preserve">EXTINTOR DE INCENDIO PORTATIL COM CARGA DE GAS CARBONICO CO2 DE 4 KG, CLASSE BC                                                                                                                                                                                                                                                                                                                                                                                                                           </v>
          </cell>
          <cell r="C1995" t="str">
            <v xml:space="preserve">UN    </v>
          </cell>
          <cell r="D1995" t="str">
            <v>CR</v>
          </cell>
          <cell r="E1995" t="str">
            <v>621,96</v>
          </cell>
        </row>
        <row r="1996">
          <cell r="A1996">
            <v>10889</v>
          </cell>
          <cell r="B1996" t="str">
            <v xml:space="preserve">EXTINTOR DE INCENDIO PORTATIL COM CARGA DE GAS CARBONICO CO2 DE 6 KG, CLASSE BC                                                                                                                                                                                                                                                                                                                                                                                                                           </v>
          </cell>
          <cell r="C1996" t="str">
            <v xml:space="preserve">UN    </v>
          </cell>
          <cell r="D1996" t="str">
            <v>CR</v>
          </cell>
          <cell r="E1996" t="str">
            <v>673,80</v>
          </cell>
        </row>
        <row r="1997">
          <cell r="A1997">
            <v>10890</v>
          </cell>
          <cell r="B1997" t="str">
            <v xml:space="preserve">EXTINTOR DE INCENDIO PORTATIL COM CARGA DE PO QUIMICO SECO (PQS) DE 12 KG, CLASSE BC                                                                                                                                                                                                                                                                                                                                                                                                                      </v>
          </cell>
          <cell r="C1997" t="str">
            <v xml:space="preserve">UN    </v>
          </cell>
          <cell r="D1997" t="str">
            <v>CR</v>
          </cell>
          <cell r="E1997" t="str">
            <v>310,98</v>
          </cell>
        </row>
        <row r="1998">
          <cell r="A1998">
            <v>10891</v>
          </cell>
          <cell r="B1998" t="str">
            <v xml:space="preserve">EXTINTOR DE INCENDIO PORTATIL COM CARGA DE PO QUIMICO SECO (PQS) DE 4 KG, CLASSE BC                                                                                                                                                                                                                                                                                                                                                                                                                       </v>
          </cell>
          <cell r="C1998" t="str">
            <v xml:space="preserve">UN    </v>
          </cell>
          <cell r="D1998" t="str">
            <v>CR</v>
          </cell>
          <cell r="E1998" t="str">
            <v>190,04</v>
          </cell>
        </row>
        <row r="1999">
          <cell r="A1999">
            <v>10892</v>
          </cell>
          <cell r="B1999" t="str">
            <v xml:space="preserve">EXTINTOR DE INCENDIO PORTATIL COM CARGA DE PO QUIMICO SECO (PQS) DE 6 KG, CLASSE BC                                                                                                                                                                                                                                                                                                                                                                                                                       </v>
          </cell>
          <cell r="C1999" t="str">
            <v xml:space="preserve">UN    </v>
          </cell>
          <cell r="D1999" t="str">
            <v xml:space="preserve">C </v>
          </cell>
          <cell r="E1999" t="str">
            <v>224,60</v>
          </cell>
        </row>
        <row r="2000">
          <cell r="A2000">
            <v>20977</v>
          </cell>
          <cell r="B2000" t="str">
            <v xml:space="preserve">EXTINTOR DE INCENDIO PORTATIL COM CARGA DE PO QUIMICO SECO (PQS) DE 8 KG, CLASSE BC                                                                                                                                                                                                                                                                                                                                                                                                                       </v>
          </cell>
          <cell r="C2000" t="str">
            <v xml:space="preserve">UN    </v>
          </cell>
          <cell r="D2000" t="str">
            <v>CR</v>
          </cell>
          <cell r="E2000" t="str">
            <v>267,79</v>
          </cell>
        </row>
        <row r="2001">
          <cell r="A2001">
            <v>3073</v>
          </cell>
          <cell r="B2001" t="str">
            <v xml:space="preserve">EXTREMIDADE PVC PBA, BF, JE, DN 100/ DE 110 MM (NBR 10351)                                                                                                                                                                                                                                                                                                                                                                                                                                                </v>
          </cell>
          <cell r="C2001" t="str">
            <v xml:space="preserve">UN    </v>
          </cell>
          <cell r="D2001" t="str">
            <v>CR</v>
          </cell>
          <cell r="E2001" t="str">
            <v>163,63</v>
          </cell>
        </row>
        <row r="2002">
          <cell r="A2002">
            <v>3074</v>
          </cell>
          <cell r="B2002" t="str">
            <v xml:space="preserve">EXTREMIDADE PVC PBA, BF, JE, DN 75/ DE 85 MM (NBR 10351)                                                                                                                                                                                                                                                                                                                                                                                                                                                  </v>
          </cell>
          <cell r="C2002" t="str">
            <v xml:space="preserve">UN    </v>
          </cell>
          <cell r="D2002" t="str">
            <v>CR</v>
          </cell>
          <cell r="E2002" t="str">
            <v>103,30</v>
          </cell>
        </row>
        <row r="2003">
          <cell r="A2003">
            <v>3076</v>
          </cell>
          <cell r="B2003" t="str">
            <v xml:space="preserve">EXTREMIDADE PVC PBA, PF, JE, DN 100 / DE 110 MM (NBR 10351)                                                                                                                                                                                                                                                                                                                                                                                                                                               </v>
          </cell>
          <cell r="C2003" t="str">
            <v xml:space="preserve">UN    </v>
          </cell>
          <cell r="D2003" t="str">
            <v>CR</v>
          </cell>
          <cell r="E2003" t="str">
            <v>134,52</v>
          </cell>
        </row>
        <row r="2004">
          <cell r="A2004">
            <v>3075</v>
          </cell>
          <cell r="B2004" t="str">
            <v xml:space="preserve">EXTREMIDADE PVC PBA, PF, JE, DN 75 / DE 85 MM (NBR 10351)                                                                                                                                                                                                                                                                                                                                                                                                                                                 </v>
          </cell>
          <cell r="C2004" t="str">
            <v xml:space="preserve">UN    </v>
          </cell>
          <cell r="D2004" t="str">
            <v>CR</v>
          </cell>
          <cell r="E2004" t="str">
            <v>85,01</v>
          </cell>
        </row>
        <row r="2005">
          <cell r="A2005">
            <v>10781</v>
          </cell>
          <cell r="B2005" t="str">
            <v xml:space="preserve">EXTREMIDADE/TUBETE PARA HIDROMETRO PVC, COM ROSCA, CURTA, COM BUCHA LATAO, 3/4"                                                                                                                                                                                                                                                                                                                                                                                                                           </v>
          </cell>
          <cell r="C2005" t="str">
            <v xml:space="preserve">UN    </v>
          </cell>
          <cell r="D2005" t="str">
            <v>CR</v>
          </cell>
          <cell r="E2005" t="str">
            <v>11,53</v>
          </cell>
        </row>
        <row r="2006">
          <cell r="A2006">
            <v>43612</v>
          </cell>
          <cell r="B2006" t="str">
            <v xml:space="preserve">FECHADRUA BICO DE PAPAGAIO PARA PORTA DE CORRER EXTERNA, EM ACO INOX COM ACABAMENTO CROMADO, MAQUINA COM 45 MM, INCLUINDO CHAVE TIPO CILINDRO                                                                                                                                                                                                                                                                                                                                                             </v>
          </cell>
          <cell r="C2006" t="str">
            <v xml:space="preserve">CJ    </v>
          </cell>
          <cell r="D2006" t="str">
            <v>CR</v>
          </cell>
          <cell r="E2006" t="str">
            <v>149,95</v>
          </cell>
        </row>
        <row r="2007">
          <cell r="A2007">
            <v>43613</v>
          </cell>
          <cell r="B2007" t="str">
            <v xml:space="preserve">FECHADRUA BICO DE PAPAGAIO PARA PORTA DE CORRER INTERNA, EM ACO INOX COM ACABAMENTO CROMADO, MAQUINA COM 45 MM, INCLUINDO CHAVE TIPO BIPARTIDA                                                                                                                                                                                                                                                                                                                                                            </v>
          </cell>
          <cell r="C2007" t="str">
            <v xml:space="preserve">CJ    </v>
          </cell>
          <cell r="D2007" t="str">
            <v>CR</v>
          </cell>
          <cell r="E2007" t="str">
            <v>124,14</v>
          </cell>
        </row>
        <row r="2008">
          <cell r="A2008">
            <v>11480</v>
          </cell>
          <cell r="B2008" t="str">
            <v xml:space="preserve">FECHADURA AUXILIAR DE SEGURANCA PARA PORTA EXTERNA, EM ACO INOX, BROCA DE 45 A 55 MM, LINGUETA COM 3 AVANCOS, INCLUINDO 2 CHAVES TIPO CILINDRO                                                                                                                                                                                                                                                                                                                                                            </v>
          </cell>
          <cell r="C2008" t="str">
            <v xml:space="preserve">CJ    </v>
          </cell>
          <cell r="D2008" t="str">
            <v>CR</v>
          </cell>
          <cell r="E2008" t="str">
            <v>190,51</v>
          </cell>
        </row>
        <row r="2009">
          <cell r="A2009">
            <v>11469</v>
          </cell>
          <cell r="B2009" t="str">
            <v xml:space="preserve">FECHADURA DE EMBUTIR PARA GAVETA E MOVEIS DE MADEIRA, EM ACO INOX COM ACABAMENTO CROMADO, COM ABAS LATERAIS, CILINDRO COM 22 MM DE DIAMETRO, INCLUINDO CHAVE COM PERFIL METALICO E CAPA ESCAMOTEAVEL                                                                                                                                                                                                                                                                                                      </v>
          </cell>
          <cell r="C2009" t="str">
            <v xml:space="preserve">UN    </v>
          </cell>
          <cell r="D2009" t="str">
            <v>CR</v>
          </cell>
          <cell r="E2009" t="str">
            <v>20,34</v>
          </cell>
        </row>
        <row r="2010">
          <cell r="A2010">
            <v>11468</v>
          </cell>
          <cell r="B2010" t="str">
            <v xml:space="preserve">FECHADURA DE SOBREPOR PARA GAVETAS E ARMARIOS, EM ACO INOX COM ACABAMENTO CROMADO, COM CILINDRO DE APROX 20 MM                                                                                                                                                                                                                                                                                                                                                                                            </v>
          </cell>
          <cell r="C2010" t="str">
            <v xml:space="preserve">UN    </v>
          </cell>
          <cell r="D2010" t="str">
            <v>CR</v>
          </cell>
          <cell r="E2010" t="str">
            <v>20,35</v>
          </cell>
        </row>
        <row r="2011">
          <cell r="A2011">
            <v>11484</v>
          </cell>
          <cell r="B2011" t="str">
            <v xml:space="preserve">FECHADURA DE SOBREPOR PARA PORTAO, EM ACO INOX COM ACABAMENTO CROMADO, CAIXA DE 100 MM, INCLUINDO CHAVE TIPO CILINDRO                                                                                                                                                                                                                                                                                                                                                                                     </v>
          </cell>
          <cell r="C2011" t="str">
            <v xml:space="preserve">UN    </v>
          </cell>
          <cell r="D2011" t="str">
            <v>CR</v>
          </cell>
          <cell r="E2011" t="str">
            <v>89,38</v>
          </cell>
        </row>
        <row r="2012">
          <cell r="A2012">
            <v>38155</v>
          </cell>
          <cell r="B2012" t="str">
            <v xml:space="preserve">FECHADURA DE SOBREPOR PARA PORTAO, EM ACO INOX COM ACABAMENTO CROMADO, CAIXA DE 100 MM, INCLUINDO CHAVE TIPO TETRA                                                                                                                                                                                                                                                                                                                                                                                        </v>
          </cell>
          <cell r="C2012" t="str">
            <v xml:space="preserve">UN    </v>
          </cell>
          <cell r="D2012" t="str">
            <v>CR</v>
          </cell>
          <cell r="E2012" t="str">
            <v>138,76</v>
          </cell>
        </row>
        <row r="2013">
          <cell r="A2013">
            <v>11467</v>
          </cell>
          <cell r="B2013" t="str">
            <v xml:space="preserve">FECHADURA DE SOBREPOR TIPO CAIXAO, EM FERRO COM ACABAMENTO RESINADO, SEM MACANETA, SEM CILINDRO, INCLUINDO CHAVE TIPO SIMPLES                                                                                                                                                                                                                                                                                                                                                                             </v>
          </cell>
          <cell r="C2013" t="str">
            <v xml:space="preserve">UN    </v>
          </cell>
          <cell r="D2013" t="str">
            <v>CR</v>
          </cell>
          <cell r="E2013" t="str">
            <v>31,71</v>
          </cell>
        </row>
        <row r="2014">
          <cell r="A2014">
            <v>38153</v>
          </cell>
          <cell r="B2014" t="str">
            <v xml:space="preserve">FECHADURA ESPELHO PARA PORTA DE BANHEIRO, EM ACO INOX (MAQUINA, TESTA E CONTRA-TESTA) E EM ZAMAC (MACANETA, LINGUETA E TRINCOS) COM ACABAMENTO CROMADO, MAQUINA DE 40 MM, INCLUINDO CHAVE TIPO TRANQUETA                                                                                                                                                                                                                                                                                                  </v>
          </cell>
          <cell r="C2014" t="str">
            <v xml:space="preserve">CJ    </v>
          </cell>
          <cell r="D2014" t="str">
            <v>CR</v>
          </cell>
          <cell r="E2014" t="str">
            <v>80,99</v>
          </cell>
        </row>
        <row r="2015">
          <cell r="A2015">
            <v>43607</v>
          </cell>
          <cell r="B2015" t="str">
            <v xml:space="preserve">FECHADURA ESPELHO PARA PORTA DE BANHEIRO, EM ACO INOX (MAQUINA, TESTA E CONTRA-TESTA) E EM ZAMAC (MACANETA, LINGUETA E TRINCOS) COM ACABAMENTO CROMADO, MAQUINA DE 55 MM, INCLUINDO CHAVE TIPO TRANQUETA  (CONJUNTO DE FECHADURAS)                                                                                                                                                                                                                                                                        </v>
          </cell>
          <cell r="C2015" t="str">
            <v xml:space="preserve">CJ    </v>
          </cell>
          <cell r="D2015" t="str">
            <v>CR</v>
          </cell>
          <cell r="E2015" t="str">
            <v>153,19</v>
          </cell>
        </row>
        <row r="2016">
          <cell r="A2016">
            <v>3080</v>
          </cell>
          <cell r="B2016" t="str">
            <v xml:space="preserve">FECHADURA ESPELHO PARA PORTA EXTERNA, EM ACO INOX (MAQUINA, TESTA E CONTRA-TESTA) E EM ZAMAC (MACANETA, LINGUETA E TRINCOS) COM ACABAMENTO CROMADO, MAQUINA DE 40 MM, INCLUINDO CHAVE TIPO CILINDRO                                                                                                                                                                                                                                                                                                       </v>
          </cell>
          <cell r="C2016" t="str">
            <v xml:space="preserve">CJ    </v>
          </cell>
          <cell r="D2016" t="str">
            <v xml:space="preserve">C </v>
          </cell>
          <cell r="E2016" t="str">
            <v>103,00</v>
          </cell>
        </row>
        <row r="2017">
          <cell r="A2017">
            <v>3081</v>
          </cell>
          <cell r="B2017" t="str">
            <v xml:space="preserve">FECHADURA ESPELHO PARA PORTA EXTERNA, EM ACO INOX (MAQUINA, TESTA E CONTRA-TESTA) E EM ZAMAC (MACANETA, LINGUETA E TRINCOS) COM ACABAMENTO CROMADO, MAQUINA DE 55 MM, INCLUINDO CHAVE TIPO CILINDRO                                                                                                                                                                                                                                                                                                       </v>
          </cell>
          <cell r="C2017" t="str">
            <v xml:space="preserve">CJ    </v>
          </cell>
          <cell r="D2017" t="str">
            <v>CR</v>
          </cell>
          <cell r="E2017" t="str">
            <v>203,78</v>
          </cell>
        </row>
        <row r="2018">
          <cell r="A2018">
            <v>3090</v>
          </cell>
          <cell r="B2018" t="str">
            <v xml:space="preserve">FECHADURA ESPELHO PARA PORTA INTERNA, EM ACO INOX (MAQUINA, TESTA E CONTRA-TESTA) E EM ZAMAC (MACANETA, LINGUETA E TRINCOS) COM ACABAMENTO CROMADO, MAQUINA DE 40 MM, INCLUINDO CHAVE TIPO INTERNA                                                                                                                                                                                                                                                                                                        </v>
          </cell>
          <cell r="C2018" t="str">
            <v xml:space="preserve">CJ    </v>
          </cell>
          <cell r="D2018" t="str">
            <v>CR</v>
          </cell>
          <cell r="E2018" t="str">
            <v>91,93</v>
          </cell>
        </row>
        <row r="2019">
          <cell r="A2019">
            <v>43611</v>
          </cell>
          <cell r="B2019" t="str">
            <v xml:space="preserve">FECHADURA ESPELHO PARA PORTA INTERNA, EM ACO INOX (MAQUINA, TESTA E CONTRA-TESTA) E EM ZAMAC (MACANETA, LINGUETA E TRINCOS) COM ACABAMENTO CROMADO, MAQUINA DE 55 MM, INCLUINDO CHAVE TIPO INTERNA                                                                                                                                                                                                                                                                                                        </v>
          </cell>
          <cell r="C2019" t="str">
            <v xml:space="preserve">CJ    </v>
          </cell>
          <cell r="D2019" t="str">
            <v>CR</v>
          </cell>
          <cell r="E2019" t="str">
            <v>152,55</v>
          </cell>
        </row>
        <row r="2020">
          <cell r="A2020">
            <v>3103</v>
          </cell>
          <cell r="B2020" t="str">
            <v xml:space="preserve">FECHADURA PARA PORTA PIVOTANTE DE VIDRO TEMPERADO, EM ACO INOX COM ACABAMENTO CROMADO, RECORTE PADRAO SANTA MARINA, COM CILINDRO EM LATAO, INCLUINDO CHAVE TIPO CILINDRO                                                                                                                                                                                                                                                                                                                                  </v>
          </cell>
          <cell r="C2020" t="str">
            <v xml:space="preserve">UN    </v>
          </cell>
          <cell r="D2020" t="str">
            <v>CR</v>
          </cell>
          <cell r="E2020" t="str">
            <v>76,22</v>
          </cell>
        </row>
        <row r="2021">
          <cell r="A2021">
            <v>3097</v>
          </cell>
          <cell r="B2021" t="str">
            <v xml:space="preserve">FECHADURA ROSETA REDONDA PARA PORTA DE BANHEIRO, EM ACO INOX (MAQUINA, TESTA E CONTRA-TESTA) E EM ZAMAC (MACANETA, LINGUETA E TRINCOS) COM ACABAMENTO CROMADO, MAQUINA DE 40 MM, INCLUINDO CHAVE TIPO TRANQUETA                                                                                                                                                                                                                                                                                           </v>
          </cell>
          <cell r="C2021" t="str">
            <v xml:space="preserve">CJ    </v>
          </cell>
          <cell r="D2021" t="str">
            <v>CR</v>
          </cell>
          <cell r="E2021" t="str">
            <v>115,32</v>
          </cell>
        </row>
        <row r="2022">
          <cell r="A2022">
            <v>3099</v>
          </cell>
          <cell r="B2022" t="str">
            <v xml:space="preserve">FECHADURA ROSETA REDONDA PARA PORTA DE BANHEIRO, EM ACO INOX (MAQUINA, TESTA E CONTRA-TESTA) E EM ZAMAC (MACANETA, LINGUETA E TRINCOS) COM ACABAMENTO CROMADO, MAQUINA DE 55 MM, INCLUINDO CHAVE TIPO TRANQUETA                                                                                                                                                                                                                                                                                           </v>
          </cell>
          <cell r="C2022" t="str">
            <v xml:space="preserve">CJ    </v>
          </cell>
          <cell r="D2022" t="str">
            <v>CR</v>
          </cell>
          <cell r="E2022" t="str">
            <v>184,66</v>
          </cell>
        </row>
        <row r="2023">
          <cell r="A2023">
            <v>38151</v>
          </cell>
          <cell r="B2023" t="str">
            <v xml:space="preserve">FECHADURA ROSETA REDONDA PARA PORTA EXTERNA, EM ACO INOX (MAQUINA, TESTA E CONTRA-TESTA) E EM ZAMAC (MACANETA, LINGUETA E TRINCOS) COM ACABAMENTO CROMADO, MAQUINA DE 40 MM, INCLUINDO CHAVE TIPO CILINDRO                                                                                                                                                                                                                                                                                                </v>
          </cell>
          <cell r="C2023" t="str">
            <v xml:space="preserve">CJ    </v>
          </cell>
          <cell r="D2023" t="str">
            <v>CR</v>
          </cell>
          <cell r="E2023" t="str">
            <v>133,87</v>
          </cell>
        </row>
        <row r="2024">
          <cell r="A2024">
            <v>38152</v>
          </cell>
          <cell r="B2024" t="str">
            <v xml:space="preserve">FECHADURA ROSETA REDONDA PARA PORTA EXTERNA, EM ACO INOX (MAQUINA, TESTA E CONTRA-TESTA) E EM ZAMAC (MACANETA, LINGUETA E TRINCOS) COM ACABAMENTO CROMADO, MAQUINA DE 55 MM, INCLUINDO CHAVE TIPO CILINDRO                                                                                                                                                                                                                                                                                                </v>
          </cell>
          <cell r="C2024" t="str">
            <v xml:space="preserve">CJ    </v>
          </cell>
          <cell r="D2024" t="str">
            <v>CR</v>
          </cell>
          <cell r="E2024" t="str">
            <v>215,95</v>
          </cell>
        </row>
        <row r="2025">
          <cell r="A2025">
            <v>43610</v>
          </cell>
          <cell r="B2025" t="str">
            <v xml:space="preserve">FECHADURA ROSETA REDONDA PARA PORTA INTERNA, EM ACO INOX (MAQUINA, TESTA E CONTRA-TESTA) E EM ZAMAC (MACANETA, LINGUETA E TRINCOS) COM ACABAMENTO CROMADO, MAQUINA DE 40 MM, INCLUINDO CHAVE TIPO INTERNA (CONJUNTO DE FECHADURAS)                                                                                                                                                                                                                                                                        </v>
          </cell>
          <cell r="C2025" t="str">
            <v xml:space="preserve">CJ    </v>
          </cell>
          <cell r="D2025" t="str">
            <v>CR</v>
          </cell>
          <cell r="E2025" t="str">
            <v>114,43</v>
          </cell>
        </row>
        <row r="2026">
          <cell r="A2026">
            <v>3093</v>
          </cell>
          <cell r="B2026" t="str">
            <v xml:space="preserve">FECHADURA ROSETA REDONDA PARA PORTA INTERNA, EM ACO INOX (MAQUINA, TESTA E CONTRA-TESTA) E EM ZAMAC (MACANETA, LINGUETA E TRINCOS) COM ACABAMENTO CROMADO, MAQUINA DE 55 MM, INCLUINDO CHAVE TIPO INTERNA                                                                                                                                                                                                                                                                                                 </v>
          </cell>
          <cell r="C2026" t="str">
            <v xml:space="preserve">CJ    </v>
          </cell>
          <cell r="D2026" t="str">
            <v>CR</v>
          </cell>
          <cell r="E2026" t="str">
            <v>184,66</v>
          </cell>
        </row>
        <row r="2027">
          <cell r="A2027">
            <v>38165</v>
          </cell>
          <cell r="B2027" t="str">
            <v xml:space="preserve">FECHO / FECHADURA COM PUXADOR CONCHA, COM TRANCA TIPO TRAVA, PARA JANELA / PORTA DE CORRER (INCLUI TESTA, FECHADURA, PUXADOR) - COMPLETA                                                                                                                                                                                                                                                                                                                                                                  </v>
          </cell>
          <cell r="C2027" t="str">
            <v xml:space="preserve">CJ    </v>
          </cell>
          <cell r="D2027" t="str">
            <v>CR</v>
          </cell>
          <cell r="E2027" t="str">
            <v>66,76</v>
          </cell>
        </row>
        <row r="2028">
          <cell r="A2028">
            <v>38177</v>
          </cell>
          <cell r="B2028" t="str">
            <v xml:space="preserve">FECHO / TRINCO TIPO AVIAO, EM ZAMAC CROMADO, *60* MM, PARA JANELAS - INCLUI PARAFUSOS                                                                                                                                                                                                                                                                                                                                                                                                                     </v>
          </cell>
          <cell r="C2028" t="str">
            <v xml:space="preserve">UN    </v>
          </cell>
          <cell r="D2028" t="str">
            <v>CR</v>
          </cell>
          <cell r="E2028" t="str">
            <v>19,84</v>
          </cell>
        </row>
        <row r="2029">
          <cell r="A2029">
            <v>11458</v>
          </cell>
          <cell r="B2029" t="str">
            <v xml:space="preserve">FECHO DE SEGURANCA, TIPO BATOM, EM LATAO / ZAMAC, CROMADO, PARA PORTAS E JANELAS - INCLUI PARAFUSOS                                                                                                                                                                                                                                                                                                                                                                                                       </v>
          </cell>
          <cell r="C2029" t="str">
            <v xml:space="preserve">UN    </v>
          </cell>
          <cell r="D2029" t="str">
            <v>CR</v>
          </cell>
          <cell r="E2029" t="str">
            <v>23,68</v>
          </cell>
        </row>
        <row r="2030">
          <cell r="A2030">
            <v>3108</v>
          </cell>
          <cell r="B2030" t="str">
            <v xml:space="preserve">FECHO QUEBRA UNHA, EM LATAO COM ACABAMENTO CROMADO, DE EMBUTIR, COM COMANDO ALAVANCA, ALTURA DE DE 22 CM, LARGURA MINIMA DE 1,90 CM E ESPESSURA MINIMA DE 1,90 MM, PARA PORTAS E JANELAS (INCLUI PARAFUSOS)                                                                                                                                                                                                                                                                                               </v>
          </cell>
          <cell r="C2030" t="str">
            <v xml:space="preserve">UN    </v>
          </cell>
          <cell r="D2030" t="str">
            <v>CR</v>
          </cell>
          <cell r="E2030" t="str">
            <v>100,68</v>
          </cell>
        </row>
        <row r="2031">
          <cell r="A2031">
            <v>3105</v>
          </cell>
          <cell r="B2031" t="str">
            <v xml:space="preserve">FECHO QUEBRA UNHA, EM LATAO COM ACABAMENTO CROMADO, DE EMBUTIR, COM COMANDO ALAVANCA, ALTURA DE DE 40 CM, LARGURA MINIMA DE 1,90 CM E ESPESSURA MINIMA DE 1,90 MM, PARA PORTAS E JANELAS (INCLUI PARAFUSOS)                                                                                                                                                                                                                                                                                               </v>
          </cell>
          <cell r="C2031" t="str">
            <v xml:space="preserve">UN    </v>
          </cell>
          <cell r="D2031" t="str">
            <v>CR</v>
          </cell>
          <cell r="E2031" t="str">
            <v>131,69</v>
          </cell>
        </row>
        <row r="2032">
          <cell r="A2032">
            <v>38178</v>
          </cell>
          <cell r="B2032" t="str">
            <v xml:space="preserve">FECHO QUEBRA UNHA, EM LATAO COM ACABAMENTO CROMADO, DE EMBUTIR, COM COMANDO DESLIZANTE, ALTURA DE 12 CM, LARGURA MINIMA DE 1,90 CM E ESPESSURA MINIMA DE 1,90 MM                                                                                                                                                                                                                                                                                                                                          </v>
          </cell>
          <cell r="C2032" t="str">
            <v xml:space="preserve">UN    </v>
          </cell>
          <cell r="D2032" t="str">
            <v>CR</v>
          </cell>
          <cell r="E2032" t="str">
            <v>21,83</v>
          </cell>
        </row>
        <row r="2033">
          <cell r="A2033">
            <v>43575</v>
          </cell>
          <cell r="B2033" t="str">
            <v xml:space="preserve">FECHO QUEBRA UNHA, EM LATAO COM ACABAMENTO CROMADO, DE EMBUTIR, COM COMANDO DESLIZANTE, ALTURA DE 22 CM, LARGURA MINIMA DE 1,90 CM E ESPESSURA MINIMA DE 1,90 MM                                                                                                                                                                                                                                                                                                                                          </v>
          </cell>
          <cell r="C2033" t="str">
            <v xml:space="preserve">UN    </v>
          </cell>
          <cell r="D2033" t="str">
            <v>CR</v>
          </cell>
          <cell r="E2033" t="str">
            <v>47,29</v>
          </cell>
        </row>
        <row r="2034">
          <cell r="A2034">
            <v>43577</v>
          </cell>
          <cell r="B2034" t="str">
            <v xml:space="preserve">FECHO QUEBRA UNHA, EM LATAO COM ACABAMENTO CROMADO, DE EMBUTIR, COM COMANDO DESLIZANTE, ALTURA DE 40 CM, LARGURA MINIMA DE 1,90 CM E ESPESSURA MINIMA DE 1,90 MM                                                                                                                                                                                                                                                                                                                                          </v>
          </cell>
          <cell r="C2034" t="str">
            <v xml:space="preserve">UN    </v>
          </cell>
          <cell r="D2034" t="str">
            <v>CR</v>
          </cell>
          <cell r="E2034" t="str">
            <v>82,22</v>
          </cell>
        </row>
        <row r="2035">
          <cell r="A2035">
            <v>43458</v>
          </cell>
          <cell r="B2035" t="str">
            <v xml:space="preserve">FERRAMENTAS - FAMILIA ALMOXARIFE - HORISTA (ENCARGOS COMPLEMENTARES - COLETADO CAIXA)                                                                                                                                                                                                                                                                                                                                                                                                                     </v>
          </cell>
          <cell r="C2035" t="str">
            <v xml:space="preserve">H     </v>
          </cell>
          <cell r="D2035" t="str">
            <v xml:space="preserve">C </v>
          </cell>
          <cell r="E2035" t="str">
            <v>0,06</v>
          </cell>
        </row>
        <row r="2036">
          <cell r="A2036">
            <v>43470</v>
          </cell>
          <cell r="B2036" t="str">
            <v xml:space="preserve">FERRAMENTAS - FAMILIA ALMOXARIFE - MENSALISTA (ENCARGOS COMPLEMENTARES - COLETADO CAIXA)                                                                                                                                                                                                                                                                                                                                                                                                                  </v>
          </cell>
          <cell r="C2036" t="str">
            <v xml:space="preserve">MES   </v>
          </cell>
          <cell r="D2036" t="str">
            <v xml:space="preserve">C </v>
          </cell>
          <cell r="E2036" t="str">
            <v>10,60</v>
          </cell>
        </row>
        <row r="2037">
          <cell r="A2037">
            <v>43459</v>
          </cell>
          <cell r="B2037" t="str">
            <v xml:space="preserve">FERRAMENTAS - FAMILIA CARPINTEIRO DE FORMAS - HORISTA (ENCARGOS COMPLEMENTARES - COLETADO CAIXA)                                                                                                                                                                                                                                                                                                                                                                                                          </v>
          </cell>
          <cell r="C2037" t="str">
            <v xml:space="preserve">H     </v>
          </cell>
          <cell r="D2037" t="str">
            <v xml:space="preserve">C </v>
          </cell>
          <cell r="E2037" t="str">
            <v>0,49</v>
          </cell>
        </row>
        <row r="2038">
          <cell r="A2038">
            <v>43471</v>
          </cell>
          <cell r="B2038" t="str">
            <v xml:space="preserve">FERRAMENTAS - FAMILIA CARPINTEIRO DE FORMAS - MENSALISTA (ENCARGOS COMPLEMENTARES - COLETADO CAIXA)                                                                                                                                                                                                                                                                                                                                                                                                       </v>
          </cell>
          <cell r="C2038" t="str">
            <v xml:space="preserve">MES   </v>
          </cell>
          <cell r="D2038" t="str">
            <v xml:space="preserve">C </v>
          </cell>
          <cell r="E2038" t="str">
            <v>92,90</v>
          </cell>
        </row>
        <row r="2039">
          <cell r="A2039">
            <v>43460</v>
          </cell>
          <cell r="B2039" t="str">
            <v xml:space="preserve">FERRAMENTAS - FAMILIA ELETRICISTA - HORISTA (ENCARGOS COMPLEMENTARES - COLETADO CAIXA)                                                                                                                                                                                                                                                                                                                                                                                                                    </v>
          </cell>
          <cell r="C2039" t="str">
            <v xml:space="preserve">H     </v>
          </cell>
          <cell r="D2039" t="str">
            <v xml:space="preserve">C </v>
          </cell>
          <cell r="E2039" t="str">
            <v>0,86</v>
          </cell>
        </row>
        <row r="2040">
          <cell r="A2040">
            <v>43472</v>
          </cell>
          <cell r="B2040" t="str">
            <v xml:space="preserve">FERRAMENTAS - FAMILIA ELETRICISTA - MENSALISTA (ENCARGOS COMPLEMENTARES - COLETADO CAIXA)                                                                                                                                                                                                                                                                                                                                                                                                                 </v>
          </cell>
          <cell r="C2040" t="str">
            <v xml:space="preserve">MES   </v>
          </cell>
          <cell r="D2040" t="str">
            <v xml:space="preserve">C </v>
          </cell>
          <cell r="E2040" t="str">
            <v>161,79</v>
          </cell>
        </row>
        <row r="2041">
          <cell r="A2041">
            <v>43461</v>
          </cell>
          <cell r="B2041" t="str">
            <v xml:space="preserve">FERRAMENTAS - FAMILIA ENCANADOR - HORISTA (ENCARGOS COMPLEMENTARES - COLETADO CAIXA)                                                                                                                                                                                                                                                                                                                                                                                                                      </v>
          </cell>
          <cell r="C2041" t="str">
            <v xml:space="preserve">H     </v>
          </cell>
          <cell r="D2041" t="str">
            <v xml:space="preserve">C </v>
          </cell>
          <cell r="E2041" t="str">
            <v>0,32</v>
          </cell>
        </row>
        <row r="2042">
          <cell r="A2042">
            <v>43473</v>
          </cell>
          <cell r="B2042" t="str">
            <v xml:space="preserve">FERRAMENTAS - FAMILIA ENCANADOR - MENSALISTA (ENCARGOS COMPLEMENTARES - COLETADO CAIXA)                                                                                                                                                                                                                                                                                                                                                                                                                   </v>
          </cell>
          <cell r="C2042" t="str">
            <v xml:space="preserve">MES   </v>
          </cell>
          <cell r="D2042" t="str">
            <v xml:space="preserve">C </v>
          </cell>
          <cell r="E2042" t="str">
            <v>60,76</v>
          </cell>
        </row>
        <row r="2043">
          <cell r="A2043">
            <v>43463</v>
          </cell>
          <cell r="B2043" t="str">
            <v xml:space="preserve">FERRAMENTAS - FAMILIA ENCARREGADO GERAL - HORISTA (ENCARGOS COMPLEMENTARES - COLETADO CAIXA)                                                                                                                                                                                                                                                                                                                                                                                                              </v>
          </cell>
          <cell r="C2043" t="str">
            <v xml:space="preserve">H     </v>
          </cell>
          <cell r="D2043" t="str">
            <v xml:space="preserve">C </v>
          </cell>
          <cell r="E2043" t="str">
            <v>0,11</v>
          </cell>
        </row>
        <row r="2044">
          <cell r="A2044">
            <v>43475</v>
          </cell>
          <cell r="B2044" t="str">
            <v xml:space="preserve">FERRAMENTAS - FAMILIA ENCARREGADO GERAL - MENSALISTA (ENCARGOS COMPLEMENTARES - COLETADO CAIXA)                                                                                                                                                                                                                                                                                                                                                                                                           </v>
          </cell>
          <cell r="C2044" t="str">
            <v xml:space="preserve">MES   </v>
          </cell>
          <cell r="D2044" t="str">
            <v xml:space="preserve">C </v>
          </cell>
          <cell r="E2044" t="str">
            <v>21,49</v>
          </cell>
        </row>
        <row r="2045">
          <cell r="A2045">
            <v>43462</v>
          </cell>
          <cell r="B2045" t="str">
            <v xml:space="preserve">FERRAMENTAS - FAMILIA ENGENHEIRO CIVIL - HORISTA (ENCARGOS COMPLEMENTARES - COLETADO CAIXA)                                                                                                                                                                                                                                                                                                                                                                                                               </v>
          </cell>
          <cell r="C2045" t="str">
            <v xml:space="preserve">H     </v>
          </cell>
          <cell r="D2045" t="str">
            <v xml:space="preserve">C </v>
          </cell>
          <cell r="E2045" t="str">
            <v>0,01</v>
          </cell>
        </row>
        <row r="2046">
          <cell r="A2046">
            <v>43474</v>
          </cell>
          <cell r="B2046" t="str">
            <v xml:space="preserve">FERRAMENTAS - FAMILIA ENGENHEIRO CIVIL - MENSALISTA (ENCARGOS COMPLEMENTARES - COLETADO CAIXA)                                                                                                                                                                                                                                                                                                                                                                                                            </v>
          </cell>
          <cell r="C2046" t="str">
            <v xml:space="preserve">MES   </v>
          </cell>
          <cell r="D2046" t="str">
            <v xml:space="preserve">C </v>
          </cell>
          <cell r="E2046" t="str">
            <v>2,54</v>
          </cell>
        </row>
        <row r="2047">
          <cell r="A2047">
            <v>43464</v>
          </cell>
          <cell r="B2047" t="str">
            <v xml:space="preserve">FERRAMENTAS - FAMILIA OPERADOR ESCAVADEIRA - HORISTA (ENCARGOS COMPLEMENTARES - COLETADO CAIXA)                                                                                                                                                                                                                                                                                                                                                                                                           </v>
          </cell>
          <cell r="C2047" t="str">
            <v xml:space="preserve">H     </v>
          </cell>
          <cell r="D2047" t="str">
            <v xml:space="preserve">C </v>
          </cell>
          <cell r="E2047" t="str">
            <v>0,01</v>
          </cell>
        </row>
        <row r="2048">
          <cell r="A2048">
            <v>43476</v>
          </cell>
          <cell r="B2048" t="str">
            <v xml:space="preserve">FERRAMENTAS - FAMILIA OPERADOR ESCAVADEIRA - MENSALISTA (ENCARGOS COMPLEMENTARES - COLETADO CAIXA)                                                                                                                                                                                                                                                                                                                                                                                                        </v>
          </cell>
          <cell r="C2048" t="str">
            <v xml:space="preserve">MES   </v>
          </cell>
          <cell r="D2048" t="str">
            <v xml:space="preserve">C </v>
          </cell>
          <cell r="E2048" t="str">
            <v>0,01</v>
          </cell>
        </row>
        <row r="2049">
          <cell r="A2049">
            <v>43465</v>
          </cell>
          <cell r="B2049" t="str">
            <v xml:space="preserve">FERRAMENTAS - FAMILIA PEDREIRO - HORISTA (ENCARGOS COMPLEMENTARES - COLETADO CAIXA)                                                                                                                                                                                                                                                                                                                                                                                                                       </v>
          </cell>
          <cell r="C2049" t="str">
            <v xml:space="preserve">H     </v>
          </cell>
          <cell r="D2049" t="str">
            <v xml:space="preserve">C </v>
          </cell>
          <cell r="E2049" t="str">
            <v>0,84</v>
          </cell>
        </row>
        <row r="2050">
          <cell r="A2050">
            <v>43477</v>
          </cell>
          <cell r="B2050" t="str">
            <v xml:space="preserve">FERRAMENTAS - FAMILIA PEDREIRO - MENSALISTA (ENCARGOS COMPLEMENTARES - COLETADO CAIXA)                                                                                                                                                                                                                                                                                                                                                                                                                    </v>
          </cell>
          <cell r="C2050" t="str">
            <v xml:space="preserve">MES   </v>
          </cell>
          <cell r="D2050" t="str">
            <v xml:space="preserve">C </v>
          </cell>
          <cell r="E2050" t="str">
            <v>158,88</v>
          </cell>
        </row>
        <row r="2051">
          <cell r="A2051">
            <v>43466</v>
          </cell>
          <cell r="B2051" t="str">
            <v xml:space="preserve">FERRAMENTAS - FAMILIA PINTOR - HORISTA (ENCARGOS COMPLEMENTARES - COLETADO CAIXA)                                                                                                                                                                                                                                                                                                                                                                                                                         </v>
          </cell>
          <cell r="C2051" t="str">
            <v xml:space="preserve">H     </v>
          </cell>
          <cell r="D2051" t="str">
            <v xml:space="preserve">C </v>
          </cell>
          <cell r="E2051" t="str">
            <v>1,68</v>
          </cell>
        </row>
        <row r="2052">
          <cell r="A2052">
            <v>43478</v>
          </cell>
          <cell r="B2052" t="str">
            <v xml:space="preserve">FERRAMENTAS - FAMILIA PINTOR - MENSALISTA (ENCARGOS COMPLEMENTARES - COLETADO CAIXA)                                                                                                                                                                                                                                                                                                                                                                                                                      </v>
          </cell>
          <cell r="C2052" t="str">
            <v xml:space="preserve">MES   </v>
          </cell>
          <cell r="D2052" t="str">
            <v xml:space="preserve">C </v>
          </cell>
          <cell r="E2052" t="str">
            <v>315,88</v>
          </cell>
        </row>
        <row r="2053">
          <cell r="A2053">
            <v>43467</v>
          </cell>
          <cell r="B2053" t="str">
            <v xml:space="preserve">FERRAMENTAS - FAMILIA SERVENTE - HORISTA (ENCARGOS COMPLEMENTARES - COLETADO CAIXA)                                                                                                                                                                                                                                                                                                                                                                                                                       </v>
          </cell>
          <cell r="C2053" t="str">
            <v xml:space="preserve">H     </v>
          </cell>
          <cell r="D2053" t="str">
            <v xml:space="preserve">C </v>
          </cell>
          <cell r="E2053" t="str">
            <v>0,59</v>
          </cell>
        </row>
        <row r="2054">
          <cell r="A2054">
            <v>43479</v>
          </cell>
          <cell r="B2054" t="str">
            <v xml:space="preserve">FERRAMENTAS - FAMILIA SERVENTE - MENSALISTA (ENCARGOS COMPLEMENTARES - COLETADO CAIXA)                                                                                                                                                                                                                                                                                                                                                                                                                    </v>
          </cell>
          <cell r="C2054" t="str">
            <v xml:space="preserve">MES   </v>
          </cell>
          <cell r="D2054" t="str">
            <v xml:space="preserve">C </v>
          </cell>
          <cell r="E2054" t="str">
            <v>110,64</v>
          </cell>
        </row>
        <row r="2055">
          <cell r="A2055">
            <v>43468</v>
          </cell>
          <cell r="B2055" t="str">
            <v xml:space="preserve">FERRAMENTAS - FAMILIA SOLDADOR - HORISTA (ENCARGOS COMPLEMENTARES - COLETADO CAIXA)                                                                                                                                                                                                                                                                                                                                                                                                                       </v>
          </cell>
          <cell r="C2055" t="str">
            <v xml:space="preserve">H     </v>
          </cell>
          <cell r="D2055" t="str">
            <v xml:space="preserve">C </v>
          </cell>
          <cell r="E2055" t="str">
            <v>1,17</v>
          </cell>
        </row>
        <row r="2056">
          <cell r="A2056">
            <v>43480</v>
          </cell>
          <cell r="B2056" t="str">
            <v xml:space="preserve">FERRAMENTAS - FAMILIA SOLDADOR - MENSALISTA (ENCARGOS COMPLEMENTARES - COLETADO CAIXA)                                                                                                                                                                                                                                                                                                                                                                                                                    </v>
          </cell>
          <cell r="C2056" t="str">
            <v xml:space="preserve">MES   </v>
          </cell>
          <cell r="D2056" t="str">
            <v xml:space="preserve">C </v>
          </cell>
          <cell r="E2056" t="str">
            <v>220,75</v>
          </cell>
        </row>
        <row r="2057">
          <cell r="A2057">
            <v>43469</v>
          </cell>
          <cell r="B2057" t="str">
            <v xml:space="preserve">FERRAMENTAS - FAMILIA TOPOGRAFO - HORISTA (ENCARGOS COMPLEMENTARES - COLETADO CAIXA)                                                                                                                                                                                                                                                                                                                                                                                                                      </v>
          </cell>
          <cell r="C2057" t="str">
            <v xml:space="preserve">H     </v>
          </cell>
          <cell r="D2057" t="str">
            <v xml:space="preserve">C </v>
          </cell>
          <cell r="E2057" t="str">
            <v>0,08</v>
          </cell>
        </row>
        <row r="2058">
          <cell r="A2058">
            <v>43481</v>
          </cell>
          <cell r="B2058" t="str">
            <v xml:space="preserve">FERRAMENTAS - FAMILIA TOPOGRAFO - MENSALISTA (ENCARGOS COMPLEMENTARES - COLETADO CAIXA)                                                                                                                                                                                                                                                                                                                                                                                                                   </v>
          </cell>
          <cell r="C2058" t="str">
            <v xml:space="preserve">MES   </v>
          </cell>
          <cell r="D2058" t="str">
            <v xml:space="preserve">C </v>
          </cell>
          <cell r="E2058" t="str">
            <v>15,18</v>
          </cell>
        </row>
        <row r="2059">
          <cell r="A2059">
            <v>3119</v>
          </cell>
          <cell r="B2059" t="str">
            <v xml:space="preserve">FERROLHO COM FECHO / TRINCO REDONDO, EM ACO GALVANIZADO / ZINCADO, DE SOBREPOR, COM COMPRIMENTO DE 2" E ESPESSURA MINIMA DA CHAPA DE 0,90 MM, PARA PORTAS E JANELAS                                                                                                                                                                                                                                                                                                                                       </v>
          </cell>
          <cell r="C2059" t="str">
            <v xml:space="preserve">UN    </v>
          </cell>
          <cell r="D2059" t="str">
            <v>CR</v>
          </cell>
          <cell r="E2059" t="str">
            <v>2,56</v>
          </cell>
        </row>
        <row r="2060">
          <cell r="A2060">
            <v>3122</v>
          </cell>
          <cell r="B2060" t="str">
            <v xml:space="preserve">FERROLHO COM FECHO / TRINCO REDONDO, EM ACO GALVANIZADO / ZINCADO, DE SOBREPOR, COM COMPRIMENTO DE 3" A 4" E ESPESSURA MINIMA DA CHAPA DE 0,90 MM                                                                                                                                                                                                                                                                                                                                                         </v>
          </cell>
          <cell r="C2060" t="str">
            <v xml:space="preserve">UN    </v>
          </cell>
          <cell r="D2060" t="str">
            <v>CR</v>
          </cell>
          <cell r="E2060" t="str">
            <v>5,22</v>
          </cell>
        </row>
        <row r="2061">
          <cell r="A2061">
            <v>3121</v>
          </cell>
          <cell r="B2061" t="str">
            <v xml:space="preserve">FERROLHO COM FECHO / TRINCO REDONDO, EM ACO GALVANIZADO / ZINCADO, DE SOBREPOR, COM COMPRIMENTO DE 5" E ESPESSURA MINIMA DA CHAPA DE 0,90 MM                                                                                                                                                                                                                                                                                                                                                              </v>
          </cell>
          <cell r="C2061" t="str">
            <v xml:space="preserve">UN    </v>
          </cell>
          <cell r="D2061" t="str">
            <v>CR</v>
          </cell>
          <cell r="E2061" t="str">
            <v>5,91</v>
          </cell>
        </row>
        <row r="2062">
          <cell r="A2062">
            <v>3120</v>
          </cell>
          <cell r="B2062" t="str">
            <v xml:space="preserve">FERROLHO COM FECHO / TRINCO REDONDO, EM ACO GALVANIZADO / ZINCADO, DE SOBREPOR, COM COMPRIMENTO DE 6" E ESPESSURA MINIMA DA CHAPA DE 1,50 MM                                                                                                                                                                                                                                                                                                                                                              </v>
          </cell>
          <cell r="C2062" t="str">
            <v xml:space="preserve">UN    </v>
          </cell>
          <cell r="D2062" t="str">
            <v>CR</v>
          </cell>
          <cell r="E2062" t="str">
            <v>11,21</v>
          </cell>
        </row>
        <row r="2063">
          <cell r="A2063">
            <v>11455</v>
          </cell>
          <cell r="B2063" t="str">
            <v xml:space="preserve">FERROLHO COM FECHO / TRINCO REDONDO, EM ACO GALVANIZADO / ZINCADO, DE SOBREPOR, COM COMPRIMENTO DE 8" E ESPESSURA MINIMA DA CHAPA DE 1,50 MM                                                                                                                                                                                                                                                                                                                                                              </v>
          </cell>
          <cell r="C2063" t="str">
            <v xml:space="preserve">UN    </v>
          </cell>
          <cell r="D2063" t="str">
            <v>CR</v>
          </cell>
          <cell r="E2063" t="str">
            <v>16,21</v>
          </cell>
        </row>
        <row r="2064">
          <cell r="A2064">
            <v>11456</v>
          </cell>
          <cell r="B2064" t="str">
            <v xml:space="preserve">FERROLHO COM FECHO /TRINCO REDONDO, EM ACO GALVANIZADO / ZINCADO, DE SOBREPOR, COM COMPRIMENTO DE 10" A 12" E ESPESSURA MINIMA DA CHAPA DE 1,50 MM                                                                                                                                                                                                                                                                                                                                                        </v>
          </cell>
          <cell r="C2064" t="str">
            <v xml:space="preserve">UN    </v>
          </cell>
          <cell r="D2064" t="str">
            <v>CR</v>
          </cell>
          <cell r="E2064" t="str">
            <v>19,38</v>
          </cell>
        </row>
        <row r="2065">
          <cell r="A2065">
            <v>3107</v>
          </cell>
          <cell r="B2065" t="str">
            <v xml:space="preserve">FERROLHO COM FECHO CHATO E PORTA CADEADO , EM ACO GALVANIZADO / ZINCADO, DE SOBREPOR, COM COMPRIMENTO DE 3" A 4", CHAPA COM ESPESSURA MINIMA DE 0,90 MM E LARGURA MINIMA DE 3,20 CM (FECHO SIMPLES / LEVE) (INCLUI PARAFUSOS)                                                                                                                                                                                                                                                                             </v>
          </cell>
          <cell r="C2065" t="str">
            <v xml:space="preserve">UN    </v>
          </cell>
          <cell r="D2065" t="str">
            <v>CR</v>
          </cell>
          <cell r="E2065" t="str">
            <v>8,17</v>
          </cell>
        </row>
        <row r="2066">
          <cell r="A2066">
            <v>43583</v>
          </cell>
          <cell r="B2066" t="str">
            <v xml:space="preserve">FERROLHO COM FECHO CHATO E PORTA CADEADO , EM ACO GALVANIZADO / ZINCADO, DE SOBREPOR, COM COMPRIMENTO DE 3" A 4", CHAPA COM ESPESSURA MINIMA DE 1,70 MM E LARGURA MINIMA DE 5,00 CM (FECHO REFORCADO)                                                                                                                                                                                                                                                                                                     </v>
          </cell>
          <cell r="C2066" t="str">
            <v xml:space="preserve">UN    </v>
          </cell>
          <cell r="D2066" t="str">
            <v>CR</v>
          </cell>
          <cell r="E2066" t="str">
            <v>9,22</v>
          </cell>
        </row>
        <row r="2067">
          <cell r="A2067">
            <v>43586</v>
          </cell>
          <cell r="B2067" t="str">
            <v xml:space="preserve">FERROLHO COM FECHO CHATO E PORTA CADEADO , EM ACO GALVANIZADO / ZINCADO, DE SOBREPOR, COM COMPRIMENTO DE 5", CHAPA COM ESPESSURA MINIMA DE 0,90 MM E LARGURA MINIMA DE 3,20 CM (FECHO SIMPLES)                                                                                                                                                                                                                                                                                                            </v>
          </cell>
          <cell r="C2067" t="str">
            <v xml:space="preserve">UN    </v>
          </cell>
          <cell r="D2067" t="str">
            <v>CR</v>
          </cell>
          <cell r="E2067" t="str">
            <v>9,45</v>
          </cell>
        </row>
        <row r="2068">
          <cell r="A2068">
            <v>11461</v>
          </cell>
          <cell r="B2068" t="str">
            <v xml:space="preserve">FERROLHO COM FECHO CHATO E PORTA CADEADO , EM ACO GALVANIZADO / ZINCADO, DE SOBREPOR, COM COMPRIMENTO DE 5", CHAPA COM ESPESSURA MINIMA DE 1,70 MM E LARGURA MINIMA DE 5,00 CM (FECHO REFORCADO)                                                                                                                                                                                                                                                                                                          </v>
          </cell>
          <cell r="C2068" t="str">
            <v xml:space="preserve">UN    </v>
          </cell>
          <cell r="D2068" t="str">
            <v>CR</v>
          </cell>
          <cell r="E2068" t="str">
            <v>10,30</v>
          </cell>
        </row>
        <row r="2069">
          <cell r="A2069">
            <v>43587</v>
          </cell>
          <cell r="B2069" t="str">
            <v xml:space="preserve">FERROLHO COM FECHO CHATO E PORTA CADEADO , EM ACO GALVANIZADO / ZINCADO, DE SOBREPOR, COM COMPRIMENTO DE 6", CHAPA COM ESPESSURA MINIMA DE 0,90 MM E LARGURA MINIMA DE 3,80 CM (FECHO SIMPLES)                                                                                                                                                                                                                                                                                                            </v>
          </cell>
          <cell r="C2069" t="str">
            <v xml:space="preserve">UN    </v>
          </cell>
          <cell r="D2069" t="str">
            <v>CR</v>
          </cell>
          <cell r="E2069" t="str">
            <v>11,88</v>
          </cell>
        </row>
        <row r="2070">
          <cell r="A2070">
            <v>3106</v>
          </cell>
          <cell r="B2070" t="str">
            <v xml:space="preserve">FERROLHO COM FECHO CHATO E PORTA CADEADO , EM ACO GALVANIZADO / ZINCADO, DE SOBREPOR, COM COMPRIMENTO DE 6", CHAPA COM ESPESSURA MINIMA DE 1,70 MM E LARGURA /MINIMA DE 5,00 CM (FECHO REFORCADO) (INCLUI PARAFUSOS)                                                                                                                                                                                                                                                                                      </v>
          </cell>
          <cell r="C2070" t="str">
            <v xml:space="preserve">UN    </v>
          </cell>
          <cell r="D2070" t="str">
            <v>CR</v>
          </cell>
          <cell r="E2070" t="str">
            <v>15,07</v>
          </cell>
        </row>
        <row r="2071">
          <cell r="A2071">
            <v>44539</v>
          </cell>
          <cell r="B2071" t="str">
            <v xml:space="preserve">FERTILIZANTE NPK -  10:10:10                                                                                                                                                                                                                                                                                                                                                                                                                                                                              </v>
          </cell>
          <cell r="C2071" t="str">
            <v xml:space="preserve">KG    </v>
          </cell>
          <cell r="D2071" t="str">
            <v>CR</v>
          </cell>
          <cell r="E2071" t="str">
            <v>2,68</v>
          </cell>
        </row>
        <row r="2072">
          <cell r="A2072">
            <v>3123</v>
          </cell>
          <cell r="B2072" t="str">
            <v xml:space="preserve">FERTILIZANTE NPK - 4: 14: 8                                                                                                                                                                                                                                                                                                                                                                                                                                                                               </v>
          </cell>
          <cell r="C2072" t="str">
            <v xml:space="preserve">KG    </v>
          </cell>
          <cell r="D2072" t="str">
            <v xml:space="preserve">C </v>
          </cell>
          <cell r="E2072" t="str">
            <v>2,50</v>
          </cell>
        </row>
        <row r="2073">
          <cell r="A2073">
            <v>38125</v>
          </cell>
          <cell r="B2073" t="str">
            <v xml:space="preserve">FERTILIZANTE ORGANICO COMPOSTO, CLASSE A                                                                                                                                                                                                                                                                                                                                                                                                                                                                  </v>
          </cell>
          <cell r="C2073" t="str">
            <v xml:space="preserve">KG    </v>
          </cell>
          <cell r="D2073" t="str">
            <v>CR</v>
          </cell>
          <cell r="E2073" t="str">
            <v>1,71</v>
          </cell>
        </row>
        <row r="2074">
          <cell r="A2074">
            <v>39014</v>
          </cell>
          <cell r="B2074" t="str">
            <v xml:space="preserve">FIBRA DE ACO PARA REFORCO DO CONCRETO, SOLTA, TIPO A-I, FATOR DE FORMA *50* L / D, COMPRIMENTO DE *30* MM E RESISTENCIA A TRACAO DO ACO MAIOR 1000 MPA                                                                                                                                                                                                                                                                                                                                                    </v>
          </cell>
          <cell r="C2074" t="str">
            <v xml:space="preserve">KG    </v>
          </cell>
          <cell r="D2074" t="str">
            <v>CR</v>
          </cell>
          <cell r="E2074" t="str">
            <v>10,41</v>
          </cell>
        </row>
        <row r="2075">
          <cell r="A2075">
            <v>39365</v>
          </cell>
          <cell r="B2075" t="str">
            <v xml:space="preserve">FILTRO ANAEROBIO, EM POLIETILENO DE ALTA DENSIDADE (PEAD), CAPACIDADE *1100* LITROS (NBR 13969)                                                                                                                                                                                                                                                                                                                                                                                                           </v>
          </cell>
          <cell r="C2075" t="str">
            <v xml:space="preserve">UN    </v>
          </cell>
          <cell r="D2075" t="str">
            <v>CR</v>
          </cell>
          <cell r="E2075" t="str">
            <v>1.741,76</v>
          </cell>
        </row>
        <row r="2076">
          <cell r="A2076">
            <v>39366</v>
          </cell>
          <cell r="B2076" t="str">
            <v xml:space="preserve">FILTRO ANAEROBIO, EM POLIETILENO DE ALTA DENSIDADE (PEAD), CAPACIDADE *2800* LITROS (NBR 13969)                                                                                                                                                                                                                                                                                                                                                                                                           </v>
          </cell>
          <cell r="C2076" t="str">
            <v xml:space="preserve">UN    </v>
          </cell>
          <cell r="D2076" t="str">
            <v>CR</v>
          </cell>
          <cell r="E2076" t="str">
            <v>2.642,53</v>
          </cell>
        </row>
        <row r="2077">
          <cell r="A2077">
            <v>39367</v>
          </cell>
          <cell r="B2077" t="str">
            <v xml:space="preserve">FILTRO ANAEROBIO, EM POLIETILENO DE ALTA DENSIDADE (PEAD), CAPACIDADE *5000* LITROS (NBR 13969)                                                                                                                                                                                                                                                                                                                                                                                                           </v>
          </cell>
          <cell r="C2077" t="str">
            <v xml:space="preserve">UN    </v>
          </cell>
          <cell r="D2077" t="str">
            <v>CR</v>
          </cell>
          <cell r="E2077" t="str">
            <v>4.527,80</v>
          </cell>
        </row>
        <row r="2078">
          <cell r="A2078">
            <v>37394</v>
          </cell>
          <cell r="B2078" t="str">
            <v xml:space="preserve">FINCAPINO CURTO CALIBRE 22, CARGA MEDIA POTENCIA 5 (PARA FERRAMENTA DE ACAO DIRETA) COR VERMELHA                                                                                                                                                                                                                                                                                                                                                                                                          </v>
          </cell>
          <cell r="C2078" t="str">
            <v xml:space="preserve">CENTO </v>
          </cell>
          <cell r="D2078" t="str">
            <v>CR</v>
          </cell>
          <cell r="E2078" t="str">
            <v>40,79</v>
          </cell>
        </row>
        <row r="2079">
          <cell r="A2079">
            <v>14146</v>
          </cell>
          <cell r="B2079" t="str">
            <v xml:space="preserve">FINCAPINO LONGO CALIBRE 22, CARGA FORTE POTENCIA 7 (PARA FERRAMENTA DE ACAO DIRETA), COR AMARELA                                                                                                                                                                                                                                                                                                                                                                                                          </v>
          </cell>
          <cell r="C2079" t="str">
            <v xml:space="preserve">CENTO </v>
          </cell>
          <cell r="D2079" t="str">
            <v xml:space="preserve">C </v>
          </cell>
          <cell r="E2079" t="str">
            <v>65,60</v>
          </cell>
        </row>
        <row r="2080">
          <cell r="A2080">
            <v>938</v>
          </cell>
          <cell r="B2080" t="str">
            <v xml:space="preserve">FIO DE COBRE, SOLIDO, CLASSE 1, ISOLACAO EM PVC/A, ANTICHAMA BWF-B, 450/750V, SECAO NOMINAL 1,5 MM2                                                                                                                                                                                                                                                                                                                                                                                                       </v>
          </cell>
          <cell r="C2080" t="str">
            <v xml:space="preserve">M     </v>
          </cell>
          <cell r="D2080" t="str">
            <v>CR</v>
          </cell>
          <cell r="E2080" t="str">
            <v>1,20</v>
          </cell>
        </row>
        <row r="2081">
          <cell r="A2081">
            <v>937</v>
          </cell>
          <cell r="B2081" t="str">
            <v xml:space="preserve">FIO DE COBRE, SOLIDO, CLASSE 1, ISOLACAO EM PVC/A, ANTICHAMA BWF-B, 450/750V, SECAO NOMINAL 10 MM2                                                                                                                                                                                                                                                                                                                                                                                                        </v>
          </cell>
          <cell r="C2081" t="str">
            <v xml:space="preserve">M     </v>
          </cell>
          <cell r="D2081" t="str">
            <v>CR</v>
          </cell>
          <cell r="E2081" t="str">
            <v>7,04</v>
          </cell>
        </row>
        <row r="2082">
          <cell r="A2082">
            <v>939</v>
          </cell>
          <cell r="B2082" t="str">
            <v xml:space="preserve">FIO DE COBRE, SOLIDO, CLASSE 1, ISOLACAO EM PVC/A, ANTICHAMA BWF-B, 450/750V, SECAO NOMINAL 2,5 MM2                                                                                                                                                                                                                                                                                                                                                                                                       </v>
          </cell>
          <cell r="C2082" t="str">
            <v xml:space="preserve">M     </v>
          </cell>
          <cell r="D2082" t="str">
            <v>CR</v>
          </cell>
          <cell r="E2082" t="str">
            <v>1,95</v>
          </cell>
        </row>
        <row r="2083">
          <cell r="A2083">
            <v>944</v>
          </cell>
          <cell r="B2083" t="str">
            <v xml:space="preserve">FIO DE COBRE, SOLIDO, CLASSE 1, ISOLACAO EM PVC/A, ANTICHAMA BWF-B, 450/750V, SECAO NOMINAL 4 MM2                                                                                                                                                                                                                                                                                                                                                                                                         </v>
          </cell>
          <cell r="C2083" t="str">
            <v xml:space="preserve">M     </v>
          </cell>
          <cell r="D2083" t="str">
            <v>CR</v>
          </cell>
          <cell r="E2083" t="str">
            <v>3,08</v>
          </cell>
        </row>
        <row r="2084">
          <cell r="A2084">
            <v>940</v>
          </cell>
          <cell r="B2084" t="str">
            <v xml:space="preserve">FIO DE COBRE, SOLIDO, CLASSE 1, ISOLACAO EM PVC/A, ANTICHAMA BWF-B, 450/750V, SECAO NOMINAL 6 MM2                                                                                                                                                                                                                                                                                                                                                                                                         </v>
          </cell>
          <cell r="C2084" t="str">
            <v xml:space="preserve">M     </v>
          </cell>
          <cell r="D2084" t="str">
            <v>CR</v>
          </cell>
          <cell r="E2084" t="str">
            <v>4,45</v>
          </cell>
        </row>
        <row r="2085">
          <cell r="A2085">
            <v>44397</v>
          </cell>
          <cell r="B2085" t="str">
            <v xml:space="preserve">FITA / CINTA AUTOADESIVA ELASTOMERICA PARA VEDACAO, L= 50 MM, E = 3 MM                                                                                                                                                                                                                                                                                                                                                                                                                                    </v>
          </cell>
          <cell r="C2085" t="str">
            <v xml:space="preserve">M     </v>
          </cell>
          <cell r="D2085" t="str">
            <v>CR</v>
          </cell>
          <cell r="E2085" t="str">
            <v>3,89</v>
          </cell>
        </row>
        <row r="2086">
          <cell r="A2086">
            <v>406</v>
          </cell>
          <cell r="B2086" t="str">
            <v xml:space="preserve">FITA ACO INOX PARA CINTAR POSTE, L = 19 MM, E = 0,5 MM (ROLO DE 30M)                                                                                                                                                                                                                                                                                                                                                                                                                                      </v>
          </cell>
          <cell r="C2086" t="str">
            <v xml:space="preserve">UN    </v>
          </cell>
          <cell r="D2086" t="str">
            <v>CR</v>
          </cell>
          <cell r="E2086" t="str">
            <v>84,41</v>
          </cell>
        </row>
        <row r="2087">
          <cell r="A2087">
            <v>42529</v>
          </cell>
          <cell r="B2087" t="str">
            <v xml:space="preserve">FITA ADESIVA ALUMINIZADA, PARA INSTALACAO DE MANTAS DE SUBCOBERTURA,  L = *5* CM                                                                                                                                                                                                                                                                                                                                                                                                                          </v>
          </cell>
          <cell r="C2087" t="str">
            <v xml:space="preserve">M     </v>
          </cell>
          <cell r="D2087" t="str">
            <v>CR</v>
          </cell>
          <cell r="E2087" t="str">
            <v>1,35</v>
          </cell>
        </row>
        <row r="2088">
          <cell r="A2088">
            <v>39634</v>
          </cell>
          <cell r="B2088" t="str">
            <v xml:space="preserve">FITA ADESIVA ANTICORROSIVA DE PVC FLEXIVEL, COR PRETA, PARA PROTECAO TUBULACAO, 50 MM X 30 M (L X C), E= *0,25* MM                                                                                                                                                                                                                                                                                                                                                                                        </v>
          </cell>
          <cell r="C2088" t="str">
            <v xml:space="preserve">M     </v>
          </cell>
          <cell r="D2088" t="str">
            <v>CR</v>
          </cell>
          <cell r="E2088" t="str">
            <v>4,63</v>
          </cell>
        </row>
        <row r="2089">
          <cell r="A2089">
            <v>39701</v>
          </cell>
          <cell r="B2089" t="str">
            <v xml:space="preserve">FITA ADESIVA ASFALTICA ALUMINIZADA MULTIUSO, L = 10 CM, ROLO DE 10 M                                                                                                                                                                                                                                                                                                                                                                                                                                      </v>
          </cell>
          <cell r="C2089" t="str">
            <v xml:space="preserve">UN    </v>
          </cell>
          <cell r="D2089" t="str">
            <v>CR</v>
          </cell>
          <cell r="E2089" t="str">
            <v>105,80</v>
          </cell>
        </row>
        <row r="2090">
          <cell r="A2090">
            <v>12815</v>
          </cell>
          <cell r="B2090" t="str">
            <v xml:space="preserve">FITA CREPE ROLO DE 25 MM X 50 M                                                                                                                                                                                                                                                                                                                                                                                                                                                                           </v>
          </cell>
          <cell r="C2090" t="str">
            <v xml:space="preserve">UN    </v>
          </cell>
          <cell r="D2090" t="str">
            <v>CR</v>
          </cell>
          <cell r="E2090" t="str">
            <v>10,86</v>
          </cell>
        </row>
        <row r="2091">
          <cell r="A2091">
            <v>39431</v>
          </cell>
          <cell r="B2091" t="str">
            <v xml:space="preserve">FITA DE PAPEL MICROPERFURADO, 50 X 150 MM, PARA TRATAMENTO DE JUNTAS DE CHAPA DE GESSO PARA DRYWALL                                                                                                                                                                                                                                                                                                                                                                                                       </v>
          </cell>
          <cell r="C2091" t="str">
            <v xml:space="preserve">M     </v>
          </cell>
          <cell r="D2091" t="str">
            <v>CR</v>
          </cell>
          <cell r="E2091" t="str">
            <v>0,29</v>
          </cell>
        </row>
        <row r="2092">
          <cell r="A2092">
            <v>39432</v>
          </cell>
          <cell r="B2092" t="str">
            <v xml:space="preserve">FITA DE PAPEL REFORCADA COM LAMINA DE METAL PARA REFORCO DE CANTOS DE CHAPA DE GESSO PARA DRYWALL                                                                                                                                                                                                                                                                                                                                                                                                         </v>
          </cell>
          <cell r="C2092" t="str">
            <v xml:space="preserve">M     </v>
          </cell>
          <cell r="D2092" t="str">
            <v>CR</v>
          </cell>
          <cell r="E2092" t="str">
            <v>2,63</v>
          </cell>
        </row>
        <row r="2093">
          <cell r="A2093">
            <v>20111</v>
          </cell>
          <cell r="B2093" t="str">
            <v xml:space="preserve">FITA ISOLANTE ADESIVA ANTICHAMA, USO ATE 750 V, EM ROLO DE 19 MM X 20 M                                                                                                                                                                                                                                                                                                                                                                                                                                   </v>
          </cell>
          <cell r="C2093" t="str">
            <v xml:space="preserve">UN    </v>
          </cell>
          <cell r="D2093" t="str">
            <v xml:space="preserve">C </v>
          </cell>
          <cell r="E2093" t="str">
            <v>17,84</v>
          </cell>
        </row>
        <row r="2094">
          <cell r="A2094">
            <v>21127</v>
          </cell>
          <cell r="B2094" t="str">
            <v xml:space="preserve">FITA ISOLANTE ADESIVA ANTICHAMA, USO ATE 750 V, EM ROLO DE 19 MM X 5 M                                                                                                                                                                                                                                                                                                                                                                                                                                    </v>
          </cell>
          <cell r="C2094" t="str">
            <v xml:space="preserve">UN    </v>
          </cell>
          <cell r="D2094" t="str">
            <v>CR</v>
          </cell>
          <cell r="E2094" t="str">
            <v>6,74</v>
          </cell>
        </row>
        <row r="2095">
          <cell r="A2095">
            <v>404</v>
          </cell>
          <cell r="B2095" t="str">
            <v xml:space="preserve">FITA ISOLANTE DE BORRACHA AUTOFUSAO, USO ATE 69 KV (ALTA TENSAO)                                                                                                                                                                                                                                                                                                                                                                                                                                          </v>
          </cell>
          <cell r="C2095" t="str">
            <v xml:space="preserve">M     </v>
          </cell>
          <cell r="D2095" t="str">
            <v>CR</v>
          </cell>
          <cell r="E2095" t="str">
            <v>2,43</v>
          </cell>
        </row>
        <row r="2096">
          <cell r="A2096">
            <v>14151</v>
          </cell>
          <cell r="B2096" t="str">
            <v xml:space="preserve">FITA METALICA GRAVADA, L = 17 MM, ROLO DE 25 M, CARGA RECOMENDADA = *120* KGF                                                                                                                                                                                                                                                                                                                                                                                                                             </v>
          </cell>
          <cell r="C2096" t="str">
            <v xml:space="preserve">UN    </v>
          </cell>
          <cell r="D2096" t="str">
            <v>CR</v>
          </cell>
          <cell r="E2096" t="str">
            <v>47,15</v>
          </cell>
        </row>
        <row r="2097">
          <cell r="A2097">
            <v>14153</v>
          </cell>
          <cell r="B2097" t="str">
            <v xml:space="preserve">FITA METALICA PERFURADA, L = *18* MM, ROLO DE 30 M, CARGA RECOMENDADA = *30* KGF                                                                                                                                                                                                                                                                                                                                                                                                                          </v>
          </cell>
          <cell r="C2097" t="str">
            <v xml:space="preserve">UN    </v>
          </cell>
          <cell r="D2097" t="str">
            <v>CR</v>
          </cell>
          <cell r="E2097" t="str">
            <v>53,30</v>
          </cell>
        </row>
        <row r="2098">
          <cell r="A2098">
            <v>14152</v>
          </cell>
          <cell r="B2098" t="str">
            <v xml:space="preserve">FITA METALICA PERFURADA, L = 17 MM, ROLO DE 30 M, CARGA RECOMENDADA = *19* KGF                                                                                                                                                                                                                                                                                                                                                                                                                            </v>
          </cell>
          <cell r="C2098" t="str">
            <v xml:space="preserve">UN    </v>
          </cell>
          <cell r="D2098" t="str">
            <v>CR</v>
          </cell>
          <cell r="E2098" t="str">
            <v>40,91</v>
          </cell>
        </row>
        <row r="2099">
          <cell r="A2099">
            <v>14154</v>
          </cell>
          <cell r="B2099" t="str">
            <v xml:space="preserve">FITA METALICA PERFURADA, L = 25 MM, ROLO DE 30 M, CARGA RECOMENDADA = *222,5* KGF                                                                                                                                                                                                                                                                                                                                                                                                                         </v>
          </cell>
          <cell r="C2099" t="str">
            <v xml:space="preserve">UN    </v>
          </cell>
          <cell r="D2099" t="str">
            <v>CR</v>
          </cell>
          <cell r="E2099" t="str">
            <v>143,21</v>
          </cell>
        </row>
        <row r="2100">
          <cell r="A2100">
            <v>3146</v>
          </cell>
          <cell r="B2100" t="str">
            <v xml:space="preserve">FITA VEDA ROSCA EM ROLOS DE 18 MM X 10 M (L X C)                                                                                                                                                                                                                                                                                                                                                                                                                                                          </v>
          </cell>
          <cell r="C2100" t="str">
            <v xml:space="preserve">UN    </v>
          </cell>
          <cell r="D2100" t="str">
            <v xml:space="preserve">C </v>
          </cell>
          <cell r="E2100" t="str">
            <v>2,38</v>
          </cell>
        </row>
        <row r="2101">
          <cell r="A2101">
            <v>3143</v>
          </cell>
          <cell r="B2101" t="str">
            <v xml:space="preserve">FITA VEDA ROSCA EM ROLOS DE 18 MM X 25 M (L X C)                                                                                                                                                                                                                                                                                                                                                                                                                                                          </v>
          </cell>
          <cell r="C2101" t="str">
            <v xml:space="preserve">UN    </v>
          </cell>
          <cell r="D2101" t="str">
            <v>CR</v>
          </cell>
          <cell r="E2101" t="str">
            <v>5,41</v>
          </cell>
        </row>
        <row r="2102">
          <cell r="A2102">
            <v>3148</v>
          </cell>
          <cell r="B2102" t="str">
            <v xml:space="preserve">FITA VEDA ROSCA EM ROLOS DE 18 MM X 50 M (L X C)                                                                                                                                                                                                                                                                                                                                                                                                                                                          </v>
          </cell>
          <cell r="C2102" t="str">
            <v xml:space="preserve">UN    </v>
          </cell>
          <cell r="D2102" t="str">
            <v>CR</v>
          </cell>
          <cell r="E2102" t="str">
            <v>8,77</v>
          </cell>
        </row>
        <row r="2103">
          <cell r="A2103">
            <v>4310</v>
          </cell>
          <cell r="B2103" t="str">
            <v xml:space="preserve">FIXADOR DE ABA AUTOTRAVANTE PARA TELHA DE FIBROCIMENTO, TIPO CANALETE 90 OU KALHETAO                                                                                                                                                                                                                                                                                                                                                                                                                      </v>
          </cell>
          <cell r="C2103" t="str">
            <v xml:space="preserve">UN    </v>
          </cell>
          <cell r="D2103" t="str">
            <v>CR</v>
          </cell>
          <cell r="E2103" t="str">
            <v>3,38</v>
          </cell>
        </row>
        <row r="2104">
          <cell r="A2104">
            <v>4311</v>
          </cell>
          <cell r="B2104" t="str">
            <v xml:space="preserve">FIXADOR DE ABA SIMPLES PARA TELHA DE FIBROCIMENTO, TIPO CANALETA 49 OU KALHETA                                                                                                                                                                                                                                                                                                                                                                                                                            </v>
          </cell>
          <cell r="C2104" t="str">
            <v xml:space="preserve">UN    </v>
          </cell>
          <cell r="D2104" t="str">
            <v>CR</v>
          </cell>
          <cell r="E2104" t="str">
            <v>2,38</v>
          </cell>
        </row>
        <row r="2105">
          <cell r="A2105">
            <v>4312</v>
          </cell>
          <cell r="B2105" t="str">
            <v xml:space="preserve">FIXADOR DE ABA SIMPLES PARA TELHA DE FIBROCIMENTO, TIPO CANALETA 90 OU KALHETAO                                                                                                                                                                                                                                                                                                                                                                                                                           </v>
          </cell>
          <cell r="C2105" t="str">
            <v xml:space="preserve">UN    </v>
          </cell>
          <cell r="D2105" t="str">
            <v>CR</v>
          </cell>
          <cell r="E2105" t="str">
            <v>3,33</v>
          </cell>
        </row>
        <row r="2106">
          <cell r="A2106">
            <v>13261</v>
          </cell>
          <cell r="B2106" t="str">
            <v xml:space="preserve">FLANELA *30 X 40* CM                                                                                                                                                                                                                                                                                                                                                                                                                                                                                      </v>
          </cell>
          <cell r="C2106" t="str">
            <v xml:space="preserve">UN    </v>
          </cell>
          <cell r="D2106" t="str">
            <v>CR</v>
          </cell>
          <cell r="E2106" t="str">
            <v>1,82</v>
          </cell>
        </row>
        <row r="2107">
          <cell r="A2107">
            <v>3272</v>
          </cell>
          <cell r="B2107" t="str">
            <v xml:space="preserve">FLANGE SEXTAVADO DE FERRO GALVANIZADO, COM ROSCA BSP, DE 1 1/2"                                                                                                                                                                                                                                                                                                                                                                                                                                           </v>
          </cell>
          <cell r="C2107" t="str">
            <v xml:space="preserve">UN    </v>
          </cell>
          <cell r="D2107" t="str">
            <v>CR</v>
          </cell>
          <cell r="E2107" t="str">
            <v>58,08</v>
          </cell>
        </row>
        <row r="2108">
          <cell r="A2108">
            <v>3265</v>
          </cell>
          <cell r="B2108" t="str">
            <v xml:space="preserve">FLANGE SEXTAVADO DE FERRO GALVANIZADO, COM ROSCA BSP, DE 1 1/4"                                                                                                                                                                                                                                                                                                                                                                                                                                           </v>
          </cell>
          <cell r="C2108" t="str">
            <v xml:space="preserve">UN    </v>
          </cell>
          <cell r="D2108" t="str">
            <v>CR</v>
          </cell>
          <cell r="E2108" t="str">
            <v>46,14</v>
          </cell>
        </row>
        <row r="2109">
          <cell r="A2109">
            <v>3262</v>
          </cell>
          <cell r="B2109" t="str">
            <v xml:space="preserve">FLANGE SEXTAVADO DE FERRO GALVANIZADO, COM ROSCA BSP, DE 1/2"                                                                                                                                                                                                                                                                                                                                                                                                                                             </v>
          </cell>
          <cell r="C2109" t="str">
            <v xml:space="preserve">UN    </v>
          </cell>
          <cell r="D2109" t="str">
            <v>CR</v>
          </cell>
          <cell r="E2109" t="str">
            <v>20,20</v>
          </cell>
        </row>
        <row r="2110">
          <cell r="A2110">
            <v>3264</v>
          </cell>
          <cell r="B2110" t="str">
            <v xml:space="preserve">FLANGE SEXTAVADO DE FERRO GALVANIZADO, COM ROSCA BSP, DE 1"                                                                                                                                                                                                                                                                                                                                                                                                                                               </v>
          </cell>
          <cell r="C2110" t="str">
            <v xml:space="preserve">UN    </v>
          </cell>
          <cell r="D2110" t="str">
            <v>CR</v>
          </cell>
          <cell r="E2110" t="str">
            <v>33,18</v>
          </cell>
        </row>
        <row r="2111">
          <cell r="A2111">
            <v>3267</v>
          </cell>
          <cell r="B2111" t="str">
            <v xml:space="preserve">FLANGE SEXTAVADO DE FERRO GALVANIZADO, COM ROSCA BSP, DE 2 1/2"                                                                                                                                                                                                                                                                                                                                                                                                                                           </v>
          </cell>
          <cell r="C2111" t="str">
            <v xml:space="preserve">UN    </v>
          </cell>
          <cell r="D2111" t="str">
            <v>CR</v>
          </cell>
          <cell r="E2111" t="str">
            <v>108,36</v>
          </cell>
        </row>
        <row r="2112">
          <cell r="A2112">
            <v>3266</v>
          </cell>
          <cell r="B2112" t="str">
            <v xml:space="preserve">FLANGE SEXTAVADO DE FERRO GALVANIZADO, COM ROSCA BSP, DE 2"                                                                                                                                                                                                                                                                                                                                                                                                                                               </v>
          </cell>
          <cell r="C2112" t="str">
            <v xml:space="preserve">UN    </v>
          </cell>
          <cell r="D2112" t="str">
            <v>CR</v>
          </cell>
          <cell r="E2112" t="str">
            <v>68,94</v>
          </cell>
        </row>
        <row r="2113">
          <cell r="A2113">
            <v>3263</v>
          </cell>
          <cell r="B2113" t="str">
            <v xml:space="preserve">FLANGE SEXTAVADO DE FERRO GALVANIZADO, COM ROSCA BSP, DE 3/4"                                                                                                                                                                                                                                                                                                                                                                                                                                             </v>
          </cell>
          <cell r="C2113" t="str">
            <v xml:space="preserve">UN    </v>
          </cell>
          <cell r="D2113" t="str">
            <v>CR</v>
          </cell>
          <cell r="E2113" t="str">
            <v>27,59</v>
          </cell>
        </row>
        <row r="2114">
          <cell r="A2114">
            <v>3268</v>
          </cell>
          <cell r="B2114" t="str">
            <v xml:space="preserve">FLANGE SEXTAVADO DE FERRO GALVANIZADO, COM ROSCA BSP, DE 3"                                                                                                                                                                                                                                                                                                                                                                                                                                               </v>
          </cell>
          <cell r="C2114" t="str">
            <v xml:space="preserve">UN    </v>
          </cell>
          <cell r="D2114" t="str">
            <v>CR</v>
          </cell>
          <cell r="E2114" t="str">
            <v>146,50</v>
          </cell>
        </row>
        <row r="2115">
          <cell r="A2115">
            <v>3271</v>
          </cell>
          <cell r="B2115" t="str">
            <v xml:space="preserve">FLANGE SEXTAVADO DE FERRO GALVANIZADO, COM ROSCA BSP, DE 4"                                                                                                                                                                                                                                                                                                                                                                                                                                               </v>
          </cell>
          <cell r="C2115" t="str">
            <v xml:space="preserve">UN    </v>
          </cell>
          <cell r="D2115" t="str">
            <v>CR</v>
          </cell>
          <cell r="E2115" t="str">
            <v>216,59</v>
          </cell>
        </row>
        <row r="2116">
          <cell r="A2116">
            <v>3270</v>
          </cell>
          <cell r="B2116" t="str">
            <v xml:space="preserve">FLANGE SEXTAVADO DE FERRO GALVANIZADO, COM ROSCA BSP, DE 6"                                                                                                                                                                                                                                                                                                                                                                                                                                               </v>
          </cell>
          <cell r="C2116" t="str">
            <v xml:space="preserve">UN    </v>
          </cell>
          <cell r="D2116" t="str">
            <v>CR</v>
          </cell>
          <cell r="E2116" t="str">
            <v>363,89</v>
          </cell>
        </row>
        <row r="2117">
          <cell r="A2117">
            <v>3275</v>
          </cell>
          <cell r="B2117" t="str">
            <v xml:space="preserve">FORRO COMPOSTO POR PAINEIS DE LA DE VIDRO, REVESTIDOS EM PVC MICROPERFURADO, DE *1250 X 625* MM, ESPESSURA 15 MM (COM COLOCACAO)                                                                                                                                                                                                                                                                                                                                                                          </v>
          </cell>
          <cell r="C2117" t="str">
            <v xml:space="preserve">M2    </v>
          </cell>
          <cell r="D2117" t="str">
            <v>CR</v>
          </cell>
          <cell r="E2117" t="str">
            <v>132,32</v>
          </cell>
        </row>
        <row r="2118">
          <cell r="A2118">
            <v>39512</v>
          </cell>
          <cell r="B2118" t="str">
            <v xml:space="preserve">FORRO DE FIBRA MINERAL EM PLACAS DE 1250 X 625 MM, E = 15 MM, BORDA RETA, COM PINTURA ANTIMOFO, APOIADO EM PERFIL DE ACO GALVANIZADO COM 24 MM DE BASE - INSTALADO                                                                                                                                                                                                                                                                                                                                        </v>
          </cell>
          <cell r="C2118" t="str">
            <v xml:space="preserve">M2    </v>
          </cell>
          <cell r="D2118" t="str">
            <v>CR</v>
          </cell>
          <cell r="E2118" t="str">
            <v>110,92</v>
          </cell>
        </row>
        <row r="2119">
          <cell r="A2119">
            <v>39511</v>
          </cell>
          <cell r="B2119" t="str">
            <v xml:space="preserve">FORRO DE FIBRA MINERAL EM PLACAS DE 625 X 625 MM, E = 15 MM, BORDA RETA, COM PINTURA ANTIMOFO, APOIADO EM PERFIL DE ACO GALVANIZADO COM 24 MM DE BASE - INSTALADO                                                                                                                                                                                                                                                                                                                                         </v>
          </cell>
          <cell r="C2119" t="str">
            <v xml:space="preserve">M2    </v>
          </cell>
          <cell r="D2119" t="str">
            <v>CR</v>
          </cell>
          <cell r="E2119" t="str">
            <v>120,98</v>
          </cell>
        </row>
        <row r="2120">
          <cell r="A2120">
            <v>39513</v>
          </cell>
          <cell r="B2120" t="str">
            <v xml:space="preserve">FORRO DE FIBRA MINERAL EM PLACAS DE 625 X 625 MM, E = 15/16 MM, BORDA REBAIXADA, COM PINTURA ANTIMOFO, APOIADO EM PERFIL DE ACO GALVANIZADO COM 24 MM DE BASE - INSTALADO                                                                                                                                                                                                                                                                                                                                 </v>
          </cell>
          <cell r="C2120" t="str">
            <v xml:space="preserve">M2    </v>
          </cell>
          <cell r="D2120" t="str">
            <v>CR</v>
          </cell>
          <cell r="E2120" t="str">
            <v>129,76</v>
          </cell>
        </row>
        <row r="2121">
          <cell r="A2121">
            <v>3286</v>
          </cell>
          <cell r="B2121" t="str">
            <v xml:space="preserve">FORRO DE MADEIRA CEDRINHO OU EQUIVALENTE DA REGIAO, ENCAIXE MACHO/FEMEA COM FRISO, *10 X 1* CM (SEM COLOCACAO)                                                                                                                                                                                                                                                                                                                                                                                            </v>
          </cell>
          <cell r="C2121" t="str">
            <v xml:space="preserve">M2    </v>
          </cell>
          <cell r="D2121" t="str">
            <v>CR</v>
          </cell>
          <cell r="E2121" t="str">
            <v>86,02</v>
          </cell>
        </row>
        <row r="2122">
          <cell r="A2122">
            <v>3287</v>
          </cell>
          <cell r="B2122" t="str">
            <v xml:space="preserve">FORRO DE MADEIRA CUMARU/IPE CHAMPANHE OU EQUIVALENTE DA REGIAO, ENCAIXE MACHO/FEMEA COM FRISO, *10 X 1* CM (SEM COLOCACAO)                                                                                                                                                                                                                                                                                                                                                                                </v>
          </cell>
          <cell r="C2122" t="str">
            <v xml:space="preserve">M2    </v>
          </cell>
          <cell r="D2122" t="str">
            <v>CR</v>
          </cell>
          <cell r="E2122" t="str">
            <v>130,00</v>
          </cell>
        </row>
        <row r="2123">
          <cell r="A2123">
            <v>3283</v>
          </cell>
          <cell r="B2123" t="str">
            <v xml:space="preserve">FORRO DE MADEIRA PINUS OU EQUIVALENTE DA REGIAO, ENCAIXE MACHO/FEMEA COM FRISO, *10 X 1* CM (SEM COLOCACAO)                                                                                                                                                                                                                                                                                                                                                                                               </v>
          </cell>
          <cell r="C2123" t="str">
            <v xml:space="preserve">M2    </v>
          </cell>
          <cell r="D2123" t="str">
            <v>CR</v>
          </cell>
          <cell r="E2123" t="str">
            <v>27,30</v>
          </cell>
        </row>
        <row r="2124">
          <cell r="A2124">
            <v>11587</v>
          </cell>
          <cell r="B2124" t="str">
            <v xml:space="preserve">FORRO DE PVC LISO, BRANCO, REGUA DE 10 CM, ESPESSURA DE 8 MM A 10 MM (COM COLOCACAO / SEM ESTRUTURA METALICA)                                                                                                                                                                                                                                                                                                                                                                                             </v>
          </cell>
          <cell r="C2124" t="str">
            <v xml:space="preserve">M2    </v>
          </cell>
          <cell r="D2124" t="str">
            <v>CR</v>
          </cell>
          <cell r="E2124" t="str">
            <v>90,73</v>
          </cell>
        </row>
        <row r="2125">
          <cell r="A2125">
            <v>36225</v>
          </cell>
          <cell r="B2125" t="str">
            <v xml:space="preserve">FORRO DE PVC LISO, BRANCO, REGUA DE 20 CM, ESPESSURA DE 8 MM A 10 MM, COMPRIMENTO 6 M (SEM COLOCACAO)                                                                                                                                                                                                                                                                                                                                                                                                     </v>
          </cell>
          <cell r="C2125" t="str">
            <v xml:space="preserve">M2    </v>
          </cell>
          <cell r="D2125" t="str">
            <v>CR</v>
          </cell>
          <cell r="E2125" t="str">
            <v>36,86</v>
          </cell>
        </row>
        <row r="2126">
          <cell r="A2126">
            <v>36230</v>
          </cell>
          <cell r="B2126" t="str">
            <v xml:space="preserve">FORRO DE PVC, FRISADO, BRANCO, REGUA DE 10 CM, ESPESSURA DE 8 MM A 10 MM E COMPRIMENTO 6 M (SEM COLOCACAO)                                                                                                                                                                                                                                                                                                                                                                                                </v>
          </cell>
          <cell r="C2126" t="str">
            <v xml:space="preserve">M2    </v>
          </cell>
          <cell r="D2126" t="str">
            <v xml:space="preserve">C </v>
          </cell>
          <cell r="E2126" t="str">
            <v>27,08</v>
          </cell>
        </row>
        <row r="2127">
          <cell r="A2127">
            <v>36238</v>
          </cell>
          <cell r="B2127" t="str">
            <v xml:space="preserve">FORRO DE PVC, FRISADO, BRANCO, REGUA DE 20 CM, ESPESSURA DE 8 MM A 10 MM E COMPRIMENTO 6 M (SEM COLOCACAO)                                                                                                                                                                                                                                                                                                                                                                                                </v>
          </cell>
          <cell r="C2127" t="str">
            <v xml:space="preserve">M2    </v>
          </cell>
          <cell r="D2127" t="str">
            <v>CR</v>
          </cell>
          <cell r="E2127" t="str">
            <v>26,46</v>
          </cell>
        </row>
        <row r="2128">
          <cell r="A2128">
            <v>39363</v>
          </cell>
          <cell r="B2128" t="str">
            <v xml:space="preserve">FOSSA SEPTICA, SEM FILTRO, EM POLIETILENO DE ALTA DENSIDADE (PEAD), PARA 15 A 30 CONTRIBUINTES, CILINDRICA, COM TAMPA, CAPACIDADE APROXIMADA DE *5500* LITROS (NBR 7229)                                                                                                                                                                                                                                                                                                                                  </v>
          </cell>
          <cell r="C2128" t="str">
            <v xml:space="preserve">UN    </v>
          </cell>
          <cell r="D2128" t="str">
            <v>CR</v>
          </cell>
          <cell r="E2128" t="str">
            <v>5.134,11</v>
          </cell>
        </row>
        <row r="2129">
          <cell r="A2129">
            <v>39361</v>
          </cell>
          <cell r="B2129" t="str">
            <v xml:space="preserve">FOSSA SEPTICA, SEM FILTRO, EM POLIETILENO DE ALTA DENSIDADE (PEAD), PARA 4 A 7 CONTRIBUINTES, CILINDRICA, COM TAMPA, CAPACIDADE APROXIMADA DE *1100* LITROS (NBR 7229)                                                                                                                                                                                                                                                                                                                                    </v>
          </cell>
          <cell r="C2129" t="str">
            <v xml:space="preserve">UN    </v>
          </cell>
          <cell r="D2129" t="str">
            <v>CR</v>
          </cell>
          <cell r="E2129" t="str">
            <v>1.568,50</v>
          </cell>
        </row>
        <row r="2130">
          <cell r="A2130">
            <v>39362</v>
          </cell>
          <cell r="B2130" t="str">
            <v xml:space="preserve">FOSSA SEPTICA, SEM FILTRO, EM POLIETILENO DE ALTA DENSIDADE (PEAD), PARA 8 A 14 CONTRIBUINTES, CILINDRICA, COM TAMPA, CAPACIDADE APROXIMADA DE *3000* LITROS (NBR 7229)                                                                                                                                                                                                                                                                                                                                   </v>
          </cell>
          <cell r="C2130" t="str">
            <v xml:space="preserve">UN    </v>
          </cell>
          <cell r="D2130" t="str">
            <v>CR</v>
          </cell>
          <cell r="E2130" t="str">
            <v>2.770,85</v>
          </cell>
        </row>
        <row r="2131">
          <cell r="A2131">
            <v>39364</v>
          </cell>
          <cell r="B2131" t="str">
            <v xml:space="preserve">FOSSA SEPTICA,SEM FILTRO, EM POLIETILENO DE ALTA DENSIDADE (PEAD), PARA 40 A 52 CONTRIBUINTES, CILINDRICA, COM TAMPA, CAPACIDADE APROXIMADA DE *10000* LITROS (NBR 7229)                                                                                                                                                                                                                                                                                                                                  </v>
          </cell>
          <cell r="C2131" t="str">
            <v xml:space="preserve">UN    </v>
          </cell>
          <cell r="D2131" t="str">
            <v>CR</v>
          </cell>
          <cell r="E2131" t="str">
            <v>10.829,20</v>
          </cell>
        </row>
        <row r="2132">
          <cell r="A2132">
            <v>14576</v>
          </cell>
          <cell r="B2132" t="str">
            <v xml:space="preserve">FRESADORA DE ASFALTO A FRIO SOBRE ESTEIRAS, LARG. FRESAGEM 2,00 M, POT. 410 KW/550 HP                                                                                                                                                                                                                                                                                                                                                                                                                     </v>
          </cell>
          <cell r="C2132" t="str">
            <v xml:space="preserve">UN    </v>
          </cell>
          <cell r="D2132" t="str">
            <v>CR</v>
          </cell>
          <cell r="E2132" t="str">
            <v>6.540.097,51</v>
          </cell>
        </row>
        <row r="2133">
          <cell r="A2133">
            <v>13877</v>
          </cell>
          <cell r="B2133" t="str">
            <v xml:space="preserve">FRESADORA DE ASFALTO A FRIO SOBRE RODAS, LARG. FRESAGEM 1,00 M, POT. 155 KW/208 HP                                                                                                                                                                                                                                                                                                                                                                                                                        </v>
          </cell>
          <cell r="C2133" t="str">
            <v xml:space="preserve">UN    </v>
          </cell>
          <cell r="D2133" t="str">
            <v>CR</v>
          </cell>
          <cell r="E2133" t="str">
            <v>2.799.718,20</v>
          </cell>
        </row>
        <row r="2134">
          <cell r="A2134">
            <v>7307</v>
          </cell>
          <cell r="B2134" t="str">
            <v xml:space="preserve">FUNDO ANTICORROSIVO PARA METAIS FERROSOS (ZARCAO)                                                                                                                                                                                                                                                                                                                                                                                                                                                         </v>
          </cell>
          <cell r="C2134" t="str">
            <v xml:space="preserve">L     </v>
          </cell>
          <cell r="D2134" t="str">
            <v>CR</v>
          </cell>
          <cell r="E2134" t="str">
            <v>42,30</v>
          </cell>
        </row>
        <row r="2135">
          <cell r="A2135">
            <v>38122</v>
          </cell>
          <cell r="B2135" t="str">
            <v xml:space="preserve">FUNDO PREPARADOR ACRILICO BASE AGUA                                                                                                                                                                                                                                                                                                                                                                                                                                                                       </v>
          </cell>
          <cell r="C2135" t="str">
            <v xml:space="preserve">L     </v>
          </cell>
          <cell r="D2135" t="str">
            <v>CR</v>
          </cell>
          <cell r="E2135" t="str">
            <v>20,32</v>
          </cell>
        </row>
        <row r="2136">
          <cell r="A2136">
            <v>43653</v>
          </cell>
          <cell r="B2136" t="str">
            <v xml:space="preserve">FUNDO SINTETICO NIVELADOR BRANCO FOSCO PARA MADEIRA                                                                                                                                                                                                                                                                                                                                                                                                                                                       </v>
          </cell>
          <cell r="C2136" t="str">
            <v xml:space="preserve">L     </v>
          </cell>
          <cell r="D2136" t="str">
            <v>CR</v>
          </cell>
          <cell r="E2136" t="str">
            <v>35,41</v>
          </cell>
        </row>
        <row r="2137">
          <cell r="A2137">
            <v>38633</v>
          </cell>
          <cell r="B2137" t="str">
            <v xml:space="preserve">FURO PARA TORNEIRA OU OUTROS ACESSORIOS  EM BANCADA DE MARMORE/ GRANITO OU OUTRO TIPO DE PEDRA NATURAL                                                                                                                                                                                                                                                                                                                                                                                                    </v>
          </cell>
          <cell r="C2137" t="str">
            <v xml:space="preserve">UN    </v>
          </cell>
          <cell r="D2137" t="str">
            <v>CR</v>
          </cell>
          <cell r="E2137" t="str">
            <v>27,32</v>
          </cell>
        </row>
        <row r="2138">
          <cell r="A2138">
            <v>12344</v>
          </cell>
          <cell r="B2138" t="str">
            <v xml:space="preserve">FUSIVEL DIAZED 20 A TAMANHO DII, CAPACIDADE DE INTERRUPCAO DE 50 KA EM VCA E 8 KA EM VCC, TENSAO NOMIMNAL DE 500 V                                                                                                                                                                                                                                                                                                                                                                                        </v>
          </cell>
          <cell r="C2138" t="str">
            <v xml:space="preserve">UN    </v>
          </cell>
          <cell r="D2138" t="str">
            <v>CR</v>
          </cell>
          <cell r="E2138" t="str">
            <v>4,09</v>
          </cell>
        </row>
        <row r="2139">
          <cell r="A2139">
            <v>12343</v>
          </cell>
          <cell r="B2139" t="str">
            <v xml:space="preserve">FUSIVEL DIAZED 35 A TAMANHO DIII, CAPACIDADE DE INTERRUPCAO DE 50 KA EM VCA E 8 KA EM VCC, TENSAO NOMIMNAL DE 500 V                                                                                                                                                                                                                                                                                                                                                                                       </v>
          </cell>
          <cell r="C2139" t="str">
            <v xml:space="preserve">UN    </v>
          </cell>
          <cell r="D2139" t="str">
            <v>CR</v>
          </cell>
          <cell r="E2139" t="str">
            <v>6,35</v>
          </cell>
        </row>
        <row r="2140">
          <cell r="A2140">
            <v>3295</v>
          </cell>
          <cell r="B2140" t="str">
            <v xml:space="preserve">FUSIVEL NH *36* A 80 AMPERES, TAMANHO 00, CAPACIDADE DE INTERRUPCAO DE 120 KA, TENSAO NOMIMNAL DE 500 V                                                                                                                                                                                                                                                                                                                                                                                                   </v>
          </cell>
          <cell r="C2140" t="str">
            <v xml:space="preserve">UN    </v>
          </cell>
          <cell r="D2140" t="str">
            <v>CR</v>
          </cell>
          <cell r="E2140" t="str">
            <v>22,17</v>
          </cell>
        </row>
        <row r="2141">
          <cell r="A2141">
            <v>3302</v>
          </cell>
          <cell r="B2141" t="str">
            <v xml:space="preserve">FUSIVEL NH 100 A TAMANHO 00, CAPACIDADE DE INTERRUPCAO DE 120 KA, TENSAO NOMIMNAL DE 500 V                                                                                                                                                                                                                                                                                                                                                                                                                </v>
          </cell>
          <cell r="C2141" t="str">
            <v xml:space="preserve">UN    </v>
          </cell>
          <cell r="D2141" t="str">
            <v>CR</v>
          </cell>
          <cell r="E2141" t="str">
            <v>23,18</v>
          </cell>
        </row>
        <row r="2142">
          <cell r="A2142">
            <v>3297</v>
          </cell>
          <cell r="B2142" t="str">
            <v xml:space="preserve">FUSIVEL NH 125 A TAMANHO 00, CAPACIDADE DE INTERRUPCAO DE 120 KA, TENSAO NOMIMNAL DE 500 V                                                                                                                                                                                                                                                                                                                                                                                                                </v>
          </cell>
          <cell r="C2142" t="str">
            <v xml:space="preserve">UN    </v>
          </cell>
          <cell r="D2142" t="str">
            <v>CR</v>
          </cell>
          <cell r="E2142" t="str">
            <v>24,74</v>
          </cell>
        </row>
        <row r="2143">
          <cell r="A2143">
            <v>3294</v>
          </cell>
          <cell r="B2143" t="str">
            <v xml:space="preserve">FUSIVEL NH 160 A TAMANHO 00, CAPACIDADE DE INTERRUPCAO DE 120 KA, TENSAO NOMIMNAL DE 500 V                                                                                                                                                                                                                                                                                                                                                                                                                </v>
          </cell>
          <cell r="C2143" t="str">
            <v xml:space="preserve">UN    </v>
          </cell>
          <cell r="D2143" t="str">
            <v>CR</v>
          </cell>
          <cell r="E2143" t="str">
            <v>25,12</v>
          </cell>
        </row>
        <row r="2144">
          <cell r="A2144">
            <v>3292</v>
          </cell>
          <cell r="B2144" t="str">
            <v xml:space="preserve">FUSIVEL NH 20 A TAMANHO 000, CAPACIDADE DE INTERRUPCAO DE 120 KA, TENSAO NOMIMNAL DE 500 V                                                                                                                                                                                                                                                                                                                                                                                                                </v>
          </cell>
          <cell r="C2144" t="str">
            <v xml:space="preserve">UN    </v>
          </cell>
          <cell r="D2144" t="str">
            <v xml:space="preserve">C </v>
          </cell>
          <cell r="E2144" t="str">
            <v>23,60</v>
          </cell>
        </row>
        <row r="2145">
          <cell r="A2145">
            <v>3298</v>
          </cell>
          <cell r="B2145" t="str">
            <v xml:space="preserve">FUSIVEL NH 200 A 250 AMPERES, TAMANHO 1, CAPACIDADE DE INTERRUPCAO DE 120 KA, TENSAO NOMIMNAL DE 500 V                                                                                                                                                                                                                                                                                                                                                                                                    </v>
          </cell>
          <cell r="C2145" t="str">
            <v xml:space="preserve">UN    </v>
          </cell>
          <cell r="D2145" t="str">
            <v>CR</v>
          </cell>
          <cell r="E2145" t="str">
            <v>55,31</v>
          </cell>
        </row>
        <row r="2146">
          <cell r="A2146">
            <v>11596</v>
          </cell>
          <cell r="B2146" t="str">
            <v xml:space="preserve">GABIAO  TIPO CAIXA, MALHA HEXAGONAL 8 X 10 CM (ZN/AL), FIO 2,7 MM, DIMENSOES 2,0 X 1,0 X 0,5 M (C X L X A)                                                                                                                                                                                                                                                                                                                                                                                                </v>
          </cell>
          <cell r="C2146" t="str">
            <v xml:space="preserve">UN    </v>
          </cell>
          <cell r="D2146" t="str">
            <v>CR</v>
          </cell>
          <cell r="E2146" t="str">
            <v>492,11</v>
          </cell>
        </row>
        <row r="2147">
          <cell r="A2147">
            <v>34802</v>
          </cell>
          <cell r="B2147" t="str">
            <v xml:space="preserve">GABIAO MANTA (COLCHAO) MALHA HEXAGONAL 6 X 8 CM (ZN/AL REVESTIDO COM POLIMERO), DIMENSOES 4,0 X 2,0 X 0,17 M (C X L X A) FIO 2 MM                                                                                                                                                                                                                                                                                                                                                                         </v>
          </cell>
          <cell r="C2147" t="str">
            <v xml:space="preserve">UN    </v>
          </cell>
          <cell r="D2147" t="str">
            <v>CR</v>
          </cell>
          <cell r="E2147" t="str">
            <v>1.351,50</v>
          </cell>
        </row>
        <row r="2148">
          <cell r="A2148">
            <v>11588</v>
          </cell>
          <cell r="B2148" t="str">
            <v xml:space="preserve">GABIAO MANTA (COLCHAO) MALHA HEXAGONAL 6 X 8 CM (ZN/AL REVESTIDO COM POLIMERO), FIO 2 MM, DIMENSOES 4,0 X 2,0 X 0,23 M (C X L X A)                                                                                                                                                                                                                                                                                                                                                                        </v>
          </cell>
          <cell r="C2148" t="str">
            <v xml:space="preserve">UN    </v>
          </cell>
          <cell r="D2148" t="str">
            <v>CR</v>
          </cell>
          <cell r="E2148" t="str">
            <v>1.458,04</v>
          </cell>
        </row>
        <row r="2149">
          <cell r="A2149">
            <v>34383</v>
          </cell>
          <cell r="B2149" t="str">
            <v xml:space="preserve">GABIAO MANTA (COLCHAO) MALHA HEXAGONAL 6 X 8 CM (ZN/AL REVESTIDO COM POLIMERO), FIO 2 MM, DIMENSOES 4,0 X 2,0 X 0,3 M (C X L X A)                                                                                                                                                                                                                                                                                                                                                                         </v>
          </cell>
          <cell r="C2149" t="str">
            <v xml:space="preserve">UN    </v>
          </cell>
          <cell r="D2149" t="str">
            <v>CR</v>
          </cell>
          <cell r="E2149" t="str">
            <v>1.603,95</v>
          </cell>
        </row>
        <row r="2150">
          <cell r="A2150">
            <v>40451</v>
          </cell>
          <cell r="B2150" t="str">
            <v xml:space="preserve">GABIAO MANTA (COLCHAO) MALHA HEXAGONAL 6 X 8 CM (ZN/AL REVESTIDO COM POLIMERO), FIO 2,0 MM, DIMENSOES 5,0 X 2,0 X 0,17 M (C X L X A)                                                                                                                                                                                                                                                                                                                                                                      </v>
          </cell>
          <cell r="C2150" t="str">
            <v xml:space="preserve">M2    </v>
          </cell>
          <cell r="D2150" t="str">
            <v>CR</v>
          </cell>
          <cell r="E2150" t="str">
            <v>129,65</v>
          </cell>
        </row>
        <row r="2151">
          <cell r="A2151">
            <v>40453</v>
          </cell>
          <cell r="B2151" t="str">
            <v xml:space="preserve">GABIAO MANTA (COLCHAO) MALHA HEXAGONAL 6 X 8 CM (ZN/AL REVESTIDO COM POLIMERO), FIO 2,0 MM, DIMENSOES 5,0 X 2,0 X 0,23 M (C X L X A)                                                                                                                                                                                                                                                                                                                                                                      </v>
          </cell>
          <cell r="C2151" t="str">
            <v xml:space="preserve">M2    </v>
          </cell>
          <cell r="D2151" t="str">
            <v>CR</v>
          </cell>
          <cell r="E2151" t="str">
            <v>140,28</v>
          </cell>
        </row>
        <row r="2152">
          <cell r="A2152">
            <v>40452</v>
          </cell>
          <cell r="B2152" t="str">
            <v xml:space="preserve">GABIAO MANTA (COLCHAO) MALHA HEXAGONAL 6 X 8 CM (ZN/AL REVESTIDO COM POLIMERO), FIO 2,0 MM, DIMENSOES 5,0 X 2,0 X 0,30 M (C X L X A)                                                                                                                                                                                                                                                                                                                                                                      </v>
          </cell>
          <cell r="C2152" t="str">
            <v xml:space="preserve">M2    </v>
          </cell>
          <cell r="D2152" t="str">
            <v>CR</v>
          </cell>
          <cell r="E2152" t="str">
            <v>153,87</v>
          </cell>
        </row>
        <row r="2153">
          <cell r="A2153">
            <v>11594</v>
          </cell>
          <cell r="B2153" t="str">
            <v xml:space="preserve">GABIAO SACO MALHA HEXAGONAL 8 X 10 CM (ZN/AL REVESTIDO COM POLIMERO),  FIO 2,4 MM, DIMENSOES 3,0 X 0,65 M                                                                                                                                                                                                                                                                                                                                                                                                 </v>
          </cell>
          <cell r="C2153" t="str">
            <v xml:space="preserve">UN    </v>
          </cell>
          <cell r="D2153" t="str">
            <v>CR</v>
          </cell>
          <cell r="E2153" t="str">
            <v>464,72</v>
          </cell>
        </row>
        <row r="2154">
          <cell r="A2154">
            <v>3311</v>
          </cell>
          <cell r="B2154" t="str">
            <v xml:space="preserve">GABIAO SACO MALHA HEXAGONAL 8 X 10 CM (ZN/AL REVESTIDO COM POLIMERO), FIO 2,4 MM, H = 0,65 M                                                                                                                                                                                                                                                                                                                                                                                                              </v>
          </cell>
          <cell r="C2154" t="str">
            <v xml:space="preserve">M3    </v>
          </cell>
          <cell r="D2154" t="str">
            <v>CR</v>
          </cell>
          <cell r="E2154" t="str">
            <v>464,72</v>
          </cell>
        </row>
        <row r="2155">
          <cell r="A2155">
            <v>11599</v>
          </cell>
          <cell r="B2155" t="str">
            <v xml:space="preserve">GABIAO SACO MALHA HEXAGONAL 8 X 10 CM (ZN/AL), FIO 2,7 MM, DIMENSOES 4,0 X 0,65 M                                                                                                                                                                                                                                                                                                                                                                                                                         </v>
          </cell>
          <cell r="C2155" t="str">
            <v xml:space="preserve">UN    </v>
          </cell>
          <cell r="D2155" t="str">
            <v>CR</v>
          </cell>
          <cell r="E2155" t="str">
            <v>618,02</v>
          </cell>
        </row>
        <row r="2156">
          <cell r="A2156">
            <v>11593</v>
          </cell>
          <cell r="B2156" t="str">
            <v xml:space="preserve">GABIAO TIPO CAIXA MALHA HEXAGONAL 8 X 10 CM (ZN/AL REVESTIDO COM POLIMERO),  FIO 2,4 MM, DIMENSOES 2,0 X 1,0 X 1,0 M (C X L X A)                                                                                                                                                                                                                                                                                                                                                                          </v>
          </cell>
          <cell r="C2156" t="str">
            <v xml:space="preserve">UN    </v>
          </cell>
          <cell r="D2156" t="str">
            <v>CR</v>
          </cell>
          <cell r="E2156" t="str">
            <v>866,43</v>
          </cell>
        </row>
        <row r="2157">
          <cell r="A2157">
            <v>3314</v>
          </cell>
          <cell r="B2157" t="str">
            <v xml:space="preserve">GABIAO TIPO CAIXA MALHA HEXAGONAL 8 X 10 CM (ZN/AL REVESTIDO COM POLIMERO),  FIO 2,4 MM, H = 0,50 M                                                                                                                                                                                                                                                                                                                                                                                                       </v>
          </cell>
          <cell r="C2157" t="str">
            <v xml:space="preserve">M3    </v>
          </cell>
          <cell r="D2157" t="str">
            <v>CR</v>
          </cell>
          <cell r="E2157" t="str">
            <v>619,68</v>
          </cell>
        </row>
        <row r="2158">
          <cell r="A2158">
            <v>11597</v>
          </cell>
          <cell r="B2158" t="str">
            <v xml:space="preserve">GABIAO TIPO CAIXA MALHA HEXAGONAL 8 X 10 CM (ZN/AL), FIO 2,7 MM, DIMENSOES 2,0 X 1,0 X 1,0 M (C X L X A)                                                                                                                                                                                                                                                                                                                                                                                                  </v>
          </cell>
          <cell r="C2158" t="str">
            <v xml:space="preserve">UN    </v>
          </cell>
          <cell r="D2158" t="str">
            <v>CR</v>
          </cell>
          <cell r="E2158" t="str">
            <v>720,60</v>
          </cell>
        </row>
        <row r="2159">
          <cell r="A2159">
            <v>3309</v>
          </cell>
          <cell r="B2159" t="str">
            <v xml:space="preserve">GABIAO TIPO CAIXA MALHA HEXAGONAL 8 X 10 CM (ZN/AL), FIO 2,7 MM, H = 0,50 M                                                                                                                                                                                                                                                                                                                                                                                                                               </v>
          </cell>
          <cell r="C2159" t="str">
            <v xml:space="preserve">M3    </v>
          </cell>
          <cell r="D2159" t="str">
            <v>CR</v>
          </cell>
          <cell r="E2159" t="str">
            <v>492,11</v>
          </cell>
        </row>
        <row r="2160">
          <cell r="A2160">
            <v>34612</v>
          </cell>
          <cell r="B2160" t="str">
            <v xml:space="preserve">GABIAO TIPO CAIXA PARA SOLO REFORCADO, MALHA HEXAGONAL DE DUPLA TORCAO 8 X 10 CM (ZN/AL REVESTIDO COM POLIMERO), FIO 2,7 MM, DIMENSOES 2,0 X 1,0 X 0,5 M, COM CAUDA DE 3,0 M                                                                                                                                                                                                                                                                                                                              </v>
          </cell>
          <cell r="C2160" t="str">
            <v xml:space="preserve">UN    </v>
          </cell>
          <cell r="D2160" t="str">
            <v>CR</v>
          </cell>
          <cell r="E2160" t="str">
            <v>891,26</v>
          </cell>
        </row>
        <row r="2161">
          <cell r="A2161">
            <v>34635</v>
          </cell>
          <cell r="B2161" t="str">
            <v xml:space="preserve">GABIAO TIPO CAIXA PARA SOLO REFORCADO, MALHA HEXAGONAL DE DUPLA TORCAO 8 X 10 CM (ZN/AL REVESTIDO COM POLIMERO), FIO 2,7 MM, DIMENSOES 2,0 X 1,0 X 1,0 M, COM CAUDA DE 3,0 M                                                                                                                                                                                                                                                                                                                              </v>
          </cell>
          <cell r="C2161" t="str">
            <v xml:space="preserve">UN    </v>
          </cell>
          <cell r="D2161" t="str">
            <v>CR</v>
          </cell>
          <cell r="E2161" t="str">
            <v>1.146,12</v>
          </cell>
        </row>
        <row r="2162">
          <cell r="A2162">
            <v>34633</v>
          </cell>
          <cell r="B2162" t="str">
            <v xml:space="preserve">GABIAO TIPO CAIXA PARA SOLO REFORCADO, MALHA HEXAGONAL DE DUPLA TORCAO 8 X 10 CM (ZN/AL REVESTIDO COM POLIMERO), FIO 2,7 MM, DIMENSOES 2,0 X 1,0 X 1,0 M, COM CAUDA DE 4,0 M                                                                                                                                                                                                                                                                                                                              </v>
          </cell>
          <cell r="C2162" t="str">
            <v xml:space="preserve">UN    </v>
          </cell>
          <cell r="D2162" t="str">
            <v>CR</v>
          </cell>
          <cell r="E2162" t="str">
            <v>1.263,33</v>
          </cell>
        </row>
        <row r="2163">
          <cell r="A2163">
            <v>40440</v>
          </cell>
          <cell r="B2163" t="str">
            <v xml:space="preserve">GABIAO TIPO CAIXA PARA SOLO REFORCADO, MALHA HEXAGONAL 8 X 10 CM (ZN/AL REVESTIDO COM POLIMERO), FIO 2,7 MM, DIMENSOES 2,0 X 1,0 X 0,5 M, COM CAUDA DE 4,0 M                                                                                                                                                                                                                                                                                                                                              </v>
          </cell>
          <cell r="C2163" t="str">
            <v xml:space="preserve">M3    </v>
          </cell>
          <cell r="D2163" t="str">
            <v>CR</v>
          </cell>
          <cell r="E2163" t="str">
            <v>645,45</v>
          </cell>
        </row>
        <row r="2164">
          <cell r="A2164">
            <v>40441</v>
          </cell>
          <cell r="B2164" t="str">
            <v xml:space="preserve">GABIAO TIPO CAIXA PARA SOLO REFORCADO, MALHA HEXAGONAL 8 X 10 CM (ZN/AL REVESTIDO COM POLIMERO), FIO 2,7 MM, DIMENSOES 2,0 X 1,0 X 1,0 M, COM CAUDA DE 4,0 M                                                                                                                                                                                                                                                                                                                                              </v>
          </cell>
          <cell r="C2164" t="str">
            <v xml:space="preserve">M3    </v>
          </cell>
          <cell r="D2164" t="str">
            <v>CR</v>
          </cell>
          <cell r="E2164" t="str">
            <v>412,08</v>
          </cell>
        </row>
        <row r="2165">
          <cell r="A2165">
            <v>40449</v>
          </cell>
          <cell r="B2165" t="str">
            <v xml:space="preserve">GABIAO TIPO CAIXA TRAPEZOIDAL, MALHA HEXAGONAL 10 X 12 CM (ZN/AL REVESTIDO COM POLIMERO) FIO 2,7 MM, FACE COM 65 GRAUS, COM GEOSSINTETICO, DIMENSOES 2,0 X 1,5 X 1,0 M (C X L X A)                                                                                                                                                                                                                                                                                                                        </v>
          </cell>
          <cell r="C2165" t="str">
            <v xml:space="preserve">M3    </v>
          </cell>
          <cell r="D2165" t="str">
            <v>CR</v>
          </cell>
          <cell r="E2165" t="str">
            <v>346,43</v>
          </cell>
        </row>
        <row r="2166">
          <cell r="A2166">
            <v>34800</v>
          </cell>
          <cell r="B2166" t="str">
            <v xml:space="preserve">GABIAO TIPO CAIXA, MALHA HEXAGONAL 8 X 10 CM (ZN/AL REVESTIDO COM POLIMERO), FIO DE 2,4 MM, DIMENSOES 2,0 x 1,0 x 1,0 M (C X L X A)                                                                                                                                                                                                                                                                                                                                                                       </v>
          </cell>
          <cell r="C2166" t="str">
            <v xml:space="preserve">M3    </v>
          </cell>
          <cell r="D2166" t="str">
            <v>CR</v>
          </cell>
          <cell r="E2166" t="str">
            <v>433,21</v>
          </cell>
        </row>
        <row r="2167">
          <cell r="A2167">
            <v>11592</v>
          </cell>
          <cell r="B2167" t="str">
            <v xml:space="preserve">GABIAO TIPO CAIXA, MALHA HEXAGONAL 8 X 10 CM (ZN/AL REVESTIDO COM POLIMERO), FIO 2,4 MM, DIMENSOES 2,0 X 1,0 X 0,5 M (C X L X A)                                                                                                                                                                                                                                                                                                                                                                          </v>
          </cell>
          <cell r="C2167" t="str">
            <v xml:space="preserve">UN    </v>
          </cell>
          <cell r="D2167" t="str">
            <v>CR</v>
          </cell>
          <cell r="E2167" t="str">
            <v>619,68</v>
          </cell>
        </row>
        <row r="2168">
          <cell r="A2168">
            <v>40438</v>
          </cell>
          <cell r="B2168" t="str">
            <v xml:space="preserve">GABIAO TIPO CAIXA, MALHA HEXAGONAL 8 X 10 CM (ZN/AL), FIO DE 2,7 MM, DIMENSOES 2,0 X 1,0 X 1,0 M (C X L X A)                                                                                                                                                                                                                                                                                                                                                                                              </v>
          </cell>
          <cell r="C2168" t="str">
            <v xml:space="preserve">M3    </v>
          </cell>
          <cell r="D2168" t="str">
            <v>CR</v>
          </cell>
          <cell r="E2168" t="str">
            <v>288,61</v>
          </cell>
        </row>
        <row r="2169">
          <cell r="A2169">
            <v>40436</v>
          </cell>
          <cell r="B2169" t="str">
            <v xml:space="preserve">GABIAO TIPO CAIXA, MALHA HEXAGONAL 8 X 10 CM (ZN/AL), FIO DE 2,7 MM, DIMENSOES 5,0 X 1,0 X 1,0 M (C X L X A)                                                                                                                                                                                                                                                                                                                                                                                              </v>
          </cell>
          <cell r="C2169" t="str">
            <v xml:space="preserve">M3    </v>
          </cell>
          <cell r="D2169" t="str">
            <v>CR</v>
          </cell>
          <cell r="E2169" t="str">
            <v>359,88</v>
          </cell>
        </row>
        <row r="2170">
          <cell r="A2170">
            <v>4315</v>
          </cell>
          <cell r="B2170" t="str">
            <v xml:space="preserve">GANCHO CHATO EM FERRO GALVANIZADO,  L = 110 MM, RECOBRIMENTO = 100MM, SECAO 1/8 X 1/2" (3 MM X 12 MM), PARA FIXAR TELHA DE FIBROCIMENTO ONDULADA                                                                                                                                                                                                                                                                                                                                                          </v>
          </cell>
          <cell r="C2170" t="str">
            <v xml:space="preserve">UN    </v>
          </cell>
          <cell r="D2170" t="str">
            <v>CR</v>
          </cell>
          <cell r="E2170" t="str">
            <v>2,45</v>
          </cell>
        </row>
        <row r="2171">
          <cell r="A2171">
            <v>402</v>
          </cell>
          <cell r="B2171" t="str">
            <v xml:space="preserve">GANCHO OLHAL EM ACO GALVANIZADO, ESPESSURA 16MM, ABERTURA 21MM                                                                                                                                                                                                                                                                                                                                                                                                                                            </v>
          </cell>
          <cell r="C2171" t="str">
            <v xml:space="preserve">UN    </v>
          </cell>
          <cell r="D2171" t="str">
            <v>CR</v>
          </cell>
          <cell r="E2171" t="str">
            <v>11,67</v>
          </cell>
        </row>
        <row r="2172">
          <cell r="A2172">
            <v>4226</v>
          </cell>
          <cell r="B2172" t="str">
            <v xml:space="preserve">GAS DE COZINHA - GLP                                                                                                                                                                                                                                                                                                                                                                                                                                                                                      </v>
          </cell>
          <cell r="C2172" t="str">
            <v xml:space="preserve">KG    </v>
          </cell>
          <cell r="D2172" t="str">
            <v xml:space="preserve">C </v>
          </cell>
          <cell r="E2172" t="str">
            <v>7,82</v>
          </cell>
        </row>
        <row r="2173">
          <cell r="A2173">
            <v>4222</v>
          </cell>
          <cell r="B2173" t="str">
            <v xml:space="preserve">GASOLINA COMUM                                                                                                                                                                                                                                                                                                                                                                                                                                                                                            </v>
          </cell>
          <cell r="C2173" t="str">
            <v xml:space="preserve">L     </v>
          </cell>
          <cell r="D2173" t="str">
            <v xml:space="preserve">C </v>
          </cell>
          <cell r="E2173" t="str">
            <v>5,63</v>
          </cell>
        </row>
        <row r="2174">
          <cell r="A2174">
            <v>34804</v>
          </cell>
          <cell r="B2174" t="str">
            <v xml:space="preserve">GEOGRELHA TECIDA COM FILAMENTOS DE POLIESTER + PVC, RESISTENCIA LONGITUDINAL: 90 KN/M, RESISTENCIA TRANSVERSAL: 30 KN/M, ALONGAMENTO = 12 POR CENTO                                                                                                                                                                                                                                                                                                                                                       </v>
          </cell>
          <cell r="C2174" t="str">
            <v xml:space="preserve">M2    </v>
          </cell>
          <cell r="D2174" t="str">
            <v>CR</v>
          </cell>
          <cell r="E2174" t="str">
            <v>52,31</v>
          </cell>
        </row>
        <row r="2175">
          <cell r="A2175">
            <v>4013</v>
          </cell>
          <cell r="B2175" t="str">
            <v xml:space="preserve">GEOTEXTIL NAO TECIDO AGULHADO DE FILAMENTOS CONTINUOS 100% POLIESTER, RESITENCIA A TRACAO = 09 KN/M                                                                                                                                                                                                                                                                                                                                                                                                       </v>
          </cell>
          <cell r="C2175" t="str">
            <v xml:space="preserve">M2    </v>
          </cell>
          <cell r="D2175" t="str">
            <v>CR</v>
          </cell>
          <cell r="E2175" t="str">
            <v>7,46</v>
          </cell>
        </row>
        <row r="2176">
          <cell r="A2176">
            <v>4011</v>
          </cell>
          <cell r="B2176" t="str">
            <v xml:space="preserve">GEOTEXTIL NAO TECIDO AGULHADO DE FILAMENTOS CONTINUOS 100% POLIESTER, RESITENCIA A TRACAO = 10 KN/M                                                                                                                                                                                                                                                                                                                                                                                                       </v>
          </cell>
          <cell r="C2176" t="str">
            <v xml:space="preserve">M2    </v>
          </cell>
          <cell r="D2176" t="str">
            <v>CR</v>
          </cell>
          <cell r="E2176" t="str">
            <v>8,33</v>
          </cell>
        </row>
        <row r="2177">
          <cell r="A2177">
            <v>4021</v>
          </cell>
          <cell r="B2177" t="str">
            <v xml:space="preserve">GEOTEXTIL NAO TECIDO AGULHADO DE FILAMENTOS CONTINUOS 100% POLIESTER, RESITENCIA A TRACAO = 14 KN/M                                                                                                                                                                                                                                                                                                                                                                                                       </v>
          </cell>
          <cell r="C2177" t="str">
            <v xml:space="preserve">M2    </v>
          </cell>
          <cell r="D2177" t="str">
            <v>CR</v>
          </cell>
          <cell r="E2177" t="str">
            <v>10,39</v>
          </cell>
        </row>
        <row r="2178">
          <cell r="A2178">
            <v>4019</v>
          </cell>
          <cell r="B2178" t="str">
            <v xml:space="preserve">GEOTEXTIL NAO TECIDO AGULHADO DE FILAMENTOS CONTINUOS 100% POLIESTER, RESITENCIA A TRACAO = 16 KN/M                                                                                                                                                                                                                                                                                                                                                                                                       </v>
          </cell>
          <cell r="C2178" t="str">
            <v xml:space="preserve">M2    </v>
          </cell>
          <cell r="D2178" t="str">
            <v>CR</v>
          </cell>
          <cell r="E2178" t="str">
            <v>12,48</v>
          </cell>
        </row>
        <row r="2179">
          <cell r="A2179">
            <v>4012</v>
          </cell>
          <cell r="B2179" t="str">
            <v xml:space="preserve">GEOTEXTIL NAO TECIDO AGULHADO DE FILAMENTOS CONTINUOS 100% POLIESTER, RESITENCIA A TRACAO = 21 KN/M                                                                                                                                                                                                                                                                                                                                                                                                       </v>
          </cell>
          <cell r="C2179" t="str">
            <v xml:space="preserve">M2    </v>
          </cell>
          <cell r="D2179" t="str">
            <v>CR</v>
          </cell>
          <cell r="E2179" t="str">
            <v>16,72</v>
          </cell>
        </row>
        <row r="2180">
          <cell r="A2180">
            <v>4020</v>
          </cell>
          <cell r="B2180" t="str">
            <v xml:space="preserve">GEOTEXTIL NAO TECIDO AGULHADO DE FILAMENTOS CONTINUOS 100% POLIESTER, RESITENCIA A TRACAO = 26 KN/M                                                                                                                                                                                                                                                                                                                                                                                                       </v>
          </cell>
          <cell r="C2180" t="str">
            <v xml:space="preserve">M2    </v>
          </cell>
          <cell r="D2180" t="str">
            <v>CR</v>
          </cell>
          <cell r="E2180" t="str">
            <v>20,94</v>
          </cell>
        </row>
        <row r="2181">
          <cell r="A2181">
            <v>4018</v>
          </cell>
          <cell r="B2181" t="str">
            <v xml:space="preserve">GEOTEXTIL NAO TECIDO AGULHADO DE FILAMENTOS CONTINUOS 100% POLIESTER, RESITENCIA A TRACAO = 31 KN/M                                                                                                                                                                                                                                                                                                                                                                                                       </v>
          </cell>
          <cell r="C2181" t="str">
            <v xml:space="preserve">M2    </v>
          </cell>
          <cell r="D2181" t="str">
            <v>CR</v>
          </cell>
          <cell r="E2181" t="str">
            <v>25,08</v>
          </cell>
        </row>
        <row r="2182">
          <cell r="A2182">
            <v>36498</v>
          </cell>
          <cell r="B2182" t="str">
            <v xml:space="preserve">GERADOR PORTATIL MONOFASICO, POTENCIA 5500 VA, MOTOR A GASOLINA, POTENCIA DO MOTOR 13 CV                                                                                                                                                                                                                                                                                                                                                                                                                  </v>
          </cell>
          <cell r="C2182" t="str">
            <v xml:space="preserve">UN    </v>
          </cell>
          <cell r="D2182" t="str">
            <v>CR</v>
          </cell>
          <cell r="E2182" t="str">
            <v>7.093,57</v>
          </cell>
        </row>
        <row r="2183">
          <cell r="A2183">
            <v>12872</v>
          </cell>
          <cell r="B2183" t="str">
            <v xml:space="preserve">GESSEIRO (HORISTA)                                                                                                                                                                                                                                                                                                                                                                                                                                                                                        </v>
          </cell>
          <cell r="C2183" t="str">
            <v xml:space="preserve">H     </v>
          </cell>
          <cell r="D2183" t="str">
            <v>CR</v>
          </cell>
          <cell r="E2183" t="str">
            <v>23,52</v>
          </cell>
        </row>
        <row r="2184">
          <cell r="A2184">
            <v>41075</v>
          </cell>
          <cell r="B2184" t="str">
            <v xml:space="preserve">GESSEIRO (MENSALISTA)                                                                                                                                                                                                                                                                                                                                                                                                                                                                                     </v>
          </cell>
          <cell r="C2184" t="str">
            <v xml:space="preserve">MES   </v>
          </cell>
          <cell r="D2184" t="str">
            <v>CR</v>
          </cell>
          <cell r="E2184" t="str">
            <v>4.118,35</v>
          </cell>
        </row>
        <row r="2185">
          <cell r="A2185">
            <v>44324</v>
          </cell>
          <cell r="B2185" t="str">
            <v xml:space="preserve">GESSO COLA, EM PO, PARA FIXACAO DE MOLDURAS, SANCAS E BLOCOS DE GESSO                                                                                                                                                                                                                                                                                                                                                                                                                                     </v>
          </cell>
          <cell r="C2185" t="str">
            <v xml:space="preserve">KG    </v>
          </cell>
          <cell r="D2185" t="str">
            <v>CR</v>
          </cell>
          <cell r="E2185" t="str">
            <v>2,61</v>
          </cell>
        </row>
        <row r="2186">
          <cell r="A2186">
            <v>3315</v>
          </cell>
          <cell r="B2186" t="str">
            <v xml:space="preserve">GESSO EM PO PARA REVESTIMENTOS/MOLDURAS/SANCAS E USO GERAL                                                                                                                                                                                                                                                                                                                                                                                                                                                </v>
          </cell>
          <cell r="C2186" t="str">
            <v xml:space="preserve">KG    </v>
          </cell>
          <cell r="D2186" t="str">
            <v>CR</v>
          </cell>
          <cell r="E2186" t="str">
            <v>0,75</v>
          </cell>
        </row>
        <row r="2187">
          <cell r="A2187">
            <v>36870</v>
          </cell>
          <cell r="B2187" t="str">
            <v xml:space="preserve">GESSO PROJETADO                                                                                                                                                                                                                                                                                                                                                                                                                                                                                           </v>
          </cell>
          <cell r="C2187" t="str">
            <v xml:space="preserve">KG    </v>
          </cell>
          <cell r="D2187" t="str">
            <v>CR</v>
          </cell>
          <cell r="E2187" t="str">
            <v>0,58</v>
          </cell>
        </row>
        <row r="2188">
          <cell r="A2188">
            <v>5092</v>
          </cell>
          <cell r="B2188" t="str">
            <v xml:space="preserve">GONZO DE EMBUTIR, EM LATAO / ZAMAC, *20 X 48* MM, PARA JANELA BASCULANTE / PIVOTANTE, JOGO COM 4 PECAS (PAR)  - INCLUI PARAFUSOS                                                                                                                                                                                                                                                                                                                                                                          </v>
          </cell>
          <cell r="C2188" t="str">
            <v xml:space="preserve">PAR   </v>
          </cell>
          <cell r="D2188" t="str">
            <v>CR</v>
          </cell>
          <cell r="E2188" t="str">
            <v>16,98</v>
          </cell>
        </row>
        <row r="2189">
          <cell r="A2189">
            <v>11462</v>
          </cell>
          <cell r="B2189" t="str">
            <v xml:space="preserve">GONZO DE SOBREPOR, EM LATAO / ZAMAC, PARA JANELA PIVOTANTE - INCLUI PARAFUSOS                                                                                                                                                                                                                                                                                                                                                                                                                             </v>
          </cell>
          <cell r="C2189" t="str">
            <v xml:space="preserve">PAR   </v>
          </cell>
          <cell r="D2189" t="str">
            <v>CR</v>
          </cell>
          <cell r="E2189" t="str">
            <v>17,37</v>
          </cell>
        </row>
        <row r="2190">
          <cell r="A2190">
            <v>36529</v>
          </cell>
          <cell r="B2190" t="str">
            <v xml:space="preserve">GRADE DE DISCOS COM CONTROLE REMOTO, REBOCAVEL, COM 24 DISCOS 24" X 6 MM, COM PNEUS PARA TRANSPORTE                                                                                                                                                                                                                                                                                                                                                                                                       </v>
          </cell>
          <cell r="C2190" t="str">
            <v xml:space="preserve">UN    </v>
          </cell>
          <cell r="D2190" t="str">
            <v>CR</v>
          </cell>
          <cell r="E2190" t="str">
            <v>69.132,65</v>
          </cell>
        </row>
        <row r="2191">
          <cell r="A2191">
            <v>3318</v>
          </cell>
          <cell r="B2191" t="str">
            <v xml:space="preserve">GRADE DE DISCOS MECANICA 20X24" COM 20 DISCOS 24" X 6MM  COM PNEUS PARA TRANSPORTE                                                                                                                                                                                                                                                                                                                                                                                                                        </v>
          </cell>
          <cell r="C2191" t="str">
            <v xml:space="preserve">UN    </v>
          </cell>
          <cell r="D2191" t="str">
            <v xml:space="preserve">C </v>
          </cell>
          <cell r="E2191" t="str">
            <v>54.200,00</v>
          </cell>
        </row>
        <row r="2192">
          <cell r="A2192">
            <v>3324</v>
          </cell>
          <cell r="B2192" t="str">
            <v xml:space="preserve">GRAMA BATATAIS EM PLACAS, SEM PLANTIO                                                                                                                                                                                                                                                                                                                                                                                                                                                                     </v>
          </cell>
          <cell r="C2192" t="str">
            <v xml:space="preserve">M2    </v>
          </cell>
          <cell r="D2192" t="str">
            <v>CR</v>
          </cell>
          <cell r="E2192" t="str">
            <v>11,07</v>
          </cell>
        </row>
        <row r="2193">
          <cell r="A2193">
            <v>3322</v>
          </cell>
          <cell r="B2193" t="str">
            <v xml:space="preserve">GRAMA ESMERALDA OU SAO CARLOS OU CURITIBANA, EM PLACAS, SEM PLANTIO                                                                                                                                                                                                                                                                                                                                                                                                                                       </v>
          </cell>
          <cell r="C2193" t="str">
            <v xml:space="preserve">M2    </v>
          </cell>
          <cell r="D2193" t="str">
            <v xml:space="preserve">C </v>
          </cell>
          <cell r="E2193" t="str">
            <v>15,50</v>
          </cell>
        </row>
        <row r="2194">
          <cell r="A2194">
            <v>5076</v>
          </cell>
          <cell r="B2194" t="str">
            <v xml:space="preserve">GRAMPO DE ACO POLIDO 1 " X 9                                                                                                                                                                                                                                                                                                                                                                                                                                                                              </v>
          </cell>
          <cell r="C2194" t="str">
            <v xml:space="preserve">KG    </v>
          </cell>
          <cell r="D2194" t="str">
            <v>CR</v>
          </cell>
          <cell r="E2194" t="str">
            <v>13,77</v>
          </cell>
        </row>
        <row r="2195">
          <cell r="A2195">
            <v>5077</v>
          </cell>
          <cell r="B2195" t="str">
            <v xml:space="preserve">GRAMPO DE ACO POLIDO 7/8 " X 9                                                                                                                                                                                                                                                                                                                                                                                                                                                                            </v>
          </cell>
          <cell r="C2195" t="str">
            <v xml:space="preserve">KG    </v>
          </cell>
          <cell r="D2195" t="str">
            <v>CR</v>
          </cell>
          <cell r="E2195" t="str">
            <v>15,21</v>
          </cell>
        </row>
        <row r="2196">
          <cell r="A2196">
            <v>11837</v>
          </cell>
          <cell r="B2196" t="str">
            <v xml:space="preserve">GRAMPO LINHA VIVA DE LATAO ESTANHADO, DIAMETRO DO CONDUTOR PRINCIPAL DE 10 A 120 MM2, DIAMETRO DA DERIVACAO DE 10 A 70 MM2                                                                                                                                                                                                                                                                                                                                                                                </v>
          </cell>
          <cell r="C2196" t="str">
            <v xml:space="preserve">UN    </v>
          </cell>
          <cell r="D2196" t="str">
            <v>CR</v>
          </cell>
          <cell r="E2196" t="str">
            <v>80,38</v>
          </cell>
        </row>
        <row r="2197">
          <cell r="A2197">
            <v>38055</v>
          </cell>
          <cell r="B2197" t="str">
            <v xml:space="preserve">GRAMPO METALICO TIPO OLHAL PARA HASTE DE ATERRAMENTO DE 1/2'', CONDUTOR DE *10* A 50 MM2                                                                                                                                                                                                                                                                                                                                                                                                                  </v>
          </cell>
          <cell r="C2197" t="str">
            <v xml:space="preserve">UN    </v>
          </cell>
          <cell r="D2197" t="str">
            <v>CR</v>
          </cell>
          <cell r="E2197" t="str">
            <v>7,29</v>
          </cell>
        </row>
        <row r="2198">
          <cell r="A2198">
            <v>415</v>
          </cell>
          <cell r="B2198" t="str">
            <v xml:space="preserve">GRAMPO METALICO TIPO OLHAL PARA HASTE DE ATERRAMENTO DE 1'', CONDUTOR DE *10* A 50 MM2                                                                                                                                                                                                                                                                                                                                                                                                                    </v>
          </cell>
          <cell r="C2198" t="str">
            <v xml:space="preserve">UN    </v>
          </cell>
          <cell r="D2198" t="str">
            <v>CR</v>
          </cell>
          <cell r="E2198" t="str">
            <v>32,96</v>
          </cell>
        </row>
        <row r="2199">
          <cell r="A2199">
            <v>416</v>
          </cell>
          <cell r="B2199" t="str">
            <v xml:space="preserve">GRAMPO METALICO TIPO OLHAL PARA HASTE DE ATERRAMENTO DE 3/4'', CONDUTOR DE *10* A 50 MM2                                                                                                                                                                                                                                                                                                                                                                                                                  </v>
          </cell>
          <cell r="C2199" t="str">
            <v xml:space="preserve">UN    </v>
          </cell>
          <cell r="D2199" t="str">
            <v>CR</v>
          </cell>
          <cell r="E2199" t="str">
            <v>12,06</v>
          </cell>
        </row>
        <row r="2200">
          <cell r="A2200">
            <v>425</v>
          </cell>
          <cell r="B2200" t="str">
            <v xml:space="preserve">GRAMPO METALICO TIPO OLHAL PARA HASTE DE ATERRAMENTO DE 5/8'', CONDUTOR DE *10* A 50 MM2                                                                                                                                                                                                                                                                                                                                                                                                                  </v>
          </cell>
          <cell r="C2200" t="str">
            <v xml:space="preserve">UN    </v>
          </cell>
          <cell r="D2200" t="str">
            <v>CR</v>
          </cell>
          <cell r="E2200" t="str">
            <v>7,48</v>
          </cell>
        </row>
        <row r="2201">
          <cell r="A2201">
            <v>426</v>
          </cell>
          <cell r="B2201" t="str">
            <v xml:space="preserve">GRAMPO METALICO TIPO U PARA HASTE DE ATERRAMENTO DE ATE 3/4'', CONDUTOR DE 10 A 25 MM2                                                                                                                                                                                                                                                                                                                                                                                                                    </v>
          </cell>
          <cell r="C2201" t="str">
            <v xml:space="preserve">UN    </v>
          </cell>
          <cell r="D2201" t="str">
            <v>CR</v>
          </cell>
          <cell r="E2201" t="str">
            <v>41,19</v>
          </cell>
        </row>
        <row r="2202">
          <cell r="A2202">
            <v>38056</v>
          </cell>
          <cell r="B2202" t="str">
            <v xml:space="preserve">GRAMPO METALICO TIPO U PARA HASTE DE ATERRAMENTO DE ATE 5/8'', CONDUTOR DE 10 A 25 MM2                                                                                                                                                                                                                                                                                                                                                                                                                    </v>
          </cell>
          <cell r="C2202" t="str">
            <v xml:space="preserve">UN    </v>
          </cell>
          <cell r="D2202" t="str">
            <v>CR</v>
          </cell>
          <cell r="E2202" t="str">
            <v>40,23</v>
          </cell>
        </row>
        <row r="2203">
          <cell r="A2203">
            <v>1564</v>
          </cell>
          <cell r="B2203" t="str">
            <v xml:space="preserve">GRAMPO PARALELO METALICO PARA CABO DE 6 A 50 MM2, COM 2 PARAFUSOS                                                                                                                                                                                                                                                                                                                                                                                                                                         </v>
          </cell>
          <cell r="C2203" t="str">
            <v xml:space="preserve">UN    </v>
          </cell>
          <cell r="D2203" t="str">
            <v>CR</v>
          </cell>
          <cell r="E2203" t="str">
            <v>15,35</v>
          </cell>
        </row>
        <row r="2204">
          <cell r="A2204">
            <v>11032</v>
          </cell>
          <cell r="B2204" t="str">
            <v xml:space="preserve">GRAMPO U DE 5/8 " N8 EM FERRO GALVANIZADO                                                                                                                                                                                                                                                                                                                                                                                                                                                                 </v>
          </cell>
          <cell r="C2204" t="str">
            <v xml:space="preserve">UN    </v>
          </cell>
          <cell r="D2204" t="str">
            <v>CR</v>
          </cell>
          <cell r="E2204" t="str">
            <v>13,80</v>
          </cell>
        </row>
        <row r="2205">
          <cell r="A2205">
            <v>36786</v>
          </cell>
          <cell r="B2205" t="str">
            <v xml:space="preserve">GRANALHA DE ACO, ANGULAR (GRIT), PARA JATEAMENTO, PENEIRA 0,117 A 1,00 MM, (SAE G-40 A G-80)                                                                                                                                                                                                                                                                                                                                                                                                              </v>
          </cell>
          <cell r="C2205" t="str">
            <v>SC25KG</v>
          </cell>
          <cell r="D2205" t="str">
            <v>CR</v>
          </cell>
          <cell r="E2205" t="str">
            <v>158,34</v>
          </cell>
        </row>
        <row r="2206">
          <cell r="A2206">
            <v>36785</v>
          </cell>
          <cell r="B2206" t="str">
            <v xml:space="preserve">GRANALHA DE ACO, ANGULAR (GRIT), PARA JATEAMENTO, PENEIRA 1,41 A 1,19 MM (SAE G16)                                                                                                                                                                                                                                                                                                                                                                                                                        </v>
          </cell>
          <cell r="C2206" t="str">
            <v>SC25KG</v>
          </cell>
          <cell r="D2206" t="str">
            <v>CR</v>
          </cell>
          <cell r="E2206" t="str">
            <v>137,59</v>
          </cell>
        </row>
        <row r="2207">
          <cell r="A2207">
            <v>36782</v>
          </cell>
          <cell r="B2207" t="str">
            <v xml:space="preserve">GRANALHA DE ACO, ESFERICA (SHOT), PARA JATEAMENTO, PENEIRA 0,40 A 1,00 MM (SAE S-170 A S-280)                                                                                                                                                                                                                                                                                                                                                                                                             </v>
          </cell>
          <cell r="C2207" t="str">
            <v>SC25KG</v>
          </cell>
          <cell r="D2207" t="str">
            <v>CR</v>
          </cell>
          <cell r="E2207" t="str">
            <v>164,24</v>
          </cell>
        </row>
        <row r="2208">
          <cell r="A2208">
            <v>44481</v>
          </cell>
          <cell r="B2208" t="str">
            <v xml:space="preserve">GRANALHA DE ACO, ESFERICA (SHOT), PARA JATEAMENTO, PENEIRA 1,19 A 1,00 MM  (SAE S390)                                                                                                                                                                                                                                                                                                                                                                                                                     </v>
          </cell>
          <cell r="C2208" t="str">
            <v>SC25KG</v>
          </cell>
          <cell r="D2208" t="str">
            <v xml:space="preserve">C </v>
          </cell>
          <cell r="E2208" t="str">
            <v>185,00</v>
          </cell>
        </row>
        <row r="2209">
          <cell r="A2209">
            <v>4824</v>
          </cell>
          <cell r="B2209" t="str">
            <v xml:space="preserve">GRANILHA/ GRANA/ PEDRISCO OU AGREGADO EM MARMORE/ GRANITO/ QUARTZO E CALCARIO, PRETO, CINZA, PALHA OU BRANCO                                                                                                                                                                                                                                                                                                                                                                                              </v>
          </cell>
          <cell r="C2209" t="str">
            <v xml:space="preserve">KG    </v>
          </cell>
          <cell r="D2209" t="str">
            <v>CR</v>
          </cell>
          <cell r="E2209" t="str">
            <v>0,72</v>
          </cell>
        </row>
        <row r="2210">
          <cell r="A2210">
            <v>11795</v>
          </cell>
          <cell r="B2210" t="str">
            <v xml:space="preserve">GRANITO PARA BANCADA, POLIDO, TIPO ANDORINHA/ QUARTZ/ CASTELO/ CORUMBA OU OUTROS EQUIVALENTES DA REGIAO, E=  *2,5* CM                                                                                                                                                                                                                                                                                                                                                                                     </v>
          </cell>
          <cell r="C2210" t="str">
            <v xml:space="preserve">M2    </v>
          </cell>
          <cell r="D2210" t="str">
            <v>CR</v>
          </cell>
          <cell r="E2210" t="str">
            <v>679,24</v>
          </cell>
        </row>
        <row r="2211">
          <cell r="A2211">
            <v>134</v>
          </cell>
          <cell r="B2211" t="str">
            <v xml:space="preserve">GRAUTE CIMENTICIO PARA USO GERAL                                                                                                                                                                                                                                                                                                                                                                                                                                                                          </v>
          </cell>
          <cell r="C2211" t="str">
            <v xml:space="preserve">KG    </v>
          </cell>
          <cell r="D2211" t="str">
            <v>CR</v>
          </cell>
          <cell r="E2211" t="str">
            <v>1,67</v>
          </cell>
        </row>
        <row r="2212">
          <cell r="A2212">
            <v>4229</v>
          </cell>
          <cell r="B2212" t="str">
            <v xml:space="preserve">GRAXA LUBRIFICANTE A BASE DE LITIO, DE MULTIPLAS APLICACOES E CONTENDO ADITIVOS DE EXTREMA PRESSAO (GRAU DE VISCOSIDADE NLGI 2)                                                                                                                                                                                                                                                                                                                                                                           </v>
          </cell>
          <cell r="C2212" t="str">
            <v xml:space="preserve">KG    </v>
          </cell>
          <cell r="D2212" t="str">
            <v>CR</v>
          </cell>
          <cell r="E2212" t="str">
            <v>44,98</v>
          </cell>
        </row>
        <row r="2213">
          <cell r="A2213">
            <v>11731</v>
          </cell>
          <cell r="B2213" t="str">
            <v xml:space="preserve">GRELHA FIXA, EM PVC BRANCA, QUADRADA, 150 X 150 MM, PARA RALOS E CAIXAS                                                                                                                                                                                                                                                                                                                                                                                                                                   </v>
          </cell>
          <cell r="C2213" t="str">
            <v xml:space="preserve">UN    </v>
          </cell>
          <cell r="D2213" t="str">
            <v>CR</v>
          </cell>
          <cell r="E2213" t="str">
            <v>10,96</v>
          </cell>
        </row>
        <row r="2214">
          <cell r="A2214">
            <v>11732</v>
          </cell>
          <cell r="B2214" t="str">
            <v xml:space="preserve">GRELHA FIXA, PVC CROMADA, REDONDA, 150 MM, PARA RALOS E CAIXAS                                                                                                                                                                                                                                                                                                                                                                                                                                            </v>
          </cell>
          <cell r="C2214" t="str">
            <v xml:space="preserve">UN    </v>
          </cell>
          <cell r="D2214" t="str">
            <v>CR</v>
          </cell>
          <cell r="E2214" t="str">
            <v>28,72</v>
          </cell>
        </row>
        <row r="2215">
          <cell r="A2215">
            <v>11244</v>
          </cell>
          <cell r="B2215" t="str">
            <v xml:space="preserve">GRELHA FOFO ARTICULADA, CARGA MAXIMA 1,5 T, *300 X 1000* MM, E= *15* MM                                                                                                                                                                                                                                                                                                                                                                                                                                   </v>
          </cell>
          <cell r="C2215" t="str">
            <v xml:space="preserve">UN    </v>
          </cell>
          <cell r="D2215" t="str">
            <v>CR</v>
          </cell>
          <cell r="E2215" t="str">
            <v>285,00</v>
          </cell>
        </row>
        <row r="2216">
          <cell r="A2216">
            <v>11245</v>
          </cell>
          <cell r="B2216" t="str">
            <v xml:space="preserve">GRELHA FOFO SIMPLES COM REQUADRO, CARGA MAXIMA  12,5 T, *300 X 1000* MM, E= *15* MM, AREA ESTACIONAMENTO CARRO PASSEIO                                                                                                                                                                                                                                                                                                                                                                                    </v>
          </cell>
          <cell r="C2216" t="str">
            <v xml:space="preserve">UN    </v>
          </cell>
          <cell r="D2216" t="str">
            <v>CR</v>
          </cell>
          <cell r="E2216" t="str">
            <v>394,19</v>
          </cell>
        </row>
        <row r="2217">
          <cell r="A2217">
            <v>11235</v>
          </cell>
          <cell r="B2217" t="str">
            <v xml:space="preserve">GRELHA FOFO SIMPLES COM REQUADRO, CARGA MAXIMA 1,5 T, 150 X 1000 MM, E= *15* MM                                                                                                                                                                                                                                                                                                                                                                                                                           </v>
          </cell>
          <cell r="C2217" t="str">
            <v xml:space="preserve">UN    </v>
          </cell>
          <cell r="D2217" t="str">
            <v>CR</v>
          </cell>
          <cell r="E2217" t="str">
            <v>217,48</v>
          </cell>
        </row>
        <row r="2218">
          <cell r="A2218">
            <v>11236</v>
          </cell>
          <cell r="B2218" t="str">
            <v xml:space="preserve">GRELHA FOFO SIMPLES COM REQUADRO, CARGA MAXIMA 1,5 T, 200 X 1000 MM, E= *15* MM                                                                                                                                                                                                                                                                                                                                                                                                                           </v>
          </cell>
          <cell r="C2218" t="str">
            <v xml:space="preserve">UN    </v>
          </cell>
          <cell r="D2218" t="str">
            <v>CR</v>
          </cell>
          <cell r="E2218" t="str">
            <v>276,39</v>
          </cell>
        </row>
        <row r="2219">
          <cell r="A2219">
            <v>36494</v>
          </cell>
          <cell r="B2219" t="str">
            <v xml:space="preserve">GRUA ASCENCIONAL, LANCA DE 30 M, CAPACIDADE DE 1,0 T A 30 M, ALTURA ATE 39 M                                                                                                                                                                                                                                                                                                                                                                                                                              </v>
          </cell>
          <cell r="C2219" t="str">
            <v xml:space="preserve">UN    </v>
          </cell>
          <cell r="D2219" t="str">
            <v>CR</v>
          </cell>
          <cell r="E2219" t="str">
            <v>700.825,00</v>
          </cell>
        </row>
        <row r="2220">
          <cell r="A2220">
            <v>36493</v>
          </cell>
          <cell r="B2220" t="str">
            <v xml:space="preserve">GRUA ASCENCIONAL, LANCA DE 42 M, CAPACIDADE DE 1,5 T A 30 M, ALTURA ATE 39 M                                                                                                                                                                                                                                                                                                                                                                                                                              </v>
          </cell>
          <cell r="C2220" t="str">
            <v xml:space="preserve">UN    </v>
          </cell>
          <cell r="D2220" t="str">
            <v>CR</v>
          </cell>
          <cell r="E2220" t="str">
            <v>794.006,25</v>
          </cell>
        </row>
        <row r="2221">
          <cell r="A2221">
            <v>36492</v>
          </cell>
          <cell r="B2221" t="str">
            <v xml:space="preserve">GRUA ASCENCIONAL, LANCA DE 50 M, CAPACIDADE DE 2,33 T A 30 M, ALTURA ATE 48 M                                                                                                                                                                                                                                                                                                                                                                                                                             </v>
          </cell>
          <cell r="C2221" t="str">
            <v xml:space="preserve">UN    </v>
          </cell>
          <cell r="D2221" t="str">
            <v>CR</v>
          </cell>
          <cell r="E2221" t="str">
            <v>1.474.962,50</v>
          </cell>
        </row>
        <row r="2222">
          <cell r="A2222">
            <v>36499</v>
          </cell>
          <cell r="B2222" t="str">
            <v xml:space="preserve">GRUPO GERADOR A GASOLINA, POTENCIA NOMINAL 2,2 KW, TENSAO DE SAIDA 110/220 V, MOTOR POTENCIA 6,5 HP                                                                                                                                                                                                                                                                                                                                                                                                       </v>
          </cell>
          <cell r="C2222" t="str">
            <v xml:space="preserve">UN    </v>
          </cell>
          <cell r="D2222" t="str">
            <v>CR</v>
          </cell>
          <cell r="E2222" t="str">
            <v>3.830,52</v>
          </cell>
        </row>
        <row r="2223">
          <cell r="A2223">
            <v>13533</v>
          </cell>
          <cell r="B2223" t="str">
            <v xml:space="preserve">GRUPO GERADOR DE SOLDA ELETRICA, COM MAQUINA DE SOLDA, ATE 400 AMPERES E GERADOR A DIESEL 30 CV, MOTOR 4 CILINDROS, TANQUE COMBUST., CARENAGEM DE PROTECAO SOBRE RODAS                                                                                                                                                                                                                                                                                                                                    </v>
          </cell>
          <cell r="C2223" t="str">
            <v xml:space="preserve">UN    </v>
          </cell>
          <cell r="D2223" t="str">
            <v>CR</v>
          </cell>
          <cell r="E2223" t="str">
            <v>175.593,06</v>
          </cell>
        </row>
        <row r="2224">
          <cell r="A2224">
            <v>13333</v>
          </cell>
          <cell r="B2224" t="str">
            <v xml:space="preserve">GRUPO GERADOR DE SOLDA ELETRICA, COM MAQUINA DE SOLDA, ATE 400 AMPERES E GERADOR A DIESEL 60 CV, MOTOR 4 CILINDROS, TANQUE COMBUST., CARENAGEM DE PROTECAO SOBRE RODAS                                                                                                                                                                                                                                                                                                                                    </v>
          </cell>
          <cell r="C2224" t="str">
            <v xml:space="preserve">UN    </v>
          </cell>
          <cell r="D2224" t="str">
            <v>CR</v>
          </cell>
          <cell r="E2224" t="str">
            <v>196.437,23</v>
          </cell>
        </row>
        <row r="2225">
          <cell r="A2225">
            <v>39585</v>
          </cell>
          <cell r="B2225" t="str">
            <v xml:space="preserve">GRUPO GERADOR DIESEL, COM CARENAGEM, POTENCIA STANDART ENTRE 100 E 110 KVA, VELOCIDADE DE 1800 RPM, FREQUENCIA DE 60 HZ                                                                                                                                                                                                                                                                                                                                                                                   </v>
          </cell>
          <cell r="C2225" t="str">
            <v xml:space="preserve">UN    </v>
          </cell>
          <cell r="D2225" t="str">
            <v>CR</v>
          </cell>
          <cell r="E2225" t="str">
            <v>126.839,51</v>
          </cell>
        </row>
        <row r="2226">
          <cell r="A2226">
            <v>39586</v>
          </cell>
          <cell r="B2226" t="str">
            <v xml:space="preserve">GRUPO GERADOR DIESEL, COM CARENAGEM, POTENCIA STANDART ENTRE 140 E 150 KVA, VELOCIDADE DE 1800 RPM, FREQUENCIA DE 60 HZ                                                                                                                                                                                                                                                                                                                                                                                   </v>
          </cell>
          <cell r="C2226" t="str">
            <v xml:space="preserve">UN    </v>
          </cell>
          <cell r="D2226" t="str">
            <v>CR</v>
          </cell>
          <cell r="E2226" t="str">
            <v>148.774,16</v>
          </cell>
        </row>
        <row r="2227">
          <cell r="A2227">
            <v>39587</v>
          </cell>
          <cell r="B2227" t="str">
            <v xml:space="preserve">GRUPO GERADOR DIESEL, COM CARENAGEM, POTENCIA STANDART ENTRE 210 E 220 KVA, VELOCIDADE DE 1800 RPM, FREQUENCIA DE 60 HZ                                                                                                                                                                                                                                                                                                                                                                                   </v>
          </cell>
          <cell r="C2227" t="str">
            <v xml:space="preserve">UN    </v>
          </cell>
          <cell r="D2227" t="str">
            <v>CR</v>
          </cell>
          <cell r="E2227" t="str">
            <v>181.199,30</v>
          </cell>
        </row>
        <row r="2228">
          <cell r="A2228">
            <v>39588</v>
          </cell>
          <cell r="B2228" t="str">
            <v xml:space="preserve">GRUPO GERADOR DIESEL, COM CARENAGEM, POTENCIA STANDART ENTRE 250 E 260 KVA, VELOCIDADE DE 1800 RPM, FREQUENCIA DE 60 HZ                                                                                                                                                                                                                                                                                                                                                                                   </v>
          </cell>
          <cell r="C2228" t="str">
            <v xml:space="preserve">UN    </v>
          </cell>
          <cell r="D2228" t="str">
            <v>CR</v>
          </cell>
          <cell r="E2228" t="str">
            <v>209.809,71</v>
          </cell>
        </row>
        <row r="2229">
          <cell r="A2229">
            <v>39584</v>
          </cell>
          <cell r="B2229" t="str">
            <v xml:space="preserve">GRUPO GERADOR DIESEL, COM CARENAGEM, POTENCIA STANDART ENTRE 50 E 55 KVA, VELOCIDADE DE 1800 RPM, FREQUENCIA DE 60 HZ                                                                                                                                                                                                                                                                                                                                                                                     </v>
          </cell>
          <cell r="C2229" t="str">
            <v xml:space="preserve">UN    </v>
          </cell>
          <cell r="D2229" t="str">
            <v>CR</v>
          </cell>
          <cell r="E2229" t="str">
            <v>112.953,92</v>
          </cell>
        </row>
        <row r="2230">
          <cell r="A2230">
            <v>39590</v>
          </cell>
          <cell r="B2230" t="str">
            <v xml:space="preserve">GRUPO GERADOR DIESEL, SEM CARENAGEM, POTENCIA STANDART ENTRE 100 E 110 KVA, VELOCIDADE DE 1800 RPM, FREQUENCIA DE 60 HZ                                                                                                                                                                                                                                                                                                                                                                                   </v>
          </cell>
          <cell r="C2230" t="str">
            <v xml:space="preserve">UN    </v>
          </cell>
          <cell r="D2230" t="str">
            <v>CR</v>
          </cell>
          <cell r="E2230" t="str">
            <v>110.245,47</v>
          </cell>
        </row>
        <row r="2231">
          <cell r="A2231">
            <v>39592</v>
          </cell>
          <cell r="B2231" t="str">
            <v xml:space="preserve">GRUPO GERADOR DIESEL, SEM CARENAGEM, POTENCIA STANDART ENTRE 210 E 220 KVA, VELOCIDADE DE 1800 RPM, FREQUENCIA DE 60 HZ                                                                                                                                                                                                                                                                                                                                                                                   </v>
          </cell>
          <cell r="C2231" t="str">
            <v xml:space="preserve">UN    </v>
          </cell>
          <cell r="D2231" t="str">
            <v>CR</v>
          </cell>
          <cell r="E2231" t="str">
            <v>158.425,40</v>
          </cell>
        </row>
        <row r="2232">
          <cell r="A2232">
            <v>39593</v>
          </cell>
          <cell r="B2232" t="str">
            <v xml:space="preserve">GRUPO GERADOR DIESEL, SEM CARENAGEM, POTENCIA STANDART ENTRE 250 E 260 KVA, VELOCIDADE DE 1800 RPM, FREQUENCIA DE 60 HZ                                                                                                                                                                                                                                                                                                                                                                                   </v>
          </cell>
          <cell r="C2232" t="str">
            <v xml:space="preserve">UN    </v>
          </cell>
          <cell r="D2232" t="str">
            <v>CR</v>
          </cell>
          <cell r="E2232" t="str">
            <v>181.199,30</v>
          </cell>
        </row>
        <row r="2233">
          <cell r="A2233">
            <v>14254</v>
          </cell>
          <cell r="B2233" t="str">
            <v xml:space="preserve">GRUPO GERADOR DIESEL, SEM CARENAGEM, POTENCIA STANDART ENTRE 80 E 90 KVA, VELOCIDADE DE 1800 RPM, FREQUENCIA DE 60 HZ                                                                                                                                                                                                                                                                                                                                                                                     </v>
          </cell>
          <cell r="C2233" t="str">
            <v xml:space="preserve">UN    </v>
          </cell>
          <cell r="D2233" t="str">
            <v xml:space="preserve">C </v>
          </cell>
          <cell r="E2233" t="str">
            <v>102.997,50</v>
          </cell>
        </row>
        <row r="2234">
          <cell r="A2234">
            <v>44494</v>
          </cell>
          <cell r="B2234" t="str">
            <v xml:space="preserve">GRUPO GERADOR ESTACIONARIO SILENCIADO, POTENCIA 50 KVA, MOTOR  DIESEL                                                                                                                                                                                                                                                                                                                                                                                                                                     </v>
          </cell>
          <cell r="C2234" t="str">
            <v xml:space="preserve">UN    </v>
          </cell>
          <cell r="D2234" t="str">
            <v>CR</v>
          </cell>
          <cell r="E2234" t="str">
            <v>86.011,13</v>
          </cell>
        </row>
        <row r="2235">
          <cell r="A2235">
            <v>25019</v>
          </cell>
          <cell r="B2235" t="str">
            <v xml:space="preserve">GRUPO GERADOR ESTACIONARIO, MOTOR DIESEL POTENCIA 170 KVA                                                                                                                                                                                                                                                                                                                                                                                                                                                 </v>
          </cell>
          <cell r="C2235" t="str">
            <v xml:space="preserve">UN    </v>
          </cell>
          <cell r="D2235" t="str">
            <v>CR</v>
          </cell>
          <cell r="E2235" t="str">
            <v>147.432,69</v>
          </cell>
        </row>
        <row r="2236">
          <cell r="A2236">
            <v>36501</v>
          </cell>
          <cell r="B2236" t="str">
            <v xml:space="preserve">GRUPO GERADOR ESTACIONARIO, POTENCIA 150 KVA, MOTOR DIESEL                                                                                                                                                                                                                                                                                                                                                                                                                                                </v>
          </cell>
          <cell r="C2236" t="str">
            <v xml:space="preserve">UN    </v>
          </cell>
          <cell r="D2236" t="str">
            <v>CR</v>
          </cell>
          <cell r="E2236" t="str">
            <v>131.265,90</v>
          </cell>
        </row>
        <row r="2237">
          <cell r="A2237">
            <v>44493</v>
          </cell>
          <cell r="B2237" t="str">
            <v xml:space="preserve">GRUPO GERADOR ESTACIONARIO, SILENCIADO, POTENCIA 180 KVA, MOTOR  DIESEL                                                                                                                                                                                                                                                                                                                                                                                                                                   </v>
          </cell>
          <cell r="C2237" t="str">
            <v xml:space="preserve">UN    </v>
          </cell>
          <cell r="D2237" t="str">
            <v>CR</v>
          </cell>
          <cell r="E2237" t="str">
            <v>157.806,76</v>
          </cell>
        </row>
        <row r="2238">
          <cell r="A2238">
            <v>36500</v>
          </cell>
          <cell r="B2238" t="str">
            <v xml:space="preserve">GRUPO GERADOR REBOCAVEL, POTENCIA *66* KVA, MOTOR A DIESEL                                                                                                                                                                                                                                                                                                                                                                                                                                                </v>
          </cell>
          <cell r="C2238" t="str">
            <v xml:space="preserve">UN    </v>
          </cell>
          <cell r="D2238" t="str">
            <v>CR</v>
          </cell>
          <cell r="E2238" t="str">
            <v>92.762,03</v>
          </cell>
        </row>
        <row r="2239">
          <cell r="A2239">
            <v>20017</v>
          </cell>
          <cell r="B2239" t="str">
            <v xml:space="preserve">GUARNICAO / ALIZAR / VISTA LISA EM MADEIRA MACICA, PARA PORTA  , E = *1* CM, L = *5* CM, CEDRINHO / ANGELIM COMERCIAL / TAURI/ CURUPIXA / PEROBA / CUMARU OU EQUIVALENTE DA REGIAO                                                                                                                                                                                                                                                                                                                        </v>
          </cell>
          <cell r="C2239" t="str">
            <v xml:space="preserve">M     </v>
          </cell>
          <cell r="D2239" t="str">
            <v>CR</v>
          </cell>
          <cell r="E2239" t="str">
            <v>10,18</v>
          </cell>
        </row>
        <row r="2240">
          <cell r="A2240">
            <v>20007</v>
          </cell>
          <cell r="B2240" t="str">
            <v xml:space="preserve">GUARNICAO / ALIZAR / VISTA LISA EM MADEIRA MACICA, PARA PORTA , E = *1* CM, L = *5* CM,  PINUS /EUCALIPTO / VIROLA OU EQUIVALENTE DA REGIAO                                                                                                                                                                                                                                                                                                                                                               </v>
          </cell>
          <cell r="C2240" t="str">
            <v xml:space="preserve">M     </v>
          </cell>
          <cell r="D2240" t="str">
            <v>CR</v>
          </cell>
          <cell r="E2240" t="str">
            <v>6,07</v>
          </cell>
        </row>
        <row r="2241">
          <cell r="A2241">
            <v>39831</v>
          </cell>
          <cell r="B2241" t="str">
            <v xml:space="preserve">GUARNICAO / ALIZAR / VISTA, E = *1,5* CM, L = *5,0* CM, EM POLIESTIRENO, BRANCO (JOGO PARA 1 FACE)                                                                                                                                                                                                                                                                                                                                                                                                        </v>
          </cell>
          <cell r="C2241" t="str">
            <v xml:space="preserve">JG    </v>
          </cell>
          <cell r="D2241" t="str">
            <v>CR</v>
          </cell>
          <cell r="E2241" t="str">
            <v>305,03</v>
          </cell>
        </row>
        <row r="2242">
          <cell r="A2242">
            <v>36888</v>
          </cell>
          <cell r="B2242" t="str">
            <v xml:space="preserve">GUARNICAO / MOLDURA / ARREMATE DE ACABAMENTO PARA ESQUADRIA, EM ALUMINIO PERFIL 25, ACABAMENTO ANODIZADO BRANCO OU BRILHANTE, PARA 1 FACE                                                                                                                                                                                                                                                                                                                                                                 </v>
          </cell>
          <cell r="C2242" t="str">
            <v xml:space="preserve">M     </v>
          </cell>
          <cell r="D2242" t="str">
            <v>CR</v>
          </cell>
          <cell r="E2242" t="str">
            <v>28,22</v>
          </cell>
        </row>
        <row r="2243">
          <cell r="A2243">
            <v>39836</v>
          </cell>
          <cell r="B2243" t="str">
            <v xml:space="preserve">GUARNICAO/ALIZAR/VISTA, E = *1,3* CM, L = *5,0* CM HASTE REGULAVEL = *35* MM, EM MDF/PVC WOOD/ POLIESTIRENO OU MADEIRA LAMINADA, PRIMER BRANCO (JOGO PARA 1 FACE)                                                                                                                                                                                                                                                                                                                                         </v>
          </cell>
          <cell r="C2243" t="str">
            <v xml:space="preserve">JG    </v>
          </cell>
          <cell r="D2243" t="str">
            <v>CR</v>
          </cell>
          <cell r="E2243" t="str">
            <v>268,03</v>
          </cell>
        </row>
        <row r="2244">
          <cell r="A2244">
            <v>39830</v>
          </cell>
          <cell r="B2244" t="str">
            <v xml:space="preserve">GUARNICAO/ALIZAR/VISTA, E = *1,3* CM, L = *7,0* CM, EM POLIESTIRENO, BRANCO (JOGO PARA 1 FACE)                                                                                                                                                                                                                                                                                                                                                                                                            </v>
          </cell>
          <cell r="C2244" t="str">
            <v xml:space="preserve">JG    </v>
          </cell>
          <cell r="D2244" t="str">
            <v>CR</v>
          </cell>
          <cell r="E2244" t="str">
            <v>305,68</v>
          </cell>
        </row>
        <row r="2245">
          <cell r="A2245">
            <v>40527</v>
          </cell>
          <cell r="B2245" t="str">
            <v xml:space="preserve">GUINCHO DE ALAVANCA MANUAL, CAPACIDADE DE 1,6 T, COM 20 M DE CABO DE ACO (AQUISICAO)                                                                                                                                                                                                                                                                                                                                                                                                                      </v>
          </cell>
          <cell r="C2245" t="str">
            <v xml:space="preserve">UN    </v>
          </cell>
          <cell r="D2245" t="str">
            <v>CR</v>
          </cell>
          <cell r="E2245" t="str">
            <v>2.532,19</v>
          </cell>
        </row>
        <row r="2246">
          <cell r="A2246">
            <v>36497</v>
          </cell>
          <cell r="B2246" t="str">
            <v xml:space="preserve">GUINCHO DE ALAVANCA MANUAL, CAPACIDADE 3,2 T COM 20 M DE CABO DE ACO DIAMETRO 16,3 MM                                                                                                                                                                                                                                                                                                                                                                                                                     </v>
          </cell>
          <cell r="C2246" t="str">
            <v xml:space="preserve">UN    </v>
          </cell>
          <cell r="D2246" t="str">
            <v>CR</v>
          </cell>
          <cell r="E2246" t="str">
            <v>2.890,77</v>
          </cell>
        </row>
        <row r="2247">
          <cell r="A2247">
            <v>36487</v>
          </cell>
          <cell r="B2247" t="str">
            <v xml:space="preserve">GUINCHO ELETRICO DE COLUNA, CAPACIDADE 400 KG, COM MOTO FREIO, MOTOR TRIFASICO DE 1,25 CV                                                                                                                                                                                                                                                                                                                                                                                                                 </v>
          </cell>
          <cell r="C2247" t="str">
            <v xml:space="preserve">UN    </v>
          </cell>
          <cell r="D2247" t="str">
            <v>CR</v>
          </cell>
          <cell r="E2247" t="str">
            <v>5.033,27</v>
          </cell>
        </row>
        <row r="2248">
          <cell r="A2248">
            <v>44475</v>
          </cell>
          <cell r="B2248" t="str">
            <v xml:space="preserve">GUINDASTE HIDRAULICO AUTOPROPELIDO, COM LANCA TELESCOPICA 28,80 M, CAPACIDADE MAXIMA 30 T, POTENCIA 97 KW, TRACAO  4 X 4                                                                                                                                                                                                                                                                                                                                                                                  </v>
          </cell>
          <cell r="C2248" t="str">
            <v xml:space="preserve">UN    </v>
          </cell>
          <cell r="D2248" t="str">
            <v>CR</v>
          </cell>
          <cell r="E2248" t="str">
            <v>1.225.500,25</v>
          </cell>
        </row>
        <row r="2249">
          <cell r="A2249">
            <v>44474</v>
          </cell>
          <cell r="B2249" t="str">
            <v xml:space="preserve">GUINDASTE HIDRAULICO AUTOPROPELIDO, COM LANCA TELESCOPICA 40 M, CAPACIDADE MAXIMA 60 T, POTENCIA 260 KW, TRACAO  6 X 6                                                                                                                                                                                                                                                                                                                                                                                    </v>
          </cell>
          <cell r="C2249" t="str">
            <v xml:space="preserve">UN    </v>
          </cell>
          <cell r="D2249" t="str">
            <v>CR</v>
          </cell>
          <cell r="E2249" t="str">
            <v>2.356.731,25</v>
          </cell>
        </row>
        <row r="2250">
          <cell r="A2250">
            <v>44490</v>
          </cell>
          <cell r="B2250" t="str">
            <v xml:space="preserve">GUINDASTE HIDRAULICO AUTOPROPELIDO, COM LANCA TELESCOPICA 50 M, CAPACIDADE MAXIMA 100 T, POTENCIA 350 KW,  TRACAO 10 X 6                                                                                                                                                                                                                                                                                                                                                                                  </v>
          </cell>
          <cell r="C2250" t="str">
            <v xml:space="preserve">UN    </v>
          </cell>
          <cell r="D2250" t="str">
            <v>CR</v>
          </cell>
          <cell r="E2250" t="str">
            <v>4.006.443,12</v>
          </cell>
        </row>
        <row r="2251">
          <cell r="A2251">
            <v>37776</v>
          </cell>
          <cell r="B2251" t="str">
            <v xml:space="preserve">GUINDAUTO HIDRAULICO, CAPACIDADE MAXIMA DE CARGA 10000 KG, MOMENTO MAXIMO DE CARGA 23 TM , ALCANCE MAXIMO HORIZONTAL 11,80 M, PARA MONTAGEM SOBRE CHASSI DE CAMINHAO PBT MINIMO 15000 KG (INCLUI MONTAGEM, NAO INCLUI CAMINHAO)                                                                                                                                                                                                                                                                           </v>
          </cell>
          <cell r="C2251" t="str">
            <v xml:space="preserve">UN    </v>
          </cell>
          <cell r="D2251" t="str">
            <v>CR</v>
          </cell>
          <cell r="E2251" t="str">
            <v>245.543,75</v>
          </cell>
        </row>
        <row r="2252">
          <cell r="A2252">
            <v>37775</v>
          </cell>
          <cell r="B2252" t="str">
            <v xml:space="preserve">GUINDAUTO HIDRAULICO, CAPACIDADE MAXIMA DE CARGA 14340 KG, MOMENTO MAXIMO DE CARGA 42,3 TM, ALCANCE MAXIMO HORIZONTAL 16,80 M, PARA MONTAGEM SOBRE CHASSI DE CAMINHAO PBT MINIMO 23000 KG (INCLUI MONTAGEM, NAO INCLUI CAMINHAO)                                                                                                                                                                                                                                                                          </v>
          </cell>
          <cell r="C2252" t="str">
            <v xml:space="preserve">UN    </v>
          </cell>
          <cell r="D2252" t="str">
            <v>CR</v>
          </cell>
          <cell r="E2252" t="str">
            <v>386.750,00</v>
          </cell>
        </row>
        <row r="2253">
          <cell r="A2253">
            <v>36491</v>
          </cell>
          <cell r="B2253" t="str">
            <v xml:space="preserve">GUINDAUTO HIDRAULICO, CAPACIDADE MAXIMA DE CARGA 30000 KG, MOMENTO MAXIMO DE CARGA 92,2 TM , ALCANCE MAXIMO HORIZONTAL  22,00 M, PARA MONTAGEM SOBRE CHASSI DE CAMINHAO PBT MINIMO 30000 KG (INCLUI MONTAGEM, NAO INCLUI CAMINHAO)                                                                                                                                                                                                                                                                        </v>
          </cell>
          <cell r="C2253" t="str">
            <v xml:space="preserve">UN    </v>
          </cell>
          <cell r="D2253" t="str">
            <v>CR</v>
          </cell>
          <cell r="E2253" t="str">
            <v>1.432.250,00</v>
          </cell>
        </row>
        <row r="2254">
          <cell r="A2254">
            <v>10712</v>
          </cell>
          <cell r="B2254" t="str">
            <v xml:space="preserve">GUINDAUTO HIDRAULICO, CAPACIDADE MAXIMA DE CARGA 3300 KG, MOMENTO MAXIMO DE CARGA 5,8 TM , ALCANCE MAXIMO HORIZONTAL  7,60 M, PARA MONTAGEM SOBRE CHASSI DE CAMINHAO PBT MINIMO 8000 KG (INCLUI MONTAGEM, NAO INCLUI CAMINHAO)                                                                                                                                                                                                                                                                            </v>
          </cell>
          <cell r="C2254" t="str">
            <v xml:space="preserve">UN    </v>
          </cell>
          <cell r="D2254" t="str">
            <v>CR</v>
          </cell>
          <cell r="E2254" t="str">
            <v>96.687,50</v>
          </cell>
        </row>
        <row r="2255">
          <cell r="A2255">
            <v>3363</v>
          </cell>
          <cell r="B2255" t="str">
            <v xml:space="preserve">GUINDAUTO HIDRAULICO, CAPACIDADE MAXIMA DE CARGA 6200 KG, MOMENTO MAXIMO DE CARGA 11,7 TM , ALCANCE MAXIMO HORIZONTAL  9,70 M, PARA MONTAGEM SOBRE CHASSI DE CAMINHAO PBT MINIMO 13000 KG (INCLUI MONTAGEM, NAO INCLUI CAMINHAO)                                                                                                                                                                                                                                                                          </v>
          </cell>
          <cell r="C2255" t="str">
            <v xml:space="preserve">UN    </v>
          </cell>
          <cell r="D2255" t="str">
            <v xml:space="preserve">C </v>
          </cell>
          <cell r="E2255" t="str">
            <v>136.000,00</v>
          </cell>
        </row>
        <row r="2256">
          <cell r="A2256">
            <v>3365</v>
          </cell>
          <cell r="B2256" t="str">
            <v xml:space="preserve">GUINDAUTO HIDRAULICO, CAPACIDADE MAXIMA DE CARGA 8500 KG, MOMENTO MAXIMO DE CARGA 30,4 TM , ALCANCE MAXIMO HORIZONTAL  14,30 M, PARA MONTAGEM SOBRE CHASSI DE CAMINHAO PBT MINIMO 23000 KG (INCLUI MONTAGEM, NAO INCLUI CAMINHAO)                                                                                                                                                                                                                                                                         </v>
          </cell>
          <cell r="C2256" t="str">
            <v xml:space="preserve">UN    </v>
          </cell>
          <cell r="D2256" t="str">
            <v>CR</v>
          </cell>
          <cell r="E2256" t="str">
            <v>317.900,00</v>
          </cell>
        </row>
        <row r="2257">
          <cell r="A2257">
            <v>7569</v>
          </cell>
          <cell r="B2257" t="str">
            <v xml:space="preserve">HASTE ANCORA EM ACO GALVANIZADO, DIMENSOES 16 MM X 2000 MM                                                                                                                                                                                                                                                                                                                                                                                                                                                </v>
          </cell>
          <cell r="C2257" t="str">
            <v xml:space="preserve">UN    </v>
          </cell>
          <cell r="D2257" t="str">
            <v>CR</v>
          </cell>
          <cell r="E2257" t="str">
            <v>54,51</v>
          </cell>
        </row>
        <row r="2258">
          <cell r="A2258">
            <v>34349</v>
          </cell>
          <cell r="B2258" t="str">
            <v xml:space="preserve">HASTE DE ACO GALVANIZADO PARA FIXACAO DE CONCERTINA 2 "/3 M                                                                                                                                                                                                                                                                                                                                                                                                                                               </v>
          </cell>
          <cell r="C2258" t="str">
            <v xml:space="preserve">UN    </v>
          </cell>
          <cell r="D2258" t="str">
            <v>CR</v>
          </cell>
          <cell r="E2258" t="str">
            <v>29,72</v>
          </cell>
        </row>
        <row r="2259">
          <cell r="A2259">
            <v>3378</v>
          </cell>
          <cell r="B2259" t="str">
            <v xml:space="preserve">HASTE DE ATERRAMENTO EM ACO COM 3,00 M DE COMPRIMENTO E DN = 3/4", REVESTIDA COM BAIXA CAMADA DE COBRE, SEM CONECTOR                                                                                                                                                                                                                                                                                                                                                                                      </v>
          </cell>
          <cell r="C2259" t="str">
            <v xml:space="preserve">UN    </v>
          </cell>
          <cell r="D2259" t="str">
            <v>CR</v>
          </cell>
          <cell r="E2259" t="str">
            <v>116,67</v>
          </cell>
        </row>
        <row r="2260">
          <cell r="A2260">
            <v>3380</v>
          </cell>
          <cell r="B2260" t="str">
            <v xml:space="preserve">HASTE DE ATERRAMENTO EM ACO COM 3,00 M DE COMPRIMENTO E DN = 5/8", REVESTIDA COM BAIXA CAMADA DE COBRE, COM CONECTOR TIPO GRAMPO                                                                                                                                                                                                                                                                                                                                                                          </v>
          </cell>
          <cell r="C2260" t="str">
            <v xml:space="preserve">UN    </v>
          </cell>
          <cell r="D2260" t="str">
            <v xml:space="preserve">C </v>
          </cell>
          <cell r="E2260" t="str">
            <v>81,67</v>
          </cell>
        </row>
        <row r="2261">
          <cell r="A2261">
            <v>3379</v>
          </cell>
          <cell r="B2261" t="str">
            <v xml:space="preserve">HASTE DE ATERRAMENTO EM ACO COM 3,00 M DE COMPRIMENTO E DN = 5/8", REVESTIDA COM BAIXA CAMADA DE COBRE, SEM CONECTOR                                                                                                                                                                                                                                                                                                                                                                                      </v>
          </cell>
          <cell r="C2261" t="str">
            <v xml:space="preserve">UN    </v>
          </cell>
          <cell r="D2261" t="str">
            <v>CR</v>
          </cell>
          <cell r="E2261" t="str">
            <v>78,85</v>
          </cell>
        </row>
        <row r="2262">
          <cell r="A2262">
            <v>11991</v>
          </cell>
          <cell r="B2262" t="str">
            <v xml:space="preserve">HASTE DE ATERRAMENTO EM ACO GALVANIZADO TIPO CANTONEIRA COM 2,00 M DE COMPRIMENTO, 25 X 25 MM E CHAPA DE 3/16"                                                                                                                                                                                                                                                                                                                                                                                            </v>
          </cell>
          <cell r="C2262" t="str">
            <v xml:space="preserve">UN    </v>
          </cell>
          <cell r="D2262" t="str">
            <v>CR</v>
          </cell>
          <cell r="E2262" t="str">
            <v>91,55</v>
          </cell>
        </row>
        <row r="2263">
          <cell r="A2263">
            <v>11029</v>
          </cell>
          <cell r="B2263" t="str">
            <v xml:space="preserve">HASTE RETA PARA GANCHO DE FERRO GALVANIZADO, COM ROSCA 1/4 " X 30 CM PARA FIXACAO DE TELHA METALICA, INCLUI PORCA E ARRUELAS DE VEDACAO                                                                                                                                                                                                                                                                                                                                                                   </v>
          </cell>
          <cell r="C2263" t="str">
            <v xml:space="preserve">CJ    </v>
          </cell>
          <cell r="D2263" t="str">
            <v>CR</v>
          </cell>
          <cell r="E2263" t="str">
            <v>2,11</v>
          </cell>
        </row>
        <row r="2264">
          <cell r="A2264">
            <v>4316</v>
          </cell>
          <cell r="B2264" t="str">
            <v xml:space="preserve">HASTE RETA PARA GANCHO DE FERRO GALVANIZADO, COM ROSCA 1/4 " X 40 CM PARA FIXACAO DE TELHA DE FIBROCIMENTO, INCLUI PORCA SEXTAVADA DE  ZINCO                                                                                                                                                                                                                                                                                                                                                              </v>
          </cell>
          <cell r="C2264" t="str">
            <v xml:space="preserve">UN    </v>
          </cell>
          <cell r="D2264" t="str">
            <v>CR</v>
          </cell>
          <cell r="E2264" t="str">
            <v>2,14</v>
          </cell>
        </row>
        <row r="2265">
          <cell r="A2265">
            <v>4313</v>
          </cell>
          <cell r="B2265" t="str">
            <v xml:space="preserve">HASTE RETA PARA GANCHO DE FERRO GALVANIZADO, COM ROSCA 5/16" X 35 CM PARA FIXACAO DE TELHA DE FIBROCIMENTO, INCLUI PORCA E ARRUELAS DE VEDACAO                                                                                                                                                                                                                                                                                                                                                            </v>
          </cell>
          <cell r="C2265" t="str">
            <v xml:space="preserve">CJ    </v>
          </cell>
          <cell r="D2265" t="str">
            <v>CR</v>
          </cell>
          <cell r="E2265" t="str">
            <v>3,07</v>
          </cell>
        </row>
        <row r="2266">
          <cell r="A2266">
            <v>4317</v>
          </cell>
          <cell r="B2266" t="str">
            <v xml:space="preserve">HASTE RETA PARA GANCHO DE FERRO GALVANIZADO, COM ROSCA 5/16" X 40 CM PARA FIXACAO DE TELHA DE FIBROCIMENTO, INCLUI PORCA SEXTAVADA DE  ZINCO                                                                                                                                                                                                                                                                                                                                                              </v>
          </cell>
          <cell r="C2266" t="str">
            <v xml:space="preserve">UN    </v>
          </cell>
          <cell r="D2266" t="str">
            <v>CR</v>
          </cell>
          <cell r="E2266" t="str">
            <v>3,49</v>
          </cell>
        </row>
        <row r="2267">
          <cell r="A2267">
            <v>4314</v>
          </cell>
          <cell r="B2267" t="str">
            <v xml:space="preserve">HASTE RETA PARA GANCHO DE FERRO GALVANIZADO, COM ROSCA 5/16" X 45 CM PARA FIXACAO DE TELHA DE FIBROCIMENTO, INCLUI PORCA E ARRUELAS DE VEDACAO                                                                                                                                                                                                                                                                                                                                                            </v>
          </cell>
          <cell r="C2267" t="str">
            <v xml:space="preserve">CJ    </v>
          </cell>
          <cell r="D2267" t="str">
            <v>CR</v>
          </cell>
          <cell r="E2267" t="str">
            <v>4,09</v>
          </cell>
        </row>
        <row r="2268">
          <cell r="A2268">
            <v>10921</v>
          </cell>
          <cell r="B2268" t="str">
            <v xml:space="preserve">HIDRANTE DE COLUNA COMPLETO, EM FERRO FUNDIDO, DN = 100 MM, COM REGISTRO, CUNHA DE BORRACHA, CURVA DESSIMETRICA, EXTREMIDADE E TAMPAS (INCLUI KIT FIXACAO)                                                                                                                                                                                                                                                                                                                                                </v>
          </cell>
          <cell r="C2268" t="str">
            <v xml:space="preserve">UN    </v>
          </cell>
          <cell r="D2268" t="str">
            <v xml:space="preserve">C </v>
          </cell>
          <cell r="E2268" t="str">
            <v>5.920,00</v>
          </cell>
        </row>
        <row r="2269">
          <cell r="A2269">
            <v>10922</v>
          </cell>
          <cell r="B2269" t="str">
            <v xml:space="preserve">HIDRANTE DE COLUNA COMPLETO, EM FERRO FUNDIDO, DN = 75 MM, COM REGISTRO, CUNHA DE BORRACHA, CURVA DESSIMETRICA, EXTREMIDADE E TAMPAS (INCLUI KIT FIXACAO)                                                                                                                                                                                                                                                                                                                                                 </v>
          </cell>
          <cell r="C2269" t="str">
            <v xml:space="preserve">UN    </v>
          </cell>
          <cell r="D2269" t="str">
            <v>CR</v>
          </cell>
          <cell r="E2269" t="str">
            <v>5.362,18</v>
          </cell>
        </row>
        <row r="2270">
          <cell r="A2270">
            <v>10923</v>
          </cell>
          <cell r="B2270" t="str">
            <v xml:space="preserve">HIDRANTE SUBTERRANEO, EM FERRO FUNDIDO, COM CURVA CURTA E CAIXA, DN 75 MM                                                                                                                                                                                                                                                                                                                                                                                                                                 </v>
          </cell>
          <cell r="C2270" t="str">
            <v xml:space="preserve">UN    </v>
          </cell>
          <cell r="D2270" t="str">
            <v>CR</v>
          </cell>
          <cell r="E2270" t="str">
            <v>3.169,28</v>
          </cell>
        </row>
        <row r="2271">
          <cell r="A2271">
            <v>10924</v>
          </cell>
          <cell r="B2271" t="str">
            <v xml:space="preserve">HIDRANTE SUBTERRANEO, EM FERRO FUNDIDO, COM CURVA LONGA E CAIXA, DN 75 MM                                                                                                                                                                                                                                                                                                                                                                                                                                 </v>
          </cell>
          <cell r="C2271" t="str">
            <v xml:space="preserve">UN    </v>
          </cell>
          <cell r="D2271" t="str">
            <v>CR</v>
          </cell>
          <cell r="E2271" t="str">
            <v>3.337,87</v>
          </cell>
        </row>
        <row r="2272">
          <cell r="A2272">
            <v>37772</v>
          </cell>
          <cell r="B2272" t="str">
            <v xml:space="preserve">HIDROJATEADORA PARA DESOBSTRUCAO DE REDES E GALERIAS, TANQUE 7000 L, BOMBA TRIPLEX 120 KGF/CM2 128 L/MIN (INCLUI MONTAGEM, NAO INCLUI CAMINHAO)                                                                                                                                                                                                                                                                                                                                                           </v>
          </cell>
          <cell r="C2272" t="str">
            <v xml:space="preserve">UN    </v>
          </cell>
          <cell r="D2272" t="str">
            <v>CR</v>
          </cell>
          <cell r="E2272" t="str">
            <v>273.236,33</v>
          </cell>
        </row>
        <row r="2273">
          <cell r="A2273">
            <v>37771</v>
          </cell>
          <cell r="B2273" t="str">
            <v xml:space="preserve">HIDROJATEADORA PARA DESOBSTRUCAO DE REDES E GALERIAS, TANQUE 7000 L, BOMBA TRIPLEX 140 KGF/CM2 260 L/MIN ALIMENTADA POR MOTOR INDEPENDENTE A DIESEL POTENCIA 125 CV (INCLUI MONTAGEM, NAO INCLUI CAMINHAO)                                                                                                                                                                                                                                                                                                </v>
          </cell>
          <cell r="C2273" t="str">
            <v xml:space="preserve">UN    </v>
          </cell>
          <cell r="D2273" t="str">
            <v>CR</v>
          </cell>
          <cell r="E2273" t="str">
            <v>290.679,93</v>
          </cell>
        </row>
        <row r="2274">
          <cell r="A2274">
            <v>12772</v>
          </cell>
          <cell r="B2274" t="str">
            <v xml:space="preserve">HIDROMETRO MULTIJATO / MEDIDOR DE AGUA, DN 1 1/2", VAZAO MAXIMA DE 20 M3/H, PARA AGUA POTAVEL FRIA, RELOJOARIA PLANA, CLASSE B, HORIZONTAL (SEM CONEXOES)                                                                                                                                                                                                                                                                                                                                                 </v>
          </cell>
          <cell r="C2274" t="str">
            <v xml:space="preserve">UN    </v>
          </cell>
          <cell r="D2274" t="str">
            <v>CR</v>
          </cell>
          <cell r="E2274" t="str">
            <v>802,57</v>
          </cell>
        </row>
        <row r="2275">
          <cell r="A2275">
            <v>12770</v>
          </cell>
          <cell r="B2275" t="str">
            <v xml:space="preserve">HIDROMETRO MULTIJATO / MEDIDOR DE AGUA, DN 1", VAZAO MAXIMA DE 10 M3/H, PARA AGUA POTAVEL FRIA, RELOJOARIA PLANA, CLASSE B, HORIZONTAL (SEM CONEXOES)                                                                                                                                                                                                                                                                                                                                                     </v>
          </cell>
          <cell r="C2275" t="str">
            <v xml:space="preserve">UN    </v>
          </cell>
          <cell r="D2275" t="str">
            <v>CR</v>
          </cell>
          <cell r="E2275" t="str">
            <v>482,90</v>
          </cell>
        </row>
        <row r="2276">
          <cell r="A2276">
            <v>12775</v>
          </cell>
          <cell r="B2276" t="str">
            <v xml:space="preserve">HIDROMETRO MULTIJATO / MEDIDOR DE AGUA, DN 1", VAZAO MAXIMA DE 7 M3/H, PARA AGUA POTAVEL FRIA, RELOJOARIA PLANA, CLASSE B, HORIZONTAL (SEM CONEXOES)                                                                                                                                                                                                                                                                                                                                                      </v>
          </cell>
          <cell r="C2276" t="str">
            <v xml:space="preserve">UN    </v>
          </cell>
          <cell r="D2276" t="str">
            <v>CR</v>
          </cell>
          <cell r="E2276" t="str">
            <v>353,67</v>
          </cell>
        </row>
        <row r="2277">
          <cell r="A2277">
            <v>12768</v>
          </cell>
          <cell r="B2277" t="str">
            <v xml:space="preserve">HIDROMETRO MULTIJATO / MEDIDOR DE AGUA, DN 2", VAZAO MAXIMA DE 30 M3/H, PARA AGUA POTAVEL FRIA, RELOJOARIA PLANA, CLASSE B, HORIZONTAL (SEM CONEXOES)                                                                                                                                                                                                                                                                                                                                                     </v>
          </cell>
          <cell r="C2277" t="str">
            <v xml:space="preserve">UN    </v>
          </cell>
          <cell r="D2277" t="str">
            <v>CR</v>
          </cell>
          <cell r="E2277" t="str">
            <v>1.129,04</v>
          </cell>
        </row>
        <row r="2278">
          <cell r="A2278">
            <v>12769</v>
          </cell>
          <cell r="B2278" t="str">
            <v xml:space="preserve">HIDROMETRO UNIJATO / MEDIDOR DE AGUA, DN 1/2", VAZAO MAXIMA DE 1,5 M3/H, PARA AGUA POTAVEL FRIA, RELOJOARIA PLANA, CLASSE B, HORIZONTAL (SEM CONEXOES)                                                                                                                                                                                                                                                                                                                                                    </v>
          </cell>
          <cell r="C2278" t="str">
            <v xml:space="preserve">UN    </v>
          </cell>
          <cell r="D2278" t="str">
            <v xml:space="preserve">C </v>
          </cell>
          <cell r="E2278" t="str">
            <v>92,50</v>
          </cell>
        </row>
        <row r="2279">
          <cell r="A2279">
            <v>12773</v>
          </cell>
          <cell r="B2279" t="str">
            <v xml:space="preserve">HIDROMETRO UNIJATO / MEDIDOR DE AGUA, DN 1/2", VAZAO MAXIMA DE 3 M3/H, PARA AGUA POTAVEL FRIA, RELOJOARIA PLANA, CLASSE B, HORIZONTAL (SEM CONEXOES)                                                                                                                                                                                                                                                                                                                                                      </v>
          </cell>
          <cell r="C2279" t="str">
            <v xml:space="preserve">UN    </v>
          </cell>
          <cell r="D2279" t="str">
            <v>CR</v>
          </cell>
          <cell r="E2279" t="str">
            <v>99,30</v>
          </cell>
        </row>
        <row r="2280">
          <cell r="A2280">
            <v>12774</v>
          </cell>
          <cell r="B2280" t="str">
            <v xml:space="preserve">HIDROMETRO UNIJATO / MEDIDOR DE AGUA, DN 3/4", VAZAO MAXIMA DE 5 M3/H, PARA AGUA POTAVEL FRIA, RELOJOARIA PLANA, CLASSE B, HORIZONTAL (SEM CONEXOES)0,                                                                                                                                                                                                                                                                                                                                                    </v>
          </cell>
          <cell r="C2280" t="str">
            <v xml:space="preserve">UN    </v>
          </cell>
          <cell r="D2280" t="str">
            <v>CR</v>
          </cell>
          <cell r="E2280" t="str">
            <v>122,42</v>
          </cell>
        </row>
        <row r="2281">
          <cell r="A2281">
            <v>12776</v>
          </cell>
          <cell r="B2281" t="str">
            <v xml:space="preserve">HIDROMETRO WOLTMANN, DN 2", VAZAO MAXIMA DE 50 M3/H, PARA AGUA POTAVEL FRIA, RELOJOARIA PLANA, TURBINA HORIZONTAL, EQUIPADO COM TELIMETRIA (SEM CONEXOES)                                                                                                                                                                                                                                                                                                                                                 </v>
          </cell>
          <cell r="C2281" t="str">
            <v xml:space="preserve">UN    </v>
          </cell>
          <cell r="D2281" t="str">
            <v>CR</v>
          </cell>
          <cell r="E2281" t="str">
            <v>1.822,79</v>
          </cell>
        </row>
        <row r="2282">
          <cell r="A2282">
            <v>12777</v>
          </cell>
          <cell r="B2282" t="str">
            <v xml:space="preserve">HIDROMETRO WOLTMANN, DN 3", VAZAO MAXIMA DE 80 M3/H, PARA AGUA POTAVEL FRIA, RELOJOARIA PLANA, TURBINA HORIZONTAL, EQUIPADO COM TELIMETRIA (SEM CONEXOES)                                                                                                                                                                                                                                                                                                                                                 </v>
          </cell>
          <cell r="C2282" t="str">
            <v xml:space="preserve">UN    </v>
          </cell>
          <cell r="D2282" t="str">
            <v>CR</v>
          </cell>
          <cell r="E2282" t="str">
            <v>2.380,51</v>
          </cell>
        </row>
        <row r="2283">
          <cell r="A2283">
            <v>3391</v>
          </cell>
          <cell r="B2283" t="str">
            <v xml:space="preserve">IGNITOR PARA LAMPADA DE VAPOR DE SODIO / VAPOR METALICO ATE 2000 W, TENSAO DE PULSO ENTRE 600 A 750 V                                                                                                                                                                                                                                                                                                                                                                                                     </v>
          </cell>
          <cell r="C2283" t="str">
            <v xml:space="preserve">UN    </v>
          </cell>
          <cell r="D2283" t="str">
            <v>CR</v>
          </cell>
          <cell r="E2283" t="str">
            <v>53,01</v>
          </cell>
        </row>
        <row r="2284">
          <cell r="A2284">
            <v>3389</v>
          </cell>
          <cell r="B2284" t="str">
            <v xml:space="preserve">IGNITOR PARA LAMPADA DE VAPOR DE SODIO / VAPOR METALICO ATE 400 W, TENSAO DE PULSO ENTRE 3000 A 4500 V                                                                                                                                                                                                                                                                                                                                                                                                    </v>
          </cell>
          <cell r="C2284" t="str">
            <v xml:space="preserve">UN    </v>
          </cell>
          <cell r="D2284" t="str">
            <v xml:space="preserve">C </v>
          </cell>
          <cell r="E2284" t="str">
            <v>27,50</v>
          </cell>
        </row>
        <row r="2285">
          <cell r="A2285">
            <v>3390</v>
          </cell>
          <cell r="B2285" t="str">
            <v xml:space="preserve">IGNITOR PARA LAMPADA DE VAPOR DE SODIO / VAPOR METALICO ATE 400 W, TENSAO DE PULSO ENTRE 580 A 750 V                                                                                                                                                                                                                                                                                                                                                                                                      </v>
          </cell>
          <cell r="C2285" t="str">
            <v xml:space="preserve">UN    </v>
          </cell>
          <cell r="D2285" t="str">
            <v>CR</v>
          </cell>
          <cell r="E2285" t="str">
            <v>30,95</v>
          </cell>
        </row>
        <row r="2286">
          <cell r="A2286">
            <v>12873</v>
          </cell>
          <cell r="B2286" t="str">
            <v xml:space="preserve">IMPERMEABILIZADOR (HORISTA)                                                                                                                                                                                                                                                                                                                                                                                                                                                                               </v>
          </cell>
          <cell r="C2286" t="str">
            <v xml:space="preserve">H     </v>
          </cell>
          <cell r="D2286" t="str">
            <v>CR</v>
          </cell>
          <cell r="E2286" t="str">
            <v>23,52</v>
          </cell>
        </row>
        <row r="2287">
          <cell r="A2287">
            <v>41076</v>
          </cell>
          <cell r="B2287" t="str">
            <v xml:space="preserve">IMPERMEABILIZADOR (MENSALISTA)                                                                                                                                                                                                                                                                                                                                                                                                                                                                            </v>
          </cell>
          <cell r="C2287" t="str">
            <v xml:space="preserve">MES   </v>
          </cell>
          <cell r="D2287" t="str">
            <v>CR</v>
          </cell>
          <cell r="E2287" t="str">
            <v>4.118,35</v>
          </cell>
        </row>
        <row r="2288">
          <cell r="A2288">
            <v>140</v>
          </cell>
          <cell r="B2288" t="str">
            <v xml:space="preserve">IMPERMEABILIZANTE FLEXIVEL BRANCO DE BASE ACRILICA PARA COBERTURAS                                                                                                                                                                                                                                                                                                                                                                                                                                        </v>
          </cell>
          <cell r="C2288" t="str">
            <v xml:space="preserve">KG    </v>
          </cell>
          <cell r="D2288" t="str">
            <v>CR</v>
          </cell>
          <cell r="E2288" t="str">
            <v>18,69</v>
          </cell>
        </row>
        <row r="2289">
          <cell r="A2289">
            <v>151</v>
          </cell>
          <cell r="B2289" t="str">
            <v xml:space="preserve">IMPERMEABILIZANTE INCOLOR,  BASE SILICONE, PARA TRATAMENTO DE FACHADAS, TELHAS, PEDRAS E OUTRAS SUPERFICIES                                                                                                                                                                                                                                                                                                                                                                                               </v>
          </cell>
          <cell r="C2289" t="str">
            <v xml:space="preserve">L     </v>
          </cell>
          <cell r="D2289" t="str">
            <v>CR</v>
          </cell>
          <cell r="E2289" t="str">
            <v>27,58</v>
          </cell>
        </row>
        <row r="2290">
          <cell r="A2290">
            <v>7340</v>
          </cell>
          <cell r="B2290" t="str">
            <v xml:space="preserve">IMUNIZANTE PARA MADEIRA, INCOLOR                                                                                                                                                                                                                                                                                                                                                                                                                                                                          </v>
          </cell>
          <cell r="C2290" t="str">
            <v xml:space="preserve">L     </v>
          </cell>
          <cell r="D2290" t="str">
            <v>CR</v>
          </cell>
          <cell r="E2290" t="str">
            <v>32,52</v>
          </cell>
        </row>
        <row r="2291">
          <cell r="A2291">
            <v>2701</v>
          </cell>
          <cell r="B2291" t="str">
            <v xml:space="preserve">INSTALADOR DE TUBULACOES (TUBOS/EQUIPAMENTOS)                                                                                                                                                                                                                                                                                                                                                                                                                                                             </v>
          </cell>
          <cell r="C2291" t="str">
            <v xml:space="preserve">H     </v>
          </cell>
          <cell r="D2291" t="str">
            <v>CR</v>
          </cell>
          <cell r="E2291" t="str">
            <v>24,53</v>
          </cell>
        </row>
        <row r="2292">
          <cell r="A2292">
            <v>40929</v>
          </cell>
          <cell r="B2292" t="str">
            <v xml:space="preserve">INSTALADOR DE TUBULACOES (TUBOS/EQUIPAMENTOS) (MENSALISTA)                                                                                                                                                                                                                                                                                                                                                                                                                                                </v>
          </cell>
          <cell r="C2292" t="str">
            <v xml:space="preserve">MES   </v>
          </cell>
          <cell r="D2292" t="str">
            <v>CR</v>
          </cell>
          <cell r="E2292" t="str">
            <v>4.296,11</v>
          </cell>
        </row>
        <row r="2293">
          <cell r="A2293">
            <v>38114</v>
          </cell>
          <cell r="B2293" t="str">
            <v xml:space="preserve">INTERRUPTOR BIPOLAR SIMPLES 10 A, 250 V (APENAS MODULO)                                                                                                                                                                                                                                                                                                                                                                                                                                                   </v>
          </cell>
          <cell r="C2293" t="str">
            <v xml:space="preserve">UN    </v>
          </cell>
          <cell r="D2293" t="str">
            <v>CR</v>
          </cell>
          <cell r="E2293" t="str">
            <v>19,16</v>
          </cell>
        </row>
        <row r="2294">
          <cell r="A2294">
            <v>38064</v>
          </cell>
          <cell r="B2294" t="str">
            <v xml:space="preserve">INTERRUPTOR BIPOLAR 10A, 250V, CONJUNTO MONTADO PARA EMBUTIR 4" X 2" (PLACA + SUPORTE + MODULO)                                                                                                                                                                                                                                                                                                                                                                                                           </v>
          </cell>
          <cell r="C2294" t="str">
            <v xml:space="preserve">UN    </v>
          </cell>
          <cell r="D2294" t="str">
            <v>CR</v>
          </cell>
          <cell r="E2294" t="str">
            <v>21,42</v>
          </cell>
        </row>
        <row r="2295">
          <cell r="A2295">
            <v>38115</v>
          </cell>
          <cell r="B2295" t="str">
            <v xml:space="preserve">INTERRUPTOR INTERMEDIARIO 10 A, 250 V (APENAS MODULO)                                                                                                                                                                                                                                                                                                                                                                                                                                                     </v>
          </cell>
          <cell r="C2295" t="str">
            <v xml:space="preserve">UN    </v>
          </cell>
          <cell r="D2295" t="str">
            <v>CR</v>
          </cell>
          <cell r="E2295" t="str">
            <v>20,46</v>
          </cell>
        </row>
        <row r="2296">
          <cell r="A2296">
            <v>38065</v>
          </cell>
          <cell r="B2296" t="str">
            <v xml:space="preserve">INTERRUPTOR INTERMEDIARIO 10A, 250V, CONJUNTO MONTADO PARA EMBUTIR 4" X 2" (PLACA + SUPORTE + MODULO)                                                                                                                                                                                                                                                                                                                                                                                                     </v>
          </cell>
          <cell r="C2296" t="str">
            <v xml:space="preserve">UN    </v>
          </cell>
          <cell r="D2296" t="str">
            <v>CR</v>
          </cell>
          <cell r="E2296" t="str">
            <v>30,40</v>
          </cell>
        </row>
        <row r="2297">
          <cell r="A2297">
            <v>38078</v>
          </cell>
          <cell r="B2297" t="str">
            <v xml:space="preserve">INTERRUPTOR PARALELO + TOMADA 2P+T 10A, 250V, CONJUNTO MONTADO PARA EMBUTIR 4" X 2" (PLACA + SUPORTE + MODULOS)                                                                                                                                                                                                                                                                                                                                                                                           </v>
          </cell>
          <cell r="C2297" t="str">
            <v xml:space="preserve">UN    </v>
          </cell>
          <cell r="D2297" t="str">
            <v>CR</v>
          </cell>
          <cell r="E2297" t="str">
            <v>17,73</v>
          </cell>
        </row>
        <row r="2298">
          <cell r="A2298">
            <v>38113</v>
          </cell>
          <cell r="B2298" t="str">
            <v xml:space="preserve">INTERRUPTOR PARALELO 10A, 250V (APENAS MODULO)                                                                                                                                                                                                                                                                                                                                                                                                                                                            </v>
          </cell>
          <cell r="C2298" t="str">
            <v xml:space="preserve">UN    </v>
          </cell>
          <cell r="D2298" t="str">
            <v>CR</v>
          </cell>
          <cell r="E2298" t="str">
            <v>9,63</v>
          </cell>
        </row>
        <row r="2299">
          <cell r="A2299">
            <v>38063</v>
          </cell>
          <cell r="B2299" t="str">
            <v xml:space="preserve">INTERRUPTOR PARALELO 10A, 250V, CONJUNTO MONTADO PARA EMBUTIR 4" X 2" (PLACA + SUPORTE + MODULO)                                                                                                                                                                                                                                                                                                                                                                                                          </v>
          </cell>
          <cell r="C2299" t="str">
            <v xml:space="preserve">UN    </v>
          </cell>
          <cell r="D2299" t="str">
            <v>CR</v>
          </cell>
          <cell r="E2299" t="str">
            <v>10,33</v>
          </cell>
        </row>
        <row r="2300">
          <cell r="A2300">
            <v>38080</v>
          </cell>
          <cell r="B2300" t="str">
            <v xml:space="preserve">INTERRUPTOR SIMPLES + INTERRUPTOR PARALELO + TOMADA 2P+T 10A, 250V, CONJUNTO MONTADO PARA EMBUTIR 4" X 2" (PLACA + SUPORTE + MODULOS)                                                                                                                                                                                                                                                                                                                                                                     </v>
          </cell>
          <cell r="C2300" t="str">
            <v xml:space="preserve">UN    </v>
          </cell>
          <cell r="D2300" t="str">
            <v>CR</v>
          </cell>
          <cell r="E2300" t="str">
            <v>30,80</v>
          </cell>
        </row>
        <row r="2301">
          <cell r="A2301">
            <v>38069</v>
          </cell>
          <cell r="B2301" t="str">
            <v xml:space="preserve">INTERRUPTOR SIMPLES + INTERRUPTOR PARALELO 10A, 250V, CONJUNTO MONTADO PARA EMBUTIR 4" X 2" (PLACA + SUPORTE + MODULOS)                                                                                                                                                                                                                                                                                                                                                                                   </v>
          </cell>
          <cell r="C2301" t="str">
            <v xml:space="preserve">UN    </v>
          </cell>
          <cell r="D2301" t="str">
            <v>CR</v>
          </cell>
          <cell r="E2301" t="str">
            <v>16,84</v>
          </cell>
        </row>
        <row r="2302">
          <cell r="A2302">
            <v>38077</v>
          </cell>
          <cell r="B2302" t="str">
            <v xml:space="preserve">INTERRUPTOR SIMPLES + TOMADA 2P+T 10A, 250V, CONJUNTO MONTADO PARA EMBUTIR 4" X 2" (PLACA + SUPORTE + MODULOS)                                                                                                                                                                                                                                                                                                                                                                                            </v>
          </cell>
          <cell r="C2302" t="str">
            <v xml:space="preserve">UN    </v>
          </cell>
          <cell r="D2302" t="str">
            <v>CR</v>
          </cell>
          <cell r="E2302" t="str">
            <v>16,46</v>
          </cell>
        </row>
        <row r="2303">
          <cell r="A2303">
            <v>38073</v>
          </cell>
          <cell r="B2303" t="str">
            <v xml:space="preserve">INTERRUPTOR SIMPLES + 2 INTERRUPTORES PARALELOS 10A, 250V, CONJUNTO MONTADO PARA EMBUTIR 4" X 2" (PLACA + SUPORTE + MODULOS)                                                                                                                                                                                                                                                                                                                                                                              </v>
          </cell>
          <cell r="C2303" t="str">
            <v xml:space="preserve">UN    </v>
          </cell>
          <cell r="D2303" t="str">
            <v>CR</v>
          </cell>
          <cell r="E2303" t="str">
            <v>25,08</v>
          </cell>
        </row>
        <row r="2304">
          <cell r="A2304">
            <v>38112</v>
          </cell>
          <cell r="B2304" t="str">
            <v xml:space="preserve">INTERRUPTOR SIMPLES 10A, 250V (APENAS MODULO)                                                                                                                                                                                                                                                                                                                                                                                                                                                             </v>
          </cell>
          <cell r="C2304" t="str">
            <v xml:space="preserve">UN    </v>
          </cell>
          <cell r="D2304" t="str">
            <v>CR</v>
          </cell>
          <cell r="E2304" t="str">
            <v>7,39</v>
          </cell>
        </row>
        <row r="2305">
          <cell r="A2305">
            <v>38062</v>
          </cell>
          <cell r="B2305" t="str">
            <v xml:space="preserve">INTERRUPTOR SIMPLES 10A, 250V, CONJUNTO MONTADO PARA EMBUTIR 4" X 2" (PLACA + SUPORTE + MODULO)                                                                                                                                                                                                                                                                                                                                                                                                           </v>
          </cell>
          <cell r="C2305" t="str">
            <v xml:space="preserve">UN    </v>
          </cell>
          <cell r="D2305" t="str">
            <v>CR</v>
          </cell>
          <cell r="E2305" t="str">
            <v>7,59</v>
          </cell>
        </row>
        <row r="2306">
          <cell r="A2306">
            <v>12128</v>
          </cell>
          <cell r="B2306" t="str">
            <v xml:space="preserve">INTERRUPTOR SIMPLES 10A, 250V, CONJUNTO MONTADO PARA SOBREPOR 4" X 2" (CAIXA + MODULO)                                                                                                                                                                                                                                                                                                                                                                                                                    </v>
          </cell>
          <cell r="C2306" t="str">
            <v xml:space="preserve">UN    </v>
          </cell>
          <cell r="D2306" t="str">
            <v>CR</v>
          </cell>
          <cell r="E2306" t="str">
            <v>10,15</v>
          </cell>
        </row>
        <row r="2307">
          <cell r="A2307">
            <v>12129</v>
          </cell>
          <cell r="B2307" t="str">
            <v xml:space="preserve">INTERRUPTOR SIMPLES 10A, 250V, CONJUNTO MONTADO PARA SOBREPOR 4" X 2" (CAIXA + 2 MODULOS)                                                                                                                                                                                                                                                                                                                                                                                                                 </v>
          </cell>
          <cell r="C2307" t="str">
            <v xml:space="preserve">UN    </v>
          </cell>
          <cell r="D2307" t="str">
            <v>CR</v>
          </cell>
          <cell r="E2307" t="str">
            <v>13,41</v>
          </cell>
        </row>
        <row r="2308">
          <cell r="A2308">
            <v>38081</v>
          </cell>
          <cell r="B2308" t="str">
            <v xml:space="preserve">INTERRUPTORES PARALELOS (2 MODULOS) + TOMADA 2P+T 10A, 250V, CONJUNTO MONTADO PARA EMBUTIR 4" X 2" (PLACA + SUPORTE + MODULOS)                                                                                                                                                                                                                                                                                                                                                                            </v>
          </cell>
          <cell r="C2308" t="str">
            <v xml:space="preserve">UN    </v>
          </cell>
          <cell r="D2308" t="str">
            <v>CR</v>
          </cell>
          <cell r="E2308" t="str">
            <v>26,12</v>
          </cell>
        </row>
        <row r="2309">
          <cell r="A2309">
            <v>38070</v>
          </cell>
          <cell r="B2309" t="str">
            <v xml:space="preserve">INTERRUPTORES PARALELOS (2 MODULOS) 10A, 250V, CONJUNTO MONTADO PARA EMBUTIR 4" X 2" (PLACA + SUPORTE + MODULOS)                                                                                                                                                                                                                                                                                                                                                                                          </v>
          </cell>
          <cell r="C2309" t="str">
            <v xml:space="preserve">UN    </v>
          </cell>
          <cell r="D2309" t="str">
            <v>CR</v>
          </cell>
          <cell r="E2309" t="str">
            <v>18,00</v>
          </cell>
        </row>
        <row r="2310">
          <cell r="A2310">
            <v>38074</v>
          </cell>
          <cell r="B2310" t="str">
            <v xml:space="preserve">INTERRUPTORES PARALELOS (3 MODULOS) 10A, 250V, CONJUNTO MONTADO PARA EMBUTIR 4" X 2" (PLACA + SUPORTE + MODULO)                                                                                                                                                                                                                                                                                                                                                                                           </v>
          </cell>
          <cell r="C2310" t="str">
            <v xml:space="preserve">UN    </v>
          </cell>
          <cell r="D2310" t="str">
            <v>CR</v>
          </cell>
          <cell r="E2310" t="str">
            <v>27,37</v>
          </cell>
        </row>
        <row r="2311">
          <cell r="A2311">
            <v>38079</v>
          </cell>
          <cell r="B2311" t="str">
            <v xml:space="preserve">INTERRUPTORES SIMPLES (2 MODULOS) + TOMADA 2P+T 10A, 250V, CONJUNTO MONTADO PARA EMBUTIR 4" X 2" (PLACA + SUPORTE + MODULOS)                                                                                                                                                                                                                                                                                                                                                                              </v>
          </cell>
          <cell r="C2311" t="str">
            <v xml:space="preserve">UN    </v>
          </cell>
          <cell r="D2311" t="str">
            <v>CR</v>
          </cell>
          <cell r="E2311" t="str">
            <v>23,49</v>
          </cell>
        </row>
        <row r="2312">
          <cell r="A2312">
            <v>38072</v>
          </cell>
          <cell r="B2312" t="str">
            <v xml:space="preserve">INTERRUPTORES SIMPLES (2 MODULOS) + 1 INTERRUPTOR PARALELO 10A, 250V, CONJUNTO MONTADO PARA EMBUTIR 4" X 2" (PLACA + SUPORTE + MODULOS)                                                                                                                                                                                                                                                                                                                                                                   </v>
          </cell>
          <cell r="C2312" t="str">
            <v xml:space="preserve">UN    </v>
          </cell>
          <cell r="D2312" t="str">
            <v>CR</v>
          </cell>
          <cell r="E2312" t="str">
            <v>22,58</v>
          </cell>
        </row>
        <row r="2313">
          <cell r="A2313">
            <v>38068</v>
          </cell>
          <cell r="B2313" t="str">
            <v xml:space="preserve">INTERRUPTORES SIMPLES (2 MODULOS) 10A, 250V, CONJUNTO MONTADO PARA EMBUTIR 4" X 2" (PLACA + SUPORTE + MODULOS)                                                                                                                                                                                                                                                                                                                                                                                            </v>
          </cell>
          <cell r="C2313" t="str">
            <v xml:space="preserve">UN    </v>
          </cell>
          <cell r="D2313" t="str">
            <v>CR</v>
          </cell>
          <cell r="E2313" t="str">
            <v>15,58</v>
          </cell>
        </row>
        <row r="2314">
          <cell r="A2314">
            <v>38071</v>
          </cell>
          <cell r="B2314" t="str">
            <v xml:space="preserve">INTERRUPTORES SIMPLES (3 MODULOS) 10A, 250V, CONJUNTO MONTADO PARA EMBUTIR 4" X 2" (PLACA + SUPORTE + MODULOS)                                                                                                                                                                                                                                                                                                                                                                                            </v>
          </cell>
          <cell r="C2314" t="str">
            <v xml:space="preserve">UN    </v>
          </cell>
          <cell r="D2314" t="str">
            <v>CR</v>
          </cell>
          <cell r="E2314" t="str">
            <v>18,63</v>
          </cell>
        </row>
        <row r="2315">
          <cell r="A2315">
            <v>38412</v>
          </cell>
          <cell r="B2315" t="str">
            <v xml:space="preserve">INVERSOR DE SOLDA MONOFASICO DE 160 A, POTENCIA DE 5400 W, TENSAO DE 220 V, TURBO VENTILADO, PROTECAO POR FUSIVEL TERMICO, PARA ELETRODOS DE 2,0 A 4,0 MM                                                                                                                                                                                                                                                                                                                                                 </v>
          </cell>
          <cell r="C2315" t="str">
            <v xml:space="preserve">UN    </v>
          </cell>
          <cell r="D2315" t="str">
            <v xml:space="preserve">C </v>
          </cell>
          <cell r="E2315" t="str">
            <v>900,00</v>
          </cell>
        </row>
        <row r="2316">
          <cell r="A2316">
            <v>3405</v>
          </cell>
          <cell r="B2316" t="str">
            <v xml:space="preserve">ISOLADOR DE PORCELANA SUSPENSO, DISCO TIPO GARFO OLHAL, DIAMETRO DE 152 MM, PARA TENSAO DE *15* KV                                                                                                                                                                                                                                                                                                                                                                                                        </v>
          </cell>
          <cell r="C2316" t="str">
            <v xml:space="preserve">UN    </v>
          </cell>
          <cell r="D2316" t="str">
            <v>CR</v>
          </cell>
          <cell r="E2316" t="str">
            <v>96,54</v>
          </cell>
        </row>
        <row r="2317">
          <cell r="A2317">
            <v>3394</v>
          </cell>
          <cell r="B2317" t="str">
            <v xml:space="preserve">ISOLADOR DE PORCELANA, TIPO BUCHA, PARA TENSAO DE *15* KV                                                                                                                                                                                                                                                                                                                                                                                                                                                 </v>
          </cell>
          <cell r="C2317" t="str">
            <v xml:space="preserve">UN    </v>
          </cell>
          <cell r="D2317" t="str">
            <v>CR</v>
          </cell>
          <cell r="E2317" t="str">
            <v>509,60</v>
          </cell>
        </row>
        <row r="2318">
          <cell r="A2318">
            <v>3393</v>
          </cell>
          <cell r="B2318" t="str">
            <v xml:space="preserve">ISOLADOR DE PORCELANA, TIPO BUCHA, PARA TENSAO DE *35* KV                                                                                                                                                                                                                                                                                                                                                                                                                                                 </v>
          </cell>
          <cell r="C2318" t="str">
            <v xml:space="preserve">UN    </v>
          </cell>
          <cell r="D2318" t="str">
            <v>CR</v>
          </cell>
          <cell r="E2318" t="str">
            <v>867,65</v>
          </cell>
        </row>
        <row r="2319">
          <cell r="A2319">
            <v>3406</v>
          </cell>
          <cell r="B2319" t="str">
            <v xml:space="preserve">ISOLADOR DE PORCELANA, TIPO PINO MONOCORPO, PARA TENSAO DE *15* KV                                                                                                                                                                                                                                                                                                                                                                                                                                        </v>
          </cell>
          <cell r="C2319" t="str">
            <v xml:space="preserve">UN    </v>
          </cell>
          <cell r="D2319" t="str">
            <v xml:space="preserve">C </v>
          </cell>
          <cell r="E2319" t="str">
            <v>29,55</v>
          </cell>
        </row>
        <row r="2320">
          <cell r="A2320">
            <v>3395</v>
          </cell>
          <cell r="B2320" t="str">
            <v xml:space="preserve">ISOLADOR DE PORCELANA, TIPO PINO MONOCORPO, PARA TENSAO DE *35* KV                                                                                                                                                                                                                                                                                                                                                                                                                                        </v>
          </cell>
          <cell r="C2320" t="str">
            <v xml:space="preserve">UN    </v>
          </cell>
          <cell r="D2320" t="str">
            <v>CR</v>
          </cell>
          <cell r="E2320" t="str">
            <v>124,65</v>
          </cell>
        </row>
        <row r="2321">
          <cell r="A2321">
            <v>3398</v>
          </cell>
          <cell r="B2321" t="str">
            <v xml:space="preserve">ISOLADOR DE PORCELANA, TIPO ROLDANA, DIMENSOES DE *72* X *72* MM, PARA USO EM BAIXA TENSAO                                                                                                                                                                                                                                                                                                                                                                                                                </v>
          </cell>
          <cell r="C2321" t="str">
            <v xml:space="preserve">UN    </v>
          </cell>
          <cell r="D2321" t="str">
            <v>CR</v>
          </cell>
          <cell r="E2321" t="str">
            <v>5,92</v>
          </cell>
        </row>
        <row r="2322">
          <cell r="A2322">
            <v>40662</v>
          </cell>
          <cell r="B2322" t="str">
            <v xml:space="preserve">JANELA BASCULANTE EM MADEIRA PINUS/ EUCALIPTO/ TAUARI/ VIROLA OU EQUIVALENTE DA REGIAO, *60 X 60*, CAIXA DO BATENTE/ MARCO E = *10* CM, 2 BASCULAS PARA VIDRO, COM FERRAGENS (SEM VIDRO, SEM GUARNICAO/ALIZAR E SEM ACABAMENTO)                                                                                                                                                                                                                                                                           </v>
          </cell>
          <cell r="C2322" t="str">
            <v xml:space="preserve">UN    </v>
          </cell>
          <cell r="D2322" t="str">
            <v>CR</v>
          </cell>
          <cell r="E2322" t="str">
            <v>348,79</v>
          </cell>
        </row>
        <row r="2323">
          <cell r="A2323">
            <v>3437</v>
          </cell>
          <cell r="B2323" t="str">
            <v xml:space="preserve">JANELA BASCULANTE EM MADEIRA PINUS/ EUCALIPTO/ TAUARI/ VIROLA OU EQUIVALENTE DA REGIAO, CAIXA DO BATENTE/ MARCO *10* CM, *2* FOLHAS BASCULANTES PARA VIDRO, COM FERRAGENS (SEM VIDRO, SEM GUARNICAO/ALIZAR E SEM ACABAMENTO)                                                                                                                                                                                                                                                                              </v>
          </cell>
          <cell r="C2323" t="str">
            <v xml:space="preserve">M2    </v>
          </cell>
          <cell r="D2323" t="str">
            <v>CR</v>
          </cell>
          <cell r="E2323" t="str">
            <v>968,87</v>
          </cell>
        </row>
        <row r="2324">
          <cell r="A2324">
            <v>11190</v>
          </cell>
          <cell r="B2324" t="str">
            <v xml:space="preserve">JANELA BASCULANTE, ACO, COM BATENTE/REQUADRO, 60 X 60 CM (SEM VIDROS)                                                                                                                                                                                                                                                                                                                                                                                                                                     </v>
          </cell>
          <cell r="C2324" t="str">
            <v xml:space="preserve">UN    </v>
          </cell>
          <cell r="D2324" t="str">
            <v xml:space="preserve">C </v>
          </cell>
          <cell r="E2324" t="str">
            <v>171,25</v>
          </cell>
        </row>
        <row r="2325">
          <cell r="A2325">
            <v>34377</v>
          </cell>
          <cell r="B2325" t="str">
            <v xml:space="preserve">JANELA BASCULANTE, EM ALUMINIO PERFIL 20, 80 X 60 CM (A X L), 4 FLS (1 FIXA E 3 MOVEIS), ACABAMENTO BRANCO OU BRILHANTE, BATENTE DE 3 A 4 CM, COM VIDRO 4 MM, SEM GUARNICAO                                                                                                                                                                                                                                                                                                                               </v>
          </cell>
          <cell r="C2325" t="str">
            <v xml:space="preserve">UN    </v>
          </cell>
          <cell r="D2325" t="str">
            <v>CR</v>
          </cell>
          <cell r="E2325" t="str">
            <v>198,73</v>
          </cell>
        </row>
        <row r="2326">
          <cell r="A2326">
            <v>3428</v>
          </cell>
          <cell r="B2326" t="str">
            <v xml:space="preserve">JANELA DE ABRIR EM MADEIRA IMBUIA/CEDRO ARANA/CEDRO ROSA OU EQUIVALENTE DA REGIAO, CAIXA DO BATENTE/MARCO *10* CM, 2 FOLHAS DE ABRIR TIPO VENEZIANA E 2 FOLHAS DE ABRIR PARA VIDRO, COM GUARNICAO/ALIZAR, COM FERRAGENS, (SEM VIDRO E SEM ACABAMENTO)                                                                                                                                                                                                                                                     </v>
          </cell>
          <cell r="C2326" t="str">
            <v xml:space="preserve">M2    </v>
          </cell>
          <cell r="D2326" t="str">
            <v xml:space="preserve">C </v>
          </cell>
          <cell r="E2326" t="str">
            <v>1.437,16</v>
          </cell>
        </row>
        <row r="2327">
          <cell r="A2327">
            <v>3429</v>
          </cell>
          <cell r="B2327" t="str">
            <v xml:space="preserve">JANELA DE ABRIR EM MADEIRA PINUS/EUCALIPTO/ TAUARI/ VIROLA OU EQUIVALENTE DA REGIAO, CAIXA DO BATENTE/MARCO *10* CM, 2 FOLHAS DE ABRIR TIPO VENEZIANA E 2 FOLHAS GUILHOTINA PARA VIDRO, COM FERRAGENS (SEM VIDRO,SEM GUARNICAO/ALIZAR E SEM ACABAMENTO)                                                                                                                                                                                                                                                   </v>
          </cell>
          <cell r="C2327" t="str">
            <v xml:space="preserve">M2    </v>
          </cell>
          <cell r="D2327" t="str">
            <v>CR</v>
          </cell>
          <cell r="E2327" t="str">
            <v>821,11</v>
          </cell>
        </row>
        <row r="2328">
          <cell r="A2328">
            <v>11199</v>
          </cell>
          <cell r="B2328" t="str">
            <v xml:space="preserve">JANELA DE CORRER, ACO, BATENTE/REQUADRO DE 6 A 14 CM, COM DIVISAO HORIZ , PINT ANTICORROSIVA, SEM VIDRO, BANDEIRA COM BASCULA, 4 FLS, 120 X 150 CM (A X L)                                                                                                                                                                                                                                                                                                                                                </v>
          </cell>
          <cell r="C2328" t="str">
            <v xml:space="preserve">UN    </v>
          </cell>
          <cell r="D2328" t="str">
            <v>CR</v>
          </cell>
          <cell r="E2328" t="str">
            <v>945,78</v>
          </cell>
        </row>
        <row r="2329">
          <cell r="A2329">
            <v>34369</v>
          </cell>
          <cell r="B2329" t="str">
            <v xml:space="preserve">JANELA DE CORRER, EM ALUMINIO PEFIL 25, 100 X 200 CM (A X L), 4 FLS, SEM BANDEIRA, ACABAMENTO BRANCO OU BRILHANTE, BATENTE DE 6 A 7 CM, COM VIDRO 4 MM, SEM GUARNICAO/ALIZAR                                                                                                                                                                                                                                                                                                                              </v>
          </cell>
          <cell r="C2329" t="str">
            <v xml:space="preserve">UN    </v>
          </cell>
          <cell r="D2329" t="str">
            <v>CR</v>
          </cell>
          <cell r="E2329" t="str">
            <v>691,21</v>
          </cell>
        </row>
        <row r="2330">
          <cell r="A2330">
            <v>36896</v>
          </cell>
          <cell r="B2330" t="str">
            <v xml:space="preserve">JANELA DE CORRER, EM ALUMINIO PERFIL 25, 100 X 120 CM (A X L), 2 FLS MOVEIS, SEM BANDEIRA, ACABAMENTO BRANCO OU BRILHANTE, BATENTE DE 6 A 7 CM, COM VIDRO 4 MM, SEM GUARNICAO                                                                                                                                                                                                                                                                                                                             </v>
          </cell>
          <cell r="C2330" t="str">
            <v xml:space="preserve">UN    </v>
          </cell>
          <cell r="D2330" t="str">
            <v xml:space="preserve">C </v>
          </cell>
          <cell r="E2330" t="str">
            <v>384,90</v>
          </cell>
        </row>
        <row r="2331">
          <cell r="A2331">
            <v>34367</v>
          </cell>
          <cell r="B2331" t="str">
            <v xml:space="preserve">JANELA DE CORRER, EM ALUMINIO PERFIL 25, 100 X 150 CM (A X L), 2 FLS MOVEIS, SEM BANDEIRA, ACABAMENTO BRANCO OU BRILHANTE, BATENTE DE 6 A 7 CM, COM VIDRO 4 MM, SEM GUARNICAO                                                                                                                                                                                                                                                                                                                             </v>
          </cell>
          <cell r="C2331" t="str">
            <v xml:space="preserve">UN    </v>
          </cell>
          <cell r="D2331" t="str">
            <v>CR</v>
          </cell>
          <cell r="E2331" t="str">
            <v>496,07</v>
          </cell>
        </row>
        <row r="2332">
          <cell r="A2332">
            <v>36897</v>
          </cell>
          <cell r="B2332" t="str">
            <v xml:space="preserve">JANELA DE CORRER, EM ALUMINIO PERFIL 25, 100 X 150 CM (A X L), 4 FLS MOVEIS, SEM BANDEIRA, ACABAMENTO BRANCO OU BRILHANTE, BATENTE DE 6 A 7 CM, COM VIDRO 4 MM, SEM GUARNICAO/ALIZAR                                                                                                                                                                                                                                                                                                                      </v>
          </cell>
          <cell r="C2332" t="str">
            <v xml:space="preserve">UN    </v>
          </cell>
          <cell r="D2332" t="str">
            <v>CR</v>
          </cell>
          <cell r="E2332" t="str">
            <v>600,63</v>
          </cell>
        </row>
        <row r="2333">
          <cell r="A2333">
            <v>34364</v>
          </cell>
          <cell r="B2333" t="str">
            <v xml:space="preserve">JANELA DE CORRER, EM ALUMINIO PERFIL 25, 120 X 150 CM (A X L), 4 FLS, BANDEIRA COM BASCULA, ACABAMENTO BRANCO OU BRILHANTE, BATENTE/REQUADRO DE 6 A 14 CM, COM VIDRO 4 MM, SEM GUARNICAO/ALIZAR                                                                                                                                                                                                                                                                                                           </v>
          </cell>
          <cell r="C2333" t="str">
            <v xml:space="preserve">UN    </v>
          </cell>
          <cell r="D2333" t="str">
            <v>CR</v>
          </cell>
          <cell r="E2333" t="str">
            <v>652,08</v>
          </cell>
        </row>
        <row r="2334">
          <cell r="A2334">
            <v>40659</v>
          </cell>
          <cell r="B2334"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34" t="str">
            <v xml:space="preserve">M2    </v>
          </cell>
          <cell r="D2334" t="str">
            <v>CR</v>
          </cell>
          <cell r="E2334" t="str">
            <v>1.370,82</v>
          </cell>
        </row>
        <row r="2335">
          <cell r="A2335">
            <v>40660</v>
          </cell>
          <cell r="B2335"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35" t="str">
            <v xml:space="preserve">M2    </v>
          </cell>
          <cell r="D2335" t="str">
            <v>CR</v>
          </cell>
          <cell r="E2335" t="str">
            <v>1.737,35</v>
          </cell>
        </row>
        <row r="2336">
          <cell r="A2336">
            <v>40661</v>
          </cell>
          <cell r="B2336"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36" t="str">
            <v xml:space="preserve">M2    </v>
          </cell>
          <cell r="D2336" t="str">
            <v>CR</v>
          </cell>
          <cell r="E2336" t="str">
            <v>1.068,17</v>
          </cell>
        </row>
        <row r="2337">
          <cell r="A2337">
            <v>3421</v>
          </cell>
          <cell r="B2337"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37" t="str">
            <v xml:space="preserve">M2    </v>
          </cell>
          <cell r="D2337" t="str">
            <v>CR</v>
          </cell>
          <cell r="E2337" t="str">
            <v>1.076,34</v>
          </cell>
        </row>
        <row r="2338">
          <cell r="A2338">
            <v>599</v>
          </cell>
          <cell r="B2338" t="str">
            <v xml:space="preserve">JANELA FIXA, EM ALUMINIO PERFIL 20, 60  X 80 CM (A X L), BATENTE/REQUADRO DE 3 A 14 CM, COM VIDRO 4 MM, SEM GUARNICAO/ALIZAR, ACABAMENTO ALUM BRANCO OU BRILHANTE                                                                                                                                                                                                                                                                                                                                         </v>
          </cell>
          <cell r="C2338" t="str">
            <v xml:space="preserve">M2    </v>
          </cell>
          <cell r="D2338" t="str">
            <v>CR</v>
          </cell>
          <cell r="E2338" t="str">
            <v>701,97</v>
          </cell>
        </row>
        <row r="2339">
          <cell r="A2339">
            <v>44053</v>
          </cell>
          <cell r="B2339" t="str">
            <v xml:space="preserve">JANELA INTEGRADA VENEZIANA EM ALUMINIO PERFIL 25, 120 X 120 CM (A X L), 2 FLS ( 2 VIDROS) E VENEZIANA COM ACIONAMENTO MANUAL, SEM BANDEIRA, ACABAMENTO BRILHANTE, BATENTE DE 11,50 A 12,50 CM, COM VIDRO 4 MM, INCLUSO GUARNICAO                                                                                                                                                                                                                                                                          </v>
          </cell>
          <cell r="C2339" t="str">
            <v xml:space="preserve">UN    </v>
          </cell>
          <cell r="D2339" t="str">
            <v>CR</v>
          </cell>
          <cell r="E2339" t="str">
            <v>1.558,05</v>
          </cell>
        </row>
        <row r="2340">
          <cell r="A2340">
            <v>3423</v>
          </cell>
          <cell r="B2340" t="str">
            <v xml:space="preserve">JANELA MAXIM AR EM MADEIRA CEDRINHO/ ANGELIM COMERCIAL/ CURUPIXA/ CUMARU OU EQUIVALENTE DA REGIAO, CAIXA DO BATENTE/MARCO *10* CM, 1 FOLHA  PARA VIDRO, COM GUARNICAO/ALIZAR, COM FERRAGENS, (SEM VIDRO E SEM ACABAMENTO)                                                                                                                                                                                                                                                                                 </v>
          </cell>
          <cell r="C2340" t="str">
            <v xml:space="preserve">M2    </v>
          </cell>
          <cell r="D2340" t="str">
            <v>CR</v>
          </cell>
          <cell r="E2340" t="str">
            <v>1.517,90</v>
          </cell>
        </row>
        <row r="2341">
          <cell r="A2341">
            <v>34381</v>
          </cell>
          <cell r="B2341" t="str">
            <v xml:space="preserve">JANELA MAXIM AR, EM ALUMINIO PERFIL 25, 60 X 80 CM (A X L), ACABAMENTO BRANCO OU BRILHANTE, BATENTE DE 4 A 5 CM, COM VIDRO 4 MM, SEM GUARNICAO/ALIZAR                                                                                                                                                                                                                                                                                                                                                     </v>
          </cell>
          <cell r="C2341" t="str">
            <v xml:space="preserve">UN    </v>
          </cell>
          <cell r="D2341" t="str">
            <v>CR</v>
          </cell>
          <cell r="E2341" t="str">
            <v>283,44</v>
          </cell>
        </row>
        <row r="2342">
          <cell r="A2342">
            <v>34797</v>
          </cell>
          <cell r="B2342" t="str">
            <v xml:space="preserve">JANELA MAXIMO AR, ACO, BATENTE / REQUADRO DE 6 A 14 CM, PINT ANTICORROSIVA, SEM VIDRO, COM GRADE, 1 FL, 60  X 80 CM (A X L)                                                                                                                                                                                                                                                                                                                                                                               </v>
          </cell>
          <cell r="C2342" t="str">
            <v xml:space="preserve">UN    </v>
          </cell>
          <cell r="D2342" t="str">
            <v>CR</v>
          </cell>
          <cell r="E2342" t="str">
            <v>373,01</v>
          </cell>
        </row>
        <row r="2343">
          <cell r="A2343">
            <v>44054</v>
          </cell>
          <cell r="B2343" t="str">
            <v xml:space="preserve">JANELA VENEZIANA DE CORRER, EM ALUMINIO PERFIL 25, 100 X 120 CM (A X L), 3 FLS (2 VENEZIANAS E 1 VIDRO), SEM BANDEIRA, ACABAMENTO BRANCO OU BRILHANTE, BATENTE DE 8 A 9 CM, COM VIDRO 4 MM, SEM GUARNICAO/ALIZAR                                                                                                                                                                                                                                                                                          </v>
          </cell>
          <cell r="C2343" t="str">
            <v xml:space="preserve">UN    </v>
          </cell>
          <cell r="D2343" t="str">
            <v>CR</v>
          </cell>
          <cell r="E2343" t="str">
            <v>558,93</v>
          </cell>
        </row>
        <row r="2344">
          <cell r="A2344">
            <v>44399</v>
          </cell>
          <cell r="B2344" t="str">
            <v xml:space="preserve">JANELA VENEZIANA DE CORRER, EM ALUMINIO PERFIL 25, 100 X 150 CM (A X L), 6 FLS (4 VENEZIANAS E 2 VIDROS), SEM BANDEIRA, ACABAMENTO BRANCO OU BRILHANTE, BATENTE DE 8 A 9 CM, COM VIDRO 4 MM, SEM GUARNICAO / ALIZAR                                                                                                                                                                                                                                                                                       </v>
          </cell>
          <cell r="C2344" t="str">
            <v xml:space="preserve">UN    </v>
          </cell>
          <cell r="D2344" t="str">
            <v>CR</v>
          </cell>
          <cell r="E2344" t="str">
            <v>763,69</v>
          </cell>
        </row>
        <row r="2345">
          <cell r="A2345">
            <v>44503</v>
          </cell>
          <cell r="B2345" t="str">
            <v xml:space="preserve">JARDINEIRO (HORISTA)                                                                                                                                                                                                                                                                                                                                                                                                                                                                                      </v>
          </cell>
          <cell r="C2345" t="str">
            <v xml:space="preserve">H     </v>
          </cell>
          <cell r="D2345" t="str">
            <v>CR</v>
          </cell>
          <cell r="E2345" t="str">
            <v>19,33</v>
          </cell>
        </row>
        <row r="2346">
          <cell r="A2346">
            <v>41077</v>
          </cell>
          <cell r="B2346" t="str">
            <v xml:space="preserve">JARDINEIRO (MENSALISTA)                                                                                                                                                                                                                                                                                                                                                                                                                                                                                   </v>
          </cell>
          <cell r="C2346" t="str">
            <v xml:space="preserve">MES   </v>
          </cell>
          <cell r="D2346" t="str">
            <v>CR</v>
          </cell>
          <cell r="E2346" t="str">
            <v>3.386,59</v>
          </cell>
        </row>
        <row r="2347">
          <cell r="A2347">
            <v>37963</v>
          </cell>
          <cell r="B2347" t="str">
            <v xml:space="preserve">JOELHO CPVC, SOLDAVEL, 45 GRAUS, 15 MM, PARA AGUA QUENTE                                                                                                                                                                                                                                                                                                                                                                                                                                                  </v>
          </cell>
          <cell r="C2347" t="str">
            <v xml:space="preserve">UN    </v>
          </cell>
          <cell r="D2347" t="str">
            <v>CR</v>
          </cell>
          <cell r="E2347" t="str">
            <v>3,61</v>
          </cell>
        </row>
        <row r="2348">
          <cell r="A2348">
            <v>37964</v>
          </cell>
          <cell r="B2348" t="str">
            <v xml:space="preserve">JOELHO CPVC, SOLDAVEL, 45 GRAUS, 22 MM, PARA AGUA QUENTE                                                                                                                                                                                                                                                                                                                                                                                                                                                  </v>
          </cell>
          <cell r="C2348" t="str">
            <v xml:space="preserve">UN    </v>
          </cell>
          <cell r="D2348" t="str">
            <v>CR</v>
          </cell>
          <cell r="E2348" t="str">
            <v>4,82</v>
          </cell>
        </row>
        <row r="2349">
          <cell r="A2349">
            <v>37965</v>
          </cell>
          <cell r="B2349" t="str">
            <v xml:space="preserve">JOELHO CPVC, SOLDAVEL, 45 GRAUS, 28 MM, PARA AGUA QUENTE                                                                                                                                                                                                                                                                                                                                                                                                                                                  </v>
          </cell>
          <cell r="C2349" t="str">
            <v xml:space="preserve">UN    </v>
          </cell>
          <cell r="D2349" t="str">
            <v>CR</v>
          </cell>
          <cell r="E2349" t="str">
            <v>6,95</v>
          </cell>
        </row>
        <row r="2350">
          <cell r="A2350">
            <v>37966</v>
          </cell>
          <cell r="B2350" t="str">
            <v xml:space="preserve">JOELHO CPVC, SOLDAVEL, 45 GRAUS, 35 MM, PARA AGUA QUENTE                                                                                                                                                                                                                                                                                                                                                                                                                                                  </v>
          </cell>
          <cell r="C2350" t="str">
            <v xml:space="preserve">UN    </v>
          </cell>
          <cell r="D2350" t="str">
            <v>CR</v>
          </cell>
          <cell r="E2350" t="str">
            <v>12,21</v>
          </cell>
        </row>
        <row r="2351">
          <cell r="A2351">
            <v>37967</v>
          </cell>
          <cell r="B2351" t="str">
            <v xml:space="preserve">JOELHO CPVC, SOLDAVEL, 45 GRAUS, 42 MM, PARA AGUA QUENTE                                                                                                                                                                                                                                                                                                                                                                                                                                                  </v>
          </cell>
          <cell r="C2351" t="str">
            <v xml:space="preserve">UN    </v>
          </cell>
          <cell r="D2351" t="str">
            <v>CR</v>
          </cell>
          <cell r="E2351" t="str">
            <v>20,52</v>
          </cell>
        </row>
        <row r="2352">
          <cell r="A2352">
            <v>37968</v>
          </cell>
          <cell r="B2352" t="str">
            <v xml:space="preserve">JOELHO CPVC, SOLDAVEL, 45 GRAUS, 54 MM, PARA AGUA QUENTE                                                                                                                                                                                                                                                                                                                                                                                                                                                  </v>
          </cell>
          <cell r="C2352" t="str">
            <v xml:space="preserve">UN    </v>
          </cell>
          <cell r="D2352" t="str">
            <v>CR</v>
          </cell>
          <cell r="E2352" t="str">
            <v>43,57</v>
          </cell>
        </row>
        <row r="2353">
          <cell r="A2353">
            <v>37969</v>
          </cell>
          <cell r="B2353" t="str">
            <v xml:space="preserve">JOELHO CPVC, SOLDAVEL, 45 GRAUS, 73 MM, PARA AGUA QUENTE                                                                                                                                                                                                                                                                                                                                                                                                                                                  </v>
          </cell>
          <cell r="C2353" t="str">
            <v xml:space="preserve">UN    </v>
          </cell>
          <cell r="D2353" t="str">
            <v>CR</v>
          </cell>
          <cell r="E2353" t="str">
            <v>110,10</v>
          </cell>
        </row>
        <row r="2354">
          <cell r="A2354">
            <v>37970</v>
          </cell>
          <cell r="B2354" t="str">
            <v xml:space="preserve">JOELHO CPVC, SOLDAVEL, 45 GRAUS, 89 MM, PARA AGUA QUENTE                                                                                                                                                                                                                                                                                                                                                                                                                                                  </v>
          </cell>
          <cell r="C2354" t="str">
            <v xml:space="preserve">UN    </v>
          </cell>
          <cell r="D2354" t="str">
            <v>CR</v>
          </cell>
          <cell r="E2354" t="str">
            <v>159,30</v>
          </cell>
        </row>
        <row r="2355">
          <cell r="A2355">
            <v>44251</v>
          </cell>
          <cell r="B2355" t="str">
            <v xml:space="preserve">JOELHO CPVC, SOLDAVEL, 90 GRAUS, 114 MM, PARA AGUA QUENTE                                                                                                                                                                                                                                                                                                                                                                                                                                                 </v>
          </cell>
          <cell r="C2355" t="str">
            <v xml:space="preserve">UN    </v>
          </cell>
          <cell r="D2355" t="str">
            <v>CR</v>
          </cell>
          <cell r="E2355" t="str">
            <v>184,00</v>
          </cell>
        </row>
        <row r="2356">
          <cell r="A2356">
            <v>21118</v>
          </cell>
          <cell r="B2356" t="str">
            <v xml:space="preserve">JOELHO CPVC, SOLDAVEL, 90 GRAUS, 15 MM, PARA AGUA QUENTE                                                                                                                                                                                                                                                                                                                                                                                                                                                  </v>
          </cell>
          <cell r="C2356" t="str">
            <v xml:space="preserve">UN    </v>
          </cell>
          <cell r="D2356" t="str">
            <v>CR</v>
          </cell>
          <cell r="E2356" t="str">
            <v>2,86</v>
          </cell>
        </row>
        <row r="2357">
          <cell r="A2357">
            <v>37956</v>
          </cell>
          <cell r="B2357" t="str">
            <v xml:space="preserve">JOELHO CPVC, SOLDAVEL, 90 GRAUS, 22 MM, PARA AGUA QUENTE                                                                                                                                                                                                                                                                                                                                                                                                                                                  </v>
          </cell>
          <cell r="C2357" t="str">
            <v xml:space="preserve">UN    </v>
          </cell>
          <cell r="D2357" t="str">
            <v>CR</v>
          </cell>
          <cell r="E2357" t="str">
            <v>3,52</v>
          </cell>
        </row>
        <row r="2358">
          <cell r="A2358">
            <v>37957</v>
          </cell>
          <cell r="B2358" t="str">
            <v xml:space="preserve">JOELHO CPVC, SOLDAVEL, 90 GRAUS, 28 MM, PARA AGUA QUENTE                                                                                                                                                                                                                                                                                                                                                                                                                                                  </v>
          </cell>
          <cell r="C2358" t="str">
            <v xml:space="preserve">UN    </v>
          </cell>
          <cell r="D2358" t="str">
            <v>CR</v>
          </cell>
          <cell r="E2358" t="str">
            <v>7,49</v>
          </cell>
        </row>
        <row r="2359">
          <cell r="A2359">
            <v>37958</v>
          </cell>
          <cell r="B2359" t="str">
            <v xml:space="preserve">JOELHO CPVC, SOLDAVEL, 90 GRAUS, 35 MM, PARA AGUA QUENTE                                                                                                                                                                                                                                                                                                                                                                                                                                                  </v>
          </cell>
          <cell r="C2359" t="str">
            <v xml:space="preserve">UN    </v>
          </cell>
          <cell r="D2359" t="str">
            <v>CR</v>
          </cell>
          <cell r="E2359" t="str">
            <v>13,54</v>
          </cell>
        </row>
        <row r="2360">
          <cell r="A2360">
            <v>37959</v>
          </cell>
          <cell r="B2360" t="str">
            <v xml:space="preserve">JOELHO CPVC, SOLDAVEL, 90 GRAUS, 42 MM, PARA AGUA QUENTE                                                                                                                                                                                                                                                                                                                                                                                                                                                  </v>
          </cell>
          <cell r="C2360" t="str">
            <v xml:space="preserve">UN    </v>
          </cell>
          <cell r="D2360" t="str">
            <v>CR</v>
          </cell>
          <cell r="E2360" t="str">
            <v>20,85</v>
          </cell>
        </row>
        <row r="2361">
          <cell r="A2361">
            <v>37960</v>
          </cell>
          <cell r="B2361" t="str">
            <v xml:space="preserve">JOELHO CPVC, SOLDAVEL, 90 GRAUS, 54 MM, PARA AGUA QUENTE                                                                                                                                                                                                                                                                                                                                                                                                                                                  </v>
          </cell>
          <cell r="C2361" t="str">
            <v xml:space="preserve">UN    </v>
          </cell>
          <cell r="D2361" t="str">
            <v>CR</v>
          </cell>
          <cell r="E2361" t="str">
            <v>53,27</v>
          </cell>
        </row>
        <row r="2362">
          <cell r="A2362">
            <v>37961</v>
          </cell>
          <cell r="B2362" t="str">
            <v xml:space="preserve">JOELHO CPVC, SOLDAVEL, 90 GRAUS, 73 MM, PARA AGUA QUENTE                                                                                                                                                                                                                                                                                                                                                                                                                                                  </v>
          </cell>
          <cell r="C2362" t="str">
            <v xml:space="preserve">UN    </v>
          </cell>
          <cell r="D2362" t="str">
            <v>CR</v>
          </cell>
          <cell r="E2362" t="str">
            <v>114,49</v>
          </cell>
        </row>
        <row r="2363">
          <cell r="A2363">
            <v>37962</v>
          </cell>
          <cell r="B2363" t="str">
            <v xml:space="preserve">JOELHO CPVC, SOLDAVEL, 90 GRAUS, 89 MM, PARA AGUA QUENTE                                                                                                                                                                                                                                                                                                                                                                                                                                                  </v>
          </cell>
          <cell r="C2363" t="str">
            <v xml:space="preserve">UN    </v>
          </cell>
          <cell r="D2363" t="str">
            <v>CR</v>
          </cell>
          <cell r="E2363" t="str">
            <v>131,99</v>
          </cell>
        </row>
        <row r="2364">
          <cell r="A2364">
            <v>3533</v>
          </cell>
          <cell r="B2364" t="str">
            <v xml:space="preserve">JOELHO DE REDUCAO, PVC SOLDAVEL, 90 GRAUS, 25 MM X 20 MM, COR MARROM, PARA AGUA FRIA PREDIAL                                                                                                                                                                                                                                                                                                                                                                                                              </v>
          </cell>
          <cell r="C2364" t="str">
            <v xml:space="preserve">UN    </v>
          </cell>
          <cell r="D2364" t="str">
            <v>CR</v>
          </cell>
          <cell r="E2364" t="str">
            <v>2,66</v>
          </cell>
        </row>
        <row r="2365">
          <cell r="A2365">
            <v>3538</v>
          </cell>
          <cell r="B2365" t="str">
            <v xml:space="preserve">JOELHO DE REDUCAO, PVC SOLDAVEL, 90 GRAUS, 32 MM X 25 MM, COR MARROM, PARA AGUA FRIA PREDIAL                                                                                                                                                                                                                                                                                                                                                                                                              </v>
          </cell>
          <cell r="C2365" t="str">
            <v xml:space="preserve">UN    </v>
          </cell>
          <cell r="D2365" t="str">
            <v>CR</v>
          </cell>
          <cell r="E2365" t="str">
            <v>5,04</v>
          </cell>
        </row>
        <row r="2366">
          <cell r="A2366">
            <v>3498</v>
          </cell>
          <cell r="B2366" t="str">
            <v xml:space="preserve">JOELHO DE REDUCAO, PVC, ROSCAVEL, 90 GRAUS, 1" X 3/4", COR BRANCA, PARA AGUA FRIA PREDIAL                                                                                                                                                                                                                                                                                                                                                                                                                 </v>
          </cell>
          <cell r="C2366" t="str">
            <v xml:space="preserve">UN    </v>
          </cell>
          <cell r="D2366" t="str">
            <v>CR</v>
          </cell>
          <cell r="E2366" t="str">
            <v>4,88</v>
          </cell>
        </row>
        <row r="2367">
          <cell r="A2367">
            <v>3496</v>
          </cell>
          <cell r="B2367" t="str">
            <v xml:space="preserve">JOELHO DE REDUCAO, PVC, ROSCAVEL, 90 GRAUS, 3/4" X 1/2", COR BRANCA, PARA AGUA FRIA PREDIAL                                                                                                                                                                                                                                                                                                                                                                                                               </v>
          </cell>
          <cell r="C2367" t="str">
            <v xml:space="preserve">UN    </v>
          </cell>
          <cell r="D2367" t="str">
            <v>CR</v>
          </cell>
          <cell r="E2367" t="str">
            <v>3,27</v>
          </cell>
        </row>
        <row r="2368">
          <cell r="A2368">
            <v>38429</v>
          </cell>
          <cell r="B2368" t="str">
            <v xml:space="preserve">JOELHO DE TRANSICAO, CPVC, SOLDAVEL, 90 GRAUS, 15 MM X 1/2", PARA AGUA QUENTE                                                                                                                                                                                                                                                                                                                                                                                                                             </v>
          </cell>
          <cell r="C2368" t="str">
            <v xml:space="preserve">UN    </v>
          </cell>
          <cell r="D2368" t="str">
            <v>CR</v>
          </cell>
          <cell r="E2368" t="str">
            <v>9,75</v>
          </cell>
        </row>
        <row r="2369">
          <cell r="A2369">
            <v>38431</v>
          </cell>
          <cell r="B2369" t="str">
            <v xml:space="preserve">JOELHO DE TRANSICAO, CPVC, SOLDAVEL, 90 GRAUS, 22 MM X 1/2", PARA AGUA QUENTE                                                                                                                                                                                                                                                                                                                                                                                                                             </v>
          </cell>
          <cell r="C2369" t="str">
            <v xml:space="preserve">UN    </v>
          </cell>
          <cell r="D2369" t="str">
            <v>CR</v>
          </cell>
          <cell r="E2369" t="str">
            <v>12,23</v>
          </cell>
        </row>
        <row r="2370">
          <cell r="A2370">
            <v>38430</v>
          </cell>
          <cell r="B2370" t="str">
            <v xml:space="preserve">JOELHO DE TRANSICAO, CPVC, SOLDAVEL, 90 GRAUS, 22 MM X 3/4", PARA AGUA QUENTE                                                                                                                                                                                                                                                                                                                                                                                                                             </v>
          </cell>
          <cell r="C2370" t="str">
            <v xml:space="preserve">UN    </v>
          </cell>
          <cell r="D2370" t="str">
            <v>CR</v>
          </cell>
          <cell r="E2370" t="str">
            <v>18,96</v>
          </cell>
        </row>
        <row r="2371">
          <cell r="A2371">
            <v>36348</v>
          </cell>
          <cell r="B2371" t="str">
            <v xml:space="preserve">JOELHO PPR 45 GRAUS, SOLDAVEL, F/F, DN 20 MM, PARA AGUA QUENTE PREDIAL                                                                                                                                                                                                                                                                                                                                                                                                                                    </v>
          </cell>
          <cell r="C2371" t="str">
            <v xml:space="preserve">UN    </v>
          </cell>
          <cell r="D2371" t="str">
            <v>CR</v>
          </cell>
          <cell r="E2371" t="str">
            <v>1,96</v>
          </cell>
        </row>
        <row r="2372">
          <cell r="A2372">
            <v>36349</v>
          </cell>
          <cell r="B2372" t="str">
            <v xml:space="preserve">JOELHO PPR 45 GRAUS, SOLDAVEL, F/F, DN 25 MM, PARA AGUA QUENTE PREDIAL                                                                                                                                                                                                                                                                                                                                                                                                                                    </v>
          </cell>
          <cell r="C2372" t="str">
            <v xml:space="preserve">UN    </v>
          </cell>
          <cell r="D2372" t="str">
            <v>CR</v>
          </cell>
          <cell r="E2372" t="str">
            <v>2,70</v>
          </cell>
        </row>
        <row r="2373">
          <cell r="A2373">
            <v>38987</v>
          </cell>
          <cell r="B2373" t="str">
            <v xml:space="preserve">JOELHO PPR 45 GRAUS, SOLDAVEL, F/F, DN 40 MM, PARA AQUA QUENTE E FRIA PREDIAL                                                                                                                                                                                                                                                                                                                                                                                                                             </v>
          </cell>
          <cell r="C2373" t="str">
            <v xml:space="preserve">UN    </v>
          </cell>
          <cell r="D2373" t="str">
            <v>CR</v>
          </cell>
          <cell r="E2373" t="str">
            <v>12,98</v>
          </cell>
        </row>
        <row r="2374">
          <cell r="A2374">
            <v>38988</v>
          </cell>
          <cell r="B2374" t="str">
            <v xml:space="preserve">JOELHO PPR 45 GRAUS, SOLDAVEL, F/F, DN 50 MM, PARA AQUA QUENTE E FRIA PREDIAL                                                                                                                                                                                                                                                                                                                                                                                                                             </v>
          </cell>
          <cell r="C2374" t="str">
            <v xml:space="preserve">UN    </v>
          </cell>
          <cell r="D2374" t="str">
            <v>CR</v>
          </cell>
          <cell r="E2374" t="str">
            <v>21,15</v>
          </cell>
        </row>
        <row r="2375">
          <cell r="A2375">
            <v>38989</v>
          </cell>
          <cell r="B2375" t="str">
            <v xml:space="preserve">JOELHO PPR 45 GRAUS, SOLDAVEL, F/F, DN 63 MM, PARA AQUA QUENTE E FRIA PREDIAL                                                                                                                                                                                                                                                                                                                                                                                                                             </v>
          </cell>
          <cell r="C2375" t="str">
            <v xml:space="preserve">UN    </v>
          </cell>
          <cell r="D2375" t="str">
            <v>CR</v>
          </cell>
          <cell r="E2375" t="str">
            <v>35,59</v>
          </cell>
        </row>
        <row r="2376">
          <cell r="A2376">
            <v>38990</v>
          </cell>
          <cell r="B2376" t="str">
            <v xml:space="preserve">JOELHO PPR 45 GRAUS, SOLDAVEL, F/F, DN 75 MM, PARA AQUA QUENTE E FRIA PREDIAL                                                                                                                                                                                                                                                                                                                                                                                                                             </v>
          </cell>
          <cell r="C2376" t="str">
            <v xml:space="preserve">UN    </v>
          </cell>
          <cell r="D2376" t="str">
            <v>CR</v>
          </cell>
          <cell r="E2376" t="str">
            <v>71,12</v>
          </cell>
        </row>
        <row r="2377">
          <cell r="A2377">
            <v>38991</v>
          </cell>
          <cell r="B2377" t="str">
            <v xml:space="preserve">JOELHO PPR 45 GRAUS, SOLDAVEL, F/F, DN 90 MM, PARA AQUA QUENTE E FRIA PREDIAL                                                                                                                                                                                                                                                                                                                                                                                                                             </v>
          </cell>
          <cell r="C2377" t="str">
            <v xml:space="preserve">UN    </v>
          </cell>
          <cell r="D2377" t="str">
            <v>CR</v>
          </cell>
          <cell r="E2377" t="str">
            <v>127,97</v>
          </cell>
        </row>
        <row r="2378">
          <cell r="A2378">
            <v>38433</v>
          </cell>
          <cell r="B2378" t="str">
            <v xml:space="preserve">JOELHO PPR, 45 GRAUS, SOLDAVEL, F/F, DN 32 MM, PARA AGUA QUENTE PREDIAL                                                                                                                                                                                                                                                                                                                                                                                                                                   </v>
          </cell>
          <cell r="C2378" t="str">
            <v xml:space="preserve">UN    </v>
          </cell>
          <cell r="D2378" t="str">
            <v>CR</v>
          </cell>
          <cell r="E2378" t="str">
            <v>6,61</v>
          </cell>
        </row>
        <row r="2379">
          <cell r="A2379">
            <v>38440</v>
          </cell>
          <cell r="B2379" t="str">
            <v xml:space="preserve">JOELHO PPR, 90 GRAUS, SOLDAVEL, F/F, DN 110 MM, PARA AGUA QUENTE PREDIAL                                                                                                                                                                                                                                                                                                                                                                                                                                  </v>
          </cell>
          <cell r="C2379" t="str">
            <v xml:space="preserve">UN    </v>
          </cell>
          <cell r="D2379" t="str">
            <v>CR</v>
          </cell>
          <cell r="E2379" t="str">
            <v>278,90</v>
          </cell>
        </row>
        <row r="2380">
          <cell r="A2380">
            <v>36359</v>
          </cell>
          <cell r="B2380" t="str">
            <v xml:space="preserve">JOELHO PPR, 90 GRAUS, SOLDAVEL, F/F, DN 20 MM, PARA AGUA QUENTE PREDIAL                                                                                                                                                                                                                                                                                                                                                                                                                                   </v>
          </cell>
          <cell r="C2380" t="str">
            <v xml:space="preserve">UN    </v>
          </cell>
          <cell r="D2380" t="str">
            <v>CR</v>
          </cell>
          <cell r="E2380" t="str">
            <v>1,74</v>
          </cell>
        </row>
        <row r="2381">
          <cell r="A2381">
            <v>36360</v>
          </cell>
          <cell r="B2381" t="str">
            <v xml:space="preserve">JOELHO PPR, 90 GRAUS, SOLDAVEL, F/F, DN 25 MM, PARA AGUA QUENTE PREDIAL                                                                                                                                                                                                                                                                                                                                                                                                                                   </v>
          </cell>
          <cell r="C2381" t="str">
            <v xml:space="preserve">UN    </v>
          </cell>
          <cell r="D2381" t="str">
            <v>CR</v>
          </cell>
          <cell r="E2381" t="str">
            <v>2,34</v>
          </cell>
        </row>
        <row r="2382">
          <cell r="A2382">
            <v>38434</v>
          </cell>
          <cell r="B2382" t="str">
            <v xml:space="preserve">JOELHO PPR, 90 GRAUS, SOLDAVEL, F/F, DN 32 MM, PARA AGUA QUENTE PREDIAL                                                                                                                                                                                                                                                                                                                                                                                                                                   </v>
          </cell>
          <cell r="C2382" t="str">
            <v xml:space="preserve">UN    </v>
          </cell>
          <cell r="D2382" t="str">
            <v>CR</v>
          </cell>
          <cell r="E2382" t="str">
            <v>3,56</v>
          </cell>
        </row>
        <row r="2383">
          <cell r="A2383">
            <v>38435</v>
          </cell>
          <cell r="B2383" t="str">
            <v xml:space="preserve">JOELHO PPR, 90 GRAUS, SOLDAVEL, F/F, DN 40 MM, PARA AGUA QUENTE PREDIAL                                                                                                                                                                                                                                                                                                                                                                                                                                   </v>
          </cell>
          <cell r="C2383" t="str">
            <v xml:space="preserve">UN    </v>
          </cell>
          <cell r="D2383" t="str">
            <v>CR</v>
          </cell>
          <cell r="E2383" t="str">
            <v>8,02</v>
          </cell>
        </row>
        <row r="2384">
          <cell r="A2384">
            <v>38436</v>
          </cell>
          <cell r="B2384" t="str">
            <v xml:space="preserve">JOELHO PPR, 90 GRAUS, SOLDAVEL, F/F, DN 50 MM, PARA AGUA QUENTE PREDIAL                                                                                                                                                                                                                                                                                                                                                                                                                                   </v>
          </cell>
          <cell r="C2384" t="str">
            <v xml:space="preserve">UN    </v>
          </cell>
          <cell r="D2384" t="str">
            <v>CR</v>
          </cell>
          <cell r="E2384" t="str">
            <v>13,30</v>
          </cell>
        </row>
        <row r="2385">
          <cell r="A2385">
            <v>38437</v>
          </cell>
          <cell r="B2385" t="str">
            <v xml:space="preserve">JOELHO PPR, 90 GRAUS, SOLDAVEL, F/F, DN 63 MM, PARA AGUA QUENTE PREDIAL                                                                                                                                                                                                                                                                                                                                                                                                                                   </v>
          </cell>
          <cell r="C2385" t="str">
            <v xml:space="preserve">UN    </v>
          </cell>
          <cell r="D2385" t="str">
            <v>CR</v>
          </cell>
          <cell r="E2385" t="str">
            <v>21,57</v>
          </cell>
        </row>
        <row r="2386">
          <cell r="A2386">
            <v>38438</v>
          </cell>
          <cell r="B2386" t="str">
            <v xml:space="preserve">JOELHO PPR, 90 GRAUS, SOLDAVEL, F/F, DN 75 MM, PARA AGUA QUENTE PREDIAL                                                                                                                                                                                                                                                                                                                                                                                                                                   </v>
          </cell>
          <cell r="C2386" t="str">
            <v xml:space="preserve">UN    </v>
          </cell>
          <cell r="D2386" t="str">
            <v>CR</v>
          </cell>
          <cell r="E2386" t="str">
            <v>62,57</v>
          </cell>
        </row>
        <row r="2387">
          <cell r="A2387">
            <v>38439</v>
          </cell>
          <cell r="B2387" t="str">
            <v xml:space="preserve">JOELHO PPR, 90 GRAUS, SOLDAVEL, F/F, DN 90 MM, PARA AGUA QUENTE PREDIAL                                                                                                                                                                                                                                                                                                                                                                                                                                   </v>
          </cell>
          <cell r="C2387" t="str">
            <v xml:space="preserve">UN    </v>
          </cell>
          <cell r="D2387" t="str">
            <v>CR</v>
          </cell>
          <cell r="E2387" t="str">
            <v>79,50</v>
          </cell>
        </row>
        <row r="2388">
          <cell r="A2388">
            <v>10836</v>
          </cell>
          <cell r="B2388" t="str">
            <v xml:space="preserve">JOELHO PVC COM VISITA, 90 GRAUS, DN 100 X 50 MM, SERIE NORMAL, PARA ESGOTO PREDIAL                                                                                                                                                                                                                                                                                                                                                                                                                        </v>
          </cell>
          <cell r="C2388" t="str">
            <v xml:space="preserve">UN    </v>
          </cell>
          <cell r="D2388" t="str">
            <v>CR</v>
          </cell>
          <cell r="E2388" t="str">
            <v>21,42</v>
          </cell>
        </row>
        <row r="2389">
          <cell r="A2389">
            <v>10835</v>
          </cell>
          <cell r="B2389" t="str">
            <v xml:space="preserve">JOELHO PVC, COM BOLSA E ANEL, 90 GRAUS, DN 40 X *38* MM, SERIE NORMAL, PARA ESGOTO PREDIAL                                                                                                                                                                                                                                                                                                                                                                                                                </v>
          </cell>
          <cell r="C2389" t="str">
            <v xml:space="preserve">UN    </v>
          </cell>
          <cell r="D2389" t="str">
            <v>CR</v>
          </cell>
          <cell r="E2389" t="str">
            <v>5,98</v>
          </cell>
        </row>
        <row r="2390">
          <cell r="A2390">
            <v>3475</v>
          </cell>
          <cell r="B2390" t="str">
            <v xml:space="preserve">JOELHO PVC, ROSCAVEL, 45 GRAUS, 1/2", COR BRANCA, PARA AGUA FRIA PREDIAL                                                                                                                                                                                                                                                                                                                                                                                                                                  </v>
          </cell>
          <cell r="C2390" t="str">
            <v xml:space="preserve">UN    </v>
          </cell>
          <cell r="D2390" t="str">
            <v>CR</v>
          </cell>
          <cell r="E2390" t="str">
            <v>4,66</v>
          </cell>
        </row>
        <row r="2391">
          <cell r="A2391">
            <v>3485</v>
          </cell>
          <cell r="B2391" t="str">
            <v xml:space="preserve">JOELHO PVC, ROSCAVEL, 45 GRAUS, 1", COR BRANCA, PARA AGUA FRIA PREDIAL                                                                                                                                                                                                                                                                                                                                                                                                                                    </v>
          </cell>
          <cell r="C2391" t="str">
            <v xml:space="preserve">UN    </v>
          </cell>
          <cell r="D2391" t="str">
            <v>CR</v>
          </cell>
          <cell r="E2391" t="str">
            <v>12,89</v>
          </cell>
        </row>
        <row r="2392">
          <cell r="A2392">
            <v>3534</v>
          </cell>
          <cell r="B2392" t="str">
            <v xml:space="preserve">JOELHO PVC, ROSCAVEL, 45 GRAUS, 3/4", COR BRANCA, PARA AGUA FRIA PREDIAL                                                                                                                                                                                                                                                                                                                                                                                                                                  </v>
          </cell>
          <cell r="C2392" t="str">
            <v xml:space="preserve">UN    </v>
          </cell>
          <cell r="D2392" t="str">
            <v>CR</v>
          </cell>
          <cell r="E2392" t="str">
            <v>7,39</v>
          </cell>
        </row>
        <row r="2393">
          <cell r="A2393">
            <v>3543</v>
          </cell>
          <cell r="B2393" t="str">
            <v xml:space="preserve">JOELHO PVC, ROSCAVEL, 90 GRAUS, 1/2", COR BRANCA, PARA AGUA FRIA PREDIAL                                                                                                                                                                                                                                                                                                                                                                                                                                  </v>
          </cell>
          <cell r="C2393" t="str">
            <v xml:space="preserve">UN    </v>
          </cell>
          <cell r="D2393" t="str">
            <v>CR</v>
          </cell>
          <cell r="E2393" t="str">
            <v>1,71</v>
          </cell>
        </row>
        <row r="2394">
          <cell r="A2394">
            <v>3482</v>
          </cell>
          <cell r="B2394" t="str">
            <v xml:space="preserve">JOELHO PVC, ROSCAVEL, 90 GRAUS, 1", COR BRANCA, PARA AGUA FRIA PREDIAL                                                                                                                                                                                                                                                                                                                                                                                                                                    </v>
          </cell>
          <cell r="C2394" t="str">
            <v xml:space="preserve">UN    </v>
          </cell>
          <cell r="D2394" t="str">
            <v>CR</v>
          </cell>
          <cell r="E2394" t="str">
            <v>5,28</v>
          </cell>
        </row>
        <row r="2395">
          <cell r="A2395">
            <v>3505</v>
          </cell>
          <cell r="B2395" t="str">
            <v xml:space="preserve">JOELHO PVC, ROSCAVEL, 90 GRAUS, 3/4", COR BRANCA, PARA AGUA FRIA PREDIAL                                                                                                                                                                                                                                                                                                                                                                                                                                  </v>
          </cell>
          <cell r="C2395" t="str">
            <v xml:space="preserve">UN    </v>
          </cell>
          <cell r="D2395" t="str">
            <v>CR</v>
          </cell>
          <cell r="E2395" t="str">
            <v>2,55</v>
          </cell>
        </row>
        <row r="2396">
          <cell r="A2396">
            <v>3521</v>
          </cell>
          <cell r="B2396" t="str">
            <v xml:space="preserve">JOELHO PVC, SOLDAVEL COM ROSCA, 90 GRAUS, 20 MM X 1/2", COR MARROM, PARA AGUA FRIA PREDIAL                                                                                                                                                                                                                                                                                                                                                                                                                </v>
          </cell>
          <cell r="C2396" t="str">
            <v xml:space="preserve">UN    </v>
          </cell>
          <cell r="D2396" t="str">
            <v>CR</v>
          </cell>
          <cell r="E2396" t="str">
            <v>1,92</v>
          </cell>
        </row>
        <row r="2397">
          <cell r="A2397">
            <v>3531</v>
          </cell>
          <cell r="B2397" t="str">
            <v xml:space="preserve">JOELHO PVC, SOLDAVEL COM ROSCA, 90 GRAUS, 25 MM X 1/2", COR MARROM, PARA AGUA FRIA PREDIAL                                                                                                                                                                                                                                                                                                                                                                                                                </v>
          </cell>
          <cell r="C2397" t="str">
            <v xml:space="preserve">UN    </v>
          </cell>
          <cell r="D2397" t="str">
            <v>CR</v>
          </cell>
          <cell r="E2397" t="str">
            <v>3,66</v>
          </cell>
        </row>
        <row r="2398">
          <cell r="A2398">
            <v>3522</v>
          </cell>
          <cell r="B2398" t="str">
            <v xml:space="preserve">JOELHO PVC, SOLDAVEL COM ROSCA, 90 GRAUS, 25 MM X 3/4", COR MARROM, PARA AGUA FRIA PREDIAL                                                                                                                                                                                                                                                                                                                                                                                                                </v>
          </cell>
          <cell r="C2398" t="str">
            <v xml:space="preserve">UN    </v>
          </cell>
          <cell r="D2398" t="str">
            <v>CR</v>
          </cell>
          <cell r="E2398" t="str">
            <v>2,36</v>
          </cell>
        </row>
        <row r="2399">
          <cell r="A2399">
            <v>3527</v>
          </cell>
          <cell r="B2399" t="str">
            <v xml:space="preserve">JOELHO PVC, SOLDAVEL COM ROSCA, 90 GRAUS, 32 MM X 3/4", COR MARROM, PARA AGUA FRIA PREDIAL                                                                                                                                                                                                                                                                                                                                                                                                                </v>
          </cell>
          <cell r="C2399" t="str">
            <v xml:space="preserve">UN    </v>
          </cell>
          <cell r="D2399" t="str">
            <v>CR</v>
          </cell>
          <cell r="E2399" t="str">
            <v>12,42</v>
          </cell>
        </row>
        <row r="2400">
          <cell r="A2400">
            <v>3516</v>
          </cell>
          <cell r="B2400" t="str">
            <v xml:space="preserve">JOELHO PVC, SOLDAVEL, BB, 45 GRAUS, DN 40 MM, PARA ESGOTO PREDIAL                                                                                                                                                                                                                                                                                                                                                                                                                                         </v>
          </cell>
          <cell r="C2400" t="str">
            <v xml:space="preserve">UN    </v>
          </cell>
          <cell r="D2400" t="str">
            <v>CR</v>
          </cell>
          <cell r="E2400" t="str">
            <v>2,47</v>
          </cell>
        </row>
        <row r="2401">
          <cell r="A2401">
            <v>3517</v>
          </cell>
          <cell r="B2401" t="str">
            <v xml:space="preserve">JOELHO PVC, SOLDAVEL, BB, 90 GRAUS, SEM ANEL, DN 40 MM, PARA ESGOTO PREDIAL SECUNDARIO                                                                                                                                                                                                                                                                                                                                                                                                                    </v>
          </cell>
          <cell r="C2401" t="str">
            <v xml:space="preserve">UN    </v>
          </cell>
          <cell r="D2401" t="str">
            <v>CR</v>
          </cell>
          <cell r="E2401" t="str">
            <v>2,23</v>
          </cell>
        </row>
        <row r="2402">
          <cell r="A2402">
            <v>3515</v>
          </cell>
          <cell r="B2402" t="str">
            <v xml:space="preserve">JOELHO PVC, SOLDAVEL, COM BUCHA DE LATAO, 90 GRAUS, 20 MM X 1/2", PARA AGUA FRIA PREDIAL                                                                                                                                                                                                                                                                                                                                                                                                                  </v>
          </cell>
          <cell r="C2402" t="str">
            <v xml:space="preserve">UN    </v>
          </cell>
          <cell r="D2402" t="str">
            <v>CR</v>
          </cell>
          <cell r="E2402" t="str">
            <v>6,33</v>
          </cell>
        </row>
        <row r="2403">
          <cell r="A2403">
            <v>20147</v>
          </cell>
          <cell r="B2403" t="str">
            <v xml:space="preserve">JOELHO PVC, SOLDAVEL, COM BUCHA DE LATAO, 90 GRAUS, 25 MM X 1/2", PARA AGUA FRIA PREDIAL                                                                                                                                                                                                                                                                                                                                                                                                                  </v>
          </cell>
          <cell r="C2403" t="str">
            <v xml:space="preserve">UN    </v>
          </cell>
          <cell r="D2403" t="str">
            <v>CR</v>
          </cell>
          <cell r="E2403" t="str">
            <v>5,21</v>
          </cell>
        </row>
        <row r="2404">
          <cell r="A2404">
            <v>3524</v>
          </cell>
          <cell r="B2404" t="str">
            <v xml:space="preserve">JOELHO PVC, SOLDAVEL, COM BUCHA DE LATAO, 90 GRAUS, 25 MM X 3/4", PARA AGUA FRIA PREDIAL                                                                                                                                                                                                                                                                                                                                                                                                                  </v>
          </cell>
          <cell r="C2404" t="str">
            <v xml:space="preserve">UN    </v>
          </cell>
          <cell r="D2404" t="str">
            <v>CR</v>
          </cell>
          <cell r="E2404" t="str">
            <v>7,84</v>
          </cell>
        </row>
        <row r="2405">
          <cell r="A2405">
            <v>3532</v>
          </cell>
          <cell r="B2405" t="str">
            <v xml:space="preserve">JOELHO PVC, SOLDAVEL, COM BUCHA DE LATAO, 90 GRAUS, 32 MM X 3/4", PARA AGUA FRIA PREDIAL                                                                                                                                                                                                                                                                                                                                                                                                                  </v>
          </cell>
          <cell r="C2405" t="str">
            <v xml:space="preserve">UN    </v>
          </cell>
          <cell r="D2405" t="str">
            <v>CR</v>
          </cell>
          <cell r="E2405" t="str">
            <v>18,12</v>
          </cell>
        </row>
        <row r="2406">
          <cell r="A2406">
            <v>3528</v>
          </cell>
          <cell r="B2406" t="str">
            <v xml:space="preserve">JOELHO PVC, SOLDAVEL, PB, 45 GRAUS, DN 100 MM, PARA ESGOTO PREDIAL                                                                                                                                                                                                                                                                                                                                                                                                                                        </v>
          </cell>
          <cell r="C2406" t="str">
            <v xml:space="preserve">UN    </v>
          </cell>
          <cell r="D2406" t="str">
            <v>CR</v>
          </cell>
          <cell r="E2406" t="str">
            <v>9,64</v>
          </cell>
        </row>
        <row r="2407">
          <cell r="A2407">
            <v>37952</v>
          </cell>
          <cell r="B2407" t="str">
            <v xml:space="preserve">JOELHO PVC, SOLDAVEL, PB, 45 GRAUS, DN 150 MM, PARA ESGOTO PREDIAL                                                                                                                                                                                                                                                                                                                                                                                                                                        </v>
          </cell>
          <cell r="C2407" t="str">
            <v xml:space="preserve">UN    </v>
          </cell>
          <cell r="D2407" t="str">
            <v>CR</v>
          </cell>
          <cell r="E2407" t="str">
            <v>69,11</v>
          </cell>
        </row>
        <row r="2408">
          <cell r="A2408">
            <v>37951</v>
          </cell>
          <cell r="B2408" t="str">
            <v xml:space="preserve">JOELHO PVC, SOLDAVEL, PB, 45 GRAUS, DN 40 MM, PARA ESGOTO PREDIAL                                                                                                                                                                                                                                                                                                                                                                                                                                         </v>
          </cell>
          <cell r="C2408" t="str">
            <v xml:space="preserve">UN    </v>
          </cell>
          <cell r="D2408" t="str">
            <v>CR</v>
          </cell>
          <cell r="E2408" t="str">
            <v>2,60</v>
          </cell>
        </row>
        <row r="2409">
          <cell r="A2409">
            <v>3518</v>
          </cell>
          <cell r="B2409" t="str">
            <v xml:space="preserve">JOELHO PVC, SOLDAVEL, PB, 45 GRAUS, DN 50 MM, PARA ESGOTO PREDIAL                                                                                                                                                                                                                                                                                                                                                                                                                                         </v>
          </cell>
          <cell r="C2409" t="str">
            <v xml:space="preserve">UN    </v>
          </cell>
          <cell r="D2409" t="str">
            <v>CR</v>
          </cell>
          <cell r="E2409" t="str">
            <v>4,00</v>
          </cell>
        </row>
        <row r="2410">
          <cell r="A2410">
            <v>3519</v>
          </cell>
          <cell r="B2410" t="str">
            <v xml:space="preserve">JOELHO PVC, SOLDAVEL, PB, 45 GRAUS, DN 75 MM, PARA ESGOTO PREDIAL                                                                                                                                                                                                                                                                                                                                                                                                                                         </v>
          </cell>
          <cell r="C2410" t="str">
            <v xml:space="preserve">UN    </v>
          </cell>
          <cell r="D2410" t="str">
            <v>CR</v>
          </cell>
          <cell r="E2410" t="str">
            <v>8,36</v>
          </cell>
        </row>
        <row r="2411">
          <cell r="A2411">
            <v>3520</v>
          </cell>
          <cell r="B2411" t="str">
            <v xml:space="preserve">JOELHO PVC, SOLDAVEL, PB, 90 GRAUS, DN 100 MM, PARA ESGOTO PREDIAL                                                                                                                                                                                                                                                                                                                                                                                                                                        </v>
          </cell>
          <cell r="C2411" t="str">
            <v xml:space="preserve">UN    </v>
          </cell>
          <cell r="D2411" t="str">
            <v>CR</v>
          </cell>
          <cell r="E2411" t="str">
            <v>8,76</v>
          </cell>
        </row>
        <row r="2412">
          <cell r="A2412">
            <v>37950</v>
          </cell>
          <cell r="B2412" t="str">
            <v xml:space="preserve">JOELHO PVC, SOLDAVEL, PB, 90 GRAUS, DN 150 MM, PARA ESGOTO PREDIAL                                                                                                                                                                                                                                                                                                                                                                                                                                        </v>
          </cell>
          <cell r="C2412" t="str">
            <v xml:space="preserve">UN    </v>
          </cell>
          <cell r="D2412" t="str">
            <v>CR</v>
          </cell>
          <cell r="E2412" t="str">
            <v>63,62</v>
          </cell>
        </row>
        <row r="2413">
          <cell r="A2413">
            <v>37949</v>
          </cell>
          <cell r="B2413" t="str">
            <v xml:space="preserve">JOELHO PVC, SOLDAVEL, PB, 90 GRAUS, DN 40 MM, PARA ESGOTO PREDIAL                                                                                                                                                                                                                                                                                                                                                                                                                                         </v>
          </cell>
          <cell r="C2413" t="str">
            <v xml:space="preserve">UN    </v>
          </cell>
          <cell r="D2413" t="str">
            <v>CR</v>
          </cell>
          <cell r="E2413" t="str">
            <v>2,34</v>
          </cell>
        </row>
        <row r="2414">
          <cell r="A2414">
            <v>3526</v>
          </cell>
          <cell r="B2414" t="str">
            <v xml:space="preserve">JOELHO PVC, SOLDAVEL, PB, 90 GRAUS, DN 50 MM, PARA ESGOTO PREDIAL                                                                                                                                                                                                                                                                                                                                                                                                                                         </v>
          </cell>
          <cell r="C2414" t="str">
            <v xml:space="preserve">UN    </v>
          </cell>
          <cell r="D2414" t="str">
            <v>CR</v>
          </cell>
          <cell r="E2414" t="str">
            <v>3,23</v>
          </cell>
        </row>
        <row r="2415">
          <cell r="A2415">
            <v>3509</v>
          </cell>
          <cell r="B2415" t="str">
            <v xml:space="preserve">JOELHO PVC, SOLDAVEL, PB, 90 GRAUS, DN 75 MM, PARA ESGOTO PREDIAL                                                                                                                                                                                                                                                                                                                                                                                                                                         </v>
          </cell>
          <cell r="C2415" t="str">
            <v xml:space="preserve">UN    </v>
          </cell>
          <cell r="D2415" t="str">
            <v>CR</v>
          </cell>
          <cell r="E2415" t="str">
            <v>7,33</v>
          </cell>
        </row>
        <row r="2416">
          <cell r="A2416">
            <v>3530</v>
          </cell>
          <cell r="B2416" t="str">
            <v xml:space="preserve">JOELHO PVC, SOLDAVEL, 90 GRAUS, 110 MM, COR MARROM, PARA AGUA FRIA PREDIAL                                                                                                                                                                                                                                                                                                                                                                                                                                </v>
          </cell>
          <cell r="C2416" t="str">
            <v xml:space="preserve">UN    </v>
          </cell>
          <cell r="D2416" t="str">
            <v>CR</v>
          </cell>
          <cell r="E2416" t="str">
            <v>201,19</v>
          </cell>
        </row>
        <row r="2417">
          <cell r="A2417">
            <v>3542</v>
          </cell>
          <cell r="B2417" t="str">
            <v xml:space="preserve">JOELHO PVC, SOLDAVEL, 90 GRAUS, 20 MM, COR MARROM, PARA AGUA FRIA PREDIAL                                                                                                                                                                                                                                                                                                                                                                                                                                 </v>
          </cell>
          <cell r="C2417" t="str">
            <v xml:space="preserve">UN    </v>
          </cell>
          <cell r="D2417" t="str">
            <v>CR</v>
          </cell>
          <cell r="E2417" t="str">
            <v>0,58</v>
          </cell>
        </row>
        <row r="2418">
          <cell r="A2418">
            <v>3529</v>
          </cell>
          <cell r="B2418" t="str">
            <v xml:space="preserve">JOELHO PVC, SOLDAVEL, 90 GRAUS, 25 MM, COR MARROM, PARA AGUA FRIA PREDIAL                                                                                                                                                                                                                                                                                                                                                                                                                                 </v>
          </cell>
          <cell r="C2418" t="str">
            <v xml:space="preserve">UN    </v>
          </cell>
          <cell r="D2418" t="str">
            <v>CR</v>
          </cell>
          <cell r="E2418" t="str">
            <v>0,71</v>
          </cell>
        </row>
        <row r="2419">
          <cell r="A2419">
            <v>3536</v>
          </cell>
          <cell r="B2419" t="str">
            <v xml:space="preserve">JOELHO PVC, SOLDAVEL, 90 GRAUS, 32 MM, COR MARROM, PARA AGUA FRIA PREDIAL                                                                                                                                                                                                                                                                                                                                                                                                                                 </v>
          </cell>
          <cell r="C2419" t="str">
            <v xml:space="preserve">UN    </v>
          </cell>
          <cell r="D2419" t="str">
            <v>CR</v>
          </cell>
          <cell r="E2419" t="str">
            <v>2,36</v>
          </cell>
        </row>
        <row r="2420">
          <cell r="A2420">
            <v>3535</v>
          </cell>
          <cell r="B2420" t="str">
            <v xml:space="preserve">JOELHO PVC, SOLDAVEL, 90 GRAUS, 40 MM, COR MARROM, PARA AGUA FRIA PREDIAL                                                                                                                                                                                                                                                                                                                                                                                                                                 </v>
          </cell>
          <cell r="C2420" t="str">
            <v xml:space="preserve">UN    </v>
          </cell>
          <cell r="D2420" t="str">
            <v>CR</v>
          </cell>
          <cell r="E2420" t="str">
            <v>5,74</v>
          </cell>
        </row>
        <row r="2421">
          <cell r="A2421">
            <v>3540</v>
          </cell>
          <cell r="B2421" t="str">
            <v xml:space="preserve">JOELHO PVC, SOLDAVEL, 90 GRAUS, 50 MM, COR MARROM, PARA AGUA FRIA PREDIAL                                                                                                                                                                                                                                                                                                                                                                                                                                 </v>
          </cell>
          <cell r="C2421" t="str">
            <v xml:space="preserve">UN    </v>
          </cell>
          <cell r="D2421" t="str">
            <v>CR</v>
          </cell>
          <cell r="E2421" t="str">
            <v>4,86</v>
          </cell>
        </row>
        <row r="2422">
          <cell r="A2422">
            <v>3539</v>
          </cell>
          <cell r="B2422" t="str">
            <v xml:space="preserve">JOELHO PVC, SOLDAVEL, 90 GRAUS, 60 MM, COR MARROM, PARA AGUA FRIA PREDIAL                                                                                                                                                                                                                                                                                                                                                                                                                                 </v>
          </cell>
          <cell r="C2422" t="str">
            <v xml:space="preserve">UN    </v>
          </cell>
          <cell r="D2422" t="str">
            <v>CR</v>
          </cell>
          <cell r="E2422" t="str">
            <v>28,16</v>
          </cell>
        </row>
        <row r="2423">
          <cell r="A2423">
            <v>3513</v>
          </cell>
          <cell r="B2423" t="str">
            <v xml:space="preserve">JOELHO PVC, SOLDAVEL, 90 GRAUS, 85 MM, COR MARROM, PARA AGUA FRIA PREDIAL                                                                                                                                                                                                                                                                                                                                                                                                                                 </v>
          </cell>
          <cell r="C2423" t="str">
            <v xml:space="preserve">UN    </v>
          </cell>
          <cell r="D2423" t="str">
            <v>CR</v>
          </cell>
          <cell r="E2423" t="str">
            <v>99,29</v>
          </cell>
        </row>
        <row r="2424">
          <cell r="A2424">
            <v>3510</v>
          </cell>
          <cell r="B2424" t="str">
            <v xml:space="preserve">JOELHO PVC, 90 GRAUS, ROSCAVEL, 1 1/4", COR BRANCA, AGUA FRIA PREDIAL                                                                                                                                                                                                                                                                                                                                                                                                                                     </v>
          </cell>
          <cell r="C2424" t="str">
            <v xml:space="preserve">UN    </v>
          </cell>
          <cell r="D2424" t="str">
            <v>CR</v>
          </cell>
          <cell r="E2424" t="str">
            <v>12,26</v>
          </cell>
        </row>
        <row r="2425">
          <cell r="A2425">
            <v>38913</v>
          </cell>
          <cell r="B2425" t="str">
            <v xml:space="preserve">JOELHO/COTOVELO 90 GRAUS, METALICO, PARA CONEXAO COM ANEL DESLIZANTE, DN 16 MM, EM TUBO PEX PARA INST. AGUA QUENTE/FRIA                                                                                                                                                                                                                                                                                                                                                                                   </v>
          </cell>
          <cell r="C2425" t="str">
            <v xml:space="preserve">UN    </v>
          </cell>
          <cell r="D2425" t="str">
            <v>CR</v>
          </cell>
          <cell r="E2425" t="str">
            <v>9,42</v>
          </cell>
        </row>
        <row r="2426">
          <cell r="A2426">
            <v>38914</v>
          </cell>
          <cell r="B2426" t="str">
            <v xml:space="preserve">JOELHO/COTOVELO 90 GRAUS, METALICO, PARA CONEXAO COM ANEL DESLIZANTE, DN 20 MM, EM TUBO PEX PARA INST. AGUA QUENTE/FRIA                                                                                                                                                                                                                                                                                                                                                                                   </v>
          </cell>
          <cell r="C2426" t="str">
            <v xml:space="preserve">UN    </v>
          </cell>
          <cell r="D2426" t="str">
            <v>CR</v>
          </cell>
          <cell r="E2426" t="str">
            <v>11,57</v>
          </cell>
        </row>
        <row r="2427">
          <cell r="A2427">
            <v>38915</v>
          </cell>
          <cell r="B2427" t="str">
            <v xml:space="preserve">JOELHO/COTOVELO 90 GRAUS, METALICO, PARA CONEXAO COM ANEL DESLIZANTE, DN 25 MM, EM TUBO PEX PARA INST. AGUA QUENTE/FRIA                                                                                                                                                                                                                                                                                                                                                                                   </v>
          </cell>
          <cell r="C2427" t="str">
            <v xml:space="preserve">UN    </v>
          </cell>
          <cell r="D2427" t="str">
            <v>CR</v>
          </cell>
          <cell r="E2427" t="str">
            <v>22,29</v>
          </cell>
        </row>
        <row r="2428">
          <cell r="A2428">
            <v>38916</v>
          </cell>
          <cell r="B2428" t="str">
            <v xml:space="preserve">JOELHO/COTOVELO 90 GRAUS, METALICO, PARA CONEXAO COM ANEL DESLIZANTE, DN 32 MM, EM TUBO PEX PARA INST. AGUA QUENTE/FRIA                                                                                                                                                                                                                                                                                                                                                                                   </v>
          </cell>
          <cell r="C2428" t="str">
            <v xml:space="preserve">UN    </v>
          </cell>
          <cell r="D2428" t="str">
            <v>CR</v>
          </cell>
          <cell r="E2428" t="str">
            <v>30,85</v>
          </cell>
        </row>
        <row r="2429">
          <cell r="A2429">
            <v>39300</v>
          </cell>
          <cell r="B2429" t="str">
            <v xml:space="preserve">JOELHO/COTOVELO 90 GRAUS, PLASTICO, PARA CONEXAO COM CRIMPAGEM, DN 16 MM, EM TUBO PEX PARA INST. AGUA QUENTE/FRIA                                                                                                                                                                                                                                                                                                                                                                                         </v>
          </cell>
          <cell r="C2429" t="str">
            <v xml:space="preserve">UN    </v>
          </cell>
          <cell r="D2429" t="str">
            <v>CR</v>
          </cell>
          <cell r="E2429" t="str">
            <v>8,41</v>
          </cell>
        </row>
        <row r="2430">
          <cell r="A2430">
            <v>39301</v>
          </cell>
          <cell r="B2430" t="str">
            <v xml:space="preserve">JOELHO/COTOVELO 90 GRAUS, PLASTICO, PARA CONEXAO COM CRIMPAGEM, DN 20 MM, EM TUBO PEX PARA INST. AGUA QUENTE/FRIA                                                                                                                                                                                                                                                                                                                                                                                         </v>
          </cell>
          <cell r="C2430" t="str">
            <v xml:space="preserve">UN    </v>
          </cell>
          <cell r="D2430" t="str">
            <v>CR</v>
          </cell>
          <cell r="E2430" t="str">
            <v>11,26</v>
          </cell>
        </row>
        <row r="2431">
          <cell r="A2431">
            <v>39302</v>
          </cell>
          <cell r="B2431" t="str">
            <v xml:space="preserve">JOELHO/COTOVELO 90 GRAUS, PLASTICO, PARA CONEXAO COM CRIMPAGEM, DN 25 MM, EM TUBO PEX PARA INST. AGUA QUENTE/FRIA                                                                                                                                                                                                                                                                                                                                                                                         </v>
          </cell>
          <cell r="C2431" t="str">
            <v xml:space="preserve">UN    </v>
          </cell>
          <cell r="D2431" t="str">
            <v>CR</v>
          </cell>
          <cell r="E2431" t="str">
            <v>20,47</v>
          </cell>
        </row>
        <row r="2432">
          <cell r="A2432">
            <v>38923</v>
          </cell>
          <cell r="B2432" t="str">
            <v xml:space="preserve">JOELHO/COTOVELO 90 GRAUS, ROSCA FEMEA TERMINAL, METALICO, PARA CONEXAO COM ANEL DESLIZANTE, DN 16 MM X 1/2", EM TUBO PEX PARA INST. AGUA QUENTE/FRIA                                                                                                                                                                                                                                                                                                                                                      </v>
          </cell>
          <cell r="C2432" t="str">
            <v xml:space="preserve">UN    </v>
          </cell>
          <cell r="D2432" t="str">
            <v>CR</v>
          </cell>
          <cell r="E2432" t="str">
            <v>10,08</v>
          </cell>
        </row>
        <row r="2433">
          <cell r="A2433">
            <v>38925</v>
          </cell>
          <cell r="B2433" t="str">
            <v xml:space="preserve">JOELHO/COTOVELO 90 GRAUS, ROSCA FEMEA TERMINAL, METALICO, PARA CONEXAO COM ANEL DESLIZANTE, DN 20 MM X 1/2", EM TUBO PEX PARA INST. AGUA QUENTE/FRIA                                                                                                                                                                                                                                                                                                                                                      </v>
          </cell>
          <cell r="C2433" t="str">
            <v xml:space="preserve">UN    </v>
          </cell>
          <cell r="D2433" t="str">
            <v>CR</v>
          </cell>
          <cell r="E2433" t="str">
            <v>11,70</v>
          </cell>
        </row>
        <row r="2434">
          <cell r="A2434">
            <v>38926</v>
          </cell>
          <cell r="B2434" t="str">
            <v xml:space="preserve">JOELHO/COTOVELO 90 GRAUS, ROSCA FEMEA TERMINAL, METALICO, PARA CONEXAO COM ANEL DESLIZANTE, DN 20 MM X 3/4", EM TUBO PEX PARA INST. AGUA QUENTE/FRIA                                                                                                                                                                                                                                                                                                                                                      </v>
          </cell>
          <cell r="C2434" t="str">
            <v xml:space="preserve">UN    </v>
          </cell>
          <cell r="D2434" t="str">
            <v>CR</v>
          </cell>
          <cell r="E2434" t="str">
            <v>13,87</v>
          </cell>
        </row>
        <row r="2435">
          <cell r="A2435">
            <v>38927</v>
          </cell>
          <cell r="B2435" t="str">
            <v xml:space="preserve">JOELHO/COTOVELO 90 GRAUS, ROSCA FEMEA TERMINAL, METALICO, PARA CONEXAO COM ANEL DESLIZANTE, DN 25 MM X 3/4", EM TUBO PEX PARA INST. AGUA QUENTE/FRIA                                                                                                                                                                                                                                                                                                                                                      </v>
          </cell>
          <cell r="C2435" t="str">
            <v xml:space="preserve">UN    </v>
          </cell>
          <cell r="D2435" t="str">
            <v>CR</v>
          </cell>
          <cell r="E2435" t="str">
            <v>17,52</v>
          </cell>
        </row>
        <row r="2436">
          <cell r="A2436">
            <v>39304</v>
          </cell>
          <cell r="B2436" t="str">
            <v xml:space="preserve">JOELHO/COTOVELO 90 GRAUS, ROSCA FEMEA TERMINAL, PLASTICO, PARA CONEXAO COM CRIMPAGEM, DN 16 MM X 1/2", EM TUBO PEX PARA INST. AGUA QUENTE/FRIA                                                                                                                                                                                                                                                                                                                                                            </v>
          </cell>
          <cell r="C2436" t="str">
            <v xml:space="preserve">UN    </v>
          </cell>
          <cell r="D2436" t="str">
            <v>CR</v>
          </cell>
          <cell r="E2436" t="str">
            <v>9,95</v>
          </cell>
        </row>
        <row r="2437">
          <cell r="A2437">
            <v>39305</v>
          </cell>
          <cell r="B2437" t="str">
            <v xml:space="preserve">JOELHO/COTOVELO 90 GRAUS, ROSCA FEMEA TERMINAL, PLASTICO, PARA CONEXAO COM CRIMPAGEM, DN 20 MM X 1/2", EM TUBO PEX PARA INST. AGUA QUENTE/FRIA                                                                                                                                                                                                                                                                                                                                                            </v>
          </cell>
          <cell r="C2437" t="str">
            <v xml:space="preserve">UN    </v>
          </cell>
          <cell r="D2437" t="str">
            <v>CR</v>
          </cell>
          <cell r="E2437" t="str">
            <v>10,91</v>
          </cell>
        </row>
        <row r="2438">
          <cell r="A2438">
            <v>39306</v>
          </cell>
          <cell r="B2438" t="str">
            <v xml:space="preserve">JOELHO/COTOVELO 90 GRAUS, ROSCA FEMEA TERMINAL, PLASTICO, PARA CONEXAO COM CRIMPAGEM, DN 20 MM X 3/4", EM TUBO PEX PARA INST. AGUA QUENTE/FRIA                                                                                                                                                                                                                                                                                                                                                            </v>
          </cell>
          <cell r="C2438" t="str">
            <v xml:space="preserve">UN    </v>
          </cell>
          <cell r="D2438" t="str">
            <v>CR</v>
          </cell>
          <cell r="E2438" t="str">
            <v>14,67</v>
          </cell>
        </row>
        <row r="2439">
          <cell r="A2439">
            <v>38928</v>
          </cell>
          <cell r="B2439" t="str">
            <v xml:space="preserve">JOELHO/COTOVELO 90 GRAUS, ROSCA FEMEA TERMINAL, PLASTICO, PARA CONEXAO COM CRIMPAGEM, DN 25 MM X 1/2", EM TUBO PEX PARA INST. AGUA QUENTE/FRIA                                                                                                                                                                                                                                                                                                                                                            </v>
          </cell>
          <cell r="C2439" t="str">
            <v xml:space="preserve">UN    </v>
          </cell>
          <cell r="D2439" t="str">
            <v>CR</v>
          </cell>
          <cell r="E2439" t="str">
            <v>19,39</v>
          </cell>
        </row>
        <row r="2440">
          <cell r="A2440">
            <v>38941</v>
          </cell>
          <cell r="B2440" t="str">
            <v xml:space="preserve">JOELHO/COTOVELO, ROSCA FEMEA MOVEL, METALICO, PARA CONEXAO COM ANEL DESLIZANTE, DN 20 MM X 3/4", EM TUBO PEX PARA INST. AGUA QUENTE/FRIA                                                                                                                                                                                                                                                                                                                                                                  </v>
          </cell>
          <cell r="C2440" t="str">
            <v xml:space="preserve">UN    </v>
          </cell>
          <cell r="D2440" t="str">
            <v>CR</v>
          </cell>
          <cell r="E2440" t="str">
            <v>15,20</v>
          </cell>
        </row>
        <row r="2441">
          <cell r="A2441">
            <v>38917</v>
          </cell>
          <cell r="B2441" t="str">
            <v xml:space="preserve">JOELHO/COTOVELO, ROSCA FEMEA, COM BASE FIXA, METALICO, PARA CONEXAO COM ANEL DESLIZANTE, DN 16 MM X 1/2", EM TUBO PEX PARA INST. AGUA QUENTE/FRIA                                                                                                                                                                                                                                                                                                                                                         </v>
          </cell>
          <cell r="C2441" t="str">
            <v xml:space="preserve">UN    </v>
          </cell>
          <cell r="D2441" t="str">
            <v>CR</v>
          </cell>
          <cell r="E2441" t="str">
            <v>10,84</v>
          </cell>
        </row>
        <row r="2442">
          <cell r="A2442">
            <v>38919</v>
          </cell>
          <cell r="B2442" t="str">
            <v xml:space="preserve">JOELHO/COTOVELO, ROSCA FEMEA, COM BASE FIXA, METALICO, PARA CONEXAO COM ANEL DESLIZANTE, DN 20 MM X 1/2", EM TUBO PEX PARA INST. AGUA QUENTE/FRIA                                                                                                                                                                                                                                                                                                                                                         </v>
          </cell>
          <cell r="C2442" t="str">
            <v xml:space="preserve">UN    </v>
          </cell>
          <cell r="D2442" t="str">
            <v>CR</v>
          </cell>
          <cell r="E2442" t="str">
            <v>12,72</v>
          </cell>
        </row>
        <row r="2443">
          <cell r="A2443">
            <v>38922</v>
          </cell>
          <cell r="B2443" t="str">
            <v xml:space="preserve">JOELHO/COTOVELO, ROSCA FEMEA, COM BASE FIXA, METALICO, PARA CONEXAO COM ANEL DESLIZANTE, DN 25 MM X 3/4", EM TUBO PEX PARA INST. AGUA QUENTE/FRIA                                                                                                                                                                                                                                                                                                                                                         </v>
          </cell>
          <cell r="C2443" t="str">
            <v xml:space="preserve">UN    </v>
          </cell>
          <cell r="D2443" t="str">
            <v>CR</v>
          </cell>
          <cell r="E2443" t="str">
            <v>17,07</v>
          </cell>
        </row>
        <row r="2444">
          <cell r="A2444">
            <v>20151</v>
          </cell>
          <cell r="B2444" t="str">
            <v xml:space="preserve">JOELHO, PVC SERIE R, 45 GRAUS, DN 100 MM, PARA ESGOTO PREDIAL                                                                                                                                                                                                                                                                                                                                                                                                                                             </v>
          </cell>
          <cell r="C2444" t="str">
            <v xml:space="preserve">UN    </v>
          </cell>
          <cell r="D2444" t="str">
            <v>CR</v>
          </cell>
          <cell r="E2444" t="str">
            <v>21,55</v>
          </cell>
        </row>
        <row r="2445">
          <cell r="A2445">
            <v>20152</v>
          </cell>
          <cell r="B2445" t="str">
            <v xml:space="preserve">JOELHO, PVC SERIE R, 45 GRAUS, DN 150 MM, PARA ESGOTO PREDIAL                                                                                                                                                                                                                                                                                                                                                                                                                                             </v>
          </cell>
          <cell r="C2445" t="str">
            <v xml:space="preserve">UN    </v>
          </cell>
          <cell r="D2445" t="str">
            <v>CR</v>
          </cell>
          <cell r="E2445" t="str">
            <v>77,98</v>
          </cell>
        </row>
        <row r="2446">
          <cell r="A2446">
            <v>20148</v>
          </cell>
          <cell r="B2446" t="str">
            <v xml:space="preserve">JOELHO, PVC SERIE R, 45 GRAUS, DN 40 MM, PARA ESGOTO PREDIAL                                                                                                                                                                                                                                                                                                                                                                                                                                              </v>
          </cell>
          <cell r="C2446" t="str">
            <v xml:space="preserve">UN    </v>
          </cell>
          <cell r="D2446" t="str">
            <v>CR</v>
          </cell>
          <cell r="E2446" t="str">
            <v>4,24</v>
          </cell>
        </row>
        <row r="2447">
          <cell r="A2447">
            <v>20149</v>
          </cell>
          <cell r="B2447" t="str">
            <v xml:space="preserve">JOELHO, PVC SERIE R, 45 GRAUS, DN 50 MM, PARA ESGOTO PREDIAL                                                                                                                                                                                                                                                                                                                                                                                                                                              </v>
          </cell>
          <cell r="C2447" t="str">
            <v xml:space="preserve">UN    </v>
          </cell>
          <cell r="D2447" t="str">
            <v>CR</v>
          </cell>
          <cell r="E2447" t="str">
            <v>7,08</v>
          </cell>
        </row>
        <row r="2448">
          <cell r="A2448">
            <v>20150</v>
          </cell>
          <cell r="B2448" t="str">
            <v xml:space="preserve">JOELHO, PVC SERIE R, 45 GRAUS, DN 75 MM, PARA ESGOTO PREDIAL                                                                                                                                                                                                                                                                                                                                                                                                                                              </v>
          </cell>
          <cell r="C2448" t="str">
            <v xml:space="preserve">UN    </v>
          </cell>
          <cell r="D2448" t="str">
            <v>CR</v>
          </cell>
          <cell r="E2448" t="str">
            <v>18,24</v>
          </cell>
        </row>
        <row r="2449">
          <cell r="A2449">
            <v>20157</v>
          </cell>
          <cell r="B2449" t="str">
            <v xml:space="preserve">JOELHO, PVC SERIE R, 90 GRAUS, DN 100 MM, PARA ESGOTO PREDIAL                                                                                                                                                                                                                                                                                                                                                                                                                                             </v>
          </cell>
          <cell r="C2449" t="str">
            <v xml:space="preserve">UN    </v>
          </cell>
          <cell r="D2449" t="str">
            <v>CR</v>
          </cell>
          <cell r="E2449" t="str">
            <v>20,47</v>
          </cell>
        </row>
        <row r="2450">
          <cell r="A2450">
            <v>20158</v>
          </cell>
          <cell r="B2450" t="str">
            <v xml:space="preserve">JOELHO, PVC SERIE R, 90 GRAUS, DN 150 MM, PARA ESGOTO PREDIAL                                                                                                                                                                                                                                                                                                                                                                                                                                             </v>
          </cell>
          <cell r="C2450" t="str">
            <v xml:space="preserve">UN    </v>
          </cell>
          <cell r="D2450" t="str">
            <v>CR</v>
          </cell>
          <cell r="E2450" t="str">
            <v>81,29</v>
          </cell>
        </row>
        <row r="2451">
          <cell r="A2451">
            <v>20154</v>
          </cell>
          <cell r="B2451" t="str">
            <v xml:space="preserve">JOELHO, PVC SERIE R, 90 GRAUS, DN 40 MM, PARA ESGOTO PREDIAL                                                                                                                                                                                                                                                                                                                                                                                                                                              </v>
          </cell>
          <cell r="C2451" t="str">
            <v xml:space="preserve">UN    </v>
          </cell>
          <cell r="D2451" t="str">
            <v>CR</v>
          </cell>
          <cell r="E2451" t="str">
            <v>4,15</v>
          </cell>
        </row>
        <row r="2452">
          <cell r="A2452">
            <v>20155</v>
          </cell>
          <cell r="B2452" t="str">
            <v xml:space="preserve">JOELHO, PVC SERIE R, 90 GRAUS, DN 50 MM, PARA ESGOTO PREDIAL                                                                                                                                                                                                                                                                                                                                                                                                                                              </v>
          </cell>
          <cell r="C2452" t="str">
            <v xml:space="preserve">UN    </v>
          </cell>
          <cell r="D2452" t="str">
            <v>CR</v>
          </cell>
          <cell r="E2452" t="str">
            <v>6,32</v>
          </cell>
        </row>
        <row r="2453">
          <cell r="A2453">
            <v>20156</v>
          </cell>
          <cell r="B2453" t="str">
            <v xml:space="preserve">JOELHO, PVC SERIE R, 90 GRAUS, DN 75 MM, PARA ESGOTO PREDIAL                                                                                                                                                                                                                                                                                                                                                                                                                                              </v>
          </cell>
          <cell r="C2453" t="str">
            <v xml:space="preserve">UN    </v>
          </cell>
          <cell r="D2453" t="str">
            <v>CR</v>
          </cell>
          <cell r="E2453" t="str">
            <v>17,76</v>
          </cell>
        </row>
        <row r="2454">
          <cell r="A2454">
            <v>3499</v>
          </cell>
          <cell r="B2454" t="str">
            <v xml:space="preserve">JOELHO, PVC SOLDAVEL, 45 GRAUS, 20 MM, COR MARROM, PARA AGUA FRIA PREDIAL                                                                                                                                                                                                                                                                                                                                                                                                                                 </v>
          </cell>
          <cell r="C2454" t="str">
            <v xml:space="preserve">UN    </v>
          </cell>
          <cell r="D2454" t="str">
            <v>CR</v>
          </cell>
          <cell r="E2454" t="str">
            <v>1,10</v>
          </cell>
        </row>
        <row r="2455">
          <cell r="A2455">
            <v>3500</v>
          </cell>
          <cell r="B2455" t="str">
            <v xml:space="preserve">JOELHO, PVC SOLDAVEL, 45 GRAUS, 25 MM, COR MARROM, PARA AGUA FRIA PREDIAL                                                                                                                                                                                                                                                                                                                                                                                                                                 </v>
          </cell>
          <cell r="C2455" t="str">
            <v xml:space="preserve">UN    </v>
          </cell>
          <cell r="D2455" t="str">
            <v>CR</v>
          </cell>
          <cell r="E2455" t="str">
            <v>1,46</v>
          </cell>
        </row>
        <row r="2456">
          <cell r="A2456">
            <v>3501</v>
          </cell>
          <cell r="B2456" t="str">
            <v xml:space="preserve">JOELHO, PVC SOLDAVEL, 45 GRAUS, 32 MM, COR MARROM, PARA AGUA FRIA PREDIAL                                                                                                                                                                                                                                                                                                                                                                                                                                 </v>
          </cell>
          <cell r="C2456" t="str">
            <v xml:space="preserve">UN    </v>
          </cell>
          <cell r="D2456" t="str">
            <v>CR</v>
          </cell>
          <cell r="E2456" t="str">
            <v>4,03</v>
          </cell>
        </row>
        <row r="2457">
          <cell r="A2457">
            <v>3502</v>
          </cell>
          <cell r="B2457" t="str">
            <v xml:space="preserve">JOELHO, PVC SOLDAVEL, 45 GRAUS, 40 MM, COR MARROM, PARA AGUA FRIA PREDIAL                                                                                                                                                                                                                                                                                                                                                                                                                                 </v>
          </cell>
          <cell r="C2457" t="str">
            <v xml:space="preserve">UN    </v>
          </cell>
          <cell r="D2457" t="str">
            <v>CR</v>
          </cell>
          <cell r="E2457" t="str">
            <v>5,80</v>
          </cell>
        </row>
        <row r="2458">
          <cell r="A2458">
            <v>3503</v>
          </cell>
          <cell r="B2458" t="str">
            <v xml:space="preserve">JOELHO, PVC SOLDAVEL, 45 GRAUS, 50 MM, COR MARROM, PARA AGUA FRIA PREDIAL                                                                                                                                                                                                                                                                                                                                                                                                                                 </v>
          </cell>
          <cell r="C2458" t="str">
            <v xml:space="preserve">UN    </v>
          </cell>
          <cell r="D2458" t="str">
            <v>CR</v>
          </cell>
          <cell r="E2458" t="str">
            <v>7,28</v>
          </cell>
        </row>
        <row r="2459">
          <cell r="A2459">
            <v>3477</v>
          </cell>
          <cell r="B2459" t="str">
            <v xml:space="preserve">JOELHO, PVC SOLDAVEL, 45 GRAUS, 60 MM, COR MARROM, PARA AGUA FRIA PREDIAL                                                                                                                                                                                                                                                                                                                                                                                                                                 </v>
          </cell>
          <cell r="C2459" t="str">
            <v xml:space="preserve">UN    </v>
          </cell>
          <cell r="D2459" t="str">
            <v>CR</v>
          </cell>
          <cell r="E2459" t="str">
            <v>26,46</v>
          </cell>
        </row>
        <row r="2460">
          <cell r="A2460">
            <v>3478</v>
          </cell>
          <cell r="B2460" t="str">
            <v xml:space="preserve">JOELHO, PVC SOLDAVEL, 45 GRAUS, 75 MM, COR MARROM, PARA AGUA FRIA PREDIAL                                                                                                                                                                                                                                                                                                                                                                                                                                 </v>
          </cell>
          <cell r="C2460" t="str">
            <v xml:space="preserve">UN    </v>
          </cell>
          <cell r="D2460" t="str">
            <v>CR</v>
          </cell>
          <cell r="E2460" t="str">
            <v>63,44</v>
          </cell>
        </row>
        <row r="2461">
          <cell r="A2461">
            <v>3525</v>
          </cell>
          <cell r="B2461" t="str">
            <v xml:space="preserve">JOELHO, PVC SOLDAVEL, 45 GRAUS, 85 MM, COR MARROM, PARA AGUA FRIA PREDIAL                                                                                                                                                                                                                                                                                                                                                                                                                                 </v>
          </cell>
          <cell r="C2461" t="str">
            <v xml:space="preserve">UN    </v>
          </cell>
          <cell r="D2461" t="str">
            <v>CR</v>
          </cell>
          <cell r="E2461" t="str">
            <v>78,30</v>
          </cell>
        </row>
        <row r="2462">
          <cell r="A2462">
            <v>3511</v>
          </cell>
          <cell r="B2462" t="str">
            <v xml:space="preserve">JOELHO, PVC SOLDAVEL, 90 GRAUS, 75 MM, COR MARROM, PARA AGUA FRIA PREDIAL                                                                                                                                                                                                                                                                                                                                                                                                                                 </v>
          </cell>
          <cell r="C2462" t="str">
            <v xml:space="preserve">UN    </v>
          </cell>
          <cell r="D2462" t="str">
            <v>CR</v>
          </cell>
          <cell r="E2462" t="str">
            <v>83,05</v>
          </cell>
        </row>
        <row r="2463">
          <cell r="A2463">
            <v>12032</v>
          </cell>
          <cell r="B2463" t="str">
            <v xml:space="preserve">JOGO DE TRANQUETA E ROSETA QUADRADA DE SOBREPOR SEM FUROS, EM LATAO CROMADO, *50 X 50* MM, PARA FECHADURA DE PORTA DE BANHEIRO                                                                                                                                                                                                                                                                                                                                                                            </v>
          </cell>
          <cell r="C2463" t="str">
            <v xml:space="preserve">JG    </v>
          </cell>
          <cell r="D2463" t="str">
            <v>CR</v>
          </cell>
          <cell r="E2463" t="str">
            <v>52,87</v>
          </cell>
        </row>
        <row r="2464">
          <cell r="A2464">
            <v>12030</v>
          </cell>
          <cell r="B2464" t="str">
            <v xml:space="preserve">JOGO DE TRANQUETA E ROSETA REDONDA DE SOBREPOR SEM FUROS, EM LATAO CROMADO, DIAMETRO *50* MM, PARA FECHADURA DE PORTA DE BANHEIRO                                                                                                                                                                                                                                                                                                                                                                         </v>
          </cell>
          <cell r="C2464" t="str">
            <v xml:space="preserve">JG    </v>
          </cell>
          <cell r="D2464" t="str">
            <v>CR</v>
          </cell>
          <cell r="E2464" t="str">
            <v>49,67</v>
          </cell>
        </row>
        <row r="2465">
          <cell r="A2465">
            <v>10908</v>
          </cell>
          <cell r="B2465" t="str">
            <v xml:space="preserve">JUNCAO DE REDUCAO INVERTIDA, PVC SOLDAVEL, 100 X 50 MM, SERIE NORMAL PARA ESGOTO PREDIAL                                                                                                                                                                                                                                                                                                                                                                                                                  </v>
          </cell>
          <cell r="C2465" t="str">
            <v xml:space="preserve">UN    </v>
          </cell>
          <cell r="D2465" t="str">
            <v>CR</v>
          </cell>
          <cell r="E2465" t="str">
            <v>20,12</v>
          </cell>
        </row>
        <row r="2466">
          <cell r="A2466">
            <v>10909</v>
          </cell>
          <cell r="B2466" t="str">
            <v xml:space="preserve">JUNCAO DE REDUCAO INVERTIDA, PVC SOLDAVEL, 100 X 75 MM, SERIE NORMAL PARA ESGOTO PREDIAL                                                                                                                                                                                                                                                                                                                                                                                                                  </v>
          </cell>
          <cell r="C2466" t="str">
            <v xml:space="preserve">UN    </v>
          </cell>
          <cell r="D2466" t="str">
            <v>CR</v>
          </cell>
          <cell r="E2466" t="str">
            <v>23,41</v>
          </cell>
        </row>
        <row r="2467">
          <cell r="A2467">
            <v>3669</v>
          </cell>
          <cell r="B2467" t="str">
            <v xml:space="preserve">JUNCAO DE REDUCAO INVERTIDA, PVC SOLDAVEL, 75 X 50 MM, SERIE NORMAL PARA ESGOTO PREDIAL                                                                                                                                                                                                                                                                                                                                                                                                                   </v>
          </cell>
          <cell r="C2467" t="str">
            <v xml:space="preserve">UN    </v>
          </cell>
          <cell r="D2467" t="str">
            <v>CR</v>
          </cell>
          <cell r="E2467" t="str">
            <v>14,38</v>
          </cell>
        </row>
        <row r="2468">
          <cell r="A2468">
            <v>20139</v>
          </cell>
          <cell r="B2468" t="str">
            <v xml:space="preserve">JUNCAO DUPLA, PVC SERIE R, DN 100 X 100 X 100 MM, PARA ESGOTO PREDIAL                                                                                                                                                                                                                                                                                                                                                                                                                                     </v>
          </cell>
          <cell r="C2468" t="str">
            <v xml:space="preserve">UN    </v>
          </cell>
          <cell r="D2468" t="str">
            <v>CR</v>
          </cell>
          <cell r="E2468" t="str">
            <v>123,67</v>
          </cell>
        </row>
        <row r="2469">
          <cell r="A2469">
            <v>3668</v>
          </cell>
          <cell r="B2469" t="str">
            <v xml:space="preserve">JUNCAO DUPLA, PVC SOLDAVEL, DN 100 X 100 X 100 MM , SERIE NORMAL PARA ESGOTO PREDIAL                                                                                                                                                                                                                                                                                                                                                                                                                      </v>
          </cell>
          <cell r="C2469" t="str">
            <v xml:space="preserve">UN    </v>
          </cell>
          <cell r="D2469" t="str">
            <v>CR</v>
          </cell>
          <cell r="E2469" t="str">
            <v>44,18</v>
          </cell>
        </row>
        <row r="2470">
          <cell r="A2470">
            <v>10911</v>
          </cell>
          <cell r="B2470" t="str">
            <v xml:space="preserve">JUNCAO INVERTIDA, PVC SOLDAVEL, 75 X 75 MM, SERIE NORMAL PARA ESGOTO PREDIAL                                                                                                                                                                                                                                                                                                                                                                                                                              </v>
          </cell>
          <cell r="C2470" t="str">
            <v xml:space="preserve">UN    </v>
          </cell>
          <cell r="D2470" t="str">
            <v>CR</v>
          </cell>
          <cell r="E2470" t="str">
            <v>19,37</v>
          </cell>
        </row>
        <row r="2471">
          <cell r="A2471">
            <v>3659</v>
          </cell>
          <cell r="B2471" t="str">
            <v xml:space="preserve">JUNCAO SIMPLES DE REDUCAO, PVC, DN 100 X 50 MM, SERIE NORMAL PARA ESGOTO PREDIAL                                                                                                                                                                                                                                                                                                                                                                                                                          </v>
          </cell>
          <cell r="C2471" t="str">
            <v xml:space="preserve">UN    </v>
          </cell>
          <cell r="D2471" t="str">
            <v>CR</v>
          </cell>
          <cell r="E2471" t="str">
            <v>19,73</v>
          </cell>
        </row>
        <row r="2472">
          <cell r="A2472">
            <v>3660</v>
          </cell>
          <cell r="B2472" t="str">
            <v xml:space="preserve">JUNCAO SIMPLES DE REDUCAO, PVC, DN 100 X 75 MM, SERIE NORMAL PARA ESGOTO PREDIAL                                                                                                                                                                                                                                                                                                                                                                                                                          </v>
          </cell>
          <cell r="C2472" t="str">
            <v xml:space="preserve">UN    </v>
          </cell>
          <cell r="D2472" t="str">
            <v>CR</v>
          </cell>
          <cell r="E2472" t="str">
            <v>25,51</v>
          </cell>
        </row>
        <row r="2473">
          <cell r="A2473">
            <v>20144</v>
          </cell>
          <cell r="B2473" t="str">
            <v xml:space="preserve">JUNCAO SIMPLES, PVC SERIE R, DN 100 X 100 MM, PARA ESGOTO PREDIAL                                                                                                                                                                                                                                                                                                                                                                                                                                         </v>
          </cell>
          <cell r="C2473" t="str">
            <v xml:space="preserve">UN    </v>
          </cell>
          <cell r="D2473" t="str">
            <v>CR</v>
          </cell>
          <cell r="E2473" t="str">
            <v>57,14</v>
          </cell>
        </row>
        <row r="2474">
          <cell r="A2474">
            <v>20143</v>
          </cell>
          <cell r="B2474" t="str">
            <v xml:space="preserve">JUNCAO SIMPLES, PVC SERIE R, DN 100 X 75 MM, PARA ESGOTO PREDIAL                                                                                                                                                                                                                                                                                                                                                                                                                                          </v>
          </cell>
          <cell r="C2474" t="str">
            <v xml:space="preserve">UN    </v>
          </cell>
          <cell r="D2474" t="str">
            <v>CR</v>
          </cell>
          <cell r="E2474" t="str">
            <v>73,11</v>
          </cell>
        </row>
        <row r="2475">
          <cell r="A2475">
            <v>20145</v>
          </cell>
          <cell r="B2475" t="str">
            <v xml:space="preserve">JUNCAO SIMPLES, PVC SERIE R, DN 150 X 100 MM, PARA ESGOTO PREDIAL                                                                                                                                                                                                                                                                                                                                                                                                                                         </v>
          </cell>
          <cell r="C2475" t="str">
            <v xml:space="preserve">UN    </v>
          </cell>
          <cell r="D2475" t="str">
            <v>CR</v>
          </cell>
          <cell r="E2475" t="str">
            <v>141,02</v>
          </cell>
        </row>
        <row r="2476">
          <cell r="A2476">
            <v>20146</v>
          </cell>
          <cell r="B2476" t="str">
            <v xml:space="preserve">JUNCAO SIMPLES, PVC SERIE R, DN 150 X 150 MM, PARA ESGOTO PREDIAL                                                                                                                                                                                                                                                                                                                                                                                                                                         </v>
          </cell>
          <cell r="C2476" t="str">
            <v xml:space="preserve">UN    </v>
          </cell>
          <cell r="D2476" t="str">
            <v>CR</v>
          </cell>
          <cell r="E2476" t="str">
            <v>192,78</v>
          </cell>
        </row>
        <row r="2477">
          <cell r="A2477">
            <v>20140</v>
          </cell>
          <cell r="B2477" t="str">
            <v xml:space="preserve">JUNCAO SIMPLES, PVC SERIE R, DN 40 X 40 MM, PARA ESGOTO PREDIAL                                                                                                                                                                                                                                                                                                                                                                                                                                           </v>
          </cell>
          <cell r="C2477" t="str">
            <v xml:space="preserve">UN    </v>
          </cell>
          <cell r="D2477" t="str">
            <v>CR</v>
          </cell>
          <cell r="E2477" t="str">
            <v>9,04</v>
          </cell>
        </row>
        <row r="2478">
          <cell r="A2478">
            <v>20141</v>
          </cell>
          <cell r="B2478" t="str">
            <v xml:space="preserve">JUNCAO SIMPLES, PVC SERIE R, DN 50 X 50 MM, PARA ESGOTO PREDIAL                                                                                                                                                                                                                                                                                                                                                                                                                                           </v>
          </cell>
          <cell r="C2478" t="str">
            <v xml:space="preserve">UN    </v>
          </cell>
          <cell r="D2478" t="str">
            <v>CR</v>
          </cell>
          <cell r="E2478" t="str">
            <v>22,15</v>
          </cell>
        </row>
        <row r="2479">
          <cell r="A2479">
            <v>20142</v>
          </cell>
          <cell r="B2479" t="str">
            <v xml:space="preserve">JUNCAO SIMPLES, PVC SERIE R, DN 75 X 75 MM, PARA ESGOTO PREDIAL                                                                                                                                                                                                                                                                                                                                                                                                                                           </v>
          </cell>
          <cell r="C2479" t="str">
            <v xml:space="preserve">UN    </v>
          </cell>
          <cell r="D2479" t="str">
            <v>CR</v>
          </cell>
          <cell r="E2479" t="str">
            <v>38,96</v>
          </cell>
        </row>
        <row r="2480">
          <cell r="A2480">
            <v>3670</v>
          </cell>
          <cell r="B2480" t="str">
            <v xml:space="preserve">JUNCAO SIMPLES, PVC, 45 GRAUS, DN 100 X 100 MM, SERIE NORMAL PARA ESGOTO PREDIAL                                                                                                                                                                                                                                                                                                                                                                                                                          </v>
          </cell>
          <cell r="C2480" t="str">
            <v xml:space="preserve">UN    </v>
          </cell>
          <cell r="D2480" t="str">
            <v>CR</v>
          </cell>
          <cell r="E2480" t="str">
            <v>25,34</v>
          </cell>
        </row>
        <row r="2481">
          <cell r="A2481">
            <v>3666</v>
          </cell>
          <cell r="B2481" t="str">
            <v xml:space="preserve">JUNCAO SIMPLES, PVC, 45 GRAUS, DN 40 X 40 MM, SERIE NORMAL PARA ESGOTO PREDIAL                                                                                                                                                                                                                                                                                                                                                                                                                            </v>
          </cell>
          <cell r="C2481" t="str">
            <v xml:space="preserve">UN    </v>
          </cell>
          <cell r="D2481" t="str">
            <v>CR</v>
          </cell>
          <cell r="E2481" t="str">
            <v>3,99</v>
          </cell>
        </row>
        <row r="2482">
          <cell r="A2482">
            <v>3662</v>
          </cell>
          <cell r="B2482" t="str">
            <v xml:space="preserve">JUNCAO SIMPLES, PVC, 45 GRAUS, DN 50 X 50 MM, SERIE NORMAL PARA ESGOTO PREDIAL                                                                                                                                                                                                                                                                                                                                                                                                                            </v>
          </cell>
          <cell r="C2482" t="str">
            <v xml:space="preserve">UN    </v>
          </cell>
          <cell r="D2482" t="str">
            <v>CR</v>
          </cell>
          <cell r="E2482" t="str">
            <v>10,40</v>
          </cell>
        </row>
        <row r="2483">
          <cell r="A2483">
            <v>3658</v>
          </cell>
          <cell r="B2483" t="str">
            <v xml:space="preserve">JUNCAO SIMPLES, PVC, 45 GRAUS, DN 75 X 75 MM, SERIE NORMAL PARA ESGOTO PREDIAL                                                                                                                                                                                                                                                                                                                                                                                                                            </v>
          </cell>
          <cell r="C2483" t="str">
            <v xml:space="preserve">UN    </v>
          </cell>
          <cell r="D2483" t="str">
            <v>CR</v>
          </cell>
          <cell r="E2483" t="str">
            <v>19,70</v>
          </cell>
        </row>
        <row r="2484">
          <cell r="A2484">
            <v>14157</v>
          </cell>
          <cell r="B2484" t="str">
            <v xml:space="preserve">JUNCAO 2 GARRAS PARA FITA PERFURADA                                                                                                                                                                                                                                                                                                                                                                                                                                                                       </v>
          </cell>
          <cell r="C2484" t="str">
            <v xml:space="preserve">UN    </v>
          </cell>
          <cell r="D2484" t="str">
            <v>CR</v>
          </cell>
          <cell r="E2484" t="str">
            <v>1,22</v>
          </cell>
        </row>
        <row r="2485">
          <cell r="A2485">
            <v>42696</v>
          </cell>
          <cell r="B2485" t="str">
            <v xml:space="preserve">JUNCAO, PVC, 45 GRAUS, JE, BBB, DN 150 MM, PARA TUBO CORRUGADO E/OU LISO, REDE COLETORA DE ESGOTO                                                                                                                                                                                                                                                                                                                                                                                                         </v>
          </cell>
          <cell r="C2485" t="str">
            <v xml:space="preserve">UN    </v>
          </cell>
          <cell r="D2485" t="str">
            <v>CR</v>
          </cell>
          <cell r="E2485" t="str">
            <v>156,21</v>
          </cell>
        </row>
        <row r="2486">
          <cell r="A2486">
            <v>39875</v>
          </cell>
          <cell r="B2486" t="str">
            <v xml:space="preserve">JUNTA DE EXPANSAO BRONZE/LATAO (REF 900), PONTA X PONTA, 35 MM                                                                                                                                                                                                                                                                                                                                                                                                                                            </v>
          </cell>
          <cell r="C2486" t="str">
            <v xml:space="preserve">UN    </v>
          </cell>
          <cell r="D2486" t="str">
            <v>CR</v>
          </cell>
          <cell r="E2486" t="str">
            <v>597,88</v>
          </cell>
        </row>
        <row r="2487">
          <cell r="A2487">
            <v>39876</v>
          </cell>
          <cell r="B2487" t="str">
            <v xml:space="preserve">JUNTA DE EXPANSAO BRONZE/LATAO (REF 900), PONTA X PONTA, 42 MM                                                                                                                                                                                                                                                                                                                                                                                                                                            </v>
          </cell>
          <cell r="C2487" t="str">
            <v xml:space="preserve">UN    </v>
          </cell>
          <cell r="D2487" t="str">
            <v>CR</v>
          </cell>
          <cell r="E2487" t="str">
            <v>748,55</v>
          </cell>
        </row>
        <row r="2488">
          <cell r="A2488">
            <v>39877</v>
          </cell>
          <cell r="B2488" t="str">
            <v xml:space="preserve">JUNTA DE EXPANSAO BRONZE/LATAO (REF 900), PONTA X PONTA, 54 MM                                                                                                                                                                                                                                                                                                                                                                                                                                            </v>
          </cell>
          <cell r="C2488" t="str">
            <v xml:space="preserve">UN    </v>
          </cell>
          <cell r="D2488" t="str">
            <v>CR</v>
          </cell>
          <cell r="E2488" t="str">
            <v>1.038,21</v>
          </cell>
        </row>
        <row r="2489">
          <cell r="A2489">
            <v>39878</v>
          </cell>
          <cell r="B2489" t="str">
            <v xml:space="preserve">JUNTA DE EXPANSAO BRONZE/LATAO (REF 900), PONTA X PONTA, 66 MM                                                                                                                                                                                                                                                                                                                                                                                                                                            </v>
          </cell>
          <cell r="C2489" t="str">
            <v xml:space="preserve">UN    </v>
          </cell>
          <cell r="D2489" t="str">
            <v>CR</v>
          </cell>
          <cell r="E2489" t="str">
            <v>1.371,30</v>
          </cell>
        </row>
        <row r="2490">
          <cell r="A2490">
            <v>39872</v>
          </cell>
          <cell r="B2490" t="str">
            <v xml:space="preserve">JUNTA DE EXPANSAO DE COBRE (REF 900), PONTA X PONTA, 15 MM                                                                                                                                                                                                                                                                                                                                                                                                                                                </v>
          </cell>
          <cell r="C2490" t="str">
            <v xml:space="preserve">UN    </v>
          </cell>
          <cell r="D2490" t="str">
            <v>CR</v>
          </cell>
          <cell r="E2490" t="str">
            <v>410,01</v>
          </cell>
        </row>
        <row r="2491">
          <cell r="A2491">
            <v>39873</v>
          </cell>
          <cell r="B2491" t="str">
            <v xml:space="preserve">JUNTA DE EXPANSAO DE COBRE (REF 900), PONTA X PONTA, 22 MM                                                                                                                                                                                                                                                                                                                                                                                                                                                </v>
          </cell>
          <cell r="C2491" t="str">
            <v xml:space="preserve">UN    </v>
          </cell>
          <cell r="D2491" t="str">
            <v>CR</v>
          </cell>
          <cell r="E2491" t="str">
            <v>475,59</v>
          </cell>
        </row>
        <row r="2492">
          <cell r="A2492">
            <v>39874</v>
          </cell>
          <cell r="B2492" t="str">
            <v xml:space="preserve">JUNTA DE EXPANSAO DE COBRE (REF 900), PONTA X PONTA, 28 MM                                                                                                                                                                                                                                                                                                                                                                                                                                                </v>
          </cell>
          <cell r="C2492" t="str">
            <v xml:space="preserve">UN    </v>
          </cell>
          <cell r="D2492" t="str">
            <v>CR</v>
          </cell>
          <cell r="E2492" t="str">
            <v>522,37</v>
          </cell>
        </row>
        <row r="2493">
          <cell r="A2493">
            <v>3674</v>
          </cell>
          <cell r="B2493" t="str">
            <v xml:space="preserve">JUNTA DILATACAO ELASTICA PARA CONCRETO (FUGENBAND) O-12, ATE 5 MCA                                                                                                                                                                                                                                                                                                                                                                                                                                        </v>
          </cell>
          <cell r="C2493" t="str">
            <v xml:space="preserve">M     </v>
          </cell>
          <cell r="D2493" t="str">
            <v>CR</v>
          </cell>
          <cell r="E2493" t="str">
            <v>86,56</v>
          </cell>
        </row>
        <row r="2494">
          <cell r="A2494">
            <v>3681</v>
          </cell>
          <cell r="B2494" t="str">
            <v xml:space="preserve">JUNTA DILATACAO ELASTICA PARA CONCRETO (FUGENBAND) O-22, ATE 30 MCA                                                                                                                                                                                                                                                                                                                                                                                                                                       </v>
          </cell>
          <cell r="C2494" t="str">
            <v xml:space="preserve">M     </v>
          </cell>
          <cell r="D2494" t="str">
            <v>CR</v>
          </cell>
          <cell r="E2494" t="str">
            <v>128,78</v>
          </cell>
        </row>
        <row r="2495">
          <cell r="A2495">
            <v>3676</v>
          </cell>
          <cell r="B2495" t="str">
            <v xml:space="preserve">JUNTA DILATACAO ELASTICA PARA CONCRETO (FUGENBAND) O-35/10, ATE 100 MCA                                                                                                                                                                                                                                                                                                                                                                                                                                   </v>
          </cell>
          <cell r="C2495" t="str">
            <v xml:space="preserve">M     </v>
          </cell>
          <cell r="D2495" t="str">
            <v>CR</v>
          </cell>
          <cell r="E2495" t="str">
            <v>484,67</v>
          </cell>
        </row>
        <row r="2496">
          <cell r="A2496">
            <v>3679</v>
          </cell>
          <cell r="B2496" t="str">
            <v xml:space="preserve">JUNTA DILATACAO ELASTICA PARA CONCRETO (FUGENBAND) O-35/6, ATE 100 MCA                                                                                                                                                                                                                                                                                                                                                                                                                                    </v>
          </cell>
          <cell r="C2496" t="str">
            <v xml:space="preserve">M     </v>
          </cell>
          <cell r="D2496" t="str">
            <v>CR</v>
          </cell>
          <cell r="E2496" t="str">
            <v>400,97</v>
          </cell>
        </row>
        <row r="2497">
          <cell r="A2497">
            <v>3672</v>
          </cell>
          <cell r="B2497" t="str">
            <v xml:space="preserve">JUNTA PLASTICA DE DILATACAO PARA PISOS, COR CINZA, 10 X 4,5 MM (ALTURA X ESPESSURA)                                                                                                                                                                                                                                                                                                                                                                                                                       </v>
          </cell>
          <cell r="C2497" t="str">
            <v xml:space="preserve">M     </v>
          </cell>
          <cell r="D2497" t="str">
            <v>CR</v>
          </cell>
          <cell r="E2497" t="str">
            <v>1,36</v>
          </cell>
        </row>
        <row r="2498">
          <cell r="A2498">
            <v>3671</v>
          </cell>
          <cell r="B2498" t="str">
            <v xml:space="preserve">JUNTA PLASTICA DE DILATACAO PARA PISOS, COR CINZA, 17 X 3 MM (ALTURA X ESPESSURA)                                                                                                                                                                                                                                                                                                                                                                                                                         </v>
          </cell>
          <cell r="C2498" t="str">
            <v xml:space="preserve">M     </v>
          </cell>
          <cell r="D2498" t="str">
            <v xml:space="preserve">C </v>
          </cell>
          <cell r="E2498" t="str">
            <v>1,29</v>
          </cell>
        </row>
        <row r="2499">
          <cell r="A2499">
            <v>3673</v>
          </cell>
          <cell r="B2499" t="str">
            <v xml:space="preserve">JUNTA PLASTICA DE DILATACAO PARA PISOS, COR CINZA, 27 X 3 MM (ALTURA X ESPESSURA)                                                                                                                                                                                                                                                                                                                                                                                                                         </v>
          </cell>
          <cell r="C2499" t="str">
            <v xml:space="preserve">M     </v>
          </cell>
          <cell r="D2499" t="str">
            <v>CR</v>
          </cell>
          <cell r="E2499" t="str">
            <v>2,02</v>
          </cell>
        </row>
        <row r="2500">
          <cell r="A2500">
            <v>38394</v>
          </cell>
          <cell r="B2500" t="str">
            <v xml:space="preserve">KIT ACESSORIOS PARA COMPRESSOR DE AR, 5 PECAS (PISTOLAS PINTURA, LIMPEZA E PULVERIZACAO, CALIBRADOR E MANGUEIRA)                                                                                                                                                                                                                                                                                                                                                                                          </v>
          </cell>
          <cell r="C2500" t="str">
            <v xml:space="preserve">UN    </v>
          </cell>
          <cell r="D2500" t="str">
            <v>CR</v>
          </cell>
          <cell r="E2500" t="str">
            <v>389,32</v>
          </cell>
        </row>
        <row r="2501">
          <cell r="A2501">
            <v>3729</v>
          </cell>
          <cell r="B2501" t="str">
            <v xml:space="preserve">KIT CAVALETE, PVC, COM REGISTRO, PARA HIDROMETRO, BITOLAS 1/2" OU 3/4" - COMPLETO                                                                                                                                                                                                                                                                                                                                                                                                                         </v>
          </cell>
          <cell r="C2501" t="str">
            <v xml:space="preserve">UN    </v>
          </cell>
          <cell r="D2501" t="str">
            <v>CR</v>
          </cell>
          <cell r="E2501" t="str">
            <v>134,90</v>
          </cell>
        </row>
        <row r="2502">
          <cell r="A2502">
            <v>39357</v>
          </cell>
          <cell r="B2502" t="str">
            <v xml:space="preserve">KIT CHASSI COZINHA, CUBA SIMPLES SEM MAQUINA LAVAR LOUCA, INSTAL. PEX, QUADRO METALICO C/ TRAVESSA C/ FURO P/ESGOTO DN 50 MM E FUROS SUPERIORES P/AGUA, *340* X *650* MM (L X H), P/ CONEXAO COM ANEL DESLIZANTE (CONJUNTO COMPLETO)                                                                                                                                                                                                                                                                      </v>
          </cell>
          <cell r="C2502" t="str">
            <v xml:space="preserve">UN    </v>
          </cell>
          <cell r="D2502" t="str">
            <v>CR</v>
          </cell>
          <cell r="E2502" t="str">
            <v>52,21</v>
          </cell>
        </row>
        <row r="2503">
          <cell r="A2503">
            <v>39358</v>
          </cell>
          <cell r="B2503" t="str">
            <v xml:space="preserve">KIT CHASSI COZINHA, CUBA SIMPLES SEM MAQUINA LAVAR LOUCA, INSTAL. PEX, QUADRO METALICO C/ TRAVESSA COM FURO P/ESGOTO DN 50 MM E FUROS SUPERIORES P/AGUA, *340* X *650* MM (L X H), P/ CONEXAO COM CRIMPAGEM (CONJUNTO COMPLETO)                                                                                                                                                                                                                                                                           </v>
          </cell>
          <cell r="C2503" t="str">
            <v xml:space="preserve">UN    </v>
          </cell>
          <cell r="D2503" t="str">
            <v>CR</v>
          </cell>
          <cell r="E2503" t="str">
            <v>52,21</v>
          </cell>
        </row>
        <row r="2504">
          <cell r="A2504">
            <v>39355</v>
          </cell>
          <cell r="B2504" t="str">
            <v xml:space="preserve">KIT CHASSI TANQUE E MAQUINA LAVAR ROUPA, INSTAL. PEX, QUADRO METALICO C/ TRAVESSA C/ FURO P/ ESGOTO DN 50 MM, FURO LATERAL P/ MAQUINA E FUROS SUPERIORES P/ AGUA, *344* X *442* MM (L X H), P/ CONEXAO COM ANEL DESLIZANTE (CONJUNTO COMPLETO)                                                                                                                                                                                                                                                            </v>
          </cell>
          <cell r="C2504" t="str">
            <v xml:space="preserve">UN    </v>
          </cell>
          <cell r="D2504" t="str">
            <v>CR</v>
          </cell>
          <cell r="E2504" t="str">
            <v>76,07</v>
          </cell>
        </row>
        <row r="2505">
          <cell r="A2505">
            <v>39356</v>
          </cell>
          <cell r="B2505" t="str">
            <v xml:space="preserve">KIT CHASSI TANQUE E MAQUINA LAVAR ROUPA, INSTAL. PEX, QUADRO METALICO C/ TRAVESSA C/ FURO P/ ESGOTO DN 50 MM, FURO LATERAL P/MAQUINA E FUROS SUPERIORES P/AGUA, *344* X *442* MM (L X H), P/ CONEXAO COM CRIMPAGEM (CONJUNTO COMPLETO)                                                                                                                                                                                                                                                                    </v>
          </cell>
          <cell r="C2505" t="str">
            <v xml:space="preserve">UN    </v>
          </cell>
          <cell r="D2505" t="str">
            <v>CR</v>
          </cell>
          <cell r="E2505" t="str">
            <v>72,60</v>
          </cell>
        </row>
        <row r="2506">
          <cell r="A2506">
            <v>39353</v>
          </cell>
          <cell r="B2506" t="str">
            <v xml:space="preserve">KIT CHUVEIRO, INSTAL. PEX, QUADRO METALICO C/ 2 TRAVESSAS, SUPERIOR C/ ESPERA P/ CHUVEIRO, INFERIOR C/ 2 REGISTROS DE PRESSAO 1/2 ", *390* X *900* MM (L X H), CONEXAO COM ANEL DESLIZANTE (CONJUNTO COMPLETO)                                                                                                                                                                                                                                                                                            </v>
          </cell>
          <cell r="C2506" t="str">
            <v xml:space="preserve">UN    </v>
          </cell>
          <cell r="D2506" t="str">
            <v>CR</v>
          </cell>
          <cell r="E2506" t="str">
            <v>166,66</v>
          </cell>
        </row>
        <row r="2507">
          <cell r="A2507">
            <v>39354</v>
          </cell>
          <cell r="B2507" t="str">
            <v xml:space="preserve">KIT CHUVEIRO, INSTAL. PEX, QUADRO METALICO C/2 TRAVESSAS, SUPERIOR C/ ESPERA P/ CHUVEIRO E INFERIOR C/2 REGISTROS DE PRESSAO 1/2 ", *390* X *900* MM (L X H), CONEXAO COM CRIMPAGEM (CONJUNTO COMPLETO)                                                                                                                                                                                                                                                                                                   </v>
          </cell>
          <cell r="C2507" t="str">
            <v xml:space="preserve">UN    </v>
          </cell>
          <cell r="D2507" t="str">
            <v>CR</v>
          </cell>
          <cell r="E2507" t="str">
            <v>351,63</v>
          </cell>
        </row>
        <row r="2508">
          <cell r="A2508">
            <v>39398</v>
          </cell>
          <cell r="B2508" t="str">
            <v xml:space="preserve">KIT DE ACESSORIOS PARA BANHEIRO EM METAL CROMADO, 5 PECAS                                                                                                                                                                                                                                                                                                                                                                                                                                                 </v>
          </cell>
          <cell r="C2508" t="str">
            <v xml:space="preserve">UN    </v>
          </cell>
          <cell r="D2508" t="str">
            <v>CR</v>
          </cell>
          <cell r="E2508" t="str">
            <v>128,15</v>
          </cell>
        </row>
        <row r="2509">
          <cell r="A2509">
            <v>13343</v>
          </cell>
          <cell r="B2509" t="str">
            <v xml:space="preserve">KIT DE MATERIAIS PARA BRACADEIRA PARA FIXACAO EM POSTE CIRCULAR, CONTEM TRES FIXADORES E UM ROLO DE FITA DE 3 M EM ACO CARBONO                                                                                                                                                                                                                                                                                                                                                                            </v>
          </cell>
          <cell r="C2509" t="str">
            <v xml:space="preserve">UN    </v>
          </cell>
          <cell r="D2509" t="str">
            <v>CR</v>
          </cell>
          <cell r="E2509" t="str">
            <v>50,07</v>
          </cell>
        </row>
        <row r="2510">
          <cell r="A2510">
            <v>12118</v>
          </cell>
          <cell r="B2510" t="str">
            <v xml:space="preserve">KIT DE PROTECAO ARSTOP PARA AR CONDICIONADO, TOMADA PADRAO 2P+T 20 A, COM DISJUNTOR UNIPOLAR DIN 20A                                                                                                                                                                                                                                                                                                                                                                                                      </v>
          </cell>
          <cell r="C2510" t="str">
            <v xml:space="preserve">UN    </v>
          </cell>
          <cell r="D2510" t="str">
            <v>CR</v>
          </cell>
          <cell r="E2510" t="str">
            <v>24,35</v>
          </cell>
        </row>
        <row r="2511">
          <cell r="A2511">
            <v>39482</v>
          </cell>
          <cell r="B2511" t="str">
            <v xml:space="preserve">KIT PORTA PRONTA DE MADEIRA, FOLHA LEVE (NBR 15930) DE 600 X 2100 MM OU 700 X 2100 MM, DE 35 MM A 40 MM DE ESPESSURA, COM MARCO EM ACO, NUCLEO COLMEIA, CAPA LISA EM HDF, ACABAMENTO MELAMINICO BRANCO (INCLUI MARCO, ALIZARES, DOBRADICAS E FECHADURA)                                                                                                                                                                                                                                                   </v>
          </cell>
          <cell r="C2511" t="str">
            <v xml:space="preserve">UN    </v>
          </cell>
          <cell r="D2511" t="str">
            <v>CR</v>
          </cell>
          <cell r="E2511" t="str">
            <v>695,34</v>
          </cell>
        </row>
        <row r="2512">
          <cell r="A2512">
            <v>39486</v>
          </cell>
          <cell r="B2512"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12" t="str">
            <v xml:space="preserve">UN    </v>
          </cell>
          <cell r="D2512" t="str">
            <v>CR</v>
          </cell>
          <cell r="E2512" t="str">
            <v>567,50</v>
          </cell>
        </row>
        <row r="2513">
          <cell r="A2513">
            <v>39484</v>
          </cell>
          <cell r="B2513" t="str">
            <v xml:space="preserve">KIT PORTA PRONTA DE MADEIRA, FOLHA LEVE (NBR 15930) DE 800 X 2100 MM, DE 35 MM A 40 MM DE ESPESSURA, COM MARCO EM ACO, NUCLEO COLMEIA, CAPA LISA EM HDF, ACABAMENTO MELAMINICO BRANCO (INCLUI MARCO, ALIZARES, DOBRADICAS E FECHADURA)                                                                                                                                                                                                                                                                    </v>
          </cell>
          <cell r="C2513" t="str">
            <v xml:space="preserve">UN    </v>
          </cell>
          <cell r="D2513" t="str">
            <v>CR</v>
          </cell>
          <cell r="E2513" t="str">
            <v>695,34</v>
          </cell>
        </row>
        <row r="2514">
          <cell r="A2514">
            <v>39488</v>
          </cell>
          <cell r="B2514" t="str">
            <v xml:space="preserve">KIT PORTA PRONTA DE MADEIRA, FOLHA LEVE (NBR 15930) DE 800 X 2100 MM, DE 35 MM A 40 MM DE ESPESSURA, NUCLEO COLMEIA, ESTRUTURA USINADA PARA FECHADURA, CAPA LISA EM HDF, ACABAMENTO EM PRIMER PARA PINTURA (INCLUI MARCO, ALIZARES E DOBRADICAS)                                                                                                                                                                                                                                                          </v>
          </cell>
          <cell r="C2514" t="str">
            <v xml:space="preserve">UN    </v>
          </cell>
          <cell r="D2514" t="str">
            <v>CR</v>
          </cell>
          <cell r="E2514" t="str">
            <v>576,79</v>
          </cell>
        </row>
        <row r="2515">
          <cell r="A2515">
            <v>39485</v>
          </cell>
          <cell r="B2515" t="str">
            <v xml:space="preserve">KIT PORTA PRONTA DE MADEIRA, FOLHA LEVE (NBR 15930) DE 900 X 2100 MM, DE 35 MM A 40 MM DE ESPESSURA, COM MARCO EM ACO, NUCLEO COLMEIA, CAPA LISA EM HDF, ACABAMENTO MELAMINICO BRANCO (INCLUI MARCO, ALIZARES, DOBRADICAS E FECHADURA)                                                                                                                                                                                                                                                                    </v>
          </cell>
          <cell r="C2515" t="str">
            <v xml:space="preserve">UN    </v>
          </cell>
          <cell r="D2515" t="str">
            <v>CR</v>
          </cell>
          <cell r="E2515" t="str">
            <v>695,34</v>
          </cell>
        </row>
        <row r="2516">
          <cell r="A2516">
            <v>39489</v>
          </cell>
          <cell r="B2516" t="str">
            <v xml:space="preserve">KIT PORTA PRONTA DE MADEIRA, FOLHA LEVE (NBR 15930) DE 900 X 2100 MM, DE 35 MM A 40 MM DE ESPESSURA, NUCLEO COLMEIA, ESTRUTURA USINADA PARA FECHADURA, CAPA LISA EM HDF, ACABAMENTO EM PRIMER PARA PINTURA (INCLUI MARCO, ALIZARES E DOBRADICAS)                                                                                                                                                                                                                                                          </v>
          </cell>
          <cell r="C2516" t="str">
            <v xml:space="preserve">UN    </v>
          </cell>
          <cell r="D2516" t="str">
            <v>CR</v>
          </cell>
          <cell r="E2516" t="str">
            <v>586,57</v>
          </cell>
        </row>
        <row r="2517">
          <cell r="A2517">
            <v>39490</v>
          </cell>
          <cell r="B2517"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17" t="str">
            <v xml:space="preserve">UN    </v>
          </cell>
          <cell r="D2517" t="str">
            <v>CR</v>
          </cell>
          <cell r="E2517" t="str">
            <v>874,06</v>
          </cell>
        </row>
        <row r="2518">
          <cell r="A2518">
            <v>39494</v>
          </cell>
          <cell r="B2518"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18" t="str">
            <v xml:space="preserve">UN    </v>
          </cell>
          <cell r="D2518" t="str">
            <v>CR</v>
          </cell>
          <cell r="E2518" t="str">
            <v>627,65</v>
          </cell>
        </row>
        <row r="2519">
          <cell r="A2519">
            <v>39495</v>
          </cell>
          <cell r="B2519"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19" t="str">
            <v xml:space="preserve">UN    </v>
          </cell>
          <cell r="D2519" t="str">
            <v>CR</v>
          </cell>
          <cell r="E2519" t="str">
            <v>707,28</v>
          </cell>
        </row>
        <row r="2520">
          <cell r="A2520">
            <v>39496</v>
          </cell>
          <cell r="B2520"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20" t="str">
            <v xml:space="preserve">UN    </v>
          </cell>
          <cell r="D2520" t="str">
            <v>CR</v>
          </cell>
          <cell r="E2520" t="str">
            <v>778,00</v>
          </cell>
        </row>
        <row r="2521">
          <cell r="A2521">
            <v>39492</v>
          </cell>
          <cell r="B2521"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21" t="str">
            <v xml:space="preserve">UN    </v>
          </cell>
          <cell r="D2521" t="str">
            <v>CR</v>
          </cell>
          <cell r="E2521" t="str">
            <v>900,72</v>
          </cell>
        </row>
        <row r="2522">
          <cell r="A2522">
            <v>39497</v>
          </cell>
          <cell r="B2522"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22" t="str">
            <v xml:space="preserve">UN    </v>
          </cell>
          <cell r="D2522" t="str">
            <v>CR</v>
          </cell>
          <cell r="E2522" t="str">
            <v>813,58</v>
          </cell>
        </row>
        <row r="2523">
          <cell r="A2523">
            <v>39493</v>
          </cell>
          <cell r="B2523"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23" t="str">
            <v xml:space="preserve">UN    </v>
          </cell>
          <cell r="D2523" t="str">
            <v>CR</v>
          </cell>
          <cell r="E2523" t="str">
            <v>966,10</v>
          </cell>
        </row>
        <row r="2524">
          <cell r="A2524">
            <v>39500</v>
          </cell>
          <cell r="B2524" t="str">
            <v xml:space="preserve">KIT PORTA PRONTA DE MADEIRA, FOLHA PESADA (NBR 15930) DE 800 X 2100 MM, DE 40 MM  A 45 MM DE ESPESSURA, NUCLEO SOLIDO, CAPA LISA EM HDF, ACABAMENTO MELAMINICO BRANCO (INCLUI MARCO, ALIZARES, DOBRADICAS E FECHADURA EXTERNA)                                                                                                                                                                                                                                                                            </v>
          </cell>
          <cell r="C2524" t="str">
            <v xml:space="preserve">UN    </v>
          </cell>
          <cell r="D2524" t="str">
            <v>CR</v>
          </cell>
          <cell r="E2524" t="str">
            <v>1.054,10</v>
          </cell>
        </row>
        <row r="2525">
          <cell r="A2525">
            <v>39498</v>
          </cell>
          <cell r="B2525"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25" t="str">
            <v xml:space="preserve">UN    </v>
          </cell>
          <cell r="D2525" t="str">
            <v>CR</v>
          </cell>
          <cell r="E2525" t="str">
            <v>1.300,05</v>
          </cell>
        </row>
        <row r="2526">
          <cell r="A2526">
            <v>43628</v>
          </cell>
          <cell r="B2526" t="str">
            <v xml:space="preserve">KIT PORTA PRONTA DE MADEIRA, FOLHA PESADA (NBR 15930) DE 800 X 2100 MM, DE 40 MM A 45 MM DE ESPESSURA, COM MARCO EM ACO, NUCLEO SOLIDO, CAPA LISA EM HDF, ACABAMENTO MELAMINICO BRANCO (INCLUI MARCO, ALIZARES, DOBRADICAS E FECHADURA)                                                                                                                                                                                                                                                                   </v>
          </cell>
          <cell r="C2526" t="str">
            <v xml:space="preserve">UN    </v>
          </cell>
          <cell r="D2526" t="str">
            <v>CR</v>
          </cell>
          <cell r="E2526" t="str">
            <v>1.024,72</v>
          </cell>
        </row>
        <row r="2527">
          <cell r="A2527">
            <v>39501</v>
          </cell>
          <cell r="B2527" t="str">
            <v xml:space="preserve">KIT PORTA PRONTA DE MADEIRA, FOLHA PESADA (NBR 15930) DE 900 X 2100 MM, DE 40 MM  A 45 MM DE ESPESSURA, NUCLEO SOLIDO, CAPA LISA EM HDF, ACABAMENTO MELAMINICO BRANCO (INCLUI MARCO, ALIZARES, DOBRADICAS E FECHADURA EXTERNA)                                                                                                                                                                                                                                                                            </v>
          </cell>
          <cell r="C2527" t="str">
            <v xml:space="preserve">UN    </v>
          </cell>
          <cell r="D2527" t="str">
            <v>CR</v>
          </cell>
          <cell r="E2527" t="str">
            <v>1.082,65</v>
          </cell>
        </row>
        <row r="2528">
          <cell r="A2528">
            <v>39499</v>
          </cell>
          <cell r="B2528"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28" t="str">
            <v xml:space="preserve">UN    </v>
          </cell>
          <cell r="D2528" t="str">
            <v>CR</v>
          </cell>
          <cell r="E2528" t="str">
            <v>1.318,52</v>
          </cell>
        </row>
        <row r="2529">
          <cell r="A2529">
            <v>43621</v>
          </cell>
          <cell r="B2529" t="str">
            <v xml:space="preserve">KIT PORTA PRONTA DE MADEIRA, FOLHA PESADA (NBR 15930) DE 900 X 2100 MM, DE 40 MM A 45 MM DE ESPESSURA, COM MARCO EM ACO, NUCLEO SOLIDO, CAPA LISA EM HDF, ACABAMENTO MELAMINICO BRANCO (INCLUI MARCO, ALIZARES, DOBRADICAS E FECHADURA)                                                                                                                                                                                                                                                                   </v>
          </cell>
          <cell r="C2529" t="str">
            <v xml:space="preserve">UN    </v>
          </cell>
          <cell r="D2529" t="str">
            <v>CR</v>
          </cell>
          <cell r="E2529" t="str">
            <v>1.088,77</v>
          </cell>
        </row>
        <row r="2530">
          <cell r="A2530">
            <v>3733</v>
          </cell>
          <cell r="B2530" t="str">
            <v xml:space="preserve">LADRILHO HIDRAULICO, *20 x 20* CM, E= 2 CM, PADRAO COPACABANA, 2 CORES (PRETO E BRANCO)                                                                                                                                                                                                                                                                                                                                                                                                                   </v>
          </cell>
          <cell r="C2530" t="str">
            <v xml:space="preserve">M2    </v>
          </cell>
          <cell r="D2530" t="str">
            <v>CR</v>
          </cell>
          <cell r="E2530" t="str">
            <v>78,53</v>
          </cell>
        </row>
        <row r="2531">
          <cell r="A2531">
            <v>3731</v>
          </cell>
          <cell r="B2531" t="str">
            <v xml:space="preserve">LADRILHO HIDRAULICO, *20 X 20* CM, E= 2 CM, DADOS, COR NATURAL                                                                                                                                                                                                                                                                                                                                                                                                                                            </v>
          </cell>
          <cell r="C2531" t="str">
            <v xml:space="preserve">M2    </v>
          </cell>
          <cell r="D2531" t="str">
            <v xml:space="preserve">C </v>
          </cell>
          <cell r="E2531" t="str">
            <v>72,90</v>
          </cell>
        </row>
        <row r="2532">
          <cell r="A2532">
            <v>38137</v>
          </cell>
          <cell r="B2532" t="str">
            <v xml:space="preserve">LADRILHO HIDRAULICO, *20 X 20* CM, E= 2 CM, RAMPA, NATURAL                                                                                                                                                                                                                                                                                                                                                                                                                                                </v>
          </cell>
          <cell r="C2532" t="str">
            <v xml:space="preserve">M2    </v>
          </cell>
          <cell r="D2532" t="str">
            <v>CR</v>
          </cell>
          <cell r="E2532" t="str">
            <v>73,33</v>
          </cell>
        </row>
        <row r="2533">
          <cell r="A2533">
            <v>38135</v>
          </cell>
          <cell r="B2533" t="str">
            <v xml:space="preserve">LADRILHO HIDRAULICO, *20 X 20* CM, E= 2 CM, TATIL ALERTA OU DIRECIONAL, AMARELO                                                                                                                                                                                                                                                                                                                                                                                                                           </v>
          </cell>
          <cell r="C2533" t="str">
            <v xml:space="preserve">M2    </v>
          </cell>
          <cell r="D2533" t="str">
            <v>CR</v>
          </cell>
          <cell r="E2533" t="str">
            <v>92,95</v>
          </cell>
        </row>
        <row r="2534">
          <cell r="A2534">
            <v>38138</v>
          </cell>
          <cell r="B2534" t="str">
            <v xml:space="preserve">LADRILHO HIDRAULICO, *30 X 30* CM, E= 2 CM, MILANO, NATURAL                                                                                                                                                                                                                                                                                                                                                                                                                                               </v>
          </cell>
          <cell r="C2534" t="str">
            <v xml:space="preserve">M2    </v>
          </cell>
          <cell r="D2534" t="str">
            <v>CR</v>
          </cell>
          <cell r="E2534" t="str">
            <v>72,01</v>
          </cell>
        </row>
        <row r="2535">
          <cell r="A2535">
            <v>3736</v>
          </cell>
          <cell r="B2535" t="str">
            <v xml:space="preserve">LAJE PRE-MOLDADA CONVENCIONAL (LAJOTAS + VIGOTAS) PARA FORRO, UNIDIRECIONAL, SOBRECARGA DE 100 KG/M2, VAO ATE 4,00 M (SEM COLOCACAO)                                                                                                                                                                                                                                                                                                                                                                      </v>
          </cell>
          <cell r="C2535" t="str">
            <v xml:space="preserve">M2    </v>
          </cell>
          <cell r="D2535" t="str">
            <v xml:space="preserve">C </v>
          </cell>
          <cell r="E2535" t="str">
            <v>49,53</v>
          </cell>
        </row>
        <row r="2536">
          <cell r="A2536">
            <v>3741</v>
          </cell>
          <cell r="B2536" t="str">
            <v xml:space="preserve">LAJE PRE-MOLDADA CONVENCIONAL (LAJOTAS + VIGOTAS) PARA FORRO, UNIDIRECIONAL, SOBRECARGA DE 100 KG/M2, VAO ATE 4,50 M (SEM COLOCACAO)                                                                                                                                                                                                                                                                                                                                                                      </v>
          </cell>
          <cell r="C2536" t="str">
            <v xml:space="preserve">M2    </v>
          </cell>
          <cell r="D2536" t="str">
            <v>CR</v>
          </cell>
          <cell r="E2536" t="str">
            <v>51,63</v>
          </cell>
        </row>
        <row r="2537">
          <cell r="A2537">
            <v>3745</v>
          </cell>
          <cell r="B2537" t="str">
            <v xml:space="preserve">LAJE PRE-MOLDADA CONVENCIONAL (LAJOTAS + VIGOTAS) PARA FORRO, UNIDIRECIONAL, SOBRECARGA 100 KG/M2, VAO ATE 5,00 M (SEM COLOCACAO)                                                                                                                                                                                                                                                                                                                                                                         </v>
          </cell>
          <cell r="C2537" t="str">
            <v xml:space="preserve">M2    </v>
          </cell>
          <cell r="D2537" t="str">
            <v>CR</v>
          </cell>
          <cell r="E2537" t="str">
            <v>55,67</v>
          </cell>
        </row>
        <row r="2538">
          <cell r="A2538">
            <v>3743</v>
          </cell>
          <cell r="B2538" t="str">
            <v xml:space="preserve">LAJE PRE-MOLDADA CONVENCIONAL (LAJOTAS + VIGOTAS) PARA PISO, UNIDIRECIONAL, SOBRECARGA DE 200 KG/M2, VAO ATE 3,50 M (SEM COLOCACAO)                                                                                                                                                                                                                                                                                                                                                                       </v>
          </cell>
          <cell r="C2538" t="str">
            <v xml:space="preserve">M2    </v>
          </cell>
          <cell r="D2538" t="str">
            <v>CR</v>
          </cell>
          <cell r="E2538" t="str">
            <v>51,44</v>
          </cell>
        </row>
        <row r="2539">
          <cell r="A2539">
            <v>3744</v>
          </cell>
          <cell r="B2539" t="str">
            <v xml:space="preserve">LAJE PRE-MOLDADA CONVENCIONAL (LAJOTAS + VIGOTAS) PARA PISO, UNIDIRECIONAL, SOBRECARGA DE 200 KG/M2, VAO ATE 4,50 M (SEM COLOCACAO)                                                                                                                                                                                                                                                                                                                                                                       </v>
          </cell>
          <cell r="C2539" t="str">
            <v xml:space="preserve">M2    </v>
          </cell>
          <cell r="D2539" t="str">
            <v>CR</v>
          </cell>
          <cell r="E2539" t="str">
            <v>56,63</v>
          </cell>
        </row>
        <row r="2540">
          <cell r="A2540">
            <v>3739</v>
          </cell>
          <cell r="B2540" t="str">
            <v xml:space="preserve">LAJE PRE-MOLDADA CONVENCIONAL (LAJOTAS + VIGOTAS) PARA PISO, UNIDIRECIONAL, SOBRECARGA DE 200 KG/M2, VAO ATE 5,00 M (SEM COLOCACAO)                                                                                                                                                                                                                                                                                                                                                                       </v>
          </cell>
          <cell r="C2540" t="str">
            <v xml:space="preserve">M2    </v>
          </cell>
          <cell r="D2540" t="str">
            <v>CR</v>
          </cell>
          <cell r="E2540" t="str">
            <v>59,51</v>
          </cell>
        </row>
        <row r="2541">
          <cell r="A2541">
            <v>3737</v>
          </cell>
          <cell r="B2541" t="str">
            <v xml:space="preserve">LAJE PRE-MOLDADA CONVENCIONAL (LAJOTAS + VIGOTAS) PARA PISO, UNIDIRECIONAL, SOBRECARGA DE 350 KG/M2, VAO ATE 4,50 M (SEM COLOCACAO)                                                                                                                                                                                                                                                                                                                                                                       </v>
          </cell>
          <cell r="C2541" t="str">
            <v xml:space="preserve">M2    </v>
          </cell>
          <cell r="D2541" t="str">
            <v>CR</v>
          </cell>
          <cell r="E2541" t="str">
            <v>62,39</v>
          </cell>
        </row>
        <row r="2542">
          <cell r="A2542">
            <v>3738</v>
          </cell>
          <cell r="B2542" t="str">
            <v xml:space="preserve">LAJE PRE-MOLDADA CONVENCIONAL (LAJOTAS + VIGOTAS) PARA PISO, UNIDIRECIONAL, SOBRECARGA DE 350 KG/M2, VAO ATE 5,00 M (SEM COLOCACAO)                                                                                                                                                                                                                                                                                                                                                                       </v>
          </cell>
          <cell r="C2542" t="str">
            <v xml:space="preserve">M2    </v>
          </cell>
          <cell r="D2542" t="str">
            <v>CR</v>
          </cell>
          <cell r="E2542" t="str">
            <v>71,99</v>
          </cell>
        </row>
        <row r="2543">
          <cell r="A2543">
            <v>3747</v>
          </cell>
          <cell r="B2543" t="str">
            <v xml:space="preserve">LAJE PRE-MOLDADA CONVENCIONAL (LAJOTAS + VIGOTAS) PARA PISO, UNIDIRECIONAL, SOBRECARGA 350 KG/M2 VAO ATE 3,50 M (SEM COLOCACAO)                                                                                                                                                                                                                                                                                                                                                                           </v>
          </cell>
          <cell r="C2543" t="str">
            <v xml:space="preserve">M2    </v>
          </cell>
          <cell r="D2543" t="str">
            <v>CR</v>
          </cell>
          <cell r="E2543" t="str">
            <v>56,63</v>
          </cell>
        </row>
        <row r="2544">
          <cell r="A2544">
            <v>11649</v>
          </cell>
          <cell r="B2544" t="str">
            <v xml:space="preserve">LAJE PRE-MOLDADA DE TRANSICAO EXCENTRICA EM CONCRETO ARMADO, DN 1200 MM, FURO CIRCULAR DN 600 MM, ESPESSURA 12 CM                                                                                                                                                                                                                                                                                                                                                                                         </v>
          </cell>
          <cell r="C2544" t="str">
            <v xml:space="preserve">UN    </v>
          </cell>
          <cell r="D2544" t="str">
            <v>CR</v>
          </cell>
          <cell r="E2544" t="str">
            <v>410,83</v>
          </cell>
        </row>
        <row r="2545">
          <cell r="A2545">
            <v>11650</v>
          </cell>
          <cell r="B2545" t="str">
            <v xml:space="preserve">LAJE PRE-MOLDADA DE TRANSICAO EXCENTRICA EM CONCRETO ARMADO, DN 1500 MM, FURO CIRCULAR DN 530 MM, ESPESSURA 15 CM                                                                                                                                                                                                                                                                                                                                                                                         </v>
          </cell>
          <cell r="C2545" t="str">
            <v xml:space="preserve">UN    </v>
          </cell>
          <cell r="D2545" t="str">
            <v>CR</v>
          </cell>
          <cell r="E2545" t="str">
            <v>700,23</v>
          </cell>
        </row>
        <row r="2546">
          <cell r="A2546">
            <v>3742</v>
          </cell>
          <cell r="B2546" t="str">
            <v xml:space="preserve">LAJE PRE-MOLDADA TRELICADA (LAJOTAS + VIGOTAS) PARA FORRO, UNIDIRECIONAL, SOBRECARGA DE 100 KG/M2, VAO ATE 6,00 M (SEM COLOCACAO)                                                                                                                                                                                                                                                                                                                                                                         </v>
          </cell>
          <cell r="C2546" t="str">
            <v xml:space="preserve">M2    </v>
          </cell>
          <cell r="D2546" t="str">
            <v>CR</v>
          </cell>
          <cell r="E2546" t="str">
            <v>74,67</v>
          </cell>
        </row>
        <row r="2547">
          <cell r="A2547">
            <v>3746</v>
          </cell>
          <cell r="B2547" t="str">
            <v xml:space="preserve">LAJE PRE-MOLDADA TRELICADA (LAJOTAS + VIGOTAS) PARA PISO, UNIDIRECIONAL, SOBRECARGA DE 200 KG/M2, VAO ATE 6,00 M (SEM COLOCACAO)                                                                                                                                                                                                                                                                                                                                                                          </v>
          </cell>
          <cell r="C2547" t="str">
            <v xml:space="preserve">M2    </v>
          </cell>
          <cell r="D2547" t="str">
            <v>CR</v>
          </cell>
          <cell r="E2547" t="str">
            <v>87,19</v>
          </cell>
        </row>
        <row r="2548">
          <cell r="A2548">
            <v>21106</v>
          </cell>
          <cell r="B2548" t="str">
            <v xml:space="preserve">LAMBRI EM ALUMINIO, DE APROXIMADAMENTE 0,6 KG/M, COM APROXIMADAMENTE 168,0 MM DE LARGURA, 6,0 MM DE ALTURA E 6,0 M DE EXTENSAO                                                                                                                                                                                                                                                                                                                                                                            </v>
          </cell>
          <cell r="C2548" t="str">
            <v xml:space="preserve">KG    </v>
          </cell>
          <cell r="D2548" t="str">
            <v>CR</v>
          </cell>
          <cell r="E2548" t="str">
            <v>34,59</v>
          </cell>
        </row>
        <row r="2549">
          <cell r="A2549">
            <v>39377</v>
          </cell>
          <cell r="B2549" t="str">
            <v xml:space="preserve">LAMPADA FLUORESCENTE COMPACTA BRANCA 135 W, BASE E40 (127/220 V)                                                                                                                                                                                                                                                                                                                                                                                                                                          </v>
          </cell>
          <cell r="C2549" t="str">
            <v xml:space="preserve">UN    </v>
          </cell>
          <cell r="D2549" t="str">
            <v>CR</v>
          </cell>
          <cell r="E2549" t="str">
            <v>203,22</v>
          </cell>
        </row>
        <row r="2550">
          <cell r="A2550">
            <v>38191</v>
          </cell>
          <cell r="B2550" t="str">
            <v xml:space="preserve">LAMPADA FLUORESCENTE COMPACTA 2U BRANCA 15 W, BASE E27 (127/220 V)                                                                                                                                                                                                                                                                                                                                                                                                                                        </v>
          </cell>
          <cell r="C2550" t="str">
            <v xml:space="preserve">UN    </v>
          </cell>
          <cell r="D2550" t="str">
            <v>CR</v>
          </cell>
          <cell r="E2550" t="str">
            <v>15,13</v>
          </cell>
        </row>
        <row r="2551">
          <cell r="A2551">
            <v>39381</v>
          </cell>
          <cell r="B2551" t="str">
            <v xml:space="preserve">LAMPADA FLUORESCENTE COMPACTA 2U/3U BRANCA 9/10 W, BASE E27 (127/220 V)                                                                                                                                                                                                                                                                                                                                                                                                                                   </v>
          </cell>
          <cell r="C2551" t="str">
            <v xml:space="preserve">UN    </v>
          </cell>
          <cell r="D2551" t="str">
            <v>CR</v>
          </cell>
          <cell r="E2551" t="str">
            <v>14,11</v>
          </cell>
        </row>
        <row r="2552">
          <cell r="A2552">
            <v>38780</v>
          </cell>
          <cell r="B2552" t="str">
            <v xml:space="preserve">LAMPADA FLUORESCENTE COMPACTA 3U BRANCA 20 W, BASE E27 (127/220 V)                                                                                                                                                                                                                                                                                                                                                                                                                                        </v>
          </cell>
          <cell r="C2552" t="str">
            <v xml:space="preserve">UN    </v>
          </cell>
          <cell r="D2552" t="str">
            <v>CR</v>
          </cell>
          <cell r="E2552" t="str">
            <v>17,26</v>
          </cell>
        </row>
        <row r="2553">
          <cell r="A2553">
            <v>38781</v>
          </cell>
          <cell r="B2553" t="str">
            <v xml:space="preserve">LAMPADA FLUORESCENTE ESPIRAL BRANCA 45 W, BASE E27 (127/220 V)                                                                                                                                                                                                                                                                                                                                                                                                                                            </v>
          </cell>
          <cell r="C2553" t="str">
            <v xml:space="preserve">UN    </v>
          </cell>
          <cell r="D2553" t="str">
            <v>CR</v>
          </cell>
          <cell r="E2553" t="str">
            <v>58,29</v>
          </cell>
        </row>
        <row r="2554">
          <cell r="A2554">
            <v>38192</v>
          </cell>
          <cell r="B2554" t="str">
            <v xml:space="preserve">LAMPADA FLUORESCENTE ESPIRAL BRANCA 65 W, BASE E27 (127/220 V)                                                                                                                                                                                                                                                                                                                                                                                                                                            </v>
          </cell>
          <cell r="C2554" t="str">
            <v xml:space="preserve">UN    </v>
          </cell>
          <cell r="D2554" t="str">
            <v>CR</v>
          </cell>
          <cell r="E2554" t="str">
            <v>105,47</v>
          </cell>
        </row>
        <row r="2555">
          <cell r="A2555">
            <v>3753</v>
          </cell>
          <cell r="B2555" t="str">
            <v xml:space="preserve">LAMPADA FLUORESCENTE TUBULAR T10, DE 20 OU 40 W, BIVOLT                                                                                                                                                                                                                                                                                                                                                                                                                                                   </v>
          </cell>
          <cell r="C2555" t="str">
            <v xml:space="preserve">UN    </v>
          </cell>
          <cell r="D2555" t="str">
            <v>CR</v>
          </cell>
          <cell r="E2555" t="str">
            <v>9,23</v>
          </cell>
        </row>
        <row r="2556">
          <cell r="A2556">
            <v>38782</v>
          </cell>
          <cell r="B2556" t="str">
            <v xml:space="preserve">LAMPADA FLUORESCENTE TUBULAR T5 DE 14 W, BIVOLT                                                                                                                                                                                                                                                                                                                                                                                                                                                           </v>
          </cell>
          <cell r="C2556" t="str">
            <v xml:space="preserve">UN    </v>
          </cell>
          <cell r="D2556" t="str">
            <v>CR</v>
          </cell>
          <cell r="E2556" t="str">
            <v>12,02</v>
          </cell>
        </row>
        <row r="2557">
          <cell r="A2557">
            <v>38778</v>
          </cell>
          <cell r="B2557" t="str">
            <v xml:space="preserve">LAMPADA FLUORESCENTE TUBULAR T8 DE 16/18 W, BIVOLT                                                                                                                                                                                                                                                                                                                                                                                                                                                        </v>
          </cell>
          <cell r="C2557" t="str">
            <v xml:space="preserve">UN    </v>
          </cell>
          <cell r="D2557" t="str">
            <v>CR</v>
          </cell>
          <cell r="E2557" t="str">
            <v>9,02</v>
          </cell>
        </row>
        <row r="2558">
          <cell r="A2558">
            <v>38779</v>
          </cell>
          <cell r="B2558" t="str">
            <v xml:space="preserve">LAMPADA FLUORESCENTE TUBULAR T8 DE 32/36 W, BIVOLT                                                                                                                                                                                                                                                                                                                                                                                                                                                        </v>
          </cell>
          <cell r="C2558" t="str">
            <v xml:space="preserve">UN    </v>
          </cell>
          <cell r="D2558" t="str">
            <v>CR</v>
          </cell>
          <cell r="E2558" t="str">
            <v>9,56</v>
          </cell>
        </row>
        <row r="2559">
          <cell r="A2559">
            <v>39388</v>
          </cell>
          <cell r="B2559" t="str">
            <v xml:space="preserve">LAMPADA LED TIPO DICROICA BIVOLT, LUZ BRANCA, 5 W (BASE GU10)                                                                                                                                                                                                                                                                                                                                                                                                                                             </v>
          </cell>
          <cell r="C2559" t="str">
            <v xml:space="preserve">UN    </v>
          </cell>
          <cell r="D2559" t="str">
            <v>CR</v>
          </cell>
          <cell r="E2559" t="str">
            <v>7,81</v>
          </cell>
        </row>
        <row r="2560">
          <cell r="A2560">
            <v>39387</v>
          </cell>
          <cell r="B2560" t="str">
            <v xml:space="preserve">LAMPADA LED TUBULAR BIVOLT 18/20 W, BASE G13                                                                                                                                                                                                                                                                                                                                                                                                                                                              </v>
          </cell>
          <cell r="C2560" t="str">
            <v xml:space="preserve">UN    </v>
          </cell>
          <cell r="D2560" t="str">
            <v>CR</v>
          </cell>
          <cell r="E2560" t="str">
            <v>12,17</v>
          </cell>
        </row>
        <row r="2561">
          <cell r="A2561">
            <v>39386</v>
          </cell>
          <cell r="B2561" t="str">
            <v xml:space="preserve">LAMPADA LED TUBULAR BIVOLT 9/10 W, BASE G13                                                                                                                                                                                                                                                                                                                                                                                                                                                               </v>
          </cell>
          <cell r="C2561" t="str">
            <v xml:space="preserve">UN    </v>
          </cell>
          <cell r="D2561" t="str">
            <v>CR</v>
          </cell>
          <cell r="E2561" t="str">
            <v>8,49</v>
          </cell>
        </row>
        <row r="2562">
          <cell r="A2562">
            <v>38194</v>
          </cell>
          <cell r="B2562" t="str">
            <v xml:space="preserve">LAMPADA LED 10 W BIVOLT BRANCA, FORMATO TRADICIONAL (BASE E27)                                                                                                                                                                                                                                                                                                                                                                                                                                            </v>
          </cell>
          <cell r="C2562" t="str">
            <v xml:space="preserve">UN    </v>
          </cell>
          <cell r="D2562" t="str">
            <v xml:space="preserve">C </v>
          </cell>
          <cell r="E2562" t="str">
            <v>6,35</v>
          </cell>
        </row>
        <row r="2563">
          <cell r="A2563">
            <v>38193</v>
          </cell>
          <cell r="B2563" t="str">
            <v xml:space="preserve">LAMPADA LED 6 W BIVOLT BRANCA, FORMATO TRADICIONAL (BASE E27)                                                                                                                                                                                                                                                                                                                                                                                                                                             </v>
          </cell>
          <cell r="C2563" t="str">
            <v xml:space="preserve">UN    </v>
          </cell>
          <cell r="D2563" t="str">
            <v>CR</v>
          </cell>
          <cell r="E2563" t="str">
            <v>5,52</v>
          </cell>
        </row>
        <row r="2564">
          <cell r="A2564">
            <v>12216</v>
          </cell>
          <cell r="B2564" t="str">
            <v xml:space="preserve">LAMPADA VAPOR DE SODIO OVOIDE 150 W (BASE E40)                                                                                                                                                                                                                                                                                                                                                                                                                                                            </v>
          </cell>
          <cell r="C2564" t="str">
            <v xml:space="preserve">UN    </v>
          </cell>
          <cell r="D2564" t="str">
            <v>CR</v>
          </cell>
          <cell r="E2564" t="str">
            <v>52,74</v>
          </cell>
        </row>
        <row r="2565">
          <cell r="A2565">
            <v>3757</v>
          </cell>
          <cell r="B2565" t="str">
            <v xml:space="preserve">LAMPADA VAPOR DE SODIO OVOIDE 250 W (BASE E40)                                                                                                                                                                                                                                                                                                                                                                                                                                                            </v>
          </cell>
          <cell r="C2565" t="str">
            <v xml:space="preserve">UN    </v>
          </cell>
          <cell r="D2565" t="str">
            <v>CR</v>
          </cell>
          <cell r="E2565" t="str">
            <v>60,99</v>
          </cell>
        </row>
        <row r="2566">
          <cell r="A2566">
            <v>3758</v>
          </cell>
          <cell r="B2566" t="str">
            <v xml:space="preserve">LAMPADA VAPOR DE SODIO OVOIDE 400 W (BASE E40)                                                                                                                                                                                                                                                                                                                                                                                                                                                            </v>
          </cell>
          <cell r="C2566" t="str">
            <v xml:space="preserve">UN    </v>
          </cell>
          <cell r="D2566" t="str">
            <v>CR</v>
          </cell>
          <cell r="E2566" t="str">
            <v>71,11</v>
          </cell>
        </row>
        <row r="2567">
          <cell r="A2567">
            <v>12214</v>
          </cell>
          <cell r="B2567" t="str">
            <v xml:space="preserve">LAMPADA VAPOR MERCURIO 125 W (BASE E27)                                                                                                                                                                                                                                                                                                                                                                                                                                                                   </v>
          </cell>
          <cell r="C2567" t="str">
            <v xml:space="preserve">UN    </v>
          </cell>
          <cell r="D2567" t="str">
            <v>CR</v>
          </cell>
          <cell r="E2567" t="str">
            <v>24,35</v>
          </cell>
        </row>
        <row r="2568">
          <cell r="A2568">
            <v>3749</v>
          </cell>
          <cell r="B2568" t="str">
            <v xml:space="preserve">LAMPADA VAPOR MERCURIO 250 W (BASE E40)                                                                                                                                                                                                                                                                                                                                                                                                                                                                   </v>
          </cell>
          <cell r="C2568" t="str">
            <v xml:space="preserve">UN    </v>
          </cell>
          <cell r="D2568" t="str">
            <v xml:space="preserve">C </v>
          </cell>
          <cell r="E2568" t="str">
            <v>43,40</v>
          </cell>
        </row>
        <row r="2569">
          <cell r="A2569">
            <v>3751</v>
          </cell>
          <cell r="B2569" t="str">
            <v xml:space="preserve">LAMPADA VAPOR MERCURIO 400 W (BASE E40)                                                                                                                                                                                                                                                                                                                                                                                                                                                                   </v>
          </cell>
          <cell r="C2569" t="str">
            <v xml:space="preserve">UN    </v>
          </cell>
          <cell r="D2569" t="str">
            <v>CR</v>
          </cell>
          <cell r="E2569" t="str">
            <v>59,23</v>
          </cell>
        </row>
        <row r="2570">
          <cell r="A2570">
            <v>39376</v>
          </cell>
          <cell r="B2570" t="str">
            <v xml:space="preserve">LAMPADA VAPOR METALICO OVOIDE 150 W, BASE E27/E40                                                                                                                                                                                                                                                                                                                                                                                                                                                         </v>
          </cell>
          <cell r="C2570" t="str">
            <v xml:space="preserve">UN    </v>
          </cell>
          <cell r="D2570" t="str">
            <v>CR</v>
          </cell>
          <cell r="E2570" t="str">
            <v>49,93</v>
          </cell>
        </row>
        <row r="2571">
          <cell r="A2571">
            <v>3752</v>
          </cell>
          <cell r="B2571" t="str">
            <v xml:space="preserve">LAMPADA VAPOR METALICO TUBULAR 400 W (BASE E40)                                                                                                                                                                                                                                                                                                                                                                                                                                                           </v>
          </cell>
          <cell r="C2571" t="str">
            <v xml:space="preserve">UN    </v>
          </cell>
          <cell r="D2571" t="str">
            <v>CR</v>
          </cell>
          <cell r="E2571" t="str">
            <v>97,70</v>
          </cell>
        </row>
        <row r="2572">
          <cell r="A2572">
            <v>746</v>
          </cell>
          <cell r="B2572" t="str">
            <v xml:space="preserve">LAVADORA DE ALTA PRESSAO (LAVA - JATO) PARA AGUA FRIA, PRESSAO DE OPERACAO ENTRE 1400 E 1900 LIB/POL2, VAZAO MAXIMA ENTRE  400 E 700 L/H, POTENCIA DE OPERACAO ENTRE 2,50 E 3,00 CV                                                                                                                                                                                                                                                                                                                       </v>
          </cell>
          <cell r="C2572" t="str">
            <v xml:space="preserve">UN    </v>
          </cell>
          <cell r="D2572" t="str">
            <v xml:space="preserve">C </v>
          </cell>
          <cell r="E2572" t="str">
            <v>2.719,50</v>
          </cell>
        </row>
        <row r="2573">
          <cell r="A2573">
            <v>20269</v>
          </cell>
          <cell r="B2573" t="str">
            <v xml:space="preserve">LAVATORIO / CUBA DE EMBUTIR, OVAL, DE LOUCA BRANCA, SEM LADRAO, DIMENSOES *50 X 35* CM (L X C)                                                                                                                                                                                                                                                                                                                                                                                                            </v>
          </cell>
          <cell r="C2573" t="str">
            <v xml:space="preserve">UN    </v>
          </cell>
          <cell r="D2573" t="str">
            <v>CR</v>
          </cell>
          <cell r="E2573" t="str">
            <v>92,97</v>
          </cell>
        </row>
        <row r="2574">
          <cell r="A2574">
            <v>20270</v>
          </cell>
          <cell r="B2574" t="str">
            <v xml:space="preserve">LAVATORIO / CUBA DE EMBUTIR, OVAL, DE LOUCA COLORIDA, SEM LADRAO, DIMENSOES *50 X 35* CM (L X C)                                                                                                                                                                                                                                                                                                                                                                                                          </v>
          </cell>
          <cell r="C2574" t="str">
            <v xml:space="preserve">UN    </v>
          </cell>
          <cell r="D2574" t="str">
            <v>CR</v>
          </cell>
          <cell r="E2574" t="str">
            <v>102,72</v>
          </cell>
        </row>
        <row r="2575">
          <cell r="A2575">
            <v>11696</v>
          </cell>
          <cell r="B2575" t="str">
            <v xml:space="preserve">LAVATORIO / CUBA DE SOBREPOR, OVAL PEQUENA, DE LOUCA BRANCA, SEM LADRAO, DIMENSOES *44 X 31* CM (L X C)                                                                                                                                                                                                                                                                                                                                                                                                   </v>
          </cell>
          <cell r="C2575" t="str">
            <v xml:space="preserve">UN    </v>
          </cell>
          <cell r="D2575" t="str">
            <v>CR</v>
          </cell>
          <cell r="E2575" t="str">
            <v>164,44</v>
          </cell>
        </row>
        <row r="2576">
          <cell r="A2576">
            <v>10427</v>
          </cell>
          <cell r="B2576" t="str">
            <v xml:space="preserve">LAVATORIO / CUBA DE SOBREPOR, RETANGULAR, DE LOUCA BRANCA, COM LADRAO, DIMENSOES *52 X 45* CM (L X C)                                                                                                                                                                                                                                                                                                                                                                                                     </v>
          </cell>
          <cell r="C2576" t="str">
            <v xml:space="preserve">UN    </v>
          </cell>
          <cell r="D2576" t="str">
            <v>CR</v>
          </cell>
          <cell r="E2576" t="str">
            <v>460,17</v>
          </cell>
        </row>
        <row r="2577">
          <cell r="A2577">
            <v>10428</v>
          </cell>
          <cell r="B2577" t="str">
            <v xml:space="preserve">LAVATORIO / CUBA DE SOBREPOR, RETANGULAR, DE LOUCA COLORIDA, COM LADRAO, DIMENSOES *52 X 45* CM (L X C)                                                                                                                                                                                                                                                                                                                                                                                                   </v>
          </cell>
          <cell r="C2577" t="str">
            <v xml:space="preserve">UN    </v>
          </cell>
          <cell r="D2577" t="str">
            <v>CR</v>
          </cell>
          <cell r="E2577" t="str">
            <v>474,12</v>
          </cell>
        </row>
        <row r="2578">
          <cell r="A2578">
            <v>36521</v>
          </cell>
          <cell r="B2578" t="str">
            <v xml:space="preserve">LAVATORIO DE CANTO DE LOUCA BRANCA, SUSPENSO (SEM COLUNA), DIMENSOES *40 X 30* CM (L X C)                                                                                                                                                                                                                                                                                                                                                                                                                 </v>
          </cell>
          <cell r="C2578" t="str">
            <v xml:space="preserve">UN    </v>
          </cell>
          <cell r="D2578" t="str">
            <v>CR</v>
          </cell>
          <cell r="E2578" t="str">
            <v>147,93</v>
          </cell>
        </row>
        <row r="2579">
          <cell r="A2579">
            <v>36794</v>
          </cell>
          <cell r="B2579" t="str">
            <v xml:space="preserve">LAVATORIO DE LOUCA BRANCA, COM COLUNA, DIMENSOES *44 X 35* CM (L X C)                                                                                                                                                                                                                                                                                                                                                                                                                                     </v>
          </cell>
          <cell r="C2579" t="str">
            <v xml:space="preserve">UN    </v>
          </cell>
          <cell r="D2579" t="str">
            <v>CR</v>
          </cell>
          <cell r="E2579" t="str">
            <v>157,48</v>
          </cell>
        </row>
        <row r="2580">
          <cell r="A2580">
            <v>10426</v>
          </cell>
          <cell r="B2580" t="str">
            <v xml:space="preserve">LAVATORIO DE LOUCA BRANCA, COM COLUNA, DIMENSOES *54 X 44* CM (L X C)                                                                                                                                                                                                                                                                                                                                                                                                                                     </v>
          </cell>
          <cell r="C2580" t="str">
            <v xml:space="preserve">UN    </v>
          </cell>
          <cell r="D2580" t="str">
            <v>CR</v>
          </cell>
          <cell r="E2580" t="str">
            <v>176,35</v>
          </cell>
        </row>
        <row r="2581">
          <cell r="A2581">
            <v>10425</v>
          </cell>
          <cell r="B2581" t="str">
            <v xml:space="preserve">LAVATORIO DE LOUCA BRANCA, SUSPENSO (SEM COLUNA), DIMENSOES *40 X 30* CM                                                                                                                                                                                                                                                                                                                                                                                                                                  </v>
          </cell>
          <cell r="C2581" t="str">
            <v xml:space="preserve">UN    </v>
          </cell>
          <cell r="D2581" t="str">
            <v>CR</v>
          </cell>
          <cell r="E2581" t="str">
            <v>89,46</v>
          </cell>
        </row>
        <row r="2582">
          <cell r="A2582">
            <v>10431</v>
          </cell>
          <cell r="B2582" t="str">
            <v xml:space="preserve">LAVATORIO DE LOUCA COLORIDA, COM COLUNA, DIMENSOES *54 X 44* CM (L X C)                                                                                                                                                                                                                                                                                                                                                                                                                                   </v>
          </cell>
          <cell r="C2582" t="str">
            <v xml:space="preserve">UN    </v>
          </cell>
          <cell r="D2582" t="str">
            <v>CR</v>
          </cell>
          <cell r="E2582" t="str">
            <v>306,30</v>
          </cell>
        </row>
        <row r="2583">
          <cell r="A2583">
            <v>10429</v>
          </cell>
          <cell r="B2583" t="str">
            <v xml:space="preserve">LAVATORIO DE LOUCA COLORIDA, SUSPENSO (SEM COLUNA), DIMENSOES *40 X 30* CM (L X C)                                                                                                                                                                                                                                                                                                                                                                                                                        </v>
          </cell>
          <cell r="C2583" t="str">
            <v xml:space="preserve">UN    </v>
          </cell>
          <cell r="D2583" t="str">
            <v>CR</v>
          </cell>
          <cell r="E2583" t="str">
            <v>151,10</v>
          </cell>
        </row>
        <row r="2584">
          <cell r="A2584">
            <v>2354</v>
          </cell>
          <cell r="B2584" t="str">
            <v xml:space="preserve">LEITURISTA OU CADASTRISTA DE REDES DE AGUA E ESGOTO (HORISTA)                                                                                                                                                                                                                                                                                                                                                                                                                                             </v>
          </cell>
          <cell r="C2584" t="str">
            <v xml:space="preserve">H     </v>
          </cell>
          <cell r="D2584" t="str">
            <v>CR</v>
          </cell>
          <cell r="E2584" t="str">
            <v>29,23</v>
          </cell>
        </row>
        <row r="2585">
          <cell r="A2585">
            <v>40932</v>
          </cell>
          <cell r="B2585" t="str">
            <v xml:space="preserve">LEITURISTA OU CADASTRISTA DE REDES DE AGUA E ESGOTO (MENSALISTA)                                                                                                                                                                                                                                                                                                                                                                                                                                          </v>
          </cell>
          <cell r="C2585" t="str">
            <v xml:space="preserve">MES   </v>
          </cell>
          <cell r="D2585" t="str">
            <v>CR</v>
          </cell>
          <cell r="E2585" t="str">
            <v>5.117,32</v>
          </cell>
        </row>
        <row r="2586">
          <cell r="A2586">
            <v>10853</v>
          </cell>
          <cell r="B2586" t="str">
            <v xml:space="preserve">LETRA ACO INOX (AISI 304), CHAPA NUM. 22, RECORTADO, H= 20 CM (SEM RELEVO)                                                                                                                                                                                                                                                                                                                                                                                                                                </v>
          </cell>
          <cell r="C2586" t="str">
            <v xml:space="preserve">UN    </v>
          </cell>
          <cell r="D2586" t="str">
            <v>CR</v>
          </cell>
          <cell r="E2586" t="str">
            <v>99,75</v>
          </cell>
        </row>
        <row r="2587">
          <cell r="A2587">
            <v>5093</v>
          </cell>
          <cell r="B2587" t="str">
            <v xml:space="preserve">LEVANTADOR DE JANELA GUILHOTINA, EM LATAO CROMADO                                                                                                                                                                                                                                                                                                                                                                                                                                                         </v>
          </cell>
          <cell r="C2587" t="str">
            <v xml:space="preserve">PAR   </v>
          </cell>
          <cell r="D2587" t="str">
            <v>CR</v>
          </cell>
          <cell r="E2587" t="str">
            <v>16,80</v>
          </cell>
        </row>
        <row r="2588">
          <cell r="A2588">
            <v>44331</v>
          </cell>
          <cell r="B2588" t="str">
            <v xml:space="preserve">LIMPA VIDROS COM PULVERIZADOR                                                                                                                                                                                                                                                                                                                                                                                                                                                                             </v>
          </cell>
          <cell r="C2588" t="str">
            <v xml:space="preserve">L     </v>
          </cell>
          <cell r="D2588" t="str">
            <v>CR</v>
          </cell>
          <cell r="E2588" t="str">
            <v>55,67</v>
          </cell>
        </row>
        <row r="2589">
          <cell r="A2589">
            <v>37768</v>
          </cell>
          <cell r="B2589" t="str">
            <v xml:space="preserve">LIMPADORA A SUCCAO, TANQUE 12000 L, BASCULAMENTO HIDRAULICO, BOMBA 12 M3/MIN 95% VACUO (INCLUI MONTAGEM, NAO INCLUI CAMINHAO)                                                                                                                                                                                                                                                                                                                                                                             </v>
          </cell>
          <cell r="C2589" t="str">
            <v xml:space="preserve">UN    </v>
          </cell>
          <cell r="D2589" t="str">
            <v xml:space="preserve">C </v>
          </cell>
          <cell r="E2589" t="str">
            <v>235.000,00</v>
          </cell>
        </row>
        <row r="2590">
          <cell r="A2590">
            <v>37773</v>
          </cell>
          <cell r="B2590" t="str">
            <v xml:space="preserve">LIMPADORA DE SUCCAO TANQUE 7000 L, BOMBA 12 M3/MIN 95% VACUO (INCLUI MONTAGEM, NAO INCLUI CAMINHAO)                                                                                                                                                                                                                                                                                                                                                                                                       </v>
          </cell>
          <cell r="C2590" t="str">
            <v xml:space="preserve">UN    </v>
          </cell>
          <cell r="D2590" t="str">
            <v>CR</v>
          </cell>
          <cell r="E2590" t="str">
            <v>199.554,62</v>
          </cell>
        </row>
        <row r="2591">
          <cell r="A2591">
            <v>37769</v>
          </cell>
          <cell r="B2591" t="str">
            <v xml:space="preserve">LIMPADORA DE SUCCAO, TANQUE 11000 L, BOMBA 340 M3/MIN (INCLUI MONTAGEM, NAO INCLUI CAMINHAO)                                                                                                                                                                                                                                                                                                                                                                                                              </v>
          </cell>
          <cell r="C2591" t="str">
            <v xml:space="preserve">UN    </v>
          </cell>
          <cell r="D2591" t="str">
            <v>CR</v>
          </cell>
          <cell r="E2591" t="str">
            <v>334.079,57</v>
          </cell>
        </row>
        <row r="2592">
          <cell r="A2592">
            <v>37770</v>
          </cell>
          <cell r="B2592" t="str">
            <v xml:space="preserve">LIMPADORA DE SUCCAO, TANQUE 5500 L, BOMBA 60M3/MIN, VACUO 500 MBAR (INCLUI MONTAGEM, NAO INCLUI CAMINHAO)                                                                                                                                                                                                                                                                                                                                                                                                 </v>
          </cell>
          <cell r="C2592" t="str">
            <v xml:space="preserve">UN    </v>
          </cell>
          <cell r="D2592" t="str">
            <v>CR</v>
          </cell>
          <cell r="E2592" t="str">
            <v>566.986,33</v>
          </cell>
        </row>
        <row r="2593">
          <cell r="A2593">
            <v>38382</v>
          </cell>
          <cell r="B2593" t="str">
            <v xml:space="preserve">LINHA DE PEDREIRO LISA 100 M                                                                                                                                                                                                                                                                                                                                                                                                                                                                              </v>
          </cell>
          <cell r="C2593" t="str">
            <v xml:space="preserve">UN    </v>
          </cell>
          <cell r="D2593" t="str">
            <v>CR</v>
          </cell>
          <cell r="E2593" t="str">
            <v>14,17</v>
          </cell>
        </row>
        <row r="2594">
          <cell r="A2594">
            <v>38383</v>
          </cell>
          <cell r="B2594" t="str">
            <v xml:space="preserve">LIXA D'AGUA EM FOLHA, GRAO 100                                                                                                                                                                                                                                                                                                                                                                                                                                                                            </v>
          </cell>
          <cell r="C2594" t="str">
            <v xml:space="preserve">UN    </v>
          </cell>
          <cell r="D2594" t="str">
            <v>CR</v>
          </cell>
          <cell r="E2594" t="str">
            <v>2,65</v>
          </cell>
        </row>
        <row r="2595">
          <cell r="A2595">
            <v>3768</v>
          </cell>
          <cell r="B2595" t="str">
            <v xml:space="preserve">LIXA EM FOLHA PARA FERRO, NUMERO 150                                                                                                                                                                                                                                                                                                                                                                                                                                                                      </v>
          </cell>
          <cell r="C2595" t="str">
            <v xml:space="preserve">UN    </v>
          </cell>
          <cell r="D2595" t="str">
            <v>CR</v>
          </cell>
          <cell r="E2595" t="str">
            <v>3,63</v>
          </cell>
        </row>
        <row r="2596">
          <cell r="A2596">
            <v>3767</v>
          </cell>
          <cell r="B2596" t="str">
            <v xml:space="preserve">LIXA EM FOLHA PARA PAREDE OU MADEIRA, NUMERO 120, COR VERMELHA                                                                                                                                                                                                                                                                                                                                                                                                                                            </v>
          </cell>
          <cell r="C2596" t="str">
            <v xml:space="preserve">UN    </v>
          </cell>
          <cell r="D2596" t="str">
            <v>CR</v>
          </cell>
          <cell r="E2596" t="str">
            <v>1,21</v>
          </cell>
        </row>
        <row r="2597">
          <cell r="A2597">
            <v>13192</v>
          </cell>
          <cell r="B2597" t="str">
            <v xml:space="preserve">LIXADEIRA ELETRICA ANGULAR PARA CONCRETO, POTENCIA 1.400 W, PRATO DIAMANTADO DE 5''                                                                                                                                                                                                                                                                                                                                                                                                                       </v>
          </cell>
          <cell r="C2597" t="str">
            <v xml:space="preserve">UN    </v>
          </cell>
          <cell r="D2597" t="str">
            <v>CR</v>
          </cell>
          <cell r="E2597" t="str">
            <v>5.142,63</v>
          </cell>
        </row>
        <row r="2598">
          <cell r="A2598">
            <v>38413</v>
          </cell>
          <cell r="B2598" t="str">
            <v xml:space="preserve">LIXADEIRA ELETRICA ANGULAR, PARA DISCO DE 7 " (180 MM), POTENCIA DE 2.200 W, *5.000* RPM, 220 V                                                                                                                                                                                                                                                                                                                                                                                                           </v>
          </cell>
          <cell r="C2598" t="str">
            <v xml:space="preserve">UN    </v>
          </cell>
          <cell r="D2598" t="str">
            <v>CR</v>
          </cell>
          <cell r="E2598" t="str">
            <v>850,51</v>
          </cell>
        </row>
        <row r="2599">
          <cell r="A2599">
            <v>42440</v>
          </cell>
          <cell r="B2599" t="str">
            <v xml:space="preserve">LIXEIRA DUPLA, COM CAPACIDADE VOLUMETRICA DE 60L*, FABRICADA EM TUBO DE ACO CARBONO, CESTOS EM CHAPA DE ACO E PINTURA NO PROCESSO ELETROSTATICO - PARA ACADEMIA AO AR LIVRE / ACADEMIA DA TERCEIRA IDADE - ATI                                                                                                                                                                                                                                                                                            </v>
          </cell>
          <cell r="C2599" t="str">
            <v xml:space="preserve">UN    </v>
          </cell>
          <cell r="D2599" t="str">
            <v>CR</v>
          </cell>
          <cell r="E2599" t="str">
            <v>1.235,91</v>
          </cell>
        </row>
        <row r="2600">
          <cell r="A2600">
            <v>20193</v>
          </cell>
          <cell r="B2600" t="str">
            <v xml:space="preserve">LOCACAO DE ANDAIME METALICO TIPO FACHADEIRO, PECAS COM APROXIMADAMENTE 1,20 M DE LARGURA E 2,0 M DE ALTURA, INCLUINDO DIAGONAIS EM X, BARRAS DE LIGACAO, SAPATAS E DEMAIS ITENS NECESSARIOS A MONTAGEM (NAO INCLUI INSTALACAO)                                                                                                                                                                                                                                                                            </v>
          </cell>
          <cell r="C2600" t="str">
            <v>M2XMES</v>
          </cell>
          <cell r="D2600" t="str">
            <v>CR</v>
          </cell>
          <cell r="E2600" t="str">
            <v>21,00</v>
          </cell>
        </row>
        <row r="2601">
          <cell r="A2601">
            <v>10527</v>
          </cell>
          <cell r="B2601" t="str">
            <v xml:space="preserve">LOCACAO DE ANDAIME METALICO TUBULAR DE ENCAIXE, TIPO DE TORRE, CADA PAINEL COM LARGURA DE 1 ATE 1,5 M E ALTURA DE *1,00* M, INCLUINDO DIAGONAL, BARRAS DE LIGACAO, SAPATAS OU RODIZIOS E DEMAIS ITENS NECESSARIOS A MONTAGEM (NAO INCLUI INSTALACAO)                                                                                                                                                                                                                                                      </v>
          </cell>
          <cell r="C2601" t="str">
            <v xml:space="preserve">MXMES </v>
          </cell>
          <cell r="D2601" t="str">
            <v xml:space="preserve">C </v>
          </cell>
          <cell r="E2601" t="str">
            <v>28,00</v>
          </cell>
        </row>
        <row r="2602">
          <cell r="A2602">
            <v>41805</v>
          </cell>
          <cell r="B2602" t="str">
            <v xml:space="preserve">LOCACAO DE ANDAIME SUSPENSO OU BALANCIM MANUAL, CAPACIDADE DE CARGA TOTAL DE APROXIMADAMENTE 250 KG/M2, PLATAFORMA DE 1,50 M X 0,80 M (C X L), CABO DE 45 M                                                                                                                                                                                                                                                                                                                                               </v>
          </cell>
          <cell r="C2602" t="str">
            <v xml:space="preserve">MES   </v>
          </cell>
          <cell r="D2602" t="str">
            <v>CR</v>
          </cell>
          <cell r="E2602" t="str">
            <v>805,00</v>
          </cell>
        </row>
        <row r="2603">
          <cell r="A2603">
            <v>40271</v>
          </cell>
          <cell r="B2603" t="str">
            <v xml:space="preserve">LOCACAO DE APRUMADOR METALICO DE PILAR, COM ALTURA E ANGULO REGULAVEIS, EXTENSAO DE *1,50* A *2,80* M                                                                                                                                                                                                                                                                                                                                                                                                     </v>
          </cell>
          <cell r="C2603" t="str">
            <v>UNXMES</v>
          </cell>
          <cell r="D2603" t="str">
            <v>CR</v>
          </cell>
          <cell r="E2603" t="str">
            <v>21,43</v>
          </cell>
        </row>
        <row r="2604">
          <cell r="A2604">
            <v>40287</v>
          </cell>
          <cell r="B2604" t="str">
            <v xml:space="preserve">LOCACAO DE BARRA DE ANCORAGEM DE 0,80 A 1,20 M DE EXTENSAO, COM ROSCA DE 5/8", INCLUINDO PORCA E FLANGE                                                                                                                                                                                                                                                                                                                                                                                                   </v>
          </cell>
          <cell r="C2604" t="str">
            <v xml:space="preserve">MES   </v>
          </cell>
          <cell r="D2604" t="str">
            <v>CR</v>
          </cell>
          <cell r="E2604" t="str">
            <v>8,25</v>
          </cell>
        </row>
        <row r="2605">
          <cell r="A2605">
            <v>4084</v>
          </cell>
          <cell r="B2605" t="str">
            <v xml:space="preserve">LOCACAO DE BOMBA SUBMERSIVEL PARA DRENAGEM E ESGOTAMENTO, MOTOR ELETRICO TRIFASICO, POTENCIA DE 1 CV, DIAMETRO DE RECALQUE DE 2". FAIXA DE OPERACAO Q=25 M3/H (+ OU - 1 M3/H) E AMT=2 M, Q=12 M3/H (+ OU - 2 M3/H) E AMT = 12 M (+ OU - 2 M)                                                                                                                                                                                                                                                              </v>
          </cell>
          <cell r="C2605" t="str">
            <v xml:space="preserve">H     </v>
          </cell>
          <cell r="D2605" t="str">
            <v>CR</v>
          </cell>
          <cell r="E2605" t="str">
            <v>1,80</v>
          </cell>
        </row>
        <row r="2606">
          <cell r="A2606">
            <v>743</v>
          </cell>
          <cell r="B2606" t="str">
            <v xml:space="preserve">LOCACAO DE BOMBA SUBMERSIVEL PARA DRENAGEM E ESGOTAMENTO, MOTOR ELETRICO TRIFASICO, POTENCIA DE 2 CV, DIAMETRO DE RECALQUE DE 2", FAIXA DE OPERACAO Q=35 M3/H (+ OU - 3 M3/H) E AMT=2 M, Q=13 M3/H (+ OU - 3 M3/H) E AMT = 17 M (+ OU - 3 M)                                                                                                                                                                                                                                                              </v>
          </cell>
          <cell r="C2606" t="str">
            <v xml:space="preserve">H     </v>
          </cell>
          <cell r="D2606" t="str">
            <v xml:space="preserve">C </v>
          </cell>
          <cell r="E2606" t="str">
            <v>1,80</v>
          </cell>
        </row>
        <row r="2607">
          <cell r="A2607">
            <v>40293</v>
          </cell>
          <cell r="B2607" t="str">
            <v xml:space="preserve">LOCACAO DE BOMBA SUBMERSIVEL PARA DRENAGEM E ESGOTAMENTO, MOTOR ELETRICO TRIFASICO, POTENCIA DE 2 CV, DIAMETRO DE RECALQUE DE 3". FAIXA DE OPERACAO Q=70 M3/H (+ OU - 2 M3/H) E AMT=2 M, Q=9,5 M3/H (+ OU - 3,5 M3/H) E AMT = 10 M (+ OU - 2 M)                                                                                                                                                                                                                                                           </v>
          </cell>
          <cell r="C2607" t="str">
            <v xml:space="preserve">H     </v>
          </cell>
          <cell r="D2607" t="str">
            <v>CR</v>
          </cell>
          <cell r="E2607" t="str">
            <v>2,16</v>
          </cell>
        </row>
        <row r="2608">
          <cell r="A2608">
            <v>40294</v>
          </cell>
          <cell r="B2608" t="str">
            <v xml:space="preserve">LOCACAO DE BOMBA SUBMERSIVEL PARA DRENAGEM E ESGOTAMENTO, MOTOR ELETRICO TRIFASICO, POTENCIA DE 3 CV, DIAMETRO DE RECALQUE DE 2", FAIXA DE OPERACAO Q=84 M3/H (+ OU - 2,5 M3/H) E AMT=2 M, Q=9,1 M3/H (+ OU - 2 M3/H) E AMT = 12 M (+ OU - 2 M)                                                                                                                                                                                                                                                           </v>
          </cell>
          <cell r="C2608" t="str">
            <v xml:space="preserve">H     </v>
          </cell>
          <cell r="D2608" t="str">
            <v>CR</v>
          </cell>
          <cell r="E2608" t="str">
            <v>1,80</v>
          </cell>
        </row>
        <row r="2609">
          <cell r="A2609">
            <v>4085</v>
          </cell>
          <cell r="B2609" t="str">
            <v xml:space="preserve">LOCACAO DE BOMBA SUBMERSIVEL PARA DRENAGEM E ESGOTAMENTO, MOTOR ELETRICO TRIFASICO, POTENCIA DE 4 CV, DIAMETRO DE RECALQUE DE 3". FAIXA DE OPERACAO Q=60 M3/H (+ OU - 1 M3/H) E AMT=2 M, Q=11 M3/H (+ OU - 1 M3/H) E AMT = 23 M (+ OU - 1 M)                                                                                                                                                                                                                                                              </v>
          </cell>
          <cell r="C2609" t="str">
            <v xml:space="preserve">H     </v>
          </cell>
          <cell r="D2609" t="str">
            <v>CR</v>
          </cell>
          <cell r="E2609" t="str">
            <v>2,52</v>
          </cell>
        </row>
        <row r="2610">
          <cell r="A2610">
            <v>10779</v>
          </cell>
          <cell r="B2610" t="str">
            <v xml:space="preserve">LOCACAO DE CONTAINER 2,30 X 4,30 M, ALT. 2,50 M, P/ SANITARIO, C/ 5 BACIAS, 1 LAVATORIO E 4 MICTORIOS (NAO INCLUI MOBILIZACAO/DESMOBILIZACAO)                                                                                                                                                                                                                                                                                                                                                             </v>
          </cell>
          <cell r="C2610" t="str">
            <v xml:space="preserve">MES   </v>
          </cell>
          <cell r="D2610" t="str">
            <v>CR</v>
          </cell>
          <cell r="E2610" t="str">
            <v>1.112,50</v>
          </cell>
        </row>
        <row r="2611">
          <cell r="A2611">
            <v>10777</v>
          </cell>
          <cell r="B2611" t="str">
            <v xml:space="preserve">LOCACAO DE CONTAINER 2,30 X 4,30 M, ALT. 2,50 M, PARA SANITARIO, COM 3 BACIAS, 4 CHUVEIROS, 1 LAVATORIO E 1 MICTORIO (NAO INCLUI MOBILIZACAO/DESMOBILIZACAO)                                                                                                                                                                                                                                                                                                                                              </v>
          </cell>
          <cell r="C2611" t="str">
            <v xml:space="preserve">MES   </v>
          </cell>
          <cell r="D2611" t="str">
            <v>CR</v>
          </cell>
          <cell r="E2611" t="str">
            <v>1.010,52</v>
          </cell>
        </row>
        <row r="2612">
          <cell r="A2612">
            <v>10775</v>
          </cell>
          <cell r="B2612" t="str">
            <v xml:space="preserve">LOCACAO DE CONTAINER 2,30 X 6,00 M, ALT. 2,50 M, COM 1 SANITARIO, PARA ESCRITORIO, COMPLETO, SEM DIVISORIAS INTERNAS (NAO INCLUI MOBILIZACAO/DESMOBILIZACAO)                                                                                                                                                                                                                                                                                                                                              </v>
          </cell>
          <cell r="C2612" t="str">
            <v xml:space="preserve">MES   </v>
          </cell>
          <cell r="D2612" t="str">
            <v xml:space="preserve">C </v>
          </cell>
          <cell r="E2612" t="str">
            <v>890,00</v>
          </cell>
        </row>
        <row r="2613">
          <cell r="A2613">
            <v>10776</v>
          </cell>
          <cell r="B2613" t="str">
            <v xml:space="preserve">LOCACAO DE CONTAINER 2,30 X 6,00 M, ALT. 2,50 M, PARA ESCRITORIO, SEM DIVISORIAS INTERNAS E SEM SANITARIO (NAO INCLUI MOBILIZACAO/DESMOBILIZACAO)                                                                                                                                                                                                                                                                                                                                                         </v>
          </cell>
          <cell r="C2613" t="str">
            <v xml:space="preserve">MES   </v>
          </cell>
          <cell r="D2613" t="str">
            <v>CR</v>
          </cell>
          <cell r="E2613" t="str">
            <v>695,31</v>
          </cell>
        </row>
        <row r="2614">
          <cell r="A2614">
            <v>10778</v>
          </cell>
          <cell r="B2614" t="str">
            <v xml:space="preserve">LOCACAO DE CONTAINER 2,30 X 6,00 M, ALT. 2,50 M, PARA SANITARIO, COM 4 BACIAS, 8 CHUVEIROS,1 LAVATORIO E 1 MICTORIO (NAO INCLUI MOBILIZACAO/DESMOBILIZACAO)                                                                                                                                                                                                                                                                                                                                               </v>
          </cell>
          <cell r="C2614" t="str">
            <v xml:space="preserve">MES   </v>
          </cell>
          <cell r="D2614" t="str">
            <v>CR</v>
          </cell>
          <cell r="E2614" t="str">
            <v>1.112,50</v>
          </cell>
        </row>
        <row r="2615">
          <cell r="A2615">
            <v>40339</v>
          </cell>
          <cell r="B2615" t="str">
            <v xml:space="preserve">LOCACAO DE CRUZETA, SIMPLES, PARA ESCORA METALICA, COMPRIMENTO ENTRE 50 A 60 CM, PARA ESCORA DE 1,80 A 3,20 METROS E TUBO EXTERNO ATE 48 MM DE DIAMETRO                                                                                                                                                                                                                                                                                                                                                   </v>
          </cell>
          <cell r="C2615" t="str">
            <v>UNXMES</v>
          </cell>
          <cell r="D2615" t="str">
            <v>CR</v>
          </cell>
          <cell r="E2615" t="str">
            <v>7,51</v>
          </cell>
        </row>
        <row r="2616">
          <cell r="A2616">
            <v>10749</v>
          </cell>
          <cell r="B2616" t="str">
            <v xml:space="preserve">LOCACAO DE ESCORA METALICA TELESCOPICA, COM ALTURA REGULAVEL DE *1,80* A *3,20* M, COM CAPACIDADE DE CARGA DE NO MINIMO 1000 KGF (10 KN), INCLUSO TRIPE E FORCADO                                                                                                                                                                                                                                                                                                                                         </v>
          </cell>
          <cell r="C2616" t="str">
            <v>UNXMES</v>
          </cell>
          <cell r="D2616" t="str">
            <v>CR</v>
          </cell>
          <cell r="E2616" t="str">
            <v>24,85</v>
          </cell>
        </row>
        <row r="2617">
          <cell r="A2617">
            <v>40290</v>
          </cell>
          <cell r="B2617" t="str">
            <v xml:space="preserve">LOCACAO DE FORMA PLASTICA PARA LAJE NERVURADA, DIMENSOES *60* X *60* X *16* CM                                                                                                                                                                                                                                                                                                                                                                                                                            </v>
          </cell>
          <cell r="C2617" t="str">
            <v>UNXMES</v>
          </cell>
          <cell r="D2617" t="str">
            <v>CR</v>
          </cell>
          <cell r="E2617" t="str">
            <v>13,44</v>
          </cell>
        </row>
        <row r="2618">
          <cell r="A2618">
            <v>3346</v>
          </cell>
          <cell r="B2618" t="str">
            <v xml:space="preserve">LOCACAO DE GRUPO GERADOR *80 A 125* KVA, MOTOR DIESEL, REBOCAVEL, ACIONAMENTO MANUAL                                                                                                                                                                                                                                                                                                                                                                                                                      </v>
          </cell>
          <cell r="C2618" t="str">
            <v xml:space="preserve">H     </v>
          </cell>
          <cell r="D2618" t="str">
            <v xml:space="preserve">C </v>
          </cell>
          <cell r="E2618" t="str">
            <v>20,25</v>
          </cell>
        </row>
        <row r="2619">
          <cell r="A2619">
            <v>3348</v>
          </cell>
          <cell r="B2619" t="str">
            <v xml:space="preserve">LOCACAO DE GRUPO GERADOR ACIMA DE * 125 ATE 180* KVA, MOTOR DIESEL, REBOCAVEL, ACIONAMENTO MANUAL                                                                                                                                                                                                                                                                                                                                                                                                         </v>
          </cell>
          <cell r="C2619" t="str">
            <v xml:space="preserve">H     </v>
          </cell>
          <cell r="D2619" t="str">
            <v>CR</v>
          </cell>
          <cell r="E2619" t="str">
            <v>24,22</v>
          </cell>
        </row>
        <row r="2620">
          <cell r="A2620">
            <v>39833</v>
          </cell>
          <cell r="B2620" t="str">
            <v xml:space="preserve">LOCACAO DE GRUPO GERADOR DE *260* KVA, DIESEL REBOCAVEL, ACIONAMENTO MANUAL                                                                                                                                                                                                                                                                                                                                                                                                                               </v>
          </cell>
          <cell r="C2620" t="str">
            <v xml:space="preserve">H     </v>
          </cell>
          <cell r="D2620" t="str">
            <v>CR</v>
          </cell>
          <cell r="E2620" t="str">
            <v>33,18</v>
          </cell>
        </row>
        <row r="2621">
          <cell r="A2621">
            <v>7252</v>
          </cell>
          <cell r="B2621" t="str">
            <v xml:space="preserve">LOCACAO DE NIVEL OPTICO, COM PRECISAO DE 0,7 MM, AUMENTO DE 32X                                                                                                                                                                                                                                                                                                                                                                                                                                           </v>
          </cell>
          <cell r="C2621" t="str">
            <v xml:space="preserve">H     </v>
          </cell>
          <cell r="D2621" t="str">
            <v>CR</v>
          </cell>
          <cell r="E2621" t="str">
            <v>2,25</v>
          </cell>
        </row>
        <row r="2622">
          <cell r="A2622">
            <v>7247</v>
          </cell>
          <cell r="B2622" t="str">
            <v xml:space="preserve">LOCACAO DE TEODOLITO ELETRONICO, PRECISAO ANGULAR DE 5 A 7 SEGUNDOS, INCLUINDO TRIPE                                                                                                                                                                                                                                                                                                                                                                                                                      </v>
          </cell>
          <cell r="C2622" t="str">
            <v xml:space="preserve">H     </v>
          </cell>
          <cell r="D2622" t="str">
            <v xml:space="preserve">C </v>
          </cell>
          <cell r="E2622" t="str">
            <v>2,25</v>
          </cell>
        </row>
        <row r="2623">
          <cell r="A2623">
            <v>40291</v>
          </cell>
          <cell r="B2623" t="str">
            <v xml:space="preserve">LOCACAO DE TORRE METALICA COMPLETA PARA UMA CARGA DE 8 TF (80 KN)  E PE DIREITO DE 6 M, INCLUINDO MODULOS , DIAGONAIS, SAPATAS E FORCADOS                                                                                                                                                                                                                                                                                                                                                                 </v>
          </cell>
          <cell r="C2623" t="str">
            <v>UNXMES</v>
          </cell>
          <cell r="D2623" t="str">
            <v>CR</v>
          </cell>
          <cell r="E2623" t="str">
            <v>700,00</v>
          </cell>
        </row>
        <row r="2624">
          <cell r="A2624">
            <v>40275</v>
          </cell>
          <cell r="B2624" t="str">
            <v xml:space="preserve">LOCACAO DE VIGA SANDUICHE METALICA VAZADA PARA TRAVAMENTO DE PILARES, ALTURA DE *8* CM, LARGURA DE *6* CM E EXTENSAO DE 2 M                                                                                                                                                                                                                                                                                                                                                                               </v>
          </cell>
          <cell r="C2624" t="str">
            <v>UNXMES</v>
          </cell>
          <cell r="D2624" t="str">
            <v>CR</v>
          </cell>
          <cell r="E2624" t="str">
            <v>22,40</v>
          </cell>
        </row>
        <row r="2625">
          <cell r="A2625">
            <v>42408</v>
          </cell>
          <cell r="B2625" t="str">
            <v xml:space="preserve">LONA PLASTICA EXTRA FORTE PRETA, E = 200 MICRA                                                                                                                                                                                                                                                                                                                                                                                                                                                            </v>
          </cell>
          <cell r="C2625" t="str">
            <v xml:space="preserve">M2    </v>
          </cell>
          <cell r="D2625" t="str">
            <v>CR</v>
          </cell>
          <cell r="E2625" t="str">
            <v>1,31</v>
          </cell>
        </row>
        <row r="2626">
          <cell r="A2626">
            <v>3777</v>
          </cell>
          <cell r="B2626" t="str">
            <v xml:space="preserve">LONA PLASTICA PESADA PRETA, E = 150 MICRA                                                                                                                                                                                                                                                                                                                                                                                                                                                                 </v>
          </cell>
          <cell r="C2626" t="str">
            <v xml:space="preserve">M2    </v>
          </cell>
          <cell r="D2626" t="str">
            <v xml:space="preserve">C </v>
          </cell>
          <cell r="E2626" t="str">
            <v>0,95</v>
          </cell>
        </row>
        <row r="2627">
          <cell r="A2627">
            <v>44699</v>
          </cell>
          <cell r="B2627" t="str">
            <v xml:space="preserve">LUBRIFICANTE REDUTOR DE TORQUE E ARRASTO DE ALTO DESEMPENHO, PARA PERFURACAO HORIZONTAL DIRECIONAL, HDD                                                                                                                                                                                                                                                                                                                                                                                                   </v>
          </cell>
          <cell r="C2627" t="str">
            <v xml:space="preserve">KG    </v>
          </cell>
          <cell r="D2627" t="str">
            <v>CR</v>
          </cell>
          <cell r="E2627" t="str">
            <v>48,22</v>
          </cell>
        </row>
        <row r="2628">
          <cell r="A2628">
            <v>3798</v>
          </cell>
          <cell r="B2628" t="str">
            <v xml:space="preserve">LUMINARIA ABERTA P/ ILUMINACAO PUBLICA, TIPO X-57 PETERCO OU EQUIV                                                                                                                                                                                                                                                                                                                                                                                                                                        </v>
          </cell>
          <cell r="C2628" t="str">
            <v xml:space="preserve">UN    </v>
          </cell>
          <cell r="D2628" t="str">
            <v>CR</v>
          </cell>
          <cell r="E2628" t="str">
            <v>87,98</v>
          </cell>
        </row>
        <row r="2629">
          <cell r="A2629">
            <v>38769</v>
          </cell>
          <cell r="B2629" t="str">
            <v xml:space="preserve">LUMINARIA ARANDELA TIPO MEIA-LUA COM VIDRO FOSCO *30 X 15* CM, PARA 1 LAMPADA, BASE E27, POTENCIA MAXIMA 40/60 W (NAO INCLUI LAMPADA)                                                                                                                                                                                                                                                                                                                                                                     </v>
          </cell>
          <cell r="C2629" t="str">
            <v xml:space="preserve">UN    </v>
          </cell>
          <cell r="D2629" t="str">
            <v>CR</v>
          </cell>
          <cell r="E2629" t="str">
            <v>68,71</v>
          </cell>
        </row>
        <row r="2630">
          <cell r="A2630">
            <v>39510</v>
          </cell>
          <cell r="B2630" t="str">
            <v xml:space="preserve">LUMINARIA DE EMBUTIR EM CHAPA DE ACO PARA 2 LAMPADAS FLUORESCENTES DE 14 W COM REFLETOR E ALETAS EM ALUMINIO, COMPLETA (INCLUI REATOR E LAMPADAS)                                                                                                                                                                                                                                                                                                                                                         </v>
          </cell>
          <cell r="C2630" t="str">
            <v xml:space="preserve">UN    </v>
          </cell>
          <cell r="D2630" t="str">
            <v>CR</v>
          </cell>
          <cell r="E2630" t="str">
            <v>278,08</v>
          </cell>
        </row>
        <row r="2631">
          <cell r="A2631">
            <v>38776</v>
          </cell>
          <cell r="B2631" t="str">
            <v xml:space="preserve">LUMINARIA DE EMBUTIR EM CHAPA DE ACO PARA 4 LAMPADAS FLUORESCENTES DE 14 W *60 X 60 CM* ALETADA (NAO INCLUI REATOR E LAMPADAS)                                                                                                                                                                                                                                                                                                                                                                            </v>
          </cell>
          <cell r="C2631" t="str">
            <v xml:space="preserve">UN    </v>
          </cell>
          <cell r="D2631" t="str">
            <v>CR</v>
          </cell>
          <cell r="E2631" t="str">
            <v>295,13</v>
          </cell>
        </row>
        <row r="2632">
          <cell r="A2632">
            <v>38774</v>
          </cell>
          <cell r="B2632" t="str">
            <v xml:space="preserve">LUMINARIA DE EMERGENCIA 30 LEDS, POTENCIA 2 W, BATERIA DE LITIO, AUTONOMIA DE 6 HORAS                                                                                                                                                                                                                                                                                                                                                                                                                     </v>
          </cell>
          <cell r="C2632" t="str">
            <v xml:space="preserve">UN    </v>
          </cell>
          <cell r="D2632" t="str">
            <v>CR</v>
          </cell>
          <cell r="E2632" t="str">
            <v>15,95</v>
          </cell>
        </row>
        <row r="2633">
          <cell r="A2633">
            <v>42247</v>
          </cell>
          <cell r="B2633" t="str">
            <v xml:space="preserve">LUMINARIA DE LED PARA ILUMINACAO PUBLICA, DE 138 W ATE 180 W, INVOLUCRO EM ALUMINIO OU ACO INOX                                                                                                                                                                                                                                                                                                                                                                                                           </v>
          </cell>
          <cell r="C2633" t="str">
            <v xml:space="preserve">UN    </v>
          </cell>
          <cell r="D2633" t="str">
            <v>CR</v>
          </cell>
          <cell r="E2633" t="str">
            <v>544,50</v>
          </cell>
        </row>
        <row r="2634">
          <cell r="A2634">
            <v>42248</v>
          </cell>
          <cell r="B2634" t="str">
            <v xml:space="preserve">LUMINARIA DE LED PARA ILUMINACAO PUBLICA, DE 181 W ATE 239 W, INVOLUCRO EM ALUMINIO OU ACO INOX                                                                                                                                                                                                                                                                                                                                                                                                           </v>
          </cell>
          <cell r="C2634" t="str">
            <v xml:space="preserve">UN    </v>
          </cell>
          <cell r="D2634" t="str">
            <v>CR</v>
          </cell>
          <cell r="E2634" t="str">
            <v>632,48</v>
          </cell>
        </row>
        <row r="2635">
          <cell r="A2635">
            <v>42249</v>
          </cell>
          <cell r="B2635" t="str">
            <v xml:space="preserve">LUMINARIA DE LED PARA ILUMINACAO PUBLICA, DE 240 W ATE 350 W, INVOLUCRO EM ALUMINIO OU ACO INOX                                                                                                                                                                                                                                                                                                                                                                                                           </v>
          </cell>
          <cell r="C2635" t="str">
            <v xml:space="preserve">UN    </v>
          </cell>
          <cell r="D2635" t="str">
            <v>CR</v>
          </cell>
          <cell r="E2635" t="str">
            <v>1.047,80</v>
          </cell>
        </row>
        <row r="2636">
          <cell r="A2636">
            <v>42244</v>
          </cell>
          <cell r="B2636" t="str">
            <v xml:space="preserve">LUMINARIA DE LED PARA ILUMINACAO PUBLICA, DE 33 W ATE 50 W, INVOLUCRO EM ALUMINIO OU ACO INOX                                                                                                                                                                                                                                                                                                                                                                                                             </v>
          </cell>
          <cell r="C2636" t="str">
            <v xml:space="preserve">UN    </v>
          </cell>
          <cell r="D2636" t="str">
            <v>CR</v>
          </cell>
          <cell r="E2636" t="str">
            <v>163,63</v>
          </cell>
        </row>
        <row r="2637">
          <cell r="A2637">
            <v>42245</v>
          </cell>
          <cell r="B2637" t="str">
            <v xml:space="preserve">LUMINARIA DE LED PARA ILUMINACAO PUBLICA, DE 51 W ATE 67 W, INVOLUCRO EM ALUMINIO OU ACO INOX                                                                                                                                                                                                                                                                                                                                                                                                             </v>
          </cell>
          <cell r="C2637" t="str">
            <v xml:space="preserve">UN    </v>
          </cell>
          <cell r="D2637" t="str">
            <v>CR</v>
          </cell>
          <cell r="E2637" t="str">
            <v>301,96</v>
          </cell>
        </row>
        <row r="2638">
          <cell r="A2638">
            <v>42246</v>
          </cell>
          <cell r="B2638" t="str">
            <v xml:space="preserve">LUMINARIA DE LED PARA ILUMINACAO PUBLICA, DE 68 W ATE 97 W, INVOLUCRO EM ALUMINIO OU ACO INOX                                                                                                                                                                                                                                                                                                                                                                                                             </v>
          </cell>
          <cell r="C2638" t="str">
            <v xml:space="preserve">UN    </v>
          </cell>
          <cell r="D2638" t="str">
            <v>CR</v>
          </cell>
          <cell r="E2638" t="str">
            <v>334,25</v>
          </cell>
        </row>
        <row r="2639">
          <cell r="A2639">
            <v>42243</v>
          </cell>
          <cell r="B2639" t="str">
            <v xml:space="preserve">LUMINARIA DE LED PARA ILUMINACAO PUBLICA, DE 98 W ATE 137 W, INVOLUCRO EM ALUMINIO OU ACO INOX                                                                                                                                                                                                                                                                                                                                                                                                            </v>
          </cell>
          <cell r="C2639" t="str">
            <v xml:space="preserve">UN    </v>
          </cell>
          <cell r="D2639" t="str">
            <v>CR</v>
          </cell>
          <cell r="E2639" t="str">
            <v>403,04</v>
          </cell>
        </row>
        <row r="2640">
          <cell r="A2640">
            <v>38889</v>
          </cell>
          <cell r="B2640" t="str">
            <v xml:space="preserve">LUMINARIA DE SOBREPOR EM CHAPA DE ACO COM ALETAS PLASTICAS, PARA 1 LAMPADA, BASE E27, POTENCIA MAXIMA 40/60 W (NAO INCLUI LAMPADA)                                                                                                                                                                                                                                                                                                                                                                        </v>
          </cell>
          <cell r="C2640" t="str">
            <v xml:space="preserve">UN    </v>
          </cell>
          <cell r="D2640" t="str">
            <v>CR</v>
          </cell>
          <cell r="E2640" t="str">
            <v>52,66</v>
          </cell>
        </row>
        <row r="2641">
          <cell r="A2641">
            <v>38784</v>
          </cell>
          <cell r="B2641" t="str">
            <v xml:space="preserve">LUMINARIA DE SOBREPOR EM CHAPA DE ACO COM ALETAS PLASTICAS, PARA 2 LAMPADAS, BASE E27, POTENCIA MAXIMA 40/60 W (NAO INCLUI LAMPADAS)                                                                                                                                                                                                                                                                                                                                                                      </v>
          </cell>
          <cell r="C2641" t="str">
            <v xml:space="preserve">UN    </v>
          </cell>
          <cell r="D2641" t="str">
            <v>CR</v>
          </cell>
          <cell r="E2641" t="str">
            <v>70,45</v>
          </cell>
        </row>
        <row r="2642">
          <cell r="A2642">
            <v>3788</v>
          </cell>
          <cell r="B2642" t="str">
            <v xml:space="preserve">LUMINARIA DE SOBREPOR EM CHAPA DE ACO PARA 1 LAMPADA FLUORESCENTE DE *18* W, ALETADA, COMPLETA (LAMPADA E REATOR INCLUSOS)                                                                                                                                                                                                                                                                                                                                                                                </v>
          </cell>
          <cell r="C2642" t="str">
            <v xml:space="preserve">UN    </v>
          </cell>
          <cell r="D2642" t="str">
            <v>CR</v>
          </cell>
          <cell r="E2642" t="str">
            <v>73,42</v>
          </cell>
        </row>
        <row r="2643">
          <cell r="A2643">
            <v>12230</v>
          </cell>
          <cell r="B2643" t="str">
            <v xml:space="preserve">LUMINARIA DE SOBREPOR EM CHAPA DE ACO PARA 1 LAMPADA FLUORESCENTE DE *18* W, PERFIL COMERCIAL (NAO INCLUI REATOR E LAMPADA)                                                                                                                                                                                                                                                                                                                                                                               </v>
          </cell>
          <cell r="C2643" t="str">
            <v xml:space="preserve">UN    </v>
          </cell>
          <cell r="D2643" t="str">
            <v>CR</v>
          </cell>
          <cell r="E2643" t="str">
            <v>18,88</v>
          </cell>
        </row>
        <row r="2644">
          <cell r="A2644">
            <v>3780</v>
          </cell>
          <cell r="B2644" t="str">
            <v xml:space="preserve">LUMINARIA DE SOBREPOR EM CHAPA DE ACO PARA 1 LAMPADA FLUORESCENTE DE *36* W, ALETADA, COMPLETA (LAMPADA E REATOR INCLUSOS)                                                                                                                                                                                                                                                                                                                                                                                </v>
          </cell>
          <cell r="C2644" t="str">
            <v xml:space="preserve">UN    </v>
          </cell>
          <cell r="D2644" t="str">
            <v xml:space="preserve">C </v>
          </cell>
          <cell r="E2644" t="str">
            <v>108,33</v>
          </cell>
        </row>
        <row r="2645">
          <cell r="A2645">
            <v>12231</v>
          </cell>
          <cell r="B2645" t="str">
            <v xml:space="preserve">LUMINARIA DE SOBREPOR EM CHAPA DE ACO PARA 1 LAMPADA FLUORESCENTE DE *36* W, PERFIL COMERCIAL (NAO INCLUI REATOR E LAMPADA)                                                                                                                                                                                                                                                                                                                                                                               </v>
          </cell>
          <cell r="C2645" t="str">
            <v xml:space="preserve">UN    </v>
          </cell>
          <cell r="D2645" t="str">
            <v>CR</v>
          </cell>
          <cell r="E2645" t="str">
            <v>31,41</v>
          </cell>
        </row>
        <row r="2646">
          <cell r="A2646">
            <v>3811</v>
          </cell>
          <cell r="B2646" t="str">
            <v xml:space="preserve">LUMINARIA DE SOBREPOR EM CHAPA DE ACO PARA 2 LAMPADAS FLUORESCENTES DE *18* W, ALETADA, COMPLETA (LAMPADAS E REATOR INCLUSOS)                                                                                                                                                                                                                                                                                                                                                                             </v>
          </cell>
          <cell r="C2646" t="str">
            <v xml:space="preserve">UN    </v>
          </cell>
          <cell r="D2646" t="str">
            <v>CR</v>
          </cell>
          <cell r="E2646" t="str">
            <v>101,75</v>
          </cell>
        </row>
        <row r="2647">
          <cell r="A2647">
            <v>12232</v>
          </cell>
          <cell r="B2647" t="str">
            <v xml:space="preserve">LUMINARIA DE SOBREPOR EM CHAPA DE ACO PARA 2 LAMPADAS FLUORESCENTES DE *18* W, PERFIL COMERCIAL (NAO INCLUI REATOR E LAMPADAS)                                                                                                                                                                                                                                                                                                                                                                            </v>
          </cell>
          <cell r="C2647" t="str">
            <v xml:space="preserve">UN    </v>
          </cell>
          <cell r="D2647" t="str">
            <v>CR</v>
          </cell>
          <cell r="E2647" t="str">
            <v>32,90</v>
          </cell>
        </row>
        <row r="2648">
          <cell r="A2648">
            <v>3799</v>
          </cell>
          <cell r="B2648" t="str">
            <v xml:space="preserve">LUMINARIA DE SOBREPOR EM CHAPA DE ACO PARA 2 LAMPADAS FLUORESCENTES DE *36* W, ALETADA, COMPLETA (LAMPADAS E REATOR INCLUSOS)                                                                                                                                                                                                                                                                                                                                                                             </v>
          </cell>
          <cell r="C2648" t="str">
            <v xml:space="preserve">UN    </v>
          </cell>
          <cell r="D2648" t="str">
            <v>CR</v>
          </cell>
          <cell r="E2648" t="str">
            <v>143,91</v>
          </cell>
        </row>
        <row r="2649">
          <cell r="A2649">
            <v>12239</v>
          </cell>
          <cell r="B2649" t="str">
            <v xml:space="preserve">LUMINARIA DE SOBREPOR EM CHAPA DE ACO PARA 2 LAMPADAS FLUORESCENTES DE *36* W, PERFIL COMERCIAL (NAO INCLUI REATOR E LAMPADAS)                                                                                                                                                                                                                                                                                                                                                                            </v>
          </cell>
          <cell r="C2649" t="str">
            <v xml:space="preserve">UN    </v>
          </cell>
          <cell r="D2649" t="str">
            <v>CR</v>
          </cell>
          <cell r="E2649" t="str">
            <v>43,08</v>
          </cell>
        </row>
        <row r="2650">
          <cell r="A2650">
            <v>38773</v>
          </cell>
          <cell r="B2650" t="str">
            <v xml:space="preserve">LUMINARIA DE TETO PLAFON/PLAFONIER EM PLASTICO COM BASE E27, POTENCIA MAXIMA 60 W (NAO INCLUI LAMPADA)                                                                                                                                                                                                                                                                                                                                                                                                    </v>
          </cell>
          <cell r="C2650" t="str">
            <v xml:space="preserve">UN    </v>
          </cell>
          <cell r="D2650" t="str">
            <v>CR</v>
          </cell>
          <cell r="E2650" t="str">
            <v>6,91</v>
          </cell>
        </row>
        <row r="2651">
          <cell r="A2651">
            <v>12271</v>
          </cell>
          <cell r="B2651" t="str">
            <v xml:space="preserve">LUMINARIA DUPLA P/SINALIZACAO, TIPO WETZEL AS-2/110 OU EQUIV                                                                                                                                                                                                                                                                                                                                                                                                                                              </v>
          </cell>
          <cell r="C2651" t="str">
            <v xml:space="preserve">UN    </v>
          </cell>
          <cell r="D2651" t="str">
            <v>CR</v>
          </cell>
          <cell r="E2651" t="str">
            <v>385,31</v>
          </cell>
        </row>
        <row r="2652">
          <cell r="A2652">
            <v>13382</v>
          </cell>
          <cell r="B2652" t="str">
            <v xml:space="preserve">LUMINARIA FECHADA P/ ILUMINACAO PUBLICA, TIPO ABL 50/F OU EQUIV, P/ LAMPADA A VAPOR DE MERCURIO 400W                                                                                                                                                                                                                                                                                                                                                                                                      </v>
          </cell>
          <cell r="C2652" t="str">
            <v xml:space="preserve">UN    </v>
          </cell>
          <cell r="D2652" t="str">
            <v>CR</v>
          </cell>
          <cell r="E2652" t="str">
            <v>410,58</v>
          </cell>
        </row>
        <row r="2653">
          <cell r="A2653">
            <v>38785</v>
          </cell>
          <cell r="B2653" t="str">
            <v xml:space="preserve">LUMINARIA HERMETICA IP-65 PARA 2 DUAS LAMPADAS DE 14/16/18/20 W (NAO INCLUI REATOR E LAMPADAS)                                                                                                                                                                                                                                                                                                                                                                                                            </v>
          </cell>
          <cell r="C2653" t="str">
            <v xml:space="preserve">UN    </v>
          </cell>
          <cell r="D2653" t="str">
            <v>CR</v>
          </cell>
          <cell r="E2653" t="str">
            <v>182,42</v>
          </cell>
        </row>
        <row r="2654">
          <cell r="A2654">
            <v>38786</v>
          </cell>
          <cell r="B2654" t="str">
            <v xml:space="preserve">LUMINARIA HERMETICA IP-65 PARA 2 DUAS LAMPADAS DE 28/32/36/40 W (NAO INCLUI REATOR E LAMPADAS)                                                                                                                                                                                                                                                                                                                                                                                                            </v>
          </cell>
          <cell r="C2654" t="str">
            <v xml:space="preserve">UN    </v>
          </cell>
          <cell r="D2654" t="str">
            <v>CR</v>
          </cell>
          <cell r="E2654" t="str">
            <v>224,70</v>
          </cell>
        </row>
        <row r="2655">
          <cell r="A2655">
            <v>39385</v>
          </cell>
          <cell r="B2655" t="str">
            <v xml:space="preserve">LUMINARIA LED PLAFON REDONDO DE SOBREPOR BIVOLT 12/13 W,  D = *17* CM                                                                                                                                                                                                                                                                                                                                                                                                                                     </v>
          </cell>
          <cell r="C2655" t="str">
            <v xml:space="preserve">UN    </v>
          </cell>
          <cell r="D2655" t="str">
            <v>CR</v>
          </cell>
          <cell r="E2655" t="str">
            <v>14,59</v>
          </cell>
        </row>
        <row r="2656">
          <cell r="A2656">
            <v>39389</v>
          </cell>
          <cell r="B2656" t="str">
            <v xml:space="preserve">LUMINARIA LED REFLETOR RETANGULAR BIVOLT, LUZ BRANCA, 10 W                                                                                                                                                                                                                                                                                                                                                                                                                                                </v>
          </cell>
          <cell r="C2656" t="str">
            <v xml:space="preserve">UN    </v>
          </cell>
          <cell r="D2656" t="str">
            <v>CR</v>
          </cell>
          <cell r="E2656" t="str">
            <v>15,83</v>
          </cell>
        </row>
        <row r="2657">
          <cell r="A2657">
            <v>39390</v>
          </cell>
          <cell r="B2657" t="str">
            <v xml:space="preserve">LUMINARIA LED REFLETOR RETANGULAR BIVOLT, LUZ BRANCA, 30 W                                                                                                                                                                                                                                                                                                                                                                                                                                                </v>
          </cell>
          <cell r="C2657" t="str">
            <v xml:space="preserve">UN    </v>
          </cell>
          <cell r="D2657" t="str">
            <v>CR</v>
          </cell>
          <cell r="E2657" t="str">
            <v>33,18</v>
          </cell>
        </row>
        <row r="2658">
          <cell r="A2658">
            <v>39391</v>
          </cell>
          <cell r="B2658" t="str">
            <v xml:space="preserve">LUMINARIA LED REFLETOR RETANGULAR BIVOLT, LUZ BRANCA, 50 W                                                                                                                                                                                                                                                                                                                                                                                                                                                </v>
          </cell>
          <cell r="C2658" t="str">
            <v xml:space="preserve">UN    </v>
          </cell>
          <cell r="D2658" t="str">
            <v>CR</v>
          </cell>
          <cell r="E2658" t="str">
            <v>37,25</v>
          </cell>
        </row>
        <row r="2659">
          <cell r="A2659">
            <v>3803</v>
          </cell>
          <cell r="B2659" t="str">
            <v xml:space="preserve">LUMINARIA PLAFON REDONDO COM VIDRO FOSCO DIAMETRO *25* CM, PARA 1 LAMPADA, BASE E27, POTENCIA MAXIMA 40/60 W (NAO INCLUI LAMPADA)                                                                                                                                                                                                                                                                                                                                                                         </v>
          </cell>
          <cell r="C2659" t="str">
            <v xml:space="preserve">UN    </v>
          </cell>
          <cell r="D2659" t="str">
            <v>CR</v>
          </cell>
          <cell r="E2659" t="str">
            <v>65,15</v>
          </cell>
        </row>
        <row r="2660">
          <cell r="A2660">
            <v>38770</v>
          </cell>
          <cell r="B2660" t="str">
            <v xml:space="preserve">LUMINARIA PLAFON REDONDO COM VIDRO FOSCO DIAMETRO *30* CM, PARA 2 LAMPADAS, BASE E27, POTENCIA MAXIMA 40/60 W (NAO INCLUI LAMPADAS)                                                                                                                                                                                                                                                                                                                                                                       </v>
          </cell>
          <cell r="C2660" t="str">
            <v xml:space="preserve">UN    </v>
          </cell>
          <cell r="D2660" t="str">
            <v>CR</v>
          </cell>
          <cell r="E2660" t="str">
            <v>75,44</v>
          </cell>
        </row>
        <row r="2661">
          <cell r="A2661">
            <v>12267</v>
          </cell>
          <cell r="B2661" t="str">
            <v xml:space="preserve">LUMINARIA PROVA DE TEMPO PETERCO Y.31/1                                                                                                                                                                                                                                                                                                                                                                                                                                                                   </v>
          </cell>
          <cell r="C2661" t="str">
            <v xml:space="preserve">UN    </v>
          </cell>
          <cell r="D2661" t="str">
            <v>CR</v>
          </cell>
          <cell r="E2661" t="str">
            <v>221,08</v>
          </cell>
        </row>
        <row r="2662">
          <cell r="A2662">
            <v>43265</v>
          </cell>
          <cell r="B2662"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62" t="str">
            <v xml:space="preserve">UN    </v>
          </cell>
          <cell r="D2662" t="str">
            <v>CR</v>
          </cell>
          <cell r="E2662" t="str">
            <v>45,63</v>
          </cell>
        </row>
        <row r="2663">
          <cell r="A2663">
            <v>12266</v>
          </cell>
          <cell r="B2663" t="str">
            <v xml:space="preserve">LUMINARIA SPOT DE SOBREPOR EM ALUMINIO COM ALETA PLASTICA PARA 1 LAMPADA, BASE E27, POTENCIA MAXIMA 40/60 W (NAO INCLUI LAMPADA)                                                                                                                                                                                                                                                                                                                                                                          </v>
          </cell>
          <cell r="C2663" t="str">
            <v xml:space="preserve">UN    </v>
          </cell>
          <cell r="D2663" t="str">
            <v>CR</v>
          </cell>
          <cell r="E2663" t="str">
            <v>113,15</v>
          </cell>
        </row>
        <row r="2664">
          <cell r="A2664">
            <v>39378</v>
          </cell>
          <cell r="B2664" t="str">
            <v xml:space="preserve">LUMINARIA SPOT DE SOBREPOR EM ALUMINIO COM ALETA PLASTICA PARA 2 LAMPADAS, BASE E27, POTENCIA MAXIMA 40/60 W (NAO INCLUI LAMPADA)                                                                                                                                                                                                                                                                                                                                                                         </v>
          </cell>
          <cell r="C2664" t="str">
            <v xml:space="preserve">UN    </v>
          </cell>
          <cell r="D2664" t="str">
            <v>CR</v>
          </cell>
          <cell r="E2664" t="str">
            <v>80,22</v>
          </cell>
        </row>
        <row r="2665">
          <cell r="A2665">
            <v>43543</v>
          </cell>
          <cell r="B2665" t="str">
            <v xml:space="preserve">LUMINARIA TIPO TARTARUGA A PROVA DE TEMPO, GASES, VAPOR E PO, EM ALUMINIO, COM GRADE, BASE E27, POTENCIA MAXIMA 100 W - REF Y 25/1 (NAO INCLUI LAMPADA)                                                                                                                                                                                                                                                                                                                                                   </v>
          </cell>
          <cell r="C2665" t="str">
            <v xml:space="preserve">UN    </v>
          </cell>
          <cell r="D2665" t="str">
            <v>CR</v>
          </cell>
          <cell r="E2665" t="str">
            <v>167,13</v>
          </cell>
        </row>
        <row r="2666">
          <cell r="A2666">
            <v>38775</v>
          </cell>
          <cell r="B2666" t="str">
            <v xml:space="preserve">LUMINARIA TIPO TARTARUGA PARA AREA EXTERNA EM ALUMINIO, COM GRADE, PARA 1 LAMPADA, BASE E27, POTENCIA MAXIMA 40/60 W (NAO INCLUI LAMPADA)                                                                                                                                                                                                                                                                                                                                                                 </v>
          </cell>
          <cell r="C2666" t="str">
            <v xml:space="preserve">UN    </v>
          </cell>
          <cell r="D2666" t="str">
            <v>CR</v>
          </cell>
          <cell r="E2666" t="str">
            <v>85,05</v>
          </cell>
        </row>
        <row r="2667">
          <cell r="A2667">
            <v>44252</v>
          </cell>
          <cell r="B2667" t="str">
            <v xml:space="preserve">LUVA CPVC, SOLDAVEL, 114 MM, PARA AGUA QUENTE PREDIAL                                                                                                                                                                                                                                                                                                                                                                                                                                                     </v>
          </cell>
          <cell r="C2667" t="str">
            <v xml:space="preserve">UN    </v>
          </cell>
          <cell r="D2667" t="str">
            <v>CR</v>
          </cell>
          <cell r="E2667" t="str">
            <v>150,58</v>
          </cell>
        </row>
        <row r="2668">
          <cell r="A2668">
            <v>21119</v>
          </cell>
          <cell r="B2668" t="str">
            <v xml:space="preserve">LUVA CPVC, SOLDAVEL, 15 MM, PARA AGUA QUENTE PREDIAL                                                                                                                                                                                                                                                                                                                                                                                                                                                      </v>
          </cell>
          <cell r="C2668" t="str">
            <v xml:space="preserve">UN    </v>
          </cell>
          <cell r="D2668" t="str">
            <v>CR</v>
          </cell>
          <cell r="E2668" t="str">
            <v>1,51</v>
          </cell>
        </row>
        <row r="2669">
          <cell r="A2669">
            <v>37974</v>
          </cell>
          <cell r="B2669" t="str">
            <v xml:space="preserve">LUVA CPVC, SOLDAVEL, 22 MM, PARA AGUA QUENTE PREDIAL                                                                                                                                                                                                                                                                                                                                                                                                                                                      </v>
          </cell>
          <cell r="C2669" t="str">
            <v xml:space="preserve">UN    </v>
          </cell>
          <cell r="D2669" t="str">
            <v>CR</v>
          </cell>
          <cell r="E2669" t="str">
            <v>1,95</v>
          </cell>
        </row>
        <row r="2670">
          <cell r="A2670">
            <v>37975</v>
          </cell>
          <cell r="B2670" t="str">
            <v xml:space="preserve">LUVA CPVC, SOLDAVEL, 28 MM, PARA AGUA QUENTE PREDIAL                                                                                                                                                                                                                                                                                                                                                                                                                                                      </v>
          </cell>
          <cell r="C2670" t="str">
            <v xml:space="preserve">UN    </v>
          </cell>
          <cell r="D2670" t="str">
            <v>CR</v>
          </cell>
          <cell r="E2670" t="str">
            <v>4,35</v>
          </cell>
        </row>
        <row r="2671">
          <cell r="A2671">
            <v>37976</v>
          </cell>
          <cell r="B2671" t="str">
            <v xml:space="preserve">LUVA CPVC, SOLDAVEL, 35 MM, PARA AGUA QUENTE PREDIAL                                                                                                                                                                                                                                                                                                                                                                                                                                                      </v>
          </cell>
          <cell r="C2671" t="str">
            <v xml:space="preserve">UN    </v>
          </cell>
          <cell r="D2671" t="str">
            <v>CR</v>
          </cell>
          <cell r="E2671" t="str">
            <v>9,68</v>
          </cell>
        </row>
        <row r="2672">
          <cell r="A2672">
            <v>37977</v>
          </cell>
          <cell r="B2672" t="str">
            <v xml:space="preserve">LUVA CPVC, SOLDAVEL, 42 MM, PARA AGUA QUENTE PREDIAL                                                                                                                                                                                                                                                                                                                                                                                                                                                      </v>
          </cell>
          <cell r="C2672" t="str">
            <v xml:space="preserve">UN    </v>
          </cell>
          <cell r="D2672" t="str">
            <v>CR</v>
          </cell>
          <cell r="E2672" t="str">
            <v>13,40</v>
          </cell>
        </row>
        <row r="2673">
          <cell r="A2673">
            <v>37978</v>
          </cell>
          <cell r="B2673" t="str">
            <v xml:space="preserve">LUVA CPVC, SOLDAVEL, 54 MM, PARA AGUA QUENTE PREDIAL                                                                                                                                                                                                                                                                                                                                                                                                                                                      </v>
          </cell>
          <cell r="C2673" t="str">
            <v xml:space="preserve">UN    </v>
          </cell>
          <cell r="D2673" t="str">
            <v>CR</v>
          </cell>
          <cell r="E2673" t="str">
            <v>26,56</v>
          </cell>
        </row>
        <row r="2674">
          <cell r="A2674">
            <v>37979</v>
          </cell>
          <cell r="B2674" t="str">
            <v xml:space="preserve">LUVA CPVC, SOLDAVEL, 73 MM, PARA AGUA QUENTE PREDIAL                                                                                                                                                                                                                                                                                                                                                                                                                                                      </v>
          </cell>
          <cell r="C2674" t="str">
            <v xml:space="preserve">UN    </v>
          </cell>
          <cell r="D2674" t="str">
            <v>CR</v>
          </cell>
          <cell r="E2674" t="str">
            <v>112,73</v>
          </cell>
        </row>
        <row r="2675">
          <cell r="A2675">
            <v>37980</v>
          </cell>
          <cell r="B2675" t="str">
            <v xml:space="preserve">LUVA CPVC, SOLDAVEL, 89 MM, PARA AGUA QUENTE PREDIAL                                                                                                                                                                                                                                                                                                                                                                                                                                                      </v>
          </cell>
          <cell r="C2675" t="str">
            <v xml:space="preserve">UN    </v>
          </cell>
          <cell r="D2675" t="str">
            <v>CR</v>
          </cell>
          <cell r="E2675" t="str">
            <v>129,50</v>
          </cell>
        </row>
        <row r="2676">
          <cell r="A2676">
            <v>36147</v>
          </cell>
          <cell r="B2676" t="str">
            <v xml:space="preserve">LUVA DE BORRACHA ISOLANTE PARA ALTA TENSAO, RESISTENTE A OZONIO, TENSAO DE ENSAIO 2,5 KV (PAR)                                                                                                                                                                                                                                                                                                                                                                                                            </v>
          </cell>
          <cell r="C2676" t="str">
            <v xml:space="preserve">PAR   </v>
          </cell>
          <cell r="D2676" t="str">
            <v>CR</v>
          </cell>
          <cell r="E2676" t="str">
            <v>387,88</v>
          </cell>
        </row>
        <row r="2677">
          <cell r="A2677">
            <v>12731</v>
          </cell>
          <cell r="B2677" t="str">
            <v xml:space="preserve">LUVA DE COBRE (REF 600) SEM ANEL DE SOLDA, BOLSA X BOLSA, 104 MM                                                                                                                                                                                                                                                                                                                                                                                                                                          </v>
          </cell>
          <cell r="C2677" t="str">
            <v xml:space="preserve">UN    </v>
          </cell>
          <cell r="D2677" t="str">
            <v>CR</v>
          </cell>
          <cell r="E2677" t="str">
            <v>341,21</v>
          </cell>
        </row>
        <row r="2678">
          <cell r="A2678">
            <v>12723</v>
          </cell>
          <cell r="B2678" t="str">
            <v xml:space="preserve">LUVA DE COBRE (REF 600) SEM ANEL DE SOLDA, BOLSA X BOLSA, 15 MM                                                                                                                                                                                                                                                                                                                                                                                                                                           </v>
          </cell>
          <cell r="C2678" t="str">
            <v xml:space="preserve">UN    </v>
          </cell>
          <cell r="D2678" t="str">
            <v>CR</v>
          </cell>
          <cell r="E2678" t="str">
            <v>2,64</v>
          </cell>
        </row>
        <row r="2679">
          <cell r="A2679">
            <v>12724</v>
          </cell>
          <cell r="B2679" t="str">
            <v xml:space="preserve">LUVA DE COBRE (REF 600) SEM ANEL DE SOLDA, BOLSA X BOLSA, 22 MM                                                                                                                                                                                                                                                                                                                                                                                                                                           </v>
          </cell>
          <cell r="C2679" t="str">
            <v xml:space="preserve">UN    </v>
          </cell>
          <cell r="D2679" t="str">
            <v>CR</v>
          </cell>
          <cell r="E2679" t="str">
            <v>5,08</v>
          </cell>
        </row>
        <row r="2680">
          <cell r="A2680">
            <v>12725</v>
          </cell>
          <cell r="B2680" t="str">
            <v xml:space="preserve">LUVA DE COBRE (REF 600) SEM ANEL DE SOLDA, BOLSA X BOLSA, 28 MM                                                                                                                                                                                                                                                                                                                                                                                                                                           </v>
          </cell>
          <cell r="C2680" t="str">
            <v xml:space="preserve">UN    </v>
          </cell>
          <cell r="D2680" t="str">
            <v>CR</v>
          </cell>
          <cell r="E2680" t="str">
            <v>10,20</v>
          </cell>
        </row>
        <row r="2681">
          <cell r="A2681">
            <v>12726</v>
          </cell>
          <cell r="B2681" t="str">
            <v xml:space="preserve">LUVA DE COBRE (REF 600) SEM ANEL DE SOLDA, BOLSA X BOLSA, 35 MM                                                                                                                                                                                                                                                                                                                                                                                                                                           </v>
          </cell>
          <cell r="C2681" t="str">
            <v xml:space="preserve">UN    </v>
          </cell>
          <cell r="D2681" t="str">
            <v>CR</v>
          </cell>
          <cell r="E2681" t="str">
            <v>22,51</v>
          </cell>
        </row>
        <row r="2682">
          <cell r="A2682">
            <v>12727</v>
          </cell>
          <cell r="B2682" t="str">
            <v xml:space="preserve">LUVA DE COBRE (REF 600) SEM ANEL DE SOLDA, BOLSA X BOLSA, 42 MM                                                                                                                                                                                                                                                                                                                                                                                                                                           </v>
          </cell>
          <cell r="C2682" t="str">
            <v xml:space="preserve">UN    </v>
          </cell>
          <cell r="D2682" t="str">
            <v>CR</v>
          </cell>
          <cell r="E2682" t="str">
            <v>28,55</v>
          </cell>
        </row>
        <row r="2683">
          <cell r="A2683">
            <v>12728</v>
          </cell>
          <cell r="B2683" t="str">
            <v xml:space="preserve">LUVA DE COBRE (REF 600) SEM ANEL DE SOLDA, BOLSA X BOLSA, 54 MM                                                                                                                                                                                                                                                                                                                                                                                                                                           </v>
          </cell>
          <cell r="C2683" t="str">
            <v xml:space="preserve">UN    </v>
          </cell>
          <cell r="D2683" t="str">
            <v>CR</v>
          </cell>
          <cell r="E2683" t="str">
            <v>46,63</v>
          </cell>
        </row>
        <row r="2684">
          <cell r="A2684">
            <v>12729</v>
          </cell>
          <cell r="B2684" t="str">
            <v xml:space="preserve">LUVA DE COBRE (REF 600) SEM ANEL DE SOLDA, BOLSA X BOLSA, 66 MM                                                                                                                                                                                                                                                                                                                                                                                                                                           </v>
          </cell>
          <cell r="C2684" t="str">
            <v xml:space="preserve">UN    </v>
          </cell>
          <cell r="D2684" t="str">
            <v>CR</v>
          </cell>
          <cell r="E2684" t="str">
            <v>152,83</v>
          </cell>
        </row>
        <row r="2685">
          <cell r="A2685">
            <v>12730</v>
          </cell>
          <cell r="B2685" t="str">
            <v xml:space="preserve">LUVA DE COBRE (REF 600) SEM ANEL DE SOLDA, BOLSA X BOLSA, 79 MM                                                                                                                                                                                                                                                                                                                                                                                                                                           </v>
          </cell>
          <cell r="C2685" t="str">
            <v xml:space="preserve">UN    </v>
          </cell>
          <cell r="D2685" t="str">
            <v>CR</v>
          </cell>
          <cell r="E2685" t="str">
            <v>233,99</v>
          </cell>
        </row>
        <row r="2686">
          <cell r="A2686">
            <v>3840</v>
          </cell>
          <cell r="B2686" t="str">
            <v xml:space="preserve">LUVA DE CORRER DEFOFO, PVC, JE, DN 100 MM                                                                                                                                                                                                                                                                                                                                                                                                                                                                 </v>
          </cell>
          <cell r="C2686" t="str">
            <v xml:space="preserve">UN    </v>
          </cell>
          <cell r="D2686" t="str">
            <v>CR</v>
          </cell>
          <cell r="E2686" t="str">
            <v>43,01</v>
          </cell>
        </row>
        <row r="2687">
          <cell r="A2687">
            <v>3838</v>
          </cell>
          <cell r="B2687" t="str">
            <v xml:space="preserve">LUVA DE CORRER DEFOFO, PVC, JE, DN 150 MM                                                                                                                                                                                                                                                                                                                                                                                                                                                                 </v>
          </cell>
          <cell r="C2687" t="str">
            <v xml:space="preserve">UN    </v>
          </cell>
          <cell r="D2687" t="str">
            <v>CR</v>
          </cell>
          <cell r="E2687" t="str">
            <v>94,93</v>
          </cell>
        </row>
        <row r="2688">
          <cell r="A2688">
            <v>3844</v>
          </cell>
          <cell r="B2688" t="str">
            <v xml:space="preserve">LUVA DE CORRER DEFOFO, PVC, JE, DN 200 MM                                                                                                                                                                                                                                                                                                                                                                                                                                                                 </v>
          </cell>
          <cell r="C2688" t="str">
            <v xml:space="preserve">UN    </v>
          </cell>
          <cell r="D2688" t="str">
            <v>CR</v>
          </cell>
          <cell r="E2688" t="str">
            <v>169,34</v>
          </cell>
        </row>
        <row r="2689">
          <cell r="A2689">
            <v>3839</v>
          </cell>
          <cell r="B2689" t="str">
            <v xml:space="preserve">LUVA DE CORRER DEFOFO, PVC, JE, DN 250 MM                                                                                                                                                                                                                                                                                                                                                                                                                                                                 </v>
          </cell>
          <cell r="C2689" t="str">
            <v xml:space="preserve">UN    </v>
          </cell>
          <cell r="D2689" t="str">
            <v>CR</v>
          </cell>
          <cell r="E2689" t="str">
            <v>308,44</v>
          </cell>
        </row>
        <row r="2690">
          <cell r="A2690">
            <v>3843</v>
          </cell>
          <cell r="B2690" t="str">
            <v xml:space="preserve">LUVA DE CORRER DEFOFO, PVC, JE, DN 300 MM                                                                                                                                                                                                                                                                                                                                                                                                                                                                 </v>
          </cell>
          <cell r="C2690" t="str">
            <v xml:space="preserve">UN    </v>
          </cell>
          <cell r="D2690" t="str">
            <v>CR</v>
          </cell>
          <cell r="E2690" t="str">
            <v>423,34</v>
          </cell>
        </row>
        <row r="2691">
          <cell r="A2691">
            <v>3900</v>
          </cell>
          <cell r="B2691" t="str">
            <v xml:space="preserve">LUVA DE CORRER PARA TUBO ROSCAVEL, PVC, 1 1/2", PARA AGUA FRIA PREDIAL                                                                                                                                                                                                                                                                                                                                                                                                                                    </v>
          </cell>
          <cell r="C2691" t="str">
            <v xml:space="preserve">UN    </v>
          </cell>
          <cell r="D2691" t="str">
            <v>CR</v>
          </cell>
          <cell r="E2691" t="str">
            <v>45,36</v>
          </cell>
        </row>
        <row r="2692">
          <cell r="A2692">
            <v>3846</v>
          </cell>
          <cell r="B2692" t="str">
            <v xml:space="preserve">LUVA DE CORRER PARA TUBO ROSCAVEL, PVC, 1/2", PARA AGUA FRIA PREDIAL                                                                                                                                                                                                                                                                                                                                                                                                                                      </v>
          </cell>
          <cell r="C2692" t="str">
            <v xml:space="preserve">UN    </v>
          </cell>
          <cell r="D2692" t="str">
            <v>CR</v>
          </cell>
          <cell r="E2692" t="str">
            <v>13,63</v>
          </cell>
        </row>
        <row r="2693">
          <cell r="A2693">
            <v>3886</v>
          </cell>
          <cell r="B2693" t="str">
            <v xml:space="preserve">LUVA DE CORRER PARA TUBO ROSCAVEL, PVC, 3/4", PARA AGUA FRIA PREDIAL                                                                                                                                                                                                                                                                                                                                                                                                                                      </v>
          </cell>
          <cell r="C2693" t="str">
            <v xml:space="preserve">UN    </v>
          </cell>
          <cell r="D2693" t="str">
            <v>CR</v>
          </cell>
          <cell r="E2693" t="str">
            <v>18,09</v>
          </cell>
        </row>
        <row r="2694">
          <cell r="A2694">
            <v>3854</v>
          </cell>
          <cell r="B2694" t="str">
            <v xml:space="preserve">LUVA DE CORRER PARA TUBO SOLDAVEL, PVC, 20 MM, PARA AGUA FRIA PREDIAL                                                                                                                                                                                                                                                                                                                                                                                                                                     </v>
          </cell>
          <cell r="C2694" t="str">
            <v xml:space="preserve">UN    </v>
          </cell>
          <cell r="D2694" t="str">
            <v>CR</v>
          </cell>
          <cell r="E2694" t="str">
            <v>10,31</v>
          </cell>
        </row>
        <row r="2695">
          <cell r="A2695">
            <v>3873</v>
          </cell>
          <cell r="B2695" t="str">
            <v xml:space="preserve">LUVA DE CORRER PARA TUBO SOLDAVEL, PVC, 25 MM, PARA AGUA FRIA PREDIAL                                                                                                                                                                                                                                                                                                                                                                                                                                     </v>
          </cell>
          <cell r="C2695" t="str">
            <v xml:space="preserve">UN    </v>
          </cell>
          <cell r="D2695" t="str">
            <v>CR</v>
          </cell>
          <cell r="E2695" t="str">
            <v>12,00</v>
          </cell>
        </row>
        <row r="2696">
          <cell r="A2696">
            <v>38021</v>
          </cell>
          <cell r="B2696" t="str">
            <v xml:space="preserve">LUVA DE CORRER PARA TUBO SOLDAVEL, PVC, 32 MM, PARA AGUA FRIA PREDIAL                                                                                                                                                                                                                                                                                                                                                                                                                                     </v>
          </cell>
          <cell r="C2696" t="str">
            <v xml:space="preserve">UN    </v>
          </cell>
          <cell r="D2696" t="str">
            <v>CR</v>
          </cell>
          <cell r="E2696" t="str">
            <v>21,31</v>
          </cell>
        </row>
        <row r="2697">
          <cell r="A2697">
            <v>43838</v>
          </cell>
          <cell r="B2697" t="str">
            <v xml:space="preserve">LUVA DE CORRER PARA TUBO SOLDAVEL, PVC, 40 MM, PARA AGUA FRIA PREDIAL                                                                                                                                                                                                                                                                                                                                                                                                                                     </v>
          </cell>
          <cell r="C2697" t="str">
            <v xml:space="preserve">UN    </v>
          </cell>
          <cell r="D2697" t="str">
            <v>CR</v>
          </cell>
          <cell r="E2697" t="str">
            <v>27,55</v>
          </cell>
        </row>
        <row r="2698">
          <cell r="A2698">
            <v>3847</v>
          </cell>
          <cell r="B2698" t="str">
            <v xml:space="preserve">LUVA DE CORRER PARA TUBO SOLDAVEL, PVC, 50 MM, PARA AGUA FRIA PREDIAL                                                                                                                                                                                                                                                                                                                                                                                                                                     </v>
          </cell>
          <cell r="C2698" t="str">
            <v xml:space="preserve">UN    </v>
          </cell>
          <cell r="D2698" t="str">
            <v>CR</v>
          </cell>
          <cell r="E2698" t="str">
            <v>27,78</v>
          </cell>
        </row>
        <row r="2699">
          <cell r="A2699">
            <v>38022</v>
          </cell>
          <cell r="B2699" t="str">
            <v xml:space="preserve">LUVA DE CORRER PARA TUBO SOLDAVEL, PVC, 60 MM, PARA AGUA FRIA PREDIAL                                                                                                                                                                                                                                                                                                                                                                                                                                     </v>
          </cell>
          <cell r="C2699" t="str">
            <v xml:space="preserve">UN    </v>
          </cell>
          <cell r="D2699" t="str">
            <v>CR</v>
          </cell>
          <cell r="E2699" t="str">
            <v>38,19</v>
          </cell>
        </row>
        <row r="2700">
          <cell r="A2700">
            <v>3830</v>
          </cell>
          <cell r="B2700" t="str">
            <v xml:space="preserve">LUVA DE CORRER PVC, JE, DN 250 MM, PARA REDE COLETORA DE ESGOTO                                                                                                                                                                                                                                                                                                                                                                                                                                           </v>
          </cell>
          <cell r="C2700" t="str">
            <v xml:space="preserve">UN    </v>
          </cell>
          <cell r="D2700" t="str">
            <v>CR</v>
          </cell>
          <cell r="E2700" t="str">
            <v>208,50</v>
          </cell>
        </row>
        <row r="2701">
          <cell r="A2701">
            <v>37981</v>
          </cell>
          <cell r="B2701" t="str">
            <v xml:space="preserve">LUVA DE CORRER, CPVC, SOLDAVEL, 15 MM, PARA AGUA QUENTE PREDIAL                                                                                                                                                                                                                                                                                                                                                                                                                                           </v>
          </cell>
          <cell r="C2701" t="str">
            <v xml:space="preserve">UN    </v>
          </cell>
          <cell r="D2701" t="str">
            <v>CR</v>
          </cell>
          <cell r="E2701" t="str">
            <v>5,64</v>
          </cell>
        </row>
        <row r="2702">
          <cell r="A2702">
            <v>37982</v>
          </cell>
          <cell r="B2702" t="str">
            <v xml:space="preserve">LUVA DE CORRER, CPVC, SOLDAVEL, 22 MM, PARA AGUA QUENTE PREDIAL                                                                                                                                                                                                                                                                                                                                                                                                                                           </v>
          </cell>
          <cell r="C2702" t="str">
            <v xml:space="preserve">UN    </v>
          </cell>
          <cell r="D2702" t="str">
            <v>CR</v>
          </cell>
          <cell r="E2702" t="str">
            <v>8,18</v>
          </cell>
        </row>
        <row r="2703">
          <cell r="A2703">
            <v>37983</v>
          </cell>
          <cell r="B2703" t="str">
            <v xml:space="preserve">LUVA DE CORRER, CPVC, SOLDAVEL, 28 MM, PARA AGUA QUENTE PREDIAL                                                                                                                                                                                                                                                                                                                                                                                                                                           </v>
          </cell>
          <cell r="C2703" t="str">
            <v xml:space="preserve">UN    </v>
          </cell>
          <cell r="D2703" t="str">
            <v>CR</v>
          </cell>
          <cell r="E2703" t="str">
            <v>12,10</v>
          </cell>
        </row>
        <row r="2704">
          <cell r="A2704">
            <v>37984</v>
          </cell>
          <cell r="B2704" t="str">
            <v xml:space="preserve">LUVA DE CORRER, CPVC, SOLDAVEL, 35 MM, PARA AGUA QUENTE PREDIAL                                                                                                                                                                                                                                                                                                                                                                                                                                           </v>
          </cell>
          <cell r="C2704" t="str">
            <v xml:space="preserve">UN    </v>
          </cell>
          <cell r="D2704" t="str">
            <v>CR</v>
          </cell>
          <cell r="E2704" t="str">
            <v>17,00</v>
          </cell>
        </row>
        <row r="2705">
          <cell r="A2705">
            <v>37985</v>
          </cell>
          <cell r="B2705" t="str">
            <v xml:space="preserve">LUVA DE CORRER, CPVC, SOLDAVEL, 42 MM, PARA AGUA QUENTE PREDIAL                                                                                                                                                                                                                                                                                                                                                                                                                                           </v>
          </cell>
          <cell r="C2705" t="str">
            <v xml:space="preserve">UN    </v>
          </cell>
          <cell r="D2705" t="str">
            <v>CR</v>
          </cell>
          <cell r="E2705" t="str">
            <v>24,15</v>
          </cell>
        </row>
        <row r="2706">
          <cell r="A2706">
            <v>3826</v>
          </cell>
          <cell r="B2706" t="str">
            <v xml:space="preserve">LUVA DE CORRER, PVC PBA, JE, DN 100 / DE 110 MM, PARA REDE AGUA (NBR 10351)                                                                                                                                                                                                                                                                                                                                                                                                                               </v>
          </cell>
          <cell r="C2706" t="str">
            <v xml:space="preserve">UN    </v>
          </cell>
          <cell r="D2706" t="str">
            <v>CR</v>
          </cell>
          <cell r="E2706" t="str">
            <v>42,68</v>
          </cell>
        </row>
        <row r="2707">
          <cell r="A2707">
            <v>3825</v>
          </cell>
          <cell r="B2707" t="str">
            <v xml:space="preserve">LUVA DE CORRER, PVC PBA, JE, DN 50 / DE 60 MM, PARA REDE AGUA (NBR 10351)                                                                                                                                                                                                                                                                                                                                                                                                                                 </v>
          </cell>
          <cell r="C2707" t="str">
            <v xml:space="preserve">UN    </v>
          </cell>
          <cell r="D2707" t="str">
            <v>CR</v>
          </cell>
          <cell r="E2707" t="str">
            <v>12,27</v>
          </cell>
        </row>
        <row r="2708">
          <cell r="A2708">
            <v>3827</v>
          </cell>
          <cell r="B2708" t="str">
            <v xml:space="preserve">LUVA DE CORRER, PVC PBA, JE, DN 75 / DE 85 MM, PARA REDE AGUA (NBR 10351)                                                                                                                                                                                                                                                                                                                                                                                                                                 </v>
          </cell>
          <cell r="C2708" t="str">
            <v xml:space="preserve">UN    </v>
          </cell>
          <cell r="D2708" t="str">
            <v>CR</v>
          </cell>
          <cell r="E2708" t="str">
            <v>26,82</v>
          </cell>
        </row>
        <row r="2709">
          <cell r="A2709">
            <v>20165</v>
          </cell>
          <cell r="B2709" t="str">
            <v xml:space="preserve">LUVA DE CORRER, PVC SERIE R, 100 MM, PARA ESGOTO PREDIAL                                                                                                                                                                                                                                                                                                                                                                                                                                                  </v>
          </cell>
          <cell r="C2709" t="str">
            <v xml:space="preserve">UN    </v>
          </cell>
          <cell r="D2709" t="str">
            <v>CR</v>
          </cell>
          <cell r="E2709" t="str">
            <v>25,85</v>
          </cell>
        </row>
        <row r="2710">
          <cell r="A2710">
            <v>20166</v>
          </cell>
          <cell r="B2710" t="str">
            <v xml:space="preserve">LUVA DE CORRER, PVC SERIE R, 150 MM, PARA ESGOTO PREDIAL                                                                                                                                                                                                                                                                                                                                                                                                                                                  </v>
          </cell>
          <cell r="C2710" t="str">
            <v xml:space="preserve">UN    </v>
          </cell>
          <cell r="D2710" t="str">
            <v>CR</v>
          </cell>
          <cell r="E2710" t="str">
            <v>78,94</v>
          </cell>
        </row>
        <row r="2711">
          <cell r="A2711">
            <v>20164</v>
          </cell>
          <cell r="B2711" t="str">
            <v xml:space="preserve">LUVA DE CORRER, PVC SERIE R, 75 MM, PARA ESGOTO PREDIAL                                                                                                                                                                                                                                                                                                                                                                                                                                                   </v>
          </cell>
          <cell r="C2711" t="str">
            <v xml:space="preserve">UN    </v>
          </cell>
          <cell r="D2711" t="str">
            <v>CR</v>
          </cell>
          <cell r="E2711" t="str">
            <v>12,42</v>
          </cell>
        </row>
        <row r="2712">
          <cell r="A2712">
            <v>3893</v>
          </cell>
          <cell r="B2712" t="str">
            <v xml:space="preserve">LUVA DE CORRER, PVC, DN 100 MM, PARA ESGOTO PREDIAL                                                                                                                                                                                                                                                                                                                                                                                                                                                       </v>
          </cell>
          <cell r="C2712" t="str">
            <v xml:space="preserve">UN    </v>
          </cell>
          <cell r="D2712" t="str">
            <v>CR</v>
          </cell>
          <cell r="E2712" t="str">
            <v>19,46</v>
          </cell>
        </row>
        <row r="2713">
          <cell r="A2713">
            <v>3848</v>
          </cell>
          <cell r="B2713" t="str">
            <v xml:space="preserve">LUVA DE CORRER, PVC, DN 50 MM, PARA ESGOTO PREDIAL                                                                                                                                                                                                                                                                                                                                                                                                                                                        </v>
          </cell>
          <cell r="C2713" t="str">
            <v xml:space="preserve">UN    </v>
          </cell>
          <cell r="D2713" t="str">
            <v>CR</v>
          </cell>
          <cell r="E2713" t="str">
            <v>11,87</v>
          </cell>
        </row>
        <row r="2714">
          <cell r="A2714">
            <v>3895</v>
          </cell>
          <cell r="B2714" t="str">
            <v xml:space="preserve">LUVA DE CORRER, PVC, DN 75 MM, PARA ESGOTO PREDIAL                                                                                                                                                                                                                                                                                                                                                                                                                                                        </v>
          </cell>
          <cell r="C2714" t="str">
            <v xml:space="preserve">UN    </v>
          </cell>
          <cell r="D2714" t="str">
            <v>CR</v>
          </cell>
          <cell r="E2714" t="str">
            <v>13,18</v>
          </cell>
        </row>
        <row r="2715">
          <cell r="A2715">
            <v>12404</v>
          </cell>
          <cell r="B2715" t="str">
            <v xml:space="preserve">LUVA DE FERRO GALVANIZADO, COM ROSCA BSP MACHO/FEMEA, DE 3/4"                                                                                                                                                                                                                                                                                                                                                                                                                                             </v>
          </cell>
          <cell r="C2715" t="str">
            <v xml:space="preserve">UN    </v>
          </cell>
          <cell r="D2715" t="str">
            <v>CR</v>
          </cell>
          <cell r="E2715" t="str">
            <v>12,23</v>
          </cell>
        </row>
        <row r="2716">
          <cell r="A2716">
            <v>3939</v>
          </cell>
          <cell r="B2716" t="str">
            <v xml:space="preserve">LUVA DE FERRO GALVANIZADO, COM ROSCA BSP, DE 1 1/2"                                                                                                                                                                                                                                                                                                                                                                                                                                                       </v>
          </cell>
          <cell r="C2716" t="str">
            <v xml:space="preserve">UN    </v>
          </cell>
          <cell r="D2716" t="str">
            <v>CR</v>
          </cell>
          <cell r="E2716" t="str">
            <v>25,19</v>
          </cell>
        </row>
        <row r="2717">
          <cell r="A2717">
            <v>3911</v>
          </cell>
          <cell r="B2717" t="str">
            <v xml:space="preserve">LUVA DE FERRO GALVANIZADO, COM ROSCA BSP, DE 1 1/4"                                                                                                                                                                                                                                                                                                                                                                                                                                                       </v>
          </cell>
          <cell r="C2717" t="str">
            <v xml:space="preserve">UN    </v>
          </cell>
          <cell r="D2717" t="str">
            <v>CR</v>
          </cell>
          <cell r="E2717" t="str">
            <v>20,58</v>
          </cell>
        </row>
        <row r="2718">
          <cell r="A2718">
            <v>3908</v>
          </cell>
          <cell r="B2718" t="str">
            <v xml:space="preserve">LUVA DE FERRO GALVANIZADO, COM ROSCA BSP, DE 1/2"                                                                                                                                                                                                                                                                                                                                                                                                                                                         </v>
          </cell>
          <cell r="C2718" t="str">
            <v xml:space="preserve">UN    </v>
          </cell>
          <cell r="D2718" t="str">
            <v>CR</v>
          </cell>
          <cell r="E2718" t="str">
            <v>6,65</v>
          </cell>
        </row>
        <row r="2719">
          <cell r="A2719">
            <v>3910</v>
          </cell>
          <cell r="B2719" t="str">
            <v xml:space="preserve">LUVA DE FERRO GALVANIZADO, COM ROSCA BSP, DE 1"                                                                                                                                                                                                                                                                                                                                                                                                                                                           </v>
          </cell>
          <cell r="C2719" t="str">
            <v xml:space="preserve">UN    </v>
          </cell>
          <cell r="D2719" t="str">
            <v>CR</v>
          </cell>
          <cell r="E2719" t="str">
            <v>14,72</v>
          </cell>
        </row>
        <row r="2720">
          <cell r="A2720">
            <v>3913</v>
          </cell>
          <cell r="B2720" t="str">
            <v xml:space="preserve">LUVA DE FERRO GALVANIZADO, COM ROSCA BSP, DE 2 1/2"                                                                                                                                                                                                                                                                                                                                                                                                                                                       </v>
          </cell>
          <cell r="C2720" t="str">
            <v xml:space="preserve">UN    </v>
          </cell>
          <cell r="D2720" t="str">
            <v>CR</v>
          </cell>
          <cell r="E2720" t="str">
            <v>70,38</v>
          </cell>
        </row>
        <row r="2721">
          <cell r="A2721">
            <v>3912</v>
          </cell>
          <cell r="B2721" t="str">
            <v xml:space="preserve">LUVA DE FERRO GALVANIZADO, COM ROSCA BSP, DE 2"                                                                                                                                                                                                                                                                                                                                                                                                                                                           </v>
          </cell>
          <cell r="C2721" t="str">
            <v xml:space="preserve">UN    </v>
          </cell>
          <cell r="D2721" t="str">
            <v>CR</v>
          </cell>
          <cell r="E2721" t="str">
            <v>38,58</v>
          </cell>
        </row>
        <row r="2722">
          <cell r="A2722">
            <v>3909</v>
          </cell>
          <cell r="B2722" t="str">
            <v xml:space="preserve">LUVA DE FERRO GALVANIZADO, COM ROSCA BSP, DE 3/4"                                                                                                                                                                                                                                                                                                                                                                                                                                                         </v>
          </cell>
          <cell r="C2722" t="str">
            <v xml:space="preserve">UN    </v>
          </cell>
          <cell r="D2722" t="str">
            <v>CR</v>
          </cell>
          <cell r="E2722" t="str">
            <v>9,05</v>
          </cell>
        </row>
        <row r="2723">
          <cell r="A2723">
            <v>3914</v>
          </cell>
          <cell r="B2723" t="str">
            <v xml:space="preserve">LUVA DE FERRO GALVANIZADO, COM ROSCA BSP, DE 3"                                                                                                                                                                                                                                                                                                                                                                                                                                                           </v>
          </cell>
          <cell r="C2723" t="str">
            <v xml:space="preserve">UN    </v>
          </cell>
          <cell r="D2723" t="str">
            <v>CR</v>
          </cell>
          <cell r="E2723" t="str">
            <v>106,17</v>
          </cell>
        </row>
        <row r="2724">
          <cell r="A2724">
            <v>3915</v>
          </cell>
          <cell r="B2724" t="str">
            <v xml:space="preserve">LUVA DE FERRO GALVANIZADO, COM ROSCA BSP, DE 4"                                                                                                                                                                                                                                                                                                                                                                                                                                                           </v>
          </cell>
          <cell r="C2724" t="str">
            <v xml:space="preserve">UN    </v>
          </cell>
          <cell r="D2724" t="str">
            <v>CR</v>
          </cell>
          <cell r="E2724" t="str">
            <v>167,43</v>
          </cell>
        </row>
        <row r="2725">
          <cell r="A2725">
            <v>3916</v>
          </cell>
          <cell r="B2725" t="str">
            <v xml:space="preserve">LUVA DE FERRO GALVANIZADO, COM ROSCA BSP, DE 5"                                                                                                                                                                                                                                                                                                                                                                                                                                                           </v>
          </cell>
          <cell r="C2725" t="str">
            <v xml:space="preserve">UN    </v>
          </cell>
          <cell r="D2725" t="str">
            <v>CR</v>
          </cell>
          <cell r="E2725" t="str">
            <v>305,02</v>
          </cell>
        </row>
        <row r="2726">
          <cell r="A2726">
            <v>3917</v>
          </cell>
          <cell r="B2726" t="str">
            <v xml:space="preserve">LUVA DE FERRO GALVANIZADO, COM ROSCA BSP, DE 6"                                                                                                                                                                                                                                                                                                                                                                                                                                                           </v>
          </cell>
          <cell r="C2726" t="str">
            <v xml:space="preserve">UN    </v>
          </cell>
          <cell r="D2726" t="str">
            <v>CR</v>
          </cell>
          <cell r="E2726" t="str">
            <v>503,09</v>
          </cell>
        </row>
        <row r="2727">
          <cell r="A2727">
            <v>1904</v>
          </cell>
          <cell r="B2727" t="str">
            <v xml:space="preserve">LUVA DE PRESSAO, EM PVC, DE 20 MM, PARA ELETRODUTO FLEXIVEL                                                                                                                                                                                                                                                                                                                                                                                                                                               </v>
          </cell>
          <cell r="C2727" t="str">
            <v xml:space="preserve">UN    </v>
          </cell>
          <cell r="D2727" t="str">
            <v>CR</v>
          </cell>
          <cell r="E2727" t="str">
            <v>0,83</v>
          </cell>
        </row>
        <row r="2728">
          <cell r="A2728">
            <v>1899</v>
          </cell>
          <cell r="B2728" t="str">
            <v xml:space="preserve">LUVA DE PRESSAO, EM PVC, DE 25 MM, PARA ELETRODUTO FLEXIVEL                                                                                                                                                                                                                                                                                                                                                                                                                                               </v>
          </cell>
          <cell r="C2728" t="str">
            <v xml:space="preserve">UN    </v>
          </cell>
          <cell r="D2728" t="str">
            <v>CR</v>
          </cell>
          <cell r="E2728" t="str">
            <v>0,95</v>
          </cell>
        </row>
        <row r="2729">
          <cell r="A2729">
            <v>1900</v>
          </cell>
          <cell r="B2729" t="str">
            <v xml:space="preserve">LUVA DE PRESSAO, EM PVC, DE 32 MM, PARA ELETRODUTO FLEXIVEL                                                                                                                                                                                                                                                                                                                                                                                                                                               </v>
          </cell>
          <cell r="C2729" t="str">
            <v xml:space="preserve">UN    </v>
          </cell>
          <cell r="D2729" t="str">
            <v>CR</v>
          </cell>
          <cell r="E2729" t="str">
            <v>1,53</v>
          </cell>
        </row>
        <row r="2730">
          <cell r="A2730">
            <v>12407</v>
          </cell>
          <cell r="B2730" t="str">
            <v xml:space="preserve">LUVA DE REDUCAO DE FERRO GALVANIZADO, COM ROSCA BSP MACHO/FEMEA, DE 1 1/2" X 1"                                                                                                                                                                                                                                                                                                                                                                                                                           </v>
          </cell>
          <cell r="C2730" t="str">
            <v xml:space="preserve">UN    </v>
          </cell>
          <cell r="D2730" t="str">
            <v>CR</v>
          </cell>
          <cell r="E2730" t="str">
            <v>38,09</v>
          </cell>
        </row>
        <row r="2731">
          <cell r="A2731">
            <v>12408</v>
          </cell>
          <cell r="B2731" t="str">
            <v xml:space="preserve">LUVA DE REDUCAO DE FERRO GALVANIZADO, COM ROSCA BSP MACHO/FEMEA, DE 1" X 1/2"                                                                                                                                                                                                                                                                                                                                                                                                                             </v>
          </cell>
          <cell r="C2731" t="str">
            <v xml:space="preserve">UN    </v>
          </cell>
          <cell r="D2731" t="str">
            <v>CR</v>
          </cell>
          <cell r="E2731" t="str">
            <v>21,50</v>
          </cell>
        </row>
        <row r="2732">
          <cell r="A2732">
            <v>12409</v>
          </cell>
          <cell r="B2732" t="str">
            <v xml:space="preserve">LUVA DE REDUCAO DE FERRO GALVANIZADO, COM ROSCA BSP MACHO/FEMEA, DE 1" X 3/4"                                                                                                                                                                                                                                                                                                                                                                                                                             </v>
          </cell>
          <cell r="C2732" t="str">
            <v xml:space="preserve">UN    </v>
          </cell>
          <cell r="D2732" t="str">
            <v>CR</v>
          </cell>
          <cell r="E2732" t="str">
            <v>21,50</v>
          </cell>
        </row>
        <row r="2733">
          <cell r="A2733">
            <v>12410</v>
          </cell>
          <cell r="B2733" t="str">
            <v xml:space="preserve">LUVA DE REDUCAO DE FERRO GALVANIZADO, COM ROSCA BSP MACHO/FEMEA, DE 3/4" X 1/2"                                                                                                                                                                                                                                                                                                                                                                                                                           </v>
          </cell>
          <cell r="C2733" t="str">
            <v xml:space="preserve">UN    </v>
          </cell>
          <cell r="D2733" t="str">
            <v>CR</v>
          </cell>
          <cell r="E2733" t="str">
            <v>14,81</v>
          </cell>
        </row>
        <row r="2734">
          <cell r="A2734">
            <v>3936</v>
          </cell>
          <cell r="B2734" t="str">
            <v xml:space="preserve">LUVA DE REDUCAO DE FERRO GALVANIZADO, COM ROSCA BSP, DE 1 1/2" X 1 1/4"                                                                                                                                                                                                                                                                                                                                                                                                                                   </v>
          </cell>
          <cell r="C2734" t="str">
            <v xml:space="preserve">UN    </v>
          </cell>
          <cell r="D2734" t="str">
            <v>CR</v>
          </cell>
          <cell r="E2734" t="str">
            <v>26,76</v>
          </cell>
        </row>
        <row r="2735">
          <cell r="A2735">
            <v>3922</v>
          </cell>
          <cell r="B2735" t="str">
            <v xml:space="preserve">LUVA DE REDUCAO DE FERRO GALVANIZADO, COM ROSCA BSP, DE 1 1/2" X 1/2"                                                                                                                                                                                                                                                                                                                                                                                                                                     </v>
          </cell>
          <cell r="C2735" t="str">
            <v xml:space="preserve">UN    </v>
          </cell>
          <cell r="D2735" t="str">
            <v>CR</v>
          </cell>
          <cell r="E2735" t="str">
            <v>24,61</v>
          </cell>
        </row>
        <row r="2736">
          <cell r="A2736">
            <v>3924</v>
          </cell>
          <cell r="B2736" t="str">
            <v xml:space="preserve">LUVA DE REDUCAO DE FERRO GALVANIZADO, COM ROSCA BSP, DE 1 1/2" X 1"                                                                                                                                                                                                                                                                                                                                                                                                                                       </v>
          </cell>
          <cell r="C2736" t="str">
            <v xml:space="preserve">UN    </v>
          </cell>
          <cell r="D2736" t="str">
            <v>CR</v>
          </cell>
          <cell r="E2736" t="str">
            <v>26,76</v>
          </cell>
        </row>
        <row r="2737">
          <cell r="A2737">
            <v>3923</v>
          </cell>
          <cell r="B2737" t="str">
            <v xml:space="preserve">LUVA DE REDUCAO DE FERRO GALVANIZADO, COM ROSCA BSP, DE 1 1/2" X 3/4"                                                                                                                                                                                                                                                                                                                                                                                                                                     </v>
          </cell>
          <cell r="C2737" t="str">
            <v xml:space="preserve">UN    </v>
          </cell>
          <cell r="D2737" t="str">
            <v>CR</v>
          </cell>
          <cell r="E2737" t="str">
            <v>26,76</v>
          </cell>
        </row>
        <row r="2738">
          <cell r="A2738">
            <v>3937</v>
          </cell>
          <cell r="B2738" t="str">
            <v xml:space="preserve">LUVA DE REDUCAO DE FERRO GALVANIZADO, COM ROSCA BSP, DE 1 1/4" X 1/2"                                                                                                                                                                                                                                                                                                                                                                                                                                     </v>
          </cell>
          <cell r="C2738" t="str">
            <v xml:space="preserve">UN    </v>
          </cell>
          <cell r="D2738" t="str">
            <v>CR</v>
          </cell>
          <cell r="E2738" t="str">
            <v>22,07</v>
          </cell>
        </row>
        <row r="2739">
          <cell r="A2739">
            <v>3921</v>
          </cell>
          <cell r="B2739" t="str">
            <v xml:space="preserve">LUVA DE REDUCAO DE FERRO GALVANIZADO, COM ROSCA BSP, DE 1 1/4" X 1"                                                                                                                                                                                                                                                                                                                                                                                                                                       </v>
          </cell>
          <cell r="C2739" t="str">
            <v xml:space="preserve">UN    </v>
          </cell>
          <cell r="D2739" t="str">
            <v>CR</v>
          </cell>
          <cell r="E2739" t="str">
            <v>22,09</v>
          </cell>
        </row>
        <row r="2740">
          <cell r="A2740">
            <v>3920</v>
          </cell>
          <cell r="B2740" t="str">
            <v xml:space="preserve">LUVA DE REDUCAO DE FERRO GALVANIZADO, COM ROSCA BSP, DE 1 1/4" X 3/4"                                                                                                                                                                                                                                                                                                                                                                                                                                     </v>
          </cell>
          <cell r="C2740" t="str">
            <v xml:space="preserve">UN    </v>
          </cell>
          <cell r="D2740" t="str">
            <v>CR</v>
          </cell>
          <cell r="E2740" t="str">
            <v>22,07</v>
          </cell>
        </row>
        <row r="2741">
          <cell r="A2741">
            <v>3938</v>
          </cell>
          <cell r="B2741" t="str">
            <v xml:space="preserve">LUVA DE REDUCAO DE FERRO GALVANIZADO, COM ROSCA BSP, DE 1" X 1/2"                                                                                                                                                                                                                                                                                                                                                                                                                                         </v>
          </cell>
          <cell r="C2741" t="str">
            <v xml:space="preserve">UN    </v>
          </cell>
          <cell r="D2741" t="str">
            <v>CR</v>
          </cell>
          <cell r="E2741" t="str">
            <v>14,55</v>
          </cell>
        </row>
        <row r="2742">
          <cell r="A2742">
            <v>3919</v>
          </cell>
          <cell r="B2742" t="str">
            <v xml:space="preserve">LUVA DE REDUCAO DE FERRO GALVANIZADO, COM ROSCA BSP, DE 1" X 3/4"                                                                                                                                                                                                                                                                                                                                                                                                                                         </v>
          </cell>
          <cell r="C2742" t="str">
            <v xml:space="preserve">UN    </v>
          </cell>
          <cell r="D2742" t="str">
            <v>CR</v>
          </cell>
          <cell r="E2742" t="str">
            <v>14,84</v>
          </cell>
        </row>
        <row r="2743">
          <cell r="A2743">
            <v>3927</v>
          </cell>
          <cell r="B2743" t="str">
            <v xml:space="preserve">LUVA DE REDUCAO DE FERRO GALVANIZADO, COM ROSCA BSP, DE 2 1/2" X 1 1/2"                                                                                                                                                                                                                                                                                                                                                                                                                                   </v>
          </cell>
          <cell r="C2743" t="str">
            <v xml:space="preserve">UN    </v>
          </cell>
          <cell r="D2743" t="str">
            <v>CR</v>
          </cell>
          <cell r="E2743" t="str">
            <v>75,15</v>
          </cell>
        </row>
        <row r="2744">
          <cell r="A2744">
            <v>3928</v>
          </cell>
          <cell r="B2744" t="str">
            <v xml:space="preserve">LUVA DE REDUCAO DE FERRO GALVANIZADO, COM ROSCA BSP, DE 2 1/2" X 2"                                                                                                                                                                                                                                                                                                                                                                                                                                       </v>
          </cell>
          <cell r="C2744" t="str">
            <v xml:space="preserve">UN    </v>
          </cell>
          <cell r="D2744" t="str">
            <v>CR</v>
          </cell>
          <cell r="E2744" t="str">
            <v>75,15</v>
          </cell>
        </row>
        <row r="2745">
          <cell r="A2745">
            <v>3926</v>
          </cell>
          <cell r="B2745" t="str">
            <v xml:space="preserve">LUVA DE REDUCAO DE FERRO GALVANIZADO, COM ROSCA BSP, DE 2" X 1 1/2"                                                                                                                                                                                                                                                                                                                                                                                                                                       </v>
          </cell>
          <cell r="C2745" t="str">
            <v xml:space="preserve">UN    </v>
          </cell>
          <cell r="D2745" t="str">
            <v>CR</v>
          </cell>
          <cell r="E2745" t="str">
            <v>42,84</v>
          </cell>
        </row>
        <row r="2746">
          <cell r="A2746">
            <v>3935</v>
          </cell>
          <cell r="B2746" t="str">
            <v xml:space="preserve">LUVA DE REDUCAO DE FERRO GALVANIZADO, COM ROSCA BSP, DE 2" X 1 1/4"                                                                                                                                                                                                                                                                                                                                                                                                                                       </v>
          </cell>
          <cell r="C2746" t="str">
            <v xml:space="preserve">UN    </v>
          </cell>
          <cell r="D2746" t="str">
            <v>CR</v>
          </cell>
          <cell r="E2746" t="str">
            <v>42,84</v>
          </cell>
        </row>
        <row r="2747">
          <cell r="A2747">
            <v>3925</v>
          </cell>
          <cell r="B2747" t="str">
            <v xml:space="preserve">LUVA DE REDUCAO DE FERRO GALVANIZADO, COM ROSCA BSP, DE 2" X 1"                                                                                                                                                                                                                                                                                                                                                                                                                                           </v>
          </cell>
          <cell r="C2747" t="str">
            <v xml:space="preserve">UN    </v>
          </cell>
          <cell r="D2747" t="str">
            <v>CR</v>
          </cell>
          <cell r="E2747" t="str">
            <v>42,84</v>
          </cell>
        </row>
        <row r="2748">
          <cell r="A2748">
            <v>12406</v>
          </cell>
          <cell r="B2748" t="str">
            <v xml:space="preserve">LUVA DE REDUCAO DE FERRO GALVANIZADO, COM ROSCA BSP, DE 3/4" X 1/2"                                                                                                                                                                                                                                                                                                                                                                                                                                       </v>
          </cell>
          <cell r="C2748" t="str">
            <v xml:space="preserve">UN    </v>
          </cell>
          <cell r="D2748" t="str">
            <v>CR</v>
          </cell>
          <cell r="E2748" t="str">
            <v>10,52</v>
          </cell>
        </row>
        <row r="2749">
          <cell r="A2749">
            <v>3929</v>
          </cell>
          <cell r="B2749" t="str">
            <v xml:space="preserve">LUVA DE REDUCAO DE FERRO GALVANIZADO, COM ROSCA BSP, DE 3" X 1 1/2"                                                                                                                                                                                                                                                                                                                                                                                                                                       </v>
          </cell>
          <cell r="C2749" t="str">
            <v xml:space="preserve">UN    </v>
          </cell>
          <cell r="D2749" t="str">
            <v>CR</v>
          </cell>
          <cell r="E2749" t="str">
            <v>114,49</v>
          </cell>
        </row>
        <row r="2750">
          <cell r="A2750">
            <v>3931</v>
          </cell>
          <cell r="B2750" t="str">
            <v xml:space="preserve">LUVA DE REDUCAO DE FERRO GALVANIZADO, COM ROSCA BSP, DE 3" X 2 1/2"                                                                                                                                                                                                                                                                                                                                                                                                                                       </v>
          </cell>
          <cell r="C2750" t="str">
            <v xml:space="preserve">UN    </v>
          </cell>
          <cell r="D2750" t="str">
            <v>CR</v>
          </cell>
          <cell r="E2750" t="str">
            <v>114,49</v>
          </cell>
        </row>
        <row r="2751">
          <cell r="A2751">
            <v>3930</v>
          </cell>
          <cell r="B2751" t="str">
            <v xml:space="preserve">LUVA DE REDUCAO DE FERRO GALVANIZADO, COM ROSCA BSP, DE 3" X 2"                                                                                                                                                                                                                                                                                                                                                                                                                                           </v>
          </cell>
          <cell r="C2751" t="str">
            <v xml:space="preserve">UN    </v>
          </cell>
          <cell r="D2751" t="str">
            <v>CR</v>
          </cell>
          <cell r="E2751" t="str">
            <v>114,49</v>
          </cell>
        </row>
        <row r="2752">
          <cell r="A2752">
            <v>3932</v>
          </cell>
          <cell r="B2752" t="str">
            <v xml:space="preserve">LUVA DE REDUCAO DE FERRO GALVANIZADO, COM ROSCA BSP, DE 4" X 2 1/2"                                                                                                                                                                                                                                                                                                                                                                                                                                       </v>
          </cell>
          <cell r="C2752" t="str">
            <v xml:space="preserve">UN    </v>
          </cell>
          <cell r="D2752" t="str">
            <v>CR</v>
          </cell>
          <cell r="E2752" t="str">
            <v>197,70</v>
          </cell>
        </row>
        <row r="2753">
          <cell r="A2753">
            <v>3933</v>
          </cell>
          <cell r="B2753" t="str">
            <v xml:space="preserve">LUVA DE REDUCAO DE FERRO GALVANIZADO, COM ROSCA BSP, DE 4" X 2"                                                                                                                                                                                                                                                                                                                                                                                                                                           </v>
          </cell>
          <cell r="C2753" t="str">
            <v xml:space="preserve">UN    </v>
          </cell>
          <cell r="D2753" t="str">
            <v>CR</v>
          </cell>
          <cell r="E2753" t="str">
            <v>197,70</v>
          </cell>
        </row>
        <row r="2754">
          <cell r="A2754">
            <v>3934</v>
          </cell>
          <cell r="B2754" t="str">
            <v xml:space="preserve">LUVA DE REDUCAO DE FERRO GALVANIZADO, COM ROSCA BSP, DE 4" X 3"                                                                                                                                                                                                                                                                                                                                                                                                                                           </v>
          </cell>
          <cell r="C2754" t="str">
            <v xml:space="preserve">UN    </v>
          </cell>
          <cell r="D2754" t="str">
            <v>CR</v>
          </cell>
          <cell r="E2754" t="str">
            <v>197,70</v>
          </cell>
        </row>
        <row r="2755">
          <cell r="A2755">
            <v>40355</v>
          </cell>
          <cell r="B2755" t="str">
            <v xml:space="preserve">LUVA DE REDUCAO EM ACO CARBONO, COM ENCAIXE PARA SOLDA DN SW, PRESSAO 3.000 LBS,  3/4 " X 1/2"                                                                                                                                                                                                                                                                                                                                                                                                            </v>
          </cell>
          <cell r="C2755" t="str">
            <v xml:space="preserve">UN    </v>
          </cell>
          <cell r="D2755" t="str">
            <v>CR</v>
          </cell>
          <cell r="E2755" t="str">
            <v>12,72</v>
          </cell>
        </row>
        <row r="2756">
          <cell r="A2756">
            <v>40364</v>
          </cell>
          <cell r="B2756" t="str">
            <v xml:space="preserve">LUVA DE REDUCAO EM ACO CARBONO, COM ENCAIXE PARA SOLDA DN SW, PRESSAO 3.000 LBS, DN 1 1/2" X 1 1/4"                                                                                                                                                                                                                                                                                                                                                                                                       </v>
          </cell>
          <cell r="C2756" t="str">
            <v xml:space="preserve">UN    </v>
          </cell>
          <cell r="D2756" t="str">
            <v>CR</v>
          </cell>
          <cell r="E2756" t="str">
            <v>59,60</v>
          </cell>
        </row>
        <row r="2757">
          <cell r="A2757">
            <v>40361</v>
          </cell>
          <cell r="B2757" t="str">
            <v xml:space="preserve">LUVA DE REDUCAO EM ACO CARBONO, COM ENCAIXE PARA SOLDA DN SW, PRESSAO 3.000 LBS, DN 1 1/4"  X 1"                                                                                                                                                                                                                                                                                                                                                                                                          </v>
          </cell>
          <cell r="C2757" t="str">
            <v xml:space="preserve">UN    </v>
          </cell>
          <cell r="D2757" t="str">
            <v>CR</v>
          </cell>
          <cell r="E2757" t="str">
            <v>46,60</v>
          </cell>
        </row>
        <row r="2758">
          <cell r="A2758">
            <v>40358</v>
          </cell>
          <cell r="B2758" t="str">
            <v xml:space="preserve">LUVA DE REDUCAO EM ACO CARBONO, COM ENCAIXE PARA SOLDA DN SW, PRESSAO 3.000 LBS, DN 1" X 3/4"                                                                                                                                                                                                                                                                                                                                                                                                             </v>
          </cell>
          <cell r="C2758" t="str">
            <v xml:space="preserve">UN    </v>
          </cell>
          <cell r="D2758" t="str">
            <v>CR</v>
          </cell>
          <cell r="E2758" t="str">
            <v>17,76</v>
          </cell>
        </row>
        <row r="2759">
          <cell r="A2759">
            <v>40370</v>
          </cell>
          <cell r="B2759" t="str">
            <v xml:space="preserve">LUVA DE REDUCAO EM ACO CARBONO, COM ENCAIXE PARA SOLDA DN SW, PRESSAO 3.000 LBS, DN 2 1/2" X 2"                                                                                                                                                                                                                                                                                                                                                                                                           </v>
          </cell>
          <cell r="C2759" t="str">
            <v xml:space="preserve">UN    </v>
          </cell>
          <cell r="D2759" t="str">
            <v>CR</v>
          </cell>
          <cell r="E2759" t="str">
            <v>189,10</v>
          </cell>
        </row>
        <row r="2760">
          <cell r="A2760">
            <v>40367</v>
          </cell>
          <cell r="B2760" t="str">
            <v xml:space="preserve">LUVA DE REDUCAO EM ACO CARBONO, COM ENCAIXE PARA SOLDA DN SW, PRESSAO 3.000 LBS, DN 2" X 1 1/2"                                                                                                                                                                                                                                                                                                                                                                                                           </v>
          </cell>
          <cell r="C2760" t="str">
            <v xml:space="preserve">UN    </v>
          </cell>
          <cell r="D2760" t="str">
            <v>CR</v>
          </cell>
          <cell r="E2760" t="str">
            <v>93,99</v>
          </cell>
        </row>
        <row r="2761">
          <cell r="A2761">
            <v>40373</v>
          </cell>
          <cell r="B2761" t="str">
            <v xml:space="preserve">LUVA DE REDUCAO EM ACO CARBONO, COM ENCAIXE PARA SOLDA DN SW, PRESSAO 3.000 LBS, DN 3" X 2 1/2"                                                                                                                                                                                                                                                                                                                                                                                                           </v>
          </cell>
          <cell r="C2761" t="str">
            <v xml:space="preserve">UN    </v>
          </cell>
          <cell r="D2761" t="str">
            <v>CR</v>
          </cell>
          <cell r="E2761" t="str">
            <v>255,72</v>
          </cell>
        </row>
        <row r="2762">
          <cell r="A2762">
            <v>3907</v>
          </cell>
          <cell r="B2762" t="str">
            <v xml:space="preserve">LUVA DE REDUCAO ROSCAVEL, PVC, 1" X 3/4", PARA AGUA FRIA PREDIAL                                                                                                                                                                                                                                                                                                                                                                                                                                          </v>
          </cell>
          <cell r="C2762" t="str">
            <v xml:space="preserve">UN    </v>
          </cell>
          <cell r="D2762" t="str">
            <v>CR</v>
          </cell>
          <cell r="E2762" t="str">
            <v>5,22</v>
          </cell>
        </row>
        <row r="2763">
          <cell r="A2763">
            <v>3889</v>
          </cell>
          <cell r="B2763" t="str">
            <v xml:space="preserve">LUVA DE REDUCAO ROSCAVEL, PVC, 3/4" X 1/2", PARA AGUA FRIA PREDIAL                                                                                                                                                                                                                                                                                                                                                                                                                                        </v>
          </cell>
          <cell r="C2763" t="str">
            <v xml:space="preserve">UN    </v>
          </cell>
          <cell r="D2763" t="str">
            <v>CR</v>
          </cell>
          <cell r="E2763" t="str">
            <v>3,71</v>
          </cell>
        </row>
        <row r="2764">
          <cell r="A2764">
            <v>3868</v>
          </cell>
          <cell r="B2764" t="str">
            <v xml:space="preserve">LUVA DE REDUCAO SOLDAVEL, PVC, 25 MM X 20 MM, PARA AGUA FRIA PREDIAL                                                                                                                                                                                                                                                                                                                                                                                                                                      </v>
          </cell>
          <cell r="C2764" t="str">
            <v xml:space="preserve">UN    </v>
          </cell>
          <cell r="D2764" t="str">
            <v>CR</v>
          </cell>
          <cell r="E2764" t="str">
            <v>1,36</v>
          </cell>
        </row>
        <row r="2765">
          <cell r="A2765">
            <v>3869</v>
          </cell>
          <cell r="B2765" t="str">
            <v xml:space="preserve">LUVA DE REDUCAO SOLDAVEL, PVC, 32 MM X 25 MM, PARA AGUA FRIA PREDIAL                                                                                                                                                                                                                                                                                                                                                                                                                                      </v>
          </cell>
          <cell r="C2765" t="str">
            <v xml:space="preserve">UN    </v>
          </cell>
          <cell r="D2765" t="str">
            <v>CR</v>
          </cell>
          <cell r="E2765" t="str">
            <v>3,02</v>
          </cell>
        </row>
        <row r="2766">
          <cell r="A2766">
            <v>3872</v>
          </cell>
          <cell r="B2766" t="str">
            <v xml:space="preserve">LUVA DE REDUCAO SOLDAVEL, PVC, 40 MM X 32 MM, PARA AGUA FRIA PREDIAL                                                                                                                                                                                                                                                                                                                                                                                                                                      </v>
          </cell>
          <cell r="C2766" t="str">
            <v xml:space="preserve">UN    </v>
          </cell>
          <cell r="D2766" t="str">
            <v>CR</v>
          </cell>
          <cell r="E2766" t="str">
            <v>5,15</v>
          </cell>
        </row>
        <row r="2767">
          <cell r="A2767">
            <v>3850</v>
          </cell>
          <cell r="B2767" t="str">
            <v xml:space="preserve">LUVA DE REDUCAO SOLDAVEL, PVC, 60 MM X 50 MM, PARA AGUA FRIA PREDIAL                                                                                                                                                                                                                                                                                                                                                                                                                                      </v>
          </cell>
          <cell r="C2767" t="str">
            <v xml:space="preserve">UN    </v>
          </cell>
          <cell r="D2767" t="str">
            <v>CR</v>
          </cell>
          <cell r="E2767" t="str">
            <v>11,89</v>
          </cell>
        </row>
        <row r="2768">
          <cell r="A2768">
            <v>38023</v>
          </cell>
          <cell r="B2768" t="str">
            <v xml:space="preserve">LUVA DE REDUCAO, SOLDAVEL, PVC, 50 X 25 MM, PARA AGUA FRIA PREDIAL                                                                                                                                                                                                                                                                                                                                                                                                                                        </v>
          </cell>
          <cell r="C2768" t="str">
            <v xml:space="preserve">UN    </v>
          </cell>
          <cell r="D2768" t="str">
            <v>CR</v>
          </cell>
          <cell r="E2768" t="str">
            <v>6,05</v>
          </cell>
        </row>
        <row r="2769">
          <cell r="A2769">
            <v>37986</v>
          </cell>
          <cell r="B2769" t="str">
            <v xml:space="preserve">LUVA DE TRANSICAO DE CPVC X PVC, SOLDAVEL, 22 X 25 MM, PARA AGUA QUENTE                                                                                                                                                                                                                                                                                                                                                                                                                                   </v>
          </cell>
          <cell r="C2769" t="str">
            <v xml:space="preserve">UN    </v>
          </cell>
          <cell r="D2769" t="str">
            <v>CR</v>
          </cell>
          <cell r="E2769" t="str">
            <v>1,92</v>
          </cell>
        </row>
        <row r="2770">
          <cell r="A2770">
            <v>37987</v>
          </cell>
          <cell r="B2770" t="str">
            <v xml:space="preserve">LUVA DE TRANSICAO, CPVC, SOLDAVEL, 42 MM X 1 1/2", PARA AGUA QUENTE                                                                                                                                                                                                                                                                                                                                                                                                                                       </v>
          </cell>
          <cell r="C2770" t="str">
            <v xml:space="preserve">UN    </v>
          </cell>
          <cell r="D2770" t="str">
            <v>CR</v>
          </cell>
          <cell r="E2770" t="str">
            <v>96,06</v>
          </cell>
        </row>
        <row r="2771">
          <cell r="A2771">
            <v>37988</v>
          </cell>
          <cell r="B2771" t="str">
            <v xml:space="preserve">LUVA DE TRANSICAO, CPVC, SOLDAVEL, 54 MM X 2", PARA AGUA QUENTE PREDIAL                                                                                                                                                                                                                                                                                                                                                                                                                                   </v>
          </cell>
          <cell r="C2771" t="str">
            <v xml:space="preserve">UN    </v>
          </cell>
          <cell r="D2771" t="str">
            <v>CR</v>
          </cell>
          <cell r="E2771" t="str">
            <v>152,65</v>
          </cell>
        </row>
        <row r="2772">
          <cell r="A2772">
            <v>21120</v>
          </cell>
          <cell r="B2772" t="str">
            <v xml:space="preserve">LUVA DE TRANSICAO, CPVC, 15 MM X 1/2", PARA AGUA QUENTE PREDIAL                                                                                                                                                                                                                                                                                                                                                                                                                                           </v>
          </cell>
          <cell r="C2772" t="str">
            <v xml:space="preserve">UN    </v>
          </cell>
          <cell r="D2772" t="str">
            <v>CR</v>
          </cell>
          <cell r="E2772" t="str">
            <v>9,82</v>
          </cell>
        </row>
        <row r="2773">
          <cell r="A2773">
            <v>39318</v>
          </cell>
          <cell r="B2773" t="str">
            <v xml:space="preserve">LUVA DE TRANSICAO, CPVC, 22 MM X 1/2", PARA AGUA QUENTE                                                                                                                                                                                                                                                                                                                                                                                                                                                   </v>
          </cell>
          <cell r="C2773" t="str">
            <v xml:space="preserve">UN    </v>
          </cell>
          <cell r="D2773" t="str">
            <v>CR</v>
          </cell>
          <cell r="E2773" t="str">
            <v>9,13</v>
          </cell>
        </row>
        <row r="2774">
          <cell r="A2774">
            <v>40366</v>
          </cell>
          <cell r="B2774" t="str">
            <v xml:space="preserve">LUVA EM ACO CARBONO, SOLDAVEL, PRESSAO 3.000 LBS, DN 1 1/2"                                                                                                                                                                                                                                                                                                                                                                                                                                               </v>
          </cell>
          <cell r="C2774" t="str">
            <v xml:space="preserve">UN    </v>
          </cell>
          <cell r="D2774" t="str">
            <v>CR</v>
          </cell>
          <cell r="E2774" t="str">
            <v>46,49</v>
          </cell>
        </row>
        <row r="2775">
          <cell r="A2775">
            <v>40363</v>
          </cell>
          <cell r="B2775" t="str">
            <v xml:space="preserve">LUVA EM ACO CARBONO, SOLDAVEL, PRESSAO 3.000 LBS, DN 1 1/4"                                                                                                                                                                                                                                                                                                                                                                                                                                               </v>
          </cell>
          <cell r="C2775" t="str">
            <v xml:space="preserve">UN    </v>
          </cell>
          <cell r="D2775" t="str">
            <v>CR</v>
          </cell>
          <cell r="E2775" t="str">
            <v>36,36</v>
          </cell>
        </row>
        <row r="2776">
          <cell r="A2776">
            <v>40354</v>
          </cell>
          <cell r="B2776" t="str">
            <v xml:space="preserve">LUVA EM ACO CARBONO, SOLDAVEL, PRESSAO 3.000 LBS, DN 1/2"                                                                                                                                                                                                                                                                                                                                                                                                                                                 </v>
          </cell>
          <cell r="C2776" t="str">
            <v xml:space="preserve">UN    </v>
          </cell>
          <cell r="D2776" t="str">
            <v xml:space="preserve">C </v>
          </cell>
          <cell r="E2776" t="str">
            <v>15,83</v>
          </cell>
        </row>
        <row r="2777">
          <cell r="A2777">
            <v>40360</v>
          </cell>
          <cell r="B2777" t="str">
            <v xml:space="preserve">LUVA EM ACO CARBONO, SOLDAVEL, PRESSAO 3.000 LBS, DN 1"                                                                                                                                                                                                                                                                                                                                                                                                                                                   </v>
          </cell>
          <cell r="C2777" t="str">
            <v xml:space="preserve">UN    </v>
          </cell>
          <cell r="D2777" t="str">
            <v>CR</v>
          </cell>
          <cell r="E2777" t="str">
            <v>23,84</v>
          </cell>
        </row>
        <row r="2778">
          <cell r="A2778">
            <v>40372</v>
          </cell>
          <cell r="B2778" t="str">
            <v xml:space="preserve">LUVA EM ACO CARBONO, SOLDAVEL, PRESSAO 3.000 LBS, DN 2 1/2"                                                                                                                                                                                                                                                                                                                                                                                                                                               </v>
          </cell>
          <cell r="C2778" t="str">
            <v xml:space="preserve">UN    </v>
          </cell>
          <cell r="D2778" t="str">
            <v>CR</v>
          </cell>
          <cell r="E2778" t="str">
            <v>147,20</v>
          </cell>
        </row>
        <row r="2779">
          <cell r="A2779">
            <v>40369</v>
          </cell>
          <cell r="B2779" t="str">
            <v xml:space="preserve">LUVA EM ACO CARBONO, SOLDAVEL, PRESSAO 3.000 LBS, DN 2"                                                                                                                                                                                                                                                                                                                                                                                                                                                   </v>
          </cell>
          <cell r="C2779" t="str">
            <v xml:space="preserve">UN    </v>
          </cell>
          <cell r="D2779" t="str">
            <v>CR</v>
          </cell>
          <cell r="E2779" t="str">
            <v>73,26</v>
          </cell>
        </row>
        <row r="2780">
          <cell r="A2780">
            <v>40357</v>
          </cell>
          <cell r="B2780" t="str">
            <v xml:space="preserve">LUVA EM ACO CARBONO, SOLDAVEL, PRESSAO 3.000 LBS, DN 3/4"                                                                                                                                                                                                                                                                                                                                                                                                                                                 </v>
          </cell>
          <cell r="C2780" t="str">
            <v xml:space="preserve">UN    </v>
          </cell>
          <cell r="D2780" t="str">
            <v>CR</v>
          </cell>
          <cell r="E2780" t="str">
            <v>17,76</v>
          </cell>
        </row>
        <row r="2781">
          <cell r="A2781">
            <v>40375</v>
          </cell>
          <cell r="B2781" t="str">
            <v xml:space="preserve">LUVA EM ACO CARBONO, SOLDAVEL, PRESSAO 3.000 LBS, DN 3"                                                                                                                                                                                                                                                                                                                                                                                                                                                   </v>
          </cell>
          <cell r="C2781" t="str">
            <v xml:space="preserve">UN    </v>
          </cell>
          <cell r="D2781" t="str">
            <v>CR</v>
          </cell>
          <cell r="E2781" t="str">
            <v>199,28</v>
          </cell>
        </row>
        <row r="2782">
          <cell r="A2782">
            <v>1893</v>
          </cell>
          <cell r="B2782" t="str">
            <v xml:space="preserve">LUVA EM PVC RIGIDO ROSCAVEL, DE 1 1/2", PARA ELETRODUTO                                                                                                                                                                                                                                                                                                                                                                                                                                                   </v>
          </cell>
          <cell r="C2782" t="str">
            <v xml:space="preserve">UN    </v>
          </cell>
          <cell r="D2782" t="str">
            <v>CR</v>
          </cell>
          <cell r="E2782" t="str">
            <v>3,15</v>
          </cell>
        </row>
        <row r="2783">
          <cell r="A2783">
            <v>1902</v>
          </cell>
          <cell r="B2783" t="str">
            <v xml:space="preserve">LUVA EM PVC RIGIDO ROSCAVEL, DE 1 1/4", PARA ELETRODUTO                                                                                                                                                                                                                                                                                                                                                                                                                                                   </v>
          </cell>
          <cell r="C2783" t="str">
            <v xml:space="preserve">UN    </v>
          </cell>
          <cell r="D2783" t="str">
            <v>CR</v>
          </cell>
          <cell r="E2783" t="str">
            <v>2,29</v>
          </cell>
        </row>
        <row r="2784">
          <cell r="A2784">
            <v>1901</v>
          </cell>
          <cell r="B2784" t="str">
            <v xml:space="preserve">LUVA EM PVC RIGIDO ROSCAVEL, DE 1/2", PARA ELETRODUTO                                                                                                                                                                                                                                                                                                                                                                                                                                                     </v>
          </cell>
          <cell r="C2784" t="str">
            <v xml:space="preserve">UN    </v>
          </cell>
          <cell r="D2784" t="str">
            <v>CR</v>
          </cell>
          <cell r="E2784" t="str">
            <v>0,71</v>
          </cell>
        </row>
        <row r="2785">
          <cell r="A2785">
            <v>1892</v>
          </cell>
          <cell r="B2785" t="str">
            <v xml:space="preserve">LUVA EM PVC RIGIDO ROSCAVEL, DE 1", PARA ELETRODUTO                                                                                                                                                                                                                                                                                                                                                                                                                                                       </v>
          </cell>
          <cell r="C2785" t="str">
            <v xml:space="preserve">UN    </v>
          </cell>
          <cell r="D2785" t="str">
            <v>CR</v>
          </cell>
          <cell r="E2785" t="str">
            <v>1,48</v>
          </cell>
        </row>
        <row r="2786">
          <cell r="A2786">
            <v>1907</v>
          </cell>
          <cell r="B2786" t="str">
            <v xml:space="preserve">LUVA EM PVC RIGIDO ROSCAVEL, DE 2 1/2", PARA ELETRODUTO                                                                                                                                                                                                                                                                                                                                                                                                                                                   </v>
          </cell>
          <cell r="C2786" t="str">
            <v xml:space="preserve">UN    </v>
          </cell>
          <cell r="D2786" t="str">
            <v>CR</v>
          </cell>
          <cell r="E2786" t="str">
            <v>10,15</v>
          </cell>
        </row>
        <row r="2787">
          <cell r="A2787">
            <v>1894</v>
          </cell>
          <cell r="B2787" t="str">
            <v xml:space="preserve">LUVA EM PVC RIGIDO ROSCAVEL, DE 2", PARA ELETRODUTO                                                                                                                                                                                                                                                                                                                                                                                                                                                       </v>
          </cell>
          <cell r="C2787" t="str">
            <v xml:space="preserve">UN    </v>
          </cell>
          <cell r="D2787" t="str">
            <v>CR</v>
          </cell>
          <cell r="E2787" t="str">
            <v>4,56</v>
          </cell>
        </row>
        <row r="2788">
          <cell r="A2788">
            <v>1891</v>
          </cell>
          <cell r="B2788" t="str">
            <v xml:space="preserve">LUVA EM PVC RIGIDO ROSCAVEL, DE 3/4", PARA ELETRODUTO                                                                                                                                                                                                                                                                                                                                                                                                                                                     </v>
          </cell>
          <cell r="C2788" t="str">
            <v xml:space="preserve">UN    </v>
          </cell>
          <cell r="D2788" t="str">
            <v>CR</v>
          </cell>
          <cell r="E2788" t="str">
            <v>1,06</v>
          </cell>
        </row>
        <row r="2789">
          <cell r="A2789">
            <v>1896</v>
          </cell>
          <cell r="B2789" t="str">
            <v xml:space="preserve">LUVA EM PVC RIGIDO ROSCAVEL, DE 3", PARA ELETRODUTO                                                                                                                                                                                                                                                                                                                                                                                                                                                       </v>
          </cell>
          <cell r="C2789" t="str">
            <v xml:space="preserve">UN    </v>
          </cell>
          <cell r="D2789" t="str">
            <v>CR</v>
          </cell>
          <cell r="E2789" t="str">
            <v>13,63</v>
          </cell>
        </row>
        <row r="2790">
          <cell r="A2790">
            <v>1895</v>
          </cell>
          <cell r="B2790" t="str">
            <v xml:space="preserve">LUVA EM PVC RIGIDO ROSCAVEL, DE 4", PARA ELETRODUTO                                                                                                                                                                                                                                                                                                                                                                                                                                                       </v>
          </cell>
          <cell r="C2790" t="str">
            <v xml:space="preserve">UN    </v>
          </cell>
          <cell r="D2790" t="str">
            <v>CR</v>
          </cell>
          <cell r="E2790" t="str">
            <v>23,96</v>
          </cell>
        </row>
        <row r="2791">
          <cell r="A2791">
            <v>2641</v>
          </cell>
          <cell r="B2791" t="str">
            <v xml:space="preserve">LUVA PARA ELETRODUTO, EM ACO GALVANIZADO ELETROLITICO, DIAMETRO DE 100 MM (4")                                                                                                                                                                                                                                                                                                                                                                                                                            </v>
          </cell>
          <cell r="C2791" t="str">
            <v xml:space="preserve">UN    </v>
          </cell>
          <cell r="D2791" t="str">
            <v>CR</v>
          </cell>
          <cell r="E2791" t="str">
            <v>24,59</v>
          </cell>
        </row>
        <row r="2792">
          <cell r="A2792">
            <v>2636</v>
          </cell>
          <cell r="B2792" t="str">
            <v xml:space="preserve">LUVA PARA ELETRODUTO, EM ACO GALVANIZADO ELETROLITICO, DIAMETRO DE 15 MM (1/2")                                                                                                                                                                                                                                                                                                                                                                                                                           </v>
          </cell>
          <cell r="C2792" t="str">
            <v xml:space="preserve">UN    </v>
          </cell>
          <cell r="D2792" t="str">
            <v>CR</v>
          </cell>
          <cell r="E2792" t="str">
            <v>1,58</v>
          </cell>
        </row>
        <row r="2793">
          <cell r="A2793">
            <v>2637</v>
          </cell>
          <cell r="B2793" t="str">
            <v xml:space="preserve">LUVA PARA ELETRODUTO, EM ACO GALVANIZADO ELETROLITICO, DIAMETRO DE 20 MM (3/4")                                                                                                                                                                                                                                                                                                                                                                                                                           </v>
          </cell>
          <cell r="C2793" t="str">
            <v xml:space="preserve">UN    </v>
          </cell>
          <cell r="D2793" t="str">
            <v>CR</v>
          </cell>
          <cell r="E2793" t="str">
            <v>1,68</v>
          </cell>
        </row>
        <row r="2794">
          <cell r="A2794">
            <v>2638</v>
          </cell>
          <cell r="B2794" t="str">
            <v xml:space="preserve">LUVA PARA ELETRODUTO, EM ACO GALVANIZADO ELETROLITICO, DIAMETRO DE 25 MM (1")                                                                                                                                                                                                                                                                                                                                                                                                                             </v>
          </cell>
          <cell r="C2794" t="str">
            <v xml:space="preserve">UN    </v>
          </cell>
          <cell r="D2794" t="str">
            <v>CR</v>
          </cell>
          <cell r="E2794" t="str">
            <v>1,96</v>
          </cell>
        </row>
        <row r="2795">
          <cell r="A2795">
            <v>2639</v>
          </cell>
          <cell r="B2795" t="str">
            <v xml:space="preserve">LUVA PARA ELETRODUTO, EM ACO GALVANIZADO ELETROLITICO, DIAMETRO DE 32 MM (1 1/4")                                                                                                                                                                                                                                                                                                                                                                                                                         </v>
          </cell>
          <cell r="C2795" t="str">
            <v xml:space="preserve">UN    </v>
          </cell>
          <cell r="D2795" t="str">
            <v>CR</v>
          </cell>
          <cell r="E2795" t="str">
            <v>3,47</v>
          </cell>
        </row>
        <row r="2796">
          <cell r="A2796">
            <v>2644</v>
          </cell>
          <cell r="B2796" t="str">
            <v xml:space="preserve">LUVA PARA ELETRODUTO, EM ACO GALVANIZADO ELETROLITICO, DIAMETRO DE 40 MM (1 1/2")                                                                                                                                                                                                                                                                                                                                                                                                                         </v>
          </cell>
          <cell r="C2796" t="str">
            <v xml:space="preserve">UN    </v>
          </cell>
          <cell r="D2796" t="str">
            <v>CR</v>
          </cell>
          <cell r="E2796" t="str">
            <v>5,03</v>
          </cell>
        </row>
        <row r="2797">
          <cell r="A2797">
            <v>2643</v>
          </cell>
          <cell r="B2797" t="str">
            <v xml:space="preserve">LUVA PARA ELETRODUTO, EM ACO GALVANIZADO ELETROLITICO, DIAMETRO DE 50 MM (2")                                                                                                                                                                                                                                                                                                                                                                                                                             </v>
          </cell>
          <cell r="C2797" t="str">
            <v xml:space="preserve">UN    </v>
          </cell>
          <cell r="D2797" t="str">
            <v>CR</v>
          </cell>
          <cell r="E2797" t="str">
            <v>7,01</v>
          </cell>
        </row>
        <row r="2798">
          <cell r="A2798">
            <v>2640</v>
          </cell>
          <cell r="B2798" t="str">
            <v xml:space="preserve">LUVA PARA ELETRODUTO, EM ACO GALVANIZADO ELETROLITICO, DIAMETRO DE 65 MM (2 1/2")                                                                                                                                                                                                                                                                                                                                                                                                                         </v>
          </cell>
          <cell r="C2798" t="str">
            <v xml:space="preserve">UN    </v>
          </cell>
          <cell r="D2798" t="str">
            <v>CR</v>
          </cell>
          <cell r="E2798" t="str">
            <v>10,23</v>
          </cell>
        </row>
        <row r="2799">
          <cell r="A2799">
            <v>2642</v>
          </cell>
          <cell r="B2799" t="str">
            <v xml:space="preserve">LUVA PARA ELETRODUTO, EM ACO GALVANIZADO ELETROLITICO, DIAMETRO DE 80 MM (3")                                                                                                                                                                                                                                                                                                                                                                                                                             </v>
          </cell>
          <cell r="C2799" t="str">
            <v xml:space="preserve">UN    </v>
          </cell>
          <cell r="D2799" t="str">
            <v>CR</v>
          </cell>
          <cell r="E2799" t="str">
            <v>15,58</v>
          </cell>
        </row>
        <row r="2800">
          <cell r="A2800">
            <v>39855</v>
          </cell>
          <cell r="B2800" t="str">
            <v xml:space="preserve">LUVA PASSANTE DE COBRE (REF 601) SEM ANEL DE SOLDA, BOLSA 15 MM                                                                                                                                                                                                                                                                                                                                                                                                                                           </v>
          </cell>
          <cell r="C2800" t="str">
            <v xml:space="preserve">UN    </v>
          </cell>
          <cell r="D2800" t="str">
            <v>CR</v>
          </cell>
          <cell r="E2800" t="str">
            <v>2,67</v>
          </cell>
        </row>
        <row r="2801">
          <cell r="A2801">
            <v>39856</v>
          </cell>
          <cell r="B2801" t="str">
            <v xml:space="preserve">LUVA PASSANTE DE COBRE (REF 601) SEM ANEL DE SOLDA, BOLSA 22 MM                                                                                                                                                                                                                                                                                                                                                                                                                                           </v>
          </cell>
          <cell r="C2801" t="str">
            <v xml:space="preserve">UN    </v>
          </cell>
          <cell r="D2801" t="str">
            <v>CR</v>
          </cell>
          <cell r="E2801" t="str">
            <v>6,30</v>
          </cell>
        </row>
        <row r="2802">
          <cell r="A2802">
            <v>39857</v>
          </cell>
          <cell r="B2802" t="str">
            <v xml:space="preserve">LUVA PASSANTE DE COBRE (REF 601) SEM ANEL DE SOLDA, BOLSA 28 MM                                                                                                                                                                                                                                                                                                                                                                                                                                           </v>
          </cell>
          <cell r="C2802" t="str">
            <v xml:space="preserve">UN    </v>
          </cell>
          <cell r="D2802" t="str">
            <v>CR</v>
          </cell>
          <cell r="E2802" t="str">
            <v>10,20</v>
          </cell>
        </row>
        <row r="2803">
          <cell r="A2803">
            <v>39858</v>
          </cell>
          <cell r="B2803" t="str">
            <v xml:space="preserve">LUVA PASSANTE DE COBRE (REF 601) SEM ANEL DE SOLDA, BOLSA 35 MM                                                                                                                                                                                                                                                                                                                                                                                                                                           </v>
          </cell>
          <cell r="C2803" t="str">
            <v xml:space="preserve">UN    </v>
          </cell>
          <cell r="D2803" t="str">
            <v>CR</v>
          </cell>
          <cell r="E2803" t="str">
            <v>22,63</v>
          </cell>
        </row>
        <row r="2804">
          <cell r="A2804">
            <v>39859</v>
          </cell>
          <cell r="B2804" t="str">
            <v xml:space="preserve">LUVA PASSANTE DE COBRE (REF 601) SEM ANEL DE SOLDA, BOLSA 42 MM                                                                                                                                                                                                                                                                                                                                                                                                                                           </v>
          </cell>
          <cell r="C2804" t="str">
            <v xml:space="preserve">UN    </v>
          </cell>
          <cell r="D2804" t="str">
            <v>CR</v>
          </cell>
          <cell r="E2804" t="str">
            <v>34,88</v>
          </cell>
        </row>
        <row r="2805">
          <cell r="A2805">
            <v>39860</v>
          </cell>
          <cell r="B2805" t="str">
            <v xml:space="preserve">LUVA PASSANTE DE COBRE (REF 601) SEM ANEL DE SOLDA, BOLSA 54 MM                                                                                                                                                                                                                                                                                                                                                                                                                                           </v>
          </cell>
          <cell r="C2805" t="str">
            <v xml:space="preserve">UN    </v>
          </cell>
          <cell r="D2805" t="str">
            <v>CR</v>
          </cell>
          <cell r="E2805" t="str">
            <v>53,53</v>
          </cell>
        </row>
        <row r="2806">
          <cell r="A2806">
            <v>39861</v>
          </cell>
          <cell r="B2806" t="str">
            <v xml:space="preserve">LUVA PASSANTE DE COBRE (REF 601) SEM ANEL DE SOLDA, BOLSA 66 MM                                                                                                                                                                                                                                                                                                                                                                                                                                           </v>
          </cell>
          <cell r="C2806" t="str">
            <v xml:space="preserve">UN    </v>
          </cell>
          <cell r="D2806" t="str">
            <v>CR</v>
          </cell>
          <cell r="E2806" t="str">
            <v>152,83</v>
          </cell>
        </row>
        <row r="2807">
          <cell r="A2807">
            <v>3867</v>
          </cell>
          <cell r="B2807" t="str">
            <v xml:space="preserve">LUVA PVC SOLDAVEL, 110 MM, PARA AGUA FRIA PREDIAL                                                                                                                                                                                                                                                                                                                                                                                                                                                         </v>
          </cell>
          <cell r="C2807" t="str">
            <v xml:space="preserve">UN    </v>
          </cell>
          <cell r="D2807" t="str">
            <v>CR</v>
          </cell>
          <cell r="E2807" t="str">
            <v>72,44</v>
          </cell>
        </row>
        <row r="2808">
          <cell r="A2808">
            <v>3861</v>
          </cell>
          <cell r="B2808" t="str">
            <v xml:space="preserve">LUVA PVC SOLDAVEL, 20 MM, PARA AGUA FRIA PREDIAL                                                                                                                                                                                                                                                                                                                                                                                                                                                          </v>
          </cell>
          <cell r="C2808" t="str">
            <v xml:space="preserve">UN    </v>
          </cell>
          <cell r="D2808" t="str">
            <v>CR</v>
          </cell>
          <cell r="E2808" t="str">
            <v>0,75</v>
          </cell>
        </row>
        <row r="2809">
          <cell r="A2809">
            <v>3904</v>
          </cell>
          <cell r="B2809" t="str">
            <v xml:space="preserve">LUVA PVC SOLDAVEL, 25 MM, PARA AGUA FRIA PREDIAL                                                                                                                                                                                                                                                                                                                                                                                                                                                          </v>
          </cell>
          <cell r="C2809" t="str">
            <v xml:space="preserve">UN    </v>
          </cell>
          <cell r="D2809" t="str">
            <v>CR</v>
          </cell>
          <cell r="E2809" t="str">
            <v>0,80</v>
          </cell>
        </row>
        <row r="2810">
          <cell r="A2810">
            <v>3903</v>
          </cell>
          <cell r="B2810" t="str">
            <v xml:space="preserve">LUVA PVC SOLDAVEL, 32 MM, PARA AGUA FRIA PREDIAL                                                                                                                                                                                                                                                                                                                                                                                                                                                          </v>
          </cell>
          <cell r="C2810" t="str">
            <v xml:space="preserve">UN    </v>
          </cell>
          <cell r="D2810" t="str">
            <v>CR</v>
          </cell>
          <cell r="E2810" t="str">
            <v>1,94</v>
          </cell>
        </row>
        <row r="2811">
          <cell r="A2811">
            <v>3862</v>
          </cell>
          <cell r="B2811" t="str">
            <v xml:space="preserve">LUVA PVC SOLDAVEL, 40 MM, PARA AGUA FRIA PREDIAL                                                                                                                                                                                                                                                                                                                                                                                                                                                          </v>
          </cell>
          <cell r="C2811" t="str">
            <v xml:space="preserve">UN    </v>
          </cell>
          <cell r="D2811" t="str">
            <v>CR</v>
          </cell>
          <cell r="E2811" t="str">
            <v>4,14</v>
          </cell>
        </row>
        <row r="2812">
          <cell r="A2812">
            <v>3863</v>
          </cell>
          <cell r="B2812" t="str">
            <v xml:space="preserve">LUVA PVC SOLDAVEL, 50 MM, PARA AGUA FRIA PREDIAL                                                                                                                                                                                                                                                                                                                                                                                                                                                          </v>
          </cell>
          <cell r="C2812" t="str">
            <v xml:space="preserve">UN    </v>
          </cell>
          <cell r="D2812" t="str">
            <v>CR</v>
          </cell>
          <cell r="E2812" t="str">
            <v>4,24</v>
          </cell>
        </row>
        <row r="2813">
          <cell r="A2813">
            <v>3864</v>
          </cell>
          <cell r="B2813" t="str">
            <v xml:space="preserve">LUVA PVC SOLDAVEL, 60 MM, PARA AGUA FRIA PREDIAL                                                                                                                                                                                                                                                                                                                                                                                                                                                          </v>
          </cell>
          <cell r="C2813" t="str">
            <v xml:space="preserve">UN    </v>
          </cell>
          <cell r="D2813" t="str">
            <v>CR</v>
          </cell>
          <cell r="E2813" t="str">
            <v>12,99</v>
          </cell>
        </row>
        <row r="2814">
          <cell r="A2814">
            <v>3865</v>
          </cell>
          <cell r="B2814" t="str">
            <v xml:space="preserve">LUVA PVC SOLDAVEL, 75 MM, PARA AGUA FRIA PREDIAL                                                                                                                                                                                                                                                                                                                                                                                                                                                          </v>
          </cell>
          <cell r="C2814" t="str">
            <v xml:space="preserve">UN    </v>
          </cell>
          <cell r="D2814" t="str">
            <v>CR</v>
          </cell>
          <cell r="E2814" t="str">
            <v>19,00</v>
          </cell>
        </row>
        <row r="2815">
          <cell r="A2815">
            <v>3866</v>
          </cell>
          <cell r="B2815" t="str">
            <v xml:space="preserve">LUVA PVC SOLDAVEL, 85 MM, PARA AGUA FRIA PREDIAL                                                                                                                                                                                                                                                                                                                                                                                                                                                          </v>
          </cell>
          <cell r="C2815" t="str">
            <v xml:space="preserve">UN    </v>
          </cell>
          <cell r="D2815" t="str">
            <v>CR</v>
          </cell>
          <cell r="E2815" t="str">
            <v>42,66</v>
          </cell>
        </row>
        <row r="2816">
          <cell r="A2816">
            <v>3878</v>
          </cell>
          <cell r="B2816" t="str">
            <v xml:space="preserve">LUVA PVC, ROSCAVEL, 1 1/2",  AGUA FRIA PREDIAL                                                                                                                                                                                                                                                                                                                                                                                                                                                            </v>
          </cell>
          <cell r="C2816" t="str">
            <v xml:space="preserve">UN    </v>
          </cell>
          <cell r="D2816" t="str">
            <v>CR</v>
          </cell>
          <cell r="E2816" t="str">
            <v>11,63</v>
          </cell>
        </row>
        <row r="2817">
          <cell r="A2817">
            <v>3883</v>
          </cell>
          <cell r="B2817" t="str">
            <v xml:space="preserve">LUVA PVC, ROSCAVEL, 1/2", AGUA FRIA PREDIAL                                                                                                                                                                                                                                                                                                                                                                                                                                                               </v>
          </cell>
          <cell r="C2817" t="str">
            <v xml:space="preserve">UN    </v>
          </cell>
          <cell r="D2817" t="str">
            <v>CR</v>
          </cell>
          <cell r="E2817" t="str">
            <v>1,49</v>
          </cell>
        </row>
        <row r="2818">
          <cell r="A2818">
            <v>3876</v>
          </cell>
          <cell r="B2818" t="str">
            <v xml:space="preserve">LUVA PVC, ROSCAVEL, 1", AGUA FRIA PREDIAL                                                                                                                                                                                                                                                                                                                                                                                                                                                                 </v>
          </cell>
          <cell r="C2818" t="str">
            <v xml:space="preserve">UN    </v>
          </cell>
          <cell r="D2818" t="str">
            <v>CR</v>
          </cell>
          <cell r="E2818" t="str">
            <v>4,63</v>
          </cell>
        </row>
        <row r="2819">
          <cell r="A2819">
            <v>3884</v>
          </cell>
          <cell r="B2819" t="str">
            <v xml:space="preserve">LUVA PVC, ROSCAVEL, 3/4", AGUA FRIA PREDIAL                                                                                                                                                                                                                                                                                                                                                                                                                                                               </v>
          </cell>
          <cell r="C2819" t="str">
            <v xml:space="preserve">UN    </v>
          </cell>
          <cell r="D2819" t="str">
            <v>CR</v>
          </cell>
          <cell r="E2819" t="str">
            <v>2,35</v>
          </cell>
        </row>
        <row r="2820">
          <cell r="A2820">
            <v>12892</v>
          </cell>
          <cell r="B2820" t="str">
            <v xml:space="preserve">LUVA RASPA DE COURO, CANO CURTO (PUNHO *7* CM)                                                                                                                                                                                                                                                                                                                                                                                                                                                            </v>
          </cell>
          <cell r="C2820" t="str">
            <v xml:space="preserve">PAR   </v>
          </cell>
          <cell r="D2820" t="str">
            <v>CR</v>
          </cell>
          <cell r="E2820" t="str">
            <v>13,49</v>
          </cell>
        </row>
        <row r="2821">
          <cell r="A2821">
            <v>38447</v>
          </cell>
          <cell r="B2821" t="str">
            <v xml:space="preserve">LUVA SIMPLES PPR, F/F, SOLDAVEL, DN 110 MM, PARA AGUA QUENTE PREDIAL                                                                                                                                                                                                                                                                                                                                                                                                                                      </v>
          </cell>
          <cell r="C2821" t="str">
            <v xml:space="preserve">UN    </v>
          </cell>
          <cell r="D2821" t="str">
            <v>CR</v>
          </cell>
          <cell r="E2821" t="str">
            <v>81,65</v>
          </cell>
        </row>
        <row r="2822">
          <cell r="A2822">
            <v>36320</v>
          </cell>
          <cell r="B2822" t="str">
            <v xml:space="preserve">LUVA SIMPLES PPR, F/F, SOLDAVEL, DN 20 MM, PARA AGUA QUENTE PREDIAL                                                                                                                                                                                                                                                                                                                                                                                                                                       </v>
          </cell>
          <cell r="C2822" t="str">
            <v xml:space="preserve">UN    </v>
          </cell>
          <cell r="D2822" t="str">
            <v>CR</v>
          </cell>
          <cell r="E2822" t="str">
            <v>2,19</v>
          </cell>
        </row>
        <row r="2823">
          <cell r="A2823">
            <v>36324</v>
          </cell>
          <cell r="B2823" t="str">
            <v xml:space="preserve">LUVA SIMPLES PPR, F/F, SOLDAVEL, DN 25 MM, PARA AGUA QUENTE PREDIAL                                                                                                                                                                                                                                                                                                                                                                                                                                       </v>
          </cell>
          <cell r="C2823" t="str">
            <v xml:space="preserve">UN    </v>
          </cell>
          <cell r="D2823" t="str">
            <v>CR</v>
          </cell>
          <cell r="E2823" t="str">
            <v>2,00</v>
          </cell>
        </row>
        <row r="2824">
          <cell r="A2824">
            <v>38441</v>
          </cell>
          <cell r="B2824" t="str">
            <v xml:space="preserve">LUVA SIMPLES PPR, F/F, SOLDAVEL, DN 32 MM, PARA AGUA QUENTE PREDIAL                                                                                                                                                                                                                                                                                                                                                                                                                                       </v>
          </cell>
          <cell r="C2824" t="str">
            <v xml:space="preserve">UN    </v>
          </cell>
          <cell r="D2824" t="str">
            <v>CR</v>
          </cell>
          <cell r="E2824" t="str">
            <v>3,59</v>
          </cell>
        </row>
        <row r="2825">
          <cell r="A2825">
            <v>38442</v>
          </cell>
          <cell r="B2825" t="str">
            <v xml:space="preserve">LUVA SIMPLES PPR, F/F, SOLDAVEL, DN 40 MM, PARA AGUA QUENTE PREDIAL                                                                                                                                                                                                                                                                                                                                                                                                                                       </v>
          </cell>
          <cell r="C2825" t="str">
            <v xml:space="preserve">UN    </v>
          </cell>
          <cell r="D2825" t="str">
            <v>CR</v>
          </cell>
          <cell r="E2825" t="str">
            <v>10,20</v>
          </cell>
        </row>
        <row r="2826">
          <cell r="A2826">
            <v>38443</v>
          </cell>
          <cell r="B2826" t="str">
            <v xml:space="preserve">LUVA SIMPLES PPR, F/F, SOLDAVEL, DN 50 MM, PARA AGUA QUENTE PREDIAL                                                                                                                                                                                                                                                                                                                                                                                                                                       </v>
          </cell>
          <cell r="C2826" t="str">
            <v xml:space="preserve">UN    </v>
          </cell>
          <cell r="D2826" t="str">
            <v>CR</v>
          </cell>
          <cell r="E2826" t="str">
            <v>12,38</v>
          </cell>
        </row>
        <row r="2827">
          <cell r="A2827">
            <v>38444</v>
          </cell>
          <cell r="B2827" t="str">
            <v xml:space="preserve">LUVA SIMPLES PPR, F/F, SOLDAVEL, DN 63 MM, PARA AGUA QUENTE PREDIAL                                                                                                                                                                                                                                                                                                                                                                                                                                       </v>
          </cell>
          <cell r="C2827" t="str">
            <v xml:space="preserve">UN    </v>
          </cell>
          <cell r="D2827" t="str">
            <v>CR</v>
          </cell>
          <cell r="E2827" t="str">
            <v>20,79</v>
          </cell>
        </row>
        <row r="2828">
          <cell r="A2828">
            <v>38445</v>
          </cell>
          <cell r="B2828" t="str">
            <v xml:space="preserve">LUVA SIMPLES PPR, F/F, SOLDAVEL, DN 75 MM, PARA AGUA QUENTE PREDIAL                                                                                                                                                                                                                                                                                                                                                                                                                                       </v>
          </cell>
          <cell r="C2828" t="str">
            <v xml:space="preserve">UN    </v>
          </cell>
          <cell r="D2828" t="str">
            <v>CR</v>
          </cell>
          <cell r="E2828" t="str">
            <v>38,54</v>
          </cell>
        </row>
        <row r="2829">
          <cell r="A2829">
            <v>38446</v>
          </cell>
          <cell r="B2829" t="str">
            <v xml:space="preserve">LUVA SIMPLES PPR, F/F, SOLDAVEL, DN 90 MM, PARA AGUA QUENTE PREDIAL                                                                                                                                                                                                                                                                                                                                                                                                                                       </v>
          </cell>
          <cell r="C2829" t="str">
            <v xml:space="preserve">UN    </v>
          </cell>
          <cell r="D2829" t="str">
            <v>CR</v>
          </cell>
          <cell r="E2829" t="str">
            <v>63,08</v>
          </cell>
        </row>
        <row r="2830">
          <cell r="A2830">
            <v>3837</v>
          </cell>
          <cell r="B2830" t="str">
            <v xml:space="preserve">LUVA SIMPLES, PVC PBA, JE, DN 100 / DE 110 MM, PARA REDE AGUA (NBR 10351)                                                                                                                                                                                                                                                                                                                                                                                                                                 </v>
          </cell>
          <cell r="C2830" t="str">
            <v xml:space="preserve">UN    </v>
          </cell>
          <cell r="D2830" t="str">
            <v>CR</v>
          </cell>
          <cell r="E2830" t="str">
            <v>37,05</v>
          </cell>
        </row>
        <row r="2831">
          <cell r="A2831">
            <v>3845</v>
          </cell>
          <cell r="B2831" t="str">
            <v xml:space="preserve">LUVA SIMPLES, PVC PBA, JE, DN 50 / DE 60 MM, PARA REDE AGUA (NBR 10351)                                                                                                                                                                                                                                                                                                                                                                                                                                   </v>
          </cell>
          <cell r="C2831" t="str">
            <v xml:space="preserve">UN    </v>
          </cell>
          <cell r="D2831" t="str">
            <v>CR</v>
          </cell>
          <cell r="E2831" t="str">
            <v>13,53</v>
          </cell>
        </row>
        <row r="2832">
          <cell r="A2832">
            <v>11045</v>
          </cell>
          <cell r="B2832" t="str">
            <v xml:space="preserve">LUVA SIMPLES, PVC PBA, JE, DN 75 / DE 85 MM, PARA REDE AGUA (NBR 10351)                                                                                                                                                                                                                                                                                                                                                                                                                                   </v>
          </cell>
          <cell r="C2832" t="str">
            <v xml:space="preserve">UN    </v>
          </cell>
          <cell r="D2832" t="str">
            <v>CR</v>
          </cell>
          <cell r="E2832" t="str">
            <v>26,11</v>
          </cell>
        </row>
        <row r="2833">
          <cell r="A2833">
            <v>20170</v>
          </cell>
          <cell r="B2833" t="str">
            <v xml:space="preserve">LUVA SIMPLES, PVC SERIE R, 100 MM, PARA ESGOTO PREDIAL                                                                                                                                                                                                                                                                                                                                                                                                                                                    </v>
          </cell>
          <cell r="C2833" t="str">
            <v xml:space="preserve">UN    </v>
          </cell>
          <cell r="D2833" t="str">
            <v>CR</v>
          </cell>
          <cell r="E2833" t="str">
            <v>14,32</v>
          </cell>
        </row>
        <row r="2834">
          <cell r="A2834">
            <v>20171</v>
          </cell>
          <cell r="B2834" t="str">
            <v xml:space="preserve">LUVA SIMPLES, PVC SERIE R, 150 MM, PARA ESGOTO PREDIAL                                                                                                                                                                                                                                                                                                                                                                                                                                                    </v>
          </cell>
          <cell r="C2834" t="str">
            <v xml:space="preserve">UN    </v>
          </cell>
          <cell r="D2834" t="str">
            <v>CR</v>
          </cell>
          <cell r="E2834" t="str">
            <v>41,28</v>
          </cell>
        </row>
        <row r="2835">
          <cell r="A2835">
            <v>20167</v>
          </cell>
          <cell r="B2835" t="str">
            <v xml:space="preserve">LUVA SIMPLES, PVC SERIE R, 40 MM, PARA ESGOTO PREDIAL                                                                                                                                                                                                                                                                                                                                                                                                                                                     </v>
          </cell>
          <cell r="C2835" t="str">
            <v xml:space="preserve">UN    </v>
          </cell>
          <cell r="D2835" t="str">
            <v>CR</v>
          </cell>
          <cell r="E2835" t="str">
            <v>5,19</v>
          </cell>
        </row>
        <row r="2836">
          <cell r="A2836">
            <v>20168</v>
          </cell>
          <cell r="B2836" t="str">
            <v xml:space="preserve">LUVA SIMPLES, PVC SERIE R, 50 MM, PARA ESGOTO PREDIAL                                                                                                                                                                                                                                                                                                                                                                                                                                                     </v>
          </cell>
          <cell r="C2836" t="str">
            <v xml:space="preserve">UN    </v>
          </cell>
          <cell r="D2836" t="str">
            <v>CR</v>
          </cell>
          <cell r="E2836" t="str">
            <v>10,68</v>
          </cell>
        </row>
        <row r="2837">
          <cell r="A2837">
            <v>20169</v>
          </cell>
          <cell r="B2837" t="str">
            <v xml:space="preserve">LUVA SIMPLES, PVC SERIE R, 75 MM, PARA ESGOTO PREDIAL                                                                                                                                                                                                                                                                                                                                                                                                                                                     </v>
          </cell>
          <cell r="C2837" t="str">
            <v xml:space="preserve">UN    </v>
          </cell>
          <cell r="D2837" t="str">
            <v>CR</v>
          </cell>
          <cell r="E2837" t="str">
            <v>12,47</v>
          </cell>
        </row>
        <row r="2838">
          <cell r="A2838">
            <v>3899</v>
          </cell>
          <cell r="B2838" t="str">
            <v xml:space="preserve">LUVA SIMPLES, PVC, SOLDAVEL, DN 100 MM, SERIE NORMAL, PARA ESGOTO PREDIAL                                                                                                                                                                                                                                                                                                                                                                                                                                 </v>
          </cell>
          <cell r="C2838" t="str">
            <v xml:space="preserve">UN    </v>
          </cell>
          <cell r="D2838" t="str">
            <v>CR</v>
          </cell>
          <cell r="E2838" t="str">
            <v>6,92</v>
          </cell>
        </row>
        <row r="2839">
          <cell r="A2839">
            <v>38676</v>
          </cell>
          <cell r="B2839" t="str">
            <v xml:space="preserve">LUVA SIMPLES, PVC, SOLDAVEL, DN 150 MM, SERIE NORMAL, PARA ESGOTO PREDIAL                                                                                                                                                                                                                                                                                                                                                                                                                                 </v>
          </cell>
          <cell r="C2839" t="str">
            <v xml:space="preserve">UN    </v>
          </cell>
          <cell r="D2839" t="str">
            <v>CR</v>
          </cell>
          <cell r="E2839" t="str">
            <v>34,60</v>
          </cell>
        </row>
        <row r="2840">
          <cell r="A2840">
            <v>3897</v>
          </cell>
          <cell r="B2840" t="str">
            <v xml:space="preserve">LUVA SIMPLES, PVC, SOLDAVEL, DN 40 MM, SERIE NORMAL, PARA ESGOTO PREDIAL                                                                                                                                                                                                                                                                                                                                                                                                                                  </v>
          </cell>
          <cell r="C2840" t="str">
            <v xml:space="preserve">UN    </v>
          </cell>
          <cell r="D2840" t="str">
            <v>CR</v>
          </cell>
          <cell r="E2840" t="str">
            <v>1,69</v>
          </cell>
        </row>
        <row r="2841">
          <cell r="A2841">
            <v>3875</v>
          </cell>
          <cell r="B2841" t="str">
            <v xml:space="preserve">LUVA SIMPLES, PVC, SOLDAVEL, DN 50 MM, SERIE NORMAL, PARA ESGOTO PREDIAL                                                                                                                                                                                                                                                                                                                                                                                                                                  </v>
          </cell>
          <cell r="C2841" t="str">
            <v xml:space="preserve">UN    </v>
          </cell>
          <cell r="D2841" t="str">
            <v>CR</v>
          </cell>
          <cell r="E2841" t="str">
            <v>3,49</v>
          </cell>
        </row>
        <row r="2842">
          <cell r="A2842">
            <v>3898</v>
          </cell>
          <cell r="B2842" t="str">
            <v xml:space="preserve">LUVA SIMPLES, PVC, SOLDAVEL, DN 75 MM, SERIE NORMAL, PARA ESGOTO PREDIAL                                                                                                                                                                                                                                                                                                                                                                                                                                  </v>
          </cell>
          <cell r="C2842" t="str">
            <v xml:space="preserve">UN    </v>
          </cell>
          <cell r="D2842" t="str">
            <v>CR</v>
          </cell>
          <cell r="E2842" t="str">
            <v>7,08</v>
          </cell>
        </row>
        <row r="2843">
          <cell r="A2843">
            <v>3855</v>
          </cell>
          <cell r="B2843" t="str">
            <v xml:space="preserve">LUVA SOLDAVEL COM BUCHA DE LATAO, PVC, 20 MM X 1/2"                                                                                                                                                                                                                                                                                                                                                                                                                                                       </v>
          </cell>
          <cell r="C2843" t="str">
            <v xml:space="preserve">UN    </v>
          </cell>
          <cell r="D2843" t="str">
            <v>CR</v>
          </cell>
          <cell r="E2843" t="str">
            <v>5,02</v>
          </cell>
        </row>
        <row r="2844">
          <cell r="A2844">
            <v>3874</v>
          </cell>
          <cell r="B2844" t="str">
            <v xml:space="preserve">LUVA SOLDAVEL COM BUCHA DE LATAO, PVC, 25 MM X 1/2"                                                                                                                                                                                                                                                                                                                                                                                                                                                       </v>
          </cell>
          <cell r="C2844" t="str">
            <v xml:space="preserve">UN    </v>
          </cell>
          <cell r="D2844" t="str">
            <v>CR</v>
          </cell>
          <cell r="E2844" t="str">
            <v>5,82</v>
          </cell>
        </row>
        <row r="2845">
          <cell r="A2845">
            <v>3870</v>
          </cell>
          <cell r="B2845" t="str">
            <v xml:space="preserve">LUVA SOLDAVEL COM BUCHA DE LATAO, PVC, 25 MM X 3/4"                                                                                                                                                                                                                                                                                                                                                                                                                                                       </v>
          </cell>
          <cell r="C2845" t="str">
            <v xml:space="preserve">UN    </v>
          </cell>
          <cell r="D2845" t="str">
            <v>CR</v>
          </cell>
          <cell r="E2845" t="str">
            <v>6,39</v>
          </cell>
        </row>
        <row r="2846">
          <cell r="A2846">
            <v>38678</v>
          </cell>
          <cell r="B2846" t="str">
            <v xml:space="preserve">LUVA SOLDAVEL COM BUCHA DE LATAO, PVC, 32 MM X 1"                                                                                                                                                                                                                                                                                                                                                                                                                                                         </v>
          </cell>
          <cell r="C2846" t="str">
            <v xml:space="preserve">UN    </v>
          </cell>
          <cell r="D2846" t="str">
            <v>CR</v>
          </cell>
          <cell r="E2846" t="str">
            <v>16,90</v>
          </cell>
        </row>
        <row r="2847">
          <cell r="A2847">
            <v>3859</v>
          </cell>
          <cell r="B2847" t="str">
            <v xml:space="preserve">LUVA SOLDAVEL COM ROSCA, PVC, 20 MM X 1/2", PARA AGUA FRIA PREDIAL                                                                                                                                                                                                                                                                                                                                                                                                                                        </v>
          </cell>
          <cell r="C2847" t="str">
            <v xml:space="preserve">UN    </v>
          </cell>
          <cell r="D2847" t="str">
            <v>CR</v>
          </cell>
          <cell r="E2847" t="str">
            <v>1,29</v>
          </cell>
        </row>
        <row r="2848">
          <cell r="A2848">
            <v>3856</v>
          </cell>
          <cell r="B2848" t="str">
            <v xml:space="preserve">LUVA SOLDAVEL COM ROSCA, PVC, 25 MM X 1/2", PARA AGUA FRIA PREDIAL                                                                                                                                                                                                                                                                                                                                                                                                                                        </v>
          </cell>
          <cell r="C2848" t="str">
            <v xml:space="preserve">UN    </v>
          </cell>
          <cell r="D2848" t="str">
            <v>CR</v>
          </cell>
          <cell r="E2848" t="str">
            <v>1,78</v>
          </cell>
        </row>
        <row r="2849">
          <cell r="A2849">
            <v>3906</v>
          </cell>
          <cell r="B2849" t="str">
            <v xml:space="preserve">LUVA SOLDAVEL COM ROSCA, PVC, 25 MM X 3/4", PARA AGUA FRIA PREDIAL                                                                                                                                                                                                                                                                                                                                                                                                                                        </v>
          </cell>
          <cell r="C2849" t="str">
            <v xml:space="preserve">UN    </v>
          </cell>
          <cell r="D2849" t="str">
            <v>CR</v>
          </cell>
          <cell r="E2849" t="str">
            <v>1,47</v>
          </cell>
        </row>
        <row r="2850">
          <cell r="A2850">
            <v>3860</v>
          </cell>
          <cell r="B2850" t="str">
            <v xml:space="preserve">LUVA SOLDAVEL COM ROSCA, PVC, 32 MM X 1", PARA AGUA FRIA PREDIAL                                                                                                                                                                                                                                                                                                                                                                                                                                          </v>
          </cell>
          <cell r="C2850" t="str">
            <v xml:space="preserve">UN    </v>
          </cell>
          <cell r="D2850" t="str">
            <v>CR</v>
          </cell>
          <cell r="E2850" t="str">
            <v>4,38</v>
          </cell>
        </row>
        <row r="2851">
          <cell r="A2851">
            <v>3905</v>
          </cell>
          <cell r="B2851" t="str">
            <v xml:space="preserve">LUVA SOLDAVEL COM ROSCA, PVC, 40 MM X 1 1/4", PARA AGUA FRIA PREDIAL                                                                                                                                                                                                                                                                                                                                                                                                                                      </v>
          </cell>
          <cell r="C2851" t="str">
            <v xml:space="preserve">UN    </v>
          </cell>
          <cell r="D2851" t="str">
            <v>CR</v>
          </cell>
          <cell r="E2851" t="str">
            <v>10,04</v>
          </cell>
        </row>
        <row r="2852">
          <cell r="A2852">
            <v>3871</v>
          </cell>
          <cell r="B2852" t="str">
            <v xml:space="preserve">LUVA SOLDAVEL COM ROSCA, PVC, 50 MM X 1 1/2", PARA AGUA FRIA PREDIAL                                                                                                                                                                                                                                                                                                                                                                                                                                      </v>
          </cell>
          <cell r="C2852" t="str">
            <v xml:space="preserve">UN    </v>
          </cell>
          <cell r="D2852" t="str">
            <v>CR</v>
          </cell>
          <cell r="E2852" t="str">
            <v>17,77</v>
          </cell>
        </row>
        <row r="2853">
          <cell r="A2853">
            <v>39292</v>
          </cell>
          <cell r="B2853" t="str">
            <v xml:space="preserve">LUVA/UNIAO DE REDUCAO METALICA, PARA CONEXAO COM ANEL DESLIZANTE, DN 20 X 16 MM, EM TUBO PEX PARA INST. AGUA QUENTE/FRIA                                                                                                                                                                                                                                                                                                                                                                                  </v>
          </cell>
          <cell r="C2853" t="str">
            <v xml:space="preserve">UN    </v>
          </cell>
          <cell r="D2853" t="str">
            <v>CR</v>
          </cell>
          <cell r="E2853" t="str">
            <v>7,58</v>
          </cell>
        </row>
        <row r="2854">
          <cell r="A2854">
            <v>39293</v>
          </cell>
          <cell r="B2854" t="str">
            <v xml:space="preserve">LUVA/UNIAO DE REDUCAO METALICA, PARA CONEXAO COM ANEL DESLIZANTE, DN 25 X 16 MM, EM TUBO PEX PARA INST. AGUA QUENTE/FRIA                                                                                                                                                                                                                                                                                                                                                                                  </v>
          </cell>
          <cell r="C2854" t="str">
            <v xml:space="preserve">UN    </v>
          </cell>
          <cell r="D2854" t="str">
            <v>CR</v>
          </cell>
          <cell r="E2854" t="str">
            <v>11,78</v>
          </cell>
        </row>
        <row r="2855">
          <cell r="A2855">
            <v>39294</v>
          </cell>
          <cell r="B2855" t="str">
            <v xml:space="preserve">LUVA/UNIAO DE REDUCAO METALICA, PARA CONEXAO COM ANEL DESLIZANTE, DN 25 X 20 MM, EM TUBO PEX PARA INST. AGUA QUENTE/FRIA                                                                                                                                                                                                                                                                                                                                                                                  </v>
          </cell>
          <cell r="C2855" t="str">
            <v xml:space="preserve">UN    </v>
          </cell>
          <cell r="D2855" t="str">
            <v>CR</v>
          </cell>
          <cell r="E2855" t="str">
            <v>12,59</v>
          </cell>
        </row>
        <row r="2856">
          <cell r="A2856">
            <v>39295</v>
          </cell>
          <cell r="B2856" t="str">
            <v xml:space="preserve">LUVA/UNIAO DE REDUCAO METALICA, PARA CONEXAO COM ANEL DESLIZANTE, DN 32 X 25 MM, EM TUBO PEX PARA INST. AGUA QUENTE/FRIA                                                                                                                                                                                                                                                                                                                                                                                  </v>
          </cell>
          <cell r="C2856" t="str">
            <v xml:space="preserve">UN    </v>
          </cell>
          <cell r="D2856" t="str">
            <v>CR</v>
          </cell>
          <cell r="E2856" t="str">
            <v>17,32</v>
          </cell>
        </row>
        <row r="2857">
          <cell r="A2857">
            <v>39312</v>
          </cell>
          <cell r="B2857" t="str">
            <v xml:space="preserve">LUVA/UNIAO DE REDUCAO, PLASTICA, PARA CONEXAO COM CRIMPAGEM, DN 20 X 16 MM, EM TUBO PEX PARA INST. AGUA QUENTE/FRIA                                                                                                                                                                                                                                                                                                                                                                                       </v>
          </cell>
          <cell r="C2857" t="str">
            <v xml:space="preserve">UN    </v>
          </cell>
          <cell r="D2857" t="str">
            <v>CR</v>
          </cell>
          <cell r="E2857" t="str">
            <v>11,62</v>
          </cell>
        </row>
        <row r="2858">
          <cell r="A2858">
            <v>39313</v>
          </cell>
          <cell r="B2858" t="str">
            <v xml:space="preserve">LUVA/UNIAO DE REDUCAO, PLASTICA, PARA CONEXAO COM CRIMPAGEM, DN 25 X 16 MM, EM TUBO PEX PARA INST. AGUA QUENTE/FRIA                                                                                                                                                                                                                                                                                                                                                                                       </v>
          </cell>
          <cell r="C2858" t="str">
            <v xml:space="preserve">UN    </v>
          </cell>
          <cell r="D2858" t="str">
            <v>CR</v>
          </cell>
          <cell r="E2858" t="str">
            <v>15,61</v>
          </cell>
        </row>
        <row r="2859">
          <cell r="A2859">
            <v>39314</v>
          </cell>
          <cell r="B2859" t="str">
            <v xml:space="preserve">LUVA/UNIAO DE REDUCAO, PLASTICA, PARA CONEXAO COM CRIMPAGEM, DN 32 X 25 MM, EM TUBO PEX PARA INST. AGUA QUENTE/FRIA                                                                                                                                                                                                                                                                                                                                                                                       </v>
          </cell>
          <cell r="C2859" t="str">
            <v xml:space="preserve">UN    </v>
          </cell>
          <cell r="D2859" t="str">
            <v>CR</v>
          </cell>
          <cell r="E2859" t="str">
            <v>22,97</v>
          </cell>
        </row>
        <row r="2860">
          <cell r="A2860">
            <v>39296</v>
          </cell>
          <cell r="B2860" t="str">
            <v xml:space="preserve">LUVA/UNIAO METALICA, PARA CONEXAO COM ANEL DESLIZANTE, DN 16 MM, EM TUBO PEX PARA INST. AGUA QUENTE/FRIA                                                                                                                                                                                                                                                                                                                                                                                                  </v>
          </cell>
          <cell r="C2860" t="str">
            <v xml:space="preserve">UN    </v>
          </cell>
          <cell r="D2860" t="str">
            <v>CR</v>
          </cell>
          <cell r="E2860" t="str">
            <v>6,91</v>
          </cell>
        </row>
        <row r="2861">
          <cell r="A2861">
            <v>39297</v>
          </cell>
          <cell r="B2861" t="str">
            <v xml:space="preserve">LUVA/UNIAO METALICA, PARA CONEXAO COM ANEL DESLIZANTE, DN 20 MM, EM TUBO PEX PARA INST. AGUA QUENTE/FRIA                                                                                                                                                                                                                                                                                                                                                                                                  </v>
          </cell>
          <cell r="C2861" t="str">
            <v xml:space="preserve">UN    </v>
          </cell>
          <cell r="D2861" t="str">
            <v>CR</v>
          </cell>
          <cell r="E2861" t="str">
            <v>9,37</v>
          </cell>
        </row>
        <row r="2862">
          <cell r="A2862">
            <v>39298</v>
          </cell>
          <cell r="B2862" t="str">
            <v xml:space="preserve">LUVA/UNIAO METALICA, PARA CONEXAO COM ANEL DESLIZANTE, DN 25 MM, EM TUBO PEX PARA INST. AGUA QUENTE/FRIA                                                                                                                                                                                                                                                                                                                                                                                                  </v>
          </cell>
          <cell r="C2862" t="str">
            <v xml:space="preserve">UN    </v>
          </cell>
          <cell r="D2862" t="str">
            <v>CR</v>
          </cell>
          <cell r="E2862" t="str">
            <v>17,99</v>
          </cell>
        </row>
        <row r="2863">
          <cell r="A2863">
            <v>39299</v>
          </cell>
          <cell r="B2863" t="str">
            <v xml:space="preserve">LUVA/UNIAO METALICA, PARA CONEXAO COM ANEL DESLIZANTE, DN 32 MM, EM TUBO PEX PARA INST. AGUA QUENTE/FRIA                                                                                                                                                                                                                                                                                                                                                                                                  </v>
          </cell>
          <cell r="C2863" t="str">
            <v xml:space="preserve">UN    </v>
          </cell>
          <cell r="D2863" t="str">
            <v>CR</v>
          </cell>
          <cell r="E2863" t="str">
            <v>21,32</v>
          </cell>
        </row>
        <row r="2864">
          <cell r="A2864">
            <v>39308</v>
          </cell>
          <cell r="B2864" t="str">
            <v xml:space="preserve">LUVA/UNIAO, PLASTICA, PARA CONEXAO COM CRIMPAGEM, DN 16 MM, EM TUBO PEX PARA INST. AGUA QUENTE/FRIA                                                                                                                                                                                                                                                                                                                                                                                                       </v>
          </cell>
          <cell r="C2864" t="str">
            <v xml:space="preserve">UN    </v>
          </cell>
          <cell r="D2864" t="str">
            <v>CR</v>
          </cell>
          <cell r="E2864" t="str">
            <v>5,76</v>
          </cell>
        </row>
        <row r="2865">
          <cell r="A2865">
            <v>39309</v>
          </cell>
          <cell r="B2865" t="str">
            <v xml:space="preserve">LUVA/UNIAO, PLASTICA, PARA CONEXAO COM CRIMPAGEM, DN 20 MM, EM TUBO PEX PARA INST. AGUA QUENTE/FRIA                                                                                                                                                                                                                                                                                                                                                                                                       </v>
          </cell>
          <cell r="C2865" t="str">
            <v xml:space="preserve">UN    </v>
          </cell>
          <cell r="D2865" t="str">
            <v>CR</v>
          </cell>
          <cell r="E2865" t="str">
            <v>6,57</v>
          </cell>
        </row>
        <row r="2866">
          <cell r="A2866">
            <v>39310</v>
          </cell>
          <cell r="B2866" t="str">
            <v xml:space="preserve">LUVA/UNIAO, PLASTICA, PARA CONEXAO COM CRIMPAGEM, DN 25 MM, EM TUBO PEX PARA INST. AGUA QUENTE/FRIA                                                                                                                                                                                                                                                                                                                                                                                                       </v>
          </cell>
          <cell r="C2866" t="str">
            <v xml:space="preserve">UN    </v>
          </cell>
          <cell r="D2866" t="str">
            <v>CR</v>
          </cell>
          <cell r="E2866" t="str">
            <v>12,27</v>
          </cell>
        </row>
        <row r="2867">
          <cell r="A2867">
            <v>39311</v>
          </cell>
          <cell r="B2867" t="str">
            <v xml:space="preserve">LUVA/UNIAO, PLASTICA, PARA CONEXAO COM CRIMPAGEM, DN 32 MM, EM TUBO PEX PARA INST. AGUA QUENTE/FRIA                                                                                                                                                                                                                                                                                                                                                                                                       </v>
          </cell>
          <cell r="C2867" t="str">
            <v xml:space="preserve">UN    </v>
          </cell>
          <cell r="D2867" t="str">
            <v>CR</v>
          </cell>
          <cell r="E2867" t="str">
            <v>17,37</v>
          </cell>
        </row>
        <row r="2868">
          <cell r="A2868">
            <v>37429</v>
          </cell>
          <cell r="B2868" t="str">
            <v xml:space="preserve">LUVA, PEAD PE 100,  DE 400 MM, PARA ELETROFUSAO                                                                                                                                                                                                                                                                                                                                                                                                                                                           </v>
          </cell>
          <cell r="C2868" t="str">
            <v xml:space="preserve">UN    </v>
          </cell>
          <cell r="D2868" t="str">
            <v>CR</v>
          </cell>
          <cell r="E2868" t="str">
            <v>2.599,31</v>
          </cell>
        </row>
        <row r="2869">
          <cell r="A2869">
            <v>37426</v>
          </cell>
          <cell r="B2869" t="str">
            <v xml:space="preserve">LUVA, PEAD PE 100,  DE 63 MM, PARA ELETROFUSAO                                                                                                                                                                                                                                                                                                                                                                                                                                                            </v>
          </cell>
          <cell r="C2869" t="str">
            <v xml:space="preserve">UN    </v>
          </cell>
          <cell r="D2869" t="str">
            <v>CR</v>
          </cell>
          <cell r="E2869" t="str">
            <v>25,00</v>
          </cell>
        </row>
        <row r="2870">
          <cell r="A2870">
            <v>37427</v>
          </cell>
          <cell r="B2870" t="str">
            <v xml:space="preserve">LUVA, PEAD PE 100, DE 125 MM, PARA ELETROFUSAO                                                                                                                                                                                                                                                                                                                                                                                                                                                            </v>
          </cell>
          <cell r="C2870" t="str">
            <v xml:space="preserve">UN    </v>
          </cell>
          <cell r="D2870" t="str">
            <v>CR</v>
          </cell>
          <cell r="E2870" t="str">
            <v>59,64</v>
          </cell>
        </row>
        <row r="2871">
          <cell r="A2871">
            <v>37424</v>
          </cell>
          <cell r="B2871" t="str">
            <v xml:space="preserve">LUVA, PEAD PE 100, DE 20 MM, PARA ELETROFUSAO                                                                                                                                                                                                                                                                                                                                                                                                                                                             </v>
          </cell>
          <cell r="C2871" t="str">
            <v xml:space="preserve">UN    </v>
          </cell>
          <cell r="D2871" t="str">
            <v>CR</v>
          </cell>
          <cell r="E2871" t="str">
            <v>11,49</v>
          </cell>
        </row>
        <row r="2872">
          <cell r="A2872">
            <v>37428</v>
          </cell>
          <cell r="B2872" t="str">
            <v xml:space="preserve">LUVA, PEAD PE 100, DE 200 MM, PARA ELETROFUSAO                                                                                                                                                                                                                                                                                                                                                                                                                                                            </v>
          </cell>
          <cell r="C2872" t="str">
            <v xml:space="preserve">UN    </v>
          </cell>
          <cell r="D2872" t="str">
            <v>CR</v>
          </cell>
          <cell r="E2872" t="str">
            <v>205,55</v>
          </cell>
        </row>
        <row r="2873">
          <cell r="A2873">
            <v>37425</v>
          </cell>
          <cell r="B2873" t="str">
            <v xml:space="preserve">LUVA, PEAD PE 100, DE 32 MM, PARA ELETROFUSAO                                                                                                                                                                                                                                                                                                                                                                                                                                                             </v>
          </cell>
          <cell r="C2873" t="str">
            <v xml:space="preserve">UN    </v>
          </cell>
          <cell r="D2873" t="str">
            <v>CR</v>
          </cell>
          <cell r="E2873" t="str">
            <v>12,38</v>
          </cell>
        </row>
        <row r="2874">
          <cell r="A2874">
            <v>11519</v>
          </cell>
          <cell r="B2874" t="str">
            <v xml:space="preserve">MACANETA ALAVANCA RETA OCA, EM ZAMAC COM ACABAMENTO CROMADO, COMPRIMENTO APROX DE 15 CM                                                                                                                                                                                                                                                                                                                                                                                                                   </v>
          </cell>
          <cell r="C2874" t="str">
            <v xml:space="preserve">PAR   </v>
          </cell>
          <cell r="D2874" t="str">
            <v>CR</v>
          </cell>
          <cell r="E2874" t="str">
            <v>77,09</v>
          </cell>
        </row>
        <row r="2875">
          <cell r="A2875">
            <v>11520</v>
          </cell>
          <cell r="B2875" t="str">
            <v xml:space="preserve">MACANETA ALAVANCA, RETA SIMPLES / OCA, CROMADA, COMPRIMENTO DE 10 A 16 CM, ACABAMENTO PADRAO POPULAR - SOMENTE MACANETAS                                                                                                                                                                                                                                                                                                                                                                                  </v>
          </cell>
          <cell r="C2875" t="str">
            <v xml:space="preserve">PAR   </v>
          </cell>
          <cell r="D2875" t="str">
            <v>CR</v>
          </cell>
          <cell r="E2875" t="str">
            <v>35,64</v>
          </cell>
        </row>
        <row r="2876">
          <cell r="A2876">
            <v>11518</v>
          </cell>
          <cell r="B2876" t="str">
            <v xml:space="preserve">MACANETA BOLA, EM ZAMAC COM ACABAMENTO CROMADO, DIAMETRO DE APROX 2 1/2"                                                                                                                                                                                                                                                                                                                                                                                                                                  </v>
          </cell>
          <cell r="C2876" t="str">
            <v xml:space="preserve">PAR   </v>
          </cell>
          <cell r="D2876" t="str">
            <v>CR</v>
          </cell>
          <cell r="E2876" t="str">
            <v>129,58</v>
          </cell>
        </row>
        <row r="2877">
          <cell r="A2877">
            <v>38473</v>
          </cell>
          <cell r="B2877" t="str">
            <v xml:space="preserve">MACARICO DE SOLDA 201 PARA EXTENSAO GLP OU ACETILENO                                                                                                                                                                                                                                                                                                                                                                                                                                                      </v>
          </cell>
          <cell r="C2877" t="str">
            <v xml:space="preserve">UN    </v>
          </cell>
          <cell r="D2877" t="str">
            <v>CR</v>
          </cell>
          <cell r="E2877" t="str">
            <v>172,22</v>
          </cell>
        </row>
        <row r="2878">
          <cell r="A2878">
            <v>4244</v>
          </cell>
          <cell r="B2878" t="str">
            <v xml:space="preserve">MACARIQUEIRO (HORISTA)                                                                                                                                                                                                                                                                                                                                                                                                                                                                                    </v>
          </cell>
          <cell r="C2878" t="str">
            <v xml:space="preserve">H     </v>
          </cell>
          <cell r="D2878" t="str">
            <v>CR</v>
          </cell>
          <cell r="E2878" t="str">
            <v>26,77</v>
          </cell>
        </row>
        <row r="2879">
          <cell r="A2879">
            <v>40977</v>
          </cell>
          <cell r="B2879" t="str">
            <v xml:space="preserve">MACARIQUEIRO (MENSALISTA)                                                                                                                                                                                                                                                                                                                                                                                                                                                                                 </v>
          </cell>
          <cell r="C2879" t="str">
            <v xml:space="preserve">MES   </v>
          </cell>
          <cell r="D2879" t="str">
            <v>CR</v>
          </cell>
          <cell r="E2879" t="str">
            <v>4.688,79</v>
          </cell>
        </row>
        <row r="2880">
          <cell r="A2880">
            <v>4115</v>
          </cell>
          <cell r="B2880" t="str">
            <v xml:space="preserve">MADEIRA ROLICA TRATADA, D = 12 A 15 CM, H = 3,00 M, EM EUCALIPTO OU EQUIVALENTE DA REGIAO                                                                                                                                                                                                                                                                                                                                                                                                                 </v>
          </cell>
          <cell r="C2880" t="str">
            <v xml:space="preserve">M     </v>
          </cell>
          <cell r="D2880" t="str">
            <v>CR</v>
          </cell>
          <cell r="E2880" t="str">
            <v>26,55</v>
          </cell>
        </row>
        <row r="2881">
          <cell r="A2881">
            <v>4119</v>
          </cell>
          <cell r="B2881" t="str">
            <v xml:space="preserve">MADEIRA ROLICA TRATADA, D = 16 A 20 CM, H = 6,00 M, EM EUCALIPTO OU EQUIVALENTE DA REGIAO                                                                                                                                                                                                                                                                                                                                                                                                                 </v>
          </cell>
          <cell r="C2881" t="str">
            <v xml:space="preserve">M     </v>
          </cell>
          <cell r="D2881" t="str">
            <v>CR</v>
          </cell>
          <cell r="E2881" t="str">
            <v>53,62</v>
          </cell>
        </row>
        <row r="2882">
          <cell r="A2882">
            <v>2794</v>
          </cell>
          <cell r="B2882" t="str">
            <v xml:space="preserve">MADEIRA ROLICA TRATADA, D = 25 A 29 CM, H = 6,50 M, EM EUCALIPTO OU EQUIVALENTE DA REGIAO                                                                                                                                                                                                                                                                                                                                                                                                                 </v>
          </cell>
          <cell r="C2882" t="str">
            <v xml:space="preserve">M     </v>
          </cell>
          <cell r="D2882" t="str">
            <v>CR</v>
          </cell>
          <cell r="E2882" t="str">
            <v>142,26</v>
          </cell>
        </row>
        <row r="2883">
          <cell r="A2883">
            <v>2788</v>
          </cell>
          <cell r="B2883" t="str">
            <v xml:space="preserve">MADEIRA ROLICA TRATADA, D = 30 A 34 CM, H = 6,50 M, EM EUCALIPTO OU EQUIVALENTE DA REGIAO                                                                                                                                                                                                                                                                                                                                                                                                                 </v>
          </cell>
          <cell r="C2883" t="str">
            <v xml:space="preserve">M     </v>
          </cell>
          <cell r="D2883" t="str">
            <v>CR</v>
          </cell>
          <cell r="E2883" t="str">
            <v>207,24</v>
          </cell>
        </row>
        <row r="2884">
          <cell r="A2884">
            <v>4006</v>
          </cell>
          <cell r="B2884" t="str">
            <v xml:space="preserve">MADEIRA SERRADA EM PINUS, MISTA OU EQUIVALENTE DA REGIAO - BRUTA                                                                                                                                                                                                                                                                                                                                                                                                                                          </v>
          </cell>
          <cell r="C2884" t="str">
            <v xml:space="preserve">M3    </v>
          </cell>
          <cell r="D2884" t="str">
            <v>CR</v>
          </cell>
          <cell r="E2884" t="str">
            <v>1.710,35</v>
          </cell>
        </row>
        <row r="2885">
          <cell r="A2885">
            <v>36151</v>
          </cell>
          <cell r="B2885" t="str">
            <v xml:space="preserve">MANGOTE DE SEGURANCA EM RASPA DE COURO                                                                                                                                                                                                                                                                                                                                                                                                                                                                    </v>
          </cell>
          <cell r="C2885" t="str">
            <v xml:space="preserve">UN    </v>
          </cell>
          <cell r="D2885" t="str">
            <v>CR</v>
          </cell>
          <cell r="E2885" t="str">
            <v>29,98</v>
          </cell>
        </row>
        <row r="2886">
          <cell r="A2886">
            <v>37457</v>
          </cell>
          <cell r="B2886" t="str">
            <v xml:space="preserve">MANGUEIRA CRISTAL PARA NIVEL, LISA, PVC TRANSPARENTE, 3/8" X1,5 MM                                                                                                                                                                                                                                                                                                                                                                                                                                        </v>
          </cell>
          <cell r="C2886" t="str">
            <v xml:space="preserve">M     </v>
          </cell>
          <cell r="D2886" t="str">
            <v>CR</v>
          </cell>
          <cell r="E2886" t="str">
            <v>3,48</v>
          </cell>
        </row>
        <row r="2887">
          <cell r="A2887">
            <v>37456</v>
          </cell>
          <cell r="B2887" t="str">
            <v xml:space="preserve">MANGUEIRA CRISTAL PARA NIVEL, LISA, PVC TRANSPARENTE, 5/16" X1 MM                                                                                                                                                                                                                                                                                                                                                                                                                                         </v>
          </cell>
          <cell r="C2887" t="str">
            <v xml:space="preserve">M     </v>
          </cell>
          <cell r="D2887" t="str">
            <v>CR</v>
          </cell>
          <cell r="E2887" t="str">
            <v>1,83</v>
          </cell>
        </row>
        <row r="2888">
          <cell r="A2888">
            <v>37461</v>
          </cell>
          <cell r="B2888" t="str">
            <v xml:space="preserve">MANGUEIRA CRISTAL TRANCADA, PVC COM REFORCO, COM PRESSAO DE TRABALHO (PT) 250 LBS/POL2, DE 3/4" X *2,8* MM                                                                                                                                                                                                                                                                                                                                                                                                </v>
          </cell>
          <cell r="C2888" t="str">
            <v xml:space="preserve">M     </v>
          </cell>
          <cell r="D2888" t="str">
            <v>CR</v>
          </cell>
          <cell r="E2888" t="str">
            <v>12,91</v>
          </cell>
        </row>
        <row r="2889">
          <cell r="A2889">
            <v>37460</v>
          </cell>
          <cell r="B2889" t="str">
            <v xml:space="preserve">MANGUEIRA CRISTAL TRANCADA, PVC COM REFORCO, PRESSAO DE TRABALHO (PT) 250 LBS/POL2, DE 1" X *3,4* MM                                                                                                                                                                                                                                                                                                                                                                                                      </v>
          </cell>
          <cell r="C2889" t="str">
            <v xml:space="preserve">M     </v>
          </cell>
          <cell r="D2889" t="str">
            <v>CR</v>
          </cell>
          <cell r="E2889" t="str">
            <v>17,64</v>
          </cell>
        </row>
        <row r="2890">
          <cell r="A2890">
            <v>37458</v>
          </cell>
          <cell r="B2890" t="str">
            <v xml:space="preserve">MANGUEIRA CRISTAL, LISA, PVC TRANSPARENTE, 1/2" X 2 MM                                                                                                                                                                                                                                                                                                                                                                                                                                                    </v>
          </cell>
          <cell r="C2890" t="str">
            <v xml:space="preserve">M     </v>
          </cell>
          <cell r="D2890" t="str">
            <v xml:space="preserve">C </v>
          </cell>
          <cell r="E2890" t="str">
            <v>5,17</v>
          </cell>
        </row>
        <row r="2891">
          <cell r="A2891">
            <v>37454</v>
          </cell>
          <cell r="B2891" t="str">
            <v xml:space="preserve">MANGUEIRA CRISTAL, LISA, PVC TRANSPARENTE, 1/4" X1 MM                                                                                                                                                                                                                                                                                                                                                                                                                                                     </v>
          </cell>
          <cell r="C2891" t="str">
            <v xml:space="preserve">M     </v>
          </cell>
          <cell r="D2891" t="str">
            <v>CR</v>
          </cell>
          <cell r="E2891" t="str">
            <v>1,35</v>
          </cell>
        </row>
        <row r="2892">
          <cell r="A2892">
            <v>37455</v>
          </cell>
          <cell r="B2892" t="str">
            <v xml:space="preserve">MANGUEIRA CRISTAL, LISA, PVC TRANSPARENTE, 1/4" X1,5 MM                                                                                                                                                                                                                                                                                                                                                                                                                                                   </v>
          </cell>
          <cell r="C2892" t="str">
            <v xml:space="preserve">M     </v>
          </cell>
          <cell r="D2892" t="str">
            <v>CR</v>
          </cell>
          <cell r="E2892" t="str">
            <v>2,28</v>
          </cell>
        </row>
        <row r="2893">
          <cell r="A2893">
            <v>37459</v>
          </cell>
          <cell r="B2893" t="str">
            <v xml:space="preserve">MANGUEIRA CRISTAL, LISA, PVC TRANSPARENTE, 3/4" X 2 MM                                                                                                                                                                                                                                                                                                                                                                                                                                                    </v>
          </cell>
          <cell r="C2893" t="str">
            <v xml:space="preserve">M     </v>
          </cell>
          <cell r="D2893" t="str">
            <v>CR</v>
          </cell>
          <cell r="E2893" t="str">
            <v>7,26</v>
          </cell>
        </row>
        <row r="2894">
          <cell r="A2894">
            <v>21029</v>
          </cell>
          <cell r="B2894" t="str">
            <v xml:space="preserve">MANGUEIRA DE INCENDIO, TIPO 1, DE 1 1/2", COMPRIMENTO = 15 M, TECIDO EM FIO DE POLIESTER E TUBO INTERNO EM BORRACHA SINTETICA, COM UNIOES ENGATE RAPIDO                                                                                                                                                                                                                                                                                                                                                   </v>
          </cell>
          <cell r="C2894" t="str">
            <v xml:space="preserve">UN    </v>
          </cell>
          <cell r="D2894" t="str">
            <v xml:space="preserve">C </v>
          </cell>
          <cell r="E2894" t="str">
            <v>345,00</v>
          </cell>
        </row>
        <row r="2895">
          <cell r="A2895">
            <v>21030</v>
          </cell>
          <cell r="B2895" t="str">
            <v xml:space="preserve">MANGUEIRA DE INCENDIO, TIPO 1, DE 1 1/2", COMPRIMENTO = 20 M, TECIDO EM FIO DE POLIESTER E TUBO INTERNO EM BORRACHA SINTETICA, COM UNIOES ENGATE RAPIDO                                                                                                                                                                                                                                                                                                                                                   </v>
          </cell>
          <cell r="C2895" t="str">
            <v xml:space="preserve">UN    </v>
          </cell>
          <cell r="D2895" t="str">
            <v>CR</v>
          </cell>
          <cell r="E2895" t="str">
            <v>425,27</v>
          </cell>
        </row>
        <row r="2896">
          <cell r="A2896">
            <v>21031</v>
          </cell>
          <cell r="B2896" t="str">
            <v xml:space="preserve">MANGUEIRA DE INCENDIO, TIPO 1, DE 1 1/2", COMPRIMENTO = 25 M, TECIDO EM FIO DE POLIESTER E TUBO INTERNO EM BORRACHA SINTETICA, COM UNIOES ENGATE RAPIDO                                                                                                                                                                                                                                                                                                                                                   </v>
          </cell>
          <cell r="C2896" t="str">
            <v xml:space="preserve">UN    </v>
          </cell>
          <cell r="D2896" t="str">
            <v>CR</v>
          </cell>
          <cell r="E2896" t="str">
            <v>529,45</v>
          </cell>
        </row>
        <row r="2897">
          <cell r="A2897">
            <v>21032</v>
          </cell>
          <cell r="B2897" t="str">
            <v xml:space="preserve">MANGUEIRA DE INCENDIO, TIPO 1, DE 1 1/2", COMPRIMENTO = 30 M, TECIDO EM FIO DE POLIESTER E TUBO INTERNO EM BORRACHA SINTETICA, COM UNIOES ENGATE RAPIDO                                                                                                                                                                                                                                                                                                                                                   </v>
          </cell>
          <cell r="C2897" t="str">
            <v xml:space="preserve">UN    </v>
          </cell>
          <cell r="D2897" t="str">
            <v>CR</v>
          </cell>
          <cell r="E2897" t="str">
            <v>565,32</v>
          </cell>
        </row>
        <row r="2898">
          <cell r="A2898">
            <v>37527</v>
          </cell>
          <cell r="B2898" t="str">
            <v xml:space="preserve">MANGUEIRA DE INCENDIO, TIPO 2, DE 1 1/2", COMPRIMENTO = 15 M, TECIDO EM FIO DE POLIESTER E TUBO INTERNO EM BORRACHA SINTETICA, COM UNIOES ENGATE RAPIDO                                                                                                                                                                                                                                                                                                                                                   </v>
          </cell>
          <cell r="C2898" t="str">
            <v xml:space="preserve">UN    </v>
          </cell>
          <cell r="D2898" t="str">
            <v>CR</v>
          </cell>
          <cell r="E2898" t="str">
            <v>510,66</v>
          </cell>
        </row>
        <row r="2899">
          <cell r="A2899">
            <v>37528</v>
          </cell>
          <cell r="B2899" t="str">
            <v xml:space="preserve">MANGUEIRA DE INCENDIO, TIPO 2, DE 1 1/2", COMPRIMENTO = 20 M, TECIDO EM FIO DE POLIESTER E TUBO INTERNO EM BORRACHA SINTETICA, COM UNIOES                                                                                                                                                                                                                                                                                                                                                                 </v>
          </cell>
          <cell r="C2899" t="str">
            <v xml:space="preserve">UN    </v>
          </cell>
          <cell r="D2899" t="str">
            <v>CR</v>
          </cell>
          <cell r="E2899" t="str">
            <v>608,87</v>
          </cell>
        </row>
        <row r="2900">
          <cell r="A2900">
            <v>37529</v>
          </cell>
          <cell r="B2900" t="str">
            <v xml:space="preserve">MANGUEIRA DE INCENDIO, TIPO 2, DE 1 1/2", COMPRIMENTO = 25 M, TECIDO EM FIO DE POLIESTER E TUBO INTERNO EM BORRACHA SINTETICA, COM UNIOES                                                                                                                                                                                                                                                                                                                                                                 </v>
          </cell>
          <cell r="C2900" t="str">
            <v xml:space="preserve">UN    </v>
          </cell>
          <cell r="D2900" t="str">
            <v>CR</v>
          </cell>
          <cell r="E2900" t="str">
            <v>614,85</v>
          </cell>
        </row>
        <row r="2901">
          <cell r="A2901">
            <v>37530</v>
          </cell>
          <cell r="B2901" t="str">
            <v xml:space="preserve">MANGUEIRA DE INCENDIO, TIPO 2, DE 1 1/2", COMPRIMENTO = 30 M, TECIDO EM FIO DE POLIESTER E TUBO INTERNO EM BORRACHA SINTETICA, COM UNIOES                                                                                                                                                                                                                                                                                                                                                                 </v>
          </cell>
          <cell r="C2901" t="str">
            <v xml:space="preserve">UN    </v>
          </cell>
          <cell r="D2901" t="str">
            <v>CR</v>
          </cell>
          <cell r="E2901" t="str">
            <v>802,72</v>
          </cell>
        </row>
        <row r="2902">
          <cell r="A2902">
            <v>21034</v>
          </cell>
          <cell r="B2902" t="str">
            <v xml:space="preserve">MANGUEIRA DE INCENDIO, TIPO 2, DE 2 1/2", COMPRIMENTO = 15 M, TECIDO EM FIO DE POLIESTER E TUBO INTERNO EM BORRACHA SINTETICA, COM UNIOES ENGATE RAPIDO                                                                                                                                                                                                                                                                                                                                                   </v>
          </cell>
          <cell r="C2902" t="str">
            <v xml:space="preserve">UN    </v>
          </cell>
          <cell r="D2902" t="str">
            <v>CR</v>
          </cell>
          <cell r="E2902" t="str">
            <v>684,87</v>
          </cell>
        </row>
        <row r="2903">
          <cell r="A2903">
            <v>37531</v>
          </cell>
          <cell r="B2903" t="str">
            <v xml:space="preserve">MANGUEIRA DE INCENDIO, TIPO 2, DE 2 1/2", COMPRIMENTO = 20 M, TECIDO EM FIO DE POLIESTER E TUBO INTERNO EM BORRACHA SINTETICA, COM UNIOES                                                                                                                                                                                                                                                                                                                                                                 </v>
          </cell>
          <cell r="C2903" t="str">
            <v xml:space="preserve">UN    </v>
          </cell>
          <cell r="D2903" t="str">
            <v>CR</v>
          </cell>
          <cell r="E2903" t="str">
            <v>862,50</v>
          </cell>
        </row>
        <row r="2904">
          <cell r="A2904">
            <v>21036</v>
          </cell>
          <cell r="B2904" t="str">
            <v xml:space="preserve">MANGUEIRA DE INCENDIO, TIPO 2, DE 2 1/2", COMPRIMENTO = 25 M, TECIDO EM FIO DE POLIESTER E TUBO INTERNO EM BORRACHA SINTETICA, COM UNIOES ENGATE RAPIDO                                                                                                                                                                                                                                                                                                                                                   </v>
          </cell>
          <cell r="C2904" t="str">
            <v xml:space="preserve">UN    </v>
          </cell>
          <cell r="D2904" t="str">
            <v>CR</v>
          </cell>
          <cell r="E2904" t="str">
            <v>1.048,66</v>
          </cell>
        </row>
        <row r="2905">
          <cell r="A2905">
            <v>21037</v>
          </cell>
          <cell r="B2905" t="str">
            <v xml:space="preserve">MANGUEIRA DE INCENDIO, TIPO 2, DE 2 1/2", COMPRIMENTO = 30 M, TECIDO EM FIO DE POLIESTER E TUBO INTERNO EM BORRACHA SINTETICA, COM UNIOES ENGATE RAPIDO                                                                                                                                                                                                                                                                                                                                                   </v>
          </cell>
          <cell r="C2905" t="str">
            <v xml:space="preserve">UN    </v>
          </cell>
          <cell r="D2905" t="str">
            <v>CR</v>
          </cell>
          <cell r="E2905" t="str">
            <v>1.195,54</v>
          </cell>
        </row>
        <row r="2906">
          <cell r="A2906">
            <v>20185</v>
          </cell>
          <cell r="B2906" t="str">
            <v xml:space="preserve">MANGUEIRA DE PVC FLEXIVEL,TIPO FLAT/ACHATADA, COR LARANJA, D = 1 1/2" (40 MM), PARA CONDUCAO DE AGUA, SERVICOS LEVES E MEDIOS                                                                                                                                                                                                                                                                                                                                                                             </v>
          </cell>
          <cell r="C2906" t="str">
            <v xml:space="preserve">M     </v>
          </cell>
          <cell r="D2906" t="str">
            <v>CR</v>
          </cell>
          <cell r="E2906" t="str">
            <v>21,00</v>
          </cell>
        </row>
        <row r="2907">
          <cell r="A2907">
            <v>20260</v>
          </cell>
          <cell r="B2907" t="str">
            <v xml:space="preserve">MANGUEIRA PARA GAS - GLP, PVC, TRANCADA, DIAMETRO DE 3/8", COMPRIMENTO DE 1M (NORMATIZADA)                                                                                                                                                                                                                                                                                                                                                                                                                </v>
          </cell>
          <cell r="C2907" t="str">
            <v xml:space="preserve">UN    </v>
          </cell>
          <cell r="D2907" t="str">
            <v>CR</v>
          </cell>
          <cell r="E2907" t="str">
            <v>16,89</v>
          </cell>
        </row>
        <row r="2908">
          <cell r="A2908">
            <v>37523</v>
          </cell>
          <cell r="B2908" t="str">
            <v xml:space="preserve">MANIPULADOR TELESCOPICO, POTENCIA DE 101 HP, CAPACIDADE DE CARGA DE 3.500 KG, ALTURA MAXIMA DE ELEVACAO DE 12 M                                                                                                                                                                                                                                                                                                                                                                                           </v>
          </cell>
          <cell r="C2908" t="str">
            <v xml:space="preserve">UN    </v>
          </cell>
          <cell r="D2908" t="str">
            <v>CR</v>
          </cell>
          <cell r="E2908" t="str">
            <v>579.269,27</v>
          </cell>
        </row>
        <row r="2909">
          <cell r="A2909">
            <v>37515</v>
          </cell>
          <cell r="B2909" t="str">
            <v xml:space="preserve">MANIPULADOR TELESCOPICO, POTENCIA DE 85 HP, CAPACIDADE DE CARGA DE 3.500 KG, ALTURA MAXIMA DE ELEVACAO DE 12,3 M                                                                                                                                                                                                                                                                                                                                                                                          </v>
          </cell>
          <cell r="C2909" t="str">
            <v xml:space="preserve">UN    </v>
          </cell>
          <cell r="D2909" t="str">
            <v xml:space="preserve">C </v>
          </cell>
          <cell r="E2909" t="str">
            <v>515.000,00</v>
          </cell>
        </row>
        <row r="2910">
          <cell r="A2910">
            <v>12899</v>
          </cell>
          <cell r="B2910" t="str">
            <v xml:space="preserve">MANOMETRO COM CAIXA EM ACO PINTADO, ESCALA *10* KGF/CM2 (*10* BAR), DIAMETRO NOMINAL DE *63* MM, CONEXAO DE 1/4"                                                                                                                                                                                                                                                                                                                                                                                          </v>
          </cell>
          <cell r="C2910" t="str">
            <v xml:space="preserve">UN    </v>
          </cell>
          <cell r="D2910" t="str">
            <v>CR</v>
          </cell>
          <cell r="E2910" t="str">
            <v>119,44</v>
          </cell>
        </row>
        <row r="2911">
          <cell r="A2911">
            <v>12898</v>
          </cell>
          <cell r="B2911" t="str">
            <v xml:space="preserve">MANOMETRO COM CAIXA EM ACO PINTADO, ESCALA *10* KGF/CM2 (*10* BAR), DIAMETRO NOMINAL DE 100 MM, CONEXAO DE 1/2"                                                                                                                                                                                                                                                                                                                                                                                           </v>
          </cell>
          <cell r="C2911" t="str">
            <v xml:space="preserve">UN    </v>
          </cell>
          <cell r="D2911" t="str">
            <v xml:space="preserve">C </v>
          </cell>
          <cell r="E2911" t="str">
            <v>189,46</v>
          </cell>
        </row>
        <row r="2912">
          <cell r="A2912">
            <v>39699</v>
          </cell>
          <cell r="B2912" t="str">
            <v xml:space="preserve">MANTA / LENCOL DE BORRACHA, SBR, ANTIRRUIDO, E = 5 MM                                                                                                                                                                                                                                                                                                                                                                                                                                                     </v>
          </cell>
          <cell r="C2912" t="str">
            <v xml:space="preserve">M2    </v>
          </cell>
          <cell r="D2912" t="str">
            <v>CR</v>
          </cell>
          <cell r="E2912" t="str">
            <v>16,46</v>
          </cell>
        </row>
        <row r="2913">
          <cell r="A2913">
            <v>42528</v>
          </cell>
          <cell r="B2913" t="str">
            <v xml:space="preserve">MANTA ALUMINIZADA NAS DUAS FACES, PARA SUBCOBERTURA,  E = *2* MM                                                                                                                                                                                                                                                                                                                                                                                                                                          </v>
          </cell>
          <cell r="C2913" t="str">
            <v xml:space="preserve">M2    </v>
          </cell>
          <cell r="D2913" t="str">
            <v>CR</v>
          </cell>
          <cell r="E2913" t="str">
            <v>9,10</v>
          </cell>
        </row>
        <row r="2914">
          <cell r="A2914">
            <v>39696</v>
          </cell>
          <cell r="B2914" t="str">
            <v xml:space="preserve">MANTA ALUMINIZADA 1 FACE PARA SUBCOBERTURA, E = *1* MM                                                                                                                                                                                                                                                                                                                                                                                                                                                    </v>
          </cell>
          <cell r="C2914" t="str">
            <v xml:space="preserve">M2    </v>
          </cell>
          <cell r="D2914" t="str">
            <v xml:space="preserve">C </v>
          </cell>
          <cell r="E2914" t="str">
            <v>6,40</v>
          </cell>
        </row>
        <row r="2915">
          <cell r="A2915">
            <v>39700</v>
          </cell>
          <cell r="B2915" t="str">
            <v xml:space="preserve">MANTA ANTIRRUIDO DE POLIESTER (PET) PARA CONTRAPISO E = *8* MM                                                                                                                                                                                                                                                                                                                                                                                                                                            </v>
          </cell>
          <cell r="C2915" t="str">
            <v xml:space="preserve">M2    </v>
          </cell>
          <cell r="D2915" t="str">
            <v>CR</v>
          </cell>
          <cell r="E2915" t="str">
            <v>28,67</v>
          </cell>
        </row>
        <row r="2916">
          <cell r="A2916">
            <v>11621</v>
          </cell>
          <cell r="B2916" t="str">
            <v xml:space="preserve">MANTA ASFALTICA ELASTOMERICA EM POLIESTER ALUMINIZADA 3 MM, TIPO III, CLASSE B (NBR 9952)                                                                                                                                                                                                                                                                                                                                                                                                                 </v>
          </cell>
          <cell r="C2916" t="str">
            <v xml:space="preserve">M2    </v>
          </cell>
          <cell r="D2916" t="str">
            <v>CR</v>
          </cell>
          <cell r="E2916" t="str">
            <v>57,04</v>
          </cell>
        </row>
        <row r="2917">
          <cell r="A2917">
            <v>4014</v>
          </cell>
          <cell r="B2917" t="str">
            <v xml:space="preserve">MANTA ASFALTICA ELASTOMERICA EM POLIESTER 3 MM, TIPO III, CLASSE B, ACABAMENTO PP (NBR 9952)                                                                                                                                                                                                                                                                                                                                                                                                              </v>
          </cell>
          <cell r="C2917" t="str">
            <v xml:space="preserve">M2    </v>
          </cell>
          <cell r="D2917" t="str">
            <v>CR</v>
          </cell>
          <cell r="E2917" t="str">
            <v>59,02</v>
          </cell>
        </row>
        <row r="2918">
          <cell r="A2918">
            <v>4015</v>
          </cell>
          <cell r="B2918" t="str">
            <v xml:space="preserve">MANTA ASFALTICA ELASTOMERICA EM POLIESTER 4 MM, TIPO III, CLASSE B, ACABAMENTO PP (NBR 9952)                                                                                                                                                                                                                                                                                                                                                                                                              </v>
          </cell>
          <cell r="C2918" t="str">
            <v xml:space="preserve">M2    </v>
          </cell>
          <cell r="D2918" t="str">
            <v>CR</v>
          </cell>
          <cell r="E2918" t="str">
            <v>72,47</v>
          </cell>
        </row>
        <row r="2919">
          <cell r="A2919">
            <v>4017</v>
          </cell>
          <cell r="B2919" t="str">
            <v xml:space="preserve">MANTA ASFALTICA ELASTOMERICA EM POLIESTER 5 MM, TIPO III, CLASSE B, ACABAMENTO PP (NBR 9952)                                                                                                                                                                                                                                                                                                                                                                                                              </v>
          </cell>
          <cell r="C2919" t="str">
            <v xml:space="preserve">M2    </v>
          </cell>
          <cell r="D2919" t="str">
            <v>CR</v>
          </cell>
          <cell r="E2919" t="str">
            <v>105,45</v>
          </cell>
        </row>
        <row r="2920">
          <cell r="A2920">
            <v>4016</v>
          </cell>
          <cell r="B2920" t="str">
            <v xml:space="preserve">MANTA ASFALTICA ELASTOMERICA TIPO GLASS 3 MM, TIPO II, CLASSE C, ACABAMENTO PP (NBR 9952)                                                                                                                                                                                                                                                                                                                                                                                                                 </v>
          </cell>
          <cell r="C2920" t="str">
            <v xml:space="preserve">M2    </v>
          </cell>
          <cell r="D2920" t="str">
            <v xml:space="preserve">C </v>
          </cell>
          <cell r="E2920" t="str">
            <v>41,65</v>
          </cell>
        </row>
        <row r="2921">
          <cell r="A2921">
            <v>38544</v>
          </cell>
          <cell r="B2921" t="str">
            <v xml:space="preserve">MANTA DE POLIETILENO EXPANDIDO (PEBD) ANTICHAMAS, E = 8 MM                                                                                                                                                                                                                                                                                                                                                                                                                                                </v>
          </cell>
          <cell r="C2921" t="str">
            <v xml:space="preserve">M2    </v>
          </cell>
          <cell r="D2921" t="str">
            <v>CR</v>
          </cell>
          <cell r="E2921" t="str">
            <v>10,68</v>
          </cell>
        </row>
        <row r="2922">
          <cell r="A2922">
            <v>38545</v>
          </cell>
          <cell r="B2922" t="str">
            <v xml:space="preserve">MANTA DE POLIETILENO EXPANDIDO (PEBD), E = 5 MM                                                                                                                                                                                                                                                                                                                                                                                                                                                           </v>
          </cell>
          <cell r="C2922" t="str">
            <v xml:space="preserve">M2    </v>
          </cell>
          <cell r="D2922" t="str">
            <v>CR</v>
          </cell>
          <cell r="E2922" t="str">
            <v>6,87</v>
          </cell>
        </row>
        <row r="2923">
          <cell r="A2923">
            <v>42527</v>
          </cell>
          <cell r="B2923" t="str">
            <v xml:space="preserve">MANTA DE POLIETILENO EXPANDIDO, COM 1 FACE METALIZADA PARA SUBCOBERTURA,  E = *5* MM                                                                                                                                                                                                                                                                                                                                                                                                                      </v>
          </cell>
          <cell r="C2923" t="str">
            <v xml:space="preserve">M2    </v>
          </cell>
          <cell r="D2923" t="str">
            <v>CR</v>
          </cell>
          <cell r="E2923" t="str">
            <v>24,05</v>
          </cell>
        </row>
        <row r="2924">
          <cell r="A2924">
            <v>39323</v>
          </cell>
          <cell r="B2924" t="str">
            <v xml:space="preserve">MANTA GEOTEXTIL TECIDO DE LAMINETES DE POLIPROPILENO, RESISTENCIA A TRACAO = *25* KN/M                                                                                                                                                                                                                                                                                                                                                                                                                    </v>
          </cell>
          <cell r="C2924" t="str">
            <v xml:space="preserve">M2    </v>
          </cell>
          <cell r="D2924" t="str">
            <v>CR</v>
          </cell>
          <cell r="E2924" t="str">
            <v>26,20</v>
          </cell>
        </row>
        <row r="2925">
          <cell r="A2925">
            <v>626</v>
          </cell>
          <cell r="B2925" t="str">
            <v xml:space="preserve">MANTA LIQUIDA DE BASE ASFALTICA MODIFICADA COM A ADICAO DE ELASTOMEROS DILUIDOS EM SOLVENTE ORGANICO, APLICACAO A FRIO (MEMBRANA IMPERMEABILIZANTE ASFASTICA)                                                                                                                                                                                                                                                                                                                                             </v>
          </cell>
          <cell r="C2925" t="str">
            <v xml:space="preserve">KG    </v>
          </cell>
          <cell r="D2925" t="str">
            <v xml:space="preserve">C </v>
          </cell>
          <cell r="E2925" t="str">
            <v>21,51</v>
          </cell>
        </row>
        <row r="2926">
          <cell r="A2926">
            <v>44504</v>
          </cell>
          <cell r="B2926" t="str">
            <v xml:space="preserve">MANTA TERMOPLASTICA, PEAD, GEOMEMBRANA LISA, E = 0,50 MM  ( NBR 15352)                                                                                                                                                                                                                                                                                                                                                                                                                                    </v>
          </cell>
          <cell r="C2926" t="str">
            <v xml:space="preserve">M2    </v>
          </cell>
          <cell r="D2926" t="str">
            <v>CR</v>
          </cell>
          <cell r="E2926" t="str">
            <v>13,12</v>
          </cell>
        </row>
        <row r="2927">
          <cell r="A2927">
            <v>44505</v>
          </cell>
          <cell r="B2927" t="str">
            <v xml:space="preserve">MANTA TERMOPLASTICA, PEAD, GEOMEMBRANA LISA, E = 0,75 MM (NBR 15352)                                                                                                                                                                                                                                                                                                                                                                                                                                      </v>
          </cell>
          <cell r="C2927" t="str">
            <v xml:space="preserve">M2    </v>
          </cell>
          <cell r="D2927" t="str">
            <v>CR</v>
          </cell>
          <cell r="E2927" t="str">
            <v>19,79</v>
          </cell>
        </row>
        <row r="2928">
          <cell r="A2928">
            <v>44506</v>
          </cell>
          <cell r="B2928" t="str">
            <v xml:space="preserve">MANTA TERMOPLASTICA, PEAD, GEOMEMBRANA LISA, E = 0,80 MM (NBR 15352)                                                                                                                                                                                                                                                                                                                                                                                                                                      </v>
          </cell>
          <cell r="C2928" t="str">
            <v xml:space="preserve">M2    </v>
          </cell>
          <cell r="D2928" t="str">
            <v>CR</v>
          </cell>
          <cell r="E2928" t="str">
            <v>21,01</v>
          </cell>
        </row>
        <row r="2929">
          <cell r="A2929">
            <v>44507</v>
          </cell>
          <cell r="B2929" t="str">
            <v xml:space="preserve">MANTA TERMOPLASTICA, PEAD, GEOMEMBRANA LISA, E = 1,00 MM (NBR 15352)                                                                                                                                                                                                                                                                                                                                                                                                                                      </v>
          </cell>
          <cell r="C2929" t="str">
            <v xml:space="preserve">M2    </v>
          </cell>
          <cell r="D2929" t="str">
            <v>CR</v>
          </cell>
          <cell r="E2929" t="str">
            <v>26,26</v>
          </cell>
        </row>
        <row r="2930">
          <cell r="A2930">
            <v>44508</v>
          </cell>
          <cell r="B2930" t="str">
            <v xml:space="preserve">MANTA TERMOPLASTICA, PEAD, GEOMEMBRANA LISA, E = 1,50 MM (NBR 15352)                                                                                                                                                                                                                                                                                                                                                                                                                                      </v>
          </cell>
          <cell r="C2930" t="str">
            <v xml:space="preserve">M2    </v>
          </cell>
          <cell r="D2930" t="str">
            <v>CR</v>
          </cell>
          <cell r="E2930" t="str">
            <v>39,38</v>
          </cell>
        </row>
        <row r="2931">
          <cell r="A2931">
            <v>44509</v>
          </cell>
          <cell r="B2931" t="str">
            <v xml:space="preserve">MANTA TERMOPLASTICA, PEAD, GEOMEMBRANA LISA, E = 2,00 MM (NBR 15352)                                                                                                                                                                                                                                                                                                                                                                                                                                      </v>
          </cell>
          <cell r="C2931" t="str">
            <v xml:space="preserve">M2    </v>
          </cell>
          <cell r="D2931" t="str">
            <v>CR</v>
          </cell>
          <cell r="E2931" t="str">
            <v>52,76</v>
          </cell>
        </row>
        <row r="2932">
          <cell r="A2932">
            <v>44510</v>
          </cell>
          <cell r="B2932" t="str">
            <v xml:space="preserve">MANTA TERMOPLASTICA, PEAD, GEOMEMBRANA LISA, E = 2,50 MM (NBR 15352)                                                                                                                                                                                                                                                                                                                                                                                                                                      </v>
          </cell>
          <cell r="C2932" t="str">
            <v xml:space="preserve">M2    </v>
          </cell>
          <cell r="D2932" t="str">
            <v>CR</v>
          </cell>
          <cell r="E2932" t="str">
            <v>65,51</v>
          </cell>
        </row>
        <row r="2933">
          <cell r="A2933">
            <v>44512</v>
          </cell>
          <cell r="B2933" t="str">
            <v xml:space="preserve">MANTA TERMOPLASTICA, PEAD, GEOMEMBRANA TEXTURIZADA EM AMBAS AS FACES, E = 0,50 MM ( NBR 15352)                                                                                                                                                                                                                                                                                                                                                                                                            </v>
          </cell>
          <cell r="C2933" t="str">
            <v xml:space="preserve">M2    </v>
          </cell>
          <cell r="D2933" t="str">
            <v>CR</v>
          </cell>
          <cell r="E2933" t="str">
            <v>14,62</v>
          </cell>
        </row>
        <row r="2934">
          <cell r="A2934">
            <v>44513</v>
          </cell>
          <cell r="B2934" t="str">
            <v xml:space="preserve">MANTA TERMOPLASTICA, PEAD, GEOMEMBRANA TEXTURIZADA EM AMBAS AS FACES, E = 0,75 MM ( NBR 15352)                                                                                                                                                                                                                                                                                                                                                                                                            </v>
          </cell>
          <cell r="C2934" t="str">
            <v xml:space="preserve">M2    </v>
          </cell>
          <cell r="D2934" t="str">
            <v>CR</v>
          </cell>
          <cell r="E2934" t="str">
            <v>20,64</v>
          </cell>
        </row>
        <row r="2935">
          <cell r="A2935">
            <v>44514</v>
          </cell>
          <cell r="B2935" t="str">
            <v xml:space="preserve">MANTA TERMOPLASTICA, PEAD, GEOMEMBRANA TEXTURIZADA EM AMBAS AS FACES, E = 0,80 MM ( NBR 15352)                                                                                                                                                                                                                                                                                                                                                                                                            </v>
          </cell>
          <cell r="C2935" t="str">
            <v xml:space="preserve">M2    </v>
          </cell>
          <cell r="D2935" t="str">
            <v>CR</v>
          </cell>
          <cell r="E2935" t="str">
            <v>23,39</v>
          </cell>
        </row>
        <row r="2936">
          <cell r="A2936">
            <v>44515</v>
          </cell>
          <cell r="B2936" t="str">
            <v xml:space="preserve">MANTA TERMOPLASTICA, PEAD, GEOMEMBRANA TEXTURIZADA EM AMBAS AS FACES, E = 1,00 MM ( NBR 15352)                                                                                                                                                                                                                                                                                                                                                                                                            </v>
          </cell>
          <cell r="C2936" t="str">
            <v xml:space="preserve">M2    </v>
          </cell>
          <cell r="D2936" t="str">
            <v>CR</v>
          </cell>
          <cell r="E2936" t="str">
            <v>28,73</v>
          </cell>
        </row>
        <row r="2937">
          <cell r="A2937">
            <v>44511</v>
          </cell>
          <cell r="B2937" t="str">
            <v xml:space="preserve">MANTA TERMOPLASTICA, PEAD, GEOMEMBRANA TEXTURIZADA EM AMBAS AS FACES, E = 1,50 MM ( NBR 15352)                                                                                                                                                                                                                                                                                                                                                                                                            </v>
          </cell>
          <cell r="C2937" t="str">
            <v xml:space="preserve">M2    </v>
          </cell>
          <cell r="D2937" t="str">
            <v>CR</v>
          </cell>
          <cell r="E2937" t="str">
            <v>42,53</v>
          </cell>
        </row>
        <row r="2938">
          <cell r="A2938">
            <v>44516</v>
          </cell>
          <cell r="B2938" t="str">
            <v xml:space="preserve">MANTA TERMOPLASTICA, PEAD, GEOMEMBRANA TEXTURIZADA EM AMBAS AS FACES, E = 2,00 MM ( NBR 15352)                                                                                                                                                                                                                                                                                                                                                                                                            </v>
          </cell>
          <cell r="C2938" t="str">
            <v xml:space="preserve">M2    </v>
          </cell>
          <cell r="D2938" t="str">
            <v>CR</v>
          </cell>
          <cell r="E2938" t="str">
            <v>57,47</v>
          </cell>
        </row>
        <row r="2939">
          <cell r="A2939">
            <v>44517</v>
          </cell>
          <cell r="B2939" t="str">
            <v xml:space="preserve">MANTA TERMOPLASTICA, PEAD, GEOMEMBRANA TEXTURIZADA EM AMBAS AS FACES, E = 2,50 MM ( NBR 15352)                                                                                                                                                                                                                                                                                                                                                                                                            </v>
          </cell>
          <cell r="C2939" t="str">
            <v xml:space="preserve">M2    </v>
          </cell>
          <cell r="D2939" t="str">
            <v>CR</v>
          </cell>
          <cell r="E2939" t="str">
            <v>71,69</v>
          </cell>
        </row>
        <row r="2940">
          <cell r="A2940">
            <v>11479</v>
          </cell>
          <cell r="B2940" t="str">
            <v xml:space="preserve">MAQUINA DE 40 MM PARA FECHADURA DE EMBUTIR EXTERNA, EM ACO INOX                                                                                                                                                                                                                                                                                                                                                                                                                                           </v>
          </cell>
          <cell r="C2940" t="str">
            <v xml:space="preserve">UN    </v>
          </cell>
          <cell r="D2940" t="str">
            <v>CR</v>
          </cell>
          <cell r="E2940" t="str">
            <v>54,13</v>
          </cell>
        </row>
        <row r="2941">
          <cell r="A2941">
            <v>11481</v>
          </cell>
          <cell r="B2941" t="str">
            <v xml:space="preserve">MAQUINA DE 40 MM PARA FECHADURA, PARA PORTA DE BANHEIRO, EM ACO INOX                                                                                                                                                                                                                                                                                                                                                                                                                                      </v>
          </cell>
          <cell r="C2941" t="str">
            <v xml:space="preserve">UN    </v>
          </cell>
          <cell r="D2941" t="str">
            <v>CR</v>
          </cell>
          <cell r="E2941" t="str">
            <v>48,96</v>
          </cell>
        </row>
        <row r="2942">
          <cell r="A2942">
            <v>43609</v>
          </cell>
          <cell r="B2942" t="str">
            <v xml:space="preserve">MAQUINA DE 40 MM PARA FECHADURA, PARA PORTA INTERNA, EM ACO INOX                                                                                                                                                                                                                                                                                                                                                                                                                                          </v>
          </cell>
          <cell r="C2942" t="str">
            <v xml:space="preserve">UN    </v>
          </cell>
          <cell r="D2942" t="str">
            <v>CR</v>
          </cell>
          <cell r="E2942" t="str">
            <v>48,96</v>
          </cell>
        </row>
        <row r="2943">
          <cell r="A2943">
            <v>11478</v>
          </cell>
          <cell r="B2943" t="str">
            <v xml:space="preserve">MAQUINA DE 55 MM PARA FECHADURA DE EMBUTIR EXTERNA, EM ACO INOX                                                                                                                                                                                                                                                                                                                                                                                                                                           </v>
          </cell>
          <cell r="C2943" t="str">
            <v xml:space="preserve">UN    </v>
          </cell>
          <cell r="D2943" t="str">
            <v>CR</v>
          </cell>
          <cell r="E2943" t="str">
            <v>92,87</v>
          </cell>
        </row>
        <row r="2944">
          <cell r="A2944">
            <v>43608</v>
          </cell>
          <cell r="B2944" t="str">
            <v xml:space="preserve">MAQUINA DE 55 MM PARA FECHADURA, PARA PORTA DE BANHEIRO, EM ACO INOX                                                                                                                                                                                                                                                                                                                                                                                                                                      </v>
          </cell>
          <cell r="C2944" t="str">
            <v xml:space="preserve">UN    </v>
          </cell>
          <cell r="D2944" t="str">
            <v>CR</v>
          </cell>
          <cell r="E2944" t="str">
            <v>70,87</v>
          </cell>
        </row>
        <row r="2945">
          <cell r="A2945">
            <v>11476</v>
          </cell>
          <cell r="B2945" t="str">
            <v xml:space="preserve">MAQUINA DE 55 MM PARA FECHADURA, PARA PORTA INTERNA, EM ACO INOX                                                                                                                                                                                                                                                                                                                                                                                                                                          </v>
          </cell>
          <cell r="C2945" t="str">
            <v xml:space="preserve">UN    </v>
          </cell>
          <cell r="D2945" t="str">
            <v>CR</v>
          </cell>
          <cell r="E2945" t="str">
            <v>70,87</v>
          </cell>
        </row>
        <row r="2946">
          <cell r="A2946">
            <v>40637</v>
          </cell>
          <cell r="B2946" t="str">
            <v xml:space="preserve">MAQUINA DEMARCADORA DE FAIXA DE TRAFEGO A FRIO, AUTOPROPELIDA, MOTOR DIESEL 38 HP                                                                                                                                                                                                                                                                                                                                                                                                                         </v>
          </cell>
          <cell r="C2946" t="str">
            <v xml:space="preserve">UN    </v>
          </cell>
          <cell r="D2946" t="str">
            <v>CR</v>
          </cell>
          <cell r="E2946" t="str">
            <v>793.072,01</v>
          </cell>
        </row>
        <row r="2947">
          <cell r="A2947">
            <v>13836</v>
          </cell>
          <cell r="B2947" t="str">
            <v xml:space="preserve">MAQUINA EXTRUSORA DE CONCRETO PARA GUIAS E SARJETAS, COM MOTOR A DIESEL DE 14 CV                                                                                                                                                                                                                                                                                                                                                                                                                          </v>
          </cell>
          <cell r="C2947" t="str">
            <v xml:space="preserve">UN    </v>
          </cell>
          <cell r="D2947" t="str">
            <v>CR</v>
          </cell>
          <cell r="E2947" t="str">
            <v>67.315,72</v>
          </cell>
        </row>
        <row r="2948">
          <cell r="A2948">
            <v>14534</v>
          </cell>
          <cell r="B2948" t="str">
            <v xml:space="preserve">MAQUINA MANUAL TIPO PRENSA PARA PRODUCAO DE BLOCOS E PAVIMENTOS DE CONCRETO, COM MOTOR ELETRICO TRIFASICO PARA VIBRACAO, POTENCIA TOTAL INSTALADA DE 1,5 KW                                                                                                                                                                                                                                                                                                                                               </v>
          </cell>
          <cell r="C2948" t="str">
            <v xml:space="preserve">UN    </v>
          </cell>
          <cell r="D2948" t="str">
            <v>CR</v>
          </cell>
          <cell r="E2948" t="str">
            <v>28.180,14</v>
          </cell>
        </row>
        <row r="2949">
          <cell r="A2949">
            <v>14619</v>
          </cell>
          <cell r="B2949" t="str">
            <v xml:space="preserve">MAQUINA PARA CORTE COM DISCO ABRASIVO DE DIAMETRO DE 18'' (450 MM), COM MOTOR ELETRICO TRIFASICO DE 10 CV                                                                                                                                                                                                                                                                                                                                                                                                 </v>
          </cell>
          <cell r="C2949" t="str">
            <v xml:space="preserve">UN    </v>
          </cell>
          <cell r="D2949" t="str">
            <v>CR</v>
          </cell>
          <cell r="E2949" t="str">
            <v>14.536,81</v>
          </cell>
        </row>
        <row r="2950">
          <cell r="A2950">
            <v>14535</v>
          </cell>
          <cell r="B2950" t="str">
            <v xml:space="preserve">MAQUINA TIPO PRENSA HIDRAULICA, PARA FABRICACAO DE TUBOS DE CONCRETO PARA AGUAS PLUVIAIS, DN 200 A DN 600 MM X 1000 MM DE COMPRIMENTO, COM MOTOR PRINCIPAL DE 20 CV                                                                                                                                                                                                                                                                                                                                       </v>
          </cell>
          <cell r="C2950" t="str">
            <v xml:space="preserve">UN    </v>
          </cell>
          <cell r="D2950" t="str">
            <v>CR</v>
          </cell>
          <cell r="E2950" t="str">
            <v>279.690,59</v>
          </cell>
        </row>
        <row r="2951">
          <cell r="A2951">
            <v>39813</v>
          </cell>
          <cell r="B2951" t="str">
            <v xml:space="preserve">MAQUINA TIPO VASO/TANQUE/JATO DE PRESSAO PORTATIL P/ JATEAMENTO, CONTROLE AUTOMATICO E REMOTO, CAMARA DE 1 SAIDA, 280 L, DIAM. *670* MM, BICO JATO CURTO VENTURI 5/16", MANGUEIRA 1" DE 10 M, COMPLETA (VALVULAS POP UP E DOSADORA, FUNDO CONICO ETC)                                                                                                                                                                                                                                                     </v>
          </cell>
          <cell r="C2951" t="str">
            <v xml:space="preserve">UN    </v>
          </cell>
          <cell r="D2951" t="str">
            <v>CR</v>
          </cell>
          <cell r="E2951" t="str">
            <v>36.836,91</v>
          </cell>
        </row>
        <row r="2952">
          <cell r="A2952">
            <v>40403</v>
          </cell>
          <cell r="B2952" t="str">
            <v xml:space="preserve">MAQUINA TRANSFORMADORA MONOFASICA PARA SOLDA ELETRICA, TENSAO DE 220 V, FREQUENCIA DE 60 HZ, FAIXA DE CORRENTE ENTRE 80 A (+/- 10 A) E 250 A, POTENCIA ENTRE 14,00 KVA E 15,0 KVA, CICLO DE TRABALHO ENTRE 10% E 20% A 250 A                                                                                                                                                                                                                                                                              </v>
          </cell>
          <cell r="C2952" t="str">
            <v xml:space="preserve">UN    </v>
          </cell>
          <cell r="D2952" t="str">
            <v>CR</v>
          </cell>
          <cell r="E2952" t="str">
            <v>436,80</v>
          </cell>
        </row>
        <row r="2953">
          <cell r="A2953">
            <v>12868</v>
          </cell>
          <cell r="B2953" t="str">
            <v xml:space="preserve">MARCENEIRO (HORISTA)                                                                                                                                                                                                                                                                                                                                                                                                                                                                                      </v>
          </cell>
          <cell r="C2953" t="str">
            <v xml:space="preserve">H     </v>
          </cell>
          <cell r="D2953" t="str">
            <v>CR</v>
          </cell>
          <cell r="E2953" t="str">
            <v>23,52</v>
          </cell>
        </row>
        <row r="2954">
          <cell r="A2954">
            <v>40916</v>
          </cell>
          <cell r="B2954" t="str">
            <v xml:space="preserve">MARCENEIRO (MENSALISTA)                                                                                                                                                                                                                                                                                                                                                                                                                                                                                   </v>
          </cell>
          <cell r="C2954" t="str">
            <v xml:space="preserve">MES   </v>
          </cell>
          <cell r="D2954" t="str">
            <v>CR</v>
          </cell>
          <cell r="E2954" t="str">
            <v>4.118,35</v>
          </cell>
        </row>
        <row r="2955">
          <cell r="A2955">
            <v>4755</v>
          </cell>
          <cell r="B2955" t="str">
            <v xml:space="preserve">MARMORISTA / GRANITEIRO (HORISTA)                                                                                                                                                                                                                                                                                                                                                                                                                                                                         </v>
          </cell>
          <cell r="C2955" t="str">
            <v xml:space="preserve">H     </v>
          </cell>
          <cell r="D2955" t="str">
            <v>CR</v>
          </cell>
          <cell r="E2955" t="str">
            <v>24,36</v>
          </cell>
        </row>
        <row r="2956">
          <cell r="A2956">
            <v>41067</v>
          </cell>
          <cell r="B2956" t="str">
            <v xml:space="preserve">MARMORISTA / GRANITEIRO (MENSALISTA)                                                                                                                                                                                                                                                                                                                                                                                                                                                                      </v>
          </cell>
          <cell r="C2956" t="str">
            <v xml:space="preserve">MES   </v>
          </cell>
          <cell r="D2956" t="str">
            <v>CR</v>
          </cell>
          <cell r="E2956" t="str">
            <v>4.267,63</v>
          </cell>
        </row>
        <row r="2957">
          <cell r="A2957">
            <v>38463</v>
          </cell>
          <cell r="B2957" t="str">
            <v xml:space="preserve">MARTELO DE SOLDADOR/PICADOR DE SOLDA                                                                                                                                                                                                                                                                                                                                                                                                                                                                      </v>
          </cell>
          <cell r="C2957" t="str">
            <v xml:space="preserve">UN    </v>
          </cell>
          <cell r="D2957" t="str">
            <v>CR</v>
          </cell>
          <cell r="E2957" t="str">
            <v>41,84</v>
          </cell>
        </row>
        <row r="2958">
          <cell r="A2958">
            <v>40703</v>
          </cell>
          <cell r="B2958" t="str">
            <v xml:space="preserve">MARTELO DEMOLIDOR ELETRICO, COM POTENCIA DE 2.000 W, FREQUENCIA DE 1.000 IMPACTOS POR MINUTO, FORÇA DE IMPACTO ENTRE 60 E 65 J, PESO DE 30 KG                                                                                                                                                                                                                                                                                                                                                             </v>
          </cell>
          <cell r="C2958" t="str">
            <v xml:space="preserve">UN    </v>
          </cell>
          <cell r="D2958" t="str">
            <v xml:space="preserve">C </v>
          </cell>
          <cell r="E2958" t="str">
            <v>9.336,18</v>
          </cell>
        </row>
        <row r="2959">
          <cell r="A2959">
            <v>14531</v>
          </cell>
          <cell r="B2959" t="str">
            <v xml:space="preserve">MARTELO DEMOLIDOR PNEUMATICO MANUAL, COM REDUCAO DE VIBRACAO, PESO DE 21 KG                                                                                                                                                                                                                                                                                                                                                                                                                               </v>
          </cell>
          <cell r="C2959" t="str">
            <v xml:space="preserve">UN    </v>
          </cell>
          <cell r="D2959" t="str">
            <v>CR</v>
          </cell>
          <cell r="E2959" t="str">
            <v>17.406,16</v>
          </cell>
        </row>
        <row r="2960">
          <cell r="A2960">
            <v>36533</v>
          </cell>
          <cell r="B2960" t="str">
            <v xml:space="preserve">MARTELO DEMOLIDOR PNEUMATICO MANUAL, COM REDUCAO DE VIBRACAO, PESO DE 31,5 KG                                                                                                                                                                                                                                                                                                                                                                                                                             </v>
          </cell>
          <cell r="C2960" t="str">
            <v xml:space="preserve">UN    </v>
          </cell>
          <cell r="D2960" t="str">
            <v>CR</v>
          </cell>
          <cell r="E2960" t="str">
            <v>20.030,04</v>
          </cell>
        </row>
        <row r="2961">
          <cell r="A2961">
            <v>11616</v>
          </cell>
          <cell r="B2961" t="str">
            <v xml:space="preserve">MARTELO DEMOLIDOR PNEUMATICO MANUAL, PADRAO, PESO DE 32 KG                                                                                                                                                                                                                                                                                                                                                                                                                                                </v>
          </cell>
          <cell r="C2961" t="str">
            <v xml:space="preserve">UN    </v>
          </cell>
          <cell r="D2961" t="str">
            <v>CR</v>
          </cell>
          <cell r="E2961" t="str">
            <v>18.918,07</v>
          </cell>
        </row>
        <row r="2962">
          <cell r="A2962">
            <v>41898</v>
          </cell>
          <cell r="B2962" t="str">
            <v xml:space="preserve">MARTELO DEMOLIDOR PNEUMATICO MANUAL, PESO  DE 28 KG, COM SILENCIADOR                                                                                                                                                                                                                                                                                                                                                                                                                                      </v>
          </cell>
          <cell r="C2962" t="str">
            <v xml:space="preserve">UN    </v>
          </cell>
          <cell r="D2962" t="str">
            <v>CR</v>
          </cell>
          <cell r="E2962" t="str">
            <v>21.285,40</v>
          </cell>
        </row>
        <row r="2963">
          <cell r="A2963">
            <v>13447</v>
          </cell>
          <cell r="B2963" t="str">
            <v xml:space="preserve">MARTELO PERFURADOR PNEUMATICO MANUAL, DE SUPERFICIE, COM AVANCO DE COLUNA, PESO DE 22 KG                                                                                                                                                                                                                                                                                                                                                                                                                  </v>
          </cell>
          <cell r="C2963" t="str">
            <v xml:space="preserve">UN    </v>
          </cell>
          <cell r="D2963" t="str">
            <v>CR</v>
          </cell>
          <cell r="E2963" t="str">
            <v>39.166,60</v>
          </cell>
        </row>
        <row r="2964">
          <cell r="A2964">
            <v>14529</v>
          </cell>
          <cell r="B2964" t="str">
            <v xml:space="preserve">MARTELO PERFURADOR PNEUMATICO MANUAL, HASTE 25 X 75 MM, 21 KG                                                                                                                                                                                                                                                                                                                                                                                                                                             </v>
          </cell>
          <cell r="C2964" t="str">
            <v xml:space="preserve">UN    </v>
          </cell>
          <cell r="D2964" t="str">
            <v>CR</v>
          </cell>
          <cell r="E2964" t="str">
            <v>21.904,89</v>
          </cell>
        </row>
        <row r="2965">
          <cell r="A2965">
            <v>10747</v>
          </cell>
          <cell r="B2965" t="str">
            <v xml:space="preserve">MARTELO PERFURADOR PNEUMATICO MANUAL, PESO DE 25 KG, COM SILENCIADOR                                                                                                                                                                                                                                                                                                                                                                                                                                      </v>
          </cell>
          <cell r="C2965" t="str">
            <v xml:space="preserve">UN    </v>
          </cell>
          <cell r="D2965" t="str">
            <v>CR</v>
          </cell>
          <cell r="E2965" t="str">
            <v>21.492,04</v>
          </cell>
        </row>
        <row r="2966">
          <cell r="A2966">
            <v>36141</v>
          </cell>
          <cell r="B2966" t="str">
            <v xml:space="preserve">MASCARA DE SEGURANCA PARA SOLDA COM ESCUDO DE CELERON E CARNEIRA DE PLASTICO COM REGULAGEM                                                                                                                                                                                                                                                                                                                                                                                                                </v>
          </cell>
          <cell r="C2966" t="str">
            <v xml:space="preserve">UN    </v>
          </cell>
          <cell r="D2966" t="str">
            <v>CR</v>
          </cell>
          <cell r="E2966" t="str">
            <v>40,47</v>
          </cell>
        </row>
        <row r="2967">
          <cell r="A2967">
            <v>43651</v>
          </cell>
          <cell r="B2967" t="str">
            <v xml:space="preserve">MASSA ACRILICA PARA SUPERFICIES INTERNAS E EXTERNAS                                                                                                                                                                                                                                                                                                                                                                                                                                                       </v>
          </cell>
          <cell r="C2967" t="str">
            <v xml:space="preserve">KG    </v>
          </cell>
          <cell r="D2967" t="str">
            <v>CR</v>
          </cell>
          <cell r="E2967" t="str">
            <v>6,47</v>
          </cell>
        </row>
        <row r="2968">
          <cell r="A2968">
            <v>43626</v>
          </cell>
          <cell r="B2968" t="str">
            <v xml:space="preserve">MASSA CORRIDA PARA SUPERFICIES DE AMBIENTES INTERNOS                                                                                                                                                                                                                                                                                                                                                                                                                                                      </v>
          </cell>
          <cell r="C2968" t="str">
            <v xml:space="preserve">KG    </v>
          </cell>
          <cell r="D2968" t="str">
            <v xml:space="preserve">C </v>
          </cell>
          <cell r="E2968" t="str">
            <v>3,60</v>
          </cell>
        </row>
        <row r="2969">
          <cell r="A2969">
            <v>39434</v>
          </cell>
          <cell r="B2969" t="str">
            <v xml:space="preserve">MASSA DE REJUNTE EM PO PARA DRYWALL, A BASE DE GESSO, SECAGEM RAPIDA, PARA TRATAMENTO DE JUNTAS DE CHAPA DE GESSO (NECESSITA ADICAO DE AGUA)                                                                                                                                                                                                                                                                                                                                                              </v>
          </cell>
          <cell r="C2969" t="str">
            <v xml:space="preserve">KG    </v>
          </cell>
          <cell r="D2969" t="str">
            <v>CR</v>
          </cell>
          <cell r="E2969" t="str">
            <v>3,29</v>
          </cell>
        </row>
        <row r="2970">
          <cell r="A2970">
            <v>39433</v>
          </cell>
          <cell r="B2970" t="str">
            <v xml:space="preserve">MASSA DE REJUNTE PRONTA PARA TRATAMENTO DE JUNTAS DE CHAPA DE GESSO PARA DRYWALL, SEM ADICAO DE AGUA                                                                                                                                                                                                                                                                                                                                                                                                      </v>
          </cell>
          <cell r="C2970" t="str">
            <v xml:space="preserve">KG    </v>
          </cell>
          <cell r="D2970" t="str">
            <v>CR</v>
          </cell>
          <cell r="E2970" t="str">
            <v>2,62</v>
          </cell>
        </row>
        <row r="2971">
          <cell r="A2971">
            <v>4049</v>
          </cell>
          <cell r="B2971" t="str">
            <v xml:space="preserve">MASSA EPOXI BICOMPONENTE (MASSA + CATALIZADOR)                                                                                                                                                                                                                                                                                                                                                                                                                                                            </v>
          </cell>
          <cell r="C2971" t="str">
            <v xml:space="preserve">L     </v>
          </cell>
          <cell r="D2971" t="str">
            <v>CR</v>
          </cell>
          <cell r="E2971" t="str">
            <v>72,25</v>
          </cell>
        </row>
        <row r="2972">
          <cell r="A2972">
            <v>38120</v>
          </cell>
          <cell r="B2972" t="str">
            <v xml:space="preserve">MASSA EPOXI BICOMPONENTE PARA REPAROS                                                                                                                                                                                                                                                                                                                                                                                                                                                                     </v>
          </cell>
          <cell r="C2972" t="str">
            <v xml:space="preserve">KG    </v>
          </cell>
          <cell r="D2972" t="str">
            <v>CR</v>
          </cell>
          <cell r="E2972" t="str">
            <v>153,08</v>
          </cell>
        </row>
        <row r="2973">
          <cell r="A2973">
            <v>43652</v>
          </cell>
          <cell r="B2973" t="str">
            <v xml:space="preserve">MASSA PARA MADEIRA - INTERIOR E EXTERIOR                                                                                                                                                                                                                                                                                                                                                                                                                                                                  </v>
          </cell>
          <cell r="C2973" t="str">
            <v xml:space="preserve">KG    </v>
          </cell>
          <cell r="D2973" t="str">
            <v>CR</v>
          </cell>
          <cell r="E2973" t="str">
            <v>14,51</v>
          </cell>
        </row>
        <row r="2974">
          <cell r="A2974">
            <v>10498</v>
          </cell>
          <cell r="B2974" t="str">
            <v xml:space="preserve">MASSA PARA VIDRO                                                                                                                                                                                                                                                                                                                                                                                                                                                                                          </v>
          </cell>
          <cell r="C2974" t="str">
            <v xml:space="preserve">KG    </v>
          </cell>
          <cell r="D2974" t="str">
            <v>CR</v>
          </cell>
          <cell r="E2974" t="str">
            <v>10,18</v>
          </cell>
        </row>
        <row r="2975">
          <cell r="A2975">
            <v>4823</v>
          </cell>
          <cell r="B2975" t="str">
            <v xml:space="preserve">MASSA PLASTICA PARA MARMORE/GRANITO                                                                                                                                                                                                                                                                                                                                                                                                                                                                       </v>
          </cell>
          <cell r="C2975" t="str">
            <v xml:space="preserve">KG    </v>
          </cell>
          <cell r="D2975" t="str">
            <v>CR</v>
          </cell>
          <cell r="E2975" t="str">
            <v>42,01</v>
          </cell>
        </row>
        <row r="2976">
          <cell r="A2976">
            <v>38877</v>
          </cell>
          <cell r="B2976" t="str">
            <v xml:space="preserve">MASSA PREMIUM PARA TEXTURA LISA DE BASE ACRILICA, USO INTERNO E EXTERNO                                                                                                                                                                                                                                                                                                                                                                                                                                   </v>
          </cell>
          <cell r="C2976" t="str">
            <v xml:space="preserve">KG    </v>
          </cell>
          <cell r="D2976" t="str">
            <v>CR</v>
          </cell>
          <cell r="E2976" t="str">
            <v>7,15</v>
          </cell>
        </row>
        <row r="2977">
          <cell r="A2977">
            <v>34546</v>
          </cell>
          <cell r="B2977" t="str">
            <v xml:space="preserve">MASSA PREMIUM PARA TEXTURA RUSTICA DE BASE ACRILICA, COR BRANCA, USO INTERNO E EXTERNO                                                                                                                                                                                                                                                                                                                                                                                                                    </v>
          </cell>
          <cell r="C2977" t="str">
            <v xml:space="preserve">KG    </v>
          </cell>
          <cell r="D2977" t="str">
            <v>CR</v>
          </cell>
          <cell r="E2977" t="str">
            <v>7,35</v>
          </cell>
        </row>
        <row r="2978">
          <cell r="A2978">
            <v>41387</v>
          </cell>
          <cell r="B2978" t="str">
            <v xml:space="preserve">MASTRO SIMPLES GALVANIZADO DIAMETRO NOMINAL 1 1/2"                                                                                                                                                                                                                                                                                                                                                                                                                                                        </v>
          </cell>
          <cell r="C2978" t="str">
            <v xml:space="preserve">M     </v>
          </cell>
          <cell r="D2978" t="str">
            <v>CR</v>
          </cell>
          <cell r="E2978" t="str">
            <v>50,82</v>
          </cell>
        </row>
        <row r="2979">
          <cell r="A2979">
            <v>41388</v>
          </cell>
          <cell r="B2979" t="str">
            <v xml:space="preserve">MASTRO SIMPLES GALVANIZADO DIAMETRO NOMINAL 2"                                                                                                                                                                                                                                                                                                                                                                                                                                                            </v>
          </cell>
          <cell r="C2979" t="str">
            <v xml:space="preserve">M     </v>
          </cell>
          <cell r="D2979" t="str">
            <v>CR</v>
          </cell>
          <cell r="E2979" t="str">
            <v>60,97</v>
          </cell>
        </row>
        <row r="2980">
          <cell r="A2980">
            <v>41380</v>
          </cell>
          <cell r="B2980" t="str">
            <v xml:space="preserve">MASTRO TELESCOPICO DE 4 METROS (3 M X DN= 2" + 1 M X DN= 1 1/2")                                                                                                                                                                                                                                                                                                                                                                                                                                          </v>
          </cell>
          <cell r="C2980" t="str">
            <v xml:space="preserve">UN    </v>
          </cell>
          <cell r="D2980" t="str">
            <v>CR</v>
          </cell>
          <cell r="E2980" t="str">
            <v>405,68</v>
          </cell>
        </row>
        <row r="2981">
          <cell r="A2981">
            <v>41381</v>
          </cell>
          <cell r="B2981" t="str">
            <v xml:space="preserve">MASTRO TELESCOPICO GALVANIZADO 5 METROS (3 M X DN= 2" + 2 M X DN= 1 1/2")                                                                                                                                                                                                                                                                                                                                                                                                                                 </v>
          </cell>
          <cell r="C2981" t="str">
            <v xml:space="preserve">UN    </v>
          </cell>
          <cell r="D2981" t="str">
            <v>CR</v>
          </cell>
          <cell r="E2981" t="str">
            <v>425,00</v>
          </cell>
        </row>
        <row r="2982">
          <cell r="A2982">
            <v>41382</v>
          </cell>
          <cell r="B2982" t="str">
            <v xml:space="preserve">MASTRO TELESCOPICO GALVANIZADO 6 METROS (3 M X DN= 2" + 3 M X DN= 1Â½")                                                                                                                                                                                                                                                                                                                                                                                                                                   </v>
          </cell>
          <cell r="C2982" t="str">
            <v xml:space="preserve">UN    </v>
          </cell>
          <cell r="D2982" t="str">
            <v>CR</v>
          </cell>
          <cell r="E2982" t="str">
            <v>411,37</v>
          </cell>
        </row>
        <row r="2983">
          <cell r="A2983">
            <v>41383</v>
          </cell>
          <cell r="B2983" t="str">
            <v xml:space="preserve">MASTRO TELESCOPICO GALVANIZADO 7 METROS (6 M X DN= 2" + 1 M X DN= 1 1/2")                                                                                                                                                                                                                                                                                                                                                                                                                                 </v>
          </cell>
          <cell r="C2983" t="str">
            <v xml:space="preserve">UN    </v>
          </cell>
          <cell r="D2983" t="str">
            <v>CR</v>
          </cell>
          <cell r="E2983" t="str">
            <v>558,36</v>
          </cell>
        </row>
        <row r="2984">
          <cell r="A2984">
            <v>41385</v>
          </cell>
          <cell r="B2984" t="str">
            <v xml:space="preserve">MASTRO TELESCOPICO GALVANIZADO 9 METROS (6 M X DN= 2" + 3 M X DN= 1 1/2")                                                                                                                                                                                                                                                                                                                                                                                                                                 </v>
          </cell>
          <cell r="C2984" t="str">
            <v xml:space="preserve">UN    </v>
          </cell>
          <cell r="D2984" t="str">
            <v>CR</v>
          </cell>
          <cell r="E2984" t="str">
            <v>694,80</v>
          </cell>
        </row>
        <row r="2985">
          <cell r="A2985">
            <v>11079</v>
          </cell>
          <cell r="B2985" t="str">
            <v xml:space="preserve">MATERIAL FILTRANTE (PEDREGULHO) 0,6 A 25,46 MM (POSTO PEDREIRA/FORNECEDOR, SEM FRETE)                                                                                                                                                                                                                                                                                                                                                                                                                     </v>
          </cell>
          <cell r="C2985" t="str">
            <v xml:space="preserve">M3    </v>
          </cell>
          <cell r="D2985" t="str">
            <v>CR</v>
          </cell>
          <cell r="E2985" t="str">
            <v>1.450,34</v>
          </cell>
        </row>
        <row r="2986">
          <cell r="A2986">
            <v>11082</v>
          </cell>
          <cell r="B2986" t="str">
            <v xml:space="preserve">MATERIAL FILTRANTE (PEDREGULHO) 38 A 25,4 MM (POSTO PEDREIRA/FORNECEDOR, SEM FRETE)                                                                                                                                                                                                                                                                                                                                                                                                                       </v>
          </cell>
          <cell r="C2986" t="str">
            <v xml:space="preserve">M3    </v>
          </cell>
          <cell r="D2986" t="str">
            <v>CR</v>
          </cell>
          <cell r="E2986" t="str">
            <v>1.450,34</v>
          </cell>
        </row>
        <row r="2987">
          <cell r="A2987">
            <v>4058</v>
          </cell>
          <cell r="B2987" t="str">
            <v xml:space="preserve">MECANICO DE EQUIPAMENTOS PESADOS                                                                                                                                                                                                                                                                                                                                                                                                                                                                          </v>
          </cell>
          <cell r="C2987" t="str">
            <v xml:space="preserve">H     </v>
          </cell>
          <cell r="D2987" t="str">
            <v>CR</v>
          </cell>
          <cell r="E2987" t="str">
            <v>33,38</v>
          </cell>
        </row>
        <row r="2988">
          <cell r="A2988">
            <v>40974</v>
          </cell>
          <cell r="B2988" t="str">
            <v xml:space="preserve">MECANICO DE EQUIPAMENTOS PESADOS (MENSALISTA)                                                                                                                                                                                                                                                                                                                                                                                                                                                             </v>
          </cell>
          <cell r="C2988" t="str">
            <v xml:space="preserve">MES   </v>
          </cell>
          <cell r="D2988" t="str">
            <v>CR</v>
          </cell>
          <cell r="E2988" t="str">
            <v>5.845,89</v>
          </cell>
        </row>
        <row r="2989">
          <cell r="A2989">
            <v>34794</v>
          </cell>
          <cell r="B2989" t="str">
            <v xml:space="preserve">MECANICO DE REFRIGERACAO (HORISTA)                                                                                                                                                                                                                                                                                                                                                                                                                                                                        </v>
          </cell>
          <cell r="C2989" t="str">
            <v xml:space="preserve">H     </v>
          </cell>
          <cell r="D2989" t="str">
            <v>CR</v>
          </cell>
          <cell r="E2989" t="str">
            <v>31,51</v>
          </cell>
        </row>
        <row r="2990">
          <cell r="A2990">
            <v>40925</v>
          </cell>
          <cell r="B2990" t="str">
            <v xml:space="preserve">MECANICO DE REFRIGERACAO (MENSALISTA)                                                                                                                                                                                                                                                                                                                                                                                                                                                                     </v>
          </cell>
          <cell r="C2990" t="str">
            <v xml:space="preserve">MES   </v>
          </cell>
          <cell r="D2990" t="str">
            <v>CR</v>
          </cell>
          <cell r="E2990" t="str">
            <v>5.519,10</v>
          </cell>
        </row>
        <row r="2991">
          <cell r="A2991">
            <v>13741</v>
          </cell>
          <cell r="B2991" t="str">
            <v xml:space="preserve">MEDIDOR DE NIVEL ESTATICO E DINAMICO PARA POCO, COMPRIMENTO DE 200 M                                                                                                                                                                                                                                                                                                                                                                                                                                      </v>
          </cell>
          <cell r="C2991" t="str">
            <v xml:space="preserve">UN    </v>
          </cell>
          <cell r="D2991" t="str">
            <v>CR</v>
          </cell>
          <cell r="E2991" t="str">
            <v>2.303,41</v>
          </cell>
        </row>
        <row r="2992">
          <cell r="A2992">
            <v>3288</v>
          </cell>
          <cell r="B2992" t="str">
            <v xml:space="preserve">MEIA CANA DE MADEIRA CEDRINHO OU EQUIVALENTE DA REGIAO, ACABAMENTO PARA FORRO PAULISTA, *2,5 X 2,5* CM                                                                                                                                                                                                                                                                                                                                                                                                    </v>
          </cell>
          <cell r="C2992" t="str">
            <v xml:space="preserve">M     </v>
          </cell>
          <cell r="D2992" t="str">
            <v xml:space="preserve">C </v>
          </cell>
          <cell r="E2992" t="str">
            <v>6,50</v>
          </cell>
        </row>
        <row r="2993">
          <cell r="A2993">
            <v>13587</v>
          </cell>
          <cell r="B2993" t="str">
            <v xml:space="preserve">MEIA CANA DE MADEIRA PINUS OU EQUIVALENTE DA REGIAO, ACABAMENTO PARA FORRO PAULISTA, *2,5 X 2,5* CM                                                                                                                                                                                                                                                                                                                                                                                                       </v>
          </cell>
          <cell r="C2993" t="str">
            <v xml:space="preserve">M     </v>
          </cell>
          <cell r="D2993" t="str">
            <v>CR</v>
          </cell>
          <cell r="E2993" t="str">
            <v>3,92</v>
          </cell>
        </row>
        <row r="2994">
          <cell r="A2994">
            <v>38598</v>
          </cell>
          <cell r="B2994" t="str">
            <v xml:space="preserve">MEIA CANALETA DE CONCRETO ESTRUTURAL 14 X 19 X 19 CM, FBK 14 MPA (NBR 6136)                                                                                                                                                                                                                                                                                                                                                                                                                               </v>
          </cell>
          <cell r="C2994" t="str">
            <v xml:space="preserve">UN    </v>
          </cell>
          <cell r="D2994" t="str">
            <v>CR</v>
          </cell>
          <cell r="E2994" t="str">
            <v>3,18</v>
          </cell>
        </row>
        <row r="2995">
          <cell r="A2995">
            <v>38595</v>
          </cell>
          <cell r="B2995" t="str">
            <v xml:space="preserve">MEIA CANALETA DE CONCRETO ESTRUTURAL 14 X 19 X 19 CM, FBK 4,5 MPA (NBR 6136)                                                                                                                                                                                                                                                                                                                                                                                                                              </v>
          </cell>
          <cell r="C2995" t="str">
            <v xml:space="preserve">UN    </v>
          </cell>
          <cell r="D2995" t="str">
            <v>CR</v>
          </cell>
          <cell r="E2995" t="str">
            <v>2,69</v>
          </cell>
        </row>
        <row r="2996">
          <cell r="A2996">
            <v>38592</v>
          </cell>
          <cell r="B2996" t="str">
            <v xml:space="preserve">MEIO BLOCO DE CONCRETO ESTRUTURAL 14 X 19 X 14 CM, FBK 14 MPA (NBR 6136)                                                                                                                                                                                                                                                                                                                                                                                                                                  </v>
          </cell>
          <cell r="C2996" t="str">
            <v xml:space="preserve">UN    </v>
          </cell>
          <cell r="D2996" t="str">
            <v>CR</v>
          </cell>
          <cell r="E2996" t="str">
            <v>2,72</v>
          </cell>
        </row>
        <row r="2997">
          <cell r="A2997">
            <v>38588</v>
          </cell>
          <cell r="B2997" t="str">
            <v xml:space="preserve">MEIO BLOCO DE CONCRETO ESTRUTURAL 14 X 19 X 14 CM, FBK 4,5 MPA (NBR 6136)                                                                                                                                                                                                                                                                                                                                                                                                                                 </v>
          </cell>
          <cell r="C2997" t="str">
            <v xml:space="preserve">UN    </v>
          </cell>
          <cell r="D2997" t="str">
            <v>CR</v>
          </cell>
          <cell r="E2997" t="str">
            <v>2,18</v>
          </cell>
        </row>
        <row r="2998">
          <cell r="A2998">
            <v>38593</v>
          </cell>
          <cell r="B2998" t="str">
            <v xml:space="preserve">MEIO BLOCO DE CONCRETO ESTRUTURAL 14 X 19 X 19 CM, FBK 14 MPA (NBR 6136)                                                                                                                                                                                                                                                                                                                                                                                                                                  </v>
          </cell>
          <cell r="C2998" t="str">
            <v xml:space="preserve">UN    </v>
          </cell>
          <cell r="D2998" t="str">
            <v>CR</v>
          </cell>
          <cell r="E2998" t="str">
            <v>3,00</v>
          </cell>
        </row>
        <row r="2999">
          <cell r="A2999">
            <v>38589</v>
          </cell>
          <cell r="B2999" t="str">
            <v xml:space="preserve">MEIO BLOCO DE CONCRETO ESTRUTURAL 14 X 19 X 19 CM, FBK 4,5 MPA (NBR 6136)                                                                                                                                                                                                                                                                                                                                                                                                                                 </v>
          </cell>
          <cell r="C2999" t="str">
            <v xml:space="preserve">UN    </v>
          </cell>
          <cell r="D2999" t="str">
            <v>CR</v>
          </cell>
          <cell r="E2999" t="str">
            <v>2,28</v>
          </cell>
        </row>
        <row r="3000">
          <cell r="A3000">
            <v>38594</v>
          </cell>
          <cell r="B3000" t="str">
            <v xml:space="preserve">MEIO BLOCO DE CONCRETO ESTRUTURAL 14 X 19 X 34 CM, FBK 14 MPA (NBR 6136)                                                                                                                                                                                                                                                                                                                                                                                                                                  </v>
          </cell>
          <cell r="C3000" t="str">
            <v xml:space="preserve">UN    </v>
          </cell>
          <cell r="D3000" t="str">
            <v>CR</v>
          </cell>
          <cell r="E3000" t="str">
            <v>4,74</v>
          </cell>
        </row>
        <row r="3001">
          <cell r="A3001">
            <v>34773</v>
          </cell>
          <cell r="B3001" t="str">
            <v xml:space="preserve">MEIO BLOCO DE VEDACAO DE CONCRETO APARENTE 14 X 19 X 19 CM  (CLASSE C - NBR 6136)                                                                                                                                                                                                                                                                                                                                                                                                                         </v>
          </cell>
          <cell r="C3001" t="str">
            <v xml:space="preserve">UN    </v>
          </cell>
          <cell r="D3001" t="str">
            <v>CR</v>
          </cell>
          <cell r="E3001" t="str">
            <v>2,24</v>
          </cell>
        </row>
        <row r="3002">
          <cell r="A3002">
            <v>34769</v>
          </cell>
          <cell r="B3002" t="str">
            <v xml:space="preserve">MEIO BLOCO DE VEDACAO DE CONCRETO APARENTE 19 X 19 X 19 CM (CLASSE C - NBR 6136)                                                                                                                                                                                                                                                                                                                                                                                                                          </v>
          </cell>
          <cell r="C3002" t="str">
            <v xml:space="preserve">UN    </v>
          </cell>
          <cell r="D3002" t="str">
            <v>CR</v>
          </cell>
          <cell r="E3002" t="str">
            <v>2,78</v>
          </cell>
        </row>
        <row r="3003">
          <cell r="A3003">
            <v>34763</v>
          </cell>
          <cell r="B3003" t="str">
            <v xml:space="preserve">MEIO BLOCO DE VEDACAO DE CONCRETO APARENTE 9  X 19 X 19 CM (CLASSE C - NBR 6136)                                                                                                                                                                                                                                                                                                                                                                                                                          </v>
          </cell>
          <cell r="C3003" t="str">
            <v xml:space="preserve">UN    </v>
          </cell>
          <cell r="D3003" t="str">
            <v>CR</v>
          </cell>
          <cell r="E3003" t="str">
            <v>1,71</v>
          </cell>
        </row>
        <row r="3004">
          <cell r="A3004">
            <v>34774</v>
          </cell>
          <cell r="B3004" t="str">
            <v xml:space="preserve">MEIO BLOCO DE VEDACAO DE CONCRETO 14 X 19 X 19 CM (CLASSE C - NBR 6136)                                                                                                                                                                                                                                                                                                                                                                                                                                   </v>
          </cell>
          <cell r="C3004" t="str">
            <v xml:space="preserve">UN    </v>
          </cell>
          <cell r="D3004" t="str">
            <v>CR</v>
          </cell>
          <cell r="E3004" t="str">
            <v>2,13</v>
          </cell>
        </row>
        <row r="3005">
          <cell r="A3005">
            <v>34771</v>
          </cell>
          <cell r="B3005" t="str">
            <v xml:space="preserve">MEIO BLOCO DE VEDACAO DE CONCRETO 19 X 19 X 19 CM (CLASSE C - NBR 6136)                                                                                                                                                                                                                                                                                                                                                                                                                                   </v>
          </cell>
          <cell r="C3005" t="str">
            <v xml:space="preserve">UN    </v>
          </cell>
          <cell r="D3005" t="str">
            <v>CR</v>
          </cell>
          <cell r="E3005" t="str">
            <v>2,57</v>
          </cell>
        </row>
        <row r="3006">
          <cell r="A3006">
            <v>34764</v>
          </cell>
          <cell r="B3006" t="str">
            <v xml:space="preserve">MEIO BLOCO DE VEDACAO DE CONCRETO 9 X 19 X 19 CM (CLASSE C - NBR 6136)                                                                                                                                                                                                                                                                                                                                                                                                                                    </v>
          </cell>
          <cell r="C3006" t="str">
            <v xml:space="preserve">UN    </v>
          </cell>
          <cell r="D3006" t="str">
            <v>CR</v>
          </cell>
          <cell r="E3006" t="str">
            <v>1,68</v>
          </cell>
        </row>
        <row r="3007">
          <cell r="A3007">
            <v>34788</v>
          </cell>
          <cell r="B3007" t="str">
            <v xml:space="preserve">MEIO BLOCO ESTRUTURAL CERAMICO 14 X 19 X 14 CM, 6,0 MPA (NBR 15270)                                                                                                                                                                                                                                                                                                                                                                                                                                       </v>
          </cell>
          <cell r="C3007" t="str">
            <v xml:space="preserve">UN    </v>
          </cell>
          <cell r="D3007" t="str">
            <v>CR</v>
          </cell>
          <cell r="E3007" t="str">
            <v>1,33</v>
          </cell>
        </row>
        <row r="3008">
          <cell r="A3008">
            <v>34781</v>
          </cell>
          <cell r="B3008" t="str">
            <v xml:space="preserve">MEIO BLOCO ESTRUTURAL CERAMICO 14 X 19 X 19 CM, 6,0 MPA (NBR 15270)                                                                                                                                                                                                                                                                                                                                                                                                                                       </v>
          </cell>
          <cell r="C3008" t="str">
            <v xml:space="preserve">UN    </v>
          </cell>
          <cell r="D3008" t="str">
            <v>CR</v>
          </cell>
          <cell r="E3008" t="str">
            <v>1,51</v>
          </cell>
        </row>
        <row r="3009">
          <cell r="A3009">
            <v>41682</v>
          </cell>
          <cell r="B3009" t="str">
            <v xml:space="preserve">MEIO-FIO OU GUIA DE CONCRETO PRE MOLDADO, COMP 1 M, *30 X 10/12* CM (H X L1/L2)                                                                                                                                                                                                                                                                                                                                                                                                                           </v>
          </cell>
          <cell r="C3009" t="str">
            <v xml:space="preserve">UN    </v>
          </cell>
          <cell r="D3009" t="str">
            <v>CR</v>
          </cell>
          <cell r="E3009" t="str">
            <v>29,72</v>
          </cell>
        </row>
        <row r="3010">
          <cell r="A3010">
            <v>41683</v>
          </cell>
          <cell r="B3010" t="str">
            <v xml:space="preserve">MEIO-FIO OU GUIA DE CONCRETO PRE MOLDADO, COMP 80 CM, *30 X 10/10* (H X L1/L2)                                                                                                                                                                                                                                                                                                                                                                                                                            </v>
          </cell>
          <cell r="C3010" t="str">
            <v xml:space="preserve">UN    </v>
          </cell>
          <cell r="D3010" t="str">
            <v>CR</v>
          </cell>
          <cell r="E3010" t="str">
            <v>21,86</v>
          </cell>
        </row>
        <row r="3011">
          <cell r="A3011">
            <v>41680</v>
          </cell>
          <cell r="B3011" t="str">
            <v xml:space="preserve">MEIO-FIO OU GUIA DE CONCRETO PRE-MOLDADO, COMP *39* CM, *19 X 6,5/6,5* CM (H X L1/L2)                                                                                                                                                                                                                                                                                                                                                                                                                     </v>
          </cell>
          <cell r="C3011" t="str">
            <v xml:space="preserve">UN    </v>
          </cell>
          <cell r="D3011" t="str">
            <v>CR</v>
          </cell>
          <cell r="E3011" t="str">
            <v>11,77</v>
          </cell>
        </row>
        <row r="3012">
          <cell r="A3012">
            <v>41679</v>
          </cell>
          <cell r="B3012" t="str">
            <v xml:space="preserve">MEIO-FIO OU GUIA DE CONCRETO PRE-MOLDADO, COMP 1 M, *20 X 12/15* CM (H X L1/L2)                                                                                                                                                                                                                                                                                                                                                                                                                           </v>
          </cell>
          <cell r="C3012" t="str">
            <v xml:space="preserve">UN    </v>
          </cell>
          <cell r="D3012" t="str">
            <v>CR</v>
          </cell>
          <cell r="E3012" t="str">
            <v>26,91</v>
          </cell>
        </row>
        <row r="3013">
          <cell r="A3013">
            <v>41681</v>
          </cell>
          <cell r="B3013" t="str">
            <v xml:space="preserve">MEIO-FIO OU GUIA DE CONCRETO PRE-MOLDADO, COMP 80 CM, *25 X 08/08* CM (H X L1/L2)                                                                                                                                                                                                                                                                                                                                                                                                                         </v>
          </cell>
          <cell r="C3013" t="str">
            <v xml:space="preserve">UN    </v>
          </cell>
          <cell r="D3013" t="str">
            <v>CR</v>
          </cell>
          <cell r="E3013" t="str">
            <v>18,41</v>
          </cell>
        </row>
        <row r="3014">
          <cell r="A3014">
            <v>43386</v>
          </cell>
          <cell r="B3014" t="str">
            <v xml:space="preserve">MEIO-FIO OU GUIA DE CONCRETO PRE-MOLDADO, TIPO CHAPEU PARA BOCA DE LOBO,  DIMENSOES *1,20* X 0,15 X 0,30 M                                                                                                                                                                                                                                                                                                                                                                                                </v>
          </cell>
          <cell r="C3014" t="str">
            <v xml:space="preserve">UN    </v>
          </cell>
          <cell r="D3014" t="str">
            <v>CR</v>
          </cell>
          <cell r="E3014" t="str">
            <v>42,05</v>
          </cell>
        </row>
        <row r="3015">
          <cell r="A3015">
            <v>4059</v>
          </cell>
          <cell r="B3015" t="str">
            <v xml:space="preserve">MEIO-FIO OU GUIA DE CONCRETO, PRE-MOLDADO, COMP 1 M, *30 X 12/15* CM (H X L1/L2)                                                                                                                                                                                                                                                                                                                                                                                                                          </v>
          </cell>
          <cell r="C3015" t="str">
            <v xml:space="preserve">M     </v>
          </cell>
          <cell r="D3015" t="str">
            <v>CR</v>
          </cell>
          <cell r="E3015" t="str">
            <v>29,72</v>
          </cell>
        </row>
        <row r="3016">
          <cell r="A3016">
            <v>4062</v>
          </cell>
          <cell r="B3016" t="str">
            <v xml:space="preserve">MEIO-FIO OU GUIA DE CONCRETO, PRE-MOLDADO, COMP 1 M, *30 X 15* CM (H X L)                                                                                                                                                                                                                                                                                                                                                                                                                                 </v>
          </cell>
          <cell r="C3016" t="str">
            <v xml:space="preserve">UN    </v>
          </cell>
          <cell r="D3016" t="str">
            <v>CR</v>
          </cell>
          <cell r="E3016" t="str">
            <v>29,72</v>
          </cell>
        </row>
        <row r="3017">
          <cell r="A3017">
            <v>4061</v>
          </cell>
          <cell r="B3017" t="str">
            <v xml:space="preserve">MEIO-FIO OU GUIA DE CONCRETO, PRE-MOLDADO, COMP 80 CM, *45 X 12/18* CM (H X L1/L2)                                                                                                                                                                                                                                                                                                                                                                                                                        </v>
          </cell>
          <cell r="C3017" t="str">
            <v xml:space="preserve">UN    </v>
          </cell>
          <cell r="D3017" t="str">
            <v>CR</v>
          </cell>
          <cell r="E3017" t="str">
            <v>37,00</v>
          </cell>
        </row>
        <row r="3018">
          <cell r="A3018">
            <v>41315</v>
          </cell>
          <cell r="B3018" t="str">
            <v xml:space="preserve">MEMBRANA IMPERMEABILIZANTE A BASE DE POLIUREIA, BICOMPONENTE, APLICACAO A FRIO                                                                                                                                                                                                                                                                                                                                                                                                                            </v>
          </cell>
          <cell r="C3018" t="str">
            <v xml:space="preserve">KG    </v>
          </cell>
          <cell r="D3018" t="str">
            <v>CR</v>
          </cell>
          <cell r="E3018" t="str">
            <v>87,13</v>
          </cell>
        </row>
        <row r="3019">
          <cell r="A3019">
            <v>43148</v>
          </cell>
          <cell r="B3019" t="str">
            <v xml:space="preserve">MEMBRANA IMPERMEABILIZANTE A BASE DE POLIURETANO                                                                                                                                                                                                                                                                                                                                                                                                                                                          </v>
          </cell>
          <cell r="C3019" t="str">
            <v xml:space="preserve">KG    </v>
          </cell>
          <cell r="D3019" t="str">
            <v>CR</v>
          </cell>
          <cell r="E3019" t="str">
            <v>59,14</v>
          </cell>
        </row>
        <row r="3020">
          <cell r="A3020">
            <v>43147</v>
          </cell>
          <cell r="B3020" t="str">
            <v xml:space="preserve">MEMBRANA IMPERMEABILIZANTE ACRILICA MONOCOMPONENTE                                                                                                                                                                                                                                                                                                                                                                                                                                                        </v>
          </cell>
          <cell r="C3020" t="str">
            <v xml:space="preserve">KG    </v>
          </cell>
          <cell r="D3020" t="str">
            <v>CR</v>
          </cell>
          <cell r="E3020" t="str">
            <v>22,90</v>
          </cell>
        </row>
        <row r="3021">
          <cell r="A3021">
            <v>10608</v>
          </cell>
          <cell r="B3021" t="str">
            <v xml:space="preserve">MESA VIBRATORIA COM DIMENSOES DE 2,0 X 1,0 M, COM MOTOR ELETRICO DE 2 POLOS E POTENCIA DE 3 CV                                                                                                                                                                                                                                                                                                                                                                                                            </v>
          </cell>
          <cell r="C3021" t="str">
            <v xml:space="preserve">UN    </v>
          </cell>
          <cell r="D3021" t="str">
            <v xml:space="preserve">C </v>
          </cell>
          <cell r="E3021" t="str">
            <v>9.629,80</v>
          </cell>
        </row>
        <row r="3022">
          <cell r="A3022">
            <v>4069</v>
          </cell>
          <cell r="B3022" t="str">
            <v xml:space="preserve">MESTRE DE OBRAS (HORISTA)                                                                                                                                                                                                                                                                                                                                                                                                                                                                                 </v>
          </cell>
          <cell r="C3022" t="str">
            <v xml:space="preserve">H     </v>
          </cell>
          <cell r="D3022" t="str">
            <v>CR</v>
          </cell>
          <cell r="E3022" t="str">
            <v>71,31</v>
          </cell>
        </row>
        <row r="3023">
          <cell r="A3023">
            <v>40819</v>
          </cell>
          <cell r="B3023" t="str">
            <v xml:space="preserve">MESTRE DE OBRAS (MENSALISTA)                                                                                                                                                                                                                                                                                                                                                                                                                                                                              </v>
          </cell>
          <cell r="C3023" t="str">
            <v xml:space="preserve">MES   </v>
          </cell>
          <cell r="D3023" t="str">
            <v>CR</v>
          </cell>
          <cell r="E3023" t="str">
            <v>12.483,37</v>
          </cell>
        </row>
        <row r="3024">
          <cell r="A3024">
            <v>34361</v>
          </cell>
          <cell r="B3024" t="str">
            <v xml:space="preserve">METACAULIM DE ALTA REATIVIDADE/CAULIM CALCINADO                                                                                                                                                                                                                                                                                                                                                                                                                                                           </v>
          </cell>
          <cell r="C3024" t="str">
            <v xml:space="preserve">KG    </v>
          </cell>
          <cell r="D3024" t="str">
            <v>CR</v>
          </cell>
          <cell r="E3024" t="str">
            <v>16,67</v>
          </cell>
        </row>
        <row r="3025">
          <cell r="A3025">
            <v>36512</v>
          </cell>
          <cell r="B3025" t="str">
            <v xml:space="preserve">MICRO-TRATOR CORTADOR DE GRAMA COM LARGURA DO CORTE DE 107 CM, COM  2 LAMINAS E DESCARTE LATERAL                                                                                                                                                                                                                                                                                                                                                                                                          </v>
          </cell>
          <cell r="C3025" t="str">
            <v xml:space="preserve">UN    </v>
          </cell>
          <cell r="D3025" t="str">
            <v>CR</v>
          </cell>
          <cell r="E3025" t="str">
            <v>20.394,65</v>
          </cell>
        </row>
        <row r="3026">
          <cell r="A3026">
            <v>44478</v>
          </cell>
          <cell r="B3026" t="str">
            <v xml:space="preserve">MICROESFERAS DE VIDRO PARA SINALIZACAO HORIZONTAL VIARIA, TIPO I-B (PREMIX) - NBR  16184                                                                                                                                                                                                                                                                                                                                                                                                                  </v>
          </cell>
          <cell r="C3026" t="str">
            <v xml:space="preserve">KG    </v>
          </cell>
          <cell r="D3026" t="str">
            <v>CR</v>
          </cell>
          <cell r="E3026" t="str">
            <v>13,33</v>
          </cell>
        </row>
        <row r="3027">
          <cell r="A3027">
            <v>44477</v>
          </cell>
          <cell r="B3027" t="str">
            <v xml:space="preserve">MICROESFERAS DE VIDRO PARA SINALIZACAO HORIZONTAL VIARIA, TIPO II-A (DROP-ON) - NBR  16184                                                                                                                                                                                                                                                                                                                                                                                                                </v>
          </cell>
          <cell r="C3027" t="str">
            <v xml:space="preserve">KG    </v>
          </cell>
          <cell r="D3027" t="str">
            <v>CR</v>
          </cell>
          <cell r="E3027" t="str">
            <v>13,33</v>
          </cell>
        </row>
        <row r="3028">
          <cell r="A3028">
            <v>11697</v>
          </cell>
          <cell r="B3028" t="str">
            <v xml:space="preserve">MICTORIO COLETIVO ACO INOX (AISI 304), E = 0,8 MM, DE *100 X 40 X 30* CM (C X A X P)                                                                                                                                                                                                                                                                                                                                                                                                                      </v>
          </cell>
          <cell r="C3028" t="str">
            <v xml:space="preserve">UN    </v>
          </cell>
          <cell r="D3028" t="str">
            <v>CR</v>
          </cell>
          <cell r="E3028" t="str">
            <v>682,51</v>
          </cell>
        </row>
        <row r="3029">
          <cell r="A3029">
            <v>11698</v>
          </cell>
          <cell r="B3029" t="str">
            <v xml:space="preserve">MICTORIO COLETIVO ACO INOX (AISI 304), E = 0,8 MM, DE *100 X 50 X 35* CM (C X A X P)                                                                                                                                                                                                                                                                                                                                                                                                                      </v>
          </cell>
          <cell r="C3029" t="str">
            <v xml:space="preserve">UN    </v>
          </cell>
          <cell r="D3029" t="str">
            <v>CR</v>
          </cell>
          <cell r="E3029" t="str">
            <v>814,20</v>
          </cell>
        </row>
        <row r="3030">
          <cell r="A3030">
            <v>11699</v>
          </cell>
          <cell r="B3030" t="str">
            <v xml:space="preserve">MICTORIO INDIVIDUAL ACO INOX (AISI 304), E = 0,8 MM, DE *50  X 45  X 35* (C X A X P)                                                                                                                                                                                                                                                                                                                                                                                                                      </v>
          </cell>
          <cell r="C3030" t="str">
            <v xml:space="preserve">UN    </v>
          </cell>
          <cell r="D3030" t="str">
            <v>CR</v>
          </cell>
          <cell r="E3030" t="str">
            <v>899,87</v>
          </cell>
        </row>
        <row r="3031">
          <cell r="A3031">
            <v>10432</v>
          </cell>
          <cell r="B3031" t="str">
            <v xml:space="preserve">MICTORIO INDIVIDUAL, SIFONADO, DE LOUCA BRANCA, SEM COMPLEMENTOS                                                                                                                                                                                                                                                                                                                                                                                                                                          </v>
          </cell>
          <cell r="C3031" t="str">
            <v xml:space="preserve">UN    </v>
          </cell>
          <cell r="D3031" t="str">
            <v>CR</v>
          </cell>
          <cell r="E3031" t="str">
            <v>344,05</v>
          </cell>
        </row>
        <row r="3032">
          <cell r="A3032">
            <v>44020</v>
          </cell>
          <cell r="B3032" t="str">
            <v xml:space="preserve">MICTORIO INDIVIDUAL, SIFONADO, VALVULA EMBUTIDA, DE LOUCA BRANCA, SEM COMPLEMENTOS - PADRAO ALTO                                                                                                                                                                                                                                                                                                                                                                                                          </v>
          </cell>
          <cell r="C3032" t="str">
            <v xml:space="preserve">UN    </v>
          </cell>
          <cell r="D3032" t="str">
            <v>CR</v>
          </cell>
          <cell r="E3032" t="str">
            <v>848,82</v>
          </cell>
        </row>
        <row r="3033">
          <cell r="A3033">
            <v>41420</v>
          </cell>
          <cell r="B3033" t="str">
            <v xml:space="preserve">MINICAPTOR, EM ACO GALVANIZADO A FOGO, FIXACAO COM ROSCA SOBERBA OU MECANICA, H=600 MM X DN=10 MM                                                                                                                                                                                                                                                                                                                                                                                                         </v>
          </cell>
          <cell r="C3033" t="str">
            <v xml:space="preserve">UN    </v>
          </cell>
          <cell r="D3033" t="str">
            <v>CR</v>
          </cell>
          <cell r="E3033" t="str">
            <v>10,34</v>
          </cell>
        </row>
        <row r="3034">
          <cell r="A3034">
            <v>41422</v>
          </cell>
          <cell r="B3034" t="str">
            <v xml:space="preserve">MINICAPTOR, EM ACO GALVANIZADO A FOGO, FIXACAO HORIZONTAL COM BANDEIRA A 20 CM, H=600 MM E X DN=10 MM                                                                                                                                                                                                                                                                                                                                                                                                     </v>
          </cell>
          <cell r="C3034" t="str">
            <v xml:space="preserve">UN    </v>
          </cell>
          <cell r="D3034" t="str">
            <v>CR</v>
          </cell>
          <cell r="E3034" t="str">
            <v>14,12</v>
          </cell>
        </row>
        <row r="3035">
          <cell r="A3035">
            <v>41425</v>
          </cell>
          <cell r="B3035" t="str">
            <v xml:space="preserve">MINICAPTOR, EM ACO GALVANIZADO A FOGO, FIXACAO HORIZONTAL DE 1 FUROS, SEM BANDEIRA, H=300 MM X DN=10 MM                                                                                                                                                                                                                                                                                                                                                                                                   </v>
          </cell>
          <cell r="C3035" t="str">
            <v xml:space="preserve">UN    </v>
          </cell>
          <cell r="D3035" t="str">
            <v>CR</v>
          </cell>
          <cell r="E3035" t="str">
            <v>7,23</v>
          </cell>
        </row>
        <row r="3036">
          <cell r="A3036">
            <v>41426</v>
          </cell>
          <cell r="B3036" t="str">
            <v xml:space="preserve">MINICAPTOR, EM ACO GALVANIZADO A FOGO, FIXACAO HORIZONTAL DE 2 FUROS, SEM BANDEIRA, H=600 MM X DN=10 MM                                                                                                                                                                                                                                                                                                                                                                                                   </v>
          </cell>
          <cell r="C3036" t="str">
            <v xml:space="preserve">UN    </v>
          </cell>
          <cell r="D3036" t="str">
            <v>CR</v>
          </cell>
          <cell r="E3036" t="str">
            <v>13,03</v>
          </cell>
        </row>
        <row r="3037">
          <cell r="A3037">
            <v>41419</v>
          </cell>
          <cell r="B3037" t="str">
            <v xml:space="preserve">MINICAPTOR, EM ACO GALVANIZADO A FOGO,Â  FIXACAO COM ROSCA SOBERBA OU MECANICA, H=300 MM X DN=10 MM                                                                                                                                                                                                                                                                                                                                                                                                       </v>
          </cell>
          <cell r="C3037" t="str">
            <v xml:space="preserve">UN    </v>
          </cell>
          <cell r="D3037" t="str">
            <v>CR</v>
          </cell>
          <cell r="E3037" t="str">
            <v>7,60</v>
          </cell>
        </row>
        <row r="3038">
          <cell r="A3038">
            <v>41421</v>
          </cell>
          <cell r="B3038" t="str">
            <v xml:space="preserve">MINICAPTOR, EM ACO GALVANIZADO A FOGO,Â  FIXACAO HORIZONTAL COM BANDEIRA A 20 CM, H=300 MM E X DN=10 MM                                                                                                                                                                                                                                                                                                                                                                                                   </v>
          </cell>
          <cell r="C3038" t="str">
            <v xml:space="preserve">UN    </v>
          </cell>
          <cell r="D3038" t="str">
            <v>CR</v>
          </cell>
          <cell r="E3038" t="str">
            <v>10,32</v>
          </cell>
        </row>
        <row r="3039">
          <cell r="A3039">
            <v>41414</v>
          </cell>
          <cell r="B3039" t="str">
            <v xml:space="preserve">MINICAPTORES DE INSERCAO, EM ACO GALVANIZADO A FOGO, H=300 MM X DN=10 MM                                                                                                                                                                                                                                                                                                                                                                                                                                  </v>
          </cell>
          <cell r="C3039" t="str">
            <v xml:space="preserve">UN    </v>
          </cell>
          <cell r="D3039" t="str">
            <v>CR</v>
          </cell>
          <cell r="E3039" t="str">
            <v>23,92</v>
          </cell>
        </row>
        <row r="3040">
          <cell r="A3040">
            <v>41415</v>
          </cell>
          <cell r="B3040" t="str">
            <v xml:space="preserve">MINICAPTORES DE INSERCAO, EM ACO GALVANIZADO A FOGO, H=600,MM X DN=10,MM                                                                                                                                                                                                                                                                                                                                                                                                                                  </v>
          </cell>
          <cell r="C3040" t="str">
            <v xml:space="preserve">UN    </v>
          </cell>
          <cell r="D3040" t="str">
            <v>CR</v>
          </cell>
          <cell r="E3040" t="str">
            <v>27,86</v>
          </cell>
        </row>
        <row r="3041">
          <cell r="A3041">
            <v>37514</v>
          </cell>
          <cell r="B3041" t="str">
            <v xml:space="preserve">MINICARREGADEIRA SOBRE RODAS, POTENCIA LIQUIDA DE *47* HP, CAPACIDADE NOMINAL DE OPERACAO DE *646* KG                                                                                                                                                                                                                                                                                                                                                                                                     </v>
          </cell>
          <cell r="C3041" t="str">
            <v xml:space="preserve">UN    </v>
          </cell>
          <cell r="D3041" t="str">
            <v xml:space="preserve">C </v>
          </cell>
          <cell r="E3041" t="str">
            <v>320.000,00</v>
          </cell>
        </row>
        <row r="3042">
          <cell r="A3042">
            <v>37519</v>
          </cell>
          <cell r="B3042" t="str">
            <v xml:space="preserve">MINICARREGADEIRA SOBRE RODAS, POTENCIA LIQUIDA DE *72* HP, CAPACIDADE NOMINAL DE OPERACAO DE *1200* KG                                                                                                                                                                                                                                                                                                                                                                                                    </v>
          </cell>
          <cell r="C3042" t="str">
            <v xml:space="preserve">UN    </v>
          </cell>
          <cell r="D3042" t="str">
            <v>CR</v>
          </cell>
          <cell r="E3042" t="str">
            <v>493.853,88</v>
          </cell>
        </row>
        <row r="3043">
          <cell r="A3043">
            <v>37520</v>
          </cell>
          <cell r="B3043" t="str">
            <v xml:space="preserve">MINIESCAVADEIRA SOBRE ESTEIRAS, POTENCIA LIQUIDA DE *30* HP, PESO OPERACIONAL DE *3.500* KG                                                                                                                                                                                                                                                                                                                                                                                                               </v>
          </cell>
          <cell r="C3043" t="str">
            <v xml:space="preserve">UN    </v>
          </cell>
          <cell r="D3043" t="str">
            <v>CR</v>
          </cell>
          <cell r="E3043" t="str">
            <v>485.757,92</v>
          </cell>
        </row>
        <row r="3044">
          <cell r="A3044">
            <v>37521</v>
          </cell>
          <cell r="B3044" t="str">
            <v xml:space="preserve">MINIESCAVADEIRA SOBRE ESTEIRAS, POTENCIA LIQUIDA DE *42* HP, PESO OPERACIONAL DE *4.500* KG                                                                                                                                                                                                                                                                                                                                                                                                               </v>
          </cell>
          <cell r="C3044" t="str">
            <v xml:space="preserve">UN    </v>
          </cell>
          <cell r="D3044" t="str">
            <v>CR</v>
          </cell>
          <cell r="E3044" t="str">
            <v>592.624,67</v>
          </cell>
        </row>
        <row r="3045">
          <cell r="A3045">
            <v>37522</v>
          </cell>
          <cell r="B3045" t="str">
            <v xml:space="preserve">MINIESCAVADEIRA SOBRE ESTEIRAS, POTENCIA LIQUIDA DE *42* HP, PESO OPERACIONAL DE *5.300* KG                                                                                                                                                                                                                                                                                                                                                                                                               </v>
          </cell>
          <cell r="C3045" t="str">
            <v xml:space="preserve">UN    </v>
          </cell>
          <cell r="D3045" t="str">
            <v>CR</v>
          </cell>
          <cell r="E3045" t="str">
            <v>610.454,24</v>
          </cell>
        </row>
        <row r="3046">
          <cell r="A3046">
            <v>21109</v>
          </cell>
          <cell r="B3046" t="str">
            <v xml:space="preserve">MINUTERIA ELETRONICA COLETIVA COM POTENCIA MAXIMA RESISTIVA PARA LAMPADAS FLUORESCENTES DE *300* W ( 110 V ) / *600* W ( 110 V )                                                                                                                                                                                                                                                                                                                                                                          </v>
          </cell>
          <cell r="C3046" t="str">
            <v xml:space="preserve">UN    </v>
          </cell>
          <cell r="D3046" t="str">
            <v>CR</v>
          </cell>
          <cell r="E3046" t="str">
            <v>71,48</v>
          </cell>
        </row>
        <row r="3047">
          <cell r="A3047">
            <v>37546</v>
          </cell>
          <cell r="B3047" t="str">
            <v xml:space="preserve">MISTURADOR DE ARGAMASSA, EIXO HORIZONTAL, CAPACIDADE DE MISTURA 160 KG, MOTOR ELETRICO TRIFASICO 220/380 V, POTENCIA 3 CV                                                                                                                                                                                                                                                                                                                                                                                 </v>
          </cell>
          <cell r="C3047" t="str">
            <v xml:space="preserve">UN    </v>
          </cell>
          <cell r="D3047" t="str">
            <v>CR</v>
          </cell>
          <cell r="E3047" t="str">
            <v>12.028,65</v>
          </cell>
        </row>
        <row r="3048">
          <cell r="A3048">
            <v>37544</v>
          </cell>
          <cell r="B3048" t="str">
            <v xml:space="preserve">MISTURADOR DE ARGAMASSA, EIXO HORIZONTAL, CAPACIDADE DE MISTURA 300 KG, MOTOR ELETRICO TRIFASICO 220/380 V, POTENCIA 5 CV                                                                                                                                                                                                                                                                                                                                                                                 </v>
          </cell>
          <cell r="C3048" t="str">
            <v xml:space="preserve">UN    </v>
          </cell>
          <cell r="D3048" t="str">
            <v>CR</v>
          </cell>
          <cell r="E3048" t="str">
            <v>12.722,32</v>
          </cell>
        </row>
        <row r="3049">
          <cell r="A3049">
            <v>37545</v>
          </cell>
          <cell r="B3049" t="str">
            <v xml:space="preserve">MISTURADOR DE ARGAMASSA, EIXO HORIZONTAL, CAPACIDADE DE MISTURA 600 KG, MOTOR ELETRICO TRIFASICO 220/380 V, POTENCIA 7,5 CV                                                                                                                                                                                                                                                                                                                                                                               </v>
          </cell>
          <cell r="C3049" t="str">
            <v xml:space="preserve">UN    </v>
          </cell>
          <cell r="D3049" t="str">
            <v>CR</v>
          </cell>
          <cell r="E3049" t="str">
            <v>15.137,86</v>
          </cell>
        </row>
        <row r="3050">
          <cell r="A3050">
            <v>36793</v>
          </cell>
          <cell r="B3050" t="str">
            <v xml:space="preserve">MISTURADOR DE METAL CROMADO DE PAREDE PARA LAVATORIO (REF 1878)                                                                                                                                                                                                                                                                                                                                                                                                                                           </v>
          </cell>
          <cell r="C3050" t="str">
            <v xml:space="preserve">UN    </v>
          </cell>
          <cell r="D3050" t="str">
            <v>CR</v>
          </cell>
          <cell r="E3050" t="str">
            <v>785,69</v>
          </cell>
        </row>
        <row r="3051">
          <cell r="A3051">
            <v>11769</v>
          </cell>
          <cell r="B3051" t="str">
            <v xml:space="preserve">MISTURADOR DE METAL CROMADO, DE MESA/BANCADA, COM BICA BAIXA, PARA LAVATORIO (REF 1875)                                                                                                                                                                                                                                                                                                                                                                                                                   </v>
          </cell>
          <cell r="C3051" t="str">
            <v xml:space="preserve">UN    </v>
          </cell>
          <cell r="D3051" t="str">
            <v>CR</v>
          </cell>
          <cell r="E3051" t="str">
            <v>347,21</v>
          </cell>
        </row>
        <row r="3052">
          <cell r="A3052">
            <v>11771</v>
          </cell>
          <cell r="B3052" t="str">
            <v xml:space="preserve">MISTURADOR DE PAREDE, DE METAL CROMADO, PARA COZINHA, BICA ALTA MOVEL, COM AREJADOR ARTICULADO (REF 1258)                                                                                                                                                                                                                                                                                                                                                                                                 </v>
          </cell>
          <cell r="C3052" t="str">
            <v xml:space="preserve">UN    </v>
          </cell>
          <cell r="D3052" t="str">
            <v>CR</v>
          </cell>
          <cell r="E3052" t="str">
            <v>425,29</v>
          </cell>
        </row>
        <row r="3053">
          <cell r="A3053">
            <v>39919</v>
          </cell>
          <cell r="B3053" t="str">
            <v xml:space="preserve">MISTURADOR DUPLO HORIZONTAL DE ALTA TURBULENCIA, CAPACIDADE / VOLUME 2 X 500 LITROS, MOTORES ELETRICOS MINIMO 5 CV CADA,  PARA NATA CIMENTO, ARGAMASSA E OUTROS                                                                                                                                                                                                                                                                                                                                           </v>
          </cell>
          <cell r="C3053" t="str">
            <v xml:space="preserve">UN    </v>
          </cell>
          <cell r="D3053" t="str">
            <v>CR</v>
          </cell>
          <cell r="E3053" t="str">
            <v>60.210,08</v>
          </cell>
        </row>
        <row r="3054">
          <cell r="A3054">
            <v>38385</v>
          </cell>
          <cell r="B3054" t="str">
            <v xml:space="preserve">MISTURADOR MANUAL DE TINTAS PARA FURADEIRA, HASTE METALICA *60* CM, COM HELICE  (MEXEDOR DE TINTA)                                                                                                                                                                                                                                                                                                                                                                                                        </v>
          </cell>
          <cell r="C3054" t="str">
            <v xml:space="preserve">UN    </v>
          </cell>
          <cell r="D3054" t="str">
            <v>CR</v>
          </cell>
          <cell r="E3054" t="str">
            <v>58,06</v>
          </cell>
        </row>
        <row r="3055">
          <cell r="A3055">
            <v>36800</v>
          </cell>
          <cell r="B3055" t="str">
            <v xml:space="preserve">MISTURADOR METALICO, BASE PARA CHUVEIRO/BANHEIRA, 1/2 " OU 3/4 ", SOLDAVEL OU ROSCAVEL (NAO INCLUI ACABAMENTOS)                                                                                                                                                                                                                                                                                                                                                                                           </v>
          </cell>
          <cell r="C3055" t="str">
            <v xml:space="preserve">UN    </v>
          </cell>
          <cell r="D3055" t="str">
            <v>CR</v>
          </cell>
          <cell r="E3055" t="str">
            <v>208,63</v>
          </cell>
        </row>
        <row r="3056">
          <cell r="A3056">
            <v>37587</v>
          </cell>
          <cell r="B3056" t="str">
            <v xml:space="preserve">MISTURADOR MONOCOMANDO PARA CHUVEIRO, BASE BRUTA, METALICO COM ACABAMENTO CROMADO                                                                                                                                                                                                                                                                                                                                                                                                                         </v>
          </cell>
          <cell r="C3056" t="str">
            <v xml:space="preserve">UN    </v>
          </cell>
          <cell r="D3056" t="str">
            <v>CR</v>
          </cell>
          <cell r="E3056" t="str">
            <v>458,37</v>
          </cell>
        </row>
        <row r="3057">
          <cell r="A3057">
            <v>11561</v>
          </cell>
          <cell r="B3057" t="str">
            <v xml:space="preserve">MOLA HIDRAULICA AEREA, PARA PORTAS DE ATE 1.100 MM E PESO DE ATE 85 KG, COM CORPO EM ALUMINIO E BRACO EM ACO, SEM BRACO DE PARADA                                                                                                                                                                                                                                                                                                                                                                         </v>
          </cell>
          <cell r="C3057" t="str">
            <v xml:space="preserve">UN    </v>
          </cell>
          <cell r="D3057" t="str">
            <v>CR</v>
          </cell>
          <cell r="E3057" t="str">
            <v>224,18</v>
          </cell>
        </row>
        <row r="3058">
          <cell r="A3058">
            <v>43604</v>
          </cell>
          <cell r="B3058" t="str">
            <v xml:space="preserve">MOLA HIDRAULICA AEREA, PARA PORTAS DE ATE 850 MM E PESO DE ATE 50 KG, COM CORPO EM ALUMINIO E BRACO EM ACO, SEM BRACO DE PARADA                                                                                                                                                                                                                                                                                                                                                                           </v>
          </cell>
          <cell r="C3058" t="str">
            <v xml:space="preserve">UN    </v>
          </cell>
          <cell r="D3058" t="str">
            <v>CR</v>
          </cell>
          <cell r="E3058" t="str">
            <v>119,51</v>
          </cell>
        </row>
        <row r="3059">
          <cell r="A3059">
            <v>11560</v>
          </cell>
          <cell r="B3059" t="str">
            <v xml:space="preserve">MOLA HIDRAULICA AEREA, PARA PORTAS DE ATE 950 MM E PESO DE ATE 65 KG, COM CORPO EM ALUMINIO E BRACO EM ACO, SEM BRACO DE PARADA                                                                                                                                                                                                                                                                                                                                                                           </v>
          </cell>
          <cell r="C3059" t="str">
            <v xml:space="preserve">UN    </v>
          </cell>
          <cell r="D3059" t="str">
            <v>CR</v>
          </cell>
          <cell r="E3059" t="str">
            <v>173,03</v>
          </cell>
        </row>
        <row r="3060">
          <cell r="A3060">
            <v>11499</v>
          </cell>
          <cell r="B3060" t="str">
            <v xml:space="preserve">MOLA HIDRAULICA DE PISO, PARA PORTAS DE ATE 1100 MM E PESO DE ATE 120 KG, COM CORPO EM ACO INOX                                                                                                                                                                                                                                                                                                                                                                                                           </v>
          </cell>
          <cell r="C3060" t="str">
            <v xml:space="preserve">UN    </v>
          </cell>
          <cell r="D3060" t="str">
            <v>CR</v>
          </cell>
          <cell r="E3060" t="str">
            <v>1.279,37</v>
          </cell>
        </row>
        <row r="3061">
          <cell r="A3061">
            <v>34761</v>
          </cell>
          <cell r="B3061" t="str">
            <v xml:space="preserve">MONTADOR DE ELETROELETRONICOS (HORISTA)                                                                                                                                                                                                                                                                                                                                                                                                                                                                   </v>
          </cell>
          <cell r="C3061" t="str">
            <v xml:space="preserve">H     </v>
          </cell>
          <cell r="D3061" t="str">
            <v>CR</v>
          </cell>
          <cell r="E3061" t="str">
            <v>31,10</v>
          </cell>
        </row>
        <row r="3062">
          <cell r="A3062">
            <v>40924</v>
          </cell>
          <cell r="B3062" t="str">
            <v xml:space="preserve">MONTADOR DE ELETROELETRONICOS (MENSALISTA)                                                                                                                                                                                                                                                                                                                                                                                                                                                                </v>
          </cell>
          <cell r="C3062" t="str">
            <v xml:space="preserve">MES   </v>
          </cell>
          <cell r="D3062" t="str">
            <v>CR</v>
          </cell>
          <cell r="E3062" t="str">
            <v>5.446,06</v>
          </cell>
        </row>
        <row r="3063">
          <cell r="A3063">
            <v>40983</v>
          </cell>
          <cell r="B3063" t="str">
            <v xml:space="preserve">MONTADOR DE ESTRUTURAS METALICAS (MENSALISTA)                                                                                                                                                                                                                                                                                                                                                                                                                                                             </v>
          </cell>
          <cell r="C3063" t="str">
            <v xml:space="preserve">MES   </v>
          </cell>
          <cell r="D3063" t="str">
            <v>CR</v>
          </cell>
          <cell r="E3063" t="str">
            <v>3.435,05</v>
          </cell>
        </row>
        <row r="3064">
          <cell r="A3064">
            <v>44497</v>
          </cell>
          <cell r="B3064" t="str">
            <v xml:space="preserve">MONTADOR DE ESTRUTURAS METALICAS HORISTA                                                                                                                                                                                                                                                                                                                                                                                                                                                                  </v>
          </cell>
          <cell r="C3064" t="str">
            <v xml:space="preserve">H     </v>
          </cell>
          <cell r="D3064" t="str">
            <v>CR</v>
          </cell>
          <cell r="E3064" t="str">
            <v>19,61</v>
          </cell>
        </row>
        <row r="3065">
          <cell r="A3065">
            <v>2437</v>
          </cell>
          <cell r="B3065" t="str">
            <v xml:space="preserve">MONTADOR DE MAQUINAS (HORISTA)                                                                                                                                                                                                                                                                                                                                                                                                                                                                            </v>
          </cell>
          <cell r="C3065" t="str">
            <v xml:space="preserve">H     </v>
          </cell>
          <cell r="D3065" t="str">
            <v>CR</v>
          </cell>
          <cell r="E3065" t="str">
            <v>33,15</v>
          </cell>
        </row>
        <row r="3066">
          <cell r="A3066">
            <v>40921</v>
          </cell>
          <cell r="B3066" t="str">
            <v xml:space="preserve">MONTADOR DE MAQUINAS (MENSALISTA)                                                                                                                                                                                                                                                                                                                                                                                                                                                                         </v>
          </cell>
          <cell r="C3066" t="str">
            <v xml:space="preserve">MES   </v>
          </cell>
          <cell r="D3066" t="str">
            <v>CR</v>
          </cell>
          <cell r="E3066" t="str">
            <v>5.804,64</v>
          </cell>
        </row>
        <row r="3067">
          <cell r="A3067">
            <v>14252</v>
          </cell>
          <cell r="B3067" t="str">
            <v xml:space="preserve">MOTOBOMBA AUTOESCORVANTE MOTOR A GASOLINA, POTENCIA 6,0HP, BOCAIS 3" X 3", HM/Q = 5 MCA / 24 M3/H A 52,5 MCA / 5,0 M3/H                                                                                                                                                                                                                                                                                                                                                                                   </v>
          </cell>
          <cell r="C3067" t="str">
            <v xml:space="preserve">UN    </v>
          </cell>
          <cell r="D3067" t="str">
            <v>CR</v>
          </cell>
          <cell r="E3067" t="str">
            <v>4.260,58</v>
          </cell>
        </row>
        <row r="3068">
          <cell r="A3068">
            <v>730</v>
          </cell>
          <cell r="B3068" t="str">
            <v xml:space="preserve">MOTOBOMBA AUTOESCORVANTE MOTOR ELETRICO TRIFASICO 7,4HP BOCA DIAMETRO DE SUCCAO X RECLAQUE: 2"X2", HM/ Q = 10 M / 73,5 M3/H A 28 M / 8,2 M3 /H                                                                                                                                                                                                                                                                                                                                                            </v>
          </cell>
          <cell r="C3068" t="str">
            <v xml:space="preserve">UN    </v>
          </cell>
          <cell r="D3068" t="str">
            <v>CR</v>
          </cell>
          <cell r="E3068" t="str">
            <v>11.383,47</v>
          </cell>
        </row>
        <row r="3069">
          <cell r="A3069">
            <v>723</v>
          </cell>
          <cell r="B3069" t="str">
            <v xml:space="preserve">MOTOBOMBA AUTOESCORVANTE POTENCIA 5,42 HP, BOCAIS SUCCAO X RECALQUE 2" X 2", A GASOLINA, DIAMETRO DO ROTOR 122 MM HM/Q = 6 MCA / 33,0 M3/H A 28 MCA / 8,0 M3/H                                                                                                                                                                                                                                                                                                                                            </v>
          </cell>
          <cell r="C3069" t="str">
            <v xml:space="preserve">UN    </v>
          </cell>
          <cell r="D3069" t="str">
            <v>CR</v>
          </cell>
          <cell r="E3069" t="str">
            <v>5.657,98</v>
          </cell>
        </row>
        <row r="3070">
          <cell r="A3070">
            <v>36502</v>
          </cell>
          <cell r="B3070" t="str">
            <v xml:space="preserve">MOTOBOMBA CENTRIFUGA, MOTOR A GASOLINA, POTENCIA 5,42 HP, BOCAIS 1 1/2" X 1", DIAMETRO ROTOR 143 MM HM/Q = 6 MCA / 16,8 M3/H A 38 MCA / 6,6 M3/H                                                                                                                                                                                                                                                                                                                                                          </v>
          </cell>
          <cell r="C3070" t="str">
            <v xml:space="preserve">UN    </v>
          </cell>
          <cell r="D3070" t="str">
            <v>CR</v>
          </cell>
          <cell r="E3070" t="str">
            <v>5.317,83</v>
          </cell>
        </row>
        <row r="3071">
          <cell r="A3071">
            <v>36503</v>
          </cell>
          <cell r="B3071" t="str">
            <v xml:space="preserve">MOTOBOMBA TRASH (PARA AGUA SUJA) AUTO ESCORVANTE, MOTOR GASOLINA DE 6,41 HP, DIAMETROS DE SUCCAO X RECALQUE: 3" X 3", HM/Q: 10/60 A 23/0                                                                                                                                                                                                                                                                                                                                                                  </v>
          </cell>
          <cell r="C3071" t="str">
            <v xml:space="preserve">UN    </v>
          </cell>
          <cell r="D3071" t="str">
            <v>CR</v>
          </cell>
          <cell r="E3071" t="str">
            <v>6.557,51</v>
          </cell>
        </row>
        <row r="3072">
          <cell r="A3072">
            <v>4090</v>
          </cell>
          <cell r="B3072" t="str">
            <v xml:space="preserve">MOTONIVELADORA POTENCIA BASICA LIQUIDA (PRIMEIRA MARCHA) 125 HP , PESO BRUTO 13843 KG, LARGURA DA LAMINA DE 3,7 M                                                                                                                                                                                                                                                                                                                                                                                         </v>
          </cell>
          <cell r="C3072" t="str">
            <v xml:space="preserve">UN    </v>
          </cell>
          <cell r="D3072" t="str">
            <v xml:space="preserve">C </v>
          </cell>
          <cell r="E3072" t="str">
            <v>1.120.000,00</v>
          </cell>
        </row>
        <row r="3073">
          <cell r="A3073">
            <v>13227</v>
          </cell>
          <cell r="B3073" t="str">
            <v xml:space="preserve">MOTONIVELADORA POTENCIA BASICA LIQUIDA (PRIMEIRA MARCHA) 171 HP, PESO BRUTO 14768 KG, LARGURA DA LAMINA DE 3,7 M                                                                                                                                                                                                                                                                                                                                                                                          </v>
          </cell>
          <cell r="C3073" t="str">
            <v xml:space="preserve">UN    </v>
          </cell>
          <cell r="D3073" t="str">
            <v>CR</v>
          </cell>
          <cell r="E3073" t="str">
            <v>1.391.739,66</v>
          </cell>
        </row>
        <row r="3074">
          <cell r="A3074">
            <v>10597</v>
          </cell>
          <cell r="B3074" t="str">
            <v xml:space="preserve">MOTONIVELADORA POTENCIA BASICA LIQUIDA (PRIMEIRA MARCHA) 186 HP, PESO BRUTO 15785 KG, LARGURA DA LAMINA DE 4,3 M                                                                                                                                                                                                                                                                                                                                                                                          </v>
          </cell>
          <cell r="C3074" t="str">
            <v xml:space="preserve">UN    </v>
          </cell>
          <cell r="D3074" t="str">
            <v>CR</v>
          </cell>
          <cell r="E3074" t="str">
            <v>1.464.985,53</v>
          </cell>
        </row>
        <row r="3075">
          <cell r="A3075">
            <v>39628</v>
          </cell>
          <cell r="B3075" t="str">
            <v xml:space="preserve">MOTOR A DIESEL PARA VIBRADOR DE IMERSAO, DE *4,7* CV                                                                                                                                                                                                                                                                                                                                                                                                                                                      </v>
          </cell>
          <cell r="C3075" t="str">
            <v xml:space="preserve">UN    </v>
          </cell>
          <cell r="D3075" t="str">
            <v>CR</v>
          </cell>
          <cell r="E3075" t="str">
            <v>4.176,50</v>
          </cell>
        </row>
        <row r="3076">
          <cell r="A3076">
            <v>39404</v>
          </cell>
          <cell r="B3076" t="str">
            <v xml:space="preserve">MOTOR A GASOLINA PARA VIBRADOR DE IMERSAO, 4 TEMPOS, DE 5,5 CV                                                                                                                                                                                                                                                                                                                                                                                                                                            </v>
          </cell>
          <cell r="C3076" t="str">
            <v xml:space="preserve">UN    </v>
          </cell>
          <cell r="D3076" t="str">
            <v>CR</v>
          </cell>
          <cell r="E3076" t="str">
            <v>2.070,99</v>
          </cell>
        </row>
        <row r="3077">
          <cell r="A3077">
            <v>39402</v>
          </cell>
          <cell r="B3077" t="str">
            <v xml:space="preserve">MOTOR ELETRICO PARA VIBRADOR DE IMERSAO, DE 2 CV, MONOFASICO, 110/220 V                                                                                                                                                                                                                                                                                                                                                                                                                                   </v>
          </cell>
          <cell r="C3077" t="str">
            <v xml:space="preserve">UN    </v>
          </cell>
          <cell r="D3077" t="str">
            <v>CR</v>
          </cell>
          <cell r="E3077" t="str">
            <v>1.706,10</v>
          </cell>
        </row>
        <row r="3078">
          <cell r="A3078">
            <v>39403</v>
          </cell>
          <cell r="B3078" t="str">
            <v xml:space="preserve">MOTOR ELETRICO PARA VIBRADOR DE IMERSAO, DE 2 CV, TRIFASICO, 220/380 V                                                                                                                                                                                                                                                                                                                                                                                                                                    </v>
          </cell>
          <cell r="C3078" t="str">
            <v xml:space="preserve">UN    </v>
          </cell>
          <cell r="D3078" t="str">
            <v>CR</v>
          </cell>
          <cell r="E3078" t="str">
            <v>1.668,99</v>
          </cell>
        </row>
        <row r="3079">
          <cell r="A3079">
            <v>4093</v>
          </cell>
          <cell r="B3079" t="str">
            <v xml:space="preserve">MOTORISTA DE CAMINHAO (HORISTA)                                                                                                                                                                                                                                                                                                                                                                                                                                                                           </v>
          </cell>
          <cell r="C3079" t="str">
            <v xml:space="preserve">H     </v>
          </cell>
          <cell r="D3079" t="str">
            <v xml:space="preserve">C </v>
          </cell>
          <cell r="E3079" t="str">
            <v>26,04</v>
          </cell>
        </row>
        <row r="3080">
          <cell r="A3080">
            <v>10512</v>
          </cell>
          <cell r="B3080" t="str">
            <v xml:space="preserve">MOTORISTA DE CAMINHAO (MENSALISTA)                                                                                                                                                                                                                                                                                                                                                                                                                                                                        </v>
          </cell>
          <cell r="C3080" t="str">
            <v xml:space="preserve">MES   </v>
          </cell>
          <cell r="D3080" t="str">
            <v>CR</v>
          </cell>
          <cell r="E3080" t="str">
            <v>4.559,20</v>
          </cell>
        </row>
        <row r="3081">
          <cell r="A3081">
            <v>20020</v>
          </cell>
          <cell r="B3081" t="str">
            <v xml:space="preserve">MOTORISTA DE CAMINHAO-BASCULANTE (HORISTA)                                                                                                                                                                                                                                                                                                                                                                                                                                                                </v>
          </cell>
          <cell r="C3081" t="str">
            <v xml:space="preserve">H     </v>
          </cell>
          <cell r="D3081" t="str">
            <v>CR</v>
          </cell>
          <cell r="E3081" t="str">
            <v>27,05</v>
          </cell>
        </row>
        <row r="3082">
          <cell r="A3082">
            <v>41038</v>
          </cell>
          <cell r="B3082" t="str">
            <v xml:space="preserve">MOTORISTA DE CAMINHAO-BASCULANTE (MENSALISTA)                                                                                                                                                                                                                                                                                                                                                                                                                                                             </v>
          </cell>
          <cell r="C3082" t="str">
            <v xml:space="preserve">MES   </v>
          </cell>
          <cell r="D3082" t="str">
            <v>CR</v>
          </cell>
          <cell r="E3082" t="str">
            <v>4.737,94</v>
          </cell>
        </row>
        <row r="3083">
          <cell r="A3083">
            <v>4094</v>
          </cell>
          <cell r="B3083" t="str">
            <v xml:space="preserve">MOTORISTA DE CAMINHAO-CARRETA (HORISTA)                                                                                                                                                                                                                                                                                                                                                                                                                                                                   </v>
          </cell>
          <cell r="C3083" t="str">
            <v xml:space="preserve">H     </v>
          </cell>
          <cell r="D3083" t="str">
            <v>CR</v>
          </cell>
          <cell r="E3083" t="str">
            <v>32,39</v>
          </cell>
        </row>
        <row r="3084">
          <cell r="A3084">
            <v>40988</v>
          </cell>
          <cell r="B3084" t="str">
            <v xml:space="preserve">MOTORISTA DE CAMINHAO-CARRETA (MENSALISTA)                                                                                                                                                                                                                                                                                                                                                                                                                                                                </v>
          </cell>
          <cell r="C3084" t="str">
            <v xml:space="preserve">MES   </v>
          </cell>
          <cell r="D3084" t="str">
            <v>CR</v>
          </cell>
          <cell r="E3084" t="str">
            <v>5.670,83</v>
          </cell>
        </row>
        <row r="3085">
          <cell r="A3085">
            <v>4095</v>
          </cell>
          <cell r="B3085" t="str">
            <v xml:space="preserve">MOTORISTA DE CARRO DE PASSEIO (HORISTA)                                                                                                                                                                                                                                                                                                                                                                                                                                                                   </v>
          </cell>
          <cell r="C3085" t="str">
            <v xml:space="preserve">H     </v>
          </cell>
          <cell r="D3085" t="str">
            <v>CR</v>
          </cell>
          <cell r="E3085" t="str">
            <v>21,67</v>
          </cell>
        </row>
        <row r="3086">
          <cell r="A3086">
            <v>40990</v>
          </cell>
          <cell r="B3086" t="str">
            <v xml:space="preserve">MOTORISTA DE CARRO DE PASSEIO (MENSALISTA)                                                                                                                                                                                                                                                                                                                                                                                                                                                                </v>
          </cell>
          <cell r="C3086" t="str">
            <v xml:space="preserve">MES   </v>
          </cell>
          <cell r="D3086" t="str">
            <v>CR</v>
          </cell>
          <cell r="E3086" t="str">
            <v>3.797,70</v>
          </cell>
        </row>
        <row r="3087">
          <cell r="A3087">
            <v>4097</v>
          </cell>
          <cell r="B3087" t="str">
            <v xml:space="preserve">MOTORISTA DE ONIBUS / MICRO-ONIBUS (HORISTA)                                                                                                                                                                                                                                                                                                                                                                                                                                                              </v>
          </cell>
          <cell r="C3087" t="str">
            <v xml:space="preserve">H     </v>
          </cell>
          <cell r="D3087" t="str">
            <v>CR</v>
          </cell>
          <cell r="E3087" t="str">
            <v>23,74</v>
          </cell>
        </row>
        <row r="3088">
          <cell r="A3088">
            <v>40994</v>
          </cell>
          <cell r="B3088" t="str">
            <v xml:space="preserve">MOTORISTA DE ONIBUS / MICRO-ONIBUS (MENSALISTA)                                                                                                                                                                                                                                                                                                                                                                                                                                                           </v>
          </cell>
          <cell r="C3088" t="str">
            <v xml:space="preserve">MES   </v>
          </cell>
          <cell r="D3088" t="str">
            <v>CR</v>
          </cell>
          <cell r="E3088" t="str">
            <v>4.157,71</v>
          </cell>
        </row>
        <row r="3089">
          <cell r="A3089">
            <v>4096</v>
          </cell>
          <cell r="B3089" t="str">
            <v xml:space="preserve">MOTORISTA OPERADOR DE CAMINHAO COM MUNCK (HORISTA)                                                                                                                                                                                                                                                                                                                                                                                                                                                        </v>
          </cell>
          <cell r="C3089" t="str">
            <v xml:space="preserve">H     </v>
          </cell>
          <cell r="D3089" t="str">
            <v>CR</v>
          </cell>
          <cell r="E3089" t="str">
            <v>29,18</v>
          </cell>
        </row>
        <row r="3090">
          <cell r="A3090">
            <v>40992</v>
          </cell>
          <cell r="B3090" t="str">
            <v xml:space="preserve">MOTORISTA OPERADOR DE CAMINHAO COM MUNCK (MENSALISTA)                                                                                                                                                                                                                                                                                                                                                                                                                                                     </v>
          </cell>
          <cell r="C3090" t="str">
            <v xml:space="preserve">MES   </v>
          </cell>
          <cell r="D3090" t="str">
            <v>CR</v>
          </cell>
          <cell r="E3090" t="str">
            <v>5.112,56</v>
          </cell>
        </row>
        <row r="3091">
          <cell r="A3091">
            <v>4114</v>
          </cell>
          <cell r="B3091" t="str">
            <v xml:space="preserve">MOURAO CONCRETO CURVO, SECAO "T", H = 2,80 M + CURVA COM 0,45 M, COM FUROS PARA FIOS                                                                                                                                                                                                                                                                                                                                                                                                                      </v>
          </cell>
          <cell r="C3091" t="str">
            <v xml:space="preserve">UN    </v>
          </cell>
          <cell r="D3091" t="str">
            <v>CR</v>
          </cell>
          <cell r="E3091" t="str">
            <v>68,12</v>
          </cell>
        </row>
        <row r="3092">
          <cell r="A3092">
            <v>36797</v>
          </cell>
          <cell r="B3092" t="str">
            <v xml:space="preserve">MOURAO DE CONCRETO CURVO, *10 X 10* CM, H= *2,60* M + CURVA DE 0,40 M                                                                                                                                                                                                                                                                                                                                                                                                                                     </v>
          </cell>
          <cell r="C3092" t="str">
            <v xml:space="preserve">UN    </v>
          </cell>
          <cell r="D3092" t="str">
            <v>CR</v>
          </cell>
          <cell r="E3092" t="str">
            <v>60,65</v>
          </cell>
        </row>
        <row r="3093">
          <cell r="A3093">
            <v>4107</v>
          </cell>
          <cell r="B3093" t="str">
            <v xml:space="preserve">MOURAO DE CONCRETO RETO, SECAO QUADARA *10 X 10* CM, H= *2,30* M                                                                                                                                                                                                                                                                                                                                                                                                                                          </v>
          </cell>
          <cell r="C3093" t="str">
            <v xml:space="preserve">UN    </v>
          </cell>
          <cell r="D3093" t="str">
            <v>CR</v>
          </cell>
          <cell r="E3093" t="str">
            <v>57,19</v>
          </cell>
        </row>
        <row r="3094">
          <cell r="A3094">
            <v>4102</v>
          </cell>
          <cell r="B3094" t="str">
            <v xml:space="preserve">MOURAO DE CONCRETO RETO, SECAO QUADRADA, *10 X 10* CM, H= 3,00 M                                                                                                                                                                                                                                                                                                                                                                                                                                          </v>
          </cell>
          <cell r="C3094" t="str">
            <v xml:space="preserve">UN    </v>
          </cell>
          <cell r="D3094" t="str">
            <v xml:space="preserve">C </v>
          </cell>
          <cell r="E3094" t="str">
            <v>69,81</v>
          </cell>
        </row>
        <row r="3095">
          <cell r="A3095">
            <v>36799</v>
          </cell>
          <cell r="B3095" t="str">
            <v xml:space="preserve">MOURAO DE CONCRETO RETO, TIPO ESTICADOR, *10 X 10* CM, H= 2,50 M                                                                                                                                                                                                                                                                                                                                                                                                                                          </v>
          </cell>
          <cell r="C3095" t="str">
            <v xml:space="preserve">UN    </v>
          </cell>
          <cell r="D3095" t="str">
            <v>CR</v>
          </cell>
          <cell r="E3095" t="str">
            <v>58,87</v>
          </cell>
        </row>
        <row r="3096">
          <cell r="A3096">
            <v>2747</v>
          </cell>
          <cell r="B3096" t="str">
            <v xml:space="preserve">MOURAO ROLICO DE MADEIRA TRATADA, D = 16 A 20 CM, H = 2,20 M, EM EUCALIPTO OU EQUIVALENTE DA REGIAO (PARA CERCA)                                                                                                                                                                                                                                                                                                                                                                                          </v>
          </cell>
          <cell r="C3096" t="str">
            <v xml:space="preserve">M     </v>
          </cell>
          <cell r="D3096" t="str">
            <v>CR</v>
          </cell>
          <cell r="E3096" t="str">
            <v>30,09</v>
          </cell>
        </row>
        <row r="3097">
          <cell r="A3097">
            <v>21138</v>
          </cell>
          <cell r="B3097" t="str">
            <v xml:space="preserve">MOURAO ROLICO DE MADEIRA TRATADA, D = 8 A 11 CM, H = 2,20 M, EM EUCALIPTO OU EQUIVALENTE DA REGIAO (PARA CERCA)                                                                                                                                                                                                                                                                                                                                                                                           </v>
          </cell>
          <cell r="C3097" t="str">
            <v xml:space="preserve">M     </v>
          </cell>
          <cell r="D3097" t="str">
            <v xml:space="preserve">C </v>
          </cell>
          <cell r="E3097" t="str">
            <v>9,54</v>
          </cell>
        </row>
        <row r="3098">
          <cell r="A3098">
            <v>10826</v>
          </cell>
          <cell r="B3098" t="str">
            <v xml:space="preserve">MUDA DE ARBUSTO FLORIFERO, CLUSIA/GARDENIA/MOREIA BRANCA/ AZALEIA OU EQUIVALENTE DA REGIAO, H= *50 A 70* CM                                                                                                                                                                                                                                                                                                                                                                                               </v>
          </cell>
          <cell r="C3098" t="str">
            <v xml:space="preserve">UN    </v>
          </cell>
          <cell r="D3098" t="str">
            <v>CR</v>
          </cell>
          <cell r="E3098" t="str">
            <v>68,96</v>
          </cell>
        </row>
        <row r="3099">
          <cell r="A3099">
            <v>365</v>
          </cell>
          <cell r="B3099" t="str">
            <v xml:space="preserve">MUDA DE ARBUSTO FOLHAGEM, SANSAO-DO-CAMPO OU EQUIVALENTE DA REGIAO, H= *50 A 70* CM                                                                                                                                                                                                                                                                                                                                                                                                                       </v>
          </cell>
          <cell r="C3099" t="str">
            <v xml:space="preserve">UN    </v>
          </cell>
          <cell r="D3099" t="str">
            <v>CR</v>
          </cell>
          <cell r="E3099" t="str">
            <v>42,75</v>
          </cell>
        </row>
        <row r="3100">
          <cell r="A3100">
            <v>38639</v>
          </cell>
          <cell r="B3100" t="str">
            <v xml:space="preserve">MUDA DE ARBUSTO, BUXINHO, H= *50* CM                                                                                                                                                                                                                                                                                                                                                                                                                                                                      </v>
          </cell>
          <cell r="C3100" t="str">
            <v xml:space="preserve">UN    </v>
          </cell>
          <cell r="D3100" t="str">
            <v>CR</v>
          </cell>
          <cell r="E3100" t="str">
            <v>165,51</v>
          </cell>
        </row>
        <row r="3101">
          <cell r="A3101">
            <v>38640</v>
          </cell>
          <cell r="B3101" t="str">
            <v xml:space="preserve">MUDA DE ARBUSTO, PINGO DE OURO/ VIOLETEIRA, H = *10 A 20* CM                                                                                                                                                                                                                                                                                                                                                                                                                                              </v>
          </cell>
          <cell r="C3101" t="str">
            <v xml:space="preserve">UN    </v>
          </cell>
          <cell r="D3101" t="str">
            <v>CR</v>
          </cell>
          <cell r="E3101" t="str">
            <v>2,48</v>
          </cell>
        </row>
        <row r="3102">
          <cell r="A3102">
            <v>358</v>
          </cell>
          <cell r="B3102" t="str">
            <v xml:space="preserve">MUDA DE ARVORE ORNAMENTAL, OITI/AROEIRA SALSA/ANGICO/IPE/JACARANDA OU EQUIVALENTE  DA REGIAO, H= *1* M                                                                                                                                                                                                                                                                                                                                                                                                    </v>
          </cell>
          <cell r="C3102" t="str">
            <v xml:space="preserve">UN    </v>
          </cell>
          <cell r="D3102" t="str">
            <v>CR</v>
          </cell>
          <cell r="E3102" t="str">
            <v>51,03</v>
          </cell>
        </row>
        <row r="3103">
          <cell r="A3103">
            <v>359</v>
          </cell>
          <cell r="B3103" t="str">
            <v xml:space="preserve">MUDA DE ARVORE ORNAMENTAL, OITI/AROEIRA SALSA/ANGICO/IPE/JACARANDA OU EQUIVALENTE  DA REGIAO, H= *2* M                                                                                                                                                                                                                                                                                                                                                                                                    </v>
          </cell>
          <cell r="C3103" t="str">
            <v xml:space="preserve">UN    </v>
          </cell>
          <cell r="D3103" t="str">
            <v>CR</v>
          </cell>
          <cell r="E3103" t="str">
            <v>104,82</v>
          </cell>
        </row>
        <row r="3104">
          <cell r="A3104">
            <v>38641</v>
          </cell>
          <cell r="B3104" t="str">
            <v xml:space="preserve">MUDA DE PALMEIRA ARECA, H= *1,50* M                                                                                                                                                                                                                                                                                                                                                                                                                                                                       </v>
          </cell>
          <cell r="C3104" t="str">
            <v xml:space="preserve">UN    </v>
          </cell>
          <cell r="D3104" t="str">
            <v>CR</v>
          </cell>
          <cell r="E3104" t="str">
            <v>103,44</v>
          </cell>
        </row>
        <row r="3105">
          <cell r="A3105">
            <v>360</v>
          </cell>
          <cell r="B3105" t="str">
            <v xml:space="preserve">MUDA DE RASTEIRA/FORRACAO, AMENDOIM RASTEIRO/ONZE HORAS/AZULZINHA/IMPATIENS OU EQUIVALENTE DA REGIAO                                                                                                                                                                                                                                                                                                                                                                                                      </v>
          </cell>
          <cell r="C3105" t="str">
            <v xml:space="preserve">UN    </v>
          </cell>
          <cell r="D3105" t="str">
            <v xml:space="preserve">C </v>
          </cell>
          <cell r="E3105" t="str">
            <v>2,40</v>
          </cell>
        </row>
        <row r="3106">
          <cell r="A3106">
            <v>42430</v>
          </cell>
          <cell r="B3106" t="str">
            <v xml:space="preserve">MULTIEXERCITADOR COM SEIS FUNCOES, EM TUBO DE ACO CARBONO, PINTURA NO PROCESSO ELETROSTATICO - EQUIPAMENTO DE GINASTICA PARA ACADEMIA AO AR LIVRE / ACADEMIA DA TERCEIRA IDADE - ATI                                                                                                                                                                                                                                                                                                                      </v>
          </cell>
          <cell r="C3106" t="str">
            <v xml:space="preserve">UN    </v>
          </cell>
          <cell r="D3106" t="str">
            <v>CR</v>
          </cell>
          <cell r="E3106" t="str">
            <v>6.434,22</v>
          </cell>
        </row>
        <row r="3107">
          <cell r="A3107">
            <v>4209</v>
          </cell>
          <cell r="B3107" t="str">
            <v xml:space="preserve">NIPLE DE FERRO GALVANIZADO, COM ROSCA BSP, DE 1 1/2"                                                                                                                                                                                                                                                                                                                                                                                                                                                      </v>
          </cell>
          <cell r="C3107" t="str">
            <v xml:space="preserve">UN    </v>
          </cell>
          <cell r="D3107" t="str">
            <v>CR</v>
          </cell>
          <cell r="E3107" t="str">
            <v>24,82</v>
          </cell>
        </row>
        <row r="3108">
          <cell r="A3108">
            <v>4180</v>
          </cell>
          <cell r="B3108" t="str">
            <v xml:space="preserve">NIPLE DE FERRO GALVANIZADO, COM ROSCA BSP, DE 1 1/4"                                                                                                                                                                                                                                                                                                                                                                                                                                                      </v>
          </cell>
          <cell r="C3108" t="str">
            <v xml:space="preserve">UN    </v>
          </cell>
          <cell r="D3108" t="str">
            <v>CR</v>
          </cell>
          <cell r="E3108" t="str">
            <v>18,69</v>
          </cell>
        </row>
        <row r="3109">
          <cell r="A3109">
            <v>4177</v>
          </cell>
          <cell r="B3109" t="str">
            <v xml:space="preserve">NIPLE DE FERRO GALVANIZADO, COM ROSCA BSP, DE 1/2"                                                                                                                                                                                                                                                                                                                                                                                                                                                        </v>
          </cell>
          <cell r="C3109" t="str">
            <v xml:space="preserve">UN    </v>
          </cell>
          <cell r="D3109" t="str">
            <v>CR</v>
          </cell>
          <cell r="E3109" t="str">
            <v>6,20</v>
          </cell>
        </row>
        <row r="3110">
          <cell r="A3110">
            <v>4179</v>
          </cell>
          <cell r="B3110" t="str">
            <v xml:space="preserve">NIPLE DE FERRO GALVANIZADO, COM ROSCA BSP, DE 1"                                                                                                                                                                                                                                                                                                                                                                                                                                                          </v>
          </cell>
          <cell r="C3110" t="str">
            <v xml:space="preserve">UN    </v>
          </cell>
          <cell r="D3110" t="str">
            <v>CR</v>
          </cell>
          <cell r="E3110" t="str">
            <v>12,69</v>
          </cell>
        </row>
        <row r="3111">
          <cell r="A3111">
            <v>4208</v>
          </cell>
          <cell r="B3111" t="str">
            <v xml:space="preserve">NIPLE DE FERRO GALVANIZADO, COM ROSCA BSP, DE 2 1/2"                                                                                                                                                                                                                                                                                                                                                                                                                                                      </v>
          </cell>
          <cell r="C3111" t="str">
            <v xml:space="preserve">UN    </v>
          </cell>
          <cell r="D3111" t="str">
            <v>CR</v>
          </cell>
          <cell r="E3111" t="str">
            <v>59,09</v>
          </cell>
        </row>
        <row r="3112">
          <cell r="A3112">
            <v>4181</v>
          </cell>
          <cell r="B3112" t="str">
            <v xml:space="preserve">NIPLE DE FERRO GALVANIZADO, COM ROSCA BSP, DE 2"                                                                                                                                                                                                                                                                                                                                                                                                                                                          </v>
          </cell>
          <cell r="C3112" t="str">
            <v xml:space="preserve">UN    </v>
          </cell>
          <cell r="D3112" t="str">
            <v>CR</v>
          </cell>
          <cell r="E3112" t="str">
            <v>38,61</v>
          </cell>
        </row>
        <row r="3113">
          <cell r="A3113">
            <v>4178</v>
          </cell>
          <cell r="B3113" t="str">
            <v xml:space="preserve">NIPLE DE FERRO GALVANIZADO, COM ROSCA BSP, DE 3/4"                                                                                                                                                                                                                                                                                                                                                                                                                                                        </v>
          </cell>
          <cell r="C3113" t="str">
            <v xml:space="preserve">UN    </v>
          </cell>
          <cell r="D3113" t="str">
            <v>CR</v>
          </cell>
          <cell r="E3113" t="str">
            <v>8,60</v>
          </cell>
        </row>
        <row r="3114">
          <cell r="A3114">
            <v>4182</v>
          </cell>
          <cell r="B3114" t="str">
            <v xml:space="preserve">NIPLE DE FERRO GALVANIZADO, COM ROSCA BSP, DE 3"                                                                                                                                                                                                                                                                                                                                                                                                                                                          </v>
          </cell>
          <cell r="C3114" t="str">
            <v xml:space="preserve">UN    </v>
          </cell>
          <cell r="D3114" t="str">
            <v>CR</v>
          </cell>
          <cell r="E3114" t="str">
            <v>96,13</v>
          </cell>
        </row>
        <row r="3115">
          <cell r="A3115">
            <v>4183</v>
          </cell>
          <cell r="B3115" t="str">
            <v xml:space="preserve">NIPLE DE FERRO GALVANIZADO, COM ROSCA BSP, DE 4"                                                                                                                                                                                                                                                                                                                                                                                                                                                          </v>
          </cell>
          <cell r="C3115" t="str">
            <v xml:space="preserve">UN    </v>
          </cell>
          <cell r="D3115" t="str">
            <v>CR</v>
          </cell>
          <cell r="E3115" t="str">
            <v>154,76</v>
          </cell>
        </row>
        <row r="3116">
          <cell r="A3116">
            <v>4184</v>
          </cell>
          <cell r="B3116" t="str">
            <v xml:space="preserve">NIPLE DE FERRO GALVANIZADO, COM ROSCA BSP, DE 5"                                                                                                                                                                                                                                                                                                                                                                                                                                                          </v>
          </cell>
          <cell r="C3116" t="str">
            <v xml:space="preserve">UN    </v>
          </cell>
          <cell r="D3116" t="str">
            <v>CR</v>
          </cell>
          <cell r="E3116" t="str">
            <v>341,62</v>
          </cell>
        </row>
        <row r="3117">
          <cell r="A3117">
            <v>4185</v>
          </cell>
          <cell r="B3117" t="str">
            <v xml:space="preserve">NIPLE DE FERRO GALVANIZADO, COM ROSCA BSP, DE 6"                                                                                                                                                                                                                                                                                                                                                                                                                                                          </v>
          </cell>
          <cell r="C3117" t="str">
            <v xml:space="preserve">UN    </v>
          </cell>
          <cell r="D3117" t="str">
            <v>CR</v>
          </cell>
          <cell r="E3117" t="str">
            <v>567,61</v>
          </cell>
        </row>
        <row r="3118">
          <cell r="A3118">
            <v>4205</v>
          </cell>
          <cell r="B3118" t="str">
            <v xml:space="preserve">NIPLE DE REDUCAO DE FERRO GALVANIZADO, COM ROSCA BSP, DE 1 1/2" X 1 1/4"                                                                                                                                                                                                                                                                                                                                                                                                                                  </v>
          </cell>
          <cell r="C3118" t="str">
            <v xml:space="preserve">UN    </v>
          </cell>
          <cell r="D3118" t="str">
            <v>CR</v>
          </cell>
          <cell r="E3118" t="str">
            <v>32,78</v>
          </cell>
        </row>
        <row r="3119">
          <cell r="A3119">
            <v>4192</v>
          </cell>
          <cell r="B3119" t="str">
            <v xml:space="preserve">NIPLE DE REDUCAO DE FERRO GALVANIZADO, COM ROSCA BSP, DE 1 1/2" X 1"                                                                                                                                                                                                                                                                                                                                                                                                                                      </v>
          </cell>
          <cell r="C3119" t="str">
            <v xml:space="preserve">UN    </v>
          </cell>
          <cell r="D3119" t="str">
            <v>CR</v>
          </cell>
          <cell r="E3119" t="str">
            <v>32,78</v>
          </cell>
        </row>
        <row r="3120">
          <cell r="A3120">
            <v>4191</v>
          </cell>
          <cell r="B3120" t="str">
            <v xml:space="preserve">NIPLE DE REDUCAO DE FERRO GALVANIZADO, COM ROSCA BSP, DE 1 1/2" X 3/4"                                                                                                                                                                                                                                                                                                                                                                                                                                    </v>
          </cell>
          <cell r="C3120" t="str">
            <v xml:space="preserve">UN    </v>
          </cell>
          <cell r="D3120" t="str">
            <v>CR</v>
          </cell>
          <cell r="E3120" t="str">
            <v>32,78</v>
          </cell>
        </row>
        <row r="3121">
          <cell r="A3121">
            <v>4207</v>
          </cell>
          <cell r="B3121" t="str">
            <v xml:space="preserve">NIPLE DE REDUCAO DE FERRO GALVANIZADO, COM ROSCA BSP, DE 1 1/4" X 1/2"                                                                                                                                                                                                                                                                                                                                                                                                                                    </v>
          </cell>
          <cell r="C3121" t="str">
            <v xml:space="preserve">UN    </v>
          </cell>
          <cell r="D3121" t="str">
            <v>CR</v>
          </cell>
          <cell r="E3121" t="str">
            <v>26,38</v>
          </cell>
        </row>
        <row r="3122">
          <cell r="A3122">
            <v>4206</v>
          </cell>
          <cell r="B3122" t="str">
            <v xml:space="preserve">NIPLE DE REDUCAO DE FERRO GALVANIZADO, COM ROSCA BSP, DE 1 1/4" X 1"                                                                                                                                                                                                                                                                                                                                                                                                                                      </v>
          </cell>
          <cell r="C3122" t="str">
            <v xml:space="preserve">UN    </v>
          </cell>
          <cell r="D3122" t="str">
            <v>CR</v>
          </cell>
          <cell r="E3122" t="str">
            <v>25,61</v>
          </cell>
        </row>
        <row r="3123">
          <cell r="A3123">
            <v>4190</v>
          </cell>
          <cell r="B3123" t="str">
            <v xml:space="preserve">NIPLE DE REDUCAO DE FERRO GALVANIZADO, COM ROSCA BSP, DE 1 1/4" X 3/4"                                                                                                                                                                                                                                                                                                                                                                                                                                    </v>
          </cell>
          <cell r="C3123" t="str">
            <v xml:space="preserve">UN    </v>
          </cell>
          <cell r="D3123" t="str">
            <v>CR</v>
          </cell>
          <cell r="E3123" t="str">
            <v>25,61</v>
          </cell>
        </row>
        <row r="3124">
          <cell r="A3124">
            <v>4186</v>
          </cell>
          <cell r="B3124" t="str">
            <v xml:space="preserve">NIPLE DE REDUCAO DE FERRO GALVANIZADO, COM ROSCA BSP, DE 1/2" X 1/4"                                                                                                                                                                                                                                                                                                                                                                                                                                      </v>
          </cell>
          <cell r="C3124" t="str">
            <v xml:space="preserve">UN    </v>
          </cell>
          <cell r="D3124" t="str">
            <v>CR</v>
          </cell>
          <cell r="E3124" t="str">
            <v>7,57</v>
          </cell>
        </row>
        <row r="3125">
          <cell r="A3125">
            <v>4188</v>
          </cell>
          <cell r="B3125" t="str">
            <v xml:space="preserve">NIPLE DE REDUCAO DE FERRO GALVANIZADO, COM ROSCA BSP, DE 1" X 1/2"                                                                                                                                                                                                                                                                                                                                                                                                                                        </v>
          </cell>
          <cell r="C3125" t="str">
            <v xml:space="preserve">UN    </v>
          </cell>
          <cell r="D3125" t="str">
            <v>CR</v>
          </cell>
          <cell r="E3125" t="str">
            <v>15,46</v>
          </cell>
        </row>
        <row r="3126">
          <cell r="A3126">
            <v>4189</v>
          </cell>
          <cell r="B3126" t="str">
            <v xml:space="preserve">NIPLE DE REDUCAO DE FERRO GALVANIZADO, COM ROSCA BSP, DE 1" X 3/4"                                                                                                                                                                                                                                                                                                                                                                                                                                        </v>
          </cell>
          <cell r="C3126" t="str">
            <v xml:space="preserve">UN    </v>
          </cell>
          <cell r="D3126" t="str">
            <v>CR</v>
          </cell>
          <cell r="E3126" t="str">
            <v>15,46</v>
          </cell>
        </row>
        <row r="3127">
          <cell r="A3127">
            <v>4197</v>
          </cell>
          <cell r="B3127" t="str">
            <v xml:space="preserve">NIPLE DE REDUCAO DE FERRO GALVANIZADO, COM ROSCA BSP, DE 2 1/2" X 2"                                                                                                                                                                                                                                                                                                                                                                                                                                      </v>
          </cell>
          <cell r="C3127" t="str">
            <v xml:space="preserve">UN    </v>
          </cell>
          <cell r="D3127" t="str">
            <v>CR</v>
          </cell>
          <cell r="E3127" t="str">
            <v>81,85</v>
          </cell>
        </row>
        <row r="3128">
          <cell r="A3128">
            <v>4194</v>
          </cell>
          <cell r="B3128" t="str">
            <v xml:space="preserve">NIPLE DE REDUCAO DE FERRO GALVANIZADO, COM ROSCA BSP, DE 2" X 1 1/2"                                                                                                                                                                                                                                                                                                                                                                                                                                      </v>
          </cell>
          <cell r="C3128" t="str">
            <v xml:space="preserve">UN    </v>
          </cell>
          <cell r="D3128" t="str">
            <v>CR</v>
          </cell>
          <cell r="E3128" t="str">
            <v>49,46</v>
          </cell>
        </row>
        <row r="3129">
          <cell r="A3129">
            <v>4193</v>
          </cell>
          <cell r="B3129" t="str">
            <v xml:space="preserve">NIPLE DE REDUCAO DE FERRO GALVANIZADO, COM ROSCA BSP, DE 2" X 1 1/4"                                                                                                                                                                                                                                                                                                                                                                                                                                      </v>
          </cell>
          <cell r="C3129" t="str">
            <v xml:space="preserve">UN    </v>
          </cell>
          <cell r="D3129" t="str">
            <v>CR</v>
          </cell>
          <cell r="E3129" t="str">
            <v>49,46</v>
          </cell>
        </row>
        <row r="3130">
          <cell r="A3130">
            <v>4204</v>
          </cell>
          <cell r="B3130" t="str">
            <v xml:space="preserve">NIPLE DE REDUCAO DE FERRO GALVANIZADO, COM ROSCA BSP, DE 2" X 1"                                                                                                                                                                                                                                                                                                                                                                                                                                          </v>
          </cell>
          <cell r="C3130" t="str">
            <v xml:space="preserve">UN    </v>
          </cell>
          <cell r="D3130" t="str">
            <v>CR</v>
          </cell>
          <cell r="E3130" t="str">
            <v>49,46</v>
          </cell>
        </row>
        <row r="3131">
          <cell r="A3131">
            <v>4187</v>
          </cell>
          <cell r="B3131" t="str">
            <v xml:space="preserve">NIPLE DE REDUCAO DE FERRO GALVANIZADO, COM ROSCA BSP, DE 3/4" X 1/2"                                                                                                                                                                                                                                                                                                                                                                                                                                      </v>
          </cell>
          <cell r="C3131" t="str">
            <v xml:space="preserve">UN    </v>
          </cell>
          <cell r="D3131" t="str">
            <v>CR</v>
          </cell>
          <cell r="E3131" t="str">
            <v>9,86</v>
          </cell>
        </row>
        <row r="3132">
          <cell r="A3132">
            <v>4202</v>
          </cell>
          <cell r="B3132" t="str">
            <v xml:space="preserve">NIPLE DE REDUCAO DE FERRO GALVANIZADO, COM ROSCA BSP, DE 3" X 2 1/2"                                                                                                                                                                                                                                                                                                                                                                                                                                      </v>
          </cell>
          <cell r="C3132" t="str">
            <v xml:space="preserve">UN    </v>
          </cell>
          <cell r="D3132" t="str">
            <v>CR</v>
          </cell>
          <cell r="E3132" t="str">
            <v>149,48</v>
          </cell>
        </row>
        <row r="3133">
          <cell r="A3133">
            <v>4203</v>
          </cell>
          <cell r="B3133" t="str">
            <v xml:space="preserve">NIPLE DE REDUCAO DE FERRO GALVANIZADO, COM ROSCA BSP, DE 3" X 2"                                                                                                                                                                                                                                                                                                                                                                                                                                          </v>
          </cell>
          <cell r="C3133" t="str">
            <v xml:space="preserve">UN    </v>
          </cell>
          <cell r="D3133" t="str">
            <v>CR</v>
          </cell>
          <cell r="E3133" t="str">
            <v>132,02</v>
          </cell>
        </row>
        <row r="3134">
          <cell r="A3134">
            <v>40368</v>
          </cell>
          <cell r="B3134" t="str">
            <v xml:space="preserve">NIPLE SEXTAVADO EM ACO CARBONO, COM ROSCA BSP, PRESSAO 3.000 LBS, DN 1 1/2"                                                                                                                                                                                                                                                                                                                                                                                                                               </v>
          </cell>
          <cell r="C3134" t="str">
            <v xml:space="preserve">UN    </v>
          </cell>
          <cell r="D3134" t="str">
            <v>CR</v>
          </cell>
          <cell r="E3134" t="str">
            <v>56,95</v>
          </cell>
        </row>
        <row r="3135">
          <cell r="A3135">
            <v>40365</v>
          </cell>
          <cell r="B3135" t="str">
            <v xml:space="preserve">NIPLE SEXTAVADO EM ACO CARBONO, COM ROSCA BSP, PRESSAO 3.000 LBS, DN 1 1/4"                                                                                                                                                                                                                                                                                                                                                                                                                               </v>
          </cell>
          <cell r="C3135" t="str">
            <v xml:space="preserve">UN    </v>
          </cell>
          <cell r="D3135" t="str">
            <v>CR</v>
          </cell>
          <cell r="E3135" t="str">
            <v>38,42</v>
          </cell>
        </row>
        <row r="3136">
          <cell r="A3136">
            <v>40356</v>
          </cell>
          <cell r="B3136" t="str">
            <v xml:space="preserve">NIPLE SEXTAVADO EM ACO CARBONO, COM ROSCA BSP, PRESSAO 3.000 LBS, DN 1/2"                                                                                                                                                                                                                                                                                                                                                                                                                                 </v>
          </cell>
          <cell r="C3136" t="str">
            <v xml:space="preserve">UN    </v>
          </cell>
          <cell r="D3136" t="str">
            <v>CR</v>
          </cell>
          <cell r="E3136" t="str">
            <v>13,13</v>
          </cell>
        </row>
        <row r="3137">
          <cell r="A3137">
            <v>40362</v>
          </cell>
          <cell r="B3137" t="str">
            <v xml:space="preserve">NIPLE SEXTAVADO EM ACO CARBONO, COM ROSCA BSP, PRESSAO 3.000 LBS, DN 1"                                                                                                                                                                                                                                                                                                                                                                                                                                   </v>
          </cell>
          <cell r="C3137" t="str">
            <v xml:space="preserve">UN    </v>
          </cell>
          <cell r="D3137" t="str">
            <v>CR</v>
          </cell>
          <cell r="E3137" t="str">
            <v>25,45</v>
          </cell>
        </row>
        <row r="3138">
          <cell r="A3138">
            <v>40374</v>
          </cell>
          <cell r="B3138" t="str">
            <v xml:space="preserve">NIPLE SEXTAVADO EM ACO CARBONO, COM ROSCA BSP, PRESSAO 3.000 LBS, DN 2 1/2"                                                                                                                                                                                                                                                                                                                                                                                                                               </v>
          </cell>
          <cell r="C3138" t="str">
            <v xml:space="preserve">UN    </v>
          </cell>
          <cell r="D3138" t="str">
            <v>CR</v>
          </cell>
          <cell r="E3138" t="str">
            <v>148,85</v>
          </cell>
        </row>
        <row r="3139">
          <cell r="A3139">
            <v>40371</v>
          </cell>
          <cell r="B3139" t="str">
            <v xml:space="preserve">NIPLE SEXTAVADO EM ACO CARBONO, COM ROSCA BSP, PRESSAO 3.000 LBS, DN 2"                                                                                                                                                                                                                                                                                                                                                                                                                                   </v>
          </cell>
          <cell r="C3139" t="str">
            <v xml:space="preserve">UN    </v>
          </cell>
          <cell r="D3139" t="str">
            <v>CR</v>
          </cell>
          <cell r="E3139" t="str">
            <v>93,70</v>
          </cell>
        </row>
        <row r="3140">
          <cell r="A3140">
            <v>40359</v>
          </cell>
          <cell r="B3140" t="str">
            <v xml:space="preserve">NIPLE SEXTAVADO EM ACO CARBONO, COM ROSCA BSP, PRESSAO 3.000 LBS, DN 3/4"                                                                                                                                                                                                                                                                                                                                                                                                                                 </v>
          </cell>
          <cell r="C3140" t="str">
            <v xml:space="preserve">UN    </v>
          </cell>
          <cell r="D3140" t="str">
            <v>CR</v>
          </cell>
          <cell r="E3140" t="str">
            <v>16,96</v>
          </cell>
        </row>
        <row r="3141">
          <cell r="A3141">
            <v>7595</v>
          </cell>
          <cell r="B3141" t="str">
            <v xml:space="preserve">NIVELADOR (HORISTA)                                                                                                                                                                                                                                                                                                                                                                                                                                                                                       </v>
          </cell>
          <cell r="C3141" t="str">
            <v xml:space="preserve">H     </v>
          </cell>
          <cell r="D3141" t="str">
            <v>CR</v>
          </cell>
          <cell r="E3141" t="str">
            <v>38,78</v>
          </cell>
        </row>
        <row r="3142">
          <cell r="A3142">
            <v>41094</v>
          </cell>
          <cell r="B3142" t="str">
            <v xml:space="preserve">NIVELADOR (MENSALISTA)                                                                                                                                                                                                                                                                                                                                                                                                                                                                                    </v>
          </cell>
          <cell r="C3142" t="str">
            <v xml:space="preserve">MES   </v>
          </cell>
          <cell r="D3142" t="str">
            <v>CR</v>
          </cell>
          <cell r="E3142" t="str">
            <v>6.793,51</v>
          </cell>
        </row>
        <row r="3143">
          <cell r="A3143">
            <v>39609</v>
          </cell>
          <cell r="B3143" t="str">
            <v xml:space="preserve">NOBREAK TRIFASICO, DE 10 KVA FATOR DE POTENCIA DE 0,8, AUTONOMIA MINIMA DE 30 MINUTOS A PLENA CARGA                                                                                                                                                                                                                                                                                                                                                                                                       </v>
          </cell>
          <cell r="C3143" t="str">
            <v xml:space="preserve">UN    </v>
          </cell>
          <cell r="D3143" t="str">
            <v>CR</v>
          </cell>
          <cell r="E3143" t="str">
            <v>71.514,82</v>
          </cell>
        </row>
        <row r="3144">
          <cell r="A3144">
            <v>39610</v>
          </cell>
          <cell r="B3144" t="str">
            <v xml:space="preserve">NOBREAK TRIFASICO, DE 15 KVA FATOR DE POTENCIA DE 0,8, AUTONOMIA MINIMA DE 30 MINUTOS A PLENA CARGA                                                                                                                                                                                                                                                                                                                                                                                                       </v>
          </cell>
          <cell r="C3144" t="str">
            <v xml:space="preserve">UN    </v>
          </cell>
          <cell r="D3144" t="str">
            <v>CR</v>
          </cell>
          <cell r="E3144" t="str">
            <v>104.389,32</v>
          </cell>
        </row>
        <row r="3145">
          <cell r="A3145">
            <v>39611</v>
          </cell>
          <cell r="B3145" t="str">
            <v xml:space="preserve">NOBREAK TRIFASICO, DE 20 KVA FATOR DE POTENCIA DE 0,8, AUTONOMIA MINIMA DE 30 MINUTOS A PLENA CARGA                                                                                                                                                                                                                                                                                                                                                                                                       </v>
          </cell>
          <cell r="C3145" t="str">
            <v xml:space="preserve">UN    </v>
          </cell>
          <cell r="D3145" t="str">
            <v>CR</v>
          </cell>
          <cell r="E3145" t="str">
            <v>126.328,16</v>
          </cell>
        </row>
        <row r="3146">
          <cell r="A3146">
            <v>39612</v>
          </cell>
          <cell r="B3146" t="str">
            <v xml:space="preserve">NOBREAK TRIFASICO, DE 25 KVA FATOR DE POTENCIA DE 0,8, AUTONOMIA MINIMA DE 30 MINUTOS A PLENA CARGA                                                                                                                                                                                                                                                                                                                                                                                                       </v>
          </cell>
          <cell r="C3146" t="str">
            <v xml:space="preserve">UN    </v>
          </cell>
          <cell r="D3146" t="str">
            <v>CR</v>
          </cell>
          <cell r="E3146" t="str">
            <v>197.895,92</v>
          </cell>
        </row>
        <row r="3147">
          <cell r="A3147">
            <v>39608</v>
          </cell>
          <cell r="B3147" t="str">
            <v xml:space="preserve">NOBREAK TRIFASICO, DE 5 KVA FATOR DE POTENCIA DE 0,8, AUTONOMIA MINIMA DE 30 MINUTOS A PLENA CARGA                                                                                                                                                                                                                                                                                                                                                                                                        </v>
          </cell>
          <cell r="C3147" t="str">
            <v xml:space="preserve">UN    </v>
          </cell>
          <cell r="D3147" t="str">
            <v>CR</v>
          </cell>
          <cell r="E3147" t="str">
            <v>57.182,49</v>
          </cell>
        </row>
        <row r="3148">
          <cell r="A3148">
            <v>38175</v>
          </cell>
          <cell r="B3148" t="str">
            <v xml:space="preserve">NUMERO / ALGARISMO PARA RESIDENCIA (FACHADA), EM ZAMAC, COM ALTURA DE APROX *45* MM, INCLUSIVE PARAFUSOS                                                                                                                                                                                                                                                                                                                                                                                                  </v>
          </cell>
          <cell r="C3148" t="str">
            <v xml:space="preserve">UN    </v>
          </cell>
          <cell r="D3148" t="str">
            <v>CR</v>
          </cell>
          <cell r="E3148" t="str">
            <v>4,49</v>
          </cell>
        </row>
        <row r="3149">
          <cell r="A3149">
            <v>38176</v>
          </cell>
          <cell r="B3149" t="str">
            <v xml:space="preserve">NUMERO / ALGARISMO PARA RESIDENCIA (FACHADA), EM ZAMAC, COM ALTURA DE APROX 125 MM, INCLUSIVE PARAFUSOS                                                                                                                                                                                                                                                                                                                                                                                                   </v>
          </cell>
          <cell r="C3149" t="str">
            <v xml:space="preserve">UN    </v>
          </cell>
          <cell r="D3149" t="str">
            <v>CR</v>
          </cell>
          <cell r="E3149" t="str">
            <v>13,22</v>
          </cell>
        </row>
        <row r="3150">
          <cell r="A3150">
            <v>36152</v>
          </cell>
          <cell r="B3150" t="str">
            <v xml:space="preserve">OCULOS DE SEGURANCA CONTRA IMPACTOS COM LENTE INCOLOR, ARMACAO NYLON, COM PROTECAO UVA E UVB                                                                                                                                                                                                                                                                                                                                                                                                              </v>
          </cell>
          <cell r="C3150" t="str">
            <v xml:space="preserve">UN    </v>
          </cell>
          <cell r="D3150" t="str">
            <v>CR</v>
          </cell>
          <cell r="E3150" t="str">
            <v>5,84</v>
          </cell>
        </row>
        <row r="3151">
          <cell r="A3151">
            <v>4221</v>
          </cell>
          <cell r="B3151" t="str">
            <v xml:space="preserve">OLEO DIESEL COMBUSTIVEL COMUM METROPOLITANO S-10 OU S-500                                                                                                                                                                                                                                                                                                                                                                                                                                                 </v>
          </cell>
          <cell r="C3151" t="str">
            <v xml:space="preserve">L     </v>
          </cell>
          <cell r="D3151" t="str">
            <v xml:space="preserve">C </v>
          </cell>
          <cell r="E3151" t="str">
            <v>6,04</v>
          </cell>
        </row>
        <row r="3152">
          <cell r="A3152">
            <v>4227</v>
          </cell>
          <cell r="B3152" t="str">
            <v xml:space="preserve">OLEO LUBRIFICANTE MINERAL MONOVISCOSO, SAE 40, PARA MOTORES DE EQUIPAMENTOS PESADOS (CAMINHOES, TRATORES, RETROS E ETC)                                                                                                                                                                                                                                                                                                                                                                                   </v>
          </cell>
          <cell r="C3152" t="str">
            <v xml:space="preserve">L     </v>
          </cell>
          <cell r="D3152" t="str">
            <v>CR</v>
          </cell>
          <cell r="E3152" t="str">
            <v>28,16</v>
          </cell>
        </row>
        <row r="3153">
          <cell r="A3153">
            <v>38170</v>
          </cell>
          <cell r="B3153" t="str">
            <v xml:space="preserve">OLHO MAGICO PARA PORTAS, EM LATAO, COM LENTE DE POLICARBONATO, ANGULO DE *200* GRAUS, ESPESSURA ENTRE *25 E 46* MM, INCLUINDO FECHO JANELA                                                                                                                                                                                                                                                                                                                                                                </v>
          </cell>
          <cell r="C3153" t="str">
            <v xml:space="preserve">UN    </v>
          </cell>
          <cell r="D3153" t="str">
            <v>CR</v>
          </cell>
          <cell r="E3153" t="str">
            <v>19,65</v>
          </cell>
        </row>
        <row r="3154">
          <cell r="A3154">
            <v>4252</v>
          </cell>
          <cell r="B3154" t="str">
            <v xml:space="preserve">OPERADOR DE BATE-ESTACAS                                                                                                                                                                                                                                                                                                                                                                                                                                                                                  </v>
          </cell>
          <cell r="C3154" t="str">
            <v xml:space="preserve">H     </v>
          </cell>
          <cell r="D3154" t="str">
            <v>CR</v>
          </cell>
          <cell r="E3154" t="str">
            <v>24,04</v>
          </cell>
        </row>
        <row r="3155">
          <cell r="A3155">
            <v>40980</v>
          </cell>
          <cell r="B3155" t="str">
            <v xml:space="preserve">OPERADOR DE BATE-ESTACAS (MENSALISTA)                                                                                                                                                                                                                                                                                                                                                                                                                                                                     </v>
          </cell>
          <cell r="C3155" t="str">
            <v xml:space="preserve">MES   </v>
          </cell>
          <cell r="D3155" t="str">
            <v>CR</v>
          </cell>
          <cell r="E3155" t="str">
            <v>4.211,63</v>
          </cell>
        </row>
        <row r="3156">
          <cell r="A3156">
            <v>4243</v>
          </cell>
          <cell r="B3156" t="str">
            <v xml:space="preserve">OPERADOR DE BETONEIRA (CAMINHAO)                                                                                                                                                                                                                                                                                                                                                                                                                                                                          </v>
          </cell>
          <cell r="C3156" t="str">
            <v xml:space="preserve">H     </v>
          </cell>
          <cell r="D3156" t="str">
            <v>CR</v>
          </cell>
          <cell r="E3156" t="str">
            <v>21,84</v>
          </cell>
        </row>
        <row r="3157">
          <cell r="A3157">
            <v>41031</v>
          </cell>
          <cell r="B3157" t="str">
            <v xml:space="preserve">OPERADOR DE BETONEIRA (CAMINHAO) (MENSALISTA)                                                                                                                                                                                                                                                                                                                                                                                                                                                             </v>
          </cell>
          <cell r="C3157" t="str">
            <v xml:space="preserve">MES   </v>
          </cell>
          <cell r="D3157" t="str">
            <v>CR</v>
          </cell>
          <cell r="E3157" t="str">
            <v>3.825,91</v>
          </cell>
        </row>
        <row r="3158">
          <cell r="A3158">
            <v>37666</v>
          </cell>
          <cell r="B3158" t="str">
            <v xml:space="preserve">OPERADOR DE BETONEIRA ESTACIONARIA / MISTURADOR                                                                                                                                                                                                                                                                                                                                                                                                                                                           </v>
          </cell>
          <cell r="C3158" t="str">
            <v xml:space="preserve">H     </v>
          </cell>
          <cell r="D3158" t="str">
            <v>CR</v>
          </cell>
          <cell r="E3158" t="str">
            <v>21,07</v>
          </cell>
        </row>
        <row r="3159">
          <cell r="A3159">
            <v>40986</v>
          </cell>
          <cell r="B3159" t="str">
            <v xml:space="preserve">OPERADOR DE BETONEIRA ESTACIONARIA / MISTURADOR (MENSALISTA)                                                                                                                                                                                                                                                                                                                                                                                                                                              </v>
          </cell>
          <cell r="C3159" t="str">
            <v xml:space="preserve">MES   </v>
          </cell>
          <cell r="D3159" t="str">
            <v>CR</v>
          </cell>
          <cell r="E3159" t="str">
            <v>3.692,13</v>
          </cell>
        </row>
        <row r="3160">
          <cell r="A3160">
            <v>4250</v>
          </cell>
          <cell r="B3160" t="str">
            <v xml:space="preserve">OPERADOR DE COMPRESSOR DE AR OU COMPRESSORISTA                                                                                                                                                                                                                                                                                                                                                                                                                                                            </v>
          </cell>
          <cell r="C3160" t="str">
            <v xml:space="preserve">H     </v>
          </cell>
          <cell r="D3160" t="str">
            <v>CR</v>
          </cell>
          <cell r="E3160" t="str">
            <v>20,55</v>
          </cell>
        </row>
        <row r="3161">
          <cell r="A3161">
            <v>40978</v>
          </cell>
          <cell r="B3161" t="str">
            <v xml:space="preserve">OPERADOR DE COMPRESSOR DE AR OU COMPRESSORISTA (MENSALISTA)                                                                                                                                                                                                                                                                                                                                                                                                                                               </v>
          </cell>
          <cell r="C3161" t="str">
            <v xml:space="preserve">MES   </v>
          </cell>
          <cell r="D3161" t="str">
            <v>CR</v>
          </cell>
          <cell r="E3161" t="str">
            <v>3.601,08</v>
          </cell>
        </row>
        <row r="3162">
          <cell r="A3162">
            <v>41043</v>
          </cell>
          <cell r="B3162" t="str">
            <v xml:space="preserve">OPERADOR DE DEMARCADORA DE FAIXAS DE TRAFEGO (MENSALISTA)                                                                                                                                                                                                                                                                                                                                                                                                                                                 </v>
          </cell>
          <cell r="C3162" t="str">
            <v xml:space="preserve">MES   </v>
          </cell>
          <cell r="D3162" t="str">
            <v>CR</v>
          </cell>
          <cell r="E3162" t="str">
            <v>4.708,82</v>
          </cell>
        </row>
        <row r="3163">
          <cell r="A3163">
            <v>44501</v>
          </cell>
          <cell r="B3163" t="str">
            <v xml:space="preserve">OPERADOR DE DEMARCADORA DE FAIXAS DE TRAFEGO HORISTA                                                                                                                                                                                                                                                                                                                                                                                                                                                      </v>
          </cell>
          <cell r="C3163" t="str">
            <v xml:space="preserve">H     </v>
          </cell>
          <cell r="D3163" t="str">
            <v>CR</v>
          </cell>
          <cell r="E3163" t="str">
            <v>26,88</v>
          </cell>
        </row>
        <row r="3164">
          <cell r="A3164">
            <v>4234</v>
          </cell>
          <cell r="B3164" t="str">
            <v xml:space="preserve">OPERADOR DE ESCAVADEIRA                                                                                                                                                                                                                                                                                                                                                                                                                                                                                   </v>
          </cell>
          <cell r="C3164" t="str">
            <v xml:space="preserve">H     </v>
          </cell>
          <cell r="D3164" t="str">
            <v xml:space="preserve">C </v>
          </cell>
          <cell r="E3164" t="str">
            <v>29,46</v>
          </cell>
        </row>
        <row r="3165">
          <cell r="A3165">
            <v>40987</v>
          </cell>
          <cell r="B3165" t="str">
            <v xml:space="preserve">OPERADOR DE ESCAVADEIRA (MENSALISTA)                                                                                                                                                                                                                                                                                                                                                                                                                                                                      </v>
          </cell>
          <cell r="C3165" t="str">
            <v xml:space="preserve">MES   </v>
          </cell>
          <cell r="D3165" t="str">
            <v>CR</v>
          </cell>
          <cell r="E3165" t="str">
            <v>5.158,30</v>
          </cell>
        </row>
        <row r="3166">
          <cell r="A3166">
            <v>4253</v>
          </cell>
          <cell r="B3166" t="str">
            <v xml:space="preserve">OPERADOR DE GUINCHO OU GUINCHEIRO                                                                                                                                                                                                                                                                                                                                                                                                                                                                         </v>
          </cell>
          <cell r="C3166" t="str">
            <v xml:space="preserve">H     </v>
          </cell>
          <cell r="D3166" t="str">
            <v>CR</v>
          </cell>
          <cell r="E3166" t="str">
            <v>19,58</v>
          </cell>
        </row>
        <row r="3167">
          <cell r="A3167">
            <v>40981</v>
          </cell>
          <cell r="B3167" t="str">
            <v xml:space="preserve">OPERADOR DE GUINCHO OU GUINCHEIRO (MENSALISTA)                                                                                                                                                                                                                                                                                                                                                                                                                                                            </v>
          </cell>
          <cell r="C3167" t="str">
            <v xml:space="preserve">MES   </v>
          </cell>
          <cell r="D3167" t="str">
            <v>CR</v>
          </cell>
          <cell r="E3167" t="str">
            <v>3.432,43</v>
          </cell>
        </row>
        <row r="3168">
          <cell r="A3168">
            <v>4254</v>
          </cell>
          <cell r="B3168" t="str">
            <v xml:space="preserve">OPERADOR DE GUINDASTE                                                                                                                                                                                                                                                                                                                                                                                                                                                                                     </v>
          </cell>
          <cell r="C3168" t="str">
            <v xml:space="preserve">H     </v>
          </cell>
          <cell r="D3168" t="str">
            <v>CR</v>
          </cell>
          <cell r="E3168" t="str">
            <v>21,24</v>
          </cell>
        </row>
        <row r="3169">
          <cell r="A3169">
            <v>41036</v>
          </cell>
          <cell r="B3169" t="str">
            <v xml:space="preserve">OPERADOR DE GUINDASTE (MENSALISTA)                                                                                                                                                                                                                                                                                                                                                                                                                                                                        </v>
          </cell>
          <cell r="C3169" t="str">
            <v xml:space="preserve">MES   </v>
          </cell>
          <cell r="D3169" t="str">
            <v>CR</v>
          </cell>
          <cell r="E3169" t="str">
            <v>3.721,25</v>
          </cell>
        </row>
        <row r="3170">
          <cell r="A3170">
            <v>4251</v>
          </cell>
          <cell r="B3170" t="str">
            <v xml:space="preserve">OPERADOR DE JATO ABRASIVO OU JATISTA                                                                                                                                                                                                                                                                                                                                                                                                                                                                      </v>
          </cell>
          <cell r="C3170" t="str">
            <v xml:space="preserve">H     </v>
          </cell>
          <cell r="D3170" t="str">
            <v>CR</v>
          </cell>
          <cell r="E3170" t="str">
            <v>26,36</v>
          </cell>
        </row>
        <row r="3171">
          <cell r="A3171">
            <v>40979</v>
          </cell>
          <cell r="B3171" t="str">
            <v xml:space="preserve">OPERADOR DE JATO ABRASIVO OU JATISTA (MENSALISTA)                                                                                                                                                                                                                                                                                                                                                                                                                                                         </v>
          </cell>
          <cell r="C3171" t="str">
            <v xml:space="preserve">MES   </v>
          </cell>
          <cell r="D3171" t="str">
            <v>CR</v>
          </cell>
          <cell r="E3171" t="str">
            <v>4.617,85</v>
          </cell>
        </row>
        <row r="3172">
          <cell r="A3172">
            <v>4230</v>
          </cell>
          <cell r="B3172" t="str">
            <v xml:space="preserve">OPERADOR DE MAQUINAS E TRATORES DIVERSOS (TERRAPLANAGEM)                                                                                                                                                                                                                                                                                                                                                                                                                                                  </v>
          </cell>
          <cell r="C3172" t="str">
            <v xml:space="preserve">H     </v>
          </cell>
          <cell r="D3172" t="str">
            <v>CR</v>
          </cell>
          <cell r="E3172" t="str">
            <v>24,56</v>
          </cell>
        </row>
        <row r="3173">
          <cell r="A3173">
            <v>40998</v>
          </cell>
          <cell r="B3173" t="str">
            <v xml:space="preserve">OPERADOR DE MAQUINAS E TRATORES DIVERSOS (TERRAPLANAGEM) (MENSALISTA)                                                                                                                                                                                                                                                                                                                                                                                                                                     </v>
          </cell>
          <cell r="C3173" t="str">
            <v xml:space="preserve">MES   </v>
          </cell>
          <cell r="D3173" t="str">
            <v>CR</v>
          </cell>
          <cell r="E3173" t="str">
            <v>4.301,08</v>
          </cell>
        </row>
        <row r="3174">
          <cell r="A3174">
            <v>4257</v>
          </cell>
          <cell r="B3174" t="str">
            <v xml:space="preserve">OPERADOR DE MARTELETE OU MARTELETEIRO                                                                                                                                                                                                                                                                                                                                                                                                                                                                     </v>
          </cell>
          <cell r="C3174" t="str">
            <v xml:space="preserve">H     </v>
          </cell>
          <cell r="D3174" t="str">
            <v>CR</v>
          </cell>
          <cell r="E3174" t="str">
            <v>20,23</v>
          </cell>
        </row>
        <row r="3175">
          <cell r="A3175">
            <v>40982</v>
          </cell>
          <cell r="B3175" t="str">
            <v xml:space="preserve">OPERADOR DE MARTELETE OU MARTELETEIRO (MENSALISTA)                                                                                                                                                                                                                                                                                                                                                                                                                                                        </v>
          </cell>
          <cell r="C3175" t="str">
            <v xml:space="preserve">MES   </v>
          </cell>
          <cell r="D3175" t="str">
            <v>CR</v>
          </cell>
          <cell r="E3175" t="str">
            <v>3.543,76</v>
          </cell>
        </row>
        <row r="3176">
          <cell r="A3176">
            <v>4240</v>
          </cell>
          <cell r="B3176" t="str">
            <v xml:space="preserve">OPERADOR DE MOTO SCRAPER                                                                                                                                                                                                                                                                                                                                                                                                                                                                                  </v>
          </cell>
          <cell r="C3176" t="str">
            <v xml:space="preserve">H     </v>
          </cell>
          <cell r="D3176" t="str">
            <v>CR</v>
          </cell>
          <cell r="E3176" t="str">
            <v>27,35</v>
          </cell>
        </row>
        <row r="3177">
          <cell r="A3177">
            <v>41026</v>
          </cell>
          <cell r="B3177" t="str">
            <v xml:space="preserve">OPERADOR DE MOTO SCRAPER (MENSALISTA)                                                                                                                                                                                                                                                                                                                                                                                                                                                                     </v>
          </cell>
          <cell r="C3177" t="str">
            <v xml:space="preserve">MES   </v>
          </cell>
          <cell r="D3177" t="str">
            <v>CR</v>
          </cell>
          <cell r="E3177" t="str">
            <v>4.789,08</v>
          </cell>
        </row>
        <row r="3178">
          <cell r="A3178">
            <v>4239</v>
          </cell>
          <cell r="B3178" t="str">
            <v xml:space="preserve">OPERADOR DE MOTONIVELADORA                                                                                                                                                                                                                                                                                                                                                                                                                                                                                </v>
          </cell>
          <cell r="C3178" t="str">
            <v xml:space="preserve">H     </v>
          </cell>
          <cell r="D3178" t="str">
            <v>CR</v>
          </cell>
          <cell r="E3178" t="str">
            <v>33,55</v>
          </cell>
        </row>
        <row r="3179">
          <cell r="A3179">
            <v>41024</v>
          </cell>
          <cell r="B3179" t="str">
            <v xml:space="preserve">OPERADOR DE MOTONIVELADORA (MENSALISTA)                                                                                                                                                                                                                                                                                                                                                                                                                                                                   </v>
          </cell>
          <cell r="C3179" t="str">
            <v xml:space="preserve">MES   </v>
          </cell>
          <cell r="D3179" t="str">
            <v>CR</v>
          </cell>
          <cell r="E3179" t="str">
            <v>5.875,33</v>
          </cell>
        </row>
        <row r="3180">
          <cell r="A3180">
            <v>4248</v>
          </cell>
          <cell r="B3180" t="str">
            <v xml:space="preserve">OPERADOR DE PA CARREGADEIRA                                                                                                                                                                                                                                                                                                                                                                                                                                                                               </v>
          </cell>
          <cell r="C3180" t="str">
            <v xml:space="preserve">H     </v>
          </cell>
          <cell r="D3180" t="str">
            <v>CR</v>
          </cell>
          <cell r="E3180" t="str">
            <v>24,25</v>
          </cell>
        </row>
        <row r="3181">
          <cell r="A3181">
            <v>41033</v>
          </cell>
          <cell r="B3181" t="str">
            <v xml:space="preserve">OPERADOR DE PA CARREGADEIRA (MENSALISTA)                                                                                                                                                                                                                                                                                                                                                                                                                                                                  </v>
          </cell>
          <cell r="C3181" t="str">
            <v xml:space="preserve">MES   </v>
          </cell>
          <cell r="D3181" t="str">
            <v>CR</v>
          </cell>
          <cell r="E3181" t="str">
            <v>4.249,31</v>
          </cell>
        </row>
        <row r="3182">
          <cell r="A3182">
            <v>41040</v>
          </cell>
          <cell r="B3182" t="str">
            <v xml:space="preserve">OPERADOR DE PAVIMENTADORA / MESA VIBROACABADORA (MENSALISTA)                                                                                                                                                                                                                                                                                                                                                                                                                                              </v>
          </cell>
          <cell r="C3182" t="str">
            <v xml:space="preserve">MES   </v>
          </cell>
          <cell r="D3182" t="str">
            <v>CR</v>
          </cell>
          <cell r="E3182" t="str">
            <v>4.944,25</v>
          </cell>
        </row>
        <row r="3183">
          <cell r="A3183">
            <v>44500</v>
          </cell>
          <cell r="B3183" t="str">
            <v xml:space="preserve">OPERADOR DE PAVIMENTADORA / MESA VIBROACABADORA HORISTA                                                                                                                                                                                                                                                                                                                                                                                                                                                   </v>
          </cell>
          <cell r="C3183" t="str">
            <v xml:space="preserve">H     </v>
          </cell>
          <cell r="D3183" t="str">
            <v>CR</v>
          </cell>
          <cell r="E3183" t="str">
            <v>28,24</v>
          </cell>
        </row>
        <row r="3184">
          <cell r="A3184">
            <v>4238</v>
          </cell>
          <cell r="B3184" t="str">
            <v xml:space="preserve">OPERADOR DE ROLO COMPACTADOR                                                                                                                                                                                                                                                                                                                                                                                                                                                                              </v>
          </cell>
          <cell r="C3184" t="str">
            <v xml:space="preserve">H     </v>
          </cell>
          <cell r="D3184" t="str">
            <v>CR</v>
          </cell>
          <cell r="E3184" t="str">
            <v>22,43</v>
          </cell>
        </row>
        <row r="3185">
          <cell r="A3185">
            <v>41012</v>
          </cell>
          <cell r="B3185" t="str">
            <v xml:space="preserve">OPERADOR DE ROLO COMPACTADOR (MENSALISTA)                                                                                                                                                                                                                                                                                                                                                                                                                                                                 </v>
          </cell>
          <cell r="C3185" t="str">
            <v xml:space="preserve">MES   </v>
          </cell>
          <cell r="D3185" t="str">
            <v>CR</v>
          </cell>
          <cell r="E3185" t="str">
            <v>3.927,10</v>
          </cell>
        </row>
        <row r="3186">
          <cell r="A3186">
            <v>4237</v>
          </cell>
          <cell r="B3186" t="str">
            <v xml:space="preserve">OPERADOR DE TRATOR - EXCLUSIVE AGROPECUARIA                                                                                                                                                                                                                                                                                                                                                                                                                                                               </v>
          </cell>
          <cell r="C3186" t="str">
            <v xml:space="preserve">H     </v>
          </cell>
          <cell r="D3186" t="str">
            <v>CR</v>
          </cell>
          <cell r="E3186" t="str">
            <v>26,34</v>
          </cell>
        </row>
        <row r="3187">
          <cell r="A3187">
            <v>41002</v>
          </cell>
          <cell r="B3187" t="str">
            <v xml:space="preserve">OPERADOR DE TRATOR - EXCLUSIVE AGROPECUARIA (MENSALISTA)                                                                                                                                                                                                                                                                                                                                                                                                                                                  </v>
          </cell>
          <cell r="C3187" t="str">
            <v xml:space="preserve">MES   </v>
          </cell>
          <cell r="D3187" t="str">
            <v>CR</v>
          </cell>
          <cell r="E3187" t="str">
            <v>4.615,02</v>
          </cell>
        </row>
        <row r="3188">
          <cell r="A3188">
            <v>4233</v>
          </cell>
          <cell r="B3188" t="str">
            <v xml:space="preserve">OPERADOR DE USINA DE ASFALTO, DE SOLOS OU DE CONCRETO                                                                                                                                                                                                                                                                                                                                                                                                                                                     </v>
          </cell>
          <cell r="C3188" t="str">
            <v xml:space="preserve">H     </v>
          </cell>
          <cell r="D3188" t="str">
            <v>CR</v>
          </cell>
          <cell r="E3188" t="str">
            <v>24,23</v>
          </cell>
        </row>
        <row r="3189">
          <cell r="A3189">
            <v>41001</v>
          </cell>
          <cell r="B3189" t="str">
            <v xml:space="preserve">OPERADOR DE USINA DE ASFALTO, DE SOLOS OU DE CONCRETO (MENSALISTA)                                                                                                                                                                                                                                                                                                                                                                                                                                        </v>
          </cell>
          <cell r="C3189" t="str">
            <v xml:space="preserve">MES   </v>
          </cell>
          <cell r="D3189" t="str">
            <v>CR</v>
          </cell>
          <cell r="E3189" t="str">
            <v>4.245,97</v>
          </cell>
        </row>
        <row r="3190">
          <cell r="A3190">
            <v>2</v>
          </cell>
          <cell r="B3190" t="str">
            <v xml:space="preserve">OXIGENIO, RECARGA PARA CILINDRO DE CONJUNTO OXICORTE GRANDE                                                                                                                                                                                                                                                                                                                                                                                                                                               </v>
          </cell>
          <cell r="C3190" t="str">
            <v xml:space="preserve">M3    </v>
          </cell>
          <cell r="D3190" t="str">
            <v>CR</v>
          </cell>
          <cell r="E3190" t="str">
            <v>15,92</v>
          </cell>
        </row>
        <row r="3191">
          <cell r="A3191">
            <v>36517</v>
          </cell>
          <cell r="B3191" t="str">
            <v xml:space="preserve">PA CARREGADEIRA SOBRE RODAS, POTENCIA BRUTA *127* CV, CAPACIDADE DA CACAMBA DE 2,0 A 2,4 M3, PESO OPERACIONAL MAXIMO DE 10330 KG                                                                                                                                                                                                                                                                                                                                                                          </v>
          </cell>
          <cell r="C3191" t="str">
            <v xml:space="preserve">UN    </v>
          </cell>
          <cell r="D3191" t="str">
            <v>CR</v>
          </cell>
          <cell r="E3191" t="str">
            <v>568.320,00</v>
          </cell>
        </row>
        <row r="3192">
          <cell r="A3192">
            <v>4262</v>
          </cell>
          <cell r="B3192" t="str">
            <v xml:space="preserve">PA CARREGADEIRA SOBRE RODAS, POTENCIA LIQUIDA 128 HP, CAPACIDADE DA CACAMBA DE 1,7 A 2,8 M3, PESO OPERACIONAL MAXIMO DE 11632 KG                                                                                                                                                                                                                                                                                                                                                                          </v>
          </cell>
          <cell r="C3192" t="str">
            <v xml:space="preserve">UN    </v>
          </cell>
          <cell r="D3192" t="str">
            <v xml:space="preserve">C </v>
          </cell>
          <cell r="E3192" t="str">
            <v>640.000,00</v>
          </cell>
        </row>
        <row r="3193">
          <cell r="A3193">
            <v>4263</v>
          </cell>
          <cell r="B3193" t="str">
            <v xml:space="preserve">PA CARREGADEIRA SOBRE RODAS, POTENCIA LIQUIDA 197 HP, CAPACIDADE DA CACAMBA DE 2,5 A 3,5 M3, PESO OPERACIONAL MAXIMO DE 18338 KG                                                                                                                                                                                                                                                                                                                                                                          </v>
          </cell>
          <cell r="C3193" t="str">
            <v xml:space="preserve">UN    </v>
          </cell>
          <cell r="D3193" t="str">
            <v>CR</v>
          </cell>
          <cell r="E3193" t="str">
            <v>887.466,62</v>
          </cell>
        </row>
        <row r="3194">
          <cell r="A3194">
            <v>36518</v>
          </cell>
          <cell r="B3194" t="str">
            <v xml:space="preserve">PA CARREGADEIRA SOBRE RODAS, POTENCIA LIQUIDA 213 HP, CAPACIDADE DA CACAMBA DE 1,9 A 3,5 M3, PESO OPERACIONAL MAXIMO DE 19234 KG                                                                                                                                                                                                                                                                                                                                                                          </v>
          </cell>
          <cell r="C3194" t="str">
            <v xml:space="preserve">UN    </v>
          </cell>
          <cell r="D3194" t="str">
            <v>CR</v>
          </cell>
          <cell r="E3194" t="str">
            <v>1.010.346,62</v>
          </cell>
        </row>
        <row r="3195">
          <cell r="A3195">
            <v>14221</v>
          </cell>
          <cell r="B3195" t="str">
            <v xml:space="preserve">PA CARREGADEIRA SOBRE RODAS, POTENCIA 152 HP, CAPACIDADE DA CACAMBA DE 1,53 A 2,30 M3, PESO OPERACIONAL MAXIMO DE 10216 KG                                                                                                                                                                                                                                                                                                                                                                                </v>
          </cell>
          <cell r="C3195" t="str">
            <v xml:space="preserve">UN    </v>
          </cell>
          <cell r="D3195" t="str">
            <v>CR</v>
          </cell>
          <cell r="E3195" t="str">
            <v>589.653,31</v>
          </cell>
        </row>
        <row r="3196">
          <cell r="A3196">
            <v>38402</v>
          </cell>
          <cell r="B3196" t="str">
            <v xml:space="preserve">PA DE LIXO PLASTICA, CABO LONGO                                                                                                                                                                                                                                                                                                                                                                                                                                                                           </v>
          </cell>
          <cell r="C3196" t="str">
            <v xml:space="preserve">UN    </v>
          </cell>
          <cell r="D3196" t="str">
            <v>CR</v>
          </cell>
          <cell r="E3196" t="str">
            <v>7,45</v>
          </cell>
        </row>
        <row r="3197">
          <cell r="A3197">
            <v>3412</v>
          </cell>
          <cell r="B3197" t="str">
            <v xml:space="preserve">PAINEL DE LA DE VIDRO SEM REVESTIMENTO PSI 20, E = 25 MM, DE 1200 X 600 MM                                                                                                                                                                                                                                                                                                                                                                                                                                </v>
          </cell>
          <cell r="C3197" t="str">
            <v xml:space="preserve">M2    </v>
          </cell>
          <cell r="D3197" t="str">
            <v>CR</v>
          </cell>
          <cell r="E3197" t="str">
            <v>25,63</v>
          </cell>
        </row>
        <row r="3198">
          <cell r="A3198">
            <v>3413</v>
          </cell>
          <cell r="B3198" t="str">
            <v xml:space="preserve">PAINEL DE LA DE VIDRO SEM REVESTIMENTO PSI 20, E = 50 MM, DE 1200 X 600 MM                                                                                                                                                                                                                                                                                                                                                                                                                                </v>
          </cell>
          <cell r="C3198" t="str">
            <v xml:space="preserve">M2    </v>
          </cell>
          <cell r="D3198" t="str">
            <v>CR</v>
          </cell>
          <cell r="E3198" t="str">
            <v>57,71</v>
          </cell>
        </row>
        <row r="3199">
          <cell r="A3199">
            <v>39744</v>
          </cell>
          <cell r="B3199" t="str">
            <v xml:space="preserve">PAINEL DE LA DE VIDRO SEM REVESTIMENTO PSI 40, E = 25 MM, DE 1200 X 600 MM                                                                                                                                                                                                                                                                                                                                                                                                                                </v>
          </cell>
          <cell r="C3199" t="str">
            <v xml:space="preserve">M2    </v>
          </cell>
          <cell r="D3199" t="str">
            <v>CR</v>
          </cell>
          <cell r="E3199" t="str">
            <v>44,81</v>
          </cell>
        </row>
        <row r="3200">
          <cell r="A3200">
            <v>39745</v>
          </cell>
          <cell r="B3200" t="str">
            <v xml:space="preserve">PAINEL DE LA DE VIDRO SEM REVESTIMENTO PSI 40, E = 50 MM, DE 1200 X 600 MM                                                                                                                                                                                                                                                                                                                                                                                                                                </v>
          </cell>
          <cell r="C3200" t="str">
            <v xml:space="preserve">M2    </v>
          </cell>
          <cell r="D3200" t="str">
            <v>CR</v>
          </cell>
          <cell r="E3200" t="str">
            <v>94,57</v>
          </cell>
        </row>
        <row r="3201">
          <cell r="A3201">
            <v>39637</v>
          </cell>
          <cell r="B3201" t="str">
            <v xml:space="preserve">PAINEL ESTRUTURAL PARA LAJE SECA REVESTIDO EM PLACA CIMENTICIA, DE 1,20 X 2,50 M, E = 23 MM                                                                                                                                                                                                                                                                                                                                                                                                               </v>
          </cell>
          <cell r="C3201" t="str">
            <v xml:space="preserve">M2    </v>
          </cell>
          <cell r="D3201" t="str">
            <v>CR</v>
          </cell>
          <cell r="E3201" t="str">
            <v>87,94</v>
          </cell>
        </row>
        <row r="3202">
          <cell r="A3202">
            <v>39638</v>
          </cell>
          <cell r="B3202" t="str">
            <v xml:space="preserve">PAINEL ESTRUTURAL PARA LAJE SECA REVESTIDO EM PLACA CIMENTICIA, DE 1,20 X 2,50 M, E = 40 MM                                                                                                                                                                                                                                                                                                                                                                                                               </v>
          </cell>
          <cell r="C3202" t="str">
            <v xml:space="preserve">M2    </v>
          </cell>
          <cell r="D3202" t="str">
            <v>CR</v>
          </cell>
          <cell r="E3202" t="str">
            <v>99,51</v>
          </cell>
        </row>
        <row r="3203">
          <cell r="A3203">
            <v>39639</v>
          </cell>
          <cell r="B3203" t="str">
            <v xml:space="preserve">PAINEL ESTRUTURAL PARA LAJE SECA REVESTIDO EM PLACA CIMENTICIA, DE 1,20 X 2,50 M, E = 55 MM                                                                                                                                                                                                                                                                                                                                                                                                               </v>
          </cell>
          <cell r="C3203" t="str">
            <v xml:space="preserve">M2    </v>
          </cell>
          <cell r="D3203" t="str">
            <v>CR</v>
          </cell>
          <cell r="E3203" t="str">
            <v>150,14</v>
          </cell>
        </row>
        <row r="3204">
          <cell r="A3204">
            <v>39517</v>
          </cell>
          <cell r="B320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04" t="str">
            <v xml:space="preserve">M2    </v>
          </cell>
          <cell r="D3204" t="str">
            <v>CR</v>
          </cell>
          <cell r="E3204" t="str">
            <v>241,46</v>
          </cell>
        </row>
        <row r="3205">
          <cell r="A3205">
            <v>39518</v>
          </cell>
          <cell r="B320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05" t="str">
            <v xml:space="preserve">M2    </v>
          </cell>
          <cell r="D3205" t="str">
            <v>CR</v>
          </cell>
          <cell r="E3205" t="str">
            <v>286,27</v>
          </cell>
        </row>
        <row r="3206">
          <cell r="A3206">
            <v>38366</v>
          </cell>
          <cell r="B3206" t="str">
            <v xml:space="preserve">PAPEL KRAFT BETUMADO                                                                                                                                                                                                                                                                                                                                                                                                                                                                                      </v>
          </cell>
          <cell r="C3206" t="str">
            <v xml:space="preserve">M2    </v>
          </cell>
          <cell r="D3206" t="str">
            <v>CR</v>
          </cell>
          <cell r="E3206" t="str">
            <v>6,05</v>
          </cell>
        </row>
        <row r="3207">
          <cell r="A3207">
            <v>11703</v>
          </cell>
          <cell r="B3207" t="str">
            <v xml:space="preserve">PAPELEIRA DE PAREDE EM METAL CROMADO SEM TAMPA                                                                                                                                                                                                                                                                                                                                                                                                                                                            </v>
          </cell>
          <cell r="C3207" t="str">
            <v xml:space="preserve">UN    </v>
          </cell>
          <cell r="D3207" t="str">
            <v>CR</v>
          </cell>
          <cell r="E3207" t="str">
            <v>49,86</v>
          </cell>
        </row>
        <row r="3208">
          <cell r="A3208">
            <v>37400</v>
          </cell>
          <cell r="B3208" t="str">
            <v xml:space="preserve">PAPELEIRA PLASTICA TIPO DISPENSER PARA PAPEL HIGIENICO ROLAO                                                                                                                                                                                                                                                                                                                                                                                                                                              </v>
          </cell>
          <cell r="C3208" t="str">
            <v xml:space="preserve">UN    </v>
          </cell>
          <cell r="D3208" t="str">
            <v>CR</v>
          </cell>
          <cell r="E3208" t="str">
            <v>60,28</v>
          </cell>
        </row>
        <row r="3209">
          <cell r="A3209">
            <v>25400</v>
          </cell>
          <cell r="B3209" t="str">
            <v xml:space="preserve">PAR DE TABELAS DE BASQUETE EM COMPENSADO NAVAL, OFICIAL, 1800 X 1200 MM, INCLUINDO ARO DE METAL E REDE EM POLIPROPILENO 100% (SEM SUPORTE DE FIXACAO)                                                                                                                                                                                                                                                                                                                                                     </v>
          </cell>
          <cell r="C3209" t="str">
            <v xml:space="preserve">UN    </v>
          </cell>
          <cell r="D3209" t="str">
            <v>CR</v>
          </cell>
          <cell r="E3209" t="str">
            <v>2.622,82</v>
          </cell>
        </row>
        <row r="3210">
          <cell r="A3210">
            <v>4276</v>
          </cell>
          <cell r="B3210" t="str">
            <v xml:space="preserve">PARA-RAIOS DE DISTRIBUICAO, TENSAO NOMINAL 15 KV, CORRENTE NOMINAL DE DESCARGA 5 KA                                                                                                                                                                                                                                                                                                                                                                                                                       </v>
          </cell>
          <cell r="C3210" t="str">
            <v xml:space="preserve">UN    </v>
          </cell>
          <cell r="D3210" t="str">
            <v>CR</v>
          </cell>
          <cell r="E3210" t="str">
            <v>192,51</v>
          </cell>
        </row>
        <row r="3211">
          <cell r="A3211">
            <v>4273</v>
          </cell>
          <cell r="B3211" t="str">
            <v xml:space="preserve">PARA-RAIOS DE DISTRIBUICAO, TENSAO NOMINAL 30 KV, CORRENTE NOMINAL DE DESCARGA 10 KA                                                                                                                                                                                                                                                                                                                                                                                                                      </v>
          </cell>
          <cell r="C3211" t="str">
            <v xml:space="preserve">UN    </v>
          </cell>
          <cell r="D3211" t="str">
            <v>CR</v>
          </cell>
          <cell r="E3211" t="str">
            <v>349,52</v>
          </cell>
        </row>
        <row r="3212">
          <cell r="A3212">
            <v>4274</v>
          </cell>
          <cell r="B3212" t="str">
            <v xml:space="preserve">PARA-RAIOS TIPO FRANKLIN 350 MM, EM LATAO CROMADO, DUAS DESCIDAS, PARA PROTECAO DE EDIFICACOES CONTRA DESCARGAS ATMOSFERICAS                                                                                                                                                                                                                                                                                                                                                                              </v>
          </cell>
          <cell r="C3212" t="str">
            <v xml:space="preserve">UN    </v>
          </cell>
          <cell r="D3212" t="str">
            <v xml:space="preserve">C </v>
          </cell>
          <cell r="E3212" t="str">
            <v>127,87</v>
          </cell>
        </row>
        <row r="3213">
          <cell r="A3213">
            <v>39438</v>
          </cell>
          <cell r="B3213" t="str">
            <v xml:space="preserve">PARAFUSO CABECA TROMBETA E PONTA AGULHA (GN55), COMPRIMENTO 55 MM, EM ACO FOSFATIZADO, PARA FIXAR CHAPA DE GESSO EM PERFIL DRYWALL METALICO MAXIMO 0,7 MM                                                                                                                                                                                                                                                                                                                                                 </v>
          </cell>
          <cell r="C3213" t="str">
            <v xml:space="preserve">UN    </v>
          </cell>
          <cell r="D3213" t="str">
            <v>CR</v>
          </cell>
          <cell r="E3213" t="str">
            <v>0,29</v>
          </cell>
        </row>
        <row r="3214">
          <cell r="A3214">
            <v>11963</v>
          </cell>
          <cell r="B3214" t="str">
            <v xml:space="preserve">PARAFUSO DE ACO TIPO CHUMBADOR PARABOLT, DIAMETRO 1/2", COMPRIMENTO 75 MM                                                                                                                                                                                                                                                                                                                                                                                                                                 </v>
          </cell>
          <cell r="C3214" t="str">
            <v xml:space="preserve">UN    </v>
          </cell>
          <cell r="D3214" t="str">
            <v>CR</v>
          </cell>
          <cell r="E3214" t="str">
            <v>10,62</v>
          </cell>
        </row>
        <row r="3215">
          <cell r="A3215">
            <v>11964</v>
          </cell>
          <cell r="B3215" t="str">
            <v xml:space="preserve">PARAFUSO DE ACO TIPO CHUMBADOR PARABOLT, DIAMETRO 3/8", COMPRIMENTO 75 MM                                                                                                                                                                                                                                                                                                                                                                                                                                 </v>
          </cell>
          <cell r="C3215" t="str">
            <v xml:space="preserve">UN    </v>
          </cell>
          <cell r="D3215" t="str">
            <v>CR</v>
          </cell>
          <cell r="E3215" t="str">
            <v>2,68</v>
          </cell>
        </row>
        <row r="3216">
          <cell r="A3216">
            <v>4379</v>
          </cell>
          <cell r="B3216" t="str">
            <v xml:space="preserve">PARAFUSO DE ACO ZINCADO COM ROSCA SOBERBA, CABECA CHATA E FENDA SIMPLES, DIAMETRO 2,5 MM, COMPRIMENTO * 9,5 * MM                                                                                                                                                                                                                                                                                                                                                                                          </v>
          </cell>
          <cell r="C3216" t="str">
            <v xml:space="preserve">UN    </v>
          </cell>
          <cell r="D3216" t="str">
            <v>CR</v>
          </cell>
          <cell r="E3216" t="str">
            <v>0,05</v>
          </cell>
        </row>
        <row r="3217">
          <cell r="A3217">
            <v>4377</v>
          </cell>
          <cell r="B3217" t="str">
            <v xml:space="preserve">PARAFUSO DE ACO ZINCADO COM ROSCA SOBERBA, CABECA CHATA E FENDA SIMPLES, DIAMETRO 4,2 MM, COMPRIMENTO * 32 * MM                                                                                                                                                                                                                                                                                                                                                                                           </v>
          </cell>
          <cell r="C3217" t="str">
            <v xml:space="preserve">UN    </v>
          </cell>
          <cell r="D3217" t="str">
            <v>CR</v>
          </cell>
          <cell r="E3217" t="str">
            <v>0,21</v>
          </cell>
        </row>
        <row r="3218">
          <cell r="A3218">
            <v>4356</v>
          </cell>
          <cell r="B3218" t="str">
            <v xml:space="preserve">PARAFUSO DE ACO ZINCADO COM ROSCA SOBERBA, CABECA CHATA E FENDA SIMPLES, DIAMETRO 4,8 MM, COMPRIMENTO 45 MM                                                                                                                                                                                                                                                                                                                                                                                               </v>
          </cell>
          <cell r="C3218" t="str">
            <v xml:space="preserve">UN    </v>
          </cell>
          <cell r="D3218" t="str">
            <v>CR</v>
          </cell>
          <cell r="E3218" t="str">
            <v>0,29</v>
          </cell>
        </row>
        <row r="3219">
          <cell r="A3219">
            <v>13246</v>
          </cell>
          <cell r="B3219" t="str">
            <v xml:space="preserve">PARAFUSO DE FERRO POLIDO, SEXTAVADO, COM ROSCA INTEIRA, DIAMETRO 5/16", COMPRIMENTO 3/4", COM PORCA E ARRUELA LISA LEVE                                                                                                                                                                                                                                                                                                                                                                                   </v>
          </cell>
          <cell r="C3219" t="str">
            <v xml:space="preserve">UN    </v>
          </cell>
          <cell r="D3219" t="str">
            <v>CR</v>
          </cell>
          <cell r="E3219" t="str">
            <v>0,50</v>
          </cell>
        </row>
        <row r="3220">
          <cell r="A3220">
            <v>4346</v>
          </cell>
          <cell r="B3220" t="str">
            <v xml:space="preserve">PARAFUSO DE FERRO POLIDO, SEXTAVADO, COM ROSCA PARCIAL, DIAMETRO 5/8", COMPRIMENTO 6", COM PORCA E ARRUELA DE PRESSAO MEDIA                                                                                                                                                                                                                                                                                                                                                                               </v>
          </cell>
          <cell r="C3220" t="str">
            <v xml:space="preserve">UN    </v>
          </cell>
          <cell r="D3220" t="str">
            <v>CR</v>
          </cell>
          <cell r="E3220" t="str">
            <v>11,38</v>
          </cell>
        </row>
        <row r="3221">
          <cell r="A3221">
            <v>11955</v>
          </cell>
          <cell r="B3221" t="str">
            <v xml:space="preserve">PARAFUSO DE LATAO COM ACABAMENTO CROMADO PARA FIXAR PECA SANITARIA, INCLUI PORCA CEGA, ARRUELA E BUCHA DE NYLON TAMANHO S-10                                                                                                                                                                                                                                                                                                                                                                              </v>
          </cell>
          <cell r="C3221" t="str">
            <v xml:space="preserve">UN    </v>
          </cell>
          <cell r="D3221" t="str">
            <v>CR</v>
          </cell>
          <cell r="E3221" t="str">
            <v>4,98</v>
          </cell>
        </row>
        <row r="3222">
          <cell r="A3222">
            <v>11960</v>
          </cell>
          <cell r="B3222" t="str">
            <v xml:space="preserve">PARAFUSO DE LATAO COM ROSCA SOBERBA, CABECA CHATA E FENDA SIMPLES, DIAMETRO 2,5 MM, COMPRIMENTO 12 MM                                                                                                                                                                                                                                                                                                                                                                                                     </v>
          </cell>
          <cell r="C3222" t="str">
            <v xml:space="preserve">UN    </v>
          </cell>
          <cell r="D3222" t="str">
            <v>CR</v>
          </cell>
          <cell r="E3222" t="str">
            <v>0,16</v>
          </cell>
        </row>
        <row r="3223">
          <cell r="A3223">
            <v>4333</v>
          </cell>
          <cell r="B3223" t="str">
            <v xml:space="preserve">PARAFUSO DE LATAO COM ROSCA SOBERBA, CABECA CHATA E FENDA SIMPLES, DIAMETRO 3,2 MM, COMPRIMENTO 16 MM                                                                                                                                                                                                                                                                                                                                                                                                     </v>
          </cell>
          <cell r="C3223" t="str">
            <v xml:space="preserve">UN    </v>
          </cell>
          <cell r="D3223" t="str">
            <v>CR</v>
          </cell>
          <cell r="E3223" t="str">
            <v>0,29</v>
          </cell>
        </row>
        <row r="3224">
          <cell r="A3224">
            <v>4358</v>
          </cell>
          <cell r="B3224" t="str">
            <v xml:space="preserve">PARAFUSO DE LATAO COM ROSCA SOBERBA, CABECA CHATA E FENDA SIMPLES, DIAMETRO 4,8 MM, COMPRIMENTO 65 MM                                                                                                                                                                                                                                                                                                                                                                                                     </v>
          </cell>
          <cell r="C3224" t="str">
            <v xml:space="preserve">UN    </v>
          </cell>
          <cell r="D3224" t="str">
            <v>CR</v>
          </cell>
          <cell r="E3224" t="str">
            <v>2,28</v>
          </cell>
        </row>
        <row r="3225">
          <cell r="A3225">
            <v>39435</v>
          </cell>
          <cell r="B3225" t="str">
            <v xml:space="preserve">PARAFUSO DRY WALL, EM ACO FOSFATIZADO, CABECA TROMBETA E PONTA AGULHA (TA), COMPRIMENTO 25 MM                                                                                                                                                                                                                                                                                                                                                                                                             </v>
          </cell>
          <cell r="C3225" t="str">
            <v xml:space="preserve">UN    </v>
          </cell>
          <cell r="D3225" t="str">
            <v>CR</v>
          </cell>
          <cell r="E3225" t="str">
            <v>0,11</v>
          </cell>
        </row>
        <row r="3226">
          <cell r="A3226">
            <v>39436</v>
          </cell>
          <cell r="B3226" t="str">
            <v xml:space="preserve">PARAFUSO DRY WALL, EM ACO FOSFATIZADO, CABECA TROMBETA E PONTA AGULHA (TA), COMPRIMENTO 35 MM                                                                                                                                                                                                                                                                                                                                                                                                             </v>
          </cell>
          <cell r="C3226" t="str">
            <v xml:space="preserve">UN    </v>
          </cell>
          <cell r="D3226" t="str">
            <v>CR</v>
          </cell>
          <cell r="E3226" t="str">
            <v>0,19</v>
          </cell>
        </row>
        <row r="3227">
          <cell r="A3227">
            <v>39437</v>
          </cell>
          <cell r="B3227" t="str">
            <v xml:space="preserve">PARAFUSO DRY WALL, EM ACO FOSFATIZADO, CABECA TROMBETA E PONTA AGULHA (TA), COMPRIMENTO 45 MM                                                                                                                                                                                                                                                                                                                                                                                                             </v>
          </cell>
          <cell r="C3227" t="str">
            <v xml:space="preserve">UN    </v>
          </cell>
          <cell r="D3227" t="str">
            <v>CR</v>
          </cell>
          <cell r="E3227" t="str">
            <v>0,25</v>
          </cell>
        </row>
        <row r="3228">
          <cell r="A3228">
            <v>39439</v>
          </cell>
          <cell r="B3228" t="str">
            <v xml:space="preserve">PARAFUSO DRY WALL, EM ACO FOSFATIZADO, CABECA TROMBETA E PONTA BROCA (TB), COMPRIMENTO 25 MM                                                                                                                                                                                                                                                                                                                                                                                                              </v>
          </cell>
          <cell r="C3228" t="str">
            <v xml:space="preserve">UN    </v>
          </cell>
          <cell r="D3228" t="str">
            <v>CR</v>
          </cell>
          <cell r="E3228" t="str">
            <v>0,17</v>
          </cell>
        </row>
        <row r="3229">
          <cell r="A3229">
            <v>39440</v>
          </cell>
          <cell r="B3229" t="str">
            <v xml:space="preserve">PARAFUSO DRY WALL, EM ACO FOSFATIZADO, CABECA TROMBETA E PONTA BROCA (TB), COMPRIMENTO 35 MM                                                                                                                                                                                                                                                                                                                                                                                                              </v>
          </cell>
          <cell r="C3229" t="str">
            <v xml:space="preserve">UN    </v>
          </cell>
          <cell r="D3229" t="str">
            <v>CR</v>
          </cell>
          <cell r="E3229" t="str">
            <v>0,22</v>
          </cell>
        </row>
        <row r="3230">
          <cell r="A3230">
            <v>39441</v>
          </cell>
          <cell r="B3230" t="str">
            <v xml:space="preserve">PARAFUSO DRY WALL, EM ACO FOSFATIZADO, CABECA TROMBETA E PONTA BROCA (TB), COMPRIMENTO 45 MM                                                                                                                                                                                                                                                                                                                                                                                                              </v>
          </cell>
          <cell r="C3230" t="str">
            <v xml:space="preserve">UN    </v>
          </cell>
          <cell r="D3230" t="str">
            <v>CR</v>
          </cell>
          <cell r="E3230" t="str">
            <v>0,28</v>
          </cell>
        </row>
        <row r="3231">
          <cell r="A3231">
            <v>39442</v>
          </cell>
          <cell r="B3231" t="str">
            <v xml:space="preserve">PARAFUSO DRY WALL, EM ACO ZINCADO, CABECA LENTILHA E PONTA AGULHA (LA), LARGURA 4,2 MM, COMPRIMENTO 13 MM                                                                                                                                                                                                                                                                                                                                                                                                 </v>
          </cell>
          <cell r="C3231" t="str">
            <v xml:space="preserve">UN    </v>
          </cell>
          <cell r="D3231" t="str">
            <v>CR</v>
          </cell>
          <cell r="E3231" t="str">
            <v>0,20</v>
          </cell>
        </row>
        <row r="3232">
          <cell r="A3232">
            <v>39443</v>
          </cell>
          <cell r="B3232" t="str">
            <v xml:space="preserve">PARAFUSO DRY WALL, EM ACO ZINCADO, CABECA LENTILHA E PONTA BROCA (LB), LARGURA 4,2 MM, COMPRIMENTO 13 MM                                                                                                                                                                                                                                                                                                                                                                                                  </v>
          </cell>
          <cell r="C3232" t="str">
            <v xml:space="preserve">UN    </v>
          </cell>
          <cell r="D3232" t="str">
            <v>CR</v>
          </cell>
          <cell r="E3232" t="str">
            <v>0,27</v>
          </cell>
        </row>
        <row r="3233">
          <cell r="A3233">
            <v>4329</v>
          </cell>
          <cell r="B3233" t="str">
            <v xml:space="preserve">PARAFUSO EM ACO GALVANIZADO, TIPO MAQUINA, SEXTAVADO, SEM PORCA, DIAMETRO 1/2", COMPRIMENTO 2"                                                                                                                                                                                                                                                                                                                                                                                                            </v>
          </cell>
          <cell r="C3233" t="str">
            <v xml:space="preserve">UN    </v>
          </cell>
          <cell r="D3233" t="str">
            <v xml:space="preserve">C </v>
          </cell>
          <cell r="E3233" t="str">
            <v>2,43</v>
          </cell>
        </row>
        <row r="3234">
          <cell r="A3234">
            <v>4383</v>
          </cell>
          <cell r="B3234" t="str">
            <v xml:space="preserve">PARAFUSO FRANCES METRICO ZINCADO, DIAMETRO 12 MM, COMPRIMENTO 140MM, COM PORCA SEXTAVADA E ARRUELA DE PRESSAO MEDIA                                                                                                                                                                                                                                                                                                                                                                                       </v>
          </cell>
          <cell r="C3234" t="str">
            <v xml:space="preserve">UN    </v>
          </cell>
          <cell r="D3234" t="str">
            <v>CR</v>
          </cell>
          <cell r="E3234" t="str">
            <v>21,97</v>
          </cell>
        </row>
        <row r="3235">
          <cell r="A3235">
            <v>4344</v>
          </cell>
          <cell r="B3235" t="str">
            <v xml:space="preserve">PARAFUSO FRANCES METRICO ZINCADO, DIAMETRO 12 MM, COMPRIMENTO 150 MM, COM PORCA SEXTAVADA E ARRUELA DE PRESSAO MEDIA                                                                                                                                                                                                                                                                                                                                                                                      </v>
          </cell>
          <cell r="C3235" t="str">
            <v xml:space="preserve">UN    </v>
          </cell>
          <cell r="D3235" t="str">
            <v>CR</v>
          </cell>
          <cell r="E3235" t="str">
            <v>23,03</v>
          </cell>
        </row>
        <row r="3236">
          <cell r="A3236">
            <v>436</v>
          </cell>
          <cell r="B3236" t="str">
            <v xml:space="preserve">PARAFUSO FRANCES M16 EM ACO GALVANIZADO, COMPRIMENTO = 150 MM, DIAMETRO = 16 MM, CABECA ABAULADA                                                                                                                                                                                                                                                                                                                                                                                                          </v>
          </cell>
          <cell r="C3236" t="str">
            <v xml:space="preserve">UN    </v>
          </cell>
          <cell r="D3236" t="str">
            <v>CR</v>
          </cell>
          <cell r="E3236" t="str">
            <v>13,25</v>
          </cell>
        </row>
        <row r="3237">
          <cell r="A3237">
            <v>442</v>
          </cell>
          <cell r="B3237" t="str">
            <v xml:space="preserve">PARAFUSO FRANCES M16 EM ACO GALVANIZADO, COMPRIMENTO = 45 MM, DIAMETRO = 16 MM, CABECA ABAULADA                                                                                                                                                                                                                                                                                                                                                                                                           </v>
          </cell>
          <cell r="C3237" t="str">
            <v xml:space="preserve">UN    </v>
          </cell>
          <cell r="D3237" t="str">
            <v>CR</v>
          </cell>
          <cell r="E3237" t="str">
            <v>7,83</v>
          </cell>
        </row>
        <row r="3238">
          <cell r="A3238">
            <v>11953</v>
          </cell>
          <cell r="B3238" t="str">
            <v xml:space="preserve">PARAFUSO FRANCES ZINCADO, DIAMETRO 1/2'', COMPRIMENTO 2'', COM PORCA E ARRUELA                                                                                                                                                                                                                                                                                                                                                                                                                            </v>
          </cell>
          <cell r="C3238" t="str">
            <v xml:space="preserve">UN    </v>
          </cell>
          <cell r="D3238" t="str">
            <v>CR</v>
          </cell>
          <cell r="E3238" t="str">
            <v>3,65</v>
          </cell>
        </row>
        <row r="3239">
          <cell r="A3239">
            <v>4335</v>
          </cell>
          <cell r="B3239" t="str">
            <v xml:space="preserve">PARAFUSO FRANCES ZINCADO, DIAMETRO 1/2", COMPRIMENTO 12", COM PORCA E ARRUELA LISA MEDIA                                                                                                                                                                                                                                                                                                                                                                                                                  </v>
          </cell>
          <cell r="C3239" t="str">
            <v xml:space="preserve">UN    </v>
          </cell>
          <cell r="D3239" t="str">
            <v>CR</v>
          </cell>
          <cell r="E3239" t="str">
            <v>15,46</v>
          </cell>
        </row>
        <row r="3240">
          <cell r="A3240">
            <v>4334</v>
          </cell>
          <cell r="B3240" t="str">
            <v xml:space="preserve">PARAFUSO FRANCES ZINCADO, DIAMETRO 1/2", COMPRIMENTO 15", COM PORCA E ARRUELA LISA MEDIA                                                                                                                                                                                                                                                                                                                                                                                                                  </v>
          </cell>
          <cell r="C3240" t="str">
            <v xml:space="preserve">UN    </v>
          </cell>
          <cell r="D3240" t="str">
            <v>CR</v>
          </cell>
          <cell r="E3240" t="str">
            <v>21,21</v>
          </cell>
        </row>
        <row r="3241">
          <cell r="A3241">
            <v>4343</v>
          </cell>
          <cell r="B3241" t="str">
            <v xml:space="preserve">PARAFUSO FRANCES ZINCADO, DIAMETRO 1/2", COMPRIMENTO 4", COM PORCA E ARRUELA                                                                                                                                                                                                                                                                                                                                                                                                                              </v>
          </cell>
          <cell r="C3241" t="str">
            <v xml:space="preserve">UN    </v>
          </cell>
          <cell r="D3241" t="str">
            <v>CR</v>
          </cell>
          <cell r="E3241" t="str">
            <v>5,21</v>
          </cell>
        </row>
        <row r="3242">
          <cell r="A3242">
            <v>430</v>
          </cell>
          <cell r="B3242" t="str">
            <v xml:space="preserve">PARAFUSO M16 EM ACO GALVANIZADO, COMPRIMENTO = 125 MM, DIAMETRO = 16 MM, ROSCA MAQUINA, CABECA QUADRADA                                                                                                                                                                                                                                                                                                                                                                                                   </v>
          </cell>
          <cell r="C3242" t="str">
            <v xml:space="preserve">UN    </v>
          </cell>
          <cell r="D3242" t="str">
            <v>CR</v>
          </cell>
          <cell r="E3242" t="str">
            <v>11,85</v>
          </cell>
        </row>
        <row r="3243">
          <cell r="A3243">
            <v>441</v>
          </cell>
          <cell r="B3243" t="str">
            <v xml:space="preserve">PARAFUSO M16 EM ACO GALVANIZADO, COMPRIMENTO = 150 MM, DIAMETRO = 16 MM, ROSCA MAQUINA, CABECA QUADRADA                                                                                                                                                                                                                                                                                                                                                                                                   </v>
          </cell>
          <cell r="C3243" t="str">
            <v xml:space="preserve">UN    </v>
          </cell>
          <cell r="D3243" t="str">
            <v>CR</v>
          </cell>
          <cell r="E3243" t="str">
            <v>13,05</v>
          </cell>
        </row>
        <row r="3244">
          <cell r="A3244">
            <v>431</v>
          </cell>
          <cell r="B3244" t="str">
            <v xml:space="preserve">PARAFUSO M16 EM ACO GALVANIZADO, COMPRIMENTO = 200 MM, DIAMETRO = 16 MM, ROSCA MAQUINA, CABECA QUADRADA                                                                                                                                                                                                                                                                                                                                                                                                   </v>
          </cell>
          <cell r="C3244" t="str">
            <v xml:space="preserve">UN    </v>
          </cell>
          <cell r="D3244" t="str">
            <v>CR</v>
          </cell>
          <cell r="E3244" t="str">
            <v>15,75</v>
          </cell>
        </row>
        <row r="3245">
          <cell r="A3245">
            <v>432</v>
          </cell>
          <cell r="B3245" t="str">
            <v xml:space="preserve">PARAFUSO M16 EM ACO GALVANIZADO, COMPRIMENTO = 250 MM, DIAMETRO = 16 MM, ROSCA MAQUINA, CABECA QUADRADA                                                                                                                                                                                                                                                                                                                                                                                                   </v>
          </cell>
          <cell r="C3245" t="str">
            <v xml:space="preserve">UN    </v>
          </cell>
          <cell r="D3245" t="str">
            <v>CR</v>
          </cell>
          <cell r="E3245" t="str">
            <v>17,38</v>
          </cell>
        </row>
        <row r="3246">
          <cell r="A3246">
            <v>429</v>
          </cell>
          <cell r="B3246" t="str">
            <v xml:space="preserve">PARAFUSO M16 EM ACO GALVANIZADO, COMPRIMENTO = 300 MM, DIAMETRO = 16 MM, ROSCA DUPLA                                                                                                                                                                                                                                                                                                                                                                                                                      </v>
          </cell>
          <cell r="C3246" t="str">
            <v xml:space="preserve">UN    </v>
          </cell>
          <cell r="D3246" t="str">
            <v>CR</v>
          </cell>
          <cell r="E3246" t="str">
            <v>23,43</v>
          </cell>
        </row>
        <row r="3247">
          <cell r="A3247">
            <v>439</v>
          </cell>
          <cell r="B3247" t="str">
            <v xml:space="preserve">PARAFUSO M16 EM ACO GALVANIZADO, COMPRIMENTO = 300 MM, DIAMETRO = 16 MM, ROSCA MAQUINA, CABECA QUADRADA                                                                                                                                                                                                                                                                                                                                                                                                   </v>
          </cell>
          <cell r="C3247" t="str">
            <v xml:space="preserve">UN    </v>
          </cell>
          <cell r="D3247" t="str">
            <v>CR</v>
          </cell>
          <cell r="E3247" t="str">
            <v>19,97</v>
          </cell>
        </row>
        <row r="3248">
          <cell r="A3248">
            <v>433</v>
          </cell>
          <cell r="B3248" t="str">
            <v xml:space="preserve">PARAFUSO M16 EM ACO GALVANIZADO, COMPRIMENTO = 350 MM, DIAMETRO = 16 MM, ROSCA MAQUINA, CABECA QUADRADA                                                                                                                                                                                                                                                                                                                                                                                                   </v>
          </cell>
          <cell r="C3248" t="str">
            <v xml:space="preserve">UN    </v>
          </cell>
          <cell r="D3248" t="str">
            <v>CR</v>
          </cell>
          <cell r="E3248" t="str">
            <v>23,31</v>
          </cell>
        </row>
        <row r="3249">
          <cell r="A3249">
            <v>437</v>
          </cell>
          <cell r="B3249" t="str">
            <v xml:space="preserve">PARAFUSO M16 EM ACO GALVANIZADO, COMPRIMENTO = 400 MM, DIAMETRO = 16 MM, ROSCA DUPLA                                                                                                                                                                                                                                                                                                                                                                                                                      </v>
          </cell>
          <cell r="C3249" t="str">
            <v xml:space="preserve">UN    </v>
          </cell>
          <cell r="D3249" t="str">
            <v>CR</v>
          </cell>
          <cell r="E3249" t="str">
            <v>30,97</v>
          </cell>
        </row>
        <row r="3250">
          <cell r="A3250">
            <v>11790</v>
          </cell>
          <cell r="B3250" t="str">
            <v xml:space="preserve">PARAFUSO M16 EM ACO GALVANIZADO, COMPRIMENTO = 450 MM, DIAMETRO = 16 MM, ROSCA MAQUINA, CABECA QUADRADA                                                                                                                                                                                                                                                                                                                                                                                                   </v>
          </cell>
          <cell r="C3250" t="str">
            <v xml:space="preserve">UN    </v>
          </cell>
          <cell r="D3250" t="str">
            <v>CR</v>
          </cell>
          <cell r="E3250" t="str">
            <v>35,13</v>
          </cell>
        </row>
        <row r="3251">
          <cell r="A3251">
            <v>428</v>
          </cell>
          <cell r="B3251" t="str">
            <v xml:space="preserve">PARAFUSO M16 EM ACO GALVANIZADO, COMPRIMENTO = 500 MM, DIAMETRO = 16 MM, ROSCA MAQUINA, COM CABECA SEXTAVADA E PORCA                                                                                                                                                                                                                                                                                                                                                                                      </v>
          </cell>
          <cell r="C3251" t="str">
            <v xml:space="preserve">UN    </v>
          </cell>
          <cell r="D3251" t="str">
            <v xml:space="preserve">C </v>
          </cell>
          <cell r="E3251" t="str">
            <v>38,20</v>
          </cell>
        </row>
        <row r="3252">
          <cell r="A3252">
            <v>4384</v>
          </cell>
          <cell r="B3252" t="str">
            <v xml:space="preserve">PARAFUSO NIQUELADO COM ACABAMENTO CROMADO PARA FIXAR PECA SANITARIA, INCLUI PORCA CEGA, ARRUELA E BUCHA DE NYLON TAMANHO S-10                                                                                                                                                                                                                                                                                                                                                                             </v>
          </cell>
          <cell r="C3252" t="str">
            <v xml:space="preserve">UN    </v>
          </cell>
          <cell r="D3252" t="str">
            <v>CR</v>
          </cell>
          <cell r="E3252" t="str">
            <v>25,25</v>
          </cell>
        </row>
        <row r="3253">
          <cell r="A3253">
            <v>4351</v>
          </cell>
          <cell r="B3253" t="str">
            <v xml:space="preserve">PARAFUSO NIQUELADO 3 1/2" COM ACABAMENTO CROMADO PARA FIXAR PECA SANITARIA, INCLUI PORCA CEGA, ARRUELA E BUCHA DE NYLON TAMANHO S-8                                                                                                                                                                                                                                                                                                                                                                       </v>
          </cell>
          <cell r="C3253" t="str">
            <v xml:space="preserve">UN    </v>
          </cell>
          <cell r="D3253" t="str">
            <v>CR</v>
          </cell>
          <cell r="E3253" t="str">
            <v>18,72</v>
          </cell>
        </row>
        <row r="3254">
          <cell r="A3254">
            <v>11054</v>
          </cell>
          <cell r="B3254" t="str">
            <v xml:space="preserve">PARAFUSO ROSCA SOBERBA ZINCADO CABECA CHATA FENDA SIMPLES 3,2 X 20 MM (3/4 ")                                                                                                                                                                                                                                                                                                                                                                                                                             </v>
          </cell>
          <cell r="C3254" t="str">
            <v xml:space="preserve">UN    </v>
          </cell>
          <cell r="D3254" t="str">
            <v>CR</v>
          </cell>
          <cell r="E3254" t="str">
            <v>0,05</v>
          </cell>
        </row>
        <row r="3255">
          <cell r="A3255">
            <v>11055</v>
          </cell>
          <cell r="B3255" t="str">
            <v xml:space="preserve">PARAFUSO ROSCA SOBERBA ZINCADO CABECA CHATA FENDA SIMPLES 3,5 X 25 MM (1 ")                                                                                                                                                                                                                                                                                                                                                                                                                               </v>
          </cell>
          <cell r="C3255" t="str">
            <v xml:space="preserve">UN    </v>
          </cell>
          <cell r="D3255" t="str">
            <v>CR</v>
          </cell>
          <cell r="E3255" t="str">
            <v>0,08</v>
          </cell>
        </row>
        <row r="3256">
          <cell r="A3256">
            <v>11056</v>
          </cell>
          <cell r="B3256" t="str">
            <v xml:space="preserve">PARAFUSO ROSCA SOBERBA ZINCADO CABECA CHATA FENDA SIMPLES 3,8 X 30 MM (1.1/4 ")                                                                                                                                                                                                                                                                                                                                                                                                                           </v>
          </cell>
          <cell r="C3256" t="str">
            <v xml:space="preserve">UN    </v>
          </cell>
          <cell r="D3256" t="str">
            <v>CR</v>
          </cell>
          <cell r="E3256" t="str">
            <v>0,09</v>
          </cell>
        </row>
        <row r="3257">
          <cell r="A3257">
            <v>11057</v>
          </cell>
          <cell r="B3257" t="str">
            <v xml:space="preserve">PARAFUSO ROSCA SOBERBA ZINCADO CABECA CHATA FENDA SIMPLES 4,8 X 40 MM (1.1/2 ")                                                                                                                                                                                                                                                                                                                                                                                                                           </v>
          </cell>
          <cell r="C3257" t="str">
            <v xml:space="preserve">UN    </v>
          </cell>
          <cell r="D3257" t="str">
            <v>CR</v>
          </cell>
          <cell r="E3257" t="str">
            <v>0,19</v>
          </cell>
        </row>
        <row r="3258">
          <cell r="A3258">
            <v>11059</v>
          </cell>
          <cell r="B3258" t="str">
            <v xml:space="preserve">PARAFUSO ROSCA SOBERBA ZINCADO CABECA CHATA FENDA SIMPLES 5,5 X 50 MM (2 ")                                                                                                                                                                                                                                                                                                                                                                                                                               </v>
          </cell>
          <cell r="C3258" t="str">
            <v xml:space="preserve">UN    </v>
          </cell>
          <cell r="D3258" t="str">
            <v>CR</v>
          </cell>
          <cell r="E3258" t="str">
            <v>0,36</v>
          </cell>
        </row>
        <row r="3259">
          <cell r="A3259">
            <v>11058</v>
          </cell>
          <cell r="B3259" t="str">
            <v xml:space="preserve">PARAFUSO ROSCA SOBERBA ZINCADO CABECA CHATA FENDA SIMPLES 5,5 X 65 MM (2.1/2 ")                                                                                                                                                                                                                                                                                                                                                                                                                           </v>
          </cell>
          <cell r="C3259" t="str">
            <v xml:space="preserve">UN    </v>
          </cell>
          <cell r="D3259" t="str">
            <v>CR</v>
          </cell>
          <cell r="E3259" t="str">
            <v>0,47</v>
          </cell>
        </row>
        <row r="3260">
          <cell r="A3260">
            <v>4380</v>
          </cell>
          <cell r="B3260" t="str">
            <v xml:space="preserve">PARAFUSO ZINCADO ROSCA SOBERBA 5/16 " X 120 MM PARA TELHA FIBROCIMENTO                                                                                                                                                                                                                                                                                                                                                                                                                                    </v>
          </cell>
          <cell r="C3260" t="str">
            <v xml:space="preserve">UN    </v>
          </cell>
          <cell r="D3260" t="str">
            <v>CR</v>
          </cell>
          <cell r="E3260" t="str">
            <v>1,59</v>
          </cell>
        </row>
        <row r="3261">
          <cell r="A3261">
            <v>4299</v>
          </cell>
          <cell r="B3261" t="str">
            <v xml:space="preserve">PARAFUSO ZINCADO ROSCA SOBERBA, CABECA SEXTAVADA, 5/16 " X 110 MM, PARA FIXACAO DE TELHA EM MADEIRA                                                                                                                                                                                                                                                                                                                                                                                                       </v>
          </cell>
          <cell r="C3261" t="str">
            <v xml:space="preserve">UN    </v>
          </cell>
          <cell r="D3261" t="str">
            <v xml:space="preserve">C </v>
          </cell>
          <cell r="E3261" t="str">
            <v>1,50</v>
          </cell>
        </row>
        <row r="3262">
          <cell r="A3262">
            <v>4304</v>
          </cell>
          <cell r="B3262" t="str">
            <v xml:space="preserve">PARAFUSO ZINCADO ROSCA SOBERBA, CABECA SEXTAVADA, 5/16 " X 150 MM, PARA FIXACAO DE TELHA EM MADEIRA                                                                                                                                                                                                                                                                                                                                                                                                       </v>
          </cell>
          <cell r="C3262" t="str">
            <v xml:space="preserve">UN    </v>
          </cell>
          <cell r="D3262" t="str">
            <v>CR</v>
          </cell>
          <cell r="E3262" t="str">
            <v>2,04</v>
          </cell>
        </row>
        <row r="3263">
          <cell r="A3263">
            <v>4305</v>
          </cell>
          <cell r="B3263" t="str">
            <v xml:space="preserve">PARAFUSO ZINCADO ROSCA SOBERBA, CABECA SEXTAVADA, 5/16 " X 180 MM, PARA FIXACAO DE TELHA EM MADEIRA                                                                                                                                                                                                                                                                                                                                                                                                       </v>
          </cell>
          <cell r="C3263" t="str">
            <v xml:space="preserve">UN    </v>
          </cell>
          <cell r="D3263" t="str">
            <v>CR</v>
          </cell>
          <cell r="E3263" t="str">
            <v>2,38</v>
          </cell>
        </row>
        <row r="3264">
          <cell r="A3264">
            <v>4306</v>
          </cell>
          <cell r="B3264" t="str">
            <v xml:space="preserve">PARAFUSO ZINCADO ROSCA SOBERBA, CABECA SEXTAVADA, 5/16 " X 200 MM, PARA FIXACAO DE TELHA EM MADEIRA                                                                                                                                                                                                                                                                                                                                                                                                       </v>
          </cell>
          <cell r="C3264" t="str">
            <v xml:space="preserve">UN    </v>
          </cell>
          <cell r="D3264" t="str">
            <v>CR</v>
          </cell>
          <cell r="E3264" t="str">
            <v>2,76</v>
          </cell>
        </row>
        <row r="3265">
          <cell r="A3265">
            <v>4308</v>
          </cell>
          <cell r="B3265" t="str">
            <v xml:space="preserve">PARAFUSO ZINCADO ROSCA SOBERBA, CABECA SEXTAVADA, 5/16 " X 230 MM, PARA FIXACAO DE TELHA EM MADEIRA                                                                                                                                                                                                                                                                                                                                                                                                       </v>
          </cell>
          <cell r="C3265" t="str">
            <v xml:space="preserve">UN    </v>
          </cell>
          <cell r="D3265" t="str">
            <v>CR</v>
          </cell>
          <cell r="E3265" t="str">
            <v>5,71</v>
          </cell>
        </row>
        <row r="3266">
          <cell r="A3266">
            <v>4302</v>
          </cell>
          <cell r="B3266" t="str">
            <v xml:space="preserve">PARAFUSO ZINCADO ROSCA SOBERBA, CABECA SEXTAVADA, 5/16 " X 250 MM, PARA FIXACAO DE TELHA EM MADEIRA                                                                                                                                                                                                                                                                                                                                                                                                       </v>
          </cell>
          <cell r="C3266" t="str">
            <v xml:space="preserve">UN    </v>
          </cell>
          <cell r="D3266" t="str">
            <v>CR</v>
          </cell>
          <cell r="E3266" t="str">
            <v>4,28</v>
          </cell>
        </row>
        <row r="3267">
          <cell r="A3267">
            <v>4300</v>
          </cell>
          <cell r="B3267" t="str">
            <v xml:space="preserve">PARAFUSO ZINCADO ROSCA SOBERBA, CABECA SEXTAVADA, 5/16 " X 50 MM, PARA FIXACAO DE TELHA EM MADEIRA                                                                                                                                                                                                                                                                                                                                                                                                        </v>
          </cell>
          <cell r="C3267" t="str">
            <v xml:space="preserve">UN    </v>
          </cell>
          <cell r="D3267" t="str">
            <v>CR</v>
          </cell>
          <cell r="E3267" t="str">
            <v>1,02</v>
          </cell>
        </row>
        <row r="3268">
          <cell r="A3268">
            <v>4301</v>
          </cell>
          <cell r="B3268" t="str">
            <v xml:space="preserve">PARAFUSO ZINCADO ROSCA SOBERBA, CABECA SEXTAVADA, 5/16 " X 85 MM, PARA FIXACAO DE TELHA EM MADEIRA                                                                                                                                                                                                                                                                                                                                                                                                        </v>
          </cell>
          <cell r="C3268" t="str">
            <v xml:space="preserve">UN    </v>
          </cell>
          <cell r="D3268" t="str">
            <v>CR</v>
          </cell>
          <cell r="E3268" t="str">
            <v>1,24</v>
          </cell>
        </row>
        <row r="3269">
          <cell r="A3269">
            <v>4320</v>
          </cell>
          <cell r="B3269" t="str">
            <v xml:space="preserve">PARAFUSO ZINCADO 5/16 " X 250 MM PARA FIXACAO DE TELHA DE FIBROCIMENTO CANALETE 49, INCLUI BUCHA NYLON S-10                                                                                                                                                                                                                                                                                                                                                                                               </v>
          </cell>
          <cell r="C3269" t="str">
            <v xml:space="preserve">UN    </v>
          </cell>
          <cell r="D3269" t="str">
            <v>CR</v>
          </cell>
          <cell r="E3269" t="str">
            <v>3,78</v>
          </cell>
        </row>
        <row r="3270">
          <cell r="A3270">
            <v>4318</v>
          </cell>
          <cell r="B3270" t="str">
            <v xml:space="preserve">PARAFUSO ZINCADO 5/16 " X 85 MM PARA FIXACAO DE TELHA DE FIBROCIMENTO CANALETE 90, INCLUI BUCHA NYLON S-10                                                                                                                                                                                                                                                                                                                                                                                                </v>
          </cell>
          <cell r="C3270" t="str">
            <v xml:space="preserve">UN    </v>
          </cell>
          <cell r="D3270" t="str">
            <v>CR</v>
          </cell>
          <cell r="E3270" t="str">
            <v>1,84</v>
          </cell>
        </row>
        <row r="3271">
          <cell r="A3271">
            <v>40547</v>
          </cell>
          <cell r="B3271" t="str">
            <v xml:space="preserve">PARAFUSO ZINCADO, AUTOBROCANTE, FLANGEADO, 4,2 MM X 19 MM                                                                                                                                                                                                                                                                                                                                                                                                                                                 </v>
          </cell>
          <cell r="C3271" t="str">
            <v xml:space="preserve">CENTO </v>
          </cell>
          <cell r="D3271" t="str">
            <v>CR</v>
          </cell>
          <cell r="E3271" t="str">
            <v>30,68</v>
          </cell>
        </row>
        <row r="3272">
          <cell r="A3272">
            <v>11962</v>
          </cell>
          <cell r="B3272" t="str">
            <v xml:space="preserve">PARAFUSO ZINCADO, SEXTAVADO, COM ROSCA INTEIRA, DIAMETRO 1/4", COMPRIMENTO 1/2"                                                                                                                                                                                                                                                                                                                                                                                                                           </v>
          </cell>
          <cell r="C3272" t="str">
            <v xml:space="preserve">UN    </v>
          </cell>
          <cell r="D3272" t="str">
            <v>CR</v>
          </cell>
          <cell r="E3272" t="str">
            <v>0,25</v>
          </cell>
        </row>
        <row r="3273">
          <cell r="A3273">
            <v>4332</v>
          </cell>
          <cell r="B3273" t="str">
            <v xml:space="preserve">PARAFUSO ZINCADO, SEXTAVADO, COM ROSCA INTEIRA, DIAMETRO 3/8", COMPRIMENTO 2"                                                                                                                                                                                                                                                                                                                                                                                                                             </v>
          </cell>
          <cell r="C3273" t="str">
            <v xml:space="preserve">UN    </v>
          </cell>
          <cell r="D3273" t="str">
            <v>CR</v>
          </cell>
          <cell r="E3273" t="str">
            <v>1,22</v>
          </cell>
        </row>
        <row r="3274">
          <cell r="A3274">
            <v>4331</v>
          </cell>
          <cell r="B3274" t="str">
            <v xml:space="preserve">PARAFUSO ZINCADO, SEXTAVADO, COM ROSCA INTEIRA, DIAMETRO 5/8", COMPRIMENTO 2 1/4"                                                                                                                                                                                                                                                                                                                                                                                                                         </v>
          </cell>
          <cell r="C3274" t="str">
            <v xml:space="preserve">UN    </v>
          </cell>
          <cell r="D3274" t="str">
            <v>CR</v>
          </cell>
          <cell r="E3274" t="str">
            <v>4,60</v>
          </cell>
        </row>
        <row r="3275">
          <cell r="A3275">
            <v>4336</v>
          </cell>
          <cell r="B3275" t="str">
            <v xml:space="preserve">PARAFUSO ZINCADO, SEXTAVADO, COM ROSCA INTEIRA, DIAMETRO 5/8", COMPRIMENTO 3", COM PORCA E ARRUELA DE PRESSAO MEDIA                                                                                                                                                                                                                                                                                                                                                                                       </v>
          </cell>
          <cell r="C3275" t="str">
            <v xml:space="preserve">UN    </v>
          </cell>
          <cell r="D3275" t="str">
            <v>CR</v>
          </cell>
          <cell r="E3275" t="str">
            <v>5,89</v>
          </cell>
        </row>
        <row r="3276">
          <cell r="A3276">
            <v>13294</v>
          </cell>
          <cell r="B3276" t="str">
            <v xml:space="preserve">PARAFUSO ZINCADO, SEXTAVADO, COM ROSCA SOBERBA, DIAMETRO 3/8", COMPRIMENTO 80 MM                                                                                                                                                                                                                                                                                                                                                                                                                          </v>
          </cell>
          <cell r="C3276" t="str">
            <v xml:space="preserve">UN    </v>
          </cell>
          <cell r="D3276" t="str">
            <v>CR</v>
          </cell>
          <cell r="E3276" t="str">
            <v>1,69</v>
          </cell>
        </row>
        <row r="3277">
          <cell r="A3277">
            <v>11948</v>
          </cell>
          <cell r="B3277" t="str">
            <v xml:space="preserve">PARAFUSO ZINCADO, SEXTAVADO, COM ROSCA SOBERBA, DIAMETRO 5/16", COMPRIMENTO 40 MM                                                                                                                                                                                                                                                                                                                                                                                                                         </v>
          </cell>
          <cell r="C3277" t="str">
            <v xml:space="preserve">UN    </v>
          </cell>
          <cell r="D3277" t="str">
            <v>CR</v>
          </cell>
          <cell r="E3277" t="str">
            <v>0,76</v>
          </cell>
        </row>
        <row r="3278">
          <cell r="A3278">
            <v>4382</v>
          </cell>
          <cell r="B3278" t="str">
            <v xml:space="preserve">PARAFUSO ZINCADO, SEXTAVADO, COM ROSCA SOBERBA, DIAMETRO 5/16", COMPRIMENTO 80 MM                                                                                                                                                                                                                                                                                                                                                                                                                         </v>
          </cell>
          <cell r="C3278" t="str">
            <v xml:space="preserve">UN    </v>
          </cell>
          <cell r="D3278" t="str">
            <v>CR</v>
          </cell>
          <cell r="E3278" t="str">
            <v>1,26</v>
          </cell>
        </row>
        <row r="3279">
          <cell r="A3279">
            <v>4354</v>
          </cell>
          <cell r="B3279" t="str">
            <v xml:space="preserve">PARAFUSO ZINCADO, SEXTAVADO, GRAU 5, ROSCA INTEIRA, DIAMETRO 1 1/2", COMPRIMENTO 4"                                                                                                                                                                                                                                                                                                                                                                                                                       </v>
          </cell>
          <cell r="C3279" t="str">
            <v xml:space="preserve">UN    </v>
          </cell>
          <cell r="D3279" t="str">
            <v>CR</v>
          </cell>
          <cell r="E3279" t="str">
            <v>52,82</v>
          </cell>
        </row>
        <row r="3280">
          <cell r="A3280">
            <v>40839</v>
          </cell>
          <cell r="B3280" t="str">
            <v xml:space="preserve">PARAFUSO, ASTM A307 - GRAU A, SEXTAVADO, ZINCADO, DIAMETRO 3/8" (9,52 MM), COMPRIMENTO 1 " (25,4 MM)                                                                                                                                                                                                                                                                                                                                                                                                      </v>
          </cell>
          <cell r="C3280" t="str">
            <v xml:space="preserve">CENTO </v>
          </cell>
          <cell r="D3280" t="str">
            <v>CR</v>
          </cell>
          <cell r="E3280" t="str">
            <v>127,11</v>
          </cell>
        </row>
        <row r="3281">
          <cell r="A3281">
            <v>40552</v>
          </cell>
          <cell r="B3281" t="str">
            <v xml:space="preserve">PARAFUSO, AUTO ATARRACHANTE, CABECA CHATA, FENDA SIMPLES, 1/4" (6,35 MM) X 25 MM                                                                                                                                                                                                                                                                                                                                                                                                                          </v>
          </cell>
          <cell r="C3281" t="str">
            <v xml:space="preserve">CENTO </v>
          </cell>
          <cell r="D3281" t="str">
            <v>CR</v>
          </cell>
          <cell r="E3281" t="str">
            <v>52,59</v>
          </cell>
        </row>
        <row r="3282">
          <cell r="A3282">
            <v>40549</v>
          </cell>
          <cell r="B3282" t="str">
            <v xml:space="preserve">PARAFUSO, COMUM, ASTM A307, SEXTAVADO, DIAMETRO 1/2" (12,7 MM), COMPRIMENTO 1" (25,4 MM)                                                                                                                                                                                                                                                                                                                                                                                                                  </v>
          </cell>
          <cell r="C3282" t="str">
            <v xml:space="preserve">CENTO </v>
          </cell>
          <cell r="D3282" t="str">
            <v>CR</v>
          </cell>
          <cell r="E3282" t="str">
            <v>208,19</v>
          </cell>
        </row>
        <row r="3283">
          <cell r="A3283">
            <v>4385</v>
          </cell>
          <cell r="B3283" t="str">
            <v xml:space="preserve">PARALELEPIPEDO GRANITICO OU BASALTICO, PARA PAVIMENTACAO, SEM FRETE (VARIACAO REGIONAL DE PECAS POR M2)                                                                                                                                                                                                                                                                                                                                                                                                   </v>
          </cell>
          <cell r="C3283" t="str">
            <v xml:space="preserve">MIL   </v>
          </cell>
          <cell r="D3283" t="str">
            <v>CR</v>
          </cell>
          <cell r="E3283" t="str">
            <v>2.598,60</v>
          </cell>
        </row>
        <row r="3284">
          <cell r="A3284">
            <v>20078</v>
          </cell>
          <cell r="B3284" t="str">
            <v xml:space="preserve">PASTA LUBRIFICANTE PARA TUBOS E CONEXOES COM JUNTA ELASTICA, EMBALAGEM DE *400* GR (USO EM PVC, ACO, POLIETILENO E OUTROS)                                                                                                                                                                                                                                                                                                                                                                                </v>
          </cell>
          <cell r="C3284" t="str">
            <v xml:space="preserve">UN    </v>
          </cell>
          <cell r="D3284" t="str">
            <v>CR</v>
          </cell>
          <cell r="E3284" t="str">
            <v>23,97</v>
          </cell>
        </row>
        <row r="3285">
          <cell r="A3285">
            <v>39897</v>
          </cell>
          <cell r="B3285" t="str">
            <v xml:space="preserve">PASTA PARA SOLDA DE TUBOS E CONEXOES DE COBRE (EMBALAGEM COM 250 G)                                                                                                                                                                                                                                                                                                                                                                                                                                       </v>
          </cell>
          <cell r="C3285" t="str">
            <v xml:space="preserve">UN    </v>
          </cell>
          <cell r="D3285" t="str">
            <v>CR</v>
          </cell>
          <cell r="E3285" t="str">
            <v>49,07</v>
          </cell>
        </row>
        <row r="3286">
          <cell r="A3286">
            <v>118</v>
          </cell>
          <cell r="B3286" t="str">
            <v xml:space="preserve">PASTA VEDA JUNTAS/ROSCA, EMBALAGEM DE *500* G, PARA INSTALACOES DE AGUA, GAS E OUTROS                                                                                                                                                                                                                                                                                                                                                                                                                     </v>
          </cell>
          <cell r="C3286" t="str">
            <v xml:space="preserve">UN    </v>
          </cell>
          <cell r="D3286" t="str">
            <v>CR</v>
          </cell>
          <cell r="E3286" t="str">
            <v>50,69</v>
          </cell>
        </row>
        <row r="3287">
          <cell r="A3287">
            <v>4396</v>
          </cell>
          <cell r="B3287" t="str">
            <v xml:space="preserve">PASTILHA CERAMICA/PORCELANA, REVEST INT/EXT E  PISCINA, CORES BRANCA OU FRIAS, SOLIDAS, SEM MESCLAGEM/MISTURA, ACABAMENTO LISO *2,5 X 2,5* CM                                                                                                                                                                                                                                                                                                                                                             </v>
          </cell>
          <cell r="C3287" t="str">
            <v xml:space="preserve">M2    </v>
          </cell>
          <cell r="D3287" t="str">
            <v>CR</v>
          </cell>
          <cell r="E3287" t="str">
            <v>251,30</v>
          </cell>
        </row>
        <row r="3288">
          <cell r="A3288">
            <v>36881</v>
          </cell>
          <cell r="B3288" t="str">
            <v xml:space="preserve">PASTILHA CERAMICA/PORCELANA, REVEST INT/EXT E  PISCINA, CORES BRANCA OU FRIAS, SOLIDAS, SEM MESCLAGEM/MISTURA, ACABAMENTO LISO *5 X 5* CM                                                                                                                                                                                                                                                                                                                                                                 </v>
          </cell>
          <cell r="C3288" t="str">
            <v xml:space="preserve">M2    </v>
          </cell>
          <cell r="D3288" t="str">
            <v>CR</v>
          </cell>
          <cell r="E3288" t="str">
            <v>161,85</v>
          </cell>
        </row>
        <row r="3289">
          <cell r="A3289">
            <v>4397</v>
          </cell>
          <cell r="B3289" t="str">
            <v xml:space="preserve">PASTILHA CERAMICA/PORCELANA, REVEST INT/EXT E  PISCINA, CORES LISAS/SOLIDAS, QUENTES, SEM MESCLAGEM/MISTURA, *2,5 X 2,5* CM                                                                                                                                                                                                                                                                                                                                                                               </v>
          </cell>
          <cell r="C3289" t="str">
            <v xml:space="preserve">M2    </v>
          </cell>
          <cell r="D3289" t="str">
            <v>CR</v>
          </cell>
          <cell r="E3289" t="str">
            <v>273,36</v>
          </cell>
        </row>
        <row r="3290">
          <cell r="A3290">
            <v>36882</v>
          </cell>
          <cell r="B3290" t="str">
            <v xml:space="preserve">PASTILHA CERAMICA/PORCELANA, REVEST INT/EXT E  PISCINA, CORES LISAS/SOLIDAS, QUENTES, SEM MESCLAGEM/MISTURA, *5 X 5* CM                                                                                                                                                                                                                                                                                                                                                                                   </v>
          </cell>
          <cell r="C3290" t="str">
            <v xml:space="preserve">M2    </v>
          </cell>
          <cell r="D3290" t="str">
            <v>CR</v>
          </cell>
          <cell r="E3290" t="str">
            <v>193,53</v>
          </cell>
        </row>
        <row r="3291">
          <cell r="A3291">
            <v>4751</v>
          </cell>
          <cell r="B3291" t="str">
            <v xml:space="preserve">PASTILHEIRO (HORISTA)                                                                                                                                                                                                                                                                                                                                                                                                                                                                                     </v>
          </cell>
          <cell r="C3291" t="str">
            <v xml:space="preserve">H     </v>
          </cell>
          <cell r="D3291" t="str">
            <v>CR</v>
          </cell>
          <cell r="E3291" t="str">
            <v>23,52</v>
          </cell>
        </row>
        <row r="3292">
          <cell r="A3292">
            <v>41066</v>
          </cell>
          <cell r="B3292" t="str">
            <v xml:space="preserve">PASTILHEIRO (MENSALISTA)                                                                                                                                                                                                                                                                                                                                                                                                                                                                                  </v>
          </cell>
          <cell r="C3292" t="str">
            <v xml:space="preserve">MES   </v>
          </cell>
          <cell r="D3292" t="str">
            <v>CR</v>
          </cell>
          <cell r="E3292" t="str">
            <v>4.118,35</v>
          </cell>
        </row>
        <row r="3293">
          <cell r="A3293">
            <v>39604</v>
          </cell>
          <cell r="B3293" t="str">
            <v xml:space="preserve">PATCH CORD (CABO DE REDE), CATEGORIA 5 E (CAT 5E) UTP, 24 AWG, 4 PARES, EXTENSAO DE 1,50 M                                                                                                                                                                                                                                                                                                                                                                                                                </v>
          </cell>
          <cell r="C3293" t="str">
            <v xml:space="preserve">UN    </v>
          </cell>
          <cell r="D3293" t="str">
            <v>CR</v>
          </cell>
          <cell r="E3293" t="str">
            <v>14,49</v>
          </cell>
        </row>
        <row r="3294">
          <cell r="A3294">
            <v>39605</v>
          </cell>
          <cell r="B3294" t="str">
            <v xml:space="preserve">PATCH CORD (CABO DE REDE), CATEGORIA 5 E (CAT 5E) UTP, 24 AWG, 4 PARES, EXTENSAO DE 2,50 M                                                                                                                                                                                                                                                                                                                                                                                                                </v>
          </cell>
          <cell r="C3294" t="str">
            <v xml:space="preserve">UN    </v>
          </cell>
          <cell r="D3294" t="str">
            <v>CR</v>
          </cell>
          <cell r="E3294" t="str">
            <v>15,74</v>
          </cell>
        </row>
        <row r="3295">
          <cell r="A3295">
            <v>39606</v>
          </cell>
          <cell r="B3295" t="str">
            <v xml:space="preserve">PATCH CORD (CABO DE REDE), CATEGORIA 6 (CAT 6) UTP, 23 AWG, 4 PARES, EXTENSAO DE 1,50 M                                                                                                                                                                                                                                                                                                                                                                                                                   </v>
          </cell>
          <cell r="C3295" t="str">
            <v xml:space="preserve">UN    </v>
          </cell>
          <cell r="D3295" t="str">
            <v>CR</v>
          </cell>
          <cell r="E3295" t="str">
            <v>27,56</v>
          </cell>
        </row>
        <row r="3296">
          <cell r="A3296">
            <v>39607</v>
          </cell>
          <cell r="B3296" t="str">
            <v xml:space="preserve">PATCH CORD (CABO DE REDE), CATEGORIA 6 (CAT 6) UTP, 23 AWG, 4 PARES, EXTENSAO DE 2,50 M                                                                                                                                                                                                                                                                                                                                                                                                                   </v>
          </cell>
          <cell r="C3296" t="str">
            <v xml:space="preserve">UN    </v>
          </cell>
          <cell r="D3296" t="str">
            <v>CR</v>
          </cell>
          <cell r="E3296" t="str">
            <v>37,29</v>
          </cell>
        </row>
        <row r="3297">
          <cell r="A3297">
            <v>39594</v>
          </cell>
          <cell r="B3297" t="str">
            <v xml:space="preserve">PATCH PANEL, 24 PORTAS, CATEGORIA 5E, COM RACKS DE 19" DE LARGURA E 1 U DE ALTURA                                                                                                                                                                                                                                                                                                                                                                                                                         </v>
          </cell>
          <cell r="C3297" t="str">
            <v xml:space="preserve">UN    </v>
          </cell>
          <cell r="D3297" t="str">
            <v xml:space="preserve">C </v>
          </cell>
          <cell r="E3297" t="str">
            <v>294,50</v>
          </cell>
        </row>
        <row r="3298">
          <cell r="A3298">
            <v>39596</v>
          </cell>
          <cell r="B3298" t="str">
            <v xml:space="preserve">PATCH PANEL, 24 PORTAS, CATEGORIA 6, COM RACKS DE 19" DE LARGURA E 1 U DE ALTURA                                                                                                                                                                                                                                                                                                                                                                                                                          </v>
          </cell>
          <cell r="C3298" t="str">
            <v xml:space="preserve">UN    </v>
          </cell>
          <cell r="D3298" t="str">
            <v>CR</v>
          </cell>
          <cell r="E3298" t="str">
            <v>788,69</v>
          </cell>
        </row>
        <row r="3299">
          <cell r="A3299">
            <v>39595</v>
          </cell>
          <cell r="B3299" t="str">
            <v xml:space="preserve">PATCH PANEL, 48 PORTAS, CATEGORIA 5E, COM RACKS DE 19" DE LARGURA E 2 U DE ALTURA                                                                                                                                                                                                                                                                                                                                                                                                                         </v>
          </cell>
          <cell r="C3299" t="str">
            <v xml:space="preserve">UN    </v>
          </cell>
          <cell r="D3299" t="str">
            <v>CR</v>
          </cell>
          <cell r="E3299" t="str">
            <v>1.772,08</v>
          </cell>
        </row>
        <row r="3300">
          <cell r="A3300">
            <v>39597</v>
          </cell>
          <cell r="B3300" t="str">
            <v xml:space="preserve">PATCH PANEL, 48 PORTAS, CATEGORIA 6, COM RACKS DE 19" DE LARGURA E 2 U DE ALTURA                                                                                                                                                                                                                                                                                                                                                                                                                          </v>
          </cell>
          <cell r="C3300" t="str">
            <v xml:space="preserve">UN    </v>
          </cell>
          <cell r="D3300" t="str">
            <v>CR</v>
          </cell>
          <cell r="E3300" t="str">
            <v>2.779,76</v>
          </cell>
        </row>
        <row r="3301">
          <cell r="A3301">
            <v>10731</v>
          </cell>
          <cell r="B3301" t="str">
            <v xml:space="preserve">PEDRA ARDOSIA, CINZA, *40 X 40* CM, E= *1 CM                                                                                                                                                                                                                                                                                                                                                                                                                                                              </v>
          </cell>
          <cell r="C3301" t="str">
            <v xml:space="preserve">M2    </v>
          </cell>
          <cell r="D3301" t="str">
            <v xml:space="preserve">C </v>
          </cell>
          <cell r="E3301" t="str">
            <v>32,00</v>
          </cell>
        </row>
        <row r="3302">
          <cell r="A3302">
            <v>4704</v>
          </cell>
          <cell r="B3302" t="str">
            <v xml:space="preserve">PEDRA ARDOSIA, CINZA, 20  X  40 CM,  E=  *1 CM                                                                                                                                                                                                                                                                                                                                                                                                                                                            </v>
          </cell>
          <cell r="C3302" t="str">
            <v xml:space="preserve">M2    </v>
          </cell>
          <cell r="D3302" t="str">
            <v>CR</v>
          </cell>
          <cell r="E3302" t="str">
            <v>28,87</v>
          </cell>
        </row>
        <row r="3303">
          <cell r="A3303">
            <v>10730</v>
          </cell>
          <cell r="B3303" t="str">
            <v xml:space="preserve">PEDRA ARDOSIA, CINZA, 30  X  30,  E= *1 CM                                                                                                                                                                                                                                                                                                                                                                                                                                                                </v>
          </cell>
          <cell r="C3303" t="str">
            <v xml:space="preserve">M2    </v>
          </cell>
          <cell r="D3303" t="str">
            <v>CR</v>
          </cell>
          <cell r="E3303" t="str">
            <v>30,94</v>
          </cell>
        </row>
        <row r="3304">
          <cell r="A3304">
            <v>4729</v>
          </cell>
          <cell r="B3304" t="str">
            <v xml:space="preserve">PEDRA BRITADA GRADUADA, CLASSIFICADA (POSTO PEDREIRA/FORNECEDOR, SEM FRETE)                                                                                                                                                                                                                                                                                                                                                                                                                               </v>
          </cell>
          <cell r="C3304" t="str">
            <v xml:space="preserve">M3    </v>
          </cell>
          <cell r="D3304" t="str">
            <v>CR</v>
          </cell>
          <cell r="E3304" t="str">
            <v>70,16</v>
          </cell>
        </row>
        <row r="3305">
          <cell r="A3305">
            <v>4720</v>
          </cell>
          <cell r="B3305" t="str">
            <v xml:space="preserve">PEDRA BRITADA N. 0, OU PEDRISCO (4,8 A 9,5 MM) POSTO PEDREIRA/FORNECEDOR, SEM FRETE                                                                                                                                                                                                                                                                                                                                                                                                                       </v>
          </cell>
          <cell r="C3305" t="str">
            <v xml:space="preserve">M3    </v>
          </cell>
          <cell r="D3305" t="str">
            <v>CR</v>
          </cell>
          <cell r="E3305" t="str">
            <v>80,39</v>
          </cell>
        </row>
        <row r="3306">
          <cell r="A3306">
            <v>4721</v>
          </cell>
          <cell r="B3306" t="str">
            <v xml:space="preserve">PEDRA BRITADA N. 1 (9,5 a 19 MM) POSTO PEDREIRA/FORNECEDOR, SEM FRETE                                                                                                                                                                                                                                                                                                                                                                                                                                     </v>
          </cell>
          <cell r="C3306" t="str">
            <v xml:space="preserve">M3    </v>
          </cell>
          <cell r="D3306" t="str">
            <v>CR</v>
          </cell>
          <cell r="E3306" t="str">
            <v>69,63</v>
          </cell>
        </row>
        <row r="3307">
          <cell r="A3307">
            <v>4718</v>
          </cell>
          <cell r="B3307" t="str">
            <v xml:space="preserve">PEDRA BRITADA N. 2 (19 A 38 MM) POSTO PEDREIRA/FORNECEDOR, SEM FRETE                                                                                                                                                                                                                                                                                                                                                                                                                                      </v>
          </cell>
          <cell r="C3307" t="str">
            <v xml:space="preserve">M3    </v>
          </cell>
          <cell r="D3307" t="str">
            <v xml:space="preserve">C </v>
          </cell>
          <cell r="E3307" t="str">
            <v>70,00</v>
          </cell>
        </row>
        <row r="3308">
          <cell r="A3308">
            <v>4722</v>
          </cell>
          <cell r="B3308" t="str">
            <v xml:space="preserve">PEDRA BRITADA N. 3 (38 A 50 MM) POSTO PEDREIRA/FORNECEDOR, SEM FRETE                                                                                                                                                                                                                                                                                                                                                                                                                                      </v>
          </cell>
          <cell r="C3308" t="str">
            <v xml:space="preserve">M3    </v>
          </cell>
          <cell r="D3308" t="str">
            <v>CR</v>
          </cell>
          <cell r="E3308" t="str">
            <v>65,77</v>
          </cell>
        </row>
        <row r="3309">
          <cell r="A3309">
            <v>4723</v>
          </cell>
          <cell r="B3309" t="str">
            <v xml:space="preserve">PEDRA BRITADA N. 4 (50 A 76 MM) POSTO PEDREIRA/FORNECEDOR, SEM FRETE                                                                                                                                                                                                                                                                                                                                                                                                                                      </v>
          </cell>
          <cell r="C3309" t="str">
            <v xml:space="preserve">M3    </v>
          </cell>
          <cell r="D3309" t="str">
            <v>CR</v>
          </cell>
          <cell r="E3309" t="str">
            <v>65,20</v>
          </cell>
        </row>
        <row r="3310">
          <cell r="A3310">
            <v>4727</v>
          </cell>
          <cell r="B3310" t="str">
            <v xml:space="preserve">PEDRA BRITADA N. 5 (76 A 100 MM) POSTO PEDREIRA/FORNECEDOR, SEM FRETE                                                                                                                                                                                                                                                                                                                                                                                                                                     </v>
          </cell>
          <cell r="C3310" t="str">
            <v xml:space="preserve">M3    </v>
          </cell>
          <cell r="D3310" t="str">
            <v>CR</v>
          </cell>
          <cell r="E3310" t="str">
            <v>59,68</v>
          </cell>
        </row>
        <row r="3311">
          <cell r="A3311">
            <v>4748</v>
          </cell>
          <cell r="B3311" t="str">
            <v xml:space="preserve">PEDRA BRITADA OU BICA CORRIDA, NAO CLASSIFICADA (POSTO PEDREIRA/FORNECEDOR, SEM FRETE)                                                                                                                                                                                                                                                                                                                                                                                                                    </v>
          </cell>
          <cell r="C3311" t="str">
            <v xml:space="preserve">M3    </v>
          </cell>
          <cell r="D3311" t="str">
            <v>CR</v>
          </cell>
          <cell r="E3311" t="str">
            <v>64,31</v>
          </cell>
        </row>
        <row r="3312">
          <cell r="A3312">
            <v>4730</v>
          </cell>
          <cell r="B3312" t="str">
            <v xml:space="preserve">PEDRA DE MAO OU PEDRA RACHAO PARA ARRIMO/FUNDACAO (POSTO PEDREIRA/FORNECEDOR, SEM FRETE)                                                                                                                                                                                                                                                                                                                                                                                                                  </v>
          </cell>
          <cell r="C3312" t="str">
            <v xml:space="preserve">M3    </v>
          </cell>
          <cell r="D3312" t="str">
            <v>CR</v>
          </cell>
          <cell r="E3312" t="str">
            <v>65,45</v>
          </cell>
        </row>
        <row r="3313">
          <cell r="A3313">
            <v>13186</v>
          </cell>
          <cell r="B3313" t="str">
            <v xml:space="preserve">PEDRA GRANITICA OU BASALTICA IRREGULAR, FAIXA GRANULOMETRICA 100 A 150 MM PARA PAVIMENTACAO OU CALCAMENTO POLIEDRICO, POSTO PEDREIRA / FORNECEDOR (SEM FRETE)                                                                                                                                                                                                                                                                                                                                             </v>
          </cell>
          <cell r="C3313" t="str">
            <v xml:space="preserve">M3    </v>
          </cell>
          <cell r="D3313" t="str">
            <v>CR</v>
          </cell>
          <cell r="E3313" t="str">
            <v>75,52</v>
          </cell>
        </row>
        <row r="3314">
          <cell r="A3314">
            <v>10737</v>
          </cell>
          <cell r="B3314" t="str">
            <v xml:space="preserve">PEDRA GRANITICA OU BASALTO, CACO, RETALHO, CAVACO, TIPO MIRACEMA, MADEIRA, PADUANA, RACHINHA, SANTA ISABEL OU OUTRAS SIMILARES, E=  *1,0 A *2,0 CM                                                                                                                                                                                                                                                                                                                                                        </v>
          </cell>
          <cell r="C3314" t="str">
            <v xml:space="preserve">M2    </v>
          </cell>
          <cell r="D3314" t="str">
            <v>CR</v>
          </cell>
          <cell r="E3314" t="str">
            <v>100,56</v>
          </cell>
        </row>
        <row r="3315">
          <cell r="A3315">
            <v>10734</v>
          </cell>
          <cell r="B3315" t="str">
            <v xml:space="preserve">PEDRA GRANITICA, SERRADA, TIPO MIRACEMA, MADEIRA, PADUANA, RACHINHA, SANTA ISABEL OU OUTRAS SIMILARES, *11,5 X  *23 CM, E=  *1,0 A *2,0 CM                                                                                                                                                                                                                                                                                                                                                                </v>
          </cell>
          <cell r="C3315" t="str">
            <v xml:space="preserve">M2    </v>
          </cell>
          <cell r="D3315" t="str">
            <v>CR</v>
          </cell>
          <cell r="E3315" t="str">
            <v>59,82</v>
          </cell>
        </row>
        <row r="3316">
          <cell r="A3316">
            <v>4708</v>
          </cell>
          <cell r="B3316" t="str">
            <v xml:space="preserve">PEDRA PORTUGUESA  OU PETIT PAVE, BRANCA OU PRETA                                                                                                                                                                                                                                                                                                                                                                                                                                                          </v>
          </cell>
          <cell r="C3316" t="str">
            <v xml:space="preserve">M2    </v>
          </cell>
          <cell r="D3316" t="str">
            <v>CR</v>
          </cell>
          <cell r="E3316" t="str">
            <v>116,03</v>
          </cell>
        </row>
        <row r="3317">
          <cell r="A3317">
            <v>4712</v>
          </cell>
          <cell r="B3317" t="str">
            <v xml:space="preserve">PEDRA QUARTZITO OU CALCARIO LAMINADO, CACO, TIPO CARIRI, ITACOLOMI, LAGOA SANTA, LUMINARIA, PIRENOPOLIS, SAO TOME OU OUTRAS SIMILARES DA REGIAO, E=  *1,5 A *2,5 CM                                                                                                                                                                                                                                                                                                                                       </v>
          </cell>
          <cell r="C3317" t="str">
            <v xml:space="preserve">M2    </v>
          </cell>
          <cell r="D3317" t="str">
            <v>CR</v>
          </cell>
          <cell r="E3317" t="str">
            <v>56,72</v>
          </cell>
        </row>
        <row r="3318">
          <cell r="A3318">
            <v>4710</v>
          </cell>
          <cell r="B3318" t="str">
            <v xml:space="preserve">PEDRA QUARTZITO OU CALCARIO LAMINADO, SERRADA, TIPO CARIRI, ITACOLOMI, LAGOA SANTA, LUMINARIA, PIRENOPOLIS, SAO TOME OU OUTRAS SIMILARES DA REGIAO, *20 X *40 CM, E=  *1,5 A *2,5 CM                                                                                                                                                                                                                                                                                                                      </v>
          </cell>
          <cell r="C3318" t="str">
            <v xml:space="preserve">M2    </v>
          </cell>
          <cell r="D3318" t="str">
            <v>CR</v>
          </cell>
          <cell r="E3318" t="str">
            <v>181,91</v>
          </cell>
        </row>
        <row r="3319">
          <cell r="A3319">
            <v>4746</v>
          </cell>
          <cell r="B3319" t="str">
            <v xml:space="preserve">PEDREGULHO OU PICARRA DE JAZIDA, AO NATURAL, PARA BASE DE PAVIMENTACAO (RETIRADO NA JAZIDA, SEM TRANSPORTE)                                                                                                                                                                                                                                                                                                                                                                                               </v>
          </cell>
          <cell r="C3319" t="str">
            <v xml:space="preserve">M3    </v>
          </cell>
          <cell r="D3319" t="str">
            <v>CR</v>
          </cell>
          <cell r="E3319" t="str">
            <v>48,88</v>
          </cell>
        </row>
        <row r="3320">
          <cell r="A3320">
            <v>4750</v>
          </cell>
          <cell r="B3320" t="str">
            <v xml:space="preserve">PEDREIRO (HORISTA)                                                                                                                                                                                                                                                                                                                                                                                                                                                                                        </v>
          </cell>
          <cell r="C3320" t="str">
            <v xml:space="preserve">H     </v>
          </cell>
          <cell r="D3320" t="str">
            <v xml:space="preserve">C </v>
          </cell>
          <cell r="E3320" t="str">
            <v>23,52</v>
          </cell>
        </row>
        <row r="3321">
          <cell r="A3321">
            <v>41065</v>
          </cell>
          <cell r="B3321" t="str">
            <v xml:space="preserve">PEDREIRO (MENSALISTA)                                                                                                                                                                                                                                                                                                                                                                                                                                                                                     </v>
          </cell>
          <cell r="C3321" t="str">
            <v xml:space="preserve">MES   </v>
          </cell>
          <cell r="D3321" t="str">
            <v>CR</v>
          </cell>
          <cell r="E3321" t="str">
            <v>4.118,35</v>
          </cell>
        </row>
        <row r="3322">
          <cell r="A3322">
            <v>34747</v>
          </cell>
          <cell r="B3322" t="str">
            <v xml:space="preserve">PEITORIL EM MARMORE, POLIDO, BRANCO COMUM, L= *15* CM, E=  *2,0* CM, COM PINGADEIRA                                                                                                                                                                                                                                                                                                                                                                                                                       </v>
          </cell>
          <cell r="C3322" t="str">
            <v xml:space="preserve">M     </v>
          </cell>
          <cell r="D3322" t="str">
            <v>CR</v>
          </cell>
          <cell r="E3322" t="str">
            <v>121,03</v>
          </cell>
        </row>
        <row r="3323">
          <cell r="A3323">
            <v>4826</v>
          </cell>
          <cell r="B3323" t="str">
            <v xml:space="preserve">PEITORIL EM MARMORE, POLIDO, BRANCO COMUM, L= *15* CM, E=  *3* CM, CORTE RETO                                                                                                                                                                                                                                                                                                                                                                                                                             </v>
          </cell>
          <cell r="C3323" t="str">
            <v xml:space="preserve">M     </v>
          </cell>
          <cell r="D3323" t="str">
            <v>CR</v>
          </cell>
          <cell r="E3323" t="str">
            <v>130,13</v>
          </cell>
        </row>
        <row r="3324">
          <cell r="A3324">
            <v>41975</v>
          </cell>
          <cell r="B3324" t="str">
            <v xml:space="preserve">PEITORIL PRE-MOLDADO EM GRANILITE, MARMORITE OU GRANITINA, L = *15* CM                                                                                                                                                                                                                                                                                                                                                                                                                                    </v>
          </cell>
          <cell r="C3324" t="str">
            <v xml:space="preserve">M2    </v>
          </cell>
          <cell r="D3324" t="str">
            <v>CR</v>
          </cell>
          <cell r="E3324" t="str">
            <v>94,34</v>
          </cell>
        </row>
        <row r="3325">
          <cell r="A3325">
            <v>4825</v>
          </cell>
          <cell r="B3325" t="str">
            <v xml:space="preserve">PEITORIL/ SOLEIRA EM MARMORE, POLIDO, BRANCO COMUM, L= *25* CM, E=  *3* CM, CORTE RETO                                                                                                                                                                                                                                                                                                                                                                                                                    </v>
          </cell>
          <cell r="C3325" t="str">
            <v xml:space="preserve">M     </v>
          </cell>
          <cell r="D3325" t="str">
            <v>CR</v>
          </cell>
          <cell r="E3325" t="str">
            <v>180,13</v>
          </cell>
        </row>
        <row r="3326">
          <cell r="A3326">
            <v>34744</v>
          </cell>
          <cell r="B3326" t="str">
            <v xml:space="preserve">PELICULA REFLETIVA, GT 7 ANOS PARA SINALIZACAO VERTICAL                                                                                                                                                                                                                                                                                                                                                                                                                                                   </v>
          </cell>
          <cell r="C3326" t="str">
            <v xml:space="preserve">M2    </v>
          </cell>
          <cell r="D3326" t="str">
            <v>CR</v>
          </cell>
          <cell r="E3326" t="str">
            <v>23,25</v>
          </cell>
        </row>
        <row r="3327">
          <cell r="A3327">
            <v>39430</v>
          </cell>
          <cell r="B3327" t="str">
            <v xml:space="preserve">PENDURAL OU PRESILHA REGULADORA, EM ACO GALVANIZADO, COM CORPO, MOLA E REBITE, PARA PERFIL TIPO CANALETA DE ESTRUTURA EM FORROS DRYWALL                                                                                                                                                                                                                                                                                                                                                                   </v>
          </cell>
          <cell r="C3327" t="str">
            <v xml:space="preserve">UN    </v>
          </cell>
          <cell r="D3327" t="str">
            <v>CR</v>
          </cell>
          <cell r="E3327" t="str">
            <v>1,66</v>
          </cell>
        </row>
        <row r="3328">
          <cell r="A3328">
            <v>39573</v>
          </cell>
          <cell r="B3328" t="str">
            <v xml:space="preserve">PENDURAL OU REGULADOR, COM MOLA, EM ACO GALVANIZADO, PARA PERFIL TIPO T CLICADO DE FORROS REMOVIVEL                                                                                                                                                                                                                                                                                                                                                                                                       </v>
          </cell>
          <cell r="C3328" t="str">
            <v xml:space="preserve">UN    </v>
          </cell>
          <cell r="D3328" t="str">
            <v>CR</v>
          </cell>
          <cell r="E3328" t="str">
            <v>1,64</v>
          </cell>
        </row>
        <row r="3329">
          <cell r="A3329">
            <v>38410</v>
          </cell>
          <cell r="B3329" t="str">
            <v xml:space="preserve">PENEIRA ROTATIVA COM MOTOR ELETRICO TRIFASICO DE 2 CV, CILINDRO DE 1 M X 0,60 M, COM FUROS DE 3,17 MM                                                                                                                                                                                                                                                                                                                                                                                                     </v>
          </cell>
          <cell r="C3329" t="str">
            <v xml:space="preserve">UN    </v>
          </cell>
          <cell r="D3329" t="str">
            <v>CR</v>
          </cell>
          <cell r="E3329" t="str">
            <v>14.085,38</v>
          </cell>
        </row>
        <row r="3330">
          <cell r="A3330">
            <v>41596</v>
          </cell>
          <cell r="B3330" t="str">
            <v xml:space="preserve">PERFIL "H" DE ACO LAMINADO, "HP" 250 X 62,0                                                                                                                                                                                                                                                                                                                                                                                                                                                               </v>
          </cell>
          <cell r="C3330" t="str">
            <v xml:space="preserve">KG    </v>
          </cell>
          <cell r="D3330" t="str">
            <v>CR</v>
          </cell>
          <cell r="E3330" t="str">
            <v>10,90</v>
          </cell>
        </row>
        <row r="3331">
          <cell r="A3331">
            <v>41598</v>
          </cell>
          <cell r="B3331" t="str">
            <v xml:space="preserve">PERFIL "H" DE ACO LAMINADO, "HP" 310 X 79,0                                                                                                                                                                                                                                                                                                                                                                                                                                                               </v>
          </cell>
          <cell r="C3331" t="str">
            <v xml:space="preserve">KG    </v>
          </cell>
          <cell r="D3331" t="str">
            <v>CR</v>
          </cell>
          <cell r="E3331" t="str">
            <v>10,90</v>
          </cell>
        </row>
        <row r="3332">
          <cell r="A3332">
            <v>41594</v>
          </cell>
          <cell r="B3332" t="str">
            <v xml:space="preserve">PERFIL "H" DE ACO LAMINADO, "W" 200 X 35,9                                                                                                                                                                                                                                                                                                                                                                                                                                                                </v>
          </cell>
          <cell r="C3332" t="str">
            <v xml:space="preserve">KG    </v>
          </cell>
          <cell r="D3332" t="str">
            <v>CR</v>
          </cell>
          <cell r="E3332" t="str">
            <v>11,08</v>
          </cell>
        </row>
        <row r="3333">
          <cell r="A3333">
            <v>43663</v>
          </cell>
          <cell r="B3333" t="str">
            <v xml:space="preserve">PERFIL "I" DE ACO LAMINADO, ABAS INCLINADAS, "I" 102 X 12,7                                                                                                                                                                                                                                                                                                                                                                                                                                               </v>
          </cell>
          <cell r="C3333" t="str">
            <v xml:space="preserve">KG    </v>
          </cell>
          <cell r="D3333" t="str">
            <v>CR</v>
          </cell>
          <cell r="E3333" t="str">
            <v>9,12</v>
          </cell>
        </row>
        <row r="3334">
          <cell r="A3334">
            <v>4766</v>
          </cell>
          <cell r="B3334" t="str">
            <v xml:space="preserve">PERFIL "I" DE ACO LAMINADO, ABAS INCLINADAS, "I" 152 X 22                                                                                                                                                                                                                                                                                                                                                                                                                                                 </v>
          </cell>
          <cell r="C3334" t="str">
            <v xml:space="preserve">KG    </v>
          </cell>
          <cell r="D3334" t="str">
            <v>CR</v>
          </cell>
          <cell r="E3334" t="str">
            <v>8,59</v>
          </cell>
        </row>
        <row r="3335">
          <cell r="A3335">
            <v>43664</v>
          </cell>
          <cell r="B3335" t="str">
            <v xml:space="preserve">PERFIL "I" DE ACO LAMINADO, ABAS INCLINADAS, "I" 203 X 34,3                                                                                                                                                                                                                                                                                                                                                                                                                                               </v>
          </cell>
          <cell r="C3335" t="str">
            <v xml:space="preserve">KG    </v>
          </cell>
          <cell r="D3335" t="str">
            <v>CR</v>
          </cell>
          <cell r="E3335" t="str">
            <v>9,17</v>
          </cell>
        </row>
        <row r="3336">
          <cell r="A3336">
            <v>43082</v>
          </cell>
          <cell r="B3336" t="str">
            <v xml:space="preserve">PERFIL "I" DE ACO LAMINADO, ABAS PARALELAS, "W", QUALQUER BITOLA                                                                                                                                                                                                                                                                                                                                                                                                                                          </v>
          </cell>
          <cell r="C3336" t="str">
            <v xml:space="preserve">KG    </v>
          </cell>
          <cell r="D3336" t="str">
            <v xml:space="preserve">C </v>
          </cell>
          <cell r="E3336" t="str">
            <v>10,00</v>
          </cell>
        </row>
        <row r="3337">
          <cell r="A3337">
            <v>43665</v>
          </cell>
          <cell r="B3337" t="str">
            <v xml:space="preserve">PERFIL "U" DE ACO LAMINADO, "U" 102 X 9,3                                                                                                                                                                                                                                                                                                                                                                                                                                                                 </v>
          </cell>
          <cell r="C3337" t="str">
            <v xml:space="preserve">KG    </v>
          </cell>
          <cell r="D3337" t="str">
            <v>CR</v>
          </cell>
          <cell r="E3337" t="str">
            <v>8,59</v>
          </cell>
        </row>
        <row r="3338">
          <cell r="A3338">
            <v>10966</v>
          </cell>
          <cell r="B3338" t="str">
            <v xml:space="preserve">PERFIL "U" DE ACO LAMINADO, "U" 152 X 15,6                                                                                                                                                                                                                                                                                                                                                                                                                                                                </v>
          </cell>
          <cell r="C3338" t="str">
            <v xml:space="preserve">KG    </v>
          </cell>
          <cell r="D3338" t="str">
            <v>CR</v>
          </cell>
          <cell r="E3338" t="str">
            <v>9,12</v>
          </cell>
        </row>
        <row r="3339">
          <cell r="A3339">
            <v>43692</v>
          </cell>
          <cell r="B3339" t="str">
            <v xml:space="preserve">PERFIL "U" EM CHAPA ACO DOBRADA, E = 3,04 MM, H = 20 CM, ABAS = 5 CM (4,47 KG/M)                                                                                                                                                                                                                                                                                                                                                                                                                          </v>
          </cell>
          <cell r="C3339" t="str">
            <v xml:space="preserve">KG    </v>
          </cell>
          <cell r="D3339" t="str">
            <v>CR</v>
          </cell>
          <cell r="E3339" t="str">
            <v>9,12</v>
          </cell>
        </row>
        <row r="3340">
          <cell r="A3340">
            <v>43083</v>
          </cell>
          <cell r="B3340" t="str">
            <v xml:space="preserve">PERFIL "U" ENRIJECIDO DE ACO GALVANIZADO, DOBRADO, 150 X 60 X 20 MM, E = 3,00 MM OU 200 X 75 X 25 MM, E = 3,75 MM                                                                                                                                                                                                                                                                                                                                                                                         </v>
          </cell>
          <cell r="C3340" t="str">
            <v xml:space="preserve">KG    </v>
          </cell>
          <cell r="D3340" t="str">
            <v>CR</v>
          </cell>
          <cell r="E3340" t="str">
            <v>8,66</v>
          </cell>
        </row>
        <row r="3341">
          <cell r="A3341">
            <v>40535</v>
          </cell>
          <cell r="B3341" t="str">
            <v xml:space="preserve">PERFIL "U" SIMPLES DE ACO GALVANIZADO DOBRADO 75 X *40* MM, E = 2,65 MM                                                                                                                                                                                                                                                                                                                                                                                                                                   </v>
          </cell>
          <cell r="C3341" t="str">
            <v xml:space="preserve">KG    </v>
          </cell>
          <cell r="D3341" t="str">
            <v>CR</v>
          </cell>
          <cell r="E3341" t="str">
            <v>8,66</v>
          </cell>
        </row>
        <row r="3342">
          <cell r="A3342">
            <v>39427</v>
          </cell>
          <cell r="B3342" t="str">
            <v xml:space="preserve">PERFIL CANALETA, FORMATO C, EM ACO ZINCADO, PARA ESTRUTURA FORRO DRYWALL, E = 0,5 MM, *46 X 18* (L X H), COMPRIMENTO 3 M                                                                                                                                                                                                                                                                                                                                                                                  </v>
          </cell>
          <cell r="C3342" t="str">
            <v xml:space="preserve">M     </v>
          </cell>
          <cell r="D3342" t="str">
            <v>CR</v>
          </cell>
          <cell r="E3342" t="str">
            <v>4,42</v>
          </cell>
        </row>
        <row r="3343">
          <cell r="A3343">
            <v>39424</v>
          </cell>
          <cell r="B3343" t="str">
            <v xml:space="preserve">PERFIL CANTONEIRA L, LISA, EM ACO, 25 X 30 MM, E = 0,5 MM, PARA ESTRUTURA DRYWALL                                                                                                                                                                                                                                                                                                                                                                                                                         </v>
          </cell>
          <cell r="C3343" t="str">
            <v xml:space="preserve">M     </v>
          </cell>
          <cell r="D3343" t="str">
            <v>CR</v>
          </cell>
          <cell r="E3343" t="str">
            <v>2,63</v>
          </cell>
        </row>
        <row r="3344">
          <cell r="A3344">
            <v>39425</v>
          </cell>
          <cell r="B3344" t="str">
            <v xml:space="preserve">PERFIL CANTONEIRA L, PERFURADA, EM ACO, 23 X 23 MM, E = 0,5 MM, PARA ESTRUTURA DRYWALL                                                                                                                                                                                                                                                                                                                                                                                                                    </v>
          </cell>
          <cell r="C3344" t="str">
            <v xml:space="preserve">M     </v>
          </cell>
          <cell r="D3344" t="str">
            <v>CR</v>
          </cell>
          <cell r="E3344" t="str">
            <v>2,59</v>
          </cell>
        </row>
        <row r="3345">
          <cell r="A3345">
            <v>40664</v>
          </cell>
          <cell r="B3345" t="str">
            <v xml:space="preserve">PERFIL CARTOLA DE ACO GALVANIZADO, *20 X 30 X 10* MM, E =  0,8 MM                                                                                                                                                                                                                                                                                                                                                                                                                                         </v>
          </cell>
          <cell r="C3345" t="str">
            <v xml:space="preserve">KG    </v>
          </cell>
          <cell r="D3345" t="str">
            <v>CR</v>
          </cell>
          <cell r="E3345" t="str">
            <v>17,77</v>
          </cell>
        </row>
        <row r="3346">
          <cell r="A3346">
            <v>34360</v>
          </cell>
          <cell r="B3346" t="str">
            <v xml:space="preserve">PERFIL DE ALUMINIO ANODIZADO                                                                                                                                                                                                                                                                                                                                                                                                                                                                              </v>
          </cell>
          <cell r="C3346" t="str">
            <v xml:space="preserve">KG    </v>
          </cell>
          <cell r="D3346" t="str">
            <v>CR</v>
          </cell>
          <cell r="E3346" t="str">
            <v>38,96</v>
          </cell>
        </row>
        <row r="3347">
          <cell r="A3347">
            <v>20259</v>
          </cell>
          <cell r="B3347" t="str">
            <v xml:space="preserve">PERFIL DE BORRACHA EPDM MACICO *12 X 15* MM PARA ESQUADRIAS                                                                                                                                                                                                                                                                                                                                                                                                                                               </v>
          </cell>
          <cell r="C3347" t="str">
            <v xml:space="preserve">M     </v>
          </cell>
          <cell r="D3347" t="str">
            <v>CR</v>
          </cell>
          <cell r="E3347" t="str">
            <v>12,90</v>
          </cell>
        </row>
        <row r="3348">
          <cell r="A3348">
            <v>14077</v>
          </cell>
          <cell r="B3348" t="str">
            <v xml:space="preserve">PERFIL ELASTOMERICO PRE-FORMADO EM EPMD, PARA JUNTA DE DILATACAO DE PISOS COM POUCA SOLICITACAO, 15 MM DE LARGURA, MOVIMENTACAO DE *11 A 19* MM                                                                                                                                                                                                                                                                                                                                                           </v>
          </cell>
          <cell r="C3348" t="str">
            <v xml:space="preserve">M     </v>
          </cell>
          <cell r="D3348" t="str">
            <v>CR</v>
          </cell>
          <cell r="E3348" t="str">
            <v>197,44</v>
          </cell>
        </row>
        <row r="3349">
          <cell r="A3349">
            <v>3678</v>
          </cell>
          <cell r="B3349" t="str">
            <v xml:space="preserve">PERFIL ELASTOMERICO PRE-FORMADO EM EPMD, PARA JUNTA DE DILATACAO DE USO GERAL EM MEDIAS SOLICITACOES, 8 MM DE LARGURA, MOVIMENTACAO DE *5 A 11* MM                                                                                                                                                                                                                                                                                                                                                        </v>
          </cell>
          <cell r="C3349" t="str">
            <v xml:space="preserve">M     </v>
          </cell>
          <cell r="D3349" t="str">
            <v>CR</v>
          </cell>
          <cell r="E3349" t="str">
            <v>89,24</v>
          </cell>
        </row>
        <row r="3350">
          <cell r="A3350">
            <v>585</v>
          </cell>
          <cell r="B3350" t="str">
            <v xml:space="preserve">PERFIL EM ALUMINIO, FORMATO U, ABAS IGUAIS, LARGURA DE 25,4 MM (1"), ESPESSURA DE 2,38 MM (3/32") E PESO LINEAR DE APROXIMADAMENTE 0,460 KG/M                                                                                                                                                                                                                                                                                                                                                             </v>
          </cell>
          <cell r="C3350" t="str">
            <v xml:space="preserve">KG    </v>
          </cell>
          <cell r="D3350" t="str">
            <v>CR</v>
          </cell>
          <cell r="E3350" t="str">
            <v>31,17</v>
          </cell>
        </row>
        <row r="3351">
          <cell r="A3351">
            <v>39418</v>
          </cell>
          <cell r="B3351" t="str">
            <v xml:space="preserve">PERFIL GUIA, FORMATO U, EM ACO ZINCADO, PARA ESTRUTURA PAREDE DRYWALL, E = 0,5 MM, 48  X 3000 MM (L X C)                                                                                                                                                                                                                                                                                                                                                                                                  </v>
          </cell>
          <cell r="C3351" t="str">
            <v xml:space="preserve">M     </v>
          </cell>
          <cell r="D3351" t="str">
            <v>CR</v>
          </cell>
          <cell r="E3351" t="str">
            <v>4,93</v>
          </cell>
        </row>
        <row r="3352">
          <cell r="A3352">
            <v>39419</v>
          </cell>
          <cell r="B3352" t="str">
            <v xml:space="preserve">PERFIL GUIA, FORMATO U, EM ACO ZINCADO, PARA ESTRUTURA PAREDE DRYWALL, E = 0,5 MM, 70 X 3000 MM (L X C)                                                                                                                                                                                                                                                                                                                                                                                                   </v>
          </cell>
          <cell r="C3352" t="str">
            <v xml:space="preserve">M     </v>
          </cell>
          <cell r="D3352" t="str">
            <v>CR</v>
          </cell>
          <cell r="E3352" t="str">
            <v>6,01</v>
          </cell>
        </row>
        <row r="3353">
          <cell r="A3353">
            <v>39420</v>
          </cell>
          <cell r="B3353" t="str">
            <v xml:space="preserve">PERFIL GUIA, FORMATO U, EM ACO ZINCADO, PARA ESTRUTURA PAREDE DRYWALL, E = 0,5 MM, 90 X 3000 MM (L X C)                                                                                                                                                                                                                                                                                                                                                                                                   </v>
          </cell>
          <cell r="C3353" t="str">
            <v xml:space="preserve">M     </v>
          </cell>
          <cell r="D3353" t="str">
            <v>CR</v>
          </cell>
          <cell r="E3353" t="str">
            <v>6,63</v>
          </cell>
        </row>
        <row r="3354">
          <cell r="A3354">
            <v>39571</v>
          </cell>
          <cell r="B3354" t="str">
            <v xml:space="preserve">PERFIL LONGARINA (PRINCIPAL), T CLICADO, EM ACO, BRANCO NAS FACES APARENTES, PARA FORRO REMOVIVEL, 24 X 32 X 3750 MM (L X H X C                                                                                                                                                                                                                                                                                                                                                                           </v>
          </cell>
          <cell r="C3354" t="str">
            <v xml:space="preserve">M     </v>
          </cell>
          <cell r="D3354" t="str">
            <v>CR</v>
          </cell>
          <cell r="E3354" t="str">
            <v>4,01</v>
          </cell>
        </row>
        <row r="3355">
          <cell r="A3355">
            <v>39421</v>
          </cell>
          <cell r="B3355" t="str">
            <v xml:space="preserve">PERFIL MONTANTE, FORMATO C, EM ACO ZINCADO, PARA ESTRUTURA PAREDE DRYWALL, E = 0,5 MM, 48 X 3000 MM (L X C)                                                                                                                                                                                                                                                                                                                                                                                               </v>
          </cell>
          <cell r="C3355" t="str">
            <v xml:space="preserve">M     </v>
          </cell>
          <cell r="D3355" t="str">
            <v>CR</v>
          </cell>
          <cell r="E3355" t="str">
            <v>5,84</v>
          </cell>
        </row>
        <row r="3356">
          <cell r="A3356">
            <v>39422</v>
          </cell>
          <cell r="B3356" t="str">
            <v xml:space="preserve">PERFIL MONTANTE, FORMATO C, EM ACO ZINCADO, PARA ESTRUTURA PAREDE DRYWALL, E = 0,5 MM, 70 X 3000 MM (L X C)                                                                                                                                                                                                                                                                                                                                                                                               </v>
          </cell>
          <cell r="C3356" t="str">
            <v xml:space="preserve">M     </v>
          </cell>
          <cell r="D3356" t="str">
            <v xml:space="preserve">C </v>
          </cell>
          <cell r="E3356" t="str">
            <v>6,82</v>
          </cell>
        </row>
        <row r="3357">
          <cell r="A3357">
            <v>39423</v>
          </cell>
          <cell r="B3357" t="str">
            <v xml:space="preserve">PERFIL MONTANTE, FORMATO C, EM ACO ZINCADO, PARA ESTRUTURA PAREDE DRYWALL, E = 0,5 MM, 90 X 3000 MM (L X C)                                                                                                                                                                                                                                                                                                                                                                                               </v>
          </cell>
          <cell r="C3357" t="str">
            <v xml:space="preserve">M     </v>
          </cell>
          <cell r="D3357" t="str">
            <v>CR</v>
          </cell>
          <cell r="E3357" t="str">
            <v>7,92</v>
          </cell>
        </row>
        <row r="3358">
          <cell r="A3358">
            <v>39426</v>
          </cell>
          <cell r="B3358" t="str">
            <v xml:space="preserve">PERFIL RODAPE DE IMPERMEABILIZACAO, FORMATO L, EM ACO ZINCADO, PARA ESTRUTURA DRYWALL, E = 0,5 MM, 220 X 3000 MM (H X C)                                                                                                                                                                                                                                                                                                                                                                                  </v>
          </cell>
          <cell r="C3358" t="str">
            <v xml:space="preserve">M     </v>
          </cell>
          <cell r="D3358" t="str">
            <v>CR</v>
          </cell>
          <cell r="E3358" t="str">
            <v>17,80</v>
          </cell>
        </row>
        <row r="3359">
          <cell r="A3359">
            <v>39429</v>
          </cell>
          <cell r="B3359" t="str">
            <v xml:space="preserve">PERFIL TABICA ABERTA, PERFURADA, FORMATO Z, EM ACO GALVANIZADO NATURAL, LARGURA APROXIMADA 40 MM, PARA ESTRUTURA FORRO DRYWALL                                                                                                                                                                                                                                                                                                                                                                            </v>
          </cell>
          <cell r="C3359" t="str">
            <v xml:space="preserve">M     </v>
          </cell>
          <cell r="D3359" t="str">
            <v>CR</v>
          </cell>
          <cell r="E3359" t="str">
            <v>5,61</v>
          </cell>
        </row>
        <row r="3360">
          <cell r="A3360">
            <v>39428</v>
          </cell>
          <cell r="B3360" t="str">
            <v xml:space="preserve">PERFIL TABICA FECHADA, LISA, FORMATO Z, EM ACO GALVANIZADO NATURAL, LARGURA TOTAL NA HORIZONTAL *40* MM, PARA ESTRUTURA FORRO DRYWALL                                                                                                                                                                                                                                                                                                                                                                     </v>
          </cell>
          <cell r="C3360" t="str">
            <v xml:space="preserve">M     </v>
          </cell>
          <cell r="D3360" t="str">
            <v>CR</v>
          </cell>
          <cell r="E3360" t="str">
            <v>4,29</v>
          </cell>
        </row>
        <row r="3361">
          <cell r="A3361">
            <v>39572</v>
          </cell>
          <cell r="B3361" t="str">
            <v xml:space="preserve">PERFIL TIPO CANTONEIRA EM L, EM ACO GALVANIZADO, BRANCO, PARA FORRO REMOVIVEL, *23* X 3000 MM (L X C)                                                                                                                                                                                                                                                                                                                                                                                                     </v>
          </cell>
          <cell r="C3361" t="str">
            <v xml:space="preserve">M     </v>
          </cell>
          <cell r="D3361" t="str">
            <v>CR</v>
          </cell>
          <cell r="E3361" t="str">
            <v>3,71</v>
          </cell>
        </row>
        <row r="3362">
          <cell r="A3362">
            <v>39570</v>
          </cell>
          <cell r="B3362" t="str">
            <v xml:space="preserve">PERFIL TRAVESSA (SECUNDARIO), T CLICADO, EM ACO GALVANIZADO , BRANCO, PARA FORRO REMOVIVEL, 24 X 1250 MM (L X C)                                                                                                                                                                                                                                                                                                                                                                                          </v>
          </cell>
          <cell r="C3362" t="str">
            <v xml:space="preserve">M     </v>
          </cell>
          <cell r="D3362" t="str">
            <v>CR</v>
          </cell>
          <cell r="E3362" t="str">
            <v>3,94</v>
          </cell>
        </row>
        <row r="3363">
          <cell r="A3363">
            <v>39569</v>
          </cell>
          <cell r="B3363" t="str">
            <v xml:space="preserve">PERFIL TRAVESSA (SECUNDARIO), T CLICADO, EM ACO GALVANIZADO, BRANCO, PARA FORRO REMOVIVEL, 24 X 625 MM (L X C)                                                                                                                                                                                                                                                                                                                                                                                            </v>
          </cell>
          <cell r="C3363" t="str">
            <v xml:space="preserve">M     </v>
          </cell>
          <cell r="D3363" t="str">
            <v>CR</v>
          </cell>
          <cell r="E3363" t="str">
            <v>3,89</v>
          </cell>
        </row>
        <row r="3364">
          <cell r="A3364">
            <v>11552</v>
          </cell>
          <cell r="B3364" t="str">
            <v xml:space="preserve">PERFIL U DE ABAS IGUAIS, EM ALUMINIO, 1/2" (1,27 X 1,27 CM), PARA PORTA OU JANELA DE CORRER                                                                                                                                                                                                                                                                                                                                                                                                               </v>
          </cell>
          <cell r="C3364" t="str">
            <v xml:space="preserve">M     </v>
          </cell>
          <cell r="D3364" t="str">
            <v>CR</v>
          </cell>
          <cell r="E3364" t="str">
            <v>6,93</v>
          </cell>
        </row>
        <row r="3365">
          <cell r="A3365">
            <v>40598</v>
          </cell>
          <cell r="B3365" t="str">
            <v xml:space="preserve">PERFIL UDC ("U" DOBRADO DE CHAPA) SIMPLES DE ACO LAMINADO, GALVANIZADO, ASTM A36, 127 X 50 MM, E= 3 MM                                                                                                                                                                                                                                                                                                                                                                                                    </v>
          </cell>
          <cell r="C3365" t="str">
            <v xml:space="preserve">KG    </v>
          </cell>
          <cell r="D3365" t="str">
            <v>CR</v>
          </cell>
          <cell r="E3365" t="str">
            <v>8,45</v>
          </cell>
        </row>
        <row r="3366">
          <cell r="A3366">
            <v>39029</v>
          </cell>
          <cell r="B3366" t="str">
            <v xml:space="preserve">PERFILADO PERFURADO DUPLO 38 X 76 MM, CHAPA 22                                                                                                                                                                                                                                                                                                                                                                                                                                                            </v>
          </cell>
          <cell r="C3366" t="str">
            <v xml:space="preserve">M     </v>
          </cell>
          <cell r="D3366" t="str">
            <v>CR</v>
          </cell>
          <cell r="E3366" t="str">
            <v>12,57</v>
          </cell>
        </row>
        <row r="3367">
          <cell r="A3367">
            <v>39028</v>
          </cell>
          <cell r="B3367" t="str">
            <v xml:space="preserve">PERFILADO PERFURADO SIMPLES 38 X 38 MM, CHAPA 22                                                                                                                                                                                                                                                                                                                                                                                                                                                          </v>
          </cell>
          <cell r="C3367" t="str">
            <v xml:space="preserve">M     </v>
          </cell>
          <cell r="D3367" t="str">
            <v>CR</v>
          </cell>
          <cell r="E3367" t="str">
            <v>7,31</v>
          </cell>
        </row>
        <row r="3368">
          <cell r="A3368">
            <v>39328</v>
          </cell>
          <cell r="B3368" t="str">
            <v xml:space="preserve">PERFILADO PERFURADO 19 X 38 MM, CHAPA 22                                                                                                                                                                                                                                                                                                                                                                                                                                                                  </v>
          </cell>
          <cell r="C3368" t="str">
            <v xml:space="preserve">M     </v>
          </cell>
          <cell r="D3368" t="str">
            <v>CR</v>
          </cell>
          <cell r="E3368" t="str">
            <v>4,02</v>
          </cell>
        </row>
        <row r="3369">
          <cell r="A3369">
            <v>38541</v>
          </cell>
          <cell r="B3369" t="str">
            <v xml:space="preserve">PERFURATRIZ COM TORRE METALICA PARA EXECUCAO DE ESTACA HELICE CONTINUA, PROFUNDIDADE MAXIMA DE 30 M, DIAMETRO MAXIMO DE 800 MM, POTENCIA INSTALADA DE 268 HP, MESA ROTATIVA COM TORQUE MAXIMO DE 170 KNM                                                                                                                                                                                                                                                                                                  </v>
          </cell>
          <cell r="C3369" t="str">
            <v xml:space="preserve">UN    </v>
          </cell>
          <cell r="D3369" t="str">
            <v>CR</v>
          </cell>
          <cell r="E3369" t="str">
            <v>4.020.703,60</v>
          </cell>
        </row>
        <row r="3370">
          <cell r="A3370">
            <v>38542</v>
          </cell>
          <cell r="B3370" t="str">
            <v xml:space="preserve">PERFURATRIZ COM TORRE METALICA PARA EXECUCAO DE ESTACA HELICE CONTINUA, PROFUNDIDADE MAXIMA DE 32 M, DIAMETRO MAXIMO DE 1000 MM, POTENCIA INSTALADA DE 350 HP, MESA ROTATIVA COM TORQUE MAXIMO DE 263 KNM                                                                                                                                                                                                                                                                                                 </v>
          </cell>
          <cell r="C3370" t="str">
            <v xml:space="preserve">UN    </v>
          </cell>
          <cell r="D3370" t="str">
            <v>CR</v>
          </cell>
          <cell r="E3370" t="str">
            <v>6.252.032,42</v>
          </cell>
        </row>
        <row r="3371">
          <cell r="A3371">
            <v>38543</v>
          </cell>
          <cell r="B3371" t="str">
            <v xml:space="preserve">PERFURATRIZ HIDRAULICA COM TRADO CURTO ACOPLADO, PROFUNDIDADE MAXIMA DE 20 M, DIAMETRO MAXIMO DE 1500 MM, POTENCIA INSTALADA DE 137 HP, MESA ROTATIVA COM TORQUE MAXIMO DE 30 KNM (INCLUI MONTAGEM, NAO INCLUI CAMINHAO)                                                                                                                                                                                                                                                                                  </v>
          </cell>
          <cell r="C3371" t="str">
            <v xml:space="preserve">UN    </v>
          </cell>
          <cell r="D3371" t="str">
            <v>CR</v>
          </cell>
          <cell r="E3371" t="str">
            <v>1.530.670,05</v>
          </cell>
        </row>
        <row r="3372">
          <cell r="A3372">
            <v>40406</v>
          </cell>
          <cell r="B3372" t="str">
            <v xml:space="preserve">PERFURATRIZ MANUAL, TORQUE MAXIMO 55 KGF.M, POTENCIA 5 CV, COM DIAMETRO MAXIMO 8 1/2" (INCLUI SUPORTE/CHASSI TIPO MESA)                                                                                                                                                                                                                                                                                                                                                                                   </v>
          </cell>
          <cell r="C3372" t="str">
            <v xml:space="preserve">UN    </v>
          </cell>
          <cell r="D3372" t="str">
            <v>CR</v>
          </cell>
          <cell r="E3372" t="str">
            <v>62.872,02</v>
          </cell>
        </row>
        <row r="3373">
          <cell r="A3373">
            <v>40789</v>
          </cell>
          <cell r="B3373" t="str">
            <v xml:space="preserve">PERFURATRIZ MANUAL, TORQUE MAXIMO 83 N.M, POTENCIA 5 CV, COM DIAMETRO MAXIMO 4" (NAO INCLUI SUPORTE / CHASSI)                                                                                                                                                                                                                                                                                                                                                                                             </v>
          </cell>
          <cell r="C3373" t="str">
            <v xml:space="preserve">UN    </v>
          </cell>
          <cell r="D3373" t="str">
            <v>CR</v>
          </cell>
          <cell r="E3373" t="str">
            <v>9.060,50</v>
          </cell>
        </row>
        <row r="3374">
          <cell r="A3374">
            <v>40791</v>
          </cell>
          <cell r="B3374" t="str">
            <v xml:space="preserve">PERFURATRIZ MANUAL, TORQUE MAXIMO 83 N.M, POTENCIA 5 CV, COM DIAMETRO MAXIMO 4", PARA SOLO GRAMPEADO (INCLUI SUPORTE OU CHASSI TIPO MESA)                                                                                                                                                                                                                                                                                                                                                                 </v>
          </cell>
          <cell r="C3374" t="str">
            <v xml:space="preserve">UN    </v>
          </cell>
          <cell r="D3374" t="str">
            <v>CR</v>
          </cell>
          <cell r="E3374" t="str">
            <v>28.363,31</v>
          </cell>
        </row>
        <row r="3375">
          <cell r="A3375">
            <v>11651</v>
          </cell>
          <cell r="B3375" t="str">
            <v xml:space="preserve">PERFURATRIZ PNEUMATICA MANUAL DE PESO MEDIO, 18KG, COMPRIMENTO DE CURSO DE 6 M, DIAMETRO DO PISTAO DE 5,5 CM                                                                                                                                                                                                                                                                                                                                                                                              </v>
          </cell>
          <cell r="C3375" t="str">
            <v xml:space="preserve">UN    </v>
          </cell>
          <cell r="D3375" t="str">
            <v>CR</v>
          </cell>
          <cell r="E3375" t="str">
            <v>15.512,30</v>
          </cell>
        </row>
        <row r="3376">
          <cell r="A3376">
            <v>40435</v>
          </cell>
          <cell r="B3376" t="str">
            <v xml:space="preserve">PERFURATRIZ SOBRE ESTEIRA, TORQUE MAXIMO DE 600 KGF, POTENCIA ENTRE 50 E 60 HP, DIAMETRO MAXIMO DE 10"                                                                                                                                                                                                                                                                                                                                                                                                    </v>
          </cell>
          <cell r="C3376" t="str">
            <v xml:space="preserve">UN    </v>
          </cell>
          <cell r="D3376" t="str">
            <v>CR</v>
          </cell>
          <cell r="E3376" t="str">
            <v>839.712,63</v>
          </cell>
        </row>
        <row r="3377">
          <cell r="A3377">
            <v>39012</v>
          </cell>
          <cell r="B3377" t="str">
            <v xml:space="preserve">PERFURATRIZ SOBRE ESTEIRA, TORQUE MAXIMO 600 KGF, PESO MEDIO 1000 KG, POTENCIA 20 HP, DIAMETRO MAXIMO 10"                                                                                                                                                                                                                                                                                                                                                                                                 </v>
          </cell>
          <cell r="C3377" t="str">
            <v xml:space="preserve">UN    </v>
          </cell>
          <cell r="D3377" t="str">
            <v>CR</v>
          </cell>
          <cell r="E3377" t="str">
            <v>876.124,05</v>
          </cell>
        </row>
        <row r="3378">
          <cell r="A3378">
            <v>13617</v>
          </cell>
          <cell r="B3378" t="str">
            <v xml:space="preserve">PICAPE CABINE SIMPLES COM MOTOR 1.6 FLEX, CAMBIO MANUAL, POTENCIA 101/104 CV, 2 PORTAS                                                                                                                                                                                                                                                                                                                                                                                                                    </v>
          </cell>
          <cell r="C3378" t="str">
            <v xml:space="preserve">UN    </v>
          </cell>
          <cell r="D3378" t="str">
            <v>CR</v>
          </cell>
          <cell r="E3378" t="str">
            <v>101.021,71</v>
          </cell>
        </row>
        <row r="3379">
          <cell r="A3379">
            <v>35274</v>
          </cell>
          <cell r="B3379" t="str">
            <v xml:space="preserve">PILAR QUADRADO NAO APARELHADO *10 X 10* CM, EM MACARANDUBA/MASSARANDUBA, ANGELIM OU EQUIVALENTE DA REGIAO - BRUTA                                                                                                                                                                                                                                                                                                                                                                                         </v>
          </cell>
          <cell r="C3379" t="str">
            <v xml:space="preserve">M     </v>
          </cell>
          <cell r="D3379" t="str">
            <v>CR</v>
          </cell>
          <cell r="E3379" t="str">
            <v>60,29</v>
          </cell>
        </row>
        <row r="3380">
          <cell r="A3380">
            <v>35275</v>
          </cell>
          <cell r="B3380" t="str">
            <v xml:space="preserve">PILAR QUADRADO NAO APARELHADO *15 X 15* CM, EM MACARANDUBA/MASSARANDUBA, ANGELIM OU EQUIVALENTE DA REGIAO - BRUTA                                                                                                                                                                                                                                                                                                                                                                                         </v>
          </cell>
          <cell r="C3380" t="str">
            <v xml:space="preserve">M     </v>
          </cell>
          <cell r="D3380" t="str">
            <v>CR</v>
          </cell>
          <cell r="E3380" t="str">
            <v>127,96</v>
          </cell>
        </row>
        <row r="3381">
          <cell r="A3381">
            <v>35276</v>
          </cell>
          <cell r="B3381" t="str">
            <v xml:space="preserve">PILAR QUADRADO NAO APARELHADO *20 X 20* CM, EM MACARANDUBA/MASSARANDUBA, ANGELIM OU EQUIVALENTE DA REGIAO - BRUTA                                                                                                                                                                                                                                                                                                                                                                                         </v>
          </cell>
          <cell r="C3381" t="str">
            <v xml:space="preserve">M     </v>
          </cell>
          <cell r="D3381" t="str">
            <v>CR</v>
          </cell>
          <cell r="E3381" t="str">
            <v>222,65</v>
          </cell>
        </row>
        <row r="3382">
          <cell r="A3382">
            <v>38386</v>
          </cell>
          <cell r="B3382" t="str">
            <v xml:space="preserve">PINCEL CHATO (TRINCHA) CERDAS GRIS 1.1/2 " (38 MM)                                                                                                                                                                                                                                                                                                                                                                                                                                                        </v>
          </cell>
          <cell r="C3382" t="str">
            <v xml:space="preserve">UN    </v>
          </cell>
          <cell r="D3382" t="str">
            <v>CR</v>
          </cell>
          <cell r="E3382" t="str">
            <v>6,23</v>
          </cell>
        </row>
        <row r="3383">
          <cell r="A3383">
            <v>11091</v>
          </cell>
          <cell r="B3383" t="str">
            <v xml:space="preserve">PINGADEIRA PLASTICA PARA TELHA DE FIBROCIMENTO CANALETE 49/KALHETA OU CANALETE 90/KALHETAO                                                                                                                                                                                                                                                                                                                                                                                                                </v>
          </cell>
          <cell r="C3383" t="str">
            <v xml:space="preserve">UN    </v>
          </cell>
          <cell r="D3383" t="str">
            <v>CR</v>
          </cell>
          <cell r="E3383" t="str">
            <v>1,83</v>
          </cell>
        </row>
        <row r="3384">
          <cell r="A3384">
            <v>37586</v>
          </cell>
          <cell r="B3384" t="str">
            <v xml:space="preserve">PINO DE ACO COM ARRUELA CONICA, DIAMETRO ARRUELA = *23* MM E COMP HASTE = *27* MM (ACAO INDIRETA)                                                                                                                                                                                                                                                                                                                                                                                                         </v>
          </cell>
          <cell r="C3384" t="str">
            <v xml:space="preserve">CENTO </v>
          </cell>
          <cell r="D3384" t="str">
            <v>CR</v>
          </cell>
          <cell r="E3384" t="str">
            <v>45,05</v>
          </cell>
        </row>
        <row r="3385">
          <cell r="A3385">
            <v>37395</v>
          </cell>
          <cell r="B3385" t="str">
            <v xml:space="preserve">PINO DE ACO COM FURO, HASTE = 27 MM (ACAO DIRETA)                                                                                                                                                                                                                                                                                                                                                                                                                                                         </v>
          </cell>
          <cell r="C3385" t="str">
            <v xml:space="preserve">CENTO </v>
          </cell>
          <cell r="D3385" t="str">
            <v>CR</v>
          </cell>
          <cell r="E3385" t="str">
            <v>38,74</v>
          </cell>
        </row>
        <row r="3386">
          <cell r="A3386">
            <v>14147</v>
          </cell>
          <cell r="B3386" t="str">
            <v xml:space="preserve">PINO DE ACO COM ROSCA 1/4 ", COMPRIMENTO DA HASTE = 30 MM E ROSCA = 20 MM (ACAO DIRETA)                                                                                                                                                                                                                                                                                                                                                                                                                   </v>
          </cell>
          <cell r="C3386" t="str">
            <v xml:space="preserve">CENTO </v>
          </cell>
          <cell r="D3386" t="str">
            <v>CR</v>
          </cell>
          <cell r="E3386" t="str">
            <v>51,39</v>
          </cell>
        </row>
        <row r="3387">
          <cell r="A3387">
            <v>37396</v>
          </cell>
          <cell r="B3387" t="str">
            <v xml:space="preserve">PINO DE ACO LISO 1/4 ", HASTE = *36,5* MM (ACAO DIRETA)                                                                                                                                                                                                                                                                                                                                                                                                                                                   </v>
          </cell>
          <cell r="C3387" t="str">
            <v xml:space="preserve">CENTO </v>
          </cell>
          <cell r="D3387" t="str">
            <v>CR</v>
          </cell>
          <cell r="E3387" t="str">
            <v>31,70</v>
          </cell>
        </row>
        <row r="3388">
          <cell r="A3388">
            <v>37397</v>
          </cell>
          <cell r="B3388" t="str">
            <v xml:space="preserve">PINO DE ACO LISO 1/4 ", HASTE = *53* MM (ACAO DIRETA)                                                                                                                                                                                                                                                                                                                                                                                                                                                     </v>
          </cell>
          <cell r="C3388" t="str">
            <v xml:space="preserve">CENTO </v>
          </cell>
          <cell r="D3388" t="str">
            <v>CR</v>
          </cell>
          <cell r="E3388" t="str">
            <v>33,21</v>
          </cell>
        </row>
        <row r="3389">
          <cell r="A3389">
            <v>43606</v>
          </cell>
          <cell r="B3389" t="str">
            <v xml:space="preserve">PINO GUIA RETO, EM LATAO, CHAPA COM 3 MM DE ESPESSURA E GUIA COM ROLETE DE 9 MM                                                                                                                                                                                                                                                                                                                                                                                                                           </v>
          </cell>
          <cell r="C3389" t="str">
            <v xml:space="preserve">UN    </v>
          </cell>
          <cell r="D3389" t="str">
            <v>CR</v>
          </cell>
          <cell r="E3389" t="str">
            <v>8,31</v>
          </cell>
        </row>
        <row r="3390">
          <cell r="A3390">
            <v>444</v>
          </cell>
          <cell r="B3390" t="str">
            <v xml:space="preserve">PINO ROSCA EXTERNA, EM ACO GALVANIZADO, PARA ISOLADOR DE 15KV, DIAMETRO 25 MM, COMPRIMENTO *290* MM                                                                                                                                                                                                                                                                                                                                                                                                       </v>
          </cell>
          <cell r="C3390" t="str">
            <v xml:space="preserve">UN    </v>
          </cell>
          <cell r="D3390" t="str">
            <v>CR</v>
          </cell>
          <cell r="E3390" t="str">
            <v>23,12</v>
          </cell>
        </row>
        <row r="3391">
          <cell r="A3391">
            <v>445</v>
          </cell>
          <cell r="B3391" t="str">
            <v xml:space="preserve">PINO ROSCA EXTERNA, EM ACO GALVANIZADO, PARA ISOLADOR DE 25KV, DIAMETRO 35MM, COMPRIMENTO *320* MM                                                                                                                                                                                                                                                                                                                                                                                                        </v>
          </cell>
          <cell r="C3391" t="str">
            <v xml:space="preserve">UN    </v>
          </cell>
          <cell r="D3391" t="str">
            <v>CR</v>
          </cell>
          <cell r="E3391" t="str">
            <v>31,64</v>
          </cell>
        </row>
        <row r="3392">
          <cell r="A3392">
            <v>4783</v>
          </cell>
          <cell r="B3392" t="str">
            <v xml:space="preserve">PINTOR (HORISTA)                                                                                                                                                                                                                                                                                                                                                                                                                                                                                          </v>
          </cell>
          <cell r="C3392" t="str">
            <v xml:space="preserve">H     </v>
          </cell>
          <cell r="D3392" t="str">
            <v xml:space="preserve">C </v>
          </cell>
          <cell r="E3392" t="str">
            <v>27,01</v>
          </cell>
        </row>
        <row r="3393">
          <cell r="A3393">
            <v>41079</v>
          </cell>
          <cell r="B3393" t="str">
            <v xml:space="preserve">PINTOR (MENSALISTA)                                                                                                                                                                                                                                                                                                                                                                                                                                                                                       </v>
          </cell>
          <cell r="C3393" t="str">
            <v xml:space="preserve">MES   </v>
          </cell>
          <cell r="D3393" t="str">
            <v>CR</v>
          </cell>
          <cell r="E3393" t="str">
            <v>4.728,76</v>
          </cell>
        </row>
        <row r="3394">
          <cell r="A3394">
            <v>12874</v>
          </cell>
          <cell r="B3394" t="str">
            <v xml:space="preserve">PINTOR DE LETREIROS (HORISTA)                                                                                                                                                                                                                                                                                                                                                                                                                                                                             </v>
          </cell>
          <cell r="C3394" t="str">
            <v xml:space="preserve">H     </v>
          </cell>
          <cell r="D3394" t="str">
            <v>CR</v>
          </cell>
          <cell r="E3394" t="str">
            <v>24,90</v>
          </cell>
        </row>
        <row r="3395">
          <cell r="A3395">
            <v>41082</v>
          </cell>
          <cell r="B3395" t="str">
            <v xml:space="preserve">PINTOR DE LETREIROS (MENSALISTA)                                                                                                                                                                                                                                                                                                                                                                                                                                                                          </v>
          </cell>
          <cell r="C3395" t="str">
            <v xml:space="preserve">MES   </v>
          </cell>
          <cell r="D3395" t="str">
            <v>CR</v>
          </cell>
          <cell r="E3395" t="str">
            <v>4.360,89</v>
          </cell>
        </row>
        <row r="3396">
          <cell r="A3396">
            <v>4785</v>
          </cell>
          <cell r="B3396" t="str">
            <v xml:space="preserve">PINTOR PARA TINTA EPOXI (HORISTA)                                                                                                                                                                                                                                                                                                                                                                                                                                                                         </v>
          </cell>
          <cell r="C3396" t="str">
            <v xml:space="preserve">H     </v>
          </cell>
          <cell r="D3396" t="str">
            <v>CR</v>
          </cell>
          <cell r="E3396" t="str">
            <v>27,01</v>
          </cell>
        </row>
        <row r="3397">
          <cell r="A3397">
            <v>41081</v>
          </cell>
          <cell r="B3397" t="str">
            <v xml:space="preserve">PINTOR PARA TINTA EPOXI (MENSALISTA)                                                                                                                                                                                                                                                                                                                                                                                                                                                                      </v>
          </cell>
          <cell r="C3397" t="str">
            <v xml:space="preserve">MES   </v>
          </cell>
          <cell r="D3397" t="str">
            <v>CR</v>
          </cell>
          <cell r="E3397" t="str">
            <v>4.728,76</v>
          </cell>
        </row>
        <row r="3398">
          <cell r="A3398">
            <v>4801</v>
          </cell>
          <cell r="B3398" t="str">
            <v xml:space="preserve">PISO DE BORRACHA CANELADO EM PLACAS 50 X 50 CM, E = *3,5* MM, PARA COLA                                                                                                                                                                                                                                                                                                                                                                                                                                   </v>
          </cell>
          <cell r="C3398" t="str">
            <v xml:space="preserve">M2    </v>
          </cell>
          <cell r="D3398" t="str">
            <v>CR</v>
          </cell>
          <cell r="E3398" t="str">
            <v>78,44</v>
          </cell>
        </row>
        <row r="3399">
          <cell r="A3399">
            <v>4794</v>
          </cell>
          <cell r="B3399" t="str">
            <v xml:space="preserve">PISO DE BORRACHA ESPORTIVO EM PLACAS 50 X 50 CM, E = 15 MM, PARA ARGAMASSA, PRETO                                                                                                                                                                                                                                                                                                                                                                                                                         </v>
          </cell>
          <cell r="C3399" t="str">
            <v xml:space="preserve">M2    </v>
          </cell>
          <cell r="D3399" t="str">
            <v>CR</v>
          </cell>
          <cell r="E3399" t="str">
            <v>357,28</v>
          </cell>
        </row>
        <row r="3400">
          <cell r="A3400">
            <v>4796</v>
          </cell>
          <cell r="B3400" t="str">
            <v xml:space="preserve">PISO DE BORRACHA FRISADO OU PASTILHADO, PRETO, EM PLACAS 50 X 50 CM, E = 7 MM, PARA ARGAMASSA                                                                                                                                                                                                                                                                                                                                                                                                             </v>
          </cell>
          <cell r="C3400" t="str">
            <v xml:space="preserve">M2    </v>
          </cell>
          <cell r="D3400" t="str">
            <v>CR</v>
          </cell>
          <cell r="E3400" t="str">
            <v>217,01</v>
          </cell>
        </row>
        <row r="3401">
          <cell r="A3401">
            <v>4800</v>
          </cell>
          <cell r="B3401" t="str">
            <v xml:space="preserve">PISO DE BORRACHA PASTILHADO EM PLACAS 50 X 50 CM, E = *3,5* MM, PARA COLA, PRETO                                                                                                                                                                                                                                                                                                                                                                                                                          </v>
          </cell>
          <cell r="C3401" t="str">
            <v xml:space="preserve">M2    </v>
          </cell>
          <cell r="D3401" t="str">
            <v>CR</v>
          </cell>
          <cell r="E3401" t="str">
            <v>59,68</v>
          </cell>
        </row>
        <row r="3402">
          <cell r="A3402">
            <v>4795</v>
          </cell>
          <cell r="B3402" t="str">
            <v xml:space="preserve">PISO DE BORRACHA PASTILHADO EM PLACAS 50 X 50 CM, E = 15 MM, PARA ARGAMASSA, PRETO                                                                                                                                                                                                                                                                                                                                                                                                                        </v>
          </cell>
          <cell r="C3402" t="str">
            <v xml:space="preserve">M2    </v>
          </cell>
          <cell r="D3402" t="str">
            <v>CR</v>
          </cell>
          <cell r="E3402" t="str">
            <v>347,79</v>
          </cell>
        </row>
        <row r="3403">
          <cell r="A3403">
            <v>39694</v>
          </cell>
          <cell r="B3403" t="str">
            <v xml:space="preserve">PISO ELEVADO COM 2 PLACAS DE ACO COM ENCHIMENTO DE CONCRETO CELULAR, INCLUSO BASE/HASTE/CRUZETAS, 60 X 60 CM, H = *28* CM, RESISTENCIA CARGA CONCENTRADA 496 KG (COM COLOCACAO)                                                                                                                                                                                                                                                                                                                           </v>
          </cell>
          <cell r="C3403" t="str">
            <v xml:space="preserve">M2    </v>
          </cell>
          <cell r="D3403" t="str">
            <v>CR</v>
          </cell>
          <cell r="E3403" t="str">
            <v>425,34</v>
          </cell>
        </row>
        <row r="3404">
          <cell r="A3404">
            <v>1292</v>
          </cell>
          <cell r="B3404" t="str">
            <v xml:space="preserve">PISO EM CERAMICA ESMALTADA EXTRA, PEI MAIOR OU IGUAL A 4, FORMATO MAIOR QUE 2025 CM2                                                                                                                                                                                                                                                                                                                                                                                                                      </v>
          </cell>
          <cell r="C3404" t="str">
            <v xml:space="preserve">M2    </v>
          </cell>
          <cell r="D3404" t="str">
            <v>CR</v>
          </cell>
          <cell r="E3404" t="str">
            <v>79,48</v>
          </cell>
        </row>
        <row r="3405">
          <cell r="A3405">
            <v>1287</v>
          </cell>
          <cell r="B3405" t="str">
            <v xml:space="preserve">PISO EM CERAMICA ESMALTADA EXTRA, PEI MAIOR OU IGUAL A 4, FORMATO MENOR OU IGUAL A 2025 CM2                                                                                                                                                                                                                                                                                                                                                                                                               </v>
          </cell>
          <cell r="C3405" t="str">
            <v xml:space="preserve">M2    </v>
          </cell>
          <cell r="D3405" t="str">
            <v xml:space="preserve">C </v>
          </cell>
          <cell r="E3405" t="str">
            <v>38,99</v>
          </cell>
        </row>
        <row r="3406">
          <cell r="A3406">
            <v>1297</v>
          </cell>
          <cell r="B3406" t="str">
            <v xml:space="preserve">PISO EM CERAMICA ESMALTADA, COMERCIAL (PADRAO POPULAR), PEI MAIOR OU IGUAL A 3, FORMATO MENOR OU IGUAL A  2025 CM2                                                                                                                                                                                                                                                                                                                                                                                        </v>
          </cell>
          <cell r="C3406" t="str">
            <v xml:space="preserve">M2    </v>
          </cell>
          <cell r="D3406" t="str">
            <v>CR</v>
          </cell>
          <cell r="E3406" t="str">
            <v>32,34</v>
          </cell>
        </row>
        <row r="3407">
          <cell r="A3407">
            <v>4786</v>
          </cell>
          <cell r="B3407" t="str">
            <v xml:space="preserve">PISO EM GRANILITE, MARMORITE OU GRANITINA, AGREGADO COR PRETO, CINZA, PALHA OU BRANCO, E=  *8* MM (INCLUSO EXECUCAO)                                                                                                                                                                                                                                                                                                                                                                                      </v>
          </cell>
          <cell r="C3407" t="str">
            <v xml:space="preserve">M2    </v>
          </cell>
          <cell r="D3407" t="str">
            <v xml:space="preserve">C </v>
          </cell>
          <cell r="E3407" t="str">
            <v>108,50</v>
          </cell>
        </row>
        <row r="3408">
          <cell r="A3408">
            <v>10840</v>
          </cell>
          <cell r="B3408" t="str">
            <v xml:space="preserve">PISO EM GRANITO, POLIDO, TIPO AMENDOA/ AMARELO CAPRI/ AMARELO DOURADO CARIOCA OU OUTROS EQUIVALENTES DA REGIAO, FORMATO MENOR OU IGUAL A 3025 CM2, E=  *2* CM                                                                                                                                                                                                                                                                                                                                             </v>
          </cell>
          <cell r="C3408" t="str">
            <v xml:space="preserve">M2    </v>
          </cell>
          <cell r="D3408" t="str">
            <v xml:space="preserve">C </v>
          </cell>
          <cell r="E3408" t="str">
            <v>450,00</v>
          </cell>
        </row>
        <row r="3409">
          <cell r="A3409">
            <v>10841</v>
          </cell>
          <cell r="B3409" t="str">
            <v xml:space="preserve">PISO EM GRANITO, POLIDO, TIPO ANDORINHA/ QUARTZ/ CASTELO/ CORUMBA OU OUTROS EQUIVALENTES DA REGIAO, FORMATO MENOR OU IGUAL A 3025 CM2, E=  *2* CM                                                                                                                                                                                                                                                                                                                                                         </v>
          </cell>
          <cell r="C3409" t="str">
            <v xml:space="preserve">M2    </v>
          </cell>
          <cell r="D3409" t="str">
            <v>CR</v>
          </cell>
          <cell r="E3409" t="str">
            <v>339,62</v>
          </cell>
        </row>
        <row r="3410">
          <cell r="A3410">
            <v>44540</v>
          </cell>
          <cell r="B3410" t="str">
            <v xml:space="preserve">PISO EM GRANITO, POLIDO, TIPO MARFIM, DALLAS, CARAVELAS OU OUTROS EQUIVALENTES DA REGIAO, FORMATO MENOR OU IGUAL A 3025 CM2, E=  *2*CM                                                                                                                                                                                                                                                                                                                                                                    </v>
          </cell>
          <cell r="C3410" t="str">
            <v xml:space="preserve">M2    </v>
          </cell>
          <cell r="D3410" t="str">
            <v>CR</v>
          </cell>
          <cell r="E3410" t="str">
            <v>433,96</v>
          </cell>
        </row>
        <row r="3411">
          <cell r="A3411">
            <v>10842</v>
          </cell>
          <cell r="B3411" t="str">
            <v xml:space="preserve">PISO EM GRANITO, POLIDO, TIPO PRETO SAO GABRIEL/ TIJUCA OU OUTROS EQUIVALENTES DA REGIAO, FORMATO MENOR OU IGUAL A 3025 CM2, E=  *2* CM                                                                                                                                                                                                                                                                                                                                                                   </v>
          </cell>
          <cell r="C3411" t="str">
            <v xml:space="preserve">M2    </v>
          </cell>
          <cell r="D3411" t="str">
            <v>CR</v>
          </cell>
          <cell r="E3411" t="str">
            <v>490,56</v>
          </cell>
        </row>
        <row r="3412">
          <cell r="A3412">
            <v>21108</v>
          </cell>
          <cell r="B3412" t="str">
            <v xml:space="preserve">PISO EM PORCELANATO RETIFICADO EXTRA, FORMATO MENOR OU IGUAL A 2025 CM2                                                                                                                                                                                                                                                                                                                                                                                                                                   </v>
          </cell>
          <cell r="C3412" t="str">
            <v xml:space="preserve">M2    </v>
          </cell>
          <cell r="D3412" t="str">
            <v>CR</v>
          </cell>
          <cell r="E3412" t="str">
            <v>105,93</v>
          </cell>
        </row>
        <row r="3413">
          <cell r="A3413">
            <v>38180</v>
          </cell>
          <cell r="B3413" t="str">
            <v xml:space="preserve">PISO EM REGUA VINILICA SEMIFLEXIVEL, ENCAIXE CLICADO, E = 4 MM (SEM COLOCACAO)                                                                                                                                                                                                                                                                                                                                                                                                                            </v>
          </cell>
          <cell r="C3413" t="str">
            <v xml:space="preserve">M2    </v>
          </cell>
          <cell r="D3413" t="str">
            <v>CR</v>
          </cell>
          <cell r="E3413" t="str">
            <v>174,72</v>
          </cell>
        </row>
        <row r="3414">
          <cell r="A3414">
            <v>40648</v>
          </cell>
          <cell r="B3414" t="str">
            <v xml:space="preserve">PISO EPOXI AUTONIVELANTE, ESPESSURA *4* MM (INCLUSO EXECUCAO)                                                                                                                                                                                                                                                                                                                                                                                                                                             </v>
          </cell>
          <cell r="C3414" t="str">
            <v xml:space="preserve">M2    </v>
          </cell>
          <cell r="D3414" t="str">
            <v>CR</v>
          </cell>
          <cell r="E3414" t="str">
            <v>208,32</v>
          </cell>
        </row>
        <row r="3415">
          <cell r="A3415">
            <v>40649</v>
          </cell>
          <cell r="B3415" t="str">
            <v xml:space="preserve">PISO EPOXI MULTILAYER, ESPESSURA *2* MM (INCLUSO EXECUCAO)                                                                                                                                                                                                                                                                                                                                                                                                                                                </v>
          </cell>
          <cell r="C3415" t="str">
            <v xml:space="preserve">M2    </v>
          </cell>
          <cell r="D3415" t="str">
            <v>CR</v>
          </cell>
          <cell r="E3415" t="str">
            <v>121,34</v>
          </cell>
        </row>
        <row r="3416">
          <cell r="A3416">
            <v>40650</v>
          </cell>
          <cell r="B3416" t="str">
            <v xml:space="preserve">PISO FULGET (GRANITO LAVADO) EM PLACAS DE *40 X 40* CM, E = 2,0 CM (SEM COLOCACAO)                                                                                                                                                                                                                                                                                                                                                                                                                        </v>
          </cell>
          <cell r="C3416" t="str">
            <v xml:space="preserve">M2    </v>
          </cell>
          <cell r="D3416" t="str">
            <v>CR</v>
          </cell>
          <cell r="E3416" t="str">
            <v>156,24</v>
          </cell>
        </row>
        <row r="3417">
          <cell r="A3417">
            <v>40651</v>
          </cell>
          <cell r="B3417" t="str">
            <v xml:space="preserve">PISO FULGET (GRANITO LAVADO) EM PLACAS DE *75 X 75* CM, E = 2,0 CM (SEM COLOCACAO)                                                                                                                                                                                                                                                                                                                                                                                                                        </v>
          </cell>
          <cell r="C3417" t="str">
            <v xml:space="preserve">M2    </v>
          </cell>
          <cell r="D3417" t="str">
            <v>CR</v>
          </cell>
          <cell r="E3417" t="str">
            <v>288,17</v>
          </cell>
        </row>
        <row r="3418">
          <cell r="A3418">
            <v>40652</v>
          </cell>
          <cell r="B3418" t="str">
            <v xml:space="preserve">PISO FULGET (GRANITO LAVADO) MOLDADO IN LOCO (INCLUSO EXECUCAO)                                                                                                                                                                                                                                                                                                                                                                                                                                           </v>
          </cell>
          <cell r="C3418" t="str">
            <v xml:space="preserve">M2    </v>
          </cell>
          <cell r="D3418" t="str">
            <v>CR</v>
          </cell>
          <cell r="E3418" t="str">
            <v>154,50</v>
          </cell>
        </row>
        <row r="3419">
          <cell r="A3419">
            <v>40647</v>
          </cell>
          <cell r="B3419" t="str">
            <v xml:space="preserve">PISO INDUSTRIAL EM CONCRETO ARMADO DE ACABAMENTO POLIDO, ESPESSURA 12 CM (CIMENTO QUEIMADO) (INCLUSO EXECUCAO)                                                                                                                                                                                                                                                                                                                                                                                            </v>
          </cell>
          <cell r="C3419" t="str">
            <v xml:space="preserve">M2    </v>
          </cell>
          <cell r="D3419" t="str">
            <v>CR</v>
          </cell>
          <cell r="E3419" t="str">
            <v>170,12</v>
          </cell>
        </row>
        <row r="3420">
          <cell r="A3420">
            <v>40653</v>
          </cell>
          <cell r="B3420" t="str">
            <v xml:space="preserve">PISO KORODUR (INCLUSO EXECUCAO)                                                                                                                                                                                                                                                                                                                                                                                                                                                                           </v>
          </cell>
          <cell r="C3420" t="str">
            <v xml:space="preserve">M2    </v>
          </cell>
          <cell r="D3420" t="str">
            <v>CR</v>
          </cell>
          <cell r="E3420" t="str">
            <v>130,20</v>
          </cell>
        </row>
        <row r="3421">
          <cell r="A3421">
            <v>36178</v>
          </cell>
          <cell r="B3421" t="str">
            <v xml:space="preserve">PISO PODOTATIL DE CONCRETO - DIRECIONAL E ALERTA, *40 X 40 X 2,5* CM                                                                                                                                                                                                                                                                                                                                                                                                                                      </v>
          </cell>
          <cell r="C3421" t="str">
            <v xml:space="preserve">UN    </v>
          </cell>
          <cell r="D3421" t="str">
            <v>CR</v>
          </cell>
          <cell r="E3421" t="str">
            <v>16,24</v>
          </cell>
        </row>
        <row r="3422">
          <cell r="A3422">
            <v>38195</v>
          </cell>
          <cell r="B3422" t="str">
            <v xml:space="preserve">PISO PORCELANATO, BORDA RETA, EXTRA, FORMATO MAIOR QUE 2025 CM2                                                                                                                                                                                                                                                                                                                                                                                                                                           </v>
          </cell>
          <cell r="C3422" t="str">
            <v xml:space="preserve">M2    </v>
          </cell>
          <cell r="D3422" t="str">
            <v>CR</v>
          </cell>
          <cell r="E3422" t="str">
            <v>125,11</v>
          </cell>
        </row>
        <row r="3423">
          <cell r="A3423">
            <v>38181</v>
          </cell>
          <cell r="B3423" t="str">
            <v xml:space="preserve">PISO TATIL ALERTA OU DIRECIONAL, DE BORRACHA, COLORIDO, 25 X 25 CM, E = 5 MM, PARA COLA                                                                                                                                                                                                                                                                                                                                                                                                                   </v>
          </cell>
          <cell r="C3423" t="str">
            <v xml:space="preserve">M2    </v>
          </cell>
          <cell r="D3423" t="str">
            <v>CR</v>
          </cell>
          <cell r="E3423" t="str">
            <v>238,51</v>
          </cell>
        </row>
        <row r="3424">
          <cell r="A3424">
            <v>38182</v>
          </cell>
          <cell r="B3424" t="str">
            <v xml:space="preserve">PISO TATIL DE ALERTA OU DIRECIONAL DE BORRACHA, PRETO, 25 X 25 CM, E = 5 MM, PARA COLA                                                                                                                                                                                                                                                                                                                                                                                                                    </v>
          </cell>
          <cell r="C3424" t="str">
            <v xml:space="preserve">M2    </v>
          </cell>
          <cell r="D3424" t="str">
            <v>CR</v>
          </cell>
          <cell r="E3424" t="str">
            <v>227,19</v>
          </cell>
        </row>
        <row r="3425">
          <cell r="A3425">
            <v>38186</v>
          </cell>
          <cell r="B3425" t="str">
            <v xml:space="preserve">PISO TATIL DE ALERTA OU DIRECIONAL, DE BORRACHA, COLORIDO, 25 X 25 CM, E = 12 MM, PARA ARGAMASSA                                                                                                                                                                                                                                                                                                                                                                                                          </v>
          </cell>
          <cell r="C3425" t="str">
            <v xml:space="preserve">M2    </v>
          </cell>
          <cell r="D3425" t="str">
            <v>CR</v>
          </cell>
          <cell r="E3425" t="str">
            <v>590,56</v>
          </cell>
        </row>
        <row r="3426">
          <cell r="A3426">
            <v>38185</v>
          </cell>
          <cell r="B3426" t="str">
            <v xml:space="preserve">PISO TATIL DE ALERTA OU DIRECIONAL, DE BORRACHA, PRETO, 25 X 25 CM, E = 12 MM, PARA ARGAMASSA                                                                                                                                                                                                                                                                                                                                                                                                             </v>
          </cell>
          <cell r="C3426" t="str">
            <v xml:space="preserve">M2    </v>
          </cell>
          <cell r="D3426" t="str">
            <v>CR</v>
          </cell>
          <cell r="E3426" t="str">
            <v>525,80</v>
          </cell>
        </row>
        <row r="3427">
          <cell r="A3427">
            <v>40654</v>
          </cell>
          <cell r="B3427" t="str">
            <v xml:space="preserve">PISO URETANO, VERSAO REVESTIMENTO AUTONIVELANTE, ESPESSURA VARIÁVEL DE 3 A 4 MM (INCLUSO EXECUCAO)                                                                                                                                                                                                                                                                                                                                                                                                        </v>
          </cell>
          <cell r="C3427" t="str">
            <v xml:space="preserve">M2    </v>
          </cell>
          <cell r="D3427" t="str">
            <v>CR</v>
          </cell>
          <cell r="E3427" t="str">
            <v>202,24</v>
          </cell>
        </row>
        <row r="3428">
          <cell r="A3428">
            <v>44541</v>
          </cell>
          <cell r="B3428" t="str">
            <v xml:space="preserve">PISO/ REVESTIMENTO EM GRANITO, POLIDO, TIPO ANDORINHA/ QUARTZ/ CASTELO/ CORUMBA OU OUTROS EQUIVALENTES DA REGIAO, FORMATO MAIOR OU IGUAL A 3025 CM2, E = *2*CM                                                                                                                                                                                                                                                                                                                                            </v>
          </cell>
          <cell r="C3428" t="str">
            <v xml:space="preserve">M2    </v>
          </cell>
          <cell r="D3428" t="str">
            <v>CR</v>
          </cell>
          <cell r="E3428" t="str">
            <v>358,49</v>
          </cell>
        </row>
        <row r="3429">
          <cell r="A3429">
            <v>4822</v>
          </cell>
          <cell r="B3429" t="str">
            <v xml:space="preserve">PISO/ REVESTIMENTO EM MARMORE, POLIDO, BRANCO COMUM, FORMATO MAIOR OU IGUAL A 3025 CM2, E = *2* CM                                                                                                                                                                                                                                                                                                                                                                                                        </v>
          </cell>
          <cell r="C3429" t="str">
            <v xml:space="preserve">M2    </v>
          </cell>
          <cell r="D3429" t="str">
            <v>CR</v>
          </cell>
          <cell r="E3429" t="str">
            <v>498,61</v>
          </cell>
        </row>
        <row r="3430">
          <cell r="A3430">
            <v>4818</v>
          </cell>
          <cell r="B3430" t="str">
            <v xml:space="preserve">PISO/ REVESTIMENTO EM MARMORE, POLIDO, BRANCO COMUM, FORMATO MENOR OU IGUAL A 3025 CM2, E = *2* CM                                                                                                                                                                                                                                                                                                                                                                                                        </v>
          </cell>
          <cell r="C3430" t="str">
            <v xml:space="preserve">M2    </v>
          </cell>
          <cell r="D3430" t="str">
            <v xml:space="preserve">C </v>
          </cell>
          <cell r="E3430" t="str">
            <v>512,50</v>
          </cell>
        </row>
        <row r="3431">
          <cell r="A3431">
            <v>39567</v>
          </cell>
          <cell r="B3431" t="str">
            <v xml:space="preserve">PLACA / CHAPA DE GESSO ACARTONADO, ACABAMENTO VINILICO LISO EM UMA DAS FACES, COR BRANCA, BORDA QUADRADA, E = 9,5 MM, *625 X 1250* MM (L X C), PARA FORRO REMOVIVEL                                                                                                                                                                                                                                                                                                                                       </v>
          </cell>
          <cell r="C3431" t="str">
            <v xml:space="preserve">M2    </v>
          </cell>
          <cell r="D3431" t="str">
            <v>CR</v>
          </cell>
          <cell r="E3431" t="str">
            <v>39,88</v>
          </cell>
        </row>
        <row r="3432">
          <cell r="A3432">
            <v>39566</v>
          </cell>
          <cell r="B3432" t="str">
            <v xml:space="preserve">PLACA / CHAPA DE GESSO ACARTONADO, ACABAMENTO VINILICO LISO EM UMA DAS FACES, COR BRANCA, BORDA QUADRADA, E = 9,5 MM, *625 X 625* MM (L X C), PARA FORRO REMOVIVEL                                                                                                                                                                                                                                                                                                                                        </v>
          </cell>
          <cell r="C3432" t="str">
            <v xml:space="preserve">M2    </v>
          </cell>
          <cell r="D3432" t="str">
            <v>CR</v>
          </cell>
          <cell r="E3432" t="str">
            <v>42,21</v>
          </cell>
        </row>
        <row r="3433">
          <cell r="A3433">
            <v>39416</v>
          </cell>
          <cell r="B3433" t="str">
            <v xml:space="preserve">PLACA / CHAPA DE GESSO ACARTONADO, RESISTENTE A UMIDADE (RU), COR VERDE, E = 12,5 MM, 1200 X 1800 MM (L X C)                                                                                                                                                                                                                                                                                                                                                                                              </v>
          </cell>
          <cell r="C3433" t="str">
            <v xml:space="preserve">M2    </v>
          </cell>
          <cell r="D3433" t="str">
            <v>CR</v>
          </cell>
          <cell r="E3433" t="str">
            <v>25,73</v>
          </cell>
        </row>
        <row r="3434">
          <cell r="A3434">
            <v>39417</v>
          </cell>
          <cell r="B3434" t="str">
            <v xml:space="preserve">PLACA / CHAPA DE GESSO ACARTONADO, RESISTENTE A UMIDADE (RU), COR VERDE, E = 12,5 MM, 1200 X 2400 MM (L X C)                                                                                                                                                                                                                                                                                                                                                                                              </v>
          </cell>
          <cell r="C3434" t="str">
            <v xml:space="preserve">M2    </v>
          </cell>
          <cell r="D3434" t="str">
            <v>CR</v>
          </cell>
          <cell r="E3434" t="str">
            <v>25,09</v>
          </cell>
        </row>
        <row r="3435">
          <cell r="A3435">
            <v>43742</v>
          </cell>
          <cell r="B3435" t="str">
            <v xml:space="preserve">PLACA / CHAPA DE GESSO ACARTONADO, RESISTENTE A UMIDADE (RU), COR VERDE, E = 15 MM, 1200 X 2400 MM (L X C)                                                                                                                                                                                                                                                                                                                                                                                                </v>
          </cell>
          <cell r="C3435" t="str">
            <v xml:space="preserve">M2    </v>
          </cell>
          <cell r="D3435" t="str">
            <v>CR</v>
          </cell>
          <cell r="E3435" t="str">
            <v>27,06</v>
          </cell>
        </row>
        <row r="3436">
          <cell r="A3436">
            <v>39414</v>
          </cell>
          <cell r="B3436" t="str">
            <v xml:space="preserve">PLACA / CHAPA DE GESSO ACARTONADO, RESISTENTE AO FOGO (RF), COR ROSA, E = 12,5 MM, 1200 X 1800 MM (L X C)                                                                                                                                                                                                                                                                                                                                                                                                 </v>
          </cell>
          <cell r="C3436" t="str">
            <v xml:space="preserve">M2    </v>
          </cell>
          <cell r="D3436" t="str">
            <v>CR</v>
          </cell>
          <cell r="E3436" t="str">
            <v>24,36</v>
          </cell>
        </row>
        <row r="3437">
          <cell r="A3437">
            <v>39415</v>
          </cell>
          <cell r="B3437" t="str">
            <v xml:space="preserve">PLACA / CHAPA DE GESSO ACARTONADO, RESISTENTE AO FOGO (RF), COR ROSA, E = 12,5 MM, 1200 X 2400 MM (L X C)                                                                                                                                                                                                                                                                                                                                                                                                 </v>
          </cell>
          <cell r="C3437" t="str">
            <v xml:space="preserve">M2    </v>
          </cell>
          <cell r="D3437" t="str">
            <v>CR</v>
          </cell>
          <cell r="E3437" t="str">
            <v>21,00</v>
          </cell>
        </row>
        <row r="3438">
          <cell r="A3438">
            <v>43740</v>
          </cell>
          <cell r="B3438" t="str">
            <v xml:space="preserve">PLACA / CHAPA DE GESSO ACARTONADO, RESISTENTE AO FOGO (RF), COR ROSA, E = 15 MM, 1200 X 2400 MM (L X C)                                                                                                                                                                                                                                                                                                                                                                                                   </v>
          </cell>
          <cell r="C3438" t="str">
            <v xml:space="preserve">M2    </v>
          </cell>
          <cell r="D3438" t="str">
            <v>CR</v>
          </cell>
          <cell r="E3438" t="str">
            <v>25,65</v>
          </cell>
        </row>
        <row r="3439">
          <cell r="A3439">
            <v>39412</v>
          </cell>
          <cell r="B3439" t="str">
            <v xml:space="preserve">PLACA / CHAPA DE GESSO ACARTONADO, STANDARD (ST), COR BRANCA, E = 12,5 MM, 1200 X 1800 MM (L X C)                                                                                                                                                                                                                                                                                                                                                                                                         </v>
          </cell>
          <cell r="C3439" t="str">
            <v xml:space="preserve">M2    </v>
          </cell>
          <cell r="D3439" t="str">
            <v xml:space="preserve">C </v>
          </cell>
          <cell r="E3439" t="str">
            <v>17,59</v>
          </cell>
        </row>
        <row r="3440">
          <cell r="A3440">
            <v>39413</v>
          </cell>
          <cell r="B3440" t="str">
            <v xml:space="preserve">PLACA / CHAPA DE GESSO ACARTONADO, STANDARD (ST), COR BRANCA, E = 12,5 MM, 1200 X 2400 MM (L X C)                                                                                                                                                                                                                                                                                                                                                                                                         </v>
          </cell>
          <cell r="C3440" t="str">
            <v xml:space="preserve">M2    </v>
          </cell>
          <cell r="D3440" t="str">
            <v>CR</v>
          </cell>
          <cell r="E3440" t="str">
            <v>19,02</v>
          </cell>
        </row>
        <row r="3441">
          <cell r="A3441">
            <v>43741</v>
          </cell>
          <cell r="B3441" t="str">
            <v xml:space="preserve">PLACA / CHAPA DE GESSO ACARTONADO, STANDARD (ST), COR BRANCA, E = 15 MM, 1200 X 2400 MM (L X C)                                                                                                                                                                                                                                                                                                                                                                                                           </v>
          </cell>
          <cell r="C3441" t="str">
            <v xml:space="preserve">M2    </v>
          </cell>
          <cell r="D3441" t="str">
            <v>CR</v>
          </cell>
          <cell r="E3441" t="str">
            <v>20,28</v>
          </cell>
        </row>
        <row r="3442">
          <cell r="A3442">
            <v>11062</v>
          </cell>
          <cell r="B3442" t="str">
            <v xml:space="preserve">PLACA CIMENTICIA LISA E = 10 MM, DE 1,20 X *2,50* M (SEM AMIANTO)                                                                                                                                                                                                                                                                                                                                                                                                                                         </v>
          </cell>
          <cell r="C3442" t="str">
            <v xml:space="preserve">M2    </v>
          </cell>
          <cell r="D3442" t="str">
            <v>CR</v>
          </cell>
          <cell r="E3442" t="str">
            <v>45,77</v>
          </cell>
        </row>
        <row r="3443">
          <cell r="A3443">
            <v>11063</v>
          </cell>
          <cell r="B3443" t="str">
            <v xml:space="preserve">PLACA CIMENTICIA LISA E = 6 MM, DE 1,20 X *2,50* M (SEM AMIANTO)                                                                                                                                                                                                                                                                                                                                                                                                                                          </v>
          </cell>
          <cell r="C3443" t="str">
            <v xml:space="preserve">M2    </v>
          </cell>
          <cell r="D3443" t="str">
            <v>CR</v>
          </cell>
          <cell r="E3443" t="str">
            <v>28,01</v>
          </cell>
        </row>
        <row r="3444">
          <cell r="A3444">
            <v>13521</v>
          </cell>
          <cell r="B3444" t="str">
            <v xml:space="preserve">PLACA DE ACO ESMALTADA PARA  IDENTIFICACAO DE RUA, *45 CM X 20* CM                                                                                                                                                                                                                                                                                                                                                                                                                                        </v>
          </cell>
          <cell r="C3444" t="str">
            <v xml:space="preserve">UN    </v>
          </cell>
          <cell r="D3444" t="str">
            <v>CR</v>
          </cell>
          <cell r="E3444" t="str">
            <v>82,50</v>
          </cell>
        </row>
        <row r="3445">
          <cell r="A3445">
            <v>10851</v>
          </cell>
          <cell r="B3445" t="str">
            <v xml:space="preserve">PLACA DE ACRILICO TRANSPARENTE ADESIVADA PARA SINALIZACAO DE PORTAS, BORDA POLIDA, DE *25 X 8*, E = 6 MM (NAO INCLUI ACESSORIOS PARA FIXACAO)                                                                                                                                                                                                                                                                                                                                                             </v>
          </cell>
          <cell r="C3445" t="str">
            <v xml:space="preserve">UN    </v>
          </cell>
          <cell r="D3445" t="str">
            <v>CR</v>
          </cell>
          <cell r="E3445" t="str">
            <v>82,79</v>
          </cell>
        </row>
        <row r="3446">
          <cell r="A3446">
            <v>39515</v>
          </cell>
          <cell r="B3446" t="str">
            <v xml:space="preserve">PLACA DE FIBRA MINERAL PARA FORRO, DE 1250 X 625 MM, E = 15 MM, BORDA RETA, COM PINTURA ANTIMOFO (NAO INCLUI PERFIS)                                                                                                                                                                                                                                                                                                                                                                                      </v>
          </cell>
          <cell r="C3446" t="str">
            <v xml:space="preserve">UN    </v>
          </cell>
          <cell r="D3446" t="str">
            <v>CR</v>
          </cell>
          <cell r="E3446" t="str">
            <v>51,38</v>
          </cell>
        </row>
        <row r="3447">
          <cell r="A3447">
            <v>39516</v>
          </cell>
          <cell r="B3447" t="str">
            <v xml:space="preserve">PLACA DE FIBRA MINERAL PARA FORRO, DE 625 X 625 MM, E = 15 MM, BORDA REBAIXADA PARA PERFIL 24 MM, COM PINTURA ANTIMOFO (NAO INCLUI PERFIS)                                                                                                                                                                                                                                                                                                                                                                </v>
          </cell>
          <cell r="C3447" t="str">
            <v xml:space="preserve">UN    </v>
          </cell>
          <cell r="D3447" t="str">
            <v>CR</v>
          </cell>
          <cell r="E3447" t="str">
            <v>43,32</v>
          </cell>
        </row>
        <row r="3448">
          <cell r="A3448">
            <v>39514</v>
          </cell>
          <cell r="B3448" t="str">
            <v xml:space="preserve">PLACA DE FIBRA MINERAL PARA FORRO, DE 625 X 625 MM, E = 15 MM, BORDA RETA, COM PINTURA ANTIMOFO (NAO INCLUI PERFIS)                                                                                                                                                                                                                                                                                                                                                                                       </v>
          </cell>
          <cell r="C3448" t="str">
            <v xml:space="preserve">UN    </v>
          </cell>
          <cell r="D3448" t="str">
            <v xml:space="preserve">C </v>
          </cell>
          <cell r="E3448" t="str">
            <v>26,95</v>
          </cell>
        </row>
        <row r="3449">
          <cell r="A3449">
            <v>4812</v>
          </cell>
          <cell r="B3449" t="str">
            <v xml:space="preserve">PLACA DE GESSO PARA FORRO, *60 X 60* CM, ESPESSURA DE 12 MM (SEM COLOCACAO)                                                                                                                                                                                                                                                                                                                                                                                                                               </v>
          </cell>
          <cell r="C3449" t="str">
            <v xml:space="preserve">M2    </v>
          </cell>
          <cell r="D3449" t="str">
            <v>CR</v>
          </cell>
          <cell r="E3449" t="str">
            <v>10,55</v>
          </cell>
        </row>
        <row r="3450">
          <cell r="A3450">
            <v>10849</v>
          </cell>
          <cell r="B3450" t="str">
            <v xml:space="preserve">PLACA DE INAUGURACAO EM BRONZE *35X 50*CM                                                                                                                                                                                                                                                                                                                                                                                                                                                                 </v>
          </cell>
          <cell r="C3450" t="str">
            <v xml:space="preserve">UN    </v>
          </cell>
          <cell r="D3450" t="str">
            <v>CR</v>
          </cell>
          <cell r="E3450" t="str">
            <v>1.200,01</v>
          </cell>
        </row>
        <row r="3451">
          <cell r="A3451">
            <v>10848</v>
          </cell>
          <cell r="B3451" t="str">
            <v xml:space="preserve">PLACA DE INAUGURACAO METALICA, *40* CM X *60* CM                                                                                                                                                                                                                                                                                                                                                                                                                                                          </v>
          </cell>
          <cell r="C3451" t="str">
            <v xml:space="preserve">UN    </v>
          </cell>
          <cell r="D3451" t="str">
            <v>CR</v>
          </cell>
          <cell r="E3451" t="str">
            <v>753,75</v>
          </cell>
        </row>
        <row r="3452">
          <cell r="A3452">
            <v>4813</v>
          </cell>
          <cell r="B3452" t="str">
            <v xml:space="preserve">PLACA DE OBRA (PARA CONSTRUCAO CIVIL) EM CHAPA GALVANIZADA *N. 22*, ADESIVADA, DE *2,4 X 1,2* M (SEM POSTES PARA FIXACAO)                                                                                                                                                                                                                                                                                                                                                                                 </v>
          </cell>
          <cell r="C3452" t="str">
            <v xml:space="preserve">M2    </v>
          </cell>
          <cell r="D3452" t="str">
            <v xml:space="preserve">C </v>
          </cell>
          <cell r="E3452" t="str">
            <v>250,00</v>
          </cell>
        </row>
        <row r="3453">
          <cell r="A3453">
            <v>37560</v>
          </cell>
          <cell r="B3453" t="str">
            <v xml:space="preserve">PLACA DE SINALIZACAO DE SEGURANCA CONTRA INCENDIO - ALERTA, TRIANGULAR, BASE DE *30* CM, EM PVC *2* MM ANTI-CHAMAS (SIMBOLOS, CORES E PICTOGRAMAS CONFORME NBR 16820)                                                                                                                                                                                                                                                                                                                                     </v>
          </cell>
          <cell r="C3453" t="str">
            <v xml:space="preserve">UN    </v>
          </cell>
          <cell r="D3453" t="str">
            <v>CR</v>
          </cell>
          <cell r="E3453" t="str">
            <v>37,62</v>
          </cell>
        </row>
        <row r="3454">
          <cell r="A3454">
            <v>37557</v>
          </cell>
          <cell r="B3454" t="str">
            <v xml:space="preserve">PLACA DE SINALIZACAO DE SEGURANCA CONTRA INCENDIO, FOTOLUMINESCENTE, QUADRADA, *14 X 14* CM, EM PVC *2* MM ANTI-CHAMAS (SIMBOLOS, CORES E PICTOGRAMAS CONFORME NBR 16820)                                                                                                                                                                                                                                                                                                                                 </v>
          </cell>
          <cell r="C3454" t="str">
            <v xml:space="preserve">UN    </v>
          </cell>
          <cell r="D3454" t="str">
            <v>CR</v>
          </cell>
          <cell r="E3454" t="str">
            <v>11,42</v>
          </cell>
        </row>
        <row r="3455">
          <cell r="A3455">
            <v>37556</v>
          </cell>
          <cell r="B3455" t="str">
            <v xml:space="preserve">PLACA DE SINALIZACAO DE SEGURANCA CONTRA INCENDIO, FOTOLUMINESCENTE, QUADRADA, *20 X 20* CM, EM PVC *2* MM ANTI-CHAMAS (SIMBOLOS, CORES E PICTOGRAMAS CONFORME NBR 16820)                                                                                                                                                                                                                                                                                                                                 </v>
          </cell>
          <cell r="C3455" t="str">
            <v xml:space="preserve">UN    </v>
          </cell>
          <cell r="D3455" t="str">
            <v>CR</v>
          </cell>
          <cell r="E3455" t="str">
            <v>22,10</v>
          </cell>
        </row>
        <row r="3456">
          <cell r="A3456">
            <v>37559</v>
          </cell>
          <cell r="B3456" t="str">
            <v xml:space="preserve">PLACA DE SINALIZACAO DE SEGURANCA CONTRA INCENDIO, FOTOLUMINESCENTE, RETANGULAR, *12 X 40* CM, EM PVC *2* MM ANTI-CHAMAS (SIMBOLOS, CORES E PICTOGRAMAS CONFORME NBR 16820)                                                                                                                                                                                                                                                                                                                               </v>
          </cell>
          <cell r="C3456" t="str">
            <v xml:space="preserve">UN    </v>
          </cell>
          <cell r="D3456" t="str">
            <v>CR</v>
          </cell>
          <cell r="E3456" t="str">
            <v>27,11</v>
          </cell>
        </row>
        <row r="3457">
          <cell r="A3457">
            <v>37539</v>
          </cell>
          <cell r="B3457" t="str">
            <v xml:space="preserve">PLACA DE SINALIZACAO DE SEGURANCA CONTRA INCENDIO, FOTOLUMINESCENTE, RETANGULAR, *13 X 26* CM, EM PVC *2* MM ANTI-CHAMAS (SIMBOLOS, CORES E PICTOGRAMAS CONFORME NBR 16820)                                                                                                                                                                                                                                                                                                                               </v>
          </cell>
          <cell r="C3457" t="str">
            <v xml:space="preserve">UN    </v>
          </cell>
          <cell r="D3457" t="str">
            <v xml:space="preserve">C </v>
          </cell>
          <cell r="E3457" t="str">
            <v>19,11</v>
          </cell>
        </row>
        <row r="3458">
          <cell r="A3458">
            <v>37558</v>
          </cell>
          <cell r="B3458" t="str">
            <v xml:space="preserve">PLACA DE SINALIZACAO DE SEGURANCA CONTRA INCENDIO, FOTOLUMINESCENTE, RETANGULAR, *20 X 40* CM, EM PVC *2* MM ANTI-CHAMAS (SIMBOLOS, CORES E PICTOGRAMAS CONFORME NBR 16820)                                                                                                                                                                                                                                                                                                                               </v>
          </cell>
          <cell r="C3458" t="str">
            <v xml:space="preserve">UN    </v>
          </cell>
          <cell r="D3458" t="str">
            <v>CR</v>
          </cell>
          <cell r="E3458" t="str">
            <v>35,63</v>
          </cell>
        </row>
        <row r="3459">
          <cell r="A3459">
            <v>34723</v>
          </cell>
          <cell r="B3459" t="str">
            <v xml:space="preserve">PLACA DE SINALIZACAO EM CHAPA DE ACO NUM 16 COM PINTURA REFLETIVA                                                                                                                                                                                                                                                                                                                                                                                                                                         </v>
          </cell>
          <cell r="C3459" t="str">
            <v xml:space="preserve">M2    </v>
          </cell>
          <cell r="D3459" t="str">
            <v>CR</v>
          </cell>
          <cell r="E3459" t="str">
            <v>577,50</v>
          </cell>
        </row>
        <row r="3460">
          <cell r="A3460">
            <v>34721</v>
          </cell>
          <cell r="B3460" t="str">
            <v xml:space="preserve">PLACA DE SINALIZACAO EM CHAPA DE ALUMINIO COM PINTURA REFLETIVA, E = 2 MM                                                                                                                                                                                                                                                                                                                                                                                                                                 </v>
          </cell>
          <cell r="C3460" t="str">
            <v xml:space="preserve">M2    </v>
          </cell>
          <cell r="D3460" t="str">
            <v>CR</v>
          </cell>
          <cell r="E3460" t="str">
            <v>720,00</v>
          </cell>
        </row>
        <row r="3461">
          <cell r="A3461">
            <v>4309</v>
          </cell>
          <cell r="B3461" t="str">
            <v xml:space="preserve">PLACA DE VENTILACAO PARA TELHA DE FIBROCIMENTO CANALETE 49 KALHETA                                                                                                                                                                                                                                                                                                                                                                                                                                        </v>
          </cell>
          <cell r="C3461" t="str">
            <v xml:space="preserve">UN    </v>
          </cell>
          <cell r="D3461" t="str">
            <v>CR</v>
          </cell>
          <cell r="E3461" t="str">
            <v>8,21</v>
          </cell>
        </row>
        <row r="3462">
          <cell r="A3462">
            <v>4307</v>
          </cell>
          <cell r="B3462" t="str">
            <v xml:space="preserve">PLACA DE VENTILACAO PARA TELHA DE FIBROCIMENTO, CANALETE 90 OU KALHETAO                                                                                                                                                                                                                                                                                                                                                                                                                                   </v>
          </cell>
          <cell r="C3462" t="str">
            <v xml:space="preserve">UN    </v>
          </cell>
          <cell r="D3462" t="str">
            <v>CR</v>
          </cell>
          <cell r="E3462" t="str">
            <v>14,04</v>
          </cell>
        </row>
        <row r="3463">
          <cell r="A3463">
            <v>10850</v>
          </cell>
          <cell r="B3463" t="str">
            <v xml:space="preserve">PLACA NUMERACAO RESIDENCIAL EM CHAPA GALVANIZADA ESMALTADA 12 X 18 CM                                                                                                                                                                                                                                                                                                                                                                                                                                     </v>
          </cell>
          <cell r="C3463" t="str">
            <v xml:space="preserve">UN    </v>
          </cell>
          <cell r="D3463" t="str">
            <v>CR</v>
          </cell>
          <cell r="E3463" t="str">
            <v>37,50</v>
          </cell>
        </row>
        <row r="3464">
          <cell r="A3464">
            <v>42438</v>
          </cell>
          <cell r="B3464" t="str">
            <v xml:space="preserve">PLACA ORIENTATIVA SOBRE EXERCICIOS, 2,00 M X 1,00 M ( CHAPA GALVANIZADA #20), ESTRUTURA EM TUBOS REDONDOS DE ACO CARBONO, PINTURA NO PROCESSO ELETROSTATICO, ADESIVO FRENTE E VERSO - PARA ACADEMIA AO AR LIVRE / ACADEMIA DA TERCEIRA IDADE - ATI                                                                                                                                                                                                                                                        </v>
          </cell>
          <cell r="C3464" t="str">
            <v xml:space="preserve">UN    </v>
          </cell>
          <cell r="D3464" t="str">
            <v>CR</v>
          </cell>
          <cell r="E3464" t="str">
            <v>2.090,75</v>
          </cell>
        </row>
        <row r="3465">
          <cell r="A3465">
            <v>4792</v>
          </cell>
          <cell r="B3465" t="str">
            <v xml:space="preserve">PLACA VINILICA SEMIFLEXIVEL PARA PISOS, E = 3,2 MM, 30 X 30 CM (SEM COLOCACAO)                                                                                                                                                                                                                                                                                                                                                                                                                            </v>
          </cell>
          <cell r="C3465" t="str">
            <v xml:space="preserve">M2    </v>
          </cell>
          <cell r="D3465" t="str">
            <v>CR</v>
          </cell>
          <cell r="E3465" t="str">
            <v>167,72</v>
          </cell>
        </row>
        <row r="3466">
          <cell r="A3466">
            <v>4790</v>
          </cell>
          <cell r="B3466" t="str">
            <v xml:space="preserve">PLACA VINILICA SEMIFLEXIVEL PARA REVESTIMENTO DE PISOS E PAREDES, E = 2 MM (SEM COLOCACAO)                                                                                                                                                                                                                                                                                                                                                                                                                </v>
          </cell>
          <cell r="C3466" t="str">
            <v xml:space="preserve">M2    </v>
          </cell>
          <cell r="D3466" t="str">
            <v xml:space="preserve">C </v>
          </cell>
          <cell r="E3466" t="str">
            <v>100,84</v>
          </cell>
        </row>
        <row r="3467">
          <cell r="A3467">
            <v>40671</v>
          </cell>
          <cell r="B3467" t="str">
            <v xml:space="preserve">PLACA/PISO DE CONCRETO POROSO/ PAVIMENTO PERMEAVEL/BLOCO DRENANTE DE CONCRETO, 40 CM X 40 CM, E = 6 CM, COR NATURAL                                                                                                                                                                                                                                                                                                                                                                                       </v>
          </cell>
          <cell r="C3467" t="str">
            <v xml:space="preserve">M2    </v>
          </cell>
          <cell r="D3467" t="str">
            <v>CR</v>
          </cell>
          <cell r="E3467" t="str">
            <v>106,60</v>
          </cell>
        </row>
        <row r="3468">
          <cell r="A3468">
            <v>7552</v>
          </cell>
          <cell r="B3468" t="str">
            <v xml:space="preserve">PLACA/TAMPA CEGA EM LATAO ESCOVADO PARA CONDULETE EM LIGA DE ALUMINIO 4 X 4"                                                                                                                                                                                                                                                                                                                                                                                                                              </v>
          </cell>
          <cell r="C3468" t="str">
            <v xml:space="preserve">UN    </v>
          </cell>
          <cell r="D3468" t="str">
            <v>CR</v>
          </cell>
          <cell r="E3468" t="str">
            <v>22,87</v>
          </cell>
        </row>
        <row r="3469">
          <cell r="A3469">
            <v>4893</v>
          </cell>
          <cell r="B3469" t="str">
            <v xml:space="preserve">PLUG OU BUJAO DE FERRO GALVANIZADO, DE 1 1/2"                                                                                                                                                                                                                                                                                                                                                                                                                                                             </v>
          </cell>
          <cell r="C3469" t="str">
            <v xml:space="preserve">UN    </v>
          </cell>
          <cell r="D3469" t="str">
            <v>CR</v>
          </cell>
          <cell r="E3469" t="str">
            <v>15,49</v>
          </cell>
        </row>
        <row r="3470">
          <cell r="A3470">
            <v>4894</v>
          </cell>
          <cell r="B3470" t="str">
            <v xml:space="preserve">PLUG OU BUJAO DE FERRO GALVANIZADO, DE 1 1/4"                                                                                                                                                                                                                                                                                                                                                                                                                                                             </v>
          </cell>
          <cell r="C3470" t="str">
            <v xml:space="preserve">UN    </v>
          </cell>
          <cell r="D3470" t="str">
            <v>CR</v>
          </cell>
          <cell r="E3470" t="str">
            <v>13,28</v>
          </cell>
        </row>
        <row r="3471">
          <cell r="A3471">
            <v>4888</v>
          </cell>
          <cell r="B3471" t="str">
            <v xml:space="preserve">PLUG OU BUJAO DE FERRO GALVANIZADO, DE 1/2"                                                                                                                                                                                                                                                                                                                                                                                                                                                               </v>
          </cell>
          <cell r="C3471" t="str">
            <v xml:space="preserve">UN    </v>
          </cell>
          <cell r="D3471" t="str">
            <v>CR</v>
          </cell>
          <cell r="E3471" t="str">
            <v>4,52</v>
          </cell>
        </row>
        <row r="3472">
          <cell r="A3472">
            <v>4890</v>
          </cell>
          <cell r="B3472" t="str">
            <v xml:space="preserve">PLUG OU BUJAO DE FERRO GALVANIZADO, DE 1"                                                                                                                                                                                                                                                                                                                                                                                                                                                                 </v>
          </cell>
          <cell r="C3472" t="str">
            <v xml:space="preserve">UN    </v>
          </cell>
          <cell r="D3472" t="str">
            <v>CR</v>
          </cell>
          <cell r="E3472" t="str">
            <v>8,50</v>
          </cell>
        </row>
        <row r="3473">
          <cell r="A3473">
            <v>12411</v>
          </cell>
          <cell r="B3473" t="str">
            <v xml:space="preserve">PLUG OU BUJAO DE FERRO GALVANIZADO, DE 2 1/2"                                                                                                                                                                                                                                                                                                                                                                                                                                                             </v>
          </cell>
          <cell r="C3473" t="str">
            <v xml:space="preserve">UN    </v>
          </cell>
          <cell r="D3473" t="str">
            <v>CR</v>
          </cell>
          <cell r="E3473" t="str">
            <v>45,79</v>
          </cell>
        </row>
        <row r="3474">
          <cell r="A3474">
            <v>4891</v>
          </cell>
          <cell r="B3474" t="str">
            <v xml:space="preserve">PLUG OU BUJAO DE FERRO GALVANIZADO, DE 2"                                                                                                                                                                                                                                                                                                                                                                                                                                                                 </v>
          </cell>
          <cell r="C3474" t="str">
            <v xml:space="preserve">UN    </v>
          </cell>
          <cell r="D3474" t="str">
            <v>CR</v>
          </cell>
          <cell r="E3474" t="str">
            <v>22,89</v>
          </cell>
        </row>
        <row r="3475">
          <cell r="A3475">
            <v>4889</v>
          </cell>
          <cell r="B3475" t="str">
            <v xml:space="preserve">PLUG OU BUJAO DE FERRO GALVANIZADO, DE 3/4"                                                                                                                                                                                                                                                                                                                                                                                                                                                               </v>
          </cell>
          <cell r="C3475" t="str">
            <v xml:space="preserve">UN    </v>
          </cell>
          <cell r="D3475" t="str">
            <v>CR</v>
          </cell>
          <cell r="E3475" t="str">
            <v>6,12</v>
          </cell>
        </row>
        <row r="3476">
          <cell r="A3476">
            <v>4892</v>
          </cell>
          <cell r="B3476" t="str">
            <v xml:space="preserve">PLUG OU BUJAO DE FERRO GALVANIZADO, DE 3"                                                                                                                                                                                                                                                                                                                                                                                                                                                                 </v>
          </cell>
          <cell r="C3476" t="str">
            <v xml:space="preserve">UN    </v>
          </cell>
          <cell r="D3476" t="str">
            <v>CR</v>
          </cell>
          <cell r="E3476" t="str">
            <v>64,12</v>
          </cell>
        </row>
        <row r="3477">
          <cell r="A3477">
            <v>12412</v>
          </cell>
          <cell r="B3477" t="str">
            <v xml:space="preserve">PLUG OU BUJAO DE FERRO GALVANIZADO, DE 4"                                                                                                                                                                                                                                                                                                                                                                                                                                                                 </v>
          </cell>
          <cell r="C3477" t="str">
            <v xml:space="preserve">UN    </v>
          </cell>
          <cell r="D3477" t="str">
            <v>CR</v>
          </cell>
          <cell r="E3477" t="str">
            <v>119,16</v>
          </cell>
        </row>
        <row r="3478">
          <cell r="A3478">
            <v>4907</v>
          </cell>
          <cell r="B3478" t="str">
            <v xml:space="preserve">PLUG PVC, JE, DN 100 MM, PARA REDE COLETORA ESGOTO                                                                                                                                                                                                                                                                                                                                                                                                                                                        </v>
          </cell>
          <cell r="C3478" t="str">
            <v xml:space="preserve">UN    </v>
          </cell>
          <cell r="D3478" t="str">
            <v>CR</v>
          </cell>
          <cell r="E3478" t="str">
            <v>22,47</v>
          </cell>
        </row>
        <row r="3479">
          <cell r="A3479">
            <v>4902</v>
          </cell>
          <cell r="B3479" t="str">
            <v xml:space="preserve">PLUG PVC, JE, DN 150 MM, PARA REDE COLETORA ESGOTO                                                                                                                                                                                                                                                                                                                                                                                                                                                        </v>
          </cell>
          <cell r="C3479" t="str">
            <v xml:space="preserve">UN    </v>
          </cell>
          <cell r="D3479" t="str">
            <v>CR</v>
          </cell>
          <cell r="E3479" t="str">
            <v>58,30</v>
          </cell>
        </row>
        <row r="3480">
          <cell r="A3480">
            <v>11096</v>
          </cell>
          <cell r="B3480" t="str">
            <v xml:space="preserve">PO DE MARMORE (POSTO PEDREIRA/FORNECEDOR, SEM FRETE)                                                                                                                                                                                                                                                                                                                                                                                                                                                      </v>
          </cell>
          <cell r="C3480" t="str">
            <v xml:space="preserve">KG    </v>
          </cell>
          <cell r="D3480" t="str">
            <v>CR</v>
          </cell>
          <cell r="E3480" t="str">
            <v>0,95</v>
          </cell>
        </row>
        <row r="3481">
          <cell r="A3481">
            <v>4741</v>
          </cell>
          <cell r="B3481" t="str">
            <v xml:space="preserve">PO DE PEDRA (POSTO PEDREIRA/FORNECEDOR, SEM FRETE)                                                                                                                                                                                                                                                                                                                                                                                                                                                        </v>
          </cell>
          <cell r="C3481" t="str">
            <v xml:space="preserve">M3    </v>
          </cell>
          <cell r="D3481" t="str">
            <v>CR</v>
          </cell>
          <cell r="E3481" t="str">
            <v>65,77</v>
          </cell>
        </row>
        <row r="3482">
          <cell r="A3482">
            <v>4752</v>
          </cell>
          <cell r="B3482" t="str">
            <v xml:space="preserve">POCEIRO / ESCAVADOR DE VALAS E TUBULOES                                                                                                                                                                                                                                                                                                                                                                                                                                                                   </v>
          </cell>
          <cell r="C3482" t="str">
            <v xml:space="preserve">H     </v>
          </cell>
          <cell r="D3482" t="str">
            <v>CR</v>
          </cell>
          <cell r="E3482" t="str">
            <v>19,58</v>
          </cell>
        </row>
        <row r="3483">
          <cell r="A3483">
            <v>41091</v>
          </cell>
          <cell r="B3483" t="str">
            <v xml:space="preserve">POCEIRO / ESCAVADOR DE VALAS E TUBULOES (MENSALISTA)                                                                                                                                                                                                                                                                                                                                                                                                                                                      </v>
          </cell>
          <cell r="C3483" t="str">
            <v xml:space="preserve">MES   </v>
          </cell>
          <cell r="D3483" t="str">
            <v>CR</v>
          </cell>
          <cell r="E3483" t="str">
            <v>3.432,43</v>
          </cell>
        </row>
        <row r="3484">
          <cell r="A3484">
            <v>13954</v>
          </cell>
          <cell r="B3484" t="str">
            <v xml:space="preserve">POLIDORA DE PISO (POLITRIZ) ELETRICA, MOTOR MONOFASICO DE 4 HP, PESO DE 100 KG, DIAMETRO DO TRABALHO DE 450 MM                                                                                                                                                                                                                                                                                                                                                                                            </v>
          </cell>
          <cell r="C3484" t="str">
            <v xml:space="preserve">UN    </v>
          </cell>
          <cell r="D3484" t="str">
            <v>CR</v>
          </cell>
          <cell r="E3484" t="str">
            <v>6.768,76</v>
          </cell>
        </row>
        <row r="3485">
          <cell r="A3485">
            <v>3411</v>
          </cell>
          <cell r="B3485" t="str">
            <v xml:space="preserve">POLIESTIRENO EXPANDIDO/EPS (ISOPOR), PEROLAS, PARA CONCRETO LEVE                                                                                                                                                                                                                                                                                                                                                                                                                                          </v>
          </cell>
          <cell r="C3485" t="str">
            <v xml:space="preserve">KG    </v>
          </cell>
          <cell r="D3485" t="str">
            <v>CR</v>
          </cell>
          <cell r="E3485" t="str">
            <v>71,95</v>
          </cell>
        </row>
        <row r="3486">
          <cell r="A3486">
            <v>39995</v>
          </cell>
          <cell r="B3486" t="str">
            <v xml:space="preserve">POLIESTIRENO EXPANDIDO/EPS (ISOPOR), TIPO 2F, BLOCO                                                                                                                                                                                                                                                                                                                                                                                                                                                       </v>
          </cell>
          <cell r="C3486" t="str">
            <v xml:space="preserve">M3    </v>
          </cell>
          <cell r="D3486" t="str">
            <v>CR</v>
          </cell>
          <cell r="E3486" t="str">
            <v>553,56</v>
          </cell>
        </row>
        <row r="3487">
          <cell r="A3487">
            <v>11615</v>
          </cell>
          <cell r="B3487" t="str">
            <v xml:space="preserve">POLIESTIRENO EXPANDIDO/EPS (ISOPOR), TIPO 2F, PLACA, ISOLAMENTO TERMOACUSTICO, E = 10 MM, 1000 X 500 MM                                                                                                                                                                                                                                                                                                                                                                                                   </v>
          </cell>
          <cell r="C3487" t="str">
            <v xml:space="preserve">M2    </v>
          </cell>
          <cell r="D3487" t="str">
            <v>CR</v>
          </cell>
          <cell r="E3487" t="str">
            <v>4,69</v>
          </cell>
        </row>
        <row r="3488">
          <cell r="A3488">
            <v>3408</v>
          </cell>
          <cell r="B3488" t="str">
            <v xml:space="preserve">POLIESTIRENO EXPANDIDO/EPS (ISOPOR), TIPO 2F, PLACA, ISOLAMENTO TERMOACUSTICO, E = 20 MM, 1000 X 500 MM                                                                                                                                                                                                                                                                                                                                                                                                   </v>
          </cell>
          <cell r="C3488" t="str">
            <v xml:space="preserve">M2    </v>
          </cell>
          <cell r="D3488" t="str">
            <v xml:space="preserve">C </v>
          </cell>
          <cell r="E3488" t="str">
            <v>12,47</v>
          </cell>
        </row>
        <row r="3489">
          <cell r="A3489">
            <v>3409</v>
          </cell>
          <cell r="B3489" t="str">
            <v xml:space="preserve">POLIESTIRENO EXPANDIDO/EPS (ISOPOR), TIPO 2F, PLACA, ISOLAMENTO TERMOACUSTICO, E = 50 MM, 1000 X 500 MM                                                                                                                                                                                                                                                                                                                                                                                                   </v>
          </cell>
          <cell r="C3489" t="str">
            <v xml:space="preserve">M2    </v>
          </cell>
          <cell r="D3489" t="str">
            <v>CR</v>
          </cell>
          <cell r="E3489" t="str">
            <v>31,17</v>
          </cell>
        </row>
        <row r="3490">
          <cell r="A3490">
            <v>11427</v>
          </cell>
          <cell r="B3490" t="str">
            <v xml:space="preserve">POLVORA NEGRA                                                                                                                                                                                                                                                                                                                                                                                                                                                                                             </v>
          </cell>
          <cell r="C3490" t="str">
            <v xml:space="preserve">KG    </v>
          </cell>
          <cell r="D3490" t="str">
            <v>CR</v>
          </cell>
          <cell r="E3490" t="str">
            <v>99,19</v>
          </cell>
        </row>
        <row r="3491">
          <cell r="A3491">
            <v>4491</v>
          </cell>
          <cell r="B3491" t="str">
            <v xml:space="preserve">PONTALETE *7,5 X 7,5* CM EM PINUS, MISTA OU EQUIVALENTE DA REGIAO - BRUTA                                                                                                                                                                                                                                                                                                                                                                                                                                 </v>
          </cell>
          <cell r="C3491" t="str">
            <v xml:space="preserve">M     </v>
          </cell>
          <cell r="D3491" t="str">
            <v>CR</v>
          </cell>
          <cell r="E3491" t="str">
            <v>7,60</v>
          </cell>
        </row>
        <row r="3492">
          <cell r="A3492">
            <v>2745</v>
          </cell>
          <cell r="B3492" t="str">
            <v xml:space="preserve">PONTALETE ROLIÇO SEM TRATAMENTO, D = 8 A 11 CM, H = 3 M, EM EUCALIPTO OU EQUIVALENTE DA REGIAO - BRUTA (PARA ESCORAMENTO)                                                                                                                                                                                                                                                                                                                                                                                 </v>
          </cell>
          <cell r="C3492" t="str">
            <v xml:space="preserve">M     </v>
          </cell>
          <cell r="D3492" t="str">
            <v>CR</v>
          </cell>
          <cell r="E3492" t="str">
            <v>3,51</v>
          </cell>
        </row>
        <row r="3493">
          <cell r="A3493">
            <v>14439</v>
          </cell>
          <cell r="B3493" t="str">
            <v xml:space="preserve">PONTALETE ROLIÇO SEM TRATAMENTO, D = 8 A 11 CM, H = 6 M, EM EUCALIPTO OU EQUIVALENTE DA REGIAO - BRUTA (PARA ESCORAMENTO)                                                                                                                                                                                                                                                                                                                                                                                 </v>
          </cell>
          <cell r="C3493" t="str">
            <v xml:space="preserve">M     </v>
          </cell>
          <cell r="D3493" t="str">
            <v>CR</v>
          </cell>
          <cell r="E3493" t="str">
            <v>4,35</v>
          </cell>
        </row>
        <row r="3494">
          <cell r="A3494">
            <v>44496</v>
          </cell>
          <cell r="B3494" t="str">
            <v xml:space="preserve">PONTEIRO PARA MARTELO ROMPEDOR, DIAMETRO = *28* MM, COMPRIMENTO = *520* MM, ENCAIXE  SEXTAVADO                                                                                                                                                                                                                                                                                                                                                                                                            </v>
          </cell>
          <cell r="C3494" t="str">
            <v xml:space="preserve">UN    </v>
          </cell>
          <cell r="D3494" t="str">
            <v>CR</v>
          </cell>
          <cell r="E3494" t="str">
            <v>212,25</v>
          </cell>
        </row>
        <row r="3495">
          <cell r="A3495">
            <v>12362</v>
          </cell>
          <cell r="B3495" t="str">
            <v xml:space="preserve">PORCA OLHAL EM ACO GALVANIZADO, ESPESSURA 16MM, ABERTURA 21MM                                                                                                                                                                                                                                                                                                                                                                                                                                             </v>
          </cell>
          <cell r="C3495" t="str">
            <v xml:space="preserve">UN    </v>
          </cell>
          <cell r="D3495" t="str">
            <v>CR</v>
          </cell>
          <cell r="E3495" t="str">
            <v>12,56</v>
          </cell>
        </row>
        <row r="3496">
          <cell r="A3496">
            <v>421</v>
          </cell>
          <cell r="B3496" t="str">
            <v xml:space="preserve">PORCA OLHAL M 16,  EM ACO GALVANIZADO, DIAMETRO = 16 MM                                                                                                                                                                                                                                                                                                                                                                                                                                                   </v>
          </cell>
          <cell r="C3496" t="str">
            <v xml:space="preserve">UN    </v>
          </cell>
          <cell r="D3496" t="str">
            <v>CR</v>
          </cell>
          <cell r="E3496" t="str">
            <v>23,07</v>
          </cell>
        </row>
        <row r="3497">
          <cell r="A3497">
            <v>14148</v>
          </cell>
          <cell r="B3497" t="str">
            <v xml:space="preserve">PORCA UNIAO/JUNCAO ZINCADA SEXTAVADA 1/4 ", CHAVE 7/16 ", COMPRIMENTO = 25 MM                                                                                                                                                                                                                                                                                                                                                                                                                             </v>
          </cell>
          <cell r="C3497" t="str">
            <v xml:space="preserve">UN    </v>
          </cell>
          <cell r="D3497" t="str">
            <v>CR</v>
          </cell>
          <cell r="E3497" t="str">
            <v>0,87</v>
          </cell>
        </row>
        <row r="3498">
          <cell r="A3498">
            <v>4341</v>
          </cell>
          <cell r="B3498" t="str">
            <v xml:space="preserve">PORCA ZINCADA, QUADRADA, DIAMETRO 3/8"                                                                                                                                                                                                                                                                                                                                                                                                                                                                    </v>
          </cell>
          <cell r="C3498" t="str">
            <v xml:space="preserve">UN    </v>
          </cell>
          <cell r="D3498" t="str">
            <v>CR</v>
          </cell>
          <cell r="E3498" t="str">
            <v>1,14</v>
          </cell>
        </row>
        <row r="3499">
          <cell r="A3499">
            <v>4337</v>
          </cell>
          <cell r="B3499" t="str">
            <v xml:space="preserve">PORCA ZINCADA, QUADRADA, DIAMETRO 5/8"                                                                                                                                                                                                                                                                                                                                                                                                                                                                    </v>
          </cell>
          <cell r="C3499" t="str">
            <v xml:space="preserve">UN    </v>
          </cell>
          <cell r="D3499" t="str">
            <v>CR</v>
          </cell>
          <cell r="E3499" t="str">
            <v>2,87</v>
          </cell>
        </row>
        <row r="3500">
          <cell r="A3500">
            <v>4339</v>
          </cell>
          <cell r="B3500" t="str">
            <v xml:space="preserve">PORCA ZINCADA, SEXTAVADA, DIAMETRO 1/2"                                                                                                                                                                                                                                                                                                                                                                                                                                                                   </v>
          </cell>
          <cell r="C3500" t="str">
            <v xml:space="preserve">UN    </v>
          </cell>
          <cell r="D3500" t="str">
            <v>CR</v>
          </cell>
          <cell r="E3500" t="str">
            <v>0,61</v>
          </cell>
        </row>
        <row r="3501">
          <cell r="A3501">
            <v>39997</v>
          </cell>
          <cell r="B3501" t="str">
            <v xml:space="preserve">PORCA ZINCADA, SEXTAVADA, DIAMETRO 1/4"                                                                                                                                                                                                                                                                                                                                                                                                                                                                   </v>
          </cell>
          <cell r="C3501" t="str">
            <v xml:space="preserve">UN    </v>
          </cell>
          <cell r="D3501" t="str">
            <v>CR</v>
          </cell>
          <cell r="E3501" t="str">
            <v>0,34</v>
          </cell>
        </row>
        <row r="3502">
          <cell r="A3502">
            <v>11971</v>
          </cell>
          <cell r="B3502" t="str">
            <v xml:space="preserve">PORCA ZINCADA, SEXTAVADA, DIAMETRO 1"                                                                                                                                                                                                                                                                                                                                                                                                                                                                     </v>
          </cell>
          <cell r="C3502" t="str">
            <v xml:space="preserve">UN    </v>
          </cell>
          <cell r="D3502" t="str">
            <v>CR</v>
          </cell>
          <cell r="E3502" t="str">
            <v>4,75</v>
          </cell>
        </row>
        <row r="3503">
          <cell r="A3503">
            <v>4342</v>
          </cell>
          <cell r="B3503" t="str">
            <v xml:space="preserve">PORCA ZINCADA, SEXTAVADA, DIAMETRO 3/8"                                                                                                                                                                                                                                                                                                                                                                                                                                                                   </v>
          </cell>
          <cell r="C3503" t="str">
            <v xml:space="preserve">UN    </v>
          </cell>
          <cell r="D3503" t="str">
            <v>CR</v>
          </cell>
          <cell r="E3503" t="str">
            <v>0,25</v>
          </cell>
        </row>
        <row r="3504">
          <cell r="A3504">
            <v>4330</v>
          </cell>
          <cell r="B3504" t="str">
            <v xml:space="preserve">PORCA ZINCADA, SEXTAVADA, DIAMETRO 5/16"                                                                                                                                                                                                                                                                                                                                                                                                                                                                  </v>
          </cell>
          <cell r="C3504" t="str">
            <v xml:space="preserve">UN    </v>
          </cell>
          <cell r="D3504" t="str">
            <v>CR</v>
          </cell>
          <cell r="E3504" t="str">
            <v>0,16</v>
          </cell>
        </row>
        <row r="3505">
          <cell r="A3505">
            <v>4340</v>
          </cell>
          <cell r="B3505" t="str">
            <v xml:space="preserve">PORCA ZINCADA, SEXTAVADA, DIAMETRO 5/8"                                                                                                                                                                                                                                                                                                                                                                                                                                                                   </v>
          </cell>
          <cell r="C3505" t="str">
            <v xml:space="preserve">UN    </v>
          </cell>
          <cell r="D3505" t="str">
            <v>CR</v>
          </cell>
          <cell r="E3505" t="str">
            <v>1,33</v>
          </cell>
        </row>
        <row r="3506">
          <cell r="A3506">
            <v>5088</v>
          </cell>
          <cell r="B3506" t="str">
            <v xml:space="preserve">PORTA CADEADO EM ACO GALVANIZADO, COMPRIMENTO DE 3  1/2"                                                                                                                                                                                                                                                                                                                                                                                                                                                  </v>
          </cell>
          <cell r="C3506" t="str">
            <v xml:space="preserve">UN    </v>
          </cell>
          <cell r="D3506" t="str">
            <v>CR</v>
          </cell>
          <cell r="E3506" t="str">
            <v>6,48</v>
          </cell>
        </row>
        <row r="3507">
          <cell r="A3507">
            <v>11154</v>
          </cell>
          <cell r="B3507" t="str">
            <v xml:space="preserve">PORTA CORTA-FOGO PARA SAIDA DE EMERGENCIA, COM FECHADURA, VAO LUZ DE 90 X 210 CM, CLASSE P-90 (NBR 11742)                                                                                                                                                                                                                                                                                                                                                                                                 </v>
          </cell>
          <cell r="C3507" t="str">
            <v xml:space="preserve">UN    </v>
          </cell>
          <cell r="D3507" t="str">
            <v>CR</v>
          </cell>
          <cell r="E3507" t="str">
            <v>1.509,43</v>
          </cell>
        </row>
        <row r="3508">
          <cell r="A3508">
            <v>4989</v>
          </cell>
          <cell r="B3508" t="str">
            <v xml:space="preserve">PORTA DE ABRIR / GIRO, DE MADEIRA FOLHA MEDIA (NBR 15930) DE 1000 X 2100 MM, DE 35 MM A 40 MM DE ESPESSURA, NUCLEO SEMI-SOLIDO (SARRAFEADO), CAPA LISA EM HDF, ACABAMENTO EM LAMINADO NATURAL PARA VERNIZ                                                                                                                                                                                                                                                                                                 </v>
          </cell>
          <cell r="C3508" t="str">
            <v xml:space="preserve">UN    </v>
          </cell>
          <cell r="D3508" t="str">
            <v>CR</v>
          </cell>
          <cell r="E3508" t="str">
            <v>367,49</v>
          </cell>
        </row>
        <row r="3509">
          <cell r="A3509">
            <v>4982</v>
          </cell>
          <cell r="B3509" t="str">
            <v xml:space="preserve">PORTA DE ABRIR / GIRO, DE MADEIRA FOLHA MEDIA (NBR 15930) DE 1000 X 2100 MM, DE 35 MM A 40 MM DE ESPESSURA, NUCLEO SEMI-SOLIDO (SARRAFEADO), CAPA LISA EM HDF, ACABAMENTO EM PRIMER PARA PINTURA                                                                                                                                                                                                                                                                                                          </v>
          </cell>
          <cell r="C3509" t="str">
            <v xml:space="preserve">UN    </v>
          </cell>
          <cell r="D3509" t="str">
            <v>CR</v>
          </cell>
          <cell r="E3509" t="str">
            <v>344,69</v>
          </cell>
        </row>
        <row r="3510">
          <cell r="A3510">
            <v>4962</v>
          </cell>
          <cell r="B3510" t="str">
            <v xml:space="preserve">PORTA DE ABRIR / GIRO, DE MADEIRA FOLHA MEDIA (NBR 15930) DE 700 X 2100 MM, DE 35 MM A 40 MM DE ESPESSURA, NUCLEO SEMI-SOLIDO (SARRAFEADO), CAPA FRISADA EM HDF, ACABAMENTO MELAMINICO EM PADRAO MADEIRA                                                                                                                                                                                                                                                                                                  </v>
          </cell>
          <cell r="C3510" t="str">
            <v xml:space="preserve">UN    </v>
          </cell>
          <cell r="D3510" t="str">
            <v>CR</v>
          </cell>
          <cell r="E3510" t="str">
            <v>271,83</v>
          </cell>
        </row>
        <row r="3511">
          <cell r="A3511">
            <v>4981</v>
          </cell>
          <cell r="B3511" t="str">
            <v xml:space="preserve">PORTA DE ABRIR / GIRO, DE MADEIRA FOLHA MEDIA (NBR 15930) DE 700 X 2100 MM, DE 35 MM A 40 MM DE ESPESSURA, NUCLEO SEMI-SOLIDO (SARRAFEADO), CAPA LISA EM HDF, ACABAMENTO EM LAMINADO NATURAL PARA VERNIZ                                                                                                                                                                                                                                                                                                  </v>
          </cell>
          <cell r="C3511" t="str">
            <v xml:space="preserve">UN    </v>
          </cell>
          <cell r="D3511" t="str">
            <v xml:space="preserve">C </v>
          </cell>
          <cell r="E3511" t="str">
            <v>242,00</v>
          </cell>
        </row>
        <row r="3512">
          <cell r="A3512">
            <v>4964</v>
          </cell>
          <cell r="B3512" t="str">
            <v xml:space="preserve">PORTA DE ABRIR / GIRO, DE MADEIRA FOLHA MEDIA (NBR 15930) DE 800 X 2100 MM, DE 35 MM A 40 MM DE ESPESSURA, NUCLEO SEMI-SOLIDO (SARRAFEADO), CAPA FRISADA EM HDF, ACABAMENTO MELAMINICO EM PADRAO MADEIRA                                                                                                                                                                                                                                                                                                  </v>
          </cell>
          <cell r="C3512" t="str">
            <v xml:space="preserve">UN    </v>
          </cell>
          <cell r="D3512" t="str">
            <v>CR</v>
          </cell>
          <cell r="E3512" t="str">
            <v>307,01</v>
          </cell>
        </row>
        <row r="3513">
          <cell r="A3513">
            <v>4992</v>
          </cell>
          <cell r="B3513" t="str">
            <v xml:space="preserve">PORTA DE ABRIR / GIRO, DE MADEIRA FOLHA MEDIA (NBR 15930) DE 800 X 2100 MM, DE 35 MM A 40 MM DE ESPESSURA, NUCLEO SEMI-SOLIDO (SARRAFEADO), CAPA LISA EM HDF, ACABAMENTO EM LAMINADO NATURAL PARA VERNIZ                                                                                                                                                                                                                                                                                                  </v>
          </cell>
          <cell r="C3513" t="str">
            <v xml:space="preserve">UN    </v>
          </cell>
          <cell r="D3513" t="str">
            <v>CR</v>
          </cell>
          <cell r="E3513" t="str">
            <v>299,89</v>
          </cell>
        </row>
        <row r="3514">
          <cell r="A3514">
            <v>4987</v>
          </cell>
          <cell r="B3514" t="str">
            <v xml:space="preserve">PORTA DE ABRIR / GIRO, DE MADEIRA FOLHA MEDIA (NBR 15930) DE 900 X 2100 MM, DE 35 MM A 40 MM DE ESPESSURA, NUCLEO SEMI-SOLIDO (SARRAFEADO), CAPA LISA EM HDF, ACABAMENTO EM LAMINADO NATURAL PARA VERNIZ                                                                                                                                                                                                                                                                                                  </v>
          </cell>
          <cell r="C3514" t="str">
            <v xml:space="preserve">UN    </v>
          </cell>
          <cell r="D3514" t="str">
            <v>CR</v>
          </cell>
          <cell r="E3514" t="str">
            <v>343,10</v>
          </cell>
        </row>
        <row r="3515">
          <cell r="A3515">
            <v>4930</v>
          </cell>
          <cell r="B3515" t="str">
            <v xml:space="preserve">PORTA DE ABRIR / GIRO, EM GRADIL FERRO, COM BARRA CHATA 3 CM X 1/4", COM REQUADRO E GUARNICAO - COMPLETO - ACABAMENTO NATURAL                                                                                                                                                                                                                                                                                                                                                                             </v>
          </cell>
          <cell r="C3515" t="str">
            <v xml:space="preserve">M2    </v>
          </cell>
          <cell r="D3515" t="str">
            <v>CR</v>
          </cell>
          <cell r="E3515" t="str">
            <v>639,34</v>
          </cell>
        </row>
        <row r="3516">
          <cell r="A3516">
            <v>39021</v>
          </cell>
          <cell r="B3516" t="str">
            <v xml:space="preserve">PORTA DE ABRIR EM ACO COM DIVISAO HORIZONTAL PARA VIDROS, COM FUNDO ANTICORROSIVO/PRIMER DE PROTECAO, SEM GUARNICAO/ALIZAR/VISTA, VIDROS NAO INCLUSOS, 90 X 210 CM                                                                                                                                                                                                                                                                                                                                        </v>
          </cell>
          <cell r="C3516" t="str">
            <v xml:space="preserve">UN    </v>
          </cell>
          <cell r="D3516" t="str">
            <v>CR</v>
          </cell>
          <cell r="E3516" t="str">
            <v>679,78</v>
          </cell>
        </row>
        <row r="3517">
          <cell r="A3517">
            <v>39022</v>
          </cell>
          <cell r="B3517" t="str">
            <v xml:space="preserve">PORTA DE ABRIR EM ACO TIPO VENEZIANA, COM FUNDO ANTICORROSIVO / PRIMER DE PROTECAO, SEM GUARNICAO/ALIZAR/VISTA, 90 X 210 CM                                                                                                                                                                                                                                                                                                                                                                               </v>
          </cell>
          <cell r="C3517" t="str">
            <v xml:space="preserve">UN    </v>
          </cell>
          <cell r="D3517" t="str">
            <v xml:space="preserve">C </v>
          </cell>
          <cell r="E3517" t="str">
            <v>608,90</v>
          </cell>
        </row>
        <row r="3518">
          <cell r="A3518">
            <v>39024</v>
          </cell>
          <cell r="B3518" t="str">
            <v xml:space="preserve">PORTA DE ABRIR EM ALUMINIO COM DIVISAO HORIZONTAL  PARA VIDROS,  ACABAMENTO ANODIZADO NATURAL, VIDROS INCLUSOS, SEM GUARNICAO/ALIZAR/VISTA , 87 X 210 CM                                                                                                                                                                                                                                                                                                                                                  </v>
          </cell>
          <cell r="C3518" t="str">
            <v xml:space="preserve">UN    </v>
          </cell>
          <cell r="D3518" t="str">
            <v>CR</v>
          </cell>
          <cell r="E3518" t="str">
            <v>765,78</v>
          </cell>
        </row>
        <row r="3519">
          <cell r="A3519">
            <v>4914</v>
          </cell>
          <cell r="B3519" t="str">
            <v xml:space="preserve">PORTA DE ABRIR EM ALUMINIO COM LAMBRI HORIZONTAL/LAMINADA, ACABAMENTO ANODIZADO NATURAL, SEM GUARNICAO/ALIZAR/VISTA                                                                                                                                                                                                                                                                                                                                                                                       </v>
          </cell>
          <cell r="C3519" t="str">
            <v xml:space="preserve">M2    </v>
          </cell>
          <cell r="D3519" t="str">
            <v>CR</v>
          </cell>
          <cell r="E3519" t="str">
            <v>620,91</v>
          </cell>
        </row>
        <row r="3520">
          <cell r="A3520">
            <v>4917</v>
          </cell>
          <cell r="B3520" t="str">
            <v xml:space="preserve">PORTA DE ABRIR EM ALUMINIO TIPO VENEZIANA, ACABAMENTO ANODIZADO NATURAL, SEM GUARNICAO/ALIZAR/VISTA                                                                                                                                                                                                                                                                                                                                                                                                       </v>
          </cell>
          <cell r="C3520" t="str">
            <v xml:space="preserve">M2    </v>
          </cell>
          <cell r="D3520" t="str">
            <v xml:space="preserve">C </v>
          </cell>
          <cell r="E3520" t="str">
            <v>428,81</v>
          </cell>
        </row>
        <row r="3521">
          <cell r="A3521">
            <v>39025</v>
          </cell>
          <cell r="B3521" t="str">
            <v xml:space="preserve">PORTA DE ABRIR EM ALUMINIO TIPO VENEZIANA, ACABAMENTO ANODIZADO NATURAL, SEM GUARNICAO/ALIZAR/VISTA, 87 X 210 CM                                                                                                                                                                                                                                                                                                                                                                                          </v>
          </cell>
          <cell r="C3521" t="str">
            <v xml:space="preserve">UN    </v>
          </cell>
          <cell r="D3521" t="str">
            <v>CR</v>
          </cell>
          <cell r="E3521" t="str">
            <v>785,23</v>
          </cell>
        </row>
        <row r="3522">
          <cell r="A3522">
            <v>4922</v>
          </cell>
          <cell r="B3522" t="str">
            <v xml:space="preserve">PORTA DE CORRER EM ALUMINIO, DUAS FOLHAS MOVEIS COM VIDRO, FECHADURA E PUXADOR EMBUTIDO, ACABAMENTO ANODIZADO NATURAL, SEM GUARNICAO/ALIZAR/VISTA                                                                                                                                                                                                                                                                                                                                                         </v>
          </cell>
          <cell r="C3522" t="str">
            <v xml:space="preserve">M2    </v>
          </cell>
          <cell r="D3522" t="str">
            <v>CR</v>
          </cell>
          <cell r="E3522" t="str">
            <v>397,76</v>
          </cell>
        </row>
        <row r="3523">
          <cell r="A3523">
            <v>4911</v>
          </cell>
          <cell r="B3523" t="str">
            <v xml:space="preserve">PORTA DE ENROLAR MANUAL COMPLETA, ARTICULADA RAIADA LARGA, EM ACO GALVANIZADO NATURAL, CHAPA NUMERO 24 (SEM INSTALACAO)                                                                                                                                                                                                                                                                                                                                                                                   </v>
          </cell>
          <cell r="C3523" t="str">
            <v xml:space="preserve">M2    </v>
          </cell>
          <cell r="D3523" t="str">
            <v>CR</v>
          </cell>
          <cell r="E3523" t="str">
            <v>328,16</v>
          </cell>
        </row>
        <row r="3524">
          <cell r="A3524">
            <v>37518</v>
          </cell>
          <cell r="B3524" t="str">
            <v xml:space="preserve">PORTA DE ENROLAR MANUAL COMPLETA, PERFIL MEIA CANA CEGA, EM ACO GALVANIZADO COM PINTURA ELETROSTATICA, CHAPA NUMERO 24 " (SEM INSTALACAO)                                                                                                                                                                                                                                                                                                                                                                 </v>
          </cell>
          <cell r="C3524" t="str">
            <v xml:space="preserve">M2    </v>
          </cell>
          <cell r="D3524" t="str">
            <v>CR</v>
          </cell>
          <cell r="E3524" t="str">
            <v>533,26</v>
          </cell>
        </row>
        <row r="3525">
          <cell r="A3525">
            <v>4910</v>
          </cell>
          <cell r="B3525" t="str">
            <v xml:space="preserve">PORTA DE ENROLAR MANUAL COMPLETA, PERFIL MEIA CANA CEGA, EM ACO GALVANIZADO NATURAL, CHAPA NUMERO 24 (SEM INSTALACAO)                                                                                                                                                                                                                                                                                                                                                                                     </v>
          </cell>
          <cell r="C3525" t="str">
            <v xml:space="preserve">M2    </v>
          </cell>
          <cell r="D3525" t="str">
            <v>CR</v>
          </cell>
          <cell r="E3525" t="str">
            <v>449,54</v>
          </cell>
        </row>
        <row r="3526">
          <cell r="A3526">
            <v>4943</v>
          </cell>
          <cell r="B3526" t="str">
            <v xml:space="preserve">PORTA DE ENROLAR MANUAL COMPLETA, PERFIL MEIA CANA VAZADA TIJOLINHO, EM ACO GALVANIZADO NATURAL, CHAPA NUMERO 24 (SEM INSTALACAO)                                                                                                                                                                                                                                                                                                                                                                         </v>
          </cell>
          <cell r="C3526" t="str">
            <v xml:space="preserve">M2    </v>
          </cell>
          <cell r="D3526" t="str">
            <v>CR</v>
          </cell>
          <cell r="E3526" t="str">
            <v>669,71</v>
          </cell>
        </row>
        <row r="3527">
          <cell r="A3527">
            <v>5002</v>
          </cell>
          <cell r="B3527" t="str">
            <v xml:space="preserve">PORTA DE MADEIRA QUADRICULADA PARA VIDRO, DE CORRER (EUCALIPTO OU EQUIVALENTE REGIONAL), E = *3,5* CM                                                                                                                                                                                                                                                                                                                                                                                                     </v>
          </cell>
          <cell r="C3527" t="str">
            <v xml:space="preserve">M2    </v>
          </cell>
          <cell r="D3527" t="str">
            <v>CR</v>
          </cell>
          <cell r="E3527" t="str">
            <v>477,42</v>
          </cell>
        </row>
        <row r="3528">
          <cell r="A3528">
            <v>4977</v>
          </cell>
          <cell r="B3528" t="str">
            <v xml:space="preserve">PORTA DE MADEIRA TIPO VENEZIANA (EUCALIPTO OU EQUIVALENTE REGIONAL), E = *3,5* CM                                                                                                                                                                                                                                                                                                                                                                                                                         </v>
          </cell>
          <cell r="C3528" t="str">
            <v xml:space="preserve">M2    </v>
          </cell>
          <cell r="D3528" t="str">
            <v>CR</v>
          </cell>
          <cell r="E3528" t="str">
            <v>322,28</v>
          </cell>
        </row>
        <row r="3529">
          <cell r="A3529">
            <v>5028</v>
          </cell>
          <cell r="B3529" t="str">
            <v xml:space="preserve">PORTA DE MADEIRA-DE-LEI QUADRICULADA PARA VIDRO, DE CORRER (ANGELIM OU EQUIVALENTE REGIONAL), E = *3,5* CM                                                                                                                                                                                                                                                                                                                                                                                                </v>
          </cell>
          <cell r="C3529" t="str">
            <v xml:space="preserve">M2    </v>
          </cell>
          <cell r="D3529" t="str">
            <v>CR</v>
          </cell>
          <cell r="E3529" t="str">
            <v>788,56</v>
          </cell>
        </row>
        <row r="3530">
          <cell r="A3530">
            <v>4998</v>
          </cell>
          <cell r="B3530" t="str">
            <v xml:space="preserve">PORTA DE MADEIRA-DE-LEI TIPO MEXICANA SEM EMENDA (ANGELIM OU EQUIVALENTE REGIONAL), E = *3,5* CM                                                                                                                                                                                                                                                                                                                                                                                                          </v>
          </cell>
          <cell r="C3530" t="str">
            <v xml:space="preserve">M2    </v>
          </cell>
          <cell r="D3530" t="str">
            <v>CR</v>
          </cell>
          <cell r="E3530" t="str">
            <v>654,92</v>
          </cell>
        </row>
        <row r="3531">
          <cell r="A3531">
            <v>4969</v>
          </cell>
          <cell r="B3531" t="str">
            <v xml:space="preserve">PORTA DE MADEIRA-DE-LEI TIPO VENEZIANA (ANGELIM OU EQUIVALENTE REGIONAL), E = *3,5* CM                                                                                                                                                                                                                                                                                                                                                                                                                    </v>
          </cell>
          <cell r="C3531" t="str">
            <v xml:space="preserve">M2    </v>
          </cell>
          <cell r="D3531" t="str">
            <v xml:space="preserve">C </v>
          </cell>
          <cell r="E3531" t="str">
            <v>455,80</v>
          </cell>
        </row>
        <row r="3532">
          <cell r="A3532">
            <v>11364</v>
          </cell>
          <cell r="B3532" t="str">
            <v xml:space="preserve">PORTA DE MADEIRA, FOLHA LEVE (NBR 15930) DE 600 X 2100 MM, DE 35 MM A 40 MM DE ESPESSURA, NUCLEO COLMEIA, CAPA LISA EM HDF, ACABAMENTO EM PRIMER PARA PINTURA                                                                                                                                                                                                                                                                                                                                             </v>
          </cell>
          <cell r="C3532" t="str">
            <v xml:space="preserve">UN    </v>
          </cell>
          <cell r="D3532" t="str">
            <v>CR</v>
          </cell>
          <cell r="E3532" t="str">
            <v>207,90</v>
          </cell>
        </row>
        <row r="3533">
          <cell r="A3533">
            <v>11365</v>
          </cell>
          <cell r="B3533" t="str">
            <v xml:space="preserve">PORTA DE MADEIRA, FOLHA LEVE (NBR 15930) DE 700 X 2100 MM, DE 35 MM A 40 MM DE ESPESSURA, NUCLEO COLMEIA, CAPA LISA EM HDF, ACABAMENTO EM PRIMER PARA PINTURA                                                                                                                                                                                                                                                                                                                                             </v>
          </cell>
          <cell r="C3533" t="str">
            <v xml:space="preserve">UN    </v>
          </cell>
          <cell r="D3533" t="str">
            <v>CR</v>
          </cell>
          <cell r="E3533" t="str">
            <v>215,75</v>
          </cell>
        </row>
        <row r="3534">
          <cell r="A3534">
            <v>11366</v>
          </cell>
          <cell r="B3534" t="str">
            <v xml:space="preserve">PORTA DE MADEIRA, FOLHA LEVE (NBR 15930) DE 800 X 2100 MM, DE 35 MM A 40 MM DE ESPESSURA, NUCLEO COLMEIA, CAPA LISA EM HDF, ACABAMENTO EM PRIMER PARA PINTURA                                                                                                                                                                                                                                                                                                                                             </v>
          </cell>
          <cell r="C3534" t="str">
            <v xml:space="preserve">UN    </v>
          </cell>
          <cell r="D3534" t="str">
            <v>CR</v>
          </cell>
          <cell r="E3534" t="str">
            <v>229,34</v>
          </cell>
        </row>
        <row r="3535">
          <cell r="A3535">
            <v>43777</v>
          </cell>
          <cell r="B3535" t="str">
            <v xml:space="preserve">PORTA DE MADEIRA, FOLHA LEVE (NBR 15930), DE 600 X 2100 MM, E = 35 MM, NUCLEO COLMEIA, CAPA LISA EM HDF, ACABAMENTO MELAMINICO EM PADRAO MADEIRA                                                                                                                                                                                                                                                                                                                                                          </v>
          </cell>
          <cell r="C3535" t="str">
            <v xml:space="preserve">UN    </v>
          </cell>
          <cell r="D3535" t="str">
            <v>CR</v>
          </cell>
          <cell r="E3535" t="str">
            <v>269,39</v>
          </cell>
        </row>
        <row r="3536">
          <cell r="A3536">
            <v>20322</v>
          </cell>
          <cell r="B3536" t="str">
            <v xml:space="preserve">PORTA DE MADEIRA, FOLHA MEDIA (NBR 15930) DE 600 X 2100 MM, DE 35 MM A 40 MM DE ESPESSURA, NUCLEO SEMI-SOLIDO (SARRAFEADO), CAPA FRISADA EM HDF, ACABAMENTO MELAMINICO EM PADRAO MADEIRA                                                                                                                                                                                                                                                                                                                  </v>
          </cell>
          <cell r="C3536" t="str">
            <v xml:space="preserve">UN    </v>
          </cell>
          <cell r="D3536" t="str">
            <v>CR</v>
          </cell>
          <cell r="E3536" t="str">
            <v>250,08</v>
          </cell>
        </row>
        <row r="3537">
          <cell r="A3537">
            <v>10553</v>
          </cell>
          <cell r="B3537" t="str">
            <v xml:space="preserve">PORTA DE MADEIRA, FOLHA MEDIA (NBR 15930) DE 600 X 2100 MM, DE 35 MM A 40 MM DE ESPESSURA, NUCLEO SEMI-SOLIDO (SARRAFEADO), CAPA LISA EM HDF, ACABAMENTO EM PRIMER PARA PINTURA                                                                                                                                                                                                                                                                                                                           </v>
          </cell>
          <cell r="C3537" t="str">
            <v xml:space="preserve">UN    </v>
          </cell>
          <cell r="D3537" t="str">
            <v>CR</v>
          </cell>
          <cell r="E3537" t="str">
            <v>227,07</v>
          </cell>
        </row>
        <row r="3538">
          <cell r="A3538">
            <v>5020</v>
          </cell>
          <cell r="B3538" t="str">
            <v xml:space="preserve">PORTA DE MADEIRA, FOLHA MEDIA (NBR 15930) DE 600 X 2100 MM, DE 35 MM A 40 MM DE ESPESSURA, NUCLEO SEMI-SOLIDO (SARRAFEADO), CAPA LISA EM HDF, ACABAMENTO LAMINADO NATURAL PARA VERNIZ                                                                                                                                                                                                                                                                                                                     </v>
          </cell>
          <cell r="C3538" t="str">
            <v xml:space="preserve">UN    </v>
          </cell>
          <cell r="D3538" t="str">
            <v>CR</v>
          </cell>
          <cell r="E3538" t="str">
            <v>239,40</v>
          </cell>
        </row>
        <row r="3539">
          <cell r="A3539">
            <v>10554</v>
          </cell>
          <cell r="B3539" t="str">
            <v xml:space="preserve">PORTA DE MADEIRA, FOLHA MEDIA (NBR 15930) DE 700 X 2100 MM, DE 35 MM A 40 MM DE ESPESSURA, NUCLEO SEMI-SOLIDO (SARRAFEADO), CAPA LISA EM HDF, ACABAMENTO EM PRIMER PARA PINTURA                                                                                                                                                                                                                                                                                                                           </v>
          </cell>
          <cell r="C3539" t="str">
            <v xml:space="preserve">UN    </v>
          </cell>
          <cell r="D3539" t="str">
            <v>CR</v>
          </cell>
          <cell r="E3539" t="str">
            <v>229,08</v>
          </cell>
        </row>
        <row r="3540">
          <cell r="A3540">
            <v>10555</v>
          </cell>
          <cell r="B3540" t="str">
            <v xml:space="preserve">PORTA DE MADEIRA, FOLHA MEDIA (NBR 15930) DE 800 X 2100 MM, DE 35 MM A 40 MM DE ESPESSURA, NUCLEO SEMI-SOLIDO (SARRAFEADO), CAPA LISA EM HDF, ACABAMENTO EM PRIMER PARA PINTURA                                                                                                                                                                                                                                                                                                                           </v>
          </cell>
          <cell r="C3540" t="str">
            <v xml:space="preserve">UN    </v>
          </cell>
          <cell r="D3540" t="str">
            <v>CR</v>
          </cell>
          <cell r="E3540" t="str">
            <v>249,82</v>
          </cell>
        </row>
        <row r="3541">
          <cell r="A3541">
            <v>10556</v>
          </cell>
          <cell r="B3541" t="str">
            <v xml:space="preserve">PORTA DE MADEIRA, FOLHA MEDIA (NBR 15930) DE 900 X 2100 MM, DE 35 MM A 40 MM DE ESPESSURA, NUCLEO SEMI-SOLIDO (SARRAFEADO), CAPA LISA EM HDF, ACABAMENTO EM PRIMER PARA PINTURA                                                                                                                                                                                                                                                                                                                           </v>
          </cell>
          <cell r="C3541" t="str">
            <v xml:space="preserve">UN    </v>
          </cell>
          <cell r="D3541" t="str">
            <v>CR</v>
          </cell>
          <cell r="E3541" t="str">
            <v>332,17</v>
          </cell>
        </row>
        <row r="3542">
          <cell r="A3542">
            <v>39502</v>
          </cell>
          <cell r="B3542" t="str">
            <v xml:space="preserve">PORTA DE MADEIRA, FOLHA PESADA (NBR 15930) DE 800 X 2100 MM, DE 40 MM A 45 MM DE ESPESSURA, NUCLEO SOLIDO, CAPA LISA EM HDF, ACABAMENTO EM LAMINADO NATURAL PARA VERNIZ                                                                                                                                                                                                                                                                                                                                   </v>
          </cell>
          <cell r="C3542" t="str">
            <v xml:space="preserve">UN    </v>
          </cell>
          <cell r="D3542" t="str">
            <v>CR</v>
          </cell>
          <cell r="E3542" t="str">
            <v>466,44</v>
          </cell>
        </row>
        <row r="3543">
          <cell r="A3543">
            <v>39504</v>
          </cell>
          <cell r="B3543" t="str">
            <v xml:space="preserve">PORTA DE MADEIRA, FOLHA PESADA (NBR 15930) DE 800 X 2100 MM, DE 40 MM A 45 MM DE ESPESSURA, NUCLEO SOLIDO, CAPA LISA EM HDF, ACABAMENTO EM PRIMER PARA PINTURA                                                                                                                                                                                                                                                                                                                                            </v>
          </cell>
          <cell r="C3543" t="str">
            <v xml:space="preserve">UN    </v>
          </cell>
          <cell r="D3543" t="str">
            <v>CR</v>
          </cell>
          <cell r="E3543" t="str">
            <v>515,79</v>
          </cell>
        </row>
        <row r="3544">
          <cell r="A3544">
            <v>39503</v>
          </cell>
          <cell r="B3544" t="str">
            <v xml:space="preserve">PORTA DE MADEIRA, FOLHA PESADA (NBR 15930) DE 900 X 2100 MM, DE 40 MM A 45 MM DE ESPESSURA, NUCLEO SOLIDO, CAPA LISA EM HDF, ACABAMENTO EM LAMINADO NATURAL PARA VERNIZ                                                                                                                                                                                                                                                                                                                                   </v>
          </cell>
          <cell r="C3544" t="str">
            <v xml:space="preserve">UN    </v>
          </cell>
          <cell r="D3544" t="str">
            <v>CR</v>
          </cell>
          <cell r="E3544" t="str">
            <v>542,86</v>
          </cell>
        </row>
        <row r="3545">
          <cell r="A3545">
            <v>39505</v>
          </cell>
          <cell r="B3545" t="str">
            <v xml:space="preserve">PORTA DE MADEIRA, FOLHA PESADA (NBR 15930) DE 900 X 2100 MM, DE 40 MM A 45 MM DE ESPESSURA, NUCLEO SOLIDO, CAPA LISA EM HDF, ACABAMENTO EM PRIMER PARA PINTURA                                                                                                                                                                                                                                                                                                                                            </v>
          </cell>
          <cell r="C3545" t="str">
            <v xml:space="preserve">UN    </v>
          </cell>
          <cell r="D3545" t="str">
            <v>CR</v>
          </cell>
          <cell r="E3545" t="str">
            <v>585,00</v>
          </cell>
        </row>
        <row r="3546">
          <cell r="A3546">
            <v>44471</v>
          </cell>
          <cell r="B3546" t="str">
            <v xml:space="preserve">PORTA DENTE PARA  FRESADORA                                                                                                                                                                                                                                                                                                                                                                                                                                                                               </v>
          </cell>
          <cell r="C3546" t="str">
            <v xml:space="preserve">UN    </v>
          </cell>
          <cell r="D3546" t="str">
            <v>CR</v>
          </cell>
          <cell r="E3546" t="str">
            <v>562,62</v>
          </cell>
        </row>
        <row r="3547">
          <cell r="A3547">
            <v>4944</v>
          </cell>
          <cell r="B3547" t="str">
            <v xml:space="preserve">PORTA GRADE DE ENROLAR MANUAL COMPLETA, PERFIL TUBULAR TIJOLINHO 3/4 ", EM ACO GALVANIZADO NATURAL (SEM INSTALACAO)                                                                                                                                                                                                                                                                                                                                                                                       </v>
          </cell>
          <cell r="C3547" t="str">
            <v xml:space="preserve">M2    </v>
          </cell>
          <cell r="D3547" t="str">
            <v>CR</v>
          </cell>
          <cell r="E3547" t="str">
            <v>1.001,22</v>
          </cell>
        </row>
        <row r="3548">
          <cell r="A3548">
            <v>21102</v>
          </cell>
          <cell r="B3548" t="str">
            <v xml:space="preserve">PORTA TOALHA BANHO EM METAL CROMADO, TIPO BARRA                                                                                                                                                                                                                                                                                                                                                                                                                                                           </v>
          </cell>
          <cell r="C3548" t="str">
            <v xml:space="preserve">UN    </v>
          </cell>
          <cell r="D3548" t="str">
            <v>CR</v>
          </cell>
          <cell r="E3548" t="str">
            <v>59,32</v>
          </cell>
        </row>
        <row r="3549">
          <cell r="A3549">
            <v>21101</v>
          </cell>
          <cell r="B3549" t="str">
            <v xml:space="preserve">PORTA TOALHA ROSTO EM METAL CROMADO, TIPO ARGOLA                                                                                                                                                                                                                                                                                                                                                                                                                                                          </v>
          </cell>
          <cell r="C3549" t="str">
            <v xml:space="preserve">UN    </v>
          </cell>
          <cell r="D3549" t="str">
            <v>CR</v>
          </cell>
          <cell r="E3549" t="str">
            <v>38,09</v>
          </cell>
        </row>
        <row r="3550">
          <cell r="A3550">
            <v>34713</v>
          </cell>
          <cell r="B3550" t="str">
            <v xml:space="preserve">PORTA VIDRO TEMPERADO INCOLOR, 2 FOLHAS DE CORRER, E = 10 MM (SEM FERRAGENS E SEM COLOCACAO)                                                                                                                                                                                                                                                                                                                                                                                                              </v>
          </cell>
          <cell r="C3550" t="str">
            <v xml:space="preserve">M2    </v>
          </cell>
          <cell r="D3550" t="str">
            <v>CR</v>
          </cell>
          <cell r="E3550" t="str">
            <v>450,29</v>
          </cell>
        </row>
        <row r="3551">
          <cell r="A3551">
            <v>37563</v>
          </cell>
          <cell r="B3551" t="str">
            <v xml:space="preserve">PORTAO BASCULANTE, MANUAL, EM ACO GALVANIZADO, CHAPA 26, TIPO LAMBRIL, COM REQUADRO, ACABAMENTO NATURAL                                                                                                                                                                                                                                                                                                                                                                                                   </v>
          </cell>
          <cell r="C3551" t="str">
            <v xml:space="preserve">M2    </v>
          </cell>
          <cell r="D3551" t="str">
            <v>CR</v>
          </cell>
          <cell r="E3551" t="str">
            <v>703,51</v>
          </cell>
        </row>
        <row r="3552">
          <cell r="A3552">
            <v>4948</v>
          </cell>
          <cell r="B3552" t="str">
            <v xml:space="preserve">PORTAO DE ABRIR / GIRO, EM GRADIL DE METALON REDONDO DE 3/4"  VERTICAL, COM REQUADRO, ACABAMENTO NATURAL - COMPLETO                                                                                                                                                                                                                                                                                                                                                                                       </v>
          </cell>
          <cell r="C3552" t="str">
            <v xml:space="preserve">M2    </v>
          </cell>
          <cell r="D3552" t="str">
            <v>CR</v>
          </cell>
          <cell r="E3552" t="str">
            <v>612,07</v>
          </cell>
        </row>
        <row r="3553">
          <cell r="A3553">
            <v>37561</v>
          </cell>
          <cell r="B3553" t="str">
            <v xml:space="preserve">PORTAO DE CORRER EM CHAPA TIPO PAINEL LAMBRIL QUADRADO, COM PORTA SOCIAL COMPLETA INCLUIDA, COM REQUADRO, ACABAMENTO NATURAL, COM TRILHOS E ROLDANAS                                                                                                                                                                                                                                                                                                                                                      </v>
          </cell>
          <cell r="C3553" t="str">
            <v xml:space="preserve">M2    </v>
          </cell>
          <cell r="D3553" t="str">
            <v>CR</v>
          </cell>
          <cell r="E3553" t="str">
            <v>570,84</v>
          </cell>
        </row>
        <row r="3554">
          <cell r="A3554">
            <v>37562</v>
          </cell>
          <cell r="B3554" t="str">
            <v xml:space="preserve">PORTAO DE CORRER EM GRADIL FIXO DE BARRA DE FERRO CHATA DE 3 X 1/4" NA VERTICAL, SEM REQUADRO, ACABAMENTO NATURAL, COM TRILHOS E ROLDANAS                                                                                                                                                                                                                                                                                                                                                                 </v>
          </cell>
          <cell r="C3554" t="str">
            <v xml:space="preserve">M2    </v>
          </cell>
          <cell r="D3554" t="str">
            <v>CR</v>
          </cell>
          <cell r="E3554" t="str">
            <v>748,43</v>
          </cell>
        </row>
        <row r="3555">
          <cell r="A3555">
            <v>14164</v>
          </cell>
          <cell r="B3555" t="str">
            <v xml:space="preserve">POSTE CONICO CONTINUO EM ACO GALVANIZADO, CURVO, BRACO DUPLO, ENGASTADO,  H = 9 M, DIAMETRO INFERIOR = *135* MM                                                                                                                                                                                                                                                                                                                                                                                           </v>
          </cell>
          <cell r="C3555" t="str">
            <v xml:space="preserve">UN    </v>
          </cell>
          <cell r="D3555" t="str">
            <v>CR</v>
          </cell>
          <cell r="E3555" t="str">
            <v>1.940,44</v>
          </cell>
        </row>
        <row r="3556">
          <cell r="A3556">
            <v>14163</v>
          </cell>
          <cell r="B3556" t="str">
            <v xml:space="preserve">POSTE CONICO CONTINUO EM ACO GALVANIZADO, CURVO, BRACO DUPLO, FLANGEADO,  H = 9 M, DIAMETRO INFERIOR = *135* MM                                                                                                                                                                                                                                                                                                                                                                                           </v>
          </cell>
          <cell r="C3556" t="str">
            <v xml:space="preserve">UN    </v>
          </cell>
          <cell r="D3556" t="str">
            <v>CR</v>
          </cell>
          <cell r="E3556" t="str">
            <v>2.205,44</v>
          </cell>
        </row>
        <row r="3557">
          <cell r="A3557">
            <v>5051</v>
          </cell>
          <cell r="B3557" t="str">
            <v xml:space="preserve">POSTE CONICO CONTINUO EM ACO GALVANIZADO, CURVO, BRACO SIMPLES, ENGASTADO,  H = 9 M, DIAMETRO INFERIOR = *135* MM                                                                                                                                                                                                                                                                                                                                                                                         </v>
          </cell>
          <cell r="C3557" t="str">
            <v xml:space="preserve">UN    </v>
          </cell>
          <cell r="D3557" t="str">
            <v>CR</v>
          </cell>
          <cell r="E3557" t="str">
            <v>1.875,69</v>
          </cell>
        </row>
        <row r="3558">
          <cell r="A3558">
            <v>14162</v>
          </cell>
          <cell r="B3558" t="str">
            <v xml:space="preserve">POSTE CONICO CONTINUO EM ACO GALVANIZADO, CURVO, BRACO SIMPLES, FLANGEADO,  H = 9 M, DIAMETRO INFERIOR = *135* MM                                                                                                                                                                                                                                                                                                                                                                                         </v>
          </cell>
          <cell r="C3558" t="str">
            <v xml:space="preserve">UN    </v>
          </cell>
          <cell r="D3558" t="str">
            <v>CR</v>
          </cell>
          <cell r="E3558" t="str">
            <v>1.872,97</v>
          </cell>
        </row>
        <row r="3559">
          <cell r="A3559">
            <v>5052</v>
          </cell>
          <cell r="B3559" t="str">
            <v xml:space="preserve">POSTE CONICO CONTINUO EM ACO GALVANIZADO, CURVO, BRACO SIMPLES, FLANGEADO, H = 7 M, DIAMETRO INFERIOR = *125* MM                                                                                                                                                                                                                                                                                                                                                                                          </v>
          </cell>
          <cell r="C3559" t="str">
            <v xml:space="preserve">UN    </v>
          </cell>
          <cell r="D3559" t="str">
            <v xml:space="preserve">C </v>
          </cell>
          <cell r="E3559" t="str">
            <v>1.397,50</v>
          </cell>
        </row>
        <row r="3560">
          <cell r="A3560">
            <v>14166</v>
          </cell>
          <cell r="B3560" t="str">
            <v xml:space="preserve">POSTE CONICO CONTINUO EM ACO GALVANIZADO, RETO, ENGASTADO,  H = 7 M, DIAMETRO INFERIOR = *125* MM                                                                                                                                                                                                                                                                                                                                                                                                         </v>
          </cell>
          <cell r="C3560" t="str">
            <v xml:space="preserve">UN    </v>
          </cell>
          <cell r="D3560" t="str">
            <v>CR</v>
          </cell>
          <cell r="E3560" t="str">
            <v>1.415,24</v>
          </cell>
        </row>
        <row r="3561">
          <cell r="A3561">
            <v>14165</v>
          </cell>
          <cell r="B3561" t="str">
            <v xml:space="preserve">POSTE CONICO CONTINUO EM ACO GALVANIZADO, RETO, ENGASTADO,  H = 9 M, DIAMETRO INFERIOR = *145* MM                                                                                                                                                                                                                                                                                                                                                                                                         </v>
          </cell>
          <cell r="C3561" t="str">
            <v xml:space="preserve">UN    </v>
          </cell>
          <cell r="D3561" t="str">
            <v>CR</v>
          </cell>
          <cell r="E3561" t="str">
            <v>1.960,62</v>
          </cell>
        </row>
        <row r="3562">
          <cell r="A3562">
            <v>5050</v>
          </cell>
          <cell r="B3562" t="str">
            <v xml:space="preserve">POSTE CONICO CONTINUO EM ACO GALVANIZADO, RETO, FLANGEADO,  H = 3 M, DIAMETRO INFERIOR = *95* MM                                                                                                                                                                                                                                                                                                                                                                                                          </v>
          </cell>
          <cell r="C3562" t="str">
            <v xml:space="preserve">UN    </v>
          </cell>
          <cell r="D3562" t="str">
            <v>CR</v>
          </cell>
          <cell r="E3562" t="str">
            <v>482,55</v>
          </cell>
        </row>
        <row r="3563">
          <cell r="A3563">
            <v>12366</v>
          </cell>
          <cell r="B3563" t="str">
            <v xml:space="preserve">POSTE DE CONCRETO ARMADO DE SECAO CIRCULAR, EXTENSAO DE 10,00 M, RESISTENCIA DE 150 A 200 DAN, TIPO C-14                                                                                                                                                                                                                                                                                                                                                                                                  </v>
          </cell>
          <cell r="C3563" t="str">
            <v xml:space="preserve">UN    </v>
          </cell>
          <cell r="D3563" t="str">
            <v>CR</v>
          </cell>
          <cell r="E3563" t="str">
            <v>1.026,14</v>
          </cell>
        </row>
        <row r="3564">
          <cell r="A3564">
            <v>5045</v>
          </cell>
          <cell r="B3564" t="str">
            <v xml:space="preserve">POSTE DE CONCRETO ARMADO DE SECAO CIRCULAR, EXTENSAO DE 11,00 M, RESISTENCIA DE 200 A 300 DAN, TIPO C-14                                                                                                                                                                                                                                                                                                                                                                                                  </v>
          </cell>
          <cell r="C3564" t="str">
            <v xml:space="preserve">UN    </v>
          </cell>
          <cell r="D3564" t="str">
            <v>CR</v>
          </cell>
          <cell r="E3564" t="str">
            <v>1.417,55</v>
          </cell>
        </row>
        <row r="3565">
          <cell r="A3565">
            <v>5035</v>
          </cell>
          <cell r="B3565" t="str">
            <v xml:space="preserve">POSTE DE CONCRETO ARMADO DE SECAO CIRCULAR, EXTENSAO DE 11,00 M, RESISTENCIA DE 300 A 400 DAN, TIPO C-17                                                                                                                                                                                                                                                                                                                                                                                                  </v>
          </cell>
          <cell r="C3565" t="str">
            <v xml:space="preserve">UN    </v>
          </cell>
          <cell r="D3565" t="str">
            <v>CR</v>
          </cell>
          <cell r="E3565" t="str">
            <v>1.629,84</v>
          </cell>
        </row>
        <row r="3566">
          <cell r="A3566">
            <v>41180</v>
          </cell>
          <cell r="B3566" t="str">
            <v xml:space="preserve">POSTE DE CONCRETO ARMADO DE SECAO CIRCULAR, EXTENSAO DE 13,00 M, RESISTENCIA DE 1000 DAN, TIPO C-23                                                                                                                                                                                                                                                                                                                                                                                                       </v>
          </cell>
          <cell r="C3566" t="str">
            <v xml:space="preserve">UN    </v>
          </cell>
          <cell r="D3566" t="str">
            <v>CR</v>
          </cell>
          <cell r="E3566" t="str">
            <v>3.663,87</v>
          </cell>
        </row>
        <row r="3567">
          <cell r="A3567">
            <v>41181</v>
          </cell>
          <cell r="B3567" t="str">
            <v xml:space="preserve">POSTE DE CONCRETO ARMADO DE SECAO CIRCULAR, EXTENSAO DE 13,00 M, RESISTENCIA DE 1500 DAN, TIPO C-29                                                                                                                                                                                                                                                                                                                                                                                                       </v>
          </cell>
          <cell r="C3567" t="str">
            <v xml:space="preserve">UN    </v>
          </cell>
          <cell r="D3567" t="str">
            <v>CR</v>
          </cell>
          <cell r="E3567" t="str">
            <v>4.850,85</v>
          </cell>
        </row>
        <row r="3568">
          <cell r="A3568">
            <v>41182</v>
          </cell>
          <cell r="B3568" t="str">
            <v xml:space="preserve">POSTE DE CONCRETO ARMADO DE SECAO CIRCULAR, EXTENSAO DE 13,00 M, RESISTENCIA DE 2000 DAN, TIPO C-29                                                                                                                                                                                                                                                                                                                                                                                                       </v>
          </cell>
          <cell r="C3568" t="str">
            <v xml:space="preserve">UN    </v>
          </cell>
          <cell r="D3568" t="str">
            <v>CR</v>
          </cell>
          <cell r="E3568" t="str">
            <v>6.958,94</v>
          </cell>
        </row>
        <row r="3569">
          <cell r="A3569">
            <v>41183</v>
          </cell>
          <cell r="B3569" t="str">
            <v xml:space="preserve">POSTE DE CONCRETO ARMADO DE SECAO CIRCULAR, EXTENSAO DE 13,00 M, RESISTENCIA DE 2500 DAN, TIPO C-29                                                                                                                                                                                                                                                                                                                                                                                                       </v>
          </cell>
          <cell r="C3569" t="str">
            <v xml:space="preserve">UN    </v>
          </cell>
          <cell r="D3569" t="str">
            <v>CR</v>
          </cell>
          <cell r="E3569" t="str">
            <v>8.688,38</v>
          </cell>
        </row>
        <row r="3570">
          <cell r="A3570">
            <v>41184</v>
          </cell>
          <cell r="B3570" t="str">
            <v xml:space="preserve">POSTE DE CONCRETO ARMADO DE SECAO CIRCULAR, EXTENSAO DE 13,00 M, RESISTENCIA DE 3000 DAN, TIPO C-29                                                                                                                                                                                                                                                                                                                                                                                                       </v>
          </cell>
          <cell r="C3570" t="str">
            <v xml:space="preserve">UN    </v>
          </cell>
          <cell r="D3570" t="str">
            <v>CR</v>
          </cell>
          <cell r="E3570" t="str">
            <v>13.228,59</v>
          </cell>
        </row>
        <row r="3571">
          <cell r="A3571">
            <v>41185</v>
          </cell>
          <cell r="B3571" t="str">
            <v xml:space="preserve">POSTE DE CONCRETO ARMADO DE SECAO CIRCULAR, EXTENSAO DE 14,00 M, RESISTENCIA DE 1000 DAN, TIPO C-23                                                                                                                                                                                                                                                                                                                                                                                                       </v>
          </cell>
          <cell r="C3571" t="str">
            <v xml:space="preserve">UN    </v>
          </cell>
          <cell r="D3571" t="str">
            <v>CR</v>
          </cell>
          <cell r="E3571" t="str">
            <v>4.905,76</v>
          </cell>
        </row>
        <row r="3572">
          <cell r="A3572">
            <v>41186</v>
          </cell>
          <cell r="B3572" t="str">
            <v xml:space="preserve">POSTE DE CONCRETO ARMADO DE SECAO CIRCULAR, EXTENSAO DE 14,00 M, RESISTENCIA DE 1500 DAN, TIPO C-29                                                                                                                                                                                                                                                                                                                                                                                                       </v>
          </cell>
          <cell r="C3572" t="str">
            <v xml:space="preserve">UN    </v>
          </cell>
          <cell r="D3572" t="str">
            <v>CR</v>
          </cell>
          <cell r="E3572" t="str">
            <v>6.874,85</v>
          </cell>
        </row>
        <row r="3573">
          <cell r="A3573">
            <v>41187</v>
          </cell>
          <cell r="B3573" t="str">
            <v xml:space="preserve">POSTE DE CONCRETO ARMADO DE SECAO CIRCULAR, EXTENSAO DE 14,00 M, RESISTENCIA DE 2000 DAN, TIPO C-29                                                                                                                                                                                                                                                                                                                                                                                                       </v>
          </cell>
          <cell r="C3573" t="str">
            <v xml:space="preserve">UN    </v>
          </cell>
          <cell r="D3573" t="str">
            <v>CR</v>
          </cell>
          <cell r="E3573" t="str">
            <v>9.219,74</v>
          </cell>
        </row>
        <row r="3574">
          <cell r="A3574">
            <v>41188</v>
          </cell>
          <cell r="B3574" t="str">
            <v xml:space="preserve">POSTE DE CONCRETO ARMADO DE SECAO CIRCULAR, EXTENSAO DE 14,00 M, RESISTENCIA DE 2500 DAN, TIPO C-29                                                                                                                                                                                                                                                                                                                                                                                                       </v>
          </cell>
          <cell r="C3574" t="str">
            <v xml:space="preserve">UN    </v>
          </cell>
          <cell r="D3574" t="str">
            <v>CR</v>
          </cell>
          <cell r="E3574" t="str">
            <v>11.790,00</v>
          </cell>
        </row>
        <row r="3575">
          <cell r="A3575">
            <v>5036</v>
          </cell>
          <cell r="B3575" t="str">
            <v xml:space="preserve">POSTE DE CONCRETO ARMADO DE SECAO CIRCULAR, EXTENSAO DE 14,00 M, RESISTENCIA DE 300 A 400 DAN, TIPO C-17                                                                                                                                                                                                                                                                                                                                                                                                  </v>
          </cell>
          <cell r="C3575" t="str">
            <v xml:space="preserve">UN    </v>
          </cell>
          <cell r="D3575" t="str">
            <v>CR</v>
          </cell>
          <cell r="E3575" t="str">
            <v>2.500,48</v>
          </cell>
        </row>
        <row r="3576">
          <cell r="A3576">
            <v>41189</v>
          </cell>
          <cell r="B3576" t="str">
            <v xml:space="preserve">POSTE DE CONCRETO ARMADO DE SECAO CIRCULAR, EXTENSAO DE 14,00 M, RESISTENCIA DE 3000 DAN, TIPO C-29                                                                                                                                                                                                                                                                                                                                                                                                       </v>
          </cell>
          <cell r="C3576" t="str">
            <v xml:space="preserve">UN    </v>
          </cell>
          <cell r="D3576" t="str">
            <v>CR</v>
          </cell>
          <cell r="E3576" t="str">
            <v>15.157,28</v>
          </cell>
        </row>
        <row r="3577">
          <cell r="A3577">
            <v>41190</v>
          </cell>
          <cell r="B3577" t="str">
            <v xml:space="preserve">POSTE DE CONCRETO ARMADO DE SECAO CIRCULAR, EXTENSAO DE 15,00 M, RESISTENCIA DE 1000 DAN, TIPO C-23                                                                                                                                                                                                                                                                                                                                                                                                       </v>
          </cell>
          <cell r="C3577" t="str">
            <v xml:space="preserve">UN    </v>
          </cell>
          <cell r="D3577" t="str">
            <v>CR</v>
          </cell>
          <cell r="E3577" t="str">
            <v>5.271,17</v>
          </cell>
        </row>
        <row r="3578">
          <cell r="A3578">
            <v>41191</v>
          </cell>
          <cell r="B3578" t="str">
            <v xml:space="preserve">POSTE DE CONCRETO ARMADO DE SECAO CIRCULAR, EXTENSAO DE 15,00 M, RESISTENCIA DE 1500 DAN, TIPO C-29                                                                                                                                                                                                                                                                                                                                                                                                       </v>
          </cell>
          <cell r="C3578" t="str">
            <v xml:space="preserve">UN    </v>
          </cell>
          <cell r="D3578" t="str">
            <v>CR</v>
          </cell>
          <cell r="E3578" t="str">
            <v>8.083,14</v>
          </cell>
        </row>
        <row r="3579">
          <cell r="A3579">
            <v>41192</v>
          </cell>
          <cell r="B3579" t="str">
            <v xml:space="preserve">POSTE DE CONCRETO ARMADO DE SECAO CIRCULAR, EXTENSAO DE 15,00 M, RESISTENCIA DE 2000 DAN, TIPO C-29                                                                                                                                                                                                                                                                                                                                                                                                       </v>
          </cell>
          <cell r="C3579" t="str">
            <v xml:space="preserve">UN    </v>
          </cell>
          <cell r="D3579" t="str">
            <v>CR</v>
          </cell>
          <cell r="E3579" t="str">
            <v>8.426,61</v>
          </cell>
        </row>
        <row r="3580">
          <cell r="A3580">
            <v>41193</v>
          </cell>
          <cell r="B3580" t="str">
            <v xml:space="preserve">POSTE DE CONCRETO ARMADO DE SECAO CIRCULAR, EXTENSAO DE 15,00 M, RESISTENCIA DE 2500 DAN, TIPO C-29                                                                                                                                                                                                                                                                                                                                                                                                       </v>
          </cell>
          <cell r="C3580" t="str">
            <v xml:space="preserve">UN    </v>
          </cell>
          <cell r="D3580" t="str">
            <v>CR</v>
          </cell>
          <cell r="E3580" t="str">
            <v>13.768,81</v>
          </cell>
        </row>
        <row r="3581">
          <cell r="A3581">
            <v>41194</v>
          </cell>
          <cell r="B3581" t="str">
            <v xml:space="preserve">POSTE DE CONCRETO ARMADO DE SECAO CIRCULAR, EXTENSAO DE 15,00 M, RESISTENCIA DE 3000 DAN, TIPO C-29                                                                                                                                                                                                                                                                                                                                                                                                       </v>
          </cell>
          <cell r="C3581" t="str">
            <v xml:space="preserve">UN    </v>
          </cell>
          <cell r="D3581" t="str">
            <v>CR</v>
          </cell>
          <cell r="E3581" t="str">
            <v>16.429,31</v>
          </cell>
        </row>
        <row r="3582">
          <cell r="A3582">
            <v>5044</v>
          </cell>
          <cell r="B3582" t="str">
            <v xml:space="preserve">POSTE DE CONCRETO ARMADO DE SECAO CIRCULAR, EXTENSAO DE 9,00 M, RESISTENCIA DE 200 A 300 DAN, TIPO C-14                                                                                                                                                                                                                                                                                                                                                                                                   </v>
          </cell>
          <cell r="C3582" t="str">
            <v xml:space="preserve">UN    </v>
          </cell>
          <cell r="D3582" t="str">
            <v>CR</v>
          </cell>
          <cell r="E3582" t="str">
            <v>884,06</v>
          </cell>
        </row>
        <row r="3583">
          <cell r="A3583">
            <v>5059</v>
          </cell>
          <cell r="B3583" t="str">
            <v xml:space="preserve">POSTE DE CONCRETO ARMADO DE SECAO CIRCULAR, EXTENSAO DE 9,00 M, RESISTENCIA DE 300 A 400 DAN, TIPO C-17                                                                                                                                                                                                                                                                                                                                                                                                   </v>
          </cell>
          <cell r="C3583" t="str">
            <v xml:space="preserve">UN    </v>
          </cell>
          <cell r="D3583" t="str">
            <v>CR</v>
          </cell>
          <cell r="E3583" t="str">
            <v>1.057,23</v>
          </cell>
        </row>
        <row r="3584">
          <cell r="A3584">
            <v>41201</v>
          </cell>
          <cell r="B3584" t="str">
            <v xml:space="preserve">POSTE DE CONCRETO ARMADO DE SECAO DUPLO T, EXTENSAO DE 10,00 M, RESISTENCIA DE 1000 DAN, TIPO B-1,5                                                                                                                                                                                                                                                                                                                                                                                                       </v>
          </cell>
          <cell r="C3584" t="str">
            <v xml:space="preserve">UN    </v>
          </cell>
          <cell r="D3584" t="str">
            <v>CR</v>
          </cell>
          <cell r="E3584" t="str">
            <v>2.145,56</v>
          </cell>
        </row>
        <row r="3585">
          <cell r="A3585">
            <v>41199</v>
          </cell>
          <cell r="B3585" t="str">
            <v xml:space="preserve">POSTE DE CONCRETO ARMADO DE SECAO DUPLO T, EXTENSAO DE 10,00 M, RESISTENCIA DE 150 DAN, TIPO D                                                                                                                                                                                                                                                                                                                                                                                                            </v>
          </cell>
          <cell r="C3585" t="str">
            <v xml:space="preserve">UN    </v>
          </cell>
          <cell r="D3585" t="str">
            <v>CR</v>
          </cell>
          <cell r="E3585" t="str">
            <v>689,45</v>
          </cell>
        </row>
        <row r="3586">
          <cell r="A3586">
            <v>5057</v>
          </cell>
          <cell r="B3586" t="str">
            <v xml:space="preserve">POSTE DE CONCRETO ARMADO DE SECAO DUPLO T, EXTENSAO DE 10,00 M, RESISTENCIA DE 300 A 400 DAN, TIPO B OU D                                                                                                                                                                                                                                                                                                                                                                                                 </v>
          </cell>
          <cell r="C3586" t="str">
            <v xml:space="preserve">UN    </v>
          </cell>
          <cell r="D3586" t="str">
            <v>CR</v>
          </cell>
          <cell r="E3586" t="str">
            <v>933,39</v>
          </cell>
        </row>
        <row r="3587">
          <cell r="A3587">
            <v>41200</v>
          </cell>
          <cell r="B3587" t="str">
            <v xml:space="preserve">POSTE DE CONCRETO ARMADO DE SECAO DUPLO T, EXTENSAO DE 10,00 M, RESISTENCIA DE 600 DAN, TIPO B                                                                                                                                                                                                                                                                                                                                                                                                            </v>
          </cell>
          <cell r="C3587" t="str">
            <v xml:space="preserve">UN    </v>
          </cell>
          <cell r="D3587" t="str">
            <v>CR</v>
          </cell>
          <cell r="E3587" t="str">
            <v>1.341,91</v>
          </cell>
        </row>
        <row r="3588">
          <cell r="A3588">
            <v>41205</v>
          </cell>
          <cell r="B3588" t="str">
            <v xml:space="preserve">POSTE DE CONCRETO ARMADO DE SECAO DUPLO T, EXTENSAO DE 11,00 M, RESISTENCIA DE 1000 DAN, TIPO B-1,5                                                                                                                                                                                                                                                                                                                                                                                                       </v>
          </cell>
          <cell r="C3588" t="str">
            <v xml:space="preserve">UN    </v>
          </cell>
          <cell r="D3588" t="str">
            <v>CR</v>
          </cell>
          <cell r="E3588" t="str">
            <v>2.486,54</v>
          </cell>
        </row>
        <row r="3589">
          <cell r="A3589">
            <v>41202</v>
          </cell>
          <cell r="B3589" t="str">
            <v xml:space="preserve">POSTE DE CONCRETO ARMADO DE SECAO DUPLO T, EXTENSAO DE 11,00 M, RESISTENCIA DE 150 DAN, TIPO D                                                                                                                                                                                                                                                                                                                                                                                                            </v>
          </cell>
          <cell r="C3589" t="str">
            <v xml:space="preserve">UN    </v>
          </cell>
          <cell r="D3589" t="str">
            <v>CR</v>
          </cell>
          <cell r="E3589" t="str">
            <v>725,59</v>
          </cell>
        </row>
        <row r="3590">
          <cell r="A3590">
            <v>41206</v>
          </cell>
          <cell r="B3590" t="str">
            <v xml:space="preserve">POSTE DE CONCRETO ARMADO DE SECAO DUPLO T, EXTENSAO DE 11,00 M, RESISTENCIA DE 1500 DAN, TIPO B-3,0                                                                                                                                                                                                                                                                                                                                                                                                       </v>
          </cell>
          <cell r="C3590" t="str">
            <v xml:space="preserve">UN    </v>
          </cell>
          <cell r="D3590" t="str">
            <v>CR</v>
          </cell>
          <cell r="E3590" t="str">
            <v>3.278,39</v>
          </cell>
        </row>
        <row r="3591">
          <cell r="A3591">
            <v>12372</v>
          </cell>
          <cell r="B3591" t="str">
            <v xml:space="preserve">POSTE DE CONCRETO ARMADO DE SECAO DUPLO T, EXTENSAO DE 11,00 M, RESISTENCIA DE 200 DAN, TIPO D                                                                                                                                                                                                                                                                                                                                                                                                            </v>
          </cell>
          <cell r="C3591" t="str">
            <v xml:space="preserve">UN    </v>
          </cell>
          <cell r="D3591" t="str">
            <v>CR</v>
          </cell>
          <cell r="E3591" t="str">
            <v>761,87</v>
          </cell>
        </row>
        <row r="3592">
          <cell r="A3592">
            <v>41207</v>
          </cell>
          <cell r="B3592" t="str">
            <v xml:space="preserve">POSTE DE CONCRETO ARMADO DE SECAO DUPLO T, EXTENSAO DE 11,00 M, RESISTENCIA DE 2000 DAN, TIPO B-4,5                                                                                                                                                                                                                                                                                                                                                                                                       </v>
          </cell>
          <cell r="C3592" t="str">
            <v xml:space="preserve">UN    </v>
          </cell>
          <cell r="D3592" t="str">
            <v>CR</v>
          </cell>
          <cell r="E3592" t="str">
            <v>4.413,37</v>
          </cell>
        </row>
        <row r="3593">
          <cell r="A3593">
            <v>41203</v>
          </cell>
          <cell r="B3593" t="str">
            <v xml:space="preserve">POSTE DE CONCRETO ARMADO DE SECAO DUPLO T, EXTENSAO DE 11,00 M, RESISTENCIA DE 300 DAN, TIPO B                                                                                                                                                                                                                                                                                                                                                                                                            </v>
          </cell>
          <cell r="C3593" t="str">
            <v xml:space="preserve">UN    </v>
          </cell>
          <cell r="D3593" t="str">
            <v>CR</v>
          </cell>
          <cell r="E3593" t="str">
            <v>1.162,31</v>
          </cell>
        </row>
        <row r="3594">
          <cell r="A3594">
            <v>41204</v>
          </cell>
          <cell r="B3594" t="str">
            <v xml:space="preserve">POSTE DE CONCRETO ARMADO DE SECAO DUPLO T, EXTENSAO DE 11,00 M, RESISTENCIA DE 600 DAN, TIPO B                                                                                                                                                                                                                                                                                                                                                                                                            </v>
          </cell>
          <cell r="C3594" t="str">
            <v xml:space="preserve">UN    </v>
          </cell>
          <cell r="D3594" t="str">
            <v>CR</v>
          </cell>
          <cell r="E3594" t="str">
            <v>1.643,22</v>
          </cell>
        </row>
        <row r="3595">
          <cell r="A3595">
            <v>41210</v>
          </cell>
          <cell r="B3595" t="str">
            <v xml:space="preserve">POSTE DE CONCRETO ARMADO DE SECAO DUPLO T, EXTENSAO DE 12,00 M, RESISTENCIA DE 1000 DAN, TIPO B-1,5                                                                                                                                                                                                                                                                                                                                                                                                       </v>
          </cell>
          <cell r="C3595" t="str">
            <v xml:space="preserve">UN    </v>
          </cell>
          <cell r="D3595" t="str">
            <v>CR</v>
          </cell>
          <cell r="E3595" t="str">
            <v>2.744,95</v>
          </cell>
        </row>
        <row r="3596">
          <cell r="A3596">
            <v>41208</v>
          </cell>
          <cell r="B3596" t="str">
            <v xml:space="preserve">POSTE DE CONCRETO ARMADO DE SECAO DUPLO T, EXTENSAO DE 12,00 M, RESISTENCIA DE 150 DAN, TIPO D                                                                                                                                                                                                                                                                                                                                                                                                            </v>
          </cell>
          <cell r="C3596" t="str">
            <v xml:space="preserve">UN    </v>
          </cell>
          <cell r="D3596" t="str">
            <v>CR</v>
          </cell>
          <cell r="E3596" t="str">
            <v>960,89</v>
          </cell>
        </row>
        <row r="3597">
          <cell r="A3597">
            <v>41211</v>
          </cell>
          <cell r="B3597" t="str">
            <v xml:space="preserve">POSTE DE CONCRETO ARMADO DE SECAO DUPLO T, EXTENSAO DE 12,00 M, RESISTENCIA DE 1500 DAN, TIPO B-3,0                                                                                                                                                                                                                                                                                                                                                                                                       </v>
          </cell>
          <cell r="C3597" t="str">
            <v xml:space="preserve">UN    </v>
          </cell>
          <cell r="D3597" t="str">
            <v>CR</v>
          </cell>
          <cell r="E3597" t="str">
            <v>3.867,60</v>
          </cell>
        </row>
        <row r="3598">
          <cell r="A3598">
            <v>13339</v>
          </cell>
          <cell r="B3598" t="str">
            <v xml:space="preserve">POSTE DE CONCRETO ARMADO DE SECAO DUPLO T, EXTENSAO DE 12,00 M, RESISTENCIA DE 300 A 400 DAN, TIPO B OU D                                                                                                                                                                                                                                                                                                                                                                                                 </v>
          </cell>
          <cell r="C3598" t="str">
            <v xml:space="preserve">UN    </v>
          </cell>
          <cell r="D3598" t="str">
            <v>CR</v>
          </cell>
          <cell r="E3598" t="str">
            <v>1.302,24</v>
          </cell>
        </row>
        <row r="3599">
          <cell r="A3599">
            <v>41213</v>
          </cell>
          <cell r="B3599" t="str">
            <v xml:space="preserve">POSTE DE CONCRETO ARMADO DE SECAO DUPLO T, EXTENSAO DE 12,00 M, RESISTENCIA DE 3000 DAN, TIPO B-6,0                                                                                                                                                                                                                                                                                                                                                                                                       </v>
          </cell>
          <cell r="C3599" t="str">
            <v xml:space="preserve">UN    </v>
          </cell>
          <cell r="D3599" t="str">
            <v>CR</v>
          </cell>
          <cell r="E3599" t="str">
            <v>8.016,58</v>
          </cell>
        </row>
        <row r="3600">
          <cell r="A3600">
            <v>41209</v>
          </cell>
          <cell r="B3600" t="str">
            <v xml:space="preserve">POSTE DE CONCRETO ARMADO DE SECAO DUPLO T, EXTENSAO DE 12,00 M, RESISTENCIA DE 600 DAN, TIPO B                                                                                                                                                                                                                                                                                                                                                                                                            </v>
          </cell>
          <cell r="C3600" t="str">
            <v xml:space="preserve">UN    </v>
          </cell>
          <cell r="D3600" t="str">
            <v>CR</v>
          </cell>
          <cell r="E3600" t="str">
            <v>1.791,72</v>
          </cell>
        </row>
        <row r="3601">
          <cell r="A3601">
            <v>41216</v>
          </cell>
          <cell r="B3601" t="str">
            <v xml:space="preserve">POSTE DE CONCRETO ARMADO DE SECAO DUPLO T, EXTENSAO DE 13,00 M, RESISTENCIA DE 1000 DAN, TIPO B-1,5                                                                                                                                                                                                                                                                                                                                                                                                       </v>
          </cell>
          <cell r="C3601" t="str">
            <v xml:space="preserve">UN    </v>
          </cell>
          <cell r="D3601" t="str">
            <v>CR</v>
          </cell>
          <cell r="E3601" t="str">
            <v>3.356,13</v>
          </cell>
        </row>
        <row r="3602">
          <cell r="A3602">
            <v>41217</v>
          </cell>
          <cell r="B3602" t="str">
            <v xml:space="preserve">POSTE DE CONCRETO ARMADO DE SECAO DUPLO T, EXTENSAO DE 13,00 M, RESISTENCIA DE 1500 DAN, TIPO B-3,0                                                                                                                                                                                                                                                                                                                                                                                                       </v>
          </cell>
          <cell r="C3602" t="str">
            <v xml:space="preserve">UN    </v>
          </cell>
          <cell r="D3602" t="str">
            <v>CR</v>
          </cell>
          <cell r="E3602" t="str">
            <v>5.381,07</v>
          </cell>
        </row>
        <row r="3603">
          <cell r="A3603">
            <v>41218</v>
          </cell>
          <cell r="B3603" t="str">
            <v xml:space="preserve">POSTE DE CONCRETO ARMADO DE SECAO DUPLO T, EXTENSAO DE 13,00 M, RESISTENCIA DE 2000 DAN, TIPO B-4,5                                                                                                                                                                                                                                                                                                                                                                                                       </v>
          </cell>
          <cell r="C3603" t="str">
            <v xml:space="preserve">UN    </v>
          </cell>
          <cell r="D3603" t="str">
            <v>CR</v>
          </cell>
          <cell r="E3603" t="str">
            <v>7.216,18</v>
          </cell>
        </row>
        <row r="3604">
          <cell r="A3604">
            <v>41214</v>
          </cell>
          <cell r="B3604" t="str">
            <v xml:space="preserve">POSTE DE CONCRETO ARMADO DE SECAO DUPLO T, EXTENSAO DE 13,00 M, RESISTENCIA DE 300 DAN, TIPO B                                                                                                                                                                                                                                                                                                                                                                                                            </v>
          </cell>
          <cell r="C3604" t="str">
            <v xml:space="preserve">UN    </v>
          </cell>
          <cell r="D3604" t="str">
            <v>CR</v>
          </cell>
          <cell r="E3604" t="str">
            <v>1.521,52</v>
          </cell>
        </row>
        <row r="3605">
          <cell r="A3605">
            <v>41215</v>
          </cell>
          <cell r="B3605" t="str">
            <v xml:space="preserve">POSTE DE CONCRETO ARMADO DE SECAO DUPLO T, EXTENSAO DE 13,00 M, RESISTENCIA DE 600 DAN, TIPO B                                                                                                                                                                                                                                                                                                                                                                                                            </v>
          </cell>
          <cell r="C3605" t="str">
            <v xml:space="preserve">UN    </v>
          </cell>
          <cell r="D3605" t="str">
            <v>CR</v>
          </cell>
          <cell r="E3605" t="str">
            <v>2.290,85</v>
          </cell>
        </row>
        <row r="3606">
          <cell r="A3606">
            <v>41221</v>
          </cell>
          <cell r="B3606" t="str">
            <v xml:space="preserve">POSTE DE CONCRETO ARMADO DE SECAO DUPLO T, EXTENSAO DE 15,00 M, RESISTENCIA DE 1500 DAN, TIPO B-3,0                                                                                                                                                                                                                                                                                                                                                                                                       </v>
          </cell>
          <cell r="C3606" t="str">
            <v xml:space="preserve">UN    </v>
          </cell>
          <cell r="D3606" t="str">
            <v>CR</v>
          </cell>
          <cell r="E3606" t="str">
            <v>6.633,20</v>
          </cell>
        </row>
        <row r="3607">
          <cell r="A3607">
            <v>41222</v>
          </cell>
          <cell r="B3607" t="str">
            <v xml:space="preserve">POSTE DE CONCRETO ARMADO DE SECAO DUPLO T, EXTENSAO DE 15,00 M, RESISTENCIA DE 2000 DAN, TIPO B-4,5                                                                                                                                                                                                                                                                                                                                                                                                       </v>
          </cell>
          <cell r="C3607" t="str">
            <v xml:space="preserve">UN    </v>
          </cell>
          <cell r="D3607" t="str">
            <v>CR</v>
          </cell>
          <cell r="E3607" t="str">
            <v>9.492,19</v>
          </cell>
        </row>
        <row r="3608">
          <cell r="A3608">
            <v>41195</v>
          </cell>
          <cell r="B3608" t="str">
            <v xml:space="preserve">POSTE DE CONCRETO ARMADO DE SECAO DUPLO T, EXTENSAO DE 8,00 M, RESISTENCIA DE 150 DAN, TIPO D                                                                                                                                                                                                                                                                                                                                                                                                             </v>
          </cell>
          <cell r="C3608" t="str">
            <v xml:space="preserve">UN    </v>
          </cell>
          <cell r="D3608" t="str">
            <v>CR</v>
          </cell>
          <cell r="E3608" t="str">
            <v>487,87</v>
          </cell>
        </row>
        <row r="3609">
          <cell r="A3609">
            <v>41198</v>
          </cell>
          <cell r="B3609" t="str">
            <v xml:space="preserve">POSTE DE CONCRETO ARMADO DE SECAO DUPLO T, EXTENSAO DE 9,00 M, RESISTENCIA DE 1000 DAN, TIPO B-1,5                                                                                                                                                                                                                                                                                                                                                                                                        </v>
          </cell>
          <cell r="C3609" t="str">
            <v xml:space="preserve">UN    </v>
          </cell>
          <cell r="D3609" t="str">
            <v>CR</v>
          </cell>
          <cell r="E3609" t="str">
            <v>1.906,48</v>
          </cell>
        </row>
        <row r="3610">
          <cell r="A3610">
            <v>41196</v>
          </cell>
          <cell r="B3610" t="str">
            <v xml:space="preserve">POSTE DE CONCRETO ARMADO DE SECAO DUPLO T, EXTENSAO DE 9,00 M, RESISTENCIA DE 150 DAN, TIPO D                                                                                                                                                                                                                                                                                                                                                                                                             </v>
          </cell>
          <cell r="C3610" t="str">
            <v xml:space="preserve">UN    </v>
          </cell>
          <cell r="D3610" t="str">
            <v>CR</v>
          </cell>
          <cell r="E3610" t="str">
            <v>604,74</v>
          </cell>
        </row>
        <row r="3611">
          <cell r="A3611">
            <v>5033</v>
          </cell>
          <cell r="B3611" t="str">
            <v xml:space="preserve">POSTE DE CONCRETO ARMADO DE SECAO DUPLO T, EXTENSAO DE 9,00 M, RESISTENCIA DE 300 A 400 DAN, TIPO B OU D                                                                                                                                                                                                                                                                                                                                                                                                  </v>
          </cell>
          <cell r="C3611" t="str">
            <v xml:space="preserve">UN    </v>
          </cell>
          <cell r="D3611" t="str">
            <v xml:space="preserve">C </v>
          </cell>
          <cell r="E3611" t="str">
            <v>794,00</v>
          </cell>
        </row>
        <row r="3612">
          <cell r="A3612">
            <v>41197</v>
          </cell>
          <cell r="B3612" t="str">
            <v xml:space="preserve">POSTE DE CONCRETO ARMADO DE SECAO DUPLO T, EXTENSAO DE 9,00 M, RESISTENCIA DE 600 DAN, TIPO B                                                                                                                                                                                                                                                                                                                                                                                                             </v>
          </cell>
          <cell r="C3612" t="str">
            <v xml:space="preserve">UN    </v>
          </cell>
          <cell r="D3612" t="str">
            <v>CR</v>
          </cell>
          <cell r="E3612" t="str">
            <v>1.179,38</v>
          </cell>
        </row>
        <row r="3613">
          <cell r="A3613">
            <v>12388</v>
          </cell>
          <cell r="B3613" t="str">
            <v xml:space="preserve">POSTE DECORATIVO PARA JARDIM EM ACO TUBULAR, SEM LUMINARIA, H = *2,5* M                                                                                                                                                                                                                                                                                                                                                                                                                                   </v>
          </cell>
          <cell r="C3613" t="str">
            <v xml:space="preserve">UN    </v>
          </cell>
          <cell r="D3613" t="str">
            <v>CR</v>
          </cell>
          <cell r="E3613" t="str">
            <v>285,63</v>
          </cell>
        </row>
        <row r="3614">
          <cell r="A3614">
            <v>2731</v>
          </cell>
          <cell r="B3614" t="str">
            <v xml:space="preserve">POSTE ROLICO DE MADEIRA TRATADA, D = 20 A 25 CM, H = 12,00 M, EM EUCALIPTO OU EQUIVALENTE DA REGIAO                                                                                                                                                                                                                                                                                                                                                                                                       </v>
          </cell>
          <cell r="C3614" t="str">
            <v xml:space="preserve">M     </v>
          </cell>
          <cell r="D3614" t="str">
            <v>CR</v>
          </cell>
          <cell r="E3614" t="str">
            <v>100,25</v>
          </cell>
        </row>
        <row r="3615">
          <cell r="A3615">
            <v>41457</v>
          </cell>
          <cell r="B3615" t="str">
            <v xml:space="preserve">POSTES METALICOS AUTOPORTANTES, CONICO OU TELESCOPICO, PARA SPDA, ALTURA 10 METROS LIVRES                                                                                                                                                                                                                                                                                                                                                                                                                 </v>
          </cell>
          <cell r="C3615" t="str">
            <v xml:space="preserve">UN    </v>
          </cell>
          <cell r="D3615" t="str">
            <v>CR</v>
          </cell>
          <cell r="E3615" t="str">
            <v>1.507,73</v>
          </cell>
        </row>
        <row r="3616">
          <cell r="A3616">
            <v>41458</v>
          </cell>
          <cell r="B3616" t="str">
            <v xml:space="preserve">POSTES METALICOS AUTOPORTANTES, CONICO OU TELESCOPICO, PARA SPDA, ALTURA 12 METROS LIVRES                                                                                                                                                                                                                                                                                                                                                                                                                 </v>
          </cell>
          <cell r="C3616" t="str">
            <v xml:space="preserve">UN    </v>
          </cell>
          <cell r="D3616" t="str">
            <v>CR</v>
          </cell>
          <cell r="E3616" t="str">
            <v>2.104,86</v>
          </cell>
        </row>
        <row r="3617">
          <cell r="A3617">
            <v>41459</v>
          </cell>
          <cell r="B3617" t="str">
            <v xml:space="preserve">POSTES METALICOS AUTOPORTANTES, CONICO OU TELESCOPICO, PARA SPDA, ALTURA 15 METROS LIVRES                                                                                                                                                                                                                                                                                                                                                                                                                 </v>
          </cell>
          <cell r="C3617" t="str">
            <v xml:space="preserve">UN    </v>
          </cell>
          <cell r="D3617" t="str">
            <v>CR</v>
          </cell>
          <cell r="E3617" t="str">
            <v>2.936,12</v>
          </cell>
        </row>
        <row r="3618">
          <cell r="A3618">
            <v>41461</v>
          </cell>
          <cell r="B3618" t="str">
            <v xml:space="preserve">POSTES METALICOS AUTOPORTANTES, CONICO OU TELESCOPICO, PARA SPDA, ALTURA 20 METROS LIVRES                                                                                                                                                                                                                                                                                                                                                                                                                 </v>
          </cell>
          <cell r="C3618" t="str">
            <v xml:space="preserve">UN    </v>
          </cell>
          <cell r="D3618" t="str">
            <v>CR</v>
          </cell>
          <cell r="E3618" t="str">
            <v>4.003,26</v>
          </cell>
        </row>
        <row r="3619">
          <cell r="A3619">
            <v>44537</v>
          </cell>
          <cell r="B3619" t="str">
            <v xml:space="preserve">POZOLANA DE CLASSE  C                                                                                                                                                                                                                                                                                                                                                                                                                                                                                     </v>
          </cell>
          <cell r="C3619" t="str">
            <v xml:space="preserve">T     </v>
          </cell>
          <cell r="D3619" t="str">
            <v>CR</v>
          </cell>
          <cell r="E3619" t="str">
            <v>346,27</v>
          </cell>
        </row>
        <row r="3620">
          <cell r="A3620">
            <v>11844</v>
          </cell>
          <cell r="B3620" t="str">
            <v xml:space="preserve">PRANCHA APARELHADA *4 X 30* CM, EM MACARANDUBA/MASSARANDUBA, ANGELIM OU EQUIVALENTE DA REGIAO                                                                                                                                                                                                                                                                                                                                                                                                             </v>
          </cell>
          <cell r="C3620" t="str">
            <v xml:space="preserve">M     </v>
          </cell>
          <cell r="D3620" t="str">
            <v>CR</v>
          </cell>
          <cell r="E3620" t="str">
            <v>63,13</v>
          </cell>
        </row>
        <row r="3621">
          <cell r="A3621">
            <v>4465</v>
          </cell>
          <cell r="B3621" t="str">
            <v xml:space="preserve">PRANCHA NAO APARELHADA *6 X 25* CM, EM MACARANDUBA/MASSARANDUBA, ANGELIM OU EQUIVALENTE DA REGIAO - BRUTA                                                                                                                                                                                                                                                                                                                                                                                                 </v>
          </cell>
          <cell r="C3621" t="str">
            <v xml:space="preserve">M     </v>
          </cell>
          <cell r="D3621" t="str">
            <v>CR</v>
          </cell>
          <cell r="E3621" t="str">
            <v>52,46</v>
          </cell>
        </row>
        <row r="3622">
          <cell r="A3622">
            <v>35273</v>
          </cell>
          <cell r="B3622" t="str">
            <v xml:space="preserve">PRANCHA NAO APARELHADA *6 X 30* CM, EM MACARANDUBA/MASSARANDUBA, ANGELIM OU EQUIVALENTE DA REGIAO - BRUTA                                                                                                                                                                                                                                                                                                                                                                                                 </v>
          </cell>
          <cell r="C3622" t="str">
            <v xml:space="preserve">M     </v>
          </cell>
          <cell r="D3622" t="str">
            <v>CR</v>
          </cell>
          <cell r="E3622" t="str">
            <v>62,92</v>
          </cell>
        </row>
        <row r="3623">
          <cell r="A3623">
            <v>4470</v>
          </cell>
          <cell r="B3623" t="str">
            <v xml:space="preserve">PRANCHA NAO APARELHADA *6 X 40* CM, EM MACARANDUBA/MASSARANDUBA, ANGELIM OU EQUIVALENTE DA REGIAO - BRUTA                                                                                                                                                                                                                                                                                                                                                                                                 </v>
          </cell>
          <cell r="C3623" t="str">
            <v xml:space="preserve">M     </v>
          </cell>
          <cell r="D3623" t="str">
            <v>CR</v>
          </cell>
          <cell r="E3623" t="str">
            <v>145,21</v>
          </cell>
        </row>
        <row r="3624">
          <cell r="A3624">
            <v>20204</v>
          </cell>
          <cell r="B3624" t="str">
            <v xml:space="preserve">PRANCHAO APARELHADO *7,5 X 23* CM, EM MACARANDUBA/MASSARANDUBA, ANGELIM OU EQUIVALENTE DA REGIAO                                                                                                                                                                                                                                                                                                                                                                                                          </v>
          </cell>
          <cell r="C3624" t="str">
            <v xml:space="preserve">M     </v>
          </cell>
          <cell r="D3624" t="str">
            <v>CR</v>
          </cell>
          <cell r="E3624" t="str">
            <v>96,80</v>
          </cell>
        </row>
        <row r="3625">
          <cell r="A3625">
            <v>20208</v>
          </cell>
          <cell r="B3625" t="str">
            <v xml:space="preserve">PRANCHAO APARELHADO *8 X 30* CM, EM MACARANDUBA/MASSARANDUBA, ANGELIM OU EQUIVALENTE DA REGIAO                                                                                                                                                                                                                                                                                                                                                                                                            </v>
          </cell>
          <cell r="C3625" t="str">
            <v xml:space="preserve">M     </v>
          </cell>
          <cell r="D3625" t="str">
            <v>CR</v>
          </cell>
          <cell r="E3625" t="str">
            <v>130,68</v>
          </cell>
        </row>
        <row r="3626">
          <cell r="A3626">
            <v>4437</v>
          </cell>
          <cell r="B3626" t="str">
            <v xml:space="preserve">PRANCHAO NAO APARELHADO *7,5 X 23* CM, EM MACARANDUBA/MASSARANDUBA, ANGELIM OU EQUIVALENTE DA REGIAO - BRUTA                                                                                                                                                                                                                                                                                                                                                                                              </v>
          </cell>
          <cell r="C3626" t="str">
            <v xml:space="preserve">M     </v>
          </cell>
          <cell r="D3626" t="str">
            <v>CR</v>
          </cell>
          <cell r="E3626" t="str">
            <v>108,90</v>
          </cell>
        </row>
        <row r="3627">
          <cell r="A3627">
            <v>14580</v>
          </cell>
          <cell r="B3627" t="str">
            <v xml:space="preserve">PRANCHAO NAO APARELHADO *8 X 30* CM, EM MACARANDUBA/MASSARANDUBA, ANGELIM OU EQUIVALENTE DA REGIAO - BRUTA                                                                                                                                                                                                                                                                                                                                                                                                </v>
          </cell>
          <cell r="C3627" t="str">
            <v xml:space="preserve">M     </v>
          </cell>
          <cell r="D3627" t="str">
            <v>CR</v>
          </cell>
          <cell r="E3627" t="str">
            <v>108,90</v>
          </cell>
        </row>
        <row r="3628">
          <cell r="A3628">
            <v>40304</v>
          </cell>
          <cell r="B3628" t="str">
            <v xml:space="preserve">PREGO DE ACO POLIDO COM CABECA DUPLA 17 X 27 (2 1/2 X 11)                                                                                                                                                                                                                                                                                                                                                                                                                                                 </v>
          </cell>
          <cell r="C3628" t="str">
            <v xml:space="preserve">KG    </v>
          </cell>
          <cell r="D3628" t="str">
            <v>CR</v>
          </cell>
          <cell r="E3628" t="str">
            <v>16,82</v>
          </cell>
        </row>
        <row r="3629">
          <cell r="A3629">
            <v>5065</v>
          </cell>
          <cell r="B3629" t="str">
            <v xml:space="preserve">PREGO DE ACO POLIDO COM CABECA 10 X 10 (7/8 X 17)                                                                                                                                                                                                                                                                                                                                                                                                                                                         </v>
          </cell>
          <cell r="C3629" t="str">
            <v xml:space="preserve">KG    </v>
          </cell>
          <cell r="D3629" t="str">
            <v>CR</v>
          </cell>
          <cell r="E3629" t="str">
            <v>25,93</v>
          </cell>
        </row>
        <row r="3630">
          <cell r="A3630">
            <v>5072</v>
          </cell>
          <cell r="B3630" t="str">
            <v xml:space="preserve">PREGO DE ACO POLIDO COM CABECA 10 X 11 (1 X 17)                                                                                                                                                                                                                                                                                                                                                                                                                                                           </v>
          </cell>
          <cell r="C3630" t="str">
            <v xml:space="preserve">KG    </v>
          </cell>
          <cell r="D3630" t="str">
            <v>CR</v>
          </cell>
          <cell r="E3630" t="str">
            <v>23,98</v>
          </cell>
        </row>
        <row r="3631">
          <cell r="A3631">
            <v>5066</v>
          </cell>
          <cell r="B3631" t="str">
            <v xml:space="preserve">PREGO DE ACO POLIDO COM CABECA 12 X 12                                                                                                                                                                                                                                                                                                                                                                                                                                                                    </v>
          </cell>
          <cell r="C3631" t="str">
            <v xml:space="preserve">KG    </v>
          </cell>
          <cell r="D3631" t="str">
            <v>CR</v>
          </cell>
          <cell r="E3631" t="str">
            <v>17,96</v>
          </cell>
        </row>
        <row r="3632">
          <cell r="A3632">
            <v>5063</v>
          </cell>
          <cell r="B3632" t="str">
            <v xml:space="preserve">PREGO DE ACO POLIDO COM CABECA 14 X 18 (1 1/2 X 14)                                                                                                                                                                                                                                                                                                                                                                                                                                                       </v>
          </cell>
          <cell r="C3632" t="str">
            <v xml:space="preserve">KG    </v>
          </cell>
          <cell r="D3632" t="str">
            <v>CR</v>
          </cell>
          <cell r="E3632" t="str">
            <v>16,26</v>
          </cell>
        </row>
        <row r="3633">
          <cell r="A3633">
            <v>20247</v>
          </cell>
          <cell r="B3633" t="str">
            <v xml:space="preserve">PREGO DE ACO POLIDO COM CABECA 15 X 15 (1 1/4 X 13)                                                                                                                                                                                                                                                                                                                                                                                                                                                       </v>
          </cell>
          <cell r="C3633" t="str">
            <v xml:space="preserve">KG    </v>
          </cell>
          <cell r="D3633" t="str">
            <v>CR</v>
          </cell>
          <cell r="E3633" t="str">
            <v>15,09</v>
          </cell>
        </row>
        <row r="3634">
          <cell r="A3634">
            <v>5074</v>
          </cell>
          <cell r="B3634" t="str">
            <v xml:space="preserve">PREGO DE ACO POLIDO COM CABECA 15 X 18 (1 1/2 X 13)                                                                                                                                                                                                                                                                                                                                                                                                                                                       </v>
          </cell>
          <cell r="C3634" t="str">
            <v xml:space="preserve">KG    </v>
          </cell>
          <cell r="D3634" t="str">
            <v>CR</v>
          </cell>
          <cell r="E3634" t="str">
            <v>15,27</v>
          </cell>
        </row>
        <row r="3635">
          <cell r="A3635">
            <v>5067</v>
          </cell>
          <cell r="B3635" t="str">
            <v xml:space="preserve">PREGO DE ACO POLIDO COM CABECA 16 X 24 (2 1/4 X 12)                                                                                                                                                                                                                                                                                                                                                                                                                                                       </v>
          </cell>
          <cell r="C3635" t="str">
            <v xml:space="preserve">KG    </v>
          </cell>
          <cell r="D3635" t="str">
            <v>CR</v>
          </cell>
          <cell r="E3635" t="str">
            <v>14,53</v>
          </cell>
        </row>
        <row r="3636">
          <cell r="A3636">
            <v>5078</v>
          </cell>
          <cell r="B3636" t="str">
            <v xml:space="preserve">PREGO DE ACO POLIDO COM CABECA 16 X 27 (2 1/2 X 12)                                                                                                                                                                                                                                                                                                                                                                                                                                                       </v>
          </cell>
          <cell r="C3636" t="str">
            <v xml:space="preserve">KG    </v>
          </cell>
          <cell r="D3636" t="str">
            <v>CR</v>
          </cell>
          <cell r="E3636" t="str">
            <v>14,36</v>
          </cell>
        </row>
        <row r="3637">
          <cell r="A3637">
            <v>5068</v>
          </cell>
          <cell r="B3637" t="str">
            <v xml:space="preserve">PREGO DE ACO POLIDO COM CABECA 17 X 21 (2 X 11)                                                                                                                                                                                                                                                                                                                                                                                                                                                           </v>
          </cell>
          <cell r="C3637" t="str">
            <v xml:space="preserve">KG    </v>
          </cell>
          <cell r="D3637" t="str">
            <v>CR</v>
          </cell>
          <cell r="E3637" t="str">
            <v>13,63</v>
          </cell>
        </row>
        <row r="3638">
          <cell r="A3638">
            <v>5073</v>
          </cell>
          <cell r="B3638" t="str">
            <v xml:space="preserve">PREGO DE ACO POLIDO COM CABECA 17 X 24 (2 1/4 X 11)                                                                                                                                                                                                                                                                                                                                                                                                                                                       </v>
          </cell>
          <cell r="C3638" t="str">
            <v xml:space="preserve">KG    </v>
          </cell>
          <cell r="D3638" t="str">
            <v>CR</v>
          </cell>
          <cell r="E3638" t="str">
            <v>13,89</v>
          </cell>
        </row>
        <row r="3639">
          <cell r="A3639">
            <v>5069</v>
          </cell>
          <cell r="B3639" t="str">
            <v xml:space="preserve">PREGO DE ACO POLIDO COM CABECA 17 X 27 (2 1/2 X 11)                                                                                                                                                                                                                                                                                                                                                                                                                                                       </v>
          </cell>
          <cell r="C3639" t="str">
            <v xml:space="preserve">KG    </v>
          </cell>
          <cell r="D3639" t="str">
            <v>CR</v>
          </cell>
          <cell r="E3639" t="str">
            <v>13,89</v>
          </cell>
        </row>
        <row r="3640">
          <cell r="A3640">
            <v>5070</v>
          </cell>
          <cell r="B3640" t="str">
            <v xml:space="preserve">PREGO DE ACO POLIDO COM CABECA 17 X 30 (2 3/4 X 11)                                                                                                                                                                                                                                                                                                                                                                                                                                                       </v>
          </cell>
          <cell r="C3640" t="str">
            <v xml:space="preserve">KG    </v>
          </cell>
          <cell r="D3640" t="str">
            <v>CR</v>
          </cell>
          <cell r="E3640" t="str">
            <v>14,04</v>
          </cell>
        </row>
        <row r="3641">
          <cell r="A3641">
            <v>5071</v>
          </cell>
          <cell r="B3641" t="str">
            <v xml:space="preserve">PREGO DE ACO POLIDO COM CABECA 18 X 24 (2 1/4 X 10)                                                                                                                                                                                                                                                                                                                                                                                                                                                       </v>
          </cell>
          <cell r="C3641" t="str">
            <v xml:space="preserve">KG    </v>
          </cell>
          <cell r="D3641" t="str">
            <v>CR</v>
          </cell>
          <cell r="E3641" t="str">
            <v>13,63</v>
          </cell>
        </row>
        <row r="3642">
          <cell r="A3642">
            <v>5061</v>
          </cell>
          <cell r="B3642" t="str">
            <v xml:space="preserve">PREGO DE ACO POLIDO COM CABECA 18 X 27 (2 1/2 X 10)                                                                                                                                                                                                                                                                                                                                                                                                                                                       </v>
          </cell>
          <cell r="C3642" t="str">
            <v xml:space="preserve">KG    </v>
          </cell>
          <cell r="D3642" t="str">
            <v xml:space="preserve">C </v>
          </cell>
          <cell r="E3642" t="str">
            <v>13,40</v>
          </cell>
        </row>
        <row r="3643">
          <cell r="A3643">
            <v>5075</v>
          </cell>
          <cell r="B3643" t="str">
            <v xml:space="preserve">PREGO DE ACO POLIDO COM CABECA 18 X 30 (2 3/4 X 10)                                                                                                                                                                                                                                                                                                                                                                                                                                                       </v>
          </cell>
          <cell r="C3643" t="str">
            <v xml:space="preserve">KG    </v>
          </cell>
          <cell r="D3643" t="str">
            <v>CR</v>
          </cell>
          <cell r="E3643" t="str">
            <v>13,63</v>
          </cell>
        </row>
        <row r="3644">
          <cell r="A3644">
            <v>39027</v>
          </cell>
          <cell r="B3644" t="str">
            <v xml:space="preserve">PREGO DE ACO POLIDO COM CABECA 19  X 36 (3 1/4  X  9)                                                                                                                                                                                                                                                                                                                                                                                                                                                     </v>
          </cell>
          <cell r="C3644" t="str">
            <v xml:space="preserve">KG    </v>
          </cell>
          <cell r="D3644" t="str">
            <v>CR</v>
          </cell>
          <cell r="E3644" t="str">
            <v>13,62</v>
          </cell>
        </row>
        <row r="3645">
          <cell r="A3645">
            <v>5062</v>
          </cell>
          <cell r="B3645" t="str">
            <v xml:space="preserve">PREGO DE ACO POLIDO COM CABECA 19 X 33 (3 X 9)                                                                                                                                                                                                                                                                                                                                                                                                                                                            </v>
          </cell>
          <cell r="C3645" t="str">
            <v xml:space="preserve">KG    </v>
          </cell>
          <cell r="D3645" t="str">
            <v>CR</v>
          </cell>
          <cell r="E3645" t="str">
            <v>13,81</v>
          </cell>
        </row>
        <row r="3646">
          <cell r="A3646">
            <v>40568</v>
          </cell>
          <cell r="B3646" t="str">
            <v xml:space="preserve">PREGO DE ACO POLIDO COM CABECA 22 X 48 (4 1/4 X 5)                                                                                                                                                                                                                                                                                                                                                                                                                                                        </v>
          </cell>
          <cell r="C3646" t="str">
            <v xml:space="preserve">KG    </v>
          </cell>
          <cell r="D3646" t="str">
            <v>CR</v>
          </cell>
          <cell r="E3646" t="str">
            <v>13,73</v>
          </cell>
        </row>
        <row r="3647">
          <cell r="A3647">
            <v>39026</v>
          </cell>
          <cell r="B3647" t="str">
            <v xml:space="preserve">PREGO DE ACO POLIDO SEM CABECA 15 X 15 (1 1/4 X 13)                                                                                                                                                                                                                                                                                                                                                                                                                                                       </v>
          </cell>
          <cell r="C3647" t="str">
            <v xml:space="preserve">KG    </v>
          </cell>
          <cell r="D3647" t="str">
            <v>CR</v>
          </cell>
          <cell r="E3647" t="str">
            <v>15,33</v>
          </cell>
        </row>
        <row r="3648">
          <cell r="A3648">
            <v>42431</v>
          </cell>
          <cell r="B3648" t="str">
            <v xml:space="preserve">PRESSAO DE PERNAS TRIPLO, EM TUBO DE ACO CARBONO, PINTURA NO PROCESSO ELETROSTATICO - EQUIPAMENTO DE GINASTICA PARA ACADEMIA AO AR LIVRE / ACADEMIA DA TERCEIRA IDADE - ATI                                                                                                                                                                                                                                                                                                                               </v>
          </cell>
          <cell r="C3648" t="str">
            <v xml:space="preserve">UN    </v>
          </cell>
          <cell r="D3648" t="str">
            <v>CR</v>
          </cell>
          <cell r="E3648" t="str">
            <v>3.957,85</v>
          </cell>
        </row>
        <row r="3649">
          <cell r="A3649">
            <v>44074</v>
          </cell>
          <cell r="B3649" t="str">
            <v xml:space="preserve">PRIMER DE POLIURETANO                                                                                                                                                                                                                                                                                                                                                                                                                                                                                     </v>
          </cell>
          <cell r="C3649" t="str">
            <v xml:space="preserve">L     </v>
          </cell>
          <cell r="D3649" t="str">
            <v>CR</v>
          </cell>
          <cell r="E3649" t="str">
            <v>553,09</v>
          </cell>
        </row>
        <row r="3650">
          <cell r="A3650">
            <v>44072</v>
          </cell>
          <cell r="B3650" t="str">
            <v xml:space="preserve">PRIMER EPOXI / EPOXIDICO                                                                                                                                                                                                                                                                                                                                                                                                                                                                                  </v>
          </cell>
          <cell r="C3650" t="str">
            <v xml:space="preserve">L     </v>
          </cell>
          <cell r="D3650" t="str">
            <v>CR</v>
          </cell>
          <cell r="E3650" t="str">
            <v>121,83</v>
          </cell>
        </row>
        <row r="3651">
          <cell r="A3651">
            <v>511</v>
          </cell>
          <cell r="B3651" t="str">
            <v xml:space="preserve">PRIMER PARA MANTA ASFALTICA A BASE DE ASFALTO MODIFICADO DILUIDO EM SOLVENTE, APLICACAO A FRIO                                                                                                                                                                                                                                                                                                                                                                                                            </v>
          </cell>
          <cell r="C3651" t="str">
            <v xml:space="preserve">L     </v>
          </cell>
          <cell r="D3651" t="str">
            <v xml:space="preserve">C </v>
          </cell>
          <cell r="E3651" t="str">
            <v>18,52</v>
          </cell>
        </row>
        <row r="3652">
          <cell r="A3652">
            <v>37540</v>
          </cell>
          <cell r="B3652" t="str">
            <v xml:space="preserve">PROJETOR DE ARGAMASSA, CAPACIDADE DE PROJECAO 1,5 M3/H, ALCANCE DA PROJECAO 30 ATE 60 M, MOTOR ELETRICO TRIFASICO                                                                                                                                                                                                                                                                                                                                                                                         </v>
          </cell>
          <cell r="C3652" t="str">
            <v xml:space="preserve">UN    </v>
          </cell>
          <cell r="D3652" t="str">
            <v>CR</v>
          </cell>
          <cell r="E3652" t="str">
            <v>78.265,63</v>
          </cell>
        </row>
        <row r="3653">
          <cell r="A3653">
            <v>37548</v>
          </cell>
          <cell r="B3653" t="str">
            <v xml:space="preserve">PROJETOR DE ARGAMASSA, CAPACIDADE DE PROJECAO 2,0 M3/H, ALCANCE DA PROJECAO ATE 50 M, MOTOR ELETRICO TRIFASICO                                                                                                                                                                                                                                                                                                                                                                                            </v>
          </cell>
          <cell r="C3653" t="str">
            <v xml:space="preserve">UN    </v>
          </cell>
          <cell r="D3653" t="str">
            <v>CR</v>
          </cell>
          <cell r="E3653" t="str">
            <v>103.740,69</v>
          </cell>
        </row>
        <row r="3654">
          <cell r="A3654">
            <v>39828</v>
          </cell>
          <cell r="B3654" t="str">
            <v xml:space="preserve">PROJETOR PNEUMATICO DE ARGAMASSA PARA CHAPISCO E REBOCO COM RECIPIENTE ACOPLADO, TIPO CANEQUNHA, COM VOLUME DE 1,50 L, SEM COMPRESSOR                                                                                                                                                                                                                                                                                                                                                                     </v>
          </cell>
          <cell r="C3654" t="str">
            <v xml:space="preserve">UN    </v>
          </cell>
          <cell r="D3654" t="str">
            <v>CR</v>
          </cell>
          <cell r="E3654" t="str">
            <v>622,34</v>
          </cell>
        </row>
        <row r="3655">
          <cell r="A3655">
            <v>12273</v>
          </cell>
          <cell r="B3655" t="str">
            <v xml:space="preserve">PROJETOR RETANGULAR FECHADO PARA LAMPADA VAPOR DE MERCURIO/SODIO 250 W A 500 W, CABECEIRAS EM ALUMINIO FUNDIDO, CORPO EM ALUMINIO ANODIZADO, PARA LAMPADA E40 FECHAMENTO EM VIDRO TEMPERADO.                                                                                                                                                                                                                                                                                                              </v>
          </cell>
          <cell r="C3655" t="str">
            <v xml:space="preserve">UN    </v>
          </cell>
          <cell r="D3655" t="str">
            <v>CR</v>
          </cell>
          <cell r="E3655" t="str">
            <v>113,69</v>
          </cell>
        </row>
        <row r="3656">
          <cell r="A3656">
            <v>38392</v>
          </cell>
          <cell r="B3656" t="str">
            <v xml:space="preserve">PROLONGADOR/EXTENSOR PARA ROLO DE PINTURA 3 M                                                                                                                                                                                                                                                                                                                                                                                                                                                             </v>
          </cell>
          <cell r="C3656" t="str">
            <v xml:space="preserve">UN    </v>
          </cell>
          <cell r="D3656" t="str">
            <v>CR</v>
          </cell>
          <cell r="E3656" t="str">
            <v>68,73</v>
          </cell>
        </row>
        <row r="3657">
          <cell r="A3657">
            <v>11735</v>
          </cell>
          <cell r="B3657" t="str">
            <v xml:space="preserve">PROLONGAMENTO / PROLONGADOR PARA CAIXA SIFONADA, PVC, 100 MM X 200 MM (NBR 5688)                                                                                                                                                                                                                                                                                                                                                                                                                          </v>
          </cell>
          <cell r="C3657" t="str">
            <v xml:space="preserve">UN    </v>
          </cell>
          <cell r="D3657" t="str">
            <v>CR</v>
          </cell>
          <cell r="E3657" t="str">
            <v>10,09</v>
          </cell>
        </row>
        <row r="3658">
          <cell r="A3658">
            <v>11737</v>
          </cell>
          <cell r="B3658" t="str">
            <v xml:space="preserve">PROLONGAMENTO / PROLONGADOR PARA CAIXA SIFONADA, PVC, 150 MM X 150 MM (NBR 5688)                                                                                                                                                                                                                                                                                                                                                                                                                          </v>
          </cell>
          <cell r="C3658" t="str">
            <v xml:space="preserve">UN    </v>
          </cell>
          <cell r="D3658" t="str">
            <v>CR</v>
          </cell>
          <cell r="E3658" t="str">
            <v>14,31</v>
          </cell>
        </row>
        <row r="3659">
          <cell r="A3659">
            <v>11738</v>
          </cell>
          <cell r="B3659" t="str">
            <v xml:space="preserve">PROLONGAMENTO / PROLONGADOR PARA CAIXA SIFONADA, PVC, 150 MM X 200 MM (NBR 5688)                                                                                                                                                                                                                                                                                                                                                                                                                          </v>
          </cell>
          <cell r="C3659" t="str">
            <v xml:space="preserve">UN    </v>
          </cell>
          <cell r="D3659" t="str">
            <v>CR</v>
          </cell>
          <cell r="E3659" t="str">
            <v>18,04</v>
          </cell>
        </row>
        <row r="3660">
          <cell r="A3660">
            <v>36143</v>
          </cell>
          <cell r="B3660" t="str">
            <v xml:space="preserve">PROTETOR AUDITIVO TIPO CONCHA COM ABAFADOR DE RUIDOS, ATENUACAO ACIMA DE 22 DB                                                                                                                                                                                                                                                                                                                                                                                                                            </v>
          </cell>
          <cell r="C3660" t="str">
            <v xml:space="preserve">UN    </v>
          </cell>
          <cell r="D3660" t="str">
            <v>CR</v>
          </cell>
          <cell r="E3660" t="str">
            <v>30,72</v>
          </cell>
        </row>
        <row r="3661">
          <cell r="A3661">
            <v>36142</v>
          </cell>
          <cell r="B3661" t="str">
            <v xml:space="preserve">PROTETOR AUDITIVO TIPO PLUG DE INSERCAO COM CORDAO, ATENUACAO SUPERIOR A 15 DB                                                                                                                                                                                                                                                                                                                                                                                                                            </v>
          </cell>
          <cell r="C3661" t="str">
            <v xml:space="preserve">UN    </v>
          </cell>
          <cell r="D3661" t="str">
            <v>CR</v>
          </cell>
          <cell r="E3661" t="str">
            <v>2,24</v>
          </cell>
        </row>
        <row r="3662">
          <cell r="A3662">
            <v>36146</v>
          </cell>
          <cell r="B3662" t="str">
            <v xml:space="preserve">PROTETOR SOLAR FPS 30, EMBALAGEM 2 LITROS                                                                                                                                                                                                                                                                                                                                                                                                                                                                 </v>
          </cell>
          <cell r="C3662" t="str">
            <v xml:space="preserve">UN    </v>
          </cell>
          <cell r="D3662" t="str">
            <v>CR</v>
          </cell>
          <cell r="E3662" t="str">
            <v>254,83</v>
          </cell>
        </row>
        <row r="3663">
          <cell r="A3663">
            <v>39015</v>
          </cell>
          <cell r="B3663" t="str">
            <v xml:space="preserve">PROTETOR/PONTEIRA PLASTICA PARA PONTA DE VERGALHAO DE ATE 1", TIPO PROTETOR DE ESPERA                                                                                                                                                                                                                                                                                                                                                                                                                     </v>
          </cell>
          <cell r="C3663" t="str">
            <v xml:space="preserve">UN    </v>
          </cell>
          <cell r="D3663" t="str">
            <v xml:space="preserve">C </v>
          </cell>
          <cell r="E3663" t="str">
            <v>0,97</v>
          </cell>
        </row>
        <row r="3664">
          <cell r="A3664">
            <v>38377</v>
          </cell>
          <cell r="B3664" t="str">
            <v xml:space="preserve">PRUMO DE CENTRO EM ACO *400* G                                                                                                                                                                                                                                                                                                                                                                                                                                                                            </v>
          </cell>
          <cell r="C3664" t="str">
            <v xml:space="preserve">UN    </v>
          </cell>
          <cell r="D3664" t="str">
            <v>CR</v>
          </cell>
          <cell r="E3664" t="str">
            <v>43,82</v>
          </cell>
        </row>
        <row r="3665">
          <cell r="A3665">
            <v>38376</v>
          </cell>
          <cell r="B3665" t="str">
            <v xml:space="preserve">PRUMO DE PAREDE EM ACO 700 A 750 G                                                                                                                                                                                                                                                                                                                                                                                                                                                                        </v>
          </cell>
          <cell r="C3665" t="str">
            <v xml:space="preserve">UN    </v>
          </cell>
          <cell r="D3665" t="str">
            <v>CR</v>
          </cell>
          <cell r="E3665" t="str">
            <v>49,96</v>
          </cell>
        </row>
        <row r="3666">
          <cell r="A3666">
            <v>38116</v>
          </cell>
          <cell r="B3666" t="str">
            <v xml:space="preserve">PULSADOR CAMPAINHA 10A, 250V (APENAS MODULO)                                                                                                                                                                                                                                                                                                                                                                                                                                                              </v>
          </cell>
          <cell r="C3666" t="str">
            <v xml:space="preserve">UN    </v>
          </cell>
          <cell r="D3666" t="str">
            <v>CR</v>
          </cell>
          <cell r="E3666" t="str">
            <v>6,19</v>
          </cell>
        </row>
        <row r="3667">
          <cell r="A3667">
            <v>38066</v>
          </cell>
          <cell r="B3667" t="str">
            <v xml:space="preserve">PULSADOR CAMPAINHA 10A, 250V, CONJUNTO MONTADO PARA EMBUTIR 4" X 2" (PLACA + SUPORTE + MODULO)                                                                                                                                                                                                                                                                                                                                                                                                            </v>
          </cell>
          <cell r="C3667" t="str">
            <v xml:space="preserve">UN    </v>
          </cell>
          <cell r="D3667" t="str">
            <v>CR</v>
          </cell>
          <cell r="E3667" t="str">
            <v>10,23</v>
          </cell>
        </row>
        <row r="3668">
          <cell r="A3668">
            <v>38117</v>
          </cell>
          <cell r="B3668" t="str">
            <v xml:space="preserve">PULSADOR MINUTERIA 10A, 250V (APENAS MODULO)                                                                                                                                                                                                                                                                                                                                                                                                                                                              </v>
          </cell>
          <cell r="C3668" t="str">
            <v xml:space="preserve">UN    </v>
          </cell>
          <cell r="D3668" t="str">
            <v>CR</v>
          </cell>
          <cell r="E3668" t="str">
            <v>10,55</v>
          </cell>
        </row>
        <row r="3669">
          <cell r="A3669">
            <v>38067</v>
          </cell>
          <cell r="B3669" t="str">
            <v xml:space="preserve">PULSADOR MINUTERIA 10A, 250V, CONJUNTO MONTADO PARA EMBUTIR 4" X 2" (PLACA + SUPORTE + MODULO)                                                                                                                                                                                                                                                                                                                                                                                                            </v>
          </cell>
          <cell r="C3669" t="str">
            <v xml:space="preserve">UN    </v>
          </cell>
          <cell r="D3669" t="str">
            <v>CR</v>
          </cell>
          <cell r="E3669" t="str">
            <v>14,40</v>
          </cell>
        </row>
        <row r="3670">
          <cell r="A3670">
            <v>11522</v>
          </cell>
          <cell r="B3670" t="str">
            <v xml:space="preserve">PUXADOR DE EMBUTIR TIPO CONCHA, COM FURO PARA CHAVE, EM LATAO CROMADO,  COMPRIMENTO DE APROX *100* MM E LARGURA DE APROX *40* MM                                                                                                                                                                                                                                                                                                                                                                          </v>
          </cell>
          <cell r="C3670" t="str">
            <v xml:space="preserve">UN    </v>
          </cell>
          <cell r="D3670" t="str">
            <v>CR</v>
          </cell>
          <cell r="E3670" t="str">
            <v>12,56</v>
          </cell>
        </row>
        <row r="3671">
          <cell r="A3671">
            <v>43600</v>
          </cell>
          <cell r="B3671" t="str">
            <v xml:space="preserve">PUXADOR TIPO ALCA, EM ZAMAC CROMADO, COM COMPRIMENTO DE APROX 150 MM, COM ROSETA PARA PORTAS DE MADEIRAS, INCLUINDO PARAFUSOS                                                                                                                                                                                                                                                                                                                                                                             </v>
          </cell>
          <cell r="C3671" t="str">
            <v xml:space="preserve">UN    </v>
          </cell>
          <cell r="D3671" t="str">
            <v>CR</v>
          </cell>
          <cell r="E3671" t="str">
            <v>50,35</v>
          </cell>
        </row>
        <row r="3672">
          <cell r="A3672">
            <v>5080</v>
          </cell>
          <cell r="B3672" t="str">
            <v xml:space="preserve">PUXADOR TIPO ALCA, EM ZAMAC CROMADO, COM ROSETAS, COMPRIMENTO DE APROX *100* MM, PARA PORTAS E JANELAS DE MADEIRA, INCLUINDO PARAFUSOS                                                                                                                                                                                                                                                                                                                                                                    </v>
          </cell>
          <cell r="C3672" t="str">
            <v xml:space="preserve">UN    </v>
          </cell>
          <cell r="D3672" t="str">
            <v>CR</v>
          </cell>
          <cell r="E3672" t="str">
            <v>19,63</v>
          </cell>
        </row>
        <row r="3673">
          <cell r="A3673">
            <v>38168</v>
          </cell>
          <cell r="B3673" t="str">
            <v xml:space="preserve">PUXADOR TUBULAR RETO DUPLO, EM ALUMINIO CROMADO, COMPRIMENTO DE APROX 400 MM E DIAMETRO DE 25 MM (1")                                                                                                                                                                                                                                                                                                                                                                                                     </v>
          </cell>
          <cell r="C3673" t="str">
            <v xml:space="preserve">UN    </v>
          </cell>
          <cell r="D3673" t="str">
            <v>CR</v>
          </cell>
          <cell r="E3673" t="str">
            <v>137,09</v>
          </cell>
        </row>
        <row r="3674">
          <cell r="A3674">
            <v>43601</v>
          </cell>
          <cell r="B3674" t="str">
            <v xml:space="preserve">PUXADOR TUBULAR RETO SIMPLES, EM ALUMINIO CROMADO, COM COMPRIMENTO DE APROX 400 MM E DIAMETRO DE 25 MM                                                                                                                                                                                                                                                                                                                                                                                                    </v>
          </cell>
          <cell r="C3674" t="str">
            <v xml:space="preserve">UN    </v>
          </cell>
          <cell r="D3674" t="str">
            <v>CR</v>
          </cell>
          <cell r="E3674" t="str">
            <v>68,54</v>
          </cell>
        </row>
        <row r="3675">
          <cell r="A3675">
            <v>13393</v>
          </cell>
          <cell r="B3675" t="str">
            <v xml:space="preserve">QUADRO DE DISTRIBUICAO COM BARRAMENTO TRIFASICO, DE EMBUTIR, EM CHAPA DE ACO GALVANIZADO, PARA 12 DISJUNTORES DIN, 100 A                                                                                                                                                                                                                                                                                                                                                                                  </v>
          </cell>
          <cell r="C3675" t="str">
            <v xml:space="preserve">UN    </v>
          </cell>
          <cell r="D3675" t="str">
            <v>CR</v>
          </cell>
          <cell r="E3675" t="str">
            <v>340,49</v>
          </cell>
        </row>
        <row r="3676">
          <cell r="A3676">
            <v>13395</v>
          </cell>
          <cell r="B3676" t="str">
            <v xml:space="preserve">QUADRO DE DISTRIBUICAO COM BARRAMENTO TRIFASICO, DE EMBUTIR, EM CHAPA DE ACO GALVANIZADO, PARA 18 DISJUNTORES DIN, 100 A, INCLUINDO BARRAMENTO                                                                                                                                                                                                                                                                                                                                                            </v>
          </cell>
          <cell r="C3676" t="str">
            <v xml:space="preserve">UN    </v>
          </cell>
          <cell r="D3676" t="str">
            <v>CR</v>
          </cell>
          <cell r="E3676" t="str">
            <v>477,17</v>
          </cell>
        </row>
        <row r="3677">
          <cell r="A3677">
            <v>12039</v>
          </cell>
          <cell r="B3677" t="str">
            <v xml:space="preserve">QUADRO DE DISTRIBUICAO COM BARRAMENTO TRIFASICO, DE EMBUTIR, EM CHAPA DE ACO GALVANIZADO, PARA 24 DISJUNTORES DIN, 100 A                                                                                                                                                                                                                                                                                                                                                                                  </v>
          </cell>
          <cell r="C3677" t="str">
            <v xml:space="preserve">UN    </v>
          </cell>
          <cell r="D3677" t="str">
            <v>CR</v>
          </cell>
          <cell r="E3677" t="str">
            <v>501,45</v>
          </cell>
        </row>
        <row r="3678">
          <cell r="A3678">
            <v>13396</v>
          </cell>
          <cell r="B3678" t="str">
            <v xml:space="preserve">QUADRO DE DISTRIBUICAO COM BARRAMENTO TRIFASICO, DE EMBUTIR, EM CHAPA DE ACO GALVANIZADO, PARA 28 DISJUNTORES DIN, 100 A                                                                                                                                                                                                                                                                                                                                                                                  </v>
          </cell>
          <cell r="C3678" t="str">
            <v xml:space="preserve">UN    </v>
          </cell>
          <cell r="D3678" t="str">
            <v>CR</v>
          </cell>
          <cell r="E3678" t="str">
            <v>704,26</v>
          </cell>
        </row>
        <row r="3679">
          <cell r="A3679">
            <v>12041</v>
          </cell>
          <cell r="B3679" t="str">
            <v xml:space="preserve">QUADRO DE DISTRIBUICAO COM BARRAMENTO TRIFASICO, DE EMBUTIR, EM CHAPA DE ACO GALVANIZADO, PARA 30 DISJUNTORES DIN, 150 A                                                                                                                                                                                                                                                                                                                                                                                  </v>
          </cell>
          <cell r="C3679" t="str">
            <v xml:space="preserve">UN    </v>
          </cell>
          <cell r="D3679" t="str">
            <v>CR</v>
          </cell>
          <cell r="E3679" t="str">
            <v>575,07</v>
          </cell>
        </row>
        <row r="3680">
          <cell r="A3680">
            <v>12043</v>
          </cell>
          <cell r="B3680" t="str">
            <v xml:space="preserve">QUADRO DE DISTRIBUICAO COM BARRAMENTO TRIFASICO, DE EMBUTIR, EM CHAPA DE ACO GALVANIZADO, PARA 30 DISJUNTORES DIN, 225 A                                                                                                                                                                                                                                                                                                                                                                                  </v>
          </cell>
          <cell r="C3680" t="str">
            <v xml:space="preserve">UN    </v>
          </cell>
          <cell r="D3680" t="str">
            <v>CR</v>
          </cell>
          <cell r="E3680" t="str">
            <v>1.214,17</v>
          </cell>
        </row>
        <row r="3681">
          <cell r="A3681">
            <v>39762</v>
          </cell>
          <cell r="B3681" t="str">
            <v xml:space="preserve">QUADRO DE DISTRIBUICAO COM BARRAMENTO TRIFASICO, DE EMBUTIR, EM CHAPA DE ACO GALVANIZADO, PARA 36 DISJUNTORES DIN, 100 A                                                                                                                                                                                                                                                                                                                                                                                  </v>
          </cell>
          <cell r="C3681" t="str">
            <v xml:space="preserve">UN    </v>
          </cell>
          <cell r="D3681" t="str">
            <v>CR</v>
          </cell>
          <cell r="E3681" t="str">
            <v>577,98</v>
          </cell>
        </row>
        <row r="3682">
          <cell r="A3682">
            <v>12042</v>
          </cell>
          <cell r="B3682" t="str">
            <v xml:space="preserve">QUADRO DE DISTRIBUICAO COM BARRAMENTO TRIFASICO, DE EMBUTIR, EM CHAPA DE ACO GALVANIZADO, PARA 40 DISJUNTORES DIN, 100 A                                                                                                                                                                                                                                                                                                                                                                                  </v>
          </cell>
          <cell r="C3682" t="str">
            <v xml:space="preserve">UN    </v>
          </cell>
          <cell r="D3682" t="str">
            <v>CR</v>
          </cell>
          <cell r="E3682" t="str">
            <v>843,83</v>
          </cell>
        </row>
        <row r="3683">
          <cell r="A3683">
            <v>39763</v>
          </cell>
          <cell r="B3683" t="str">
            <v xml:space="preserve">QUADRO DE DISTRIBUICAO COM BARRAMENTO TRIFASICO, DE EMBUTIR, EM CHAPA DE ACO GALVANIZADO, PARA 48 DISJUNTORES DIN, 100 A                                                                                                                                                                                                                                                                                                                                                                                  </v>
          </cell>
          <cell r="C3683" t="str">
            <v xml:space="preserve">UN    </v>
          </cell>
          <cell r="D3683" t="str">
            <v>CR</v>
          </cell>
          <cell r="E3683" t="str">
            <v>987,59</v>
          </cell>
        </row>
        <row r="3684">
          <cell r="A3684">
            <v>39760</v>
          </cell>
          <cell r="B3684" t="str">
            <v xml:space="preserve">QUADRO DE DISTRIBUICAO COM BARRAMENTO TRIFASICO, DE SOBREPOR, EM CHAPA DE ACO GALVANIZADO, PARA *42* DISJUNTORES DIN, 100 A                                                                                                                                                                                                                                                                                                                                                                               </v>
          </cell>
          <cell r="C3684" t="str">
            <v xml:space="preserve">UN    </v>
          </cell>
          <cell r="D3684" t="str">
            <v>CR</v>
          </cell>
          <cell r="E3684" t="str">
            <v>984,34</v>
          </cell>
        </row>
        <row r="3685">
          <cell r="A3685">
            <v>39756</v>
          </cell>
          <cell r="B3685" t="str">
            <v xml:space="preserve">QUADRO DE DISTRIBUICAO COM BARRAMENTO TRIFASICO, DE SOBREPOR, EM CHAPA DE ACO GALVANIZADO, PARA 12 DISJUNTORES DIN, 100 A                                                                                                                                                                                                                                                                                                                                                                                 </v>
          </cell>
          <cell r="C3685" t="str">
            <v xml:space="preserve">UN    </v>
          </cell>
          <cell r="D3685" t="str">
            <v>CR</v>
          </cell>
          <cell r="E3685" t="str">
            <v>353,44</v>
          </cell>
        </row>
        <row r="3686">
          <cell r="A3686">
            <v>12038</v>
          </cell>
          <cell r="B3686" t="str">
            <v xml:space="preserve">QUADRO DE DISTRIBUICAO COM BARRAMENTO TRIFASICO, DE SOBREPOR, EM CHAPA DE ACO GALVANIZADO, PARA 18 DISJUNTORES DIN, 100 A                                                                                                                                                                                                                                                                                                                                                                                 </v>
          </cell>
          <cell r="C3686" t="str">
            <v xml:space="preserve">UN    </v>
          </cell>
          <cell r="D3686" t="str">
            <v>CR</v>
          </cell>
          <cell r="E3686" t="str">
            <v>441,63</v>
          </cell>
        </row>
        <row r="3687">
          <cell r="A3687">
            <v>39757</v>
          </cell>
          <cell r="B3687" t="str">
            <v xml:space="preserve">QUADRO DE DISTRIBUICAO COM BARRAMENTO TRIFASICO, DE SOBREPOR, EM CHAPA DE ACO GALVANIZADO, PARA 28 DISJUNTORES DIN, 100 A                                                                                                                                                                                                                                                                                                                                                                                 </v>
          </cell>
          <cell r="C3687" t="str">
            <v xml:space="preserve">UN    </v>
          </cell>
          <cell r="D3687" t="str">
            <v>CR</v>
          </cell>
          <cell r="E3687" t="str">
            <v>408,37</v>
          </cell>
        </row>
        <row r="3688">
          <cell r="A3688">
            <v>39758</v>
          </cell>
          <cell r="B3688" t="str">
            <v xml:space="preserve">QUADRO DE DISTRIBUICAO COM BARRAMENTO TRIFASICO, DE SOBREPOR, EM CHAPA DE ACO GALVANIZADO, PARA 30 DISJUNTORES DIN, 100 A                                                                                                                                                                                                                                                                                                                                                                                 </v>
          </cell>
          <cell r="C3688" t="str">
            <v xml:space="preserve">UN    </v>
          </cell>
          <cell r="D3688" t="str">
            <v>CR</v>
          </cell>
          <cell r="E3688" t="str">
            <v>595,14</v>
          </cell>
        </row>
        <row r="3689">
          <cell r="A3689">
            <v>39759</v>
          </cell>
          <cell r="B3689" t="str">
            <v xml:space="preserve">QUADRO DE DISTRIBUICAO COM BARRAMENTO TRIFASICO, DE SOBREPOR, EM CHAPA DE ACO GALVANIZADO, PARA 36 DISJUNTORES DIN, 100 A                                                                                                                                                                                                                                                                                                                                                                                 </v>
          </cell>
          <cell r="C3689" t="str">
            <v xml:space="preserve">UN    </v>
          </cell>
          <cell r="D3689" t="str">
            <v>CR</v>
          </cell>
          <cell r="E3689" t="str">
            <v>735,01</v>
          </cell>
        </row>
        <row r="3690">
          <cell r="A3690">
            <v>39761</v>
          </cell>
          <cell r="B3690" t="str">
            <v xml:space="preserve">QUADRO DE DISTRIBUICAO COM BARRAMENTO TRIFASICO, DE SOBREPOR, EM CHAPA DE ACO GALVANIZADO, PARA 48 DISJUNTORES DIN, 100 A                                                                                                                                                                                                                                                                                                                                                                                 </v>
          </cell>
          <cell r="C3690" t="str">
            <v xml:space="preserve">UN    </v>
          </cell>
          <cell r="D3690" t="str">
            <v>CR</v>
          </cell>
          <cell r="E3690" t="str">
            <v>883,50</v>
          </cell>
        </row>
        <row r="3691">
          <cell r="A3691">
            <v>39805</v>
          </cell>
          <cell r="B3691" t="str">
            <v xml:space="preserve">QUADRO DE DISTRIBUICAO, EM PVC, DE EMBUTIR, COM BARRAMENTO TERRA / NEUTRO, PARA 12 DISJUNTORES NEMA OU 16 DISJUNTORES DIN                                                                                                                                                                                                                                                                                                                                                                                 </v>
          </cell>
          <cell r="C3691" t="str">
            <v xml:space="preserve">UN    </v>
          </cell>
          <cell r="D3691" t="str">
            <v>CR</v>
          </cell>
          <cell r="E3691" t="str">
            <v>136,16</v>
          </cell>
        </row>
        <row r="3692">
          <cell r="A3692">
            <v>39806</v>
          </cell>
          <cell r="B3692" t="str">
            <v xml:space="preserve">QUADRO DE DISTRIBUICAO, EM PVC, DE EMBUTIR, COM BARRAMENTO TERRA / NEUTRO, PARA 18 DISJUNTORES NEMA OU 24 DISJUNTORES DIN                                                                                                                                                                                                                                                                                                                                                                                 </v>
          </cell>
          <cell r="C3692" t="str">
            <v xml:space="preserve">UN    </v>
          </cell>
          <cell r="D3692" t="str">
            <v>CR</v>
          </cell>
          <cell r="E3692" t="str">
            <v>252,27</v>
          </cell>
        </row>
        <row r="3693">
          <cell r="A3693">
            <v>39807</v>
          </cell>
          <cell r="B3693" t="str">
            <v xml:space="preserve">QUADRO DE DISTRIBUICAO, EM PVC, DE EMBUTIR, COM BARRAMENTO TERRA / NEUTRO, PARA 27 DISJUNTORES NEMA OU 36 DISJUNTORES DIN                                                                                                                                                                                                                                                                                                                                                                                 </v>
          </cell>
          <cell r="C3693" t="str">
            <v xml:space="preserve">UN    </v>
          </cell>
          <cell r="D3693" t="str">
            <v>CR</v>
          </cell>
          <cell r="E3693" t="str">
            <v>546,74</v>
          </cell>
        </row>
        <row r="3694">
          <cell r="A3694">
            <v>43100</v>
          </cell>
          <cell r="B3694" t="str">
            <v xml:space="preserve">QUADRO DE DISTRIBUICAO, EM PVC, DE EMBUTIR, COM BARRAMENTO TERRA / NEUTRO, PARA 48 DISJUNTORES DIN                                                                                                                                                                                                                                                                                                                                                                                                        </v>
          </cell>
          <cell r="C3694" t="str">
            <v xml:space="preserve">UN    </v>
          </cell>
          <cell r="D3694" t="str">
            <v>CR</v>
          </cell>
          <cell r="E3694" t="str">
            <v>427,43</v>
          </cell>
        </row>
        <row r="3695">
          <cell r="A3695">
            <v>39804</v>
          </cell>
          <cell r="B3695" t="str">
            <v xml:space="preserve">QUADRO DE DISTRIBUICAO, EM PVC, DE EMBUTIR, COM BARRAMENTO TERRA / NEUTRO, PARA 6 DISJUNTORES NEMA OU 8 DISJUNTORES DIN                                                                                                                                                                                                                                                                                                                                                                                   </v>
          </cell>
          <cell r="C3695" t="str">
            <v xml:space="preserve">UN    </v>
          </cell>
          <cell r="D3695" t="str">
            <v>CR</v>
          </cell>
          <cell r="E3695" t="str">
            <v>79,95</v>
          </cell>
        </row>
        <row r="3696">
          <cell r="A3696">
            <v>39796</v>
          </cell>
          <cell r="B3696" t="str">
            <v xml:space="preserve">QUADRO DE DISTRIBUICAO, SEM BARRAMENTO, EM PVC, DE EMBUTIR, PARA 12 DISJUNTORES NEMA OU 16 DISJUNTORES DIN                                                                                                                                                                                                                                                                                                                                                                                                </v>
          </cell>
          <cell r="C3696" t="str">
            <v xml:space="preserve">UN    </v>
          </cell>
          <cell r="D3696" t="str">
            <v>CR</v>
          </cell>
          <cell r="E3696" t="str">
            <v>82,81</v>
          </cell>
        </row>
        <row r="3697">
          <cell r="A3697">
            <v>39797</v>
          </cell>
          <cell r="B3697" t="str">
            <v xml:space="preserve">QUADRO DE DISTRIBUICAO, SEM BARRAMENTO, EM PVC, DE EMBUTIR, PARA 18 DISJUNTORES NEMA OU 24 DISJUNTORES DIN                                                                                                                                                                                                                                                                                                                                                                                                </v>
          </cell>
          <cell r="C3697" t="str">
            <v xml:space="preserve">UN    </v>
          </cell>
          <cell r="D3697" t="str">
            <v xml:space="preserve">C </v>
          </cell>
          <cell r="E3697" t="str">
            <v>130,00</v>
          </cell>
        </row>
        <row r="3698">
          <cell r="A3698">
            <v>39798</v>
          </cell>
          <cell r="B3698" t="str">
            <v xml:space="preserve">QUADRO DE DISTRIBUICAO, SEM BARRAMENTO, EM PVC, DE EMBUTIR, PARA 27 DISJUNTORES NEMA OU 36 DISJUNTORES DIN                                                                                                                                                                                                                                                                                                                                                                                                </v>
          </cell>
          <cell r="C3698" t="str">
            <v xml:space="preserve">UN    </v>
          </cell>
          <cell r="D3698" t="str">
            <v>CR</v>
          </cell>
          <cell r="E3698" t="str">
            <v>222,99</v>
          </cell>
        </row>
        <row r="3699">
          <cell r="A3699">
            <v>39794</v>
          </cell>
          <cell r="B3699" t="str">
            <v xml:space="preserve">QUADRO DE DISTRIBUICAO, SEM BARRAMENTO, EM PVC, DE EMBUTIR, PARA 3 DISJUNTORES NEMA OU 4 DISJUNTORES DIN                                                                                                                                                                                                                                                                                                                                                                                                  </v>
          </cell>
          <cell r="C3699" t="str">
            <v xml:space="preserve">UN    </v>
          </cell>
          <cell r="D3699" t="str">
            <v>CR</v>
          </cell>
          <cell r="E3699" t="str">
            <v>35,15</v>
          </cell>
        </row>
        <row r="3700">
          <cell r="A3700">
            <v>39795</v>
          </cell>
          <cell r="B3700" t="str">
            <v xml:space="preserve">QUADRO DE DISTRIBUICAO, SEM BARRAMENTO, EM PVC, DE EMBUTIR, PARA 6 DISJUNTORES NEMA OU 8 DISJUNTORES DIN                                                                                                                                                                                                                                                                                                                                                                                                  </v>
          </cell>
          <cell r="C3700" t="str">
            <v xml:space="preserve">UN    </v>
          </cell>
          <cell r="D3700" t="str">
            <v>CR</v>
          </cell>
          <cell r="E3700" t="str">
            <v>55,53</v>
          </cell>
        </row>
        <row r="3701">
          <cell r="A3701">
            <v>39799</v>
          </cell>
          <cell r="B3701" t="str">
            <v xml:space="preserve">QUADRO DE DISTRIBUICAO, SEM BARRAMENTO, EM PVC, DE SOBREPOR,  PARA 3 DISJUNTORES NEMA OU 4 DISJUNTORES DIN                                                                                                                                                                                                                                                                                                                                                                                                </v>
          </cell>
          <cell r="C3701" t="str">
            <v xml:space="preserve">UN    </v>
          </cell>
          <cell r="D3701" t="str">
            <v>CR</v>
          </cell>
          <cell r="E3701" t="str">
            <v>40,97</v>
          </cell>
        </row>
        <row r="3702">
          <cell r="A3702">
            <v>39801</v>
          </cell>
          <cell r="B3702" t="str">
            <v xml:space="preserve">QUADRO DE DISTRIBUICAO, SEM BARRAMENTO, EM PVC, DE SOBREPOR, PARA 12 DISJUNTORES NEMA OU 16 DISJUNTORES DIN                                                                                                                                                                                                                                                                                                                                                                                               </v>
          </cell>
          <cell r="C3702" t="str">
            <v xml:space="preserve">UN    </v>
          </cell>
          <cell r="D3702" t="str">
            <v>CR</v>
          </cell>
          <cell r="E3702" t="str">
            <v>117,27</v>
          </cell>
        </row>
        <row r="3703">
          <cell r="A3703">
            <v>39802</v>
          </cell>
          <cell r="B3703" t="str">
            <v xml:space="preserve">QUADRO DE DISTRIBUICAO, SEM BARRAMENTO, EM PVC, DE SOBREPOR, PARA 18 DISJUNTORES NEMA OU 24 DISJUNTORES DIN                                                                                                                                                                                                                                                                                                                                                                                               </v>
          </cell>
          <cell r="C3703" t="str">
            <v xml:space="preserve">UN    </v>
          </cell>
          <cell r="D3703" t="str">
            <v>CR</v>
          </cell>
          <cell r="E3703" t="str">
            <v>171,89</v>
          </cell>
        </row>
        <row r="3704">
          <cell r="A3704">
            <v>39803</v>
          </cell>
          <cell r="B3704" t="str">
            <v xml:space="preserve">QUADRO DE DISTRIBUICAO, SEM BARRAMENTO, EM PVC, DE SOBREPOR, PARA 27 DISJUNTORES NEMA OU 36 DISJUNTORES DIN                                                                                                                                                                                                                                                                                                                                                                                               </v>
          </cell>
          <cell r="C3704" t="str">
            <v xml:space="preserve">UN    </v>
          </cell>
          <cell r="D3704" t="str">
            <v>CR</v>
          </cell>
          <cell r="E3704" t="str">
            <v>239,79</v>
          </cell>
        </row>
        <row r="3705">
          <cell r="A3705">
            <v>39800</v>
          </cell>
          <cell r="B3705" t="str">
            <v xml:space="preserve">QUADRO DE DISTRIBUICAO, SEM BARRAMENTO, EM PVC, DE SOBREPOR, PARA 6 DISJUNTORES NEMA OU 8 DISJUNTORES DIN                                                                                                                                                                                                                                                                                                                                                                                                 </v>
          </cell>
          <cell r="C3705" t="str">
            <v xml:space="preserve">UN    </v>
          </cell>
          <cell r="D3705" t="str">
            <v>CR</v>
          </cell>
          <cell r="E3705" t="str">
            <v>69,80</v>
          </cell>
        </row>
        <row r="3706">
          <cell r="A3706">
            <v>43837</v>
          </cell>
          <cell r="B3706" t="str">
            <v xml:space="preserve">RACK DE PISO PARA SERVIDOR, ABERTO, EM COLUNA, 44U X *570* MM                                                                                                                                                                                                                                                                                                                                                                                                                                             </v>
          </cell>
          <cell r="C3706" t="str">
            <v xml:space="preserve">UN    </v>
          </cell>
          <cell r="D3706" t="str">
            <v>CR</v>
          </cell>
          <cell r="E3706" t="str">
            <v>1.177,78</v>
          </cell>
        </row>
        <row r="3707">
          <cell r="A3707">
            <v>43836</v>
          </cell>
          <cell r="B3707" t="str">
            <v xml:space="preserve">RACK DE PISO PARA SERVIDOR, FECHADO, 44U, COM PORTA, 44U X *570* MM                                                                                                                                                                                                                                                                                                                                                                                                                                       </v>
          </cell>
          <cell r="C3707" t="str">
            <v xml:space="preserve">UN    </v>
          </cell>
          <cell r="D3707" t="str">
            <v>CR</v>
          </cell>
          <cell r="E3707" t="str">
            <v>2.396,59</v>
          </cell>
        </row>
        <row r="3708">
          <cell r="A3708">
            <v>21059</v>
          </cell>
          <cell r="B3708" t="str">
            <v xml:space="preserve">RALO FOFO COM REQUADRO, QUADRADO 150 X 150 MM                                                                                                                                                                                                                                                                                                                                                                                                                                                             </v>
          </cell>
          <cell r="C3708" t="str">
            <v xml:space="preserve">UN    </v>
          </cell>
          <cell r="D3708" t="str">
            <v>CR</v>
          </cell>
          <cell r="E3708" t="str">
            <v>62,52</v>
          </cell>
        </row>
        <row r="3709">
          <cell r="A3709">
            <v>11234</v>
          </cell>
          <cell r="B3709" t="str">
            <v xml:space="preserve">RALO FOFO COM REQUADRO, QUADRADO 200 X 200 MM                                                                                                                                                                                                                                                                                                                                                                                                                                                             </v>
          </cell>
          <cell r="C3709" t="str">
            <v xml:space="preserve">UN    </v>
          </cell>
          <cell r="D3709" t="str">
            <v>CR</v>
          </cell>
          <cell r="E3709" t="str">
            <v>94,24</v>
          </cell>
        </row>
        <row r="3710">
          <cell r="A3710">
            <v>21060</v>
          </cell>
          <cell r="B3710" t="str">
            <v xml:space="preserve">RALO FOFO COM REQUADRO, QUADRADO 250 X 250 MM                                                                                                                                                                                                                                                                                                                                                                                                                                                             </v>
          </cell>
          <cell r="C3710" t="str">
            <v xml:space="preserve">UN    </v>
          </cell>
          <cell r="D3710" t="str">
            <v>CR</v>
          </cell>
          <cell r="E3710" t="str">
            <v>115,99</v>
          </cell>
        </row>
        <row r="3711">
          <cell r="A3711">
            <v>21061</v>
          </cell>
          <cell r="B3711" t="str">
            <v xml:space="preserve">RALO FOFO COM REQUADRO, QUADRADO 300 X 300 MM                                                                                                                                                                                                                                                                                                                                                                                                                                                             </v>
          </cell>
          <cell r="C3711" t="str">
            <v xml:space="preserve">UN    </v>
          </cell>
          <cell r="D3711" t="str">
            <v>CR</v>
          </cell>
          <cell r="E3711" t="str">
            <v>144,99</v>
          </cell>
        </row>
        <row r="3712">
          <cell r="A3712">
            <v>21062</v>
          </cell>
          <cell r="B3712" t="str">
            <v xml:space="preserve">RALO FOFO COM REQUADRO, QUADRADO 400 X 400 MM                                                                                                                                                                                                                                                                                                                                                                                                                                                             </v>
          </cell>
          <cell r="C3712" t="str">
            <v xml:space="preserve">UN    </v>
          </cell>
          <cell r="D3712" t="str">
            <v>CR</v>
          </cell>
          <cell r="E3712" t="str">
            <v>228,36</v>
          </cell>
        </row>
        <row r="3713">
          <cell r="A3713">
            <v>11708</v>
          </cell>
          <cell r="B3713" t="str">
            <v xml:space="preserve">RALO FOFO SEMIESFERICO, 100 MM, PARA LAJES/ CALHAS                                                                                                                                                                                                                                                                                                                                                                                                                                                        </v>
          </cell>
          <cell r="C3713" t="str">
            <v xml:space="preserve">UN    </v>
          </cell>
          <cell r="D3713" t="str">
            <v>CR</v>
          </cell>
          <cell r="E3713" t="str">
            <v>24,92</v>
          </cell>
        </row>
        <row r="3714">
          <cell r="A3714">
            <v>11709</v>
          </cell>
          <cell r="B3714" t="str">
            <v xml:space="preserve">RALO FOFO SEMIESFERICO, 150 MM, PARA LAJES/ CALHAS                                                                                                                                                                                                                                                                                                                                                                                                                                                        </v>
          </cell>
          <cell r="C3714" t="str">
            <v xml:space="preserve">UN    </v>
          </cell>
          <cell r="D3714" t="str">
            <v>CR</v>
          </cell>
          <cell r="E3714" t="str">
            <v>58,54</v>
          </cell>
        </row>
        <row r="3715">
          <cell r="A3715">
            <v>11710</v>
          </cell>
          <cell r="B3715" t="str">
            <v xml:space="preserve">RALO FOFO SEMIESFERICO, 200 MM, PARA LAJES/ CALHAS                                                                                                                                                                                                                                                                                                                                                                                                                                                        </v>
          </cell>
          <cell r="C3715" t="str">
            <v xml:space="preserve">UN    </v>
          </cell>
          <cell r="D3715" t="str">
            <v>CR</v>
          </cell>
          <cell r="E3715" t="str">
            <v>134,57</v>
          </cell>
        </row>
        <row r="3716">
          <cell r="A3716">
            <v>11707</v>
          </cell>
          <cell r="B3716" t="str">
            <v xml:space="preserve">RALO FOFO SEMIESFERICO, 75 MM, PARA LAJES/ CALHAS                                                                                                                                                                                                                                                                                                                                                                                                                                                         </v>
          </cell>
          <cell r="C3716" t="str">
            <v xml:space="preserve">UN    </v>
          </cell>
          <cell r="D3716" t="str">
            <v>CR</v>
          </cell>
          <cell r="E3716" t="str">
            <v>18,66</v>
          </cell>
        </row>
        <row r="3717">
          <cell r="A3717">
            <v>5102</v>
          </cell>
          <cell r="B3717" t="str">
            <v xml:space="preserve">RALO SECO / RALO DE PASSAGEM EM PVC, QUADRADO, 100 X 100 X 53 MM, SAIDA 40 MM, COM GRELHA BRANCA                                                                                                                                                                                                                                                                                                                                                                                                          </v>
          </cell>
          <cell r="C3717" t="str">
            <v xml:space="preserve">UN    </v>
          </cell>
          <cell r="D3717" t="str">
            <v>CR</v>
          </cell>
          <cell r="E3717" t="str">
            <v>14,18</v>
          </cell>
        </row>
        <row r="3718">
          <cell r="A3718">
            <v>11739</v>
          </cell>
          <cell r="B3718" t="str">
            <v xml:space="preserve">RALO SECO CONICO, PVC, 100 X 40 MM,  COM GRELHA REDONDA BRANCA                                                                                                                                                                                                                                                                                                                                                                                                                                            </v>
          </cell>
          <cell r="C3718" t="str">
            <v xml:space="preserve">UN    </v>
          </cell>
          <cell r="D3718" t="str">
            <v>CR</v>
          </cell>
          <cell r="E3718" t="str">
            <v>10,10</v>
          </cell>
        </row>
        <row r="3719">
          <cell r="A3719">
            <v>11711</v>
          </cell>
          <cell r="B3719" t="str">
            <v xml:space="preserve">RALO SECO CONICO, PVC, 100 X 40 MM, COM GRELHA QUADRADA BRANCA                                                                                                                                                                                                                                                                                                                                                                                                                                            </v>
          </cell>
          <cell r="C3719" t="str">
            <v xml:space="preserve">UN    </v>
          </cell>
          <cell r="D3719" t="str">
            <v>CR</v>
          </cell>
          <cell r="E3719" t="str">
            <v>11,81</v>
          </cell>
        </row>
        <row r="3720">
          <cell r="A3720">
            <v>11741</v>
          </cell>
          <cell r="B3720" t="str">
            <v xml:space="preserve">RALO SIFONADO CILINDRICO, PVC, 100 X 40 MM,  COM GRELHA REDONDA BRANCA                                                                                                                                                                                                                                                                                                                                                                                                                                    </v>
          </cell>
          <cell r="C3720" t="str">
            <v xml:space="preserve">UN    </v>
          </cell>
          <cell r="D3720" t="str">
            <v>CR</v>
          </cell>
          <cell r="E3720" t="str">
            <v>12,86</v>
          </cell>
        </row>
        <row r="3721">
          <cell r="A3721">
            <v>11745</v>
          </cell>
          <cell r="B3721" t="str">
            <v xml:space="preserve">RALO SIFONADO QUADRADO, PVC, 100 X 53 MM, SAIDA 40 MM, COM GRELHA QUADRADA BRANCA                                                                                                                                                                                                                                                                                                                                                                                                                         </v>
          </cell>
          <cell r="C3721" t="str">
            <v xml:space="preserve">UN    </v>
          </cell>
          <cell r="D3721" t="str">
            <v>CR</v>
          </cell>
          <cell r="E3721" t="str">
            <v>16,95</v>
          </cell>
        </row>
        <row r="3722">
          <cell r="A3722">
            <v>11743</v>
          </cell>
          <cell r="B3722" t="str">
            <v xml:space="preserve">RALO SIFONADO REDONDO CONICO, PVC, 100 X 40 MM, COM GRELHA REDONDA BRANCA                                                                                                                                                                                                                                                                                                                                                                                                                                 </v>
          </cell>
          <cell r="C3722" t="str">
            <v xml:space="preserve">UN    </v>
          </cell>
          <cell r="D3722" t="str">
            <v>CR</v>
          </cell>
          <cell r="E3722" t="str">
            <v>10,80</v>
          </cell>
        </row>
        <row r="3723">
          <cell r="A3723">
            <v>40985</v>
          </cell>
          <cell r="B3723" t="str">
            <v xml:space="preserve">RASTELEIRO (MENSALISTA)                                                                                                                                                                                                                                                                                                                                                                                                                                                                                   </v>
          </cell>
          <cell r="C3723" t="str">
            <v xml:space="preserve">MES   </v>
          </cell>
          <cell r="D3723" t="str">
            <v>CR</v>
          </cell>
          <cell r="E3723" t="str">
            <v>3.344,33</v>
          </cell>
        </row>
        <row r="3724">
          <cell r="A3724">
            <v>44502</v>
          </cell>
          <cell r="B3724" t="str">
            <v xml:space="preserve">RASTELEIRO HORISTA                                                                                                                                                                                                                                                                                                                                                                                                                                                                                        </v>
          </cell>
          <cell r="C3724" t="str">
            <v xml:space="preserve">H     </v>
          </cell>
          <cell r="D3724" t="str">
            <v>CR</v>
          </cell>
          <cell r="E3724" t="str">
            <v>19,09</v>
          </cell>
        </row>
        <row r="3725">
          <cell r="A3725">
            <v>1088</v>
          </cell>
          <cell r="B3725" t="str">
            <v xml:space="preserve">REATOR ELETRONICO BIVOLT PARA 1 LAMPADA FLUORESCENTE DE 18/20 W                                                                                                                                                                                                                                                                                                                                                                                                                                           </v>
          </cell>
          <cell r="C3725" t="str">
            <v xml:space="preserve">UN    </v>
          </cell>
          <cell r="D3725" t="str">
            <v>CR</v>
          </cell>
          <cell r="E3725" t="str">
            <v>30,21</v>
          </cell>
        </row>
        <row r="3726">
          <cell r="A3726">
            <v>1087</v>
          </cell>
          <cell r="B3726" t="str">
            <v xml:space="preserve">REATOR ELETRONICO BIVOLT PARA 1 LAMPADA FLUORESCENTE DE 36/40 W                                                                                                                                                                                                                                                                                                                                                                                                                                           </v>
          </cell>
          <cell r="C3726" t="str">
            <v xml:space="preserve">UN    </v>
          </cell>
          <cell r="D3726" t="str">
            <v>CR</v>
          </cell>
          <cell r="E3726" t="str">
            <v>37,73</v>
          </cell>
        </row>
        <row r="3727">
          <cell r="A3727">
            <v>38777</v>
          </cell>
          <cell r="B3727" t="str">
            <v xml:space="preserve">REATOR ELETRONICO BIVOLT PARA 2 LAMPADAS FLUORESCENTES DE 14 W                                                                                                                                                                                                                                                                                                                                                                                                                                            </v>
          </cell>
          <cell r="C3727" t="str">
            <v xml:space="preserve">UN    </v>
          </cell>
          <cell r="D3727" t="str">
            <v>CR</v>
          </cell>
          <cell r="E3727" t="str">
            <v>75,15</v>
          </cell>
        </row>
        <row r="3728">
          <cell r="A3728">
            <v>1086</v>
          </cell>
          <cell r="B3728" t="str">
            <v xml:space="preserve">REATOR ELETRONICO BIVOLT PARA 2 LAMPADAS FLUORESCENTES DE 18/20 W                                                                                                                                                                                                                                                                                                                                                                                                                                         </v>
          </cell>
          <cell r="C3728" t="str">
            <v xml:space="preserve">UN    </v>
          </cell>
          <cell r="D3728" t="str">
            <v>CR</v>
          </cell>
          <cell r="E3728" t="str">
            <v>39,66</v>
          </cell>
        </row>
        <row r="3729">
          <cell r="A3729">
            <v>1079</v>
          </cell>
          <cell r="B3729" t="str">
            <v xml:space="preserve">REATOR ELETRONICO BIVOLT PARA 2 LAMPADAS FLUORESCENTES DE 36/40 W                                                                                                                                                                                                                                                                                                                                                                                                                                         </v>
          </cell>
          <cell r="C3729" t="str">
            <v xml:space="preserve">UN    </v>
          </cell>
          <cell r="D3729" t="str">
            <v>CR</v>
          </cell>
          <cell r="E3729" t="str">
            <v>40,99</v>
          </cell>
        </row>
        <row r="3730">
          <cell r="A3730">
            <v>39374</v>
          </cell>
          <cell r="B3730" t="str">
            <v xml:space="preserve">REATOR INTERNO/INTEGRADO PARA LAMPADA VAPOR METALICO 400 W, ALTO FATOR DE POTENCIA                                                                                                                                                                                                                                                                                                                                                                                                                        </v>
          </cell>
          <cell r="C3730" t="str">
            <v xml:space="preserve">UN    </v>
          </cell>
          <cell r="D3730" t="str">
            <v xml:space="preserve">C </v>
          </cell>
          <cell r="E3730" t="str">
            <v>152,45</v>
          </cell>
        </row>
        <row r="3731">
          <cell r="A3731">
            <v>1082</v>
          </cell>
          <cell r="B3731" t="str">
            <v xml:space="preserve">REATOR P/ LAMPADA VAPOR DE SODIO 250W USO EXT                                                                                                                                                                                                                                                                                                                                                                                                                                                             </v>
          </cell>
          <cell r="C3731" t="str">
            <v xml:space="preserve">UN    </v>
          </cell>
          <cell r="D3731" t="str">
            <v>CR</v>
          </cell>
          <cell r="E3731" t="str">
            <v>257,71</v>
          </cell>
        </row>
        <row r="3732">
          <cell r="A3732">
            <v>12316</v>
          </cell>
          <cell r="B3732" t="str">
            <v xml:space="preserve">REATOR P/ 1 LAMPADA VAPOR DE MERCURIO 125W USO EXT                                                                                                                                                                                                                                                                                                                                                                                                                                                        </v>
          </cell>
          <cell r="C3732" t="str">
            <v xml:space="preserve">UN    </v>
          </cell>
          <cell r="D3732" t="str">
            <v>CR</v>
          </cell>
          <cell r="E3732" t="str">
            <v>118,12</v>
          </cell>
        </row>
        <row r="3733">
          <cell r="A3733">
            <v>12317</v>
          </cell>
          <cell r="B3733" t="str">
            <v xml:space="preserve">REATOR P/ 1 LAMPADA VAPOR DE MERCURIO 250W USO EXT                                                                                                                                                                                                                                                                                                                                                                                                                                                        </v>
          </cell>
          <cell r="C3733" t="str">
            <v xml:space="preserve">UN    </v>
          </cell>
          <cell r="D3733" t="str">
            <v>CR</v>
          </cell>
          <cell r="E3733" t="str">
            <v>140,86</v>
          </cell>
        </row>
        <row r="3734">
          <cell r="A3734">
            <v>12318</v>
          </cell>
          <cell r="B3734" t="str">
            <v xml:space="preserve">REATOR P/ 1 LAMPADA VAPOR DE MERCURIO 400W USO EXT                                                                                                                                                                                                                                                                                                                                                                                                                                                        </v>
          </cell>
          <cell r="C3734" t="str">
            <v xml:space="preserve">UN    </v>
          </cell>
          <cell r="D3734" t="str">
            <v>CR</v>
          </cell>
          <cell r="E3734" t="str">
            <v>162,27</v>
          </cell>
        </row>
        <row r="3735">
          <cell r="A3735">
            <v>5104</v>
          </cell>
          <cell r="B3735" t="str">
            <v xml:space="preserve">REBITE DE REPUXO EM ALUMINIO VAZADO, DIAMETRO 3,2 X 8 MM DE COMPRIMENTO (1KG = 1025 UNIDADES)                                                                                                                                                                                                                                                                                                                                                                                                             </v>
          </cell>
          <cell r="C3735" t="str">
            <v xml:space="preserve">KG    </v>
          </cell>
          <cell r="D3735" t="str">
            <v>CR</v>
          </cell>
          <cell r="E3735" t="str">
            <v>63,52</v>
          </cell>
        </row>
        <row r="3736">
          <cell r="A3736">
            <v>44530</v>
          </cell>
          <cell r="B3736" t="str">
            <v xml:space="preserve">REBOLO ABRASIVO RETO DE USO GERAL GRAO 36, DE 6 X 1 " ( DIAMETRO X ALTURA)                                                                                                                                                                                                                                                                                                                                                                                                                                </v>
          </cell>
          <cell r="C3736" t="str">
            <v xml:space="preserve">UN    </v>
          </cell>
          <cell r="D3736" t="str">
            <v>CR</v>
          </cell>
          <cell r="E3736" t="str">
            <v>75,40</v>
          </cell>
        </row>
        <row r="3737">
          <cell r="A3737">
            <v>2710</v>
          </cell>
          <cell r="B3737" t="str">
            <v xml:space="preserve">REBOLO ABRASIVO RETO DE USO GERAL GRAO 36, DE 6 X 3/4 " (DIAMETRO X ALTURA)                                                                                                                                                                                                                                                                                                                                                                                                                               </v>
          </cell>
          <cell r="C3737" t="str">
            <v xml:space="preserve">UN    </v>
          </cell>
          <cell r="D3737" t="str">
            <v>CR</v>
          </cell>
          <cell r="E3737" t="str">
            <v>60,21</v>
          </cell>
        </row>
        <row r="3738">
          <cell r="A3738">
            <v>14575</v>
          </cell>
          <cell r="B3738" t="str">
            <v xml:space="preserve">RECICLADORA DE ASFALTO A FRIO SOBRE RODAS, LARG. FRESAGEM 2,00 M, POT. 315 KW/422 HP                                                                                                                                                                                                                                                                                                                                                                                                                      </v>
          </cell>
          <cell r="C3738" t="str">
            <v xml:space="preserve">UN    </v>
          </cell>
          <cell r="D3738" t="str">
            <v>CR</v>
          </cell>
          <cell r="E3738" t="str">
            <v>5.682.927,11</v>
          </cell>
        </row>
        <row r="3739">
          <cell r="A3739">
            <v>20043</v>
          </cell>
          <cell r="B3739" t="str">
            <v xml:space="preserve">REDUCAO EXCENTRICA PVC, DN 100 X 50 MM, PARA ESGOTO PREDIAL                                                                                                                                                                                                                                                                                                                                                                                                                                               </v>
          </cell>
          <cell r="C3739" t="str">
            <v xml:space="preserve">UN    </v>
          </cell>
          <cell r="D3739" t="str">
            <v>CR</v>
          </cell>
          <cell r="E3739" t="str">
            <v>9,46</v>
          </cell>
        </row>
        <row r="3740">
          <cell r="A3740">
            <v>20044</v>
          </cell>
          <cell r="B3740" t="str">
            <v xml:space="preserve">REDUCAO EXCENTRICA PVC, DN 100 X 75 MM, PARA ESGOTO PREDIAL                                                                                                                                                                                                                                                                                                                                                                                                                                               </v>
          </cell>
          <cell r="C3740" t="str">
            <v xml:space="preserve">UN    </v>
          </cell>
          <cell r="D3740" t="str">
            <v>CR</v>
          </cell>
          <cell r="E3740" t="str">
            <v>10,97</v>
          </cell>
        </row>
        <row r="3741">
          <cell r="A3741">
            <v>20042</v>
          </cell>
          <cell r="B3741" t="str">
            <v xml:space="preserve">REDUCAO EXCENTRICA PVC, DN 75 X 50 MM, PARA ESGOTO PREDIAL                                                                                                                                                                                                                                                                                                                                                                                                                                                </v>
          </cell>
          <cell r="C3741" t="str">
            <v xml:space="preserve">UN    </v>
          </cell>
          <cell r="D3741" t="str">
            <v>CR</v>
          </cell>
          <cell r="E3741" t="str">
            <v>8,21</v>
          </cell>
        </row>
        <row r="3742">
          <cell r="A3742">
            <v>20046</v>
          </cell>
          <cell r="B3742" t="str">
            <v xml:space="preserve">REDUCAO EXCENTRICA PVC, SERIE R, DN 100 X 75 MM, PARA ESGOTO PREDIAL                                                                                                                                                                                                                                                                                                                                                                                                                                      </v>
          </cell>
          <cell r="C3742" t="str">
            <v xml:space="preserve">UN    </v>
          </cell>
          <cell r="D3742" t="str">
            <v>CR</v>
          </cell>
          <cell r="E3742" t="str">
            <v>19,43</v>
          </cell>
        </row>
        <row r="3743">
          <cell r="A3743">
            <v>20047</v>
          </cell>
          <cell r="B3743" t="str">
            <v xml:space="preserve">REDUCAO EXCENTRICA PVC, SERIE R, DN 150 X 100 MM, PARA ESGOTO PREDIAL                                                                                                                                                                                                                                                                                                                                                                                                                                     </v>
          </cell>
          <cell r="C3743" t="str">
            <v xml:space="preserve">UN    </v>
          </cell>
          <cell r="D3743" t="str">
            <v>CR</v>
          </cell>
          <cell r="E3743" t="str">
            <v>58,28</v>
          </cell>
        </row>
        <row r="3744">
          <cell r="A3744">
            <v>20045</v>
          </cell>
          <cell r="B3744" t="str">
            <v xml:space="preserve">REDUCAO EXCENTRICA PVC, SERIE R, DN 75 X 50 MM, PARA ESGOTO PREDIAL                                                                                                                                                                                                                                                                                                                                                                                                                                       </v>
          </cell>
          <cell r="C3744" t="str">
            <v xml:space="preserve">UN    </v>
          </cell>
          <cell r="D3744" t="str">
            <v>CR</v>
          </cell>
          <cell r="E3744" t="str">
            <v>9,83</v>
          </cell>
        </row>
        <row r="3745">
          <cell r="A3745">
            <v>20972</v>
          </cell>
          <cell r="B3745" t="str">
            <v xml:space="preserve">REDUCAO FIXA TIPO STORZ, ENGATE RAPIDO 2.1/2" X 1.1/2", EM LATAO, PARA INSTALACAO PREDIAL COMBATE A INCENDIO PREDIAL                                                                                                                                                                                                                                                                                                                                                                                      </v>
          </cell>
          <cell r="C3745" t="str">
            <v xml:space="preserve">UN    </v>
          </cell>
          <cell r="D3745" t="str">
            <v>CR</v>
          </cell>
          <cell r="E3745" t="str">
            <v>228,57</v>
          </cell>
        </row>
        <row r="3746">
          <cell r="A3746">
            <v>11321</v>
          </cell>
          <cell r="B3746" t="str">
            <v xml:space="preserve">REDUCAO PVC PBA, JE, PB, DN 100 X 50 / DE 110 X 60 MM, PARA REDE DE AGUA                                                                                                                                                                                                                                                                                                                                                                                                                                  </v>
          </cell>
          <cell r="C3746" t="str">
            <v xml:space="preserve">UN    </v>
          </cell>
          <cell r="D3746" t="str">
            <v>CR</v>
          </cell>
          <cell r="E3746" t="str">
            <v>24,08</v>
          </cell>
        </row>
        <row r="3747">
          <cell r="A3747">
            <v>11323</v>
          </cell>
          <cell r="B3747" t="str">
            <v xml:space="preserve">REDUCAO PVC PBA, JE, PB, DN 100 X 75 / DE 110 X 85 MM, PARA REDE DE AGUA                                                                                                                                                                                                                                                                                                                                                                                                                                  </v>
          </cell>
          <cell r="C3747" t="str">
            <v xml:space="preserve">UN    </v>
          </cell>
          <cell r="D3747" t="str">
            <v>CR</v>
          </cell>
          <cell r="E3747" t="str">
            <v>27,69</v>
          </cell>
        </row>
        <row r="3748">
          <cell r="A3748">
            <v>20327</v>
          </cell>
          <cell r="B3748" t="str">
            <v xml:space="preserve">REDUCAO PVC PBA, JE, PB, DN 75 X 50 / DE 85 X 60 MM, PARA REDE DE AGUA                                                                                                                                                                                                                                                                                                                                                                                                                                    </v>
          </cell>
          <cell r="C3748" t="str">
            <v xml:space="preserve">UN    </v>
          </cell>
          <cell r="D3748" t="str">
            <v>CR</v>
          </cell>
          <cell r="E3748" t="str">
            <v>15,72</v>
          </cell>
        </row>
        <row r="3749">
          <cell r="A3749">
            <v>13390</v>
          </cell>
          <cell r="B3749" t="str">
            <v xml:space="preserve">REFLETOR REDONDO EM ALUMINIO ANODIZADO PARA LAMPADA VAPOR DE MERCURIO/SODIO, CORPO EM ALUMINIO COM PINTURA EPOXI, PARA LAMPADA E-27 DE 300 W, COM SUPORTE REDONDO E ALCA REGULAVEL PARA FIXACAO.                                                                                                                                                                                                                                                                                                          </v>
          </cell>
          <cell r="C3749" t="str">
            <v xml:space="preserve">UN    </v>
          </cell>
          <cell r="D3749" t="str">
            <v>CR</v>
          </cell>
          <cell r="E3749" t="str">
            <v>149,07</v>
          </cell>
        </row>
        <row r="3750">
          <cell r="A3750">
            <v>6034</v>
          </cell>
          <cell r="B3750" t="str">
            <v xml:space="preserve">REGISTRO DE ESFERA DE PASSEIO, PVC PARA POLIETILENO, 20 MM                                                                                                                                                                                                                                                                                                                                                                                                                                                </v>
          </cell>
          <cell r="C3750" t="str">
            <v xml:space="preserve">UN    </v>
          </cell>
          <cell r="D3750" t="str">
            <v>CR</v>
          </cell>
          <cell r="E3750" t="str">
            <v>14,83</v>
          </cell>
        </row>
        <row r="3751">
          <cell r="A3751">
            <v>6036</v>
          </cell>
          <cell r="B3751" t="str">
            <v xml:space="preserve">REGISTRO DE ESFERA PVC, COM BORBOLETA, COM ROSCA EXTERNA, DE 1/2"                                                                                                                                                                                                                                                                                                                                                                                                                                         </v>
          </cell>
          <cell r="C3751" t="str">
            <v xml:space="preserve">UN    </v>
          </cell>
          <cell r="D3751" t="str">
            <v>CR</v>
          </cell>
          <cell r="E3751" t="str">
            <v>20,19</v>
          </cell>
        </row>
        <row r="3752">
          <cell r="A3752">
            <v>6031</v>
          </cell>
          <cell r="B3752" t="str">
            <v xml:space="preserve">REGISTRO DE ESFERA PVC, COM BORBOLETA, COM ROSCA EXTERNA, DE 3/4"                                                                                                                                                                                                                                                                                                                                                                                                                                         </v>
          </cell>
          <cell r="C3752" t="str">
            <v xml:space="preserve">UN    </v>
          </cell>
          <cell r="D3752" t="str">
            <v xml:space="preserve">C </v>
          </cell>
          <cell r="E3752" t="str">
            <v>23,73</v>
          </cell>
        </row>
        <row r="3753">
          <cell r="A3753">
            <v>6029</v>
          </cell>
          <cell r="B3753" t="str">
            <v xml:space="preserve">REGISTRO DE ESFERA PVC, COM CABECA QUADRADA, COM ROSCA EXTERNA, 1/2"                                                                                                                                                                                                                                                                                                                                                                                                                                      </v>
          </cell>
          <cell r="C3753" t="str">
            <v xml:space="preserve">UN    </v>
          </cell>
          <cell r="D3753" t="str">
            <v>CR</v>
          </cell>
          <cell r="E3753" t="str">
            <v>23,98</v>
          </cell>
        </row>
        <row r="3754">
          <cell r="A3754">
            <v>6033</v>
          </cell>
          <cell r="B3754" t="str">
            <v xml:space="preserve">REGISTRO DE ESFERA PVC, COM CABECA QUADRADA, COM ROSCA EXTERNA, 3/4"                                                                                                                                                                                                                                                                                                                                                                                                                                      </v>
          </cell>
          <cell r="C3754" t="str">
            <v xml:space="preserve">UN    </v>
          </cell>
          <cell r="D3754" t="str">
            <v>CR</v>
          </cell>
          <cell r="E3754" t="str">
            <v>31,61</v>
          </cell>
        </row>
        <row r="3755">
          <cell r="A3755">
            <v>11672</v>
          </cell>
          <cell r="B3755" t="str">
            <v xml:space="preserve">REGISTRO DE ESFERA, PVC, COM VOLANTE, VS, ROSCAVEL, DN 1 1/2", COM CORPO DIVIDIDO                                                                                                                                                                                                                                                                                                                                                                                                                         </v>
          </cell>
          <cell r="C3755" t="str">
            <v xml:space="preserve">UN    </v>
          </cell>
          <cell r="D3755" t="str">
            <v>CR</v>
          </cell>
          <cell r="E3755" t="str">
            <v>68,76</v>
          </cell>
        </row>
        <row r="3756">
          <cell r="A3756">
            <v>11669</v>
          </cell>
          <cell r="B3756" t="str">
            <v xml:space="preserve">REGISTRO DE ESFERA, PVC, COM VOLANTE, VS, ROSCAVEL, DN 1 1/4", COM CORPO DIVIDIDO                                                                                                                                                                                                                                                                                                                                                                                                                         </v>
          </cell>
          <cell r="C3756" t="str">
            <v xml:space="preserve">UN    </v>
          </cell>
          <cell r="D3756" t="str">
            <v>CR</v>
          </cell>
          <cell r="E3756" t="str">
            <v>65,48</v>
          </cell>
        </row>
        <row r="3757">
          <cell r="A3757">
            <v>11670</v>
          </cell>
          <cell r="B3757" t="str">
            <v xml:space="preserve">REGISTRO DE ESFERA, PVC, COM VOLANTE, VS, ROSCAVEL, DN 1/2", COM CORPO DIVIDIDO                                                                                                                                                                                                                                                                                                                                                                                                                           </v>
          </cell>
          <cell r="C3757" t="str">
            <v xml:space="preserve">UN    </v>
          </cell>
          <cell r="D3757" t="str">
            <v>CR</v>
          </cell>
          <cell r="E3757" t="str">
            <v>25,08</v>
          </cell>
        </row>
        <row r="3758">
          <cell r="A3758">
            <v>20055</v>
          </cell>
          <cell r="B3758" t="str">
            <v xml:space="preserve">REGISTRO DE ESFERA, PVC, COM VOLANTE, VS, ROSCAVEL, DN 1", COM CORPO DIVIDIDO                                                                                                                                                                                                                                                                                                                                                                                                                             </v>
          </cell>
          <cell r="C3758" t="str">
            <v xml:space="preserve">UN    </v>
          </cell>
          <cell r="D3758" t="str">
            <v>CR</v>
          </cell>
          <cell r="E3758" t="str">
            <v>49,04</v>
          </cell>
        </row>
        <row r="3759">
          <cell r="A3759">
            <v>11671</v>
          </cell>
          <cell r="B3759" t="str">
            <v xml:space="preserve">REGISTRO DE ESFERA, PVC, COM VOLANTE, VS, ROSCAVEL, DN 2", COM CORPO DIVIDIDO                                                                                                                                                                                                                                                                                                                                                                                                                             </v>
          </cell>
          <cell r="C3759" t="str">
            <v xml:space="preserve">UN    </v>
          </cell>
          <cell r="D3759" t="str">
            <v>CR</v>
          </cell>
          <cell r="E3759" t="str">
            <v>105,23</v>
          </cell>
        </row>
        <row r="3760">
          <cell r="A3760">
            <v>6032</v>
          </cell>
          <cell r="B3760" t="str">
            <v xml:space="preserve">REGISTRO DE ESFERA, PVC, COM VOLANTE, VS, ROSCAVEL, DN 3/4", COM CORPO DIVIDIDO                                                                                                                                                                                                                                                                                                                                                                                                                           </v>
          </cell>
          <cell r="C3760" t="str">
            <v xml:space="preserve">UN    </v>
          </cell>
          <cell r="D3760" t="str">
            <v>CR</v>
          </cell>
          <cell r="E3760" t="str">
            <v>30,05</v>
          </cell>
        </row>
        <row r="3761">
          <cell r="A3761">
            <v>11673</v>
          </cell>
          <cell r="B3761" t="str">
            <v xml:space="preserve">REGISTRO DE ESFERA, PVC, COM VOLANTE, VS, SOLDAVEL, DN 20 MM, COM CORPO DIVIDIDO                                                                                                                                                                                                                                                                                                                                                                                                                          </v>
          </cell>
          <cell r="C3761" t="str">
            <v xml:space="preserve">UN    </v>
          </cell>
          <cell r="D3761" t="str">
            <v>CR</v>
          </cell>
          <cell r="E3761" t="str">
            <v>23,67</v>
          </cell>
        </row>
        <row r="3762">
          <cell r="A3762">
            <v>11674</v>
          </cell>
          <cell r="B3762" t="str">
            <v xml:space="preserve">REGISTRO DE ESFERA, PVC, COM VOLANTE, VS, SOLDAVEL, DN 25 MM, COM CORPO DIVIDIDO                                                                                                                                                                                                                                                                                                                                                                                                                          </v>
          </cell>
          <cell r="C3762" t="str">
            <v xml:space="preserve">UN    </v>
          </cell>
          <cell r="D3762" t="str">
            <v>CR</v>
          </cell>
          <cell r="E3762" t="str">
            <v>30,48</v>
          </cell>
        </row>
        <row r="3763">
          <cell r="A3763">
            <v>11675</v>
          </cell>
          <cell r="B3763" t="str">
            <v xml:space="preserve">REGISTRO DE ESFERA, PVC, COM VOLANTE, VS, SOLDAVEL, DN 32 MM, COM CORPO DIVIDIDO                                                                                                                                                                                                                                                                                                                                                                                                                          </v>
          </cell>
          <cell r="C3763" t="str">
            <v xml:space="preserve">UN    </v>
          </cell>
          <cell r="D3763" t="str">
            <v>CR</v>
          </cell>
          <cell r="E3763" t="str">
            <v>48,39</v>
          </cell>
        </row>
        <row r="3764">
          <cell r="A3764">
            <v>11676</v>
          </cell>
          <cell r="B3764" t="str">
            <v xml:space="preserve">REGISTRO DE ESFERA, PVC, COM VOLANTE, VS, SOLDAVEL, DN 40 MM, COM CORPO DIVIDIDO                                                                                                                                                                                                                                                                                                                                                                                                                          </v>
          </cell>
          <cell r="C3764" t="str">
            <v xml:space="preserve">UN    </v>
          </cell>
          <cell r="D3764" t="str">
            <v>CR</v>
          </cell>
          <cell r="E3764" t="str">
            <v>64,72</v>
          </cell>
        </row>
        <row r="3765">
          <cell r="A3765">
            <v>11677</v>
          </cell>
          <cell r="B3765" t="str">
            <v xml:space="preserve">REGISTRO DE ESFERA, PVC, COM VOLANTE, VS, SOLDAVEL, DN 50 MM, COM CORPO DIVIDIDO                                                                                                                                                                                                                                                                                                                                                                                                                          </v>
          </cell>
          <cell r="C3765" t="str">
            <v xml:space="preserve">UN    </v>
          </cell>
          <cell r="D3765" t="str">
            <v>CR</v>
          </cell>
          <cell r="E3765" t="str">
            <v>66,83</v>
          </cell>
        </row>
        <row r="3766">
          <cell r="A3766">
            <v>11678</v>
          </cell>
          <cell r="B3766" t="str">
            <v xml:space="preserve">REGISTRO DE ESFERA, PVC, COM VOLANTE, VS, SOLDAVEL, DN 60 MM, COM CORPO DIVIDIDO                                                                                                                                                                                                                                                                                                                                                                                                                          </v>
          </cell>
          <cell r="C3766" t="str">
            <v xml:space="preserve">UN    </v>
          </cell>
          <cell r="D3766" t="str">
            <v>CR</v>
          </cell>
          <cell r="E3766" t="str">
            <v>122,40</v>
          </cell>
        </row>
        <row r="3767">
          <cell r="A3767">
            <v>6038</v>
          </cell>
          <cell r="B3767" t="str">
            <v xml:space="preserve">REGISTRO DE PRESSAO PVC, ROSCAVEL, VOLANTE SIMPLES, DE 1/2"                                                                                                                                                                                                                                                                                                                                                                                                                                               </v>
          </cell>
          <cell r="C3767" t="str">
            <v xml:space="preserve">UN    </v>
          </cell>
          <cell r="D3767" t="str">
            <v>CR</v>
          </cell>
          <cell r="E3767" t="str">
            <v>7,76</v>
          </cell>
        </row>
        <row r="3768">
          <cell r="A3768">
            <v>11718</v>
          </cell>
          <cell r="B3768" t="str">
            <v xml:space="preserve">REGISTRO DE PRESSAO PVC, ROSCAVEL, VOLANTE SIMPLES, DE 3/4"                                                                                                                                                                                                                                                                                                                                                                                                                                               </v>
          </cell>
          <cell r="C3768" t="str">
            <v xml:space="preserve">UN    </v>
          </cell>
          <cell r="D3768" t="str">
            <v>CR</v>
          </cell>
          <cell r="E3768" t="str">
            <v>22,14</v>
          </cell>
        </row>
        <row r="3769">
          <cell r="A3769">
            <v>6037</v>
          </cell>
          <cell r="B3769" t="str">
            <v xml:space="preserve">REGISTRO DE PRESSAO PVC, SOLDAVEL, VOLANTE SIMPLES, DE 20 MM                                                                                                                                                                                                                                                                                                                                                                                                                                              </v>
          </cell>
          <cell r="C3769" t="str">
            <v xml:space="preserve">UN    </v>
          </cell>
          <cell r="D3769" t="str">
            <v>CR</v>
          </cell>
          <cell r="E3769" t="str">
            <v>16,15</v>
          </cell>
        </row>
        <row r="3770">
          <cell r="A3770">
            <v>11719</v>
          </cell>
          <cell r="B3770" t="str">
            <v xml:space="preserve">REGISTRO DE PRESSAO PVC, SOLDAVEL, VOLANTE SIMPLES, DE 25 MM                                                                                                                                                                                                                                                                                                                                                                                                                                              </v>
          </cell>
          <cell r="C3770" t="str">
            <v xml:space="preserve">UN    </v>
          </cell>
          <cell r="D3770" t="str">
            <v>CR</v>
          </cell>
          <cell r="E3770" t="str">
            <v>17,96</v>
          </cell>
        </row>
        <row r="3771">
          <cell r="A3771">
            <v>6019</v>
          </cell>
          <cell r="B3771" t="str">
            <v xml:space="preserve">REGISTRO GAVETA BRUTO EM LATAO FORJADO, BITOLA 1 " (REF 1509)                                                                                                                                                                                                                                                                                                                                                                                                                                             </v>
          </cell>
          <cell r="C3771" t="str">
            <v xml:space="preserve">UN    </v>
          </cell>
          <cell r="D3771" t="str">
            <v>CR</v>
          </cell>
          <cell r="E3771" t="str">
            <v>49,79</v>
          </cell>
        </row>
        <row r="3772">
          <cell r="A3772">
            <v>6010</v>
          </cell>
          <cell r="B3772" t="str">
            <v xml:space="preserve">REGISTRO GAVETA BRUTO EM LATAO FORJADO, BITOLA 1 1/2 " (REF 1509)                                                                                                                                                                                                                                                                                                                                                                                                                                         </v>
          </cell>
          <cell r="C3772" t="str">
            <v xml:space="preserve">UN    </v>
          </cell>
          <cell r="D3772" t="str">
            <v>CR</v>
          </cell>
          <cell r="E3772" t="str">
            <v>85,66</v>
          </cell>
        </row>
        <row r="3773">
          <cell r="A3773">
            <v>6017</v>
          </cell>
          <cell r="B3773" t="str">
            <v xml:space="preserve">REGISTRO GAVETA BRUTO EM LATAO FORJADO, BITOLA 1 1/4 " (REF 1509)                                                                                                                                                                                                                                                                                                                                                                                                                                         </v>
          </cell>
          <cell r="C3773" t="str">
            <v xml:space="preserve">UN    </v>
          </cell>
          <cell r="D3773" t="str">
            <v>CR</v>
          </cell>
          <cell r="E3773" t="str">
            <v>67,85</v>
          </cell>
        </row>
        <row r="3774">
          <cell r="A3774">
            <v>6020</v>
          </cell>
          <cell r="B3774" t="str">
            <v xml:space="preserve">REGISTRO GAVETA BRUTO EM LATAO FORJADO, BITOLA 1/2 " (REF 1509)                                                                                                                                                                                                                                                                                                                                                                                                                                           </v>
          </cell>
          <cell r="C3774" t="str">
            <v xml:space="preserve">UN    </v>
          </cell>
          <cell r="D3774" t="str">
            <v>CR</v>
          </cell>
          <cell r="E3774" t="str">
            <v>29,90</v>
          </cell>
        </row>
        <row r="3775">
          <cell r="A3775">
            <v>6028</v>
          </cell>
          <cell r="B3775" t="str">
            <v xml:space="preserve">REGISTRO GAVETA BRUTO EM LATAO FORJADO, BITOLA 2 " (REF 1509)                                                                                                                                                                                                                                                                                                                                                                                                                                             </v>
          </cell>
          <cell r="C3775" t="str">
            <v xml:space="preserve">UN    </v>
          </cell>
          <cell r="D3775" t="str">
            <v>CR</v>
          </cell>
          <cell r="E3775" t="str">
            <v>119,32</v>
          </cell>
        </row>
        <row r="3776">
          <cell r="A3776">
            <v>6011</v>
          </cell>
          <cell r="B3776" t="str">
            <v xml:space="preserve">REGISTRO GAVETA BRUTO EM LATAO FORJADO, BITOLA 2 1/2 " (REF 1509)                                                                                                                                                                                                                                                                                                                                                                                                                                         </v>
          </cell>
          <cell r="C3776" t="str">
            <v xml:space="preserve">UN    </v>
          </cell>
          <cell r="D3776" t="str">
            <v>CR</v>
          </cell>
          <cell r="E3776" t="str">
            <v>247,46</v>
          </cell>
        </row>
        <row r="3777">
          <cell r="A3777">
            <v>6012</v>
          </cell>
          <cell r="B3777" t="str">
            <v xml:space="preserve">REGISTRO GAVETA BRUTO EM LATAO FORJADO, BITOLA 3 " (REF 1509)                                                                                                                                                                                                                                                                                                                                                                                                                                             </v>
          </cell>
          <cell r="C3777" t="str">
            <v xml:space="preserve">UN    </v>
          </cell>
          <cell r="D3777" t="str">
            <v>CR</v>
          </cell>
          <cell r="E3777" t="str">
            <v>299,59</v>
          </cell>
        </row>
        <row r="3778">
          <cell r="A3778">
            <v>6016</v>
          </cell>
          <cell r="B3778" t="str">
            <v xml:space="preserve">REGISTRO GAVETA BRUTO EM LATAO FORJADO, BITOLA 3/4 " (REF 1509)                                                                                                                                                                                                                                                                                                                                                                                                                                           </v>
          </cell>
          <cell r="C3778" t="str">
            <v xml:space="preserve">UN    </v>
          </cell>
          <cell r="D3778" t="str">
            <v>CR</v>
          </cell>
          <cell r="E3778" t="str">
            <v>31,54</v>
          </cell>
        </row>
        <row r="3779">
          <cell r="A3779">
            <v>6027</v>
          </cell>
          <cell r="B3779" t="str">
            <v xml:space="preserve">REGISTRO GAVETA BRUTO EM LATAO FORJADO, BITOLA 4 " (REF 1509)                                                                                                                                                                                                                                                                                                                                                                                                                                             </v>
          </cell>
          <cell r="C3779" t="str">
            <v xml:space="preserve">UN    </v>
          </cell>
          <cell r="D3779" t="str">
            <v>CR</v>
          </cell>
          <cell r="E3779" t="str">
            <v>624,25</v>
          </cell>
        </row>
        <row r="3780">
          <cell r="A3780">
            <v>6013</v>
          </cell>
          <cell r="B3780" t="str">
            <v xml:space="preserve">REGISTRO GAVETA COM ACABAMENTO E CANOPLA CROMADOS, SIMPLES, BITOLA 1 " (REF 1509)                                                                                                                                                                                                                                                                                                                                                                                                                         </v>
          </cell>
          <cell r="C3780" t="str">
            <v xml:space="preserve">UN    </v>
          </cell>
          <cell r="D3780" t="str">
            <v>CR</v>
          </cell>
          <cell r="E3780" t="str">
            <v>94,20</v>
          </cell>
        </row>
        <row r="3781">
          <cell r="A3781">
            <v>6015</v>
          </cell>
          <cell r="B3781" t="str">
            <v xml:space="preserve">REGISTRO GAVETA COM ACABAMENTO E CANOPLA CROMADOS, SIMPLES, BITOLA 1 1/2 " (REF 1509)                                                                                                                                                                                                                                                                                                                                                                                                                     </v>
          </cell>
          <cell r="C3781" t="str">
            <v xml:space="preserve">UN    </v>
          </cell>
          <cell r="D3781" t="str">
            <v>CR</v>
          </cell>
          <cell r="E3781" t="str">
            <v>136,98</v>
          </cell>
        </row>
        <row r="3782">
          <cell r="A3782">
            <v>6014</v>
          </cell>
          <cell r="B3782" t="str">
            <v xml:space="preserve">REGISTRO GAVETA COM ACABAMENTO E CANOPLA CROMADOS, SIMPLES, BITOLA 1 1/4 " (REF 1509)                                                                                                                                                                                                                                                                                                                                                                                                                     </v>
          </cell>
          <cell r="C3782" t="str">
            <v xml:space="preserve">UN    </v>
          </cell>
          <cell r="D3782" t="str">
            <v>CR</v>
          </cell>
          <cell r="E3782" t="str">
            <v>130,96</v>
          </cell>
        </row>
        <row r="3783">
          <cell r="A3783">
            <v>6006</v>
          </cell>
          <cell r="B3783" t="str">
            <v xml:space="preserve">REGISTRO GAVETA COM ACABAMENTO E CANOPLA CROMADOS, SIMPLES, BITOLA 1/2 " (REF 1509)                                                                                                                                                                                                                                                                                                                                                                                                                       </v>
          </cell>
          <cell r="C3783" t="str">
            <v xml:space="preserve">UN    </v>
          </cell>
          <cell r="D3783" t="str">
            <v>CR</v>
          </cell>
          <cell r="E3783" t="str">
            <v>68,21</v>
          </cell>
        </row>
        <row r="3784">
          <cell r="A3784">
            <v>6005</v>
          </cell>
          <cell r="B3784" t="str">
            <v xml:space="preserve">REGISTRO GAVETA COM ACABAMENTO E CANOPLA CROMADOS, SIMPLES, BITOLA 3/4 " (REF 1509)                                                                                                                                                                                                                                                                                                                                                                                                                       </v>
          </cell>
          <cell r="C3784" t="str">
            <v xml:space="preserve">UN    </v>
          </cell>
          <cell r="D3784" t="str">
            <v xml:space="preserve">C </v>
          </cell>
          <cell r="E3784" t="str">
            <v>76,95</v>
          </cell>
        </row>
        <row r="3785">
          <cell r="A3785">
            <v>11756</v>
          </cell>
          <cell r="B3785" t="str">
            <v xml:space="preserve">REGISTRO OU REGULADOR DE GAS COZINHA, VAZAO DE 2 KG/H, 2,8 KPA                                                                                                                                                                                                                                                                                                                                                                                                                                            </v>
          </cell>
          <cell r="C3785" t="str">
            <v xml:space="preserve">UN    </v>
          </cell>
          <cell r="D3785" t="str">
            <v>CR</v>
          </cell>
          <cell r="E3785" t="str">
            <v>36,75</v>
          </cell>
        </row>
        <row r="3786">
          <cell r="A3786">
            <v>10904</v>
          </cell>
          <cell r="B3786" t="str">
            <v xml:space="preserve">REGISTRO OU VALVULA GLOBO ANGULAR EM LATAO, PARA HIDRANTES EM INSTALACAO PREDIAL DE INCENDIO, 45 GRAUS, DIAMETRO DE 2 1/2", COM VOLANTE, CLASSE DE PRESSAO DE ATE 200 PSI                                                                                                                                                                                                                                                                                                                                 </v>
          </cell>
          <cell r="C3786" t="str">
            <v xml:space="preserve">UN    </v>
          </cell>
          <cell r="D3786" t="str">
            <v xml:space="preserve">C </v>
          </cell>
          <cell r="E3786" t="str">
            <v>320,00</v>
          </cell>
        </row>
        <row r="3787">
          <cell r="A3787">
            <v>11752</v>
          </cell>
          <cell r="B3787" t="str">
            <v xml:space="preserve">REGISTRO PRESSAO BRUTO EM LATAO FORJADO, BITOLA 1/2 " (REF 1400)                                                                                                                                                                                                                                                                                                                                                                                                                                          </v>
          </cell>
          <cell r="C3787" t="str">
            <v xml:space="preserve">UN    </v>
          </cell>
          <cell r="D3787" t="str">
            <v>CR</v>
          </cell>
          <cell r="E3787" t="str">
            <v>21,19</v>
          </cell>
        </row>
        <row r="3788">
          <cell r="A3788">
            <v>11753</v>
          </cell>
          <cell r="B3788" t="str">
            <v xml:space="preserve">REGISTRO PRESSAO BRUTO EM LATAO FORJADO, BITOLA 3/4 " (REF 1400)                                                                                                                                                                                                                                                                                                                                                                                                                                          </v>
          </cell>
          <cell r="C3788" t="str">
            <v xml:space="preserve">UN    </v>
          </cell>
          <cell r="D3788" t="str">
            <v>CR</v>
          </cell>
          <cell r="E3788" t="str">
            <v>25,30</v>
          </cell>
        </row>
        <row r="3789">
          <cell r="A3789">
            <v>6021</v>
          </cell>
          <cell r="B3789" t="str">
            <v xml:space="preserve">REGISTRO PRESSAO COM ACABAMENTO E CANOPLA CROMADA, SIMPLES, BITOLA 1/2 " (REF 1416)                                                                                                                                                                                                                                                                                                                                                                                                                       </v>
          </cell>
          <cell r="C3789" t="str">
            <v xml:space="preserve">UN    </v>
          </cell>
          <cell r="D3789" t="str">
            <v>CR</v>
          </cell>
          <cell r="E3789" t="str">
            <v>70,21</v>
          </cell>
        </row>
        <row r="3790">
          <cell r="A3790">
            <v>6024</v>
          </cell>
          <cell r="B3790" t="str">
            <v xml:space="preserve">REGISTRO PRESSAO COM ACABAMENTO E CANOPLA CROMADA, SIMPLES, BITOLA 3/4 " (REF 1416)                                                                                                                                                                                                                                                                                                                                                                                                                       </v>
          </cell>
          <cell r="C3790" t="str">
            <v xml:space="preserve">UN    </v>
          </cell>
          <cell r="D3790" t="str">
            <v>CR</v>
          </cell>
          <cell r="E3790" t="str">
            <v>72,57</v>
          </cell>
        </row>
        <row r="3791">
          <cell r="A3791">
            <v>38379</v>
          </cell>
          <cell r="B3791" t="str">
            <v xml:space="preserve">REGUA DE ALUMINIO PARA PEDREIRO 2 X 1 "                                                                                                                                                                                                                                                                                                                                                                                                                                                                   </v>
          </cell>
          <cell r="C3791" t="str">
            <v xml:space="preserve">M     </v>
          </cell>
          <cell r="D3791" t="str">
            <v>CR</v>
          </cell>
          <cell r="E3791" t="str">
            <v>58,63</v>
          </cell>
        </row>
        <row r="3792">
          <cell r="A3792">
            <v>13897</v>
          </cell>
          <cell r="B3792" t="str">
            <v xml:space="preserve">REGUA VIBRADORA DUPLA PARA CONCRETO A GASOLINA 5,5 HP, PESO DE 60 KG, COMPRIMENTO 4 M                                                                                                                                                                                                                                                                                                                                                                                                                     </v>
          </cell>
          <cell r="C3792" t="str">
            <v xml:space="preserve">UN    </v>
          </cell>
          <cell r="D3792" t="str">
            <v>CR</v>
          </cell>
          <cell r="E3792" t="str">
            <v>6.173,11</v>
          </cell>
        </row>
        <row r="3793">
          <cell r="A3793">
            <v>10640</v>
          </cell>
          <cell r="B3793" t="str">
            <v xml:space="preserve">REGUA VIBRATORIA DE CONCRETO TRELICADA, EQUIPADA COM MOTOR A GASOLINA DE 9 HP                                                                                                                                                                                                                                                                                                                                                                                                                             </v>
          </cell>
          <cell r="C3793" t="str">
            <v xml:space="preserve">UN    </v>
          </cell>
          <cell r="D3793" t="str">
            <v>CR</v>
          </cell>
          <cell r="E3793" t="str">
            <v>13.369,66</v>
          </cell>
        </row>
        <row r="3794">
          <cell r="A3794">
            <v>34357</v>
          </cell>
          <cell r="B3794" t="str">
            <v xml:space="preserve">REJUNTE CIMENTICIO, QUALQUER COR                                                                                                                                                                                                                                                                                                                                                                                                                                                                          </v>
          </cell>
          <cell r="C3794" t="str">
            <v xml:space="preserve">KG    </v>
          </cell>
          <cell r="D3794" t="str">
            <v>CR</v>
          </cell>
          <cell r="E3794" t="str">
            <v>4,69</v>
          </cell>
        </row>
        <row r="3795">
          <cell r="A3795">
            <v>37329</v>
          </cell>
          <cell r="B3795" t="str">
            <v xml:space="preserve">REJUNTE EPOXI, QUALQUER COR                                                                                                                                                                                                                                                                                                                                                                                                                                                                               </v>
          </cell>
          <cell r="C3795" t="str">
            <v xml:space="preserve">KG    </v>
          </cell>
          <cell r="D3795" t="str">
            <v>CR</v>
          </cell>
          <cell r="E3795" t="str">
            <v>98,93</v>
          </cell>
        </row>
        <row r="3796">
          <cell r="A3796">
            <v>2510</v>
          </cell>
          <cell r="B3796" t="str">
            <v xml:space="preserve">RELE FOTOELETRICO INTERNO E EXTERNO BIVOLT 1000 W, DE CONECTOR, SEM BASE                                                                                                                                                                                                                                                                                                                                                                                                                                  </v>
          </cell>
          <cell r="C3796" t="str">
            <v xml:space="preserve">UN    </v>
          </cell>
          <cell r="D3796" t="str">
            <v>CR</v>
          </cell>
          <cell r="E3796" t="str">
            <v>37,33</v>
          </cell>
        </row>
        <row r="3797">
          <cell r="A3797">
            <v>12359</v>
          </cell>
          <cell r="B3797" t="str">
            <v xml:space="preserve">RELE TERMICO BIMETAL PARA USO EM MOTORES TRIFASICOS, TENSAO 380 V, POTENCIA ATE 15 CV, CORRENTE NOMINAL MAXIMA 22 A                                                                                                                                                                                                                                                                                                                                                                                       </v>
          </cell>
          <cell r="C3797" t="str">
            <v xml:space="preserve">UN    </v>
          </cell>
          <cell r="D3797" t="str">
            <v>CR</v>
          </cell>
          <cell r="E3797" t="str">
            <v>161,62</v>
          </cell>
        </row>
        <row r="3798">
          <cell r="A3798">
            <v>7353</v>
          </cell>
          <cell r="B3798" t="str">
            <v xml:space="preserve">RESINA ACRILICA PREMIUM BASE AGUA - COR BRANCA                                                                                                                                                                                                                                                                                                                                                                                                                                                            </v>
          </cell>
          <cell r="C3798" t="str">
            <v xml:space="preserve">L     </v>
          </cell>
          <cell r="D3798" t="str">
            <v>CR</v>
          </cell>
          <cell r="E3798" t="str">
            <v>33,21</v>
          </cell>
        </row>
        <row r="3799">
          <cell r="A3799">
            <v>36144</v>
          </cell>
          <cell r="B3799" t="str">
            <v xml:space="preserve">RESPIRADOR DESCARTAVEL SEM VALVULA DE EXALACAO, PFF 1                                                                                                                                                                                                                                                                                                                                                                                                                                                     </v>
          </cell>
          <cell r="C3799" t="str">
            <v xml:space="preserve">UN    </v>
          </cell>
          <cell r="D3799" t="str">
            <v>CR</v>
          </cell>
          <cell r="E3799" t="str">
            <v>1,67</v>
          </cell>
        </row>
        <row r="3800">
          <cell r="A3800">
            <v>10518</v>
          </cell>
          <cell r="B3800" t="str">
            <v xml:space="preserve">RETARDO PARA CORDEL DETONANTE                                                                                                                                                                                                                                                                                                                                                                                                                                                                             </v>
          </cell>
          <cell r="C3800" t="str">
            <v xml:space="preserve">UN    </v>
          </cell>
          <cell r="D3800" t="str">
            <v>CR</v>
          </cell>
          <cell r="E3800" t="str">
            <v>116,96</v>
          </cell>
        </row>
        <row r="3801">
          <cell r="A3801">
            <v>36530</v>
          </cell>
          <cell r="B3801" t="str">
            <v xml:space="preserve">RETROESCAVADEIRA SOBRE RODAS COM CARREGADEIRA, TRACAO 4 X 2, POTENCIA LIQUIDA 79 HP, PESO OPERACIONAL MINIMO DE 6570 KG, CAPACIDADE DA CARREGADEIRA DE 1,00 M3 E DA  RETROESCAVADEIRA MINIMA DE 0,20 M3, PROFUNDIDADE DE ESCAVACAO MAXIMA DE 4,37 M                                                                                                                                                                                                                                                       </v>
          </cell>
          <cell r="C3801" t="str">
            <v xml:space="preserve">UN    </v>
          </cell>
          <cell r="D3801" t="str">
            <v>CR</v>
          </cell>
          <cell r="E3801" t="str">
            <v>387.219,50</v>
          </cell>
        </row>
        <row r="3802">
          <cell r="A3802">
            <v>6046</v>
          </cell>
          <cell r="B3802"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02" t="str">
            <v xml:space="preserve">UN    </v>
          </cell>
          <cell r="D3802" t="str">
            <v xml:space="preserve">C </v>
          </cell>
          <cell r="E3802" t="str">
            <v>420.000,00</v>
          </cell>
        </row>
        <row r="3803">
          <cell r="A3803">
            <v>36531</v>
          </cell>
          <cell r="B3803" t="str">
            <v xml:space="preserve">RETROESCAVADEIRA SOBRE RODAS COM CARREGADEIRA, TRACAO 4 X 4, POTENCIA LIQUIDA 88 HP, PESO OPERACIONAL MINIMO DE 6674 KG, CAPACIDADE DA CARREGADEIRA DE 1,00 M3 E DA  RETROESCAVADEIRA MINIMA DE 0,26 M3, PROFUNDIDADE DE ESCAVACAO MAXIMA DE 4,37 M                                                                                                                                                                                                                                                       </v>
          </cell>
          <cell r="C3803" t="str">
            <v xml:space="preserve">UN    </v>
          </cell>
          <cell r="D3803" t="str">
            <v>CR</v>
          </cell>
          <cell r="E3803" t="str">
            <v>435.365,82</v>
          </cell>
        </row>
        <row r="3804">
          <cell r="A3804">
            <v>34684</v>
          </cell>
          <cell r="B3804" t="str">
            <v xml:space="preserve">REVESTIMENTO DE PAREDE EM GRANILITE, MARMORITE OU GRANITINA - ESP = 5 MM (INCLUSO EXECUCAO)                                                                                                                                                                                                                                                                                                                                                                                                               </v>
          </cell>
          <cell r="C3804" t="str">
            <v xml:space="preserve">M2    </v>
          </cell>
          <cell r="D3804" t="str">
            <v>CR</v>
          </cell>
          <cell r="E3804" t="str">
            <v>256,62</v>
          </cell>
        </row>
        <row r="3805">
          <cell r="A3805">
            <v>34683</v>
          </cell>
          <cell r="B3805" t="str">
            <v xml:space="preserve">REVESTIMENTO DE PAREDE EM GRANILITE, MARMORITE OU GRANITINA COLORIDO - ESP = 5 MM (INCLUSO EXECUCAO)                                                                                                                                                                                                                                                                                                                                                                                                      </v>
          </cell>
          <cell r="C3805" t="str">
            <v xml:space="preserve">M2    </v>
          </cell>
          <cell r="D3805" t="str">
            <v>CR</v>
          </cell>
          <cell r="E3805" t="str">
            <v>160,39</v>
          </cell>
        </row>
        <row r="3806">
          <cell r="A3806">
            <v>533</v>
          </cell>
          <cell r="B3806" t="str">
            <v xml:space="preserve">REVESTIMENTO EM CERAMICA ESMALTADA COMERCIAL, PEI MENOR OU IGUAL A 3, FORMATO MENOR OU IGUAL A 2025 CM2                                                                                                                                                                                                                                                                                                                                                                                                   </v>
          </cell>
          <cell r="C3806" t="str">
            <v xml:space="preserve">M2    </v>
          </cell>
          <cell r="D3806" t="str">
            <v>CR</v>
          </cell>
          <cell r="E3806" t="str">
            <v>29,97</v>
          </cell>
        </row>
        <row r="3807">
          <cell r="A3807">
            <v>10515</v>
          </cell>
          <cell r="B3807" t="str">
            <v xml:space="preserve">REVESTIMENTO EM CERAMICA ESMALTADA EXTRA, PEI MAIOR OU IGUAL 4, FORMATO MAIOR A 2025 CM2                                                                                                                                                                                                                                                                                                                                                                                                                  </v>
          </cell>
          <cell r="C3807" t="str">
            <v xml:space="preserve">M2    </v>
          </cell>
          <cell r="D3807" t="str">
            <v>CR</v>
          </cell>
          <cell r="E3807" t="str">
            <v>56,54</v>
          </cell>
        </row>
        <row r="3808">
          <cell r="A3808">
            <v>536</v>
          </cell>
          <cell r="B3808" t="str">
            <v xml:space="preserve">REVESTIMENTO EM CERAMICA ESMALTADA EXTRA, PEI MENOR OU IGUAL A 3, FORMATO MENOR OU IGUAL A 2025 CM2                                                                                                                                                                                                                                                                                                                                                                                                       </v>
          </cell>
          <cell r="C3808" t="str">
            <v xml:space="preserve">M2    </v>
          </cell>
          <cell r="D3808" t="str">
            <v xml:space="preserve">C </v>
          </cell>
          <cell r="E3808" t="str">
            <v>40,90</v>
          </cell>
        </row>
        <row r="3809">
          <cell r="A3809">
            <v>153</v>
          </cell>
          <cell r="B3809" t="str">
            <v xml:space="preserve">REVESTIMENTO EPOXI DE ALTA RESISTENCIA QUIMICA, ISENTO DE SOLVENTES, BICOMPONENTE                                                                                                                                                                                                                                                                                                                                                                                                                         </v>
          </cell>
          <cell r="C3809" t="str">
            <v xml:space="preserve">L     </v>
          </cell>
          <cell r="D3809" t="str">
            <v>CR</v>
          </cell>
          <cell r="E3809" t="str">
            <v>95,90</v>
          </cell>
        </row>
        <row r="3810">
          <cell r="A3810">
            <v>34682</v>
          </cell>
          <cell r="B3810" t="str">
            <v xml:space="preserve">REVESTIMENTO PARA ESCADA EM GRANILITE, MARMORITE OU GRANITINA ESP = 8 MM (INCLUSO EXECUCAO)                                                                                                                                                                                                                                                                                                                                                                                                               </v>
          </cell>
          <cell r="C3810" t="str">
            <v xml:space="preserve">M2    </v>
          </cell>
          <cell r="D3810" t="str">
            <v>CR</v>
          </cell>
          <cell r="E3810" t="str">
            <v>122,65</v>
          </cell>
        </row>
        <row r="3811">
          <cell r="A3811">
            <v>20205</v>
          </cell>
          <cell r="B3811" t="str">
            <v xml:space="preserve">RIPA APARELHADA *1,5 X 5* CM, EM MACARANDUBA/MASSARANDUBA, ANGELIM OU EQUIVALENTE DA REGIAO                                                                                                                                                                                                                                                                                                                                                                                                               </v>
          </cell>
          <cell r="C3811" t="str">
            <v xml:space="preserve">M     </v>
          </cell>
          <cell r="D3811" t="str">
            <v>CR</v>
          </cell>
          <cell r="E3811" t="str">
            <v>4,03</v>
          </cell>
        </row>
        <row r="3812">
          <cell r="A3812">
            <v>4412</v>
          </cell>
          <cell r="B3812" t="str">
            <v xml:space="preserve">RIPA NAO APARELHADA *1 X 3* CM, EM MACARANDUBA/MASSARANDUBA, ANGELIM OU EQUIVALENTE DA REGIAO - BRUTA                                                                                                                                                                                                                                                                                                                                                                                                     </v>
          </cell>
          <cell r="C3812" t="str">
            <v xml:space="preserve">M     </v>
          </cell>
          <cell r="D3812" t="str">
            <v>CR</v>
          </cell>
          <cell r="E3812" t="str">
            <v>2,42</v>
          </cell>
        </row>
        <row r="3813">
          <cell r="A3813">
            <v>4408</v>
          </cell>
          <cell r="B3813" t="str">
            <v xml:space="preserve">RIPA NAO APARELHADA, *1,5 X 5* CM, EM MACARANDUBA/MASSARANDUBA, ANGELIM OU EQUIVALENTE DA REGIAO - BRUTA                                                                                                                                                                                                                                                                                                                                                                                                  </v>
          </cell>
          <cell r="C3813" t="str">
            <v xml:space="preserve">M     </v>
          </cell>
          <cell r="D3813" t="str">
            <v>CR</v>
          </cell>
          <cell r="E3813" t="str">
            <v>3,01</v>
          </cell>
        </row>
        <row r="3814">
          <cell r="A3814">
            <v>36250</v>
          </cell>
          <cell r="B3814" t="str">
            <v xml:space="preserve">RODAFORRO EM PVC, PARA FORRO DE PVC, COMPRIMENTO 6 M                                                                                                                                                                                                                                                                                                                                                                                                                                                      </v>
          </cell>
          <cell r="C3814" t="str">
            <v xml:space="preserve">M     </v>
          </cell>
          <cell r="D3814" t="str">
            <v>CR</v>
          </cell>
          <cell r="E3814" t="str">
            <v>5,03</v>
          </cell>
        </row>
        <row r="3815">
          <cell r="A3815">
            <v>10857</v>
          </cell>
          <cell r="B3815" t="str">
            <v xml:space="preserve">RODAPE ARDOSIA, CINZA, 10 CM, E= *1CM                                                                                                                                                                                                                                                                                                                                                                                                                                                                     </v>
          </cell>
          <cell r="C3815" t="str">
            <v xml:space="preserve">M     </v>
          </cell>
          <cell r="D3815" t="str">
            <v>CR</v>
          </cell>
          <cell r="E3815" t="str">
            <v>12,46</v>
          </cell>
        </row>
        <row r="3816">
          <cell r="A3816">
            <v>4803</v>
          </cell>
          <cell r="B3816" t="str">
            <v xml:space="preserve">RODAPE DE BORRACHA LISO, H = 70 MM, E = *2* MM, PARA ARGAMASSA, PRETO                                                                                                                                                                                                                                                                                                                                                                                                                                     </v>
          </cell>
          <cell r="C3816" t="str">
            <v xml:space="preserve">M     </v>
          </cell>
          <cell r="D3816" t="str">
            <v>CR</v>
          </cell>
          <cell r="E3816" t="str">
            <v>31,89</v>
          </cell>
        </row>
        <row r="3817">
          <cell r="A3817">
            <v>6186</v>
          </cell>
          <cell r="B3817" t="str">
            <v xml:space="preserve">RODAPE DE MADEIRA MACICA CUMARU/IPE CHAMPANHE OU EQUIVALENTE DA REGIAO, *1,5 X 7 CM                                                                                                                                                                                                                                                                                                                                                                                                                       </v>
          </cell>
          <cell r="C3817" t="str">
            <v xml:space="preserve">M     </v>
          </cell>
          <cell r="D3817" t="str">
            <v>CR</v>
          </cell>
          <cell r="E3817" t="str">
            <v>18,05</v>
          </cell>
        </row>
        <row r="3818">
          <cell r="A3818">
            <v>4829</v>
          </cell>
          <cell r="B3818" t="str">
            <v xml:space="preserve">RODAPE EM MARMORE, POLIDO, BRANCO COMUM, L= *7* CM, E=  *2* CM, CORTE RETO                                                                                                                                                                                                                                                                                                                                                                                                                                </v>
          </cell>
          <cell r="C3818" t="str">
            <v xml:space="preserve">M     </v>
          </cell>
          <cell r="D3818" t="str">
            <v>CR</v>
          </cell>
          <cell r="E3818" t="str">
            <v>61,01</v>
          </cell>
        </row>
        <row r="3819">
          <cell r="A3819">
            <v>39829</v>
          </cell>
          <cell r="B3819" t="str">
            <v xml:space="preserve">RODAPE EM POLIESTIRENO, BRANCO, H = *5* CM, E = *1,5* CM                                                                                                                                                                                                                                                                                                                                                                                                                                                  </v>
          </cell>
          <cell r="C3819" t="str">
            <v xml:space="preserve">M     </v>
          </cell>
          <cell r="D3819" t="str">
            <v xml:space="preserve">C </v>
          </cell>
          <cell r="E3819" t="str">
            <v>37,50</v>
          </cell>
        </row>
        <row r="3820">
          <cell r="A3820">
            <v>20231</v>
          </cell>
          <cell r="B3820" t="str">
            <v xml:space="preserve">RODAPE OU RODABANCADA EM GRANITO, POLIDO, TIPO ANDORINHA/ QUARTZ/ CASTELO/ CORUMBA OU OUTROS EQUIVALENTES DA REGIAO, H= 10 CM, E=  *2,0* CM                                                                                                                                                                                                                                                                                                                                                               </v>
          </cell>
          <cell r="C3820" t="str">
            <v xml:space="preserve">M     </v>
          </cell>
          <cell r="D3820" t="str">
            <v>CR</v>
          </cell>
          <cell r="E3820" t="str">
            <v>66,98</v>
          </cell>
        </row>
        <row r="3821">
          <cell r="A3821">
            <v>4804</v>
          </cell>
          <cell r="B3821" t="str">
            <v xml:space="preserve">RODAPE PLANO PARA PISO VINILICO, H = 5 CM                                                                                                                                                                                                                                                                                                                                                                                                                                                                 </v>
          </cell>
          <cell r="C3821" t="str">
            <v xml:space="preserve">M     </v>
          </cell>
          <cell r="D3821" t="str">
            <v>CR</v>
          </cell>
          <cell r="E3821" t="str">
            <v>24,48</v>
          </cell>
        </row>
        <row r="3822">
          <cell r="A3822">
            <v>34680</v>
          </cell>
          <cell r="B3822" t="str">
            <v xml:space="preserve">RODAPE PRE-MOLDADO DE GRANILITE, MARMORITE OU GRANITINA L = 10 CM                                                                                                                                                                                                                                                                                                                                                                                                                                         </v>
          </cell>
          <cell r="C3822" t="str">
            <v xml:space="preserve">M     </v>
          </cell>
          <cell r="D3822" t="str">
            <v>CR</v>
          </cell>
          <cell r="E3822" t="str">
            <v>37,73</v>
          </cell>
        </row>
        <row r="3823">
          <cell r="A3823">
            <v>11573</v>
          </cell>
          <cell r="B3823" t="str">
            <v xml:space="preserve">RODIZIO TIPO NAPOLEAO PARA JANELAS DE CORRER, EM ZAMAC, COMPRIMENTO DE APROX 60 CM, COM ROLAMENTO EM ACO                                                                                                                                                                                                                                                                                                                                                                                                  </v>
          </cell>
          <cell r="C3823" t="str">
            <v xml:space="preserve">UN    </v>
          </cell>
          <cell r="D3823" t="str">
            <v>CR</v>
          </cell>
          <cell r="E3823" t="str">
            <v>5,62</v>
          </cell>
        </row>
        <row r="3824">
          <cell r="A3824">
            <v>38401</v>
          </cell>
          <cell r="B3824" t="str">
            <v xml:space="preserve">RODO PARA CHAO 40 CM COM CABO                                                                                                                                                                                                                                                                                                                                                                                                                                                                             </v>
          </cell>
          <cell r="C3824" t="str">
            <v xml:space="preserve">UN    </v>
          </cell>
          <cell r="D3824" t="str">
            <v>CR</v>
          </cell>
          <cell r="E3824" t="str">
            <v>8,87</v>
          </cell>
        </row>
        <row r="3825">
          <cell r="A3825">
            <v>11575</v>
          </cell>
          <cell r="B3825" t="str">
            <v xml:space="preserve">ROLDANA CONCAVA DUPLA, 4 RODAS, EM ZAMAC COM CHAPA DE LATAO, ROLAMENTOS EM ACO, PARA PORTAS E JANELAS DE CORRER                                                                                                                                                                                                                                                                                                                                                                                           </v>
          </cell>
          <cell r="C3825" t="str">
            <v xml:space="preserve">UN    </v>
          </cell>
          <cell r="D3825" t="str">
            <v>CR</v>
          </cell>
          <cell r="E3825" t="str">
            <v>54,22</v>
          </cell>
        </row>
        <row r="3826">
          <cell r="A3826">
            <v>38179</v>
          </cell>
          <cell r="B3826" t="str">
            <v xml:space="preserve">ROLDANA CONCAVA DUPLA, 4 RODAS, PARA PORTA DE CORRER, EM ZAMAC COM CHAPA DE ACO,  ROLAMENTO INTERNO BLINDADO DE ACO REVESTIDO EM NYLON                                                                                                                                                                                                                                                                                                                                                                    </v>
          </cell>
          <cell r="C3826" t="str">
            <v xml:space="preserve">UN    </v>
          </cell>
          <cell r="D3826" t="str">
            <v>CR</v>
          </cell>
          <cell r="E3826" t="str">
            <v>44,83</v>
          </cell>
        </row>
        <row r="3827">
          <cell r="A3827">
            <v>20256</v>
          </cell>
          <cell r="B3827" t="str">
            <v xml:space="preserve">ROLDANA PLASTICA COM PREGO, TAMANHO 30 X 30 MM, PARA INSTALACAO ELETRICA APARENTE                                                                                                                                                                                                                                                                                                                                                                                                                         </v>
          </cell>
          <cell r="C3827" t="str">
            <v xml:space="preserve">UN    </v>
          </cell>
          <cell r="D3827" t="str">
            <v>CR</v>
          </cell>
          <cell r="E3827" t="str">
            <v>0,38</v>
          </cell>
        </row>
        <row r="3828">
          <cell r="A3828">
            <v>14511</v>
          </cell>
          <cell r="B3828" t="str">
            <v xml:space="preserve">ROLO COMPACTADOR DE PNEUS, ESTATICO, PRESSAO VARIAVEL, POTENCIA 110 HP, PESO SEM/COM LASTRO 10,8/27 T, LARGURA DE ROLAGEM 2,30 M                                                                                                                                                                                                                                                                                                                                                                          </v>
          </cell>
          <cell r="C3828" t="str">
            <v xml:space="preserve">UN    </v>
          </cell>
          <cell r="D3828" t="str">
            <v>CR</v>
          </cell>
          <cell r="E3828" t="str">
            <v>979.036,57</v>
          </cell>
        </row>
        <row r="3829">
          <cell r="A3829">
            <v>10642</v>
          </cell>
          <cell r="B3829" t="str">
            <v xml:space="preserve">ROLO COMPACTADOR DE PNEUS, ESTATICO, PRESSAO VARIAVEL, POTENCIA 111 HP, PESO SEM/COM LASTRO 9,5/26,0 T, LARGURA DE ROLAGEM 1,90 M                                                                                                                                                                                                                                                                                                                                                                         </v>
          </cell>
          <cell r="C3829" t="str">
            <v xml:space="preserve">UN    </v>
          </cell>
          <cell r="D3829" t="str">
            <v xml:space="preserve">C </v>
          </cell>
          <cell r="E3829" t="str">
            <v>922.300,00</v>
          </cell>
        </row>
        <row r="3830">
          <cell r="A3830">
            <v>14489</v>
          </cell>
          <cell r="B3830" t="str">
            <v xml:space="preserve">ROLO COMPACTADOR PE DE CARNEIRO VIBRATORIO, POTENCIA 125 HP, PESO OPERACIONAL SEM/COM LASTRO 11,95/13,30 T, IMPACTO DINAMICO 38,5/22,5 T, LARGURA DE TRABALHO 2,15 M                                                                                                                                                                                                                                                                                                                                      </v>
          </cell>
          <cell r="C3830" t="str">
            <v xml:space="preserve">UN    </v>
          </cell>
          <cell r="D3830" t="str">
            <v>CR</v>
          </cell>
          <cell r="E3830" t="str">
            <v>818.062,94</v>
          </cell>
        </row>
        <row r="3831">
          <cell r="A3831">
            <v>14513</v>
          </cell>
          <cell r="B3831" t="str">
            <v xml:space="preserve">ROLO COMPACTADOR PE DE CARNEIRO VIBRATORIO, POTENCIA 80 HP, PESO OPERACIONAL SEM/COM LASTRO 7,4/8,8 T, LARGURA DE TRABALHO 1,68 M                                                                                                                                                                                                                                                                                                                                                                         </v>
          </cell>
          <cell r="C3831" t="str">
            <v xml:space="preserve">UN    </v>
          </cell>
          <cell r="D3831" t="str">
            <v>CR</v>
          </cell>
          <cell r="E3831" t="str">
            <v>613.566,62</v>
          </cell>
        </row>
        <row r="3832">
          <cell r="A3832">
            <v>13600</v>
          </cell>
          <cell r="B3832" t="str">
            <v xml:space="preserve">ROLO COMPACTADOR VIBRATORIO DE UM CILINDRO LISO DE ACO, POTENCIA 125 HP, PESO SEM/COM LASTRO 10,75/12,92 T, IMPACTO DINAMICO 31,5/18,5 T, LARGURA TRABALHO 2,15 M                                                                                                                                                                                                                                                                                                                                         </v>
          </cell>
          <cell r="C3832" t="str">
            <v xml:space="preserve">UN    </v>
          </cell>
          <cell r="D3832" t="str">
            <v>CR</v>
          </cell>
          <cell r="E3832" t="str">
            <v>791.673,72</v>
          </cell>
        </row>
        <row r="3833">
          <cell r="A3833">
            <v>10646</v>
          </cell>
          <cell r="B3833" t="str">
            <v xml:space="preserve">ROLO COMPACTADOR VIBRATORIO DE UM CILINDRO, ACO LISO, POTENCIA 80 HP, PESO OPERACIONAL MAXIMO 8,1 T, IMPACTO DINAMICO 16,15/9,5 T, LARGURA TRABALHO 1,68 M                                                                                                                                                                                                                                                                                                                                                </v>
          </cell>
          <cell r="C3833" t="str">
            <v xml:space="preserve">UN    </v>
          </cell>
          <cell r="D3833" t="str">
            <v>CR</v>
          </cell>
          <cell r="E3833" t="str">
            <v>590.140,01</v>
          </cell>
        </row>
        <row r="3834">
          <cell r="A3834">
            <v>6070</v>
          </cell>
          <cell r="B3834" t="str">
            <v xml:space="preserve">ROLO COMPACTADOR VIBRATORIO PE DE CARNEIRO, COM CONTROLE REMOTO POR RADIO, POTENCIA  12,5 KW, PESO OPERACIONAL DE 1,675 T, LARGURA DE TRABALHO 0,85 M                                                                                                                                                                                                                                                                                                                                                     </v>
          </cell>
          <cell r="C3834" t="str">
            <v xml:space="preserve">UN    </v>
          </cell>
          <cell r="D3834" t="str">
            <v>CR</v>
          </cell>
          <cell r="E3834" t="str">
            <v>806.353,70</v>
          </cell>
        </row>
        <row r="3835">
          <cell r="A3835">
            <v>6069</v>
          </cell>
          <cell r="B3835" t="str">
            <v xml:space="preserve">ROLO COMPACTADOR VIBRATORIO REBOCAVEL, CILINDRO DE ACO LISO, POTENCIA DE TRACAO DE 65 CV, PESO DE 4,7 T, IMPACTO DINAMICO TOTAL DE 18,3 T, LARGURA DO ROLO 1,67 M                                                                                                                                                                                                                                                                                                                                         </v>
          </cell>
          <cell r="C3835" t="str">
            <v xml:space="preserve">UN    </v>
          </cell>
          <cell r="D3835" t="str">
            <v>CR</v>
          </cell>
          <cell r="E3835" t="str">
            <v>178.135,69</v>
          </cell>
        </row>
        <row r="3836">
          <cell r="A3836">
            <v>14626</v>
          </cell>
          <cell r="B3836" t="str">
            <v xml:space="preserve">ROLO COMPACTADOR VIBRATORIO TANDEM, ACO LISO, POTENCIA 125 HP, PESO SEM/COM LASTRO 10,20/11,65 T, LARGURA DE TRABALHO 1,73 M                                                                                                                                                                                                                                                                                                                                                                              </v>
          </cell>
          <cell r="C3836" t="str">
            <v xml:space="preserve">UN    </v>
          </cell>
          <cell r="D3836" t="str">
            <v>CR</v>
          </cell>
          <cell r="E3836" t="str">
            <v>882.772,89</v>
          </cell>
        </row>
        <row r="3837">
          <cell r="A3837">
            <v>6067</v>
          </cell>
          <cell r="B3837" t="str">
            <v xml:space="preserve">ROLO COMPACTADOR VIBRATORIO TANDEM, ACO LISO, POTENCIA 58 CV, PESO SEM/COM LASTRO 6,5/9,4 T, LARGURA DE TRABALHO 1,20 M                                                                                                                                                                                                                                                                                                                                                                                   </v>
          </cell>
          <cell r="C3837" t="str">
            <v xml:space="preserve">UN    </v>
          </cell>
          <cell r="D3837" t="str">
            <v>CR</v>
          </cell>
          <cell r="E3837" t="str">
            <v>724.664,29</v>
          </cell>
        </row>
        <row r="3838">
          <cell r="A3838">
            <v>38393</v>
          </cell>
          <cell r="B3838" t="str">
            <v xml:space="preserve">ROLO DE ESPUMA POLIESTER 23 CM (SEM CABO)                                                                                                                                                                                                                                                                                                                                                                                                                                                                 </v>
          </cell>
          <cell r="C3838" t="str">
            <v xml:space="preserve">UN    </v>
          </cell>
          <cell r="D3838" t="str">
            <v xml:space="preserve">C </v>
          </cell>
          <cell r="E3838" t="str">
            <v>19,25</v>
          </cell>
        </row>
        <row r="3839">
          <cell r="A3839">
            <v>38390</v>
          </cell>
          <cell r="B3839" t="str">
            <v xml:space="preserve">ROLO DE LA DE CARNEIRO 23 CM (SEM CABO)                                                                                                                                                                                                                                                                                                                                                                                                                                                                   </v>
          </cell>
          <cell r="C3839" t="str">
            <v xml:space="preserve">UN    </v>
          </cell>
          <cell r="D3839" t="str">
            <v>CR</v>
          </cell>
          <cell r="E3839" t="str">
            <v>42,69</v>
          </cell>
        </row>
        <row r="3840">
          <cell r="A3840">
            <v>36532</v>
          </cell>
          <cell r="B3840" t="str">
            <v xml:space="preserve">ROMPEDOR ELETRICO PESO 26 KG, POTENCIA OPERACIONAL DE 2,5 KW                                                                                                                                                                                                                                                                                                                                                                                                                                              </v>
          </cell>
          <cell r="C3840" t="str">
            <v xml:space="preserve">UN    </v>
          </cell>
          <cell r="D3840" t="str">
            <v>CR</v>
          </cell>
          <cell r="E3840" t="str">
            <v>24.258,80</v>
          </cell>
        </row>
        <row r="3841">
          <cell r="A3841">
            <v>11578</v>
          </cell>
          <cell r="B3841" t="str">
            <v xml:space="preserve">ROSETA QUADRADA, SEM FUROS, EM ACO INOX POLIDO, LARGURA APROXIMADA DE 50 MM, PARA FECHADURA DE PORTA - PARAFUSOS INCLUIDOS                                                                                                                                                                                                                                                                                                                                                                                </v>
          </cell>
          <cell r="C3841" t="str">
            <v xml:space="preserve">UN    </v>
          </cell>
          <cell r="D3841" t="str">
            <v>CR</v>
          </cell>
          <cell r="E3841" t="str">
            <v>11,70</v>
          </cell>
        </row>
        <row r="3842">
          <cell r="A3842">
            <v>11577</v>
          </cell>
          <cell r="B3842" t="str">
            <v xml:space="preserve">ROSETA REDONDA DE SOBREPOR, SEM FUROS, EM ACO INOX POLIDO, DIAMETRO APROXIMADO DE 50 MM, PARA FECHADURA DE PORTA - PARAFUSOS INCLUIDOS                                                                                                                                                                                                                                                                                                                                                                    </v>
          </cell>
          <cell r="C3842" t="str">
            <v xml:space="preserve">UN    </v>
          </cell>
          <cell r="D3842" t="str">
            <v>CR</v>
          </cell>
          <cell r="E3842" t="str">
            <v>11,17</v>
          </cell>
        </row>
        <row r="3843">
          <cell r="A3843">
            <v>42432</v>
          </cell>
          <cell r="B3843" t="str">
            <v xml:space="preserve">ROTACAO DIAGONAL DUPLA, APARELHO TRIPLO, EM TUBO DE ACO CARBONO, PINTURA NO PROCESSO ELETROSTATICO - EQUIPAMENTO DE GINASTICA PARA ACADEMIA AO AR LIVRE / ACADEMIA DA TERCEIRA IDADE - ATI                                                                                                                                                                                                                                                                                                                </v>
          </cell>
          <cell r="C3843" t="str">
            <v xml:space="preserve">UN    </v>
          </cell>
          <cell r="D3843" t="str">
            <v>CR</v>
          </cell>
          <cell r="E3843" t="str">
            <v>2.424,64</v>
          </cell>
        </row>
        <row r="3844">
          <cell r="A3844">
            <v>42437</v>
          </cell>
          <cell r="B3844" t="str">
            <v xml:space="preserve">ROTACAO VERTICAL DUPLO, EM TUBO DE ACO CARBONO, PINTURA NO PROCESSO ELETROSTATICO - EQUIPAMENTO DE GINASTICA PARA ACADEMIA AO AR LIVRE / ACADEMIA DA TERCEIRA IDADE - ATI                                                                                                                                                                                                                                                                                                                                 </v>
          </cell>
          <cell r="C3844" t="str">
            <v xml:space="preserve">UN    </v>
          </cell>
          <cell r="D3844" t="str">
            <v>CR</v>
          </cell>
          <cell r="E3844" t="str">
            <v>1.843,37</v>
          </cell>
        </row>
        <row r="3845">
          <cell r="A3845">
            <v>1116</v>
          </cell>
          <cell r="B3845" t="str">
            <v xml:space="preserve">RUFO EXTERNO DE CHAPA DE ACO GALVANIZADA NUM 26, CORTE 25 CM                                                                                                                                                                                                                                                                                                                                                                                                                                              </v>
          </cell>
          <cell r="C3845" t="str">
            <v xml:space="preserve">M     </v>
          </cell>
          <cell r="D3845" t="str">
            <v>CR</v>
          </cell>
          <cell r="E3845" t="str">
            <v>19,56</v>
          </cell>
        </row>
        <row r="3846">
          <cell r="A3846">
            <v>1115</v>
          </cell>
          <cell r="B3846" t="str">
            <v xml:space="preserve">RUFO EXTERNO DE CHAPA DE ACO GALVANIZADA NUM 26, CORTE 28 CM                                                                                                                                                                                                                                                                                                                                                                                                                                              </v>
          </cell>
          <cell r="C3846" t="str">
            <v xml:space="preserve">M     </v>
          </cell>
          <cell r="D3846" t="str">
            <v>CR</v>
          </cell>
          <cell r="E3846" t="str">
            <v>23,44</v>
          </cell>
        </row>
        <row r="3847">
          <cell r="A3847">
            <v>1113</v>
          </cell>
          <cell r="B3847" t="str">
            <v xml:space="preserve">RUFO EXTERNO/INTERNO DE CHAPA DE ACO GALVANIZADA NUM 26, CORTE 33 CM                                                                                                                                                                                                                                                                                                                                                                                                                                      </v>
          </cell>
          <cell r="C3847" t="str">
            <v xml:space="preserve">M     </v>
          </cell>
          <cell r="D3847" t="str">
            <v>CR</v>
          </cell>
          <cell r="E3847" t="str">
            <v>27,40</v>
          </cell>
        </row>
        <row r="3848">
          <cell r="A3848">
            <v>1114</v>
          </cell>
          <cell r="B3848" t="str">
            <v xml:space="preserve">RUFO INTERNO DE CHAPA DE ACO GALVANIZADA NUM 26, CORTE 50 CM                                                                                                                                                                                                                                                                                                                                                                                                                                              </v>
          </cell>
          <cell r="C3848" t="str">
            <v xml:space="preserve">M     </v>
          </cell>
          <cell r="D3848" t="str">
            <v>CR</v>
          </cell>
          <cell r="E3848" t="str">
            <v>32,64</v>
          </cell>
        </row>
        <row r="3849">
          <cell r="A3849">
            <v>40873</v>
          </cell>
          <cell r="B3849" t="str">
            <v xml:space="preserve">RUFO INTERNO/EXTERNO DE CHAPA DE ACO GALVANIZADA NUM 24, CORTE 25 CM                                                                                                                                                                                                                                                                                                                                                                                                                                      </v>
          </cell>
          <cell r="C3849" t="str">
            <v xml:space="preserve">M     </v>
          </cell>
          <cell r="D3849" t="str">
            <v>CR</v>
          </cell>
          <cell r="E3849" t="str">
            <v>25,54</v>
          </cell>
        </row>
        <row r="3850">
          <cell r="A3850">
            <v>20214</v>
          </cell>
          <cell r="B3850" t="str">
            <v xml:space="preserve">RUFO PARA TELHA ESTRUTURAL DE FIBROCIMENTO 1 ABA (SEM AMIANTO)                                                                                                                                                                                                                                                                                                                                                                                                                                            </v>
          </cell>
          <cell r="C3850" t="str">
            <v xml:space="preserve">UN    </v>
          </cell>
          <cell r="D3850" t="str">
            <v>CR</v>
          </cell>
          <cell r="E3850" t="str">
            <v>51,34</v>
          </cell>
        </row>
        <row r="3851">
          <cell r="A3851">
            <v>7237</v>
          </cell>
          <cell r="B3851" t="str">
            <v xml:space="preserve">RUFO PARA TELHA ONDULADA DE FIBROCIMENTO, E = 6 MM, ABA *260* MM, COMPRIMENTO 1100 MM (SEM AMIANTO)                                                                                                                                                                                                                                                                                                                                                                                                       </v>
          </cell>
          <cell r="C3851" t="str">
            <v xml:space="preserve">UN    </v>
          </cell>
          <cell r="D3851" t="str">
            <v>CR</v>
          </cell>
          <cell r="E3851" t="str">
            <v>50,26</v>
          </cell>
        </row>
        <row r="3852">
          <cell r="A3852">
            <v>11757</v>
          </cell>
          <cell r="B3852" t="str">
            <v xml:space="preserve">SABONETEIRA DE PAREDE EM METAL CROMADO                                                                                                                                                                                                                                                                                                                                                                                                                                                                    </v>
          </cell>
          <cell r="C3852" t="str">
            <v xml:space="preserve">UN    </v>
          </cell>
          <cell r="D3852" t="str">
            <v xml:space="preserve">C </v>
          </cell>
          <cell r="E3852" t="str">
            <v>48,61</v>
          </cell>
        </row>
        <row r="3853">
          <cell r="A3853">
            <v>11758</v>
          </cell>
          <cell r="B3853" t="str">
            <v xml:space="preserve">SABONETEIRA PLASTICA TIPO DISPENSER PARA SABONETE LIQUIDO COM RESERVATORIO 800 A 1500 ML                                                                                                                                                                                                                                                                                                                                                                                                                  </v>
          </cell>
          <cell r="C3853" t="str">
            <v xml:space="preserve">UN    </v>
          </cell>
          <cell r="D3853" t="str">
            <v xml:space="preserve">C </v>
          </cell>
          <cell r="E3853" t="str">
            <v>57,90</v>
          </cell>
        </row>
        <row r="3854">
          <cell r="A3854">
            <v>37526</v>
          </cell>
          <cell r="B3854" t="str">
            <v xml:space="preserve">SACO DE RAFIA PARA ENTULHO, NOVO, LISO (SEM CLICHE), *60 x 90* CM                                                                                                                                                                                                                                                                                                                                                                                                                                         </v>
          </cell>
          <cell r="C3854" t="str">
            <v xml:space="preserve">UN    </v>
          </cell>
          <cell r="D3854" t="str">
            <v>CR</v>
          </cell>
          <cell r="E3854" t="str">
            <v>5,85</v>
          </cell>
        </row>
        <row r="3855">
          <cell r="A3855">
            <v>6076</v>
          </cell>
          <cell r="B3855" t="str">
            <v xml:space="preserve">SAIBRO PARA ARGAMASSA (COLETADO NO COMERCIO)                                                                                                                                                                                                                                                                                                                                                                                                                                                              </v>
          </cell>
          <cell r="C3855" t="str">
            <v xml:space="preserve">M3    </v>
          </cell>
          <cell r="D3855" t="str">
            <v xml:space="preserve">C </v>
          </cell>
          <cell r="E3855" t="str">
            <v>65,00</v>
          </cell>
        </row>
        <row r="3856">
          <cell r="A3856">
            <v>13109</v>
          </cell>
          <cell r="B3856" t="str">
            <v xml:space="preserve">SAPATA DE PVC ADITIVADO NERVURADO D = 6"                                                                                                                                                                                                                                                                                                                                                                                                                                                                  </v>
          </cell>
          <cell r="C3856" t="str">
            <v xml:space="preserve">UN    </v>
          </cell>
          <cell r="D3856" t="str">
            <v>CR</v>
          </cell>
          <cell r="E3856" t="str">
            <v>270,93</v>
          </cell>
        </row>
        <row r="3857">
          <cell r="A3857">
            <v>13110</v>
          </cell>
          <cell r="B3857" t="str">
            <v xml:space="preserve">SAPATA DE PVC ADITIVADO NERVURADO D = 8"                                                                                                                                                                                                                                                                                                                                                                                                                                                                  </v>
          </cell>
          <cell r="C3857" t="str">
            <v xml:space="preserve">UN    </v>
          </cell>
          <cell r="D3857" t="str">
            <v>CR</v>
          </cell>
          <cell r="E3857" t="str">
            <v>356,56</v>
          </cell>
        </row>
        <row r="3858">
          <cell r="A3858">
            <v>7581</v>
          </cell>
          <cell r="B3858" t="str">
            <v xml:space="preserve">SAPATILHA EM ACO GALVANIZADO PARA CABOS COM DIAMETRO NOMINAL ATE 5/8"                                                                                                                                                                                                                                                                                                                                                                                                                                     </v>
          </cell>
          <cell r="C3858" t="str">
            <v xml:space="preserve">UN    </v>
          </cell>
          <cell r="D3858" t="str">
            <v>CR</v>
          </cell>
          <cell r="E3858" t="str">
            <v>3,31</v>
          </cell>
        </row>
        <row r="3859">
          <cell r="A3859">
            <v>4509</v>
          </cell>
          <cell r="B3859" t="str">
            <v xml:space="preserve">SARRAFO *2,5 X 10* CM EM PINUS, MISTA OU EQUIVALENTE DA REGIAO - BRUTA                                                                                                                                                                                                                                                                                                                                                                                                                                    </v>
          </cell>
          <cell r="C3859" t="str">
            <v xml:space="preserve">M     </v>
          </cell>
          <cell r="D3859" t="str">
            <v>CR</v>
          </cell>
          <cell r="E3859" t="str">
            <v>3,85</v>
          </cell>
        </row>
        <row r="3860">
          <cell r="A3860">
            <v>4512</v>
          </cell>
          <cell r="B3860" t="str">
            <v xml:space="preserve">SARRAFO *2,5 X 5* CM EM PINUS, MISTA OU EQUIVALENTE DA REGIAO - BRUTA                                                                                                                                                                                                                                                                                                                                                                                                                                     </v>
          </cell>
          <cell r="C3860" t="str">
            <v xml:space="preserve">M     </v>
          </cell>
          <cell r="D3860" t="str">
            <v>CR</v>
          </cell>
          <cell r="E3860" t="str">
            <v>1,84</v>
          </cell>
        </row>
        <row r="3861">
          <cell r="A3861">
            <v>4517</v>
          </cell>
          <cell r="B3861" t="str">
            <v xml:space="preserve">SARRAFO *2,5 X 7,5* CM EM PINUS, MISTA OU EQUIVALENTE DA REGIAO - BRUTA                                                                                                                                                                                                                                                                                                                                                                                                                                   </v>
          </cell>
          <cell r="C3861" t="str">
            <v xml:space="preserve">M     </v>
          </cell>
          <cell r="D3861" t="str">
            <v>CR</v>
          </cell>
          <cell r="E3861" t="str">
            <v>2,66</v>
          </cell>
        </row>
        <row r="3862">
          <cell r="A3862">
            <v>20206</v>
          </cell>
          <cell r="B3862" t="str">
            <v xml:space="preserve">SARRAFO APARELHADO *2 X 10* CM, EM MACARANDUBA/MASSARANDUBA, ANGELIM OU EQUIVALENTE DA REGIAO                                                                                                                                                                                                                                                                                                                                                                                                             </v>
          </cell>
          <cell r="C3862" t="str">
            <v xml:space="preserve">M     </v>
          </cell>
          <cell r="D3862" t="str">
            <v>CR</v>
          </cell>
          <cell r="E3862" t="str">
            <v>10,89</v>
          </cell>
        </row>
        <row r="3863">
          <cell r="A3863">
            <v>4460</v>
          </cell>
          <cell r="B3863" t="str">
            <v xml:space="preserve">SARRAFO NAO APARELHADO *2,5 X 10* CM, EM MACARANDUBA/MASSARANDUBA, ANGELIM OU EQUIVALENTE DA REGIAO - BRUTA                                                                                                                                                                                                                                                                                                                                                                                               </v>
          </cell>
          <cell r="C3863" t="str">
            <v xml:space="preserve">M     </v>
          </cell>
          <cell r="D3863" t="str">
            <v>CR</v>
          </cell>
          <cell r="E3863" t="str">
            <v>11,18</v>
          </cell>
        </row>
        <row r="3864">
          <cell r="A3864">
            <v>4415</v>
          </cell>
          <cell r="B3864" t="str">
            <v xml:space="preserve">SARRAFO NAO APARELHADO *2,5 X 5* CM, EM MACARANDUBA/MASSARANDUBA, ANGELIM, PEROBA-ROSA OU EQUIVALENTE DA REGIAO - BRUTA                                                                                                                                                                                                                                                                                                                                                                                   </v>
          </cell>
          <cell r="C3864" t="str">
            <v xml:space="preserve">M     </v>
          </cell>
          <cell r="D3864" t="str">
            <v>CR</v>
          </cell>
          <cell r="E3864" t="str">
            <v>5,98</v>
          </cell>
        </row>
        <row r="3865">
          <cell r="A3865">
            <v>4417</v>
          </cell>
          <cell r="B3865" t="str">
            <v xml:space="preserve">SARRAFO NAO APARELHADO *2,5 X 7* CM, EM MACARANDUBA/MASSARANDUBA, ANGELIM, PEROBA-ROSA OU EQUIVALENTE DA REGIAO - BRUTA                                                                                                                                                                                                                                                                                                                                                                                   </v>
          </cell>
          <cell r="C3865" t="str">
            <v xml:space="preserve">M     </v>
          </cell>
          <cell r="D3865" t="str">
            <v>CR</v>
          </cell>
          <cell r="E3865" t="str">
            <v>8,62</v>
          </cell>
        </row>
        <row r="3866">
          <cell r="A3866">
            <v>37373</v>
          </cell>
          <cell r="B3866" t="str">
            <v xml:space="preserve">SEGURO - HORISTA (COLETADO CAIXA - ENCARGOS COMPLEMENTARES)                                                                                                                                                                                                                                                                                                                                                                                                                                               </v>
          </cell>
          <cell r="C3866" t="str">
            <v xml:space="preserve">H     </v>
          </cell>
          <cell r="D3866" t="str">
            <v xml:space="preserve">C </v>
          </cell>
          <cell r="E3866" t="str">
            <v>0,07</v>
          </cell>
        </row>
        <row r="3867">
          <cell r="A3867">
            <v>40864</v>
          </cell>
          <cell r="B3867" t="str">
            <v xml:space="preserve">SEGURO - MENSALISTA (COLETADO CAIXA - ENCARGOS COMPLEMENTARES)                                                                                                                                                                                                                                                                                                                                                                                                                                            </v>
          </cell>
          <cell r="C3867" t="str">
            <v xml:space="preserve">MES   </v>
          </cell>
          <cell r="D3867" t="str">
            <v xml:space="preserve">C </v>
          </cell>
          <cell r="E3867" t="str">
            <v>12,89</v>
          </cell>
        </row>
        <row r="3868">
          <cell r="A3868">
            <v>4734</v>
          </cell>
          <cell r="B3868" t="str">
            <v xml:space="preserve">SEIXO ROLADO PARA APLICACAO EM CONCRETO (POSTO PEDREIRA/FORNECEDOR, SEM FRETE)                                                                                                                                                                                                                                                                                                                                                                                                                            </v>
          </cell>
          <cell r="C3868" t="str">
            <v xml:space="preserve">M3    </v>
          </cell>
          <cell r="D3868" t="str">
            <v>CR</v>
          </cell>
          <cell r="E3868" t="str">
            <v>228,90</v>
          </cell>
        </row>
        <row r="3869">
          <cell r="A3869">
            <v>6085</v>
          </cell>
          <cell r="B3869" t="str">
            <v xml:space="preserve">SELADOR ACRILICO OPACO PREMIUM INTERIOR/EXTERIOR                                                                                                                                                                                                                                                                                                                                                                                                                                                          </v>
          </cell>
          <cell r="C3869" t="str">
            <v xml:space="preserve">L     </v>
          </cell>
          <cell r="D3869" t="str">
            <v xml:space="preserve">C </v>
          </cell>
          <cell r="E3869" t="str">
            <v>11,35</v>
          </cell>
        </row>
        <row r="3870">
          <cell r="A3870">
            <v>38396</v>
          </cell>
          <cell r="B3870" t="str">
            <v xml:space="preserve">SELADOR HORIZONTAL PARA FITA DE ACO 1 "                                                                                                                                                                                                                                                                                                                                                                                                                                                                   </v>
          </cell>
          <cell r="C3870" t="str">
            <v xml:space="preserve">UN    </v>
          </cell>
          <cell r="D3870" t="str">
            <v>CR</v>
          </cell>
          <cell r="E3870" t="str">
            <v>706,41</v>
          </cell>
        </row>
        <row r="3871">
          <cell r="A3871">
            <v>11622</v>
          </cell>
          <cell r="B3871" t="str">
            <v xml:space="preserve">SELANTE A BASE DE ALCATRAO E POLIURETANO PARA JUNTAS HORIZONTAIS                                                                                                                                                                                                                                                                                                                                                                                                                                          </v>
          </cell>
          <cell r="C3871" t="str">
            <v xml:space="preserve">KG    </v>
          </cell>
          <cell r="D3871" t="str">
            <v>CR</v>
          </cell>
          <cell r="E3871" t="str">
            <v>72,26</v>
          </cell>
        </row>
        <row r="3872">
          <cell r="A3872">
            <v>43143</v>
          </cell>
          <cell r="B3872" t="str">
            <v xml:space="preserve">SELANTE ACRILICO PARA TRATAMENTO / ACABAMENTO SUPERFICIAL DE CONCRETO ESTAMPADO, APARENTE, PEDRAS E OUTROS                                                                                                                                                                                                                                                                                                                                                                                                </v>
          </cell>
          <cell r="C3872" t="str">
            <v xml:space="preserve">L     </v>
          </cell>
          <cell r="D3872" t="str">
            <v>CR</v>
          </cell>
          <cell r="E3872" t="str">
            <v>27,29</v>
          </cell>
        </row>
        <row r="3873">
          <cell r="A3873">
            <v>7317</v>
          </cell>
          <cell r="B3873" t="str">
            <v xml:space="preserve">SELANTE DE BASE ASFALTICA PARA VEDACAO                                                                                                                                                                                                                                                                                                                                                                                                                                                                    </v>
          </cell>
          <cell r="C3873" t="str">
            <v xml:space="preserve">KG    </v>
          </cell>
          <cell r="D3873" t="str">
            <v>CR</v>
          </cell>
          <cell r="E3873" t="str">
            <v>45,33</v>
          </cell>
        </row>
        <row r="3874">
          <cell r="A3874">
            <v>142</v>
          </cell>
          <cell r="B3874" t="str">
            <v xml:space="preserve">SELANTE ELASTICO MONOCOMPONENTE A BASE DE POLIURETANO (PU) PARA JUNTAS DIVERSAS                                                                                                                                                                                                                                                                                                                                                                                                                           </v>
          </cell>
          <cell r="C3874" t="str">
            <v xml:space="preserve">310ML </v>
          </cell>
          <cell r="D3874" t="str">
            <v>CR</v>
          </cell>
          <cell r="E3874" t="str">
            <v>34,10</v>
          </cell>
        </row>
        <row r="3875">
          <cell r="A3875">
            <v>43142</v>
          </cell>
          <cell r="B3875" t="str">
            <v xml:space="preserve">SELANTE MONOCOMPONENTE A BASE DE SILICONE DE BAIXO MODULO, PARA JUNTAS DE PAVIMENTACAO                                                                                                                                                                                                                                                                                                                                                                                                                    </v>
          </cell>
          <cell r="C3875" t="str">
            <v xml:space="preserve">L     </v>
          </cell>
          <cell r="D3875" t="str">
            <v>CR</v>
          </cell>
          <cell r="E3875" t="str">
            <v>154,89</v>
          </cell>
        </row>
        <row r="3876">
          <cell r="A3876">
            <v>38123</v>
          </cell>
          <cell r="B3876" t="str">
            <v xml:space="preserve">SELANTE TIPO VEDA CALHA PARA METAL E FIBROCIMENTO                                                                                                                                                                                                                                                                                                                                                                                                                                                         </v>
          </cell>
          <cell r="C3876" t="str">
            <v xml:space="preserve">KG    </v>
          </cell>
          <cell r="D3876" t="str">
            <v>CR</v>
          </cell>
          <cell r="E3876" t="str">
            <v>71,75</v>
          </cell>
        </row>
        <row r="3877">
          <cell r="A3877">
            <v>42699</v>
          </cell>
          <cell r="B3877" t="str">
            <v xml:space="preserve">SELIM PVC, COM TRAVA, JE, 90 GRAUS, DN 125 X 100 MM OU 150 X 100 MM, PARA REDE COLETORA ESGOTO                                                                                                                                                                                                                                                                                                                                                                                                            </v>
          </cell>
          <cell r="C3877" t="str">
            <v xml:space="preserve">UN    </v>
          </cell>
          <cell r="D3877" t="str">
            <v>CR</v>
          </cell>
          <cell r="E3877" t="str">
            <v>34,05</v>
          </cell>
        </row>
        <row r="3878">
          <cell r="A3878">
            <v>37743</v>
          </cell>
          <cell r="B3878" t="str">
            <v xml:space="preserve">SEMIRREBOQUE COM DOIS EIXOS EM TANDEM TIPO BASCULANTE COM CACAMBA METALICA 14 M3  (INCLUI MONTAGEM, NAO INCLUI CAVALO MECANICO)                                                                                                                                                                                                                                                                                                                                                                           </v>
          </cell>
          <cell r="C3878" t="str">
            <v xml:space="preserve">UN    </v>
          </cell>
          <cell r="D3878" t="str">
            <v>CR</v>
          </cell>
          <cell r="E3878" t="str">
            <v>213.383,28</v>
          </cell>
        </row>
        <row r="3879">
          <cell r="A3879">
            <v>37744</v>
          </cell>
          <cell r="B3879" t="str">
            <v xml:space="preserve">SEMIRREBOQUE COM TRES EIXOS EM TANDEM TIPO BASCULANTE COM CACAMBA METALICA 18 M3 (INCLUI MONTAGEM, NAO INCLUI CAVALO MECANICO)                                                                                                                                                                                                                                                                                                                                                                            </v>
          </cell>
          <cell r="C3879" t="str">
            <v xml:space="preserve">UN    </v>
          </cell>
          <cell r="D3879" t="str">
            <v>CR</v>
          </cell>
          <cell r="E3879" t="str">
            <v>250.898,60</v>
          </cell>
        </row>
        <row r="3880">
          <cell r="A3880">
            <v>37741</v>
          </cell>
          <cell r="B3880" t="str">
            <v xml:space="preserve">SEMIRREBOQUE COM TRES EIXOS, PARA TRANSPORTE DE CARGA SECA, DIMENSOES APROXIMADAS 2,60 X 12,50 X 0,50 M (NAO INCLUI CAVALO MECANICO)                                                                                                                                                                                                                                                                                                                                                                      </v>
          </cell>
          <cell r="C3880" t="str">
            <v xml:space="preserve">UN    </v>
          </cell>
          <cell r="D3880" t="str">
            <v>CR</v>
          </cell>
          <cell r="E3880" t="str">
            <v>194.028,25</v>
          </cell>
        </row>
        <row r="3881">
          <cell r="A3881">
            <v>39396</v>
          </cell>
          <cell r="B3881" t="str">
            <v xml:space="preserve">SENSOR DE PRESENCA BIVOLT COM FOTOCELULA PARA QUALQUER TIPO DE LAMPADA, POTENCIA MAXIMA *1000* W, USO EXTERNO                                                                                                                                                                                                                                                                                                                                                                                             </v>
          </cell>
          <cell r="C3881" t="str">
            <v xml:space="preserve">UN    </v>
          </cell>
          <cell r="D3881" t="str">
            <v>CR</v>
          </cell>
          <cell r="E3881" t="str">
            <v>73,11</v>
          </cell>
        </row>
        <row r="3882">
          <cell r="A3882">
            <v>39392</v>
          </cell>
          <cell r="B3882" t="str">
            <v xml:space="preserve">SENSOR DE PRESENCA BIVOLT DE PAREDE COM FOTOCELULA PARA QUALQUER TIPO DE LAMPADA POTENCIA MAXIMA *1000* W, USO INTERNO                                                                                                                                                                                                                                                                                                                                                                                    </v>
          </cell>
          <cell r="C3882" t="str">
            <v xml:space="preserve">UN    </v>
          </cell>
          <cell r="D3882" t="str">
            <v>CR</v>
          </cell>
          <cell r="E3882" t="str">
            <v>82,47</v>
          </cell>
        </row>
        <row r="3883">
          <cell r="A3883">
            <v>39393</v>
          </cell>
          <cell r="B3883" t="str">
            <v xml:space="preserve">SENSOR DE PRESENCA BIVOLT DE PAREDE SEM FOTOCELULA PARA QUALQUER TIPO DE LAMPADA POTENCIA MAXIMA *1000* W, USO INTERNO                                                                                                                                                                                                                                                                                                                                                                                    </v>
          </cell>
          <cell r="C3883" t="str">
            <v xml:space="preserve">UN    </v>
          </cell>
          <cell r="D3883" t="str">
            <v>CR</v>
          </cell>
          <cell r="E3883" t="str">
            <v>51,00</v>
          </cell>
        </row>
        <row r="3884">
          <cell r="A3884">
            <v>39394</v>
          </cell>
          <cell r="B3884" t="str">
            <v xml:space="preserve">SENSOR DE PRESENCA BIVOLT DE TETO COM FOTOCELULA PARA QUALQUER TIPO DE LAMPADA POTENCIA MAXIMA *1000* W, USO INTERNO                                                                                                                                                                                                                                                                                                                                                                                      </v>
          </cell>
          <cell r="C3884" t="str">
            <v xml:space="preserve">UN    </v>
          </cell>
          <cell r="D3884" t="str">
            <v>CR</v>
          </cell>
          <cell r="E3884" t="str">
            <v>57,40</v>
          </cell>
        </row>
        <row r="3885">
          <cell r="A3885">
            <v>39395</v>
          </cell>
          <cell r="B3885" t="str">
            <v xml:space="preserve">SENSOR DE PRESENCA BIVOLT DE TETO SEM FOTOCELULA PARA QUALQUER TIPO DE LAMPADA POTENCIA MAXIMA *900* W, USO INTERNO                                                                                                                                                                                                                                                                                                                                                                                       </v>
          </cell>
          <cell r="C3885" t="str">
            <v xml:space="preserve">UN    </v>
          </cell>
          <cell r="D3885" t="str">
            <v>CR</v>
          </cell>
          <cell r="E3885" t="str">
            <v>53,38</v>
          </cell>
        </row>
        <row r="3886">
          <cell r="A3886">
            <v>14618</v>
          </cell>
          <cell r="B3886" t="str">
            <v xml:space="preserve">SERRA CIRCULAR DE BANCADA COM MOTOR ELETRICO, POTENCIA DE *1600* W, PARA DISCO DE DIAMETRO DE 10" (250 MM)                                                                                                                                                                                                                                                                                                                                                                                                </v>
          </cell>
          <cell r="C3886" t="str">
            <v xml:space="preserve">UN    </v>
          </cell>
          <cell r="D3886" t="str">
            <v>CR</v>
          </cell>
          <cell r="E3886" t="str">
            <v>1.241,32</v>
          </cell>
        </row>
        <row r="3887">
          <cell r="A3887">
            <v>40269</v>
          </cell>
          <cell r="B3887" t="str">
            <v xml:space="preserve">SERRA CIRCULAR DE BANCADA, MODELO PICA-PAU, DIAMETRO DE 350 MM. CARACTERISTICAS DO MOTOR: TRIFASICO, POTENCIA DE 5 HP, FREQUENCIA DE 60 HZ                                                                                                                                                                                                                                                                                                                                                                </v>
          </cell>
          <cell r="C3887" t="str">
            <v xml:space="preserve">UN    </v>
          </cell>
          <cell r="D3887" t="str">
            <v>CR</v>
          </cell>
          <cell r="E3887" t="str">
            <v>5.001,20</v>
          </cell>
        </row>
        <row r="3888">
          <cell r="A3888">
            <v>6110</v>
          </cell>
          <cell r="B3888" t="str">
            <v xml:space="preserve">SERRALHEIRO (HORISTA)                                                                                                                                                                                                                                                                                                                                                                                                                                                                                     </v>
          </cell>
          <cell r="C3888" t="str">
            <v xml:space="preserve">H     </v>
          </cell>
          <cell r="D3888" t="str">
            <v>CR</v>
          </cell>
          <cell r="E3888" t="str">
            <v>24,15</v>
          </cell>
        </row>
        <row r="3889">
          <cell r="A3889">
            <v>40910</v>
          </cell>
          <cell r="B3889" t="str">
            <v xml:space="preserve">SERRALHEIRO (MENSALISTA)                                                                                                                                                                                                                                                                                                                                                                                                                                                                                  </v>
          </cell>
          <cell r="C3889" t="str">
            <v xml:space="preserve">MES   </v>
          </cell>
          <cell r="D3889" t="str">
            <v>CR</v>
          </cell>
          <cell r="E3889" t="str">
            <v>4.229,23</v>
          </cell>
        </row>
        <row r="3890">
          <cell r="A3890">
            <v>6111</v>
          </cell>
          <cell r="B3890" t="str">
            <v xml:space="preserve">SERVENTE DE OBRAS                                                                                                                                                                                                                                                                                                                                                                                                                                                                                         </v>
          </cell>
          <cell r="C3890" t="str">
            <v xml:space="preserve">H     </v>
          </cell>
          <cell r="D3890" t="str">
            <v xml:space="preserve">C </v>
          </cell>
          <cell r="E3890" t="str">
            <v>19,35</v>
          </cell>
        </row>
        <row r="3891">
          <cell r="A3891">
            <v>41084</v>
          </cell>
          <cell r="B3891" t="str">
            <v xml:space="preserve">SERVENTE DE OBRAS (MENSALISTA)                                                                                                                                                                                                                                                                                                                                                                                                                                                                            </v>
          </cell>
          <cell r="C3891" t="str">
            <v xml:space="preserve">MES   </v>
          </cell>
          <cell r="D3891" t="str">
            <v>CR</v>
          </cell>
          <cell r="E3891" t="str">
            <v>3.387,37</v>
          </cell>
        </row>
        <row r="3892">
          <cell r="A3892">
            <v>44535</v>
          </cell>
          <cell r="B3892" t="str">
            <v xml:space="preserve">SERVICO DE BOMBEAMENTO DE CONCRETO COM CONSUMO MINIMO DE 40 M3, (DISPONIBILIZACAO DE BOMBA), SEM O LANCAMENTO                                                                                                                                                                                                                                                                                                                                                                                             </v>
          </cell>
          <cell r="C3892" t="str">
            <v xml:space="preserve">M3    </v>
          </cell>
          <cell r="D3892" t="str">
            <v>CR</v>
          </cell>
          <cell r="E3892" t="str">
            <v>42,24</v>
          </cell>
        </row>
        <row r="3893">
          <cell r="A3893">
            <v>44945</v>
          </cell>
          <cell r="B3893" t="str">
            <v xml:space="preserve">SIFAO / TUBO SINFONADO EXTENSIVEL/SANFONADO, UNIVERSAL/ SIMPLES, ENTRE *50 A 70* CM, DE PLASTICO BRANCO                                                                                                                                                                                                                                                                                                                                                                                                   </v>
          </cell>
          <cell r="C3893" t="str">
            <v xml:space="preserve">UN    </v>
          </cell>
          <cell r="D3893" t="str">
            <v xml:space="preserve">C </v>
          </cell>
          <cell r="E3893" t="str">
            <v>10,80</v>
          </cell>
        </row>
        <row r="3894">
          <cell r="A3894">
            <v>38637</v>
          </cell>
          <cell r="B3894" t="str">
            <v xml:space="preserve">SIFAO EM METAL CROMADO PARA PIA AMERICANA, 1.1/2 X 1.1/2 "                                                                                                                                                                                                                                                                                                                                                                                                                                                </v>
          </cell>
          <cell r="C3894" t="str">
            <v xml:space="preserve">UN    </v>
          </cell>
          <cell r="D3894" t="str">
            <v>CR</v>
          </cell>
          <cell r="E3894" t="str">
            <v>199,71</v>
          </cell>
        </row>
        <row r="3895">
          <cell r="A3895">
            <v>6150</v>
          </cell>
          <cell r="B3895" t="str">
            <v xml:space="preserve">SIFAO EM METAL CROMADO PARA PIA AMERICANA, 1.1/2 X 2 "                                                                                                                                                                                                                                                                                                                                                                                                                                                    </v>
          </cell>
          <cell r="C3895" t="str">
            <v xml:space="preserve">UN    </v>
          </cell>
          <cell r="D3895" t="str">
            <v>CR</v>
          </cell>
          <cell r="E3895" t="str">
            <v>202,15</v>
          </cell>
        </row>
        <row r="3896">
          <cell r="A3896">
            <v>6136</v>
          </cell>
          <cell r="B3896" t="str">
            <v xml:space="preserve">SIFAO EM METAL CROMADO PARA PIA OU LAVATORIO, 1 X 1.1/2 "                                                                                                                                                                                                                                                                                                                                                                                                                                                 </v>
          </cell>
          <cell r="C3896" t="str">
            <v xml:space="preserve">UN    </v>
          </cell>
          <cell r="D3896" t="str">
            <v xml:space="preserve">C </v>
          </cell>
          <cell r="E3896" t="str">
            <v>158,90</v>
          </cell>
        </row>
        <row r="3897">
          <cell r="A3897">
            <v>38638</v>
          </cell>
          <cell r="B3897" t="str">
            <v xml:space="preserve">SIFAO EM METAL CROMADO PARA TANQUE, 1.1/4 X 1.1/2 "                                                                                                                                                                                                                                                                                                                                                                                                                                                       </v>
          </cell>
          <cell r="C3897" t="str">
            <v xml:space="preserve">UN    </v>
          </cell>
          <cell r="D3897" t="str">
            <v>CR</v>
          </cell>
          <cell r="E3897" t="str">
            <v>168,28</v>
          </cell>
        </row>
        <row r="3898">
          <cell r="A3898">
            <v>20262</v>
          </cell>
          <cell r="B3898" t="str">
            <v xml:space="preserve">SIFAO PLASTICO EXTENSIVEL UNIVERSAL, TIPO COPO                                                                                                                                                                                                                                                                                                                                                                                                                                                            </v>
          </cell>
          <cell r="C3898" t="str">
            <v xml:space="preserve">UN    </v>
          </cell>
          <cell r="D3898" t="str">
            <v>CR</v>
          </cell>
          <cell r="E3898" t="str">
            <v>19,78</v>
          </cell>
        </row>
        <row r="3899">
          <cell r="A3899">
            <v>6145</v>
          </cell>
          <cell r="B3899" t="str">
            <v xml:space="preserve">SIFAO PLASTICO TIPO COPO PARA PIA AMERICANA 1.1/2 X 1.1/2 "                                                                                                                                                                                                                                                                                                                                                                                                                                               </v>
          </cell>
          <cell r="C3899" t="str">
            <v xml:space="preserve">UN    </v>
          </cell>
          <cell r="D3899" t="str">
            <v>CR</v>
          </cell>
          <cell r="E3899" t="str">
            <v>21,85</v>
          </cell>
        </row>
        <row r="3900">
          <cell r="A3900">
            <v>6149</v>
          </cell>
          <cell r="B3900" t="str">
            <v xml:space="preserve">SIFAO PLASTICO TIPO COPO PARA PIA OU LAVATORIO, 1 X 1.1/2 "                                                                                                                                                                                                                                                                                                                                                                                                                                               </v>
          </cell>
          <cell r="C3900" t="str">
            <v xml:space="preserve">UN    </v>
          </cell>
          <cell r="D3900" t="str">
            <v>CR</v>
          </cell>
          <cell r="E3900" t="str">
            <v>14,44</v>
          </cell>
        </row>
        <row r="3901">
          <cell r="A3901">
            <v>6146</v>
          </cell>
          <cell r="B3901" t="str">
            <v xml:space="preserve">SIFAO PLASTICO TIPO COPO PARA TANQUE, 1.1/4 X 1.1/2 "                                                                                                                                                                                                                                                                                                                                                                                                                                                     </v>
          </cell>
          <cell r="C3901" t="str">
            <v xml:space="preserve">UN    </v>
          </cell>
          <cell r="D3901" t="str">
            <v>CR</v>
          </cell>
          <cell r="E3901" t="str">
            <v>20,76</v>
          </cell>
        </row>
        <row r="3902">
          <cell r="A3902">
            <v>44536</v>
          </cell>
          <cell r="B3902" t="str">
            <v xml:space="preserve">SILICA ATIVA PARA ADICAO EM CONCRETO E  ARGAMASSA                                                                                                                                                                                                                                                                                                                                                                                                                                                         </v>
          </cell>
          <cell r="C3902" t="str">
            <v xml:space="preserve">KG    </v>
          </cell>
          <cell r="D3902" t="str">
            <v>CR</v>
          </cell>
          <cell r="E3902" t="str">
            <v>2,86</v>
          </cell>
        </row>
        <row r="3903">
          <cell r="A3903">
            <v>39961</v>
          </cell>
          <cell r="B3903" t="str">
            <v xml:space="preserve">SILICONE ACETICO USO GERAL INCOLOR 280 G                                                                                                                                                                                                                                                                                                                                                                                                                                                                  </v>
          </cell>
          <cell r="C3903" t="str">
            <v xml:space="preserve">UN    </v>
          </cell>
          <cell r="D3903" t="str">
            <v>CR</v>
          </cell>
          <cell r="E3903" t="str">
            <v>22,53</v>
          </cell>
        </row>
        <row r="3904">
          <cell r="A3904">
            <v>42433</v>
          </cell>
          <cell r="B3904" t="str">
            <v xml:space="preserve">SIMULADOR DE CAMINHADA TRIPLO, EM TUBO DE ACO CARBONO, PINTURA NO PROCESSO ELETROSTATICO - EQUIPAMENTO DE GINASTICA PARA ACADEMIA AO AR LIVRE / ACADEMIA DA TERCEIRA IDADE - ATI                                                                                                                                                                                                                                                                                                                          </v>
          </cell>
          <cell r="C3904" t="str">
            <v xml:space="preserve">UN    </v>
          </cell>
          <cell r="D3904" t="str">
            <v>CR</v>
          </cell>
          <cell r="E3904" t="str">
            <v>4.789,18</v>
          </cell>
        </row>
        <row r="3905">
          <cell r="A3905">
            <v>42434</v>
          </cell>
          <cell r="B3905" t="str">
            <v xml:space="preserve">SIMULADOR DE CAVALGADA TRIPLO, EM TUBO DE ACO CARBONO, PINTURA NO PROCESSO ELETROSTATICO - EQUIPAMENTO DE GINASTICA PARA ACADEMIA AO AR LIVRE / ACADEMIA DA TERCEIRA IDADE - ATI                                                                                                                                                                                                                                                                                                                          </v>
          </cell>
          <cell r="C3905" t="str">
            <v xml:space="preserve">UN    </v>
          </cell>
          <cell r="D3905" t="str">
            <v>CR</v>
          </cell>
          <cell r="E3905" t="str">
            <v>5.175,40</v>
          </cell>
        </row>
        <row r="3906">
          <cell r="A3906">
            <v>42435</v>
          </cell>
          <cell r="B3906" t="str">
            <v xml:space="preserve">SIMULADOR DE REMO INDIVIDUAL, EM TUBO DE ACO CARBONO, PINTURA NO PROCESSO ELETROSTATICO - EQUIPAMENTO DE GINASTICA PARA ACADEMIA AO AR LIVRE / ACADEMIA DA TERCEIRA IDADE - ATI                                                                                                                                                                                                                                                                                                                           </v>
          </cell>
          <cell r="C3906" t="str">
            <v xml:space="preserve">UN    </v>
          </cell>
          <cell r="D3906" t="str">
            <v>CR</v>
          </cell>
          <cell r="E3906" t="str">
            <v>2.580,78</v>
          </cell>
        </row>
        <row r="3907">
          <cell r="A3907">
            <v>38061</v>
          </cell>
          <cell r="B3907" t="str">
            <v xml:space="preserve">SINALIZADOR NOTURNO SIMPLES PARA PARA-RAIOS, SEM RELE FOTOELETRICO                                                                                                                                                                                                                                                                                                                                                                                                                                        </v>
          </cell>
          <cell r="C3907" t="str">
            <v xml:space="preserve">UN    </v>
          </cell>
          <cell r="D3907" t="str">
            <v>CR</v>
          </cell>
          <cell r="E3907" t="str">
            <v>45,59</v>
          </cell>
        </row>
        <row r="3908">
          <cell r="A3908">
            <v>20250</v>
          </cell>
          <cell r="B3908" t="str">
            <v xml:space="preserve">SISAL EM FIBRA / ESTOPA SISAL PARA GESSO                                                                                                                                                                                                                                                                                                                                                                                                                                                                  </v>
          </cell>
          <cell r="C3908" t="str">
            <v xml:space="preserve">KG    </v>
          </cell>
          <cell r="D3908" t="str">
            <v xml:space="preserve">C </v>
          </cell>
          <cell r="E3908" t="str">
            <v>26,37</v>
          </cell>
        </row>
        <row r="3909">
          <cell r="A3909">
            <v>13388</v>
          </cell>
          <cell r="B3909" t="str">
            <v xml:space="preserve">SOLDA EM BARRA DE ESTANHO-CHUMBO 50/50                                                                                                                                                                                                                                                                                                                                                                                                                                                                    </v>
          </cell>
          <cell r="C3909" t="str">
            <v xml:space="preserve">KG    </v>
          </cell>
          <cell r="D3909" t="str">
            <v>CR</v>
          </cell>
          <cell r="E3909" t="str">
            <v>232,03</v>
          </cell>
        </row>
        <row r="3910">
          <cell r="A3910">
            <v>39914</v>
          </cell>
          <cell r="B3910" t="str">
            <v xml:space="preserve">SOLDA EM VARETA FOSCOPER, D = *2,5* MM  X COMPRIMENTO 500 MM                                                                                                                                                                                                                                                                                                                                                                                                                                              </v>
          </cell>
          <cell r="C3910" t="str">
            <v xml:space="preserve">KG    </v>
          </cell>
          <cell r="D3910" t="str">
            <v>CR</v>
          </cell>
          <cell r="E3910" t="str">
            <v>231,97</v>
          </cell>
        </row>
        <row r="3911">
          <cell r="A3911">
            <v>12732</v>
          </cell>
          <cell r="B3911" t="str">
            <v xml:space="preserve">SOLDA ESTANHO/COBRE PARA CONEXOES DE COBRE, FIO 2,5 MM, CARRETEL 500 GR (SEM CHUMBO)                                                                                                                                                                                                                                                                                                                                                                                                                      </v>
          </cell>
          <cell r="C3911" t="str">
            <v xml:space="preserve">UN    </v>
          </cell>
          <cell r="D3911" t="str">
            <v>CR</v>
          </cell>
          <cell r="E3911" t="str">
            <v>267,66</v>
          </cell>
        </row>
        <row r="3912">
          <cell r="A3912">
            <v>6160</v>
          </cell>
          <cell r="B3912" t="str">
            <v xml:space="preserve">SOLDADOR (HORISTA)                                                                                                                                                                                                                                                                                                                                                                                                                                                                                        </v>
          </cell>
          <cell r="C3912" t="str">
            <v xml:space="preserve">H     </v>
          </cell>
          <cell r="D3912" t="str">
            <v xml:space="preserve">C </v>
          </cell>
          <cell r="E3912" t="str">
            <v>27,20</v>
          </cell>
        </row>
        <row r="3913">
          <cell r="A3913">
            <v>41087</v>
          </cell>
          <cell r="B3913" t="str">
            <v xml:space="preserve">SOLDADOR (MENSALISTA)                                                                                                                                                                                                                                                                                                                                                                                                                                                                                     </v>
          </cell>
          <cell r="C3913" t="str">
            <v xml:space="preserve">MES   </v>
          </cell>
          <cell r="D3913" t="str">
            <v>CR</v>
          </cell>
          <cell r="E3913" t="str">
            <v>4.762,67</v>
          </cell>
        </row>
        <row r="3914">
          <cell r="A3914">
            <v>6166</v>
          </cell>
          <cell r="B3914" t="str">
            <v xml:space="preserve">SOLDADOR ELETRICO (PARA SOLDA A SER TESTADA COM RAIOS "X") (HORISTA)                                                                                                                                                                                                                                                                                                                                                                                                                                      </v>
          </cell>
          <cell r="C3914" t="str">
            <v xml:space="preserve">H     </v>
          </cell>
          <cell r="D3914" t="str">
            <v>CR</v>
          </cell>
          <cell r="E3914" t="str">
            <v>29,31</v>
          </cell>
        </row>
        <row r="3915">
          <cell r="A3915">
            <v>41088</v>
          </cell>
          <cell r="B3915" t="str">
            <v xml:space="preserve">SOLDADOR ELETRICO (PARA SOLDA A SER TESTADA COM RAIOS "X") (MENSALISTA)                                                                                                                                                                                                                                                                                                                                                                                                                                   </v>
          </cell>
          <cell r="C3915" t="str">
            <v xml:space="preserve">MES   </v>
          </cell>
          <cell r="D3915" t="str">
            <v>CR</v>
          </cell>
          <cell r="E3915" t="str">
            <v>5.132,60</v>
          </cell>
        </row>
        <row r="3916">
          <cell r="A3916">
            <v>20232</v>
          </cell>
          <cell r="B3916" t="str">
            <v xml:space="preserve">SOLEIRA EM GRANITO, POLIDO, TIPO ANDORINHA/ QUARTZ/ CASTELO/ CORUMBA OU OUTROS EQUIVALENTES DA REGIAO, L= *15* CM, E=  *2,0* CM                                                                                                                                                                                                                                                                                                                                                                           </v>
          </cell>
          <cell r="C3916" t="str">
            <v xml:space="preserve">M     </v>
          </cell>
          <cell r="D3916" t="str">
            <v>CR</v>
          </cell>
          <cell r="E3916" t="str">
            <v>94,81</v>
          </cell>
        </row>
        <row r="3917">
          <cell r="A3917">
            <v>10856</v>
          </cell>
          <cell r="B3917" t="str">
            <v xml:space="preserve">SOLEIRA PRE-MOLDADA EM GRANILITE, MARMORITE OU GRANITINA, L = *15 CM                                                                                                                                                                                                                                                                                                                                                                                                                                      </v>
          </cell>
          <cell r="C3917" t="str">
            <v xml:space="preserve">M     </v>
          </cell>
          <cell r="D3917" t="str">
            <v>CR</v>
          </cell>
          <cell r="E3917" t="str">
            <v>103,78</v>
          </cell>
        </row>
        <row r="3918">
          <cell r="A3918">
            <v>4828</v>
          </cell>
          <cell r="B3918" t="str">
            <v xml:space="preserve">SOLEIRA/ PEITORIL EM MARMORE, POLIDO, BRANCO COMUM, L= *15* CM, E=  *2* CM,  CORTE RETO                                                                                                                                                                                                                                                                                                                                                                                                                   </v>
          </cell>
          <cell r="C3918" t="str">
            <v xml:space="preserve">M     </v>
          </cell>
          <cell r="D3918" t="str">
            <v>CR</v>
          </cell>
          <cell r="E3918" t="str">
            <v>91,07</v>
          </cell>
        </row>
        <row r="3919">
          <cell r="A3919">
            <v>20249</v>
          </cell>
          <cell r="B3919" t="str">
            <v xml:space="preserve">SOLEIRA/ TABEIRA EM MARMORE, POLIDO, BRANCO COMUM, L= 5 CM, E=  *2,0* CM                                                                                                                                                                                                                                                                                                                                                                                                                                  </v>
          </cell>
          <cell r="C3919" t="str">
            <v xml:space="preserve">M     </v>
          </cell>
          <cell r="D3919" t="str">
            <v>CR</v>
          </cell>
          <cell r="E3919" t="str">
            <v>49,87</v>
          </cell>
        </row>
        <row r="3920">
          <cell r="A3920">
            <v>11609</v>
          </cell>
          <cell r="B3920" t="str">
            <v xml:space="preserve">SOLUCAO ASFALTICA ELASTOMERICA PARA IMPRIMACAO, APLICACAO A FRIO                                                                                                                                                                                                                                                                                                                                                                                                                                          </v>
          </cell>
          <cell r="C3920" t="str">
            <v xml:space="preserve">L     </v>
          </cell>
          <cell r="D3920" t="str">
            <v>CR</v>
          </cell>
          <cell r="E3920" t="str">
            <v>12,01</v>
          </cell>
        </row>
        <row r="3921">
          <cell r="A3921">
            <v>20083</v>
          </cell>
          <cell r="B3921" t="str">
            <v xml:space="preserve">SOLUCAO PREPARADORA / LIMPADORA PARA PVC, FRASCO COM 1000 CM3                                                                                                                                                                                                                                                                                                                                                                                                                                             </v>
          </cell>
          <cell r="C3921" t="str">
            <v xml:space="preserve">UN    </v>
          </cell>
          <cell r="D3921" t="str">
            <v>CR</v>
          </cell>
          <cell r="E3921" t="str">
            <v>65,81</v>
          </cell>
        </row>
        <row r="3922">
          <cell r="A3922">
            <v>10691</v>
          </cell>
          <cell r="B3922" t="str">
            <v xml:space="preserve">SOLVENTE PARA COLA (PARA LAMINADO MELAMINICO) A BASE DE RESINA SINTETICA                                                                                                                                                                                                                                                                                                                                                                                                                                  </v>
          </cell>
          <cell r="C3922" t="str">
            <v xml:space="preserve">L     </v>
          </cell>
          <cell r="D3922" t="str">
            <v>CR</v>
          </cell>
          <cell r="E3922" t="str">
            <v>83,23</v>
          </cell>
        </row>
        <row r="3923">
          <cell r="A3923">
            <v>12295</v>
          </cell>
          <cell r="B3923" t="str">
            <v xml:space="preserve">SOQUETE DE BAQUELITE BASE E27, PARA LAMPADAS                                                                                                                                                                                                                                                                                                                                                                                                                                                              </v>
          </cell>
          <cell r="C3923" t="str">
            <v xml:space="preserve">UN    </v>
          </cell>
          <cell r="D3923" t="str">
            <v>CR</v>
          </cell>
          <cell r="E3923" t="str">
            <v>3,26</v>
          </cell>
        </row>
        <row r="3924">
          <cell r="A3924">
            <v>12296</v>
          </cell>
          <cell r="B3924" t="str">
            <v xml:space="preserve">SOQUETE DE PORCELANA BASE E27, FIXO DE TETO, PARA LAMPADAS                                                                                                                                                                                                                                                                                                                                                                                                                                                </v>
          </cell>
          <cell r="C3924" t="str">
            <v xml:space="preserve">UN    </v>
          </cell>
          <cell r="D3924" t="str">
            <v>CR</v>
          </cell>
          <cell r="E3924" t="str">
            <v>4,22</v>
          </cell>
        </row>
        <row r="3925">
          <cell r="A3925">
            <v>12294</v>
          </cell>
          <cell r="B3925" t="str">
            <v xml:space="preserve">SOQUETE DE PORCELANA BASE E27, PARA USO AO TEMPO, PARA LAMPADAS                                                                                                                                                                                                                                                                                                                                                                                                                                           </v>
          </cell>
          <cell r="C3925" t="str">
            <v xml:space="preserve">UN    </v>
          </cell>
          <cell r="D3925" t="str">
            <v>CR</v>
          </cell>
          <cell r="E3925" t="str">
            <v>10,14</v>
          </cell>
        </row>
        <row r="3926">
          <cell r="A3926">
            <v>14543</v>
          </cell>
          <cell r="B3926" t="str">
            <v xml:space="preserve">SOQUETE DE PVC / TERMOPLASTICO BASE E27, COM CHAVE, PARA LAMPADAS                                                                                                                                                                                                                                                                                                                                                                                                                                         </v>
          </cell>
          <cell r="C3926" t="str">
            <v xml:space="preserve">UN    </v>
          </cell>
          <cell r="D3926" t="str">
            <v>CR</v>
          </cell>
          <cell r="E3926" t="str">
            <v>7,24</v>
          </cell>
        </row>
        <row r="3927">
          <cell r="A3927">
            <v>13329</v>
          </cell>
          <cell r="B3927" t="str">
            <v xml:space="preserve">SOQUETE DE PVC / TERMOPLASTICO BASE E27, COM RABICHO, PARA LAMPADAS                                                                                                                                                                                                                                                                                                                                                                                                                                       </v>
          </cell>
          <cell r="C3927" t="str">
            <v xml:space="preserve">UN    </v>
          </cell>
          <cell r="D3927" t="str">
            <v xml:space="preserve">C </v>
          </cell>
          <cell r="E3927" t="str">
            <v>4,25</v>
          </cell>
        </row>
        <row r="3928">
          <cell r="A3928">
            <v>21047</v>
          </cell>
          <cell r="B3928" t="str">
            <v xml:space="preserve">SPRINKLER TIPO PENDENTE, BULBO AMARELO DE RESPOSTA RAPIDA, 79 GRAUS CELSIUS, ACABAMENTO CROMADO, D = 20 MM (3/4")                                                                                                                                                                                                                                                                                                                                                                                         </v>
          </cell>
          <cell r="C3928" t="str">
            <v xml:space="preserve">UN    </v>
          </cell>
          <cell r="D3928" t="str">
            <v>CR</v>
          </cell>
          <cell r="E3928" t="str">
            <v>34,94</v>
          </cell>
        </row>
        <row r="3929">
          <cell r="A3929">
            <v>21042</v>
          </cell>
          <cell r="B3929" t="str">
            <v xml:space="preserve">SPRINKLER TIPO PENDENTE, BULBO AMARELO DE RESPOSTA RAPIDA, 79 GRAUS CELSIUS, ACABAMENTO NATURAL OU CROMADO, D = 15 MM (1/2")                                                                                                                                                                                                                                                                                                                                                                              </v>
          </cell>
          <cell r="C3929" t="str">
            <v xml:space="preserve">UN    </v>
          </cell>
          <cell r="D3929" t="str">
            <v>CR</v>
          </cell>
          <cell r="E3929" t="str">
            <v>26,93</v>
          </cell>
        </row>
        <row r="3930">
          <cell r="A3930">
            <v>21043</v>
          </cell>
          <cell r="B3930" t="str">
            <v xml:space="preserve">SPRINKLER TIPO PENDENTE, BULBO AMARELO DE RESPOSTA RAPIDA, 79 GRAUS CELSIUS, ACABAMENTO NATURAL, D = 20 MM (3/4")                                                                                                                                                                                                                                                                                                                                                                                         </v>
          </cell>
          <cell r="C3930" t="str">
            <v xml:space="preserve">UN    </v>
          </cell>
          <cell r="D3930" t="str">
            <v>CR</v>
          </cell>
          <cell r="E3930" t="str">
            <v>34,01</v>
          </cell>
        </row>
        <row r="3931">
          <cell r="A3931">
            <v>21044</v>
          </cell>
          <cell r="B3931" t="str">
            <v xml:space="preserve">SPRINKLER TIPO PENDENTE, BULBO VERMELHO DE RESPOSTA RAPIDA, 68 GRAUS CELSIUS, ACABAMENTO CROMADO, D = 15 MM (1/2")                                                                                                                                                                                                                                                                                                                                                                                        </v>
          </cell>
          <cell r="C3931" t="str">
            <v xml:space="preserve">UN    </v>
          </cell>
          <cell r="D3931" t="str">
            <v>CR</v>
          </cell>
          <cell r="E3931" t="str">
            <v>23,70</v>
          </cell>
        </row>
        <row r="3932">
          <cell r="A3932">
            <v>21045</v>
          </cell>
          <cell r="B3932" t="str">
            <v xml:space="preserve">SPRINKLER TIPO PENDENTE, BULBO VERMELHO DE RESPOSTA RAPIDA, 68 GRAUS CELSIUS, ACABAMENTO CROMADO, D = 20 MM (3/4")                                                                                                                                                                                                                                                                                                                                                                                        </v>
          </cell>
          <cell r="C3932" t="str">
            <v xml:space="preserve">UN    </v>
          </cell>
          <cell r="D3932" t="str">
            <v>CR</v>
          </cell>
          <cell r="E3932" t="str">
            <v>32,46</v>
          </cell>
        </row>
        <row r="3933">
          <cell r="A3933">
            <v>21041</v>
          </cell>
          <cell r="B3933" t="str">
            <v xml:space="preserve">SPRINKLER TIPO PENDENTE, BULBO VERMELHO DE RESPOSTA RAPIDA, 68 GRAUS CELSIUS, ACABAMENTO NATURAL, D = 20 MM (3/4")                                                                                                                                                                                                                                                                                                                                                                                        </v>
          </cell>
          <cell r="C3933" t="str">
            <v xml:space="preserve">UN    </v>
          </cell>
          <cell r="D3933" t="str">
            <v>CR</v>
          </cell>
          <cell r="E3933" t="str">
            <v>27,99</v>
          </cell>
        </row>
        <row r="3934">
          <cell r="A3934">
            <v>21040</v>
          </cell>
          <cell r="B3934" t="str">
            <v xml:space="preserve">SPRINKLER TIPO PENDENTE, BULBO VERMELHO RESPOSTA RAPIDA, 68 GRAUS CELSIUS, ACABAMENTO NATURAL, D = 15 MM (1/2")                                                                                                                                                                                                                                                                                                                                                                                           </v>
          </cell>
          <cell r="C3934" t="str">
            <v xml:space="preserve">UN    </v>
          </cell>
          <cell r="D3934" t="str">
            <v xml:space="preserve">C </v>
          </cell>
          <cell r="E3934" t="str">
            <v>23,19</v>
          </cell>
        </row>
        <row r="3935">
          <cell r="A3935">
            <v>14149</v>
          </cell>
          <cell r="B3935" t="str">
            <v xml:space="preserve">SUPORTE "Y" PARA FITA PERFURADA                                                                                                                                                                                                                                                                                                                                                                                                                                                                           </v>
          </cell>
          <cell r="C3935" t="str">
            <v xml:space="preserve">CENTO </v>
          </cell>
          <cell r="D3935" t="str">
            <v>CR</v>
          </cell>
          <cell r="E3935" t="str">
            <v>182,88</v>
          </cell>
        </row>
        <row r="3936">
          <cell r="A3936">
            <v>38099</v>
          </cell>
          <cell r="B3936" t="str">
            <v xml:space="preserve">SUPORTE DE FIXACAO PARA ESPELHO / PLACA 4" X 2", PARA 3 MODULOS, PARA INSTALACAO DE TOMADAS E INTERRUPTORES (SOMENTE SUPORTE)                                                                                                                                                                                                                                                                                                                                                                             </v>
          </cell>
          <cell r="C3936" t="str">
            <v xml:space="preserve">UN    </v>
          </cell>
          <cell r="D3936" t="str">
            <v>CR</v>
          </cell>
          <cell r="E3936" t="str">
            <v>1,62</v>
          </cell>
        </row>
        <row r="3937">
          <cell r="A3937">
            <v>38100</v>
          </cell>
          <cell r="B3937" t="str">
            <v xml:space="preserve">SUPORTE DE FIXACAO PARA ESPELHO / PLACA 4" X 4", PARA 6 MODULOS, PARA INSTALACAO DE TOMADAS E INTERRUPTORES (SOMENTE SUPORTE)                                                                                                                                                                                                                                                                                                                                                                             </v>
          </cell>
          <cell r="C3937" t="str">
            <v xml:space="preserve">UN    </v>
          </cell>
          <cell r="D3937" t="str">
            <v>CR</v>
          </cell>
          <cell r="E3937" t="str">
            <v>2,66</v>
          </cell>
        </row>
        <row r="3938">
          <cell r="A3938">
            <v>7576</v>
          </cell>
          <cell r="B3938" t="str">
            <v xml:space="preserve">SUPORTE EM ACO GALVANIZADO PARA TRANSFORMADOR PARA POSTE DUPLO T 185 X 95 MM, CHAPA DE 5/16"                                                                                                                                                                                                                                                                                                                                                                                                              </v>
          </cell>
          <cell r="C3938" t="str">
            <v xml:space="preserve">UN    </v>
          </cell>
          <cell r="D3938" t="str">
            <v>CR</v>
          </cell>
          <cell r="E3938" t="str">
            <v>136,12</v>
          </cell>
        </row>
        <row r="3939">
          <cell r="A3939">
            <v>3384</v>
          </cell>
          <cell r="B3939" t="str">
            <v xml:space="preserve">SUPORTE GUIA SIMPLES COM ROLDANA EM POLIPROPILENO PARA CHUMBAR, H = 20 CM                                                                                                                                                                                                                                                                                                                                                                                                                                 </v>
          </cell>
          <cell r="C3939" t="str">
            <v xml:space="preserve">UN    </v>
          </cell>
          <cell r="D3939" t="str">
            <v>CR</v>
          </cell>
          <cell r="E3939" t="str">
            <v>9,36</v>
          </cell>
        </row>
        <row r="3940">
          <cell r="A3940">
            <v>7572</v>
          </cell>
          <cell r="B3940" t="str">
            <v xml:space="preserve">SUPORTE ISOLADOR REFORCADO DIAMETRO NOMINAL 5/16", COM ROSCA SOBERBA E BUCHA                                                                                                                                                                                                                                                                                                                                                                                                                              </v>
          </cell>
          <cell r="C3940" t="str">
            <v xml:space="preserve">UN    </v>
          </cell>
          <cell r="D3940" t="str">
            <v>CR</v>
          </cell>
          <cell r="E3940" t="str">
            <v>7,45</v>
          </cell>
        </row>
        <row r="3941">
          <cell r="A3941">
            <v>3396</v>
          </cell>
          <cell r="B3941" t="str">
            <v xml:space="preserve">SUPORTE ISOLADOR SIMPLES DIAMETRO NOMINAL 5/16", COM ROSCA SOBERBA E BUCHA                                                                                                                                                                                                                                                                                                                                                                                                                                </v>
          </cell>
          <cell r="C3941" t="str">
            <v xml:space="preserve">UN    </v>
          </cell>
          <cell r="D3941" t="str">
            <v>CR</v>
          </cell>
          <cell r="E3941" t="str">
            <v>5,04</v>
          </cell>
        </row>
        <row r="3942">
          <cell r="A3942">
            <v>37590</v>
          </cell>
          <cell r="B3942" t="str">
            <v xml:space="preserve">SUPORTE MAO-FRANCESA EM ACO, ABAS IGUAIS 30 CM, CAPACIDADE MINIMA 60 KG, BRANCO                                                                                                                                                                                                                                                                                                                                                                                                                           </v>
          </cell>
          <cell r="C3942" t="str">
            <v xml:space="preserve">UN    </v>
          </cell>
          <cell r="D3942" t="str">
            <v>CR</v>
          </cell>
          <cell r="E3942" t="str">
            <v>16,86</v>
          </cell>
        </row>
        <row r="3943">
          <cell r="A3943">
            <v>37591</v>
          </cell>
          <cell r="B3943" t="str">
            <v xml:space="preserve">SUPORTE MAO-FRANCESA EM ACO, ABAS IGUAIS 40 CM, CAPACIDADE MINIMA 70 KG, BRANCO                                                                                                                                                                                                                                                                                                                                                                                                                           </v>
          </cell>
          <cell r="C3943" t="str">
            <v xml:space="preserve">UN    </v>
          </cell>
          <cell r="D3943" t="str">
            <v>CR</v>
          </cell>
          <cell r="E3943" t="str">
            <v>20,27</v>
          </cell>
        </row>
        <row r="3944">
          <cell r="A3944">
            <v>12626</v>
          </cell>
          <cell r="B3944" t="str">
            <v xml:space="preserve">SUPORTE METALICO PARA CALHA PLUVIAL, ZINCADO, DOBRADO, DIAMETRO ENTRE 119 E 170 MM, PARA DRENAGEM PLUVIAL PREDIAL                                                                                                                                                                                                                                                                                                                                                                                         </v>
          </cell>
          <cell r="C3944" t="str">
            <v xml:space="preserve">UN    </v>
          </cell>
          <cell r="D3944" t="str">
            <v>CR</v>
          </cell>
          <cell r="E3944" t="str">
            <v>43,08</v>
          </cell>
        </row>
        <row r="3945">
          <cell r="A3945">
            <v>11033</v>
          </cell>
          <cell r="B3945" t="str">
            <v xml:space="preserve">SUPORTE PARA CALHA DE 150 MM EM FERRO GALVANIZADO                                                                                                                                                                                                                                                                                                                                                                                                                                                         </v>
          </cell>
          <cell r="C3945" t="str">
            <v xml:space="preserve">UN    </v>
          </cell>
          <cell r="D3945" t="str">
            <v>CR</v>
          </cell>
          <cell r="E3945" t="str">
            <v>7,85</v>
          </cell>
        </row>
        <row r="3946">
          <cell r="A3946">
            <v>390</v>
          </cell>
          <cell r="B3946" t="str">
            <v xml:space="preserve">SUPORTE PARA TUBO DIAMETRO NOMINAL 2", COM ROSCA MECANICA                                                                                                                                                                                                                                                                                                                                                                                                                                                 </v>
          </cell>
          <cell r="C3946" t="str">
            <v xml:space="preserve">UN    </v>
          </cell>
          <cell r="D3946" t="str">
            <v>CR</v>
          </cell>
          <cell r="E3946" t="str">
            <v>9,11</v>
          </cell>
        </row>
        <row r="3947">
          <cell r="A3947">
            <v>42436</v>
          </cell>
          <cell r="B3947" t="str">
            <v xml:space="preserve">SURF DUPLO, EM TUBO DE ACO CARBONO, PINTURA NO PROCESSO ELETROSTATICO - EQUIPAMENTO DE GINASTICA PARA ACADEMIA AO AR LIVRE / ACADEMIA DA TERCEIRA IDADE - ATI                                                                                                                                                                                                                                                                                                                                             </v>
          </cell>
          <cell r="C3947" t="str">
            <v xml:space="preserve">UN    </v>
          </cell>
          <cell r="D3947" t="str">
            <v>CR</v>
          </cell>
          <cell r="E3947" t="str">
            <v>2.701,34</v>
          </cell>
        </row>
        <row r="3948">
          <cell r="A3948">
            <v>6194</v>
          </cell>
          <cell r="B3948" t="str">
            <v xml:space="preserve">TABUA *2,5 X 15 CM EM PINUS, MISTA OU EQUIVALENTE DA REGIAO - BRUTA                                                                                                                                                                                                                                                                                                                                                                                                                                       </v>
          </cell>
          <cell r="C3948" t="str">
            <v xml:space="preserve">M     </v>
          </cell>
          <cell r="D3948" t="str">
            <v>CR</v>
          </cell>
          <cell r="E3948" t="str">
            <v>5,42</v>
          </cell>
        </row>
        <row r="3949">
          <cell r="A3949">
            <v>10567</v>
          </cell>
          <cell r="B3949" t="str">
            <v xml:space="preserve">TABUA *2,5 X 23* CM EM PINUS, MISTA OU EQUIVALENTE DA REGIAO - BRUTA                                                                                                                                                                                                                                                                                                                                                                                                                                      </v>
          </cell>
          <cell r="C3949" t="str">
            <v xml:space="preserve">M     </v>
          </cell>
          <cell r="D3949" t="str">
            <v>CR</v>
          </cell>
          <cell r="E3949" t="str">
            <v>8,59</v>
          </cell>
        </row>
        <row r="3950">
          <cell r="A3950">
            <v>6212</v>
          </cell>
          <cell r="B3950" t="str">
            <v xml:space="preserve">TABUA *2,5 X 30 CM EM PINUS, MISTA OU EQUIVALENTE DA REGIAO - BRUTA                                                                                                                                                                                                                                                                                                                                                                                                                                       </v>
          </cell>
          <cell r="C3950" t="str">
            <v xml:space="preserve">M     </v>
          </cell>
          <cell r="D3950" t="str">
            <v xml:space="preserve">C </v>
          </cell>
          <cell r="E3950" t="str">
            <v>12,60</v>
          </cell>
        </row>
        <row r="3951">
          <cell r="A3951">
            <v>3993</v>
          </cell>
          <cell r="B3951" t="str">
            <v xml:space="preserve">TABUA APARELHADA *2,5 X 15* CM, EM MACARANDUBA/MASSARANDUBA, ANGELIM OU EQUIVALENTE DA REGIAO                                                                                                                                                                                                                                                                                                                                                                                                             </v>
          </cell>
          <cell r="C3951" t="str">
            <v xml:space="preserve">M2    </v>
          </cell>
          <cell r="D3951" t="str">
            <v>CR</v>
          </cell>
          <cell r="E3951" t="str">
            <v>144,68</v>
          </cell>
        </row>
        <row r="3952">
          <cell r="A3952">
            <v>3990</v>
          </cell>
          <cell r="B3952" t="str">
            <v xml:space="preserve">TABUA APARELHADA *2,5 X 25* CM, EM MACARANDUBA/MASSARANDUBA, ANGELIM OU EQUIVALENTE DA REGIAO                                                                                                                                                                                                                                                                                                                                                                                                             </v>
          </cell>
          <cell r="C3952" t="str">
            <v xml:space="preserve">M     </v>
          </cell>
          <cell r="D3952" t="str">
            <v>CR</v>
          </cell>
          <cell r="E3952" t="str">
            <v>27,22</v>
          </cell>
        </row>
        <row r="3953">
          <cell r="A3953">
            <v>3992</v>
          </cell>
          <cell r="B3953" t="str">
            <v xml:space="preserve">TABUA APARELHADA *2,5 X 30* CM, EM MACARANDUBA/MASSARANDUBA, ANGELIM OU EQUIVALENTE DA REGIAO                                                                                                                                                                                                                                                                                                                                                                                                             </v>
          </cell>
          <cell r="C3953" t="str">
            <v xml:space="preserve">M     </v>
          </cell>
          <cell r="D3953" t="str">
            <v>CR</v>
          </cell>
          <cell r="E3953" t="str">
            <v>36,75</v>
          </cell>
        </row>
        <row r="3954">
          <cell r="A3954">
            <v>6178</v>
          </cell>
          <cell r="B3954" t="str">
            <v xml:space="preserve">TABUA DE  MADEIRA PARA PISO, CUMARU/IPE CHAMPANHE OU EQUIVALENTE DA REGIAO, ENCAIXE MACHO/FEMEA, *10 X 2* CM                                                                                                                                                                                                                                                                                                                                                                                              </v>
          </cell>
          <cell r="C3954" t="str">
            <v xml:space="preserve">M2    </v>
          </cell>
          <cell r="D3954" t="str">
            <v>CR</v>
          </cell>
          <cell r="E3954" t="str">
            <v>301,13</v>
          </cell>
        </row>
        <row r="3955">
          <cell r="A3955">
            <v>6180</v>
          </cell>
          <cell r="B3955" t="str">
            <v xml:space="preserve">TABUA DE  MADEIRA PARA PISO, CUMARU/IPE CHAMPANHE OU EQUIVALENTE DA REGIAO, ENCAIXE MACHO/FEMEA, *15 X 2* CM                                                                                                                                                                                                                                                                                                                                                                                              </v>
          </cell>
          <cell r="C3955" t="str">
            <v xml:space="preserve">M2    </v>
          </cell>
          <cell r="D3955" t="str">
            <v xml:space="preserve">C </v>
          </cell>
          <cell r="E3955" t="str">
            <v>325,00</v>
          </cell>
        </row>
        <row r="3956">
          <cell r="A3956">
            <v>6182</v>
          </cell>
          <cell r="B3956" t="str">
            <v xml:space="preserve">TABUA DE  MADEIRA PARA PISO, IPE (CERNE) OU EQUIVALENTE DA REGIAO, ENCAIXE MACHO/FEMEA, *20 X 2* CM                                                                                                                                                                                                                                                                                                                                                                                                       </v>
          </cell>
          <cell r="C3956" t="str">
            <v xml:space="preserve">M2    </v>
          </cell>
          <cell r="D3956" t="str">
            <v>CR</v>
          </cell>
          <cell r="E3956" t="str">
            <v>403,40</v>
          </cell>
        </row>
        <row r="3957">
          <cell r="A3957">
            <v>43614</v>
          </cell>
          <cell r="B3957" t="str">
            <v xml:space="preserve">TABUA NAO APARELHADA *2,5 X 15* CM, EM MACARANDUBA/MASSARANDUBA, ANGELIM OU EQUIVALENTE DA REGIAO - BRUTA                                                                                                                                                                                                                                                                                                                                                                                                 </v>
          </cell>
          <cell r="C3957" t="str">
            <v xml:space="preserve">M     </v>
          </cell>
          <cell r="D3957" t="str">
            <v>CR</v>
          </cell>
          <cell r="E3957" t="str">
            <v>18,39</v>
          </cell>
        </row>
        <row r="3958">
          <cell r="A3958">
            <v>6193</v>
          </cell>
          <cell r="B3958" t="str">
            <v xml:space="preserve">TABUA NAO APARELHADA *2,5 X 20* CM, EM MACARANDUBA/MASSARANDUBA, ANGELIM OU EQUIVALENTE DA REGIAO - BRUTA                                                                                                                                                                                                                                                                                                                                                                                                 </v>
          </cell>
          <cell r="C3958" t="str">
            <v xml:space="preserve">M     </v>
          </cell>
          <cell r="D3958" t="str">
            <v>CR</v>
          </cell>
          <cell r="E3958" t="str">
            <v>22,38</v>
          </cell>
        </row>
        <row r="3959">
          <cell r="A3959">
            <v>6189</v>
          </cell>
          <cell r="B3959" t="str">
            <v xml:space="preserve">TABUA NAO APARELHADA *2,5 X 30* CM, EM MACARANDUBA/MASSARANDUBA, ANGELIM OU EQUIVALENTE DA REGIAO - BRUTA                                                                                                                                                                                                                                                                                                                                                                                                 </v>
          </cell>
          <cell r="C3959" t="str">
            <v xml:space="preserve">M     </v>
          </cell>
          <cell r="D3959" t="str">
            <v>CR</v>
          </cell>
          <cell r="E3959" t="str">
            <v>32,67</v>
          </cell>
        </row>
        <row r="3960">
          <cell r="A3960">
            <v>6214</v>
          </cell>
          <cell r="B3960" t="str">
            <v xml:space="preserve">TACO DE MADEIRA PARA PISO, IPE (CERNE) OU EQUIVALENTE DA REGIAO, 7 X 42 CM, E = 2 CM                                                                                                                                                                                                                                                                                                                                                                                                                      </v>
          </cell>
          <cell r="C3960" t="str">
            <v xml:space="preserve">M2    </v>
          </cell>
          <cell r="D3960" t="str">
            <v>CR</v>
          </cell>
          <cell r="E3960" t="str">
            <v>188,63</v>
          </cell>
        </row>
        <row r="3961">
          <cell r="A3961">
            <v>36153</v>
          </cell>
          <cell r="B3961" t="str">
            <v xml:space="preserve">TALABARTE DE SEGURANCA, 2 MOSQUETOES TRAVA DUPLA *53* MM DE ABERTURA, COM ABSORVEDOR DE ENERGIA                                                                                                                                                                                                                                                                                                                                                                                                           </v>
          </cell>
          <cell r="C3961" t="str">
            <v xml:space="preserve">UN    </v>
          </cell>
          <cell r="D3961" t="str">
            <v>CR</v>
          </cell>
          <cell r="E3961" t="str">
            <v>200,49</v>
          </cell>
        </row>
        <row r="3962">
          <cell r="A3962">
            <v>10740</v>
          </cell>
          <cell r="B3962" t="str">
            <v xml:space="preserve">TALHA ELETRICA 3 T, VELOCIDADE  2,1 M / MIN, POTENCIA 1,3 KW                                                                                                                                                                                                                                                                                                                                                                                                                                              </v>
          </cell>
          <cell r="C3962" t="str">
            <v xml:space="preserve">UN    </v>
          </cell>
          <cell r="D3962" t="str">
            <v>CR</v>
          </cell>
          <cell r="E3962" t="str">
            <v>11.222,98</v>
          </cell>
        </row>
        <row r="3963">
          <cell r="A3963">
            <v>13914</v>
          </cell>
          <cell r="B3963" t="str">
            <v xml:space="preserve">TALHA MANUAL DE CORRENTE, CAPACIDADE DE 1 T COM ELEVACAO DE 3 M                                                                                                                                                                                                                                                                                                                                                                                                                                           </v>
          </cell>
          <cell r="C3963" t="str">
            <v xml:space="preserve">UN    </v>
          </cell>
          <cell r="D3963" t="str">
            <v>CR</v>
          </cell>
          <cell r="E3963" t="str">
            <v>812,02</v>
          </cell>
        </row>
        <row r="3964">
          <cell r="A3964">
            <v>10742</v>
          </cell>
          <cell r="B3964" t="str">
            <v xml:space="preserve">TALHA MANUAL DE CORRENTE, CAPACIDADE DE 2 T COM ELEVACAO DE 3 M                                                                                                                                                                                                                                                                                                                                                                                                                                           </v>
          </cell>
          <cell r="C3964" t="str">
            <v xml:space="preserve">UN    </v>
          </cell>
          <cell r="D3964" t="str">
            <v xml:space="preserve">C </v>
          </cell>
          <cell r="E3964" t="str">
            <v>1.184,35</v>
          </cell>
        </row>
        <row r="3965">
          <cell r="A3965">
            <v>38465</v>
          </cell>
          <cell r="B3965" t="str">
            <v xml:space="preserve">TALHADEIRA COM PUNHO DE PROTECAO *20 X 250* MM                                                                                                                                                                                                                                                                                                                                                                                                                                                            </v>
          </cell>
          <cell r="C3965" t="str">
            <v xml:space="preserve">UN    </v>
          </cell>
          <cell r="D3965" t="str">
            <v>CR</v>
          </cell>
          <cell r="E3965" t="str">
            <v>42,66</v>
          </cell>
        </row>
        <row r="3966">
          <cell r="A3966">
            <v>7543</v>
          </cell>
          <cell r="B3966" t="str">
            <v xml:space="preserve">TAMPA CEGA EM PVC PARA CONDULETE 4 X 2"                                                                                                                                                                                                                                                                                                                                                                                                                                                                   </v>
          </cell>
          <cell r="C3966" t="str">
            <v xml:space="preserve">UN    </v>
          </cell>
          <cell r="D3966" t="str">
            <v>CR</v>
          </cell>
          <cell r="E3966" t="str">
            <v>4,75</v>
          </cell>
        </row>
        <row r="3967">
          <cell r="A3967">
            <v>43427</v>
          </cell>
          <cell r="B3967" t="str">
            <v xml:space="preserve">TAMPA DE CONCRETO ARMADO PARA FOSSA SEPTICA, DIAMETRO NOMINAL DE 3,00 M E ESPESSURA MINIMA DE 100 MM                                                                                                                                                                                                                                                                                                                                                                                                      </v>
          </cell>
          <cell r="C3967" t="str">
            <v xml:space="preserve">UN    </v>
          </cell>
          <cell r="D3967" t="str">
            <v>CR</v>
          </cell>
          <cell r="E3967" t="str">
            <v>1.895,28</v>
          </cell>
        </row>
        <row r="3968">
          <cell r="A3968">
            <v>41613</v>
          </cell>
          <cell r="B3968" t="str">
            <v xml:space="preserve">TAMPA DE CONCRETO ARMADO PARA FOSSA, D = *0,90* M, E = 0,05 M                                                                                                                                                                                                                                                                                                                                                                                                                                             </v>
          </cell>
          <cell r="C3968" t="str">
            <v xml:space="preserve">UN    </v>
          </cell>
          <cell r="D3968" t="str">
            <v>CR</v>
          </cell>
          <cell r="E3968" t="str">
            <v>121,83</v>
          </cell>
        </row>
        <row r="3969">
          <cell r="A3969">
            <v>41614</v>
          </cell>
          <cell r="B3969" t="str">
            <v xml:space="preserve">TAMPA DE CONCRETO ARMADO PARA FOSSA, D = *1,10* M, E = 0,05 M                                                                                                                                                                                                                                                                                                                                                                                                                                             </v>
          </cell>
          <cell r="C3969" t="str">
            <v xml:space="preserve">UN    </v>
          </cell>
          <cell r="D3969" t="str">
            <v>CR</v>
          </cell>
          <cell r="E3969" t="str">
            <v>155,23</v>
          </cell>
        </row>
        <row r="3970">
          <cell r="A3970">
            <v>41615</v>
          </cell>
          <cell r="B3970" t="str">
            <v xml:space="preserve">TAMPA DE CONCRETO ARMADO PARA FOSSA, D = *1,35* M, E = 0,05 M                                                                                                                                                                                                                                                                                                                                                                                                                                             </v>
          </cell>
          <cell r="C3970" t="str">
            <v xml:space="preserve">UN    </v>
          </cell>
          <cell r="D3970" t="str">
            <v>CR</v>
          </cell>
          <cell r="E3970" t="str">
            <v>239,93</v>
          </cell>
        </row>
        <row r="3971">
          <cell r="A3971">
            <v>41616</v>
          </cell>
          <cell r="B3971" t="str">
            <v xml:space="preserve">TAMPA DE CONCRETO ARMADO PARA FOSSA, D = 1,50 M, E = 0,05 M                                                                                                                                                                                                                                                                                                                                                                                                                                               </v>
          </cell>
          <cell r="C3971" t="str">
            <v xml:space="preserve">UN    </v>
          </cell>
          <cell r="D3971" t="str">
            <v>CR</v>
          </cell>
          <cell r="E3971" t="str">
            <v>358,49</v>
          </cell>
        </row>
        <row r="3972">
          <cell r="A3972">
            <v>41617</v>
          </cell>
          <cell r="B3972" t="str">
            <v xml:space="preserve">TAMPA DE CONCRETO ARMADO PARA FOSSA, D = 2,00 M, E = 0,05 M                                                                                                                                                                                                                                                                                                                                                                                                                                               </v>
          </cell>
          <cell r="C3972" t="str">
            <v xml:space="preserve">UN    </v>
          </cell>
          <cell r="D3972" t="str">
            <v>CR</v>
          </cell>
          <cell r="E3972" t="str">
            <v>712,81</v>
          </cell>
        </row>
        <row r="3973">
          <cell r="A3973">
            <v>41618</v>
          </cell>
          <cell r="B3973" t="str">
            <v xml:space="preserve">TAMPA DE CONCRETO ARMADO PARA FOSSA, D = 2,50 M, E = 0,05 M                                                                                                                                                                                                                                                                                                                                                                                                                                               </v>
          </cell>
          <cell r="C3973" t="str">
            <v xml:space="preserve">UN    </v>
          </cell>
          <cell r="D3973" t="str">
            <v>CR</v>
          </cell>
          <cell r="E3973" t="str">
            <v>1.312,25</v>
          </cell>
        </row>
        <row r="3974">
          <cell r="A3974">
            <v>43428</v>
          </cell>
          <cell r="B3974" t="str">
            <v xml:space="preserve">TAMPA DE CONCRETO ARMADO PARA POCO DE INSPECAO, COM FURO E TAMPINHA, DIAMETRO NOMINAL DE 3,00 M E ESPESSURA MINIMA DE 100 MM                                                                                                                                                                                                                                                                                                                                                                              </v>
          </cell>
          <cell r="C3974" t="str">
            <v xml:space="preserve">UN    </v>
          </cell>
          <cell r="D3974" t="str">
            <v>CR</v>
          </cell>
          <cell r="E3974" t="str">
            <v>2.304,99</v>
          </cell>
        </row>
        <row r="3975">
          <cell r="A3975">
            <v>41619</v>
          </cell>
          <cell r="B3975" t="str">
            <v xml:space="preserve">TAMPA DE CONCRETO ARMADO PARA POCO, COM  FURO E TAMPINHA, D = *0,90* M, E = 0,05 M                                                                                                                                                                                                                                                                                                                                                                                                                        </v>
          </cell>
          <cell r="C3975" t="str">
            <v xml:space="preserve">UN    </v>
          </cell>
          <cell r="D3975" t="str">
            <v>CR</v>
          </cell>
          <cell r="E3975" t="str">
            <v>149,34</v>
          </cell>
        </row>
        <row r="3976">
          <cell r="A3976">
            <v>41620</v>
          </cell>
          <cell r="B3976" t="str">
            <v xml:space="preserve">TAMPA DE CONCRETO ARMADO PARA POCO, COM  FURO E TAMPINHA, D = *1,10* M, E = 0,05 M                                                                                                                                                                                                                                                                                                                                                                                                                        </v>
          </cell>
          <cell r="C3976" t="str">
            <v xml:space="preserve">UN    </v>
          </cell>
          <cell r="D3976" t="str">
            <v>CR</v>
          </cell>
          <cell r="E3976" t="str">
            <v>188,64</v>
          </cell>
        </row>
        <row r="3977">
          <cell r="A3977">
            <v>41622</v>
          </cell>
          <cell r="B3977" t="str">
            <v xml:space="preserve">TAMPA DE CONCRETO ARMADO PARA POCO, COM  FURO E TAMPINHA, D = *1,35* M, E = 0,05 M                                                                                                                                                                                                                                                                                                                                                                                                                        </v>
          </cell>
          <cell r="C3977" t="str">
            <v xml:space="preserve">UN    </v>
          </cell>
          <cell r="D3977" t="str">
            <v>CR</v>
          </cell>
          <cell r="E3977" t="str">
            <v>327,17</v>
          </cell>
        </row>
        <row r="3978">
          <cell r="A3978">
            <v>41623</v>
          </cell>
          <cell r="B3978" t="str">
            <v xml:space="preserve">TAMPA DE CONCRETO ARMADO PARA POCO, COM  FURO E TAMPINHA, D = 1,50 M, E = 0,05 M                                                                                                                                                                                                                                                                                                                                                                                                                          </v>
          </cell>
          <cell r="C3978" t="str">
            <v xml:space="preserve">UN    </v>
          </cell>
          <cell r="D3978" t="str">
            <v>CR</v>
          </cell>
          <cell r="E3978" t="str">
            <v>503,05</v>
          </cell>
        </row>
        <row r="3979">
          <cell r="A3979">
            <v>41624</v>
          </cell>
          <cell r="B3979" t="str">
            <v xml:space="preserve">TAMPA DE CONCRETO ARMADO PARA POCO, COM  FURO E TAMPINHA, D = 2,00 M, E = 0,05 M                                                                                                                                                                                                                                                                                                                                                                                                                          </v>
          </cell>
          <cell r="C3979" t="str">
            <v xml:space="preserve">UN    </v>
          </cell>
          <cell r="D3979" t="str">
            <v>CR</v>
          </cell>
          <cell r="E3979" t="str">
            <v>943,22</v>
          </cell>
        </row>
        <row r="3980">
          <cell r="A3980">
            <v>41625</v>
          </cell>
          <cell r="B3980" t="str">
            <v xml:space="preserve">TAMPA DE CONCRETO ARMADO PARA POCO, COM  FURO E TAMPINHA, D = 2,50 M, E = 0,05 M                                                                                                                                                                                                                                                                                                                                                                                                                          </v>
          </cell>
          <cell r="C3980" t="str">
            <v xml:space="preserve">UN    </v>
          </cell>
          <cell r="D3980" t="str">
            <v>CR</v>
          </cell>
          <cell r="E3980" t="str">
            <v>1.451,18</v>
          </cell>
        </row>
        <row r="3981">
          <cell r="A3981">
            <v>39352</v>
          </cell>
          <cell r="B3981" t="str">
            <v xml:space="preserve">TAMPA PARA CONDULETE, EM PVC, PARA TOMADA HEXAGONAL                                                                                                                                                                                                                                                                                                                                                                                                                                                       </v>
          </cell>
          <cell r="C3981" t="str">
            <v xml:space="preserve">UN    </v>
          </cell>
          <cell r="D3981" t="str">
            <v>CR</v>
          </cell>
          <cell r="E3981" t="str">
            <v>2,93</v>
          </cell>
        </row>
        <row r="3982">
          <cell r="A3982">
            <v>39346</v>
          </cell>
          <cell r="B3982" t="str">
            <v xml:space="preserve">TAMPA PARA CONDULETE, EM PVC, PARA 1 INTERRUPTOR                                                                                                                                                                                                                                                                                                                                                                                                                                                          </v>
          </cell>
          <cell r="C3982" t="str">
            <v xml:space="preserve">UN    </v>
          </cell>
          <cell r="D3982" t="str">
            <v>CR</v>
          </cell>
          <cell r="E3982" t="str">
            <v>2,93</v>
          </cell>
        </row>
        <row r="3983">
          <cell r="A3983">
            <v>39350</v>
          </cell>
          <cell r="B3983" t="str">
            <v xml:space="preserve">TAMPA PARA CONDULETE, EM PVC, PARA 1 MODULO RJ                                                                                                                                                                                                                                                                                                                                                                                                                                                            </v>
          </cell>
          <cell r="C3983" t="str">
            <v xml:space="preserve">UN    </v>
          </cell>
          <cell r="D3983" t="str">
            <v>CR</v>
          </cell>
          <cell r="E3983" t="str">
            <v>3,15</v>
          </cell>
        </row>
        <row r="3984">
          <cell r="A3984">
            <v>39351</v>
          </cell>
          <cell r="B3984" t="str">
            <v xml:space="preserve">TAMPA PARA CONDULETE, EM PVC, PARA 2 MODULOS RJ                                                                                                                                                                                                                                                                                                                                                                                                                                                           </v>
          </cell>
          <cell r="C3984" t="str">
            <v xml:space="preserve">UN    </v>
          </cell>
          <cell r="D3984" t="str">
            <v>CR</v>
          </cell>
          <cell r="E3984" t="str">
            <v>3,65</v>
          </cell>
        </row>
        <row r="3985">
          <cell r="A3985">
            <v>38837</v>
          </cell>
          <cell r="B3985" t="str">
            <v xml:space="preserve">TAMPAO / CAP, ROSCA MACHO, DN 1", PARA TUBO PEX PARA INST. AGUA QUENTE/FRIA                                                                                                                                                                                                                                                                                                                                                                                                                               </v>
          </cell>
          <cell r="C3985" t="str">
            <v xml:space="preserve">UN    </v>
          </cell>
          <cell r="D3985" t="str">
            <v>CR</v>
          </cell>
          <cell r="E3985" t="str">
            <v>7,53</v>
          </cell>
        </row>
        <row r="3986">
          <cell r="A3986">
            <v>38836</v>
          </cell>
          <cell r="B3986" t="str">
            <v xml:space="preserve">TAMPAO / CAP, ROSCA MACHO, DN 3/4", PARA TUBO PEX PARA INST. AGUA QUENTE/FRIA                                                                                                                                                                                                                                                                                                                                                                                                                             </v>
          </cell>
          <cell r="C3986" t="str">
            <v xml:space="preserve">UN    </v>
          </cell>
          <cell r="D3986" t="str">
            <v>CR</v>
          </cell>
          <cell r="E3986" t="str">
            <v>5,26</v>
          </cell>
        </row>
        <row r="3987">
          <cell r="A3987">
            <v>2666</v>
          </cell>
          <cell r="B3987" t="str">
            <v xml:space="preserve">TAMPAO / TERMINAL / PLUG, D = 1 1/4" , PARA DUTO CORRUGADO PEAD (CABEAMENTO SUBTERRANEO)                                                                                                                                                                                                                                                                                                                                                                                                                  </v>
          </cell>
          <cell r="C3987" t="str">
            <v xml:space="preserve">UN    </v>
          </cell>
          <cell r="D3987" t="str">
            <v>CR</v>
          </cell>
          <cell r="E3987" t="str">
            <v>7,26</v>
          </cell>
        </row>
        <row r="3988">
          <cell r="A3988">
            <v>2668</v>
          </cell>
          <cell r="B3988" t="str">
            <v xml:space="preserve">TAMPAO / TERMINAL / PLUG, D = 2" , PARA DUTO CORRUGADO PEAD (CABEAMENTO SUBTERRANEO)                                                                                                                                                                                                                                                                                                                                                                                                                      </v>
          </cell>
          <cell r="C3988" t="str">
            <v xml:space="preserve">UN    </v>
          </cell>
          <cell r="D3988" t="str">
            <v>CR</v>
          </cell>
          <cell r="E3988" t="str">
            <v>8,30</v>
          </cell>
        </row>
        <row r="3989">
          <cell r="A3989">
            <v>2664</v>
          </cell>
          <cell r="B3989" t="str">
            <v xml:space="preserve">TAMPAO / TERMINAL / PLUG, D = 3" , PARA DUTO CORRUGADO PEAD (CABEAMENTO SUBTERRANEO)                                                                                                                                                                                                                                                                                                                                                                                                                      </v>
          </cell>
          <cell r="C3989" t="str">
            <v xml:space="preserve">UN    </v>
          </cell>
          <cell r="D3989" t="str">
            <v>CR</v>
          </cell>
          <cell r="E3989" t="str">
            <v>12,24</v>
          </cell>
        </row>
        <row r="3990">
          <cell r="A3990">
            <v>2662</v>
          </cell>
          <cell r="B3990" t="str">
            <v xml:space="preserve">TAMPAO / TERMINAL / PLUG, D = 4" , PARA DUTO CORRUGADO PEAD (CABEAMENTO SUBTERRANEO)                                                                                                                                                                                                                                                                                                                                                                                                                      </v>
          </cell>
          <cell r="C3990" t="str">
            <v xml:space="preserve">UN    </v>
          </cell>
          <cell r="D3990" t="str">
            <v>CR</v>
          </cell>
          <cell r="E3990" t="str">
            <v>15,01</v>
          </cell>
        </row>
        <row r="3991">
          <cell r="A3991">
            <v>20964</v>
          </cell>
          <cell r="B3991" t="str">
            <v xml:space="preserve">TAMPAO COM CORRENTE, EM LATAO, ENGATE RAPIDO 1 1/2", PARA INSTALACAO PREDIAL DE COMBATE A INCENDIO                                                                                                                                                                                                                                                                                                                                                                                                        </v>
          </cell>
          <cell r="C3991" t="str">
            <v xml:space="preserve">UN    </v>
          </cell>
          <cell r="D3991" t="str">
            <v>CR</v>
          </cell>
          <cell r="E3991" t="str">
            <v>124,95</v>
          </cell>
        </row>
        <row r="3992">
          <cell r="A3992">
            <v>10905</v>
          </cell>
          <cell r="B3992" t="str">
            <v xml:space="preserve">TAMPAO COM CORRENTE, EM LATAO, ENGATE RAPIDO 2 1/2", PARA INSTALACAO PREDIAL DE COMBATE A INCENDIO                                                                                                                                                                                                                                                                                                                                                                                                        </v>
          </cell>
          <cell r="C3992" t="str">
            <v xml:space="preserve">UN    </v>
          </cell>
          <cell r="D3992" t="str">
            <v>CR</v>
          </cell>
          <cell r="E3992" t="str">
            <v>167,61</v>
          </cell>
        </row>
        <row r="3993">
          <cell r="A3993">
            <v>11289</v>
          </cell>
          <cell r="B3993" t="str">
            <v xml:space="preserve">TAMPAO FOFO ARTICULADO P/ REGISTRO, CLASSE A15 CARGA MAX 1,5 T, *200 X 200* MM                                                                                                                                                                                                                                                                                                                                                                                                                            </v>
          </cell>
          <cell r="C3993" t="str">
            <v xml:space="preserve">UN    </v>
          </cell>
          <cell r="D3993" t="str">
            <v>CR</v>
          </cell>
          <cell r="E3993" t="str">
            <v>101,49</v>
          </cell>
        </row>
        <row r="3994">
          <cell r="A3994">
            <v>11241</v>
          </cell>
          <cell r="B3994" t="str">
            <v xml:space="preserve">TAMPAO FOFO ARTICULADO P/ REGISTRO, CLASSE A15 CARGA MAXIMA 1,5 T, *400 X 400* MM                                                                                                                                                                                                                                                                                                                                                                                                                         </v>
          </cell>
          <cell r="C3994" t="str">
            <v xml:space="preserve">UN    </v>
          </cell>
          <cell r="D3994" t="str">
            <v>CR</v>
          </cell>
          <cell r="E3994" t="str">
            <v>253,73</v>
          </cell>
        </row>
        <row r="3995">
          <cell r="A3995">
            <v>11301</v>
          </cell>
          <cell r="B3995" t="str">
            <v xml:space="preserve">TAMPAO FOFO ARTICULADO, CLASSE B125 CARGA MAX 12,5 T, REDONDO, TAMPA 600 MM (COM INSCRICAO EM RELEVO DO TIPO DE REDE)                                                                                                                                                                                                                                                                                                                                                                                     </v>
          </cell>
          <cell r="C3995" t="str">
            <v xml:space="preserve">UN    </v>
          </cell>
          <cell r="D3995" t="str">
            <v>CR</v>
          </cell>
          <cell r="E3995" t="str">
            <v>643,40</v>
          </cell>
        </row>
        <row r="3996">
          <cell r="A3996">
            <v>21090</v>
          </cell>
          <cell r="B3996" t="str">
            <v xml:space="preserve">TAMPAO FOFO ARTICULADO, CLASSE D400 CARGA MAX 40 T, REDONDO, TAMPA 600 MM (COM INSCRICAO EM RELEVO DO TIPO DE REDE)                                                                                                                                                                                                                                                                                                                                                                                       </v>
          </cell>
          <cell r="C3996" t="str">
            <v xml:space="preserve">UN    </v>
          </cell>
          <cell r="D3996" t="str">
            <v>CR</v>
          </cell>
          <cell r="E3996" t="str">
            <v>788,39</v>
          </cell>
        </row>
        <row r="3997">
          <cell r="A3997">
            <v>11315</v>
          </cell>
          <cell r="B3997" t="str">
            <v xml:space="preserve">TAMPAO FOFO SIMPLES COM BASE / REQUADRO, CLASSE A15 CARGA MAX. 1,5 T, 300 X 300 MM (COM INSCRICAO EM RELEVO DO TIPO DE REDE)                                                                                                                                                                                                                                                                                                                                                                              </v>
          </cell>
          <cell r="C3997" t="str">
            <v xml:space="preserve">UN    </v>
          </cell>
          <cell r="D3997" t="str">
            <v>CR</v>
          </cell>
          <cell r="E3997" t="str">
            <v>154,05</v>
          </cell>
        </row>
        <row r="3998">
          <cell r="A3998">
            <v>21071</v>
          </cell>
          <cell r="B3998" t="str">
            <v xml:space="preserve">TAMPAO FOFO SIMPLES COM BASE / REQUADRO, CLASSE A15 CARGA MAX. 1,5 T, 400 X 400 MM (COM INSCRICAO EM RELEVO DO TIPO DE REDE)                                                                                                                                                                                                                                                                                                                                                                              </v>
          </cell>
          <cell r="C3998" t="str">
            <v xml:space="preserve">UN    </v>
          </cell>
          <cell r="D3998" t="str">
            <v>CR</v>
          </cell>
          <cell r="E3998" t="str">
            <v>235,61</v>
          </cell>
        </row>
        <row r="3999">
          <cell r="A3999">
            <v>14112</v>
          </cell>
          <cell r="B3999" t="str">
            <v xml:space="preserve">TAMPAO FOFO SIMPLES COM BASE / REQUADRO, CLASSE A15 CARGA MAX. 1,5 T, 400 X 600 MM (COM INSCRICAO EM RELEVO DO TIPO DE REDE)                                                                                                                                                                                                                                                                                                                                                                              </v>
          </cell>
          <cell r="C3999" t="str">
            <v xml:space="preserve">UN    </v>
          </cell>
          <cell r="D3999" t="str">
            <v>CR</v>
          </cell>
          <cell r="E3999" t="str">
            <v>328,95</v>
          </cell>
        </row>
        <row r="4000">
          <cell r="A4000">
            <v>11316</v>
          </cell>
          <cell r="B4000" t="str">
            <v xml:space="preserve">TAMPAO FOFO SIMPLES COM BASE / REQUADRO, CLASSE B125 CARGA MAX. 12,5 T, REDONDO, TAMPA 500 MM (COM INSCRICAO EM RELEVO DO TIPO DE REDE)                                                                                                                                                                                                                                                                                                                                                                   </v>
          </cell>
          <cell r="C4000" t="str">
            <v xml:space="preserve">UN    </v>
          </cell>
          <cell r="D4000" t="str">
            <v>CR</v>
          </cell>
          <cell r="E4000" t="str">
            <v>507,47</v>
          </cell>
        </row>
        <row r="4001">
          <cell r="A4001">
            <v>6243</v>
          </cell>
          <cell r="B4001" t="str">
            <v xml:space="preserve">TAMPAO FOFO SIMPLES COM BASE / REQUADRO, CLASSE B125 CARGA MAX. 12,5 T, REDONDO, TAMPA 600 MM (COM INSCRICAO EM RELEVO DO TIPO DE REDE)                                                                                                                                                                                                                                                                                                                                                                   </v>
          </cell>
          <cell r="C4001" t="str">
            <v xml:space="preserve">UN    </v>
          </cell>
          <cell r="D4001" t="str">
            <v xml:space="preserve">C </v>
          </cell>
          <cell r="E4001" t="str">
            <v>584,50</v>
          </cell>
        </row>
        <row r="4002">
          <cell r="A4002">
            <v>6240</v>
          </cell>
          <cell r="B4002" t="str">
            <v xml:space="preserve">TAMPAO FOFO SIMPLES COM BASE / REQUADRO, CLASSE D400 CARGA MAX. 40 T, REDONDO, TAMPA 600 MM, REDE PLUVIAL/ESGOTO (COM INSCRICAO EM RELEVO DO TIPO DE REDE)                                                                                                                                                                                                                                                                                                                                                </v>
          </cell>
          <cell r="C4002" t="str">
            <v xml:space="preserve">UN    </v>
          </cell>
          <cell r="D4002" t="str">
            <v>CR</v>
          </cell>
          <cell r="E4002" t="str">
            <v>773,89</v>
          </cell>
        </row>
        <row r="4003">
          <cell r="A4003">
            <v>11296</v>
          </cell>
          <cell r="B4003" t="str">
            <v xml:space="preserve">TAMPAO FOFO SIMPLES COM BASE / REQUADRO, CLASSE D400 CARGA MAX. 40 T, REDONDO, TAMPA 900 MM (COM INSCRICAO EM RELEVO DO TIPO DE REDE)                                                                                                                                                                                                                                                                                                                                                                     </v>
          </cell>
          <cell r="C4003" t="str">
            <v xml:space="preserve">UN    </v>
          </cell>
          <cell r="D4003" t="str">
            <v>CR</v>
          </cell>
          <cell r="E4003" t="str">
            <v>2.465,77</v>
          </cell>
        </row>
        <row r="4004">
          <cell r="A4004">
            <v>11299</v>
          </cell>
          <cell r="B4004" t="str">
            <v xml:space="preserve">TAMPAO FOFO SIMPLES COM BASE / REQUADRO, R-2, CLASSE A15 CARGA MAX. 1,5 T, 550 X 1100 MM (COM INSCRICAO EM RELEVO DO TIPO DE REDE)                                                                                                                                                                                                                                                                                                                                                                        </v>
          </cell>
          <cell r="C4004" t="str">
            <v xml:space="preserve">UN    </v>
          </cell>
          <cell r="D4004" t="str">
            <v>CR</v>
          </cell>
          <cell r="E4004" t="str">
            <v>834,61</v>
          </cell>
        </row>
        <row r="4005">
          <cell r="A4005">
            <v>11688</v>
          </cell>
          <cell r="B4005" t="str">
            <v xml:space="preserve">TANQUE ACO INOXIDAVEL (ACO 304) COM ESFREGADOR E VALVULA, DE *50 X 40 X 22* CM                                                                                                                                                                                                                                                                                                                                                                                                                            </v>
          </cell>
          <cell r="C4005" t="str">
            <v xml:space="preserve">UN    </v>
          </cell>
          <cell r="D4005" t="str">
            <v>CR</v>
          </cell>
          <cell r="E4005" t="str">
            <v>488,67</v>
          </cell>
        </row>
        <row r="4006">
          <cell r="A4006">
            <v>37736</v>
          </cell>
          <cell r="B4006" t="str">
            <v xml:space="preserve">TANQUE DE ACO CARBONO NAO REVESTIDO, PARA TRANSPORTE DE AGUA COM CAPACIDADE DE 10 M3, COM BOMBA CENTRIFUGA POR TOMADA DE FORCA, VAZAO MAXIMA *75* M3/H (INCLUI MONTAGEM, NAO INCLUI CAMINHAO)                                                                                                                                                                                                                                                                                                             </v>
          </cell>
          <cell r="C4006" t="str">
            <v xml:space="preserve">UN    </v>
          </cell>
          <cell r="D4006" t="str">
            <v xml:space="preserve">C </v>
          </cell>
          <cell r="E4006" t="str">
            <v>83.450,00</v>
          </cell>
        </row>
        <row r="4007">
          <cell r="A4007">
            <v>37739</v>
          </cell>
          <cell r="B4007" t="str">
            <v xml:space="preserve">TANQUE DE ACO PARA TRANSPORTE DE AGUA COM CAPACIDADE DE 14 M3 (INCLUI MONTAGEM, NAO INCLUI CAMINHAO)                                                                                                                                                                                                                                                                                                                                                                                                      </v>
          </cell>
          <cell r="C4007" t="str">
            <v xml:space="preserve">UN    </v>
          </cell>
          <cell r="D4007" t="str">
            <v>CR</v>
          </cell>
          <cell r="E4007" t="str">
            <v>102.707,68</v>
          </cell>
        </row>
        <row r="4008">
          <cell r="A4008">
            <v>37740</v>
          </cell>
          <cell r="B4008" t="str">
            <v xml:space="preserve">TANQUE DE ACO PARA TRANSPORTE DE AGUA COM CAPACIDADE DE 4 M3 (INCLUI MONTAGEM, NAO INCLUI CAMINHAO)                                                                                                                                                                                                                                                                                                                                                                                                       </v>
          </cell>
          <cell r="C4008" t="str">
            <v xml:space="preserve">UN    </v>
          </cell>
          <cell r="D4008" t="str">
            <v>CR</v>
          </cell>
          <cell r="E4008" t="str">
            <v>58.610,36</v>
          </cell>
        </row>
        <row r="4009">
          <cell r="A4009">
            <v>37738</v>
          </cell>
          <cell r="B4009" t="str">
            <v xml:space="preserve">TANQUE DE ACO PARA TRANSPORTE DE AGUA COM CAPACIDADE DE 6 M3 (INCLUI MONTAGEM, NAO INCLUI CAMINHAO)                                                                                                                                                                                                                                                                                                                                                                                                       </v>
          </cell>
          <cell r="C4009" t="str">
            <v xml:space="preserve">UN    </v>
          </cell>
          <cell r="D4009" t="str">
            <v>CR</v>
          </cell>
          <cell r="E4009" t="str">
            <v>69.634,70</v>
          </cell>
        </row>
        <row r="4010">
          <cell r="A4010">
            <v>37737</v>
          </cell>
          <cell r="B4010" t="str">
            <v xml:space="preserve">TANQUE DE ACO PARA TRANSPORTE DE AGUA COM CAPACIDADE DE 8 M3 (INCLUI MONTAGEM, NAO INCLUI CAMINHAO)                                                                                                                                                                                                                                                                                                                                                                                                       </v>
          </cell>
          <cell r="C4010" t="str">
            <v xml:space="preserve">UN    </v>
          </cell>
          <cell r="D4010" t="str">
            <v>CR</v>
          </cell>
          <cell r="E4010" t="str">
            <v>55.400,75</v>
          </cell>
        </row>
        <row r="4011">
          <cell r="A4011">
            <v>25014</v>
          </cell>
          <cell r="B4011" t="str">
            <v xml:space="preserve">TANQUE DE ASFALTO ESTACIONARIO COM MACARICO, CAPACIDADE 20.000 L                                                                                                                                                                                                                                                                                                                                                                                                                                          </v>
          </cell>
          <cell r="C4011" t="str">
            <v xml:space="preserve">UN    </v>
          </cell>
          <cell r="D4011" t="str">
            <v>CR</v>
          </cell>
          <cell r="E4011" t="str">
            <v>116.034,57</v>
          </cell>
        </row>
        <row r="4012">
          <cell r="A4012">
            <v>25013</v>
          </cell>
          <cell r="B4012" t="str">
            <v xml:space="preserve">TANQUE DE ASFALTO ESTACIONARIO COM SERPENTINA, CAPACIDADE 20.000 L                                                                                                                                                                                                                                                                                                                                                                                                                                        </v>
          </cell>
          <cell r="C4012" t="str">
            <v xml:space="preserve">UN    </v>
          </cell>
          <cell r="D4012" t="str">
            <v>CR</v>
          </cell>
          <cell r="E4012" t="str">
            <v>121.616,51</v>
          </cell>
        </row>
        <row r="4013">
          <cell r="A4013">
            <v>14405</v>
          </cell>
          <cell r="B4013" t="str">
            <v xml:space="preserve">TANQUE DE ASFALTO ESTACIONARIO COM SERPENTINA, CAPACIDADE 30.000 L                                                                                                                                                                                                                                                                                                                                                                                                                                        </v>
          </cell>
          <cell r="C4013" t="str">
            <v xml:space="preserve">UN    </v>
          </cell>
          <cell r="D4013" t="str">
            <v>CR</v>
          </cell>
          <cell r="E4013" t="str">
            <v>142.758,10</v>
          </cell>
        </row>
        <row r="4014">
          <cell r="A4014">
            <v>20271</v>
          </cell>
          <cell r="B4014" t="str">
            <v xml:space="preserve">TANQUE DE LOUCA BRANCA, COM COLUNA, *30* L                                                                                                                                                                                                                                                                                                                                                                                                                                                                </v>
          </cell>
          <cell r="C4014" t="str">
            <v xml:space="preserve">UN    </v>
          </cell>
          <cell r="D4014" t="str">
            <v>CR</v>
          </cell>
          <cell r="E4014" t="str">
            <v>515,49</v>
          </cell>
        </row>
        <row r="4015">
          <cell r="A4015">
            <v>10423</v>
          </cell>
          <cell r="B4015" t="str">
            <v xml:space="preserve">TANQUE DE LOUCA BRANCA, SUSPENSO, *20* L                                                                                                                                                                                                                                                                                                                                                                                                                                                                  </v>
          </cell>
          <cell r="C4015" t="str">
            <v xml:space="preserve">UN    </v>
          </cell>
          <cell r="D4015" t="str">
            <v>CR</v>
          </cell>
          <cell r="E4015" t="str">
            <v>378,48</v>
          </cell>
        </row>
        <row r="4016">
          <cell r="A4016">
            <v>36790</v>
          </cell>
          <cell r="B4016" t="str">
            <v xml:space="preserve">TANQUE DUPLO EM MARMORE SINTETICO COM CUBA LISA E ESFREGADOR, *110 X 60* CM                                                                                                                                                                                                                                                                                                                                                                                                                               </v>
          </cell>
          <cell r="C4016" t="str">
            <v xml:space="preserve">UN    </v>
          </cell>
          <cell r="D4016" t="str">
            <v>CR</v>
          </cell>
          <cell r="E4016" t="str">
            <v>339,67</v>
          </cell>
        </row>
        <row r="4017">
          <cell r="A4017">
            <v>37589</v>
          </cell>
          <cell r="B4017" t="str">
            <v xml:space="preserve">TANQUE SIMPLES EM MARMORE SINTETICO COM COLUNA, CAPACIDADE *22* L, *60 X 46* CM                                                                                                                                                                                                                                                                                                                                                                                                                           </v>
          </cell>
          <cell r="C4017" t="str">
            <v xml:space="preserve">UN    </v>
          </cell>
          <cell r="D4017" t="str">
            <v>CR</v>
          </cell>
          <cell r="E4017" t="str">
            <v>416,18</v>
          </cell>
        </row>
        <row r="4018">
          <cell r="A4018">
            <v>11690</v>
          </cell>
          <cell r="B4018" t="str">
            <v xml:space="preserve">TANQUE SIMPLES EM MARMORE SINTETICO DE FIXAR NA PAREDE, CAPACIDADE *22* L, *60 X 46* CM                                                                                                                                                                                                                                                                                                                                                                                                                   </v>
          </cell>
          <cell r="C4018" t="str">
            <v xml:space="preserve">UN    </v>
          </cell>
          <cell r="D4018" t="str">
            <v>CR</v>
          </cell>
          <cell r="E4018" t="str">
            <v>221,08</v>
          </cell>
        </row>
        <row r="4019">
          <cell r="A4019">
            <v>20234</v>
          </cell>
          <cell r="B4019" t="str">
            <v xml:space="preserve">TANQUE SIMPLES EM MARMORE SINTETICO SUSPENSO, CAPACIDADE *38* L, *60 X 60* CM                                                                                                                                                                                                                                                                                                                                                                                                                             </v>
          </cell>
          <cell r="C4019" t="str">
            <v xml:space="preserve">UN    </v>
          </cell>
          <cell r="D4019" t="str">
            <v>CR</v>
          </cell>
          <cell r="E4019" t="str">
            <v>279,79</v>
          </cell>
        </row>
        <row r="4020">
          <cell r="A4020">
            <v>4763</v>
          </cell>
          <cell r="B4020" t="str">
            <v xml:space="preserve">TAQUEADOR OU TAQUEIRO (HORISTA)                                                                                                                                                                                                                                                                                                                                                                                                                                                                           </v>
          </cell>
          <cell r="C4020" t="str">
            <v xml:space="preserve">H     </v>
          </cell>
          <cell r="D4020" t="str">
            <v>CR</v>
          </cell>
          <cell r="E4020" t="str">
            <v>23,52</v>
          </cell>
        </row>
        <row r="4021">
          <cell r="A4021">
            <v>41070</v>
          </cell>
          <cell r="B4021" t="str">
            <v xml:space="preserve">TAQUEADOR OU TAQUEIRO (MENSALISTA)                                                                                                                                                                                                                                                                                                                                                                                                                                                                        </v>
          </cell>
          <cell r="C4021" t="str">
            <v xml:space="preserve">MES   </v>
          </cell>
          <cell r="D4021" t="str">
            <v>CR</v>
          </cell>
          <cell r="E4021" t="str">
            <v>4.118,35</v>
          </cell>
        </row>
        <row r="4022">
          <cell r="A4022">
            <v>44480</v>
          </cell>
          <cell r="B4022" t="str">
            <v xml:space="preserve">TARIFA "A" ENTRE  0 E 20M3 FORNECIMENTO  D'AGUA                                                                                                                                                                                                                                                                                                                                                                                                                                                           </v>
          </cell>
          <cell r="C4022" t="str">
            <v xml:space="preserve">M3    </v>
          </cell>
          <cell r="D4022" t="str">
            <v>CR</v>
          </cell>
          <cell r="E4022" t="str">
            <v>14,38</v>
          </cell>
        </row>
        <row r="4023">
          <cell r="A4023">
            <v>11457</v>
          </cell>
          <cell r="B4023" t="str">
            <v xml:space="preserve">TARJETA LIVRE / OCUPADO PARA PORTA DE BANHEIRO, CORPO EM ZAMAC E ESPELHO EM LATAO                                                                                                                                                                                                                                                                                                                                                                                                                         </v>
          </cell>
          <cell r="C4023" t="str">
            <v xml:space="preserve">UN    </v>
          </cell>
          <cell r="D4023" t="str">
            <v>CR</v>
          </cell>
          <cell r="E4023" t="str">
            <v>44,33</v>
          </cell>
        </row>
        <row r="4024">
          <cell r="A4024">
            <v>44073</v>
          </cell>
          <cell r="B4024" t="str">
            <v xml:space="preserve">TARUGO DELIMITADOR DE PROFUNDIDADE EM ESPUMA DE POLIETILENO DE BAIXA DENSIDADE 10 MM, CINZA                                                                                                                                                                                                                                                                                                                                                                                                               </v>
          </cell>
          <cell r="C4024" t="str">
            <v xml:space="preserve">M     </v>
          </cell>
          <cell r="D4024" t="str">
            <v>CR</v>
          </cell>
          <cell r="E4024" t="str">
            <v>0,79</v>
          </cell>
        </row>
        <row r="4025">
          <cell r="A4025">
            <v>44253</v>
          </cell>
          <cell r="B4025" t="str">
            <v xml:space="preserve">TE CPVC, SOLDAVEL, 90 GRAUS, 114 MM, PARA AGUA QUENTE PREDIAL                                                                                                                                                                                                                                                                                                                                                                                                                                             </v>
          </cell>
          <cell r="C4025" t="str">
            <v xml:space="preserve">UN    </v>
          </cell>
          <cell r="D4025" t="str">
            <v>CR</v>
          </cell>
          <cell r="E4025" t="str">
            <v>222,44</v>
          </cell>
        </row>
        <row r="4026">
          <cell r="A4026">
            <v>21121</v>
          </cell>
          <cell r="B4026" t="str">
            <v xml:space="preserve">TE CPVC, SOLDAVEL, 90 GRAUS, 15 MM, PARA AGUA QUENTE PREDIAL                                                                                                                                                                                                                                                                                                                                                                                                                                              </v>
          </cell>
          <cell r="C4026" t="str">
            <v xml:space="preserve">UN    </v>
          </cell>
          <cell r="D4026" t="str">
            <v>CR</v>
          </cell>
          <cell r="E4026" t="str">
            <v>3,19</v>
          </cell>
        </row>
        <row r="4027">
          <cell r="A4027">
            <v>38010</v>
          </cell>
          <cell r="B4027" t="str">
            <v xml:space="preserve">TE CPVC, SOLDAVEL, 90 GRAUS, 22 MM, PARA AGUA QUENTE PREDIAL                                                                                                                                                                                                                                                                                                                                                                                                                                              </v>
          </cell>
          <cell r="C4027" t="str">
            <v xml:space="preserve">UN    </v>
          </cell>
          <cell r="D4027" t="str">
            <v>CR</v>
          </cell>
          <cell r="E4027" t="str">
            <v>3,97</v>
          </cell>
        </row>
        <row r="4028">
          <cell r="A4028">
            <v>38011</v>
          </cell>
          <cell r="B4028" t="str">
            <v xml:space="preserve">TE CPVC, SOLDAVEL, 90 GRAUS, 28 MM, PARA AGUA QUENTE PREDIAL                                                                                                                                                                                                                                                                                                                                                                                                                                              </v>
          </cell>
          <cell r="C4028" t="str">
            <v xml:space="preserve">UN    </v>
          </cell>
          <cell r="D4028" t="str">
            <v>CR</v>
          </cell>
          <cell r="E4028" t="str">
            <v>7,96</v>
          </cell>
        </row>
        <row r="4029">
          <cell r="A4029">
            <v>38012</v>
          </cell>
          <cell r="B4029" t="str">
            <v xml:space="preserve">TE CPVC, SOLDAVEL, 90 GRAUS, 35 MM, PARA AGUA QUENTE PREDIAL                                                                                                                                                                                                                                                                                                                                                                                                                                              </v>
          </cell>
          <cell r="C4029" t="str">
            <v xml:space="preserve">UN    </v>
          </cell>
          <cell r="D4029" t="str">
            <v>CR</v>
          </cell>
          <cell r="E4029" t="str">
            <v>30,36</v>
          </cell>
        </row>
        <row r="4030">
          <cell r="A4030">
            <v>38013</v>
          </cell>
          <cell r="B4030" t="str">
            <v xml:space="preserve">TE CPVC, SOLDAVEL, 90 GRAUS, 42 MM, PARA AGUA QUENTE PREDIAL                                                                                                                                                                                                                                                                                                                                                                                                                                              </v>
          </cell>
          <cell r="C4030" t="str">
            <v xml:space="preserve">UN    </v>
          </cell>
          <cell r="D4030" t="str">
            <v>CR</v>
          </cell>
          <cell r="E4030" t="str">
            <v>39,01</v>
          </cell>
        </row>
        <row r="4031">
          <cell r="A4031">
            <v>38014</v>
          </cell>
          <cell r="B4031" t="str">
            <v xml:space="preserve">TE CPVC, SOLDAVEL, 90 GRAUS, 54 MM, PARA AGUA QUENTE PREDIAL                                                                                                                                                                                                                                                                                                                                                                                                                                              </v>
          </cell>
          <cell r="C4031" t="str">
            <v xml:space="preserve">UN    </v>
          </cell>
          <cell r="D4031" t="str">
            <v>CR</v>
          </cell>
          <cell r="E4031" t="str">
            <v>65,14</v>
          </cell>
        </row>
        <row r="4032">
          <cell r="A4032">
            <v>38015</v>
          </cell>
          <cell r="B4032" t="str">
            <v xml:space="preserve">TE CPVC, SOLDAVEL, 90 GRAUS, 73 MM, PARA AGUA QUENTE PREDIAL                                                                                                                                                                                                                                                                                                                                                                                                                                              </v>
          </cell>
          <cell r="C4032" t="str">
            <v xml:space="preserve">UN    </v>
          </cell>
          <cell r="D4032" t="str">
            <v>CR</v>
          </cell>
          <cell r="E4032" t="str">
            <v>153,15</v>
          </cell>
        </row>
        <row r="4033">
          <cell r="A4033">
            <v>38016</v>
          </cell>
          <cell r="B4033" t="str">
            <v xml:space="preserve">TE CPVC, SOLDAVEL, 90 GRAUS, 89 MM, PARA AGUA QUENTE PREDIAL                                                                                                                                                                                                                                                                                                                                                                                                                                              </v>
          </cell>
          <cell r="C4033" t="str">
            <v xml:space="preserve">UN    </v>
          </cell>
          <cell r="D4033" t="str">
            <v>CR</v>
          </cell>
          <cell r="E4033" t="str">
            <v>178,10</v>
          </cell>
        </row>
        <row r="4034">
          <cell r="A4034">
            <v>12741</v>
          </cell>
          <cell r="B4034" t="str">
            <v xml:space="preserve">TE DE COBRE (REF 611) SEM ANEL DE SOLDA, BOLSA X BOLSA X BOLSA, 104 MM                                                                                                                                                                                                                                                                                                                                                                                                                                    </v>
          </cell>
          <cell r="C4034" t="str">
            <v xml:space="preserve">UN    </v>
          </cell>
          <cell r="D4034" t="str">
            <v>CR</v>
          </cell>
          <cell r="E4034" t="str">
            <v>1.285,23</v>
          </cell>
        </row>
        <row r="4035">
          <cell r="A4035">
            <v>12733</v>
          </cell>
          <cell r="B4035" t="str">
            <v xml:space="preserve">TE DE COBRE (REF 611) SEM ANEL DE SOLDA, BOLSA X BOLSA X BOLSA, 15 MM                                                                                                                                                                                                                                                                                                                                                                                                                                     </v>
          </cell>
          <cell r="C4035" t="str">
            <v xml:space="preserve">UN    </v>
          </cell>
          <cell r="D4035" t="str">
            <v>CR</v>
          </cell>
          <cell r="E4035" t="str">
            <v>6,46</v>
          </cell>
        </row>
        <row r="4036">
          <cell r="A4036">
            <v>12734</v>
          </cell>
          <cell r="B4036" t="str">
            <v xml:space="preserve">TE DE COBRE (REF 611) SEM ANEL DE SOLDA, BOLSA X BOLSA X BOLSA, 22 MM                                                                                                                                                                                                                                                                                                                                                                                                                                     </v>
          </cell>
          <cell r="C4036" t="str">
            <v xml:space="preserve">UN    </v>
          </cell>
          <cell r="D4036" t="str">
            <v>CR</v>
          </cell>
          <cell r="E4036" t="str">
            <v>13,78</v>
          </cell>
        </row>
        <row r="4037">
          <cell r="A4037">
            <v>12735</v>
          </cell>
          <cell r="B4037" t="str">
            <v xml:space="preserve">TE DE COBRE (REF 611) SEM ANEL DE SOLDA, BOLSA X BOLSA X BOLSA, 28 MM                                                                                                                                                                                                                                                                                                                                                                                                                                     </v>
          </cell>
          <cell r="C4037" t="str">
            <v xml:space="preserve">UN    </v>
          </cell>
          <cell r="D4037" t="str">
            <v>CR</v>
          </cell>
          <cell r="E4037" t="str">
            <v>22,67</v>
          </cell>
        </row>
        <row r="4038">
          <cell r="A4038">
            <v>12736</v>
          </cell>
          <cell r="B4038" t="str">
            <v xml:space="preserve">TE DE COBRE (REF 611) SEM ANEL DE SOLDA, BOLSA X BOLSA X BOLSA, 35 MM                                                                                                                                                                                                                                                                                                                                                                                                                                     </v>
          </cell>
          <cell r="C4038" t="str">
            <v xml:space="preserve">UN    </v>
          </cell>
          <cell r="D4038" t="str">
            <v>CR</v>
          </cell>
          <cell r="E4038" t="str">
            <v>51,83</v>
          </cell>
        </row>
        <row r="4039">
          <cell r="A4039">
            <v>12737</v>
          </cell>
          <cell r="B4039" t="str">
            <v xml:space="preserve">TE DE COBRE (REF 611) SEM ANEL DE SOLDA, BOLSA X BOLSA X BOLSA, 42 MM                                                                                                                                                                                                                                                                                                                                                                                                                                     </v>
          </cell>
          <cell r="C4039" t="str">
            <v xml:space="preserve">UN    </v>
          </cell>
          <cell r="D4039" t="str">
            <v>CR</v>
          </cell>
          <cell r="E4039" t="str">
            <v>66,78</v>
          </cell>
        </row>
        <row r="4040">
          <cell r="A4040">
            <v>12738</v>
          </cell>
          <cell r="B4040" t="str">
            <v xml:space="preserve">TE DE COBRE (REF 611) SEM ANEL DE SOLDA, BOLSA X BOLSA X BOLSA, 54 MM                                                                                                                                                                                                                                                                                                                                                                                                                                     </v>
          </cell>
          <cell r="C4040" t="str">
            <v xml:space="preserve">UN    </v>
          </cell>
          <cell r="D4040" t="str">
            <v>CR</v>
          </cell>
          <cell r="E4040" t="str">
            <v>131,98</v>
          </cell>
        </row>
        <row r="4041">
          <cell r="A4041">
            <v>12739</v>
          </cell>
          <cell r="B4041" t="str">
            <v xml:space="preserve">TE DE COBRE (REF 611) SEM ANEL DE SOLDA, BOLSA X BOLSA X BOLSA, 66 MM                                                                                                                                                                                                                                                                                                                                                                                                                                     </v>
          </cell>
          <cell r="C4041" t="str">
            <v xml:space="preserve">UN    </v>
          </cell>
          <cell r="D4041" t="str">
            <v>CR</v>
          </cell>
          <cell r="E4041" t="str">
            <v>375,71</v>
          </cell>
        </row>
        <row r="4042">
          <cell r="A4042">
            <v>12740</v>
          </cell>
          <cell r="B4042" t="str">
            <v xml:space="preserve">TE DE COBRE (REF 611) SEM ANEL DE SOLDA, BOLSA X BOLSA X BOLSA, 79 MM                                                                                                                                                                                                                                                                                                                                                                                                                                     </v>
          </cell>
          <cell r="C4042" t="str">
            <v xml:space="preserve">UN    </v>
          </cell>
          <cell r="D4042" t="str">
            <v>CR</v>
          </cell>
          <cell r="E4042" t="str">
            <v>587,82</v>
          </cell>
        </row>
        <row r="4043">
          <cell r="A4043">
            <v>6297</v>
          </cell>
          <cell r="B4043" t="str">
            <v xml:space="preserve">TE DE FERRO GALVANIZADO, DE 1 1/2"                                                                                                                                                                                                                                                                                                                                                                                                                                                                        </v>
          </cell>
          <cell r="C4043" t="str">
            <v xml:space="preserve">UN    </v>
          </cell>
          <cell r="D4043" t="str">
            <v>CR</v>
          </cell>
          <cell r="E4043" t="str">
            <v>46,00</v>
          </cell>
        </row>
        <row r="4044">
          <cell r="A4044">
            <v>6296</v>
          </cell>
          <cell r="B4044" t="str">
            <v xml:space="preserve">TE DE FERRO GALVANIZADO, DE 1 1/4"                                                                                                                                                                                                                                                                                                                                                                                                                                                                        </v>
          </cell>
          <cell r="C4044" t="str">
            <v xml:space="preserve">UN    </v>
          </cell>
          <cell r="D4044" t="str">
            <v>CR</v>
          </cell>
          <cell r="E4044" t="str">
            <v>36,31</v>
          </cell>
        </row>
        <row r="4045">
          <cell r="A4045">
            <v>6294</v>
          </cell>
          <cell r="B4045" t="str">
            <v xml:space="preserve">TE DE FERRO GALVANIZADO, DE 1/2"                                                                                                                                                                                                                                                                                                                                                                                                                                                                          </v>
          </cell>
          <cell r="C4045" t="str">
            <v xml:space="preserve">UN    </v>
          </cell>
          <cell r="D4045" t="str">
            <v>CR</v>
          </cell>
          <cell r="E4045" t="str">
            <v>10,35</v>
          </cell>
        </row>
        <row r="4046">
          <cell r="A4046">
            <v>6323</v>
          </cell>
          <cell r="B4046" t="str">
            <v xml:space="preserve">TE DE FERRO GALVANIZADO, DE 1"                                                                                                                                                                                                                                                                                                                                                                                                                                                                            </v>
          </cell>
          <cell r="C4046" t="str">
            <v xml:space="preserve">UN    </v>
          </cell>
          <cell r="D4046" t="str">
            <v>CR</v>
          </cell>
          <cell r="E4046" t="str">
            <v>23,72</v>
          </cell>
        </row>
        <row r="4047">
          <cell r="A4047">
            <v>6299</v>
          </cell>
          <cell r="B4047" t="str">
            <v xml:space="preserve">TE DE FERRO GALVANIZADO, DE 2 1/2"                                                                                                                                                                                                                                                                                                                                                                                                                                                                        </v>
          </cell>
          <cell r="C4047" t="str">
            <v xml:space="preserve">UN    </v>
          </cell>
          <cell r="D4047" t="str">
            <v>CR</v>
          </cell>
          <cell r="E4047" t="str">
            <v>138,35</v>
          </cell>
        </row>
        <row r="4048">
          <cell r="A4048">
            <v>6298</v>
          </cell>
          <cell r="B4048" t="str">
            <v xml:space="preserve">TE DE FERRO GALVANIZADO, DE 2"                                                                                                                                                                                                                                                                                                                                                                                                                                                                            </v>
          </cell>
          <cell r="C4048" t="str">
            <v xml:space="preserve">UN    </v>
          </cell>
          <cell r="D4048" t="str">
            <v>CR</v>
          </cell>
          <cell r="E4048" t="str">
            <v>72,86</v>
          </cell>
        </row>
        <row r="4049">
          <cell r="A4049">
            <v>6295</v>
          </cell>
          <cell r="B4049" t="str">
            <v xml:space="preserve">TE DE FERRO GALVANIZADO, DE 3/4"                                                                                                                                                                                                                                                                                                                                                                                                                                                                          </v>
          </cell>
          <cell r="C4049" t="str">
            <v xml:space="preserve">UN    </v>
          </cell>
          <cell r="D4049" t="str">
            <v>CR</v>
          </cell>
          <cell r="E4049" t="str">
            <v>14,74</v>
          </cell>
        </row>
        <row r="4050">
          <cell r="A4050">
            <v>6322</v>
          </cell>
          <cell r="B4050" t="str">
            <v xml:space="preserve">TE DE FERRO GALVANIZADO, DE 3"                                                                                                                                                                                                                                                                                                                                                                                                                                                                            </v>
          </cell>
          <cell r="C4050" t="str">
            <v xml:space="preserve">UN    </v>
          </cell>
          <cell r="D4050" t="str">
            <v>CR</v>
          </cell>
          <cell r="E4050" t="str">
            <v>185,30</v>
          </cell>
        </row>
        <row r="4051">
          <cell r="A4051">
            <v>6300</v>
          </cell>
          <cell r="B4051" t="str">
            <v xml:space="preserve">TE DE FERRO GALVANIZADO, DE 4"                                                                                                                                                                                                                                                                                                                                                                                                                                                                            </v>
          </cell>
          <cell r="C4051" t="str">
            <v xml:space="preserve">UN    </v>
          </cell>
          <cell r="D4051" t="str">
            <v>CR</v>
          </cell>
          <cell r="E4051" t="str">
            <v>341,63</v>
          </cell>
        </row>
        <row r="4052">
          <cell r="A4052">
            <v>6321</v>
          </cell>
          <cell r="B4052" t="str">
            <v xml:space="preserve">TE DE FERRO GALVANIZADO, DE 5"                                                                                                                                                                                                                                                                                                                                                                                                                                                                            </v>
          </cell>
          <cell r="C4052" t="str">
            <v xml:space="preserve">UN    </v>
          </cell>
          <cell r="D4052" t="str">
            <v>CR</v>
          </cell>
          <cell r="E4052" t="str">
            <v>488,00</v>
          </cell>
        </row>
        <row r="4053">
          <cell r="A4053">
            <v>6301</v>
          </cell>
          <cell r="B4053" t="str">
            <v xml:space="preserve">TE DE FERRO GALVANIZADO, DE 6"                                                                                                                                                                                                                                                                                                                                                                                                                                                                            </v>
          </cell>
          <cell r="C4053" t="str">
            <v xml:space="preserve">UN    </v>
          </cell>
          <cell r="D4053" t="str">
            <v>CR</v>
          </cell>
          <cell r="E4053" t="str">
            <v>1.143,82</v>
          </cell>
        </row>
        <row r="4054">
          <cell r="A4054">
            <v>7105</v>
          </cell>
          <cell r="B4054" t="str">
            <v xml:space="preserve">TE DE INSPECAO, PVC,  100 X 75 MM, SERIE NORMAL PARA ESGOTO PREDIAL                                                                                                                                                                                                                                                                                                                                                                                                                                       </v>
          </cell>
          <cell r="C4054" t="str">
            <v xml:space="preserve">UN    </v>
          </cell>
          <cell r="D4054" t="str">
            <v>CR</v>
          </cell>
          <cell r="E4054" t="str">
            <v>43,28</v>
          </cell>
        </row>
        <row r="4055">
          <cell r="A4055">
            <v>20183</v>
          </cell>
          <cell r="B4055" t="str">
            <v xml:space="preserve">TE DE INSPECAO, PVC, SERIE R, 100 X 75 MM, PARA ESGOTO PREDIAL                                                                                                                                                                                                                                                                                                                                                                                                                                            </v>
          </cell>
          <cell r="C4055" t="str">
            <v xml:space="preserve">UN    </v>
          </cell>
          <cell r="D4055" t="str">
            <v>CR</v>
          </cell>
          <cell r="E4055" t="str">
            <v>53,33</v>
          </cell>
        </row>
        <row r="4056">
          <cell r="A4056">
            <v>38448</v>
          </cell>
          <cell r="B4056" t="str">
            <v xml:space="preserve">TE DE INSPECAO, PVC, SERIE R, 150 X 100 MM, PARA ESGOTO PREDIAL                                                                                                                                                                                                                                                                                                                                                                                                                                           </v>
          </cell>
          <cell r="C4056" t="str">
            <v xml:space="preserve">UN    </v>
          </cell>
          <cell r="D4056" t="str">
            <v>CR</v>
          </cell>
          <cell r="E4056" t="str">
            <v>242,00</v>
          </cell>
        </row>
        <row r="4057">
          <cell r="A4057">
            <v>20182</v>
          </cell>
          <cell r="B4057" t="str">
            <v xml:space="preserve">TE DE INSPECAO, PVC, SERIE R, 75 X 75 MM, PARA ESGOTO PREDIAL                                                                                                                                                                                                                                                                                                                                                                                                                                             </v>
          </cell>
          <cell r="C4057" t="str">
            <v xml:space="preserve">UN    </v>
          </cell>
          <cell r="D4057" t="str">
            <v>CR</v>
          </cell>
          <cell r="E4057" t="str">
            <v>31,01</v>
          </cell>
        </row>
        <row r="4058">
          <cell r="A4058">
            <v>7119</v>
          </cell>
          <cell r="B4058" t="str">
            <v xml:space="preserve">TE DE REDUCAO COM ROSCA, PVC, 90 GRAUS, 1 X 3/4", PARA AGUA FRIA PREDIAL                                                                                                                                                                                                                                                                                                                                                                                                                                  </v>
          </cell>
          <cell r="C4058" t="str">
            <v xml:space="preserve">UN    </v>
          </cell>
          <cell r="D4058" t="str">
            <v>CR</v>
          </cell>
          <cell r="E4058" t="str">
            <v>10,97</v>
          </cell>
        </row>
        <row r="4059">
          <cell r="A4059">
            <v>7126</v>
          </cell>
          <cell r="B4059" t="str">
            <v xml:space="preserve">TE DE REDUCAO COM ROSCA, PVC, 90 GRAUS, 1.1/2" X 3/4", AGUA FRIA PREDIAL                                                                                                                                                                                                                                                                                                                                                                                                                                  </v>
          </cell>
          <cell r="C4059" t="str">
            <v xml:space="preserve">UN    </v>
          </cell>
          <cell r="D4059" t="str">
            <v>CR</v>
          </cell>
          <cell r="E4059" t="str">
            <v>22,38</v>
          </cell>
        </row>
        <row r="4060">
          <cell r="A4060">
            <v>7120</v>
          </cell>
          <cell r="B4060" t="str">
            <v xml:space="preserve">TE DE REDUCAO COM ROSCA, PVC, 90 GRAUS, 3/4 X 1/2", PARA AGUA FRIA PREDIAL                                                                                                                                                                                                                                                                                                                                                                                                                                </v>
          </cell>
          <cell r="C4060" t="str">
            <v xml:space="preserve">UN    </v>
          </cell>
          <cell r="D4060" t="str">
            <v>CR</v>
          </cell>
          <cell r="E4060" t="str">
            <v>8,41</v>
          </cell>
        </row>
        <row r="4061">
          <cell r="A4061">
            <v>6319</v>
          </cell>
          <cell r="B4061" t="str">
            <v xml:space="preserve">TE DE REDUCAO DE FERRO GALVANIZADO, COM ROSCA BSP, DE 1 1/2" X 1"                                                                                                                                                                                                                                                                                                                                                                                                                                         </v>
          </cell>
          <cell r="C4061" t="str">
            <v xml:space="preserve">UN    </v>
          </cell>
          <cell r="D4061" t="str">
            <v>CR</v>
          </cell>
          <cell r="E4061" t="str">
            <v>54,04</v>
          </cell>
        </row>
        <row r="4062">
          <cell r="A4062">
            <v>6304</v>
          </cell>
          <cell r="B4062" t="str">
            <v xml:space="preserve">TE DE REDUCAO DE FERRO GALVANIZADO, COM ROSCA BSP, DE 1 1/2" X 3/4"                                                                                                                                                                                                                                                                                                                                                                                                                                       </v>
          </cell>
          <cell r="C4062" t="str">
            <v xml:space="preserve">UN    </v>
          </cell>
          <cell r="D4062" t="str">
            <v>CR</v>
          </cell>
          <cell r="E4062" t="str">
            <v>54,04</v>
          </cell>
        </row>
        <row r="4063">
          <cell r="A4063">
            <v>21116</v>
          </cell>
          <cell r="B4063" t="str">
            <v xml:space="preserve">TE DE REDUCAO DE FERRO GALVANIZADO, COM ROSCA BSP, DE 1 1/4" X 3/4"                                                                                                                                                                                                                                                                                                                                                                                                                                       </v>
          </cell>
          <cell r="C4063" t="str">
            <v xml:space="preserve">UN    </v>
          </cell>
          <cell r="D4063" t="str">
            <v>CR</v>
          </cell>
          <cell r="E4063" t="str">
            <v>40,92</v>
          </cell>
        </row>
        <row r="4064">
          <cell r="A4064">
            <v>6320</v>
          </cell>
          <cell r="B4064" t="str">
            <v xml:space="preserve">TE DE REDUCAO DE FERRO GALVANIZADO, COM ROSCA BSP, DE 1" X 1/2"                                                                                                                                                                                                                                                                                                                                                                                                                                           </v>
          </cell>
          <cell r="C4064" t="str">
            <v xml:space="preserve">UN    </v>
          </cell>
          <cell r="D4064" t="str">
            <v>CR</v>
          </cell>
          <cell r="E4064" t="str">
            <v>27,83</v>
          </cell>
        </row>
        <row r="4065">
          <cell r="A4065">
            <v>6303</v>
          </cell>
          <cell r="B4065" t="str">
            <v xml:space="preserve">TE DE REDUCAO DE FERRO GALVANIZADO, COM ROSCA BSP, DE 1" X 3/4"                                                                                                                                                                                                                                                                                                                                                                                                                                           </v>
          </cell>
          <cell r="C4065" t="str">
            <v xml:space="preserve">UN    </v>
          </cell>
          <cell r="D4065" t="str">
            <v>CR</v>
          </cell>
          <cell r="E4065" t="str">
            <v>27,83</v>
          </cell>
        </row>
        <row r="4066">
          <cell r="A4066">
            <v>6308</v>
          </cell>
          <cell r="B4066" t="str">
            <v xml:space="preserve">TE DE REDUCAO DE FERRO GALVANIZADO, COM ROSCA BSP, DE 2 1/2" X 1 1/2"                                                                                                                                                                                                                                                                                                                                                                                                                                     </v>
          </cell>
          <cell r="C4066" t="str">
            <v xml:space="preserve">UN    </v>
          </cell>
          <cell r="D4066" t="str">
            <v>CR</v>
          </cell>
          <cell r="E4066" t="str">
            <v>149,54</v>
          </cell>
        </row>
        <row r="4067">
          <cell r="A4067">
            <v>6317</v>
          </cell>
          <cell r="B4067" t="str">
            <v xml:space="preserve">TE DE REDUCAO DE FERRO GALVANIZADO, COM ROSCA BSP, DE 2 1/2" X 1 1/4"                                                                                                                                                                                                                                                                                                                                                                                                                                     </v>
          </cell>
          <cell r="C4067" t="str">
            <v xml:space="preserve">UN    </v>
          </cell>
          <cell r="D4067" t="str">
            <v>CR</v>
          </cell>
          <cell r="E4067" t="str">
            <v>149,54</v>
          </cell>
        </row>
        <row r="4068">
          <cell r="A4068">
            <v>6307</v>
          </cell>
          <cell r="B4068" t="str">
            <v xml:space="preserve">TE DE REDUCAO DE FERRO GALVANIZADO, COM ROSCA BSP, DE 2 1/2" X 1"                                                                                                                                                                                                                                                                                                                                                                                                                                         </v>
          </cell>
          <cell r="C4068" t="str">
            <v xml:space="preserve">UN    </v>
          </cell>
          <cell r="D4068" t="str">
            <v>CR</v>
          </cell>
          <cell r="E4068" t="str">
            <v>149,54</v>
          </cell>
        </row>
        <row r="4069">
          <cell r="A4069">
            <v>6309</v>
          </cell>
          <cell r="B4069" t="str">
            <v xml:space="preserve">TE DE REDUCAO DE FERRO GALVANIZADO, COM ROSCA BSP, DE 2 1/2" X 2"                                                                                                                                                                                                                                                                                                                                                                                                                                         </v>
          </cell>
          <cell r="C4069" t="str">
            <v xml:space="preserve">UN    </v>
          </cell>
          <cell r="D4069" t="str">
            <v>CR</v>
          </cell>
          <cell r="E4069" t="str">
            <v>153,88</v>
          </cell>
        </row>
        <row r="4070">
          <cell r="A4070">
            <v>6318</v>
          </cell>
          <cell r="B4070" t="str">
            <v xml:space="preserve">TE DE REDUCAO DE FERRO GALVANIZADO, COM ROSCA BSP, DE 2" X 1 1/2"                                                                                                                                                                                                                                                                                                                                                                                                                                         </v>
          </cell>
          <cell r="C4070" t="str">
            <v xml:space="preserve">UN    </v>
          </cell>
          <cell r="D4070" t="str">
            <v>CR</v>
          </cell>
          <cell r="E4070" t="str">
            <v>80,66</v>
          </cell>
        </row>
        <row r="4071">
          <cell r="A4071">
            <v>6306</v>
          </cell>
          <cell r="B4071" t="str">
            <v xml:space="preserve">TE DE REDUCAO DE FERRO GALVANIZADO, COM ROSCA BSP, DE 2" X 1 1/4"                                                                                                                                                                                                                                                                                                                                                                                                                                         </v>
          </cell>
          <cell r="C4071" t="str">
            <v xml:space="preserve">UN    </v>
          </cell>
          <cell r="D4071" t="str">
            <v>CR</v>
          </cell>
          <cell r="E4071" t="str">
            <v>80,66</v>
          </cell>
        </row>
        <row r="4072">
          <cell r="A4072">
            <v>6305</v>
          </cell>
          <cell r="B4072" t="str">
            <v xml:space="preserve">TE DE REDUCAO DE FERRO GALVANIZADO, COM ROSCA BSP, DE 2" X 1"                                                                                                                                                                                                                                                                                                                                                                                                                                             </v>
          </cell>
          <cell r="C4072" t="str">
            <v xml:space="preserve">UN    </v>
          </cell>
          <cell r="D4072" t="str">
            <v>CR</v>
          </cell>
          <cell r="E4072" t="str">
            <v>80,66</v>
          </cell>
        </row>
        <row r="4073">
          <cell r="A4073">
            <v>6302</v>
          </cell>
          <cell r="B4073" t="str">
            <v xml:space="preserve">TE DE REDUCAO DE FERRO GALVANIZADO, COM ROSCA BSP, DE 3/4" X 1/2"                                                                                                                                                                                                                                                                                                                                                                                                                                         </v>
          </cell>
          <cell r="C4073" t="str">
            <v xml:space="preserve">UN    </v>
          </cell>
          <cell r="D4073" t="str">
            <v>CR</v>
          </cell>
          <cell r="E4073" t="str">
            <v>17,11</v>
          </cell>
        </row>
        <row r="4074">
          <cell r="A4074">
            <v>6312</v>
          </cell>
          <cell r="B4074" t="str">
            <v xml:space="preserve">TE DE REDUCAO DE FERRO GALVANIZADO, COM ROSCA BSP, DE 3" X 1 1/2"                                                                                                                                                                                                                                                                                                                                                                                                                                         </v>
          </cell>
          <cell r="C4074" t="str">
            <v xml:space="preserve">UN    </v>
          </cell>
          <cell r="D4074" t="str">
            <v>CR</v>
          </cell>
          <cell r="E4074" t="str">
            <v>215,10</v>
          </cell>
        </row>
        <row r="4075">
          <cell r="A4075">
            <v>6311</v>
          </cell>
          <cell r="B4075" t="str">
            <v xml:space="preserve">TE DE REDUCAO DE FERRO GALVANIZADO, COM ROSCA BSP, DE 3" X 1 1/4"                                                                                                                                                                                                                                                                                                                                                                                                                                         </v>
          </cell>
          <cell r="C4075" t="str">
            <v xml:space="preserve">UN    </v>
          </cell>
          <cell r="D4075" t="str">
            <v>CR</v>
          </cell>
          <cell r="E4075" t="str">
            <v>215,10</v>
          </cell>
        </row>
        <row r="4076">
          <cell r="A4076">
            <v>6310</v>
          </cell>
          <cell r="B4076" t="str">
            <v xml:space="preserve">TE DE REDUCAO DE FERRO GALVANIZADO, COM ROSCA BSP, DE 3" X 1"                                                                                                                                                                                                                                                                                                                                                                                                                                             </v>
          </cell>
          <cell r="C4076" t="str">
            <v xml:space="preserve">UN    </v>
          </cell>
          <cell r="D4076" t="str">
            <v>CR</v>
          </cell>
          <cell r="E4076" t="str">
            <v>215,10</v>
          </cell>
        </row>
        <row r="4077">
          <cell r="A4077">
            <v>6314</v>
          </cell>
          <cell r="B4077" t="str">
            <v xml:space="preserve">TE DE REDUCAO DE FERRO GALVANIZADO, COM ROSCA BSP, DE 3" X 2 1/2"                                                                                                                                                                                                                                                                                                                                                                                                                                         </v>
          </cell>
          <cell r="C4077" t="str">
            <v xml:space="preserve">UN    </v>
          </cell>
          <cell r="D4077" t="str">
            <v>CR</v>
          </cell>
          <cell r="E4077" t="str">
            <v>215,10</v>
          </cell>
        </row>
        <row r="4078">
          <cell r="A4078">
            <v>6313</v>
          </cell>
          <cell r="B4078" t="str">
            <v xml:space="preserve">TE DE REDUCAO DE FERRO GALVANIZADO, COM ROSCA BSP, DE 3" X 2"                                                                                                                                                                                                                                                                                                                                                                                                                                             </v>
          </cell>
          <cell r="C4078" t="str">
            <v xml:space="preserve">UN    </v>
          </cell>
          <cell r="D4078" t="str">
            <v>CR</v>
          </cell>
          <cell r="E4078" t="str">
            <v>215,10</v>
          </cell>
        </row>
        <row r="4079">
          <cell r="A4079">
            <v>6315</v>
          </cell>
          <cell r="B4079" t="str">
            <v xml:space="preserve">TE DE REDUCAO DE FERRO GALVANIZADO, COM ROSCA BSP, DE 4" X 2"                                                                                                                                                                                                                                                                                                                                                                                                                                             </v>
          </cell>
          <cell r="C4079" t="str">
            <v xml:space="preserve">UN    </v>
          </cell>
          <cell r="D4079" t="str">
            <v>CR</v>
          </cell>
          <cell r="E4079" t="str">
            <v>407,27</v>
          </cell>
        </row>
        <row r="4080">
          <cell r="A4080">
            <v>6316</v>
          </cell>
          <cell r="B4080" t="str">
            <v xml:space="preserve">TE DE REDUCAO DE FERRO GALVANIZADO, COM ROSCA BSP, DE 4" X 3"                                                                                                                                                                                                                                                                                                                                                                                                                                             </v>
          </cell>
          <cell r="C4080" t="str">
            <v xml:space="preserve">UN    </v>
          </cell>
          <cell r="D4080" t="str">
            <v>CR</v>
          </cell>
          <cell r="E4080" t="str">
            <v>407,27</v>
          </cell>
        </row>
        <row r="4081">
          <cell r="A4081">
            <v>39324</v>
          </cell>
          <cell r="B4081" t="str">
            <v xml:space="preserve">TE DE REDUCAO, CPVC, 22 X 15 MM, PARA AGUA QUENTE PREDIAL                                                                                                                                                                                                                                                                                                                                                                                                                                                 </v>
          </cell>
          <cell r="C4081" t="str">
            <v xml:space="preserve">UN    </v>
          </cell>
          <cell r="D4081" t="str">
            <v>CR</v>
          </cell>
          <cell r="E4081" t="str">
            <v>4,15</v>
          </cell>
        </row>
        <row r="4082">
          <cell r="A4082">
            <v>39325</v>
          </cell>
          <cell r="B4082" t="str">
            <v xml:space="preserve">TE DE REDUCAO, CPVC, 28 X 22 MM, PARA AGUA QUENTE PREDIAL                                                                                                                                                                                                                                                                                                                                                                                                                                                 </v>
          </cell>
          <cell r="C4082" t="str">
            <v xml:space="preserve">UN    </v>
          </cell>
          <cell r="D4082" t="str">
            <v>CR</v>
          </cell>
          <cell r="E4082" t="str">
            <v>6,26</v>
          </cell>
        </row>
        <row r="4083">
          <cell r="A4083">
            <v>39326</v>
          </cell>
          <cell r="B4083" t="str">
            <v xml:space="preserve">TE DE REDUCAO, CPVC, 35 X 28 MM, PARA AGUA QUENTE PREDIAL                                                                                                                                                                                                                                                                                                                                                                                                                                                 </v>
          </cell>
          <cell r="C4083" t="str">
            <v xml:space="preserve">UN    </v>
          </cell>
          <cell r="D4083" t="str">
            <v>CR</v>
          </cell>
          <cell r="E4083" t="str">
            <v>22,45</v>
          </cell>
        </row>
        <row r="4084">
          <cell r="A4084">
            <v>39327</v>
          </cell>
          <cell r="B4084" t="str">
            <v xml:space="preserve">TE DE REDUCAO, CPVC, 42 X 35 MM, PARA AGUA QUENTE PREDIAL                                                                                                                                                                                                                                                                                                                                                                                                                                                 </v>
          </cell>
          <cell r="C4084" t="str">
            <v xml:space="preserve">UN    </v>
          </cell>
          <cell r="D4084" t="str">
            <v>CR</v>
          </cell>
          <cell r="E4084" t="str">
            <v>33,88</v>
          </cell>
        </row>
        <row r="4085">
          <cell r="A4085">
            <v>11378</v>
          </cell>
          <cell r="B4085" t="str">
            <v xml:space="preserve">TE DE REDUCAO, PVC PBA, BBB, JE, DN 100 X 50 / DE 110 X 60 MM, PARA REDE AGUA (NBR 10351)                                                                                                                                                                                                                                                                                                                                                                                                                 </v>
          </cell>
          <cell r="C4085" t="str">
            <v xml:space="preserve">UN    </v>
          </cell>
          <cell r="D4085" t="str">
            <v>CR</v>
          </cell>
          <cell r="E4085" t="str">
            <v>75,33</v>
          </cell>
        </row>
        <row r="4086">
          <cell r="A4086">
            <v>11379</v>
          </cell>
          <cell r="B4086" t="str">
            <v xml:space="preserve">TE DE REDUCAO, PVC PBA, BBB, JE, DN 100 X 75 / DE 110 X 85 MM, PARA REDE AGUA (NBR 10351)                                                                                                                                                                                                                                                                                                                                                                                                                 </v>
          </cell>
          <cell r="C4086" t="str">
            <v xml:space="preserve">UN    </v>
          </cell>
          <cell r="D4086" t="str">
            <v>CR</v>
          </cell>
          <cell r="E4086" t="str">
            <v>63,65</v>
          </cell>
        </row>
        <row r="4087">
          <cell r="A4087">
            <v>11493</v>
          </cell>
          <cell r="B4087" t="str">
            <v xml:space="preserve">TE DE REDUCAO, PVC PBA, BBB, JE, DN 75 X 50 / DE 85 X 60 MM, PARA REDE AGUA (NBR 10351)                                                                                                                                                                                                                                                                                                                                                                                                                   </v>
          </cell>
          <cell r="C4087" t="str">
            <v xml:space="preserve">UN    </v>
          </cell>
          <cell r="D4087" t="str">
            <v>CR</v>
          </cell>
          <cell r="E4087" t="str">
            <v>36,71</v>
          </cell>
        </row>
        <row r="4088">
          <cell r="A4088">
            <v>7106</v>
          </cell>
          <cell r="B4088" t="str">
            <v xml:space="preserve">TE DE REDUCAO, PVC, SOLDAVEL, 90 GRAUS, 110 MM X 60 MM, PARA AGUA FRIA PREDIAL                                                                                                                                                                                                                                                                                                                                                                                                                            </v>
          </cell>
          <cell r="C4088" t="str">
            <v xml:space="preserve">UN    </v>
          </cell>
          <cell r="D4088" t="str">
            <v>CR</v>
          </cell>
          <cell r="E4088" t="str">
            <v>138,51</v>
          </cell>
        </row>
        <row r="4089">
          <cell r="A4089">
            <v>7104</v>
          </cell>
          <cell r="B4089" t="str">
            <v xml:space="preserve">TE DE REDUCAO, PVC, SOLDAVEL, 90 GRAUS, 25 MM X 20 MM, PARA AGUA FRIA PREDIAL                                                                                                                                                                                                                                                                                                                                                                                                                             </v>
          </cell>
          <cell r="C4089" t="str">
            <v xml:space="preserve">UN    </v>
          </cell>
          <cell r="D4089" t="str">
            <v>CR</v>
          </cell>
          <cell r="E4089" t="str">
            <v>3,73</v>
          </cell>
        </row>
        <row r="4090">
          <cell r="A4090">
            <v>7136</v>
          </cell>
          <cell r="B4090" t="str">
            <v xml:space="preserve">TE DE REDUCAO, PVC, SOLDAVEL, 90 GRAUS, 32 MM X 25 MM, PARA AGUA FRIA PREDIAL                                                                                                                                                                                                                                                                                                                                                                                                                             </v>
          </cell>
          <cell r="C4090" t="str">
            <v xml:space="preserve">UN    </v>
          </cell>
          <cell r="D4090" t="str">
            <v>CR</v>
          </cell>
          <cell r="E4090" t="str">
            <v>6,50</v>
          </cell>
        </row>
        <row r="4091">
          <cell r="A4091">
            <v>7128</v>
          </cell>
          <cell r="B4091" t="str">
            <v xml:space="preserve">TE DE REDUCAO, PVC, SOLDAVEL, 90 GRAUS, 40 MM X 32 MM, PARA AGUA FRIA PREDIAL                                                                                                                                                                                                                                                                                                                                                                                                                             </v>
          </cell>
          <cell r="C4091" t="str">
            <v xml:space="preserve">UN    </v>
          </cell>
          <cell r="D4091" t="str">
            <v>CR</v>
          </cell>
          <cell r="E4091" t="str">
            <v>8,43</v>
          </cell>
        </row>
        <row r="4092">
          <cell r="A4092">
            <v>7108</v>
          </cell>
          <cell r="B4092" t="str">
            <v xml:space="preserve">TE DE REDUCAO, PVC, SOLDAVEL, 90 GRAUS, 50 MM X 20 MM, PARA AGUA FRIA PREDIAL                                                                                                                                                                                                                                                                                                                                                                                                                             </v>
          </cell>
          <cell r="C4092" t="str">
            <v xml:space="preserve">UN    </v>
          </cell>
          <cell r="D4092" t="str">
            <v>CR</v>
          </cell>
          <cell r="E4092" t="str">
            <v>8,41</v>
          </cell>
        </row>
        <row r="4093">
          <cell r="A4093">
            <v>7129</v>
          </cell>
          <cell r="B4093" t="str">
            <v xml:space="preserve">TE DE REDUCAO, PVC, SOLDAVEL, 90 GRAUS, 50 MM X 25 MM, PARA AGUA FRIA PREDIAL                                                                                                                                                                                                                                                                                                                                                                                                                             </v>
          </cell>
          <cell r="C4093" t="str">
            <v xml:space="preserve">UN    </v>
          </cell>
          <cell r="D4093" t="str">
            <v>CR</v>
          </cell>
          <cell r="E4093" t="str">
            <v>9,90</v>
          </cell>
        </row>
        <row r="4094">
          <cell r="A4094">
            <v>7130</v>
          </cell>
          <cell r="B4094" t="str">
            <v xml:space="preserve">TE DE REDUCAO, PVC, SOLDAVEL, 90 GRAUS, 50 MM X 32 MM, PARA AGUA FRIA PREDIAL                                                                                                                                                                                                                                                                                                                                                                                                                             </v>
          </cell>
          <cell r="C4094" t="str">
            <v xml:space="preserve">UN    </v>
          </cell>
          <cell r="D4094" t="str">
            <v>CR</v>
          </cell>
          <cell r="E4094" t="str">
            <v>14,39</v>
          </cell>
        </row>
        <row r="4095">
          <cell r="A4095">
            <v>7131</v>
          </cell>
          <cell r="B4095" t="str">
            <v xml:space="preserve">TE DE REDUCAO, PVC, SOLDAVEL, 90 GRAUS, 50 MM X 40 MM, PARA AGUA FRIA PREDIAL                                                                                                                                                                                                                                                                                                                                                                                                                             </v>
          </cell>
          <cell r="C4095" t="str">
            <v xml:space="preserve">UN    </v>
          </cell>
          <cell r="D4095" t="str">
            <v>CR</v>
          </cell>
          <cell r="E4095" t="str">
            <v>17,59</v>
          </cell>
        </row>
        <row r="4096">
          <cell r="A4096">
            <v>7132</v>
          </cell>
          <cell r="B4096" t="str">
            <v xml:space="preserve">TE DE REDUCAO, PVC, SOLDAVEL, 90 GRAUS, 75 MM X 50 MM, PARA AGUA FRIA PREDIAL                                                                                                                                                                                                                                                                                                                                                                                                                             </v>
          </cell>
          <cell r="C4096" t="str">
            <v xml:space="preserve">UN    </v>
          </cell>
          <cell r="D4096" t="str">
            <v>CR</v>
          </cell>
          <cell r="E4096" t="str">
            <v>41,43</v>
          </cell>
        </row>
        <row r="4097">
          <cell r="A4097">
            <v>7133</v>
          </cell>
          <cell r="B4097" t="str">
            <v xml:space="preserve">TE DE REDUCAO, PVC, SOLDAVEL, 90 GRAUS, 85 MM X 60 MM, PARA AGUA FRIA PREDIAL                                                                                                                                                                                                                                                                                                                                                                                                                             </v>
          </cell>
          <cell r="C4097" t="str">
            <v xml:space="preserve">UN    </v>
          </cell>
          <cell r="D4097" t="str">
            <v>CR</v>
          </cell>
          <cell r="E4097" t="str">
            <v>95,74</v>
          </cell>
        </row>
        <row r="4098">
          <cell r="A4098">
            <v>37420</v>
          </cell>
          <cell r="B4098" t="str">
            <v xml:space="preserve">TE DE SERVICO INTEGRADO, EM POLIPROPILENO (PP), PARA TUBOS EM PEAD/PVC, 60 X 20 MM - LIGACAO PREDIAL DE AGUA                                                                                                                                                                                                                                                                                                                                                                                              </v>
          </cell>
          <cell r="C4098" t="str">
            <v xml:space="preserve">UN    </v>
          </cell>
          <cell r="D4098" t="str">
            <v>CR</v>
          </cell>
          <cell r="E4098" t="str">
            <v>37,16</v>
          </cell>
        </row>
        <row r="4099">
          <cell r="A4099">
            <v>37421</v>
          </cell>
          <cell r="B4099" t="str">
            <v xml:space="preserve">TE DE SERVICO INTEGRADO, EM POLIPROPILENO (PP), PARA TUBOS EM PEAD/PVC, 60 X 32 MM - LIGACAO PREDIAL DE AGUA                                                                                                                                                                                                                                                                                                                                                                                              </v>
          </cell>
          <cell r="C4099" t="str">
            <v xml:space="preserve">UN    </v>
          </cell>
          <cell r="D4099" t="str">
            <v>CR</v>
          </cell>
          <cell r="E4099" t="str">
            <v>50,79</v>
          </cell>
        </row>
        <row r="4100">
          <cell r="A4100">
            <v>37422</v>
          </cell>
          <cell r="B4100" t="str">
            <v xml:space="preserve">TE DE SERVICO INTEGRADO, EM POLIPROPILENO (PP), PARA TUBOS EM PEAD, 63 X 20 MM - LIGACAO PREDIAL DE AGUA                                                                                                                                                                                                                                                                                                                                                                                                  </v>
          </cell>
          <cell r="C4100" t="str">
            <v xml:space="preserve">UN    </v>
          </cell>
          <cell r="D4100" t="str">
            <v>CR</v>
          </cell>
          <cell r="E4100" t="str">
            <v>47,54</v>
          </cell>
        </row>
        <row r="4101">
          <cell r="A4101">
            <v>37443</v>
          </cell>
          <cell r="B4101" t="str">
            <v xml:space="preserve">TE DE SERVICO, PEAD PE 100, DE 125 X 20 MM, PARA ELETROFUSAO                                                                                                                                                                                                                                                                                                                                                                                                                                              </v>
          </cell>
          <cell r="C4101" t="str">
            <v xml:space="preserve">UN    </v>
          </cell>
          <cell r="D4101" t="str">
            <v>CR</v>
          </cell>
          <cell r="E4101" t="str">
            <v>186,62</v>
          </cell>
        </row>
        <row r="4102">
          <cell r="A4102">
            <v>37444</v>
          </cell>
          <cell r="B4102" t="str">
            <v xml:space="preserve">TE DE SERVICO, PEAD PE 100, DE 125 X 32 MM, PARA ELETROFUSAO                                                                                                                                                                                                                                                                                                                                                                                                                                              </v>
          </cell>
          <cell r="C4102" t="str">
            <v xml:space="preserve">UN    </v>
          </cell>
          <cell r="D4102" t="str">
            <v>CR</v>
          </cell>
          <cell r="E4102" t="str">
            <v>189,79</v>
          </cell>
        </row>
        <row r="4103">
          <cell r="A4103">
            <v>37445</v>
          </cell>
          <cell r="B4103" t="str">
            <v xml:space="preserve">TE DE SERVICO, PEAD PE 100, DE 125 X 63 MM, PARA ELETROFUSAO                                                                                                                                                                                                                                                                                                                                                                                                                                              </v>
          </cell>
          <cell r="C4103" t="str">
            <v xml:space="preserve">UN    </v>
          </cell>
          <cell r="D4103" t="str">
            <v>CR</v>
          </cell>
          <cell r="E4103" t="str">
            <v>287,67</v>
          </cell>
        </row>
        <row r="4104">
          <cell r="A4104">
            <v>37446</v>
          </cell>
          <cell r="B4104" t="str">
            <v xml:space="preserve">TE DE SERVICO, PEAD PE 100, DE 200 X 20 MM, PARA ELETROFUSAO                                                                                                                                                                                                                                                                                                                                                                                                                                              </v>
          </cell>
          <cell r="C4104" t="str">
            <v xml:space="preserve">UN    </v>
          </cell>
          <cell r="D4104" t="str">
            <v>CR</v>
          </cell>
          <cell r="E4104" t="str">
            <v>313,60</v>
          </cell>
        </row>
        <row r="4105">
          <cell r="A4105">
            <v>37447</v>
          </cell>
          <cell r="B4105" t="str">
            <v xml:space="preserve">TE DE SERVICO, PEAD PE 100, DE 200 X 32 MM, PARA ELETROFUSAO                                                                                                                                                                                                                                                                                                                                                                                                                                              </v>
          </cell>
          <cell r="C4105" t="str">
            <v xml:space="preserve">UN    </v>
          </cell>
          <cell r="D4105" t="str">
            <v>CR</v>
          </cell>
          <cell r="E4105" t="str">
            <v>318,51</v>
          </cell>
        </row>
        <row r="4106">
          <cell r="A4106">
            <v>37448</v>
          </cell>
          <cell r="B4106" t="str">
            <v xml:space="preserve">TE DE SERVICO, PEAD PE 100, DE 200 X 63 MM, PARA ELETROFUSAO                                                                                                                                                                                                                                                                                                                                                                                                                                              </v>
          </cell>
          <cell r="C4106" t="str">
            <v xml:space="preserve">UN    </v>
          </cell>
          <cell r="D4106" t="str">
            <v>CR</v>
          </cell>
          <cell r="E4106" t="str">
            <v>436,89</v>
          </cell>
        </row>
        <row r="4107">
          <cell r="A4107">
            <v>37440</v>
          </cell>
          <cell r="B4107" t="str">
            <v xml:space="preserve">TE DE SERVICO, PEAD PE 100, DE 63 X 20 MM, PARA ELETROFUSAO                                                                                                                                                                                                                                                                                                                                                                                                                                               </v>
          </cell>
          <cell r="C4107" t="str">
            <v xml:space="preserve">UN    </v>
          </cell>
          <cell r="D4107" t="str">
            <v>CR</v>
          </cell>
          <cell r="E4107" t="str">
            <v>148,13</v>
          </cell>
        </row>
        <row r="4108">
          <cell r="A4108">
            <v>37441</v>
          </cell>
          <cell r="B4108" t="str">
            <v xml:space="preserve">TE DE SERVICO, PEAD PE 100, DE 63 X 32 MM, PARA ELETROFUSAO                                                                                                                                                                                                                                                                                                                                                                                                                                               </v>
          </cell>
          <cell r="C4108" t="str">
            <v xml:space="preserve">UN    </v>
          </cell>
          <cell r="D4108" t="str">
            <v>CR</v>
          </cell>
          <cell r="E4108" t="str">
            <v>148,13</v>
          </cell>
        </row>
        <row r="4109">
          <cell r="A4109">
            <v>37442</v>
          </cell>
          <cell r="B4109" t="str">
            <v xml:space="preserve">TE DE SERVICO, PEAD PE 100, DE 63 X 63 MM, PARA ELETROFUSAO                                                                                                                                                                                                                                                                                                                                                                                                                                               </v>
          </cell>
          <cell r="C4109" t="str">
            <v xml:space="preserve">UN    </v>
          </cell>
          <cell r="D4109" t="str">
            <v>CR</v>
          </cell>
          <cell r="E4109" t="str">
            <v>178,41</v>
          </cell>
        </row>
        <row r="4110">
          <cell r="A4110">
            <v>38017</v>
          </cell>
          <cell r="B4110" t="str">
            <v xml:space="preserve">TE DE TRANSICAO, CPVC, SOLDAVEL, 15 MM X 1/2", PARA AGUA QUENTE                                                                                                                                                                                                                                                                                                                                                                                                                                           </v>
          </cell>
          <cell r="C4110" t="str">
            <v xml:space="preserve">UN    </v>
          </cell>
          <cell r="D4110" t="str">
            <v>CR</v>
          </cell>
          <cell r="E4110" t="str">
            <v>8,49</v>
          </cell>
        </row>
        <row r="4111">
          <cell r="A4111">
            <v>38018</v>
          </cell>
          <cell r="B4111" t="str">
            <v xml:space="preserve">TE DE TRANSICAO, CPVC, SOLDAVEL, 22 MM X 1/2", PARA AGUA QUENTE                                                                                                                                                                                                                                                                                                                                                                                                                                           </v>
          </cell>
          <cell r="C4111" t="str">
            <v xml:space="preserve">UN    </v>
          </cell>
          <cell r="D4111" t="str">
            <v>CR</v>
          </cell>
          <cell r="E4111" t="str">
            <v>9,54</v>
          </cell>
        </row>
        <row r="4112">
          <cell r="A4112">
            <v>39895</v>
          </cell>
          <cell r="B4112" t="str">
            <v xml:space="preserve">TE DUPLA CURVA BRONZE/LATAO (REF 764) SEM ANEL DE SOLDA, ROSCA F X BOLSA X ROSCA F, 1/2" X 15 X 1/2"                                                                                                                                                                                                                                                                                                                                                                                                      </v>
          </cell>
          <cell r="C4112" t="str">
            <v xml:space="preserve">UN    </v>
          </cell>
          <cell r="D4112" t="str">
            <v>CR</v>
          </cell>
          <cell r="E4112" t="str">
            <v>46,69</v>
          </cell>
        </row>
        <row r="4113">
          <cell r="A4113">
            <v>39896</v>
          </cell>
          <cell r="B4113" t="str">
            <v xml:space="preserve">TE DUPLA CURVA BRONZE/LATAO (REF 764) SEM ANEL DE SOLDA, ROSCA F X BOLSA X ROSCA F, 3/4" X 22 X 3/4"                                                                                                                                                                                                                                                                                                                                                                                                      </v>
          </cell>
          <cell r="C4113" t="str">
            <v xml:space="preserve">UN    </v>
          </cell>
          <cell r="D4113" t="str">
            <v>CR</v>
          </cell>
          <cell r="E4113" t="str">
            <v>68,43</v>
          </cell>
        </row>
        <row r="4114">
          <cell r="A4114">
            <v>38873</v>
          </cell>
          <cell r="B4114" t="str">
            <v xml:space="preserve">TE METALICO, PARA CONEXAO COM ANEL DESLIZANTE, DN 16 MM, EM TUBO PEX PARA INST. AGUA QUENTE/FRIA                                                                                                                                                                                                                                                                                                                                                                                                          </v>
          </cell>
          <cell r="C4114" t="str">
            <v xml:space="preserve">UN    </v>
          </cell>
          <cell r="D4114" t="str">
            <v>CR</v>
          </cell>
          <cell r="E4114" t="str">
            <v>14,35</v>
          </cell>
        </row>
        <row r="4115">
          <cell r="A4115">
            <v>38874</v>
          </cell>
          <cell r="B4115" t="str">
            <v xml:space="preserve">TE METALICO, PARA CONEXAO COM ANEL DESLIZANTE, DN 20 MM, EM TUBO PEX PARA INST. AGUA QUENTE/FRIA                                                                                                                                                                                                                                                                                                                                                                                                          </v>
          </cell>
          <cell r="C4115" t="str">
            <v xml:space="preserve">UN    </v>
          </cell>
          <cell r="D4115" t="str">
            <v>CR</v>
          </cell>
          <cell r="E4115" t="str">
            <v>18,17</v>
          </cell>
        </row>
        <row r="4116">
          <cell r="A4116">
            <v>38875</v>
          </cell>
          <cell r="B4116" t="str">
            <v xml:space="preserve">TE METALICO, PARA CONEXAO COM ANEL DESLIZANTE, DN 25 MM, EM TUBO PEX PARA INST. AGUA QUENTE/FRIA                                                                                                                                                                                                                                                                                                                                                                                                          </v>
          </cell>
          <cell r="C4116" t="str">
            <v xml:space="preserve">UN    </v>
          </cell>
          <cell r="D4116" t="str">
            <v>CR</v>
          </cell>
          <cell r="E4116" t="str">
            <v>28,80</v>
          </cell>
        </row>
        <row r="4117">
          <cell r="A4117">
            <v>38876</v>
          </cell>
          <cell r="B4117" t="str">
            <v xml:space="preserve">TE METALICO, PARA CONEXAO COM ANEL DESLIZANTE, DN 32 MM, EM TUBO PEX PARA INST. AGUA QUENTE/FRIA                                                                                                                                                                                                                                                                                                                                                                                                          </v>
          </cell>
          <cell r="C4117" t="str">
            <v xml:space="preserve">UN    </v>
          </cell>
          <cell r="D4117" t="str">
            <v>CR</v>
          </cell>
          <cell r="E4117" t="str">
            <v>38,70</v>
          </cell>
        </row>
        <row r="4118">
          <cell r="A4118">
            <v>39000</v>
          </cell>
          <cell r="B4118" t="str">
            <v xml:space="preserve">TE MISTURADOR COM INSERTO METALICO, FEMEA, PPR, DN 25 MM X 3/4", PARA AGUA QUENTE E FRIA PREDIAL                                                                                                                                                                                                                                                                                                                                                                                                          </v>
          </cell>
          <cell r="C4118" t="str">
            <v xml:space="preserve">UN    </v>
          </cell>
          <cell r="D4118" t="str">
            <v>CR</v>
          </cell>
          <cell r="E4118" t="str">
            <v>29,79</v>
          </cell>
        </row>
        <row r="4119">
          <cell r="A4119">
            <v>38674</v>
          </cell>
          <cell r="B4119" t="str">
            <v xml:space="preserve">TE MISTURADOR DE TRANSICAO, CPVC, COM ROSCA, 22 MM X 3/4", PARA AGUA QUENTE                                                                                                                                                                                                                                                                                                                                                                                                                               </v>
          </cell>
          <cell r="C4119" t="str">
            <v xml:space="preserve">UN    </v>
          </cell>
          <cell r="D4119" t="str">
            <v>CR</v>
          </cell>
          <cell r="E4119" t="str">
            <v>28,57</v>
          </cell>
        </row>
        <row r="4120">
          <cell r="A4120">
            <v>38019</v>
          </cell>
          <cell r="B4120" t="str">
            <v xml:space="preserve">TE MISTURADOR, CPVC, SOLDAVEL, 15 MM, PARA AGUA QUENTE                                                                                                                                                                                                                                                                                                                                                                                                                                                    </v>
          </cell>
          <cell r="C4120" t="str">
            <v xml:space="preserve">UN    </v>
          </cell>
          <cell r="D4120" t="str">
            <v>CR</v>
          </cell>
          <cell r="E4120" t="str">
            <v>6,04</v>
          </cell>
        </row>
        <row r="4121">
          <cell r="A4121">
            <v>38020</v>
          </cell>
          <cell r="B4121" t="str">
            <v xml:space="preserve">TE MISTURADOR, CPVC, SOLDAVEL, 22 MM, PARA AGUA QUENTE                                                                                                                                                                                                                                                                                                                                                                                                                                                    </v>
          </cell>
          <cell r="C4121" t="str">
            <v xml:space="preserve">UN    </v>
          </cell>
          <cell r="D4121" t="str">
            <v>CR</v>
          </cell>
          <cell r="E4121" t="str">
            <v>7,44</v>
          </cell>
        </row>
        <row r="4122">
          <cell r="A4122">
            <v>38454</v>
          </cell>
          <cell r="B4122" t="str">
            <v xml:space="preserve">TE MISTURADOR, PPR, F/M/M, DN 20 X 20 MM, PARA AGUA QUENTE PREDIAL                                                                                                                                                                                                                                                                                                                                                                                                                                        </v>
          </cell>
          <cell r="C4122" t="str">
            <v xml:space="preserve">UN    </v>
          </cell>
          <cell r="D4122" t="str">
            <v>CR</v>
          </cell>
          <cell r="E4122" t="str">
            <v>11,17</v>
          </cell>
        </row>
        <row r="4123">
          <cell r="A4123">
            <v>38455</v>
          </cell>
          <cell r="B4123" t="str">
            <v xml:space="preserve">TE MISTURADOR, PPR, F/M/M, DN 25 X 25 MM, PARA AGUA QUENTE PREDIAL                                                                                                                                                                                                                                                                                                                                                                                                                                        </v>
          </cell>
          <cell r="C4123" t="str">
            <v xml:space="preserve">UN    </v>
          </cell>
          <cell r="D4123" t="str">
            <v>CR</v>
          </cell>
          <cell r="E4123" t="str">
            <v>14,95</v>
          </cell>
        </row>
        <row r="4124">
          <cell r="A4124">
            <v>38462</v>
          </cell>
          <cell r="B4124" t="str">
            <v xml:space="preserve">TE NORMAL, PPR, F/F/F, SOLDAVEL, 90 GRAUS, DN 110 X 110 X 110 MM, PARA AGUA QUENTE PREDIAL                                                                                                                                                                                                                                                                                                                                                                                                                </v>
          </cell>
          <cell r="C4124" t="str">
            <v xml:space="preserve">UN    </v>
          </cell>
          <cell r="D4124" t="str">
            <v>CR</v>
          </cell>
          <cell r="E4124" t="str">
            <v>241,08</v>
          </cell>
        </row>
        <row r="4125">
          <cell r="A4125">
            <v>36362</v>
          </cell>
          <cell r="B4125" t="str">
            <v xml:space="preserve">TE NORMAL, PPR, F/F/F, SOLDAVEL, 90 GRAUS, DN 20 X 20 X 20 MM, PARA AGUA QUENTE PREDIAL                                                                                                                                                                                                                                                                                                                                                                                                                   </v>
          </cell>
          <cell r="C4125" t="str">
            <v xml:space="preserve">UN    </v>
          </cell>
          <cell r="D4125" t="str">
            <v>CR</v>
          </cell>
          <cell r="E4125" t="str">
            <v>3,33</v>
          </cell>
        </row>
        <row r="4126">
          <cell r="A4126">
            <v>36298</v>
          </cell>
          <cell r="B4126" t="str">
            <v xml:space="preserve">TE NORMAL, PPR, F/F/F, SOLDAVEL, 90 GRAUS, DN 25 X 25 X 25 MM, PARA AGUA QUENTE PREDIAL                                                                                                                                                                                                                                                                                                                                                                                                                   </v>
          </cell>
          <cell r="C4126" t="str">
            <v xml:space="preserve">UN    </v>
          </cell>
          <cell r="D4126" t="str">
            <v>CR</v>
          </cell>
          <cell r="E4126" t="str">
            <v>2,86</v>
          </cell>
        </row>
        <row r="4127">
          <cell r="A4127">
            <v>38456</v>
          </cell>
          <cell r="B4127" t="str">
            <v xml:space="preserve">TE NORMAL, PPR, F/F/F, SOLDAVEL, 90 GRAUS, DN 32 X 32 X 32 MM, PARA AGUA QUENTE PREDIAL                                                                                                                                                                                                                                                                                                                                                                                                                   </v>
          </cell>
          <cell r="C4127" t="str">
            <v xml:space="preserve">UN    </v>
          </cell>
          <cell r="D4127" t="str">
            <v>CR</v>
          </cell>
          <cell r="E4127" t="str">
            <v>7,13</v>
          </cell>
        </row>
        <row r="4128">
          <cell r="A4128">
            <v>38457</v>
          </cell>
          <cell r="B4128" t="str">
            <v xml:space="preserve">TE NORMAL, PPR, F/F/F, SOLDAVEL, 90 GRAUS, DN 40 X 40 X 40 MM, PARA AGUA QUENTE PREDIAL                                                                                                                                                                                                                                                                                                                                                                                                                   </v>
          </cell>
          <cell r="C4128" t="str">
            <v xml:space="preserve">UN    </v>
          </cell>
          <cell r="D4128" t="str">
            <v>CR</v>
          </cell>
          <cell r="E4128" t="str">
            <v>12,99</v>
          </cell>
        </row>
        <row r="4129">
          <cell r="A4129">
            <v>38458</v>
          </cell>
          <cell r="B4129" t="str">
            <v xml:space="preserve">TE NORMAL, PPR, F/F/F, SOLDAVEL, 90 GRAUS, DN 50 X 50 X 50 MM, PARA AGUA QUENTE PREDIAL                                                                                                                                                                                                                                                                                                                                                                                                                   </v>
          </cell>
          <cell r="C4129" t="str">
            <v xml:space="preserve">UN    </v>
          </cell>
          <cell r="D4129" t="str">
            <v>CR</v>
          </cell>
          <cell r="E4129" t="str">
            <v>25,02</v>
          </cell>
        </row>
        <row r="4130">
          <cell r="A4130">
            <v>38459</v>
          </cell>
          <cell r="B4130" t="str">
            <v xml:space="preserve">TE NORMAL, PPR, F/F/F, SOLDAVEL, 90 GRAUS, DN 63 X 63 X 63 MM, PARA AGUA QUENTE PREDIAL                                                                                                                                                                                                                                                                                                                                                                                                                   </v>
          </cell>
          <cell r="C4130" t="str">
            <v xml:space="preserve">UN    </v>
          </cell>
          <cell r="D4130" t="str">
            <v>CR</v>
          </cell>
          <cell r="E4130" t="str">
            <v>39,34</v>
          </cell>
        </row>
        <row r="4131">
          <cell r="A4131">
            <v>38460</v>
          </cell>
          <cell r="B4131" t="str">
            <v xml:space="preserve">TE NORMAL, PPR, F/F/F, SOLDAVEL, 90 GRAUS, DN 75 X 75 X 75 MM, PARA AGUA QUENTE PREDIAL                                                                                                                                                                                                                                                                                                                                                                                                                   </v>
          </cell>
          <cell r="C4131" t="str">
            <v xml:space="preserve">UN    </v>
          </cell>
          <cell r="D4131" t="str">
            <v>CR</v>
          </cell>
          <cell r="E4131" t="str">
            <v>84,39</v>
          </cell>
        </row>
        <row r="4132">
          <cell r="A4132">
            <v>38461</v>
          </cell>
          <cell r="B4132" t="str">
            <v xml:space="preserve">TE NORMAL, PPR, F/F/F, SOLDAVEL, 90 GRAUS, DN 90 X 90 X 90 MM, PARA AGUA QUENTE PREDIAL                                                                                                                                                                                                                                                                                                                                                                                                                   </v>
          </cell>
          <cell r="C4132" t="str">
            <v xml:space="preserve">UN    </v>
          </cell>
          <cell r="D4132" t="str">
            <v>CR</v>
          </cell>
          <cell r="E4132" t="str">
            <v>113,25</v>
          </cell>
        </row>
        <row r="4133">
          <cell r="A4133">
            <v>7094</v>
          </cell>
          <cell r="B4133" t="str">
            <v xml:space="preserve">TE PVC ROSCAVEL 90 GRAUS, 1", PARA  AGUA FRIA PREDIAL                                                                                                                                                                                                                                                                                                                                                                                                                                                     </v>
          </cell>
          <cell r="C4133" t="str">
            <v xml:space="preserve">UN    </v>
          </cell>
          <cell r="D4133" t="str">
            <v>CR</v>
          </cell>
          <cell r="E4133" t="str">
            <v>12,19</v>
          </cell>
        </row>
        <row r="4134">
          <cell r="A4134">
            <v>7116</v>
          </cell>
          <cell r="B4134" t="str">
            <v xml:space="preserve">TE PVC SOLDAVEL, BBB, 90 GRAUS, DN 40 MM, PARA ESGOTO SECUNDARIO PREDIAL                                                                                                                                                                                                                                                                                                                                                                                                                                  </v>
          </cell>
          <cell r="C4134" t="str">
            <v xml:space="preserve">UN    </v>
          </cell>
          <cell r="D4134" t="str">
            <v>CR</v>
          </cell>
          <cell r="E4134" t="str">
            <v>3,88</v>
          </cell>
        </row>
        <row r="4135">
          <cell r="A4135">
            <v>7118</v>
          </cell>
          <cell r="B4135" t="str">
            <v xml:space="preserve">TE PVC, ROSCAVEL, 90 GRAUS, 1 1/2", AGUA FRIA PREDIAL                                                                                                                                                                                                                                                                                                                                                                                                                                                     </v>
          </cell>
          <cell r="C4135" t="str">
            <v xml:space="preserve">UN    </v>
          </cell>
          <cell r="D4135" t="str">
            <v>CR</v>
          </cell>
          <cell r="E4135" t="str">
            <v>25,06</v>
          </cell>
        </row>
        <row r="4136">
          <cell r="A4136">
            <v>7098</v>
          </cell>
          <cell r="B4136" t="str">
            <v xml:space="preserve">TE PVC, ROSCAVEL, 90 GRAUS, 1/2",  AGUA FRIA PREDIAL                                                                                                                                                                                                                                                                                                                                                                                                                                                      </v>
          </cell>
          <cell r="C4136" t="str">
            <v xml:space="preserve">UN    </v>
          </cell>
          <cell r="D4136" t="str">
            <v>CR</v>
          </cell>
          <cell r="E4136" t="str">
            <v>3,72</v>
          </cell>
        </row>
        <row r="4137">
          <cell r="A4137">
            <v>7110</v>
          </cell>
          <cell r="B4137" t="str">
            <v xml:space="preserve">TE PVC, ROSCAVEL, 90 GRAUS, 2",  AGUA FRIA PREDIAL                                                                                                                                                                                                                                                                                                                                                                                                                                                        </v>
          </cell>
          <cell r="C4137" t="str">
            <v xml:space="preserve">UN    </v>
          </cell>
          <cell r="D4137" t="str">
            <v>CR</v>
          </cell>
          <cell r="E4137" t="str">
            <v>47,65</v>
          </cell>
        </row>
        <row r="4138">
          <cell r="A4138">
            <v>7123</v>
          </cell>
          <cell r="B4138" t="str">
            <v xml:space="preserve">TE PVC, ROSCAVEL, 90 GRAUS, 3/4", AGUA FRIA PREDIAL                                                                                                                                                                                                                                                                                                                                                                                                                                                       </v>
          </cell>
          <cell r="C4138" t="str">
            <v xml:space="preserve">UN    </v>
          </cell>
          <cell r="D4138" t="str">
            <v>CR</v>
          </cell>
          <cell r="E4138" t="str">
            <v>4,50</v>
          </cell>
        </row>
        <row r="4139">
          <cell r="A4139">
            <v>7121</v>
          </cell>
          <cell r="B4139" t="str">
            <v xml:space="preserve">TE PVC, SOLDAVEL, COM BUCHA DE LATAO NA BOLSA CENTRAL, 90 GRAUS, 20 MM X 1/2", PARA AGUA FRIA PREDIAL                                                                                                                                                                                                                                                                                                                                                                                                     </v>
          </cell>
          <cell r="C4139" t="str">
            <v xml:space="preserve">UN    </v>
          </cell>
          <cell r="D4139" t="str">
            <v>CR</v>
          </cell>
          <cell r="E4139" t="str">
            <v>8,91</v>
          </cell>
        </row>
        <row r="4140">
          <cell r="A4140">
            <v>7137</v>
          </cell>
          <cell r="B4140" t="str">
            <v xml:space="preserve">TE PVC, SOLDAVEL, COM BUCHA DE LATAO NA BOLSA CENTRAL, 90 GRAUS, 25 MM X 1/2", PARA AGUA FRIA PREDIAL                                                                                                                                                                                                                                                                                                                                                                                                     </v>
          </cell>
          <cell r="C4140" t="str">
            <v xml:space="preserve">UN    </v>
          </cell>
          <cell r="D4140" t="str">
            <v>CR</v>
          </cell>
          <cell r="E4140" t="str">
            <v>9,73</v>
          </cell>
        </row>
        <row r="4141">
          <cell r="A4141">
            <v>7122</v>
          </cell>
          <cell r="B4141" t="str">
            <v xml:space="preserve">TE PVC, SOLDAVEL, COM BUCHA DE LATAO NA BOLSA CENTRAL, 90 GRAUS, 25 MM X 3/4", PARA AGUA FRIA PREDIAL                                                                                                                                                                                                                                                                                                                                                                                                     </v>
          </cell>
          <cell r="C4141" t="str">
            <v xml:space="preserve">UN    </v>
          </cell>
          <cell r="D4141" t="str">
            <v>CR</v>
          </cell>
          <cell r="E4141" t="str">
            <v>10,71</v>
          </cell>
        </row>
        <row r="4142">
          <cell r="A4142">
            <v>7114</v>
          </cell>
          <cell r="B4142" t="str">
            <v xml:space="preserve">TE PVC, SOLDAVEL, COM BUCHA DE LATAO NA BOLSA CENTRAL, 90 GRAUS, 32 MM X 3/4", PARA AGUA FRIA PREDIAL                                                                                                                                                                                                                                                                                                                                                                                                     </v>
          </cell>
          <cell r="C4142" t="str">
            <v xml:space="preserve">UN    </v>
          </cell>
          <cell r="D4142" t="str">
            <v>CR</v>
          </cell>
          <cell r="E4142" t="str">
            <v>12,46</v>
          </cell>
        </row>
        <row r="4143">
          <cell r="A4143">
            <v>7109</v>
          </cell>
          <cell r="B4143" t="str">
            <v xml:space="preserve">TE PVC, SOLDAVEL, COM ROSCA NA BOLSA CENTRAL, 90 GRAUS, 20 MM X 1/2", PARA AGUA FRIA PREDIAL                                                                                                                                                                                                                                                                                                                                                                                                              </v>
          </cell>
          <cell r="C4143" t="str">
            <v xml:space="preserve">UN    </v>
          </cell>
          <cell r="D4143" t="str">
            <v>CR</v>
          </cell>
          <cell r="E4143" t="str">
            <v>2,47</v>
          </cell>
        </row>
        <row r="4144">
          <cell r="A4144">
            <v>7135</v>
          </cell>
          <cell r="B4144" t="str">
            <v xml:space="preserve">TE PVC, SOLDAVEL, COM ROSCA NA BOLSA CENTRAL, 90 GRAUS, 25 MM X 1/2", PARA AGUA FRIA PREDIAL                                                                                                                                                                                                                                                                                                                                                                                                              </v>
          </cell>
          <cell r="C4144" t="str">
            <v xml:space="preserve">UN    </v>
          </cell>
          <cell r="D4144" t="str">
            <v>CR</v>
          </cell>
          <cell r="E4144" t="str">
            <v>5,06</v>
          </cell>
        </row>
        <row r="4145">
          <cell r="A4145">
            <v>37947</v>
          </cell>
          <cell r="B4145" t="str">
            <v xml:space="preserve">TE PVC, SOLDAVEL, COM ROSCA NA BOLSA CENTRAL, 90 GRAUS, 25 MM X 3/4", PARA AGUA FRIA PREDIAL                                                                                                                                                                                                                                                                                                                                                                                                              </v>
          </cell>
          <cell r="C4145" t="str">
            <v xml:space="preserve">UN    </v>
          </cell>
          <cell r="D4145" t="str">
            <v>CR</v>
          </cell>
          <cell r="E4145" t="str">
            <v>4,11</v>
          </cell>
        </row>
        <row r="4146">
          <cell r="A4146">
            <v>7103</v>
          </cell>
          <cell r="B4146" t="str">
            <v xml:space="preserve">TE PVC, SOLDAVEL, COM ROSCA NA BOLSA CENTRAL, 90 GRAUS, 32 MM X 3/4", PARA AGUA FRIA PREDIAL                                                                                                                                                                                                                                                                                                                                                                                                              </v>
          </cell>
          <cell r="C4146" t="str">
            <v xml:space="preserve">UN    </v>
          </cell>
          <cell r="D4146" t="str">
            <v>CR</v>
          </cell>
          <cell r="E4146" t="str">
            <v>13,40</v>
          </cell>
        </row>
        <row r="4147">
          <cell r="A4147">
            <v>40419</v>
          </cell>
          <cell r="B4147" t="str">
            <v xml:space="preserve">TE RANHURADO EM FERRO FUNDIDO, DN 50 (2")                                                                                                                                                                                                                                                                                                                                                                                                                                                                 </v>
          </cell>
          <cell r="C4147" t="str">
            <v xml:space="preserve">UN    </v>
          </cell>
          <cell r="D4147" t="str">
            <v>CR</v>
          </cell>
          <cell r="E4147" t="str">
            <v>36,93</v>
          </cell>
        </row>
        <row r="4148">
          <cell r="A4148">
            <v>40420</v>
          </cell>
          <cell r="B4148" t="str">
            <v xml:space="preserve">TE RANHURADO EM FERRO FUNDIDO, DN 65 (2 1/2")                                                                                                                                                                                                                                                                                                                                                                                                                                                             </v>
          </cell>
          <cell r="C4148" t="str">
            <v xml:space="preserve">UN    </v>
          </cell>
          <cell r="D4148" t="str">
            <v>CR</v>
          </cell>
          <cell r="E4148" t="str">
            <v>53,88</v>
          </cell>
        </row>
        <row r="4149">
          <cell r="A4149">
            <v>40421</v>
          </cell>
          <cell r="B4149" t="str">
            <v xml:space="preserve">TE RANHURADO EM FERRO FUNDIDO, DN 80 (3")                                                                                                                                                                                                                                                                                                                                                                                                                                                                 </v>
          </cell>
          <cell r="C4149" t="str">
            <v xml:space="preserve">UN    </v>
          </cell>
          <cell r="D4149" t="str">
            <v>CR</v>
          </cell>
          <cell r="E4149" t="str">
            <v>57,36</v>
          </cell>
        </row>
        <row r="4150">
          <cell r="A4150">
            <v>38905</v>
          </cell>
          <cell r="B4150" t="str">
            <v xml:space="preserve">TE ROSCA FEMEA, METALICO, PARA CONEXAO COM ANEL DESLIZANTE, DN 16 MM X 1/2", EM TUBO PEX PARA INST. AGUA QUENTE/FRIA                                                                                                                                                                                                                                                                                                                                                                                      </v>
          </cell>
          <cell r="C4150" t="str">
            <v xml:space="preserve">UN    </v>
          </cell>
          <cell r="D4150" t="str">
            <v>CR</v>
          </cell>
          <cell r="E4150" t="str">
            <v>18,57</v>
          </cell>
        </row>
        <row r="4151">
          <cell r="A4151">
            <v>38907</v>
          </cell>
          <cell r="B4151" t="str">
            <v xml:space="preserve">TE ROSCA FEMEA, METALICO, PARA CONEXAO COM ANEL DESLIZANTE, DN 20 MM X 1/2", EM TUBO PEX PARA INST. AGUA QUENTE/FRIA                                                                                                                                                                                                                                                                                                                                                                                      </v>
          </cell>
          <cell r="C4151" t="str">
            <v xml:space="preserve">UN    </v>
          </cell>
          <cell r="D4151" t="str">
            <v>CR</v>
          </cell>
          <cell r="E4151" t="str">
            <v>17,90</v>
          </cell>
        </row>
        <row r="4152">
          <cell r="A4152">
            <v>38910</v>
          </cell>
          <cell r="B4152" t="str">
            <v xml:space="preserve">TE ROSCA FEMEA, METALICO, PARA CONEXAO COM ANEL DESLIZANTE, DN 25 MM X 3/4", EM TUBO PEX PARA INST. AGUA QUENTE/FRIA                                                                                                                                                                                                                                                                                                                                                                                      </v>
          </cell>
          <cell r="C4152" t="str">
            <v xml:space="preserve">UN    </v>
          </cell>
          <cell r="D4152" t="str">
            <v>CR</v>
          </cell>
          <cell r="E4152" t="str">
            <v>20,94</v>
          </cell>
        </row>
        <row r="4153">
          <cell r="A4153">
            <v>11655</v>
          </cell>
          <cell r="B4153" t="str">
            <v xml:space="preserve">TE SANITARIO DE REDUCAO, PVC, DN 100 X 50 MM, SERIE NORMAL, PARA ESGOTO PREDIAL                                                                                                                                                                                                                                                                                                                                                                                                                           </v>
          </cell>
          <cell r="C4153" t="str">
            <v xml:space="preserve">UN    </v>
          </cell>
          <cell r="D4153" t="str">
            <v>CR</v>
          </cell>
          <cell r="E4153" t="str">
            <v>17,94</v>
          </cell>
        </row>
        <row r="4154">
          <cell r="A4154">
            <v>11656</v>
          </cell>
          <cell r="B4154" t="str">
            <v xml:space="preserve">TE SANITARIO DE REDUCAO, PVC, DN 100 X 75 MM, SERIE NORMAL PARA ESGOTO PREDIAL                                                                                                                                                                                                                                                                                                                                                                                                                            </v>
          </cell>
          <cell r="C4154" t="str">
            <v xml:space="preserve">UN    </v>
          </cell>
          <cell r="D4154" t="str">
            <v>CR</v>
          </cell>
          <cell r="E4154" t="str">
            <v>20,59</v>
          </cell>
        </row>
        <row r="4155">
          <cell r="A4155">
            <v>7091</v>
          </cell>
          <cell r="B4155" t="str">
            <v xml:space="preserve">TE SANITARIO, PVC, DN 100 X 100 MM, SERIE NORMAL, PARA ESGOTO PREDIAL                                                                                                                                                                                                                                                                                                                                                                                                                                     </v>
          </cell>
          <cell r="C4155" t="str">
            <v xml:space="preserve">UN    </v>
          </cell>
          <cell r="D4155" t="str">
            <v>CR</v>
          </cell>
          <cell r="E4155" t="str">
            <v>16,87</v>
          </cell>
        </row>
        <row r="4156">
          <cell r="A4156">
            <v>37948</v>
          </cell>
          <cell r="B4156" t="str">
            <v xml:space="preserve">TE SANITARIO, PVC, DN 40 X 40 MM, SERIE NORMAL, PARA ESGOTO PREDIAL                                                                                                                                                                                                                                                                                                                                                                                                                                       </v>
          </cell>
          <cell r="C4156" t="str">
            <v xml:space="preserve">UN    </v>
          </cell>
          <cell r="D4156" t="str">
            <v>CR</v>
          </cell>
          <cell r="E4156" t="str">
            <v>3,91</v>
          </cell>
        </row>
        <row r="4157">
          <cell r="A4157">
            <v>7097</v>
          </cell>
          <cell r="B4157" t="str">
            <v xml:space="preserve">TE SANITARIO, PVC, DN 50 X 50 MM, SERIE NORMAL, PARA ESGOTO PREDIAL                                                                                                                                                                                                                                                                                                                                                                                                                                       </v>
          </cell>
          <cell r="C4157" t="str">
            <v xml:space="preserve">UN    </v>
          </cell>
          <cell r="D4157" t="str">
            <v>CR</v>
          </cell>
          <cell r="E4157" t="str">
            <v>7,92</v>
          </cell>
        </row>
        <row r="4158">
          <cell r="A4158">
            <v>11658</v>
          </cell>
          <cell r="B4158" t="str">
            <v xml:space="preserve">TE SANITARIO, PVC, DN 75 X 75 MM, SERIE NORMAL PARA ESGOTO PREDIAL                                                                                                                                                                                                                                                                                                                                                                                                                                        </v>
          </cell>
          <cell r="C4158" t="str">
            <v xml:space="preserve">UN    </v>
          </cell>
          <cell r="D4158" t="str">
            <v>CR</v>
          </cell>
          <cell r="E4158" t="str">
            <v>17,51</v>
          </cell>
        </row>
        <row r="4159">
          <cell r="A4159">
            <v>7146</v>
          </cell>
          <cell r="B4159" t="str">
            <v xml:space="preserve">TE SOLDAVEL, PVC, 90 GRAUS, 110 MM, PARA AGUA FRIA PREDIAL (NBR 5648)                                                                                                                                                                                                                                                                                                                                                                                                                                     </v>
          </cell>
          <cell r="C4159" t="str">
            <v xml:space="preserve">UN    </v>
          </cell>
          <cell r="D4159" t="str">
            <v>CR</v>
          </cell>
          <cell r="E4159" t="str">
            <v>163,11</v>
          </cell>
        </row>
        <row r="4160">
          <cell r="A4160">
            <v>7138</v>
          </cell>
          <cell r="B4160" t="str">
            <v xml:space="preserve">TE SOLDAVEL, PVC, 90 GRAUS, 20 MM, PARA AGUA FRIA PREDIAL (NBR 5648)                                                                                                                                                                                                                                                                                                                                                                                                                                      </v>
          </cell>
          <cell r="C4160" t="str">
            <v xml:space="preserve">UN    </v>
          </cell>
          <cell r="D4160" t="str">
            <v>CR</v>
          </cell>
          <cell r="E4160" t="str">
            <v>1,03</v>
          </cell>
        </row>
        <row r="4161">
          <cell r="A4161">
            <v>7139</v>
          </cell>
          <cell r="B4161" t="str">
            <v xml:space="preserve">TE SOLDAVEL, PVC, 90 GRAUS, 25 MM, PARA AGUA FRIA PREDIAL (NBR 5648)                                                                                                                                                                                                                                                                                                                                                                                                                                      </v>
          </cell>
          <cell r="C4161" t="str">
            <v xml:space="preserve">UN    </v>
          </cell>
          <cell r="D4161" t="str">
            <v>CR</v>
          </cell>
          <cell r="E4161" t="str">
            <v>1,17</v>
          </cell>
        </row>
        <row r="4162">
          <cell r="A4162">
            <v>7140</v>
          </cell>
          <cell r="B4162" t="str">
            <v xml:space="preserve">TE SOLDAVEL, PVC, 90 GRAUS, 32 MM, PARA AGUA FRIA PREDIAL (NBR 5648)                                                                                                                                                                                                                                                                                                                                                                                                                                      </v>
          </cell>
          <cell r="C4162" t="str">
            <v xml:space="preserve">UN    </v>
          </cell>
          <cell r="D4162" t="str">
            <v>CR</v>
          </cell>
          <cell r="E4162" t="str">
            <v>3,67</v>
          </cell>
        </row>
        <row r="4163">
          <cell r="A4163">
            <v>7141</v>
          </cell>
          <cell r="B4163" t="str">
            <v xml:space="preserve">TE SOLDAVEL, PVC, 90 GRAUS, 40 MM, PARA AGUA FRIA PREDIAL (NBR 5648)                                                                                                                                                                                                                                                                                                                                                                                                                                      </v>
          </cell>
          <cell r="C4163" t="str">
            <v xml:space="preserve">UN    </v>
          </cell>
          <cell r="D4163" t="str">
            <v>CR</v>
          </cell>
          <cell r="E4163" t="str">
            <v>8,97</v>
          </cell>
        </row>
        <row r="4164">
          <cell r="A4164">
            <v>7143</v>
          </cell>
          <cell r="B4164" t="str">
            <v xml:space="preserve">TE SOLDAVEL, PVC, 90 GRAUS, 60 MM, PARA AGUA FRIA PREDIAL (NBR 5648)                                                                                                                                                                                                                                                                                                                                                                                                                                      </v>
          </cell>
          <cell r="C4164" t="str">
            <v xml:space="preserve">UN    </v>
          </cell>
          <cell r="D4164" t="str">
            <v>CR</v>
          </cell>
          <cell r="E4164" t="str">
            <v>30,11</v>
          </cell>
        </row>
        <row r="4165">
          <cell r="A4165">
            <v>7144</v>
          </cell>
          <cell r="B4165" t="str">
            <v xml:space="preserve">TE SOLDAVEL, PVC, 90 GRAUS, 75 MM, PARA AGUA FRIA PREDIAL (NBR 5648)                                                                                                                                                                                                                                                                                                                                                                                                                                      </v>
          </cell>
          <cell r="C4165" t="str">
            <v xml:space="preserve">UN    </v>
          </cell>
          <cell r="D4165" t="str">
            <v>CR</v>
          </cell>
          <cell r="E4165" t="str">
            <v>55,86</v>
          </cell>
        </row>
        <row r="4166">
          <cell r="A4166">
            <v>7145</v>
          </cell>
          <cell r="B4166" t="str">
            <v xml:space="preserve">TE SOLDAVEL, PVC, 90 GRAUS, 85 MM, PARA AGUA FRIA PREDIAL (NBR 5648)                                                                                                                                                                                                                                                                                                                                                                                                                                      </v>
          </cell>
          <cell r="C4166" t="str">
            <v xml:space="preserve">UN    </v>
          </cell>
          <cell r="D4166" t="str">
            <v>CR</v>
          </cell>
          <cell r="E4166" t="str">
            <v>75,96</v>
          </cell>
        </row>
        <row r="4167">
          <cell r="A4167">
            <v>7142</v>
          </cell>
          <cell r="B4167" t="str">
            <v xml:space="preserve">TE SOLDAVEL, PVC, 90 GRAUS,50 MM, PARA AGUA FRIA PREDIAL (NBR 5648)                                                                                                                                                                                                                                                                                                                                                                                                                                       </v>
          </cell>
          <cell r="C4167" t="str">
            <v xml:space="preserve">UN    </v>
          </cell>
          <cell r="D4167" t="str">
            <v>CR</v>
          </cell>
          <cell r="E4167" t="str">
            <v>9,38</v>
          </cell>
        </row>
        <row r="4168">
          <cell r="A4168">
            <v>3593</v>
          </cell>
          <cell r="B4168" t="str">
            <v xml:space="preserve">TE 45 GRAUS DE FERRO GALVANIZADO, COM ROSCA BSP, DE 1 1/2"                                                                                                                                                                                                                                                                                                                                                                                                                                                </v>
          </cell>
          <cell r="C4168" t="str">
            <v xml:space="preserve">UN    </v>
          </cell>
          <cell r="D4168" t="str">
            <v>CR</v>
          </cell>
          <cell r="E4168" t="str">
            <v>99,84</v>
          </cell>
        </row>
        <row r="4169">
          <cell r="A4169">
            <v>3588</v>
          </cell>
          <cell r="B4169" t="str">
            <v xml:space="preserve">TE 45 GRAUS DE FERRO GALVANIZADO, COM ROSCA BSP, DE 1 1/4"                                                                                                                                                                                                                                                                                                                                                                                                                                                </v>
          </cell>
          <cell r="C4169" t="str">
            <v xml:space="preserve">UN    </v>
          </cell>
          <cell r="D4169" t="str">
            <v>CR</v>
          </cell>
          <cell r="E4169" t="str">
            <v>76,95</v>
          </cell>
        </row>
        <row r="4170">
          <cell r="A4170">
            <v>3585</v>
          </cell>
          <cell r="B4170" t="str">
            <v xml:space="preserve">TE 45 GRAUS DE FERRO GALVANIZADO, COM ROSCA BSP, DE 1/2"                                                                                                                                                                                                                                                                                                                                                                                                                                                  </v>
          </cell>
          <cell r="C4170" t="str">
            <v xml:space="preserve">UN    </v>
          </cell>
          <cell r="D4170" t="str">
            <v>CR</v>
          </cell>
          <cell r="E4170" t="str">
            <v>23,77</v>
          </cell>
        </row>
        <row r="4171">
          <cell r="A4171">
            <v>3587</v>
          </cell>
          <cell r="B4171" t="str">
            <v xml:space="preserve">TE 45 GRAUS DE FERRO GALVANIZADO, COM ROSCA BSP, DE 1"                                                                                                                                                                                                                                                                                                                                                                                                                                                    </v>
          </cell>
          <cell r="C4171" t="str">
            <v xml:space="preserve">UN    </v>
          </cell>
          <cell r="D4171" t="str">
            <v>CR</v>
          </cell>
          <cell r="E4171" t="str">
            <v>47,75</v>
          </cell>
        </row>
        <row r="4172">
          <cell r="A4172">
            <v>3590</v>
          </cell>
          <cell r="B4172" t="str">
            <v xml:space="preserve">TE 45 GRAUS DE FERRO GALVANIZADO, COM ROSCA BSP, DE 2 1/2"                                                                                                                                                                                                                                                                                                                                                                                                                                                </v>
          </cell>
          <cell r="C4172" t="str">
            <v xml:space="preserve">UN    </v>
          </cell>
          <cell r="D4172" t="str">
            <v>CR</v>
          </cell>
          <cell r="E4172" t="str">
            <v>283,46</v>
          </cell>
        </row>
        <row r="4173">
          <cell r="A4173">
            <v>3589</v>
          </cell>
          <cell r="B4173" t="str">
            <v xml:space="preserve">TE 45 GRAUS DE FERRO GALVANIZADO, COM ROSCA BSP, DE 2"                                                                                                                                                                                                                                                                                                                                                                                                                                                    </v>
          </cell>
          <cell r="C4173" t="str">
            <v xml:space="preserve">UN    </v>
          </cell>
          <cell r="D4173" t="str">
            <v>CR</v>
          </cell>
          <cell r="E4173" t="str">
            <v>152,15</v>
          </cell>
        </row>
        <row r="4174">
          <cell r="A4174">
            <v>3586</v>
          </cell>
          <cell r="B4174" t="str">
            <v xml:space="preserve">TE 45 GRAUS DE FERRO GALVANIZADO, COM ROSCA BSP, DE 3/4"                                                                                                                                                                                                                                                                                                                                                                                                                                                  </v>
          </cell>
          <cell r="C4174" t="str">
            <v xml:space="preserve">UN    </v>
          </cell>
          <cell r="D4174" t="str">
            <v>CR</v>
          </cell>
          <cell r="E4174" t="str">
            <v>31,13</v>
          </cell>
        </row>
        <row r="4175">
          <cell r="A4175">
            <v>3592</v>
          </cell>
          <cell r="B4175" t="str">
            <v xml:space="preserve">TE 45 GRAUS DE FERRO GALVANIZADO, COM ROSCA BSP, DE 3"                                                                                                                                                                                                                                                                                                                                                                                                                                                    </v>
          </cell>
          <cell r="C4175" t="str">
            <v xml:space="preserve">UN    </v>
          </cell>
          <cell r="D4175" t="str">
            <v>CR</v>
          </cell>
          <cell r="E4175" t="str">
            <v>448,07</v>
          </cell>
        </row>
        <row r="4176">
          <cell r="A4176">
            <v>3591</v>
          </cell>
          <cell r="B4176" t="str">
            <v xml:space="preserve">TE 45 GRAUS DE FERRO GALVANIZADO, COM ROSCA BSP, DE 4"                                                                                                                                                                                                                                                                                                                                                                                                                                                    </v>
          </cell>
          <cell r="C4176" t="str">
            <v xml:space="preserve">UN    </v>
          </cell>
          <cell r="D4176" t="str">
            <v>CR</v>
          </cell>
          <cell r="E4176" t="str">
            <v>718,28</v>
          </cell>
        </row>
        <row r="4177">
          <cell r="A4177">
            <v>40396</v>
          </cell>
          <cell r="B4177" t="str">
            <v xml:space="preserve">TE 90 GRAUS EM ACO CARBONO, SOLDAVEL, PRESSAO 3.000 LBS, DN 1 1/2"                                                                                                                                                                                                                                                                                                                                                                                                                                        </v>
          </cell>
          <cell r="C4177" t="str">
            <v xml:space="preserve">UN    </v>
          </cell>
          <cell r="D4177" t="str">
            <v>CR</v>
          </cell>
          <cell r="E4177" t="str">
            <v>132,28</v>
          </cell>
        </row>
        <row r="4178">
          <cell r="A4178">
            <v>40395</v>
          </cell>
          <cell r="B4178" t="str">
            <v xml:space="preserve">TE 90 GRAUS EM ACO CARBONO, SOLDAVEL, PRESSAO 3.000 LBS, DN 1 1/4"                                                                                                                                                                                                                                                                                                                                                                                                                                        </v>
          </cell>
          <cell r="C4178" t="str">
            <v xml:space="preserve">UN    </v>
          </cell>
          <cell r="D4178" t="str">
            <v>CR</v>
          </cell>
          <cell r="E4178" t="str">
            <v>101,52</v>
          </cell>
        </row>
        <row r="4179">
          <cell r="A4179">
            <v>40392</v>
          </cell>
          <cell r="B4179" t="str">
            <v xml:space="preserve">TE 90 GRAUS EM ACO CARBONO, SOLDAVEL, PRESSAO 3.000 LBS, DN 1/2"                                                                                                                                                                                                                                                                                                                                                                                                                                          </v>
          </cell>
          <cell r="C4179" t="str">
            <v xml:space="preserve">UN    </v>
          </cell>
          <cell r="D4179" t="str">
            <v>CR</v>
          </cell>
          <cell r="E4179" t="str">
            <v>32,66</v>
          </cell>
        </row>
        <row r="4180">
          <cell r="A4180">
            <v>40394</v>
          </cell>
          <cell r="B4180" t="str">
            <v xml:space="preserve">TE 90 GRAUS EM ACO CARBONO, SOLDAVEL, PRESSAO 3.000 LBS, DN 1"                                                                                                                                                                                                                                                                                                                                                                                                                                            </v>
          </cell>
          <cell r="C4180" t="str">
            <v xml:space="preserve">UN    </v>
          </cell>
          <cell r="D4180" t="str">
            <v>CR</v>
          </cell>
          <cell r="E4180" t="str">
            <v>66,09</v>
          </cell>
        </row>
        <row r="4181">
          <cell r="A4181">
            <v>40398</v>
          </cell>
          <cell r="B4181" t="str">
            <v xml:space="preserve">TE 90 GRAUS EM ACO CARBONO, SOLDAVEL, PRESSAO 3.000 LBS, DN 2 1/2"                                                                                                                                                                                                                                                                                                                                                                                                                                        </v>
          </cell>
          <cell r="C4181" t="str">
            <v xml:space="preserve">UN    </v>
          </cell>
          <cell r="D4181" t="str">
            <v>CR</v>
          </cell>
          <cell r="E4181" t="str">
            <v>424,39</v>
          </cell>
        </row>
        <row r="4182">
          <cell r="A4182">
            <v>40397</v>
          </cell>
          <cell r="B4182" t="str">
            <v xml:space="preserve">TE 90 GRAUS EM ACO CARBONO, SOLDAVEL, PRESSAO 3.000 LBS, DN 2"                                                                                                                                                                                                                                                                                                                                                                                                                                            </v>
          </cell>
          <cell r="C4182" t="str">
            <v xml:space="preserve">UN    </v>
          </cell>
          <cell r="D4182" t="str">
            <v>CR</v>
          </cell>
          <cell r="E4182" t="str">
            <v>217,34</v>
          </cell>
        </row>
        <row r="4183">
          <cell r="A4183">
            <v>40393</v>
          </cell>
          <cell r="B4183" t="str">
            <v xml:space="preserve">TE 90 GRAUS EM ACO CARBONO, SOLDAVEL, PRESSAO 3.000 LBS, DN 3/4"                                                                                                                                                                                                                                                                                                                                                                                                                                          </v>
          </cell>
          <cell r="C4183" t="str">
            <v xml:space="preserve">UN    </v>
          </cell>
          <cell r="D4183" t="str">
            <v>CR</v>
          </cell>
          <cell r="E4183" t="str">
            <v>42,07</v>
          </cell>
        </row>
        <row r="4184">
          <cell r="A4184">
            <v>40399</v>
          </cell>
          <cell r="B4184" t="str">
            <v xml:space="preserve">TE 90 GRAUS EM ACO CARBONO, SOLDAVEL, PRESSAO 3.000 LBS, DN 3"                                                                                                                                                                                                                                                                                                                                                                                                                                            </v>
          </cell>
          <cell r="C4184" t="str">
            <v xml:space="preserve">UN    </v>
          </cell>
          <cell r="D4184" t="str">
            <v>CR</v>
          </cell>
          <cell r="E4184" t="str">
            <v>694,30</v>
          </cell>
        </row>
        <row r="4185">
          <cell r="A4185">
            <v>39322</v>
          </cell>
          <cell r="B4185" t="str">
            <v xml:space="preserve">TE, PLASTICO, DN 16 MM, PARA CONEXAO COM CRIMPAGEM, EM TUBO PEX PARA INST. AGUA QUENTE/FRIA                                                                                                                                                                                                                                                                                                                                                                                                               </v>
          </cell>
          <cell r="C4185" t="str">
            <v xml:space="preserve">UN    </v>
          </cell>
          <cell r="D4185" t="str">
            <v>CR</v>
          </cell>
          <cell r="E4185" t="str">
            <v>8,83</v>
          </cell>
        </row>
        <row r="4186">
          <cell r="A4186">
            <v>39289</v>
          </cell>
          <cell r="B4186" t="str">
            <v xml:space="preserve">TE, PLASTICO, DN 20 MM, PARA CONEXAO COM CRIMPAGEM, EM TUBO PEX PARA INST. AGUA QUENTE/FRIA                                                                                                                                                                                                                                                                                                                                                                                                               </v>
          </cell>
          <cell r="C4186" t="str">
            <v xml:space="preserve">UN    </v>
          </cell>
          <cell r="D4186" t="str">
            <v>CR</v>
          </cell>
          <cell r="E4186" t="str">
            <v>16,46</v>
          </cell>
        </row>
        <row r="4187">
          <cell r="A4187">
            <v>39290</v>
          </cell>
          <cell r="B4187" t="str">
            <v xml:space="preserve">TE, PLASTICO, DN 25 MM, PARA CONEXAO COM CRIMPAGEM, EM TUBO PEX PARA INST. AGUA QUENTE/FRIA                                                                                                                                                                                                                                                                                                                                                                                                               </v>
          </cell>
          <cell r="C4187" t="str">
            <v xml:space="preserve">UN    </v>
          </cell>
          <cell r="D4187" t="str">
            <v>CR</v>
          </cell>
          <cell r="E4187" t="str">
            <v>27,80</v>
          </cell>
        </row>
        <row r="4188">
          <cell r="A4188">
            <v>39291</v>
          </cell>
          <cell r="B4188" t="str">
            <v xml:space="preserve">TE, PLASTICO, DN 32 MM, PARA CONEXAO COM CRIMPAGEM, EM TUBO PEX PARA INST. AGUA QUENTE/FRIA                                                                                                                                                                                                                                                                                                                                                                                                               </v>
          </cell>
          <cell r="C4188" t="str">
            <v xml:space="preserve">UN    </v>
          </cell>
          <cell r="D4188" t="str">
            <v>CR</v>
          </cell>
          <cell r="E4188" t="str">
            <v>30,74</v>
          </cell>
        </row>
        <row r="4189">
          <cell r="A4189">
            <v>41892</v>
          </cell>
          <cell r="B4189" t="str">
            <v xml:space="preserve">TE, PVC PBA, BBB, 90 GRAUS, DN 100 / DE 110 MM, PARA REDE  AGUA (NBR 10351)                                                                                                                                                                                                                                                                                                                                                                                                                               </v>
          </cell>
          <cell r="C4189" t="str">
            <v xml:space="preserve">UN    </v>
          </cell>
          <cell r="D4189" t="str">
            <v>CR</v>
          </cell>
          <cell r="E4189" t="str">
            <v>94,79</v>
          </cell>
        </row>
        <row r="4190">
          <cell r="A4190">
            <v>7048</v>
          </cell>
          <cell r="B4190" t="str">
            <v xml:space="preserve">TE, PVC PBA, BBB, 90 GRAUS, DN 50 / DE 60 MM, PARA REDE AGUA (NBR 10351)                                                                                                                                                                                                                                                                                                                                                                                                                                  </v>
          </cell>
          <cell r="C4190" t="str">
            <v xml:space="preserve">UN    </v>
          </cell>
          <cell r="D4190" t="str">
            <v>CR</v>
          </cell>
          <cell r="E4190" t="str">
            <v>20,46</v>
          </cell>
        </row>
        <row r="4191">
          <cell r="A4191">
            <v>7088</v>
          </cell>
          <cell r="B4191" t="str">
            <v xml:space="preserve">TE, PVC PBA, BBB, 90 GRAUS, DN 75 / DE 85 MM, PARA REDE AGUA (NBR 10351)                                                                                                                                                                                                                                                                                                                                                                                                                                  </v>
          </cell>
          <cell r="C4191" t="str">
            <v xml:space="preserve">UN    </v>
          </cell>
          <cell r="D4191" t="str">
            <v>CR</v>
          </cell>
          <cell r="E4191" t="str">
            <v>44,74</v>
          </cell>
        </row>
        <row r="4192">
          <cell r="A4192">
            <v>20179</v>
          </cell>
          <cell r="B4192" t="str">
            <v xml:space="preserve">TE, PVC, SERIE R, 100 X 100 MM, PARA ESGOTO PREDIAL                                                                                                                                                                                                                                                                                                                                                                                                                                                       </v>
          </cell>
          <cell r="C4192" t="str">
            <v xml:space="preserve">UN    </v>
          </cell>
          <cell r="D4192" t="str">
            <v>CR</v>
          </cell>
          <cell r="E4192" t="str">
            <v>46,17</v>
          </cell>
        </row>
        <row r="4193">
          <cell r="A4193">
            <v>20178</v>
          </cell>
          <cell r="B4193" t="str">
            <v xml:space="preserve">TE, PVC, SERIE R, 100 X 75 MM, PARA ESGOTO PREDIAL                                                                                                                                                                                                                                                                                                                                                                                                                                                        </v>
          </cell>
          <cell r="C4193" t="str">
            <v xml:space="preserve">UN    </v>
          </cell>
          <cell r="D4193" t="str">
            <v>CR</v>
          </cell>
          <cell r="E4193" t="str">
            <v>55,34</v>
          </cell>
        </row>
        <row r="4194">
          <cell r="A4194">
            <v>20180</v>
          </cell>
          <cell r="B4194" t="str">
            <v xml:space="preserve">TE, PVC, SERIE R, 150 X 100 MM, PARA ESGOTO PREDIAL                                                                                                                                                                                                                                                                                                                                                                                                                                                       </v>
          </cell>
          <cell r="C4194" t="str">
            <v xml:space="preserve">UN    </v>
          </cell>
          <cell r="D4194" t="str">
            <v>CR</v>
          </cell>
          <cell r="E4194" t="str">
            <v>91,33</v>
          </cell>
        </row>
        <row r="4195">
          <cell r="A4195">
            <v>20181</v>
          </cell>
          <cell r="B4195" t="str">
            <v xml:space="preserve">TE, PVC, SERIE R, 150 X 150 MM, PARA ESGOTO PREDIAL                                                                                                                                                                                                                                                                                                                                                                                                                                                       </v>
          </cell>
          <cell r="C4195" t="str">
            <v xml:space="preserve">UN    </v>
          </cell>
          <cell r="D4195" t="str">
            <v>CR</v>
          </cell>
          <cell r="E4195" t="str">
            <v>122,29</v>
          </cell>
        </row>
        <row r="4196">
          <cell r="A4196">
            <v>20177</v>
          </cell>
          <cell r="B4196" t="str">
            <v xml:space="preserve">TE, PVC, SERIE R, 75 X 75 MM, PARA ESGOTO PREDIAL                                                                                                                                                                                                                                                                                                                                                                                                                                                         </v>
          </cell>
          <cell r="C4196" t="str">
            <v xml:space="preserve">UN    </v>
          </cell>
          <cell r="D4196" t="str">
            <v>CR</v>
          </cell>
          <cell r="E4196" t="str">
            <v>30,25</v>
          </cell>
        </row>
        <row r="4197">
          <cell r="A4197">
            <v>7070</v>
          </cell>
          <cell r="B4197" t="str">
            <v xml:space="preserve">TE, PVC, 90 GRAUS, BBB, JE, DN 200 MM, PARA REDE COLETORA ESGOTO                                                                                                                                                                                                                                                                                                                                                                                                                                          </v>
          </cell>
          <cell r="C4197" t="str">
            <v xml:space="preserve">UN    </v>
          </cell>
          <cell r="D4197" t="str">
            <v>CR</v>
          </cell>
          <cell r="E4197" t="str">
            <v>217,07</v>
          </cell>
        </row>
        <row r="4198">
          <cell r="A4198">
            <v>40945</v>
          </cell>
          <cell r="B4198" t="str">
            <v xml:space="preserve">TECNICO DE EDIFICACOES (HORISTA)                                                                                                                                                                                                                                                                                                                                                                                                                                                                          </v>
          </cell>
          <cell r="C4198" t="str">
            <v xml:space="preserve">H     </v>
          </cell>
          <cell r="D4198" t="str">
            <v>CR</v>
          </cell>
          <cell r="E4198" t="str">
            <v>53,38</v>
          </cell>
        </row>
        <row r="4199">
          <cell r="A4199">
            <v>40946</v>
          </cell>
          <cell r="B4199" t="str">
            <v xml:space="preserve">TECNICO DE EDIFICACOES (MENSALISTA)                                                                                                                                                                                                                                                                                                                                                                                                                                                                       </v>
          </cell>
          <cell r="C4199" t="str">
            <v xml:space="preserve">MES   </v>
          </cell>
          <cell r="D4199" t="str">
            <v>CR</v>
          </cell>
          <cell r="E4199" t="str">
            <v>9.348,24</v>
          </cell>
        </row>
        <row r="4200">
          <cell r="A4200">
            <v>7153</v>
          </cell>
          <cell r="B4200" t="str">
            <v xml:space="preserve">TECNICO EM LABORATORIO E CAMPO DE CONSTRUCAO CIVIL (HORISTA)                                                                                                                                                                                                                                                                                                                                                                                                                                              </v>
          </cell>
          <cell r="C4200" t="str">
            <v xml:space="preserve">H     </v>
          </cell>
          <cell r="D4200" t="str">
            <v>CR</v>
          </cell>
          <cell r="E4200" t="str">
            <v>55,23</v>
          </cell>
        </row>
        <row r="4201">
          <cell r="A4201">
            <v>41089</v>
          </cell>
          <cell r="B4201" t="str">
            <v xml:space="preserve">TECNICO EM LABORATORIO E CAMPO DE CONSTRUCAO CIVIL (MENSALISTA)                                                                                                                                                                                                                                                                                                                                                                                                                                           </v>
          </cell>
          <cell r="C4201" t="str">
            <v xml:space="preserve">MES   </v>
          </cell>
          <cell r="D4201" t="str">
            <v>CR</v>
          </cell>
          <cell r="E4201" t="str">
            <v>9.670,02</v>
          </cell>
        </row>
        <row r="4202">
          <cell r="A4202">
            <v>40943</v>
          </cell>
          <cell r="B4202" t="str">
            <v xml:space="preserve">TECNICO EM SEGURANCA DO TRABALHO (HORISTA)                                                                                                                                                                                                                                                                                                                                                                                                                                                                </v>
          </cell>
          <cell r="C4202" t="str">
            <v xml:space="preserve">H     </v>
          </cell>
          <cell r="D4202" t="str">
            <v>CR</v>
          </cell>
          <cell r="E4202" t="str">
            <v>67,39</v>
          </cell>
        </row>
        <row r="4203">
          <cell r="A4203">
            <v>40944</v>
          </cell>
          <cell r="B4203" t="str">
            <v xml:space="preserve">TECNICO EM SEGURANCA DO TRABALHO (MENSALISTA)                                                                                                                                                                                                                                                                                                                                                                                                                                                             </v>
          </cell>
          <cell r="C4203" t="str">
            <v xml:space="preserve">MES   </v>
          </cell>
          <cell r="D4203" t="str">
            <v>CR</v>
          </cell>
          <cell r="E4203" t="str">
            <v>11.799,16</v>
          </cell>
        </row>
        <row r="4204">
          <cell r="A4204">
            <v>6175</v>
          </cell>
          <cell r="B4204" t="str">
            <v xml:space="preserve">TECNICO EM SONDAGEM                                                                                                                                                                                                                                                                                                                                                                                                                                                                                       </v>
          </cell>
          <cell r="C4204" t="str">
            <v xml:space="preserve">H     </v>
          </cell>
          <cell r="D4204" t="str">
            <v>CR</v>
          </cell>
          <cell r="E4204" t="str">
            <v>30,54</v>
          </cell>
        </row>
        <row r="4205">
          <cell r="A4205">
            <v>41092</v>
          </cell>
          <cell r="B4205" t="str">
            <v xml:space="preserve">TECNICO EM SONDAGEM (MENSALISTA)                                                                                                                                                                                                                                                                                                                                                                                                                                                                          </v>
          </cell>
          <cell r="C4205" t="str">
            <v xml:space="preserve">MES   </v>
          </cell>
          <cell r="D4205" t="str">
            <v>CR</v>
          </cell>
          <cell r="E4205" t="str">
            <v>5.348,26</v>
          </cell>
        </row>
        <row r="4206">
          <cell r="A4206">
            <v>37712</v>
          </cell>
          <cell r="B4206" t="str">
            <v xml:space="preserve">TELA ARAME GALVANIZADO REVESTIDO COM POLIMERO, MALHA HEXAGONAL DUPLA TORCAO, 8 X 10 CM (ZN/AL REVESTIDO COM POLIMERO), FIO *2,4* MM                                                                                                                                                                                                                                                                                                                                                                       </v>
          </cell>
          <cell r="C4206" t="str">
            <v xml:space="preserve">M2    </v>
          </cell>
          <cell r="D4206" t="str">
            <v>CR</v>
          </cell>
          <cell r="E4206" t="str">
            <v>70,81</v>
          </cell>
        </row>
        <row r="4207">
          <cell r="A4207">
            <v>34547</v>
          </cell>
          <cell r="B4207" t="str">
            <v xml:space="preserve">TELA DE ACO SOLDADA GALVANIZADA/ZINCADA PARA ALVENARIA, FIO  D = *1,20 A 1,70* MM, MALHA 15 X 15 MM, (C X L) *50 X 12* CM                                                                                                                                                                                                                                                                                                                                                                                 </v>
          </cell>
          <cell r="C4207" t="str">
            <v xml:space="preserve">M     </v>
          </cell>
          <cell r="D4207" t="str">
            <v>CR</v>
          </cell>
          <cell r="E4207" t="str">
            <v>3,46</v>
          </cell>
        </row>
        <row r="4208">
          <cell r="A4208">
            <v>34548</v>
          </cell>
          <cell r="B4208" t="str">
            <v xml:space="preserve">TELA DE ACO SOLDADA GALVANIZADA/ZINCADA PARA ALVENARIA, FIO  D = *1,20 A 1,70* MM, MALHA 15 X 15 MM, (C X L) *50 X 17,5* CM                                                                                                                                                                                                                                                                                                                                                                               </v>
          </cell>
          <cell r="C4208" t="str">
            <v xml:space="preserve">M     </v>
          </cell>
          <cell r="D4208" t="str">
            <v>CR</v>
          </cell>
          <cell r="E4208" t="str">
            <v>5,67</v>
          </cell>
        </row>
        <row r="4209">
          <cell r="A4209">
            <v>34558</v>
          </cell>
          <cell r="B4209" t="str">
            <v xml:space="preserve">TELA DE ACO SOLDADA GALVANIZADA/ZINCADA PARA ALVENARIA, FIO D = *1,20 A 1,70* MM, MALHA 15 X 15 MM, (C X L) *50 X 10,5* CM                                                                                                                                                                                                                                                                                                                                                                                </v>
          </cell>
          <cell r="C4209" t="str">
            <v xml:space="preserve">M     </v>
          </cell>
          <cell r="D4209" t="str">
            <v>CR</v>
          </cell>
          <cell r="E4209" t="str">
            <v>2,81</v>
          </cell>
        </row>
        <row r="4210">
          <cell r="A4210">
            <v>34550</v>
          </cell>
          <cell r="B4210" t="str">
            <v xml:space="preserve">TELA DE ACO SOLDADA GALVANIZADA/ZINCADA PARA ALVENARIA, FIO D = *1,20 A 1,70* MM, MALHA 15 X 15 MM, (C X L) *50 X 6* CM                                                                                                                                                                                                                                                                                                                                                                                   </v>
          </cell>
          <cell r="C4210" t="str">
            <v xml:space="preserve">M     </v>
          </cell>
          <cell r="D4210" t="str">
            <v>CR</v>
          </cell>
          <cell r="E4210" t="str">
            <v>1,49</v>
          </cell>
        </row>
        <row r="4211">
          <cell r="A4211">
            <v>34557</v>
          </cell>
          <cell r="B4211" t="str">
            <v xml:space="preserve">TELA DE ACO SOLDADA GALVANIZADA/ZINCADA PARA ALVENARIA, FIO D = *1,20 A 1,70* MM, MALHA 15 X 15 MM, (C X L) *50 X 7,5* CM                                                                                                                                                                                                                                                                                                                                                                                 </v>
          </cell>
          <cell r="C4211" t="str">
            <v xml:space="preserve">M     </v>
          </cell>
          <cell r="D4211" t="str">
            <v>CR</v>
          </cell>
          <cell r="E4211" t="str">
            <v>2,19</v>
          </cell>
        </row>
        <row r="4212">
          <cell r="A4212">
            <v>37411</v>
          </cell>
          <cell r="B4212" t="str">
            <v xml:space="preserve">TELA DE ACO SOLDADA GALVANIZADA/ZINCADA PARA ALVENARIA, FIO D = *1,24 MM, MALHA 25 X 25 MM                                                                                                                                                                                                                                                                                                                                                                                                                </v>
          </cell>
          <cell r="C4212" t="str">
            <v xml:space="preserve">M2    </v>
          </cell>
          <cell r="D4212" t="str">
            <v>CR</v>
          </cell>
          <cell r="E4212" t="str">
            <v>16,01</v>
          </cell>
        </row>
        <row r="4213">
          <cell r="A4213">
            <v>39508</v>
          </cell>
          <cell r="B4213" t="str">
            <v xml:space="preserve">TELA DE ACO SOLDADA NERVURADA, CA-60, L-159, (1,69 KG/M2), DIAMETRO DO FIO = 4,5 MM, LARGURA = 2,45 M, ESPACAMENTO DA MALHA = 30 X 10 CM                                                                                                                                                                                                                                                                                                                                                                  </v>
          </cell>
          <cell r="C4213" t="str">
            <v xml:space="preserve">M2    </v>
          </cell>
          <cell r="D4213" t="str">
            <v>CR</v>
          </cell>
          <cell r="E4213" t="str">
            <v>8,99</v>
          </cell>
        </row>
        <row r="4214">
          <cell r="A4214">
            <v>39507</v>
          </cell>
          <cell r="B4214" t="str">
            <v xml:space="preserve">TELA DE ACO SOLDADA NERVURADA, CA-60, Q-113, (1,8 KG/M2), DIAMETRO DO FIO = 3,8 MM, LARGURA = 2,45 M, ESPACAMENTO DA MALHA = 10 X 10 CM                                                                                                                                                                                                                                                                                                                                                                   </v>
          </cell>
          <cell r="C4214" t="str">
            <v xml:space="preserve">M2    </v>
          </cell>
          <cell r="D4214" t="str">
            <v>CR</v>
          </cell>
          <cell r="E4214" t="str">
            <v>13,41</v>
          </cell>
        </row>
        <row r="4215">
          <cell r="A4215">
            <v>7155</v>
          </cell>
          <cell r="B4215" t="str">
            <v xml:space="preserve">TELA DE ACO SOLDADA NERVURADA, CA-60, Q-138, (2,20 KG/M2), DIAMETRO DO FIO = 4,2 MM, LARGURA = 2,45 M, ESPACAMENTO DA MALHA = 10  X 10 CM                                                                                                                                                                                                                                                                                                                                                                 </v>
          </cell>
          <cell r="C4215" t="str">
            <v xml:space="preserve">M2    </v>
          </cell>
          <cell r="D4215" t="str">
            <v>CR</v>
          </cell>
          <cell r="E4215" t="str">
            <v>17,22</v>
          </cell>
        </row>
        <row r="4216">
          <cell r="A4216">
            <v>42406</v>
          </cell>
          <cell r="B4216" t="str">
            <v xml:space="preserve">TELA DE ACO SOLDADA NERVURADA, CA-60, Q-159, (2,52 KG/M2), DIAMETRO DO FIO = 4,5 MM, LARGURA =  2,45 M, ESPACAMENTO DA MALHA = 10 X 10 CM                                                                                                                                                                                                                                                                                                                                                                 </v>
          </cell>
          <cell r="C4216" t="str">
            <v xml:space="preserve">M2    </v>
          </cell>
          <cell r="D4216" t="str">
            <v>CR</v>
          </cell>
          <cell r="E4216" t="str">
            <v>19,75</v>
          </cell>
        </row>
        <row r="4217">
          <cell r="A4217">
            <v>7156</v>
          </cell>
          <cell r="B4217" t="str">
            <v xml:space="preserve">TELA DE ACO SOLDADA NERVURADA, CA-60, Q-196, (3,11 KG/M2), DIAMETRO DO FIO = 5,0 MM, LARGURA = 2,45 M, ESPACAMENTO DA MALHA = 10 X 10 CM                                                                                                                                                                                                                                                                                                                                                                  </v>
          </cell>
          <cell r="C4217" t="str">
            <v xml:space="preserve">M2    </v>
          </cell>
          <cell r="D4217" t="str">
            <v xml:space="preserve">C </v>
          </cell>
          <cell r="E4217" t="str">
            <v>24,71</v>
          </cell>
        </row>
        <row r="4218">
          <cell r="A4218">
            <v>43127</v>
          </cell>
          <cell r="B4218" t="str">
            <v xml:space="preserve">TELA DE ACO SOLDADA NERVURADA, CA-60, Q-283 (4,48 KG/M2), DIAMETRO DO FIO = 6,0 MM, LARGURA = 2,45 X 6,00 M DE COMPRIMENTO, ESPACAMENTO DA MALHA = 10 X 10 CM                                                                                                                                                                                                                                                                                                                                             </v>
          </cell>
          <cell r="C4218" t="str">
            <v xml:space="preserve">M2    </v>
          </cell>
          <cell r="D4218" t="str">
            <v>CR</v>
          </cell>
          <cell r="E4218" t="str">
            <v>35,36</v>
          </cell>
        </row>
        <row r="4219">
          <cell r="A4219">
            <v>10917</v>
          </cell>
          <cell r="B4219" t="str">
            <v xml:space="preserve">TELA DE ACO SOLDADA NERVURADA, CA-60, Q-61, (0,97 KG/M2), DIAMETRO DO FIO = 3,4 MM, LARGURA = 2,45 M, ESPACAMENTO DA MALHA = 15 X 15 CM                                                                                                                                                                                                                                                                                                                                                                   </v>
          </cell>
          <cell r="C4219" t="str">
            <v xml:space="preserve">M2    </v>
          </cell>
          <cell r="D4219" t="str">
            <v>CR</v>
          </cell>
          <cell r="E4219" t="str">
            <v>7,46</v>
          </cell>
        </row>
        <row r="4220">
          <cell r="A4220">
            <v>21141</v>
          </cell>
          <cell r="B4220" t="str">
            <v xml:space="preserve">TELA DE ACO SOLDADA NERVURADA, CA-60, Q-92, (1,48 KG/M2), DIAMETRO DO FIO = 4,2 MM, LARGURA = 2,45 X 60 M DE COMPRIMENTO, ESPACAMENTO DA MALHA = 15  X 15 CM                                                                                                                                                                                                                                                                                                                                              </v>
          </cell>
          <cell r="C4220" t="str">
            <v xml:space="preserve">M2    </v>
          </cell>
          <cell r="D4220" t="str">
            <v>CR</v>
          </cell>
          <cell r="E4220" t="str">
            <v>11,55</v>
          </cell>
        </row>
        <row r="4221">
          <cell r="A4221">
            <v>39509</v>
          </cell>
          <cell r="B4221" t="str">
            <v xml:space="preserve">TELA DE ACO SOLDADA NERVURADA, CA-60, T-196, (2,11 KG/M2), DIAMETRO DO FIO = 5,0 MM, LARGURA = 2,45 M, ESPACAMENTO DA MALHA = 30 X 10 CM                                                                                                                                                                                                                                                                                                                                                                  </v>
          </cell>
          <cell r="C4221" t="str">
            <v xml:space="preserve">M2    </v>
          </cell>
          <cell r="D4221" t="str">
            <v>CR</v>
          </cell>
          <cell r="E4221" t="str">
            <v>11,11</v>
          </cell>
        </row>
        <row r="4222">
          <cell r="A4222">
            <v>44529</v>
          </cell>
          <cell r="B4222" t="str">
            <v xml:space="preserve">TELA DE ANIAGEM ( JUTA)                                                                                                                                                                                                                                                                                                                                                                                                                                                                                   </v>
          </cell>
          <cell r="C4222" t="str">
            <v xml:space="preserve">M2    </v>
          </cell>
          <cell r="D4222" t="str">
            <v>CR</v>
          </cell>
          <cell r="E4222" t="str">
            <v>23,68</v>
          </cell>
        </row>
        <row r="4223">
          <cell r="A4223">
            <v>7167</v>
          </cell>
          <cell r="B4223" t="str">
            <v xml:space="preserve">TELA DE ARAME GALVANIZADA QUADRANGULAR / LOSANGULAR, FIO 2,11 MM (14 BWG), MALHA 5 X 5 CM, H = 2 M                                                                                                                                                                                                                                                                                                                                                                                                        </v>
          </cell>
          <cell r="C4223" t="str">
            <v xml:space="preserve">M2    </v>
          </cell>
          <cell r="D4223" t="str">
            <v>CR</v>
          </cell>
          <cell r="E4223" t="str">
            <v>28,61</v>
          </cell>
        </row>
        <row r="4224">
          <cell r="A4224">
            <v>10928</v>
          </cell>
          <cell r="B4224" t="str">
            <v xml:space="preserve">TELA DE ARAME GALVANIZADA QUADRANGULAR / LOSANGULAR, FIO 2,11 MM (14 BWG), MALHA 8 X 8 CM, H = 2 M                                                                                                                                                                                                                                                                                                                                                                                                        </v>
          </cell>
          <cell r="C4224" t="str">
            <v xml:space="preserve">M2    </v>
          </cell>
          <cell r="D4224" t="str">
            <v>CR</v>
          </cell>
          <cell r="E4224" t="str">
            <v>16,44</v>
          </cell>
        </row>
        <row r="4225">
          <cell r="A4225">
            <v>10933</v>
          </cell>
          <cell r="B4225" t="str">
            <v xml:space="preserve">TELA DE ARAME GALVANIZADA QUADRANGULAR / LOSANGULAR, FIO 2,77 MM (12 BWG), MALHA 10 X 10 CM, H = 2 M                                                                                                                                                                                                                                                                                                                                                                                                      </v>
          </cell>
          <cell r="C4225" t="str">
            <v xml:space="preserve">M2    </v>
          </cell>
          <cell r="D4225" t="str">
            <v>CR</v>
          </cell>
          <cell r="E4225" t="str">
            <v>24,79</v>
          </cell>
        </row>
        <row r="4226">
          <cell r="A4226">
            <v>7158</v>
          </cell>
          <cell r="B4226" t="str">
            <v xml:space="preserve">TELA DE ARAME GALVANIZADA QUADRANGULAR / LOSANGULAR, FIO 2,77 MM (12 BWG), MALHA 5 X 5 CM, H = 2 M                                                                                                                                                                                                                                                                                                                                                                                                        </v>
          </cell>
          <cell r="C4226" t="str">
            <v xml:space="preserve">M2    </v>
          </cell>
          <cell r="D4226" t="str">
            <v xml:space="preserve">C </v>
          </cell>
          <cell r="E4226" t="str">
            <v>42,05</v>
          </cell>
        </row>
        <row r="4227">
          <cell r="A4227">
            <v>10927</v>
          </cell>
          <cell r="B4227" t="str">
            <v xml:space="preserve">TELA DE ARAME GALVANIZADA QUADRANGULAR / LOSANGULAR, FIO 2,77 MM (12 BWG), MALHA 8 X 8 CM, H = 2 M                                                                                                                                                                                                                                                                                                                                                                                                        </v>
          </cell>
          <cell r="C4227" t="str">
            <v xml:space="preserve">M2    </v>
          </cell>
          <cell r="D4227" t="str">
            <v>CR</v>
          </cell>
          <cell r="E4227" t="str">
            <v>26,89</v>
          </cell>
        </row>
        <row r="4228">
          <cell r="A4228">
            <v>7162</v>
          </cell>
          <cell r="B4228" t="str">
            <v xml:space="preserve">TELA DE ARAME GALVANIZADA QUADRANGULAR / LOSANGULAR, FIO 3,4 MM (10 BWG), MALHA 5 X 5 CM, H = 2 M                                                                                                                                                                                                                                                                                                                                                                                                         </v>
          </cell>
          <cell r="C4228" t="str">
            <v xml:space="preserve">M2    </v>
          </cell>
          <cell r="D4228" t="str">
            <v>CR</v>
          </cell>
          <cell r="E4228" t="str">
            <v>65,80</v>
          </cell>
        </row>
        <row r="4229">
          <cell r="A4229">
            <v>10932</v>
          </cell>
          <cell r="B4229" t="str">
            <v xml:space="preserve">TELA DE ARAME GALVANIZADA QUADRANGULAR / LOSANGULAR, FIO 4,19 MM (8 BWG), MALHA 5 X 5 CM, H = 2 M                                                                                                                                                                                                                                                                                                                                                                                                         </v>
          </cell>
          <cell r="C4229" t="str">
            <v xml:space="preserve">M2    </v>
          </cell>
          <cell r="D4229" t="str">
            <v>CR</v>
          </cell>
          <cell r="E4229" t="str">
            <v>114,45</v>
          </cell>
        </row>
        <row r="4230">
          <cell r="A4230">
            <v>10937</v>
          </cell>
          <cell r="B4230" t="str">
            <v xml:space="preserve">TELA DE ARAME GALVANIZADA REVESTIDA EM PVC, QUADRANGULAR / LOSANGULAR, FIO 2,11 MM (14 BWG), BITOLA FINAL = *2,8* MM, MALHA *8 X 8* CM, H = 2 M                                                                                                                                                                                                                                                                                                                                                           </v>
          </cell>
          <cell r="C4230" t="str">
            <v xml:space="preserve">M2    </v>
          </cell>
          <cell r="D4230" t="str">
            <v>CR</v>
          </cell>
          <cell r="E4230" t="str">
            <v>29,42</v>
          </cell>
        </row>
        <row r="4231">
          <cell r="A4231">
            <v>10935</v>
          </cell>
          <cell r="B4231" t="str">
            <v xml:space="preserve">TELA DE ARAME GALVANIZADA REVESTIDA EM PVC, QUADRANGULAR / LOSANGULAR, FIO 2,77 MM (12 BWG), BITOLA FINAL = *3,8* MM, MALHA 7,5 X 7,5 CM, H = 2 M                                                                                                                                                                                                                                                                                                                                                         </v>
          </cell>
          <cell r="C4231" t="str">
            <v xml:space="preserve">M2    </v>
          </cell>
          <cell r="D4231" t="str">
            <v>CR</v>
          </cell>
          <cell r="E4231" t="str">
            <v>51,02</v>
          </cell>
        </row>
        <row r="4232">
          <cell r="A4232">
            <v>10931</v>
          </cell>
          <cell r="B4232" t="str">
            <v xml:space="preserve">TELA DE ARAME GALVANIZADA, HEXAGONAL, FIO 0,56 MM (24 BWG), MALHA 1/2", H = 1 M                                                                                                                                                                                                                                                                                                                                                                                                                           </v>
          </cell>
          <cell r="C4232" t="str">
            <v xml:space="preserve">M2    </v>
          </cell>
          <cell r="D4232" t="str">
            <v>CR</v>
          </cell>
          <cell r="E4232" t="str">
            <v>14,35</v>
          </cell>
        </row>
        <row r="4233">
          <cell r="A4233">
            <v>7164</v>
          </cell>
          <cell r="B4233" t="str">
            <v xml:space="preserve">TELA DE ARAME ONDULADA, FIO *2,77* MM (12 BWG), MALHA 5 X 5 CM, H = 2 M                                                                                                                                                                                                                                                                                                                                                                                                                                   </v>
          </cell>
          <cell r="C4233" t="str">
            <v xml:space="preserve">M2    </v>
          </cell>
          <cell r="D4233" t="str">
            <v>CR</v>
          </cell>
          <cell r="E4233" t="str">
            <v>47,49</v>
          </cell>
        </row>
        <row r="4234">
          <cell r="A4234">
            <v>36887</v>
          </cell>
          <cell r="B4234" t="str">
            <v xml:space="preserve">TELA DE FIBRA DE VIDRO, ACABAMENTO ANTI-ALCALINO, MALHA 10 X 10 MM                                                                                                                                                                                                                                                                                                                                                                                                                                        </v>
          </cell>
          <cell r="C4234" t="str">
            <v xml:space="preserve">M2    </v>
          </cell>
          <cell r="D4234" t="str">
            <v>CR</v>
          </cell>
          <cell r="E4234" t="str">
            <v>9,06</v>
          </cell>
        </row>
        <row r="4235">
          <cell r="A4235">
            <v>34630</v>
          </cell>
          <cell r="B4235" t="str">
            <v xml:space="preserve">TELA EM MALHA HEXAGONAL DE DUPLA TORCAO 8 X 10 CM (ZN/AL REVESTIDO COM POLIMERO), FIO 2,7 MM, COM GEOMANTA OU BIOMANTA, DIMENSOES 4,0 X 2,0 X 0,6 M, COM INCLINACAO DE 70 GRAUS, PARA SOLO REFORCADO                                                                                                                                                                                                                                                                                                      </v>
          </cell>
          <cell r="C4235" t="str">
            <v xml:space="preserve">UN    </v>
          </cell>
          <cell r="D4235" t="str">
            <v>CR</v>
          </cell>
          <cell r="E4235" t="str">
            <v>1.150,84</v>
          </cell>
        </row>
        <row r="4236">
          <cell r="A4236">
            <v>7161</v>
          </cell>
          <cell r="B4236" t="str">
            <v xml:space="preserve">TELA EM METAL PARA ESTUQUE (DEPLOYE)                                                                                                                                                                                                                                                                                                                                                                                                                                                                      </v>
          </cell>
          <cell r="C4236" t="str">
            <v xml:space="preserve">M2    </v>
          </cell>
          <cell r="D4236" t="str">
            <v>CR</v>
          </cell>
          <cell r="E4236" t="str">
            <v>5,91</v>
          </cell>
        </row>
        <row r="4237">
          <cell r="A4237">
            <v>7170</v>
          </cell>
          <cell r="B4237" t="str">
            <v xml:space="preserve">TELA FACHADEIRA EM POLIETILENO, ROLO DE 3 X 100 M (L X C), COR BRANCA, SEM LOGOMARCA - PARA PROTECAO DE OBRAS                                                                                                                                                                                                                                                                                                                                                                                             </v>
          </cell>
          <cell r="C4237" t="str">
            <v xml:space="preserve">M2    </v>
          </cell>
          <cell r="D4237" t="str">
            <v>CR</v>
          </cell>
          <cell r="E4237" t="str">
            <v>2,19</v>
          </cell>
        </row>
        <row r="4238">
          <cell r="A4238">
            <v>37524</v>
          </cell>
          <cell r="B4238" t="str">
            <v xml:space="preserve">TELA PLASTICA LARANJA, TIPO TAPUME PARA SINALIZACAO, MALHA RETANGULAR, ROLO 1.20 X 50 M (L X C)                                                                                                                                                                                                                                                                                                                                                                                                           </v>
          </cell>
          <cell r="C4238" t="str">
            <v xml:space="preserve">M     </v>
          </cell>
          <cell r="D4238" t="str">
            <v xml:space="preserve">C </v>
          </cell>
          <cell r="E4238" t="str">
            <v>2,00</v>
          </cell>
        </row>
        <row r="4239">
          <cell r="A4239">
            <v>37525</v>
          </cell>
          <cell r="B4239" t="str">
            <v xml:space="preserve">TELA PLASTICA TECIDA LISTRADA BRANCA E LARANJA, TIPO GUARDA CORPO, EM POLIETILENO MONOFILADO, ROLO 1,20 X 50 M (L X C)                                                                                                                                                                                                                                                                                                                                                                                    </v>
          </cell>
          <cell r="C4239" t="str">
            <v xml:space="preserve">M     </v>
          </cell>
          <cell r="D4239" t="str">
            <v>CR</v>
          </cell>
          <cell r="E4239" t="str">
            <v>2,73</v>
          </cell>
        </row>
        <row r="4240">
          <cell r="A4240">
            <v>36789</v>
          </cell>
          <cell r="B4240" t="str">
            <v xml:space="preserve">TELHA CERAMICA TIPO AMERICANA, COMPRIMENTO DE *45* CM, RENDIMENTO DE *12* TELHAS/M2                                                                                                                                                                                                                                                                                                                                                                                                                       </v>
          </cell>
          <cell r="C4240" t="str">
            <v xml:space="preserve">UN    </v>
          </cell>
          <cell r="D4240" t="str">
            <v>CR</v>
          </cell>
          <cell r="E4240" t="str">
            <v>3,46</v>
          </cell>
        </row>
        <row r="4241">
          <cell r="A4241">
            <v>7173</v>
          </cell>
          <cell r="B4241" t="str">
            <v xml:space="preserve">TELHA DE BARRO / CERAMICA, NAO ESMALTADA, TIPO COLONIAL, CANAL, PLAN, PAULISTA, COMPRIMENTO DE *44 A 50* CM, RENDIMENTO DE COBERTURA DE *26* TELHAS/M2                                                                                                                                                                                                                                                                                                                                                    </v>
          </cell>
          <cell r="C4241" t="str">
            <v xml:space="preserve">MIL   </v>
          </cell>
          <cell r="D4241" t="str">
            <v xml:space="preserve">C </v>
          </cell>
          <cell r="E4241" t="str">
            <v>2.235,00</v>
          </cell>
        </row>
        <row r="4242">
          <cell r="A4242">
            <v>7175</v>
          </cell>
          <cell r="B4242" t="str">
            <v xml:space="preserve">TELHA DE BARRO / CERAMICA, NAO ESMALTADA, TIPO ROMANA, AMERICANA, PORTUGUESA, FRANCESA, COMPRIMENTO DE *41* CM,  RENDIMENTO DE *16* TELHAS/M2                                                                                                                                                                                                                                                                                                                                                             </v>
          </cell>
          <cell r="C4242" t="str">
            <v xml:space="preserve">UN    </v>
          </cell>
          <cell r="D4242" t="str">
            <v>CR</v>
          </cell>
          <cell r="E4242" t="str">
            <v>2,52</v>
          </cell>
        </row>
        <row r="4243">
          <cell r="A4243">
            <v>40741</v>
          </cell>
          <cell r="B4243" t="str">
            <v xml:space="preserve">TELHA DE CONCRETO TIPO CLASSICA, COR CINZA, COMPRIMENTO DE *42* CM,  RENDIMENTO DE *10* TELHAS/M2                                                                                                                                                                                                                                                                                                                                                                                                         </v>
          </cell>
          <cell r="C4243" t="str">
            <v xml:space="preserve">UN    </v>
          </cell>
          <cell r="D4243" t="str">
            <v>CR</v>
          </cell>
          <cell r="E4243" t="str">
            <v>2,90</v>
          </cell>
        </row>
        <row r="4244">
          <cell r="A4244">
            <v>7184</v>
          </cell>
          <cell r="B4244" t="str">
            <v xml:space="preserve">TELHA DE FIBRA DE VIDRO ONDULADA INCOLOR, E = 0,6 MM, DE *0,50 X 2,44* M                                                                                                                                                                                                                                                                                                                                                                                                                                  </v>
          </cell>
          <cell r="C4244" t="str">
            <v xml:space="preserve">M2    </v>
          </cell>
          <cell r="D4244" t="str">
            <v xml:space="preserve">C </v>
          </cell>
          <cell r="E4244" t="str">
            <v>52,69</v>
          </cell>
        </row>
        <row r="4245">
          <cell r="A4245">
            <v>34458</v>
          </cell>
          <cell r="B4245" t="str">
            <v xml:space="preserve">TELHA DE FIBROCIMENTO E = 6 MM, DE 3,00 X 1,06 M (SEM AMIANTO)                                                                                                                                                                                                                                                                                                                                                                                                                                            </v>
          </cell>
          <cell r="C4245" t="str">
            <v xml:space="preserve">UN    </v>
          </cell>
          <cell r="D4245" t="str">
            <v>CR</v>
          </cell>
          <cell r="E4245" t="str">
            <v>140,21</v>
          </cell>
        </row>
        <row r="4246">
          <cell r="A4246">
            <v>34464</v>
          </cell>
          <cell r="B4246" t="str">
            <v xml:space="preserve">TELHA DE FIBROCIMENTO E = 6 MM, DE 4,10 X 1,06 M (SEM AMIANTO)                                                                                                                                                                                                                                                                                                                                                                                                                                            </v>
          </cell>
          <cell r="C4246" t="str">
            <v xml:space="preserve">UN    </v>
          </cell>
          <cell r="D4246" t="str">
            <v>CR</v>
          </cell>
          <cell r="E4246" t="str">
            <v>208,70</v>
          </cell>
        </row>
        <row r="4247">
          <cell r="A4247">
            <v>34468</v>
          </cell>
          <cell r="B4247" t="str">
            <v xml:space="preserve">TELHA DE FIBROCIMENTO E = 6 MM, DE 4,60 X 1,06 M (SEM AMIANTO)                                                                                                                                                                                                                                                                                                                                                                                                                                            </v>
          </cell>
          <cell r="C4247" t="str">
            <v xml:space="preserve">UN    </v>
          </cell>
          <cell r="D4247" t="str">
            <v>CR</v>
          </cell>
          <cell r="E4247" t="str">
            <v>263,12</v>
          </cell>
        </row>
        <row r="4248">
          <cell r="A4248">
            <v>34473</v>
          </cell>
          <cell r="B4248" t="str">
            <v xml:space="preserve">TELHA DE FIBROCIMENTO E = 8 MM, DE 3,00 X 1,06 M (SEM AMIANTO)                                                                                                                                                                                                                                                                                                                                                                                                                                            </v>
          </cell>
          <cell r="C4248" t="str">
            <v xml:space="preserve">UN    </v>
          </cell>
          <cell r="D4248" t="str">
            <v>CR</v>
          </cell>
          <cell r="E4248" t="str">
            <v>159,61</v>
          </cell>
        </row>
        <row r="4249">
          <cell r="A4249">
            <v>34480</v>
          </cell>
          <cell r="B4249" t="str">
            <v xml:space="preserve">TELHA DE FIBROCIMENTO E = 8 MM, DE 4,10 X 1,06 M (SEM AMIANTO)                                                                                                                                                                                                                                                                                                                                                                                                                                            </v>
          </cell>
          <cell r="C4249" t="str">
            <v xml:space="preserve">UN    </v>
          </cell>
          <cell r="D4249" t="str">
            <v>CR</v>
          </cell>
          <cell r="E4249" t="str">
            <v>294,97</v>
          </cell>
        </row>
        <row r="4250">
          <cell r="A4250">
            <v>34486</v>
          </cell>
          <cell r="B4250" t="str">
            <v xml:space="preserve">TELHA DE FIBROCIMENTO E = 8 MM, DE 4,60 X 1,06 M (SEM AMIANTO)                                                                                                                                                                                                                                                                                                                                                                                                                                            </v>
          </cell>
          <cell r="C4250" t="str">
            <v xml:space="preserve">UN    </v>
          </cell>
          <cell r="D4250" t="str">
            <v>CR</v>
          </cell>
          <cell r="E4250" t="str">
            <v>349,24</v>
          </cell>
        </row>
        <row r="4251">
          <cell r="A4251">
            <v>7190</v>
          </cell>
          <cell r="B4251" t="str">
            <v xml:space="preserve">TELHA DE FIBROCIMENTO ONDULADA E = 4 MM, DE 1,22 X 0,50 M (SEM AMIANTO)                                                                                                                                                                                                                                                                                                                                                                                                                                   </v>
          </cell>
          <cell r="C4251" t="str">
            <v xml:space="preserve">UN    </v>
          </cell>
          <cell r="D4251" t="str">
            <v>CR</v>
          </cell>
          <cell r="E4251" t="str">
            <v>11,66</v>
          </cell>
        </row>
        <row r="4252">
          <cell r="A4252">
            <v>34417</v>
          </cell>
          <cell r="B4252" t="str">
            <v xml:space="preserve">TELHA DE FIBROCIMENTO ONDULADA E = 4 MM, DE 2,13 X 0,50 M (SEM AMIANTO)                                                                                                                                                                                                                                                                                                                                                                                                                                   </v>
          </cell>
          <cell r="C4252" t="str">
            <v xml:space="preserve">UN    </v>
          </cell>
          <cell r="D4252" t="str">
            <v>CR</v>
          </cell>
          <cell r="E4252" t="str">
            <v>18,66</v>
          </cell>
        </row>
        <row r="4253">
          <cell r="A4253">
            <v>7213</v>
          </cell>
          <cell r="B4253" t="str">
            <v xml:space="preserve">TELHA DE FIBROCIMENTO ONDULADA E = 4 MM, DE 2,44 X 0,50 M (SEM AMIANTO)                                                                                                                                                                                                                                                                                                                                                                                                                                   </v>
          </cell>
          <cell r="C4253" t="str">
            <v xml:space="preserve">M2    </v>
          </cell>
          <cell r="D4253" t="str">
            <v>CR</v>
          </cell>
          <cell r="E4253" t="str">
            <v>17,11</v>
          </cell>
        </row>
        <row r="4254">
          <cell r="A4254">
            <v>7195</v>
          </cell>
          <cell r="B4254" t="str">
            <v xml:space="preserve">TELHA DE FIBROCIMENTO ONDULADA E = 6 MM, DE 1,53 X 1,10 M (SEM AMIANTO)                                                                                                                                                                                                                                                                                                                                                                                                                                   </v>
          </cell>
          <cell r="C4254" t="str">
            <v xml:space="preserve">UN    </v>
          </cell>
          <cell r="D4254" t="str">
            <v>CR</v>
          </cell>
          <cell r="E4254" t="str">
            <v>50,24</v>
          </cell>
        </row>
        <row r="4255">
          <cell r="A4255">
            <v>7186</v>
          </cell>
          <cell r="B4255" t="str">
            <v xml:space="preserve">TELHA DE FIBROCIMENTO ONDULADA E = 6 MM, DE 1,83 X 1,10 M (SEM AMIANTO)                                                                                                                                                                                                                                                                                                                                                                                                                                   </v>
          </cell>
          <cell r="C4255" t="str">
            <v xml:space="preserve">UN    </v>
          </cell>
          <cell r="D4255" t="str">
            <v xml:space="preserve">C </v>
          </cell>
          <cell r="E4255" t="str">
            <v>54,73</v>
          </cell>
        </row>
        <row r="4256">
          <cell r="A4256">
            <v>7194</v>
          </cell>
          <cell r="B4256" t="str">
            <v xml:space="preserve">TELHA DE FIBROCIMENTO ONDULADA E = 6 MM, DE 2,44 X 1,10 M (SEM AMIANTO)                                                                                                                                                                                                                                                                                                                                                                                                                                   </v>
          </cell>
          <cell r="C4256" t="str">
            <v xml:space="preserve">M2    </v>
          </cell>
          <cell r="D4256" t="str">
            <v>CR</v>
          </cell>
          <cell r="E4256" t="str">
            <v>25,23</v>
          </cell>
        </row>
        <row r="4257">
          <cell r="A4257">
            <v>7197</v>
          </cell>
          <cell r="B4257" t="str">
            <v xml:space="preserve">TELHA DE FIBROCIMENTO ONDULADA E = 6 MM, DE 3,66 X 1,10 M (SEM AMIANTO)                                                                                                                                                                                                                                                                                                                                                                                                                                   </v>
          </cell>
          <cell r="C4257" t="str">
            <v xml:space="preserve">UN    </v>
          </cell>
          <cell r="D4257" t="str">
            <v>CR</v>
          </cell>
          <cell r="E4257" t="str">
            <v>106,50</v>
          </cell>
        </row>
        <row r="4258">
          <cell r="A4258">
            <v>7192</v>
          </cell>
          <cell r="B4258" t="str">
            <v xml:space="preserve">TELHA DE FIBROCIMENTO ONDULADA E = 8 MM, DE 1,53 X 1,10 M (SEM AMIANTO)                                                                                                                                                                                                                                                                                                                                                                                                                                   </v>
          </cell>
          <cell r="C4258" t="str">
            <v xml:space="preserve">UN    </v>
          </cell>
          <cell r="D4258" t="str">
            <v>CR</v>
          </cell>
          <cell r="E4258" t="str">
            <v>95,42</v>
          </cell>
        </row>
        <row r="4259">
          <cell r="A4259">
            <v>7193</v>
          </cell>
          <cell r="B4259" t="str">
            <v xml:space="preserve">TELHA DE FIBROCIMENTO ONDULADA E = 8 MM, DE 1,83 X 1,10 M (SEM AMIANTO)                                                                                                                                                                                                                                                                                                                                                                                                                                   </v>
          </cell>
          <cell r="C4259" t="str">
            <v xml:space="preserve">UN    </v>
          </cell>
          <cell r="D4259" t="str">
            <v>CR</v>
          </cell>
          <cell r="E4259" t="str">
            <v>107,43</v>
          </cell>
        </row>
        <row r="4260">
          <cell r="A4260">
            <v>7189</v>
          </cell>
          <cell r="B4260" t="str">
            <v xml:space="preserve">TELHA DE FIBROCIMENTO ONDULADA E = 8 MM, DE 2,44 X 1,10 M (SEM AMIANTO)                                                                                                                                                                                                                                                                                                                                                                                                                                   </v>
          </cell>
          <cell r="C4260" t="str">
            <v xml:space="preserve">UN    </v>
          </cell>
          <cell r="D4260" t="str">
            <v>CR</v>
          </cell>
          <cell r="E4260" t="str">
            <v>124,84</v>
          </cell>
        </row>
        <row r="4261">
          <cell r="A4261">
            <v>34402</v>
          </cell>
          <cell r="B4261" t="str">
            <v xml:space="preserve">TELHA DE FIBROCIMENTO ONDULADA E = 8 MM, DE 3,66 X 1,10 M (SEM AMIANTO)                                                                                                                                                                                                                                                                                                                                                                                                                                   </v>
          </cell>
          <cell r="C4261" t="str">
            <v xml:space="preserve">UN    </v>
          </cell>
          <cell r="D4261" t="str">
            <v>CR</v>
          </cell>
          <cell r="E4261" t="str">
            <v>176,25</v>
          </cell>
        </row>
        <row r="4262">
          <cell r="A4262">
            <v>7245</v>
          </cell>
          <cell r="B4262" t="str">
            <v xml:space="preserve">TELHA DE VIDRO TIPO FRANCESA, *39 X 23* CM                                                                                                                                                                                                                                                                                                                                                                                                                                                                </v>
          </cell>
          <cell r="C4262" t="str">
            <v xml:space="preserve">UN    </v>
          </cell>
          <cell r="D4262" t="str">
            <v>CR</v>
          </cell>
          <cell r="E4262" t="str">
            <v>30,75</v>
          </cell>
        </row>
        <row r="4263">
          <cell r="A4263">
            <v>34425</v>
          </cell>
          <cell r="B4263" t="str">
            <v xml:space="preserve">TELHA ESTRUTURAL DE FIBROCIMENTO 1 ABA, DE 0,52 X 2,00 M (SEM AMIANTO)                                                                                                                                                                                                                                                                                                                                                                                                                                    </v>
          </cell>
          <cell r="C4263" t="str">
            <v xml:space="preserve">UN    </v>
          </cell>
          <cell r="D4263" t="str">
            <v>CR</v>
          </cell>
          <cell r="E4263" t="str">
            <v>113,22</v>
          </cell>
        </row>
        <row r="4264">
          <cell r="A4264">
            <v>7223</v>
          </cell>
          <cell r="B4264" t="str">
            <v xml:space="preserve">TELHA ESTRUTURAL DE FIBROCIMENTO 1 ABA, DE 0,52 X 2,50 M (SEM AMIANTO)                                                                                                                                                                                                                                                                                                                                                                                                                                    </v>
          </cell>
          <cell r="C4264" t="str">
            <v xml:space="preserve">UN    </v>
          </cell>
          <cell r="D4264" t="str">
            <v>CR</v>
          </cell>
          <cell r="E4264" t="str">
            <v>126,17</v>
          </cell>
        </row>
        <row r="4265">
          <cell r="A4265">
            <v>7234</v>
          </cell>
          <cell r="B4265" t="str">
            <v xml:space="preserve">TELHA ESTRUTURAL DE FIBROCIMENTO 1 ABA, DE 0,52 X 3,60 M (SEM AMIANTO)                                                                                                                                                                                                                                                                                                                                                                                                                                    </v>
          </cell>
          <cell r="C4265" t="str">
            <v xml:space="preserve">UN    </v>
          </cell>
          <cell r="D4265" t="str">
            <v>CR</v>
          </cell>
          <cell r="E4265" t="str">
            <v>190,40</v>
          </cell>
        </row>
        <row r="4266">
          <cell r="A4266">
            <v>7224</v>
          </cell>
          <cell r="B4266" t="str">
            <v xml:space="preserve">TELHA ESTRUTURAL DE FIBROCIMENTO 1 ABA, DE 0,52 X 4,00 M (SEM AMIANTO)                                                                                                                                                                                                                                                                                                                                                                                                                                    </v>
          </cell>
          <cell r="C4266" t="str">
            <v xml:space="preserve">UN    </v>
          </cell>
          <cell r="D4266" t="str">
            <v>CR</v>
          </cell>
          <cell r="E4266" t="str">
            <v>231,95</v>
          </cell>
        </row>
        <row r="4267">
          <cell r="A4267">
            <v>7225</v>
          </cell>
          <cell r="B4267" t="str">
            <v xml:space="preserve">TELHA ESTRUTURAL DE FIBROCIMENTO 1 ABA, DE 0,52 X 5,00 M (SEM AMIANTO)                                                                                                                                                                                                                                                                                                                                                                                                                                    </v>
          </cell>
          <cell r="C4267" t="str">
            <v xml:space="preserve">UN    </v>
          </cell>
          <cell r="D4267" t="str">
            <v>CR</v>
          </cell>
          <cell r="E4267" t="str">
            <v>248,72</v>
          </cell>
        </row>
        <row r="4268">
          <cell r="A4268">
            <v>7226</v>
          </cell>
          <cell r="B4268" t="str">
            <v xml:space="preserve">TELHA ESTRUTURAL DE FIBROCIMENTO 1 ABA, DE 0,52 X 5,50 M (SEM AMIANTO)                                                                                                                                                                                                                                                                                                                                                                                                                                    </v>
          </cell>
          <cell r="C4268" t="str">
            <v xml:space="preserve">UN    </v>
          </cell>
          <cell r="D4268" t="str">
            <v>CR</v>
          </cell>
          <cell r="E4268" t="str">
            <v>265,41</v>
          </cell>
        </row>
        <row r="4269">
          <cell r="A4269">
            <v>7227</v>
          </cell>
          <cell r="B4269" t="str">
            <v xml:space="preserve">TELHA ESTRUTURAL DE FIBROCIMENTO 1 ABA, DE 0,52 X 6,50 M (SEM AMIANTO)                                                                                                                                                                                                                                                                                                                                                                                                                                    </v>
          </cell>
          <cell r="C4269" t="str">
            <v xml:space="preserve">UN    </v>
          </cell>
          <cell r="D4269" t="str">
            <v>CR</v>
          </cell>
          <cell r="E4269" t="str">
            <v>302,11</v>
          </cell>
        </row>
        <row r="4270">
          <cell r="A4270">
            <v>7212</v>
          </cell>
          <cell r="B4270" t="str">
            <v xml:space="preserve">TELHA ESTRUTURAL DE FIBROCIMENTO 1 ABA, DE 0,52 X 7,20 M (SEM AMIANTO)                                                                                                                                                                                                                                                                                                                                                                                                                                    </v>
          </cell>
          <cell r="C4270" t="str">
            <v xml:space="preserve">UN    </v>
          </cell>
          <cell r="D4270" t="str">
            <v>CR</v>
          </cell>
          <cell r="E4270" t="str">
            <v>331,95</v>
          </cell>
        </row>
        <row r="4271">
          <cell r="A4271">
            <v>7229</v>
          </cell>
          <cell r="B4271" t="str">
            <v xml:space="preserve">TELHA ESTRUTURAL DE FIBROCIMENTO 2 ABAS, DE 1,00 X 3,00 M (SEM AMIANTO)                                                                                                                                                                                                                                                                                                                                                                                                                                   </v>
          </cell>
          <cell r="C4271" t="str">
            <v xml:space="preserve">UN    </v>
          </cell>
          <cell r="D4271" t="str">
            <v>CR</v>
          </cell>
          <cell r="E4271" t="str">
            <v>210,41</v>
          </cell>
        </row>
        <row r="4272">
          <cell r="A4272">
            <v>7230</v>
          </cell>
          <cell r="B4272" t="str">
            <v xml:space="preserve">TELHA ESTRUTURAL DE FIBROCIMENTO 2 ABAS, DE 1,00 X 4,60 M (SEM AMIANTO)                                                                                                                                                                                                                                                                                                                                                                                                                                   </v>
          </cell>
          <cell r="C4272" t="str">
            <v xml:space="preserve">UN    </v>
          </cell>
          <cell r="D4272" t="str">
            <v>CR</v>
          </cell>
          <cell r="E4272" t="str">
            <v>350,29</v>
          </cell>
        </row>
        <row r="4273">
          <cell r="A4273">
            <v>7231</v>
          </cell>
          <cell r="B4273" t="str">
            <v xml:space="preserve">TELHA ESTRUTURAL DE FIBROCIMENTO 2 ABAS, DE 1,00 X 6,00 M (SEM AMIANTO)                                                                                                                                                                                                                                                                                                                                                                                                                                   </v>
          </cell>
          <cell r="C4273" t="str">
            <v xml:space="preserve">UN    </v>
          </cell>
          <cell r="D4273" t="str">
            <v>CR</v>
          </cell>
          <cell r="E4273" t="str">
            <v>496,92</v>
          </cell>
        </row>
        <row r="4274">
          <cell r="A4274">
            <v>7220</v>
          </cell>
          <cell r="B4274" t="str">
            <v xml:space="preserve">TELHA ESTRUTURAL DE FIBROCIMENTO 2 ABAS, DE 1,00 X 7,40 M (SEM AMIANTO)                                                                                                                                                                                                                                                                                                                                                                                                                                   </v>
          </cell>
          <cell r="C4274" t="str">
            <v xml:space="preserve">UN    </v>
          </cell>
          <cell r="D4274" t="str">
            <v>CR</v>
          </cell>
          <cell r="E4274" t="str">
            <v>613,40</v>
          </cell>
        </row>
        <row r="4275">
          <cell r="A4275">
            <v>34447</v>
          </cell>
          <cell r="B4275" t="str">
            <v xml:space="preserve">TELHA ESTRUTURAL DE FIBROCIMENTO 2 ABAS, DE 1,00 X 8,20 M (SEM AMIANTO)                                                                                                                                                                                                                                                                                                                                                                                                                                   </v>
          </cell>
          <cell r="C4275" t="str">
            <v xml:space="preserve">UN    </v>
          </cell>
          <cell r="D4275" t="str">
            <v>CR</v>
          </cell>
          <cell r="E4275" t="str">
            <v>685,87</v>
          </cell>
        </row>
        <row r="4276">
          <cell r="A4276">
            <v>7233</v>
          </cell>
          <cell r="B4276" t="str">
            <v xml:space="preserve">TELHA ESTRUTURAL DE FIBROCIMENTO 2 ABAS, DE 1,00 X 9,20 M (SEM AMIANTO)                                                                                                                                                                                                                                                                                                                                                                                                                                   </v>
          </cell>
          <cell r="C4276" t="str">
            <v xml:space="preserve">UN    </v>
          </cell>
          <cell r="D4276" t="str">
            <v>CR</v>
          </cell>
          <cell r="E4276" t="str">
            <v>786,80</v>
          </cell>
        </row>
        <row r="4277">
          <cell r="A4277">
            <v>40740</v>
          </cell>
          <cell r="B4277"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77" t="str">
            <v xml:space="preserve">M2    </v>
          </cell>
          <cell r="D4277" t="str">
            <v>CR</v>
          </cell>
          <cell r="E4277" t="str">
            <v>173,51</v>
          </cell>
        </row>
        <row r="4278">
          <cell r="A4278">
            <v>25007</v>
          </cell>
          <cell r="B4278" t="str">
            <v xml:space="preserve">TELHA ONDULADA EM ACO ZINCADO, ALTURA DE 17 MM, ESPESSURA DE 0,50 MM, LARGURA UTIL DE APROXIMADAMENTE 985 MM, SEM PINTURA                                                                                                                                                                                                                                                                                                                                                                                 </v>
          </cell>
          <cell r="C4278" t="str">
            <v xml:space="preserve">M2    </v>
          </cell>
          <cell r="D4278" t="str">
            <v xml:space="preserve">C </v>
          </cell>
          <cell r="E4278" t="str">
            <v>49,65</v>
          </cell>
        </row>
        <row r="4279">
          <cell r="A4279">
            <v>43071</v>
          </cell>
          <cell r="B4279"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79" t="str">
            <v xml:space="preserve">M2    </v>
          </cell>
          <cell r="D4279" t="str">
            <v>CR</v>
          </cell>
          <cell r="E4279" t="str">
            <v>195,37</v>
          </cell>
        </row>
        <row r="4280">
          <cell r="A4280">
            <v>39520</v>
          </cell>
          <cell r="B4280"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80" t="str">
            <v xml:space="preserve">M2    </v>
          </cell>
          <cell r="D4280" t="str">
            <v>CR</v>
          </cell>
          <cell r="E4280" t="str">
            <v>159,39</v>
          </cell>
        </row>
        <row r="4281">
          <cell r="A4281">
            <v>39521</v>
          </cell>
          <cell r="B4281"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81" t="str">
            <v xml:space="preserve">M2    </v>
          </cell>
          <cell r="D4281" t="str">
            <v>CR</v>
          </cell>
          <cell r="E4281" t="str">
            <v>164,60</v>
          </cell>
        </row>
        <row r="4282">
          <cell r="A4282">
            <v>39522</v>
          </cell>
          <cell r="B4282" t="str">
            <v xml:space="preserve">TELHA TERMOISOLANTE REVESTIDA EM ACO GALVANIZADO, FACES SUPERIOR E INFERIOR EM TELHA TRAPEZOIDAL (SEM ACESSORIOS DE FIXACAO), REVESTIMENTO COM ESPESSURA DE 0,50 MM COM PRE-PINTURA NAS DUAS FACES, NUCLEO EM POLIESTIRENO (EPS) DE 50 MM                                                                                                                                                                                                                                                                 </v>
          </cell>
          <cell r="C4282" t="str">
            <v xml:space="preserve">M2    </v>
          </cell>
          <cell r="D4282" t="str">
            <v>CR</v>
          </cell>
          <cell r="E4282" t="str">
            <v>169,97</v>
          </cell>
        </row>
        <row r="4283">
          <cell r="A4283">
            <v>7243</v>
          </cell>
          <cell r="B4283" t="str">
            <v xml:space="preserve">TELHA TRAPEZOIDAL EM ACO ZINCADO, SEM PINTURA, ALTURA DE APROXIMADAMENTE 40 MM, ESPESSURA DE 0,50 MM E LARGURA UTIL DE 980 MM                                                                                                                                                                                                                                                                                                                                                                             </v>
          </cell>
          <cell r="C4283" t="str">
            <v xml:space="preserve">M2    </v>
          </cell>
          <cell r="D4283" t="str">
            <v>CR</v>
          </cell>
          <cell r="E4283" t="str">
            <v>51,88</v>
          </cell>
        </row>
        <row r="4284">
          <cell r="A4284">
            <v>11067</v>
          </cell>
          <cell r="B4284" t="str">
            <v xml:space="preserve">TELHA TRAPEZOIDAL EM ALUMINIO, ALTURA DE *38* MM E ESPESSURA DE 0,5 MM (LARGURA TOTAL DE 1056 MM E COMPRIMENTO DE 5000 MM)                                                                                                                                                                                                                                                                                                                                                                                </v>
          </cell>
          <cell r="C4284" t="str">
            <v xml:space="preserve">UN    </v>
          </cell>
          <cell r="D4284" t="str">
            <v>CR</v>
          </cell>
          <cell r="E4284" t="str">
            <v>352,37</v>
          </cell>
        </row>
        <row r="4285">
          <cell r="A4285">
            <v>11068</v>
          </cell>
          <cell r="B4285" t="str">
            <v xml:space="preserve">TELHA TRAPEZOIDAL EM ALUMINIO, ALTURA DE *38* MM E ESPESSURA DE 0,7 MM (LARGURA TOTAL DE 1056 MM E COMPRIMENTO DE 5000 MM)                                                                                                                                                                                                                                                                                                                                                                                </v>
          </cell>
          <cell r="C4285" t="str">
            <v xml:space="preserve">UN    </v>
          </cell>
          <cell r="D4285" t="str">
            <v>CR</v>
          </cell>
          <cell r="E4285" t="str">
            <v>445,16</v>
          </cell>
        </row>
        <row r="4286">
          <cell r="A4286">
            <v>7246</v>
          </cell>
          <cell r="B4286" t="str">
            <v xml:space="preserve">TELHA VIDRO TIPO CANAL OU COLONIAL, C = 46 A 50 CM                                                                                                                                                                                                                                                                                                                                                                                                                                                        </v>
          </cell>
          <cell r="C4286" t="str">
            <v xml:space="preserve">UN    </v>
          </cell>
          <cell r="D4286" t="str">
            <v>CR</v>
          </cell>
          <cell r="E4286" t="str">
            <v>33,96</v>
          </cell>
        </row>
        <row r="4287">
          <cell r="A4287">
            <v>41097</v>
          </cell>
          <cell r="B4287" t="str">
            <v xml:space="preserve">TELHADOR  (MENSALISTA)                                                                                                                                                                                                                                                                                                                                                                                                                                                                                    </v>
          </cell>
          <cell r="C4287" t="str">
            <v xml:space="preserve">MES   </v>
          </cell>
          <cell r="D4287" t="str">
            <v>CR</v>
          </cell>
          <cell r="E4287" t="str">
            <v>4.118,35</v>
          </cell>
        </row>
        <row r="4288">
          <cell r="A4288">
            <v>12869</v>
          </cell>
          <cell r="B4288" t="str">
            <v xml:space="preserve">TELHADOR (HORISTA)                                                                                                                                                                                                                                                                                                                                                                                                                                                                                        </v>
          </cell>
          <cell r="C4288" t="str">
            <v xml:space="preserve">H     </v>
          </cell>
          <cell r="D4288" t="str">
            <v>CR</v>
          </cell>
          <cell r="E4288" t="str">
            <v>23,52</v>
          </cell>
        </row>
        <row r="4289">
          <cell r="A4289">
            <v>1574</v>
          </cell>
          <cell r="B4289" t="str">
            <v xml:space="preserve">TERMINAL A COMPRESSAO EM COBRE ESTANHADO PARA CABO 10 MM2, 1 FURO E 1 COMPRESSAO, PARA PARAFUSO DE FIXACAO M6                                                                                                                                                                                                                                                                                                                                                                                             </v>
          </cell>
          <cell r="C4289" t="str">
            <v xml:space="preserve">UN    </v>
          </cell>
          <cell r="D4289" t="str">
            <v>CR</v>
          </cell>
          <cell r="E4289" t="str">
            <v>1,63</v>
          </cell>
        </row>
        <row r="4290">
          <cell r="A4290">
            <v>1581</v>
          </cell>
          <cell r="B4290" t="str">
            <v xml:space="preserve">TERMINAL A COMPRESSAO EM COBRE ESTANHADO PARA CABO 120 MM2, 1 FURO E 1 COMPRESSAO, PARA PARAFUSO DE FIXACAO M12                                                                                                                                                                                                                                                                                                                                                                                           </v>
          </cell>
          <cell r="C4290" t="str">
            <v xml:space="preserve">UN    </v>
          </cell>
          <cell r="D4290" t="str">
            <v>CR</v>
          </cell>
          <cell r="E4290" t="str">
            <v>11,31</v>
          </cell>
        </row>
        <row r="4291">
          <cell r="A4291">
            <v>1575</v>
          </cell>
          <cell r="B4291" t="str">
            <v xml:space="preserve">TERMINAL A COMPRESSAO EM COBRE ESTANHADO PARA CABO 16 MM2, 1 FURO E 1 COMPRESSAO, PARA PARAFUSO DE FIXACAO M6                                                                                                                                                                                                                                                                                                                                                                                             </v>
          </cell>
          <cell r="C4291" t="str">
            <v xml:space="preserve">UN    </v>
          </cell>
          <cell r="D4291" t="str">
            <v>CR</v>
          </cell>
          <cell r="E4291" t="str">
            <v>1,93</v>
          </cell>
        </row>
        <row r="4292">
          <cell r="A4292">
            <v>1570</v>
          </cell>
          <cell r="B4292" t="str">
            <v xml:space="preserve">TERMINAL A COMPRESSAO EM COBRE ESTANHADO PARA CABO 2,5 MM2, 1 FURO E 1 COMPRESSAO, PARA PARAFUSO DE FIXACAO M5                                                                                                                                                                                                                                                                                                                                                                                            </v>
          </cell>
          <cell r="C4292" t="str">
            <v xml:space="preserve">UN    </v>
          </cell>
          <cell r="D4292" t="str">
            <v>CR</v>
          </cell>
          <cell r="E4292" t="str">
            <v>0,97</v>
          </cell>
        </row>
        <row r="4293">
          <cell r="A4293">
            <v>1576</v>
          </cell>
          <cell r="B4293" t="str">
            <v xml:space="preserve">TERMINAL A COMPRESSAO EM COBRE ESTANHADO PARA CABO 25 MM2, 1 FURO E 1 COMPRESSAO, PARA PARAFUSO DE FIXACAO M8                                                                                                                                                                                                                                                                                                                                                                                             </v>
          </cell>
          <cell r="C4293" t="str">
            <v xml:space="preserve">UN    </v>
          </cell>
          <cell r="D4293" t="str">
            <v>CR</v>
          </cell>
          <cell r="E4293" t="str">
            <v>2,68</v>
          </cell>
        </row>
        <row r="4294">
          <cell r="A4294">
            <v>1577</v>
          </cell>
          <cell r="B4294" t="str">
            <v xml:space="preserve">TERMINAL A COMPRESSAO EM COBRE ESTANHADO PARA CABO 35 MM2, 1 FURO E 1 COMPRESSAO, PARA PARAFUSO DE FIXACAO M8                                                                                                                                                                                                                                                                                                                                                                                             </v>
          </cell>
          <cell r="C4294" t="str">
            <v xml:space="preserve">UN    </v>
          </cell>
          <cell r="D4294" t="str">
            <v>CR</v>
          </cell>
          <cell r="E4294" t="str">
            <v>3,02</v>
          </cell>
        </row>
        <row r="4295">
          <cell r="A4295">
            <v>1571</v>
          </cell>
          <cell r="B4295" t="str">
            <v xml:space="preserve">TERMINAL A COMPRESSAO EM COBRE ESTANHADO PARA CABO 4 MM2, 1 FURO E 1 COMPRESSAO, PARA PARAFUSO DE FIXACAO M5                                                                                                                                                                                                                                                                                                                                                                                              </v>
          </cell>
          <cell r="C4295" t="str">
            <v xml:space="preserve">UN    </v>
          </cell>
          <cell r="D4295" t="str">
            <v>CR</v>
          </cell>
          <cell r="E4295" t="str">
            <v>1,26</v>
          </cell>
        </row>
        <row r="4296">
          <cell r="A4296">
            <v>1578</v>
          </cell>
          <cell r="B4296" t="str">
            <v xml:space="preserve">TERMINAL A COMPRESSAO EM COBRE ESTANHADO PARA CABO 50 MM2, 1 FURO E 1 COMPRESSAO, PARA PARAFUSO DE FIXACAO M8                                                                                                                                                                                                                                                                                                                                                                                             </v>
          </cell>
          <cell r="C4296" t="str">
            <v xml:space="preserve">UN    </v>
          </cell>
          <cell r="D4296" t="str">
            <v>CR</v>
          </cell>
          <cell r="E4296" t="str">
            <v>5,24</v>
          </cell>
        </row>
        <row r="4297">
          <cell r="A4297">
            <v>1573</v>
          </cell>
          <cell r="B4297" t="str">
            <v xml:space="preserve">TERMINAL A COMPRESSAO EM COBRE ESTANHADO PARA CABO 6 MM2, 1 FURO E 1 COMPRESSAO, PARA PARAFUSO DE FIXACAO M6                                                                                                                                                                                                                                                                                                                                                                                              </v>
          </cell>
          <cell r="C4297" t="str">
            <v xml:space="preserve">UN    </v>
          </cell>
          <cell r="D4297" t="str">
            <v>CR</v>
          </cell>
          <cell r="E4297" t="str">
            <v>1,51</v>
          </cell>
        </row>
        <row r="4298">
          <cell r="A4298">
            <v>1579</v>
          </cell>
          <cell r="B4298" t="str">
            <v xml:space="preserve">TERMINAL A COMPRESSAO EM COBRE ESTANHADO PARA CABO 70 MM2, 1 FURO E 1 COMPRESSAO, PARA PARAFUSO DE FIXACAO M10                                                                                                                                                                                                                                                                                                                                                                                            </v>
          </cell>
          <cell r="C4298" t="str">
            <v xml:space="preserve">UN    </v>
          </cell>
          <cell r="D4298" t="str">
            <v>CR</v>
          </cell>
          <cell r="E4298" t="str">
            <v>6,53</v>
          </cell>
        </row>
        <row r="4299">
          <cell r="A4299">
            <v>1580</v>
          </cell>
          <cell r="B4299" t="str">
            <v xml:space="preserve">TERMINAL A COMPRESSAO EM COBRE ESTANHADO PARA CABO 95 MM2, 1 FURO E 1 COMPRESSAO, PARA PARAFUSO DE FIXACAO M12                                                                                                                                                                                                                                                                                                                                                                                            </v>
          </cell>
          <cell r="C4299" t="str">
            <v xml:space="preserve">UN    </v>
          </cell>
          <cell r="D4299" t="str">
            <v>CR</v>
          </cell>
          <cell r="E4299" t="str">
            <v>8,04</v>
          </cell>
        </row>
        <row r="4300">
          <cell r="A4300">
            <v>39321</v>
          </cell>
          <cell r="B4300" t="str">
            <v xml:space="preserve">TERMINAL DE VENTILACAO, 100 MM, SERIE NORMAL, ESGOTO PREDIAL                                                                                                                                                                                                                                                                                                                                                                                                                                              </v>
          </cell>
          <cell r="C4300" t="str">
            <v xml:space="preserve">UN    </v>
          </cell>
          <cell r="D4300" t="str">
            <v>CR</v>
          </cell>
          <cell r="E4300" t="str">
            <v>23,13</v>
          </cell>
        </row>
        <row r="4301">
          <cell r="A4301">
            <v>39319</v>
          </cell>
          <cell r="B4301" t="str">
            <v xml:space="preserve">TERMINAL DE VENTILACAO, 50 MM, SERIE NORMAL, ESGOTO PREDIAL                                                                                                                                                                                                                                                                                                                                                                                                                                               </v>
          </cell>
          <cell r="C4301" t="str">
            <v xml:space="preserve">UN    </v>
          </cell>
          <cell r="D4301" t="str">
            <v>CR</v>
          </cell>
          <cell r="E4301" t="str">
            <v>9,63</v>
          </cell>
        </row>
        <row r="4302">
          <cell r="A4302">
            <v>39320</v>
          </cell>
          <cell r="B4302" t="str">
            <v xml:space="preserve">TERMINAL DE VENTILACAO, 75 MM, SERIE NORMAL, ESGOTO PREDIAL                                                                                                                                                                                                                                                                                                                                                                                                                                               </v>
          </cell>
          <cell r="C4302" t="str">
            <v xml:space="preserve">UN    </v>
          </cell>
          <cell r="D4302" t="str">
            <v>CR</v>
          </cell>
          <cell r="E4302" t="str">
            <v>18,51</v>
          </cell>
        </row>
        <row r="4303">
          <cell r="A4303">
            <v>1591</v>
          </cell>
          <cell r="B4303" t="str">
            <v xml:space="preserve">TERMINAL METALICO A PRESSAO PARA 1 CABO DE 120 MM2, COM 1 FURO DE FIXACAO                                                                                                                                                                                                                                                                                                                                                                                                                                 </v>
          </cell>
          <cell r="C4303" t="str">
            <v xml:space="preserve">UN    </v>
          </cell>
          <cell r="D4303" t="str">
            <v>CR</v>
          </cell>
          <cell r="E4303" t="str">
            <v>24,95</v>
          </cell>
        </row>
        <row r="4304">
          <cell r="A4304">
            <v>1547</v>
          </cell>
          <cell r="B4304" t="str">
            <v xml:space="preserve">TERMINAL METALICO A PRESSAO PARA 1 CABO DE 150 A 185 MM2, COM 2 FUROS PARA FIXACAO                                                                                                                                                                                                                                                                                                                                                                                                                        </v>
          </cell>
          <cell r="C4304" t="str">
            <v xml:space="preserve">UN    </v>
          </cell>
          <cell r="D4304" t="str">
            <v>CR</v>
          </cell>
          <cell r="E4304" t="str">
            <v>130,72</v>
          </cell>
        </row>
        <row r="4305">
          <cell r="A4305">
            <v>38196</v>
          </cell>
          <cell r="B4305" t="str">
            <v xml:space="preserve">TERMINAL METALICO A PRESSAO PARA 1 CABO DE 150 MM2, COM 1 FURO DE FIXACAO                                                                                                                                                                                                                                                                                                                                                                                                                                 </v>
          </cell>
          <cell r="C4305" t="str">
            <v xml:space="preserve">UN    </v>
          </cell>
          <cell r="D4305" t="str">
            <v>CR</v>
          </cell>
          <cell r="E4305" t="str">
            <v>25,46</v>
          </cell>
        </row>
        <row r="4306">
          <cell r="A4306">
            <v>1543</v>
          </cell>
          <cell r="B4306" t="str">
            <v xml:space="preserve">TERMINAL METALICO A PRESSAO PARA 1 CABO DE 16 A 25 MM2, COM 2 FUROS PARA FIXACAO                                                                                                                                                                                                                                                                                                                                                                                                                          </v>
          </cell>
          <cell r="C4306" t="str">
            <v xml:space="preserve">UN    </v>
          </cell>
          <cell r="D4306" t="str">
            <v>CR</v>
          </cell>
          <cell r="E4306" t="str">
            <v>27,05</v>
          </cell>
        </row>
        <row r="4307">
          <cell r="A4307">
            <v>1585</v>
          </cell>
          <cell r="B4307" t="str">
            <v xml:space="preserve">TERMINAL METALICO A PRESSAO PARA 1 CABO DE 16 MM2, COM 1 FURO DE FIXACAO                                                                                                                                                                                                                                                                                                                                                                                                                                  </v>
          </cell>
          <cell r="C4307" t="str">
            <v xml:space="preserve">UN    </v>
          </cell>
          <cell r="D4307" t="str">
            <v>CR</v>
          </cell>
          <cell r="E4307" t="str">
            <v>5,24</v>
          </cell>
        </row>
        <row r="4308">
          <cell r="A4308">
            <v>1593</v>
          </cell>
          <cell r="B4308" t="str">
            <v xml:space="preserve">TERMINAL METALICO A PRESSAO PARA 1 CABO DE 185 MM2, COM 1 FURO DE FIXACAO                                                                                                                                                                                                                                                                                                                                                                                                                                 </v>
          </cell>
          <cell r="C4308" t="str">
            <v xml:space="preserve">UN    </v>
          </cell>
          <cell r="D4308" t="str">
            <v>CR</v>
          </cell>
          <cell r="E4308" t="str">
            <v>27,82</v>
          </cell>
        </row>
        <row r="4309">
          <cell r="A4309">
            <v>11838</v>
          </cell>
          <cell r="B4309" t="str">
            <v xml:space="preserve">TERMINAL METALICO A PRESSAO PARA 1 CABO DE 240 MM2, COM 1 FURO DE FIXACAO                                                                                                                                                                                                                                                                                                                                                                                                                                 </v>
          </cell>
          <cell r="C4309" t="str">
            <v xml:space="preserve">UN    </v>
          </cell>
          <cell r="D4309" t="str">
            <v>CR</v>
          </cell>
          <cell r="E4309" t="str">
            <v>36,71</v>
          </cell>
        </row>
        <row r="4310">
          <cell r="A4310">
            <v>1594</v>
          </cell>
          <cell r="B4310" t="str">
            <v xml:space="preserve">TERMINAL METALICO A PRESSAO PARA 1 CABO DE 25 A 35 MM2, COM 2 FUROS PARA FIXACAO                                                                                                                                                                                                                                                                                                                                                                                                                          </v>
          </cell>
          <cell r="C4310" t="str">
            <v xml:space="preserve">UN    </v>
          </cell>
          <cell r="D4310" t="str">
            <v>CR</v>
          </cell>
          <cell r="E4310" t="str">
            <v>37,12</v>
          </cell>
        </row>
        <row r="4311">
          <cell r="A4311">
            <v>1586</v>
          </cell>
          <cell r="B4311" t="str">
            <v xml:space="preserve">TERMINAL METALICO A PRESSAO PARA 1 CABO DE 25 MM2, COM 1 FURO DE FIXACAO                                                                                                                                                                                                                                                                                                                                                                                                                                  </v>
          </cell>
          <cell r="C4311" t="str">
            <v xml:space="preserve">UN    </v>
          </cell>
          <cell r="D4311" t="str">
            <v>CR</v>
          </cell>
          <cell r="E4311" t="str">
            <v>6,63</v>
          </cell>
        </row>
        <row r="4312">
          <cell r="A4312">
            <v>11839</v>
          </cell>
          <cell r="B4312" t="str">
            <v xml:space="preserve">TERMINAL METALICO A PRESSAO PARA 1 CABO DE 300 MM2, COM 1 FURO DE FIXACAO                                                                                                                                                                                                                                                                                                                                                                                                                                 </v>
          </cell>
          <cell r="C4312" t="str">
            <v xml:space="preserve">UN    </v>
          </cell>
          <cell r="D4312" t="str">
            <v>CR</v>
          </cell>
          <cell r="E4312" t="str">
            <v>53,42</v>
          </cell>
        </row>
        <row r="4313">
          <cell r="A4313">
            <v>1587</v>
          </cell>
          <cell r="B4313" t="str">
            <v xml:space="preserve">TERMINAL METALICO A PRESSAO PARA 1 CABO DE 35 MM2, COM 1 FURO DE FIXACAO                                                                                                                                                                                                                                                                                                                                                                                                                                  </v>
          </cell>
          <cell r="C4313" t="str">
            <v xml:space="preserve">UN    </v>
          </cell>
          <cell r="D4313" t="str">
            <v>CR</v>
          </cell>
          <cell r="E4313" t="str">
            <v>6,75</v>
          </cell>
        </row>
        <row r="4314">
          <cell r="A4314">
            <v>1545</v>
          </cell>
          <cell r="B4314" t="str">
            <v xml:space="preserve">TERMINAL METALICO A PRESSAO PARA 1 CABO DE 50 A 70 MM2, COM 2 FUROS PARA FIXACAO                                                                                                                                                                                                                                                                                                                                                                                                                          </v>
          </cell>
          <cell r="C4314" t="str">
            <v xml:space="preserve">UN    </v>
          </cell>
          <cell r="D4314" t="str">
            <v>CR</v>
          </cell>
          <cell r="E4314" t="str">
            <v>64,10</v>
          </cell>
        </row>
        <row r="4315">
          <cell r="A4315">
            <v>1588</v>
          </cell>
          <cell r="B4315" t="str">
            <v xml:space="preserve">TERMINAL METALICO A PRESSAO PARA 1 CABO DE 50 MM2, COM 1 FURO DE FIXACAO                                                                                                                                                                                                                                                                                                                                                                                                                                  </v>
          </cell>
          <cell r="C4315" t="str">
            <v xml:space="preserve">UN    </v>
          </cell>
          <cell r="D4315" t="str">
            <v>CR</v>
          </cell>
          <cell r="E4315" t="str">
            <v>9,26</v>
          </cell>
        </row>
        <row r="4316">
          <cell r="A4316">
            <v>1535</v>
          </cell>
          <cell r="B4316" t="str">
            <v xml:space="preserve">TERMINAL METALICO A PRESSAO PARA 1 CABO DE 6 A 10 MM2, COM 1 FURO DE FIXACAO                                                                                                                                                                                                                                                                                                                                                                                                                              </v>
          </cell>
          <cell r="C4316" t="str">
            <v xml:space="preserve">UN    </v>
          </cell>
          <cell r="D4316" t="str">
            <v>CR</v>
          </cell>
          <cell r="E4316" t="str">
            <v>5,34</v>
          </cell>
        </row>
        <row r="4317">
          <cell r="A4317">
            <v>1589</v>
          </cell>
          <cell r="B4317" t="str">
            <v xml:space="preserve">TERMINAL METALICO A PRESSAO PARA 1 CABO DE 70 MM2, COM 1 FURO DE FIXACAO                                                                                                                                                                                                                                                                                                                                                                                                                                  </v>
          </cell>
          <cell r="C4317" t="str">
            <v xml:space="preserve">UN    </v>
          </cell>
          <cell r="D4317" t="str">
            <v>CR</v>
          </cell>
          <cell r="E4317" t="str">
            <v>9,56</v>
          </cell>
        </row>
        <row r="4318">
          <cell r="A4318">
            <v>1546</v>
          </cell>
          <cell r="B4318" t="str">
            <v xml:space="preserve">TERMINAL METALICO A PRESSAO PARA 1 CABO DE 95 A 120 MM2, COM 2 FUROS PARA FIXACAO                                                                                                                                                                                                                                                                                                                                                                                                                         </v>
          </cell>
          <cell r="C4318" t="str">
            <v xml:space="preserve">UN    </v>
          </cell>
          <cell r="D4318" t="str">
            <v>CR</v>
          </cell>
          <cell r="E4318" t="str">
            <v>108,17</v>
          </cell>
        </row>
        <row r="4319">
          <cell r="A4319">
            <v>1590</v>
          </cell>
          <cell r="B4319" t="str">
            <v xml:space="preserve">TERMINAL METALICO A PRESSAO PARA 1 CABO DE 95 MM2, COM 1 FURO DE FIXACAO                                                                                                                                                                                                                                                                                                                                                                                                                                  </v>
          </cell>
          <cell r="C4319" t="str">
            <v xml:space="preserve">UN    </v>
          </cell>
          <cell r="D4319" t="str">
            <v>CR</v>
          </cell>
          <cell r="E4319" t="str">
            <v>16,82</v>
          </cell>
        </row>
        <row r="4320">
          <cell r="A4320">
            <v>1542</v>
          </cell>
          <cell r="B4320" t="str">
            <v xml:space="preserve">TERMINAL METALICO A PRESSAO 1 CABO, PARA CABOS DE 4 A 10 MM2, COM 2 FUROS PARA FIXACAO                                                                                                                                                                                                                                                                                                                                                                                                                    </v>
          </cell>
          <cell r="C4320" t="str">
            <v xml:space="preserve">UN    </v>
          </cell>
          <cell r="D4320" t="str">
            <v>CR</v>
          </cell>
          <cell r="E4320" t="str">
            <v>22,29</v>
          </cell>
        </row>
        <row r="4321">
          <cell r="A4321">
            <v>38415</v>
          </cell>
          <cell r="B4321" t="str">
            <v xml:space="preserve">TERMOFUSORA PARA TUBOS E CONEXOES EM PPR COM DIAMETROS DE 20 A 63 MM, POTENCIA DE 800 W, TENSAO 220 V                                                                                                                                                                                                                                                                                                                                                                                                     </v>
          </cell>
          <cell r="C4321" t="str">
            <v xml:space="preserve">UN    </v>
          </cell>
          <cell r="D4321" t="str">
            <v>CR</v>
          </cell>
          <cell r="E4321" t="str">
            <v>920,49</v>
          </cell>
        </row>
        <row r="4322">
          <cell r="A4322">
            <v>38414</v>
          </cell>
          <cell r="B4322" t="str">
            <v xml:space="preserve">TERMOFUSORA PARA TUBOS E CONEXOES EM PPR COM DIAMETROS DE 75 A 110 MM, POTENCIA DE *1100* W, TENSAO 220 V                                                                                                                                                                                                                                                                                                                                                                                                 </v>
          </cell>
          <cell r="C4322" t="str">
            <v xml:space="preserve">UN    </v>
          </cell>
          <cell r="D4322" t="str">
            <v>CR</v>
          </cell>
          <cell r="E4322" t="str">
            <v>1.291,92</v>
          </cell>
        </row>
        <row r="4323">
          <cell r="A4323">
            <v>38128</v>
          </cell>
          <cell r="B4323" t="str">
            <v xml:space="preserve">TERRA VEGETAL (ENSACADA)                                                                                                                                                                                                                                                                                                                                                                                                                                                                                  </v>
          </cell>
          <cell r="C4323" t="str">
            <v xml:space="preserve">KG    </v>
          </cell>
          <cell r="D4323" t="str">
            <v xml:space="preserve">C </v>
          </cell>
          <cell r="E4323" t="str">
            <v>1,00</v>
          </cell>
        </row>
        <row r="4324">
          <cell r="A4324">
            <v>7253</v>
          </cell>
          <cell r="B4324" t="str">
            <v xml:space="preserve">TERRA VEGETAL (GRANEL)                                                                                                                                                                                                                                                                                                                                                                                                                                                                                    </v>
          </cell>
          <cell r="C4324" t="str">
            <v xml:space="preserve">M3    </v>
          </cell>
          <cell r="D4324" t="str">
            <v>CR</v>
          </cell>
          <cell r="E4324" t="str">
            <v>214,28</v>
          </cell>
        </row>
        <row r="4325">
          <cell r="A4325">
            <v>4806</v>
          </cell>
          <cell r="B4325" t="str">
            <v xml:space="preserve">TESTEIRA ANTIDERRAPANTE PARA PISO VINILICO *5 X 2,5* CM, E = 2 MM                                                                                                                                                                                                                                                                                                                                                                                                                                         </v>
          </cell>
          <cell r="C4325" t="str">
            <v xml:space="preserve">M     </v>
          </cell>
          <cell r="D4325" t="str">
            <v>CR</v>
          </cell>
          <cell r="E4325" t="str">
            <v>18,52</v>
          </cell>
        </row>
        <row r="4326">
          <cell r="A4326">
            <v>34401</v>
          </cell>
          <cell r="B4326" t="str">
            <v xml:space="preserve">TIJOLO CERAMICO LAMINADO 5,5 X 11 X 23 CM (L X A X C)                                                                                                                                                                                                                                                                                                                                                                                                                                                     </v>
          </cell>
          <cell r="C4326" t="str">
            <v xml:space="preserve">UN    </v>
          </cell>
          <cell r="D4326" t="str">
            <v>CR</v>
          </cell>
          <cell r="E4326" t="str">
            <v>1,72</v>
          </cell>
        </row>
        <row r="4327">
          <cell r="A4327">
            <v>7260</v>
          </cell>
          <cell r="B4327" t="str">
            <v xml:space="preserve">TIJOLO CERAMICO MACICO APARENTE *6 X 12 X 24* CM (L X A X C)                                                                                                                                                                                                                                                                                                                                                                                                                                              </v>
          </cell>
          <cell r="C4327" t="str">
            <v xml:space="preserve">UN    </v>
          </cell>
          <cell r="D4327" t="str">
            <v>CR</v>
          </cell>
          <cell r="E4327" t="str">
            <v>1,52</v>
          </cell>
        </row>
        <row r="4328">
          <cell r="A4328">
            <v>7256</v>
          </cell>
          <cell r="B4328" t="str">
            <v xml:space="preserve">TIJOLO CERAMICO MACICO APARENTE 2 FUROS, *6,5 X 10 X 20* CM (L X A X C)                                                                                                                                                                                                                                                                                                                                                                                                                                   </v>
          </cell>
          <cell r="C4328" t="str">
            <v xml:space="preserve">UN    </v>
          </cell>
          <cell r="D4328" t="str">
            <v>CR</v>
          </cell>
          <cell r="E4328" t="str">
            <v>1,51</v>
          </cell>
        </row>
        <row r="4329">
          <cell r="A4329">
            <v>7258</v>
          </cell>
          <cell r="B4329" t="str">
            <v xml:space="preserve">TIJOLO CERAMICO MACICO COMUM *5 X 10 X 20* CM (L X A X C)                                                                                                                                                                                                                                                                                                                                                                                                                                                 </v>
          </cell>
          <cell r="C4329" t="str">
            <v xml:space="preserve">UN    </v>
          </cell>
          <cell r="D4329" t="str">
            <v>CR</v>
          </cell>
          <cell r="E4329" t="str">
            <v>0,61</v>
          </cell>
        </row>
        <row r="4330">
          <cell r="A4330">
            <v>34400</v>
          </cell>
          <cell r="B4330" t="str">
            <v xml:space="preserve">TIJOLO CERAMICO REFRATARIO 2,5 X 11,4 X 22,9 CM (L X A X C)                                                                                                                                                                                                                                                                                                                                                                                                                                               </v>
          </cell>
          <cell r="C4330" t="str">
            <v xml:space="preserve">UN    </v>
          </cell>
          <cell r="D4330" t="str">
            <v>CR</v>
          </cell>
          <cell r="E4330" t="str">
            <v>2,64</v>
          </cell>
        </row>
        <row r="4331">
          <cell r="A4331">
            <v>10617</v>
          </cell>
          <cell r="B4331" t="str">
            <v xml:space="preserve">TIJOLO CERAMICO REFRATARIO 6,3 X 11,4 X 22,9 CM (L X A X C)                                                                                                                                                                                                                                                                                                                                                                                                                                               </v>
          </cell>
          <cell r="C4331" t="str">
            <v xml:space="preserve">UN    </v>
          </cell>
          <cell r="D4331" t="str">
            <v>CR</v>
          </cell>
          <cell r="E4331" t="str">
            <v>5,06</v>
          </cell>
        </row>
        <row r="4332">
          <cell r="A4332">
            <v>44261</v>
          </cell>
          <cell r="B4332" t="str">
            <v xml:space="preserve">TIL CONDOMINIAL, PVC, DN 100 X 100 MM, PARA REDE COLETORA DE ESGOTO                                                                                                                                                                                                                                                                                                                                                                                                                                       </v>
          </cell>
          <cell r="C4332" t="str">
            <v xml:space="preserve">UN    </v>
          </cell>
          <cell r="D4332" t="str">
            <v>CR</v>
          </cell>
          <cell r="E4332" t="str">
            <v>153,69</v>
          </cell>
        </row>
        <row r="4333">
          <cell r="A4333">
            <v>7274</v>
          </cell>
          <cell r="B4333" t="str">
            <v xml:space="preserve">TIL PARA LIGACAO PREDIAL, EM PVC, JE, BBB, DN 100 X 100 MM, PARA REDE COLETORA ESGOTO                                                                                                                                                                                                                                                                                                                                                                                                                     </v>
          </cell>
          <cell r="C4333" t="str">
            <v xml:space="preserve">UN    </v>
          </cell>
          <cell r="D4333" t="str">
            <v>CR</v>
          </cell>
          <cell r="E4333" t="str">
            <v>74,40</v>
          </cell>
        </row>
        <row r="4334">
          <cell r="A4334">
            <v>44326</v>
          </cell>
          <cell r="B4334" t="str">
            <v xml:space="preserve">TIL RADIAL, PVC, JE, BBB, DN 300 X 200 MM, PARA REDE COLETORA DE ESGOTO (NBR 10.569)                                                                                                                                                                                                                                                                                                                                                                                                                      </v>
          </cell>
          <cell r="C4334" t="str">
            <v xml:space="preserve">UN    </v>
          </cell>
          <cell r="D4334" t="str">
            <v>CR</v>
          </cell>
          <cell r="E4334" t="str">
            <v>1.606,96</v>
          </cell>
        </row>
        <row r="4335">
          <cell r="A4335">
            <v>154</v>
          </cell>
          <cell r="B4335" t="str">
            <v xml:space="preserve">TINTA / REVESTIMENTO A BASE DE RESINA EPOXI COM ALCATRAO, BICOMPONENTE                                                                                                                                                                                                                                                                                                                                                                                                                                    </v>
          </cell>
          <cell r="C4335" t="str">
            <v xml:space="preserve">L     </v>
          </cell>
          <cell r="D4335" t="str">
            <v>CR</v>
          </cell>
          <cell r="E4335" t="str">
            <v>72,09</v>
          </cell>
        </row>
        <row r="4336">
          <cell r="A4336">
            <v>38121</v>
          </cell>
          <cell r="B4336" t="str">
            <v xml:space="preserve">TINTA A BASE DE RESINA ACRILICA EMULSIONADA EM AGUA, PARA SINALIZACAO HORIZONTAL VIARIA (NBR 13699:2012)                                                                                                                                                                                                                                                                                                                                                                                                  </v>
          </cell>
          <cell r="C4336" t="str">
            <v xml:space="preserve">L     </v>
          </cell>
          <cell r="D4336" t="str">
            <v>CR</v>
          </cell>
          <cell r="E4336" t="str">
            <v>20,96</v>
          </cell>
        </row>
        <row r="4337">
          <cell r="A4337">
            <v>43776</v>
          </cell>
          <cell r="B4337" t="str">
            <v xml:space="preserve">TINTA A OLEO BRILHANTE, PARA MADEIRAS E METAIS                                                                                                                                                                                                                                                                                                                                                                                                                                                            </v>
          </cell>
          <cell r="C4337" t="str">
            <v xml:space="preserve">L     </v>
          </cell>
          <cell r="D4337" t="str">
            <v>CR</v>
          </cell>
          <cell r="E4337" t="str">
            <v>27,30</v>
          </cell>
        </row>
        <row r="4338">
          <cell r="A4338">
            <v>7343</v>
          </cell>
          <cell r="B4338" t="str">
            <v xml:space="preserve">TINTA ACRILICA A BASE DE SOLVENTE, PARA SINALIZACAO HORIZONTAL VIARIA (NBR 11862)                                                                                                                                                                                                                                                                                                                                                                                                                         </v>
          </cell>
          <cell r="C4338" t="str">
            <v xml:space="preserve">L     </v>
          </cell>
          <cell r="D4338" t="str">
            <v>CR</v>
          </cell>
          <cell r="E4338" t="str">
            <v>18,54</v>
          </cell>
        </row>
        <row r="4339">
          <cell r="A4339">
            <v>7348</v>
          </cell>
          <cell r="B4339" t="str">
            <v xml:space="preserve">TINTA ACRILICA PREMIUM PARA PISO                                                                                                                                                                                                                                                                                                                                                                                                                                                                          </v>
          </cell>
          <cell r="C4339" t="str">
            <v xml:space="preserve">L     </v>
          </cell>
          <cell r="D4339" t="str">
            <v>CR</v>
          </cell>
          <cell r="E4339" t="str">
            <v>20,10</v>
          </cell>
        </row>
        <row r="4340">
          <cell r="A4340">
            <v>7313</v>
          </cell>
          <cell r="B4340" t="str">
            <v xml:space="preserve">TINTA ASFALTICA IMPERMEABILIZANTE DILUIDA EM SOLVENTE, PARA MATERIAIS CIMENTICIOS, METAL E MADEIRA                                                                                                                                                                                                                                                                                                                                                                                                        </v>
          </cell>
          <cell r="C4340" t="str">
            <v xml:space="preserve">L     </v>
          </cell>
          <cell r="D4340" t="str">
            <v>CR</v>
          </cell>
          <cell r="E4340" t="str">
            <v>23,94</v>
          </cell>
        </row>
        <row r="4341">
          <cell r="A4341">
            <v>7319</v>
          </cell>
          <cell r="B4341" t="str">
            <v xml:space="preserve">TINTA ASFALTICA IMPERMEABILIZANTE DISPERSA EM AGUA, PARA MATERIAIS CIMENTICIOS                                                                                                                                                                                                                                                                                                                                                                                                                            </v>
          </cell>
          <cell r="C4341" t="str">
            <v xml:space="preserve">L     </v>
          </cell>
          <cell r="D4341" t="str">
            <v>CR</v>
          </cell>
          <cell r="E4341" t="str">
            <v>13,70</v>
          </cell>
        </row>
        <row r="4342">
          <cell r="A4342">
            <v>7314</v>
          </cell>
          <cell r="B4342" t="str">
            <v xml:space="preserve">TINTA BORRACHA CLORADA, ACABAMENTO SEMIBRILHO, QUALQUER COR                                                                                                                                                                                                                                                                                                                                                                                                                                               </v>
          </cell>
          <cell r="C4342" t="str">
            <v xml:space="preserve">L     </v>
          </cell>
          <cell r="D4342" t="str">
            <v>CR</v>
          </cell>
          <cell r="E4342" t="str">
            <v>82,99</v>
          </cell>
        </row>
        <row r="4343">
          <cell r="A4343">
            <v>7304</v>
          </cell>
          <cell r="B4343" t="str">
            <v xml:space="preserve">TINTA EPOXI BASE AGUA PREMIUM, BRANCA                                                                                                                                                                                                                                                                                                                                                                                                                                                                     </v>
          </cell>
          <cell r="C4343" t="str">
            <v xml:space="preserve">L     </v>
          </cell>
          <cell r="D4343" t="str">
            <v>CR</v>
          </cell>
          <cell r="E4343" t="str">
            <v>80,91</v>
          </cell>
        </row>
        <row r="4344">
          <cell r="A4344">
            <v>43649</v>
          </cell>
          <cell r="B4344" t="str">
            <v xml:space="preserve">TINTA ESMALTE BASE AGUA PREMIUM ACETINADO                                                                                                                                                                                                                                                                                                                                                                                                                                                                 </v>
          </cell>
          <cell r="C4344" t="str">
            <v xml:space="preserve">L     </v>
          </cell>
          <cell r="D4344" t="str">
            <v>CR</v>
          </cell>
          <cell r="E4344" t="str">
            <v>41,85</v>
          </cell>
        </row>
        <row r="4345">
          <cell r="A4345">
            <v>43650</v>
          </cell>
          <cell r="B4345" t="str">
            <v xml:space="preserve">TINTA ESMALTE BASE AGUA PREMIUM BRILHANTE                                                                                                                                                                                                                                                                                                                                                                                                                                                                 </v>
          </cell>
          <cell r="C4345" t="str">
            <v xml:space="preserve">L     </v>
          </cell>
          <cell r="D4345" t="str">
            <v>CR</v>
          </cell>
          <cell r="E4345" t="str">
            <v>39,54</v>
          </cell>
        </row>
        <row r="4346">
          <cell r="A4346">
            <v>7311</v>
          </cell>
          <cell r="B4346" t="str">
            <v xml:space="preserve">TINTA ESMALTE SINTETICO PREMIUM ACETINADO                                                                                                                                                                                                                                                                                                                                                                                                                                                                 </v>
          </cell>
          <cell r="C4346" t="str">
            <v xml:space="preserve">L     </v>
          </cell>
          <cell r="D4346" t="str">
            <v>CR</v>
          </cell>
          <cell r="E4346" t="str">
            <v>40,51</v>
          </cell>
        </row>
        <row r="4347">
          <cell r="A4347">
            <v>7292</v>
          </cell>
          <cell r="B4347" t="str">
            <v xml:space="preserve">TINTA ESMALTE SINTETICO PREMIUM BRILHANTE                                                                                                                                                                                                                                                                                                                                                                                                                                                                 </v>
          </cell>
          <cell r="C4347" t="str">
            <v xml:space="preserve">L     </v>
          </cell>
          <cell r="D4347" t="str">
            <v xml:space="preserve">C </v>
          </cell>
          <cell r="E4347" t="str">
            <v>39,22</v>
          </cell>
        </row>
        <row r="4348">
          <cell r="A4348">
            <v>7293</v>
          </cell>
          <cell r="B4348" t="str">
            <v xml:space="preserve">TINTA ESMALTE SINTETICO PREMIUM DE DUPLA ACAO GRAFITE FOSCO PARA SUPERFICIES METALICAS FERROSAS                                                                                                                                                                                                                                                                                                                                                                                                           </v>
          </cell>
          <cell r="C4348" t="str">
            <v xml:space="preserve">L     </v>
          </cell>
          <cell r="D4348" t="str">
            <v>CR</v>
          </cell>
          <cell r="E4348" t="str">
            <v>43,39</v>
          </cell>
        </row>
        <row r="4349">
          <cell r="A4349">
            <v>7306</v>
          </cell>
          <cell r="B4349" t="str">
            <v xml:space="preserve">TINTA ESMALTE SINTETICO PREMIUM DE EFEITO PROTETOR DE SUPERFICIE METALICA ALUMINIO                                                                                                                                                                                                                                                                                                                                                                                                                        </v>
          </cell>
          <cell r="C4349" t="str">
            <v xml:space="preserve">L     </v>
          </cell>
          <cell r="D4349" t="str">
            <v>CR</v>
          </cell>
          <cell r="E4349" t="str">
            <v>47,88</v>
          </cell>
        </row>
        <row r="4350">
          <cell r="A4350">
            <v>7288</v>
          </cell>
          <cell r="B4350" t="str">
            <v xml:space="preserve">TINTA ESMALTE SINTETICO PREMIUM FOSCO                                                                                                                                                                                                                                                                                                                                                                                                                                                                     </v>
          </cell>
          <cell r="C4350" t="str">
            <v xml:space="preserve">L     </v>
          </cell>
          <cell r="D4350" t="str">
            <v>CR</v>
          </cell>
          <cell r="E4350" t="str">
            <v>39,76</v>
          </cell>
        </row>
        <row r="4351">
          <cell r="A4351">
            <v>43625</v>
          </cell>
          <cell r="B4351" t="str">
            <v xml:space="preserve">TINTA ESMALTE SINTETICO STANDARD ACETINADO                                                                                                                                                                                                                                                                                                                                                                                                                                                                </v>
          </cell>
          <cell r="C4351" t="str">
            <v xml:space="preserve">L     </v>
          </cell>
          <cell r="D4351" t="str">
            <v>CR</v>
          </cell>
          <cell r="E4351" t="str">
            <v>32,10</v>
          </cell>
        </row>
        <row r="4352">
          <cell r="A4352">
            <v>43647</v>
          </cell>
          <cell r="B4352" t="str">
            <v xml:space="preserve">TINTA ESMALTE SINTETICO STANDARD BRILHANTE                                                                                                                                                                                                                                                                                                                                                                                                                                                                </v>
          </cell>
          <cell r="C4352" t="str">
            <v xml:space="preserve">L     </v>
          </cell>
          <cell r="D4352" t="str">
            <v>CR</v>
          </cell>
          <cell r="E4352" t="str">
            <v>29,16</v>
          </cell>
        </row>
        <row r="4353">
          <cell r="A4353">
            <v>43648</v>
          </cell>
          <cell r="B4353" t="str">
            <v xml:space="preserve">TINTA ESMALTE SINTETICO STANDARD FOSCO                                                                                                                                                                                                                                                                                                                                                                                                                                                                    </v>
          </cell>
          <cell r="C4353" t="str">
            <v xml:space="preserve">L     </v>
          </cell>
          <cell r="D4353" t="str">
            <v>CR</v>
          </cell>
          <cell r="E4353" t="str">
            <v>28,14</v>
          </cell>
        </row>
        <row r="4354">
          <cell r="A4354">
            <v>35693</v>
          </cell>
          <cell r="B4354" t="str">
            <v xml:space="preserve">TINTA LATEX ACRILICA ECONOMICA, COR BRANCA                                                                                                                                                                                                                                                                                                                                                                                                                                                                </v>
          </cell>
          <cell r="C4354" t="str">
            <v xml:space="preserve">L     </v>
          </cell>
          <cell r="D4354" t="str">
            <v>CR</v>
          </cell>
          <cell r="E4354" t="str">
            <v>12,50</v>
          </cell>
        </row>
        <row r="4355">
          <cell r="A4355">
            <v>7356</v>
          </cell>
          <cell r="B4355" t="str">
            <v xml:space="preserve">TINTA LATEX ACRILICA PREMIUM, COR BRANCO FOSCO                                                                                                                                                                                                                                                                                                                                                                                                                                                            </v>
          </cell>
          <cell r="C4355" t="str">
            <v xml:space="preserve">L     </v>
          </cell>
          <cell r="D4355" t="str">
            <v xml:space="preserve">C </v>
          </cell>
          <cell r="E4355" t="str">
            <v>29,97</v>
          </cell>
        </row>
        <row r="4356">
          <cell r="A4356">
            <v>35692</v>
          </cell>
          <cell r="B4356" t="str">
            <v xml:space="preserve">TINTA LATEX ACRILICA STANDARD, COR BRANCA                                                                                                                                                                                                                                                                                                                                                                                                                                                                 </v>
          </cell>
          <cell r="C4356" t="str">
            <v xml:space="preserve">L     </v>
          </cell>
          <cell r="D4356" t="str">
            <v>CR</v>
          </cell>
          <cell r="E4356" t="str">
            <v>19,61</v>
          </cell>
        </row>
        <row r="4357">
          <cell r="A4357">
            <v>43624</v>
          </cell>
          <cell r="B4357" t="str">
            <v xml:space="preserve">TINTA LATEX ACRILICA SUPER PREMIUM, COR BRANCO FOSCO                                                                                                                                                                                                                                                                                                                                                                                                                                                      </v>
          </cell>
          <cell r="C4357" t="str">
            <v xml:space="preserve">L     </v>
          </cell>
          <cell r="D4357" t="str">
            <v>CR</v>
          </cell>
          <cell r="E4357" t="str">
            <v>36,53</v>
          </cell>
        </row>
        <row r="4358">
          <cell r="A4358">
            <v>7342</v>
          </cell>
          <cell r="B4358" t="str">
            <v xml:space="preserve">TINTA MINERAL IMPERMEAVEL EM PO, BRANCA                                                                                                                                                                                                                                                                                                                                                                                                                                                                   </v>
          </cell>
          <cell r="C4358" t="str">
            <v xml:space="preserve">KG    </v>
          </cell>
          <cell r="D4358" t="str">
            <v>CR</v>
          </cell>
          <cell r="E4358" t="str">
            <v>2,62</v>
          </cell>
        </row>
        <row r="4359">
          <cell r="A4359">
            <v>7350</v>
          </cell>
          <cell r="B4359" t="str">
            <v xml:space="preserve">TINTA/RESINA ACRILICA PREMIUM PARA CERAMICA, PEDRAS E OUTROS                                                                                                                                                                                                                                                                                                                                                                                                                                              </v>
          </cell>
          <cell r="C4359" t="str">
            <v xml:space="preserve">L     </v>
          </cell>
          <cell r="D4359" t="str">
            <v>CR</v>
          </cell>
          <cell r="E4359" t="str">
            <v>43,26</v>
          </cell>
        </row>
        <row r="4360">
          <cell r="A4360">
            <v>39574</v>
          </cell>
          <cell r="B4360" t="str">
            <v xml:space="preserve">TIRANTE COM ELO, EM ARAME GALVANIZADO RIGIDO, NUMERO 10, COMPRIMENTO 2000 MM, PARA PENDURAL DE FORRO REMOVIVEL                                                                                                                                                                                                                                                                                                                                                                                            </v>
          </cell>
          <cell r="C4360" t="str">
            <v xml:space="preserve">UN    </v>
          </cell>
          <cell r="D4360" t="str">
            <v>CR</v>
          </cell>
          <cell r="E4360" t="str">
            <v>3,74</v>
          </cell>
        </row>
        <row r="4361">
          <cell r="A4361">
            <v>11060</v>
          </cell>
          <cell r="B4361" t="str">
            <v xml:space="preserve">TIRANTE EM FERRO GALVANIZADO PARA CONTRAVENTAMENTO DE TELHA CANALETE 90, 1/4 " X 400 MM                                                                                                                                                                                                                                                                                                                                                                                                                   </v>
          </cell>
          <cell r="C4361" t="str">
            <v xml:space="preserve">UN    </v>
          </cell>
          <cell r="D4361" t="str">
            <v>CR</v>
          </cell>
          <cell r="E4361" t="str">
            <v>46,54</v>
          </cell>
        </row>
        <row r="4362">
          <cell r="A4362">
            <v>37401</v>
          </cell>
          <cell r="B4362" t="str">
            <v xml:space="preserve">TOALHEIRO PLASTICO TIPO DISPENSER PARA PAPEL TOALHA INTERFOLHADO                                                                                                                                                                                                                                                                                                                                                                                                                                          </v>
          </cell>
          <cell r="C4362" t="str">
            <v xml:space="preserve">UN    </v>
          </cell>
          <cell r="D4362" t="str">
            <v>CR</v>
          </cell>
          <cell r="E4362" t="str">
            <v>60,28</v>
          </cell>
        </row>
        <row r="4363">
          <cell r="A4363">
            <v>7525</v>
          </cell>
          <cell r="B4363" t="str">
            <v xml:space="preserve">TOMADA INDUSTRIAL DE EMBUTIR 3P+T 30 A, 440 V, COM TRAVA, COM PLACA                                                                                                                                                                                                                                                                                                                                                                                                                                       </v>
          </cell>
          <cell r="C4363" t="str">
            <v xml:space="preserve">UN    </v>
          </cell>
          <cell r="D4363" t="str">
            <v>CR</v>
          </cell>
          <cell r="E4363" t="str">
            <v>48,70</v>
          </cell>
        </row>
        <row r="4364">
          <cell r="A4364">
            <v>7524</v>
          </cell>
          <cell r="B4364" t="str">
            <v xml:space="preserve">TOMADA INDUSTRIAL DE EMBUTIR 3P+T 30 A, 440 V, COM TRAVA, SEM PLACA                                                                                                                                                                                                                                                                                                                                                                                                                                       </v>
          </cell>
          <cell r="C4364" t="str">
            <v xml:space="preserve">UN    </v>
          </cell>
          <cell r="D4364" t="str">
            <v>CR</v>
          </cell>
          <cell r="E4364" t="str">
            <v>45,89</v>
          </cell>
        </row>
        <row r="4365">
          <cell r="A4365">
            <v>38105</v>
          </cell>
          <cell r="B4365" t="str">
            <v xml:space="preserve">TOMADA PARA ANTENA DE TV, CABO COAXIAL DE 9 MM (APENAS MODULO)                                                                                                                                                                                                                                                                                                                                                                                                                                            </v>
          </cell>
          <cell r="C4365" t="str">
            <v xml:space="preserve">UN    </v>
          </cell>
          <cell r="D4365" t="str">
            <v>CR</v>
          </cell>
          <cell r="E4365" t="str">
            <v>11,79</v>
          </cell>
        </row>
        <row r="4366">
          <cell r="A4366">
            <v>38084</v>
          </cell>
          <cell r="B4366" t="str">
            <v xml:space="preserve">TOMADA PARA ANTENA DE TV, CABO COAXIAL DE 9 MM, CONJUNTO MONTADO PARA EMBUTIR 4" X 2" (PLACA + SUPORTE + MODULO)                                                                                                                                                                                                                                                                                                                                                                                          </v>
          </cell>
          <cell r="C4366" t="str">
            <v xml:space="preserve">UN    </v>
          </cell>
          <cell r="D4366" t="str">
            <v>CR</v>
          </cell>
          <cell r="E4366" t="str">
            <v>16,74</v>
          </cell>
        </row>
        <row r="4367">
          <cell r="A4367">
            <v>38103</v>
          </cell>
          <cell r="B4367" t="str">
            <v xml:space="preserve">TOMADA RJ11, 2 FIOS (APENAS MODULO)                                                                                                                                                                                                                                                                                                                                                                                                                                                                       </v>
          </cell>
          <cell r="C4367" t="str">
            <v xml:space="preserve">UN    </v>
          </cell>
          <cell r="D4367" t="str">
            <v>CR</v>
          </cell>
          <cell r="E4367" t="str">
            <v>17,70</v>
          </cell>
        </row>
        <row r="4368">
          <cell r="A4368">
            <v>38082</v>
          </cell>
          <cell r="B4368" t="str">
            <v xml:space="preserve">TOMADA RJ11, 2 FIOS, CONJUNTO MONTADO PARA EMBUTIR 4" X 2" (PLACA + SUPORTE + MODULO)                                                                                                                                                                                                                                                                                                                                                                                                                     </v>
          </cell>
          <cell r="C4368" t="str">
            <v xml:space="preserve">UN    </v>
          </cell>
          <cell r="D4368" t="str">
            <v>CR</v>
          </cell>
          <cell r="E4368" t="str">
            <v>21,80</v>
          </cell>
        </row>
        <row r="4369">
          <cell r="A4369">
            <v>38104</v>
          </cell>
          <cell r="B4369" t="str">
            <v xml:space="preserve">TOMADA RJ45, 8 FIOS, CAT 5E (APENAS MODULO)                                                                                                                                                                                                                                                                                                                                                                                                                                                               </v>
          </cell>
          <cell r="C4369" t="str">
            <v xml:space="preserve">UN    </v>
          </cell>
          <cell r="D4369" t="str">
            <v>CR</v>
          </cell>
          <cell r="E4369" t="str">
            <v>34,65</v>
          </cell>
        </row>
        <row r="4370">
          <cell r="A4370">
            <v>38083</v>
          </cell>
          <cell r="B4370" t="str">
            <v xml:space="preserve">TOMADA RJ45, 8 FIOS, CAT 5E, CONJUNTO MONTADO PARA EMBUTIR 4" X 2" (PLACA + SUPORTE + MODULO)                                                                                                                                                                                                                                                                                                                                                                                                             </v>
          </cell>
          <cell r="C4370" t="str">
            <v xml:space="preserve">UN    </v>
          </cell>
          <cell r="D4370" t="str">
            <v>CR</v>
          </cell>
          <cell r="E4370" t="str">
            <v>38,47</v>
          </cell>
        </row>
        <row r="4371">
          <cell r="A4371">
            <v>38101</v>
          </cell>
          <cell r="B4371" t="str">
            <v xml:space="preserve">TOMADA 2P+T 10A, 250V  (APENAS MODULO)                                                                                                                                                                                                                                                                                                                                                                                                                                                                    </v>
          </cell>
          <cell r="C4371" t="str">
            <v xml:space="preserve">UN    </v>
          </cell>
          <cell r="D4371" t="str">
            <v>CR</v>
          </cell>
          <cell r="E4371" t="str">
            <v>8,41</v>
          </cell>
        </row>
        <row r="4372">
          <cell r="A4372">
            <v>7528</v>
          </cell>
          <cell r="B4372" t="str">
            <v xml:space="preserve">TOMADA 2P+T 10A, 250V, CONJUNTO MONTADO PARA EMBUTIR 4" X 2" (PLACA + SUPORTE + MODULO)                                                                                                                                                                                                                                                                                                                                                                                                                   </v>
          </cell>
          <cell r="C4372" t="str">
            <v xml:space="preserve">UN    </v>
          </cell>
          <cell r="D4372" t="str">
            <v xml:space="preserve">C </v>
          </cell>
          <cell r="E4372" t="str">
            <v>9,89</v>
          </cell>
        </row>
        <row r="4373">
          <cell r="A4373">
            <v>12147</v>
          </cell>
          <cell r="B4373" t="str">
            <v xml:space="preserve">TOMADA 2P+T 10A, 250V, CONJUNTO MONTADO PARA SOBREPOR 4" X 2" (CAIXA + MODULO)                                                                                                                                                                                                                                                                                                                                                                                                                            </v>
          </cell>
          <cell r="C4373" t="str">
            <v xml:space="preserve">UN    </v>
          </cell>
          <cell r="D4373" t="str">
            <v>CR</v>
          </cell>
          <cell r="E4373" t="str">
            <v>15,08</v>
          </cell>
        </row>
        <row r="4374">
          <cell r="A4374">
            <v>38075</v>
          </cell>
          <cell r="B4374" t="str">
            <v xml:space="preserve">TOMADA 2P+T 20A 250V, CONJUNTO MONTADO PARA EMBUTIR 4" X 2" (PLACA + SUPORTE + MODULO)                                                                                                                                                                                                                                                                                                                                                                                                                    </v>
          </cell>
          <cell r="C4374" t="str">
            <v xml:space="preserve">UN    </v>
          </cell>
          <cell r="D4374" t="str">
            <v>CR</v>
          </cell>
          <cell r="E4374" t="str">
            <v>17,13</v>
          </cell>
        </row>
        <row r="4375">
          <cell r="A4375">
            <v>38102</v>
          </cell>
          <cell r="B4375" t="str">
            <v xml:space="preserve">TOMADA 2P+T 20A, 250V  (APENAS MODULO)                                                                                                                                                                                                                                                                                                                                                                                                                                                                    </v>
          </cell>
          <cell r="C4375" t="str">
            <v xml:space="preserve">UN    </v>
          </cell>
          <cell r="D4375" t="str">
            <v>CR</v>
          </cell>
          <cell r="E4375" t="str">
            <v>10,77</v>
          </cell>
        </row>
        <row r="4376">
          <cell r="A4376">
            <v>38076</v>
          </cell>
          <cell r="B4376" t="str">
            <v xml:space="preserve">TOMADAS (2 MODULOS) 2P+T 10A, 250V, CONJUNTO MONTADO PARA EMBUTIR 4" X 2" (PLACA + SUPORTE + MODULOS)                                                                                                                                                                                                                                                                                                                                                                                                     </v>
          </cell>
          <cell r="C4376" t="str">
            <v xml:space="preserve">UN    </v>
          </cell>
          <cell r="D4376" t="str">
            <v>CR</v>
          </cell>
          <cell r="E4376" t="str">
            <v>19,20</v>
          </cell>
        </row>
        <row r="4377">
          <cell r="A4377">
            <v>7592</v>
          </cell>
          <cell r="B4377" t="str">
            <v xml:space="preserve">TOPOGRAFO (HORISTA)                                                                                                                                                                                                                                                                                                                                                                                                                                                                                       </v>
          </cell>
          <cell r="C4377" t="str">
            <v xml:space="preserve">H     </v>
          </cell>
          <cell r="D4377" t="str">
            <v xml:space="preserve">C </v>
          </cell>
          <cell r="E4377" t="str">
            <v>67,59</v>
          </cell>
        </row>
        <row r="4378">
          <cell r="A4378">
            <v>40820</v>
          </cell>
          <cell r="B4378" t="str">
            <v xml:space="preserve">TOPOGRAFO (MENSALISTA)                                                                                                                                                                                                                                                                                                                                                                                                                                                                                    </v>
          </cell>
          <cell r="C4378" t="str">
            <v xml:space="preserve">MES   </v>
          </cell>
          <cell r="D4378" t="str">
            <v>CR</v>
          </cell>
          <cell r="E4378" t="str">
            <v>11.831,33</v>
          </cell>
        </row>
        <row r="4379">
          <cell r="A4379">
            <v>11826</v>
          </cell>
          <cell r="B4379" t="str">
            <v xml:space="preserve">TORNEIRA DE BOIA BALAO METALICO, VAZAO TOTAL, PARA CAIXA D'AGUA, AGUA QUENTE, ROSCA 1/2 ", COM HASTE, TORNEIRA E BALAO METALICOS                                                                                                                                                                                                                                                                                                                                                                          </v>
          </cell>
          <cell r="C4379" t="str">
            <v xml:space="preserve">UN    </v>
          </cell>
          <cell r="D4379" t="str">
            <v>CR</v>
          </cell>
          <cell r="E4379" t="str">
            <v>121,32</v>
          </cell>
        </row>
        <row r="4380">
          <cell r="A4380">
            <v>7606</v>
          </cell>
          <cell r="B4380" t="str">
            <v xml:space="preserve">TORNEIRA DE BOIA BALAO METALICO, VAZAO TOTAL, PARA CAIXA D'AGUA, AGUA QUENTE, ROSCA 3/4 ", COM HASTE, TORNEIRA E BALAO METALICOS                                                                                                                                                                                                                                                                                                                                                                          </v>
          </cell>
          <cell r="C4380" t="str">
            <v xml:space="preserve">UN    </v>
          </cell>
          <cell r="D4380" t="str">
            <v>CR</v>
          </cell>
          <cell r="E4380" t="str">
            <v>145,90</v>
          </cell>
        </row>
        <row r="4381">
          <cell r="A4381">
            <v>11763</v>
          </cell>
          <cell r="B4381" t="str">
            <v xml:space="preserve">TORNEIRA DE BOIA CONVENCIONAL PARA CAIXA D'AGUA, AGUA FRIA, 1.1/2", COM HASTE E TORNEIRA METALICOS E BALAO PLASTICO                                                                                                                                                                                                                                                                                                                                                                                       </v>
          </cell>
          <cell r="C4381" t="str">
            <v xml:space="preserve">UN    </v>
          </cell>
          <cell r="D4381" t="str">
            <v>CR</v>
          </cell>
          <cell r="E4381" t="str">
            <v>318,60</v>
          </cell>
        </row>
        <row r="4382">
          <cell r="A4382">
            <v>11764</v>
          </cell>
          <cell r="B4382" t="str">
            <v xml:space="preserve">TORNEIRA DE BOIA CONVENCIONAL PARA CAIXA D'AGUA, AGUA FRIA, 1.1/4", COM HASTE E TORNEIRA METALICOS E BALAO PLASTICO                                                                                                                                                                                                                                                                                                                                                                                       </v>
          </cell>
          <cell r="C4382" t="str">
            <v xml:space="preserve">UN    </v>
          </cell>
          <cell r="D4382" t="str">
            <v>CR</v>
          </cell>
          <cell r="E4382" t="str">
            <v>261,40</v>
          </cell>
        </row>
        <row r="4383">
          <cell r="A4383">
            <v>11829</v>
          </cell>
          <cell r="B4383" t="str">
            <v xml:space="preserve">TORNEIRA DE BOIA CONVENCIONAL PARA CAIXA D'AGUA, AGUA FRIA, 1/2", COM HASTE E TORNEIRA METALICOS E BALAO PLASTICO                                                                                                                                                                                                                                                                                                                                                                                         </v>
          </cell>
          <cell r="C4383" t="str">
            <v xml:space="preserve">UN    </v>
          </cell>
          <cell r="D4383" t="str">
            <v>CR</v>
          </cell>
          <cell r="E4383" t="str">
            <v>63,18</v>
          </cell>
        </row>
        <row r="4384">
          <cell r="A4384">
            <v>11830</v>
          </cell>
          <cell r="B4384" t="str">
            <v xml:space="preserve">TORNEIRA DE BOIA CONVENCIONAL PARA CAIXA D'AGUA, AGUA FRIA, 3/4", COM HASTE E TORNEIRA METALICOS E BALAO PLASTICO                                                                                                                                                                                                                                                                                                                                                                                         </v>
          </cell>
          <cell r="C4384" t="str">
            <v xml:space="preserve">UN    </v>
          </cell>
          <cell r="D4384" t="str">
            <v>CR</v>
          </cell>
          <cell r="E4384" t="str">
            <v>68,22</v>
          </cell>
        </row>
        <row r="4385">
          <cell r="A4385">
            <v>11825</v>
          </cell>
          <cell r="B4385" t="str">
            <v xml:space="preserve">TORNEIRA DE BOIA CONVENCIONAL PARA CAIXA D'AGUA, 1", AGUA FRIA, COM HASTE E TORNEIRA METALICOS E BALAO PLASTICO                                                                                                                                                                                                                                                                                                                                                                                           </v>
          </cell>
          <cell r="C4385" t="str">
            <v xml:space="preserve">UN    </v>
          </cell>
          <cell r="D4385" t="str">
            <v>CR</v>
          </cell>
          <cell r="E4385" t="str">
            <v>153,48</v>
          </cell>
        </row>
        <row r="4386">
          <cell r="A4386">
            <v>11767</v>
          </cell>
          <cell r="B4386" t="str">
            <v xml:space="preserve">TORNEIRA DE BOIA CONVENCIONAL PARA CAIXA D'AGUA, 2", AGUA FRIA, COM HASTE E TORNEIRA METALICOS E BALAO PLASTICO                                                                                                                                                                                                                                                                                                                                                                                           </v>
          </cell>
          <cell r="C4386" t="str">
            <v xml:space="preserve">UN    </v>
          </cell>
          <cell r="D4386" t="str">
            <v>CR</v>
          </cell>
          <cell r="E4386" t="str">
            <v>408,79</v>
          </cell>
        </row>
        <row r="4387">
          <cell r="A4387">
            <v>11766</v>
          </cell>
          <cell r="B4387" t="str">
            <v xml:space="preserve">TORNEIRA DE BOIA VAZAO TOTAL PARA CAIXA D'AGUA, AGUA FRIA, BITOLA 1/2", COM HASTE E TORNEIRA METALICOS E BALAO PLASTICO                                                                                                                                                                                                                                                                                                                                                                                   </v>
          </cell>
          <cell r="C4387" t="str">
            <v xml:space="preserve">UN    </v>
          </cell>
          <cell r="D4387" t="str">
            <v>CR</v>
          </cell>
          <cell r="E4387" t="str">
            <v>95,29</v>
          </cell>
        </row>
        <row r="4388">
          <cell r="A4388">
            <v>11765</v>
          </cell>
          <cell r="B4388" t="str">
            <v xml:space="preserve">TORNEIRA DE BOIA VAZAO TOTAL PARA CAIXA D'AGUA, AGUA FRIA, BITOLA 1", COM HASTE E TORNEIRA METALICOS E BALAO PLASTICO                                                                                                                                                                                                                                                                                                                                                                                     </v>
          </cell>
          <cell r="C4388" t="str">
            <v xml:space="preserve">UN    </v>
          </cell>
          <cell r="D4388" t="str">
            <v>CR</v>
          </cell>
          <cell r="E4388" t="str">
            <v>174,21</v>
          </cell>
        </row>
        <row r="4389">
          <cell r="A4389">
            <v>11824</v>
          </cell>
          <cell r="B4389" t="str">
            <v xml:space="preserve">TORNEIRA DE BOIA VAZAO TOTAL PARA CAIXA D'AGUA, AGUA FRIA, BITOLA 3/4", COM HASTE E TORNEIRA METALICOS E BALAO PLASTICO                                                                                                                                                                                                                                                                                                                                                                                   </v>
          </cell>
          <cell r="C4389" t="str">
            <v xml:space="preserve">UN    </v>
          </cell>
          <cell r="D4389" t="str">
            <v>CR</v>
          </cell>
          <cell r="E4389" t="str">
            <v>112,08</v>
          </cell>
        </row>
        <row r="4390">
          <cell r="A4390">
            <v>44045</v>
          </cell>
          <cell r="B4390" t="str">
            <v xml:space="preserve">TORNEIRA DE MESA PARA LAVATORIO, METALICA CROMADA, COM MISTURADOR MONOCOMANDO, BICA BAIXA (REF 2875)                                                                                                                                                                                                                                                                                                                                                                                                      </v>
          </cell>
          <cell r="C4390" t="str">
            <v xml:space="preserve">UN    </v>
          </cell>
          <cell r="D4390" t="str">
            <v>CR</v>
          </cell>
          <cell r="E4390" t="str">
            <v>293,06</v>
          </cell>
        </row>
        <row r="4391">
          <cell r="A4391">
            <v>39702</v>
          </cell>
          <cell r="B4391" t="str">
            <v xml:space="preserve">TORNEIRA DE MESA PARA LAVATORIO, METALICA CROMADA, COM SENSOR DE APROXIMACAO ELETRICO, BIVOLT                                                                                                                                                                                                                                                                                                                                                                                                             </v>
          </cell>
          <cell r="C4391" t="str">
            <v xml:space="preserve">UN    </v>
          </cell>
          <cell r="D4391" t="str">
            <v>CR</v>
          </cell>
          <cell r="E4391" t="str">
            <v>1.946,34</v>
          </cell>
        </row>
        <row r="4392">
          <cell r="A4392">
            <v>13415</v>
          </cell>
          <cell r="B4392" t="str">
            <v xml:space="preserve">TORNEIRA DE MESA/BANCADA, PARA LAVATORIO, FIXA, METALICA CROMADA, PADRAO POPULAR, 1/2 " OU 3/4 " (REF 1193)                                                                                                                                                                                                                                                                                                                                                                                               </v>
          </cell>
          <cell r="C4392" t="str">
            <v xml:space="preserve">UN    </v>
          </cell>
          <cell r="D4392" t="str">
            <v xml:space="preserve">C </v>
          </cell>
          <cell r="E4392" t="str">
            <v>63,90</v>
          </cell>
        </row>
        <row r="4393">
          <cell r="A4393">
            <v>7602</v>
          </cell>
          <cell r="B4393" t="str">
            <v xml:space="preserve">TORNEIRA DE METAL AMARELO, PARA TANQUE / JARDIM, DE PAREDE, COM BICO PLASTICO, CANO CURTO, AREA EXTERNA, PADRAO POPULAR / USO GERAL, 1/2 " OU 3/4 " (REF 1128)                                                                                                                                                                                                                                                                                                                                            </v>
          </cell>
          <cell r="C4393" t="str">
            <v xml:space="preserve">UN    </v>
          </cell>
          <cell r="D4393" t="str">
            <v>CR</v>
          </cell>
          <cell r="E4393" t="str">
            <v>40,77</v>
          </cell>
        </row>
        <row r="4394">
          <cell r="A4394">
            <v>7603</v>
          </cell>
          <cell r="B4394" t="str">
            <v xml:space="preserve">TORNEIRA DE METAL AMARELO, PARA TANQUE / JARDIM, DE PAREDE, SEM BICO, CANO CURTO, PADRAO POPULAR / USO GERAL, 1/2 " OU 3/4 " (REF 1120)                                                                                                                                                                                                                                                                                                                                                                   </v>
          </cell>
          <cell r="C4394" t="str">
            <v xml:space="preserve">UN    </v>
          </cell>
          <cell r="D4394" t="str">
            <v>CR</v>
          </cell>
          <cell r="E4394" t="str">
            <v>34,59</v>
          </cell>
        </row>
        <row r="4395">
          <cell r="A4395">
            <v>11777</v>
          </cell>
          <cell r="B4395" t="str">
            <v xml:space="preserve">TORNEIRA ELETRICA DE PAREDE, BICA ALTA, PARA COZINHA, 5500 W (110/220 V)                                                                                                                                                                                                                                                                                                                                                                                                                                  </v>
          </cell>
          <cell r="C4395" t="str">
            <v xml:space="preserve">UN    </v>
          </cell>
          <cell r="D4395" t="str">
            <v>CR</v>
          </cell>
          <cell r="E4395" t="str">
            <v>190,60</v>
          </cell>
        </row>
        <row r="4396">
          <cell r="A4396">
            <v>13417</v>
          </cell>
          <cell r="B4396" t="str">
            <v xml:space="preserve">TORNEIRA METALICA CROMADA CANO CURTO, SEM BICO, SEM AREJADOR, DE PAREDE, PARA TANQUE E USO GERAL, 1/2 " OU 3/4 " (REF 1143)                                                                                                                                                                                                                                                                                                                                                                               </v>
          </cell>
          <cell r="C4396" t="str">
            <v xml:space="preserve">UN    </v>
          </cell>
          <cell r="D4396" t="str">
            <v>CR</v>
          </cell>
          <cell r="E4396" t="str">
            <v>83,22</v>
          </cell>
        </row>
        <row r="4397">
          <cell r="A4397">
            <v>36791</v>
          </cell>
          <cell r="B4397" t="str">
            <v xml:space="preserve">TORNEIRA METALICA CROMADA DE MESA PARA LAVATORIO, BICA ALTA, COM AREJADOR (REF 1195)                                                                                                                                                                                                                                                                                                                                                                                                                      </v>
          </cell>
          <cell r="C4397" t="str">
            <v xml:space="preserve">UN    </v>
          </cell>
          <cell r="D4397" t="str">
            <v>CR</v>
          </cell>
          <cell r="E4397" t="str">
            <v>124,90</v>
          </cell>
        </row>
        <row r="4398">
          <cell r="A4398">
            <v>36795</v>
          </cell>
          <cell r="B4398" t="str">
            <v xml:space="preserve">TORNEIRA METALICA CROMADA DE MESA PARA LAVATORIO, COM SENSOR DE PRESENCA A PILHA, COM AREJADOR EMBUTIDO                                                                                                                                                                                                                                                                                                                                                                                                   </v>
          </cell>
          <cell r="C4398" t="str">
            <v xml:space="preserve">UN    </v>
          </cell>
          <cell r="D4398" t="str">
            <v>CR</v>
          </cell>
          <cell r="E4398" t="str">
            <v>1.579,28</v>
          </cell>
        </row>
        <row r="4399">
          <cell r="A4399">
            <v>36796</v>
          </cell>
          <cell r="B4399" t="str">
            <v xml:space="preserve">TORNEIRA METALICA CROMADA DE MESA, PARA LAVATORIO, TEMPORIZADA PRESSAO FECHAMENTO AUTOMATICO, BICA BAIXA                                                                                                                                                                                                                                                                                                                                                                                                  </v>
          </cell>
          <cell r="C4399" t="str">
            <v xml:space="preserve">UN    </v>
          </cell>
          <cell r="D4399" t="str">
            <v>CR</v>
          </cell>
          <cell r="E4399" t="str">
            <v>131,23</v>
          </cell>
        </row>
        <row r="4400">
          <cell r="A4400">
            <v>36792</v>
          </cell>
          <cell r="B4400" t="str">
            <v xml:space="preserve">TORNEIRA METALICA CROMADA DE PAREDE LONGA PARA LAVATORIO, COM AREJADOR, ACIONAMENTO ALAVANCA, 1/4 DE VOLTA (REF 1178)                                                                                                                                                                                                                                                                                                                                                                                     </v>
          </cell>
          <cell r="C4400" t="str">
            <v xml:space="preserve">UN    </v>
          </cell>
          <cell r="D4400" t="str">
            <v>CR</v>
          </cell>
          <cell r="E4400" t="str">
            <v>166,24</v>
          </cell>
        </row>
        <row r="4401">
          <cell r="A4401">
            <v>11773</v>
          </cell>
          <cell r="B4401" t="str">
            <v xml:space="preserve">TORNEIRA METALICA CROMADA DE PAREDE, PARA COZINHA, BICA MOVEL, COM AREJADOR, 1/2 " OU 3/4 " (REF 1167 / 1168)                                                                                                                                                                                                                                                                                                                                                                                             </v>
          </cell>
          <cell r="C4401" t="str">
            <v xml:space="preserve">UN    </v>
          </cell>
          <cell r="D4401" t="str">
            <v>CR</v>
          </cell>
          <cell r="E4401" t="str">
            <v>110,66</v>
          </cell>
        </row>
        <row r="4402">
          <cell r="A4402">
            <v>11762</v>
          </cell>
          <cell r="B4402" t="str">
            <v xml:space="preserve">TORNEIRA METALICA CROMADA PARA JARDIM / TANQUE, COM BICO PLASTICO, CANO LONGO, DE PAREDE, PADRAO POPULAR / USO GERAL , 1/2 " OU 3/4 " (REF 1153 / 1130)                                                                                                                                                                                                                                                                                                                                                   </v>
          </cell>
          <cell r="C4402" t="str">
            <v xml:space="preserve">UN    </v>
          </cell>
          <cell r="D4402" t="str">
            <v>CR</v>
          </cell>
          <cell r="E4402" t="str">
            <v>52,49</v>
          </cell>
        </row>
        <row r="4403">
          <cell r="A4403">
            <v>7604</v>
          </cell>
          <cell r="B4403" t="str">
            <v xml:space="preserve">TORNEIRA METALICA CROMADA PARA TANQUE / JARDIM, SEM BICO , CANO LONGO, DE PAREDE, PADRAO POPULAR / USO GERAL, 1/2 " OU 3/4 " (REF 1126)                                                                                                                                                                                                                                                                                                                                                                   </v>
          </cell>
          <cell r="C4403" t="str">
            <v xml:space="preserve">UN    </v>
          </cell>
          <cell r="D4403" t="str">
            <v>CR</v>
          </cell>
          <cell r="E4403" t="str">
            <v>44,44</v>
          </cell>
        </row>
        <row r="4404">
          <cell r="A4404">
            <v>13984</v>
          </cell>
          <cell r="B4404" t="str">
            <v xml:space="preserve">TORNEIRA METALICA CROMADA, CANO CURTO, COM AREJADOR, SEM BICO PLASTICO, DE PAREDE, PARA USO GERAL, 1/2 " OU 3/4 " (REF 1152 / 1154)                                                                                                                                                                                                                                                                                                                                                                       </v>
          </cell>
          <cell r="C4404" t="str">
            <v xml:space="preserve">UN    </v>
          </cell>
          <cell r="D4404" t="str">
            <v>CR</v>
          </cell>
          <cell r="E4404" t="str">
            <v>64,59</v>
          </cell>
        </row>
        <row r="4405">
          <cell r="A4405">
            <v>11772</v>
          </cell>
          <cell r="B4405" t="str">
            <v xml:space="preserve">TORNEIRA METALICA CROMADA, DE MESA/BANCADA, PARA COZINHA, BICA MOVEL, COM AREJADOR, 1/2 " OU 3/4 " (REF 1167 / 1168)                                                                                                                                                                                                                                                                                                                                                                                      </v>
          </cell>
          <cell r="C4405" t="str">
            <v xml:space="preserve">UN    </v>
          </cell>
          <cell r="D4405" t="str">
            <v>CR</v>
          </cell>
          <cell r="E4405" t="str">
            <v>111,01</v>
          </cell>
        </row>
        <row r="4406">
          <cell r="A4406">
            <v>13983</v>
          </cell>
          <cell r="B4406" t="str">
            <v xml:space="preserve">TORNEIRA METALICA CROMADA, RETA, DE PAREDE, PARA COZINHA, COM AREJADOR, PADRAO POPULAR, 1/2 " OU 3/4 " (REF 1159 / 1160)                                                                                                                                                                                                                                                                                                                                                                                  </v>
          </cell>
          <cell r="C4406" t="str">
            <v xml:space="preserve">UN    </v>
          </cell>
          <cell r="D4406" t="str">
            <v>CR</v>
          </cell>
          <cell r="E4406" t="str">
            <v>84,07</v>
          </cell>
        </row>
        <row r="4407">
          <cell r="A4407">
            <v>13416</v>
          </cell>
          <cell r="B4407" t="str">
            <v xml:space="preserve">TORNEIRA METALICA CROMADA, RETA, DE PAREDE, PARA COZINHA, SEM BICO, SEM AREJADOR, PADRAO POPULAR, 1/2 " OU 3/4 " (REF 1158)                                                                                                                                                                                                                                                                                                                                                                               </v>
          </cell>
          <cell r="C4407" t="str">
            <v xml:space="preserve">UN    </v>
          </cell>
          <cell r="D4407" t="str">
            <v>CR</v>
          </cell>
          <cell r="E4407" t="str">
            <v>74,67</v>
          </cell>
        </row>
        <row r="4408">
          <cell r="A4408">
            <v>40329</v>
          </cell>
          <cell r="B4408" t="str">
            <v xml:space="preserve">TORNEIRA PLASTICA DE BOIA CONVENCIONAL PARA CAIXA DE AGUA, AGUA FRIA, 3/4 ", COM HASTE METALICA E COM TORNEIRA E BALAO PLASTICOS (PADRAO POPULAR)                                                                                                                                                                                                                                                                                                                                                         </v>
          </cell>
          <cell r="C4408" t="str">
            <v xml:space="preserve">UN    </v>
          </cell>
          <cell r="D4408" t="str">
            <v xml:space="preserve">C </v>
          </cell>
          <cell r="E4408" t="str">
            <v>39,59</v>
          </cell>
        </row>
        <row r="4409">
          <cell r="A4409">
            <v>11823</v>
          </cell>
          <cell r="B4409" t="str">
            <v xml:space="preserve">TORNEIRA PLASTICA DE BOIA PARA CAIXA DE DESCARGA,  1/2", BALAO E TORNEIRA PLASTICOS, COM HASTE METALICA                                                                                                                                                                                                                                                                                                                                                                                                   </v>
          </cell>
          <cell r="C4409" t="str">
            <v xml:space="preserve">UN    </v>
          </cell>
          <cell r="D4409" t="str">
            <v>CR</v>
          </cell>
          <cell r="E4409" t="str">
            <v>16,68</v>
          </cell>
        </row>
        <row r="4410">
          <cell r="A4410">
            <v>11822</v>
          </cell>
          <cell r="B4410" t="str">
            <v xml:space="preserve">TORNEIRA PLASTICA DE MESA, BICA MOVEL, PARA COZINHA 1/2 "                                                                                                                                                                                                                                                                                                                                                                                                                                                 </v>
          </cell>
          <cell r="C4410" t="str">
            <v xml:space="preserve">UN    </v>
          </cell>
          <cell r="D4410" t="str">
            <v>CR</v>
          </cell>
          <cell r="E4410" t="str">
            <v>34,34</v>
          </cell>
        </row>
        <row r="4411">
          <cell r="A4411">
            <v>11831</v>
          </cell>
          <cell r="B4411" t="str">
            <v xml:space="preserve">TORNEIRA PLASTICA PARA TANQUE 1/2 " OU 3/4 " COM BICO PARA MANGUEIRA                                                                                                                                                                                                                                                                                                                                                                                                                                      </v>
          </cell>
          <cell r="C4411" t="str">
            <v xml:space="preserve">UN    </v>
          </cell>
          <cell r="D4411" t="str">
            <v>CR</v>
          </cell>
          <cell r="E4411" t="str">
            <v>20,66</v>
          </cell>
        </row>
        <row r="4412">
          <cell r="A4412">
            <v>7613</v>
          </cell>
          <cell r="B4412" t="str">
            <v xml:space="preserve">TRANSFORMADOR TRIFASICO DE DISTRIBUICAO, POTENCIA DE 1000 KVA, TENSAO NOMINAL DE 15 KV, TENSAO SECUNDARIA DE 220/127V, EM OLEO ISOLANTE TIPO MINERAL                                                                                                                                                                                                                                                                                                                                                      </v>
          </cell>
          <cell r="C4412" t="str">
            <v xml:space="preserve">UN    </v>
          </cell>
          <cell r="D4412" t="str">
            <v>CR</v>
          </cell>
          <cell r="E4412" t="str">
            <v>119.503,15</v>
          </cell>
        </row>
        <row r="4413">
          <cell r="A4413">
            <v>7619</v>
          </cell>
          <cell r="B4413" t="str">
            <v xml:space="preserve">TRANSFORMADOR TRIFASICO DE DISTRIBUICAO, POTENCIA DE 112,5 KVA, TENSAO NOMINAL DE 15 KV, TENSAO SECUNDARIA DE 220/127V, EM OLEO ISOLANTE TIPO MINERAL                                                                                                                                                                                                                                                                                                                                                     </v>
          </cell>
          <cell r="C4413" t="str">
            <v xml:space="preserve">UN    </v>
          </cell>
          <cell r="D4413" t="str">
            <v>CR</v>
          </cell>
          <cell r="E4413" t="str">
            <v>18.472,63</v>
          </cell>
        </row>
        <row r="4414">
          <cell r="A4414">
            <v>12076</v>
          </cell>
          <cell r="B4414" t="str">
            <v xml:space="preserve">TRANSFORMADOR TRIFASICO DE DISTRIBUICAO, POTENCIA DE 15 KVA, TENSAO NOMINAL DE 15 KV, TENSAO SECUNDARIA DE 220/127V, EM OLEO ISOLANTE TIPO MINERAL                                                                                                                                                                                                                                                                                                                                                        </v>
          </cell>
          <cell r="C4414" t="str">
            <v xml:space="preserve">UN    </v>
          </cell>
          <cell r="D4414" t="str">
            <v>CR</v>
          </cell>
          <cell r="E4414" t="str">
            <v>8.473,68</v>
          </cell>
        </row>
        <row r="4415">
          <cell r="A4415">
            <v>7614</v>
          </cell>
          <cell r="B4415" t="str">
            <v xml:space="preserve">TRANSFORMADOR TRIFASICO DE DISTRIBUICAO, POTENCIA DE 150 KVA, TENSAO NOMINAL DE 15 KV, TENSAO SECUNDARIA DE 220/127V, EM OLEO ISOLANTE TIPO MINERAL                                                                                                                                                                                                                                                                                                                                                       </v>
          </cell>
          <cell r="C4415" t="str">
            <v xml:space="preserve">UN    </v>
          </cell>
          <cell r="D4415" t="str">
            <v>CR</v>
          </cell>
          <cell r="E4415" t="str">
            <v>23.298,39</v>
          </cell>
        </row>
        <row r="4416">
          <cell r="A4416">
            <v>7618</v>
          </cell>
          <cell r="B4416" t="str">
            <v xml:space="preserve">TRANSFORMADOR TRIFASICO DE DISTRIBUICAO, POTENCIA DE 1500 KVA, TENSAO NOMINAL DE 15 KV, TENSAO SECUNDARIA DE 220/127V, EM OLEO ISOLANTE TIPO MINERAL                                                                                                                                                                                                                                                                                                                                                      </v>
          </cell>
          <cell r="C4416" t="str">
            <v xml:space="preserve">UN    </v>
          </cell>
          <cell r="D4416" t="str">
            <v>CR</v>
          </cell>
          <cell r="E4416" t="str">
            <v>151.107,57</v>
          </cell>
        </row>
        <row r="4417">
          <cell r="A4417">
            <v>7620</v>
          </cell>
          <cell r="B4417" t="str">
            <v xml:space="preserve">TRANSFORMADOR TRIFASICO DE DISTRIBUICAO, POTENCIA DE 225 KVA, TENSAO NOMINAL DE 15 KV, TENSAO SECUNDARIA DE 220/127V, EM OLEO ISOLANTE TIPO MINERAL                                                                                                                                                                                                                                                                                                                                                       </v>
          </cell>
          <cell r="C4417" t="str">
            <v xml:space="preserve">UN    </v>
          </cell>
          <cell r="D4417" t="str">
            <v>CR</v>
          </cell>
          <cell r="E4417" t="str">
            <v>32.684,21</v>
          </cell>
        </row>
        <row r="4418">
          <cell r="A4418">
            <v>7610</v>
          </cell>
          <cell r="B4418" t="str">
            <v xml:space="preserve">TRANSFORMADOR TRIFASICO DE DISTRIBUICAO, POTENCIA DE 30 KVA, TENSAO NOMINAL DE 15 KV, TENSAO SECUNDARIA DE 220/127V, EM OLEO ISOLANTE TIPO MINERAL                                                                                                                                                                                                                                                                                                                                                        </v>
          </cell>
          <cell r="C4418" t="str">
            <v xml:space="preserve">UN    </v>
          </cell>
          <cell r="D4418" t="str">
            <v>CR</v>
          </cell>
          <cell r="E4418" t="str">
            <v>10.349,99</v>
          </cell>
        </row>
        <row r="4419">
          <cell r="A4419">
            <v>7615</v>
          </cell>
          <cell r="B4419" t="str">
            <v xml:space="preserve">TRANSFORMADOR TRIFASICO DE DISTRIBUICAO, POTENCIA DE 300 KVA, TENSAO NOMINAL DE 15 KV, TENSAO SECUNDARIA DE 220/127V, EM OLEO ISOLANTE TIPO MINERAL                                                                                                                                                                                                                                                                                                                                                       </v>
          </cell>
          <cell r="C4419" t="str">
            <v xml:space="preserve">UN    </v>
          </cell>
          <cell r="D4419" t="str">
            <v>CR</v>
          </cell>
          <cell r="E4419" t="str">
            <v>38.131,57</v>
          </cell>
        </row>
        <row r="4420">
          <cell r="A4420">
            <v>7617</v>
          </cell>
          <cell r="B4420" t="str">
            <v xml:space="preserve">TRANSFORMADOR TRIFASICO DE DISTRIBUICAO, POTENCIA DE 45 KVA, TENSAO NOMINAL DE 15 KV, TENSAO SECUNDARIA DE 220/127V, EM OLEO ISOLANTE TIPO MINERAL                                                                                                                                                                                                                                                                                                                                                        </v>
          </cell>
          <cell r="C4420" t="str">
            <v xml:space="preserve">UN    </v>
          </cell>
          <cell r="D4420" t="str">
            <v>CR</v>
          </cell>
          <cell r="E4420" t="str">
            <v>11.560,52</v>
          </cell>
        </row>
        <row r="4421">
          <cell r="A4421">
            <v>7616</v>
          </cell>
          <cell r="B4421" t="str">
            <v xml:space="preserve">TRANSFORMADOR TRIFASICO DE DISTRIBUICAO, POTENCIA DE 500 KVA, TENSAO NOMINAL DE 15 KV, TENSAO SECUNDARIA DE 220/127V, EM OLEO ISOLANTE TIPO MINERAL                                                                                                                                                                                                                                                                                                                                                       </v>
          </cell>
          <cell r="C4421" t="str">
            <v xml:space="preserve">UN    </v>
          </cell>
          <cell r="D4421" t="str">
            <v>CR</v>
          </cell>
          <cell r="E4421" t="str">
            <v>62.224,68</v>
          </cell>
        </row>
        <row r="4422">
          <cell r="A4422">
            <v>7611</v>
          </cell>
          <cell r="B4422" t="str">
            <v xml:space="preserve">TRANSFORMADOR TRIFASICO DE DISTRIBUICAO, POTENCIA DE 75 KVA, TENSAO NOMINAL DE 15 KV, TENSAO SECUNDARIA DE 220/127V, EM OLEO ISOLANTE TIPO MINERAL                                                                                                                                                                                                                                                                                                                                                        </v>
          </cell>
          <cell r="C4422" t="str">
            <v xml:space="preserve">UN    </v>
          </cell>
          <cell r="D4422" t="str">
            <v xml:space="preserve">C </v>
          </cell>
          <cell r="E4422" t="str">
            <v>14.950,00</v>
          </cell>
        </row>
        <row r="4423">
          <cell r="A4423">
            <v>7612</v>
          </cell>
          <cell r="B4423" t="str">
            <v xml:space="preserve">TRANSFORMADOR TRIFASICO DE DISTRIBUICAO, POTENCIA DE 750 KVA, TENSAO NOMINAL DE 15 KV, TENSAO SECUNDARIA DE 220/127V, EM OLEO ISOLANTE TIPO MINERAL                                                                                                                                                                                                                                                                                                                                                       </v>
          </cell>
          <cell r="C4423" t="str">
            <v xml:space="preserve">UN    </v>
          </cell>
          <cell r="D4423" t="str">
            <v>CR</v>
          </cell>
          <cell r="E4423" t="str">
            <v>85.351,78</v>
          </cell>
        </row>
        <row r="4424">
          <cell r="A4424">
            <v>37371</v>
          </cell>
          <cell r="B4424" t="str">
            <v xml:space="preserve">TRANSPORTE - HORISTA (COLETADO CAIXA - ENCARGOS COMPLEMENTARES)                                                                                                                                                                                                                                                                                                                                                                                                                                           </v>
          </cell>
          <cell r="C4424" t="str">
            <v xml:space="preserve">H     </v>
          </cell>
          <cell r="D4424" t="str">
            <v xml:space="preserve">C </v>
          </cell>
          <cell r="E4424" t="str">
            <v>0,66</v>
          </cell>
        </row>
        <row r="4425">
          <cell r="A4425">
            <v>40861</v>
          </cell>
          <cell r="B4425" t="str">
            <v xml:space="preserve">TRANSPORTE - MENSALISTA (COLETADO CAIXA - ENCARGOS COMPLEMENTARES)                                                                                                                                                                                                                                                                                                                                                                                                                                        </v>
          </cell>
          <cell r="C4425" t="str">
            <v xml:space="preserve">MES   </v>
          </cell>
          <cell r="D4425" t="str">
            <v xml:space="preserve">C </v>
          </cell>
          <cell r="E4425" t="str">
            <v>125,33</v>
          </cell>
        </row>
        <row r="4426">
          <cell r="A4426">
            <v>36510</v>
          </cell>
          <cell r="B4426" t="str">
            <v xml:space="preserve">TRATOR DE ESTEIRAS, POTENCIA BRUTA DE 133 HP, PESO OPERACIONAL DE 14 T, COM LAMINA COM CAPACIDADE DE 3,00 M3                                                                                                                                                                                                                                                                                                                                                                                              </v>
          </cell>
          <cell r="C4426" t="str">
            <v xml:space="preserve">UN    </v>
          </cell>
          <cell r="D4426" t="str">
            <v>CR</v>
          </cell>
          <cell r="E4426" t="str">
            <v>985.932,68</v>
          </cell>
        </row>
        <row r="4427">
          <cell r="A4427">
            <v>25020</v>
          </cell>
          <cell r="B4427" t="str">
            <v xml:space="preserve">TRATOR DE ESTEIRAS, POTENCIA BRUTA DE 347 HP, PESO OPERACIONAL DE 38,5 T, COM ESCARIFICADOR E LAMINA COM CAPACIDADE DE 4,70M3                                                                                                                                                                                                                                                                                                                                                                             </v>
          </cell>
          <cell r="C4427" t="str">
            <v xml:space="preserve">UN    </v>
          </cell>
          <cell r="D4427" t="str">
            <v>CR</v>
          </cell>
          <cell r="E4427" t="str">
            <v>4.061.695,76</v>
          </cell>
        </row>
        <row r="4428">
          <cell r="A4428">
            <v>7622</v>
          </cell>
          <cell r="B4428" t="str">
            <v xml:space="preserve">TRATOR DE ESTEIRAS, POTENCIA DE 100 HP, PESO OPERACIONAL DE 9,4 T, COM LAMINA COM CAPACIDADE DE 2,19 M3                                                                                                                                                                                                                                                                                                                                                                                                   </v>
          </cell>
          <cell r="C4428" t="str">
            <v xml:space="preserve">UN    </v>
          </cell>
          <cell r="D4428" t="str">
            <v>CR</v>
          </cell>
          <cell r="E4428" t="str">
            <v>956.498,80</v>
          </cell>
        </row>
        <row r="4429">
          <cell r="A4429">
            <v>7624</v>
          </cell>
          <cell r="B4429" t="str">
            <v xml:space="preserve">TRATOR DE ESTEIRAS, POTENCIA DE 150 HP, PESO OPERACIONAL DE 16,7 T, COM RODA MOTRIZ ELEVADA E LAMINA COM CONTATO DE 3,18M3                                                                                                                                                                                                                                                                                                                                                                                </v>
          </cell>
          <cell r="C4429" t="str">
            <v xml:space="preserve">UN    </v>
          </cell>
          <cell r="D4429" t="str">
            <v xml:space="preserve">C </v>
          </cell>
          <cell r="E4429" t="str">
            <v>1.240.000,00</v>
          </cell>
        </row>
        <row r="4430">
          <cell r="A4430">
            <v>7625</v>
          </cell>
          <cell r="B4430" t="str">
            <v xml:space="preserve">TRATOR DE ESTEIRAS, POTENCIA DE 170 HP, PESO OPERACIONAL DE 19 T, COM LAMINA COM CAPACIDADE DE 5,2 M3                                                                                                                                                                                                                                                                                                                                                                                                     </v>
          </cell>
          <cell r="C4430" t="str">
            <v xml:space="preserve">UN    </v>
          </cell>
          <cell r="D4430" t="str">
            <v>CR</v>
          </cell>
          <cell r="E4430" t="str">
            <v>1.232.415,78</v>
          </cell>
        </row>
        <row r="4431">
          <cell r="A4431">
            <v>7623</v>
          </cell>
          <cell r="B4431" t="str">
            <v xml:space="preserve">TRATOR DE ESTEIRAS, POTENCIA DE 347 HP, PESO OPERACIONAL DE 38,5 T, COM LAMINA COM CAPACIDADE DE 8,70M3                                                                                                                                                                                                                                                                                                                                                                                                   </v>
          </cell>
          <cell r="C4431" t="str">
            <v xml:space="preserve">UN    </v>
          </cell>
          <cell r="D4431" t="str">
            <v>CR</v>
          </cell>
          <cell r="E4431" t="str">
            <v>4.061.695,76</v>
          </cell>
        </row>
        <row r="4432">
          <cell r="A4432">
            <v>36508</v>
          </cell>
          <cell r="B4432" t="str">
            <v xml:space="preserve">TRATOR DE ESTEIRAS, POTENCIA NO VOLANTE DE 200 HP, PESO OPERACIONAL DE 20,1 T, COM RODA MOTRIZ ELEVADA E LAMINA COM CAPACIDADE DE 3,89 M3                                                                                                                                                                                                                                                                                                                                                                 </v>
          </cell>
          <cell r="C4432" t="str">
            <v xml:space="preserve">UN    </v>
          </cell>
          <cell r="D4432" t="str">
            <v>CR</v>
          </cell>
          <cell r="E4432" t="str">
            <v>1.826.705,75</v>
          </cell>
        </row>
        <row r="4433">
          <cell r="A4433">
            <v>36509</v>
          </cell>
          <cell r="B4433" t="str">
            <v xml:space="preserve">TRATOR DE ESTEIRAS, POTENCIA 125 HP, PESO OPERACIONAL DE 12,9 T, COM LAMINA COM CAPACIDADE DE 2,7 M3                                                                                                                                                                                                                                                                                                                                                                                                      </v>
          </cell>
          <cell r="C4433" t="str">
            <v xml:space="preserve">UN    </v>
          </cell>
          <cell r="D4433" t="str">
            <v>CR</v>
          </cell>
          <cell r="E4433" t="str">
            <v>1.001.100,85</v>
          </cell>
        </row>
        <row r="4434">
          <cell r="A4434">
            <v>13238</v>
          </cell>
          <cell r="B4434" t="str">
            <v xml:space="preserve">TRATOR DE PNEUS COM POTENCIA DE 105 CV, TRACAO 4 X 4, PESO COM LASTRO DE 5775 KG                                                                                                                                                                                                                                                                                                                                                                                                                          </v>
          </cell>
          <cell r="C4434" t="str">
            <v xml:space="preserve">UN    </v>
          </cell>
          <cell r="D4434" t="str">
            <v>CR</v>
          </cell>
          <cell r="E4434" t="str">
            <v>307.752,03</v>
          </cell>
        </row>
        <row r="4435">
          <cell r="A4435">
            <v>36511</v>
          </cell>
          <cell r="B4435" t="str">
            <v xml:space="preserve">TRATOR DE PNEUS COM POTENCIA DE 122 CV, TRACAO 4 X 4, PESO COM LASTRO DE 4510 KG                                                                                                                                                                                                                                                                                                                                                                                                                          </v>
          </cell>
          <cell r="C4435" t="str">
            <v xml:space="preserve">UN    </v>
          </cell>
          <cell r="D4435" t="str">
            <v>CR</v>
          </cell>
          <cell r="E4435" t="str">
            <v>356.601,56</v>
          </cell>
        </row>
        <row r="4436">
          <cell r="A4436">
            <v>36515</v>
          </cell>
          <cell r="B4436" t="str">
            <v xml:space="preserve">TRATOR DE PNEUS COM POTENCIA DE 15 CV, PESO COM LASTRO DE 1160 KG                                                                                                                                                                                                                                                                                                                                                                                                                                         </v>
          </cell>
          <cell r="C4436" t="str">
            <v xml:space="preserve">UN    </v>
          </cell>
          <cell r="D4436" t="str">
            <v>CR</v>
          </cell>
          <cell r="E4436" t="str">
            <v>105.026,47</v>
          </cell>
        </row>
        <row r="4437">
          <cell r="A4437">
            <v>10598</v>
          </cell>
          <cell r="B4437" t="str">
            <v xml:space="preserve">TRATOR DE PNEUS COM POTENCIA DE 50 CV, TRACAO 4 X 2, PESO COM LASTRO DE 2714 KG                                                                                                                                                                                                                                                                                                                                                                                                                           </v>
          </cell>
          <cell r="C4437" t="str">
            <v xml:space="preserve">UN    </v>
          </cell>
          <cell r="D4437" t="str">
            <v>CR</v>
          </cell>
          <cell r="E4437" t="str">
            <v>170.316,31</v>
          </cell>
        </row>
        <row r="4438">
          <cell r="A4438">
            <v>7640</v>
          </cell>
          <cell r="B4438" t="str">
            <v xml:space="preserve">TRATOR DE PNEUS COM POTENCIA DE 85 CV, TRACAO 4 X 4, PESO COM LASTRO DE 4675 KG                                                                                                                                                                                                                                                                                                                                                                                                                           </v>
          </cell>
          <cell r="C4438" t="str">
            <v xml:space="preserve">UN    </v>
          </cell>
          <cell r="D4438" t="str">
            <v xml:space="preserve">C </v>
          </cell>
          <cell r="E4438" t="str">
            <v>261.345,00</v>
          </cell>
        </row>
        <row r="4439">
          <cell r="A4439">
            <v>36513</v>
          </cell>
          <cell r="B4439" t="str">
            <v xml:space="preserve">TRATOR DE PNEUS COM POTENCIA DE 85 CV, TURBO,  PESO COM LASTRO DE 4900 KG                                                                                                                                                                                                                                                                                                                                                                                                                                 </v>
          </cell>
          <cell r="C4439" t="str">
            <v xml:space="preserve">UN    </v>
          </cell>
          <cell r="D4439" t="str">
            <v>CR</v>
          </cell>
          <cell r="E4439" t="str">
            <v>251.758,26</v>
          </cell>
        </row>
        <row r="4440">
          <cell r="A4440">
            <v>36514</v>
          </cell>
          <cell r="B4440" t="str">
            <v xml:space="preserve">TRATOR DE PNEUS COM POTENCIA DE 95 CV, TRACAO 4 X 4, PESO MAXIMO DE 5225 KG                                                                                                                                                                                                                                                                                                                                                                                                                               </v>
          </cell>
          <cell r="C4440" t="str">
            <v xml:space="preserve">UN    </v>
          </cell>
          <cell r="D4440" t="str">
            <v>CR</v>
          </cell>
          <cell r="E4440" t="str">
            <v>280.884,79</v>
          </cell>
        </row>
        <row r="4441">
          <cell r="A4441">
            <v>11572</v>
          </cell>
          <cell r="B4441" t="str">
            <v xml:space="preserve">TRAVA / PRENDEDOR DE PORTA, EM LATAO CROMADO, MONTADO EM PISO                                                                                                                                                                                                                                                                                                                                                                                                                                             </v>
          </cell>
          <cell r="C4441" t="str">
            <v xml:space="preserve">UN    </v>
          </cell>
          <cell r="D4441" t="str">
            <v>CR</v>
          </cell>
          <cell r="E4441" t="str">
            <v>30,13</v>
          </cell>
        </row>
        <row r="4442">
          <cell r="A4442">
            <v>36149</v>
          </cell>
          <cell r="B4442" t="str">
            <v xml:space="preserve">TRAVA-QUEDAS EM ACO PARA CORDA DE 12 MM, EXTENSOR DE 25 X 300 MM, COM MOSQUETAO TIPO GANCHO TRAVA DUPLA                                                                                                                                                                                                                                                                                                                                                                                                   </v>
          </cell>
          <cell r="C4442" t="str">
            <v xml:space="preserve">UN    </v>
          </cell>
          <cell r="D4442" t="str">
            <v>CR</v>
          </cell>
          <cell r="E4442" t="str">
            <v>176,13</v>
          </cell>
        </row>
        <row r="4443">
          <cell r="A4443">
            <v>42407</v>
          </cell>
          <cell r="B4443" t="str">
            <v xml:space="preserve">TRELICA NERVURADA (ESPACADOR), ALTURA = 120,0 MM, DIAMETRO DOS BANZOS INFERIORES E SUPERIOR = 6,0 MM, DIAMETRO DA DIAGONAL = 4,2 MM                                                                                                                                                                                                                                                                                                                                                                       </v>
          </cell>
          <cell r="C4443" t="str">
            <v xml:space="preserve">M     </v>
          </cell>
          <cell r="D4443" t="str">
            <v>CR</v>
          </cell>
          <cell r="E4443" t="str">
            <v>5,64</v>
          </cell>
        </row>
        <row r="4444">
          <cell r="A4444">
            <v>11581</v>
          </cell>
          <cell r="B4444" t="str">
            <v xml:space="preserve">TRILHO PANTOGRAFICO CONCAVO, TIPO U, EM ALUMINIO, COM DIMENSOES DE APROX *35 X 35* MM, PARA ROLDANA DE PORTA DE CORRER                                                                                                                                                                                                                                                                                                                                                                                    </v>
          </cell>
          <cell r="C4444" t="str">
            <v xml:space="preserve">M     </v>
          </cell>
          <cell r="D4444" t="str">
            <v>CR</v>
          </cell>
          <cell r="E4444" t="str">
            <v>19,89</v>
          </cell>
        </row>
        <row r="4445">
          <cell r="A4445">
            <v>43605</v>
          </cell>
          <cell r="B4445" t="str">
            <v xml:space="preserve">TRILHO PANTOGRAFICO RETO, EM ALUMINIO, TIPO U, COM DIMENSOES DE *38 X 38* MM PARA PORTA DE CORRER                                                                                                                                                                                                                                                                                                                                                                                                         </v>
          </cell>
          <cell r="C4445" t="str">
            <v xml:space="preserve">M     </v>
          </cell>
          <cell r="D4445" t="str">
            <v>CR</v>
          </cell>
          <cell r="E4445" t="str">
            <v>40,69</v>
          </cell>
        </row>
        <row r="4446">
          <cell r="A4446">
            <v>11580</v>
          </cell>
          <cell r="B4446" t="str">
            <v xml:space="preserve">TRILHO QUADRADO FRIZADO PARA RODIZIO (VERGALHAO MACICO), EM ALUMINIO, COM DIMENSOES DE *6 X 6* MM                                                                                                                                                                                                                                                                                                                                                                                                         </v>
          </cell>
          <cell r="C4446" t="str">
            <v xml:space="preserve">M     </v>
          </cell>
          <cell r="D4446" t="str">
            <v>CR</v>
          </cell>
          <cell r="E4446" t="str">
            <v>7,98</v>
          </cell>
        </row>
        <row r="4447">
          <cell r="A4447">
            <v>10743</v>
          </cell>
          <cell r="B4447" t="str">
            <v xml:space="preserve">TROLEY MANUAL CAPACIDADE 1 T                                                                                                                                                                                                                                                                                                                                                                                                                                                                              </v>
          </cell>
          <cell r="C4447" t="str">
            <v xml:space="preserve">UN    </v>
          </cell>
          <cell r="D4447" t="str">
            <v>CR</v>
          </cell>
          <cell r="E4447" t="str">
            <v>655,66</v>
          </cell>
        </row>
        <row r="4448">
          <cell r="A4448">
            <v>39848</v>
          </cell>
          <cell r="B4448" t="str">
            <v xml:space="preserve">TUBO / MANGUEIRA PRETA EM POLIETILENO, LINHA PESADA OU REFORCADA, TIPO ESPAGUETE, PARA INJECAO DE CALDA DE CIMENTO, D = 1/2", ESPESSURA 1,5 MM                                                                                                                                                                                                                                                                                                                                                            </v>
          </cell>
          <cell r="C4448" t="str">
            <v xml:space="preserve">M     </v>
          </cell>
          <cell r="D4448" t="str">
            <v>CR</v>
          </cell>
          <cell r="E4448" t="str">
            <v>1,77</v>
          </cell>
        </row>
        <row r="4449">
          <cell r="A4449">
            <v>20999</v>
          </cell>
          <cell r="B4449" t="str">
            <v xml:space="preserve">TUBO ACO CARBONO COM COSTURA, NBR 5580, CLASSE L, DN = 15 MM, E = 2,25 MM, 1,06 KG/M                                                                                                                                                                                                                                                                                                                                                                                                                      </v>
          </cell>
          <cell r="C4449" t="str">
            <v xml:space="preserve">M     </v>
          </cell>
          <cell r="D4449" t="str">
            <v>CR</v>
          </cell>
          <cell r="E4449" t="str">
            <v>12,99</v>
          </cell>
        </row>
        <row r="4450">
          <cell r="A4450">
            <v>21001</v>
          </cell>
          <cell r="B4450" t="str">
            <v xml:space="preserve">TUBO ACO CARBONO COM COSTURA, NBR 5580, CLASSE L, DN = 25 MM, E = 2,65 MM, 2,02 KG/M                                                                                                                                                                                                                                                                                                                                                                                                                      </v>
          </cell>
          <cell r="C4450" t="str">
            <v xml:space="preserve">M     </v>
          </cell>
          <cell r="D4450" t="str">
            <v xml:space="preserve">C </v>
          </cell>
          <cell r="E4450" t="str">
            <v>24,25</v>
          </cell>
        </row>
        <row r="4451">
          <cell r="A4451">
            <v>21003</v>
          </cell>
          <cell r="B4451" t="str">
            <v xml:space="preserve">TUBO ACO CARBONO COM COSTURA, NBR 5580, CLASSE L, DN = 40 MM, E = 3,0 MM, 3,34 KG/M                                                                                                                                                                                                                                                                                                                                                                                                                       </v>
          </cell>
          <cell r="C4451" t="str">
            <v xml:space="preserve">M     </v>
          </cell>
          <cell r="D4451" t="str">
            <v>CR</v>
          </cell>
          <cell r="E4451" t="str">
            <v>39,85</v>
          </cell>
        </row>
        <row r="4452">
          <cell r="A4452">
            <v>21006</v>
          </cell>
          <cell r="B4452" t="str">
            <v xml:space="preserve">TUBO ACO CARBONO COM COSTURA, NBR 5580, CLASSE L, DN = 80 MM, E = 3,35 MM, 7,07 KG/M                                                                                                                                                                                                                                                                                                                                                                                                                      </v>
          </cell>
          <cell r="C4452" t="str">
            <v xml:space="preserve">M     </v>
          </cell>
          <cell r="D4452" t="str">
            <v>CR</v>
          </cell>
          <cell r="E4452" t="str">
            <v>84,57</v>
          </cell>
        </row>
        <row r="4453">
          <cell r="A4453">
            <v>21019</v>
          </cell>
          <cell r="B4453" t="str">
            <v xml:space="preserve">TUBO ACO CARBONO COM COSTURA, NBR 5580, CLASSE M, DN = 25 MM, E = 3,35 MM, *2,50* KG//M                                                                                                                                                                                                                                                                                                                                                                                                                   </v>
          </cell>
          <cell r="C4453" t="str">
            <v xml:space="preserve">M     </v>
          </cell>
          <cell r="D4453" t="str">
            <v>CR</v>
          </cell>
          <cell r="E4453" t="str">
            <v>29,40</v>
          </cell>
        </row>
        <row r="4454">
          <cell r="A4454">
            <v>21021</v>
          </cell>
          <cell r="B4454" t="str">
            <v xml:space="preserve">TUBO ACO CARBONO COM COSTURA, NBR 5580, CLASSE M, DN = 40 MM, E = 3,35 MM, *3,71* KG//M                                                                                                                                                                                                                                                                                                                                                                                                                   </v>
          </cell>
          <cell r="C4454" t="str">
            <v xml:space="preserve">M     </v>
          </cell>
          <cell r="D4454" t="str">
            <v>CR</v>
          </cell>
          <cell r="E4454" t="str">
            <v>46,47</v>
          </cell>
        </row>
        <row r="4455">
          <cell r="A4455">
            <v>21024</v>
          </cell>
          <cell r="B4455" t="str">
            <v xml:space="preserve">TUBO ACO CARBONO COM COSTURA, NBR 5580, CLASSE M, DN = 80 MM, E = 4,05 MM, *8,47* KG/M                                                                                                                                                                                                                                                                                                                                                                                                                    </v>
          </cell>
          <cell r="C4455" t="str">
            <v xml:space="preserve">M     </v>
          </cell>
          <cell r="D4455" t="str">
            <v>CR</v>
          </cell>
          <cell r="E4455" t="str">
            <v>99,57</v>
          </cell>
        </row>
        <row r="4456">
          <cell r="A4456">
            <v>40624</v>
          </cell>
          <cell r="B4456" t="str">
            <v xml:space="preserve">TUBO ACO CARBONO SEM COSTURA 1 1/2", E= *3,68 MM, SCHEDULE 40, 4,05 KG/M                                                                                                                                                                                                                                                                                                                                                                                                                                  </v>
          </cell>
          <cell r="C4456" t="str">
            <v xml:space="preserve">M     </v>
          </cell>
          <cell r="D4456" t="str">
            <v>CR</v>
          </cell>
          <cell r="E4456" t="str">
            <v>97,23</v>
          </cell>
        </row>
        <row r="4457">
          <cell r="A4457">
            <v>42575</v>
          </cell>
          <cell r="B4457" t="str">
            <v xml:space="preserve">TUBO ACO CARBONO SEM COSTURA 1 1/4", E= *3,56 MM, SCHEDULE 40, *3,38* KG/M                                                                                                                                                                                                                                                                                                                                                                                                                                </v>
          </cell>
          <cell r="C4457" t="str">
            <v xml:space="preserve">M     </v>
          </cell>
          <cell r="D4457" t="str">
            <v>CR</v>
          </cell>
          <cell r="E4457" t="str">
            <v>89,23</v>
          </cell>
        </row>
        <row r="4458">
          <cell r="A4458">
            <v>13127</v>
          </cell>
          <cell r="B4458" t="str">
            <v xml:space="preserve">TUBO ACO CARBONO SEM COSTURA 1/2", E= *2,77 MM, SCHEDULE 40, *1,27 KG/M                                                                                                                                                                                                                                                                                                                                                                                                                                   </v>
          </cell>
          <cell r="C4458" t="str">
            <v xml:space="preserve">M     </v>
          </cell>
          <cell r="D4458" t="str">
            <v>CR</v>
          </cell>
          <cell r="E4458" t="str">
            <v>43,37</v>
          </cell>
        </row>
        <row r="4459">
          <cell r="A4459">
            <v>13137</v>
          </cell>
          <cell r="B4459" t="str">
            <v xml:space="preserve">TUBO ACO CARBONO SEM COSTURA 1/2", E= *3,73 MM, SCHEDULE 80, *1,62 KG/M                                                                                                                                                                                                                                                                                                                                                                                                                                   </v>
          </cell>
          <cell r="C4459" t="str">
            <v xml:space="preserve">M     </v>
          </cell>
          <cell r="D4459" t="str">
            <v>CR</v>
          </cell>
          <cell r="E4459" t="str">
            <v>57,55</v>
          </cell>
        </row>
        <row r="4460">
          <cell r="A4460">
            <v>42574</v>
          </cell>
          <cell r="B4460" t="str">
            <v xml:space="preserve">TUBO ACO CARBONO SEM COSTURA 1", E= *3,38 MM, SCHEDULE 40, *2,50* KG/M                                                                                                                                                                                                                                                                                                                                                                                                                                    </v>
          </cell>
          <cell r="C4460" t="str">
            <v xml:space="preserve">M     </v>
          </cell>
          <cell r="D4460" t="str">
            <v>CR</v>
          </cell>
          <cell r="E4460" t="str">
            <v>66,58</v>
          </cell>
        </row>
        <row r="4461">
          <cell r="A4461">
            <v>20989</v>
          </cell>
          <cell r="B4461" t="str">
            <v xml:space="preserve">TUBO ACO CARBONO SEM COSTURA 14", E= *11,13 MM, SCHEDULE 40, *94,55 KG/M                                                                                                                                                                                                                                                                                                                                                                                                                                  </v>
          </cell>
          <cell r="C4461" t="str">
            <v xml:space="preserve">M     </v>
          </cell>
          <cell r="D4461" t="str">
            <v>CR</v>
          </cell>
          <cell r="E4461" t="str">
            <v>2.061,88</v>
          </cell>
        </row>
        <row r="4462">
          <cell r="A4462">
            <v>21147</v>
          </cell>
          <cell r="B4462" t="str">
            <v xml:space="preserve">TUBO ACO CARBONO SEM COSTURA 2 1/2", E = 5,16 MM, SCHEDULE 40 (8,62 KG/M)                                                                                                                                                                                                                                                                                                                                                                                                                                 </v>
          </cell>
          <cell r="C4462" t="str">
            <v xml:space="preserve">M     </v>
          </cell>
          <cell r="D4462" t="str">
            <v>CR</v>
          </cell>
          <cell r="E4462" t="str">
            <v>193,32</v>
          </cell>
        </row>
        <row r="4463">
          <cell r="A4463">
            <v>21148</v>
          </cell>
          <cell r="B4463" t="str">
            <v xml:space="preserve">TUBO ACO CARBONO SEM COSTURA 2", E= *3,91* MM, SCHEDULE 40, *5,43* KG/M                                                                                                                                                                                                                                                                                                                                                                                                                                   </v>
          </cell>
          <cell r="C4463" t="str">
            <v xml:space="preserve">M     </v>
          </cell>
          <cell r="D4463" t="str">
            <v xml:space="preserve">C </v>
          </cell>
          <cell r="E4463" t="str">
            <v>119,32</v>
          </cell>
        </row>
        <row r="4464">
          <cell r="A4464">
            <v>20984</v>
          </cell>
          <cell r="B4464" t="str">
            <v xml:space="preserve">TUBO ACO CARBONO SEM COSTURA 20", E= *12,70 MM, SCHEDULE 30, *154,97 KG/M                                                                                                                                                                                                                                                                                                                                                                                                                                 </v>
          </cell>
          <cell r="C4464" t="str">
            <v xml:space="preserve">M     </v>
          </cell>
          <cell r="D4464" t="str">
            <v>CR</v>
          </cell>
          <cell r="E4464" t="str">
            <v>3.956,34</v>
          </cell>
        </row>
        <row r="4465">
          <cell r="A4465">
            <v>13042</v>
          </cell>
          <cell r="B4465" t="str">
            <v xml:space="preserve">TUBO ACO CARBONO SEM COSTURA 20", E= *6,35 MM,  SCHEDULE 10, *78,46 KG/M                                                                                                                                                                                                                                                                                                                                                                                                                                  </v>
          </cell>
          <cell r="C4465" t="str">
            <v xml:space="preserve">M     </v>
          </cell>
          <cell r="D4465" t="str">
            <v>CR</v>
          </cell>
          <cell r="E4465" t="str">
            <v>2.192,40</v>
          </cell>
        </row>
        <row r="4466">
          <cell r="A4466">
            <v>21150</v>
          </cell>
          <cell r="B4466" t="str">
            <v xml:space="preserve">TUBO ACO CARBONO SEM COSTURA 3/4", E= *2,87 MM, SCHEDULE 40, *1,69 KG/M                                                                                                                                                                                                                                                                                                                                                                                                                                   </v>
          </cell>
          <cell r="C4466" t="str">
            <v xml:space="preserve">M     </v>
          </cell>
          <cell r="D4466" t="str">
            <v>CR</v>
          </cell>
          <cell r="E4466" t="str">
            <v>59,16</v>
          </cell>
        </row>
        <row r="4467">
          <cell r="A4467">
            <v>13141</v>
          </cell>
          <cell r="B4467" t="str">
            <v xml:space="preserve">TUBO ACO CARBONO SEM COSTURA 3/4", E= *3,91 MM, SCHEDULE 80, *2,19 KG/M.                                                                                                                                                                                                                                                                                                                                                                                                                                  </v>
          </cell>
          <cell r="C4467" t="str">
            <v xml:space="preserve">M     </v>
          </cell>
          <cell r="D4467" t="str">
            <v>CR</v>
          </cell>
          <cell r="E4467" t="str">
            <v>74,54</v>
          </cell>
        </row>
        <row r="4468">
          <cell r="A4468">
            <v>42576</v>
          </cell>
          <cell r="B4468" t="str">
            <v xml:space="preserve">TUBO ACO CARBONO SEM COSTURA 3", E= *5,49 MM, SCHEDULE 40, *11,28* KG/M                                                                                                                                                                                                                                                                                                                                                                                                                                   </v>
          </cell>
          <cell r="C4468" t="str">
            <v xml:space="preserve">M     </v>
          </cell>
          <cell r="D4468" t="str">
            <v>CR</v>
          </cell>
          <cell r="E4468" t="str">
            <v>243,39</v>
          </cell>
        </row>
        <row r="4469">
          <cell r="A4469">
            <v>21151</v>
          </cell>
          <cell r="B4469" t="str">
            <v xml:space="preserve">TUBO ACO CARBONO SEM COSTURA 4", E= *6,02 MM, SCHEDULE 40, *16,06 KG/M                                                                                                                                                                                                                                                                                                                                                                                                                                    </v>
          </cell>
          <cell r="C4469" t="str">
            <v xml:space="preserve">M     </v>
          </cell>
          <cell r="D4469" t="str">
            <v>CR</v>
          </cell>
          <cell r="E4469" t="str">
            <v>354,14</v>
          </cell>
        </row>
        <row r="4470">
          <cell r="A4470">
            <v>13142</v>
          </cell>
          <cell r="B4470" t="str">
            <v xml:space="preserve">TUBO ACO CARBONO SEM COSTURA 4", E= *8,56 MM, SCHEDULE 80, *22,31 KG/M                                                                                                                                                                                                                                                                                                                                                                                                                                    </v>
          </cell>
          <cell r="C4470" t="str">
            <v xml:space="preserve">M     </v>
          </cell>
          <cell r="D4470" t="str">
            <v>CR</v>
          </cell>
          <cell r="E4470" t="str">
            <v>506,27</v>
          </cell>
        </row>
        <row r="4471">
          <cell r="A4471">
            <v>42577</v>
          </cell>
          <cell r="B4471" t="str">
            <v xml:space="preserve">TUBO ACO CARBONO SEM COSTURA 5", E= *6,55 MM, SCHEDULE 40, *21,75* KG/M                                                                                                                                                                                                                                                                                                                                                                                                                                   </v>
          </cell>
          <cell r="C4471" t="str">
            <v xml:space="preserve">M     </v>
          </cell>
          <cell r="D4471" t="str">
            <v>CR</v>
          </cell>
          <cell r="E4471" t="str">
            <v>555,52</v>
          </cell>
        </row>
        <row r="4472">
          <cell r="A4472">
            <v>20994</v>
          </cell>
          <cell r="B4472" t="str">
            <v xml:space="preserve">TUBO ACO CARBONO SEM COSTURA 6", E= *10,97 MM, SCHEDULE 80, *42,56 KG/M                                                                                                                                                                                                                                                                                                                                                                                                                                   </v>
          </cell>
          <cell r="C4472" t="str">
            <v xml:space="preserve">M     </v>
          </cell>
          <cell r="D4472" t="str">
            <v>CR</v>
          </cell>
          <cell r="E4472" t="str">
            <v>954,54</v>
          </cell>
        </row>
        <row r="4473">
          <cell r="A4473">
            <v>7672</v>
          </cell>
          <cell r="B4473" t="str">
            <v xml:space="preserve">TUBO ACO CARBONO SEM COSTURA 6", E= 7,11 MM,  SCHEDULE 40, *28,26 KG/M                                                                                                                                                                                                                                                                                                                                                                                                                                    </v>
          </cell>
          <cell r="C4473" t="str">
            <v xml:space="preserve">M     </v>
          </cell>
          <cell r="D4473" t="str">
            <v>CR</v>
          </cell>
          <cell r="E4473" t="str">
            <v>625,33</v>
          </cell>
        </row>
        <row r="4474">
          <cell r="A4474">
            <v>20995</v>
          </cell>
          <cell r="B4474" t="str">
            <v xml:space="preserve">TUBO ACO CARBONO SEM COSTURA 8", E= *12,70 MM, SCHEDULE 80, *64,64 KG/M                                                                                                                                                                                                                                                                                                                                                                                                                                   </v>
          </cell>
          <cell r="C4474" t="str">
            <v xml:space="preserve">M     </v>
          </cell>
          <cell r="D4474" t="str">
            <v>CR</v>
          </cell>
          <cell r="E4474" t="str">
            <v>1.254,45</v>
          </cell>
        </row>
        <row r="4475">
          <cell r="A4475">
            <v>7690</v>
          </cell>
          <cell r="B4475" t="str">
            <v xml:space="preserve">TUBO ACO CARBONO SEM COSTURA 8", E= *6,35 MM,  SCHEDULE 20, *33,27 KG/M                                                                                                                                                                                                                                                                                                                                                                                                                                   </v>
          </cell>
          <cell r="C4475" t="str">
            <v xml:space="preserve">M     </v>
          </cell>
          <cell r="D4475" t="str">
            <v>CR</v>
          </cell>
          <cell r="E4475" t="str">
            <v>725,53</v>
          </cell>
        </row>
        <row r="4476">
          <cell r="A4476">
            <v>20980</v>
          </cell>
          <cell r="B4476" t="str">
            <v xml:space="preserve">TUBO ACO CARBONO SEM COSTURA 8", E= *7,04 MM, SCHEDULE 30, *36,75 KG/M                                                                                                                                                                                                                                                                                                                                                                                                                                    </v>
          </cell>
          <cell r="C4476" t="str">
            <v xml:space="preserve">M     </v>
          </cell>
          <cell r="D4476" t="str">
            <v>CR</v>
          </cell>
          <cell r="E4476" t="str">
            <v>791,49</v>
          </cell>
        </row>
        <row r="4477">
          <cell r="A4477">
            <v>7661</v>
          </cell>
          <cell r="B4477" t="str">
            <v xml:space="preserve">TUBO ACO CARBONO SEM COSTURA 8", E= *8,18 MM, SCHEDULE 40, *42,55 KG/M                                                                                                                                                                                                                                                                                                                                                                                                                                    </v>
          </cell>
          <cell r="C4477" t="str">
            <v xml:space="preserve">M     </v>
          </cell>
          <cell r="D4477" t="str">
            <v>CR</v>
          </cell>
          <cell r="E4477" t="str">
            <v>941,54</v>
          </cell>
        </row>
        <row r="4478">
          <cell r="A4478">
            <v>21016</v>
          </cell>
          <cell r="B4478" t="str">
            <v xml:space="preserve">TUBO ACO GALVANIZADO COM COSTURA, CLASSE LEVE, DN 100 MM ( 4"),  E = 3,75 MM,  *10,55* KG/M (NBR 5580)                                                                                                                                                                                                                                                                                                                                                                                                    </v>
          </cell>
          <cell r="C4478" t="str">
            <v xml:space="preserve">M     </v>
          </cell>
          <cell r="D4478" t="str">
            <v>CR</v>
          </cell>
          <cell r="E4478" t="str">
            <v>153,46</v>
          </cell>
        </row>
        <row r="4479">
          <cell r="A4479">
            <v>21008</v>
          </cell>
          <cell r="B4479" t="str">
            <v xml:space="preserve">TUBO ACO GALVANIZADO COM COSTURA, CLASSE LEVE, DN 15 MM ( 1/2"),  E = 2,25 MM,  *1,2* KG/M (NBR 5580)                                                                                                                                                                                                                                                                                                                                                                                                     </v>
          </cell>
          <cell r="C4479" t="str">
            <v xml:space="preserve">M     </v>
          </cell>
          <cell r="D4479" t="str">
            <v>CR</v>
          </cell>
          <cell r="E4479" t="str">
            <v>17,93</v>
          </cell>
        </row>
        <row r="4480">
          <cell r="A4480">
            <v>21009</v>
          </cell>
          <cell r="B4480" t="str">
            <v xml:space="preserve">TUBO ACO GALVANIZADO COM COSTURA, CLASSE LEVE, DN 20 MM ( 3/4"),  E = 2,25 MM,  *1,3* KG/M (NBR 5580)                                                                                                                                                                                                                                                                                                                                                                                                     </v>
          </cell>
          <cell r="C4480" t="str">
            <v xml:space="preserve">M     </v>
          </cell>
          <cell r="D4480" t="str">
            <v>CR</v>
          </cell>
          <cell r="E4480" t="str">
            <v>23,34</v>
          </cell>
        </row>
        <row r="4481">
          <cell r="A4481">
            <v>21010</v>
          </cell>
          <cell r="B4481" t="str">
            <v xml:space="preserve">TUBO ACO GALVANIZADO COM COSTURA, CLASSE LEVE, DN 25 MM ( 1"),  E = 2,65 MM,  *2,11* KG/M (NBR 5580)                                                                                                                                                                                                                                                                                                                                                                                                      </v>
          </cell>
          <cell r="C4481" t="str">
            <v xml:space="preserve">M     </v>
          </cell>
          <cell r="D4481" t="str">
            <v xml:space="preserve">C </v>
          </cell>
          <cell r="E4481" t="str">
            <v>31,34</v>
          </cell>
        </row>
        <row r="4482">
          <cell r="A4482">
            <v>21011</v>
          </cell>
          <cell r="B4482" t="str">
            <v xml:space="preserve">TUBO ACO GALVANIZADO COM COSTURA, CLASSE LEVE, DN 32 MM ( 1 1/4"),  E = 2,65 MM,  *2,71* KG/M (NBR 5580)                                                                                                                                                                                                                                                                                                                                                                                                  </v>
          </cell>
          <cell r="C4482" t="str">
            <v xml:space="preserve">M     </v>
          </cell>
          <cell r="D4482" t="str">
            <v>CR</v>
          </cell>
          <cell r="E4482" t="str">
            <v>45,68</v>
          </cell>
        </row>
        <row r="4483">
          <cell r="A4483">
            <v>21012</v>
          </cell>
          <cell r="B4483" t="str">
            <v xml:space="preserve">TUBO ACO GALVANIZADO COM COSTURA, CLASSE LEVE, DN 40 MM ( 1 1/2"),  E = 3,00 MM,  *3,48* KG/M (NBR 5580)                                                                                                                                                                                                                                                                                                                                                                                                  </v>
          </cell>
          <cell r="C4483" t="str">
            <v xml:space="preserve">M     </v>
          </cell>
          <cell r="D4483" t="str">
            <v>CR</v>
          </cell>
          <cell r="E4483" t="str">
            <v>50,47</v>
          </cell>
        </row>
        <row r="4484">
          <cell r="A4484">
            <v>21013</v>
          </cell>
          <cell r="B4484" t="str">
            <v xml:space="preserve">TUBO ACO GALVANIZADO COM COSTURA, CLASSE LEVE, DN 50 MM ( 2"),  E = 3,00 MM,  *4,40* KG/M (NBR 5580)                                                                                                                                                                                                                                                                                                                                                                                                      </v>
          </cell>
          <cell r="C4484" t="str">
            <v xml:space="preserve">M     </v>
          </cell>
          <cell r="D4484" t="str">
            <v>CR</v>
          </cell>
          <cell r="E4484" t="str">
            <v>65,87</v>
          </cell>
        </row>
        <row r="4485">
          <cell r="A4485">
            <v>21014</v>
          </cell>
          <cell r="B4485" t="str">
            <v xml:space="preserve">TUBO ACO GALVANIZADO COM COSTURA, CLASSE LEVE, DN 65 MM ( 2 1/2"),  E = 3,35 MM, * 6,23* KG/M (NBR 5580)                                                                                                                                                                                                                                                                                                                                                                                                  </v>
          </cell>
          <cell r="C4485" t="str">
            <v xml:space="preserve">M     </v>
          </cell>
          <cell r="D4485" t="str">
            <v>CR</v>
          </cell>
          <cell r="E4485" t="str">
            <v>92,16</v>
          </cell>
        </row>
        <row r="4486">
          <cell r="A4486">
            <v>21015</v>
          </cell>
          <cell r="B4486" t="str">
            <v xml:space="preserve">TUBO ACO GALVANIZADO COM COSTURA, CLASSE LEVE, DN 80 MM ( 3"),  E = 3,35 MM, *7,32* KG/M (NBR 5580)                                                                                                                                                                                                                                                                                                                                                                                                       </v>
          </cell>
          <cell r="C4486" t="str">
            <v xml:space="preserve">M     </v>
          </cell>
          <cell r="D4486" t="str">
            <v>CR</v>
          </cell>
          <cell r="E4486" t="str">
            <v>105,89</v>
          </cell>
        </row>
        <row r="4487">
          <cell r="A4487">
            <v>7697</v>
          </cell>
          <cell r="B4487" t="str">
            <v xml:space="preserve">TUBO ACO GALVANIZADO COM COSTURA, CLASSE MEDIA, DN 1.1/2", E = *3,25* MM, PESO *3,61* KG/M (NBR 5580)                                                                                                                                                                                                                                                                                                                                                                                                     </v>
          </cell>
          <cell r="C4487" t="str">
            <v xml:space="preserve">M     </v>
          </cell>
          <cell r="D4487" t="str">
            <v>CR</v>
          </cell>
          <cell r="E4487" t="str">
            <v>50,53</v>
          </cell>
        </row>
        <row r="4488">
          <cell r="A4488">
            <v>7698</v>
          </cell>
          <cell r="B4488" t="str">
            <v xml:space="preserve">TUBO ACO GALVANIZADO COM COSTURA, CLASSE MEDIA, DN 1.1/4", E = *3,25* MM, PESO *3,14* KG/M (NBR 5580)                                                                                                                                                                                                                                                                                                                                                                                                     </v>
          </cell>
          <cell r="C4488" t="str">
            <v xml:space="preserve">M     </v>
          </cell>
          <cell r="D4488" t="str">
            <v>CR</v>
          </cell>
          <cell r="E4488" t="str">
            <v>43,49</v>
          </cell>
        </row>
        <row r="4489">
          <cell r="A4489">
            <v>7691</v>
          </cell>
          <cell r="B4489" t="str">
            <v xml:space="preserve">TUBO ACO GALVANIZADO COM COSTURA, CLASSE MEDIA, DN 1/2", E = *2,65* MM, PESO *1,22* KG/M (NBR 5580)                                                                                                                                                                                                                                                                                                                                                                                                       </v>
          </cell>
          <cell r="C4489" t="str">
            <v xml:space="preserve">M     </v>
          </cell>
          <cell r="D4489" t="str">
            <v>CR</v>
          </cell>
          <cell r="E4489" t="str">
            <v>18,38</v>
          </cell>
        </row>
        <row r="4490">
          <cell r="A4490">
            <v>40626</v>
          </cell>
          <cell r="B4490" t="str">
            <v xml:space="preserve">TUBO ACO GALVANIZADO COM COSTURA, CLASSE MEDIA, DN 1", E = 3,38 MM, PESO 2,50 KG/M (NBR 5580)                                                                                                                                                                                                                                                                                                                                                                                                             </v>
          </cell>
          <cell r="C4490" t="str">
            <v xml:space="preserve">M     </v>
          </cell>
          <cell r="D4490" t="str">
            <v>CR</v>
          </cell>
          <cell r="E4490" t="str">
            <v>34,49</v>
          </cell>
        </row>
        <row r="4491">
          <cell r="A4491">
            <v>7701</v>
          </cell>
          <cell r="B4491" t="str">
            <v xml:space="preserve">TUBO ACO GALVANIZADO COM COSTURA, CLASSE MEDIA, DN 2.1/2", E = *3,65* MM, PESO *6,51* KG/M (NBR 5580)                                                                                                                                                                                                                                                                                                                                                                                                     </v>
          </cell>
          <cell r="C4491" t="str">
            <v xml:space="preserve">M     </v>
          </cell>
          <cell r="D4491" t="str">
            <v>CR</v>
          </cell>
          <cell r="E4491" t="str">
            <v>90,42</v>
          </cell>
        </row>
        <row r="4492">
          <cell r="A4492">
            <v>7696</v>
          </cell>
          <cell r="B4492" t="str">
            <v xml:space="preserve">TUBO ACO GALVANIZADO COM COSTURA, CLASSE MEDIA, DN 2", E = *3,65* MM, PESO *5,10* KG/M (NBR 5580)                                                                                                                                                                                                                                                                                                                                                                                                         </v>
          </cell>
          <cell r="C4492" t="str">
            <v xml:space="preserve">M     </v>
          </cell>
          <cell r="D4492" t="str">
            <v>CR</v>
          </cell>
          <cell r="E4492" t="str">
            <v>72,86</v>
          </cell>
        </row>
        <row r="4493">
          <cell r="A4493">
            <v>7700</v>
          </cell>
          <cell r="B4493" t="str">
            <v xml:space="preserve">TUBO ACO GALVANIZADO COM COSTURA, CLASSE MEDIA, DN 3/4", E = *2,65* MM, PESO *1,58* KG/M (NBR 5580)                                                                                                                                                                                                                                                                                                                                                                                                       </v>
          </cell>
          <cell r="C4493" t="str">
            <v xml:space="preserve">M     </v>
          </cell>
          <cell r="D4493" t="str">
            <v>CR</v>
          </cell>
          <cell r="E4493" t="str">
            <v>23,24</v>
          </cell>
        </row>
        <row r="4494">
          <cell r="A4494">
            <v>7694</v>
          </cell>
          <cell r="B4494" t="str">
            <v xml:space="preserve">TUBO ACO GALVANIZADO COM COSTURA, CLASSE MEDIA, DN 3", E = *4,05* MM, PESO *8,47* KG/M (NBR 5580)                                                                                                                                                                                                                                                                                                                                                                                                         </v>
          </cell>
          <cell r="C4494" t="str">
            <v xml:space="preserve">M     </v>
          </cell>
          <cell r="D4494" t="str">
            <v>CR</v>
          </cell>
          <cell r="E4494" t="str">
            <v>121,68</v>
          </cell>
        </row>
        <row r="4495">
          <cell r="A4495">
            <v>7693</v>
          </cell>
          <cell r="B4495" t="str">
            <v xml:space="preserve">TUBO ACO GALVANIZADO COM COSTURA, CLASSE MEDIA, DN 4", E = 4,50* MM, PESO 12,10* KG/M (NBR 5580)                                                                                                                                                                                                                                                                                                                                                                                                          </v>
          </cell>
          <cell r="C4495" t="str">
            <v xml:space="preserve">M     </v>
          </cell>
          <cell r="D4495" t="str">
            <v>CR</v>
          </cell>
          <cell r="E4495" t="str">
            <v>167,57</v>
          </cell>
        </row>
        <row r="4496">
          <cell r="A4496">
            <v>7692</v>
          </cell>
          <cell r="B4496" t="str">
            <v xml:space="preserve">TUBO ACO GALVANIZADO COM COSTURA, CLASSE MEDIA, DN 5", E = *5,40* MM, PESO *17,80* KG/M (NBR 5580)                                                                                                                                                                                                                                                                                                                                                                                                        </v>
          </cell>
          <cell r="C4496" t="str">
            <v xml:space="preserve">M     </v>
          </cell>
          <cell r="D4496" t="str">
            <v>CR</v>
          </cell>
          <cell r="E4496" t="str">
            <v>250,89</v>
          </cell>
        </row>
        <row r="4497">
          <cell r="A4497">
            <v>7695</v>
          </cell>
          <cell r="B4497" t="str">
            <v xml:space="preserve">TUBO ACO GALVANIZADO COM COSTURA, CLASSE MEDIA, DN 6", E = 4,85* MM, PESO 19,68* KG/M (NBR 5580)                                                                                                                                                                                                                                                                                                                                                                                                          </v>
          </cell>
          <cell r="C4497" t="str">
            <v xml:space="preserve">M     </v>
          </cell>
          <cell r="D4497" t="str">
            <v>CR</v>
          </cell>
          <cell r="E4497" t="str">
            <v>272,10</v>
          </cell>
        </row>
        <row r="4498">
          <cell r="A4498">
            <v>13356</v>
          </cell>
          <cell r="B4498" t="str">
            <v xml:space="preserve">TUBO ACO INDUSTRIAL DN 2" (50,8 MM) E=1,50MM, PESO= 1,8237 KG/M                                                                                                                                                                                                                                                                                                                                                                                                                                           </v>
          </cell>
          <cell r="C4498" t="str">
            <v xml:space="preserve">M     </v>
          </cell>
          <cell r="D4498" t="str">
            <v>CR</v>
          </cell>
          <cell r="E4498" t="str">
            <v>19,73</v>
          </cell>
        </row>
        <row r="4499">
          <cell r="A4499">
            <v>36365</v>
          </cell>
          <cell r="B4499" t="str">
            <v xml:space="preserve">TUBO COLETOR DE ESGOTO PVC, JEI, DN 100 MM (NBR  7362)                                                                                                                                                                                                                                                                                                                                                                                                                                                    </v>
          </cell>
          <cell r="C4499" t="str">
            <v xml:space="preserve">M     </v>
          </cell>
          <cell r="D4499" t="str">
            <v>CR</v>
          </cell>
          <cell r="E4499" t="str">
            <v>42,33</v>
          </cell>
        </row>
        <row r="4500">
          <cell r="A4500">
            <v>41930</v>
          </cell>
          <cell r="B4500" t="str">
            <v xml:space="preserve">TUBO COLETOR DE ESGOTO PVC, JEI, DN 200 MM (NBR 7362)                                                                                                                                                                                                                                                                                                                                                                                                                                                     </v>
          </cell>
          <cell r="C4500" t="str">
            <v xml:space="preserve">M     </v>
          </cell>
          <cell r="D4500" t="str">
            <v>CR</v>
          </cell>
          <cell r="E4500" t="str">
            <v>141,01</v>
          </cell>
        </row>
        <row r="4501">
          <cell r="A4501">
            <v>41931</v>
          </cell>
          <cell r="B4501" t="str">
            <v xml:space="preserve">TUBO COLETOR DE ESGOTO PVC, JEI, DN 250 MM (NBR 7362)                                                                                                                                                                                                                                                                                                                                                                                                                                                     </v>
          </cell>
          <cell r="C4501" t="str">
            <v xml:space="preserve">M     </v>
          </cell>
          <cell r="D4501" t="str">
            <v>CR</v>
          </cell>
          <cell r="E4501" t="str">
            <v>220,86</v>
          </cell>
        </row>
        <row r="4502">
          <cell r="A4502">
            <v>41932</v>
          </cell>
          <cell r="B4502" t="str">
            <v xml:space="preserve">TUBO COLETOR DE ESGOTO PVC, JEI, DN 300 MM (NBR 7362)                                                                                                                                                                                                                                                                                                                                                                                                                                                     </v>
          </cell>
          <cell r="C4502" t="str">
            <v xml:space="preserve">M     </v>
          </cell>
          <cell r="D4502" t="str">
            <v>CR</v>
          </cell>
          <cell r="E4502" t="str">
            <v>339,94</v>
          </cell>
        </row>
        <row r="4503">
          <cell r="A4503">
            <v>41933</v>
          </cell>
          <cell r="B4503" t="str">
            <v xml:space="preserve">TUBO COLETOR DE ESGOTO PVC, JEI, DN 350 MM (NBR 7362)                                                                                                                                                                                                                                                                                                                                                                                                                                                     </v>
          </cell>
          <cell r="C4503" t="str">
            <v xml:space="preserve">M     </v>
          </cell>
          <cell r="D4503" t="str">
            <v>CR</v>
          </cell>
          <cell r="E4503" t="str">
            <v>480,41</v>
          </cell>
        </row>
        <row r="4504">
          <cell r="A4504">
            <v>41934</v>
          </cell>
          <cell r="B4504" t="str">
            <v xml:space="preserve">TUBO COLETOR DE ESGOTO PVC, JEI, DN 400 MM (NBR 7362)                                                                                                                                                                                                                                                                                                                                                                                                                                                     </v>
          </cell>
          <cell r="C4504" t="str">
            <v xml:space="preserve">M     </v>
          </cell>
          <cell r="D4504" t="str">
            <v>CR</v>
          </cell>
          <cell r="E4504" t="str">
            <v>559,50</v>
          </cell>
        </row>
        <row r="4505">
          <cell r="A4505">
            <v>41936</v>
          </cell>
          <cell r="B4505" t="str">
            <v xml:space="preserve">TUBO COLETOR DE ESGOTO, PVC, JEI, DN 150 MM  (NBR 7362)                                                                                                                                                                                                                                                                                                                                                                                                                                                   </v>
          </cell>
          <cell r="C4505" t="str">
            <v xml:space="preserve">M     </v>
          </cell>
          <cell r="D4505" t="str">
            <v>CR</v>
          </cell>
          <cell r="E4505" t="str">
            <v>83,03</v>
          </cell>
        </row>
        <row r="4506">
          <cell r="A4506">
            <v>44812</v>
          </cell>
          <cell r="B4506" t="str">
            <v xml:space="preserve">TUBO CORRUGADO PEAD, PAREDE DUPLA, INTERNA LISA, JEI DN/DI 500 MM (DRENAGEM/ESGOTO)                                                                                                                                                                                                                                                                                                                                                                                                                       </v>
          </cell>
          <cell r="C4506" t="str">
            <v xml:space="preserve">M     </v>
          </cell>
          <cell r="D4506" t="str">
            <v>CR</v>
          </cell>
          <cell r="E4506" t="str">
            <v>502,01</v>
          </cell>
        </row>
        <row r="4507">
          <cell r="A4507">
            <v>41785</v>
          </cell>
          <cell r="B4507" t="str">
            <v xml:space="preserve">TUBO CORRUGADO PEAD, PAREDE DUPLA, INTERNA LISA, JEI, DN/DI *1000* MM, PARA SANEAMENTO (DRENAGEM/ESGOTO)                                                                                                                                                                                                                                                                                                                                                                                                  </v>
          </cell>
          <cell r="C4507" t="str">
            <v xml:space="preserve">M     </v>
          </cell>
          <cell r="D4507" t="str">
            <v>CR</v>
          </cell>
          <cell r="E4507" t="str">
            <v>1.860,39</v>
          </cell>
        </row>
        <row r="4508">
          <cell r="A4508">
            <v>41781</v>
          </cell>
          <cell r="B4508" t="str">
            <v xml:space="preserve">TUBO CORRUGADO PEAD, PAREDE DUPLA, INTERNA LISA, JEI, DN/DI *400* MM, PARA SANEAMENTO (DRENAGEM/ESGOTO)                                                                                                                                                                                                                                                                                                                                                                                                   </v>
          </cell>
          <cell r="C4508" t="str">
            <v xml:space="preserve">M     </v>
          </cell>
          <cell r="D4508" t="str">
            <v>CR</v>
          </cell>
          <cell r="E4508" t="str">
            <v>335,92</v>
          </cell>
        </row>
        <row r="4509">
          <cell r="A4509">
            <v>41783</v>
          </cell>
          <cell r="B4509" t="str">
            <v xml:space="preserve">TUBO CORRUGADO PEAD, PAREDE DUPLA, INTERNA LISA, JEI, DN/DI *800* MM, PARA SANEAMENTO (DRENAGEM/ESGOTO)                                                                                                                                                                                                                                                                                                                                                                                                   </v>
          </cell>
          <cell r="C4509" t="str">
            <v xml:space="preserve">M     </v>
          </cell>
          <cell r="D4509" t="str">
            <v>CR</v>
          </cell>
          <cell r="E4509" t="str">
            <v>1.207,67</v>
          </cell>
        </row>
        <row r="4510">
          <cell r="A4510">
            <v>41786</v>
          </cell>
          <cell r="B4510" t="str">
            <v xml:space="preserve">TUBO CORRUGADO PEAD, PAREDE DUPLA, INTERNA LISA, JEI, DN/DI 1200 MM, PARA SANEAMENTO (DRENAGEM/ESGOTO)                                                                                                                                                                                                                                                                                                                                                                                                    </v>
          </cell>
          <cell r="C4510" t="str">
            <v xml:space="preserve">M     </v>
          </cell>
          <cell r="D4510" t="str">
            <v>CR</v>
          </cell>
          <cell r="E4510" t="str">
            <v>2.571,18</v>
          </cell>
        </row>
        <row r="4511">
          <cell r="A4511">
            <v>41779</v>
          </cell>
          <cell r="B4511" t="str">
            <v xml:space="preserve">TUBO CORRUGADO PEAD, PAREDE DUPLA, INTERNA LISA, JEI, DN/DI 250 MM, PARA SANEAMENTO (DRENAGEM/ESGOTO)                                                                                                                                                                                                                                                                                                                                                                                                     </v>
          </cell>
          <cell r="C4511" t="str">
            <v xml:space="preserve">M     </v>
          </cell>
          <cell r="D4511" t="str">
            <v>CR</v>
          </cell>
          <cell r="E4511" t="str">
            <v>132,30</v>
          </cell>
        </row>
        <row r="4512">
          <cell r="A4512">
            <v>41780</v>
          </cell>
          <cell r="B4512" t="str">
            <v xml:space="preserve">TUBO CORRUGADO PEAD, PAREDE DUPLA, INTERNA LISA, JEI, DN/DI 300 MM, PARA SANEAMENTO (DRENAGEM/ESGOTO)                                                                                                                                                                                                                                                                                                                                                                                                     </v>
          </cell>
          <cell r="C4512" t="str">
            <v xml:space="preserve">M     </v>
          </cell>
          <cell r="D4512" t="str">
            <v>CR</v>
          </cell>
          <cell r="E4512" t="str">
            <v>207,27</v>
          </cell>
        </row>
        <row r="4513">
          <cell r="A4513">
            <v>41782</v>
          </cell>
          <cell r="B4513" t="str">
            <v xml:space="preserve">TUBO CORRUGADO PEAD, PAREDE DUPLA, INTERNA LISA, JEI, DN/DI 600 MM, PARA SANEAMENTO (DRENAGEM/ESGOTO)                                                                                                                                                                                                                                                                                                                                                                                                     </v>
          </cell>
          <cell r="C4513" t="str">
            <v xml:space="preserve">M     </v>
          </cell>
          <cell r="D4513" t="str">
            <v>CR</v>
          </cell>
          <cell r="E4513" t="str">
            <v>742,48</v>
          </cell>
        </row>
        <row r="4514">
          <cell r="A4514">
            <v>38130</v>
          </cell>
          <cell r="B4514" t="str">
            <v xml:space="preserve">TUBO CPVC SOLDAVEL, 35 MM, AGUA QUENTE PREDIAL (NBR 15884)                                                                                                                                                                                                                                                                                                                                                                                                                                                </v>
          </cell>
          <cell r="C4514" t="str">
            <v xml:space="preserve">M     </v>
          </cell>
          <cell r="D4514" t="str">
            <v>CR</v>
          </cell>
          <cell r="E4514" t="str">
            <v>34,60</v>
          </cell>
        </row>
        <row r="4515">
          <cell r="A4515">
            <v>44260</v>
          </cell>
          <cell r="B4515" t="str">
            <v xml:space="preserve">TUBO CPVC, SOLDAVEL, 114 MM, AGUA QUENTE (NBR 15884)                                                                                                                                                                                                                                                                                                                                                                                                                                                      </v>
          </cell>
          <cell r="C4515" t="str">
            <v xml:space="preserve">M     </v>
          </cell>
          <cell r="D4515" t="str">
            <v>CR</v>
          </cell>
          <cell r="E4515" t="str">
            <v>327,52</v>
          </cell>
        </row>
        <row r="4516">
          <cell r="A4516">
            <v>21123</v>
          </cell>
          <cell r="B4516" t="str">
            <v xml:space="preserve">TUBO CPVC, SOLDAVEL, 15 MM, AGUA QUENTE PREDIAL (NBR 15884)                                                                                                                                                                                                                                                                                                                                                                                                                                               </v>
          </cell>
          <cell r="C4516" t="str">
            <v xml:space="preserve">M     </v>
          </cell>
          <cell r="D4516" t="str">
            <v xml:space="preserve">C </v>
          </cell>
          <cell r="E4516" t="str">
            <v>9,63</v>
          </cell>
        </row>
        <row r="4517">
          <cell r="A4517">
            <v>21124</v>
          </cell>
          <cell r="B4517" t="str">
            <v xml:space="preserve">TUBO CPVC, SOLDAVEL, 22 MM, AGUA QUENTE PREDIAL (NBR 15884)                                                                                                                                                                                                                                                                                                                                                                                                                                               </v>
          </cell>
          <cell r="C4517" t="str">
            <v xml:space="preserve">M     </v>
          </cell>
          <cell r="D4517" t="str">
            <v>CR</v>
          </cell>
          <cell r="E4517" t="str">
            <v>15,38</v>
          </cell>
        </row>
        <row r="4518">
          <cell r="A4518">
            <v>21125</v>
          </cell>
          <cell r="B4518" t="str">
            <v xml:space="preserve">TUBO CPVC, SOLDAVEL, 28 MM, AGUA QUENTE PREDIAL (NBR 15884)                                                                                                                                                                                                                                                                                                                                                                                                                                               </v>
          </cell>
          <cell r="C4518" t="str">
            <v xml:space="preserve">M     </v>
          </cell>
          <cell r="D4518" t="str">
            <v>CR</v>
          </cell>
          <cell r="E4518" t="str">
            <v>26,49</v>
          </cell>
        </row>
        <row r="4519">
          <cell r="A4519">
            <v>38028</v>
          </cell>
          <cell r="B4519" t="str">
            <v xml:space="preserve">TUBO CPVC, SOLDAVEL, 42 MM, AGUA QUENTE PREDIAL (NBR 15884)                                                                                                                                                                                                                                                                                                                                                                                                                                               </v>
          </cell>
          <cell r="C4519" t="str">
            <v xml:space="preserve">M     </v>
          </cell>
          <cell r="D4519" t="str">
            <v>CR</v>
          </cell>
          <cell r="E4519" t="str">
            <v>46,32</v>
          </cell>
        </row>
        <row r="4520">
          <cell r="A4520">
            <v>38029</v>
          </cell>
          <cell r="B4520" t="str">
            <v xml:space="preserve">TUBO CPVC, SOLDAVEL, 54 MM, AGUA QUENTE PREDIAL (NBR 15884)                                                                                                                                                                                                                                                                                                                                                                                                                                               </v>
          </cell>
          <cell r="C4520" t="str">
            <v xml:space="preserve">M     </v>
          </cell>
          <cell r="D4520" t="str">
            <v>CR</v>
          </cell>
          <cell r="E4520" t="str">
            <v>67,80</v>
          </cell>
        </row>
        <row r="4521">
          <cell r="A4521">
            <v>38030</v>
          </cell>
          <cell r="B4521" t="str">
            <v xml:space="preserve">TUBO CPVC, SOLDAVEL, 73 MM, AGUA QUENTE PREDIAL (NBR 15884)                                                                                                                                                                                                                                                                                                                                                                                                                                               </v>
          </cell>
          <cell r="C4521" t="str">
            <v xml:space="preserve">M     </v>
          </cell>
          <cell r="D4521" t="str">
            <v>CR</v>
          </cell>
          <cell r="E4521" t="str">
            <v>109,64</v>
          </cell>
        </row>
        <row r="4522">
          <cell r="A4522">
            <v>38031</v>
          </cell>
          <cell r="B4522" t="str">
            <v xml:space="preserve">TUBO CPVC, SOLDAVEL, 89 MM, AGUA QUENTE PREDIAL (NBR 15884)                                                                                                                                                                                                                                                                                                                                                                                                                                               </v>
          </cell>
          <cell r="C4522" t="str">
            <v xml:space="preserve">M     </v>
          </cell>
          <cell r="D4522" t="str">
            <v>CR</v>
          </cell>
          <cell r="E4522" t="str">
            <v>172,09</v>
          </cell>
        </row>
        <row r="4523">
          <cell r="A4523">
            <v>39735</v>
          </cell>
          <cell r="B4523" t="str">
            <v xml:space="preserve">TUBO DE BORRACHA ELASTOMERICA FLEXIVEL, PRETA, PARA ISOLAMENTO TERMICO DE TUBULACAO, DN 1 1/8" (28 MM), E= 32 MM, COEFICIENTE DE CONDUTIVIDADE TERMICA 0,036W/mK, VAPOR DE AGUA MAIOR OU IGUAL A 10.000                                                                                                                                                                                                                                                                                                   </v>
          </cell>
          <cell r="C4523" t="str">
            <v xml:space="preserve">M     </v>
          </cell>
          <cell r="D4523" t="str">
            <v>CR</v>
          </cell>
          <cell r="E4523" t="str">
            <v>52,75</v>
          </cell>
        </row>
        <row r="4524">
          <cell r="A4524">
            <v>39734</v>
          </cell>
          <cell r="B4524" t="str">
            <v xml:space="preserve">TUBO DE BORRACHA ELASTOMERICA FLEXIVEL, PRETA, PARA ISOLAMENTO TERMICO DE TUBULACAO, DN 1 3/8" (35 MM), E= 32 MM, COEFICIENTE DE CONDUTIVIDADE TERMICA 0,036W/mK, VAPOR DE AGUA MAIOR OU IGUAL A 10.000                                                                                                                                                                                                                                                                                                   </v>
          </cell>
          <cell r="C4524" t="str">
            <v xml:space="preserve">M     </v>
          </cell>
          <cell r="D4524" t="str">
            <v>CR</v>
          </cell>
          <cell r="E4524" t="str">
            <v>62,57</v>
          </cell>
        </row>
        <row r="4525">
          <cell r="A4525">
            <v>39736</v>
          </cell>
          <cell r="B4525" t="str">
            <v xml:space="preserve">TUBO DE BORRACHA ELASTOMERICA FLEXIVEL, PRETA, PARA ISOLAMENTO TERMICO DE TUBULACAO, DN 1 5/8" (42 MM), E= 32 MM, COEFICIENTE DE CONDUTIVIDADE TERMICA 0,036W/mK, VAPOR DE AGUA MAIOR OU IGUAL A 10.000                                                                                                                                                                                                                                                                                                   </v>
          </cell>
          <cell r="C4525" t="str">
            <v xml:space="preserve">M     </v>
          </cell>
          <cell r="D4525" t="str">
            <v>CR</v>
          </cell>
          <cell r="E4525" t="str">
            <v>71,41</v>
          </cell>
        </row>
        <row r="4526">
          <cell r="A4526">
            <v>39737</v>
          </cell>
          <cell r="B4526" t="str">
            <v xml:space="preserve">TUBO DE BORRACHA ELASTOMERICA FLEXIVEL, PRETA, PARA ISOLAMENTO TERMICO DE TUBULACAO, DN 1/2" (12 MM), E= 19 MM, COEFICIENTE DE CONDUTIVIDADE TERMICA 0,036W/mK, VAPOR DE AGUA MAIOR OU IGUAL A 10.000                                                                                                                                                                                                                                                                                                     </v>
          </cell>
          <cell r="C4526" t="str">
            <v xml:space="preserve">M     </v>
          </cell>
          <cell r="D4526" t="str">
            <v>CR</v>
          </cell>
          <cell r="E4526" t="str">
            <v>9,60</v>
          </cell>
        </row>
        <row r="4527">
          <cell r="A4527">
            <v>39738</v>
          </cell>
          <cell r="B4527" t="str">
            <v xml:space="preserve">TUBO DE BORRACHA ELASTOMERICA FLEXIVEL, PRETA, PARA ISOLAMENTO TERMICO DE TUBULACAO, DN 1/4" (6 MM), E= 9 MM, COEFICIENTE DE CONDUTIVIDADE TERMICA 0,036W/mK, VAPOR DE AGUA MAIOR OU IGUAL A 10.000                                                                                                                                                                                                                                                                                                       </v>
          </cell>
          <cell r="C4527" t="str">
            <v xml:space="preserve">M     </v>
          </cell>
          <cell r="D4527" t="str">
            <v>CR</v>
          </cell>
          <cell r="E4527" t="str">
            <v>3,47</v>
          </cell>
        </row>
        <row r="4528">
          <cell r="A4528">
            <v>39739</v>
          </cell>
          <cell r="B4528" t="str">
            <v xml:space="preserve">TUBO DE BORRACHA ELASTOMERICA FLEXIVEL, PRETA, PARA ISOLAMENTO TERMICO DE TUBULACAO, DN 1" (25 MM), E= 32 MM, COEFICIENTE DE CONDUTIVIDADE TERMICA 0,036W/mK, VAPOR DE AGUA MAIOR OU IGUAL A 10.000                                                                                                                                                                                                                                                                                                       </v>
          </cell>
          <cell r="C4528" t="str">
            <v xml:space="preserve">M     </v>
          </cell>
          <cell r="D4528" t="str">
            <v>CR</v>
          </cell>
          <cell r="E4528" t="str">
            <v>49,38</v>
          </cell>
        </row>
        <row r="4529">
          <cell r="A4529">
            <v>39733</v>
          </cell>
          <cell r="B4529" t="str">
            <v xml:space="preserve">TUBO DE BORRACHA ELASTOMERICA FLEXIVEL, PRETA, PARA ISOLAMENTO TERMICO DE TUBULACAO, DN 2 1/8" (54 MM), E= 32 MM, COEFICIENTE DE CONDUTIVIDADE TERMICA 0,036W/mK, VAPOR DE AGUA MAIOR OU IGUAL A 10.000                                                                                                                                                                                                                                                                                                   </v>
          </cell>
          <cell r="C4529" t="str">
            <v xml:space="preserve">M     </v>
          </cell>
          <cell r="D4529" t="str">
            <v>CR</v>
          </cell>
          <cell r="E4529" t="str">
            <v>85,46</v>
          </cell>
        </row>
        <row r="4530">
          <cell r="A4530">
            <v>39854</v>
          </cell>
          <cell r="B4530" t="str">
            <v xml:space="preserve">TUBO DE BORRACHA ELASTOMERICA FLEXIVEL, PRETA, PARA ISOLAMENTO TERMICO DE TUBULACAO, DN 2 5/8" (*64* MM), E= *32* MM, COEFICIENTE DE CONDUTIVIDADE TERMICA 0,036W/MK, VAPOR DE AGUA MAIOR OU IGUAL A 10.000                                                                                                                                                                                                                                                                                               </v>
          </cell>
          <cell r="C4530" t="str">
            <v xml:space="preserve">M     </v>
          </cell>
          <cell r="D4530" t="str">
            <v>CR</v>
          </cell>
          <cell r="E4530" t="str">
            <v>86,67</v>
          </cell>
        </row>
        <row r="4531">
          <cell r="A4531">
            <v>39740</v>
          </cell>
          <cell r="B4531" t="str">
            <v xml:space="preserve">TUBO DE BORRACHA ELASTOMERICA FLEXIVEL, PRETA, PARA ISOLAMENTO TERMICO DE TUBULACAO, DN 3/4" (18 MM), E= 32 MM, COEFICIENTE DE CONDUTIVIDADE TERMICA 0,036W/mK, VAPOR DE AGUA MAIOR OU IGUAL A 10.000                                                                                                                                                                                                                                                                                                     </v>
          </cell>
          <cell r="C4531" t="str">
            <v xml:space="preserve">M     </v>
          </cell>
          <cell r="D4531" t="str">
            <v>CR</v>
          </cell>
          <cell r="E4531" t="str">
            <v>47,42</v>
          </cell>
        </row>
        <row r="4532">
          <cell r="A4532">
            <v>39741</v>
          </cell>
          <cell r="B4532" t="str">
            <v xml:space="preserve">TUBO DE BORRACHA ELASTOMERICA FLEXIVEL, PRETA, PARA ISOLAMENTO TERMICO DE TUBULACAO, DN 3/8" (10 MM), E= 19 MM, COEFICIENTE DE CONDUTIVIDADE TERMICA 0,036W/mK, VAPOR DE AGUA MAIOR OU IGUAL A 10.000                                                                                                                                                                                                                                                                                                     </v>
          </cell>
          <cell r="C4532" t="str">
            <v xml:space="preserve">M     </v>
          </cell>
          <cell r="D4532" t="str">
            <v>CR</v>
          </cell>
          <cell r="E4532" t="str">
            <v>8,74</v>
          </cell>
        </row>
        <row r="4533">
          <cell r="A4533">
            <v>39853</v>
          </cell>
          <cell r="B4533" t="str">
            <v xml:space="preserve">TUBO DE BORRACHA ELASTOMERICA FLEXIVEL, PRETA, PARA ISOLAMENTO TERMICO DE TUBULACAO, DN 5/8" (15 MM), E= 19 MM, COEFICIENTE DE CONDUTIVIDADE TERMICA 0,036W/MK, VAPOR DE AGUA MAIOR OU IGUAL A 10.000                                                                                                                                                                                                                                                                                                     </v>
          </cell>
          <cell r="C4533" t="str">
            <v xml:space="preserve">M     </v>
          </cell>
          <cell r="D4533" t="str">
            <v>CR</v>
          </cell>
          <cell r="E4533" t="str">
            <v>11,48</v>
          </cell>
        </row>
        <row r="4534">
          <cell r="A4534">
            <v>39742</v>
          </cell>
          <cell r="B4534" t="str">
            <v xml:space="preserve">TUBO DE BORRACHA ELASTOMERICA FLEXIVEL, PRETA, PARA ISOLAMENTO TERMICO DE TUBULACAO, DN 7/8" (22 MM), E= 32 MM, COEFICIENTE DE CONDUTIVIDADE TERMICA 0,036W/mK, VAPOR DE AGUA MAIOR OU IGUAL A 10.000                                                                                                                                                                                                                                                                                                     </v>
          </cell>
          <cell r="C4534" t="str">
            <v xml:space="preserve">M     </v>
          </cell>
          <cell r="D4534" t="str">
            <v>CR</v>
          </cell>
          <cell r="E4534" t="str">
            <v>38,12</v>
          </cell>
        </row>
        <row r="4535">
          <cell r="A4535">
            <v>39749</v>
          </cell>
          <cell r="B4535" t="str">
            <v xml:space="preserve">TUBO DE COBRE CLASSE "A", DN = 1 " (28 MM), PARA INSTALACOES DE MEDIA PRESSAO PARA GASES COMBUSTIVEIS E MEDICINAIS                                                                                                                                                                                                                                                                                                                                                                                        </v>
          </cell>
          <cell r="C4535" t="str">
            <v xml:space="preserve">M     </v>
          </cell>
          <cell r="D4535" t="str">
            <v>CR</v>
          </cell>
          <cell r="E4535" t="str">
            <v>90,22</v>
          </cell>
        </row>
        <row r="4536">
          <cell r="A4536">
            <v>39751</v>
          </cell>
          <cell r="B4536" t="str">
            <v xml:space="preserve">TUBO DE COBRE CLASSE "A", DN = 1 1/2 " (42 MM), PARA INSTALACOES DE MEDIA PRESSAO PARA GASES COMBUSTIVEIS E MEDICINAIS                                                                                                                                                                                                                                                                                                                                                                                    </v>
          </cell>
          <cell r="C4536" t="str">
            <v xml:space="preserve">M     </v>
          </cell>
          <cell r="D4536" t="str">
            <v>CR</v>
          </cell>
          <cell r="E4536" t="str">
            <v>163,94</v>
          </cell>
        </row>
        <row r="4537">
          <cell r="A4537">
            <v>39750</v>
          </cell>
          <cell r="B4537" t="str">
            <v xml:space="preserve">TUBO DE COBRE CLASSE "A", DN = 1 1/4 " (35 MM), PARA INSTALACOES DE MEDIA PRESSAO PARA GASES COMBUSTIVEIS E MEDICINAIS                                                                                                                                                                                                                                                                                                                                                                                    </v>
          </cell>
          <cell r="C4537" t="str">
            <v xml:space="preserve">M     </v>
          </cell>
          <cell r="D4537" t="str">
            <v>CR</v>
          </cell>
          <cell r="E4537" t="str">
            <v>136,26</v>
          </cell>
        </row>
        <row r="4538">
          <cell r="A4538">
            <v>39747</v>
          </cell>
          <cell r="B4538" t="str">
            <v xml:space="preserve">TUBO DE COBRE CLASSE "A", DN = 1/2 " (15 MM), PARA INSTALACOES DE MEDIA PRESSAO PARA GASES COMBUSTIVEIS E MEDICINAIS                                                                                                                                                                                                                                                                                                                                                                                      </v>
          </cell>
          <cell r="C4538" t="str">
            <v xml:space="preserve">M     </v>
          </cell>
          <cell r="D4538" t="str">
            <v>CR</v>
          </cell>
          <cell r="E4538" t="str">
            <v>43,83</v>
          </cell>
        </row>
        <row r="4539">
          <cell r="A4539">
            <v>39753</v>
          </cell>
          <cell r="B4539" t="str">
            <v xml:space="preserve">TUBO DE COBRE CLASSE "A", DN = 2 1/2 " (66 MM), PARA INSTALACOES DE MEDIA PRESSAO PARA GASES COMBUSTIVEIS E MEDICINAIS                                                                                                                                                                                                                                                                                                                                                                                    </v>
          </cell>
          <cell r="C4539" t="str">
            <v xml:space="preserve">M     </v>
          </cell>
          <cell r="D4539" t="str">
            <v>CR</v>
          </cell>
          <cell r="E4539" t="str">
            <v>301,78</v>
          </cell>
        </row>
        <row r="4540">
          <cell r="A4540">
            <v>39754</v>
          </cell>
          <cell r="B4540" t="str">
            <v xml:space="preserve">TUBO DE COBRE CLASSE "A", DN = 3 " (79 MM), PARA INSTALACOES DE MEDIA PRESSAO PARA GASES COMBUSTIVEIS E MEDICINAIS                                                                                                                                                                                                                                                                                                                                                                                        </v>
          </cell>
          <cell r="C4540" t="str">
            <v xml:space="preserve">M     </v>
          </cell>
          <cell r="D4540" t="str">
            <v>CR</v>
          </cell>
          <cell r="E4540" t="str">
            <v>444,60</v>
          </cell>
        </row>
        <row r="4541">
          <cell r="A4541">
            <v>39748</v>
          </cell>
          <cell r="B4541" t="str">
            <v xml:space="preserve">TUBO DE COBRE CLASSE "A", DN = 3/4 " (22 MM), PARA INSTALACOES DE MEDIA PRESSAO PARA GASES COMBUSTIVEIS E MEDICINAIS                                                                                                                                                                                                                                                                                                                                                                                      </v>
          </cell>
          <cell r="C4541" t="str">
            <v xml:space="preserve">M     </v>
          </cell>
          <cell r="D4541" t="str">
            <v>CR</v>
          </cell>
          <cell r="E4541" t="str">
            <v>70,92</v>
          </cell>
        </row>
        <row r="4542">
          <cell r="A4542">
            <v>39755</v>
          </cell>
          <cell r="B4542" t="str">
            <v xml:space="preserve">TUBO DE COBRE CLASSE "A", DN = 4 " (104 MM), PARA INSTALACOES DE MEDIA PRESSAO PARA GASES COMBUSTIVEIS E MEDICINAIS                                                                                                                                                                                                                                                                                                                                                                                       </v>
          </cell>
          <cell r="C4542" t="str">
            <v xml:space="preserve">M     </v>
          </cell>
          <cell r="D4542" t="str">
            <v>CR</v>
          </cell>
          <cell r="E4542" t="str">
            <v>674,12</v>
          </cell>
        </row>
        <row r="4543">
          <cell r="A4543">
            <v>12742</v>
          </cell>
          <cell r="B4543" t="str">
            <v xml:space="preserve">TUBO DE COBRE CLASSE "E", DN = 104 MM, PARA INSTALACAO HIDRAULICA PREDIAL                                                                                                                                                                                                                                                                                                                                                                                                                                 </v>
          </cell>
          <cell r="C4543" t="str">
            <v xml:space="preserve">M     </v>
          </cell>
          <cell r="D4543" t="str">
            <v>CR</v>
          </cell>
          <cell r="E4543" t="str">
            <v>533,78</v>
          </cell>
        </row>
        <row r="4544">
          <cell r="A4544">
            <v>12713</v>
          </cell>
          <cell r="B4544" t="str">
            <v xml:space="preserve">TUBO DE COBRE CLASSE "E", DN = 15 MM, PARA INSTALACAO HIDRAULICA PREDIAL                                                                                                                                                                                                                                                                                                                                                                                                                                  </v>
          </cell>
          <cell r="C4544" t="str">
            <v xml:space="preserve">M     </v>
          </cell>
          <cell r="D4544" t="str">
            <v xml:space="preserve">C </v>
          </cell>
          <cell r="E4544" t="str">
            <v>28,31</v>
          </cell>
        </row>
        <row r="4545">
          <cell r="A4545">
            <v>12743</v>
          </cell>
          <cell r="B4545" t="str">
            <v xml:space="preserve">TUBO DE COBRE CLASSE "E", DN = 22 MM, PARA INSTALACAO HIDRAULICA PREDIAL                                                                                                                                                                                                                                                                                                                                                                                                                                  </v>
          </cell>
          <cell r="C4545" t="str">
            <v xml:space="preserve">M     </v>
          </cell>
          <cell r="D4545" t="str">
            <v>CR</v>
          </cell>
          <cell r="E4545" t="str">
            <v>48,70</v>
          </cell>
        </row>
        <row r="4546">
          <cell r="A4546">
            <v>12744</v>
          </cell>
          <cell r="B4546" t="str">
            <v xml:space="preserve">TUBO DE COBRE CLASSE "E", DN = 28 MM, PARA INSTALACAO HIDRAULICA PREDIAL                                                                                                                                                                                                                                                                                                                                                                                                                                  </v>
          </cell>
          <cell r="C4546" t="str">
            <v xml:space="preserve">M     </v>
          </cell>
          <cell r="D4546" t="str">
            <v>CR</v>
          </cell>
          <cell r="E4546" t="str">
            <v>61,80</v>
          </cell>
        </row>
        <row r="4547">
          <cell r="A4547">
            <v>12745</v>
          </cell>
          <cell r="B4547" t="str">
            <v xml:space="preserve">TUBO DE COBRE CLASSE "E", DN = 35 MM, PARA INSTALACAO HIDRAULICA PREDIAL                                                                                                                                                                                                                                                                                                                                                                                                                                  </v>
          </cell>
          <cell r="C4547" t="str">
            <v xml:space="preserve">M     </v>
          </cell>
          <cell r="D4547" t="str">
            <v>CR</v>
          </cell>
          <cell r="E4547" t="str">
            <v>89,75</v>
          </cell>
        </row>
        <row r="4548">
          <cell r="A4548">
            <v>12746</v>
          </cell>
          <cell r="B4548" t="str">
            <v xml:space="preserve">TUBO DE COBRE CLASSE "E", DN = 42 MM, PARA INSTALACAO HIDRAULICA PREDIAL                                                                                                                                                                                                                                                                                                                                                                                                                                  </v>
          </cell>
          <cell r="C4548" t="str">
            <v xml:space="preserve">M     </v>
          </cell>
          <cell r="D4548" t="str">
            <v>CR</v>
          </cell>
          <cell r="E4548" t="str">
            <v>121,20</v>
          </cell>
        </row>
        <row r="4549">
          <cell r="A4549">
            <v>12747</v>
          </cell>
          <cell r="B4549" t="str">
            <v xml:space="preserve">TUBO DE COBRE CLASSE "E", DN = 54 MM, PARA INSTALACAO HIDRAULICA PREDIAL                                                                                                                                                                                                                                                                                                                                                                                                                                  </v>
          </cell>
          <cell r="C4549" t="str">
            <v xml:space="preserve">M     </v>
          </cell>
          <cell r="D4549" t="str">
            <v>CR</v>
          </cell>
          <cell r="E4549" t="str">
            <v>175,77</v>
          </cell>
        </row>
        <row r="4550">
          <cell r="A4550">
            <v>12748</v>
          </cell>
          <cell r="B4550" t="str">
            <v xml:space="preserve">TUBO DE COBRE CLASSE "E", DN = 66 MM, PARA INSTALACAO HIDRAULICA PREDIAL                                                                                                                                                                                                                                                                                                                                                                                                                                  </v>
          </cell>
          <cell r="C4550" t="str">
            <v xml:space="preserve">M     </v>
          </cell>
          <cell r="D4550" t="str">
            <v>CR</v>
          </cell>
          <cell r="E4550" t="str">
            <v>247,63</v>
          </cell>
        </row>
        <row r="4551">
          <cell r="A4551">
            <v>12749</v>
          </cell>
          <cell r="B4551" t="str">
            <v xml:space="preserve">TUBO DE COBRE CLASSE "E", DN = 79 MM, PARA INSTALACAO HIDRAULICA PREDIAL                                                                                                                                                                                                                                                                                                                                                                                                                                  </v>
          </cell>
          <cell r="C4551" t="str">
            <v xml:space="preserve">M     </v>
          </cell>
          <cell r="D4551" t="str">
            <v>CR</v>
          </cell>
          <cell r="E4551" t="str">
            <v>362,00</v>
          </cell>
        </row>
        <row r="4552">
          <cell r="A4552">
            <v>39726</v>
          </cell>
          <cell r="B4552" t="str">
            <v xml:space="preserve">TUBO DE COBRE CLASSE "I", DN = 1 " (28 MM), PARA INSTALACOES INDUSTRIAIS DE ALTA PRESSAO E VAPOR                                                                                                                                                                                                                                                                                                                                                                                                          </v>
          </cell>
          <cell r="C4552" t="str">
            <v xml:space="preserve">M     </v>
          </cell>
          <cell r="D4552" t="str">
            <v>CR</v>
          </cell>
          <cell r="E4552" t="str">
            <v>118,90</v>
          </cell>
        </row>
        <row r="4553">
          <cell r="A4553">
            <v>39728</v>
          </cell>
          <cell r="B4553" t="str">
            <v xml:space="preserve">TUBO DE COBRE CLASSE "I", DN = 1 1/2 " (42 MM), PARA INSTALACOES INDUSTRIAIS DE ALTA PRESSAO E VAPOR                                                                                                                                                                                                                                                                                                                                                                                                      </v>
          </cell>
          <cell r="C4553" t="str">
            <v xml:space="preserve">M     </v>
          </cell>
          <cell r="D4553" t="str">
            <v>CR</v>
          </cell>
          <cell r="E4553" t="str">
            <v>208,97</v>
          </cell>
        </row>
        <row r="4554">
          <cell r="A4554">
            <v>39727</v>
          </cell>
          <cell r="B4554" t="str">
            <v xml:space="preserve">TUBO DE COBRE CLASSE "I", DN = 1 1/4 " (35 MM), PARA INSTALACOES INDUSTRIAIS DE ALTA PRESSAO E VAPOR                                                                                                                                                                                                                                                                                                                                                                                                      </v>
          </cell>
          <cell r="C4554" t="str">
            <v xml:space="preserve">M     </v>
          </cell>
          <cell r="D4554" t="str">
            <v>CR</v>
          </cell>
          <cell r="E4554" t="str">
            <v>171,97</v>
          </cell>
        </row>
        <row r="4555">
          <cell r="A4555">
            <v>39724</v>
          </cell>
          <cell r="B4555" t="str">
            <v xml:space="preserve">TUBO DE COBRE CLASSE "I", DN = 1/2 " (15 MM), PARA INSTALACOES INDUSTRIAIS DE ALTA PRESSAO E VAPOR                                                                                                                                                                                                                                                                                                                                                                                                        </v>
          </cell>
          <cell r="C4555" t="str">
            <v xml:space="preserve">M     </v>
          </cell>
          <cell r="D4555" t="str">
            <v>CR</v>
          </cell>
          <cell r="E4555" t="str">
            <v>52,65</v>
          </cell>
        </row>
        <row r="4556">
          <cell r="A4556">
            <v>39729</v>
          </cell>
          <cell r="B4556" t="str">
            <v xml:space="preserve">TUBO DE COBRE CLASSE "I", DN = 2 " (54 MM), PARA INSTALACOES INDUSTRIAIS DE ALTA PRESSAO E VAPOR                                                                                                                                                                                                                                                                                                                                                                                                          </v>
          </cell>
          <cell r="C4556" t="str">
            <v xml:space="preserve">M     </v>
          </cell>
          <cell r="D4556" t="str">
            <v>CR</v>
          </cell>
          <cell r="E4556" t="str">
            <v>289,39</v>
          </cell>
        </row>
        <row r="4557">
          <cell r="A4557">
            <v>39730</v>
          </cell>
          <cell r="B4557" t="str">
            <v xml:space="preserve">TUBO DE COBRE CLASSE "I", DN = 2 1/2 " (66 MM), PARA INSTALACOES INDUSTRIAIS DE ALTA PRESSAO E VAPOR                                                                                                                                                                                                                                                                                                                                                                                                      </v>
          </cell>
          <cell r="C4557" t="str">
            <v xml:space="preserve">M     </v>
          </cell>
          <cell r="D4557" t="str">
            <v>CR</v>
          </cell>
          <cell r="E4557" t="str">
            <v>375,47</v>
          </cell>
        </row>
        <row r="4558">
          <cell r="A4558">
            <v>39731</v>
          </cell>
          <cell r="B4558" t="str">
            <v xml:space="preserve">TUBO DE COBRE CLASSE "I", DN = 3 " (79 MM), PARA INSTALACOES INDUSTRIAIS DE ALTA PRESSAO E VAPOR                                                                                                                                                                                                                                                                                                                                                                                                          </v>
          </cell>
          <cell r="C4558" t="str">
            <v xml:space="preserve">M     </v>
          </cell>
          <cell r="D4558" t="str">
            <v>CR</v>
          </cell>
          <cell r="E4558" t="str">
            <v>556,09</v>
          </cell>
        </row>
        <row r="4559">
          <cell r="A4559">
            <v>39725</v>
          </cell>
          <cell r="B4559" t="str">
            <v xml:space="preserve">TUBO DE COBRE CLASSE "I", DN = 3/4 " (22 MM), PARA INSTALACOES INDUSTRIAIS DE ALTA PRESSAO E VAPOR                                                                                                                                                                                                                                                                                                                                                                                                        </v>
          </cell>
          <cell r="C4559" t="str">
            <v xml:space="preserve">M     </v>
          </cell>
          <cell r="D4559" t="str">
            <v>CR</v>
          </cell>
          <cell r="E4559" t="str">
            <v>85,82</v>
          </cell>
        </row>
        <row r="4560">
          <cell r="A4560">
            <v>39732</v>
          </cell>
          <cell r="B4560" t="str">
            <v xml:space="preserve">TUBO DE COBRE CLASSE "I", DN = 4" (104 MM), PARA INSTALACOES INDUSTRIAIS DE ALTA PRESSAO E VAPOR                                                                                                                                                                                                                                                                                                                                                                                                          </v>
          </cell>
          <cell r="C4560" t="str">
            <v xml:space="preserve">M     </v>
          </cell>
          <cell r="D4560" t="str">
            <v>CR</v>
          </cell>
          <cell r="E4560" t="str">
            <v>818,54</v>
          </cell>
        </row>
        <row r="4561">
          <cell r="A4561">
            <v>39660</v>
          </cell>
          <cell r="B4561" t="str">
            <v xml:space="preserve">TUBO DE COBRE FLEXIVEL, D = 1/2 ", E = 0,79 MM, PARA AR-CONDICIONADO/ INSTALACOES GAS RESIDENCIAIS E COMERCIAIS                                                                                                                                                                                                                                                                                                                                                                                           </v>
          </cell>
          <cell r="C4561" t="str">
            <v xml:space="preserve">M     </v>
          </cell>
          <cell r="D4561" t="str">
            <v>CR</v>
          </cell>
          <cell r="E4561" t="str">
            <v>37,30</v>
          </cell>
        </row>
        <row r="4562">
          <cell r="A4562">
            <v>39662</v>
          </cell>
          <cell r="B4562" t="str">
            <v xml:space="preserve">TUBO DE COBRE FLEXIVEL, D = 1/4 ", E = 0,79 MM, PARA AR-CONDICIONADO/ INSTALACOES GAS RESIDENCIAIS E COMERCIAIS                                                                                                                                                                                                                                                                                                                                                                                           </v>
          </cell>
          <cell r="C4562" t="str">
            <v xml:space="preserve">M     </v>
          </cell>
          <cell r="D4562" t="str">
            <v>CR</v>
          </cell>
          <cell r="E4562" t="str">
            <v>17,88</v>
          </cell>
        </row>
        <row r="4563">
          <cell r="A4563">
            <v>39661</v>
          </cell>
          <cell r="B4563" t="str">
            <v xml:space="preserve">TUBO DE COBRE FLEXIVEL, D = 3/16 ", E = 0,79 MM, PARA AR-CONDICIONADO/ INSTALACOES GAS RESIDENCIAIS E COMERCIAIS                                                                                                                                                                                                                                                                                                                                                                                          </v>
          </cell>
          <cell r="C4563" t="str">
            <v xml:space="preserve">M     </v>
          </cell>
          <cell r="D4563" t="str">
            <v>CR</v>
          </cell>
          <cell r="E4563" t="str">
            <v>12,19</v>
          </cell>
        </row>
        <row r="4564">
          <cell r="A4564">
            <v>39666</v>
          </cell>
          <cell r="B4564" t="str">
            <v xml:space="preserve">TUBO DE COBRE FLEXIVEL, D = 3/4 ", E = 0,79 MM, PARA AR-CONDICIONADO/ INSTALACOES GAS RESIDENCIAIS E COMERCIAIS                                                                                                                                                                                                                                                                                                                                                                                           </v>
          </cell>
          <cell r="C4564" t="str">
            <v xml:space="preserve">M     </v>
          </cell>
          <cell r="D4564" t="str">
            <v>CR</v>
          </cell>
          <cell r="E4564" t="str">
            <v>56,11</v>
          </cell>
        </row>
        <row r="4565">
          <cell r="A4565">
            <v>39664</v>
          </cell>
          <cell r="B4565" t="str">
            <v xml:space="preserve">TUBO DE COBRE FLEXIVEL, D = 3/8 ", E = 0,79 MM, PARA AR-CONDICIONADO/ INSTALACOES GAS RESIDENCIAIS E COMERCIAIS                                                                                                                                                                                                                                                                                                                                                                                           </v>
          </cell>
          <cell r="C4565" t="str">
            <v xml:space="preserve">M     </v>
          </cell>
          <cell r="D4565" t="str">
            <v>CR</v>
          </cell>
          <cell r="E4565" t="str">
            <v>27,50</v>
          </cell>
        </row>
        <row r="4566">
          <cell r="A4566">
            <v>39663</v>
          </cell>
          <cell r="B4566" t="str">
            <v xml:space="preserve">TUBO DE COBRE FLEXIVEL, D = 5/16 ", E = 0,79 MM, PARA AR-CONDICIONADO/ INSTALACOES GAS RESIDENCIAIS E COMERCIAIS                                                                                                                                                                                                                                                                                                                                                                                          </v>
          </cell>
          <cell r="C4566" t="str">
            <v xml:space="preserve">M     </v>
          </cell>
          <cell r="D4566" t="str">
            <v>CR</v>
          </cell>
          <cell r="E4566" t="str">
            <v>21,98</v>
          </cell>
        </row>
        <row r="4567">
          <cell r="A4567">
            <v>39665</v>
          </cell>
          <cell r="B4567" t="str">
            <v xml:space="preserve">TUBO DE COBRE FLEXIVEL, D = 5/8 ", E = 0,79 MM, PARA AR-CONDICIONADO/ INSTALACOES GAS RESIDENCIAIS E COMERCIAIS                                                                                                                                                                                                                                                                                                                                                                                           </v>
          </cell>
          <cell r="C4567" t="str">
            <v xml:space="preserve">M     </v>
          </cell>
          <cell r="D4567" t="str">
            <v>CR</v>
          </cell>
          <cell r="E4567" t="str">
            <v>46,39</v>
          </cell>
        </row>
        <row r="4568">
          <cell r="A4568">
            <v>39752</v>
          </cell>
          <cell r="B4568" t="str">
            <v xml:space="preserve">TUBO DE COBRE, CLASSE "A", DN = 2" (54 MM), PARA INSTALACOES DE MEDIA PRESSAO PARA GASES COMBUSTIVEIS E MEDICINAIS                                                                                                                                                                                                                                                                                                                                                                                        </v>
          </cell>
          <cell r="C4568" t="str">
            <v xml:space="preserve">M     </v>
          </cell>
          <cell r="D4568" t="str">
            <v>CR</v>
          </cell>
          <cell r="E4568" t="str">
            <v>233,27</v>
          </cell>
        </row>
        <row r="4569">
          <cell r="A4569">
            <v>7725</v>
          </cell>
          <cell r="B4569" t="str">
            <v xml:space="preserve">TUBO DE CONCRETO ARMADO PARA AGUAS PLUVIAIS, CLASSE PA-1, COM ENCAIXE PONTA E BOLSA, DIAMETRO NOMINAL DE = 600 MM                                                                                                                                                                                                                                                                                                                                                                                         </v>
          </cell>
          <cell r="C4569" t="str">
            <v xml:space="preserve">M     </v>
          </cell>
          <cell r="D4569" t="str">
            <v xml:space="preserve">C </v>
          </cell>
          <cell r="E4569" t="str">
            <v>233,84</v>
          </cell>
        </row>
        <row r="4570">
          <cell r="A4570">
            <v>7753</v>
          </cell>
          <cell r="B4570" t="str">
            <v xml:space="preserve">TUBO DE CONCRETO ARMADO PARA AGUAS PLUVIAIS, CLASSE PA-1, COM ENCAIXE PONTA E BOLSA, DIAMETRO NOMINAL DE 1000 MM                                                                                                                                                                                                                                                                                                                                                                                          </v>
          </cell>
          <cell r="C4570" t="str">
            <v xml:space="preserve">M     </v>
          </cell>
          <cell r="D4570" t="str">
            <v>CR</v>
          </cell>
          <cell r="E4570" t="str">
            <v>455,88</v>
          </cell>
        </row>
        <row r="4571">
          <cell r="A4571">
            <v>13256</v>
          </cell>
          <cell r="B4571" t="str">
            <v xml:space="preserve">TUBO DE CONCRETO ARMADO PARA AGUAS PLUVIAIS, CLASSE PA-1, COM ENCAIXE PONTA E BOLSA, DIAMETRO NOMINAL DE 1100 MM                                                                                                                                                                                                                                                                                                                                                                                          </v>
          </cell>
          <cell r="C4571" t="str">
            <v xml:space="preserve">M     </v>
          </cell>
          <cell r="D4571" t="str">
            <v>CR</v>
          </cell>
          <cell r="E4571" t="str">
            <v>638,63</v>
          </cell>
        </row>
        <row r="4572">
          <cell r="A4572">
            <v>7757</v>
          </cell>
          <cell r="B4572" t="str">
            <v xml:space="preserve">TUBO DE CONCRETO ARMADO PARA AGUAS PLUVIAIS, CLASSE PA-1, COM ENCAIXE PONTA E BOLSA, DIAMETRO NOMINAL DE 1200 MM                                                                                                                                                                                                                                                                                                                                                                                          </v>
          </cell>
          <cell r="C4572" t="str">
            <v xml:space="preserve">M     </v>
          </cell>
          <cell r="D4572" t="str">
            <v>CR</v>
          </cell>
          <cell r="E4572" t="str">
            <v>680,88</v>
          </cell>
        </row>
        <row r="4573">
          <cell r="A4573">
            <v>7758</v>
          </cell>
          <cell r="B4573" t="str">
            <v xml:space="preserve">TUBO DE CONCRETO ARMADO PARA AGUAS PLUVIAIS, CLASSE PA-1, COM ENCAIXE PONTA E BOLSA, DIAMETRO NOMINAL DE 1500 MM                                                                                                                                                                                                                                                                                                                                                                                          </v>
          </cell>
          <cell r="C4573" t="str">
            <v xml:space="preserve">M     </v>
          </cell>
          <cell r="D4573" t="str">
            <v>CR</v>
          </cell>
          <cell r="E4573" t="str">
            <v>986,45</v>
          </cell>
        </row>
        <row r="4574">
          <cell r="A4574">
            <v>7759</v>
          </cell>
          <cell r="B4574" t="str">
            <v xml:space="preserve">TUBO DE CONCRETO ARMADO PARA AGUAS PLUVIAIS, CLASSE PA-1, COM ENCAIXE PONTA E BOLSA, DIAMETRO NOMINAL DE 2000 MM                                                                                                                                                                                                                                                                                                                                                                                          </v>
          </cell>
          <cell r="C4574" t="str">
            <v xml:space="preserve">M     </v>
          </cell>
          <cell r="D4574" t="str">
            <v>CR</v>
          </cell>
          <cell r="E4574" t="str">
            <v>2.733,45</v>
          </cell>
        </row>
        <row r="4575">
          <cell r="A4575">
            <v>40334</v>
          </cell>
          <cell r="B4575" t="str">
            <v xml:space="preserve">TUBO DE CONCRETO ARMADO PARA AGUAS PLUVIAIS, CLASSE PA-1, COM ENCAIXE PONTA E BOLSA, DIAMETRO NOMINAL DE 300 MM                                                                                                                                                                                                                                                                                                                                                                                           </v>
          </cell>
          <cell r="C4575" t="str">
            <v xml:space="preserve">M     </v>
          </cell>
          <cell r="D4575" t="str">
            <v>CR</v>
          </cell>
          <cell r="E4575" t="str">
            <v>107,09</v>
          </cell>
        </row>
        <row r="4576">
          <cell r="A4576">
            <v>7745</v>
          </cell>
          <cell r="B4576" t="str">
            <v xml:space="preserve">TUBO DE CONCRETO ARMADO PARA AGUAS PLUVIAIS, CLASSE PA-1, COM ENCAIXE PONTA E BOLSA, DIAMETRO NOMINAL DE 400 MM                                                                                                                                                                                                                                                                                                                                                                                           </v>
          </cell>
          <cell r="C4576" t="str">
            <v xml:space="preserve">M     </v>
          </cell>
          <cell r="D4576" t="str">
            <v>CR</v>
          </cell>
          <cell r="E4576" t="str">
            <v>120,85</v>
          </cell>
        </row>
        <row r="4577">
          <cell r="A4577">
            <v>7714</v>
          </cell>
          <cell r="B4577" t="str">
            <v xml:space="preserve">TUBO DE CONCRETO ARMADO PARA AGUAS PLUVIAIS, CLASSE PA-1, COM ENCAIXE PONTA E BOLSA, DIAMETRO NOMINAL DE 500 MM                                                                                                                                                                                                                                                                                                                                                                                           </v>
          </cell>
          <cell r="C4577" t="str">
            <v xml:space="preserve">M     </v>
          </cell>
          <cell r="D4577" t="str">
            <v>CR</v>
          </cell>
          <cell r="E4577" t="str">
            <v>144,43</v>
          </cell>
        </row>
        <row r="4578">
          <cell r="A4578">
            <v>7742</v>
          </cell>
          <cell r="B4578" t="str">
            <v xml:space="preserve">TUBO DE CONCRETO ARMADO PARA AGUAS PLUVIAIS, CLASSE PA-1, COM ENCAIXE PONTA E BOLSA, DIAMETRO NOMINAL DE 700 MM                                                                                                                                                                                                                                                                                                                                                                                           </v>
          </cell>
          <cell r="C4578" t="str">
            <v xml:space="preserve">M     </v>
          </cell>
          <cell r="D4578" t="str">
            <v>CR</v>
          </cell>
          <cell r="E4578" t="str">
            <v>318,72</v>
          </cell>
        </row>
        <row r="4579">
          <cell r="A4579">
            <v>7750</v>
          </cell>
          <cell r="B4579" t="str">
            <v xml:space="preserve">TUBO DE CONCRETO ARMADO PARA AGUAS PLUVIAIS, CLASSE PA-1, COM ENCAIXE PONTA E BOLSA, DIAMETRO NOMINAL DE 800 MM                                                                                                                                                                                                                                                                                                                                                                                           </v>
          </cell>
          <cell r="C4579" t="str">
            <v xml:space="preserve">M     </v>
          </cell>
          <cell r="D4579" t="str">
            <v>CR</v>
          </cell>
          <cell r="E4579" t="str">
            <v>389,07</v>
          </cell>
        </row>
        <row r="4580">
          <cell r="A4580">
            <v>7756</v>
          </cell>
          <cell r="B4580" t="str">
            <v xml:space="preserve">TUBO DE CONCRETO ARMADO PARA AGUAS PLUVIAIS, CLASSE PA-1, COM ENCAIXE PONTA E BOLSA, DIAMETRO NOMINAL DE 900 MM                                                                                                                                                                                                                                                                                                                                                                                           </v>
          </cell>
          <cell r="C4580" t="str">
            <v xml:space="preserve">M     </v>
          </cell>
          <cell r="D4580" t="str">
            <v>CR</v>
          </cell>
          <cell r="E4580" t="str">
            <v>447,04</v>
          </cell>
        </row>
        <row r="4581">
          <cell r="A4581">
            <v>7765</v>
          </cell>
          <cell r="B4581" t="str">
            <v xml:space="preserve">TUBO DE CONCRETO ARMADO PARA AGUAS PLUVIAIS, CLASSE PA-2, COM ENCAIXE PONTA E BOLSA, DIAMETRO NOMINAL DE 1000 MM                                                                                                                                                                                                                                                                                                                                                                                          </v>
          </cell>
          <cell r="C4581" t="str">
            <v xml:space="preserve">M     </v>
          </cell>
          <cell r="D4581" t="str">
            <v>CR</v>
          </cell>
          <cell r="E4581" t="str">
            <v>501,08</v>
          </cell>
        </row>
        <row r="4582">
          <cell r="A4582">
            <v>12569</v>
          </cell>
          <cell r="B4582" t="str">
            <v xml:space="preserve">TUBO DE CONCRETO ARMADO PARA AGUAS PLUVIAIS, CLASSE PA-2, COM ENCAIXE PONTA E BOLSA, DIAMETRO NOMINAL DE 1100 MM                                                                                                                                                                                                                                                                                                                                                                                          </v>
          </cell>
          <cell r="C4582" t="str">
            <v xml:space="preserve">M     </v>
          </cell>
          <cell r="D4582" t="str">
            <v>CR</v>
          </cell>
          <cell r="E4582" t="str">
            <v>691,69</v>
          </cell>
        </row>
        <row r="4583">
          <cell r="A4583">
            <v>7766</v>
          </cell>
          <cell r="B4583" t="str">
            <v xml:space="preserve">TUBO DE CONCRETO ARMADO PARA AGUAS PLUVIAIS, CLASSE PA-2, COM ENCAIXE PONTA E BOLSA, DIAMETRO NOMINAL DE 1200 MM                                                                                                                                                                                                                                                                                                                                                                                          </v>
          </cell>
          <cell r="C4583" t="str">
            <v xml:space="preserve">M     </v>
          </cell>
          <cell r="D4583" t="str">
            <v>CR</v>
          </cell>
          <cell r="E4583" t="str">
            <v>734,92</v>
          </cell>
        </row>
        <row r="4584">
          <cell r="A4584">
            <v>7767</v>
          </cell>
          <cell r="B4584" t="str">
            <v xml:space="preserve">TUBO DE CONCRETO ARMADO PARA AGUAS PLUVIAIS, CLASSE PA-2, COM ENCAIXE PONTA E BOLSA, DIAMETRO NOMINAL DE 1500 MM                                                                                                                                                                                                                                                                                                                                                                                          </v>
          </cell>
          <cell r="C4584" t="str">
            <v xml:space="preserve">M     </v>
          </cell>
          <cell r="D4584" t="str">
            <v>CR</v>
          </cell>
          <cell r="E4584" t="str">
            <v>1.055,22</v>
          </cell>
        </row>
        <row r="4585">
          <cell r="A4585">
            <v>7727</v>
          </cell>
          <cell r="B4585" t="str">
            <v xml:space="preserve">TUBO DE CONCRETO ARMADO PARA AGUAS PLUVIAIS, CLASSE PA-2, COM ENCAIXE PONTA E BOLSA, DIAMETRO NOMINAL DE 2000 MM                                                                                                                                                                                                                                                                                                                                                                                          </v>
          </cell>
          <cell r="C4585" t="str">
            <v xml:space="preserve">M     </v>
          </cell>
          <cell r="D4585" t="str">
            <v>CR</v>
          </cell>
          <cell r="E4585" t="str">
            <v>3.065,46</v>
          </cell>
        </row>
        <row r="4586">
          <cell r="A4586">
            <v>7760</v>
          </cell>
          <cell r="B4586" t="str">
            <v xml:space="preserve">TUBO DE CONCRETO ARMADO PARA AGUAS PLUVIAIS, CLASSE PA-2, COM ENCAIXE PONTA E BOLSA, DIAMETRO NOMINAL DE 300 MM                                                                                                                                                                                                                                                                                                                                                                                           </v>
          </cell>
          <cell r="C4586" t="str">
            <v xml:space="preserve">M     </v>
          </cell>
          <cell r="D4586" t="str">
            <v>CR</v>
          </cell>
          <cell r="E4586" t="str">
            <v>121,83</v>
          </cell>
        </row>
        <row r="4587">
          <cell r="A4587">
            <v>7761</v>
          </cell>
          <cell r="B4587" t="str">
            <v xml:space="preserve">TUBO DE CONCRETO ARMADO PARA AGUAS PLUVIAIS, CLASSE PA-2, COM ENCAIXE PONTA E BOLSA, DIAMETRO NOMINAL DE 400 MM                                                                                                                                                                                                                                                                                                                                                                                           </v>
          </cell>
          <cell r="C4587" t="str">
            <v xml:space="preserve">M     </v>
          </cell>
          <cell r="D4587" t="str">
            <v>CR</v>
          </cell>
          <cell r="E4587" t="str">
            <v>127,72</v>
          </cell>
        </row>
        <row r="4588">
          <cell r="A4588">
            <v>7752</v>
          </cell>
          <cell r="B4588" t="str">
            <v xml:space="preserve">TUBO DE CONCRETO ARMADO PARA AGUAS PLUVIAIS, CLASSE PA-2, COM ENCAIXE PONTA E BOLSA, DIAMETRO NOMINAL DE 500 MM                                                                                                                                                                                                                                                                                                                                                                                           </v>
          </cell>
          <cell r="C4588" t="str">
            <v xml:space="preserve">M     </v>
          </cell>
          <cell r="D4588" t="str">
            <v>CR</v>
          </cell>
          <cell r="E4588" t="str">
            <v>155,23</v>
          </cell>
        </row>
        <row r="4589">
          <cell r="A4589">
            <v>7762</v>
          </cell>
          <cell r="B4589" t="str">
            <v xml:space="preserve">TUBO DE CONCRETO ARMADO PARA AGUAS PLUVIAIS, CLASSE PA-2, COM ENCAIXE PONTA E BOLSA, DIAMETRO NOMINAL DE 600 MM                                                                                                                                                                                                                                                                                                                                                                                           </v>
          </cell>
          <cell r="C4589" t="str">
            <v xml:space="preserve">M     </v>
          </cell>
          <cell r="D4589" t="str">
            <v>CR</v>
          </cell>
          <cell r="E4589" t="str">
            <v>202,89</v>
          </cell>
        </row>
        <row r="4590">
          <cell r="A4590">
            <v>7722</v>
          </cell>
          <cell r="B4590" t="str">
            <v xml:space="preserve">TUBO DE CONCRETO ARMADO PARA AGUAS PLUVIAIS, CLASSE PA-2, COM ENCAIXE PONTA E BOLSA, DIAMETRO NOMINAL DE 700 MM                                                                                                                                                                                                                                                                                                                                                                                           </v>
          </cell>
          <cell r="C4590" t="str">
            <v xml:space="preserve">M     </v>
          </cell>
          <cell r="D4590" t="str">
            <v>CR</v>
          </cell>
          <cell r="E4590" t="str">
            <v>310,47</v>
          </cell>
        </row>
        <row r="4591">
          <cell r="A4591">
            <v>7763</v>
          </cell>
          <cell r="B4591" t="str">
            <v xml:space="preserve">TUBO DE CONCRETO ARMADO PARA AGUAS PLUVIAIS, CLASSE PA-2, COM ENCAIXE PONTA E BOLSA, DIAMETRO NOMINAL DE 800 MM                                                                                                                                                                                                                                                                                                                                                                                           </v>
          </cell>
          <cell r="C4591" t="str">
            <v xml:space="preserve">M     </v>
          </cell>
          <cell r="D4591" t="str">
            <v>CR</v>
          </cell>
          <cell r="E4591" t="str">
            <v>378,27</v>
          </cell>
        </row>
        <row r="4592">
          <cell r="A4592">
            <v>7764</v>
          </cell>
          <cell r="B4592" t="str">
            <v xml:space="preserve">TUBO DE CONCRETO ARMADO PARA AGUAS PLUVIAIS, CLASSE PA-2, COM ENCAIXE PONTA E BOLSA, DIAMETRO NOMINAL DE 900 MM                                                                                                                                                                                                                                                                                                                                                                                           </v>
          </cell>
          <cell r="C4592" t="str">
            <v xml:space="preserve">M     </v>
          </cell>
          <cell r="D4592" t="str">
            <v>CR</v>
          </cell>
          <cell r="E4592" t="str">
            <v>451,95</v>
          </cell>
        </row>
        <row r="4593">
          <cell r="A4593">
            <v>12572</v>
          </cell>
          <cell r="B4593" t="str">
            <v xml:space="preserve">TUBO DE CONCRETO ARMADO PARA AGUAS PLUVIAIS, CLASSE PA-3, COM ENCAIXE PONTA E BOLSA, DIAMETRO NOMINAL DE 1000 MM                                                                                                                                                                                                                                                                                                                                                                                          </v>
          </cell>
          <cell r="C4593" t="str">
            <v xml:space="preserve">M     </v>
          </cell>
          <cell r="D4593" t="str">
            <v>CR</v>
          </cell>
          <cell r="E4593" t="str">
            <v>638,63</v>
          </cell>
        </row>
        <row r="4594">
          <cell r="A4594">
            <v>12573</v>
          </cell>
          <cell r="B4594" t="str">
            <v xml:space="preserve">TUBO DE CONCRETO ARMADO PARA AGUAS PLUVIAIS, CLASSE PA-3, COM ENCAIXE PONTA E BOLSA, DIAMETRO NOMINAL DE 1100 MM                                                                                                                                                                                                                                                                                                                                                                                          </v>
          </cell>
          <cell r="C4594" t="str">
            <v xml:space="preserve">M     </v>
          </cell>
          <cell r="D4594" t="str">
            <v>CR</v>
          </cell>
          <cell r="E4594" t="str">
            <v>840,05</v>
          </cell>
        </row>
        <row r="4595">
          <cell r="A4595">
            <v>12574</v>
          </cell>
          <cell r="B4595" t="str">
            <v xml:space="preserve">TUBO DE CONCRETO ARMADO PARA AGUAS PLUVIAIS, CLASSE PA-3, COM ENCAIXE PONTA E BOLSA, DIAMETRO NOMINAL DE 1200 MM                                                                                                                                                                                                                                                                                                                                                                                          </v>
          </cell>
          <cell r="C4595" t="str">
            <v xml:space="preserve">M     </v>
          </cell>
          <cell r="D4595" t="str">
            <v>CR</v>
          </cell>
          <cell r="E4595" t="str">
            <v>1.015,73</v>
          </cell>
        </row>
        <row r="4596">
          <cell r="A4596">
            <v>12575</v>
          </cell>
          <cell r="B4596" t="str">
            <v xml:space="preserve">TUBO DE CONCRETO ARMADO PARA AGUAS PLUVIAIS, CLASSE PA-3, COM ENCAIXE PONTA E BOLSA, DIAMETRO NOMINAL DE 1500 MM                                                                                                                                                                                                                                                                                                                                                                                          </v>
          </cell>
          <cell r="C4596" t="str">
            <v xml:space="preserve">M     </v>
          </cell>
          <cell r="D4596" t="str">
            <v>CR</v>
          </cell>
          <cell r="E4596" t="str">
            <v>1.542,55</v>
          </cell>
        </row>
        <row r="4597">
          <cell r="A4597">
            <v>12576</v>
          </cell>
          <cell r="B4597" t="str">
            <v xml:space="preserve">TUBO DE CONCRETO ARMADO PARA AGUAS PLUVIAIS, CLASSE PA-3, COM ENCAIXE PONTA E BOLSA, DIAMETRO NOMINAL DE 400 MM                                                                                                                                                                                                                                                                                                                                                                                           </v>
          </cell>
          <cell r="C4597" t="str">
            <v xml:space="preserve">M     </v>
          </cell>
          <cell r="D4597" t="str">
            <v>CR</v>
          </cell>
          <cell r="E4597" t="str">
            <v>186,67</v>
          </cell>
        </row>
        <row r="4598">
          <cell r="A4598">
            <v>12577</v>
          </cell>
          <cell r="B4598" t="str">
            <v xml:space="preserve">TUBO DE CONCRETO ARMADO PARA AGUAS PLUVIAIS, CLASSE PA-3, COM ENCAIXE PONTA E BOLSA, DIAMETRO NOMINAL DE 500 MM                                                                                                                                                                                                                                                                                                                                                                                           </v>
          </cell>
          <cell r="C4598" t="str">
            <v xml:space="preserve">M     </v>
          </cell>
          <cell r="D4598" t="str">
            <v>CR</v>
          </cell>
          <cell r="E4598" t="str">
            <v>251,52</v>
          </cell>
        </row>
        <row r="4599">
          <cell r="A4599">
            <v>12578</v>
          </cell>
          <cell r="B4599" t="str">
            <v xml:space="preserve">TUBO DE CONCRETO ARMADO PARA AGUAS PLUVIAIS, CLASSE PA-3, COM ENCAIXE PONTA E BOLSA, DIAMETRO NOMINAL DE 600 MM                                                                                                                                                                                                                                                                                                                                                                                           </v>
          </cell>
          <cell r="C4599" t="str">
            <v xml:space="preserve">M     </v>
          </cell>
          <cell r="D4599" t="str">
            <v>CR</v>
          </cell>
          <cell r="E4599" t="str">
            <v>304,58</v>
          </cell>
        </row>
        <row r="4600">
          <cell r="A4600">
            <v>12579</v>
          </cell>
          <cell r="B4600" t="str">
            <v xml:space="preserve">TUBO DE CONCRETO ARMADO PARA AGUAS PLUVIAIS, CLASSE PA-3, COM ENCAIXE PONTA E BOLSA, DIAMETRO NOMINAL DE 700 MM                                                                                                                                                                                                                                                                                                                                                                                           </v>
          </cell>
          <cell r="C4600" t="str">
            <v xml:space="preserve">M     </v>
          </cell>
          <cell r="D4600" t="str">
            <v>CR</v>
          </cell>
          <cell r="E4600" t="str">
            <v>524,66</v>
          </cell>
        </row>
        <row r="4601">
          <cell r="A4601">
            <v>12580</v>
          </cell>
          <cell r="B4601" t="str">
            <v xml:space="preserve">TUBO DE CONCRETO ARMADO PARA AGUAS PLUVIAIS, CLASSE PA-3, COM ENCAIXE PONTA E BOLSA, DIAMETRO NOMINAL DE 800 MM                                                                                                                                                                                                                                                                                                                                                                                           </v>
          </cell>
          <cell r="C4601" t="str">
            <v xml:space="preserve">M     </v>
          </cell>
          <cell r="D4601" t="str">
            <v>CR</v>
          </cell>
          <cell r="E4601" t="str">
            <v>546,67</v>
          </cell>
        </row>
        <row r="4602">
          <cell r="A4602">
            <v>12581</v>
          </cell>
          <cell r="B4602" t="str">
            <v xml:space="preserve">TUBO DE CONCRETO ARMADO PARA AGUAS PLUVIAIS, CLASSE PA-3, COM ENCAIXE PONTA E BOLSA, DIAMETRO NOMINAL DE 900 MM                                                                                                                                                                                                                                                                                                                                                                                           </v>
          </cell>
          <cell r="C4602" t="str">
            <v xml:space="preserve">M     </v>
          </cell>
          <cell r="D4602" t="str">
            <v>CR</v>
          </cell>
          <cell r="E4602" t="str">
            <v>585,58</v>
          </cell>
        </row>
        <row r="4603">
          <cell r="A4603">
            <v>7720</v>
          </cell>
          <cell r="B4603" t="str">
            <v xml:space="preserve">TUBO DE CONCRETO ARMADO PARA ESGOTO SANITARIO, CLASSE EA-2, COM ENCAIXE PONTA E BOLSA, COM JUNTA ELASTICA, DIAMETRO NOMINAL DE 1000 MM                                                                                                                                                                                                                                                                                                                                                                    </v>
          </cell>
          <cell r="C4603" t="str">
            <v xml:space="preserve">M     </v>
          </cell>
          <cell r="D4603" t="str">
            <v>CR</v>
          </cell>
          <cell r="E4603" t="str">
            <v>915,70</v>
          </cell>
        </row>
        <row r="4604">
          <cell r="A4604">
            <v>40335</v>
          </cell>
          <cell r="B4604" t="str">
            <v xml:space="preserve">TUBO DE CONCRETO ARMADO PARA ESGOTO SANITARIO, CLASSE EA-2, COM ENCAIXE PONTA E BOLSA, COM JUNTA ELASTICA, DIAMETRO NOMINAL DE 300 MM                                                                                                                                                                                                                                                                                                                                                                     </v>
          </cell>
          <cell r="C4604" t="str">
            <v xml:space="preserve">M     </v>
          </cell>
          <cell r="D4604" t="str">
            <v>CR</v>
          </cell>
          <cell r="E4604" t="str">
            <v>191,59</v>
          </cell>
        </row>
        <row r="4605">
          <cell r="A4605">
            <v>7740</v>
          </cell>
          <cell r="B4605" t="str">
            <v xml:space="preserve">TUBO DE CONCRETO ARMADO PARA ESGOTO SANITARIO, CLASSE EA-2, COM ENCAIXE PONTA E BOLSA, COM JUNTA ELASTICA, DIAMETRO NOMINAL DE 400 MM                                                                                                                                                                                                                                                                                                                                                                     </v>
          </cell>
          <cell r="C4605" t="str">
            <v xml:space="preserve">M     </v>
          </cell>
          <cell r="D4605" t="str">
            <v>CR</v>
          </cell>
          <cell r="E4605" t="str">
            <v>196,50</v>
          </cell>
        </row>
        <row r="4606">
          <cell r="A4606">
            <v>7741</v>
          </cell>
          <cell r="B4606" t="str">
            <v xml:space="preserve">TUBO DE CONCRETO ARMADO PARA ESGOTO SANITARIO, CLASSE EA-2, COM ENCAIXE PONTA E BOLSA, COM JUNTA ELASTICA, DIAMETRO NOMINAL DE 500 MM                                                                                                                                                                                                                                                                                                                                                                     </v>
          </cell>
          <cell r="C4606" t="str">
            <v xml:space="preserve">M     </v>
          </cell>
          <cell r="D4606" t="str">
            <v>CR</v>
          </cell>
          <cell r="E4606" t="str">
            <v>363,53</v>
          </cell>
        </row>
        <row r="4607">
          <cell r="A4607">
            <v>7774</v>
          </cell>
          <cell r="B4607" t="str">
            <v xml:space="preserve">TUBO DE CONCRETO ARMADO PARA ESGOTO SANITARIO, CLASSE EA-2, COM ENCAIXE PONTA E BOLSA, COM JUNTA ELASTICA, DIAMETRO NOMINAL DE 600 MM                                                                                                                                                                                                                                                                                                                                                                     </v>
          </cell>
          <cell r="C4607" t="str">
            <v xml:space="preserve">M     </v>
          </cell>
          <cell r="D4607" t="str">
            <v>CR</v>
          </cell>
          <cell r="E4607" t="str">
            <v>446,06</v>
          </cell>
        </row>
        <row r="4608">
          <cell r="A4608">
            <v>7744</v>
          </cell>
          <cell r="B4608" t="str">
            <v xml:space="preserve">TUBO DE CONCRETO ARMADO PARA ESGOTO SANITARIO, CLASSE EA-2, COM ENCAIXE PONTA E BOLSA, COM JUNTA ELASTICA, DIAMETRO NOMINAL DE 700 MM                                                                                                                                                                                                                                                                                                                                                                     </v>
          </cell>
          <cell r="C4608" t="str">
            <v xml:space="preserve">M     </v>
          </cell>
          <cell r="D4608" t="str">
            <v>CR</v>
          </cell>
          <cell r="E4608" t="str">
            <v>582,63</v>
          </cell>
        </row>
        <row r="4609">
          <cell r="A4609">
            <v>7773</v>
          </cell>
          <cell r="B4609" t="str">
            <v xml:space="preserve">TUBO DE CONCRETO ARMADO PARA ESGOTO SANITARIO, CLASSE EA-2, COM ENCAIXE PONTA E BOLSA, COM JUNTA ELASTICA, DIAMETRO NOMINAL DE 800 MM                                                                                                                                                                                                                                                                                                                                                                     </v>
          </cell>
          <cell r="C4609" t="str">
            <v xml:space="preserve">M     </v>
          </cell>
          <cell r="D4609" t="str">
            <v>CR</v>
          </cell>
          <cell r="E4609" t="str">
            <v>595,50</v>
          </cell>
        </row>
        <row r="4610">
          <cell r="A4610">
            <v>7754</v>
          </cell>
          <cell r="B4610" t="str">
            <v xml:space="preserve">TUBO DE CONCRETO ARMADO PARA ESGOTO SANITARIO, CLASSE EA-2, COM ENCAIXE PONTA E BOLSA, COM JUNTA ELASTICA, DIAMETRO NOMINAL DE 900 MM                                                                                                                                                                                                                                                                                                                                                                     </v>
          </cell>
          <cell r="C4610" t="str">
            <v xml:space="preserve">M     </v>
          </cell>
          <cell r="D4610" t="str">
            <v>CR</v>
          </cell>
          <cell r="E4610" t="str">
            <v>902,93</v>
          </cell>
        </row>
        <row r="4611">
          <cell r="A4611">
            <v>7735</v>
          </cell>
          <cell r="B4611" t="str">
            <v xml:space="preserve">TUBO DE CONCRETO ARMADO PARA ESGOTO SANITARIO, CLASSE EA-3, COM ENCAIXE PONTA E BOLSA, COM JUNTA ELASTICA, DIAMETRO NOMINAL DE 1000 MM                                                                                                                                                                                                                                                                                                                                                                    </v>
          </cell>
          <cell r="C4611" t="str">
            <v xml:space="preserve">M     </v>
          </cell>
          <cell r="D4611" t="str">
            <v>CR</v>
          </cell>
          <cell r="E4611" t="str">
            <v>1.169,20</v>
          </cell>
        </row>
        <row r="4612">
          <cell r="A4612">
            <v>7755</v>
          </cell>
          <cell r="B4612" t="str">
            <v xml:space="preserve">TUBO DE CONCRETO ARMADO PARA ESGOTO SANITARIO, CLASSE EA-3, COM ENCAIXE PONTA E BOLSA, COM JUNTA ELASTICA, DIAMETRO NOMINAL DE 400 MM                                                                                                                                                                                                                                                                                                                                                                     </v>
          </cell>
          <cell r="C4612" t="str">
            <v xml:space="preserve">M     </v>
          </cell>
          <cell r="D4612" t="str">
            <v>CR</v>
          </cell>
          <cell r="E4612" t="str">
            <v>231,87</v>
          </cell>
        </row>
        <row r="4613">
          <cell r="A4613">
            <v>7776</v>
          </cell>
          <cell r="B4613" t="str">
            <v xml:space="preserve">TUBO DE CONCRETO ARMADO PARA ESGOTO SANITARIO, CLASSE EA-3, COM ENCAIXE PONTA E BOLSA, COM JUNTA ELASTICA, DIAMETRO NOMINAL DE 500 MM                                                                                                                                                                                                                                                                                                                                                                     </v>
          </cell>
          <cell r="C4613" t="str">
            <v xml:space="preserve">M     </v>
          </cell>
          <cell r="D4613" t="str">
            <v>CR</v>
          </cell>
          <cell r="E4613" t="str">
            <v>483,40</v>
          </cell>
        </row>
        <row r="4614">
          <cell r="A4614">
            <v>7743</v>
          </cell>
          <cell r="B4614" t="str">
            <v xml:space="preserve">TUBO DE CONCRETO ARMADO PARA ESGOTO SANITARIO, CLASSE EA-3, COM ENCAIXE PONTA E BOLSA, COM JUNTA ELASTICA, DIAMETRO NOMINAL DE 600 MM                                                                                                                                                                                                                                                                                                                                                                     </v>
          </cell>
          <cell r="C4614" t="str">
            <v xml:space="preserve">M     </v>
          </cell>
          <cell r="D4614" t="str">
            <v>CR</v>
          </cell>
          <cell r="E4614" t="str">
            <v>511,89</v>
          </cell>
        </row>
        <row r="4615">
          <cell r="A4615">
            <v>7733</v>
          </cell>
          <cell r="B4615" t="str">
            <v xml:space="preserve">TUBO DE CONCRETO ARMADO PARA ESGOTO SANITARIO, CLASSE EA-3, COM ENCAIXE PONTA E BOLSA, COM JUNTA ELASTICA, DIAMETRO NOMINAL DE 700 MM                                                                                                                                                                                                                                                                                                                                                                     </v>
          </cell>
          <cell r="C4615" t="str">
            <v xml:space="preserve">M     </v>
          </cell>
          <cell r="D4615" t="str">
            <v>CR</v>
          </cell>
          <cell r="E4615" t="str">
            <v>668,11</v>
          </cell>
        </row>
        <row r="4616">
          <cell r="A4616">
            <v>7775</v>
          </cell>
          <cell r="B4616" t="str">
            <v xml:space="preserve">TUBO DE CONCRETO ARMADO PARA ESGOTO SANITARIO, CLASSE EA-3, COM ENCAIXE PONTA E BOLSA, COM JUNTA ELASTICA, DIAMETRO NOMINAL DE 800 MM                                                                                                                                                                                                                                                                                                                                                                     </v>
          </cell>
          <cell r="C4616" t="str">
            <v xml:space="preserve">M     </v>
          </cell>
          <cell r="D4616" t="str">
            <v>CR</v>
          </cell>
          <cell r="E4616" t="str">
            <v>731,97</v>
          </cell>
        </row>
        <row r="4617">
          <cell r="A4617">
            <v>7734</v>
          </cell>
          <cell r="B4617" t="str">
            <v xml:space="preserve">TUBO DE CONCRETO ARMADO PARA ESGOTO SANITARIO, CLASSE EA-3, COM ENCAIXE PONTA E BOLSA, COM JUNTA ELASTICA, DIAMETRO NOMINAL DE 900 MM                                                                                                                                                                                                                                                                                                                                                                     </v>
          </cell>
          <cell r="C4617" t="str">
            <v xml:space="preserve">M     </v>
          </cell>
          <cell r="D4617" t="str">
            <v>CR</v>
          </cell>
          <cell r="E4617" t="str">
            <v>1.036,55</v>
          </cell>
        </row>
        <row r="4618">
          <cell r="A4618">
            <v>37449</v>
          </cell>
          <cell r="B4618" t="str">
            <v xml:space="preserve">TUBO DE CONCRETO SIMPLES PARA AGUAS PLUVIAIS, CLASSE PS1, COM ENCAIXE MACHO E FEMEA, DIAMETRO NOMINAL DE 200 MM                                                                                                                                                                                                                                                                                                                                                                                           </v>
          </cell>
          <cell r="C4618" t="str">
            <v xml:space="preserve">M     </v>
          </cell>
          <cell r="D4618" t="str">
            <v>CR</v>
          </cell>
          <cell r="E4618" t="str">
            <v>36,86</v>
          </cell>
        </row>
        <row r="4619">
          <cell r="A4619">
            <v>37450</v>
          </cell>
          <cell r="B4619" t="str">
            <v xml:space="preserve">TUBO DE CONCRETO SIMPLES PARA AGUAS PLUVIAIS, CLASSE PS1, COM ENCAIXE MACHO E FEMEA, DIAMETRO NOMINAL DE 300 MM                                                                                                                                                                                                                                                                                                                                                                                           </v>
          </cell>
          <cell r="C4619" t="str">
            <v xml:space="preserve">M     </v>
          </cell>
          <cell r="D4619" t="str">
            <v>CR</v>
          </cell>
          <cell r="E4619" t="str">
            <v>51,61</v>
          </cell>
        </row>
        <row r="4620">
          <cell r="A4620">
            <v>37451</v>
          </cell>
          <cell r="B4620" t="str">
            <v xml:space="preserve">TUBO DE CONCRETO SIMPLES PARA AGUAS PLUVIAIS, CLASSE PS1, COM ENCAIXE MACHO E FEMEA, DIAMETRO NOMINAL DE 400 MM                                                                                                                                                                                                                                                                                                                                                                                           </v>
          </cell>
          <cell r="C4620" t="str">
            <v xml:space="preserve">M     </v>
          </cell>
          <cell r="D4620" t="str">
            <v>CR</v>
          </cell>
          <cell r="E4620" t="str">
            <v>72,05</v>
          </cell>
        </row>
        <row r="4621">
          <cell r="A4621">
            <v>37452</v>
          </cell>
          <cell r="B4621" t="str">
            <v xml:space="preserve">TUBO DE CONCRETO SIMPLES PARA AGUAS PLUVIAIS, CLASSE PS1, COM ENCAIXE MACHO E FEMEA, DIAMETRO NOMINAL DE 500 MM                                                                                                                                                                                                                                                                                                                                                                                           </v>
          </cell>
          <cell r="C4621" t="str">
            <v xml:space="preserve">M     </v>
          </cell>
          <cell r="D4621" t="str">
            <v>CR</v>
          </cell>
          <cell r="E4621" t="str">
            <v>104,72</v>
          </cell>
        </row>
        <row r="4622">
          <cell r="A4622">
            <v>37453</v>
          </cell>
          <cell r="B4622" t="str">
            <v xml:space="preserve">TUBO DE CONCRETO SIMPLES PARA AGUAS PLUVIAIS, CLASSE PS1, COM ENCAIXE MACHO E FEMEA, DIAMETRO NOMINAL DE 600 MM                                                                                                                                                                                                                                                                                                                                                                                           </v>
          </cell>
          <cell r="C4622" t="str">
            <v xml:space="preserve">M     </v>
          </cell>
          <cell r="D4622" t="str">
            <v>CR</v>
          </cell>
          <cell r="E4622" t="str">
            <v>120,60</v>
          </cell>
        </row>
        <row r="4623">
          <cell r="A4623">
            <v>7778</v>
          </cell>
          <cell r="B4623" t="str">
            <v xml:space="preserve">TUBO DE CONCRETO SIMPLES PARA AGUAS PLUVIAIS, CLASSE PS1, COM ENCAIXE PONTA E BOLSA, DIAMETRO NOMINAL DE 200 MM                                                                                                                                                                                                                                                                                                                                                                                           </v>
          </cell>
          <cell r="C4623" t="str">
            <v xml:space="preserve">M     </v>
          </cell>
          <cell r="D4623" t="str">
            <v>CR</v>
          </cell>
          <cell r="E4623" t="str">
            <v>45,24</v>
          </cell>
        </row>
        <row r="4624">
          <cell r="A4624">
            <v>7796</v>
          </cell>
          <cell r="B4624" t="str">
            <v xml:space="preserve">TUBO DE CONCRETO SIMPLES PARA AGUAS PLUVIAIS, CLASSE PS1, COM ENCAIXE PONTA E BOLSA, DIAMETRO NOMINAL DE 300 MM                                                                                                                                                                                                                                                                                                                                                                                           </v>
          </cell>
          <cell r="C4624" t="str">
            <v xml:space="preserve">M     </v>
          </cell>
          <cell r="D4624" t="str">
            <v xml:space="preserve">C </v>
          </cell>
          <cell r="E4624" t="str">
            <v>62,00</v>
          </cell>
        </row>
        <row r="4625">
          <cell r="A4625">
            <v>7781</v>
          </cell>
          <cell r="B4625" t="str">
            <v xml:space="preserve">TUBO DE CONCRETO SIMPLES PARA AGUAS PLUVIAIS, CLASSE PS1, COM ENCAIXE PONTA E BOLSA, DIAMETRO NOMINAL DE 400 MM                                                                                                                                                                                                                                                                                                                                                                                           </v>
          </cell>
          <cell r="C4625" t="str">
            <v xml:space="preserve">M     </v>
          </cell>
          <cell r="D4625" t="str">
            <v>CR</v>
          </cell>
          <cell r="E4625" t="str">
            <v>73,26</v>
          </cell>
        </row>
        <row r="4626">
          <cell r="A4626">
            <v>7795</v>
          </cell>
          <cell r="B4626" t="str">
            <v xml:space="preserve">TUBO DE CONCRETO SIMPLES PARA AGUAS PLUVIAIS, CLASSE PS1, COM ENCAIXE PONTA E BOLSA, DIAMETRO NOMINAL DE 500 MM                                                                                                                                                                                                                                                                                                                                                                                           </v>
          </cell>
          <cell r="C4626" t="str">
            <v xml:space="preserve">M     </v>
          </cell>
          <cell r="D4626" t="str">
            <v>CR</v>
          </cell>
          <cell r="E4626" t="str">
            <v>109,04</v>
          </cell>
        </row>
        <row r="4627">
          <cell r="A4627">
            <v>7791</v>
          </cell>
          <cell r="B4627" t="str">
            <v xml:space="preserve">TUBO DE CONCRETO SIMPLES PARA AGUAS PLUVIAIS, CLASSE PS1, COM ENCAIXE PONTA E BOLSA, DIAMETRO NOMINAL DE 600 MM                                                                                                                                                                                                                                                                                                                                                                                           </v>
          </cell>
          <cell r="C4627" t="str">
            <v xml:space="preserve">M     </v>
          </cell>
          <cell r="D4627" t="str">
            <v>CR</v>
          </cell>
          <cell r="E4627" t="str">
            <v>130,53</v>
          </cell>
        </row>
        <row r="4628">
          <cell r="A4628">
            <v>7783</v>
          </cell>
          <cell r="B4628" t="str">
            <v xml:space="preserve">TUBO DE CONCRETO SIMPLES PARA AGUAS PLUVIAIS, CLASSE PS2, COM ENCAIXE PONTA E BOLSA, DIAMETRO NOMINAL DE 200 MM                                                                                                                                                                                                                                                                                                                                                                                           </v>
          </cell>
          <cell r="C4628" t="str">
            <v xml:space="preserve">M     </v>
          </cell>
          <cell r="D4628" t="str">
            <v>CR</v>
          </cell>
          <cell r="E4628" t="str">
            <v>46,25</v>
          </cell>
        </row>
        <row r="4629">
          <cell r="A4629">
            <v>7790</v>
          </cell>
          <cell r="B4629" t="str">
            <v xml:space="preserve">TUBO DE CONCRETO SIMPLES PARA AGUAS PLUVIAIS, CLASSE PS2, COM ENCAIXE PONTA E BOLSA, DIAMETRO NOMINAL DE 300 MM                                                                                                                                                                                                                                                                                                                                                                                           </v>
          </cell>
          <cell r="C4629" t="str">
            <v xml:space="preserve">M     </v>
          </cell>
          <cell r="D4629" t="str">
            <v>CR</v>
          </cell>
          <cell r="E4629" t="str">
            <v>72,89</v>
          </cell>
        </row>
        <row r="4630">
          <cell r="A4630">
            <v>7785</v>
          </cell>
          <cell r="B4630" t="str">
            <v xml:space="preserve">TUBO DE CONCRETO SIMPLES PARA AGUAS PLUVIAIS, CLASSE PS2, COM ENCAIXE PONTA E BOLSA, DIAMETRO NOMINAL DE 400 MM                                                                                                                                                                                                                                                                                                                                                                                           </v>
          </cell>
          <cell r="C4630" t="str">
            <v xml:space="preserve">M     </v>
          </cell>
          <cell r="D4630" t="str">
            <v>CR</v>
          </cell>
          <cell r="E4630" t="str">
            <v>80,43</v>
          </cell>
        </row>
        <row r="4631">
          <cell r="A4631">
            <v>7792</v>
          </cell>
          <cell r="B4631" t="str">
            <v xml:space="preserve">TUBO DE CONCRETO SIMPLES PARA AGUAS PLUVIAIS, CLASSE PS2, COM ENCAIXE PONTA E BOLSA, DIAMETRO NOMINAL DE 500 MM                                                                                                                                                                                                                                                                                                                                                                                           </v>
          </cell>
          <cell r="C4631" t="str">
            <v xml:space="preserve">M     </v>
          </cell>
          <cell r="D4631" t="str">
            <v>CR</v>
          </cell>
          <cell r="E4631" t="str">
            <v>114,07</v>
          </cell>
        </row>
        <row r="4632">
          <cell r="A4632">
            <v>7793</v>
          </cell>
          <cell r="B4632" t="str">
            <v xml:space="preserve">TUBO DE CONCRETO SIMPLES PARA AGUAS PLUVIAIS, CLASSE PS2, COM ENCAIXE PONTA E BOLSA, DIAMETRO NOMINAL DE 600 MM                                                                                                                                                                                                                                                                                                                                                                                           </v>
          </cell>
          <cell r="C4632" t="str">
            <v xml:space="preserve">M     </v>
          </cell>
          <cell r="D4632" t="str">
            <v>CR</v>
          </cell>
          <cell r="E4632" t="str">
            <v>134,72</v>
          </cell>
        </row>
        <row r="4633">
          <cell r="A4633">
            <v>13159</v>
          </cell>
          <cell r="B4633" t="str">
            <v xml:space="preserve">TUBO DE CONCRETO SIMPLES PARA ESGOTO SANITARIO, CLASSE ES, COM ENCAIXE PONTA E BOLSA, COM JUNTA ELASTICA, DIAMETRO NOMINAL DE 400 MM                                                                                                                                                                                                                                                                                                                                                                      </v>
          </cell>
          <cell r="C4633" t="str">
            <v xml:space="preserve">M     </v>
          </cell>
          <cell r="D4633" t="str">
            <v>CR</v>
          </cell>
          <cell r="E4633" t="str">
            <v>117,29</v>
          </cell>
        </row>
        <row r="4634">
          <cell r="A4634">
            <v>13168</v>
          </cell>
          <cell r="B4634" t="str">
            <v xml:space="preserve">TUBO DE CONCRETO SIMPLES PARA ESGOTO SANITARIO, CLASSE ES, COM ENCAIXE PONTA E BOLSA, COM JUNTA ELASTICA, DIAMETRO NOMINAL DE 500 MM                                                                                                                                                                                                                                                                                                                                                                      </v>
          </cell>
          <cell r="C4634" t="str">
            <v xml:space="preserve">M     </v>
          </cell>
          <cell r="D4634" t="str">
            <v>CR</v>
          </cell>
          <cell r="E4634" t="str">
            <v>142,43</v>
          </cell>
        </row>
        <row r="4635">
          <cell r="A4635">
            <v>13173</v>
          </cell>
          <cell r="B4635" t="str">
            <v xml:space="preserve">TUBO DE CONCRETO SIMPLES PARA ESGOTO SANITARIO, CLASSE ES, COM ENCAIXE PONTA E BOLSA, COM JUNTA ELASTICA, DIAMETRO NOMINAL DE 600 MM                                                                                                                                                                                                                                                                                                                                                                      </v>
          </cell>
          <cell r="C4635" t="str">
            <v xml:space="preserve">M     </v>
          </cell>
          <cell r="D4635" t="str">
            <v>CR</v>
          </cell>
          <cell r="E4635" t="str">
            <v>192,70</v>
          </cell>
        </row>
        <row r="4636">
          <cell r="A4636">
            <v>12583</v>
          </cell>
          <cell r="B4636" t="str">
            <v xml:space="preserve">TUBO DE CONCRETO SIMPLES POROSO PARA DRENAGEM (DRENO POROSO), COM ENCAIXE MACHO E FEMEA, DIAMETRO NOMINAL DE 200 MM                                                                                                                                                                                                                                                                                                                                                                                       </v>
          </cell>
          <cell r="C4636" t="str">
            <v xml:space="preserve">M     </v>
          </cell>
          <cell r="D4636" t="str">
            <v>CR</v>
          </cell>
          <cell r="E4636" t="str">
            <v>38,54</v>
          </cell>
        </row>
        <row r="4637">
          <cell r="A4637">
            <v>12584</v>
          </cell>
          <cell r="B4637" t="str">
            <v xml:space="preserve">TUBO DE CONCRETO SIMPLES POROSO PARA DRENAGEM (DRENO POROSO), COM ENCAIXE MACHO E FEMEA, DIAMETRO NOMINAL DE 300 MM                                                                                                                                                                                                                                                                                                                                                                                       </v>
          </cell>
          <cell r="C4637" t="str">
            <v xml:space="preserve">M     </v>
          </cell>
          <cell r="D4637" t="str">
            <v>CR</v>
          </cell>
          <cell r="E4637" t="str">
            <v>50,27</v>
          </cell>
        </row>
        <row r="4638">
          <cell r="A4638">
            <v>12613</v>
          </cell>
          <cell r="B4638" t="str">
            <v xml:space="preserve">TUBO DE DESCARGA, TIPO BENGALA, PARA LIGACAO CAIXA DE DESCARGA - EMBUTIR, PVC, 40 MM X 150 CM                                                                                                                                                                                                                                                                                                                                                                                                             </v>
          </cell>
          <cell r="C4638" t="str">
            <v xml:space="preserve">UN    </v>
          </cell>
          <cell r="D4638" t="str">
            <v>CR</v>
          </cell>
          <cell r="E4638" t="str">
            <v>21,56</v>
          </cell>
        </row>
        <row r="4639">
          <cell r="A4639">
            <v>1031</v>
          </cell>
          <cell r="B4639" t="str">
            <v xml:space="preserve">TUBO DE DESCIDA EXTERNO, DE PVC, PARA CAIXA DE DESCARGA EXTERNA ALTA - DIAMETRO DE 40 MM E ALTURA DE APROXIMADAMENTE 1,55 M                                                                                                                                                                                                                                                                                                                                                                               </v>
          </cell>
          <cell r="C4639" t="str">
            <v xml:space="preserve">UN    </v>
          </cell>
          <cell r="D4639" t="str">
            <v>CR</v>
          </cell>
          <cell r="E4639" t="str">
            <v>16,34</v>
          </cell>
        </row>
        <row r="4640">
          <cell r="A4640">
            <v>39707</v>
          </cell>
          <cell r="B4640" t="str">
            <v xml:space="preserve">TUBO DE ESPUMA DE POLIETILENO EXPANDIDO FLEXIVEL PARA ISOLAMENTO TERMICO DE TUBULACAO DE AR CONDICIONADO, AGUA QUENTE,  DN 1 1/2", E= 10 MM                                                                                                                                                                                                                                                                                                                                                               </v>
          </cell>
          <cell r="C4640" t="str">
            <v xml:space="preserve">M     </v>
          </cell>
          <cell r="D4640" t="str">
            <v>CR</v>
          </cell>
          <cell r="E4640" t="str">
            <v>4,21</v>
          </cell>
        </row>
        <row r="4641">
          <cell r="A4641">
            <v>39708</v>
          </cell>
          <cell r="B4641" t="str">
            <v xml:space="preserve">TUBO DE ESPUMA DE POLIETILENO EXPANDIDO FLEXIVEL PARA ISOLAMENTO TERMICO DE TUBULACAO DE AR CONDICIONADO, AGUA QUENTE,  DN 1 1/4", E= 10 MM                                                                                                                                                                                                                                                                                                                                                               </v>
          </cell>
          <cell r="C4641" t="str">
            <v xml:space="preserve">M     </v>
          </cell>
          <cell r="D4641" t="str">
            <v>CR</v>
          </cell>
          <cell r="E4641" t="str">
            <v>4,08</v>
          </cell>
        </row>
        <row r="4642">
          <cell r="A4642">
            <v>39710</v>
          </cell>
          <cell r="B4642" t="str">
            <v xml:space="preserve">TUBO DE ESPUMA DE POLIETILENO EXPANDIDO FLEXIVEL PARA ISOLAMENTO TERMICO DE TUBULACAO DE AR CONDICIONADO, AGUA QUENTE,  DN 1 1/8", E= 10 MM                                                                                                                                                                                                                                                                                                                                                               </v>
          </cell>
          <cell r="C4642" t="str">
            <v xml:space="preserve">M     </v>
          </cell>
          <cell r="D4642" t="str">
            <v>CR</v>
          </cell>
          <cell r="E4642" t="str">
            <v>2,87</v>
          </cell>
        </row>
        <row r="4643">
          <cell r="A4643">
            <v>39709</v>
          </cell>
          <cell r="B4643" t="str">
            <v xml:space="preserve">TUBO DE ESPUMA DE POLIETILENO EXPANDIDO FLEXIVEL PARA ISOLAMENTO TERMICO DE TUBULACAO DE AR CONDICIONADO, AGUA QUENTE,  DN 1 3/8", E= 10 MM                                                                                                                                                                                                                                                                                                                                                               </v>
          </cell>
          <cell r="C4643" t="str">
            <v xml:space="preserve">M     </v>
          </cell>
          <cell r="D4643" t="str">
            <v>CR</v>
          </cell>
          <cell r="E4643" t="str">
            <v>3,99</v>
          </cell>
        </row>
        <row r="4644">
          <cell r="A4644">
            <v>39711</v>
          </cell>
          <cell r="B4644" t="str">
            <v xml:space="preserve">TUBO DE ESPUMA DE POLIETILENO EXPANDIDO FLEXIVEL PARA ISOLAMENTO TERMICO DE TUBULACAO DE AR CONDICIONADO, AGUA QUENTE,  DN 1 5/8", E= 10 MM                                                                                                                                                                                                                                                                                                                                                               </v>
          </cell>
          <cell r="C4644" t="str">
            <v xml:space="preserve">M     </v>
          </cell>
          <cell r="D4644" t="str">
            <v>CR</v>
          </cell>
          <cell r="E4644" t="str">
            <v>4,48</v>
          </cell>
        </row>
        <row r="4645">
          <cell r="A4645">
            <v>39712</v>
          </cell>
          <cell r="B4645" t="str">
            <v xml:space="preserve">TUBO DE ESPUMA DE POLIETILENO EXPANDIDO FLEXIVEL PARA ISOLAMENTO TERMICO DE TUBULACAO DE AR CONDICIONADO, AGUA QUENTE,  DN 1/2", E= 10 MM                                                                                                                                                                                                                                                                                                                                                                 </v>
          </cell>
          <cell r="C4645" t="str">
            <v xml:space="preserve">M     </v>
          </cell>
          <cell r="D4645" t="str">
            <v xml:space="preserve">C </v>
          </cell>
          <cell r="E4645" t="str">
            <v>1,57</v>
          </cell>
        </row>
        <row r="4646">
          <cell r="A4646">
            <v>39713</v>
          </cell>
          <cell r="B4646" t="str">
            <v xml:space="preserve">TUBO DE ESPUMA DE POLIETILENO EXPANDIDO FLEXIVEL PARA ISOLAMENTO TERMICO DE TUBULACAO DE AR CONDICIONADO, AGUA QUENTE,  DN 1/4", E= 10 MM                                                                                                                                                                                                                                                                                                                                                                 </v>
          </cell>
          <cell r="C4646" t="str">
            <v xml:space="preserve">M     </v>
          </cell>
          <cell r="D4646" t="str">
            <v>CR</v>
          </cell>
          <cell r="E4646" t="str">
            <v>1,24</v>
          </cell>
        </row>
        <row r="4647">
          <cell r="A4647">
            <v>39714</v>
          </cell>
          <cell r="B4647" t="str">
            <v xml:space="preserve">TUBO DE ESPUMA DE POLIETILENO EXPANDIDO FLEXIVEL PARA ISOLAMENTO TERMICO DE TUBULACAO DE AR CONDICIONADO, AGUA QUENTE,  DN 1", E= 10 MM                                                                                                                                                                                                                                                                                                                                                                   </v>
          </cell>
          <cell r="C4647" t="str">
            <v xml:space="preserve">M     </v>
          </cell>
          <cell r="D4647" t="str">
            <v>CR</v>
          </cell>
          <cell r="E4647" t="str">
            <v>2,84</v>
          </cell>
        </row>
        <row r="4648">
          <cell r="A4648">
            <v>39715</v>
          </cell>
          <cell r="B4648" t="str">
            <v xml:space="preserve">TUBO DE ESPUMA DE POLIETILENO EXPANDIDO FLEXIVEL PARA ISOLAMENTO TERMICO DE TUBULACAO DE AR CONDICIONADO, AGUA QUENTE,  DN 3/4", E= 10 MM                                                                                                                                                                                                                                                                                                                                                                 </v>
          </cell>
          <cell r="C4648" t="str">
            <v xml:space="preserve">M     </v>
          </cell>
          <cell r="D4648" t="str">
            <v>CR</v>
          </cell>
          <cell r="E4648" t="str">
            <v>2,02</v>
          </cell>
        </row>
        <row r="4649">
          <cell r="A4649">
            <v>39716</v>
          </cell>
          <cell r="B4649" t="str">
            <v xml:space="preserve">TUBO DE ESPUMA DE POLIETILENO EXPANDIDO FLEXIVEL PARA ISOLAMENTO TERMICO DE TUBULACAO DE AR CONDICIONADO, AGUA QUENTE,  DN 3/8", E= 10 MM                                                                                                                                                                                                                                                                                                                                                                 </v>
          </cell>
          <cell r="C4649" t="str">
            <v xml:space="preserve">M     </v>
          </cell>
          <cell r="D4649" t="str">
            <v>CR</v>
          </cell>
          <cell r="E4649" t="str">
            <v>1,53</v>
          </cell>
        </row>
        <row r="4650">
          <cell r="A4650">
            <v>39718</v>
          </cell>
          <cell r="B4650" t="str">
            <v xml:space="preserve">TUBO DE ESPUMA DE POLIETILENO EXPANDIDO FLEXIVEL PARA ISOLAMENTO TERMICO DE TUBULACAO DE AR CONDICIONADO, AGUA QUENTE,  DN 7/8", E= 10 MM                                                                                                                                                                                                                                                                                                                                                                 </v>
          </cell>
          <cell r="C4650" t="str">
            <v xml:space="preserve">M     </v>
          </cell>
          <cell r="D4650" t="str">
            <v>CR</v>
          </cell>
          <cell r="E4650" t="str">
            <v>2,61</v>
          </cell>
        </row>
        <row r="4651">
          <cell r="A4651">
            <v>9813</v>
          </cell>
          <cell r="B4651" t="str">
            <v xml:space="preserve">TUBO DE POLIETILENO DE ALTA DENSIDADE (PEAD), PE-80, DE = 20 MM X 2,3 MM DE PAREDE, PARA LIGACAO DE AGUA PREDIAL (NBR 15561)                                                                                                                                                                                                                                                                                                                                                                              </v>
          </cell>
          <cell r="C4651" t="str">
            <v xml:space="preserve">M     </v>
          </cell>
          <cell r="D4651" t="str">
            <v xml:space="preserve">C </v>
          </cell>
          <cell r="E4651" t="str">
            <v>5,07</v>
          </cell>
        </row>
        <row r="4652">
          <cell r="A4652">
            <v>9815</v>
          </cell>
          <cell r="B4652" t="str">
            <v xml:space="preserve">TUBO DE POLIETILENO DE ALTA DENSIDADE (PEAD), PE-80, DE = 32 MM X 3,0 MM DE PAREDE, PARA LIGACAO DE AGUA PREDIAL (NBR 15561)                                                                                                                                                                                                                                                                                                                                                                              </v>
          </cell>
          <cell r="C4652" t="str">
            <v xml:space="preserve">M     </v>
          </cell>
          <cell r="D4652" t="str">
            <v>CR</v>
          </cell>
          <cell r="E4652" t="str">
            <v>10,01</v>
          </cell>
        </row>
        <row r="4653">
          <cell r="A4653">
            <v>44543</v>
          </cell>
          <cell r="B4653" t="str">
            <v xml:space="preserve">TUBO DE POLIETILENO DE ALTA DENSIDADE, PEAD, PE-80, DE = 1000 MM X 38,5 MM PAREDE, ( SDR 26 - PN 05 ) PARA REDE DE AGUA OU ESGOTO ( NBR 15561)                                                                                                                                                                                                                                                                                                                                                            </v>
          </cell>
          <cell r="C4653" t="str">
            <v xml:space="preserve">M     </v>
          </cell>
          <cell r="D4653" t="str">
            <v>CR</v>
          </cell>
          <cell r="E4653" t="str">
            <v>4.982,12</v>
          </cell>
        </row>
        <row r="4654">
          <cell r="A4654">
            <v>44526</v>
          </cell>
          <cell r="B4654" t="str">
            <v xml:space="preserve">TUBO DE POLIETILENO DE ALTA DENSIDADE, PEAD, PE-80, DE = 110 MM X 10,0 MM PAREDE, ( SDR 11 - PN 12,5 ) PARA REDE DE AGUA OU ESGOTO ( NBR 15561)                                                                                                                                                                                                                                                                                                                                                           </v>
          </cell>
          <cell r="C4654" t="str">
            <v xml:space="preserve">M     </v>
          </cell>
          <cell r="D4654" t="str">
            <v>CR</v>
          </cell>
          <cell r="E4654" t="str">
            <v>122,10</v>
          </cell>
        </row>
        <row r="4655">
          <cell r="A4655">
            <v>44518</v>
          </cell>
          <cell r="B4655" t="str">
            <v xml:space="preserve">TUBO DE POLIETILENO DE ALTA DENSIDADE, PEAD, PE-80, DE = 1200 MM X 37,2 MM PAREDE ( SDR 32,25 - PN 04 ) PARA REDE DE AGUA OU ESGOTO ( NBR 15561)                                                                                                                                                                                                                                                                                                                                                          </v>
          </cell>
          <cell r="C4655" t="str">
            <v xml:space="preserve">M     </v>
          </cell>
          <cell r="D4655" t="str">
            <v>CR</v>
          </cell>
          <cell r="E4655" t="str">
            <v>7.475,92</v>
          </cell>
        </row>
        <row r="4656">
          <cell r="A4656">
            <v>44544</v>
          </cell>
          <cell r="B4656" t="str">
            <v xml:space="preserve">TUBO DE POLIETILENO DE ALTA DENSIDADE, PEAD, PE-80, DE = 1400 MM X 42,9 MM PAREDE, (SDR 32,25 - PN 04 ) PARA REDE DE AGUA OU ESGOTO ( NBR 15561)                                                                                                                                                                                                                                                                                                                                                          </v>
          </cell>
          <cell r="C4656" t="str">
            <v xml:space="preserve">M     </v>
          </cell>
          <cell r="D4656" t="str">
            <v>CR</v>
          </cell>
          <cell r="E4656" t="str">
            <v>9.809,73</v>
          </cell>
        </row>
        <row r="4657">
          <cell r="A4657">
            <v>44545</v>
          </cell>
          <cell r="B4657" t="str">
            <v xml:space="preserve">TUBO DE POLIETILENO DE ALTA DENSIDADE, PEAD, PE-80, DE = 160 MM X 14,6 MM PAREDE, (SDR 11 - PN 12,5 ) PARA REDE DE AGUA OU ESGOTO ( NBR 15561)                                                                                                                                                                                                                                                                                                                                                            </v>
          </cell>
          <cell r="C4657" t="str">
            <v xml:space="preserve">M     </v>
          </cell>
          <cell r="D4657" t="str">
            <v>CR</v>
          </cell>
          <cell r="E4657" t="str">
            <v>262,10</v>
          </cell>
        </row>
        <row r="4658">
          <cell r="A4658">
            <v>44546</v>
          </cell>
          <cell r="B4658" t="str">
            <v xml:space="preserve">TUBO DE POLIETILENO DE ALTA DENSIDADE, PEAD, PE-80, DE = 1600 MM X 49,0 MM PAREDE, ( SDR 32,25 - PN 04 ) PARA REDE DE AGUA OU ESGOTO ( NBR 15561)                                                                                                                                                                                                                                                                                                                                                         </v>
          </cell>
          <cell r="C4658" t="str">
            <v xml:space="preserve">M     </v>
          </cell>
          <cell r="D4658" t="str">
            <v>CR</v>
          </cell>
          <cell r="E4658" t="str">
            <v>12.702,31</v>
          </cell>
        </row>
        <row r="4659">
          <cell r="A4659">
            <v>44525</v>
          </cell>
          <cell r="B4659" t="str">
            <v xml:space="preserve">TUBO DE POLIETILENO DE ALTA DENSIDADE, PEAD, PE-80, DE = 900 MM X 34,7 MM PAREDE, ( SDR 26 - PN 05 ) PARA REDE DE AGUA OU ESGOTO ( NBR 15561)                                                                                                                                                                                                                                                                                                                                                             </v>
          </cell>
          <cell r="C4659" t="str">
            <v xml:space="preserve">M     </v>
          </cell>
          <cell r="D4659" t="str">
            <v>CR</v>
          </cell>
          <cell r="E4659" t="str">
            <v>4.518,75</v>
          </cell>
        </row>
        <row r="4660">
          <cell r="A4660">
            <v>44547</v>
          </cell>
          <cell r="B4660" t="str">
            <v xml:space="preserve">TUBO DE POLIETILENO DE ALTA DENSIDADE, PEAD, PE-80, DE= 200 MM X 18,2 MM PAREDE, ( SDR 11 - PN 12,5 ) PARA REDE DE AGUA OU ESGOTO ( NBR 15561)                                                                                                                                                                                                                                                                                                                                                            </v>
          </cell>
          <cell r="C4660" t="str">
            <v xml:space="preserve">M     </v>
          </cell>
          <cell r="D4660" t="str">
            <v>CR</v>
          </cell>
          <cell r="E4660" t="str">
            <v>408,58</v>
          </cell>
        </row>
        <row r="4661">
          <cell r="A4661">
            <v>44519</v>
          </cell>
          <cell r="B4661" t="str">
            <v xml:space="preserve">TUBO DE POLIETILENO DE ALTA DENSIDADE, PEAD, PE-80, DE= 315 MM X 28,7 MM PAREDE, ( SDR 11 - PN 12,5 ) PARA REDE DE AGUA OU ESGOTO ( NBR 15561)                                                                                                                                                                                                                                                                                                                                                            </v>
          </cell>
          <cell r="C4661" t="str">
            <v xml:space="preserve">M     </v>
          </cell>
          <cell r="D4661" t="str">
            <v>CR</v>
          </cell>
          <cell r="E4661" t="str">
            <v>1.001,13</v>
          </cell>
        </row>
        <row r="4662">
          <cell r="A4662">
            <v>44520</v>
          </cell>
          <cell r="B4662" t="str">
            <v xml:space="preserve">TUBO DE POLIETILENO DE ALTA DENSIDADE, PEAD, PE-80, DE= 400 MM X 36,4 MM PAREDE, ( SDR 11 - PN 12,5 ) PARA REDE DE AGUA OU ESGOTO ( NBR 15561)                                                                                                                                                                                                                                                                                                                                                            </v>
          </cell>
          <cell r="C4662" t="str">
            <v xml:space="preserve">M     </v>
          </cell>
          <cell r="D4662" t="str">
            <v>CR</v>
          </cell>
          <cell r="E4662" t="str">
            <v>1.612,45</v>
          </cell>
        </row>
        <row r="4663">
          <cell r="A4663">
            <v>44521</v>
          </cell>
          <cell r="B4663" t="str">
            <v xml:space="preserve">TUBO DE POLIETILENO DE ALTA DENSIDADE, PEAD, PE-80, DE= 50 MM X 4,6 MM PAREDE, (SDR 11 - PN 12,5) PARA REDE DE AGUA OU ESGOTO ( NBR 15561)                                                                                                                                                                                                                                                                                                                                                                </v>
          </cell>
          <cell r="C4663" t="str">
            <v xml:space="preserve">M     </v>
          </cell>
          <cell r="D4663" t="str">
            <v>CR</v>
          </cell>
          <cell r="E4663" t="str">
            <v>26,01</v>
          </cell>
        </row>
        <row r="4664">
          <cell r="A4664">
            <v>44522</v>
          </cell>
          <cell r="B4664" t="str">
            <v xml:space="preserve">TUBO DE POLIETILENO DE ALTA DENSIDADE, PEAD, PE-80, DE= 500 MM X 45,5 MM PAREDE, ( SDR 11 - PN 12,5 ) PARA REDE DE AGUA OU ESGOTO ( NBR 15561)                                                                                                                                                                                                                                                                                                                                                            </v>
          </cell>
          <cell r="C4664" t="str">
            <v xml:space="preserve">M     </v>
          </cell>
          <cell r="D4664" t="str">
            <v>CR</v>
          </cell>
          <cell r="E4664" t="str">
            <v>2.830,87</v>
          </cell>
        </row>
        <row r="4665">
          <cell r="A4665">
            <v>44523</v>
          </cell>
          <cell r="B4665" t="str">
            <v xml:space="preserve">TUBO DE POLIETILENO DE ALTA DENSIDADE, PEAD, PE-80, DE= 630 MM X 57,3 MM PAREDE (SDR 11 - PN 12,5 ) PARA REDE DE AGUA OU ESGOTO ( NBR 15561)                                                                                                                                                                                                                                                                                                                                                              </v>
          </cell>
          <cell r="C4665" t="str">
            <v xml:space="preserve">M     </v>
          </cell>
          <cell r="D4665" t="str">
            <v>CR</v>
          </cell>
          <cell r="E4665" t="str">
            <v>4.210,31</v>
          </cell>
        </row>
        <row r="4666">
          <cell r="A4666">
            <v>44527</v>
          </cell>
          <cell r="B4666" t="str">
            <v xml:space="preserve">TUBO DE POLIETILENO DE ALTA DENSIDADE, PEAD, PE-80, DE= 730 MM X 34,1 MM PAREDE, ( SDR 21 - PN 06 ) PARA REDE DE AGUA OU ESGOTO ( NBR 15561)                                                                                                                                                                                                                                                                                                                                                              </v>
          </cell>
          <cell r="C4666" t="str">
            <v xml:space="preserve">M     </v>
          </cell>
          <cell r="D4666" t="str">
            <v>CR</v>
          </cell>
          <cell r="E4666" t="str">
            <v>2.111,36</v>
          </cell>
        </row>
        <row r="4667">
          <cell r="A4667">
            <v>44524</v>
          </cell>
          <cell r="B4667" t="str">
            <v xml:space="preserve">TUBO DE POLIETILENO DE ALTA DENSIDADE, PEAD, PE-80, DE= 75 MM X 6,9 MM PAREDE, ( SRD 11 - PN 12,5 ) PARA REDE DE AGUA OU ESGOTO ( NBR 15561)                                                                                                                                                                                                                                                                                                                                                              </v>
          </cell>
          <cell r="C4667" t="str">
            <v xml:space="preserve">M     </v>
          </cell>
          <cell r="D4667" t="str">
            <v>CR</v>
          </cell>
          <cell r="E4667" t="str">
            <v>58,17</v>
          </cell>
        </row>
        <row r="4668">
          <cell r="A4668">
            <v>44542</v>
          </cell>
          <cell r="B4668" t="str">
            <v xml:space="preserve">TUBO DE POLIETILENO DE ALTA DENSIDADE, PEAD, PE-80, DE= 800 MM X 30,8 MM PAREDE, ( SDR 26 - PN 05 ) PARA REDE DE AGUA OU ESGOTO ( NBR 15561)                                                                                                                                                                                                                                                                                                                                                              </v>
          </cell>
          <cell r="C4668" t="str">
            <v xml:space="preserve">M     </v>
          </cell>
          <cell r="D4668" t="str">
            <v>CR</v>
          </cell>
          <cell r="E4668" t="str">
            <v>2.754,62</v>
          </cell>
        </row>
        <row r="4669">
          <cell r="A4669">
            <v>9877</v>
          </cell>
          <cell r="B4669" t="str">
            <v xml:space="preserve">TUBO DE PVC, PBL, TIPO LEVE, DN = 250 MM,  PARA VENTILACAO                                                                                                                                                                                                                                                                                                                                                                                                                                                </v>
          </cell>
          <cell r="C4669" t="str">
            <v xml:space="preserve">M     </v>
          </cell>
          <cell r="D4669" t="str">
            <v>CR</v>
          </cell>
          <cell r="E4669" t="str">
            <v>130,44</v>
          </cell>
        </row>
        <row r="4670">
          <cell r="A4670">
            <v>9878</v>
          </cell>
          <cell r="B4670" t="str">
            <v xml:space="preserve">TUBO DE PVC, PBL, TIPO LEVE, DN = 300 MM,  PARA VENTILACAO                                                                                                                                                                                                                                                                                                                                                                                                                                                </v>
          </cell>
          <cell r="C4670" t="str">
            <v xml:space="preserve">M     </v>
          </cell>
          <cell r="D4670" t="str">
            <v>CR</v>
          </cell>
          <cell r="E4670" t="str">
            <v>160,58</v>
          </cell>
        </row>
        <row r="4671">
          <cell r="A4671">
            <v>41986</v>
          </cell>
          <cell r="B4671" t="str">
            <v xml:space="preserve">TUBO DE REVESTIMENTO, EM ACO, CORPO SCHEDULE 40, PONTEIRA SCHEDULE 80, ROSQUEAVEL E SEGMENTADO PARA PERFURACAO, DIAMETRO 10'' (310 MM)                                                                                                                                                                                                                                                                                                                                                                    </v>
          </cell>
          <cell r="C4671" t="str">
            <v xml:space="preserve">M     </v>
          </cell>
          <cell r="D4671" t="str">
            <v>CR</v>
          </cell>
          <cell r="E4671" t="str">
            <v>3.731,70</v>
          </cell>
        </row>
        <row r="4672">
          <cell r="A4672">
            <v>43422</v>
          </cell>
          <cell r="B4672" t="str">
            <v xml:space="preserve">TUBO DE REVESTIMENTO, EM ACO, CORPO SCHEDULE 40, PONTEIRA SCHEDULE 80, ROSQUEAVEL E SEGMENTADO PARA PERFURACAO, DIAMETRO 12" (320 MM)                                                                                                                                                                                                                                                                                                                                                                     </v>
          </cell>
          <cell r="C4672" t="str">
            <v xml:space="preserve">M     </v>
          </cell>
          <cell r="D4672" t="str">
            <v>CR</v>
          </cell>
          <cell r="E4672" t="str">
            <v>4.576,56</v>
          </cell>
        </row>
        <row r="4673">
          <cell r="A4673">
            <v>41987</v>
          </cell>
          <cell r="B4673" t="str">
            <v xml:space="preserve">TUBO DE REVESTIMENTO, EM ACO, CORPO SCHEDULE 40, PONTEIRA SCHEDULE 80, ROSQUEAVEL E SEGMENTADO PARA PERFURACAO, DIAMETRO 14'' (400 MM)                                                                                                                                                                                                                                                                                                                                                                    </v>
          </cell>
          <cell r="C4673" t="str">
            <v xml:space="preserve">M     </v>
          </cell>
          <cell r="D4673" t="str">
            <v>CR</v>
          </cell>
          <cell r="E4673" t="str">
            <v>5.304,61</v>
          </cell>
        </row>
        <row r="4674">
          <cell r="A4674">
            <v>41988</v>
          </cell>
          <cell r="B4674" t="str">
            <v xml:space="preserve">TUBO DE REVESTIMENTO, EM ACO, CORPO SCHEDULE 40, PONTEIRA SCHEDULE 80, ROSQUEAVEL E SEGMENTADO PARA PERFURACAO, DIAMETRO 16'' (450 MM)                                                                                                                                                                                                                                                                                                                                                                    </v>
          </cell>
          <cell r="C4674" t="str">
            <v xml:space="preserve">M     </v>
          </cell>
          <cell r="D4674" t="str">
            <v>CR</v>
          </cell>
          <cell r="E4674" t="str">
            <v>7.006,64</v>
          </cell>
        </row>
        <row r="4675">
          <cell r="A4675">
            <v>41697</v>
          </cell>
          <cell r="B4675" t="str">
            <v xml:space="preserve">TUBO DE REVESTIMENTO, EM ACO, CORPO SCHEDULE 40, PONTEIRA SCHEDULE 80, ROSQUEAVEL E SEGMENTADO PARA PERFURACAO, DIAMETRO 4'' (450 MM)                                                                                                                                                                                                                                                                                                                                                                     </v>
          </cell>
          <cell r="C4675" t="str">
            <v xml:space="preserve">M     </v>
          </cell>
          <cell r="D4675" t="str">
            <v>CR</v>
          </cell>
          <cell r="E4675" t="str">
            <v>1.241,90</v>
          </cell>
        </row>
        <row r="4676">
          <cell r="A4676">
            <v>41985</v>
          </cell>
          <cell r="B4676" t="str">
            <v xml:space="preserve">TUBO DE REVESTIMENTO, EM ACO, CORPO SCHEDULE 40, PONTEIRA SCHEDULE 80, ROSQUEAVEL E SEGMENTADO PARA PERFURACAO, DIAMETRO 6'' (200 MM)                                                                                                                                                                                                                                                                                                                                                                     </v>
          </cell>
          <cell r="C4676" t="str">
            <v xml:space="preserve">M     </v>
          </cell>
          <cell r="D4676" t="str">
            <v>CR</v>
          </cell>
          <cell r="E4676" t="str">
            <v>1.729,64</v>
          </cell>
        </row>
        <row r="4677">
          <cell r="A4677">
            <v>41699</v>
          </cell>
          <cell r="B4677" t="str">
            <v xml:space="preserve">TUBO DE REVESTIMENTO, EM ACO, CORPO SCHEDULE 40, PONTEIRA SCHEDULE 80, ROSQUEAVEL E SEGMENTADO PARA PERFURACAO, DIAMETRO 8'' (200 MM)                                                                                                                                                                                                                                                                                                                                                                     </v>
          </cell>
          <cell r="C4677" t="str">
            <v xml:space="preserve">M     </v>
          </cell>
          <cell r="D4677" t="str">
            <v>CR</v>
          </cell>
          <cell r="E4677" t="str">
            <v>2.462,92</v>
          </cell>
        </row>
        <row r="4678">
          <cell r="A4678">
            <v>38053</v>
          </cell>
          <cell r="B4678" t="str">
            <v xml:space="preserve">TUBO DRENO, CORRUGADO, ESPIRALADO, FLEXIVEL, PERFURADO, EM POLIETILENO DE ALTA DENSIDADE (PEAD), DN *160* MM, (6") PARA DRENAGEM - EM BARRA (NORMA DNIT 093/2006 - EM)                                                                                                                                                                                                                                                                                                                                    </v>
          </cell>
          <cell r="C4678" t="str">
            <v xml:space="preserve">M     </v>
          </cell>
          <cell r="D4678" t="str">
            <v>CR</v>
          </cell>
          <cell r="E4678" t="str">
            <v>21,79</v>
          </cell>
        </row>
        <row r="4679">
          <cell r="A4679">
            <v>38054</v>
          </cell>
          <cell r="B4679" t="str">
            <v xml:space="preserve">TUBO DRENO, CORRUGADO, ESPIRALADO, FLEXIVEL, PERFURADO, EM POLIETILENO DE ALTA DENSIDADE (PEAD), DN *200* MM, (8") PARA DRENAGEM - EM BARRA (NORMA DNIT 093/2006 - EM)                                                                                                                                                                                                                                                                                                                                    </v>
          </cell>
          <cell r="C4679" t="str">
            <v xml:space="preserve">M     </v>
          </cell>
          <cell r="D4679" t="str">
            <v>CR</v>
          </cell>
          <cell r="E4679" t="str">
            <v>37,45</v>
          </cell>
        </row>
        <row r="4680">
          <cell r="A4680">
            <v>38052</v>
          </cell>
          <cell r="B4680" t="str">
            <v xml:space="preserve">TUBO DRENO, CORRUGADO, ESPIRALADO, FLEXIVEL, PERFURADO, EM POLIETILENO DE ALTA DENSIDADE (PEAD), DN 100 MM, (4") PARA DRENAGEM - EM ROLO (NORMA DNIT 093/2006 - E.M)                                                                                                                                                                                                                                                                                                                                      </v>
          </cell>
          <cell r="C4680" t="str">
            <v xml:space="preserve">M     </v>
          </cell>
          <cell r="D4680" t="str">
            <v xml:space="preserve">C </v>
          </cell>
          <cell r="E4680" t="str">
            <v>10,55</v>
          </cell>
        </row>
        <row r="4681">
          <cell r="A4681">
            <v>38051</v>
          </cell>
          <cell r="B4681" t="str">
            <v xml:space="preserve">TUBO DRENO, CORRUGADO, ESPIRALADO, FLEXIVEL, PERFURADO, EM POLIETILENO DE ALTA DENSIDADE (PEAD), DN 65 MM, (2 1/2") PARA DRENAGEM - EM ROLO (NORMA DNIT 093/2006 - EM)                                                                                                                                                                                                                                                                                                                                    </v>
          </cell>
          <cell r="C4681" t="str">
            <v xml:space="preserve">M     </v>
          </cell>
          <cell r="D4681" t="str">
            <v>CR</v>
          </cell>
          <cell r="E4681" t="str">
            <v>6,58</v>
          </cell>
        </row>
        <row r="4682">
          <cell r="A4682">
            <v>38787</v>
          </cell>
          <cell r="B4682" t="str">
            <v xml:space="preserve">TUBO MONOCAMADA PEX, DN 16 MM, PARA AGUA QUENTE E FRIA                                                                                                                                                                                                                                                                                                                                                                                                                                                    </v>
          </cell>
          <cell r="C4682" t="str">
            <v xml:space="preserve">M     </v>
          </cell>
          <cell r="D4682" t="str">
            <v xml:space="preserve">C </v>
          </cell>
          <cell r="E4682" t="str">
            <v>5,02</v>
          </cell>
        </row>
        <row r="4683">
          <cell r="A4683">
            <v>38825</v>
          </cell>
          <cell r="B4683" t="str">
            <v xml:space="preserve">TUBO MONOCAMADA PEX, DN 20 MM, PARA AGUA QUENTE E FRIA                                                                                                                                                                                                                                                                                                                                                                                                                                                    </v>
          </cell>
          <cell r="C4683" t="str">
            <v xml:space="preserve">M     </v>
          </cell>
          <cell r="D4683" t="str">
            <v>CR</v>
          </cell>
          <cell r="E4683" t="str">
            <v>6,49</v>
          </cell>
        </row>
        <row r="4684">
          <cell r="A4684">
            <v>38826</v>
          </cell>
          <cell r="B4684" t="str">
            <v xml:space="preserve">TUBO MONOCAMADA PEX, DN 25 MM, PARA AGUA QUENTE E FRIA                                                                                                                                                                                                                                                                                                                                                                                                                                                    </v>
          </cell>
          <cell r="C4684" t="str">
            <v xml:space="preserve">M     </v>
          </cell>
          <cell r="D4684" t="str">
            <v>CR</v>
          </cell>
          <cell r="E4684" t="str">
            <v>9,23</v>
          </cell>
        </row>
        <row r="4685">
          <cell r="A4685">
            <v>38827</v>
          </cell>
          <cell r="B4685" t="str">
            <v xml:space="preserve">TUBO MONOCAMADA PEX, DN 32 MM, PARA AGUA QUENTE E FRIA                                                                                                                                                                                                                                                                                                                                                                                                                                                    </v>
          </cell>
          <cell r="C4685" t="str">
            <v xml:space="preserve">M     </v>
          </cell>
          <cell r="D4685" t="str">
            <v>CR</v>
          </cell>
          <cell r="E4685" t="str">
            <v>15,09</v>
          </cell>
        </row>
        <row r="4686">
          <cell r="A4686">
            <v>38830</v>
          </cell>
          <cell r="B4686" t="str">
            <v xml:space="preserve">TUBO MULTICAMADA PEX, DN *26* MM, PARA INSTALACOES A GAS (AMARELO)                                                                                                                                                                                                                                                                                                                                                                                                                                        </v>
          </cell>
          <cell r="C4686" t="str">
            <v xml:space="preserve">M     </v>
          </cell>
          <cell r="D4686" t="str">
            <v>CR</v>
          </cell>
          <cell r="E4686" t="str">
            <v>21,93</v>
          </cell>
        </row>
        <row r="4687">
          <cell r="A4687">
            <v>38828</v>
          </cell>
          <cell r="B4687" t="str">
            <v xml:space="preserve">TUBO MULTICAMADA PEX, DN 16 MM, PARA INSTALACOES A GAS (AMARELO)                                                                                                                                                                                                                                                                                                                                                                                                                                          </v>
          </cell>
          <cell r="C4687" t="str">
            <v xml:space="preserve">M     </v>
          </cell>
          <cell r="D4687" t="str">
            <v>CR</v>
          </cell>
          <cell r="E4687" t="str">
            <v>9,67</v>
          </cell>
        </row>
        <row r="4688">
          <cell r="A4688">
            <v>38829</v>
          </cell>
          <cell r="B4688" t="str">
            <v xml:space="preserve">TUBO MULTICAMADA PEX, DN 20 MM, PARA INSTALACOES A GAS (AMARELO)                                                                                                                                                                                                                                                                                                                                                                                                                                          </v>
          </cell>
          <cell r="C4688" t="str">
            <v xml:space="preserve">M     </v>
          </cell>
          <cell r="D4688" t="str">
            <v>CR</v>
          </cell>
          <cell r="E4688" t="str">
            <v>15,83</v>
          </cell>
        </row>
        <row r="4689">
          <cell r="A4689">
            <v>38831</v>
          </cell>
          <cell r="B4689" t="str">
            <v xml:space="preserve">TUBO MULTICAMADA PEX, DN 32 MM, PARA INSTALACOES A GAS (AMARELO)                                                                                                                                                                                                                                                                                                                                                                                                                                          </v>
          </cell>
          <cell r="C4689" t="str">
            <v xml:space="preserve">M     </v>
          </cell>
          <cell r="D4689" t="str">
            <v>CR</v>
          </cell>
          <cell r="E4689" t="str">
            <v>30,58</v>
          </cell>
        </row>
        <row r="4690">
          <cell r="A4690">
            <v>36274</v>
          </cell>
          <cell r="B4690" t="str">
            <v xml:space="preserve">TUBO PPR PN 20, DN 20 MM, PARA AGUA QUENTE PREDIAL                                                                                                                                                                                                                                                                                                                                                                                                                                                        </v>
          </cell>
          <cell r="C4690" t="str">
            <v xml:space="preserve">M     </v>
          </cell>
          <cell r="D4690" t="str">
            <v xml:space="preserve">C </v>
          </cell>
          <cell r="E4690" t="str">
            <v>8,94</v>
          </cell>
        </row>
        <row r="4691">
          <cell r="A4691">
            <v>36278</v>
          </cell>
          <cell r="B4691" t="str">
            <v xml:space="preserve">TUBO PPR PN 20, DN 25 MM, PARA AGUA QUENTE PREDIAL                                                                                                                                                                                                                                                                                                                                                                                                                                                        </v>
          </cell>
          <cell r="C4691" t="str">
            <v xml:space="preserve">M     </v>
          </cell>
          <cell r="D4691" t="str">
            <v>CR</v>
          </cell>
          <cell r="E4691" t="str">
            <v>12,12</v>
          </cell>
        </row>
        <row r="4692">
          <cell r="A4692">
            <v>38977</v>
          </cell>
          <cell r="B4692" t="str">
            <v xml:space="preserve">TUBO PPR, CLASSE PN 12, DN 110 MM                                                                                                                                                                                                                                                                                                                                                                                                                                                                         </v>
          </cell>
          <cell r="C4692" t="str">
            <v xml:space="preserve">M     </v>
          </cell>
          <cell r="D4692" t="str">
            <v>CR</v>
          </cell>
          <cell r="E4692" t="str">
            <v>118,60</v>
          </cell>
        </row>
        <row r="4693">
          <cell r="A4693">
            <v>38971</v>
          </cell>
          <cell r="B4693" t="str">
            <v xml:space="preserve">TUBO PPR, CLASSE PN 12, DN 32 MM                                                                                                                                                                                                                                                                                                                                                                                                                                                                          </v>
          </cell>
          <cell r="C4693" t="str">
            <v xml:space="preserve">M     </v>
          </cell>
          <cell r="D4693" t="str">
            <v>CR</v>
          </cell>
          <cell r="E4693" t="str">
            <v>9,95</v>
          </cell>
        </row>
        <row r="4694">
          <cell r="A4694">
            <v>38972</v>
          </cell>
          <cell r="B4694" t="str">
            <v xml:space="preserve">TUBO PPR, CLASSE PN 12, DN 40 MM                                                                                                                                                                                                                                                                                                                                                                                                                                                                          </v>
          </cell>
          <cell r="C4694" t="str">
            <v xml:space="preserve">M     </v>
          </cell>
          <cell r="D4694" t="str">
            <v>CR</v>
          </cell>
          <cell r="E4694" t="str">
            <v>13,42</v>
          </cell>
        </row>
        <row r="4695">
          <cell r="A4695">
            <v>38973</v>
          </cell>
          <cell r="B4695" t="str">
            <v xml:space="preserve">TUBO PPR, CLASSE PN 12, DN 50 MM                                                                                                                                                                                                                                                                                                                                                                                                                                                                          </v>
          </cell>
          <cell r="C4695" t="str">
            <v xml:space="preserve">M     </v>
          </cell>
          <cell r="D4695" t="str">
            <v>CR</v>
          </cell>
          <cell r="E4695" t="str">
            <v>22,17</v>
          </cell>
        </row>
        <row r="4696">
          <cell r="A4696">
            <v>38974</v>
          </cell>
          <cell r="B4696" t="str">
            <v xml:space="preserve">TUBO PPR, CLASSE PN 12, DN 63 MM                                                                                                                                                                                                                                                                                                                                                                                                                                                                          </v>
          </cell>
          <cell r="C4696" t="str">
            <v xml:space="preserve">M     </v>
          </cell>
          <cell r="D4696" t="str">
            <v>CR</v>
          </cell>
          <cell r="E4696" t="str">
            <v>36,01</v>
          </cell>
        </row>
        <row r="4697">
          <cell r="A4697">
            <v>38975</v>
          </cell>
          <cell r="B4697" t="str">
            <v xml:space="preserve">TUBO PPR, CLASSE PN 12, DN 75 MM                                                                                                                                                                                                                                                                                                                                                                                                                                                                          </v>
          </cell>
          <cell r="C4697" t="str">
            <v xml:space="preserve">M     </v>
          </cell>
          <cell r="D4697" t="str">
            <v>CR</v>
          </cell>
          <cell r="E4697" t="str">
            <v>46,17</v>
          </cell>
        </row>
        <row r="4698">
          <cell r="A4698">
            <v>38976</v>
          </cell>
          <cell r="B4698" t="str">
            <v xml:space="preserve">TUBO PPR, CLASSE PN 12, DN 90 MM                                                                                                                                                                                                                                                                                                                                                                                                                                                                          </v>
          </cell>
          <cell r="C4698" t="str">
            <v xml:space="preserve">M     </v>
          </cell>
          <cell r="D4698" t="str">
            <v>CR</v>
          </cell>
          <cell r="E4698" t="str">
            <v>79,38</v>
          </cell>
        </row>
        <row r="4699">
          <cell r="A4699">
            <v>44176</v>
          </cell>
          <cell r="B4699" t="str">
            <v xml:space="preserve">TUBO PPR, CLASSE PN 20, SOLDAVEL, DN 32 MM PARA AGUA FRIA OU QUENTE PREDIAL                                                                                                                                                                                                                                                                                                                                                                                                                               </v>
          </cell>
          <cell r="C4699" t="str">
            <v xml:space="preserve">M     </v>
          </cell>
          <cell r="D4699" t="str">
            <v>CR</v>
          </cell>
          <cell r="E4699" t="str">
            <v>18,24</v>
          </cell>
        </row>
        <row r="4700">
          <cell r="A4700">
            <v>38986</v>
          </cell>
          <cell r="B4700" t="str">
            <v xml:space="preserve">TUBO PPR, CLASSE PN 25, DN 110 MM, PARA AGUA QUENTE E FRIA PREDIAL                                                                                                                                                                                                                                                                                                                                                                                                                                        </v>
          </cell>
          <cell r="C4700" t="str">
            <v xml:space="preserve">M     </v>
          </cell>
          <cell r="D4700" t="str">
            <v>CR</v>
          </cell>
          <cell r="E4700" t="str">
            <v>239,62</v>
          </cell>
        </row>
        <row r="4701">
          <cell r="A4701">
            <v>38978</v>
          </cell>
          <cell r="B4701" t="str">
            <v xml:space="preserve">TUBO PPR, CLASSE PN 25, DN 20 MM, PARA AGUA QUENTE E FRIA PREDIAL                                                                                                                                                                                                                                                                                                                                                                                                                                         </v>
          </cell>
          <cell r="C4701" t="str">
            <v xml:space="preserve">M     </v>
          </cell>
          <cell r="D4701" t="str">
            <v>CR</v>
          </cell>
          <cell r="E4701" t="str">
            <v>9,83</v>
          </cell>
        </row>
        <row r="4702">
          <cell r="A4702">
            <v>38979</v>
          </cell>
          <cell r="B4702" t="str">
            <v xml:space="preserve">TUBO PPR, CLASSE PN 25, DN 25 MM, PARA AGUA QUENTE E FRIA PREDIAL                                                                                                                                                                                                                                                                                                                                                                                                                                         </v>
          </cell>
          <cell r="C4702" t="str">
            <v xml:space="preserve">M     </v>
          </cell>
          <cell r="D4702" t="str">
            <v>CR</v>
          </cell>
          <cell r="E4702" t="str">
            <v>13,59</v>
          </cell>
        </row>
        <row r="4703">
          <cell r="A4703">
            <v>38980</v>
          </cell>
          <cell r="B4703" t="str">
            <v xml:space="preserve">TUBO PPR, CLASSE PN 25, DN 32 MM, PARA AGUA QUENTE E FRIA PREDIAL                                                                                                                                                                                                                                                                                                                                                                                                                                         </v>
          </cell>
          <cell r="C4703" t="str">
            <v xml:space="preserve">M     </v>
          </cell>
          <cell r="D4703" t="str">
            <v>CR</v>
          </cell>
          <cell r="E4703" t="str">
            <v>18,19</v>
          </cell>
        </row>
        <row r="4704">
          <cell r="A4704">
            <v>38981</v>
          </cell>
          <cell r="B4704" t="str">
            <v xml:space="preserve">TUBO PPR, CLASSE PN 25, DN 40 MM, PARA AGUA QUENTE E FRIA PREDIAL                                                                                                                                                                                                                                                                                                                                                                                                                                         </v>
          </cell>
          <cell r="C4704" t="str">
            <v xml:space="preserve">M     </v>
          </cell>
          <cell r="D4704" t="str">
            <v>CR</v>
          </cell>
          <cell r="E4704" t="str">
            <v>26,24</v>
          </cell>
        </row>
        <row r="4705">
          <cell r="A4705">
            <v>38982</v>
          </cell>
          <cell r="B4705" t="str">
            <v xml:space="preserve">TUBO PPR, CLASSE PN 25, DN 50 MM, PARA AGUA QUENTE E FRIA PREDIAL                                                                                                                                                                                                                                                                                                                                                                                                                                         </v>
          </cell>
          <cell r="C4705" t="str">
            <v xml:space="preserve">M     </v>
          </cell>
          <cell r="D4705" t="str">
            <v>CR</v>
          </cell>
          <cell r="E4705" t="str">
            <v>41,46</v>
          </cell>
        </row>
        <row r="4706">
          <cell r="A4706">
            <v>38983</v>
          </cell>
          <cell r="B4706" t="str">
            <v xml:space="preserve">TUBO PPR, CLASSE PN 25, DN 63 MM, PARA AGUA QUENTE E FRIA PREDIAL                                                                                                                                                                                                                                                                                                                                                                                                                                         </v>
          </cell>
          <cell r="C4706" t="str">
            <v xml:space="preserve">M     </v>
          </cell>
          <cell r="D4706" t="str">
            <v>CR</v>
          </cell>
          <cell r="E4706" t="str">
            <v>72,96</v>
          </cell>
        </row>
        <row r="4707">
          <cell r="A4707">
            <v>38984</v>
          </cell>
          <cell r="B4707" t="str">
            <v xml:space="preserve">TUBO PPR, CLASSE PN 25, DN 75 MM, PARA AGUA QUENTE E FRIA PREDIAL                                                                                                                                                                                                                                                                                                                                                                                                                                         </v>
          </cell>
          <cell r="C4707" t="str">
            <v xml:space="preserve">M     </v>
          </cell>
          <cell r="D4707" t="str">
            <v>CR</v>
          </cell>
          <cell r="E4707" t="str">
            <v>100,30</v>
          </cell>
        </row>
        <row r="4708">
          <cell r="A4708">
            <v>38985</v>
          </cell>
          <cell r="B4708" t="str">
            <v xml:space="preserve">TUBO PPR, CLASSE PN 25, DN 90 MM, PARA AGUA QUENTE E FRIA PREDIAL                                                                                                                                                                                                                                                                                                                                                                                                                                         </v>
          </cell>
          <cell r="C4708" t="str">
            <v xml:space="preserve">M     </v>
          </cell>
          <cell r="D4708" t="str">
            <v>CR</v>
          </cell>
          <cell r="E4708" t="str">
            <v>172,44</v>
          </cell>
        </row>
        <row r="4709">
          <cell r="A4709">
            <v>9836</v>
          </cell>
          <cell r="B4709" t="str">
            <v xml:space="preserve">TUBO PVC  SERIE NORMAL, DN 100 MM, PARA ESGOTO  PREDIAL (NBR 5688)                                                                                                                                                                                                                                                                                                                                                                                                                                        </v>
          </cell>
          <cell r="C4709" t="str">
            <v xml:space="preserve">M     </v>
          </cell>
          <cell r="D4709" t="str">
            <v xml:space="preserve">C </v>
          </cell>
          <cell r="E4709" t="str">
            <v>15,72</v>
          </cell>
        </row>
        <row r="4710">
          <cell r="A4710">
            <v>20065</v>
          </cell>
          <cell r="B4710" t="str">
            <v xml:space="preserve">TUBO PVC  SERIE NORMAL, DN 150 MM, PARA ESGOTO  PREDIAL (NBR 5688)                                                                                                                                                                                                                                                                                                                                                                                                                                        </v>
          </cell>
          <cell r="C4710" t="str">
            <v xml:space="preserve">M     </v>
          </cell>
          <cell r="D4710" t="str">
            <v>CR</v>
          </cell>
          <cell r="E4710" t="str">
            <v>41,09</v>
          </cell>
        </row>
        <row r="4711">
          <cell r="A4711">
            <v>9835</v>
          </cell>
          <cell r="B4711" t="str">
            <v xml:space="preserve">TUBO PVC  SERIE NORMAL, DN 40 MM, PARA ESGOTO  PREDIAL (NBR 5688)                                                                                                                                                                                                                                                                                                                                                                                                                                         </v>
          </cell>
          <cell r="C4711" t="str">
            <v xml:space="preserve">M     </v>
          </cell>
          <cell r="D4711" t="str">
            <v>CR</v>
          </cell>
          <cell r="E4711" t="str">
            <v>6,87</v>
          </cell>
        </row>
        <row r="4712">
          <cell r="A4712">
            <v>38032</v>
          </cell>
          <cell r="B4712" t="str">
            <v xml:space="preserve">TUBO PVC CORRUGADO, PAREDE DUPLA, JE, DN 150 MM/ DE 160 MM, REDE COLETORA ESGOTO                                                                                                                                                                                                                                                                                                                                                                                                                          </v>
          </cell>
          <cell r="C4712" t="str">
            <v xml:space="preserve">M     </v>
          </cell>
          <cell r="D4712" t="str">
            <v>CR</v>
          </cell>
          <cell r="E4712" t="str">
            <v>62,11</v>
          </cell>
        </row>
        <row r="4713">
          <cell r="A4713">
            <v>38033</v>
          </cell>
          <cell r="B4713" t="str">
            <v xml:space="preserve">TUBO PVC CORRUGADO, PAREDE DUPLA, JE, DN 200 MM/ DE 200 MM, REDE COLETORA ESGOTO                                                                                                                                                                                                                                                                                                                                                                                                                          </v>
          </cell>
          <cell r="C4713" t="str">
            <v xml:space="preserve">M     </v>
          </cell>
          <cell r="D4713" t="str">
            <v>CR</v>
          </cell>
          <cell r="E4713" t="str">
            <v>105,59</v>
          </cell>
        </row>
        <row r="4714">
          <cell r="A4714">
            <v>38034</v>
          </cell>
          <cell r="B4714" t="str">
            <v xml:space="preserve">TUBO PVC CORRUGADO, PAREDE DUPLA, JE, DN 250 MM/ DE 250 MM, REDE COLETORA ESGOTO                                                                                                                                                                                                                                                                                                                                                                                                                          </v>
          </cell>
          <cell r="C4714" t="str">
            <v xml:space="preserve">M     </v>
          </cell>
          <cell r="D4714" t="str">
            <v>CR</v>
          </cell>
          <cell r="E4714" t="str">
            <v>165,40</v>
          </cell>
        </row>
        <row r="4715">
          <cell r="A4715">
            <v>38035</v>
          </cell>
          <cell r="B4715" t="str">
            <v xml:space="preserve">TUBO PVC CORRUGADO, PAREDE DUPLA, JE, DN 300 MM/ DE 315 MM , REDE COLETORA ESGOTO                                                                                                                                                                                                                                                                                                                                                                                                                         </v>
          </cell>
          <cell r="C4715" t="str">
            <v xml:space="preserve">M     </v>
          </cell>
          <cell r="D4715" t="str">
            <v>CR</v>
          </cell>
          <cell r="E4715" t="str">
            <v>243,33</v>
          </cell>
        </row>
        <row r="4716">
          <cell r="A4716">
            <v>38036</v>
          </cell>
          <cell r="B4716" t="str">
            <v xml:space="preserve">TUBO PVC CORRUGADO, PAREDE DUPLA, JE, DN 350 MM/ DE 355 MM, REDE COLETORA ESGOTO                                                                                                                                                                                                                                                                                                                                                                                                                          </v>
          </cell>
          <cell r="C4716" t="str">
            <v xml:space="preserve">M     </v>
          </cell>
          <cell r="D4716" t="str">
            <v>CR</v>
          </cell>
          <cell r="E4716" t="str">
            <v>327,80</v>
          </cell>
        </row>
        <row r="4717">
          <cell r="A4717">
            <v>38037</v>
          </cell>
          <cell r="B4717" t="str">
            <v xml:space="preserve">TUBO PVC CORRUGADO, PAREDE DUPLA, JE, DN 400 MM/ DE 400 MM, REDE COLETORA ESGOTO                                                                                                                                                                                                                                                                                                                                                                                                                          </v>
          </cell>
          <cell r="C4717" t="str">
            <v xml:space="preserve">M     </v>
          </cell>
          <cell r="D4717" t="str">
            <v>CR</v>
          </cell>
          <cell r="E4717" t="str">
            <v>432,98</v>
          </cell>
        </row>
        <row r="4718">
          <cell r="A4718">
            <v>9850</v>
          </cell>
          <cell r="B4718" t="str">
            <v xml:space="preserve">TUBO PVC DE REVESTIMENTO GEOMECANICO NERVURADO REFORCADO, DN = 150 MM, COMPRIMENTO = 2 M                                                                                                                                                                                                                                                                                                                                                                                                                  </v>
          </cell>
          <cell r="C4718" t="str">
            <v xml:space="preserve">M     </v>
          </cell>
          <cell r="D4718" t="str">
            <v xml:space="preserve">C </v>
          </cell>
          <cell r="E4718" t="str">
            <v>147,75</v>
          </cell>
        </row>
        <row r="4719">
          <cell r="A4719">
            <v>9853</v>
          </cell>
          <cell r="B4719" t="str">
            <v xml:space="preserve">TUBO PVC DE REVESTIMENTO GEOMECANICO NERVURADO REFORCADO, DN = 200 MM, COMPRIMENTO = 2 M                                                                                                                                                                                                                                                                                                                                                                                                                  </v>
          </cell>
          <cell r="C4719" t="str">
            <v xml:space="preserve">M     </v>
          </cell>
          <cell r="D4719" t="str">
            <v>CR</v>
          </cell>
          <cell r="E4719" t="str">
            <v>262,74</v>
          </cell>
        </row>
        <row r="4720">
          <cell r="A4720">
            <v>9854</v>
          </cell>
          <cell r="B4720" t="str">
            <v xml:space="preserve">TUBO PVC DE REVESTIMENTO GEOMECANICO NERVURADO STANDARD, DN = 154 MM, COMPRIMENTO = 2 M                                                                                                                                                                                                                                                                                                                                                                                                                   </v>
          </cell>
          <cell r="C4720" t="str">
            <v xml:space="preserve">M     </v>
          </cell>
          <cell r="D4720" t="str">
            <v>CR</v>
          </cell>
          <cell r="E4720" t="str">
            <v>115,12</v>
          </cell>
        </row>
        <row r="4721">
          <cell r="A4721">
            <v>9851</v>
          </cell>
          <cell r="B4721" t="str">
            <v xml:space="preserve">TUBO PVC DE REVESTIMENTO GEOMECANICO NERVURADO STANDARD, DN = 206 MM, COMPRIMENTO = 2 M                                                                                                                                                                                                                                                                                                                                                                                                                   </v>
          </cell>
          <cell r="C4721" t="str">
            <v xml:space="preserve">M     </v>
          </cell>
          <cell r="D4721" t="str">
            <v>CR</v>
          </cell>
          <cell r="E4721" t="str">
            <v>199,62</v>
          </cell>
        </row>
        <row r="4722">
          <cell r="A4722">
            <v>9825</v>
          </cell>
          <cell r="B4722" t="str">
            <v xml:space="preserve">TUBO PVC DEFOFO, JEI, 1 MPA, DN 100 MM, PARA REDE DE AGUA (NBR 7665)                                                                                                                                                                                                                                                                                                                                                                                                                                      </v>
          </cell>
          <cell r="C4722" t="str">
            <v xml:space="preserve">M     </v>
          </cell>
          <cell r="D4722" t="str">
            <v>CR</v>
          </cell>
          <cell r="E4722" t="str">
            <v>38,41</v>
          </cell>
        </row>
        <row r="4723">
          <cell r="A4723">
            <v>9828</v>
          </cell>
          <cell r="B4723" t="str">
            <v xml:space="preserve">TUBO PVC DEFOFO, JEI, 1 MPA, DN 150 MM, PARA REDE DE  AGUA (NBR 7665)                                                                                                                                                                                                                                                                                                                                                                                                                                     </v>
          </cell>
          <cell r="C4723" t="str">
            <v xml:space="preserve">M     </v>
          </cell>
          <cell r="D4723" t="str">
            <v>CR</v>
          </cell>
          <cell r="E4723" t="str">
            <v>103,38</v>
          </cell>
        </row>
        <row r="4724">
          <cell r="A4724">
            <v>9829</v>
          </cell>
          <cell r="B4724" t="str">
            <v xml:space="preserve">TUBO PVC DEFOFO, JEI, 1 MPA, DN 200 MM, PARA REDE DE AGUA (NBR 7665)                                                                                                                                                                                                                                                                                                                                                                                                                                      </v>
          </cell>
          <cell r="C4724" t="str">
            <v xml:space="preserve">M     </v>
          </cell>
          <cell r="D4724" t="str">
            <v>CR</v>
          </cell>
          <cell r="E4724" t="str">
            <v>175,20</v>
          </cell>
        </row>
        <row r="4725">
          <cell r="A4725">
            <v>9826</v>
          </cell>
          <cell r="B4725" t="str">
            <v xml:space="preserve">TUBO PVC DEFOFO, JEI, 1 MPA, DN 250 MM, PARA REDE DE AGUA (NBR 7665)                                                                                                                                                                                                                                                                                                                                                                                                                                      </v>
          </cell>
          <cell r="C4725" t="str">
            <v xml:space="preserve">M     </v>
          </cell>
          <cell r="D4725" t="str">
            <v>CR</v>
          </cell>
          <cell r="E4725" t="str">
            <v>266,72</v>
          </cell>
        </row>
        <row r="4726">
          <cell r="A4726">
            <v>9827</v>
          </cell>
          <cell r="B4726" t="str">
            <v xml:space="preserve">TUBO PVC DEFOFO, JEI, 1 MPA, DN 300 MM, PARA REDE DE AGUA (NBR 7665)                                                                                                                                                                                                                                                                                                                                                                                                                                      </v>
          </cell>
          <cell r="C4726" t="str">
            <v xml:space="preserve">M     </v>
          </cell>
          <cell r="D4726" t="str">
            <v>CR</v>
          </cell>
          <cell r="E4726" t="str">
            <v>378,75</v>
          </cell>
        </row>
        <row r="4727">
          <cell r="A4727">
            <v>36374</v>
          </cell>
          <cell r="B4727" t="str">
            <v xml:space="preserve">TUBO PVC PBA JEI, CLASSE 12, DN 100 MM, PARA REDE DE AGUA (NBR 5647)                                                                                                                                                                                                                                                                                                                                                                                                                                      </v>
          </cell>
          <cell r="C4727" t="str">
            <v xml:space="preserve">M     </v>
          </cell>
          <cell r="D4727" t="str">
            <v>CR</v>
          </cell>
          <cell r="E4727" t="str">
            <v>46,04</v>
          </cell>
        </row>
        <row r="4728">
          <cell r="A4728">
            <v>36084</v>
          </cell>
          <cell r="B4728" t="str">
            <v xml:space="preserve">TUBO PVC PBA JEI, CLASSE 12, DN 50 MM, PARA REDE DE AGUA (NBR 5647)                                                                                                                                                                                                                                                                                                                                                                                                                                       </v>
          </cell>
          <cell r="C4728" t="str">
            <v xml:space="preserve">M     </v>
          </cell>
          <cell r="D4728" t="str">
            <v xml:space="preserve">C </v>
          </cell>
          <cell r="E4728" t="str">
            <v>13,64</v>
          </cell>
        </row>
        <row r="4729">
          <cell r="A4729">
            <v>36373</v>
          </cell>
          <cell r="B4729" t="str">
            <v xml:space="preserve">TUBO PVC PBA JEI, CLASSE 12, DN 75 MM, PARA REDE DE AGUA (NBR 5647)                                                                                                                                                                                                                                                                                                                                                                                                                                       </v>
          </cell>
          <cell r="C4729" t="str">
            <v xml:space="preserve">M     </v>
          </cell>
          <cell r="D4729" t="str">
            <v>CR</v>
          </cell>
          <cell r="E4729" t="str">
            <v>28,32</v>
          </cell>
        </row>
        <row r="4730">
          <cell r="A4730">
            <v>36377</v>
          </cell>
          <cell r="B4730" t="str">
            <v xml:space="preserve">TUBO PVC PBA JEI, CLASSE 15, DN 100 MM, PARA REDE DE AGUA (NBR 5647)                                                                                                                                                                                                                                                                                                                                                                                                                                      </v>
          </cell>
          <cell r="C4730" t="str">
            <v xml:space="preserve">M     </v>
          </cell>
          <cell r="D4730" t="str">
            <v>CR</v>
          </cell>
          <cell r="E4730" t="str">
            <v>55,23</v>
          </cell>
        </row>
        <row r="4731">
          <cell r="A4731">
            <v>36375</v>
          </cell>
          <cell r="B4731" t="str">
            <v xml:space="preserve">TUBO PVC PBA JEI, CLASSE 15, DN 50 MM, PARA REDE DE AGUA (NBR 5647)                                                                                                                                                                                                                                                                                                                                                                                                                                       </v>
          </cell>
          <cell r="C4731" t="str">
            <v xml:space="preserve">M     </v>
          </cell>
          <cell r="D4731" t="str">
            <v>CR</v>
          </cell>
          <cell r="E4731" t="str">
            <v>16,83</v>
          </cell>
        </row>
        <row r="4732">
          <cell r="A4732">
            <v>36376</v>
          </cell>
          <cell r="B4732" t="str">
            <v xml:space="preserve">TUBO PVC PBA JEI, CLASSE 15, DN 75 MM, PARA REDE DE AGUA (NBR 5647)                                                                                                                                                                                                                                                                                                                                                                                                                                       </v>
          </cell>
          <cell r="C4732" t="str">
            <v xml:space="preserve">M     </v>
          </cell>
          <cell r="D4732" t="str">
            <v>CR</v>
          </cell>
          <cell r="E4732" t="str">
            <v>33,05</v>
          </cell>
        </row>
        <row r="4733">
          <cell r="A4733">
            <v>36380</v>
          </cell>
          <cell r="B4733" t="str">
            <v xml:space="preserve">TUBO PVC PBA JEI, CLASSE 20, DN 100 MM, PARA REDE DE AGUA (NBR 5647)                                                                                                                                                                                                                                                                                                                                                                                                                                      </v>
          </cell>
          <cell r="C4733" t="str">
            <v xml:space="preserve">M     </v>
          </cell>
          <cell r="D4733" t="str">
            <v>CR</v>
          </cell>
          <cell r="E4733" t="str">
            <v>69,06</v>
          </cell>
        </row>
        <row r="4734">
          <cell r="A4734">
            <v>36378</v>
          </cell>
          <cell r="B4734" t="str">
            <v xml:space="preserve">TUBO PVC PBA JEI, CLASSE 20, DN 50 MM, PARA REDE DE AGUA (NBR 5647)                                                                                                                                                                                                                                                                                                                                                                                                                                       </v>
          </cell>
          <cell r="C4734" t="str">
            <v xml:space="preserve">M     </v>
          </cell>
          <cell r="D4734" t="str">
            <v>CR</v>
          </cell>
          <cell r="E4734" t="str">
            <v>20,69</v>
          </cell>
        </row>
        <row r="4735">
          <cell r="A4735">
            <v>36379</v>
          </cell>
          <cell r="B4735" t="str">
            <v xml:space="preserve">TUBO PVC PBA JEI, CLASSE 20, DN 75 MM, PARA REDE DE AGUA (NBR 5647)                                                                                                                                                                                                                                                                                                                                                                                                                                       </v>
          </cell>
          <cell r="C4735" t="str">
            <v xml:space="preserve">M     </v>
          </cell>
          <cell r="D4735" t="str">
            <v>CR</v>
          </cell>
          <cell r="E4735" t="str">
            <v>41,71</v>
          </cell>
        </row>
        <row r="4736">
          <cell r="A4736">
            <v>9859</v>
          </cell>
          <cell r="B4736" t="str">
            <v xml:space="preserve">TUBO PVC ROSCAVEL, 3/4",  AGUA FRIA PREDIAL                                                                                                                                                                                                                                                                                                                                                                                                                                                               </v>
          </cell>
          <cell r="C4736" t="str">
            <v xml:space="preserve">M     </v>
          </cell>
          <cell r="D4736" t="str">
            <v>CR</v>
          </cell>
          <cell r="E4736" t="str">
            <v>9,89</v>
          </cell>
        </row>
        <row r="4737">
          <cell r="A4737">
            <v>9838</v>
          </cell>
          <cell r="B4737" t="str">
            <v xml:space="preserve">TUBO PVC SERIE NORMAL, DN 50 MM, PARA ESGOTO PREDIAL (NBR 5688)                                                                                                                                                                                                                                                                                                                                                                                                                                           </v>
          </cell>
          <cell r="C4737" t="str">
            <v xml:space="preserve">M     </v>
          </cell>
          <cell r="D4737" t="str">
            <v>CR</v>
          </cell>
          <cell r="E4737" t="str">
            <v>11,34</v>
          </cell>
        </row>
        <row r="4738">
          <cell r="A4738">
            <v>9837</v>
          </cell>
          <cell r="B4738" t="str">
            <v xml:space="preserve">TUBO PVC SERIE NORMAL, DN 75 MM, PARA ESGOTO PREDIAL (NBR 5688)                                                                                                                                                                                                                                                                                                                                                                                                                                           </v>
          </cell>
          <cell r="C4738" t="str">
            <v xml:space="preserve">M     </v>
          </cell>
          <cell r="D4738" t="str">
            <v>CR</v>
          </cell>
          <cell r="E4738" t="str">
            <v>14,88</v>
          </cell>
        </row>
        <row r="4739">
          <cell r="A4739">
            <v>44315</v>
          </cell>
          <cell r="B4739" t="str">
            <v xml:space="preserve">TUBO PVC, RIGIDO, CORRUGADO, PERFURADO DN 100 MM, PARA DRENAGEM, SISTEMA IRRIGACAO                                                                                                                                                                                                                                                                                                                                                                                                                        </v>
          </cell>
          <cell r="C4739" t="str">
            <v xml:space="preserve">M     </v>
          </cell>
          <cell r="D4739" t="str">
            <v>CR</v>
          </cell>
          <cell r="E4739" t="str">
            <v>61,55</v>
          </cell>
        </row>
        <row r="4740">
          <cell r="A4740">
            <v>9863</v>
          </cell>
          <cell r="B4740" t="str">
            <v xml:space="preserve">TUBO PVC, ROSCAVEL,  2 1/2", AGUA FRIA PREDIAL                                                                                                                                                                                                                                                                                                                                                                                                                                                            </v>
          </cell>
          <cell r="C4740" t="str">
            <v xml:space="preserve">M     </v>
          </cell>
          <cell r="D4740" t="str">
            <v>CR</v>
          </cell>
          <cell r="E4740" t="str">
            <v>59,76</v>
          </cell>
        </row>
        <row r="4741">
          <cell r="A4741">
            <v>9860</v>
          </cell>
          <cell r="B4741" t="str">
            <v xml:space="preserve">TUBO PVC, ROSCAVEL,  2", PARA AGUA FRIA PREDIAL                                                                                                                                                                                                                                                                                                                                                                                                                                                           </v>
          </cell>
          <cell r="C4741" t="str">
            <v xml:space="preserve">M     </v>
          </cell>
          <cell r="D4741" t="str">
            <v>CR</v>
          </cell>
          <cell r="E4741" t="str">
            <v>43,62</v>
          </cell>
        </row>
        <row r="4742">
          <cell r="A4742">
            <v>9862</v>
          </cell>
          <cell r="B4742" t="str">
            <v xml:space="preserve">TUBO PVC, ROSCAVEL, 1 1/2",  AGUA FRIA PREDIAL                                                                                                                                                                                                                                                                                                                                                                                                                                                            </v>
          </cell>
          <cell r="C4742" t="str">
            <v xml:space="preserve">M     </v>
          </cell>
          <cell r="D4742" t="str">
            <v>CR</v>
          </cell>
          <cell r="E4742" t="str">
            <v>30,48</v>
          </cell>
        </row>
        <row r="4743">
          <cell r="A4743">
            <v>9861</v>
          </cell>
          <cell r="B4743" t="str">
            <v xml:space="preserve">TUBO PVC, ROSCAVEL, 1 1/4", AGUA FRIA PREDIAL                                                                                                                                                                                                                                                                                                                                                                                                                                                             </v>
          </cell>
          <cell r="C4743" t="str">
            <v xml:space="preserve">M     </v>
          </cell>
          <cell r="D4743" t="str">
            <v>CR</v>
          </cell>
          <cell r="E4743" t="str">
            <v>23,94</v>
          </cell>
        </row>
        <row r="4744">
          <cell r="A4744">
            <v>9856</v>
          </cell>
          <cell r="B4744" t="str">
            <v xml:space="preserve">TUBO PVC, ROSCAVEL, 1/2", AGUA FRIA PREDIAL                                                                                                                                                                                                                                                                                                                                                                                                                                                               </v>
          </cell>
          <cell r="C4744" t="str">
            <v xml:space="preserve">M     </v>
          </cell>
          <cell r="D4744" t="str">
            <v>CR</v>
          </cell>
          <cell r="E4744" t="str">
            <v>7,72</v>
          </cell>
        </row>
        <row r="4745">
          <cell r="A4745">
            <v>9866</v>
          </cell>
          <cell r="B4745" t="str">
            <v xml:space="preserve">TUBO PVC, ROSCAVEL, 1", AGUA FRIA PREDIAL                                                                                                                                                                                                                                                                                                                                                                                                                                                                 </v>
          </cell>
          <cell r="C4745" t="str">
            <v xml:space="preserve">M     </v>
          </cell>
          <cell r="D4745" t="str">
            <v>CR</v>
          </cell>
          <cell r="E4745" t="str">
            <v>20,66</v>
          </cell>
        </row>
        <row r="4746">
          <cell r="A4746">
            <v>9841</v>
          </cell>
          <cell r="B4746" t="str">
            <v xml:space="preserve">TUBO PVC, SERIE R, DN 100 MM, PARA ESGOTO OU AGUAS PLUVIAIS PREDIAL (NBR 5688)                                                                                                                                                                                                                                                                                                                                                                                                                            </v>
          </cell>
          <cell r="C4746" t="str">
            <v xml:space="preserve">M     </v>
          </cell>
          <cell r="D4746" t="str">
            <v>CR</v>
          </cell>
          <cell r="E4746" t="str">
            <v>29,60</v>
          </cell>
        </row>
        <row r="4747">
          <cell r="A4747">
            <v>9840</v>
          </cell>
          <cell r="B4747" t="str">
            <v xml:space="preserve">TUBO PVC, SERIE R, DN 150 MM, PARA ESGOTO OU AGUAS PLUVIAIS PREDIAL (NBR 5688)                                                                                                                                                                                                                                                                                                                                                                                                                            </v>
          </cell>
          <cell r="C4747" t="str">
            <v xml:space="preserve">M     </v>
          </cell>
          <cell r="D4747" t="str">
            <v>CR</v>
          </cell>
          <cell r="E4747" t="str">
            <v>62,53</v>
          </cell>
        </row>
        <row r="4748">
          <cell r="A4748">
            <v>20067</v>
          </cell>
          <cell r="B4748" t="str">
            <v xml:space="preserve">TUBO PVC, SERIE R, DN 40 MM, PARA ESGOTO OU AGUAS PLUVIAIS PREDIAL (NBR 5688)                                                                                                                                                                                                                                                                                                                                                                                                                             </v>
          </cell>
          <cell r="C4748" t="str">
            <v xml:space="preserve">M     </v>
          </cell>
          <cell r="D4748" t="str">
            <v>CR</v>
          </cell>
          <cell r="E4748" t="str">
            <v>9,60</v>
          </cell>
        </row>
        <row r="4749">
          <cell r="A4749">
            <v>20068</v>
          </cell>
          <cell r="B4749" t="str">
            <v xml:space="preserve">TUBO PVC, SERIE R, DN 50 MM, PARA ESGOTO OU AGUAS PLUVIAIS PREDIAL (NBR 5688)                                                                                                                                                                                                                                                                                                                                                                                                                             </v>
          </cell>
          <cell r="C4749" t="str">
            <v xml:space="preserve">M     </v>
          </cell>
          <cell r="D4749" t="str">
            <v>CR</v>
          </cell>
          <cell r="E4749" t="str">
            <v>13,52</v>
          </cell>
        </row>
        <row r="4750">
          <cell r="A4750">
            <v>9839</v>
          </cell>
          <cell r="B4750" t="str">
            <v xml:space="preserve">TUBO PVC, SERIE R, DN 75 MM, PARA ESGOTO OU AGUAS PLUVIAIS PREDIAL (NBR 5688)                                                                                                                                                                                                                                                                                                                                                                                                                             </v>
          </cell>
          <cell r="C4750" t="str">
            <v xml:space="preserve">M     </v>
          </cell>
          <cell r="D4750" t="str">
            <v>CR</v>
          </cell>
          <cell r="E4750" t="str">
            <v>24,52</v>
          </cell>
        </row>
        <row r="4751">
          <cell r="A4751">
            <v>9870</v>
          </cell>
          <cell r="B4751" t="str">
            <v xml:space="preserve">TUBO PVC, SOLDAVEL, DE 110 MM, AGUA FRIA (NBR-5648)                                                                                                                                                                                                                                                                                                                                                                                                                                                       </v>
          </cell>
          <cell r="C4751" t="str">
            <v xml:space="preserve">M     </v>
          </cell>
          <cell r="D4751" t="str">
            <v>CR</v>
          </cell>
          <cell r="E4751" t="str">
            <v>89,12</v>
          </cell>
        </row>
        <row r="4752">
          <cell r="A4752">
            <v>9867</v>
          </cell>
          <cell r="B4752" t="str">
            <v xml:space="preserve">TUBO PVC, SOLDAVEL, DE 20 MM, AGUA FRIA (NBR-5648)                                                                                                                                                                                                                                                                                                                                                                                                                                                        </v>
          </cell>
          <cell r="C4752" t="str">
            <v xml:space="preserve">M     </v>
          </cell>
          <cell r="D4752" t="str">
            <v>CR</v>
          </cell>
          <cell r="E4752" t="str">
            <v>3,58</v>
          </cell>
        </row>
        <row r="4753">
          <cell r="A4753">
            <v>9868</v>
          </cell>
          <cell r="B4753" t="str">
            <v xml:space="preserve">TUBO PVC, SOLDAVEL, DE 25 MM, AGUA FRIA (NBR-5648)                                                                                                                                                                                                                                                                                                                                                                                                                                                        </v>
          </cell>
          <cell r="C4753" t="str">
            <v xml:space="preserve">M     </v>
          </cell>
          <cell r="D4753" t="str">
            <v xml:space="preserve">C </v>
          </cell>
          <cell r="E4753" t="str">
            <v>4,04</v>
          </cell>
        </row>
        <row r="4754">
          <cell r="A4754">
            <v>9869</v>
          </cell>
          <cell r="B4754" t="str">
            <v xml:space="preserve">TUBO PVC, SOLDAVEL, DE 32 MM, AGUA FRIA (NBR-5648)                                                                                                                                                                                                                                                                                                                                                                                                                                                        </v>
          </cell>
          <cell r="C4754" t="str">
            <v xml:space="preserve">M     </v>
          </cell>
          <cell r="D4754" t="str">
            <v>CR</v>
          </cell>
          <cell r="E4754" t="str">
            <v>8,72</v>
          </cell>
        </row>
        <row r="4755">
          <cell r="A4755">
            <v>9874</v>
          </cell>
          <cell r="B4755" t="str">
            <v xml:space="preserve">TUBO PVC, SOLDAVEL, DE 40 MM, AGUA FRIA (NBR-5648)                                                                                                                                                                                                                                                                                                                                                                                                                                                        </v>
          </cell>
          <cell r="C4755" t="str">
            <v xml:space="preserve">M     </v>
          </cell>
          <cell r="D4755" t="str">
            <v>CR</v>
          </cell>
          <cell r="E4755" t="str">
            <v>13,69</v>
          </cell>
        </row>
        <row r="4756">
          <cell r="A4756">
            <v>9875</v>
          </cell>
          <cell r="B4756" t="str">
            <v xml:space="preserve">TUBO PVC, SOLDAVEL, DE 50 MM, AGUA FRIA (NBR-5648)                                                                                                                                                                                                                                                                                                                                                                                                                                                        </v>
          </cell>
          <cell r="C4756" t="str">
            <v xml:space="preserve">M     </v>
          </cell>
          <cell r="D4756" t="str">
            <v>CR</v>
          </cell>
          <cell r="E4756" t="str">
            <v>15,02</v>
          </cell>
        </row>
        <row r="4757">
          <cell r="A4757">
            <v>9873</v>
          </cell>
          <cell r="B4757" t="str">
            <v xml:space="preserve">TUBO PVC, SOLDAVEL, DE 60 MM, AGUA FRIA (NBR-5648)                                                                                                                                                                                                                                                                                                                                                                                                                                                        </v>
          </cell>
          <cell r="C4757" t="str">
            <v xml:space="preserve">M     </v>
          </cell>
          <cell r="D4757" t="str">
            <v>CR</v>
          </cell>
          <cell r="E4757" t="str">
            <v>24,70</v>
          </cell>
        </row>
        <row r="4758">
          <cell r="A4758">
            <v>9871</v>
          </cell>
          <cell r="B4758" t="str">
            <v xml:space="preserve">TUBO PVC, SOLDAVEL, DE 75 MM, AGUA FRIA (NBR-5648)                                                                                                                                                                                                                                                                                                                                                                                                                                                        </v>
          </cell>
          <cell r="C4758" t="str">
            <v xml:space="preserve">M     </v>
          </cell>
          <cell r="D4758" t="str">
            <v>CR</v>
          </cell>
          <cell r="E4758" t="str">
            <v>40,94</v>
          </cell>
        </row>
        <row r="4759">
          <cell r="A4759">
            <v>9872</v>
          </cell>
          <cell r="B4759" t="str">
            <v xml:space="preserve">TUBO PVC, SOLDAVEL, DE 85 MM, AGUA FRIA (NBR-5648)                                                                                                                                                                                                                                                                                                                                                                                                                                                        </v>
          </cell>
          <cell r="C4759" t="str">
            <v xml:space="preserve">M     </v>
          </cell>
          <cell r="D4759" t="str">
            <v>CR</v>
          </cell>
          <cell r="E4759" t="str">
            <v>56,95</v>
          </cell>
        </row>
        <row r="4760">
          <cell r="A4760">
            <v>7667</v>
          </cell>
          <cell r="B4760" t="str">
            <v xml:space="preserve">TUBO 26" EM CHAPA PRETA, E= 3/16", 147 KG/6 M                                                                                                                                                                                                                                                                                                                                                                                                                                                             </v>
          </cell>
          <cell r="C4760" t="str">
            <v xml:space="preserve">M     </v>
          </cell>
          <cell r="D4760" t="str">
            <v>CR</v>
          </cell>
          <cell r="E4760" t="str">
            <v>3.522,01</v>
          </cell>
        </row>
        <row r="4761">
          <cell r="A4761">
            <v>7660</v>
          </cell>
          <cell r="B4761" t="str">
            <v xml:space="preserve">TUBO 30" EM CHAPA PRETA, E= 1/4", 175 KG/6 M                                                                                                                                                                                                                                                                                                                                                                                                                                                              </v>
          </cell>
          <cell r="C4761" t="str">
            <v xml:space="preserve">M     </v>
          </cell>
          <cell r="D4761" t="str">
            <v>CR</v>
          </cell>
          <cell r="E4761" t="str">
            <v>4.489,73</v>
          </cell>
        </row>
        <row r="4762">
          <cell r="A4762">
            <v>7676</v>
          </cell>
          <cell r="B4762" t="str">
            <v xml:space="preserve">TUBO 30" EM CHAPA PRETA, E= 3/8", 177 KG/6 M                                                                                                                                                                                                                                                                                                                                                                                                                                                              </v>
          </cell>
          <cell r="C4762" t="str">
            <v xml:space="preserve">M     </v>
          </cell>
          <cell r="D4762" t="str">
            <v>CR</v>
          </cell>
          <cell r="E4762" t="str">
            <v>4.541,04</v>
          </cell>
        </row>
        <row r="4763">
          <cell r="A4763">
            <v>12426</v>
          </cell>
          <cell r="B4763" t="str">
            <v xml:space="preserve">UNIAO COM ASSENTO CONICO DE BRONZE, DIAMETRO 1/2"                                                                                                                                                                                                                                                                                                                                                                                                                                                         </v>
          </cell>
          <cell r="C4763" t="str">
            <v xml:space="preserve">UN    </v>
          </cell>
          <cell r="D4763" t="str">
            <v>CR</v>
          </cell>
          <cell r="E4763" t="str">
            <v>49,88</v>
          </cell>
        </row>
        <row r="4764">
          <cell r="A4764">
            <v>12425</v>
          </cell>
          <cell r="B4764" t="str">
            <v xml:space="preserve">UNIAO COM ASSENTO CONICO DE BRONZE, DIAMETRO 1"                                                                                                                                                                                                                                                                                                                                                                                                                                                           </v>
          </cell>
          <cell r="C4764" t="str">
            <v xml:space="preserve">UN    </v>
          </cell>
          <cell r="D4764" t="str">
            <v>CR</v>
          </cell>
          <cell r="E4764" t="str">
            <v>68,53</v>
          </cell>
        </row>
        <row r="4765">
          <cell r="A4765">
            <v>12427</v>
          </cell>
          <cell r="B4765" t="str">
            <v xml:space="preserve">UNIAO COM ASSENTO CONICO DE BRONZE, DIAMETRO 2 1/2"                                                                                                                                                                                                                                                                                                                                                                                                                                                       </v>
          </cell>
          <cell r="C4765" t="str">
            <v xml:space="preserve">UN    </v>
          </cell>
          <cell r="D4765" t="str">
            <v>CR</v>
          </cell>
          <cell r="E4765" t="str">
            <v>284,45</v>
          </cell>
        </row>
        <row r="4766">
          <cell r="A4766">
            <v>12428</v>
          </cell>
          <cell r="B4766" t="str">
            <v xml:space="preserve">UNIAO COM ASSENTO CONICO DE BRONZE, DIAMETRO 2'                                                                                                                                                                                                                                                                                                                                                                                                                                                           </v>
          </cell>
          <cell r="C4766" t="str">
            <v xml:space="preserve">UN    </v>
          </cell>
          <cell r="D4766" t="str">
            <v>CR</v>
          </cell>
          <cell r="E4766" t="str">
            <v>182,58</v>
          </cell>
        </row>
        <row r="4767">
          <cell r="A4767">
            <v>12430</v>
          </cell>
          <cell r="B4767" t="str">
            <v xml:space="preserve">UNIAO COM ASSENTO CONICO DE BRONZE, DIAMETRO 3/4"                                                                                                                                                                                                                                                                                                                                                                                                                                                         </v>
          </cell>
          <cell r="C4767" t="str">
            <v xml:space="preserve">UN    </v>
          </cell>
          <cell r="D4767" t="str">
            <v>CR</v>
          </cell>
          <cell r="E4767" t="str">
            <v>61,15</v>
          </cell>
        </row>
        <row r="4768">
          <cell r="A4768">
            <v>12429</v>
          </cell>
          <cell r="B4768" t="str">
            <v xml:space="preserve">UNIAO COM ASSENTO CONICO DE BRONZE, DIAMETRO 3"                                                                                                                                                                                                                                                                                                                                                                                                                                                           </v>
          </cell>
          <cell r="C4768" t="str">
            <v xml:space="preserve">UN    </v>
          </cell>
          <cell r="D4768" t="str">
            <v>CR</v>
          </cell>
          <cell r="E4768" t="str">
            <v>459,97</v>
          </cell>
        </row>
        <row r="4769">
          <cell r="A4769">
            <v>12431</v>
          </cell>
          <cell r="B4769" t="str">
            <v xml:space="preserve">UNIAO COM ASSENTO CONICO DE BRONZE, DIAMETRO 4"                                                                                                                                                                                                                                                                                                                                                                                                                                                           </v>
          </cell>
          <cell r="C4769" t="str">
            <v xml:space="preserve">UN    </v>
          </cell>
          <cell r="D4769" t="str">
            <v>CR</v>
          </cell>
          <cell r="E4769" t="str">
            <v>782,78</v>
          </cell>
        </row>
        <row r="4770">
          <cell r="A4770">
            <v>12432</v>
          </cell>
          <cell r="B4770" t="str">
            <v xml:space="preserve">UNIAO COM ASSENTO CONICO DE FERRO LONGO (MACHO-FEMEA), DIAMETRO 1 1/2"                                                                                                                                                                                                                                                                                                                                                                                                                                    </v>
          </cell>
          <cell r="C4770" t="str">
            <v xml:space="preserve">UN    </v>
          </cell>
          <cell r="D4770" t="str">
            <v>CR</v>
          </cell>
          <cell r="E4770" t="str">
            <v>160,99</v>
          </cell>
        </row>
        <row r="4771">
          <cell r="A4771">
            <v>12434</v>
          </cell>
          <cell r="B4771" t="str">
            <v xml:space="preserve">UNIAO COM ASSENTO CONICO DE FERRO LONGO (MACHO-FEMEA), DIAMETRO 1/2"                                                                                                                                                                                                                                                                                                                                                                                                                                      </v>
          </cell>
          <cell r="C4771" t="str">
            <v xml:space="preserve">UN    </v>
          </cell>
          <cell r="D4771" t="str">
            <v>CR</v>
          </cell>
          <cell r="E4771" t="str">
            <v>52,46</v>
          </cell>
        </row>
        <row r="4772">
          <cell r="A4772">
            <v>12433</v>
          </cell>
          <cell r="B4772" t="str">
            <v xml:space="preserve">UNIAO COM ASSENTO CONICO DE FERRO LONGO (MACHO-FEMEA), DIAMETRO 1"                                                                                                                                                                                                                                                                                                                                                                                                                                        </v>
          </cell>
          <cell r="C4772" t="str">
            <v xml:space="preserve">UN    </v>
          </cell>
          <cell r="D4772" t="str">
            <v>CR</v>
          </cell>
          <cell r="E4772" t="str">
            <v>102,49</v>
          </cell>
        </row>
        <row r="4773">
          <cell r="A4773">
            <v>12435</v>
          </cell>
          <cell r="B4773" t="str">
            <v xml:space="preserve">UNIAO COM ASSENTO CONICO DE FERRO LONGO (MACHO-FEMEA), DIAMETRO 2 1/2"                                                                                                                                                                                                                                                                                                                                                                                                                                    </v>
          </cell>
          <cell r="C4773" t="str">
            <v xml:space="preserve">UN    </v>
          </cell>
          <cell r="D4773" t="str">
            <v>CR</v>
          </cell>
          <cell r="E4773" t="str">
            <v>317,18</v>
          </cell>
        </row>
        <row r="4774">
          <cell r="A4774">
            <v>12437</v>
          </cell>
          <cell r="B4774" t="str">
            <v xml:space="preserve">UNIAO COM ASSENTO CONICO DE FERRO LONGO (MACHO-FEMEA), DIAMETRO 2"                                                                                                                                                                                                                                                                                                                                                                                                                                        </v>
          </cell>
          <cell r="C4774" t="str">
            <v xml:space="preserve">UN    </v>
          </cell>
          <cell r="D4774" t="str">
            <v>CR</v>
          </cell>
          <cell r="E4774" t="str">
            <v>256,16</v>
          </cell>
        </row>
        <row r="4775">
          <cell r="A4775">
            <v>12439</v>
          </cell>
          <cell r="B4775" t="str">
            <v xml:space="preserve">UNIAO COM ASSENTO CONICO DE FERRO LONGO (MACHO-FEMEA), DIAMETRO 3/4"                                                                                                                                                                                                                                                                                                                                                                                                                                      </v>
          </cell>
          <cell r="C4775" t="str">
            <v xml:space="preserve">UN    </v>
          </cell>
          <cell r="D4775" t="str">
            <v>CR</v>
          </cell>
          <cell r="E4775" t="str">
            <v>82,22</v>
          </cell>
        </row>
        <row r="4776">
          <cell r="A4776">
            <v>12438</v>
          </cell>
          <cell r="B4776" t="str">
            <v xml:space="preserve">UNIAO COM ASSENTO CONICO DE FERRO LONGO (MACHO-FEMEA), DIAMETRO 3'                                                                                                                                                                                                                                                                                                                                                                                                                                        </v>
          </cell>
          <cell r="C4776" t="str">
            <v xml:space="preserve">UN    </v>
          </cell>
          <cell r="D4776" t="str">
            <v>CR</v>
          </cell>
          <cell r="E4776" t="str">
            <v>463,58</v>
          </cell>
        </row>
        <row r="4777">
          <cell r="A4777">
            <v>12436</v>
          </cell>
          <cell r="B4777" t="str">
            <v xml:space="preserve">UNIAO COM ASSENTO CONICO DE FERRO LONGO (MACHO-FEMEA), DIAMETRO 4"                                                                                                                                                                                                                                                                                                                                                                                                                                        </v>
          </cell>
          <cell r="C4777" t="str">
            <v xml:space="preserve">UN    </v>
          </cell>
          <cell r="D4777" t="str">
            <v>CR</v>
          </cell>
          <cell r="E4777" t="str">
            <v>585,60</v>
          </cell>
        </row>
        <row r="4778">
          <cell r="A4778">
            <v>36357</v>
          </cell>
          <cell r="B4778" t="str">
            <v xml:space="preserve">UNIAO COM FLANGE PPR, COM PARAFUSOS, DN 40 MM, PARA AGUA QUENTE PREDIAL                                                                                                                                                                                                                                                                                                                                                                                                                                   </v>
          </cell>
          <cell r="C4778" t="str">
            <v xml:space="preserve">UN    </v>
          </cell>
          <cell r="D4778" t="str">
            <v>CR</v>
          </cell>
          <cell r="E4778" t="str">
            <v>132,33</v>
          </cell>
        </row>
        <row r="4779">
          <cell r="A4779">
            <v>12424</v>
          </cell>
          <cell r="B4779" t="str">
            <v xml:space="preserve">UNIAO DE FERRO GALVANIZADO, COM ASSENTO CONICO DE BRONZE, DE 1 1/2"                                                                                                                                                                                                                                                                                                                                                                                                                                       </v>
          </cell>
          <cell r="C4779" t="str">
            <v xml:space="preserve">UN    </v>
          </cell>
          <cell r="D4779" t="str">
            <v>CR</v>
          </cell>
          <cell r="E4779" t="str">
            <v>105,52</v>
          </cell>
        </row>
        <row r="4780">
          <cell r="A4780">
            <v>12440</v>
          </cell>
          <cell r="B4780" t="str">
            <v xml:space="preserve">UNIAO DE FERRO GALVANIZADO, COM ASSENTO CONICO DE BRONZE, DE 1 1/4"                                                                                                                                                                                                                                                                                                                                                                                                                                       </v>
          </cell>
          <cell r="C4780" t="str">
            <v xml:space="preserve">UN    </v>
          </cell>
          <cell r="D4780" t="str">
            <v>CR</v>
          </cell>
          <cell r="E4780" t="str">
            <v>101,99</v>
          </cell>
        </row>
        <row r="4781">
          <cell r="A4781">
            <v>9884</v>
          </cell>
          <cell r="B4781" t="str">
            <v xml:space="preserve">UNIAO DE FERRO GALVANIZADO, COM ROSCA BSP, COM ASSENTO PLANO, DE 1 1/2"                                                                                                                                                                                                                                                                                                                                                                                                                                   </v>
          </cell>
          <cell r="C4781" t="str">
            <v xml:space="preserve">UN    </v>
          </cell>
          <cell r="D4781" t="str">
            <v>CR</v>
          </cell>
          <cell r="E4781" t="str">
            <v>76,08</v>
          </cell>
        </row>
        <row r="4782">
          <cell r="A4782">
            <v>9888</v>
          </cell>
          <cell r="B4782" t="str">
            <v xml:space="preserve">UNIAO DE FERRO GALVANIZADO, COM ROSCA BSP, COM ASSENTO PLANO, DE 1 1/4"                                                                                                                                                                                                                                                                                                                                                                                                                                   </v>
          </cell>
          <cell r="C4782" t="str">
            <v xml:space="preserve">UN    </v>
          </cell>
          <cell r="D4782" t="str">
            <v>CR</v>
          </cell>
          <cell r="E4782" t="str">
            <v>61,12</v>
          </cell>
        </row>
        <row r="4783">
          <cell r="A4783">
            <v>9883</v>
          </cell>
          <cell r="B4783" t="str">
            <v xml:space="preserve">UNIAO DE FERRO GALVANIZADO, COM ROSCA BSP, COM ASSENTO PLANO, DE 1/2"                                                                                                                                                                                                                                                                                                                                                                                                                                     </v>
          </cell>
          <cell r="C4783" t="str">
            <v xml:space="preserve">UN    </v>
          </cell>
          <cell r="D4783" t="str">
            <v>CR</v>
          </cell>
          <cell r="E4783" t="str">
            <v>26,67</v>
          </cell>
        </row>
        <row r="4784">
          <cell r="A4784">
            <v>9886</v>
          </cell>
          <cell r="B4784" t="str">
            <v xml:space="preserve">UNIAO DE FERRO GALVANIZADO, COM ROSCA BSP, COM ASSENTO PLANO, DE 1"                                                                                                                                                                                                                                                                                                                                                                                                                                       </v>
          </cell>
          <cell r="C4784" t="str">
            <v xml:space="preserve">UN    </v>
          </cell>
          <cell r="D4784" t="str">
            <v>CR</v>
          </cell>
          <cell r="E4784" t="str">
            <v>36,53</v>
          </cell>
        </row>
        <row r="4785">
          <cell r="A4785">
            <v>9889</v>
          </cell>
          <cell r="B4785" t="str">
            <v xml:space="preserve">UNIAO DE FERRO GALVANIZADO, COM ROSCA BSP, COM ASSENTO PLANO, DE 2 1/2"                                                                                                                                                                                                                                                                                                                                                                                                                                   </v>
          </cell>
          <cell r="C4785" t="str">
            <v xml:space="preserve">UN    </v>
          </cell>
          <cell r="D4785" t="str">
            <v>CR</v>
          </cell>
          <cell r="E4785" t="str">
            <v>185,09</v>
          </cell>
        </row>
        <row r="4786">
          <cell r="A4786">
            <v>9887</v>
          </cell>
          <cell r="B4786" t="str">
            <v xml:space="preserve">UNIAO DE FERRO GALVANIZADO, COM ROSCA BSP, COM ASSENTO PLANO, DE 2"                                                                                                                                                                                                                                                                                                                                                                                                                                       </v>
          </cell>
          <cell r="C4786" t="str">
            <v xml:space="preserve">UN    </v>
          </cell>
          <cell r="D4786" t="str">
            <v>CR</v>
          </cell>
          <cell r="E4786" t="str">
            <v>111,87</v>
          </cell>
        </row>
        <row r="4787">
          <cell r="A4787">
            <v>9885</v>
          </cell>
          <cell r="B4787" t="str">
            <v xml:space="preserve">UNIAO DE FERRO GALVANIZADO, COM ROSCA BSP, COM ASSENTO PLANO, DE 3/4"                                                                                                                                                                                                                                                                                                                                                                                                                                     </v>
          </cell>
          <cell r="C4787" t="str">
            <v xml:space="preserve">UN    </v>
          </cell>
          <cell r="D4787" t="str">
            <v>CR</v>
          </cell>
          <cell r="E4787" t="str">
            <v>35,32</v>
          </cell>
        </row>
        <row r="4788">
          <cell r="A4788">
            <v>9890</v>
          </cell>
          <cell r="B4788" t="str">
            <v xml:space="preserve">UNIAO DE FERRO GALVANIZADO, COM ROSCA BSP, COM ASSENTO PLANO, DE 3"                                                                                                                                                                                                                                                                                                                                                                                                                                       </v>
          </cell>
          <cell r="C4788" t="str">
            <v xml:space="preserve">UN    </v>
          </cell>
          <cell r="D4788" t="str">
            <v>CR</v>
          </cell>
          <cell r="E4788" t="str">
            <v>286,75</v>
          </cell>
        </row>
        <row r="4789">
          <cell r="A4789">
            <v>9891</v>
          </cell>
          <cell r="B4789" t="str">
            <v xml:space="preserve">UNIAO DE FERRO GALVANIZADO, COM ROSCA BSP, COM ASSENTO PLANO, DE 4"                                                                                                                                                                                                                                                                                                                                                                                                                                       </v>
          </cell>
          <cell r="C4789" t="str">
            <v xml:space="preserve">UN    </v>
          </cell>
          <cell r="D4789" t="str">
            <v>CR</v>
          </cell>
          <cell r="E4789" t="str">
            <v>402,55</v>
          </cell>
        </row>
        <row r="4790">
          <cell r="A4790">
            <v>36313</v>
          </cell>
          <cell r="B4790" t="str">
            <v xml:space="preserve">UNIAO DUPLA PPR, DN 20 MM, PARA AGUA QUENTE PREDIAL                                                                                                                                                                                                                                                                                                                                                                                                                                                       </v>
          </cell>
          <cell r="C4790" t="str">
            <v xml:space="preserve">UN    </v>
          </cell>
          <cell r="D4790" t="str">
            <v>CR</v>
          </cell>
          <cell r="E4790" t="str">
            <v>13,85</v>
          </cell>
        </row>
        <row r="4791">
          <cell r="A4791">
            <v>36316</v>
          </cell>
          <cell r="B4791" t="str">
            <v xml:space="preserve">UNIAO DUPLA PPR, DN 25 MM, PARA AGUA QUENTE PREDIAL                                                                                                                                                                                                                                                                                                                                                                                                                                                       </v>
          </cell>
          <cell r="C4791" t="str">
            <v xml:space="preserve">UN    </v>
          </cell>
          <cell r="D4791" t="str">
            <v>CR</v>
          </cell>
          <cell r="E4791" t="str">
            <v>21,57</v>
          </cell>
        </row>
        <row r="4792">
          <cell r="A4792">
            <v>64</v>
          </cell>
          <cell r="B4792" t="str">
            <v xml:space="preserve">UNIAO EM POLIPROPILENO (PP), PARA TUBO EM PEAD, 20 MM - LIGACAO PREDIAL DE AGUA                                                                                                                                                                                                                                                                                                                                                                                                                           </v>
          </cell>
          <cell r="C4792" t="str">
            <v xml:space="preserve">UN    </v>
          </cell>
          <cell r="D4792" t="str">
            <v>CR</v>
          </cell>
          <cell r="E4792" t="str">
            <v>4,42</v>
          </cell>
        </row>
        <row r="4793">
          <cell r="A4793">
            <v>37423</v>
          </cell>
          <cell r="B4793" t="str">
            <v xml:space="preserve">UNIAO EM POLIPROPILENO (PP), PARA TUBO EM PEAD, 32 MM - LIGACAO PREDIAL DE AGUA                                                                                                                                                                                                                                                                                                                                                                                                                           </v>
          </cell>
          <cell r="C4793" t="str">
            <v xml:space="preserve">UN    </v>
          </cell>
          <cell r="D4793" t="str">
            <v>CR</v>
          </cell>
          <cell r="E4793" t="str">
            <v>10,91</v>
          </cell>
        </row>
        <row r="4794">
          <cell r="A4794">
            <v>9892</v>
          </cell>
          <cell r="B4794" t="str">
            <v xml:space="preserve">UNIAO PVC, ROSCAVEL 1/2",  AGUA FRIA PREDIAL                                                                                                                                                                                                                                                                                                                                                                                                                                                              </v>
          </cell>
          <cell r="C4794" t="str">
            <v xml:space="preserve">UN    </v>
          </cell>
          <cell r="D4794" t="str">
            <v>CR</v>
          </cell>
          <cell r="E4794" t="str">
            <v>6,56</v>
          </cell>
        </row>
        <row r="4795">
          <cell r="A4795">
            <v>9901</v>
          </cell>
          <cell r="B4795" t="str">
            <v xml:space="preserve">UNIAO PVC, ROSCAVEL, 1 1/2",  AGUA FRIA PREDIAL                                                                                                                                                                                                                                                                                                                                                                                                                                                           </v>
          </cell>
          <cell r="C4795" t="str">
            <v xml:space="preserve">UN    </v>
          </cell>
          <cell r="D4795" t="str">
            <v>CR</v>
          </cell>
          <cell r="E4795" t="str">
            <v>31,72</v>
          </cell>
        </row>
        <row r="4796">
          <cell r="A4796">
            <v>9900</v>
          </cell>
          <cell r="B4796" t="str">
            <v xml:space="preserve">UNIAO PVC, ROSCAVEL, 1",  AGUA FRIA PREDIAL                                                                                                                                                                                                                                                                                                                                                                                                                                                               </v>
          </cell>
          <cell r="C4796" t="str">
            <v xml:space="preserve">UN    </v>
          </cell>
          <cell r="D4796" t="str">
            <v>CR</v>
          </cell>
          <cell r="E4796" t="str">
            <v>18,38</v>
          </cell>
        </row>
        <row r="4797">
          <cell r="A4797">
            <v>9899</v>
          </cell>
          <cell r="B4797" t="str">
            <v xml:space="preserve">UNIAO PVC, ROSCAVEL, 3/4",  AGUA FRIA PREDIAL                                                                                                                                                                                                                                                                                                                                                                                                                                                             </v>
          </cell>
          <cell r="C4797" t="str">
            <v xml:space="preserve">UN    </v>
          </cell>
          <cell r="D4797" t="str">
            <v>CR</v>
          </cell>
          <cell r="E4797" t="str">
            <v>8,24</v>
          </cell>
        </row>
        <row r="4798">
          <cell r="A4798">
            <v>9908</v>
          </cell>
          <cell r="B4798" t="str">
            <v xml:space="preserve">UNIAO PVC, SOLDAVEL, 110 MM,  PARA AGUA FRIA PREDIAL                                                                                                                                                                                                                                                                                                                                                                                                                                                      </v>
          </cell>
          <cell r="C4798" t="str">
            <v xml:space="preserve">UN    </v>
          </cell>
          <cell r="D4798" t="str">
            <v>CR</v>
          </cell>
          <cell r="E4798" t="str">
            <v>370,53</v>
          </cell>
        </row>
        <row r="4799">
          <cell r="A4799">
            <v>9905</v>
          </cell>
          <cell r="B4799" t="str">
            <v xml:space="preserve">UNIAO PVC, SOLDAVEL, 20 MM,  PARA AGUA FRIA PREDIAL                                                                                                                                                                                                                                                                                                                                                                                                                                                       </v>
          </cell>
          <cell r="C4799" t="str">
            <v xml:space="preserve">UN    </v>
          </cell>
          <cell r="D4799" t="str">
            <v>CR</v>
          </cell>
          <cell r="E4799" t="str">
            <v>6,45</v>
          </cell>
        </row>
        <row r="4800">
          <cell r="A4800">
            <v>9906</v>
          </cell>
          <cell r="B4800" t="str">
            <v xml:space="preserve">UNIAO PVC, SOLDAVEL, 25 MM,  PARA AGUA FRIA PREDIAL                                                                                                                                                                                                                                                                                                                                                                                                                                                       </v>
          </cell>
          <cell r="C4800" t="str">
            <v xml:space="preserve">UN    </v>
          </cell>
          <cell r="D4800" t="str">
            <v>CR</v>
          </cell>
          <cell r="E4800" t="str">
            <v>7,77</v>
          </cell>
        </row>
        <row r="4801">
          <cell r="A4801">
            <v>9895</v>
          </cell>
          <cell r="B4801" t="str">
            <v xml:space="preserve">UNIAO PVC, SOLDAVEL, 32 MM,  PARA AGUA FRIA PREDIAL                                                                                                                                                                                                                                                                                                                                                                                                                                                       </v>
          </cell>
          <cell r="C4801" t="str">
            <v xml:space="preserve">UN    </v>
          </cell>
          <cell r="D4801" t="str">
            <v>CR</v>
          </cell>
          <cell r="E4801" t="str">
            <v>13,09</v>
          </cell>
        </row>
        <row r="4802">
          <cell r="A4802">
            <v>9894</v>
          </cell>
          <cell r="B4802" t="str">
            <v xml:space="preserve">UNIAO PVC, SOLDAVEL, 40 MM,  PARA AGUA FRIA PREDIAL                                                                                                                                                                                                                                                                                                                                                                                                                                                       </v>
          </cell>
          <cell r="C4802" t="str">
            <v xml:space="preserve">UN    </v>
          </cell>
          <cell r="D4802" t="str">
            <v>CR</v>
          </cell>
          <cell r="E4802" t="str">
            <v>25,17</v>
          </cell>
        </row>
        <row r="4803">
          <cell r="A4803">
            <v>9897</v>
          </cell>
          <cell r="B4803" t="str">
            <v xml:space="preserve">UNIAO PVC, SOLDAVEL, 50 MM,  PARA AGUA FRIA PREDIAL                                                                                                                                                                                                                                                                                                                                                                                                                                                       </v>
          </cell>
          <cell r="C4803" t="str">
            <v xml:space="preserve">UN    </v>
          </cell>
          <cell r="D4803" t="str">
            <v>CR</v>
          </cell>
          <cell r="E4803" t="str">
            <v>26,88</v>
          </cell>
        </row>
        <row r="4804">
          <cell r="A4804">
            <v>9910</v>
          </cell>
          <cell r="B4804" t="str">
            <v xml:space="preserve">UNIAO PVC, SOLDAVEL, 60 MM,  PARA AGUA FRIA PREDIAL                                                                                                                                                                                                                                                                                                                                                                                                                                                       </v>
          </cell>
          <cell r="C4804" t="str">
            <v xml:space="preserve">UN    </v>
          </cell>
          <cell r="D4804" t="str">
            <v>CR</v>
          </cell>
          <cell r="E4804" t="str">
            <v>69,94</v>
          </cell>
        </row>
        <row r="4805">
          <cell r="A4805">
            <v>9909</v>
          </cell>
          <cell r="B4805" t="str">
            <v xml:space="preserve">UNIAO PVC, SOLDAVEL, 75 MM,  PARA AGUA FRIA PREDIAL                                                                                                                                                                                                                                                                                                                                                                                                                                                       </v>
          </cell>
          <cell r="C4805" t="str">
            <v xml:space="preserve">UN    </v>
          </cell>
          <cell r="D4805" t="str">
            <v>CR</v>
          </cell>
          <cell r="E4805" t="str">
            <v>142,44</v>
          </cell>
        </row>
        <row r="4806">
          <cell r="A4806">
            <v>9907</v>
          </cell>
          <cell r="B4806" t="str">
            <v xml:space="preserve">UNIAO PVC, SOLDAVEL, 85 MM,  PARA AGUA FRIA PREDIAL                                                                                                                                                                                                                                                                                                                                                                                                                                                       </v>
          </cell>
          <cell r="C4806" t="str">
            <v xml:space="preserve">UN    </v>
          </cell>
          <cell r="D4806" t="str">
            <v>CR</v>
          </cell>
          <cell r="E4806" t="str">
            <v>168,18</v>
          </cell>
        </row>
        <row r="4807">
          <cell r="A4807">
            <v>20973</v>
          </cell>
          <cell r="B4807" t="str">
            <v xml:space="preserve">UNIAO TIPO STORZ, COM EMPATACAO INTERNA TIPO ANEL DE EXPANSAO, ENGATE RAPIDO 1 1/2", PARA MANGUEIRA DE COMBATE A INCENDIO PREDIAL                                                                                                                                                                                                                                                                                                                                                                         </v>
          </cell>
          <cell r="C4807" t="str">
            <v xml:space="preserve">UN    </v>
          </cell>
          <cell r="D4807" t="str">
            <v>CR</v>
          </cell>
          <cell r="E4807" t="str">
            <v>195,97</v>
          </cell>
        </row>
        <row r="4808">
          <cell r="A4808">
            <v>20974</v>
          </cell>
          <cell r="B4808" t="str">
            <v xml:space="preserve">UNIAO TIPO STORZ, COM EMPATACAO INTERNA TIPO ANEL DE EXPANSAO, ENGATE RAPIDO 2 1/2", PARA MANGUEIRA DE COMBATE A INCENDIO PREDIAL                                                                                                                                                                                                                                                                                                                                                                         </v>
          </cell>
          <cell r="C4808" t="str">
            <v xml:space="preserve">UN    </v>
          </cell>
          <cell r="D4808" t="str">
            <v>CR</v>
          </cell>
          <cell r="E4808" t="str">
            <v>280,38</v>
          </cell>
        </row>
        <row r="4809">
          <cell r="A4809">
            <v>37989</v>
          </cell>
          <cell r="B4809" t="str">
            <v xml:space="preserve">UNIAO, CPVC, SOLDAVEL, 15 MM, PARA AGUA QUENTE PREDIAL                                                                                                                                                                                                                                                                                                                                                                                                                                                    </v>
          </cell>
          <cell r="C4809" t="str">
            <v xml:space="preserve">UN    </v>
          </cell>
          <cell r="D4809" t="str">
            <v>CR</v>
          </cell>
          <cell r="E4809" t="str">
            <v>12,06</v>
          </cell>
        </row>
        <row r="4810">
          <cell r="A4810">
            <v>37990</v>
          </cell>
          <cell r="B4810" t="str">
            <v xml:space="preserve">UNIAO, CPVC, SOLDAVEL, 22 MM, PARA AGUA QUENTE PREDIAL                                                                                                                                                                                                                                                                                                                                                                                                                                                    </v>
          </cell>
          <cell r="C4810" t="str">
            <v xml:space="preserve">UN    </v>
          </cell>
          <cell r="D4810" t="str">
            <v>CR</v>
          </cell>
          <cell r="E4810" t="str">
            <v>13,30</v>
          </cell>
        </row>
        <row r="4811">
          <cell r="A4811">
            <v>37991</v>
          </cell>
          <cell r="B4811" t="str">
            <v xml:space="preserve">UNIAO, CPVC, SOLDAVEL, 28 MM, PARA AGUA QUENTE PREDIAL                                                                                                                                                                                                                                                                                                                                                                                                                                                    </v>
          </cell>
          <cell r="C4811" t="str">
            <v xml:space="preserve">UN    </v>
          </cell>
          <cell r="D4811" t="str">
            <v>CR</v>
          </cell>
          <cell r="E4811" t="str">
            <v>17,70</v>
          </cell>
        </row>
        <row r="4812">
          <cell r="A4812">
            <v>37992</v>
          </cell>
          <cell r="B4812" t="str">
            <v xml:space="preserve">UNIAO, CPVC, SOLDAVEL, 35 MM, PARA AGUA QUENTE PREDIAL                                                                                                                                                                                                                                                                                                                                                                                                                                                    </v>
          </cell>
          <cell r="C4812" t="str">
            <v xml:space="preserve">UN    </v>
          </cell>
          <cell r="D4812" t="str">
            <v>CR</v>
          </cell>
          <cell r="E4812" t="str">
            <v>27,47</v>
          </cell>
        </row>
        <row r="4813">
          <cell r="A4813">
            <v>37993</v>
          </cell>
          <cell r="B4813" t="str">
            <v xml:space="preserve">UNIAO, CPVC, SOLDAVEL, 42 MM, PARA AGUA QUENTE PREDIAL                                                                                                                                                                                                                                                                                                                                                                                                                                                    </v>
          </cell>
          <cell r="C4813" t="str">
            <v xml:space="preserve">UN    </v>
          </cell>
          <cell r="D4813" t="str">
            <v>CR</v>
          </cell>
          <cell r="E4813" t="str">
            <v>41,68</v>
          </cell>
        </row>
        <row r="4814">
          <cell r="A4814">
            <v>37994</v>
          </cell>
          <cell r="B4814" t="str">
            <v xml:space="preserve">UNIAO, CPVC, SOLDAVEL, 54 MM, PARA AGUA QUENTE PREDIAL                                                                                                                                                                                                                                                                                                                                                                                                                                                    </v>
          </cell>
          <cell r="C4814" t="str">
            <v xml:space="preserve">UN    </v>
          </cell>
          <cell r="D4814" t="str">
            <v>CR</v>
          </cell>
          <cell r="E4814" t="str">
            <v>99,25</v>
          </cell>
        </row>
        <row r="4815">
          <cell r="A4815">
            <v>37995</v>
          </cell>
          <cell r="B4815" t="str">
            <v xml:space="preserve">UNIAO, CPVC, SOLDAVEL, 73 MM, PARA AGUA QUENTE PREDIAL                                                                                                                                                                                                                                                                                                                                                                                                                                                    </v>
          </cell>
          <cell r="C4815" t="str">
            <v xml:space="preserve">UN    </v>
          </cell>
          <cell r="D4815" t="str">
            <v>CR</v>
          </cell>
          <cell r="E4815" t="str">
            <v>129,37</v>
          </cell>
        </row>
        <row r="4816">
          <cell r="A4816">
            <v>37996</v>
          </cell>
          <cell r="B4816" t="str">
            <v xml:space="preserve">UNIAO, CPVC, SOLDAVEL, 89 MM, PARA AGUA QUENTE PREDIAL                                                                                                                                                                                                                                                                                                                                                                                                                                                    </v>
          </cell>
          <cell r="C4816" t="str">
            <v xml:space="preserve">UN    </v>
          </cell>
          <cell r="D4816" t="str">
            <v>CR</v>
          </cell>
          <cell r="E4816" t="str">
            <v>197,00</v>
          </cell>
        </row>
        <row r="4817">
          <cell r="A4817">
            <v>13883</v>
          </cell>
          <cell r="B4817" t="str">
            <v xml:space="preserve">USINA DE ASFALTO A FRIO, CAPACIDADE DE 30 A 40 T/H, ELETRICA, POTENCIA DE 30 CV                                                                                                                                                                                                                                                                                                                                                                                                                           </v>
          </cell>
          <cell r="C4817" t="str">
            <v xml:space="preserve">UN    </v>
          </cell>
          <cell r="D4817" t="str">
            <v>CR</v>
          </cell>
          <cell r="E4817" t="str">
            <v>116.611,15</v>
          </cell>
        </row>
        <row r="4818">
          <cell r="A4818">
            <v>38604</v>
          </cell>
          <cell r="B4818" t="str">
            <v xml:space="preserve">USINA DE ASFALTO A FRIO, CAPACIDADE DE 40 A 60 T/H, ELETRICA, POTENCIA DE 30 CV                                                                                                                                                                                                                                                                                                                                                                                                                           </v>
          </cell>
          <cell r="C4818" t="str">
            <v xml:space="preserve">UN    </v>
          </cell>
          <cell r="D4818" t="str">
            <v>CR</v>
          </cell>
          <cell r="E4818" t="str">
            <v>145.237,64</v>
          </cell>
        </row>
        <row r="4819">
          <cell r="A4819">
            <v>10601</v>
          </cell>
          <cell r="B4819" t="str">
            <v xml:space="preserve">USINA DE ASFALTO A QUENTE, FIXA, TIPO CONTRA FLUXO, CAPACIDADE DE 100 A 140 T/H, POTENCIA DE 280 KW, COM MISTURADOR EXTERNO ROTATIVO                                                                                                                                                                                                                                                                                                                                                                      </v>
          </cell>
          <cell r="C4819" t="str">
            <v xml:space="preserve">UN    </v>
          </cell>
          <cell r="D4819" t="str">
            <v>CR</v>
          </cell>
          <cell r="E4819" t="str">
            <v>2.825.161,76</v>
          </cell>
        </row>
        <row r="4820">
          <cell r="A4820">
            <v>44469</v>
          </cell>
          <cell r="B4820" t="str">
            <v xml:space="preserve">USINA DE ASFALTO, GRAVIMETRICA, CAPACIDADE DE 150 T/H, POTENCIA DE 400  KW                                                                                                                                                                                                                                                                                                                                                                                                                                </v>
          </cell>
          <cell r="C4820" t="str">
            <v xml:space="preserve">UN    </v>
          </cell>
          <cell r="D4820" t="str">
            <v>CR</v>
          </cell>
          <cell r="E4820" t="str">
            <v>7.438.551,21</v>
          </cell>
        </row>
        <row r="4821">
          <cell r="A4821">
            <v>13894</v>
          </cell>
          <cell r="B4821" t="str">
            <v xml:space="preserve">USINA DE CONCRETO FIXA, CAPACIDADE NOMINAL DE 40 M3/H, SEM SILO                                                                                                                                                                                                                                                                                                                                                                                                                                           </v>
          </cell>
          <cell r="C4821" t="str">
            <v xml:space="preserve">UN    </v>
          </cell>
          <cell r="D4821" t="str">
            <v>CR</v>
          </cell>
          <cell r="E4821" t="str">
            <v>399.604,75</v>
          </cell>
        </row>
        <row r="4822">
          <cell r="A4822">
            <v>13895</v>
          </cell>
          <cell r="B4822" t="str">
            <v xml:space="preserve">USINA DE CONCRETO FIXA, CAPACIDADE NOMINAL DE 60 M3/H, SEM SILO                                                                                                                                                                                                                                                                                                                                                                                                                                           </v>
          </cell>
          <cell r="C4822" t="str">
            <v xml:space="preserve">UN    </v>
          </cell>
          <cell r="D4822" t="str">
            <v>CR</v>
          </cell>
          <cell r="E4822" t="str">
            <v>537.335,18</v>
          </cell>
        </row>
        <row r="4823">
          <cell r="A4823">
            <v>13892</v>
          </cell>
          <cell r="B4823" t="str">
            <v xml:space="preserve">USINA DE CONCRETO FIXA, CAPACIDADE NOMINAL DE 80 M3/H, SEM SILO                                                                                                                                                                                                                                                                                                                                                                                                                                           </v>
          </cell>
          <cell r="C4823" t="str">
            <v xml:space="preserve">UN    </v>
          </cell>
          <cell r="D4823" t="str">
            <v>CR</v>
          </cell>
          <cell r="E4823" t="str">
            <v>658.491,12</v>
          </cell>
        </row>
        <row r="4824">
          <cell r="A4824">
            <v>9914</v>
          </cell>
          <cell r="B4824" t="str">
            <v xml:space="preserve">USINA DE CONCRETO FIXA, CAPACIDADE NOMINAL DE 90 A 120 M3/H, SEM SILO                                                                                                                                                                                                                                                                                                                                                                                                                                     </v>
          </cell>
          <cell r="C4824" t="str">
            <v xml:space="preserve">UN    </v>
          </cell>
          <cell r="D4824" t="str">
            <v xml:space="preserve">C </v>
          </cell>
          <cell r="E4824" t="str">
            <v>712.400,00</v>
          </cell>
        </row>
        <row r="4825">
          <cell r="A4825">
            <v>36485</v>
          </cell>
          <cell r="B4825" t="str">
            <v xml:space="preserve">USINA DE LAMA ASFALTICA, PROD 30 A 50 T/H, SILO DE AGREGADO 7 M3, RESERVATORIOS PARA EMULSAO E AGUA DE 2,3 M3 CADA, MISTURADOR TIPO PUGG-MILL A SER MONTADO SOBRE CAMINHAO                                                                                                                                                                                                                                                                                                                                </v>
          </cell>
          <cell r="C4825" t="str">
            <v xml:space="preserve">UN    </v>
          </cell>
          <cell r="D4825" t="str">
            <v>CR</v>
          </cell>
          <cell r="E4825" t="str">
            <v>665.336,65</v>
          </cell>
        </row>
        <row r="4826">
          <cell r="A4826">
            <v>9912</v>
          </cell>
          <cell r="B4826" t="str">
            <v xml:space="preserve">USINA DE MISTURAS ASFALTICAS A QUENTE, MOVEL, TIPO CONTRA FLUXO, CAPACIDADE DE 40 A 80 T/H                                                                                                                                                                                                                                                                                                                                                                                                                </v>
          </cell>
          <cell r="C4826" t="str">
            <v xml:space="preserve">UN    </v>
          </cell>
          <cell r="D4826" t="str">
            <v xml:space="preserve">C </v>
          </cell>
          <cell r="E4826" t="str">
            <v>2.300.000,00</v>
          </cell>
        </row>
        <row r="4827">
          <cell r="A4827">
            <v>9921</v>
          </cell>
          <cell r="B4827" t="str">
            <v xml:space="preserve">USINA MISTURADORA DE SOLOS,  DOSADORES TRIPLOS, CALHA VIBRATORIA CAPACIDADE DE 200 A 500 T/H, POTENCIA DE 75 KW                                                                                                                                                                                                                                                                                                                                                                                           </v>
          </cell>
          <cell r="C4827" t="str">
            <v xml:space="preserve">UN    </v>
          </cell>
          <cell r="D4827" t="str">
            <v>CR</v>
          </cell>
          <cell r="E4827" t="str">
            <v>1.186.448,79</v>
          </cell>
        </row>
        <row r="4828">
          <cell r="A4828">
            <v>21112</v>
          </cell>
          <cell r="B4828" t="str">
            <v xml:space="preserve">VALVULA DE DESCARGA EM METAL CROMADO PARA MICTORIO COM ACIONAMENTO POR PRESSAO E FECHAMENTO AUTOMATICO                                                                                                                                                                                                                                                                                                                                                                                                    </v>
          </cell>
          <cell r="C4828" t="str">
            <v xml:space="preserve">UN    </v>
          </cell>
          <cell r="D4828" t="str">
            <v>CR</v>
          </cell>
          <cell r="E4828" t="str">
            <v>301,27</v>
          </cell>
        </row>
        <row r="4829">
          <cell r="A4829">
            <v>10228</v>
          </cell>
          <cell r="B4829" t="str">
            <v xml:space="preserve">VALVULA DE DESCARGA METALICA, BASE 1 1/2 " E ACABAMENTO METALICO CROMADO                                                                                                                                                                                                                                                                                                                                                                                                                                  </v>
          </cell>
          <cell r="C4829" t="str">
            <v xml:space="preserve">UN    </v>
          </cell>
          <cell r="D4829" t="str">
            <v xml:space="preserve">C </v>
          </cell>
          <cell r="E4829" t="str">
            <v>349,99</v>
          </cell>
        </row>
        <row r="4830">
          <cell r="A4830">
            <v>11781</v>
          </cell>
          <cell r="B4830" t="str">
            <v xml:space="preserve">VALVULA DE DESCARGA METALICA, BASE 1 1/4 " E ACABAMENTO METALICO CROMADO                                                                                                                                                                                                                                                                                                                                                                                                                                  </v>
          </cell>
          <cell r="C4830" t="str">
            <v xml:space="preserve">UN    </v>
          </cell>
          <cell r="D4830" t="str">
            <v>CR</v>
          </cell>
          <cell r="E4830" t="str">
            <v>283,53</v>
          </cell>
        </row>
        <row r="4831">
          <cell r="A4831">
            <v>37588</v>
          </cell>
          <cell r="B4831" t="str">
            <v xml:space="preserve">VALVULA DE ESCOAMENTO PARA TANQUE, EM METAL CROMADO, 1.1/2 ", SEM LADRAO, COM TAMPAO PLASTICO                                                                                                                                                                                                                                                                                                                                                                                                             </v>
          </cell>
          <cell r="C4831" t="str">
            <v xml:space="preserve">UN    </v>
          </cell>
          <cell r="D4831" t="str">
            <v>CR</v>
          </cell>
          <cell r="E4831" t="str">
            <v>49,99</v>
          </cell>
        </row>
        <row r="4832">
          <cell r="A4832">
            <v>11746</v>
          </cell>
          <cell r="B4832" t="str">
            <v xml:space="preserve">VALVULA DE ESFERA BRUTA EM BRONZE, BITOLA 1 " (REF 1552-B)                                                                                                                                                                                                                                                                                                                                                                                                                                                </v>
          </cell>
          <cell r="C4832" t="str">
            <v xml:space="preserve">UN    </v>
          </cell>
          <cell r="D4832" t="str">
            <v>CR</v>
          </cell>
          <cell r="E4832" t="str">
            <v>69,85</v>
          </cell>
        </row>
        <row r="4833">
          <cell r="A4833">
            <v>11751</v>
          </cell>
          <cell r="B4833" t="str">
            <v xml:space="preserve">VALVULA DE ESFERA BRUTA EM BRONZE, BITOLA 1 1/2 " (REF 1552-B)                                                                                                                                                                                                                                                                                                                                                                                                                                            </v>
          </cell>
          <cell r="C4833" t="str">
            <v xml:space="preserve">UN    </v>
          </cell>
          <cell r="D4833" t="str">
            <v>CR</v>
          </cell>
          <cell r="E4833" t="str">
            <v>125,46</v>
          </cell>
        </row>
        <row r="4834">
          <cell r="A4834">
            <v>11750</v>
          </cell>
          <cell r="B4834" t="str">
            <v xml:space="preserve">VALVULA DE ESFERA BRUTA EM BRONZE, BITOLA 1 1/4 " (REF 1552-B)                                                                                                                                                                                                                                                                                                                                                                                                                                            </v>
          </cell>
          <cell r="C4834" t="str">
            <v xml:space="preserve">UN    </v>
          </cell>
          <cell r="D4834" t="str">
            <v>CR</v>
          </cell>
          <cell r="E4834" t="str">
            <v>104,11</v>
          </cell>
        </row>
        <row r="4835">
          <cell r="A4835">
            <v>11748</v>
          </cell>
          <cell r="B4835" t="str">
            <v xml:space="preserve">VALVULA DE ESFERA BRUTA EM BRONZE, BITOLA 1/2 " (REF 1552-B)                                                                                                                                                                                                                                                                                                                                                                                                                                              </v>
          </cell>
          <cell r="C4835" t="str">
            <v xml:space="preserve">UN    </v>
          </cell>
          <cell r="D4835" t="str">
            <v>CR</v>
          </cell>
          <cell r="E4835" t="str">
            <v>44,82</v>
          </cell>
        </row>
        <row r="4836">
          <cell r="A4836">
            <v>11747</v>
          </cell>
          <cell r="B4836" t="str">
            <v xml:space="preserve">VALVULA DE ESFERA BRUTA EM BRONZE, BITOLA 2 " (REF 1552-B)                                                                                                                                                                                                                                                                                                                                                                                                                                                </v>
          </cell>
          <cell r="C4836" t="str">
            <v xml:space="preserve">UN    </v>
          </cell>
          <cell r="D4836" t="str">
            <v>CR</v>
          </cell>
          <cell r="E4836" t="str">
            <v>193,46</v>
          </cell>
        </row>
        <row r="4837">
          <cell r="A4837">
            <v>11749</v>
          </cell>
          <cell r="B4837" t="str">
            <v xml:space="preserve">VALVULA DE ESFERA BRUTA EM BRONZE, BITOLA 3/4 " (REF 1552-B)                                                                                                                                                                                                                                                                                                                                                                                                                                              </v>
          </cell>
          <cell r="C4837" t="str">
            <v xml:space="preserve">UN    </v>
          </cell>
          <cell r="D4837" t="str">
            <v>CR</v>
          </cell>
          <cell r="E4837" t="str">
            <v>51,74</v>
          </cell>
        </row>
        <row r="4838">
          <cell r="A4838">
            <v>10236</v>
          </cell>
          <cell r="B4838" t="str">
            <v xml:space="preserve">VALVULA DE RETENCAO DE BRONZE, PE COM CRIVOS, EXTREMIDADE COM ROSCA, DE 1 1/2", PARA FUNDO DE POCO                                                                                                                                                                                                                                                                                                                                                                                                        </v>
          </cell>
          <cell r="C4838" t="str">
            <v xml:space="preserve">UN    </v>
          </cell>
          <cell r="D4838" t="str">
            <v>CR</v>
          </cell>
          <cell r="E4838" t="str">
            <v>132,34</v>
          </cell>
        </row>
        <row r="4839">
          <cell r="A4839">
            <v>10233</v>
          </cell>
          <cell r="B4839" t="str">
            <v xml:space="preserve">VALVULA DE RETENCAO DE BRONZE, PE COM CRIVOS, EXTREMIDADE COM ROSCA, DE 1 1/4", PARA FUNDO DE POCO                                                                                                                                                                                                                                                                                                                                                                                                        </v>
          </cell>
          <cell r="C4839" t="str">
            <v xml:space="preserve">UN    </v>
          </cell>
          <cell r="D4839" t="str">
            <v>CR</v>
          </cell>
          <cell r="E4839" t="str">
            <v>124,01</v>
          </cell>
        </row>
        <row r="4840">
          <cell r="A4840">
            <v>10234</v>
          </cell>
          <cell r="B4840" t="str">
            <v xml:space="preserve">VALVULA DE RETENCAO DE BRONZE, PE COM CRIVOS, EXTREMIDADE COM ROSCA, DE 1", PARA FUNDO DE POCO                                                                                                                                                                                                                                                                                                                                                                                                            </v>
          </cell>
          <cell r="C4840" t="str">
            <v xml:space="preserve">UN    </v>
          </cell>
          <cell r="D4840" t="str">
            <v>CR</v>
          </cell>
          <cell r="E4840" t="str">
            <v>78,12</v>
          </cell>
        </row>
        <row r="4841">
          <cell r="A4841">
            <v>10231</v>
          </cell>
          <cell r="B4841" t="str">
            <v xml:space="preserve">VALVULA DE RETENCAO DE BRONZE, PE COM CRIVOS, EXTREMIDADE COM ROSCA, DE 2 1/2", PARA FUNDO DE POCO                                                                                                                                                                                                                                                                                                                                                                                                        </v>
          </cell>
          <cell r="C4841" t="str">
            <v xml:space="preserve">UN    </v>
          </cell>
          <cell r="D4841" t="str">
            <v>CR</v>
          </cell>
          <cell r="E4841" t="str">
            <v>358,24</v>
          </cell>
        </row>
        <row r="4842">
          <cell r="A4842">
            <v>10232</v>
          </cell>
          <cell r="B4842" t="str">
            <v xml:space="preserve">VALVULA DE RETENCAO DE BRONZE, PE COM CRIVOS, EXTREMIDADE COM ROSCA, DE 2", PARA FUNDO DE POCO                                                                                                                                                                                                                                                                                                                                                                                                            </v>
          </cell>
          <cell r="C4842" t="str">
            <v xml:space="preserve">UN    </v>
          </cell>
          <cell r="D4842" t="str">
            <v>CR</v>
          </cell>
          <cell r="E4842" t="str">
            <v>200,46</v>
          </cell>
        </row>
        <row r="4843">
          <cell r="A4843">
            <v>10229</v>
          </cell>
          <cell r="B4843" t="str">
            <v xml:space="preserve">VALVULA DE RETENCAO DE BRONZE, PE COM CRIVOS, EXTREMIDADE COM ROSCA, DE 3/4", PARA FUNDO DE POCO                                                                                                                                                                                                                                                                                                                                                                                                          </v>
          </cell>
          <cell r="C4843" t="str">
            <v xml:space="preserve">UN    </v>
          </cell>
          <cell r="D4843" t="str">
            <v xml:space="preserve">C </v>
          </cell>
          <cell r="E4843" t="str">
            <v>70,65</v>
          </cell>
        </row>
        <row r="4844">
          <cell r="A4844">
            <v>10235</v>
          </cell>
          <cell r="B4844" t="str">
            <v xml:space="preserve">VALVULA DE RETENCAO DE BRONZE, PE COM CRIVOS, EXTREMIDADE COM ROSCA, DE 3", PARA FUNDO DE POCO                                                                                                                                                                                                                                                                                                                                                                                                            </v>
          </cell>
          <cell r="C4844" t="str">
            <v xml:space="preserve">UN    </v>
          </cell>
          <cell r="D4844" t="str">
            <v>CR</v>
          </cell>
          <cell r="E4844" t="str">
            <v>491,10</v>
          </cell>
        </row>
        <row r="4845">
          <cell r="A4845">
            <v>10230</v>
          </cell>
          <cell r="B4845" t="str">
            <v xml:space="preserve">VALVULA DE RETENCAO DE BRONZE, PE COM CRIVOS, EXTREMIDADE COM ROSCA, DE 4", PARA FUNDO DE POCO                                                                                                                                                                                                                                                                                                                                                                                                            </v>
          </cell>
          <cell r="C4845" t="str">
            <v xml:space="preserve">UN    </v>
          </cell>
          <cell r="D4845" t="str">
            <v>CR</v>
          </cell>
          <cell r="E4845" t="str">
            <v>864,29</v>
          </cell>
        </row>
        <row r="4846">
          <cell r="A4846">
            <v>10409</v>
          </cell>
          <cell r="B4846" t="str">
            <v xml:space="preserve">VALVULA DE RETENCAO HORIZONTAL, DE BRONZE (PN-25), 1 1/2", 400 PSI, TAMPA DE PORCA DE UNIAO, EXTREMIDADES COM ROSCA                                                                                                                                                                                                                                                                                                                                                                                       </v>
          </cell>
          <cell r="C4846" t="str">
            <v xml:space="preserve">UN    </v>
          </cell>
          <cell r="D4846" t="str">
            <v>CR</v>
          </cell>
          <cell r="E4846" t="str">
            <v>256,77</v>
          </cell>
        </row>
        <row r="4847">
          <cell r="A4847">
            <v>10411</v>
          </cell>
          <cell r="B4847" t="str">
            <v xml:space="preserve">VALVULA DE RETENCAO HORIZONTAL, DE BRONZE (PN-25), 1 1/4", 400 PSI, TAMPA DE PORCA DE UNIAO, EXTREMIDADES COM ROSCA                                                                                                                                                                                                                                                                                                                                                                                       </v>
          </cell>
          <cell r="C4847" t="str">
            <v xml:space="preserve">UN    </v>
          </cell>
          <cell r="D4847" t="str">
            <v>CR</v>
          </cell>
          <cell r="E4847" t="str">
            <v>229,76</v>
          </cell>
        </row>
        <row r="4848">
          <cell r="A4848">
            <v>10404</v>
          </cell>
          <cell r="B4848" t="str">
            <v xml:space="preserve">VALVULA DE RETENCAO HORIZONTAL, DE BRONZE (PN-25), 1/2", 400 PSI, TAMPA DE PORCA DE UNIAO, EXTREMIDADES COM ROSCA                                                                                                                                                                                                                                                                                                                                                                                         </v>
          </cell>
          <cell r="C4848" t="str">
            <v xml:space="preserve">UN    </v>
          </cell>
          <cell r="D4848" t="str">
            <v>CR</v>
          </cell>
          <cell r="E4848" t="str">
            <v>93,18</v>
          </cell>
        </row>
        <row r="4849">
          <cell r="A4849">
            <v>10410</v>
          </cell>
          <cell r="B4849" t="str">
            <v xml:space="preserve">VALVULA DE RETENCAO HORIZONTAL, DE BRONZE (PN-25), 1", 400 PSI, TAMPA DE PORCA DE UNIAO, EXTREMIDADES COM ROSCA                                                                                                                                                                                                                                                                                                                                                                                           </v>
          </cell>
          <cell r="C4849" t="str">
            <v xml:space="preserve">UN    </v>
          </cell>
          <cell r="D4849" t="str">
            <v>CR</v>
          </cell>
          <cell r="E4849" t="str">
            <v>153,48</v>
          </cell>
        </row>
        <row r="4850">
          <cell r="A4850">
            <v>10405</v>
          </cell>
          <cell r="B4850" t="str">
            <v xml:space="preserve">VALVULA DE RETENCAO HORIZONTAL, DE BRONZE (PN-25), 2 1/2", 400 PSI, TAMPA DE PORCA DE UNIAO, EXTREMIDADES COM ROSCA                                                                                                                                                                                                                                                                                                                                                                                       </v>
          </cell>
          <cell r="C4850" t="str">
            <v xml:space="preserve">UN    </v>
          </cell>
          <cell r="D4850" t="str">
            <v>CR</v>
          </cell>
          <cell r="E4850" t="str">
            <v>514,44</v>
          </cell>
        </row>
        <row r="4851">
          <cell r="A4851">
            <v>10408</v>
          </cell>
          <cell r="B4851" t="str">
            <v xml:space="preserve">VALVULA DE RETENCAO HORIZONTAL, DE BRONZE (PN-25), 2", 400 PSI, TAMPA DE PORCA DE UNIAO, EXTREMIDADES COM ROSCA                                                                                                                                                                                                                                                                                                                                                                                           </v>
          </cell>
          <cell r="C4851" t="str">
            <v xml:space="preserve">UN    </v>
          </cell>
          <cell r="D4851" t="str">
            <v>CR</v>
          </cell>
          <cell r="E4851" t="str">
            <v>359,74</v>
          </cell>
        </row>
        <row r="4852">
          <cell r="A4852">
            <v>10412</v>
          </cell>
          <cell r="B4852" t="str">
            <v xml:space="preserve">VALVULA DE RETENCAO HORIZONTAL, DE BRONZE (PN-25), 3/4", 400 PSI, TAMPA DE PORCA DE UNIAO, EXTREMIDADES COM ROSCA                                                                                                                                                                                                                                                                                                                                                                                         </v>
          </cell>
          <cell r="C4852" t="str">
            <v xml:space="preserve">UN    </v>
          </cell>
          <cell r="D4852" t="str">
            <v>CR</v>
          </cell>
          <cell r="E4852" t="str">
            <v>112,92</v>
          </cell>
        </row>
        <row r="4853">
          <cell r="A4853">
            <v>10406</v>
          </cell>
          <cell r="B4853" t="str">
            <v xml:space="preserve">VALVULA DE RETENCAO HORIZONTAL, DE BRONZE (PN-25), 3", 400 PSI, TAMPA DE PORCA DE UNIAO, EXTREMIDADES COM ROSCA                                                                                                                                                                                                                                                                                                                                                                                           </v>
          </cell>
          <cell r="C4853" t="str">
            <v xml:space="preserve">UN    </v>
          </cell>
          <cell r="D4853" t="str">
            <v>CR</v>
          </cell>
          <cell r="E4853" t="str">
            <v>710,55</v>
          </cell>
        </row>
        <row r="4854">
          <cell r="A4854">
            <v>10407</v>
          </cell>
          <cell r="B4854" t="str">
            <v xml:space="preserve">VALVULA DE RETENCAO HORIZONTAL, DE BRONZE (PN-25), 4", 400 PSI, TAMPA DE PORCA DE UNIAO, EXTREMIDADES COM ROSCA                                                                                                                                                                                                                                                                                                                                                                                           </v>
          </cell>
          <cell r="C4854" t="str">
            <v xml:space="preserve">UN    </v>
          </cell>
          <cell r="D4854" t="str">
            <v>CR</v>
          </cell>
          <cell r="E4854" t="str">
            <v>1.102,07</v>
          </cell>
        </row>
        <row r="4855">
          <cell r="A4855">
            <v>10416</v>
          </cell>
          <cell r="B4855" t="str">
            <v xml:space="preserve">VALVULA DE RETENCAO VERTICAL, DE BRONZE (PN-16), 1 1/2", 200 PSI, EXTREMIDADES COM ROSCA                                                                                                                                                                                                                                                                                                                                                                                                                  </v>
          </cell>
          <cell r="C4855" t="str">
            <v xml:space="preserve">UN    </v>
          </cell>
          <cell r="D4855" t="str">
            <v>CR</v>
          </cell>
          <cell r="E4855" t="str">
            <v>136,70</v>
          </cell>
        </row>
        <row r="4856">
          <cell r="A4856">
            <v>10419</v>
          </cell>
          <cell r="B4856" t="str">
            <v xml:space="preserve">VALVULA DE RETENCAO VERTICAL, DE BRONZE (PN-16), 1 1/4", 200 PSI, EXTREMIDADES COM ROSCA                                                                                                                                                                                                                                                                                                                                                                                                                  </v>
          </cell>
          <cell r="C4856" t="str">
            <v xml:space="preserve">UN    </v>
          </cell>
          <cell r="D4856" t="str">
            <v>CR</v>
          </cell>
          <cell r="E4856" t="str">
            <v>118,65</v>
          </cell>
        </row>
        <row r="4857">
          <cell r="A4857">
            <v>21092</v>
          </cell>
          <cell r="B4857" t="str">
            <v xml:space="preserve">VALVULA DE RETENCAO VERTICAL, DE BRONZE (PN-16), 1/2", 200 PSI, EXTREMIDADES COM ROSCA                                                                                                                                                                                                                                                                                                                                                                                                                    </v>
          </cell>
          <cell r="C4857" t="str">
            <v xml:space="preserve">UN    </v>
          </cell>
          <cell r="D4857" t="str">
            <v>CR</v>
          </cell>
          <cell r="E4857" t="str">
            <v>67,83</v>
          </cell>
        </row>
        <row r="4858">
          <cell r="A4858">
            <v>10418</v>
          </cell>
          <cell r="B4858" t="str">
            <v xml:space="preserve">VALVULA DE RETENCAO VERTICAL, DE BRONZE (PN-16), 1", 200 PSI, EXTREMIDADES COM ROSCA                                                                                                                                                                                                                                                                                                                                                                                                                      </v>
          </cell>
          <cell r="C4858" t="str">
            <v xml:space="preserve">UN    </v>
          </cell>
          <cell r="D4858" t="str">
            <v>CR</v>
          </cell>
          <cell r="E4858" t="str">
            <v>79,09</v>
          </cell>
        </row>
        <row r="4859">
          <cell r="A4859">
            <v>12657</v>
          </cell>
          <cell r="B4859" t="str">
            <v xml:space="preserve">VALVULA DE RETENCAO VERTICAL, DE BRONZE (PN-16), 2 1/2", 200 PSI, EXTREMIDADES COM ROSCA                                                                                                                                                                                                                                                                                                                                                                                                                  </v>
          </cell>
          <cell r="C4859" t="str">
            <v xml:space="preserve">UN    </v>
          </cell>
          <cell r="D4859" t="str">
            <v>CR</v>
          </cell>
          <cell r="E4859" t="str">
            <v>319,16</v>
          </cell>
        </row>
        <row r="4860">
          <cell r="A4860">
            <v>10417</v>
          </cell>
          <cell r="B4860" t="str">
            <v xml:space="preserve">VALVULA DE RETENCAO VERTICAL, DE BRONZE (PN-16), 2", 200 PSI, EXTREMIDADES COM ROSCA                                                                                                                                                                                                                                                                                                                                                                                                                      </v>
          </cell>
          <cell r="C4860" t="str">
            <v xml:space="preserve">UN    </v>
          </cell>
          <cell r="D4860" t="str">
            <v>CR</v>
          </cell>
          <cell r="E4860" t="str">
            <v>199,17</v>
          </cell>
        </row>
        <row r="4861">
          <cell r="A4861">
            <v>10413</v>
          </cell>
          <cell r="B4861" t="str">
            <v xml:space="preserve">VALVULA DE RETENCAO VERTICAL, DE BRONZE (PN-16), 3/4", 200 PSI, EXTREMIDADES COM ROSCA                                                                                                                                                                                                                                                                                                                                                                                                                    </v>
          </cell>
          <cell r="C4861" t="str">
            <v xml:space="preserve">UN    </v>
          </cell>
          <cell r="D4861" t="str">
            <v>CR</v>
          </cell>
          <cell r="E4861" t="str">
            <v>72,39</v>
          </cell>
        </row>
        <row r="4862">
          <cell r="A4862">
            <v>10414</v>
          </cell>
          <cell r="B4862" t="str">
            <v xml:space="preserve">VALVULA DE RETENCAO VERTICAL, DE BRONZE (PN-16), 3", 200 PSI, EXTREMIDADES COM ROSCA                                                                                                                                                                                                                                                                                                                                                                                                                      </v>
          </cell>
          <cell r="C4862" t="str">
            <v xml:space="preserve">UN    </v>
          </cell>
          <cell r="D4862" t="str">
            <v>CR</v>
          </cell>
          <cell r="E4862" t="str">
            <v>435,84</v>
          </cell>
        </row>
        <row r="4863">
          <cell r="A4863">
            <v>10415</v>
          </cell>
          <cell r="B4863" t="str">
            <v xml:space="preserve">VALVULA DE RETENCAO VERTICAL, DE BRONZE (PN-16), 4", 200 PSI, EXTREMIDADES COM ROSCA                                                                                                                                                                                                                                                                                                                                                                                                                      </v>
          </cell>
          <cell r="C4863" t="str">
            <v xml:space="preserve">UN    </v>
          </cell>
          <cell r="D4863" t="str">
            <v>CR</v>
          </cell>
          <cell r="E4863" t="str">
            <v>756,42</v>
          </cell>
        </row>
        <row r="4864">
          <cell r="A4864">
            <v>38643</v>
          </cell>
          <cell r="B4864" t="str">
            <v xml:space="preserve">VALVULA EM METAL CROMADO PARA LAVATORIO, 1 " SEM LADRAO                                                                                                                                                                                                                                                                                                                                                                                                                                                   </v>
          </cell>
          <cell r="C4864" t="str">
            <v xml:space="preserve">UN    </v>
          </cell>
          <cell r="D4864" t="str">
            <v>CR</v>
          </cell>
          <cell r="E4864" t="str">
            <v>39,72</v>
          </cell>
        </row>
        <row r="4865">
          <cell r="A4865">
            <v>6157</v>
          </cell>
          <cell r="B4865" t="str">
            <v xml:space="preserve">VALVULA EM METAL CROMADO PARA PIA AMERICANA 3.1/2 X 1.1/2 "                                                                                                                                                                                                                                                                                                                                                                                                                                               </v>
          </cell>
          <cell r="C4865" t="str">
            <v xml:space="preserve">UN    </v>
          </cell>
          <cell r="D4865" t="str">
            <v>CR</v>
          </cell>
          <cell r="E4865" t="str">
            <v>54,26</v>
          </cell>
        </row>
        <row r="4866">
          <cell r="A4866">
            <v>6158</v>
          </cell>
          <cell r="B4866" t="str">
            <v xml:space="preserve">VALVULA EM PLASTICO BRANCO PARA LAVATORIO 1 ", SEM UNHO, COM LADRAO                                                                                                                                                                                                                                                                                                                                                                                                                                       </v>
          </cell>
          <cell r="C4866" t="str">
            <v xml:space="preserve">UN    </v>
          </cell>
          <cell r="D4866" t="str">
            <v>CR</v>
          </cell>
          <cell r="E4866" t="str">
            <v>9,22</v>
          </cell>
        </row>
        <row r="4867">
          <cell r="A4867">
            <v>6153</v>
          </cell>
          <cell r="B4867" t="str">
            <v xml:space="preserve">VALVULA EM PLASTICO BRANCO PARA TANQUE OU LAVATORIO 1 ", SEM UNHO E SEM LADRAO                                                                                                                                                                                                                                                                                                                                                                                                                            </v>
          </cell>
          <cell r="C4867" t="str">
            <v xml:space="preserve">UN    </v>
          </cell>
          <cell r="D4867" t="str">
            <v>CR</v>
          </cell>
          <cell r="E4867" t="str">
            <v>6,35</v>
          </cell>
        </row>
        <row r="4868">
          <cell r="A4868">
            <v>6156</v>
          </cell>
          <cell r="B4868" t="str">
            <v xml:space="preserve">VALVULA EM PLASTICO BRANCO PARA TANQUE 1.1/4 " X 1.1/2 ", SEM UNHO E SEM LADRAO                                                                                                                                                                                                                                                                                                                                                                                                                           </v>
          </cell>
          <cell r="C4868" t="str">
            <v xml:space="preserve">UN    </v>
          </cell>
          <cell r="D4868" t="str">
            <v>CR</v>
          </cell>
          <cell r="E4868" t="str">
            <v>7,91</v>
          </cell>
        </row>
        <row r="4869">
          <cell r="A4869">
            <v>6154</v>
          </cell>
          <cell r="B4869" t="str">
            <v xml:space="preserve">VALVULA EM PLASTICO CROMADO PARA LAVATORIO 1 ", SEM UNHO, COM LADRAO                                                                                                                                                                                                                                                                                                                                                                                                                                      </v>
          </cell>
          <cell r="C4869" t="str">
            <v xml:space="preserve">UN    </v>
          </cell>
          <cell r="D4869" t="str">
            <v>CR</v>
          </cell>
          <cell r="E4869" t="str">
            <v>11,29</v>
          </cell>
        </row>
        <row r="4870">
          <cell r="A4870">
            <v>6155</v>
          </cell>
          <cell r="B4870" t="str">
            <v xml:space="preserve">VALVULA EM PLASTICO CROMADO TIPO AMERICANA PARA PIA DE COZINHA 3.1/2 " X 1.1/2 ", SEM ADAPTADOR                                                                                                                                                                                                                                                                                                                                                                                                           </v>
          </cell>
          <cell r="C4870" t="str">
            <v xml:space="preserve">UN    </v>
          </cell>
          <cell r="D4870" t="str">
            <v>CR</v>
          </cell>
          <cell r="E4870" t="str">
            <v>25,98</v>
          </cell>
        </row>
        <row r="4871">
          <cell r="A4871">
            <v>43595</v>
          </cell>
          <cell r="B4871" t="str">
            <v xml:space="preserve">VARA FINA PARA CREMONA, EM FERRO ZINCADO BRANCO, COM DIAMETRO DE APROX 10 MM E COMPRIMENTO DE 1,20 M                                                                                                                                                                                                                                                                                                                                                                                                      </v>
          </cell>
          <cell r="C4871" t="str">
            <v xml:space="preserve">UN    </v>
          </cell>
          <cell r="D4871" t="str">
            <v>CR</v>
          </cell>
          <cell r="E4871" t="str">
            <v>18,02</v>
          </cell>
        </row>
        <row r="4872">
          <cell r="A4872">
            <v>43596</v>
          </cell>
          <cell r="B4872" t="str">
            <v xml:space="preserve">VARA FINA PARA CREMONA, EM FERRO ZINCADO BRANCO, COM DIAMETRO DE APROX 10 MM E COMPRIMENTO DE 1,50 M                                                                                                                                                                                                                                                                                                                                                                                                      </v>
          </cell>
          <cell r="C4872" t="str">
            <v xml:space="preserve">UN    </v>
          </cell>
          <cell r="D4872" t="str">
            <v>CR</v>
          </cell>
          <cell r="E4872" t="str">
            <v>20,82</v>
          </cell>
        </row>
        <row r="4873">
          <cell r="A4873">
            <v>38108</v>
          </cell>
          <cell r="B4873" t="str">
            <v xml:space="preserve">VARIADOR DE LUMINOSIDADE ROTATIVO (DIMMER) 127 V, 300 W (APENAS MODULO)                                                                                                                                                                                                                                                                                                                                                                                                                                   </v>
          </cell>
          <cell r="C4873" t="str">
            <v xml:space="preserve">UN    </v>
          </cell>
          <cell r="D4873" t="str">
            <v>CR</v>
          </cell>
          <cell r="E4873" t="str">
            <v>51,51</v>
          </cell>
        </row>
        <row r="4874">
          <cell r="A4874">
            <v>38087</v>
          </cell>
          <cell r="B4874" t="str">
            <v xml:space="preserve">VARIADOR DE LUMINOSIDADE ROTATIVO (DIMMER) 127V, 300W, CONJUNTO MONTADO PARA EMBUTIR 4" X 2" (PLACA + SUPORTE + MODULO)                                                                                                                                                                                                                                                                                                                                                                                   </v>
          </cell>
          <cell r="C4874" t="str">
            <v xml:space="preserve">UN    </v>
          </cell>
          <cell r="D4874" t="str">
            <v>CR</v>
          </cell>
          <cell r="E4874" t="str">
            <v>66,25</v>
          </cell>
        </row>
        <row r="4875">
          <cell r="A4875">
            <v>38109</v>
          </cell>
          <cell r="B4875" t="str">
            <v xml:space="preserve">VARIADOR DE LUMINOSIDADE ROTATIVO (DIMMER) 220 V, 600 W (APENAS MODULO)                                                                                                                                                                                                                                                                                                                                                                                                                                   </v>
          </cell>
          <cell r="C4875" t="str">
            <v xml:space="preserve">UN    </v>
          </cell>
          <cell r="D4875" t="str">
            <v>CR</v>
          </cell>
          <cell r="E4875" t="str">
            <v>82,32</v>
          </cell>
        </row>
        <row r="4876">
          <cell r="A4876">
            <v>38088</v>
          </cell>
          <cell r="B4876" t="str">
            <v xml:space="preserve">VARIADOR DE LUMINOSIDADE ROTATIVO (DIMMER) 220V, 600W, CONJUNTO MONTADO PARA EMBUTIR 4" X 2" (PLACA + SUPORTE + MODULO)                                                                                                                                                                                                                                                                                                                                                                                   </v>
          </cell>
          <cell r="C4876" t="str">
            <v xml:space="preserve">UN    </v>
          </cell>
          <cell r="D4876" t="str">
            <v>CR</v>
          </cell>
          <cell r="E4876" t="str">
            <v>86,56</v>
          </cell>
        </row>
        <row r="4877">
          <cell r="A4877">
            <v>38110</v>
          </cell>
          <cell r="B4877" t="str">
            <v xml:space="preserve">VARIADOR DE VELOCIDADE PARA VENTILADOR 127 V, 150 W (APENAS MODULO)                                                                                                                                                                                                                                                                                                                                                                                                                                       </v>
          </cell>
          <cell r="C4877" t="str">
            <v xml:space="preserve">UN    </v>
          </cell>
          <cell r="D4877" t="str">
            <v>CR</v>
          </cell>
          <cell r="E4877" t="str">
            <v>31,66</v>
          </cell>
        </row>
        <row r="4878">
          <cell r="A4878">
            <v>38089</v>
          </cell>
          <cell r="B4878" t="str">
            <v xml:space="preserve">VARIADOR DE VELOCIDADE PARA VENTILADOR 127V, 150W + 2 INTERRUPTORES PARALELOS, PARA REVERSAO E LAMPADA, CONJUNTO MONTADO PARA EMBUTIR 4" X 2" (PLACA + SUPORTE + MODULOS)                                                                                                                                                                                                                                                                                                                                 </v>
          </cell>
          <cell r="C4878" t="str">
            <v xml:space="preserve">UN    </v>
          </cell>
          <cell r="D4878" t="str">
            <v>CR</v>
          </cell>
          <cell r="E4878" t="str">
            <v>55,18</v>
          </cell>
        </row>
        <row r="4879">
          <cell r="A4879">
            <v>38111</v>
          </cell>
          <cell r="B4879" t="str">
            <v xml:space="preserve">VARIADOR DE VELOCIDADE PARA VENTILADOR 220 V, 250 W (APENAS MODULO)                                                                                                                                                                                                                                                                                                                                                                                                                                       </v>
          </cell>
          <cell r="C4879" t="str">
            <v xml:space="preserve">UN    </v>
          </cell>
          <cell r="D4879" t="str">
            <v>CR</v>
          </cell>
          <cell r="E4879" t="str">
            <v>35,41</v>
          </cell>
        </row>
        <row r="4880">
          <cell r="A4880">
            <v>38090</v>
          </cell>
          <cell r="B4880" t="str">
            <v xml:space="preserve">VARIADOR DE VELOCIDADE PARA VENTILADOR 220V, 250W + 2 INTERRUPTORES PARALELOS, PARA REVERSAO E LAMPADA, CONJUNTO MONTADO PARA EMBUTIR 4" X 2" (PLACA + SUPORTE + MODULOS)                                                                                                                                                                                                                                                                                                                                 </v>
          </cell>
          <cell r="C4880" t="str">
            <v xml:space="preserve">UN    </v>
          </cell>
          <cell r="D4880" t="str">
            <v>CR</v>
          </cell>
          <cell r="E4880" t="str">
            <v>57,03</v>
          </cell>
        </row>
        <row r="4881">
          <cell r="A4881">
            <v>13726</v>
          </cell>
          <cell r="B4881" t="str">
            <v xml:space="preserve">VASSOURA MECANICA REBOCAVEL COM ESCOVA CILINDRICA LARGURA UTIL DE VARRIMENTO = 2,44M                                                                                                                                                                                                                                                                                                                                                                                                                      </v>
          </cell>
          <cell r="C4881" t="str">
            <v xml:space="preserve">UN    </v>
          </cell>
          <cell r="D4881" t="str">
            <v>CR</v>
          </cell>
          <cell r="E4881" t="str">
            <v>73.280,61</v>
          </cell>
        </row>
        <row r="4882">
          <cell r="A4882">
            <v>38400</v>
          </cell>
          <cell r="B4882" t="str">
            <v xml:space="preserve">VASSOURA 40 CM COM CABO                                                                                                                                                                                                                                                                                                                                                                                                                                                                                   </v>
          </cell>
          <cell r="C4882" t="str">
            <v xml:space="preserve">UN    </v>
          </cell>
          <cell r="D4882" t="str">
            <v>CR</v>
          </cell>
          <cell r="E4882" t="str">
            <v>12,41</v>
          </cell>
        </row>
        <row r="4883">
          <cell r="A4883">
            <v>12627</v>
          </cell>
          <cell r="B4883" t="str">
            <v xml:space="preserve">VEDACAO DE CALHA, EM BORRACHA COR PRETA, MEDIDA ENTRE 119 E 170 MM, PARA DRENAGEM PLUVIAL PREDIAL                                                                                                                                                                                                                                                                                                                                                                                                         </v>
          </cell>
          <cell r="C4883" t="str">
            <v xml:space="preserve">UN    </v>
          </cell>
          <cell r="D4883" t="str">
            <v>CR</v>
          </cell>
          <cell r="E4883" t="str">
            <v>1,35</v>
          </cell>
        </row>
        <row r="4884">
          <cell r="A4884">
            <v>39996</v>
          </cell>
          <cell r="B4884" t="str">
            <v xml:space="preserve">VERGALHAO ZINCADO ROSCA TOTAL, 1/4 " (6,3 MM)                                                                                                                                                                                                                                                                                                                                                                                                                                                             </v>
          </cell>
          <cell r="C4884" t="str">
            <v xml:space="preserve">M     </v>
          </cell>
          <cell r="D4884" t="str">
            <v>CR</v>
          </cell>
          <cell r="E4884" t="str">
            <v>2,81</v>
          </cell>
        </row>
        <row r="4885">
          <cell r="A4885">
            <v>10478</v>
          </cell>
          <cell r="B4885" t="str">
            <v xml:space="preserve">VERNIZ A BASE RESINA ALQUIDICA COM POLIURETANO PARA MADEIRA, COM FILTRO SOLAR, BRILHANTE, USO INTERNO E EXTERNO                                                                                                                                                                                                                                                                                                                                                                                           </v>
          </cell>
          <cell r="C4885" t="str">
            <v xml:space="preserve">L     </v>
          </cell>
          <cell r="D4885" t="str">
            <v xml:space="preserve">C </v>
          </cell>
          <cell r="E4885" t="str">
            <v>41,01</v>
          </cell>
        </row>
        <row r="4886">
          <cell r="A4886">
            <v>10481</v>
          </cell>
          <cell r="B4886" t="str">
            <v xml:space="preserve">VERNIZ MARITIMO PREMIUM PARA MADEIRA, COM FILTRO SOLAR, BRILHANTE, USO INTERNO E EXTERNO                                                                                                                                                                                                                                                                                                                                                                                                                  </v>
          </cell>
          <cell r="C4886" t="str">
            <v xml:space="preserve">L     </v>
          </cell>
          <cell r="D4886" t="str">
            <v>CR</v>
          </cell>
          <cell r="E4886" t="str">
            <v>36,47</v>
          </cell>
        </row>
        <row r="4887">
          <cell r="A4887">
            <v>10475</v>
          </cell>
          <cell r="B4887" t="str">
            <v xml:space="preserve">VERNIZ TIPO COPAL PARA MADEIRA, BRILHANTE, USO INTERNO                                                                                                                                                                                                                                                                                                                                                                                                                                                    </v>
          </cell>
          <cell r="C4887" t="str">
            <v xml:space="preserve">L     </v>
          </cell>
          <cell r="D4887" t="str">
            <v>CR</v>
          </cell>
          <cell r="E4887" t="str">
            <v>35,29</v>
          </cell>
        </row>
        <row r="4888">
          <cell r="A4888">
            <v>4030</v>
          </cell>
          <cell r="B4888" t="str">
            <v xml:space="preserve">VEU DE POLIESTER PARA IMPERMEABILIZACAO                                                                                                                                                                                                                                                                                                                                                                                                                                                                   </v>
          </cell>
          <cell r="C4888" t="str">
            <v xml:space="preserve">M2    </v>
          </cell>
          <cell r="D4888" t="str">
            <v>CR</v>
          </cell>
          <cell r="E4888" t="str">
            <v>7,73</v>
          </cell>
        </row>
        <row r="4889">
          <cell r="A4889">
            <v>4031</v>
          </cell>
          <cell r="B4889" t="str">
            <v xml:space="preserve">VEU DE VIDRO/VEU DE SUPERFICIE 30 A 35 G/M2                                                                                                                                                                                                                                                                                                                                                                                                                                                               </v>
          </cell>
          <cell r="C4889" t="str">
            <v xml:space="preserve">M2    </v>
          </cell>
          <cell r="D4889" t="str">
            <v>CR</v>
          </cell>
          <cell r="E4889" t="str">
            <v>36,35</v>
          </cell>
        </row>
        <row r="4890">
          <cell r="A4890">
            <v>39399</v>
          </cell>
          <cell r="B4890" t="str">
            <v xml:space="preserve">VIBRADOR DE IMERSAO, COM PONTEIRA DE *35* MM, MANGOTE DE 5 M, SEM MOTOR                                                                                                                                                                                                                                                                                                                                                                                                                                   </v>
          </cell>
          <cell r="C4890" t="str">
            <v xml:space="preserve">UN    </v>
          </cell>
          <cell r="D4890" t="str">
            <v>CR</v>
          </cell>
          <cell r="E4890" t="str">
            <v>1.360,93</v>
          </cell>
        </row>
        <row r="4891">
          <cell r="A4891">
            <v>39400</v>
          </cell>
          <cell r="B4891" t="str">
            <v xml:space="preserve">VIBRADOR DE IMERSAO, COM PONTEIRA DE *45* MM, MANGOTE DE 5 M, SEM MOTOR.                                                                                                                                                                                                                                                                                                                                                                                                                                  </v>
          </cell>
          <cell r="C4891" t="str">
            <v xml:space="preserve">UN    </v>
          </cell>
          <cell r="D4891" t="str">
            <v>CR</v>
          </cell>
          <cell r="E4891" t="str">
            <v>1.479,28</v>
          </cell>
        </row>
        <row r="4892">
          <cell r="A4892">
            <v>39401</v>
          </cell>
          <cell r="B4892" t="str">
            <v xml:space="preserve">VIBRADOR DE IMERSAO, COM PONTEIRA DE *60* MM, MANGOTE DE 5 M, SEM MOTOR.                                                                                                                                                                                                                                                                                                                                                                                                                                  </v>
          </cell>
          <cell r="C4892" t="str">
            <v xml:space="preserve">UN    </v>
          </cell>
          <cell r="D4892" t="str">
            <v>CR</v>
          </cell>
          <cell r="E4892" t="str">
            <v>1.659,39</v>
          </cell>
        </row>
        <row r="4893">
          <cell r="A4893">
            <v>11652</v>
          </cell>
          <cell r="B4893" t="str">
            <v xml:space="preserve">VIBRADOR DE IMERSAO, DIAMETRO DA PONTEIRA DE *35* MM, COM MOTOR 4 TEMPOS A GASOLINA DE 5,5 HP (5,5 CV)                                                                                                                                                                                                                                                                                                                                                                                                    </v>
          </cell>
          <cell r="C4893" t="str">
            <v xml:space="preserve">UN    </v>
          </cell>
          <cell r="D4893" t="str">
            <v xml:space="preserve">C </v>
          </cell>
          <cell r="E4893" t="str">
            <v>3.570,00</v>
          </cell>
        </row>
        <row r="4894">
          <cell r="A4894">
            <v>13896</v>
          </cell>
          <cell r="B4894" t="str">
            <v xml:space="preserve">VIBRADOR DE IMERSAO, DIAMETRO DA PONTEIRA DE *45* MM, COM MOTOR ELETRICO TRIFASICO DE 2 HP (2 CV)                                                                                                                                                                                                                                                                                                                                                                                                         </v>
          </cell>
          <cell r="C4894" t="str">
            <v xml:space="preserve">UN    </v>
          </cell>
          <cell r="D4894" t="str">
            <v>CR</v>
          </cell>
          <cell r="E4894" t="str">
            <v>3.202,60</v>
          </cell>
        </row>
        <row r="4895">
          <cell r="A4895">
            <v>13475</v>
          </cell>
          <cell r="B4895" t="str">
            <v xml:space="preserve">VIBRADOR DE IMERSAO, DIAMETRO DA PONTEIRA DE *45* MM, COM MOTOR 4 TEMPOS A GASOLINA DE 5,5 HP (5,5 CV)                                                                                                                                                                                                                                                                                                                                                                                                    </v>
          </cell>
          <cell r="C4895" t="str">
            <v xml:space="preserve">UN    </v>
          </cell>
          <cell r="D4895" t="str">
            <v>CR</v>
          </cell>
          <cell r="E4895" t="str">
            <v>3.901,15</v>
          </cell>
        </row>
        <row r="4896">
          <cell r="A4896">
            <v>44491</v>
          </cell>
          <cell r="B4896" t="str">
            <v xml:space="preserve">VIBROACABADORA DE ASFALTO SOBRE ESTEIRAS, LARG. PAVIM. MAX. 8,00 M, POT. 100 KW/ 134 HP, CAP.  600 T/ H                                                                                                                                                                                                                                                                                                                                                                                                   </v>
          </cell>
          <cell r="C4896" t="str">
            <v xml:space="preserve">UN    </v>
          </cell>
          <cell r="D4896" t="str">
            <v>CR</v>
          </cell>
          <cell r="E4896" t="str">
            <v>4.561.370,04</v>
          </cell>
        </row>
        <row r="4897">
          <cell r="A4897">
            <v>44470</v>
          </cell>
          <cell r="B4897" t="str">
            <v xml:space="preserve">VIBROACABADORA DE ASFALTO SOBRE ESTEIRAS, LARG. PAVIM. 2,13 M A 4,55 M, POT. 74 KW/ 100 HP, CAP. 400  T/ H                                                                                                                                                                                                                                                                                                                                                                                                </v>
          </cell>
          <cell r="C4897" t="str">
            <v xml:space="preserve">UN    </v>
          </cell>
          <cell r="D4897" t="str">
            <v>CR</v>
          </cell>
          <cell r="E4897" t="str">
            <v>1.920.283,84</v>
          </cell>
        </row>
        <row r="4898">
          <cell r="A4898">
            <v>13476</v>
          </cell>
          <cell r="B4898" t="str">
            <v xml:space="preserve">VIBROACABADORA DE ASFALTO SOBRE ESTEIRAS, LARG. PAVIM. 2,60 M A 5,75 M, POT. 110 HP, CAP. 450 T/ H                                                                                                                                                                                                                                                                                                                                                                                                        </v>
          </cell>
          <cell r="C4898" t="str">
            <v xml:space="preserve">UN    </v>
          </cell>
          <cell r="D4898" t="str">
            <v>CR</v>
          </cell>
          <cell r="E4898" t="str">
            <v>1.934.199,08</v>
          </cell>
        </row>
        <row r="4899">
          <cell r="A4899">
            <v>10488</v>
          </cell>
          <cell r="B4899" t="str">
            <v xml:space="preserve">VIBROACABADORA DE ASFALTO SOBRE ESTEIRAS, LARG. PAVIMENT. 1,90 A 5,3 M, POT. 78 KW/105 HP, CAP. 450 T/H                                                                                                                                                                                                                                                                                                                                                                                                   </v>
          </cell>
          <cell r="C4899" t="str">
            <v xml:space="preserve">UN    </v>
          </cell>
          <cell r="D4899" t="str">
            <v xml:space="preserve">C </v>
          </cell>
          <cell r="E4899" t="str">
            <v>2.343.303,00</v>
          </cell>
        </row>
        <row r="4900">
          <cell r="A4900">
            <v>13606</v>
          </cell>
          <cell r="B4900" t="str">
            <v xml:space="preserve">VIBROACABADORA DE ASFALTO SOBRE RODAS, LARGURA DE PAVIMENTACAO DE 1,70 A 4,20 M, POTENCIA 78 KW/105 HP, CAPACIDADE 300 T/H                                                                                                                                                                                                                                                                                                                                                                                </v>
          </cell>
          <cell r="C4900" t="str">
            <v xml:space="preserve">UN    </v>
          </cell>
          <cell r="D4900" t="str">
            <v>CR</v>
          </cell>
          <cell r="E4900" t="str">
            <v>2.076.132,94</v>
          </cell>
        </row>
        <row r="4901">
          <cell r="A4901">
            <v>10489</v>
          </cell>
          <cell r="B4901" t="str">
            <v xml:space="preserve">VIDRACEIRO (HORISTA)                                                                                                                                                                                                                                                                                                                                                                                                                                                                                      </v>
          </cell>
          <cell r="C4901" t="str">
            <v xml:space="preserve">H     </v>
          </cell>
          <cell r="D4901" t="str">
            <v>CR</v>
          </cell>
          <cell r="E4901" t="str">
            <v>19,33</v>
          </cell>
        </row>
        <row r="4902">
          <cell r="A4902">
            <v>41073</v>
          </cell>
          <cell r="B4902" t="str">
            <v xml:space="preserve">VIDRACEIRO (MENSALISTA)                                                                                                                                                                                                                                                                                                                                                                                                                                                                                   </v>
          </cell>
          <cell r="C4902" t="str">
            <v xml:space="preserve">MES   </v>
          </cell>
          <cell r="D4902" t="str">
            <v>CR</v>
          </cell>
          <cell r="E4902" t="str">
            <v>3.385,71</v>
          </cell>
        </row>
        <row r="4903">
          <cell r="A4903">
            <v>34391</v>
          </cell>
          <cell r="B4903" t="str">
            <v xml:space="preserve">VIDRO COMUM LAMINADO LISO INCOLOR DUPLO, ESPESSURA TOTAL 8 MM (CADA CAMADA DE 4 MM) - COLOCADO                                                                                                                                                                                                                                                                                                                                                                                                            </v>
          </cell>
          <cell r="C4903" t="str">
            <v xml:space="preserve">M2    </v>
          </cell>
          <cell r="D4903" t="str">
            <v>CR</v>
          </cell>
          <cell r="E4903" t="str">
            <v>766,00</v>
          </cell>
        </row>
        <row r="4904">
          <cell r="A4904">
            <v>10496</v>
          </cell>
          <cell r="B4904" t="str">
            <v xml:space="preserve">VIDRO COMUM LAMINADO, LISO, INCOLOR, DUPLO, ESPESSURA TOTAL 6 MM (CADA CAMADA E= 3 MM) - COLOCADO                                                                                                                                                                                                                                                                                                                                                                                                         </v>
          </cell>
          <cell r="C4904" t="str">
            <v xml:space="preserve">M2    </v>
          </cell>
          <cell r="D4904" t="str">
            <v>CR</v>
          </cell>
          <cell r="E4904" t="str">
            <v>666,66</v>
          </cell>
        </row>
        <row r="4905">
          <cell r="A4905">
            <v>10497</v>
          </cell>
          <cell r="B4905" t="str">
            <v xml:space="preserve">VIDRO COMUM LAMINADO, LISO, INCOLOR, TRIPLO, ESPESSURA TOTAL 12 MM (CADA CAMADA E=  4 MM) - COLOCADO                                                                                                                                                                                                                                                                                                                                                                                                      </v>
          </cell>
          <cell r="C4905" t="str">
            <v xml:space="preserve">M2    </v>
          </cell>
          <cell r="D4905" t="str">
            <v>CR</v>
          </cell>
          <cell r="E4905" t="str">
            <v>1.733,33</v>
          </cell>
        </row>
        <row r="4906">
          <cell r="A4906">
            <v>10504</v>
          </cell>
          <cell r="B4906" t="str">
            <v xml:space="preserve">VIDRO COMUM LAMINADO, LISO, INCOLOR, TRIPLO, ESPESSURA TOTAL 15 MM (CADA CAMADA E = 5 MM) - COLOCADO                                                                                                                                                                                                                                                                                                                                                                                                      </v>
          </cell>
          <cell r="C4906" t="str">
            <v xml:space="preserve">M2    </v>
          </cell>
          <cell r="D4906" t="str">
            <v>CR</v>
          </cell>
          <cell r="E4906" t="str">
            <v>2.026,66</v>
          </cell>
        </row>
        <row r="4907">
          <cell r="A4907">
            <v>34390</v>
          </cell>
          <cell r="B4907" t="str">
            <v xml:space="preserve">VIDRO CRISTAL COLORIDO, 10 MM, PINTADO NA COR BRANCA                                                                                                                                                                                                                                                                                                                                                                                                                                                      </v>
          </cell>
          <cell r="C4907" t="str">
            <v xml:space="preserve">M2    </v>
          </cell>
          <cell r="D4907" t="str">
            <v>CR</v>
          </cell>
          <cell r="E4907" t="str">
            <v>597,33</v>
          </cell>
        </row>
        <row r="4908">
          <cell r="A4908">
            <v>34389</v>
          </cell>
          <cell r="B4908" t="str">
            <v xml:space="preserve">VIDRO CRISTAL COLORIDO, 4 MM, PINTADO NA COR BRANCA                                                                                                                                                                                                                                                                                                                                                                                                                                                       </v>
          </cell>
          <cell r="C4908" t="str">
            <v xml:space="preserve">M2    </v>
          </cell>
          <cell r="D4908" t="str">
            <v>CR</v>
          </cell>
          <cell r="E4908" t="str">
            <v>186,66</v>
          </cell>
        </row>
        <row r="4909">
          <cell r="A4909">
            <v>34388</v>
          </cell>
          <cell r="B4909" t="str">
            <v xml:space="preserve">VIDRO CRISTAL COLORIDO, 6 MM, PINTADO NA COR BRANCA                                                                                                                                                                                                                                                                                                                                                                                                                                                       </v>
          </cell>
          <cell r="C4909" t="str">
            <v xml:space="preserve">M2    </v>
          </cell>
          <cell r="D4909" t="str">
            <v>CR</v>
          </cell>
          <cell r="E4909" t="str">
            <v>265,30</v>
          </cell>
        </row>
        <row r="4910">
          <cell r="A4910">
            <v>34387</v>
          </cell>
          <cell r="B4910" t="str">
            <v xml:space="preserve">VIDRO CRISTAL COLORIDO, 8 MM, PINTADO NA COR BRANCA                                                                                                                                                                                                                                                                                                                                                                                                                                                       </v>
          </cell>
          <cell r="C4910" t="str">
            <v xml:space="preserve">M2    </v>
          </cell>
          <cell r="D4910" t="str">
            <v>CR</v>
          </cell>
          <cell r="E4910" t="str">
            <v>430,66</v>
          </cell>
        </row>
        <row r="4911">
          <cell r="A4911">
            <v>11188</v>
          </cell>
          <cell r="B4911" t="str">
            <v xml:space="preserve">VIDRO LISO FUME E = 4MM - SEM COLOCACAO                                                                                                                                                                                                                                                                                                                                                                                                                                                                   </v>
          </cell>
          <cell r="C4911" t="str">
            <v xml:space="preserve">M2    </v>
          </cell>
          <cell r="D4911" t="str">
            <v>CR</v>
          </cell>
          <cell r="E4911" t="str">
            <v>213,33</v>
          </cell>
        </row>
        <row r="4912">
          <cell r="A4912">
            <v>11189</v>
          </cell>
          <cell r="B4912" t="str">
            <v xml:space="preserve">VIDRO LISO FUME E = 6MM - SEM COLOCACAO                                                                                                                                                                                                                                                                                                                                                                                                                                                                   </v>
          </cell>
          <cell r="C4912" t="str">
            <v xml:space="preserve">M2    </v>
          </cell>
          <cell r="D4912" t="str">
            <v>CR</v>
          </cell>
          <cell r="E4912" t="str">
            <v>320,00</v>
          </cell>
        </row>
        <row r="4913">
          <cell r="A4913">
            <v>21107</v>
          </cell>
          <cell r="B4913" t="str">
            <v xml:space="preserve">VIDRO LISO FUME, E = 5 MM - SEM COLOCACAO                                                                                                                                                                                                                                                                                                                                                                                                                                                                 </v>
          </cell>
          <cell r="C4913" t="str">
            <v xml:space="preserve">M2    </v>
          </cell>
          <cell r="D4913" t="str">
            <v>CR</v>
          </cell>
          <cell r="E4913" t="str">
            <v>230,29</v>
          </cell>
        </row>
        <row r="4914">
          <cell r="A4914">
            <v>34386</v>
          </cell>
          <cell r="B4914" t="str">
            <v xml:space="preserve">VIDRO LISO INCOLOR 10 MM - SEM COLOCACAO                                                                                                                                                                                                                                                                                                                                                                                                                                                                  </v>
          </cell>
          <cell r="C4914" t="str">
            <v xml:space="preserve">M2    </v>
          </cell>
          <cell r="D4914" t="str">
            <v>CR</v>
          </cell>
          <cell r="E4914" t="str">
            <v>400,00</v>
          </cell>
        </row>
        <row r="4915">
          <cell r="A4915">
            <v>10490</v>
          </cell>
          <cell r="B4915" t="str">
            <v xml:space="preserve">VIDRO LISO INCOLOR 2 A 3 MM - SEM COLOCACAO                                                                                                                                                                                                                                                                                                                                                                                                                                                               </v>
          </cell>
          <cell r="C4915" t="str">
            <v xml:space="preserve">M2    </v>
          </cell>
          <cell r="D4915" t="str">
            <v>CR</v>
          </cell>
          <cell r="E4915" t="str">
            <v>140,00</v>
          </cell>
        </row>
        <row r="4916">
          <cell r="A4916">
            <v>10492</v>
          </cell>
          <cell r="B4916" t="str">
            <v xml:space="preserve">VIDRO LISO INCOLOR 4MM - SEM COLOCACAO                                                                                                                                                                                                                                                                                                                                                                                                                                                                    </v>
          </cell>
          <cell r="C4916" t="str">
            <v xml:space="preserve">M2    </v>
          </cell>
          <cell r="D4916" t="str">
            <v xml:space="preserve">C </v>
          </cell>
          <cell r="E4916" t="str">
            <v>160,00</v>
          </cell>
        </row>
        <row r="4917">
          <cell r="A4917">
            <v>10493</v>
          </cell>
          <cell r="B4917" t="str">
            <v xml:space="preserve">VIDRO LISO INCOLOR 5MM - SEM COLOCACAO                                                                                                                                                                                                                                                                                                                                                                                                                                                                    </v>
          </cell>
          <cell r="C4917" t="str">
            <v xml:space="preserve">M2    </v>
          </cell>
          <cell r="D4917" t="str">
            <v>CR</v>
          </cell>
          <cell r="E4917" t="str">
            <v>186,66</v>
          </cell>
        </row>
        <row r="4918">
          <cell r="A4918">
            <v>10491</v>
          </cell>
          <cell r="B4918" t="str">
            <v xml:space="preserve">VIDRO LISO INCOLOR 6 MM - SEM COLOCACAO                                                                                                                                                                                                                                                                                                                                                                                                                                                                   </v>
          </cell>
          <cell r="C4918" t="str">
            <v xml:space="preserve">M2    </v>
          </cell>
          <cell r="D4918" t="str">
            <v>CR</v>
          </cell>
          <cell r="E4918" t="str">
            <v>226,66</v>
          </cell>
        </row>
        <row r="4919">
          <cell r="A4919">
            <v>34385</v>
          </cell>
          <cell r="B4919" t="str">
            <v xml:space="preserve">VIDRO LISO INCOLOR 8MM  -  SEM COLOCACAO                                                                                                                                                                                                                                                                                                                                                                                                                                                                  </v>
          </cell>
          <cell r="C4919" t="str">
            <v xml:space="preserve">M2    </v>
          </cell>
          <cell r="D4919" t="str">
            <v>CR</v>
          </cell>
          <cell r="E4919" t="str">
            <v>330,66</v>
          </cell>
        </row>
        <row r="4920">
          <cell r="A4920">
            <v>10499</v>
          </cell>
          <cell r="B4920" t="str">
            <v xml:space="preserve">VIDRO MARTELADO OU CANELADO, 4 MM - SEM COLOCACAO                                                                                                                                                                                                                                                                                                                                                                                                                                                         </v>
          </cell>
          <cell r="C4920" t="str">
            <v xml:space="preserve">M2    </v>
          </cell>
          <cell r="D4920" t="str">
            <v>CR</v>
          </cell>
          <cell r="E4920" t="str">
            <v>133,33</v>
          </cell>
        </row>
        <row r="4921">
          <cell r="A4921">
            <v>34384</v>
          </cell>
          <cell r="B4921" t="str">
            <v xml:space="preserve">VIDRO PLANO ARAMADO E = 6 MM - SEM COLOCACAO                                                                                                                                                                                                                                                                                                                                                                                                                                                              </v>
          </cell>
          <cell r="C4921" t="str">
            <v xml:space="preserve">M2    </v>
          </cell>
          <cell r="D4921" t="str">
            <v>CR</v>
          </cell>
          <cell r="E4921" t="str">
            <v>400,00</v>
          </cell>
        </row>
        <row r="4922">
          <cell r="A4922">
            <v>11185</v>
          </cell>
          <cell r="B4922" t="str">
            <v xml:space="preserve">VIDRO PLANO ARAMADO E = 7MM - SEM COLOCACAO                                                                                                                                                                                                                                                                                                                                                                                                                                                               </v>
          </cell>
          <cell r="C4922" t="str">
            <v xml:space="preserve">M2    </v>
          </cell>
          <cell r="D4922" t="str">
            <v>CR</v>
          </cell>
          <cell r="E4922" t="str">
            <v>413,33</v>
          </cell>
        </row>
        <row r="4923">
          <cell r="A4923">
            <v>10507</v>
          </cell>
          <cell r="B4923" t="str">
            <v xml:space="preserve">VIDRO TEMPERADO INCOLOR E = 10 MM, SEM COLOCACAO                                                                                                                                                                                                                                                                                                                                                                                                                                                          </v>
          </cell>
          <cell r="C4923" t="str">
            <v xml:space="preserve">M2    </v>
          </cell>
          <cell r="D4923" t="str">
            <v>CR</v>
          </cell>
          <cell r="E4923" t="str">
            <v>439,16</v>
          </cell>
        </row>
        <row r="4924">
          <cell r="A4924">
            <v>10505</v>
          </cell>
          <cell r="B4924" t="str">
            <v xml:space="preserve">VIDRO TEMPERADO INCOLOR E = 6 MM, SEM COLOCACAO                                                                                                                                                                                                                                                                                                                                                                                                                                                           </v>
          </cell>
          <cell r="C4924" t="str">
            <v xml:space="preserve">M2    </v>
          </cell>
          <cell r="D4924" t="str">
            <v>CR</v>
          </cell>
          <cell r="E4924" t="str">
            <v>259,13</v>
          </cell>
        </row>
        <row r="4925">
          <cell r="A4925">
            <v>10506</v>
          </cell>
          <cell r="B4925" t="str">
            <v xml:space="preserve">VIDRO TEMPERADO INCOLOR E = 8 MM, SEM COLOCACAO                                                                                                                                                                                                                                                                                                                                                                                                                                                           </v>
          </cell>
          <cell r="C4925" t="str">
            <v xml:space="preserve">M2    </v>
          </cell>
          <cell r="D4925" t="str">
            <v>CR</v>
          </cell>
          <cell r="E4925" t="str">
            <v>338,28</v>
          </cell>
        </row>
        <row r="4926">
          <cell r="A4926">
            <v>5031</v>
          </cell>
          <cell r="B4926" t="str">
            <v xml:space="preserve">VIDRO TEMPERADO INCOLOR PARA PORTA DE ABRIR, E = 10 MM (SEM FERRAGENS E SEM COLOCACAO)                                                                                                                                                                                                                                                                                                                                                                                                                    </v>
          </cell>
          <cell r="C4926" t="str">
            <v xml:space="preserve">M2    </v>
          </cell>
          <cell r="D4926" t="str">
            <v xml:space="preserve">C </v>
          </cell>
          <cell r="E4926" t="str">
            <v>475,00</v>
          </cell>
        </row>
        <row r="4927">
          <cell r="A4927">
            <v>10502</v>
          </cell>
          <cell r="B4927" t="str">
            <v xml:space="preserve">VIDRO TEMPERADO VERDE E = 10 MM, SEM COLOCACAO                                                                                                                                                                                                                                                                                                                                                                                                                                                            </v>
          </cell>
          <cell r="C4927" t="str">
            <v xml:space="preserve">M2    </v>
          </cell>
          <cell r="D4927" t="str">
            <v>CR</v>
          </cell>
          <cell r="E4927" t="str">
            <v>553,48</v>
          </cell>
        </row>
        <row r="4928">
          <cell r="A4928">
            <v>10501</v>
          </cell>
          <cell r="B4928" t="str">
            <v xml:space="preserve">VIDRO TEMPERADO VERDE E = 6 MM, SEM COLOCACAO                                                                                                                                                                                                                                                                                                                                                                                                                                                             </v>
          </cell>
          <cell r="C4928" t="str">
            <v xml:space="preserve">M2    </v>
          </cell>
          <cell r="D4928" t="str">
            <v>CR</v>
          </cell>
          <cell r="E4928" t="str">
            <v>312,70</v>
          </cell>
        </row>
        <row r="4929">
          <cell r="A4929">
            <v>10503</v>
          </cell>
          <cell r="B4929" t="str">
            <v xml:space="preserve">VIDRO TEMPERADO VERDE E = 8 MM, SEM COLOCACAO                                                                                                                                                                                                                                                                                                                                                                                                                                                             </v>
          </cell>
          <cell r="C4929" t="str">
            <v xml:space="preserve">M2    </v>
          </cell>
          <cell r="D4929" t="str">
            <v>CR</v>
          </cell>
          <cell r="E4929" t="str">
            <v>422,46</v>
          </cell>
        </row>
        <row r="4930">
          <cell r="A4930">
            <v>4500</v>
          </cell>
          <cell r="B4930" t="str">
            <v xml:space="preserve">VIGA *7,5 X 10* CM EM PINUS, MISTA OU EQUIVALENTE DA REGIAO - BRUTA                                                                                                                                                                                                                                                                                                                                                                                                                                       </v>
          </cell>
          <cell r="C4930" t="str">
            <v xml:space="preserve">M     </v>
          </cell>
          <cell r="D4930" t="str">
            <v>CR</v>
          </cell>
          <cell r="E4930" t="str">
            <v>14,65</v>
          </cell>
        </row>
        <row r="4931">
          <cell r="A4931">
            <v>4448</v>
          </cell>
          <cell r="B4931" t="str">
            <v xml:space="preserve">VIGA *7,5 X 15 CM EM PINUS, MISTA OU EQUIVALENTE DA REGIAO - BRUTA                                                                                                                                                                                                                                                                                                                                                                                                                                        </v>
          </cell>
          <cell r="C4931" t="str">
            <v xml:space="preserve">M     </v>
          </cell>
          <cell r="D4931" t="str">
            <v>CR</v>
          </cell>
          <cell r="E4931" t="str">
            <v>20,12</v>
          </cell>
        </row>
        <row r="4932">
          <cell r="A4932">
            <v>20213</v>
          </cell>
          <cell r="B4932" t="str">
            <v xml:space="preserve">VIGA APARELHADA *6 X 12* CM, EM MACARANDUBA/MASSARANDUBA, ANGELIM OU EQUIVALENTE DA REGIAO                                                                                                                                                                                                                                                                                                                                                                                                                </v>
          </cell>
          <cell r="C4932" t="str">
            <v xml:space="preserve">M     </v>
          </cell>
          <cell r="D4932" t="str">
            <v>CR</v>
          </cell>
          <cell r="E4932" t="str">
            <v>30,61</v>
          </cell>
        </row>
        <row r="4933">
          <cell r="A4933">
            <v>20211</v>
          </cell>
          <cell r="B4933" t="str">
            <v xml:space="preserve">VIGA APARELHADA *6 X 16* CM, EM MACARANDUBA/MASSARANDUBA, ANGELIM OU EQUIVALENTE DA REGIAO                                                                                                                                                                                                                                                                                                                                                                                                                </v>
          </cell>
          <cell r="C4933" t="str">
            <v xml:space="preserve">M     </v>
          </cell>
          <cell r="D4933" t="str">
            <v>CR</v>
          </cell>
          <cell r="E4933" t="str">
            <v>40,53</v>
          </cell>
        </row>
        <row r="4934">
          <cell r="A4934">
            <v>40270</v>
          </cell>
          <cell r="B4934" t="str">
            <v xml:space="preserve">VIGA DE ESCORAMAENTO H20, DE MADEIRA, PESO DE 5,00 A 5,20 KG/M, COM EXTREMIDADES PLASTICAS                                                                                                                                                                                                                                                                                                                                                                                                                </v>
          </cell>
          <cell r="C4934" t="str">
            <v xml:space="preserve">M     </v>
          </cell>
          <cell r="D4934" t="str">
            <v xml:space="preserve">C </v>
          </cell>
          <cell r="E4934" t="str">
            <v>126,05</v>
          </cell>
        </row>
        <row r="4935">
          <cell r="A4935">
            <v>4425</v>
          </cell>
          <cell r="B4935" t="str">
            <v xml:space="preserve">VIGA NAO APARELHADA *6 X 12* CM, EM MACARANDUBA/MASSARANDUBA, ANGELIM OU EQUIVALENTE DA REGIAO - BRUTA                                                                                                                                                                                                                                                                                                                                                                                                    </v>
          </cell>
          <cell r="C4935" t="str">
            <v xml:space="preserve">M     </v>
          </cell>
          <cell r="D4935" t="str">
            <v>CR</v>
          </cell>
          <cell r="E4935" t="str">
            <v>33,50</v>
          </cell>
        </row>
        <row r="4936">
          <cell r="A4936">
            <v>4472</v>
          </cell>
          <cell r="B4936" t="str">
            <v xml:space="preserve">VIGA NAO APARELHADA *6 X 16* CM, EM MACARANDUBA/MASSARANDUBA, ANGELIM OU EQUIVALENTE DA REGIAO - BRUTA                                                                                                                                                                                                                                                                                                                                                                                                    </v>
          </cell>
          <cell r="C4936" t="str">
            <v xml:space="preserve">M     </v>
          </cell>
          <cell r="D4936" t="str">
            <v>CR</v>
          </cell>
          <cell r="E4936" t="str">
            <v>41,85</v>
          </cell>
        </row>
        <row r="4937">
          <cell r="A4937">
            <v>35272</v>
          </cell>
          <cell r="B4937" t="str">
            <v xml:space="preserve">VIGA NAO APARELHADA *6 X 20* CM, EM MACARANDUBA/MASSARANDUBA, ANGELIM OU EQUIVALENTE DA REGIAO - BRUTA                                                                                                                                                                                                                                                                                                                                                                                                    </v>
          </cell>
          <cell r="C4937" t="str">
            <v xml:space="preserve">M     </v>
          </cell>
          <cell r="D4937" t="str">
            <v>CR</v>
          </cell>
          <cell r="E4937" t="str">
            <v>60,50</v>
          </cell>
        </row>
        <row r="4938">
          <cell r="A4938">
            <v>4481</v>
          </cell>
          <cell r="B4938" t="str">
            <v xml:space="preserve">VIGA NAO APARELHADA *8 X 16* CM EM MACARANDUBA/MASSARANDUBA, ANGELIM OU EQUIVALENTE DA REGIAO - BRUTA                                                                                                                                                                                                                                                                                                                                                                                                     </v>
          </cell>
          <cell r="C4938" t="str">
            <v xml:space="preserve">M     </v>
          </cell>
          <cell r="D4938" t="str">
            <v>CR</v>
          </cell>
          <cell r="E4938" t="str">
            <v>64,76</v>
          </cell>
        </row>
        <row r="4939">
          <cell r="A4939">
            <v>34345</v>
          </cell>
          <cell r="B4939" t="str">
            <v xml:space="preserve">VIGIA DIURNO                                                                                                                                                                                                                                                                                                                                                                                                                                                                                              </v>
          </cell>
          <cell r="C4939" t="str">
            <v xml:space="preserve">H     </v>
          </cell>
          <cell r="D4939" t="str">
            <v>CR</v>
          </cell>
          <cell r="E4939" t="str">
            <v>19,35</v>
          </cell>
        </row>
        <row r="4940">
          <cell r="A4940">
            <v>41096</v>
          </cell>
          <cell r="B4940" t="str">
            <v xml:space="preserve">VIGIA DIURNO (MENSALISTA)                                                                                                                                                                                                                                                                                                                                                                                                                                                                                 </v>
          </cell>
          <cell r="C4940" t="str">
            <v xml:space="preserve">MES   </v>
          </cell>
          <cell r="D4940" t="str">
            <v>CR</v>
          </cell>
          <cell r="E4940" t="str">
            <v>3.387,37</v>
          </cell>
        </row>
        <row r="4941">
          <cell r="A4941">
            <v>41776</v>
          </cell>
          <cell r="B4941" t="str">
            <v xml:space="preserve">VIGIA NOTURNO, HORA EFETIVAMENTE TRABALHADA DE 22 H AS 5 H (COM ADICIONAL NOTURNO)                                                                                                                                                                                                                                                                                                                                                                                                                        </v>
          </cell>
          <cell r="C4941" t="str">
            <v xml:space="preserve">H     </v>
          </cell>
          <cell r="D4941" t="str">
            <v>CR</v>
          </cell>
          <cell r="E4941" t="str">
            <v>26,52</v>
          </cell>
        </row>
        <row r="4942">
          <cell r="A4942" t="str">
            <v/>
          </cell>
        </row>
        <row r="4943">
          <cell r="A4943" t="str">
            <v>TOTAL DE INSUMOS : 4934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ção do Contrato"/>
      <sheetName val="Efetivo MO"/>
      <sheetName val="Efetivo MO (cont.)"/>
      <sheetName val="Processos Trabalhistas"/>
      <sheetName val="Equipamentos"/>
      <sheetName val="Equip do Cons"/>
      <sheetName val="Equip do Cons (cont.)"/>
      <sheetName val="MO Cedida"/>
      <sheetName val="Despesas Diversas"/>
      <sheetName val="Despesas"/>
      <sheetName val="Despesas (cont.)"/>
      <sheetName val="Demonst. Despesas"/>
      <sheetName val="Previsto x Realizado"/>
      <sheetName val="Aportes Financeiros"/>
      <sheetName val="Recebimentos"/>
      <sheetName val="Dívida"/>
      <sheetName val="Medidos - Realizados"/>
      <sheetName val="LANCAM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D2" t="str">
            <v>11.1 - Custos</v>
          </cell>
          <cell r="H2" t="str">
            <v>11.2 - Funcionários</v>
          </cell>
          <cell r="K2" t="str">
            <v>CONTROLE DE SERVIÇO ( Preços Iniciais + Reajuste )</v>
          </cell>
        </row>
        <row r="3">
          <cell r="B3" t="str">
            <v>Mês</v>
          </cell>
          <cell r="D3" t="str">
            <v>Parcial</v>
          </cell>
          <cell r="F3" t="str">
            <v>Acumulado</v>
          </cell>
          <cell r="K3" t="str">
            <v>Previsto</v>
          </cell>
          <cell r="P3" t="str">
            <v>Realizado</v>
          </cell>
          <cell r="U3" t="str">
            <v>Medido</v>
          </cell>
        </row>
        <row r="4">
          <cell r="D4" t="str">
            <v>Previsto</v>
          </cell>
          <cell r="E4" t="str">
            <v>Realizado</v>
          </cell>
          <cell r="F4" t="str">
            <v>Previsto</v>
          </cell>
          <cell r="G4" t="str">
            <v>Realizado</v>
          </cell>
          <cell r="H4" t="str">
            <v>Previsto</v>
          </cell>
          <cell r="I4" t="str">
            <v>Realizado</v>
          </cell>
          <cell r="K4" t="str">
            <v>Po</v>
          </cell>
          <cell r="L4" t="str">
            <v>Acumulado</v>
          </cell>
          <cell r="M4" t="str">
            <v>Reajuste</v>
          </cell>
          <cell r="N4" t="str">
            <v>Po+R</v>
          </cell>
          <cell r="O4" t="str">
            <v>Acumulado</v>
          </cell>
          <cell r="P4" t="str">
            <v>Parcial</v>
          </cell>
          <cell r="Q4" t="str">
            <v>Acumulado</v>
          </cell>
          <cell r="R4" t="str">
            <v>Reajuste</v>
          </cell>
          <cell r="S4" t="str">
            <v>Po+R</v>
          </cell>
          <cell r="T4" t="str">
            <v>Acumulado</v>
          </cell>
          <cell r="U4" t="str">
            <v>Parcial</v>
          </cell>
          <cell r="V4" t="str">
            <v>Acumulado</v>
          </cell>
          <cell r="W4" t="str">
            <v>Reajuste</v>
          </cell>
          <cell r="X4" t="str">
            <v>Po+R</v>
          </cell>
          <cell r="Y4" t="str">
            <v>Acumulado</v>
          </cell>
        </row>
        <row r="6">
          <cell r="B6">
            <v>38961</v>
          </cell>
          <cell r="D6">
            <v>101490.02</v>
          </cell>
          <cell r="E6">
            <v>48857.760000000002</v>
          </cell>
          <cell r="F6">
            <v>101490.02</v>
          </cell>
          <cell r="G6">
            <v>48857.760000000002</v>
          </cell>
          <cell r="H6">
            <v>10</v>
          </cell>
          <cell r="I6">
            <v>3</v>
          </cell>
          <cell r="K6">
            <v>269430.18</v>
          </cell>
          <cell r="L6">
            <v>269430.18</v>
          </cell>
          <cell r="N6">
            <v>269430.18</v>
          </cell>
          <cell r="O6">
            <v>269430.18</v>
          </cell>
          <cell r="P6">
            <v>269430.96999999997</v>
          </cell>
          <cell r="Q6">
            <v>269430.96999999997</v>
          </cell>
          <cell r="S6">
            <v>269430.96999999997</v>
          </cell>
          <cell r="T6">
            <v>269430.96999999997</v>
          </cell>
          <cell r="U6">
            <v>269430.96999999997</v>
          </cell>
          <cell r="V6">
            <v>269430.96999999997</v>
          </cell>
          <cell r="X6">
            <v>269430.96999999997</v>
          </cell>
          <cell r="Y6">
            <v>269430.96999999997</v>
          </cell>
        </row>
        <row r="7">
          <cell r="B7">
            <v>38991</v>
          </cell>
          <cell r="D7">
            <v>117890.02</v>
          </cell>
          <cell r="E7">
            <v>68505.31</v>
          </cell>
          <cell r="F7">
            <v>219380.04</v>
          </cell>
          <cell r="G7">
            <v>117363.07</v>
          </cell>
          <cell r="H7">
            <v>10</v>
          </cell>
          <cell r="I7">
            <v>9</v>
          </cell>
          <cell r="K7">
            <v>309430.96000000002</v>
          </cell>
          <cell r="L7">
            <v>578861.14</v>
          </cell>
          <cell r="N7">
            <v>309430.96000000002</v>
          </cell>
          <cell r="O7">
            <v>578861.14</v>
          </cell>
          <cell r="P7">
            <v>309430.96999999997</v>
          </cell>
          <cell r="Q7">
            <v>578861.93999999994</v>
          </cell>
          <cell r="S7">
            <v>309430.96999999997</v>
          </cell>
          <cell r="T7">
            <v>578861.93999999994</v>
          </cell>
          <cell r="U7">
            <v>309430.96999999997</v>
          </cell>
          <cell r="V7">
            <v>578861.93999999994</v>
          </cell>
          <cell r="X7">
            <v>309430.96999999997</v>
          </cell>
          <cell r="Y7">
            <v>578861.93999999994</v>
          </cell>
        </row>
        <row r="8">
          <cell r="B8">
            <v>39022</v>
          </cell>
          <cell r="D8">
            <v>159363.81</v>
          </cell>
          <cell r="E8">
            <v>140824.88</v>
          </cell>
          <cell r="F8">
            <v>378743.85</v>
          </cell>
          <cell r="G8">
            <v>258187.95</v>
          </cell>
          <cell r="H8">
            <v>25</v>
          </cell>
          <cell r="I8">
            <v>11</v>
          </cell>
          <cell r="K8">
            <v>1958143.93</v>
          </cell>
          <cell r="L8">
            <v>2537005.0699999998</v>
          </cell>
          <cell r="N8">
            <v>1958143.93</v>
          </cell>
          <cell r="O8">
            <v>2537005.0699999998</v>
          </cell>
          <cell r="P8">
            <v>1417571.7379103173</v>
          </cell>
          <cell r="Q8">
            <v>1996433.6779103172</v>
          </cell>
          <cell r="R8">
            <v>95335.95</v>
          </cell>
          <cell r="S8">
            <v>1512907.6879103172</v>
          </cell>
          <cell r="T8">
            <v>2091769.6279103172</v>
          </cell>
          <cell r="U8">
            <v>1955229.96</v>
          </cell>
          <cell r="V8">
            <v>2534091.9</v>
          </cell>
          <cell r="X8">
            <v>1955229.96</v>
          </cell>
          <cell r="Y8">
            <v>2534091.9</v>
          </cell>
        </row>
        <row r="9">
          <cell r="B9">
            <v>39052</v>
          </cell>
          <cell r="D9">
            <v>210505.36</v>
          </cell>
          <cell r="E9">
            <v>249538.3</v>
          </cell>
          <cell r="F9">
            <v>589249.21</v>
          </cell>
          <cell r="G9">
            <v>507726.25</v>
          </cell>
          <cell r="H9">
            <v>60</v>
          </cell>
          <cell r="I9">
            <v>30</v>
          </cell>
          <cell r="K9">
            <v>350174.06</v>
          </cell>
          <cell r="L9">
            <v>2887179.13</v>
          </cell>
          <cell r="M9">
            <v>23550.26</v>
          </cell>
          <cell r="N9">
            <v>373724.32</v>
          </cell>
          <cell r="O9">
            <v>2910729.3899999997</v>
          </cell>
          <cell r="P9">
            <v>600747.5172241258</v>
          </cell>
          <cell r="Q9">
            <v>2597181.1951344432</v>
          </cell>
          <cell r="R9">
            <v>40402.07</v>
          </cell>
          <cell r="S9">
            <v>641149.58722412575</v>
          </cell>
          <cell r="T9">
            <v>2732919.2151344428</v>
          </cell>
          <cell r="U9">
            <v>350174.12</v>
          </cell>
          <cell r="V9">
            <v>2884266.02</v>
          </cell>
          <cell r="W9">
            <v>23550.26</v>
          </cell>
          <cell r="X9">
            <v>373724.38</v>
          </cell>
          <cell r="Y9">
            <v>2907816.28</v>
          </cell>
        </row>
        <row r="10">
          <cell r="B10">
            <v>39083</v>
          </cell>
          <cell r="D10">
            <v>293724.26</v>
          </cell>
          <cell r="E10">
            <v>525898.86</v>
          </cell>
          <cell r="F10">
            <v>882973.47</v>
          </cell>
          <cell r="G10">
            <v>1033625.11</v>
          </cell>
          <cell r="H10">
            <v>110</v>
          </cell>
          <cell r="I10">
            <v>68</v>
          </cell>
          <cell r="K10">
            <v>978390.83</v>
          </cell>
          <cell r="L10">
            <v>3865569.96</v>
          </cell>
          <cell r="M10">
            <v>65799.72</v>
          </cell>
          <cell r="N10">
            <v>1044190.5499999999</v>
          </cell>
          <cell r="O10">
            <v>3954919.9399999995</v>
          </cell>
          <cell r="P10">
            <v>813121.37</v>
          </cell>
          <cell r="Q10">
            <v>3410302.5651344433</v>
          </cell>
          <cell r="R10">
            <v>54684.85</v>
          </cell>
          <cell r="S10">
            <v>867806.22</v>
          </cell>
          <cell r="T10">
            <v>3600725.4351344425</v>
          </cell>
          <cell r="U10">
            <v>794916.92</v>
          </cell>
          <cell r="V10">
            <v>3679182.94</v>
          </cell>
          <cell r="W10">
            <v>53460.55</v>
          </cell>
          <cell r="X10">
            <v>848377.47000000009</v>
          </cell>
          <cell r="Y10">
            <v>3756193.75</v>
          </cell>
        </row>
        <row r="11">
          <cell r="B11">
            <v>39114</v>
          </cell>
          <cell r="D11">
            <v>395385.88</v>
          </cell>
          <cell r="E11">
            <v>669779.59</v>
          </cell>
          <cell r="F11">
            <v>1278359.3500000001</v>
          </cell>
          <cell r="G11">
            <v>1703404.7</v>
          </cell>
          <cell r="H11">
            <v>150</v>
          </cell>
          <cell r="I11">
            <v>96</v>
          </cell>
          <cell r="K11">
            <v>1072623.53</v>
          </cell>
          <cell r="L11">
            <v>4938193.49</v>
          </cell>
          <cell r="M11">
            <v>72137.149999999994</v>
          </cell>
          <cell r="N11">
            <v>1144760.68</v>
          </cell>
          <cell r="O11">
            <v>5099680.6199999992</v>
          </cell>
          <cell r="P11">
            <v>1349111.93</v>
          </cell>
          <cell r="Q11">
            <v>4759414.495134443</v>
          </cell>
          <cell r="R11">
            <v>90731.82</v>
          </cell>
          <cell r="S11">
            <v>1439843.75</v>
          </cell>
          <cell r="T11">
            <v>5040569.1851344425</v>
          </cell>
          <cell r="U11">
            <v>1259010.98</v>
          </cell>
          <cell r="V11">
            <v>4938193.92</v>
          </cell>
          <cell r="W11">
            <v>84672.27</v>
          </cell>
          <cell r="X11">
            <v>1343683.25</v>
          </cell>
          <cell r="Y11">
            <v>5099877</v>
          </cell>
        </row>
        <row r="12">
          <cell r="B12">
            <v>39142</v>
          </cell>
          <cell r="D12">
            <v>669257.23</v>
          </cell>
          <cell r="E12">
            <v>1283870.6100000001</v>
          </cell>
          <cell r="F12">
            <v>1947616.58</v>
          </cell>
          <cell r="G12">
            <v>2987275.31</v>
          </cell>
          <cell r="H12">
            <v>175</v>
          </cell>
          <cell r="I12">
            <v>124</v>
          </cell>
          <cell r="K12">
            <v>452257.71</v>
          </cell>
          <cell r="L12">
            <v>5390451.2000000002</v>
          </cell>
          <cell r="M12">
            <v>30415.69</v>
          </cell>
          <cell r="N12">
            <v>482673.4</v>
          </cell>
          <cell r="O12">
            <v>5582354.0199999996</v>
          </cell>
          <cell r="P12">
            <v>1159592.53</v>
          </cell>
          <cell r="Q12">
            <v>5919007.0251344433</v>
          </cell>
          <cell r="R12">
            <v>77986.080000000002</v>
          </cell>
          <cell r="S12">
            <v>1237578.6100000001</v>
          </cell>
          <cell r="T12">
            <v>6278147.7951344429</v>
          </cell>
          <cell r="U12">
            <v>456322.9</v>
          </cell>
          <cell r="V12">
            <v>5394516.8200000003</v>
          </cell>
          <cell r="W12">
            <v>30689.08</v>
          </cell>
          <cell r="X12">
            <v>487011.98000000004</v>
          </cell>
          <cell r="Y12">
            <v>5586888.9800000004</v>
          </cell>
        </row>
        <row r="13">
          <cell r="B13">
            <v>39173</v>
          </cell>
          <cell r="D13">
            <v>401916.98</v>
          </cell>
          <cell r="E13">
            <v>527206.75</v>
          </cell>
          <cell r="F13">
            <v>2349533.56</v>
          </cell>
          <cell r="G13">
            <v>3514482.06</v>
          </cell>
          <cell r="H13">
            <v>190</v>
          </cell>
          <cell r="I13">
            <v>108</v>
          </cell>
          <cell r="K13">
            <v>372554.54</v>
          </cell>
          <cell r="L13">
            <v>5763005.7400000002</v>
          </cell>
          <cell r="M13">
            <v>25055.41</v>
          </cell>
          <cell r="N13">
            <v>397609.94999999995</v>
          </cell>
          <cell r="O13">
            <v>5979963.9699999997</v>
          </cell>
          <cell r="P13">
            <v>1079011.82</v>
          </cell>
          <cell r="Q13">
            <v>6998018.8451344436</v>
          </cell>
          <cell r="R13">
            <v>72566.78</v>
          </cell>
          <cell r="S13">
            <v>1151578.6000000001</v>
          </cell>
          <cell r="T13">
            <v>7429726.3951344434</v>
          </cell>
          <cell r="U13">
            <v>304814.65999999997</v>
          </cell>
          <cell r="V13">
            <v>5699331.4800000004</v>
          </cell>
          <cell r="W13">
            <v>20499.7</v>
          </cell>
          <cell r="X13">
            <v>325314.36</v>
          </cell>
          <cell r="Y13">
            <v>5912203.3400000008</v>
          </cell>
        </row>
        <row r="14">
          <cell r="B14">
            <v>39203</v>
          </cell>
          <cell r="D14">
            <v>344770.88</v>
          </cell>
          <cell r="E14">
            <v>905993.07</v>
          </cell>
          <cell r="F14">
            <v>2694304.44</v>
          </cell>
          <cell r="G14">
            <v>4420475.13</v>
          </cell>
          <cell r="H14">
            <v>175</v>
          </cell>
          <cell r="I14">
            <v>101</v>
          </cell>
          <cell r="K14">
            <v>552992.46</v>
          </cell>
          <cell r="L14">
            <v>6315998.2000000002</v>
          </cell>
          <cell r="M14">
            <v>37190.400000000001</v>
          </cell>
          <cell r="N14">
            <v>590182.86</v>
          </cell>
          <cell r="O14">
            <v>6570146.8300000001</v>
          </cell>
          <cell r="P14">
            <v>311137.33107332565</v>
          </cell>
          <cell r="Q14">
            <v>7309156.1762077697</v>
          </cell>
          <cell r="R14">
            <v>20924.919999999998</v>
          </cell>
          <cell r="S14">
            <v>332062.25107332563</v>
          </cell>
          <cell r="T14">
            <v>7761788.6462077694</v>
          </cell>
          <cell r="U14">
            <v>319796.71000000002</v>
          </cell>
          <cell r="V14">
            <v>6019128.1900000004</v>
          </cell>
          <cell r="W14">
            <v>21507.29</v>
          </cell>
          <cell r="X14">
            <v>341304</v>
          </cell>
          <cell r="Y14">
            <v>6253507.3400000008</v>
          </cell>
        </row>
        <row r="15">
          <cell r="B15">
            <v>39234</v>
          </cell>
          <cell r="D15">
            <v>429202</v>
          </cell>
          <cell r="E15">
            <v>640241.47</v>
          </cell>
          <cell r="F15">
            <v>3123506.44</v>
          </cell>
          <cell r="G15">
            <v>5060716.5999999996</v>
          </cell>
          <cell r="H15">
            <v>175</v>
          </cell>
          <cell r="I15">
            <v>79</v>
          </cell>
          <cell r="K15">
            <v>407557.67</v>
          </cell>
          <cell r="L15">
            <v>6723555.8700000001</v>
          </cell>
          <cell r="M15">
            <v>27409.48</v>
          </cell>
          <cell r="N15">
            <v>434967.14999999997</v>
          </cell>
          <cell r="O15">
            <v>7005113.9800000004</v>
          </cell>
          <cell r="P15">
            <v>251726.25422463089</v>
          </cell>
          <cell r="Q15">
            <v>7560882.4304324007</v>
          </cell>
          <cell r="R15">
            <v>16929.349999999999</v>
          </cell>
          <cell r="S15">
            <v>268655.60422463086</v>
          </cell>
          <cell r="T15">
            <v>8030444.2504324</v>
          </cell>
          <cell r="U15">
            <v>249592.5</v>
          </cell>
          <cell r="V15">
            <v>6268720.6900000004</v>
          </cell>
          <cell r="W15">
            <v>16785.84</v>
          </cell>
          <cell r="X15">
            <v>266378.34000000003</v>
          </cell>
          <cell r="Y15">
            <v>6519885.6800000006</v>
          </cell>
        </row>
        <row r="16">
          <cell r="B16">
            <v>39264</v>
          </cell>
          <cell r="D16">
            <v>256791</v>
          </cell>
          <cell r="E16">
            <v>255937.55</v>
          </cell>
          <cell r="F16">
            <v>3380297.44</v>
          </cell>
          <cell r="G16">
            <v>5316654.1499999994</v>
          </cell>
          <cell r="H16">
            <v>150</v>
          </cell>
          <cell r="I16">
            <v>19</v>
          </cell>
          <cell r="K16">
            <v>317000</v>
          </cell>
          <cell r="L16">
            <v>7040555.8700000001</v>
          </cell>
          <cell r="M16">
            <v>21319.200000000001</v>
          </cell>
          <cell r="N16">
            <v>338319.2</v>
          </cell>
          <cell r="O16">
            <v>7343433.1800000006</v>
          </cell>
          <cell r="P16">
            <v>266942.4307076204</v>
          </cell>
          <cell r="Q16">
            <v>7827824.8611400211</v>
          </cell>
          <cell r="R16">
            <v>17952.68</v>
          </cell>
          <cell r="S16">
            <v>284895.11070762039</v>
          </cell>
          <cell r="T16">
            <v>8315339.3611400202</v>
          </cell>
          <cell r="U16">
            <v>40000</v>
          </cell>
          <cell r="V16">
            <v>6308720.6900000004</v>
          </cell>
          <cell r="W16">
            <v>2690.12</v>
          </cell>
          <cell r="X16">
            <v>42690.12</v>
          </cell>
          <cell r="Y16">
            <v>6562575.8000000007</v>
          </cell>
        </row>
        <row r="17">
          <cell r="B17">
            <v>39295</v>
          </cell>
          <cell r="D17">
            <v>173928.75</v>
          </cell>
          <cell r="E17">
            <v>173928.75</v>
          </cell>
          <cell r="F17">
            <v>3554226.19</v>
          </cell>
          <cell r="G17">
            <v>5490582.8999999994</v>
          </cell>
          <cell r="H17">
            <v>150</v>
          </cell>
          <cell r="I17">
            <v>0</v>
          </cell>
          <cell r="K17">
            <v>241369.88</v>
          </cell>
          <cell r="L17">
            <v>7281925.75</v>
          </cell>
          <cell r="M17">
            <v>16232.85</v>
          </cell>
          <cell r="N17">
            <v>257602.73</v>
          </cell>
          <cell r="O17">
            <v>7601035.9100000011</v>
          </cell>
          <cell r="P17">
            <v>40000</v>
          </cell>
          <cell r="Q17">
            <v>7867824.8611400211</v>
          </cell>
          <cell r="R17">
            <v>2690.12</v>
          </cell>
          <cell r="S17">
            <v>42690.12</v>
          </cell>
          <cell r="T17">
            <v>8358029.4811400203</v>
          </cell>
          <cell r="U17">
            <v>40000</v>
          </cell>
          <cell r="V17">
            <v>6348720.6900000004</v>
          </cell>
          <cell r="W17">
            <v>2690.12</v>
          </cell>
          <cell r="X17">
            <v>42690.12</v>
          </cell>
          <cell r="Y17">
            <v>6605265.9200000009</v>
          </cell>
        </row>
        <row r="18">
          <cell r="B18">
            <v>39326</v>
          </cell>
          <cell r="F18">
            <v>3554226.19</v>
          </cell>
          <cell r="G18">
            <v>5490582.8999999994</v>
          </cell>
          <cell r="K18">
            <v>0</v>
          </cell>
          <cell r="L18">
            <v>7281925.75</v>
          </cell>
          <cell r="M18">
            <v>0</v>
          </cell>
          <cell r="N18">
            <v>0</v>
          </cell>
          <cell r="O18">
            <v>7601035.9100000011</v>
          </cell>
          <cell r="P18">
            <v>0</v>
          </cell>
          <cell r="Q18">
            <v>7867824.8611400211</v>
          </cell>
          <cell r="R18">
            <v>0</v>
          </cell>
          <cell r="S18">
            <v>0</v>
          </cell>
          <cell r="T18">
            <v>8358029.4811400203</v>
          </cell>
          <cell r="U18">
            <v>0</v>
          </cell>
          <cell r="V18">
            <v>6348720.6900000004</v>
          </cell>
          <cell r="W18">
            <v>0</v>
          </cell>
          <cell r="X18">
            <v>0</v>
          </cell>
          <cell r="Y18">
            <v>6605265.9200000009</v>
          </cell>
        </row>
        <row r="19">
          <cell r="B19">
            <v>39356</v>
          </cell>
          <cell r="F19">
            <v>3554226.19</v>
          </cell>
          <cell r="G19">
            <v>5490582.8999999994</v>
          </cell>
          <cell r="L19">
            <v>7281925.75</v>
          </cell>
          <cell r="M19">
            <v>0</v>
          </cell>
          <cell r="N19">
            <v>0</v>
          </cell>
          <cell r="O19">
            <v>7601035.9100000011</v>
          </cell>
          <cell r="Q19">
            <v>7867824.8611400211</v>
          </cell>
          <cell r="R19">
            <v>0</v>
          </cell>
          <cell r="S19">
            <v>0</v>
          </cell>
          <cell r="T19">
            <v>8358029.4811400203</v>
          </cell>
          <cell r="U19">
            <v>0</v>
          </cell>
          <cell r="V19">
            <v>6348720.6900000004</v>
          </cell>
          <cell r="W19">
            <v>0</v>
          </cell>
          <cell r="X19">
            <v>0</v>
          </cell>
          <cell r="Y19">
            <v>6605265.9200000009</v>
          </cell>
        </row>
        <row r="20">
          <cell r="B20">
            <v>39387</v>
          </cell>
          <cell r="F20">
            <v>3554226.19</v>
          </cell>
          <cell r="G20">
            <v>5490582.8999999994</v>
          </cell>
          <cell r="L20">
            <v>7281925.75</v>
          </cell>
          <cell r="M20">
            <v>0</v>
          </cell>
          <cell r="N20">
            <v>0</v>
          </cell>
          <cell r="O20">
            <v>7601035.9100000011</v>
          </cell>
          <cell r="P20">
            <v>0</v>
          </cell>
          <cell r="Q20">
            <v>7867824.8611400211</v>
          </cell>
          <cell r="R20">
            <v>0</v>
          </cell>
          <cell r="S20">
            <v>0</v>
          </cell>
          <cell r="T20">
            <v>8358029.4811400203</v>
          </cell>
          <cell r="U20">
            <v>0</v>
          </cell>
          <cell r="V20">
            <v>6348720.6900000004</v>
          </cell>
          <cell r="W20">
            <v>0</v>
          </cell>
          <cell r="X20">
            <v>0</v>
          </cell>
          <cell r="Y20">
            <v>6605265.9200000009</v>
          </cell>
        </row>
        <row r="21">
          <cell r="B21">
            <v>39417</v>
          </cell>
          <cell r="F21">
            <v>3554226.19</v>
          </cell>
          <cell r="G21">
            <v>5490582.8999999994</v>
          </cell>
          <cell r="K21">
            <v>0</v>
          </cell>
          <cell r="L21">
            <v>7281925.75</v>
          </cell>
          <cell r="M21">
            <v>0</v>
          </cell>
          <cell r="N21">
            <v>0</v>
          </cell>
          <cell r="O21">
            <v>7601035.9100000011</v>
          </cell>
          <cell r="P21">
            <v>0</v>
          </cell>
          <cell r="Q21">
            <v>7867824.8611400211</v>
          </cell>
          <cell r="R21">
            <v>0</v>
          </cell>
          <cell r="S21">
            <v>0</v>
          </cell>
          <cell r="T21">
            <v>8358029.4811400203</v>
          </cell>
          <cell r="U21">
            <v>0</v>
          </cell>
          <cell r="V21">
            <v>6348720.6900000004</v>
          </cell>
          <cell r="W21">
            <v>0</v>
          </cell>
          <cell r="X21">
            <v>0</v>
          </cell>
          <cell r="Y21">
            <v>6605265.9200000009</v>
          </cell>
        </row>
        <row r="22">
          <cell r="B22">
            <v>39448</v>
          </cell>
          <cell r="F22">
            <v>3554226.19</v>
          </cell>
          <cell r="G22">
            <v>5490582.8999999994</v>
          </cell>
          <cell r="K22">
            <v>0</v>
          </cell>
          <cell r="L22">
            <v>7281925.75</v>
          </cell>
          <cell r="M22">
            <v>0</v>
          </cell>
          <cell r="N22">
            <v>0</v>
          </cell>
          <cell r="O22">
            <v>7601035.9100000011</v>
          </cell>
          <cell r="P22">
            <v>0</v>
          </cell>
          <cell r="Q22">
            <v>7867824.8611400211</v>
          </cell>
          <cell r="R22">
            <v>0</v>
          </cell>
          <cell r="S22">
            <v>0</v>
          </cell>
          <cell r="T22">
            <v>8358029.4811400203</v>
          </cell>
          <cell r="U22">
            <v>0</v>
          </cell>
          <cell r="V22">
            <v>6348720.6900000004</v>
          </cell>
          <cell r="W22">
            <v>0</v>
          </cell>
          <cell r="X22">
            <v>0</v>
          </cell>
          <cell r="Y22">
            <v>6605265.9200000009</v>
          </cell>
        </row>
        <row r="23">
          <cell r="B23">
            <v>39479</v>
          </cell>
          <cell r="F23">
            <v>3554226.19</v>
          </cell>
          <cell r="G23">
            <v>5490582.8999999994</v>
          </cell>
          <cell r="K23">
            <v>0</v>
          </cell>
          <cell r="L23">
            <v>7281925.75</v>
          </cell>
          <cell r="M23">
            <v>0</v>
          </cell>
          <cell r="N23">
            <v>0</v>
          </cell>
          <cell r="O23">
            <v>7601035.9100000011</v>
          </cell>
          <cell r="P23">
            <v>0</v>
          </cell>
          <cell r="Q23">
            <v>7867824.8611400211</v>
          </cell>
          <cell r="R23">
            <v>0</v>
          </cell>
          <cell r="S23">
            <v>0</v>
          </cell>
          <cell r="T23">
            <v>8358029.4811400203</v>
          </cell>
          <cell r="U23">
            <v>0</v>
          </cell>
          <cell r="V23">
            <v>6348720.6900000004</v>
          </cell>
          <cell r="W23">
            <v>0</v>
          </cell>
          <cell r="X23">
            <v>0</v>
          </cell>
          <cell r="Y23">
            <v>6605265.9200000009</v>
          </cell>
        </row>
        <row r="24">
          <cell r="B24">
            <v>39508</v>
          </cell>
          <cell r="F24">
            <v>3554226.19</v>
          </cell>
          <cell r="G24">
            <v>5490582.8999999994</v>
          </cell>
          <cell r="K24">
            <v>0</v>
          </cell>
          <cell r="L24">
            <v>7281925.75</v>
          </cell>
          <cell r="M24">
            <v>0</v>
          </cell>
          <cell r="N24">
            <v>0</v>
          </cell>
          <cell r="O24">
            <v>7601035.9100000011</v>
          </cell>
          <cell r="P24">
            <v>0</v>
          </cell>
          <cell r="Q24">
            <v>7867824.8611400211</v>
          </cell>
          <cell r="R24">
            <v>0</v>
          </cell>
          <cell r="S24">
            <v>0</v>
          </cell>
          <cell r="T24">
            <v>8358029.4811400203</v>
          </cell>
          <cell r="U24">
            <v>0</v>
          </cell>
          <cell r="V24">
            <v>6348720.6900000004</v>
          </cell>
          <cell r="W24">
            <v>0</v>
          </cell>
          <cell r="X24">
            <v>0</v>
          </cell>
          <cell r="Y24">
            <v>6605265.9200000009</v>
          </cell>
        </row>
        <row r="25">
          <cell r="B25">
            <v>39539</v>
          </cell>
          <cell r="F25">
            <v>3554226.19</v>
          </cell>
          <cell r="G25">
            <v>5490582.8999999994</v>
          </cell>
          <cell r="K25">
            <v>0</v>
          </cell>
          <cell r="L25">
            <v>7281925.75</v>
          </cell>
          <cell r="M25">
            <v>0</v>
          </cell>
          <cell r="N25">
            <v>0</v>
          </cell>
          <cell r="O25">
            <v>7601035.9100000011</v>
          </cell>
          <cell r="P25">
            <v>0</v>
          </cell>
          <cell r="Q25">
            <v>7867824.8611400211</v>
          </cell>
          <cell r="R25">
            <v>0</v>
          </cell>
          <cell r="S25">
            <v>0</v>
          </cell>
          <cell r="T25">
            <v>8358029.4811400203</v>
          </cell>
          <cell r="U25">
            <v>0</v>
          </cell>
          <cell r="V25">
            <v>6348720.6900000004</v>
          </cell>
          <cell r="X25">
            <v>0</v>
          </cell>
          <cell r="Y25">
            <v>6605265.9200000009</v>
          </cell>
        </row>
        <row r="26">
          <cell r="B26">
            <v>39569</v>
          </cell>
          <cell r="F26">
            <v>3554226.19</v>
          </cell>
          <cell r="G26">
            <v>5490582.8999999994</v>
          </cell>
          <cell r="K26">
            <v>0</v>
          </cell>
          <cell r="L26">
            <v>7281925.75</v>
          </cell>
          <cell r="M26">
            <v>0</v>
          </cell>
          <cell r="N26">
            <v>0</v>
          </cell>
          <cell r="O26">
            <v>7601035.9100000011</v>
          </cell>
          <cell r="P26">
            <v>0</v>
          </cell>
          <cell r="Q26">
            <v>7867824.8611400211</v>
          </cell>
          <cell r="R26">
            <v>0</v>
          </cell>
          <cell r="S26">
            <v>0</v>
          </cell>
          <cell r="T26">
            <v>8358029.4811400203</v>
          </cell>
          <cell r="U26">
            <v>0</v>
          </cell>
          <cell r="V26">
            <v>6348720.6900000004</v>
          </cell>
          <cell r="X26">
            <v>0</v>
          </cell>
          <cell r="Y26">
            <v>6605265.9200000009</v>
          </cell>
        </row>
        <row r="27">
          <cell r="B27">
            <v>39600</v>
          </cell>
          <cell r="F27">
            <v>3554226.19</v>
          </cell>
          <cell r="G27">
            <v>5490582.8999999994</v>
          </cell>
          <cell r="K27">
            <v>0</v>
          </cell>
          <cell r="L27">
            <v>7281925.75</v>
          </cell>
          <cell r="M27">
            <v>0</v>
          </cell>
          <cell r="N27">
            <v>0</v>
          </cell>
          <cell r="O27">
            <v>7601035.9100000011</v>
          </cell>
          <cell r="P27">
            <v>0</v>
          </cell>
          <cell r="Q27">
            <v>7867824.8611400211</v>
          </cell>
          <cell r="R27">
            <v>0</v>
          </cell>
          <cell r="S27">
            <v>0</v>
          </cell>
          <cell r="T27">
            <v>8358029.4811400203</v>
          </cell>
          <cell r="U27">
            <v>0</v>
          </cell>
          <cell r="V27">
            <v>6348720.6900000004</v>
          </cell>
          <cell r="X27">
            <v>0</v>
          </cell>
          <cell r="Y27">
            <v>6605265.9200000009</v>
          </cell>
        </row>
        <row r="28">
          <cell r="B28">
            <v>39630</v>
          </cell>
          <cell r="F28">
            <v>3554226.19</v>
          </cell>
          <cell r="G28">
            <v>5490582.8999999994</v>
          </cell>
          <cell r="K28">
            <v>0</v>
          </cell>
          <cell r="L28">
            <v>0</v>
          </cell>
          <cell r="M28">
            <v>0</v>
          </cell>
          <cell r="N28">
            <v>0</v>
          </cell>
          <cell r="O28">
            <v>0</v>
          </cell>
          <cell r="P28">
            <v>0</v>
          </cell>
          <cell r="Q28">
            <v>0</v>
          </cell>
          <cell r="R28">
            <v>0</v>
          </cell>
          <cell r="S28">
            <v>0</v>
          </cell>
          <cell r="T28">
            <v>0</v>
          </cell>
          <cell r="U28">
            <v>0</v>
          </cell>
          <cell r="V28">
            <v>0</v>
          </cell>
          <cell r="X28">
            <v>0</v>
          </cell>
          <cell r="Y28">
            <v>0</v>
          </cell>
        </row>
        <row r="29">
          <cell r="B29">
            <v>39661</v>
          </cell>
          <cell r="F29">
            <v>3554226.19</v>
          </cell>
          <cell r="G29">
            <v>5490582.8999999994</v>
          </cell>
          <cell r="K29">
            <v>0</v>
          </cell>
          <cell r="L29">
            <v>0</v>
          </cell>
          <cell r="M29">
            <v>0</v>
          </cell>
          <cell r="N29">
            <v>0</v>
          </cell>
          <cell r="O29">
            <v>0</v>
          </cell>
          <cell r="P29">
            <v>0</v>
          </cell>
          <cell r="Q29">
            <v>0</v>
          </cell>
          <cell r="R29">
            <v>0</v>
          </cell>
          <cell r="S29">
            <v>0</v>
          </cell>
          <cell r="T29">
            <v>0</v>
          </cell>
          <cell r="U29">
            <v>0</v>
          </cell>
          <cell r="V29">
            <v>0</v>
          </cell>
          <cell r="X29">
            <v>0</v>
          </cell>
          <cell r="Y29">
            <v>0</v>
          </cell>
        </row>
        <row r="30">
          <cell r="B30">
            <v>39692</v>
          </cell>
          <cell r="F30">
            <v>3554226.19</v>
          </cell>
          <cell r="G30">
            <v>5490582.8999999994</v>
          </cell>
          <cell r="K30">
            <v>0</v>
          </cell>
          <cell r="L30">
            <v>0</v>
          </cell>
          <cell r="M30">
            <v>0</v>
          </cell>
          <cell r="N30">
            <v>0</v>
          </cell>
          <cell r="O30">
            <v>0</v>
          </cell>
          <cell r="P30">
            <v>0</v>
          </cell>
          <cell r="Q30">
            <v>0</v>
          </cell>
          <cell r="R30">
            <v>0</v>
          </cell>
          <cell r="S30">
            <v>0</v>
          </cell>
          <cell r="T30">
            <v>0</v>
          </cell>
          <cell r="U30">
            <v>0</v>
          </cell>
          <cell r="V30">
            <v>0</v>
          </cell>
          <cell r="X30">
            <v>0</v>
          </cell>
          <cell r="Y30">
            <v>0</v>
          </cell>
        </row>
        <row r="31">
          <cell r="B31">
            <v>39722</v>
          </cell>
          <cell r="F31">
            <v>3554226.19</v>
          </cell>
          <cell r="G31">
            <v>5490582.8999999994</v>
          </cell>
          <cell r="K31">
            <v>0</v>
          </cell>
          <cell r="L31">
            <v>0</v>
          </cell>
          <cell r="M31">
            <v>0</v>
          </cell>
          <cell r="N31">
            <v>0</v>
          </cell>
          <cell r="O31">
            <v>0</v>
          </cell>
          <cell r="P31">
            <v>0</v>
          </cell>
          <cell r="Q31">
            <v>0</v>
          </cell>
          <cell r="R31">
            <v>0</v>
          </cell>
          <cell r="S31">
            <v>0</v>
          </cell>
          <cell r="T31">
            <v>0</v>
          </cell>
          <cell r="U31">
            <v>0</v>
          </cell>
          <cell r="V31">
            <v>0</v>
          </cell>
          <cell r="X31">
            <v>0</v>
          </cell>
          <cell r="Y3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8"/>
      <sheetName val="Plan1 (2)"/>
      <sheetName val="Plan9"/>
    </sheetNames>
    <sheetDataSet>
      <sheetData sheetId="0" refreshError="1"/>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Novembro 2016"/>
      <sheetName val="INFO"/>
      <sheetName val="Plan1"/>
      <sheetName val="Cópia de 11 - DiárioNovembro"/>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étrica"/>
      <sheetName val="Orçamento Global"/>
      <sheetName val="Hidrossanitário"/>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ção do Contrato"/>
      <sheetName val="Efetivo MO"/>
      <sheetName val="Efetivo MO (cont.)"/>
      <sheetName val="Processos Trabalhistas"/>
      <sheetName val="Equipamentos"/>
      <sheetName val="Equip do Cons"/>
      <sheetName val="Equip do Cons (cont.)"/>
      <sheetName val="MO Cedida"/>
      <sheetName val="Despesas Diversas"/>
      <sheetName val="Despesas"/>
      <sheetName val="Despesas (cont.)"/>
      <sheetName val="Demonst. Despesas"/>
      <sheetName val="Previsto x Realizado"/>
      <sheetName val="Aportes Financeiros"/>
      <sheetName val="Recebimentos"/>
      <sheetName val="Dívida"/>
      <sheetName val="Medidos - Realizados"/>
      <sheetName val="LANCAMENTOS"/>
    </sheetNames>
    <sheetDataSet>
      <sheetData sheetId="0" refreshError="1">
        <row r="1">
          <cell r="I1">
            <v>39264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Ã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ificação _1_"/>
      <sheetName val="Instruções"/>
      <sheetName val="Identificação"/>
      <sheetName val="Estratificação (1)"/>
      <sheetName val="Pareto (1)"/>
      <sheetName val="Estratificação (2)"/>
      <sheetName val="Pareto (2)"/>
      <sheetName val="Estratificação (3)"/>
      <sheetName val="Pareto (3)"/>
      <sheetName val="Estratificação (4)"/>
      <sheetName val="Pareto (4)"/>
      <sheetName val="Estratificação (5)"/>
      <sheetName val="Pareto (5)"/>
      <sheetName val="Análise das Causas "/>
      <sheetName val="Análise das Hipóteses "/>
      <sheetName val="5 Porquês"/>
      <sheetName val="Plano de Ação "/>
      <sheetName val="Plan1"/>
    </sheetNames>
    <sheetDataSet>
      <sheetData sheetId="0"/>
      <sheetData sheetId="1"/>
      <sheetData sheetId="2"/>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sheetData sheetId="15"/>
      <sheetData sheetId="16"/>
      <sheetData sheetId="1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9C9D-6C35-4C5B-A582-5163B8935486}">
  <sheetPr>
    <tabColor theme="4" tint="0.79998168889431442"/>
    <pageSetUpPr fitToPage="1"/>
  </sheetPr>
  <dimension ref="A1:BP496"/>
  <sheetViews>
    <sheetView showGridLines="0" tabSelected="1" zoomScale="85" zoomScaleNormal="85" zoomScaleSheetLayoutView="40" zoomScalePageLayoutView="85" workbookViewId="0">
      <selection activeCell="L458" sqref="L458:P458"/>
    </sheetView>
  </sheetViews>
  <sheetFormatPr defaultRowHeight="15" x14ac:dyDescent="0.25"/>
  <cols>
    <col min="1" max="1" width="9.28515625" style="104" bestFit="1" customWidth="1"/>
    <col min="2" max="2" width="17.7109375" style="104" bestFit="1" customWidth="1"/>
    <col min="3" max="7" width="10.5703125" style="104" customWidth="1"/>
    <col min="8" max="8" width="16.28515625" style="105" bestFit="1" customWidth="1"/>
    <col min="9" max="9" width="14" style="105" customWidth="1"/>
    <col min="10" max="10" width="1.85546875" customWidth="1"/>
    <col min="11" max="11" width="9.140625" customWidth="1"/>
    <col min="12" max="12" width="66.28515625" style="106" customWidth="1"/>
    <col min="13" max="13" width="12.28515625" customWidth="1"/>
    <col min="14" max="14" width="14.140625" customWidth="1"/>
    <col min="15" max="15" width="17.28515625" customWidth="1"/>
    <col min="16" max="16" width="15.140625" bestFit="1" customWidth="1"/>
    <col min="17" max="17" width="1.85546875" hidden="1" customWidth="1"/>
    <col min="18" max="18" width="14.140625" hidden="1" customWidth="1"/>
    <col min="19" max="19" width="16.28515625" hidden="1" customWidth="1"/>
    <col min="20" max="20" width="9.5703125" hidden="1" customWidth="1"/>
    <col min="21" max="21" width="13.140625" hidden="1" customWidth="1"/>
    <col min="22" max="22" width="9.5703125" hidden="1" customWidth="1"/>
    <col min="23" max="23" width="13.140625" hidden="1" customWidth="1"/>
    <col min="24" max="24" width="9.5703125" hidden="1" customWidth="1"/>
    <col min="25" max="25" width="13.140625" hidden="1" customWidth="1"/>
    <col min="26" max="26" width="9.5703125" hidden="1" customWidth="1"/>
    <col min="27" max="27" width="13.140625" hidden="1" customWidth="1"/>
    <col min="28" max="28" width="9.5703125" hidden="1" customWidth="1"/>
    <col min="29" max="29" width="13.140625" hidden="1" customWidth="1"/>
    <col min="30" max="30" width="9.5703125" hidden="1" customWidth="1"/>
    <col min="31" max="31" width="13.140625" hidden="1" customWidth="1"/>
    <col min="32" max="32" width="9.5703125" hidden="1" customWidth="1"/>
    <col min="33" max="33" width="13.140625" hidden="1" customWidth="1"/>
    <col min="34" max="34" width="9.5703125" hidden="1" customWidth="1"/>
    <col min="35" max="35" width="13.140625" hidden="1" customWidth="1"/>
    <col min="36" max="36" width="9.5703125" hidden="1" customWidth="1"/>
    <col min="37" max="37" width="13.140625" hidden="1" customWidth="1"/>
    <col min="38" max="38" width="9.5703125" hidden="1" customWidth="1"/>
    <col min="39" max="39" width="13.140625" hidden="1" customWidth="1"/>
    <col min="40" max="40" width="9.5703125" hidden="1" customWidth="1"/>
    <col min="41" max="41" width="13.140625" hidden="1" customWidth="1"/>
    <col min="42" max="42" width="9.5703125" hidden="1" customWidth="1"/>
    <col min="43" max="43" width="13.140625" hidden="1" customWidth="1"/>
    <col min="44" max="44" width="9.5703125" hidden="1" customWidth="1"/>
    <col min="45" max="45" width="13.140625" hidden="1" customWidth="1"/>
    <col min="46" max="46" width="9.5703125" hidden="1" customWidth="1"/>
    <col min="47" max="47" width="13.140625" hidden="1" customWidth="1"/>
    <col min="48" max="48" width="9.5703125" hidden="1" customWidth="1"/>
    <col min="49" max="49" width="13.140625" hidden="1" customWidth="1"/>
    <col min="50" max="50" width="9.5703125" hidden="1" customWidth="1"/>
    <col min="51" max="51" width="13.140625" hidden="1" customWidth="1"/>
    <col min="52" max="52" width="9.5703125" hidden="1" customWidth="1"/>
    <col min="53" max="53" width="13.140625" hidden="1" customWidth="1"/>
    <col min="54" max="54" width="9.5703125" hidden="1" customWidth="1"/>
    <col min="55" max="55" width="13.140625" hidden="1" customWidth="1"/>
    <col min="56" max="56" width="9.5703125" hidden="1" customWidth="1"/>
    <col min="57" max="57" width="13.140625" hidden="1" customWidth="1"/>
    <col min="58" max="58" width="8.140625" hidden="1" customWidth="1"/>
    <col min="59" max="59" width="10.5703125" hidden="1" customWidth="1"/>
    <col min="60" max="60" width="8.140625" hidden="1" customWidth="1"/>
    <col min="61" max="61" width="10.5703125" hidden="1" customWidth="1"/>
    <col min="62" max="62" width="8.140625" hidden="1" customWidth="1"/>
    <col min="63" max="63" width="10.5703125" hidden="1" customWidth="1"/>
    <col min="64" max="64" width="8.140625" hidden="1" customWidth="1"/>
    <col min="65" max="65" width="10.5703125" hidden="1" customWidth="1"/>
    <col min="68" max="68" width="12.42578125" bestFit="1" customWidth="1"/>
  </cols>
  <sheetData>
    <row r="1" spans="1:65" ht="45" customHeight="1" x14ac:dyDescent="0.25">
      <c r="K1" s="134" t="s">
        <v>227</v>
      </c>
      <c r="L1" s="134"/>
      <c r="M1" s="134"/>
      <c r="N1" s="134"/>
      <c r="O1" s="134"/>
      <c r="P1" s="134"/>
    </row>
    <row r="2" spans="1:65" x14ac:dyDescent="0.25">
      <c r="A2" s="1" t="s">
        <v>0</v>
      </c>
      <c r="B2" s="2"/>
      <c r="C2" s="1"/>
      <c r="D2" s="1"/>
      <c r="E2" s="1"/>
      <c r="F2" s="1"/>
      <c r="G2" s="1"/>
      <c r="H2" s="3"/>
      <c r="I2" s="3"/>
      <c r="J2" s="4"/>
      <c r="K2" s="4"/>
      <c r="L2" s="5"/>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row>
    <row r="3" spans="1:65" s="10" customFormat="1" x14ac:dyDescent="0.25">
      <c r="A3" s="6"/>
      <c r="B3" s="7"/>
      <c r="C3" s="7"/>
      <c r="D3" s="7"/>
      <c r="E3" s="7"/>
      <c r="F3" s="7"/>
      <c r="G3" s="7"/>
      <c r="H3" s="7"/>
      <c r="I3" s="8"/>
      <c r="J3" s="9"/>
      <c r="K3" s="121"/>
      <c r="L3" s="122"/>
      <c r="M3" s="122"/>
      <c r="N3" s="122"/>
      <c r="O3" s="122"/>
      <c r="P3" s="123"/>
      <c r="Q3" s="9"/>
      <c r="R3" s="124"/>
      <c r="S3" s="125"/>
      <c r="T3" s="126">
        <v>2</v>
      </c>
      <c r="U3" s="120"/>
      <c r="V3" s="119">
        <v>3</v>
      </c>
      <c r="W3" s="120"/>
      <c r="X3" s="119">
        <v>4</v>
      </c>
      <c r="Y3" s="120"/>
      <c r="Z3" s="119">
        <v>5</v>
      </c>
      <c r="AA3" s="120"/>
      <c r="AB3" s="119">
        <v>6</v>
      </c>
      <c r="AC3" s="120"/>
      <c r="AD3" s="119">
        <v>7</v>
      </c>
      <c r="AE3" s="120"/>
      <c r="AF3" s="119">
        <v>8</v>
      </c>
      <c r="AG3" s="120"/>
      <c r="AH3" s="119">
        <v>9</v>
      </c>
      <c r="AI3" s="120"/>
      <c r="AJ3" s="119">
        <v>10</v>
      </c>
      <c r="AK3" s="120"/>
      <c r="AL3" s="119">
        <v>11</v>
      </c>
      <c r="AM3" s="120"/>
      <c r="AN3" s="119">
        <v>12</v>
      </c>
      <c r="AO3" s="120"/>
      <c r="AP3" s="119">
        <v>13</v>
      </c>
      <c r="AQ3" s="120"/>
      <c r="AR3" s="119">
        <v>14</v>
      </c>
      <c r="AS3" s="120"/>
      <c r="AT3" s="119">
        <v>15</v>
      </c>
      <c r="AU3" s="120"/>
      <c r="AV3" s="119">
        <v>16</v>
      </c>
      <c r="AW3" s="120"/>
      <c r="AX3" s="119">
        <v>17</v>
      </c>
      <c r="AY3" s="120"/>
      <c r="AZ3" s="119">
        <v>18</v>
      </c>
      <c r="BA3" s="120"/>
      <c r="BB3" s="119">
        <v>19</v>
      </c>
      <c r="BC3" s="120"/>
      <c r="BD3" s="119">
        <v>20</v>
      </c>
      <c r="BE3" s="126"/>
      <c r="BF3" s="119">
        <v>21</v>
      </c>
      <c r="BG3" s="120"/>
      <c r="BH3" s="119">
        <v>22</v>
      </c>
      <c r="BI3" s="126"/>
      <c r="BJ3" s="119">
        <v>23</v>
      </c>
      <c r="BK3" s="120"/>
      <c r="BL3" s="119">
        <v>24</v>
      </c>
      <c r="BM3" s="126"/>
    </row>
    <row r="4" spans="1:65" s="10" customFormat="1" x14ac:dyDescent="0.25">
      <c r="A4" s="11"/>
      <c r="B4" s="12"/>
      <c r="C4" s="12"/>
      <c r="D4" s="13" t="s">
        <v>1</v>
      </c>
      <c r="E4" s="12"/>
      <c r="F4" s="12"/>
      <c r="G4" s="12"/>
      <c r="H4" s="12"/>
      <c r="I4" s="14"/>
      <c r="J4" s="9"/>
      <c r="K4" s="127"/>
      <c r="L4" s="128"/>
      <c r="M4" s="128"/>
      <c r="N4" s="128"/>
      <c r="O4" s="15"/>
      <c r="P4" s="14" t="b">
        <f>44052104.72=P6</f>
        <v>1</v>
      </c>
      <c r="Q4" s="9"/>
      <c r="R4" s="129"/>
      <c r="S4" s="130"/>
      <c r="T4" s="131">
        <v>45352</v>
      </c>
      <c r="U4" s="132"/>
      <c r="V4" s="133">
        <v>45383</v>
      </c>
      <c r="W4" s="132"/>
      <c r="X4" s="133">
        <v>45413</v>
      </c>
      <c r="Y4" s="132"/>
      <c r="Z4" s="133">
        <v>45444</v>
      </c>
      <c r="AA4" s="132"/>
      <c r="AB4" s="133">
        <v>45474</v>
      </c>
      <c r="AC4" s="132"/>
      <c r="AD4" s="133">
        <v>45505</v>
      </c>
      <c r="AE4" s="132"/>
      <c r="AF4" s="133">
        <v>45536</v>
      </c>
      <c r="AG4" s="132"/>
      <c r="AH4" s="133">
        <v>45566</v>
      </c>
      <c r="AI4" s="132"/>
      <c r="AJ4" s="133">
        <v>45597</v>
      </c>
      <c r="AK4" s="132"/>
      <c r="AL4" s="133">
        <v>45627</v>
      </c>
      <c r="AM4" s="132"/>
      <c r="AN4" s="133">
        <v>45658</v>
      </c>
      <c r="AO4" s="132"/>
      <c r="AP4" s="133">
        <v>45689</v>
      </c>
      <c r="AQ4" s="132"/>
      <c r="AR4" s="133">
        <v>45717</v>
      </c>
      <c r="AS4" s="132"/>
      <c r="AT4" s="133">
        <v>45748</v>
      </c>
      <c r="AU4" s="132"/>
      <c r="AV4" s="133">
        <v>45778</v>
      </c>
      <c r="AW4" s="132"/>
      <c r="AX4" s="133">
        <v>45809</v>
      </c>
      <c r="AY4" s="132"/>
      <c r="AZ4" s="133">
        <v>45839</v>
      </c>
      <c r="BA4" s="132"/>
      <c r="BB4" s="133">
        <v>45870</v>
      </c>
      <c r="BC4" s="132"/>
      <c r="BD4" s="133">
        <v>45901</v>
      </c>
      <c r="BE4" s="132"/>
      <c r="BF4" s="133">
        <v>45931</v>
      </c>
      <c r="BG4" s="132"/>
      <c r="BH4" s="133">
        <v>45962</v>
      </c>
      <c r="BI4" s="132"/>
      <c r="BJ4" s="133">
        <v>45992</v>
      </c>
      <c r="BK4" s="132"/>
      <c r="BL4" s="133">
        <v>46023</v>
      </c>
      <c r="BM4" s="132"/>
    </row>
    <row r="5" spans="1:65" s="10" customFormat="1" ht="30" x14ac:dyDescent="0.25">
      <c r="A5" s="16" t="s">
        <v>2</v>
      </c>
      <c r="B5" s="17" t="s">
        <v>3</v>
      </c>
      <c r="C5" s="16" t="s">
        <v>4</v>
      </c>
      <c r="D5" s="18" t="s">
        <v>5</v>
      </c>
      <c r="E5" s="18" t="s">
        <v>6</v>
      </c>
      <c r="F5" s="18" t="s">
        <v>7</v>
      </c>
      <c r="G5" s="18" t="s">
        <v>8</v>
      </c>
      <c r="H5" s="17" t="s">
        <v>9</v>
      </c>
      <c r="I5" s="19" t="s">
        <v>10</v>
      </c>
      <c r="J5" s="20"/>
      <c r="K5" s="16" t="s">
        <v>11</v>
      </c>
      <c r="L5" s="17" t="s">
        <v>12</v>
      </c>
      <c r="M5" s="17" t="s">
        <v>13</v>
      </c>
      <c r="N5" s="17" t="s">
        <v>14</v>
      </c>
      <c r="O5" s="17" t="s">
        <v>15</v>
      </c>
      <c r="P5" s="19" t="s">
        <v>16</v>
      </c>
      <c r="Q5" s="20"/>
      <c r="R5" s="21" t="s">
        <v>10</v>
      </c>
      <c r="S5" s="22" t="s">
        <v>17</v>
      </c>
      <c r="T5" s="23" t="s">
        <v>10</v>
      </c>
      <c r="U5" s="24" t="s">
        <v>17</v>
      </c>
      <c r="V5" s="25" t="s">
        <v>10</v>
      </c>
      <c r="W5" s="24" t="s">
        <v>17</v>
      </c>
      <c r="X5" s="25" t="s">
        <v>10</v>
      </c>
      <c r="Y5" s="24" t="s">
        <v>17</v>
      </c>
      <c r="Z5" s="25" t="s">
        <v>10</v>
      </c>
      <c r="AA5" s="24" t="s">
        <v>17</v>
      </c>
      <c r="AB5" s="25" t="s">
        <v>10</v>
      </c>
      <c r="AC5" s="24" t="s">
        <v>17</v>
      </c>
      <c r="AD5" s="25" t="s">
        <v>10</v>
      </c>
      <c r="AE5" s="24" t="s">
        <v>17</v>
      </c>
      <c r="AF5" s="25" t="s">
        <v>10</v>
      </c>
      <c r="AG5" s="24" t="s">
        <v>17</v>
      </c>
      <c r="AH5" s="25" t="s">
        <v>10</v>
      </c>
      <c r="AI5" s="24" t="s">
        <v>17</v>
      </c>
      <c r="AJ5" s="25" t="s">
        <v>10</v>
      </c>
      <c r="AK5" s="24" t="s">
        <v>17</v>
      </c>
      <c r="AL5" s="25" t="s">
        <v>10</v>
      </c>
      <c r="AM5" s="24" t="s">
        <v>17</v>
      </c>
      <c r="AN5" s="25" t="s">
        <v>10</v>
      </c>
      <c r="AO5" s="24" t="s">
        <v>17</v>
      </c>
      <c r="AP5" s="25" t="s">
        <v>10</v>
      </c>
      <c r="AQ5" s="24" t="s">
        <v>17</v>
      </c>
      <c r="AR5" s="25" t="s">
        <v>10</v>
      </c>
      <c r="AS5" s="24" t="s">
        <v>17</v>
      </c>
      <c r="AT5" s="25" t="s">
        <v>10</v>
      </c>
      <c r="AU5" s="24" t="s">
        <v>17</v>
      </c>
      <c r="AV5" s="25" t="s">
        <v>10</v>
      </c>
      <c r="AW5" s="24" t="s">
        <v>17</v>
      </c>
      <c r="AX5" s="25" t="s">
        <v>10</v>
      </c>
      <c r="AY5" s="24" t="s">
        <v>17</v>
      </c>
      <c r="AZ5" s="25" t="s">
        <v>10</v>
      </c>
      <c r="BA5" s="24" t="s">
        <v>17</v>
      </c>
      <c r="BB5" s="25" t="s">
        <v>10</v>
      </c>
      <c r="BC5" s="24" t="s">
        <v>17</v>
      </c>
      <c r="BD5" s="25" t="s">
        <v>10</v>
      </c>
      <c r="BE5" s="26" t="s">
        <v>17</v>
      </c>
      <c r="BF5" s="25" t="s">
        <v>10</v>
      </c>
      <c r="BG5" s="26" t="s">
        <v>17</v>
      </c>
      <c r="BH5" s="25" t="s">
        <v>10</v>
      </c>
      <c r="BI5" s="26" t="s">
        <v>17</v>
      </c>
      <c r="BJ5" s="25" t="s">
        <v>10</v>
      </c>
      <c r="BK5" s="26" t="s">
        <v>17</v>
      </c>
      <c r="BL5" s="25" t="s">
        <v>10</v>
      </c>
      <c r="BM5" s="26" t="s">
        <v>17</v>
      </c>
    </row>
    <row r="6" spans="1:65" s="10" customFormat="1" x14ac:dyDescent="0.25">
      <c r="A6" s="27"/>
      <c r="B6" s="28"/>
      <c r="C6" s="27"/>
      <c r="D6" s="29"/>
      <c r="E6" s="29"/>
      <c r="F6" s="29"/>
      <c r="G6" s="29"/>
      <c r="H6" s="30"/>
      <c r="I6" s="31"/>
      <c r="J6" s="32"/>
      <c r="K6" s="27"/>
      <c r="L6" s="28"/>
      <c r="M6" s="30"/>
      <c r="N6" s="28"/>
      <c r="O6" s="30" t="s">
        <v>18</v>
      </c>
      <c r="P6" s="31">
        <f>SUM(P7,P24,,P27,P99,P119,P150,P225,P246,P266,P271,P291,P294,P303,P328,P339,P342,P371,P378,P386,P389,P394,P411)</f>
        <v>44052104.720000006</v>
      </c>
      <c r="Q6" s="32"/>
      <c r="R6" s="33">
        <v>0</v>
      </c>
      <c r="S6" s="31">
        <f>SUM(S7,S24,,S27,S99,S119,S150,S225,S246,S266,S271,S291,S294,S303,S328,S339,S342,S371,S378,S386,S389,S394,S411)</f>
        <v>44052104.720000006</v>
      </c>
      <c r="T6" s="34">
        <v>0</v>
      </c>
      <c r="U6" s="35">
        <f>SUM(U7,U24,,U27,U99,U119,U150,U225,U246,U266,U271,U291,U294,U303,U328,U339,U342,U371,U378,U386,U389,U394,U411)</f>
        <v>0</v>
      </c>
      <c r="V6" s="34">
        <v>0</v>
      </c>
      <c r="W6" s="35">
        <f>SUM(W7,W24,,W27,W99,W119,W150,W225,W246,W266,W271,W291,W294,W303,W328,W339,W342,W371,W378,W386,W389,W394,W411)</f>
        <v>0</v>
      </c>
      <c r="X6" s="34">
        <v>0</v>
      </c>
      <c r="Y6" s="35">
        <f>SUM(Y7,Y24,,Y27,Y99,Y119,Y150,Y225,Y246,Y266,Y271,Y291,Y294,Y303,Y328,Y339,Y342,Y371,Y378,Y386,Y389,Y394,Y411)</f>
        <v>0</v>
      </c>
      <c r="Z6" s="34">
        <v>0</v>
      </c>
      <c r="AA6" s="35">
        <f>SUM(AA7,AA24,,AA27,AA99,AA119,AA150,AA225,AA246,AA266,AA271,AA291,AA294,AA303,AA328,AA339,AA342,AA371,AA378,AA386,AA389,AA394,AA411)</f>
        <v>0</v>
      </c>
      <c r="AB6" s="34">
        <v>0</v>
      </c>
      <c r="AC6" s="35">
        <f>SUM(AC7,AC24,,AC27,AC99,AC119,AC150,AC225,AC246,AC266,AC271,AC291,AC294,AC303,AC328,AC339,AC342,AC371,AC378,AC386,AC389,AC394,AC411)</f>
        <v>0</v>
      </c>
      <c r="AD6" s="34">
        <v>0</v>
      </c>
      <c r="AE6" s="35">
        <f>SUM(AE7,AE24,,AE27,AE99,AE119,AE150,AE225,AE246,AE266,AE271,AE291,AE294,AE303,AE328,AE339,AE342,AE371,AE378,AE386,AE389,AE394,AE411)</f>
        <v>0</v>
      </c>
      <c r="AF6" s="34">
        <v>0</v>
      </c>
      <c r="AG6" s="35">
        <f>SUM(AG7,AG24,,AG27,AG99,AG119,AG150,AG225,AG246,AG266,AG271,AG291,AG294,AG303,AG328,AG339,AG342,AG371,AG378,AG386,AG389,AG394,AG411)</f>
        <v>0</v>
      </c>
      <c r="AH6" s="34">
        <v>0</v>
      </c>
      <c r="AI6" s="35">
        <f>SUM(AI7,AI24,,AI27,AI99,AI119,AI150,AI225,AI246,AI266,AI271,AI291,AI294,AI303,AI328,AI339,AI342,AI371,AI378,AI386,AI389,AI394,AI411)</f>
        <v>0</v>
      </c>
      <c r="AJ6" s="34">
        <v>0</v>
      </c>
      <c r="AK6" s="35">
        <f>SUM(AK7,AK24,,AK27,AK99,AK119,AK150,AK225,AK246,AK266,AK271,AK291,AK294,AK303,AK328,AK339,AK342,AK371,AK378,AK386,AK389,AK394,AK411)</f>
        <v>0</v>
      </c>
      <c r="AL6" s="34">
        <v>0</v>
      </c>
      <c r="AM6" s="35">
        <f>SUM(AM7,AM24,,AM27,AM99,AM119,AM150,AM225,AM246,AM266,AM271,AM291,AM294,AM303,AM328,AM339,AM342,AM371,AM378,AM386,AM389,AM394,AM411)</f>
        <v>0</v>
      </c>
      <c r="AN6" s="34">
        <v>0</v>
      </c>
      <c r="AO6" s="35">
        <f>SUM(AO7,AO24,,AO27,AO99,AO119,AO150,AO225,AO246,AO266,AO271,AO291,AO294,AO303,AO328,AO339,AO342,AO371,AO378,AO386,AO389,AO394,AO411)</f>
        <v>0</v>
      </c>
      <c r="AP6" s="34">
        <v>0</v>
      </c>
      <c r="AQ6" s="35">
        <f>SUM(AQ7,AQ24,,AQ27,AQ99,AQ119,AQ150,AQ225,AQ246,AQ266,AQ271,AQ291,AQ294,AQ303,AQ328,AQ339,AQ342,AQ371,AQ378,AQ386,AQ389,AQ394,AQ411)</f>
        <v>0</v>
      </c>
      <c r="AR6" s="34">
        <v>0</v>
      </c>
      <c r="AS6" s="35">
        <f>SUM(AS7,AS24,,AS27,AS99,AS119,AS150,AS225,AS246,AS266,AS271,AS291,AS294,AS303,AS328,AS339,AS342,AS371,AS378,AS386,AS389,AS394,AS411)</f>
        <v>0</v>
      </c>
      <c r="AT6" s="34">
        <v>0</v>
      </c>
      <c r="AU6" s="35">
        <f>SUM(AU7,AU24,,AU27,AU99,AU119,AU150,AU225,AU246,AU266,AU271,AU291,AU294,AU303,AU328,AU339,AU342,AU371,AU378,AU386,AU389,AU394,AU411)</f>
        <v>0</v>
      </c>
      <c r="AV6" s="34">
        <v>0</v>
      </c>
      <c r="AW6" s="35">
        <f>SUM(AW7,AW24,,AW27,AW99,AW119,AW150,AW225,AW246,AW266,AW271,AW291,AW294,AW303,AW328,AW339,AW342,AW371,AW378,AW386,AW389,AW394,AW411)</f>
        <v>0</v>
      </c>
      <c r="AX6" s="34">
        <v>0</v>
      </c>
      <c r="AY6" s="35">
        <f>SUM(AY7,AY24,,AY27,AY99,AY119,AY150,AY225,AY246,AY266,AY271,AY291,AY294,AY303,AY328,AY339,AY342,AY371,AY378,AY386,AY389,AY394,AY411)</f>
        <v>0</v>
      </c>
      <c r="AZ6" s="34">
        <v>0</v>
      </c>
      <c r="BA6" s="35">
        <f>SUM(BA7,BA24,,BA27,BA99,BA119,BA150,BA225,BA246,BA266,BA271,BA291,BA294,BA303,BA328,BA339,BA342,BA371,BA378,BA386,BA389,BA394,BA411)</f>
        <v>0</v>
      </c>
      <c r="BB6" s="34">
        <v>0</v>
      </c>
      <c r="BC6" s="35">
        <f>SUM(BC7,BC24,,BC27,BC99,BC119,BC150,BC225,BC246,BC266,BC271,BC291,BC294,BC303,BC328,BC339,BC342,BC371,BC378,BC386,BC389,BC394,BC411)</f>
        <v>0</v>
      </c>
      <c r="BD6" s="34">
        <v>0</v>
      </c>
      <c r="BE6" s="35">
        <f>SUM(BE7,BE24,,BE27,BE99,BE119,BE150,BE225,BE246,BE266,BE271,BE291,BE294,BE303,BE328,BE339,BE342,BE371,BE378,BE386,BE389,BE394,BE411)</f>
        <v>0</v>
      </c>
      <c r="BF6" s="34">
        <v>0</v>
      </c>
      <c r="BG6" s="35">
        <f>SUM(BG7,BG24,,BG27,BG99,BG119,BG150,BG225,BG246,BG266,BG271,BG291,BG294,BG303,BG328,BG339,BG342,BG371,BG378,BG386,BG389,BG394,BG411)</f>
        <v>0</v>
      </c>
      <c r="BH6" s="34">
        <v>0</v>
      </c>
      <c r="BI6" s="35">
        <f>SUM(BI7,BI24,,BI27,BI99,BI119,BI150,BI225,BI246,BI266,BI271,BI291,BI294,BI303,BI328,BI339,BI342,BI371,BI378,BI386,BI389,BI394,BI411)</f>
        <v>0</v>
      </c>
      <c r="BJ6" s="34">
        <v>0</v>
      </c>
      <c r="BK6" s="35">
        <f>SUM(BK7,BK24,,BK27,BK99,BK119,BK150,BK225,BK246,BK266,BK271,BK291,BK294,BK303,BK328,BK339,BK342,BK371,BK378,BK386,BK389,BK394,BK411)</f>
        <v>0</v>
      </c>
      <c r="BL6" s="34">
        <v>0</v>
      </c>
      <c r="BM6" s="35">
        <f>SUM(BM7,BM24,,BM27,BM99,BM119,BM150,BM225,BM246,BM266,BM271,BM291,BM294,BM303,BM328,BM339,BM342,BM371,BM378,BM386,BM389,BM394,BM411)</f>
        <v>0</v>
      </c>
    </row>
    <row r="7" spans="1:65" s="47" customFormat="1" x14ac:dyDescent="0.25">
      <c r="A7" s="36"/>
      <c r="B7" s="36"/>
      <c r="C7" s="36"/>
      <c r="D7" s="36"/>
      <c r="E7" s="36"/>
      <c r="F7" s="36"/>
      <c r="G7" s="36"/>
      <c r="H7" s="37"/>
      <c r="I7" s="38"/>
      <c r="J7" s="39"/>
      <c r="K7" s="40">
        <v>1</v>
      </c>
      <c r="L7" s="41" t="s">
        <v>19</v>
      </c>
      <c r="M7" s="42"/>
      <c r="N7" s="43"/>
      <c r="O7" s="43"/>
      <c r="P7" s="44">
        <f>P8+P11</f>
        <v>3711975.88</v>
      </c>
      <c r="Q7" s="39"/>
      <c r="R7" s="45"/>
      <c r="S7" s="46">
        <f>S8+S11</f>
        <v>3711975.88</v>
      </c>
      <c r="T7" s="45"/>
      <c r="U7" s="46">
        <f t="shared" ref="U7" si="0">U8+U11</f>
        <v>0</v>
      </c>
      <c r="V7" s="45"/>
      <c r="W7" s="46">
        <f t="shared" ref="W7" si="1">W8+W11</f>
        <v>0</v>
      </c>
      <c r="X7" s="45"/>
      <c r="Y7" s="46">
        <f t="shared" ref="Y7" si="2">Y8+Y11</f>
        <v>0</v>
      </c>
      <c r="Z7" s="45"/>
      <c r="AA7" s="46">
        <f t="shared" ref="AA7" si="3">AA8+AA11</f>
        <v>0</v>
      </c>
      <c r="AB7" s="45"/>
      <c r="AC7" s="46">
        <f t="shared" ref="AC7" si="4">AC8+AC11</f>
        <v>0</v>
      </c>
      <c r="AD7" s="45"/>
      <c r="AE7" s="46">
        <f t="shared" ref="AE7" si="5">AE8+AE11</f>
        <v>0</v>
      </c>
      <c r="AF7" s="45"/>
      <c r="AG7" s="46">
        <f t="shared" ref="AG7" si="6">AG8+AG11</f>
        <v>0</v>
      </c>
      <c r="AH7" s="45"/>
      <c r="AI7" s="46">
        <f t="shared" ref="AI7" si="7">AI8+AI11</f>
        <v>0</v>
      </c>
      <c r="AJ7" s="45"/>
      <c r="AK7" s="46">
        <f t="shared" ref="AK7" si="8">AK8+AK11</f>
        <v>0</v>
      </c>
      <c r="AL7" s="45"/>
      <c r="AM7" s="46">
        <f t="shared" ref="AM7" si="9">AM8+AM11</f>
        <v>0</v>
      </c>
      <c r="AN7" s="45"/>
      <c r="AO7" s="46">
        <f t="shared" ref="AO7" si="10">AO8+AO11</f>
        <v>0</v>
      </c>
      <c r="AP7" s="45"/>
      <c r="AQ7" s="46">
        <f t="shared" ref="AQ7" si="11">AQ8+AQ11</f>
        <v>0</v>
      </c>
      <c r="AR7" s="45"/>
      <c r="AS7" s="46">
        <f t="shared" ref="AS7" si="12">AS8+AS11</f>
        <v>0</v>
      </c>
      <c r="AT7" s="45"/>
      <c r="AU7" s="46">
        <f t="shared" ref="AU7" si="13">AU8+AU11</f>
        <v>0</v>
      </c>
      <c r="AV7" s="45"/>
      <c r="AW7" s="46">
        <f t="shared" ref="AW7" si="14">AW8+AW11</f>
        <v>0</v>
      </c>
      <c r="AX7" s="45"/>
      <c r="AY7" s="46">
        <f t="shared" ref="AY7" si="15">AY8+AY11</f>
        <v>0</v>
      </c>
      <c r="AZ7" s="45"/>
      <c r="BA7" s="46">
        <f t="shared" ref="BA7" si="16">BA8+BA11</f>
        <v>0</v>
      </c>
      <c r="BB7" s="45"/>
      <c r="BC7" s="46">
        <f t="shared" ref="BC7" si="17">BC8+BC11</f>
        <v>0</v>
      </c>
      <c r="BD7" s="45"/>
      <c r="BE7" s="46">
        <f t="shared" ref="BE7" si="18">BE8+BE11</f>
        <v>0</v>
      </c>
      <c r="BF7" s="45"/>
      <c r="BG7" s="46">
        <f t="shared" ref="BG7" si="19">BG8+BG11</f>
        <v>0</v>
      </c>
      <c r="BH7" s="45"/>
      <c r="BI7" s="46">
        <f t="shared" ref="BI7" si="20">BI8+BI11</f>
        <v>0</v>
      </c>
      <c r="BJ7" s="45"/>
      <c r="BK7" s="46">
        <f t="shared" ref="BK7" si="21">BK8+BK11</f>
        <v>0</v>
      </c>
      <c r="BL7" s="45"/>
      <c r="BM7" s="46">
        <f t="shared" ref="BM7" si="22">BM8+BM11</f>
        <v>0</v>
      </c>
    </row>
    <row r="8" spans="1:65" s="47" customFormat="1" x14ac:dyDescent="0.25">
      <c r="A8" s="48"/>
      <c r="B8" s="48"/>
      <c r="C8" s="48"/>
      <c r="D8" s="48"/>
      <c r="E8" s="48"/>
      <c r="F8" s="48"/>
      <c r="G8" s="48"/>
      <c r="H8" s="49"/>
      <c r="I8" s="50"/>
      <c r="J8" s="39"/>
      <c r="K8" s="51" t="str">
        <f>CONCATENATE($K$7,".1")</f>
        <v>1.1</v>
      </c>
      <c r="L8" s="52" t="s">
        <v>20</v>
      </c>
      <c r="M8" s="53" t="s">
        <v>21</v>
      </c>
      <c r="N8" s="54">
        <f>R8+T8+V8+X8+Z8+AB8+AD8+AF8+AH8+AJ8++AL8+AN8+AP8+AR8+AT8+AV8+AX8+AZ8+BB8+BD8+BF8+BH8+BJ8+BL8</f>
        <v>1</v>
      </c>
      <c r="O8" s="54">
        <f>SUM(O9:O10)</f>
        <v>19923.400000000001</v>
      </c>
      <c r="P8" s="55">
        <f t="shared" ref="P8:P23" si="23">S8+U8+W8+Y8+AA8+AC8+AE8+AG8+AI8+AK8++AM8+AO8+AQ8+AS8+AU8+AW8+AY8+BA8+BC8+BE8+BG8+BI8+BK8+BM8</f>
        <v>19923.400000000001</v>
      </c>
      <c r="Q8" s="39"/>
      <c r="R8" s="56">
        <v>1</v>
      </c>
      <c r="S8" s="57">
        <f>ROUND(R8*$O8,2)</f>
        <v>19923.400000000001</v>
      </c>
      <c r="T8" s="56"/>
      <c r="U8" s="57">
        <f>ROUND(T8*$O8,2)</f>
        <v>0</v>
      </c>
      <c r="V8" s="56"/>
      <c r="W8" s="57">
        <f t="shared" ref="W8" si="24">ROUND(V8*$O8,2)</f>
        <v>0</v>
      </c>
      <c r="X8" s="56"/>
      <c r="Y8" s="57">
        <f t="shared" ref="Y8" si="25">ROUND(X8*$O8,2)</f>
        <v>0</v>
      </c>
      <c r="Z8" s="56"/>
      <c r="AA8" s="57">
        <f t="shared" ref="AA8" si="26">ROUND(Z8*$O8,2)</f>
        <v>0</v>
      </c>
      <c r="AB8" s="56"/>
      <c r="AC8" s="57">
        <f t="shared" ref="AC8" si="27">ROUND(AB8*$O8,2)</f>
        <v>0</v>
      </c>
      <c r="AD8" s="56"/>
      <c r="AE8" s="57">
        <f t="shared" ref="AE8" si="28">ROUND(AD8*$O8,2)</f>
        <v>0</v>
      </c>
      <c r="AF8" s="56"/>
      <c r="AG8" s="57">
        <f t="shared" ref="AG8" si="29">ROUND(AF8*$O8,2)</f>
        <v>0</v>
      </c>
      <c r="AH8" s="56"/>
      <c r="AI8" s="57">
        <f t="shared" ref="AI8" si="30">ROUND(AH8*$O8,2)</f>
        <v>0</v>
      </c>
      <c r="AJ8" s="56"/>
      <c r="AK8" s="57">
        <f t="shared" ref="AK8" si="31">ROUND(AJ8*$O8,2)</f>
        <v>0</v>
      </c>
      <c r="AL8" s="56"/>
      <c r="AM8" s="57">
        <f t="shared" ref="AM8" si="32">ROUND(AL8*$O8,2)</f>
        <v>0</v>
      </c>
      <c r="AN8" s="56"/>
      <c r="AO8" s="57">
        <f t="shared" ref="AO8" si="33">ROUND(AN8*$O8,2)</f>
        <v>0</v>
      </c>
      <c r="AP8" s="56"/>
      <c r="AQ8" s="57">
        <f t="shared" ref="AQ8" si="34">ROUND(AP8*$O8,2)</f>
        <v>0</v>
      </c>
      <c r="AR8" s="56"/>
      <c r="AS8" s="57">
        <f t="shared" ref="AS8" si="35">ROUND(AR8*$O8,2)</f>
        <v>0</v>
      </c>
      <c r="AT8" s="56"/>
      <c r="AU8" s="57">
        <f t="shared" ref="AU8" si="36">ROUND(AT8*$O8,2)</f>
        <v>0</v>
      </c>
      <c r="AV8" s="56"/>
      <c r="AW8" s="57">
        <f t="shared" ref="AW8" si="37">ROUND(AV8*$O8,2)</f>
        <v>0</v>
      </c>
      <c r="AX8" s="56"/>
      <c r="AY8" s="57">
        <f t="shared" ref="AY8" si="38">ROUND(AX8*$O8,2)</f>
        <v>0</v>
      </c>
      <c r="AZ8" s="56"/>
      <c r="BA8" s="57">
        <f t="shared" ref="BA8" si="39">ROUND(AZ8*$O8,2)</f>
        <v>0</v>
      </c>
      <c r="BB8" s="56"/>
      <c r="BC8" s="57">
        <f t="shared" ref="BC8" si="40">ROUND(BB8*$O8,2)</f>
        <v>0</v>
      </c>
      <c r="BD8" s="56"/>
      <c r="BE8" s="57">
        <f t="shared" ref="BE8" si="41">ROUND(BD8*$O8,2)</f>
        <v>0</v>
      </c>
      <c r="BF8" s="56"/>
      <c r="BG8" s="57">
        <f t="shared" ref="BG8" si="42">ROUND(BF8*$O8,2)</f>
        <v>0</v>
      </c>
      <c r="BH8" s="56"/>
      <c r="BI8" s="57">
        <f t="shared" ref="BI8" si="43">ROUND(BH8*$O8,2)</f>
        <v>0</v>
      </c>
      <c r="BJ8" s="56"/>
      <c r="BK8" s="57">
        <f t="shared" ref="BK8" si="44">ROUND(BJ8*$O8,2)</f>
        <v>0</v>
      </c>
      <c r="BL8" s="56"/>
      <c r="BM8" s="57">
        <f t="shared" ref="BM8" si="45">ROUND(BL8*$O8,2)</f>
        <v>0</v>
      </c>
    </row>
    <row r="9" spans="1:65" s="47" customFormat="1" x14ac:dyDescent="0.25">
      <c r="A9" s="58" t="s">
        <v>22</v>
      </c>
      <c r="B9" s="59" t="s">
        <v>23</v>
      </c>
      <c r="C9" s="59">
        <v>70000002</v>
      </c>
      <c r="D9" s="60" cm="1">
        <f t="array" ref="D9">_xlfn.IFS($B9="SAB_OSE_SET23",$A$440,$B9="SAB_EPSA_SET23",$A$442,$B9="SAB_INS_SET23",$A$444,$B9="SIU_INF_JUL23",$A$446,$B9="SIU_ED_JUL23",$A$447,$B9="DER_JUN23",$A$448,$B9="CDHU_AGO23",$A$449,$B9="SIN_SV_SET23",$A$450,$B9="SIN_INS_SET23",$A$451,$B9="COTAÇÃO",0)</f>
        <v>0.28000000000000003</v>
      </c>
      <c r="E9" s="60" cm="1">
        <f t="array" ref="E9">_xlfn.IFS($B9="SAB_OSE_SET23",$A$441,$B9="SAB_EPSA_SET23",$A$443,$B9="SAB_INS_SET23",$A$445,$B9="SIU_INF_JUL23",0,$B9="SIU_ED_JUL23",0,$B9="DER_JUN23",0,$B9="CDHU_AGO23",0,$B9="SIN_SV_SET23",0,$B9="SIN_INS_SET23",0,$B9="COTAÇÃO",0)</f>
        <v>1.72</v>
      </c>
      <c r="F9" s="60" cm="1">
        <f t="array" ref="F9">_xlfn.IFS($B9="SAB_OSE_SET23",0,$B9="SAB_EPSA_SET23",0,AND($B9="SAB_INS_SET23",$A9="MAT")=TRUE,$A$454,AND($B9="SAB_INS_SET23",$A9&lt;&gt;"MAT")=TRUE,$A$453,AND($B9="SIU_INF_JUL23",$A9="MAT")=TRUE,$A$454,AND($B9="SIU_INF_JUL23",$A9&lt;&gt;"MAT")=TRUE,$A$453,AND($B9="SIU_ED_JUL23",$A9="MAT")=TRUE,$A$454,AND($B9="SIU_ED_JUL23",$A9&lt;&gt;"MAT")=TRUE,$A$453,$B9="DER_JUN23",0,$B9="CDHU_AGO23",0,AND($B9="SIN_SV_SET23",$A9="MAT")=TRUE,$A$454,AND($B9="SIN_SV_SET23",$A9&lt;&gt;"MAT")=TRUE,$A$453,AND($B9="SIN_INS_SET23",$A9="MAT")=TRUE,$A$454,AND($B9="SIN_INS_SET23",$A9&lt;&gt;"MAT")=TRUE,$A$453,AND($B9="COTAÇÃO",$A9="MAT")=TRUE,$A$454,AND($B9="COTAÇÃO",$A9&lt;&gt;"MAT")=TRUE,$A$453)</f>
        <v>0</v>
      </c>
      <c r="G9" s="60" cm="1">
        <f t="array" ref="G9">_xlfn.IFS($B9="SAB_OSE_SET23",0,$B9="SAB_EPSA_SET23",0,AND($B9="SAB_INS_SET23",$A9="MO")=TRUE,$A$455,AND($B9="SAB_INS_SET23",$A9&lt;&gt;"MO")=TRUE,0,AND($B9="SIU_INF_JUL23",$A9="MO")=TRUE,$A$455,AND($B9="SIU_INF_JUL23",$A9&lt;&gt;"MO")=TRUE,0,AND($B9="SIU_ED_JUL23",$A9="MO")=TRUE,$A$455,AND($B9="SIU_ED_JUL23",$A9&lt;&gt;"MO")=TRUE,0,$B9="DER_JUN23",0,$B9="CDHU_AGO23",0,AND($B9="SIN_SV_SET23",$A9="MO")=TRUE,$A$455,AND($B9="SIN_SV_SET23",$A9&lt;&gt;"MO")=TRUE,0,AND($B9="SIN_INS_SET23",$A9="MO")=TRUE,$A$455,AND($B9="SIN_INS_SET23",$A9&lt;&gt;"MO")=TRUE,0,AND($B9="COTAÇÃO",$A9="MO")=TRUE,$A$455,AND($B9="COTAÇÃO",$A9&lt;&gt;"MO")=TRUE,0)</f>
        <v>0</v>
      </c>
      <c r="H9" s="61" cm="1">
        <f t="array" ref="H9">ROUND(_xlfn.IFS(B9="SAB_OSE_SET23",VLOOKUP(C9,[12]SAB_OSE_SET23!A:N,7,FALSE),B9="SAB_EPSA_SET23",VLOOKUP(C9,[12]SAB_EPSA_SET23!A:F,4,FALSE),B9="SAB_INS_SET23",VLOOKUP(C9,[12]SAB_INS_SET23!A:F,4,FALSE),B9="SIU_INF_JUL23",VLOOKUP(C9,[12]SIU_INF_JUL23!A:F,4,FALSE),B9="SIU_ED_JUL23",VLOOKUP(C9,[12]SIU_ED_JUL23!A:F,4,FALSE),B9="SIU_INS_JUL23",VLOOKUP(C9,[12]SIU_INS_JUL23!A:F,4,FALSE),B9="DER_JUN23",VLOOKUP(C9,[12]DER_JUN23!A:F,4,FALSE),B9="CDHU_AGO23",VLOOKUP(C9,[12]CDHU_AGO23!A:F,4,FALSE),B9="DNIT_SV_JUL23",VLOOKUP(C9,[12]DNIT_SV_JUL23!A:F,4,FALSE),B9="DNIT_MAT_JUL23",VLOOKUP(C9,[12]DNIT_MAT_JUL23!A:F,4,FALSE),B9="SIN_SV_SET23",VLOOKUP(C9,[12]SIN_SV_SET23!G:L,5,FALSE),B9="SIN_INS_SET23",VLOOKUP(C9,[12]SIN_INS_SET23!A:F,5,FALSE),B9="COTAÇÃO",VLOOKUP(C9,[12]COTAÇÃO!$B:$G,6,FALSE))*(1+F9)*(1+G9),2)</f>
        <v>583.29999999999995</v>
      </c>
      <c r="I9" s="62">
        <f>6*3</f>
        <v>18</v>
      </c>
      <c r="J9" s="39"/>
      <c r="K9" s="63"/>
      <c r="L9" s="64" t="str" cm="1">
        <f t="array" ref="L9">_xlfn.IFS(B9="SAB_OSE_SET23",VLOOKUP(C9,[12]SAB_OSE_SET23!A:N,5,FALSE),B9="SAB_EPSA_SET23",VLOOKUP(C9,[12]SAB_EPSA_SET23!A:F,2,FALSE),B9="SAB_INS_SET23",VLOOKUP(C9,[12]SAB_INS_SET23!A:F,2,FALSE),B9="SIU_INF_JUL23",VLOOKUP(C9,[12]SIU_INF_JUL23!A:F,2,FALSE),B9="SIU_ED_JUL23",VLOOKUP(C9,[12]SIU_ED_JUL23!A:F,2,FALSE),B9="SIU_INS_JUL23",VLOOKUP(C9,[12]SIU_INS_JUL23!A:F,2,FALSE),B9="DER_JUN23",VLOOKUP(C9,[12]DER_JUN23!A:F,2,FALSE),B9="CDHU_AGO23",VLOOKUP(C9,[12]CDHU_AGO23!A:F,2,FALSE),B9="DNIT_SV_JUL23",VLOOKUP(C9,[12]DNIT_SV_JUL23!A:F,2,FALSE),B9="DNIT_MAT_JUL23",VLOOKUP(C9,[12]DNIT_MAT_JUL23!A:F,2,FALSE),B9="SIN_SV_SET23",VLOOKUP(C9,[12]SIN_SV_SET23!G:L,2,FALSE),B9="SIN_INS_SET23",VLOOKUP(C9,[12]SIN_INS_SET23!A:F,2,FALSE),B9="COTAÇÃO",VLOOKUP(C9,[12]COTAÇÃO!$B:$G,3,FALSE))</f>
        <v>PLACA DE IDENTIFICAÇÃO DE OBRAS</v>
      </c>
      <c r="M9" s="65" t="str" cm="1">
        <f t="array" ref="M9">_xlfn.IFS(B9="SAB_OSE_SET23",VLOOKUP(C9,[12]SAB_OSE_SET23!A:N,6,FALSE),B9="SAB_EPSA_SET23",VLOOKUP(C9,[12]SAB_EPSA_SET23!A:F,3,FALSE),B9="SAB_INS_SET23",VLOOKUP(C9,[12]SAB_INS_SET23!A:F,3,FALSE),B9="SIU_INF_JUL23",VLOOKUP(C9,[12]SIU_INF_JUL23!A:F,3,FALSE),B9="SIU_ED_JUL23",VLOOKUP(C9,[12]SIU_ED_JUL23!A:F,3,FALSE),B9="SIU_INS_JUL23",VLOOKUP(C9,[12]SIU_INS_JUL23!A:F,3,FALSE),B9="DER_JUN23",VLOOKUP(C9,[12]DER_JUN23!A:F,3,FALSE),B9="CDHU_AGO23",VLOOKUP(C9,[12]CDHU_AGO23!A:F,3,FALSE),B9="DNIT_SV_JUL23",VLOOKUP(C9,[12]DNIT_SV_JUL23!A:F,3,FALSE),B9="DNIT_MAT_JUL23",VLOOKUP(C9,[12]DNIT_MAT_JUL23!A:F,3,FALSE),B9="SIN_SV_SET23",VLOOKUP(C9,[12]SIN_SV_SET23!G:L,3,FALSE),B9="SIN_INS_SET23",VLOOKUP(C9,[12]SIN_INS_SET23!A:F,3,FALSE),B9="COTAÇÃO",VLOOKUP(C9,[12]COTAÇÃO!$B:$G,4,FALSE))</f>
        <v>M2</v>
      </c>
      <c r="N9" s="66">
        <f t="shared" ref="N9:N10" si="46">R9+T9+V9+X9+Z9+AB9+AD9+AF9+AH9+AJ9++AL9+AN9+AP9+AR9+AT9+AV9+AX9+AZ9+BB9+BD9+BF9+BH9+BJ9+BL9</f>
        <v>18</v>
      </c>
      <c r="O9" s="66">
        <f t="shared" ref="O9:O10" si="47">ROUND(H9*I9,2)</f>
        <v>10499.4</v>
      </c>
      <c r="P9" s="67">
        <f t="shared" si="23"/>
        <v>0</v>
      </c>
      <c r="Q9" s="68"/>
      <c r="R9" s="61">
        <f>R8*$I9</f>
        <v>18</v>
      </c>
      <c r="S9" s="67"/>
      <c r="T9" s="61">
        <f t="shared" ref="T9" si="48">T8*$I9</f>
        <v>0</v>
      </c>
      <c r="U9" s="67">
        <f t="shared" ref="U9:U10" si="49">ROUND(T9*$H9,2)</f>
        <v>0</v>
      </c>
      <c r="V9" s="61">
        <f t="shared" ref="V9" si="50">V8*$I9</f>
        <v>0</v>
      </c>
      <c r="W9" s="67">
        <f t="shared" ref="W9:W10" si="51">ROUND(V9*$H9,2)</f>
        <v>0</v>
      </c>
      <c r="X9" s="61">
        <f t="shared" ref="X9" si="52">X8*$I9</f>
        <v>0</v>
      </c>
      <c r="Y9" s="67">
        <f t="shared" ref="Y9:Y10" si="53">ROUND(X9*$H9,2)</f>
        <v>0</v>
      </c>
      <c r="Z9" s="61">
        <f t="shared" ref="Z9" si="54">Z8*$I9</f>
        <v>0</v>
      </c>
      <c r="AA9" s="67">
        <f t="shared" ref="AA9:AA10" si="55">ROUND(Z9*$H9,2)</f>
        <v>0</v>
      </c>
      <c r="AB9" s="61">
        <f t="shared" ref="AB9" si="56">AB8*$I9</f>
        <v>0</v>
      </c>
      <c r="AC9" s="67">
        <f t="shared" ref="AC9:AC10" si="57">ROUND(AB9*$H9,2)</f>
        <v>0</v>
      </c>
      <c r="AD9" s="61">
        <f t="shared" ref="AD9" si="58">AD8*$I9</f>
        <v>0</v>
      </c>
      <c r="AE9" s="67">
        <f t="shared" ref="AE9:AE10" si="59">ROUND(AD9*$H9,2)</f>
        <v>0</v>
      </c>
      <c r="AF9" s="61">
        <f t="shared" ref="AF9" si="60">AF8*$I9</f>
        <v>0</v>
      </c>
      <c r="AG9" s="67">
        <f t="shared" ref="AG9:AG10" si="61">ROUND(AF9*$H9,2)</f>
        <v>0</v>
      </c>
      <c r="AH9" s="61">
        <f t="shared" ref="AH9" si="62">AH8*$I9</f>
        <v>0</v>
      </c>
      <c r="AI9" s="67">
        <f t="shared" ref="AI9:AI10" si="63">ROUND(AH9*$H9,2)</f>
        <v>0</v>
      </c>
      <c r="AJ9" s="61">
        <f t="shared" ref="AJ9" si="64">AJ8*$I9</f>
        <v>0</v>
      </c>
      <c r="AK9" s="67">
        <f t="shared" ref="AK9:AK10" si="65">ROUND(AJ9*$H9,2)</f>
        <v>0</v>
      </c>
      <c r="AL9" s="61">
        <f t="shared" ref="AL9" si="66">AL8*$I9</f>
        <v>0</v>
      </c>
      <c r="AM9" s="67">
        <f t="shared" ref="AM9:AM10" si="67">ROUND(AL9*$H9,2)</f>
        <v>0</v>
      </c>
      <c r="AN9" s="61">
        <f t="shared" ref="AN9" si="68">AN8*$I9</f>
        <v>0</v>
      </c>
      <c r="AO9" s="67">
        <f t="shared" ref="AO9:AO10" si="69">ROUND(AN9*$H9,2)</f>
        <v>0</v>
      </c>
      <c r="AP9" s="61">
        <f t="shared" ref="AP9" si="70">AP8*$I9</f>
        <v>0</v>
      </c>
      <c r="AQ9" s="67">
        <f t="shared" ref="AQ9:AQ10" si="71">ROUND(AP9*$H9,2)</f>
        <v>0</v>
      </c>
      <c r="AR9" s="61">
        <f t="shared" ref="AR9" si="72">AR8*$I9</f>
        <v>0</v>
      </c>
      <c r="AS9" s="67">
        <f t="shared" ref="AS9:AS10" si="73">ROUND(AR9*$H9,2)</f>
        <v>0</v>
      </c>
      <c r="AT9" s="61">
        <f t="shared" ref="AT9" si="74">AT8*$I9</f>
        <v>0</v>
      </c>
      <c r="AU9" s="67">
        <f t="shared" ref="AU9:AU10" si="75">ROUND(AT9*$H9,2)</f>
        <v>0</v>
      </c>
      <c r="AV9" s="61">
        <f t="shared" ref="AV9" si="76">AV8*$I9</f>
        <v>0</v>
      </c>
      <c r="AW9" s="67">
        <f t="shared" ref="AW9:AW10" si="77">ROUND(AV9*$H9,2)</f>
        <v>0</v>
      </c>
      <c r="AX9" s="61">
        <f t="shared" ref="AX9" si="78">AX8*$I9</f>
        <v>0</v>
      </c>
      <c r="AY9" s="67">
        <f t="shared" ref="AY9:AY10" si="79">ROUND(AX9*$H9,2)</f>
        <v>0</v>
      </c>
      <c r="AZ9" s="61">
        <f t="shared" ref="AZ9" si="80">AZ8*$I9</f>
        <v>0</v>
      </c>
      <c r="BA9" s="67">
        <f t="shared" ref="BA9:BA10" si="81">ROUND(AZ9*$H9,2)</f>
        <v>0</v>
      </c>
      <c r="BB9" s="61">
        <f t="shared" ref="BB9" si="82">BB8*$I9</f>
        <v>0</v>
      </c>
      <c r="BC9" s="67">
        <f t="shared" ref="BC9:BC10" si="83">ROUND(BB9*$H9,2)</f>
        <v>0</v>
      </c>
      <c r="BD9" s="61">
        <f t="shared" ref="BD9" si="84">BD8*$I9</f>
        <v>0</v>
      </c>
      <c r="BE9" s="67">
        <f t="shared" ref="BE9:BE10" si="85">ROUND(BD9*$H9,2)</f>
        <v>0</v>
      </c>
      <c r="BF9" s="61">
        <f t="shared" ref="BF9" si="86">BF8*$I9</f>
        <v>0</v>
      </c>
      <c r="BG9" s="67">
        <f t="shared" ref="BG9:BG10" si="87">ROUND(BF9*$H9,2)</f>
        <v>0</v>
      </c>
      <c r="BH9" s="61">
        <f t="shared" ref="BH9" si="88">BH8*$I9</f>
        <v>0</v>
      </c>
      <c r="BI9" s="67">
        <f t="shared" ref="BI9:BI10" si="89">ROUND(BH9*$H9,2)</f>
        <v>0</v>
      </c>
      <c r="BJ9" s="61">
        <f t="shared" ref="BJ9" si="90">BJ8*$I9</f>
        <v>0</v>
      </c>
      <c r="BK9" s="67">
        <f t="shared" ref="BK9:BK10" si="91">ROUND(BJ9*$H9,2)</f>
        <v>0</v>
      </c>
      <c r="BL9" s="61">
        <f t="shared" ref="BL9" si="92">BL8*$I9</f>
        <v>0</v>
      </c>
      <c r="BM9" s="67">
        <f t="shared" ref="BM9:BM10" si="93">ROUND(BL9*$H9,2)</f>
        <v>0</v>
      </c>
    </row>
    <row r="10" spans="1:65" s="47" customFormat="1" x14ac:dyDescent="0.25">
      <c r="A10" s="58" t="s">
        <v>22</v>
      </c>
      <c r="B10" s="59" t="s">
        <v>23</v>
      </c>
      <c r="C10" s="59">
        <v>70020003</v>
      </c>
      <c r="D10" s="60" cm="1">
        <f t="array" ref="D10">_xlfn.IFS($B10="SAB_OSE_SET23",$A$440,$B10="SAB_EPSA_SET23",$A$442,$B10="SAB_INS_SET23",$A$444,$B10="SIU_INF_JUL23",$A$446,$B10="SIU_ED_JUL23",$A$447,$B10="DER_JUN23",$A$448,$B10="CDHU_AGO23",$A$449,$B10="SIN_SV_SET23",$A$450,$B10="SIN_INS_SET23",$A$451,$B10="COTAÇÃO",0)</f>
        <v>0.28000000000000003</v>
      </c>
      <c r="E10" s="60" cm="1">
        <f t="array" ref="E10">_xlfn.IFS($B10="SAB_OSE_SET23",$A$441,$B10="SAB_EPSA_SET23",$A$443,$B10="SAB_INS_SET23",$A$445,$B10="SIU_INF_JUL23",0,$B10="SIU_ED_JUL23",0,$B10="DER_JUN23",0,$B10="CDHU_AGO23",0,$B10="SIN_SV_SET23",0,$B10="SIN_INS_SET23",0,$B10="COTAÇÃO",0)</f>
        <v>1.72</v>
      </c>
      <c r="F10" s="60" cm="1">
        <f t="array" ref="F10">_xlfn.IFS($B10="SAB_OSE_SET23",0,$B10="SAB_EPSA_SET23",0,AND($B10="SAB_INS_SET23",$A10="MAT")=TRUE,$A$454,AND($B10="SAB_INS_SET23",$A10&lt;&gt;"MAT")=TRUE,$A$453,AND($B10="SIU_INF_JUL23",$A10="MAT")=TRUE,$A$454,AND($B10="SIU_INF_JUL23",$A10&lt;&gt;"MAT")=TRUE,$A$453,AND($B10="SIU_ED_JUL23",$A10="MAT")=TRUE,$A$454,AND($B10="SIU_ED_JUL23",$A10&lt;&gt;"MAT")=TRUE,$A$453,$B10="DER_JUN23",0,$B10="CDHU_AGO23",0,AND($B10="SIN_SV_SET23",$A10="MAT")=TRUE,$A$454,AND($B10="SIN_SV_SET23",$A10&lt;&gt;"MAT")=TRUE,$A$453,AND($B10="SIN_INS_SET23",$A10="MAT")=TRUE,$A$454,AND($B10="SIN_INS_SET23",$A10&lt;&gt;"MAT")=TRUE,$A$453,AND($B10="COTAÇÃO",$A10="MAT")=TRUE,$A$454,AND($B10="COTAÇÃO",$A10&lt;&gt;"MAT")=TRUE,$A$453)</f>
        <v>0</v>
      </c>
      <c r="G10" s="60" cm="1">
        <f t="array" ref="G10">_xlfn.IFS($B10="SAB_OSE_SET23",0,$B10="SAB_EPSA_SET23",0,AND($B10="SAB_INS_SET23",$A10="MO")=TRUE,$A$455,AND($B10="SAB_INS_SET23",$A10&lt;&gt;"MO")=TRUE,0,AND($B10="SIU_INF_JUL23",$A10="MO")=TRUE,$A$455,AND($B10="SIU_INF_JUL23",$A10&lt;&gt;"MO")=TRUE,0,AND($B10="SIU_ED_JUL23",$A10="MO")=TRUE,$A$455,AND($B10="SIU_ED_JUL23",$A10&lt;&gt;"MO")=TRUE,0,$B10="DER_JUN23",0,$B10="CDHU_AGO23",0,AND($B10="SIN_SV_SET23",$A10="MO")=TRUE,$A$455,AND($B10="SIN_SV_SET23",$A10&lt;&gt;"MO")=TRUE,0,AND($B10="SIN_INS_SET23",$A10="MO")=TRUE,$A$455,AND($B10="SIN_INS_SET23",$A10&lt;&gt;"MO")=TRUE,0,AND($B10="COTAÇÃO",$A10="MO")=TRUE,$A$455,AND($B10="COTAÇÃO",$A10&lt;&gt;"MO")=TRUE,0)</f>
        <v>0</v>
      </c>
      <c r="H10" s="61" cm="1">
        <f t="array" ref="H10">ROUND(_xlfn.IFS(B10="SAB_OSE_SET23",VLOOKUP(C10,[12]SAB_OSE_SET23!A:N,7,FALSE),B10="SAB_EPSA_SET23",VLOOKUP(C10,[12]SAB_EPSA_SET23!A:F,4,FALSE),B10="SAB_INS_SET23",VLOOKUP(C10,[12]SAB_INS_SET23!A:F,4,FALSE),B10="SIU_INF_JUL23",VLOOKUP(C10,[12]SIU_INF_JUL23!A:F,4,FALSE),B10="SIU_ED_JUL23",VLOOKUP(C10,[12]SIU_ED_JUL23!A:F,4,FALSE),B10="SIU_INS_JUL23",VLOOKUP(C10,[12]SIU_INS_JUL23!A:F,4,FALSE),B10="DER_JUN23",VLOOKUP(C10,[12]DER_JUN23!A:F,4,FALSE),B10="CDHU_AGO23",VLOOKUP(C10,[12]CDHU_AGO23!A:F,4,FALSE),B10="DNIT_SV_JUL23",VLOOKUP(C10,[12]DNIT_SV_JUL23!A:F,4,FALSE),B10="DNIT_MAT_JUL23",VLOOKUP(C10,[12]DNIT_MAT_JUL23!A:F,4,FALSE),B10="SIN_SV_SET23",VLOOKUP(C10,[12]SIN_SV_SET23!G:L,5,FALSE),B10="SIN_INS_SET23",VLOOKUP(C10,[12]SIN_INS_SET23!A:F,5,FALSE),B10="COTAÇÃO",VLOOKUP(C10,[12]COTAÇÃO!$B:$G,6,FALSE))*(1+F10)*(1+G10),2)</f>
        <v>11.78</v>
      </c>
      <c r="I10" s="62">
        <f>200*4</f>
        <v>800</v>
      </c>
      <c r="J10" s="39"/>
      <c r="K10" s="63"/>
      <c r="L10" s="64" t="str" cm="1">
        <f t="array" ref="L10">_xlfn.IFS(B10="SAB_OSE_SET23",VLOOKUP(C10,[12]SAB_OSE_SET23!A:N,5,FALSE),B10="SAB_EPSA_SET23",VLOOKUP(C10,[12]SAB_EPSA_SET23!A:F,2,FALSE),B10="SAB_INS_SET23",VLOOKUP(C10,[12]SAB_INS_SET23!A:F,2,FALSE),B10="SIU_INF_JUL23",VLOOKUP(C10,[12]SIU_INF_JUL23!A:F,2,FALSE),B10="SIU_ED_JUL23",VLOOKUP(C10,[12]SIU_ED_JUL23!A:F,2,FALSE),B10="SIU_INS_JUL23",VLOOKUP(C10,[12]SIU_INS_JUL23!A:F,2,FALSE),B10="DER_JUN23",VLOOKUP(C10,[12]DER_JUN23!A:F,2,FALSE),B10="CDHU_AGO23",VLOOKUP(C10,[12]CDHU_AGO23!A:F,2,FALSE),B10="DNIT_SV_JUL23",VLOOKUP(C10,[12]DNIT_SV_JUL23!A:F,2,FALSE),B10="DNIT_MAT_JUL23",VLOOKUP(C10,[12]DNIT_MAT_JUL23!A:F,2,FALSE),B10="SIN_SV_SET23",VLOOKUP(C10,[12]SIN_SV_SET23!G:L,2,FALSE),B10="SIN_INS_SET23",VLOOKUP(C10,[12]SIN_INS_SET23!A:F,2,FALSE),B10="COTAÇÃO",VLOOKUP(C10,[12]COTAÇÃO!$B:$G,3,FALSE))</f>
        <v>TAPUME CONTÍNUO EM CHAPAS DE MADEIRA</v>
      </c>
      <c r="M10" s="65" t="str" cm="1">
        <f t="array" ref="M10">_xlfn.IFS(B10="SAB_OSE_SET23",VLOOKUP(C10,[12]SAB_OSE_SET23!A:N,6,FALSE),B10="SAB_EPSA_SET23",VLOOKUP(C10,[12]SAB_EPSA_SET23!A:F,3,FALSE),B10="SAB_INS_SET23",VLOOKUP(C10,[12]SAB_INS_SET23!A:F,3,FALSE),B10="SIU_INF_JUL23",VLOOKUP(C10,[12]SIU_INF_JUL23!A:F,3,FALSE),B10="SIU_ED_JUL23",VLOOKUP(C10,[12]SIU_ED_JUL23!A:F,3,FALSE),B10="SIU_INS_JUL23",VLOOKUP(C10,[12]SIU_INS_JUL23!A:F,3,FALSE),B10="DER_JUN23",VLOOKUP(C10,[12]DER_JUN23!A:F,3,FALSE),B10="CDHU_AGO23",VLOOKUP(C10,[12]CDHU_AGO23!A:F,3,FALSE),B10="DNIT_SV_JUL23",VLOOKUP(C10,[12]DNIT_SV_JUL23!A:F,3,FALSE),B10="DNIT_MAT_JUL23",VLOOKUP(C10,[12]DNIT_MAT_JUL23!A:F,3,FALSE),B10="SIN_SV_SET23",VLOOKUP(C10,[12]SIN_SV_SET23!G:L,3,FALSE),B10="SIN_INS_SET23",VLOOKUP(C10,[12]SIN_INS_SET23!A:F,3,FALSE),B10="COTAÇÃO",VLOOKUP(C10,[12]COTAÇÃO!$B:$G,4,FALSE))</f>
        <v>M</v>
      </c>
      <c r="N10" s="66">
        <f t="shared" si="46"/>
        <v>800</v>
      </c>
      <c r="O10" s="66">
        <f t="shared" si="47"/>
        <v>9424</v>
      </c>
      <c r="P10" s="67">
        <f t="shared" si="23"/>
        <v>0</v>
      </c>
      <c r="Q10" s="68"/>
      <c r="R10" s="61">
        <f>R8*$I10</f>
        <v>800</v>
      </c>
      <c r="S10" s="67"/>
      <c r="T10" s="61">
        <f t="shared" ref="T10" si="94">T8*$I10</f>
        <v>0</v>
      </c>
      <c r="U10" s="67">
        <f t="shared" si="49"/>
        <v>0</v>
      </c>
      <c r="V10" s="61">
        <f t="shared" ref="V10" si="95">V8*$I10</f>
        <v>0</v>
      </c>
      <c r="W10" s="67">
        <f t="shared" si="51"/>
        <v>0</v>
      </c>
      <c r="X10" s="61">
        <f t="shared" ref="X10" si="96">X8*$I10</f>
        <v>0</v>
      </c>
      <c r="Y10" s="67">
        <f t="shared" si="53"/>
        <v>0</v>
      </c>
      <c r="Z10" s="61">
        <f t="shared" ref="Z10" si="97">Z8*$I10</f>
        <v>0</v>
      </c>
      <c r="AA10" s="67">
        <f t="shared" si="55"/>
        <v>0</v>
      </c>
      <c r="AB10" s="61">
        <f t="shared" ref="AB10" si="98">AB8*$I10</f>
        <v>0</v>
      </c>
      <c r="AC10" s="67">
        <f t="shared" si="57"/>
        <v>0</v>
      </c>
      <c r="AD10" s="61">
        <f t="shared" ref="AD10" si="99">AD8*$I10</f>
        <v>0</v>
      </c>
      <c r="AE10" s="67">
        <f t="shared" si="59"/>
        <v>0</v>
      </c>
      <c r="AF10" s="61">
        <f t="shared" ref="AF10" si="100">AF8*$I10</f>
        <v>0</v>
      </c>
      <c r="AG10" s="67">
        <f t="shared" si="61"/>
        <v>0</v>
      </c>
      <c r="AH10" s="61">
        <f t="shared" ref="AH10" si="101">AH8*$I10</f>
        <v>0</v>
      </c>
      <c r="AI10" s="67">
        <f t="shared" si="63"/>
        <v>0</v>
      </c>
      <c r="AJ10" s="61">
        <f t="shared" ref="AJ10" si="102">AJ8*$I10</f>
        <v>0</v>
      </c>
      <c r="AK10" s="67">
        <f t="shared" si="65"/>
        <v>0</v>
      </c>
      <c r="AL10" s="61">
        <f t="shared" ref="AL10" si="103">AL8*$I10</f>
        <v>0</v>
      </c>
      <c r="AM10" s="67">
        <f t="shared" si="67"/>
        <v>0</v>
      </c>
      <c r="AN10" s="61">
        <f t="shared" ref="AN10" si="104">AN8*$I10</f>
        <v>0</v>
      </c>
      <c r="AO10" s="67">
        <f t="shared" si="69"/>
        <v>0</v>
      </c>
      <c r="AP10" s="61">
        <f t="shared" ref="AP10" si="105">AP8*$I10</f>
        <v>0</v>
      </c>
      <c r="AQ10" s="67">
        <f t="shared" si="71"/>
        <v>0</v>
      </c>
      <c r="AR10" s="61">
        <f t="shared" ref="AR10" si="106">AR8*$I10</f>
        <v>0</v>
      </c>
      <c r="AS10" s="67">
        <f t="shared" si="73"/>
        <v>0</v>
      </c>
      <c r="AT10" s="61">
        <f t="shared" ref="AT10" si="107">AT8*$I10</f>
        <v>0</v>
      </c>
      <c r="AU10" s="67">
        <f t="shared" si="75"/>
        <v>0</v>
      </c>
      <c r="AV10" s="61">
        <f t="shared" ref="AV10" si="108">AV8*$I10</f>
        <v>0</v>
      </c>
      <c r="AW10" s="67">
        <f t="shared" si="77"/>
        <v>0</v>
      </c>
      <c r="AX10" s="61">
        <f t="shared" ref="AX10" si="109">AX8*$I10</f>
        <v>0</v>
      </c>
      <c r="AY10" s="67">
        <f t="shared" si="79"/>
        <v>0</v>
      </c>
      <c r="AZ10" s="61">
        <f t="shared" ref="AZ10" si="110">AZ8*$I10</f>
        <v>0</v>
      </c>
      <c r="BA10" s="67">
        <f t="shared" si="81"/>
        <v>0</v>
      </c>
      <c r="BB10" s="61">
        <f t="shared" ref="BB10" si="111">BB8*$I10</f>
        <v>0</v>
      </c>
      <c r="BC10" s="67">
        <f t="shared" si="83"/>
        <v>0</v>
      </c>
      <c r="BD10" s="61">
        <f t="shared" ref="BD10" si="112">BD8*$I10</f>
        <v>0</v>
      </c>
      <c r="BE10" s="67">
        <f t="shared" si="85"/>
        <v>0</v>
      </c>
      <c r="BF10" s="61">
        <f t="shared" ref="BF10" si="113">BF8*$I10</f>
        <v>0</v>
      </c>
      <c r="BG10" s="67">
        <f t="shared" si="87"/>
        <v>0</v>
      </c>
      <c r="BH10" s="61">
        <f t="shared" ref="BH10" si="114">BH8*$I10</f>
        <v>0</v>
      </c>
      <c r="BI10" s="67">
        <f t="shared" si="89"/>
        <v>0</v>
      </c>
      <c r="BJ10" s="61">
        <f t="shared" ref="BJ10" si="115">BJ8*$I10</f>
        <v>0</v>
      </c>
      <c r="BK10" s="67">
        <f t="shared" si="91"/>
        <v>0</v>
      </c>
      <c r="BL10" s="61">
        <f t="shared" ref="BL10" si="116">BL8*$I10</f>
        <v>0</v>
      </c>
      <c r="BM10" s="67">
        <f t="shared" si="93"/>
        <v>0</v>
      </c>
    </row>
    <row r="11" spans="1:65" s="47" customFormat="1" x14ac:dyDescent="0.25">
      <c r="A11" s="48"/>
      <c r="B11" s="48"/>
      <c r="C11" s="48"/>
      <c r="D11" s="48"/>
      <c r="E11" s="48"/>
      <c r="F11" s="48"/>
      <c r="G11" s="48"/>
      <c r="H11" s="49"/>
      <c r="I11" s="50"/>
      <c r="J11" s="39"/>
      <c r="K11" s="51" t="str">
        <f>CONCATENATE($K$7,".2")</f>
        <v>1.2</v>
      </c>
      <c r="L11" s="52" t="s">
        <v>24</v>
      </c>
      <c r="M11" s="53" t="s">
        <v>25</v>
      </c>
      <c r="N11" s="54">
        <f>R11+T11+V11+X11+Z11+AB11+AD11+AF11+AH11+AJ11++AL11+AN11+AP11+AR11+AT11+AV11+AX11+AZ11+BB11+BD11+BF11+BH11+BJ11+BL11</f>
        <v>24</v>
      </c>
      <c r="O11" s="54">
        <f>SUM(O12:O23)</f>
        <v>153835.51999999999</v>
      </c>
      <c r="P11" s="55">
        <f t="shared" si="23"/>
        <v>3692052.48</v>
      </c>
      <c r="Q11" s="39"/>
      <c r="R11" s="56">
        <v>24</v>
      </c>
      <c r="S11" s="57">
        <f>ROUND(R11*$O11,2)</f>
        <v>3692052.48</v>
      </c>
      <c r="T11" s="56"/>
      <c r="U11" s="57">
        <f>ROUND(T11*$O11,2)</f>
        <v>0</v>
      </c>
      <c r="V11" s="56"/>
      <c r="W11" s="57">
        <f t="shared" ref="W11" si="117">ROUND(V11*$O11,2)</f>
        <v>0</v>
      </c>
      <c r="X11" s="56"/>
      <c r="Y11" s="57">
        <f t="shared" ref="Y11" si="118">ROUND(X11*$O11,2)</f>
        <v>0</v>
      </c>
      <c r="Z11" s="56"/>
      <c r="AA11" s="57">
        <f t="shared" ref="AA11" si="119">ROUND(Z11*$O11,2)</f>
        <v>0</v>
      </c>
      <c r="AB11" s="56"/>
      <c r="AC11" s="57">
        <f t="shared" ref="AC11" si="120">ROUND(AB11*$O11,2)</f>
        <v>0</v>
      </c>
      <c r="AD11" s="56"/>
      <c r="AE11" s="57">
        <f t="shared" ref="AE11" si="121">ROUND(AD11*$O11,2)</f>
        <v>0</v>
      </c>
      <c r="AF11" s="56"/>
      <c r="AG11" s="57">
        <f t="shared" ref="AG11" si="122">ROUND(AF11*$O11,2)</f>
        <v>0</v>
      </c>
      <c r="AH11" s="56"/>
      <c r="AI11" s="57">
        <f t="shared" ref="AI11" si="123">ROUND(AH11*$O11,2)</f>
        <v>0</v>
      </c>
      <c r="AJ11" s="56"/>
      <c r="AK11" s="57">
        <f t="shared" ref="AK11" si="124">ROUND(AJ11*$O11,2)</f>
        <v>0</v>
      </c>
      <c r="AL11" s="56"/>
      <c r="AM11" s="57">
        <f t="shared" ref="AM11" si="125">ROUND(AL11*$O11,2)</f>
        <v>0</v>
      </c>
      <c r="AN11" s="56"/>
      <c r="AO11" s="57">
        <f t="shared" ref="AO11" si="126">ROUND(AN11*$O11,2)</f>
        <v>0</v>
      </c>
      <c r="AP11" s="56"/>
      <c r="AQ11" s="57">
        <f t="shared" ref="AQ11" si="127">ROUND(AP11*$O11,2)</f>
        <v>0</v>
      </c>
      <c r="AR11" s="56"/>
      <c r="AS11" s="57">
        <f t="shared" ref="AS11" si="128">ROUND(AR11*$O11,2)</f>
        <v>0</v>
      </c>
      <c r="AT11" s="56"/>
      <c r="AU11" s="57">
        <f t="shared" ref="AU11" si="129">ROUND(AT11*$O11,2)</f>
        <v>0</v>
      </c>
      <c r="AV11" s="56"/>
      <c r="AW11" s="57">
        <f t="shared" ref="AW11" si="130">ROUND(AV11*$O11,2)</f>
        <v>0</v>
      </c>
      <c r="AX11" s="56"/>
      <c r="AY11" s="57">
        <f t="shared" ref="AY11" si="131">ROUND(AX11*$O11,2)</f>
        <v>0</v>
      </c>
      <c r="AZ11" s="56"/>
      <c r="BA11" s="57">
        <f t="shared" ref="BA11" si="132">ROUND(AZ11*$O11,2)</f>
        <v>0</v>
      </c>
      <c r="BB11" s="56"/>
      <c r="BC11" s="57">
        <f t="shared" ref="BC11" si="133">ROUND(BB11*$O11,2)</f>
        <v>0</v>
      </c>
      <c r="BD11" s="56"/>
      <c r="BE11" s="57">
        <f t="shared" ref="BE11" si="134">ROUND(BD11*$O11,2)</f>
        <v>0</v>
      </c>
      <c r="BF11" s="56"/>
      <c r="BG11" s="57">
        <f t="shared" ref="BG11" si="135">ROUND(BF11*$O11,2)</f>
        <v>0</v>
      </c>
      <c r="BH11" s="56"/>
      <c r="BI11" s="57">
        <f t="shared" ref="BI11" si="136">ROUND(BH11*$O11,2)</f>
        <v>0</v>
      </c>
      <c r="BJ11" s="56"/>
      <c r="BK11" s="57">
        <f t="shared" ref="BK11" si="137">ROUND(BJ11*$O11,2)</f>
        <v>0</v>
      </c>
      <c r="BL11" s="56"/>
      <c r="BM11" s="57">
        <f t="shared" ref="BM11" si="138">ROUND(BL11*$O11,2)</f>
        <v>0</v>
      </c>
    </row>
    <row r="12" spans="1:65" s="47" customFormat="1" x14ac:dyDescent="0.25">
      <c r="A12" s="58" t="s">
        <v>26</v>
      </c>
      <c r="B12" s="59" t="s">
        <v>27</v>
      </c>
      <c r="C12" s="59">
        <v>74000002</v>
      </c>
      <c r="D12" s="60" cm="1">
        <f t="array" ref="D12">_xlfn.IFS($B12="SAB_OSE_SET23",$A$440,$B12="SAB_EPSA_SET23",$A$442,$B12="SAB_INS_SET23",$A$444,$B12="SIU_INF_JUL23",$A$446,$B12="SIU_ED_JUL23",$A$447,$B12="DER_JUN23",$A$448,$B12="CDHU_AGO23",$A$449,$B12="SIN_SV_SET23",$A$450,$B12="SIN_INS_SET23",$A$451,$B12="COTAÇÃO",0)</f>
        <v>0.28000000000000003</v>
      </c>
      <c r="E12" s="60" cm="1">
        <f t="array" ref="E12">_xlfn.IFS($B12="SAB_OSE_SET23",$A$441,$B12="SAB_EPSA_SET23",$A$443,$B12="SAB_INS_SET23",$A$445,$B12="SIU_INF_JUL23",0,$B12="SIU_ED_JUL23",0,$B12="DER_JUN23",0,$B12="CDHU_AGO23",0,$B12="SIN_SV_SET23",0,$B12="SIN_INS_SET23",0,$B12="COTAÇÃO",0)</f>
        <v>1.72</v>
      </c>
      <c r="F12" s="60" cm="1">
        <f t="array" ref="F12">_xlfn.IFS($B12="SAB_OSE_SET23",0,$B12="SAB_EPSA_SET23",0,AND($B12="SAB_INS_SET23",$A12="MAT")=TRUE,$A$454,AND($B12="SAB_INS_SET23",$A12&lt;&gt;"MAT")=TRUE,$A$453,AND($B12="SIU_INF_JUL23",$A12="MAT")=TRUE,$A$454,AND($B12="SIU_INF_JUL23",$A12&lt;&gt;"MAT")=TRUE,$A$453,AND($B12="SIU_ED_JUL23",$A12="MAT")=TRUE,$A$454,AND($B12="SIU_ED_JUL23",$A12&lt;&gt;"MAT")=TRUE,$A$453,$B12="DER_JUN23",0,$B12="CDHU_AGO23",0,AND($B12="SIN_SV_SET23",$A12="MAT")=TRUE,$A$454,AND($B12="SIN_SV_SET23",$A12&lt;&gt;"MAT")=TRUE,$A$453,AND($B12="SIN_INS_SET23",$A12="MAT")=TRUE,$A$454,AND($B12="SIN_INS_SET23",$A12&lt;&gt;"MAT")=TRUE,$A$453,AND($B12="COTAÇÃO",$A12="MAT")=TRUE,$A$454,AND($B12="COTAÇÃO",$A12&lt;&gt;"MAT")=TRUE,$A$453)</f>
        <v>0</v>
      </c>
      <c r="G12" s="60" cm="1">
        <f t="array" ref="G12">_xlfn.IFS($B12="SAB_OSE_SET23",0,$B12="SAB_EPSA_SET23",0,AND($B12="SAB_INS_SET23",$A12="MO")=TRUE,$A$455,AND($B12="SAB_INS_SET23",$A12&lt;&gt;"MO")=TRUE,0,AND($B12="SIU_INF_JUL23",$A12="MO")=TRUE,$A$455,AND($B12="SIU_INF_JUL23",$A12&lt;&gt;"MO")=TRUE,0,AND($B12="SIU_ED_JUL23",$A12="MO")=TRUE,$A$455,AND($B12="SIU_ED_JUL23",$A12&lt;&gt;"MO")=TRUE,0,$B12="DER_JUN23",0,$B12="CDHU_AGO23",0,AND($B12="SIN_SV_SET23",$A12="MO")=TRUE,$A$455,AND($B12="SIN_SV_SET23",$A12&lt;&gt;"MO")=TRUE,0,AND($B12="SIN_INS_SET23",$A12="MO")=TRUE,$A$455,AND($B12="SIN_INS_SET23",$A12&lt;&gt;"MO")=TRUE,0,AND($B12="COTAÇÃO",$A12="MO")=TRUE,$A$455,AND($B12="COTAÇÃO",$A12&lt;&gt;"MO")=TRUE,0)</f>
        <v>0</v>
      </c>
      <c r="H12" s="61" cm="1">
        <f t="array" ref="H12">ROUND(_xlfn.IFS(B12="SAB_OSE_SET23",VLOOKUP(C12,[12]SAB_OSE_SET23!A:N,7,FALSE),B12="SAB_EPSA_SET23",VLOOKUP(C12,[12]SAB_EPSA_SET23!A:F,4,FALSE),B12="SAB_INS_SET23",VLOOKUP(C12,[12]SAB_INS_SET23!A:F,4,FALSE),B12="SIU_INF_JUL23",VLOOKUP(C12,[12]SIU_INF_JUL23!A:F,4,FALSE),B12="SIU_ED_JUL23",VLOOKUP(C12,[12]SIU_ED_JUL23!A:F,4,FALSE),B12="SIU_INS_JUL23",VLOOKUP(C12,[12]SIU_INS_JUL23!A:F,4,FALSE),B12="DER_JUN23",VLOOKUP(C12,[12]DER_JUN23!A:F,4,FALSE),B12="CDHU_AGO23",VLOOKUP(C12,[12]CDHU_AGO23!A:F,4,FALSE),B12="DNIT_SV_JUL23",VLOOKUP(C12,[12]DNIT_SV_JUL23!A:F,4,FALSE),B12="DNIT_MAT_JUL23",VLOOKUP(C12,[12]DNIT_MAT_JUL23!A:F,4,FALSE),B12="SIN_SV_SET23",VLOOKUP(C12,[12]SIN_SV_SET23!G:L,5,FALSE),B12="SIN_INS_SET23",VLOOKUP(C12,[12]SIN_INS_SET23!A:F,5,FALSE),B12="COTAÇÃO",VLOOKUP(C12,[12]COTAÇÃO!$B:$G,6,FALSE))*(1+F12)*(1+G12),2)</f>
        <v>479.44</v>
      </c>
      <c r="I12" s="62">
        <f>K439</f>
        <v>176</v>
      </c>
      <c r="J12" s="39"/>
      <c r="K12" s="63"/>
      <c r="L12" s="64" t="str" cm="1">
        <f t="array" ref="L12">_xlfn.IFS(B12="SAB_OSE_SET23",VLOOKUP(C12,[12]SAB_OSE_SET23!A:N,5,FALSE),B12="SAB_EPSA_SET23",VLOOKUP(C12,[12]SAB_EPSA_SET23!A:F,2,FALSE),B12="SAB_INS_SET23",VLOOKUP(C12,[12]SAB_INS_SET23!A:F,2,FALSE),B12="SIU_INF_JUL23",VLOOKUP(C12,[12]SIU_INF_JUL23!A:F,2,FALSE),B12="SIU_ED_JUL23",VLOOKUP(C12,[12]SIU_ED_JUL23!A:F,2,FALSE),B12="SIU_INS_JUL23",VLOOKUP(C12,[12]SIU_INS_JUL23!A:F,2,FALSE),B12="DER_JUN23",VLOOKUP(C12,[12]DER_JUN23!A:F,2,FALSE),B12="CDHU_AGO23",VLOOKUP(C12,[12]CDHU_AGO23!A:F,2,FALSE),B12="DNIT_SV_JUL23",VLOOKUP(C12,[12]DNIT_SV_JUL23!A:F,2,FALSE),B12="DNIT_MAT_JUL23",VLOOKUP(C12,[12]DNIT_MAT_JUL23!A:F,2,FALSE),B12="SIN_SV_SET23",VLOOKUP(C12,[12]SIN_SV_SET23!G:L,2,FALSE),B12="SIN_INS_SET23",VLOOKUP(C12,[12]SIN_INS_SET23!A:F,2,FALSE),B12="COTAÇÃO",VLOOKUP(C12,[12]COTAÇÃO!$B:$G,3,FALSE))</f>
        <v>COORDENADOR</v>
      </c>
      <c r="M12" s="65" t="str" cm="1">
        <f t="array" ref="M12">_xlfn.IFS(B12="SAB_OSE_SET23",VLOOKUP(C12,[12]SAB_OSE_SET23!A:N,6,FALSE),B12="SAB_EPSA_SET23",VLOOKUP(C12,[12]SAB_EPSA_SET23!A:F,3,FALSE),B12="SAB_INS_SET23",VLOOKUP(C12,[12]SAB_INS_SET23!A:F,3,FALSE),B12="SIU_INF_JUL23",VLOOKUP(C12,[12]SIU_INF_JUL23!A:F,3,FALSE),B12="SIU_ED_JUL23",VLOOKUP(C12,[12]SIU_ED_JUL23!A:F,3,FALSE),B12="SIU_INS_JUL23",VLOOKUP(C12,[12]SIU_INS_JUL23!A:F,3,FALSE),B12="DER_JUN23",VLOOKUP(C12,[12]DER_JUN23!A:F,3,FALSE),B12="CDHU_AGO23",VLOOKUP(C12,[12]CDHU_AGO23!A:F,3,FALSE),B12="DNIT_SV_JUL23",VLOOKUP(C12,[12]DNIT_SV_JUL23!A:F,3,FALSE),B12="DNIT_MAT_JUL23",VLOOKUP(C12,[12]DNIT_MAT_JUL23!A:F,3,FALSE),B12="SIN_SV_SET23",VLOOKUP(C12,[12]SIN_SV_SET23!G:L,3,FALSE),B12="SIN_INS_SET23",VLOOKUP(C12,[12]SIN_INS_SET23!A:F,3,FALSE),B12="COTAÇÃO",VLOOKUP(C12,[12]COTAÇÃO!$B:$G,4,FALSE))</f>
        <v>H</v>
      </c>
      <c r="N12" s="66">
        <f t="shared" ref="N12:N23" si="139">R12+T12+V12+X12+Z12+AB12+AD12+AF12+AH12+AJ12++AL12+AN12+AP12+AR12+AT12+AV12+AX12+AZ12+BB12+BD12+BF12+BH12+BJ12+BL12</f>
        <v>4224</v>
      </c>
      <c r="O12" s="66">
        <f t="shared" ref="O12:O23" si="140">ROUND(H12*I12,2)</f>
        <v>84381.440000000002</v>
      </c>
      <c r="P12" s="67">
        <f t="shared" si="23"/>
        <v>0</v>
      </c>
      <c r="Q12" s="68"/>
      <c r="R12" s="61">
        <f>R11*$I12</f>
        <v>4224</v>
      </c>
      <c r="S12" s="67"/>
      <c r="T12" s="61">
        <f t="shared" ref="T12" si="141">T11*$I12</f>
        <v>0</v>
      </c>
      <c r="U12" s="67">
        <f t="shared" ref="U12:U23" si="142">ROUND(T12*$H12,2)</f>
        <v>0</v>
      </c>
      <c r="V12" s="61">
        <f t="shared" ref="V12" si="143">V11*$I12</f>
        <v>0</v>
      </c>
      <c r="W12" s="67">
        <f t="shared" ref="W12:W23" si="144">ROUND(V12*$H12,2)</f>
        <v>0</v>
      </c>
      <c r="X12" s="61">
        <f t="shared" ref="X12" si="145">X11*$I12</f>
        <v>0</v>
      </c>
      <c r="Y12" s="67">
        <f t="shared" ref="Y12:Y23" si="146">ROUND(X12*$H12,2)</f>
        <v>0</v>
      </c>
      <c r="Z12" s="61">
        <f t="shared" ref="Z12" si="147">Z11*$I12</f>
        <v>0</v>
      </c>
      <c r="AA12" s="67">
        <f t="shared" ref="AA12:AA23" si="148">ROUND(Z12*$H12,2)</f>
        <v>0</v>
      </c>
      <c r="AB12" s="61">
        <f t="shared" ref="AB12" si="149">AB11*$I12</f>
        <v>0</v>
      </c>
      <c r="AC12" s="67">
        <f t="shared" ref="AC12:AC23" si="150">ROUND(AB12*$H12,2)</f>
        <v>0</v>
      </c>
      <c r="AD12" s="61">
        <f t="shared" ref="AD12" si="151">AD11*$I12</f>
        <v>0</v>
      </c>
      <c r="AE12" s="67">
        <f t="shared" ref="AE12:AE23" si="152">ROUND(AD12*$H12,2)</f>
        <v>0</v>
      </c>
      <c r="AF12" s="61">
        <f t="shared" ref="AF12" si="153">AF11*$I12</f>
        <v>0</v>
      </c>
      <c r="AG12" s="67">
        <f t="shared" ref="AG12:AG23" si="154">ROUND(AF12*$H12,2)</f>
        <v>0</v>
      </c>
      <c r="AH12" s="61">
        <f t="shared" ref="AH12" si="155">AH11*$I12</f>
        <v>0</v>
      </c>
      <c r="AI12" s="67">
        <f t="shared" ref="AI12:AI23" si="156">ROUND(AH12*$H12,2)</f>
        <v>0</v>
      </c>
      <c r="AJ12" s="61">
        <f t="shared" ref="AJ12" si="157">AJ11*$I12</f>
        <v>0</v>
      </c>
      <c r="AK12" s="67">
        <f t="shared" ref="AK12:AK23" si="158">ROUND(AJ12*$H12,2)</f>
        <v>0</v>
      </c>
      <c r="AL12" s="61">
        <f t="shared" ref="AL12" si="159">AL11*$I12</f>
        <v>0</v>
      </c>
      <c r="AM12" s="67">
        <f t="shared" ref="AM12:AM23" si="160">ROUND(AL12*$H12,2)</f>
        <v>0</v>
      </c>
      <c r="AN12" s="61">
        <f t="shared" ref="AN12" si="161">AN11*$I12</f>
        <v>0</v>
      </c>
      <c r="AO12" s="67">
        <f t="shared" ref="AO12:AO23" si="162">ROUND(AN12*$H12,2)</f>
        <v>0</v>
      </c>
      <c r="AP12" s="61">
        <f t="shared" ref="AP12" si="163">AP11*$I12</f>
        <v>0</v>
      </c>
      <c r="AQ12" s="67">
        <f t="shared" ref="AQ12:AQ23" si="164">ROUND(AP12*$H12,2)</f>
        <v>0</v>
      </c>
      <c r="AR12" s="61">
        <f t="shared" ref="AR12" si="165">AR11*$I12</f>
        <v>0</v>
      </c>
      <c r="AS12" s="67">
        <f t="shared" ref="AS12:AS23" si="166">ROUND(AR12*$H12,2)</f>
        <v>0</v>
      </c>
      <c r="AT12" s="61">
        <f t="shared" ref="AT12" si="167">AT11*$I12</f>
        <v>0</v>
      </c>
      <c r="AU12" s="67">
        <f t="shared" ref="AU12:AU23" si="168">ROUND(AT12*$H12,2)</f>
        <v>0</v>
      </c>
      <c r="AV12" s="61">
        <f t="shared" ref="AV12" si="169">AV11*$I12</f>
        <v>0</v>
      </c>
      <c r="AW12" s="67">
        <f t="shared" ref="AW12:AW23" si="170">ROUND(AV12*$H12,2)</f>
        <v>0</v>
      </c>
      <c r="AX12" s="61">
        <f t="shared" ref="AX12" si="171">AX11*$I12</f>
        <v>0</v>
      </c>
      <c r="AY12" s="67">
        <f t="shared" ref="AY12:AY23" si="172">ROUND(AX12*$H12,2)</f>
        <v>0</v>
      </c>
      <c r="AZ12" s="61">
        <f t="shared" ref="AZ12" si="173">AZ11*$I12</f>
        <v>0</v>
      </c>
      <c r="BA12" s="67">
        <f t="shared" ref="BA12:BA23" si="174">ROUND(AZ12*$H12,2)</f>
        <v>0</v>
      </c>
      <c r="BB12" s="61">
        <f t="shared" ref="BB12" si="175">BB11*$I12</f>
        <v>0</v>
      </c>
      <c r="BC12" s="67">
        <f t="shared" ref="BC12:BC23" si="176">ROUND(BB12*$H12,2)</f>
        <v>0</v>
      </c>
      <c r="BD12" s="61">
        <f t="shared" ref="BD12" si="177">BD11*$I12</f>
        <v>0</v>
      </c>
      <c r="BE12" s="67">
        <f t="shared" ref="BE12:BE23" si="178">ROUND(BD12*$H12,2)</f>
        <v>0</v>
      </c>
      <c r="BF12" s="61">
        <f t="shared" ref="BF12" si="179">BF11*$I12</f>
        <v>0</v>
      </c>
      <c r="BG12" s="67">
        <f t="shared" ref="BG12:BG23" si="180">ROUND(BF12*$H12,2)</f>
        <v>0</v>
      </c>
      <c r="BH12" s="61">
        <f t="shared" ref="BH12" si="181">BH11*$I12</f>
        <v>0</v>
      </c>
      <c r="BI12" s="67">
        <f t="shared" ref="BI12:BI23" si="182">ROUND(BH12*$H12,2)</f>
        <v>0</v>
      </c>
      <c r="BJ12" s="61">
        <f t="shared" ref="BJ12" si="183">BJ11*$I12</f>
        <v>0</v>
      </c>
      <c r="BK12" s="67">
        <f t="shared" ref="BK12:BK23" si="184">ROUND(BJ12*$H12,2)</f>
        <v>0</v>
      </c>
      <c r="BL12" s="61">
        <f t="shared" ref="BL12" si="185">BL11*$I12</f>
        <v>0</v>
      </c>
      <c r="BM12" s="67">
        <f t="shared" ref="BM12:BM23" si="186">ROUND(BL12*$H12,2)</f>
        <v>0</v>
      </c>
    </row>
    <row r="13" spans="1:65" s="47" customFormat="1" x14ac:dyDescent="0.25">
      <c r="A13" s="58" t="s">
        <v>26</v>
      </c>
      <c r="B13" s="59" t="s">
        <v>28</v>
      </c>
      <c r="C13" s="59" t="s">
        <v>29</v>
      </c>
      <c r="D13" s="60" cm="1">
        <f t="array" ref="D13">_xlfn.IFS($B13="SAB_OSE_SET23",$A$440,$B13="SAB_EPSA_SET23",$A$442,$B13="SAB_INS_SET23",$A$444,$B13="SIU_INF_JUL23",$A$446,$B13="SIU_ED_JUL23",$A$447,$B13="DER_JUN23",$A$448,$B13="CDHU_AGO23",$A$449,$B13="SIN_SV_SET23",$A$450,$B13="SIN_INS_SET23",$A$451,$B13="COTAÇÃO",0)</f>
        <v>0</v>
      </c>
      <c r="E13" s="60" cm="1">
        <f t="array" ref="E13">_xlfn.IFS($B13="SAB_OSE_SET23",$A$441,$B13="SAB_EPSA_SET23",$A$443,$B13="SAB_INS_SET23",$A$445,$B13="SIU_INF_JUL23",0,$B13="SIU_ED_JUL23",0,$B13="DER_JUN23",0,$B13="CDHU_AGO23",0,$B13="SIN_SV_SET23",0,$B13="SIN_INS_SET23",0,$B13="COTAÇÃO",0)</f>
        <v>0</v>
      </c>
      <c r="F13" s="60" cm="1">
        <f t="array" ref="F13">_xlfn.IFS($B13="SAB_OSE_SET23",0,$B13="SAB_EPSA_SET23",0,AND($B13="SAB_INS_SET23",$A13="MAT")=TRUE,$A$454,AND($B13="SAB_INS_SET23",$A13&lt;&gt;"MAT")=TRUE,$A$453,AND($B13="SIU_INF_JUL23",$A13="MAT")=TRUE,$A$454,AND($B13="SIU_INF_JUL23",$A13&lt;&gt;"MAT")=TRUE,$A$453,AND($B13="SIU_ED_JUL23",$A13="MAT")=TRUE,$A$454,AND($B13="SIU_ED_JUL23",$A13&lt;&gt;"MAT")=TRUE,$A$453,$B13="DER_JUN23",0,$B13="CDHU_AGO23",0,AND($B13="SIN_SV_SET23",$A13="MAT")=TRUE,$A$454,AND($B13="SIN_SV_SET23",$A13&lt;&gt;"MAT")=TRUE,$A$453,AND($B13="SIN_INS_SET23",$A13="MAT")=TRUE,$A$454,AND($B13="SIN_INS_SET23",$A13&lt;&gt;"MAT")=TRUE,$A$453,AND($B13="COTAÇÃO",$A13="MAT")=TRUE,$A$454,AND($B13="COTAÇÃO",$A13&lt;&gt;"MAT")=TRUE,$A$453)</f>
        <v>0.28000000000000003</v>
      </c>
      <c r="G13" s="60" cm="1">
        <f t="array" ref="G13">_xlfn.IFS($B13="SAB_OSE_SET23",0,$B13="SAB_EPSA_SET23",0,AND($B13="SAB_INS_SET23",$A13="MO")=TRUE,$A$455,AND($B13="SAB_INS_SET23",$A13&lt;&gt;"MO")=TRUE,0,AND($B13="SIU_INF_JUL23",$A13="MO")=TRUE,$A$455,AND($B13="SIU_INF_JUL23",$A13&lt;&gt;"MO")=TRUE,0,AND($B13="SIU_ED_JUL23",$A13="MO")=TRUE,$A$455,AND($B13="SIU_ED_JUL23",$A13&lt;&gt;"MO")=TRUE,0,$B13="DER_JUN23",0,$B13="CDHU_AGO23",0,AND($B13="SIN_SV_SET23",$A13="MO")=TRUE,$A$455,AND($B13="SIN_SV_SET23",$A13&lt;&gt;"MO")=TRUE,0,AND($B13="SIN_INS_SET23",$A13="MO")=TRUE,$A$455,AND($B13="SIN_INS_SET23",$A13&lt;&gt;"MO")=TRUE,0,AND($B13="COTAÇÃO",$A13="MO")=TRUE,$A$455,AND($B13="COTAÇÃO",$A13&lt;&gt;"MO")=TRUE,0)</f>
        <v>1.72</v>
      </c>
      <c r="H13" s="61" cm="1">
        <f t="array" ref="H13">ROUND(_xlfn.IFS(B13="SAB_OSE_SET23",VLOOKUP(C13,[12]SAB_OSE_SET23!A:N,7,FALSE),B13="SAB_EPSA_SET23",VLOOKUP(C13,[12]SAB_EPSA_SET23!A:F,4,FALSE),B13="SAB_INS_SET23",VLOOKUP(C13,[12]SAB_INS_SET23!A:F,4,FALSE),B13="SIU_INF_JUL23",VLOOKUP(C13,[12]SIU_INF_JUL23!A:F,4,FALSE),B13="SIU_ED_JUL23",VLOOKUP(C13,[12]SIU_ED_JUL23!A:F,4,FALSE),B13="SIU_INS_JUL23",VLOOKUP(C13,[12]SIU_INS_JUL23!A:F,4,FALSE),B13="DER_JUN23",VLOOKUP(C13,[12]DER_JUN23!A:F,4,FALSE),B13="CDHU_AGO23",VLOOKUP(C13,[12]CDHU_AGO23!A:F,4,FALSE),B13="DNIT_SV_JUL23",VLOOKUP(C13,[12]DNIT_SV_JUL23!A:F,4,FALSE),B13="DNIT_MAT_JUL23",VLOOKUP(C13,[12]DNIT_MAT_JUL23!A:F,4,FALSE),B13="SIN_SV_SET23",VLOOKUP(C13,[12]SIN_SV_SET23!G:L,5,FALSE),B13="SIN_INS_SET23",VLOOKUP(C13,[12]SIN_INS_SET23!A:F,5,FALSE),B13="COTAÇÃO",VLOOKUP(C13,[12]COTAÇÃO!$B:$G,6,FALSE))*(1+F13)*(1+G13),2)</f>
        <v>206.49</v>
      </c>
      <c r="I13" s="62">
        <f>I12</f>
        <v>176</v>
      </c>
      <c r="J13" s="39"/>
      <c r="K13" s="63"/>
      <c r="L13" s="64" t="str" cm="1">
        <f t="array" ref="L13">_xlfn.IFS(B13="SAB_OSE_SET23",VLOOKUP(C13,[12]SAB_OSE_SET23!A:N,5,FALSE),B13="SAB_EPSA_SET23",VLOOKUP(C13,[12]SAB_EPSA_SET23!A:F,2,FALSE),B13="SAB_INS_SET23",VLOOKUP(C13,[12]SAB_INS_SET23!A:F,2,FALSE),B13="SIU_INF_JUL23",VLOOKUP(C13,[12]SIU_INF_JUL23!A:F,2,FALSE),B13="SIU_ED_JUL23",VLOOKUP(C13,[12]SIU_ED_JUL23!A:F,2,FALSE),B13="SIU_INS_JUL23",VLOOKUP(C13,[12]SIU_INS_JUL23!A:F,2,FALSE),B13="DER_JUN23",VLOOKUP(C13,[12]DER_JUN23!A:F,2,FALSE),B13="CDHU_AGO23",VLOOKUP(C13,[12]CDHU_AGO23!A:F,2,FALSE),B13="DNIT_SV_JUL23",VLOOKUP(C13,[12]DNIT_SV_JUL23!A:F,2,FALSE),B13="DNIT_MAT_JUL23",VLOOKUP(C13,[12]DNIT_MAT_JUL23!A:F,2,FALSE),B13="SIN_SV_SET23",VLOOKUP(C13,[12]SIN_SV_SET23!G:L,2,FALSE),B13="SIN_INS_SET23",VLOOKUP(C13,[12]SIN_INS_SET23!A:F,2,FALSE),B13="COTAÇÃO",VLOOKUP(C13,[12]COTAÇÃO!$B:$G,3,FALSE))</f>
        <v>ENGENHEIRO PLENO</v>
      </c>
      <c r="M13" s="65" t="str" cm="1">
        <f t="array" ref="M13">_xlfn.IFS(B13="SAB_OSE_SET23",VLOOKUP(C13,[12]SAB_OSE_SET23!A:N,6,FALSE),B13="SAB_EPSA_SET23",VLOOKUP(C13,[12]SAB_EPSA_SET23!A:F,3,FALSE),B13="SAB_INS_SET23",VLOOKUP(C13,[12]SAB_INS_SET23!A:F,3,FALSE),B13="SIU_INF_JUL23",VLOOKUP(C13,[12]SIU_INF_JUL23!A:F,3,FALSE),B13="SIU_ED_JUL23",VLOOKUP(C13,[12]SIU_ED_JUL23!A:F,3,FALSE),B13="SIU_INS_JUL23",VLOOKUP(C13,[12]SIU_INS_JUL23!A:F,3,FALSE),B13="DER_JUN23",VLOOKUP(C13,[12]DER_JUN23!A:F,3,FALSE),B13="CDHU_AGO23",VLOOKUP(C13,[12]CDHU_AGO23!A:F,3,FALSE),B13="DNIT_SV_JUL23",VLOOKUP(C13,[12]DNIT_SV_JUL23!A:F,3,FALSE),B13="DNIT_MAT_JUL23",VLOOKUP(C13,[12]DNIT_MAT_JUL23!A:F,3,FALSE),B13="SIN_SV_SET23",VLOOKUP(C13,[12]SIN_SV_SET23!G:L,3,FALSE),B13="SIN_INS_SET23",VLOOKUP(C13,[12]SIN_INS_SET23!A:F,3,FALSE),B13="COTAÇÃO",VLOOKUP(C13,[12]COTAÇÃO!$B:$G,4,FALSE))</f>
        <v>H</v>
      </c>
      <c r="N13" s="66">
        <f t="shared" si="139"/>
        <v>4224</v>
      </c>
      <c r="O13" s="66">
        <f t="shared" si="140"/>
        <v>36342.239999999998</v>
      </c>
      <c r="P13" s="67">
        <f t="shared" si="23"/>
        <v>0</v>
      </c>
      <c r="Q13" s="68"/>
      <c r="R13" s="61">
        <f>R11*$I13</f>
        <v>4224</v>
      </c>
      <c r="S13" s="67"/>
      <c r="T13" s="61">
        <f>T11*$I13</f>
        <v>0</v>
      </c>
      <c r="U13" s="67">
        <f t="shared" si="142"/>
        <v>0</v>
      </c>
      <c r="V13" s="61">
        <f>V11*$I13</f>
        <v>0</v>
      </c>
      <c r="W13" s="67">
        <f t="shared" si="144"/>
        <v>0</v>
      </c>
      <c r="X13" s="61">
        <f>X11*$I13</f>
        <v>0</v>
      </c>
      <c r="Y13" s="67">
        <f t="shared" si="146"/>
        <v>0</v>
      </c>
      <c r="Z13" s="61">
        <f>Z11*$I13</f>
        <v>0</v>
      </c>
      <c r="AA13" s="67">
        <f t="shared" si="148"/>
        <v>0</v>
      </c>
      <c r="AB13" s="61">
        <f>AB11*$I13</f>
        <v>0</v>
      </c>
      <c r="AC13" s="67">
        <f t="shared" si="150"/>
        <v>0</v>
      </c>
      <c r="AD13" s="61">
        <f>AD11*$I13</f>
        <v>0</v>
      </c>
      <c r="AE13" s="67">
        <f t="shared" si="152"/>
        <v>0</v>
      </c>
      <c r="AF13" s="61">
        <f>AF11*$I13</f>
        <v>0</v>
      </c>
      <c r="AG13" s="67">
        <f t="shared" si="154"/>
        <v>0</v>
      </c>
      <c r="AH13" s="61">
        <f>AH11*$I13</f>
        <v>0</v>
      </c>
      <c r="AI13" s="67">
        <f t="shared" si="156"/>
        <v>0</v>
      </c>
      <c r="AJ13" s="61">
        <f>AJ11*$I13</f>
        <v>0</v>
      </c>
      <c r="AK13" s="67">
        <f t="shared" si="158"/>
        <v>0</v>
      </c>
      <c r="AL13" s="61">
        <f>AL11*$I13</f>
        <v>0</v>
      </c>
      <c r="AM13" s="67">
        <f t="shared" si="160"/>
        <v>0</v>
      </c>
      <c r="AN13" s="61">
        <f>AN11*$I13</f>
        <v>0</v>
      </c>
      <c r="AO13" s="67">
        <f t="shared" si="162"/>
        <v>0</v>
      </c>
      <c r="AP13" s="61">
        <f>AP11*$I13</f>
        <v>0</v>
      </c>
      <c r="AQ13" s="67">
        <f t="shared" si="164"/>
        <v>0</v>
      </c>
      <c r="AR13" s="61">
        <f>AR11*$I13</f>
        <v>0</v>
      </c>
      <c r="AS13" s="67">
        <f t="shared" si="166"/>
        <v>0</v>
      </c>
      <c r="AT13" s="61">
        <f>AT11*$I13</f>
        <v>0</v>
      </c>
      <c r="AU13" s="67">
        <f t="shared" si="168"/>
        <v>0</v>
      </c>
      <c r="AV13" s="61">
        <f>AV11*$I13</f>
        <v>0</v>
      </c>
      <c r="AW13" s="67">
        <f t="shared" si="170"/>
        <v>0</v>
      </c>
      <c r="AX13" s="61">
        <f>AX11*$I13</f>
        <v>0</v>
      </c>
      <c r="AY13" s="67">
        <f t="shared" si="172"/>
        <v>0</v>
      </c>
      <c r="AZ13" s="61">
        <f>AZ11*$I13</f>
        <v>0</v>
      </c>
      <c r="BA13" s="67">
        <f t="shared" si="174"/>
        <v>0</v>
      </c>
      <c r="BB13" s="61">
        <f>BB11*$I13</f>
        <v>0</v>
      </c>
      <c r="BC13" s="67">
        <f t="shared" si="176"/>
        <v>0</v>
      </c>
      <c r="BD13" s="61">
        <f>BD11*$I13</f>
        <v>0</v>
      </c>
      <c r="BE13" s="67">
        <f t="shared" si="178"/>
        <v>0</v>
      </c>
      <c r="BF13" s="61">
        <f>BF11*$I13</f>
        <v>0</v>
      </c>
      <c r="BG13" s="67">
        <f t="shared" si="180"/>
        <v>0</v>
      </c>
      <c r="BH13" s="61">
        <f>BH11*$I13</f>
        <v>0</v>
      </c>
      <c r="BI13" s="67">
        <f t="shared" si="182"/>
        <v>0</v>
      </c>
      <c r="BJ13" s="61">
        <f>BJ11*$I13</f>
        <v>0</v>
      </c>
      <c r="BK13" s="67">
        <f t="shared" si="184"/>
        <v>0</v>
      </c>
      <c r="BL13" s="61">
        <f>BL11*$I13</f>
        <v>0</v>
      </c>
      <c r="BM13" s="67">
        <f t="shared" si="186"/>
        <v>0</v>
      </c>
    </row>
    <row r="14" spans="1:65" s="47" customFormat="1" x14ac:dyDescent="0.25">
      <c r="A14" s="58" t="s">
        <v>26</v>
      </c>
      <c r="B14" s="59" t="s">
        <v>27</v>
      </c>
      <c r="C14" s="59">
        <v>74000067</v>
      </c>
      <c r="D14" s="60" cm="1">
        <f t="array" ref="D14">_xlfn.IFS($B14="SAB_OSE_SET23",$A$440,$B14="SAB_EPSA_SET23",$A$442,$B14="SAB_INS_SET23",$A$444,$B14="SIU_INF_JUL23",$A$446,$B14="SIU_ED_JUL23",$A$447,$B14="DER_JUN23",$A$448,$B14="CDHU_AGO23",$A$449,$B14="SIN_SV_SET23",$A$450,$B14="SIN_INS_SET23",$A$451,$B14="COTAÇÃO",0)</f>
        <v>0.28000000000000003</v>
      </c>
      <c r="E14" s="60" cm="1">
        <f t="array" ref="E14">_xlfn.IFS($B14="SAB_OSE_SET23",$A$441,$B14="SAB_EPSA_SET23",$A$443,$B14="SAB_INS_SET23",$A$445,$B14="SIU_INF_JUL23",0,$B14="SIU_ED_JUL23",0,$B14="DER_JUN23",0,$B14="CDHU_AGO23",0,$B14="SIN_SV_SET23",0,$B14="SIN_INS_SET23",0,$B14="COTAÇÃO",0)</f>
        <v>1.72</v>
      </c>
      <c r="F14" s="60" cm="1">
        <f t="array" ref="F14">_xlfn.IFS($B14="SAB_OSE_SET23",0,$B14="SAB_EPSA_SET23",0,AND($B14="SAB_INS_SET23",$A14="MAT")=TRUE,$A$454,AND($B14="SAB_INS_SET23",$A14&lt;&gt;"MAT")=TRUE,$A$453,AND($B14="SIU_INF_JUL23",$A14="MAT")=TRUE,$A$454,AND($B14="SIU_INF_JUL23",$A14&lt;&gt;"MAT")=TRUE,$A$453,AND($B14="SIU_ED_JUL23",$A14="MAT")=TRUE,$A$454,AND($B14="SIU_ED_JUL23",$A14&lt;&gt;"MAT")=TRUE,$A$453,$B14="DER_JUN23",0,$B14="CDHU_AGO23",0,AND($B14="SIN_SV_SET23",$A14="MAT")=TRUE,$A$454,AND($B14="SIN_SV_SET23",$A14&lt;&gt;"MAT")=TRUE,$A$453,AND($B14="SIN_INS_SET23",$A14="MAT")=TRUE,$A$454,AND($B14="SIN_INS_SET23",$A14&lt;&gt;"MAT")=TRUE,$A$453,AND($B14="COTAÇÃO",$A14="MAT")=TRUE,$A$454,AND($B14="COTAÇÃO",$A14&lt;&gt;"MAT")=TRUE,$A$453)</f>
        <v>0</v>
      </c>
      <c r="G14" s="60" cm="1">
        <f t="array" ref="G14">_xlfn.IFS($B14="SAB_OSE_SET23",0,$B14="SAB_EPSA_SET23",0,AND($B14="SAB_INS_SET23",$A14="MO")=TRUE,$A$455,AND($B14="SAB_INS_SET23",$A14&lt;&gt;"MO")=TRUE,0,AND($B14="SIU_INF_JUL23",$A14="MO")=TRUE,$A$455,AND($B14="SIU_INF_JUL23",$A14&lt;&gt;"MO")=TRUE,0,AND($B14="SIU_ED_JUL23",$A14="MO")=TRUE,$A$455,AND($B14="SIU_ED_JUL23",$A14&lt;&gt;"MO")=TRUE,0,$B14="DER_JUN23",0,$B14="CDHU_AGO23",0,AND($B14="SIN_SV_SET23",$A14="MO")=TRUE,$A$455,AND($B14="SIN_SV_SET23",$A14&lt;&gt;"MO")=TRUE,0,AND($B14="SIN_INS_SET23",$A14="MO")=TRUE,$A$455,AND($B14="SIN_INS_SET23",$A14&lt;&gt;"MO")=TRUE,0,AND($B14="COTAÇÃO",$A14="MO")=TRUE,$A$455,AND($B14="COTAÇÃO",$A14&lt;&gt;"MO")=TRUE,0)</f>
        <v>0</v>
      </c>
      <c r="H14" s="61" cm="1">
        <f t="array" ref="H14">ROUND(_xlfn.IFS(B14="SAB_OSE_SET23",VLOOKUP(C14,[12]SAB_OSE_SET23!A:N,7,FALSE),B14="SAB_EPSA_SET23",VLOOKUP(C14,[12]SAB_EPSA_SET23!A:F,4,FALSE),B14="SAB_INS_SET23",VLOOKUP(C14,[12]SAB_INS_SET23!A:F,4,FALSE),B14="SIU_INF_JUL23",VLOOKUP(C14,[12]SIU_INF_JUL23!A:F,4,FALSE),B14="SIU_ED_JUL23",VLOOKUP(C14,[12]SIU_ED_JUL23!A:F,4,FALSE),B14="SIU_INS_JUL23",VLOOKUP(C14,[12]SIU_INS_JUL23!A:F,4,FALSE),B14="DER_JUN23",VLOOKUP(C14,[12]DER_JUN23!A:F,4,FALSE),B14="CDHU_AGO23",VLOOKUP(C14,[12]CDHU_AGO23!A:F,4,FALSE),B14="DNIT_SV_JUL23",VLOOKUP(C14,[12]DNIT_SV_JUL23!A:F,4,FALSE),B14="DNIT_MAT_JUL23",VLOOKUP(C14,[12]DNIT_MAT_JUL23!A:F,4,FALSE),B14="SIN_SV_SET23",VLOOKUP(C14,[12]SIN_SV_SET23!G:L,5,FALSE),B14="SIN_INS_SET23",VLOOKUP(C14,[12]SIN_INS_SET23!A:F,5,FALSE),B14="COTAÇÃO",VLOOKUP(C14,[12]COTAÇÃO!$B:$G,6,FALSE))*(1+F14)*(1+G14),2)</f>
        <v>210.79</v>
      </c>
      <c r="I14" s="62">
        <f>I12/2</f>
        <v>88</v>
      </c>
      <c r="J14" s="39"/>
      <c r="K14" s="63"/>
      <c r="L14" s="64" t="str" cm="1">
        <f t="array" ref="L14">_xlfn.IFS(B14="SAB_OSE_SET23",VLOOKUP(C14,[12]SAB_OSE_SET23!A:N,5,FALSE),B14="SAB_EPSA_SET23",VLOOKUP(C14,[12]SAB_EPSA_SET23!A:F,2,FALSE),B14="SAB_INS_SET23",VLOOKUP(C14,[12]SAB_INS_SET23!A:F,2,FALSE),B14="SIU_INF_JUL23",VLOOKUP(C14,[12]SIU_INF_JUL23!A:F,2,FALSE),B14="SIU_ED_JUL23",VLOOKUP(C14,[12]SIU_ED_JUL23!A:F,2,FALSE),B14="SIU_INS_JUL23",VLOOKUP(C14,[12]SIU_INS_JUL23!A:F,2,FALSE),B14="DER_JUN23",VLOOKUP(C14,[12]DER_JUN23!A:F,2,FALSE),B14="CDHU_AGO23",VLOOKUP(C14,[12]CDHU_AGO23!A:F,2,FALSE),B14="DNIT_SV_JUL23",VLOOKUP(C14,[12]DNIT_SV_JUL23!A:F,2,FALSE),B14="DNIT_MAT_JUL23",VLOOKUP(C14,[12]DNIT_MAT_JUL23!A:F,2,FALSE),B14="SIN_SV_SET23",VLOOKUP(C14,[12]SIN_SV_SET23!G:L,2,FALSE),B14="SIN_INS_SET23",VLOOKUP(C14,[12]SIN_INS_SET23!A:F,2,FALSE),B14="COTAÇÃO",VLOOKUP(C14,[12]COTAÇÃO!$B:$G,3,FALSE))</f>
        <v>ENGENHEIRO DE SEGURANÇA DO TRABALHO</v>
      </c>
      <c r="M14" s="65" t="str" cm="1">
        <f t="array" ref="M14">_xlfn.IFS(B14="SAB_OSE_SET23",VLOOKUP(C14,[12]SAB_OSE_SET23!A:N,6,FALSE),B14="SAB_EPSA_SET23",VLOOKUP(C14,[12]SAB_EPSA_SET23!A:F,3,FALSE),B14="SAB_INS_SET23",VLOOKUP(C14,[12]SAB_INS_SET23!A:F,3,FALSE),B14="SIU_INF_JUL23",VLOOKUP(C14,[12]SIU_INF_JUL23!A:F,3,FALSE),B14="SIU_ED_JUL23",VLOOKUP(C14,[12]SIU_ED_JUL23!A:F,3,FALSE),B14="SIU_INS_JUL23",VLOOKUP(C14,[12]SIU_INS_JUL23!A:F,3,FALSE),B14="DER_JUN23",VLOOKUP(C14,[12]DER_JUN23!A:F,3,FALSE),B14="CDHU_AGO23",VLOOKUP(C14,[12]CDHU_AGO23!A:F,3,FALSE),B14="DNIT_SV_JUL23",VLOOKUP(C14,[12]DNIT_SV_JUL23!A:F,3,FALSE),B14="DNIT_MAT_JUL23",VLOOKUP(C14,[12]DNIT_MAT_JUL23!A:F,3,FALSE),B14="SIN_SV_SET23",VLOOKUP(C14,[12]SIN_SV_SET23!G:L,3,FALSE),B14="SIN_INS_SET23",VLOOKUP(C14,[12]SIN_INS_SET23!A:F,3,FALSE),B14="COTAÇÃO",VLOOKUP(C14,[12]COTAÇÃO!$B:$G,4,FALSE))</f>
        <v>H</v>
      </c>
      <c r="N14" s="66">
        <f t="shared" si="139"/>
        <v>2112</v>
      </c>
      <c r="O14" s="66">
        <f t="shared" si="140"/>
        <v>18549.52</v>
      </c>
      <c r="P14" s="67">
        <f t="shared" si="23"/>
        <v>0</v>
      </c>
      <c r="Q14" s="68"/>
      <c r="R14" s="61">
        <f>R11*$I14</f>
        <v>2112</v>
      </c>
      <c r="S14" s="67"/>
      <c r="T14" s="61">
        <f>T11*$I14</f>
        <v>0</v>
      </c>
      <c r="U14" s="67">
        <f t="shared" si="142"/>
        <v>0</v>
      </c>
      <c r="V14" s="61">
        <f>V11*$I14</f>
        <v>0</v>
      </c>
      <c r="W14" s="67">
        <f t="shared" si="144"/>
        <v>0</v>
      </c>
      <c r="X14" s="61">
        <f>X11*$I14</f>
        <v>0</v>
      </c>
      <c r="Y14" s="67">
        <f t="shared" si="146"/>
        <v>0</v>
      </c>
      <c r="Z14" s="61">
        <f>Z11*$I14</f>
        <v>0</v>
      </c>
      <c r="AA14" s="67">
        <f t="shared" si="148"/>
        <v>0</v>
      </c>
      <c r="AB14" s="61">
        <f>AB11*$I14</f>
        <v>0</v>
      </c>
      <c r="AC14" s="67">
        <f t="shared" si="150"/>
        <v>0</v>
      </c>
      <c r="AD14" s="61">
        <f>AD11*$I14</f>
        <v>0</v>
      </c>
      <c r="AE14" s="67">
        <f t="shared" si="152"/>
        <v>0</v>
      </c>
      <c r="AF14" s="61">
        <f>AF11*$I14</f>
        <v>0</v>
      </c>
      <c r="AG14" s="67">
        <f t="shared" si="154"/>
        <v>0</v>
      </c>
      <c r="AH14" s="61">
        <f>AH11*$I14</f>
        <v>0</v>
      </c>
      <c r="AI14" s="67">
        <f t="shared" si="156"/>
        <v>0</v>
      </c>
      <c r="AJ14" s="61">
        <f>AJ11*$I14</f>
        <v>0</v>
      </c>
      <c r="AK14" s="67">
        <f t="shared" si="158"/>
        <v>0</v>
      </c>
      <c r="AL14" s="61">
        <f>AL11*$I14</f>
        <v>0</v>
      </c>
      <c r="AM14" s="67">
        <f t="shared" si="160"/>
        <v>0</v>
      </c>
      <c r="AN14" s="61">
        <f>AN11*$I14</f>
        <v>0</v>
      </c>
      <c r="AO14" s="67">
        <f t="shared" si="162"/>
        <v>0</v>
      </c>
      <c r="AP14" s="61">
        <f>AP11*$I14</f>
        <v>0</v>
      </c>
      <c r="AQ14" s="67">
        <f t="shared" si="164"/>
        <v>0</v>
      </c>
      <c r="AR14" s="61">
        <f>AR11*$I14</f>
        <v>0</v>
      </c>
      <c r="AS14" s="67">
        <f t="shared" si="166"/>
        <v>0</v>
      </c>
      <c r="AT14" s="61">
        <f>AT11*$I14</f>
        <v>0</v>
      </c>
      <c r="AU14" s="67">
        <f t="shared" si="168"/>
        <v>0</v>
      </c>
      <c r="AV14" s="61">
        <f>AV11*$I14</f>
        <v>0</v>
      </c>
      <c r="AW14" s="67">
        <f t="shared" si="170"/>
        <v>0</v>
      </c>
      <c r="AX14" s="61">
        <f>AX11*$I14</f>
        <v>0</v>
      </c>
      <c r="AY14" s="67">
        <f t="shared" si="172"/>
        <v>0</v>
      </c>
      <c r="AZ14" s="61">
        <f>AZ11*$I14</f>
        <v>0</v>
      </c>
      <c r="BA14" s="67">
        <f t="shared" si="174"/>
        <v>0</v>
      </c>
      <c r="BB14" s="61">
        <f>BB11*$I14</f>
        <v>0</v>
      </c>
      <c r="BC14" s="67">
        <f t="shared" si="176"/>
        <v>0</v>
      </c>
      <c r="BD14" s="61">
        <f>BD11*$I14</f>
        <v>0</v>
      </c>
      <c r="BE14" s="67">
        <f t="shared" si="178"/>
        <v>0</v>
      </c>
      <c r="BF14" s="61">
        <f>BF11*$I14</f>
        <v>0</v>
      </c>
      <c r="BG14" s="67">
        <f t="shared" si="180"/>
        <v>0</v>
      </c>
      <c r="BH14" s="61">
        <f>BH11*$I14</f>
        <v>0</v>
      </c>
      <c r="BI14" s="67">
        <f t="shared" si="182"/>
        <v>0</v>
      </c>
      <c r="BJ14" s="61">
        <f>BJ11*$I14</f>
        <v>0</v>
      </c>
      <c r="BK14" s="67">
        <f t="shared" si="184"/>
        <v>0</v>
      </c>
      <c r="BL14" s="61">
        <f>BL11*$I14</f>
        <v>0</v>
      </c>
      <c r="BM14" s="67">
        <f t="shared" si="186"/>
        <v>0</v>
      </c>
    </row>
    <row r="15" spans="1:65" s="47" customFormat="1" x14ac:dyDescent="0.25">
      <c r="A15" s="58" t="s">
        <v>26</v>
      </c>
      <c r="B15" s="59" t="s">
        <v>27</v>
      </c>
      <c r="C15" s="59">
        <v>74000078</v>
      </c>
      <c r="D15" s="60" cm="1">
        <f t="array" ref="D15">_xlfn.IFS($B15="SAB_OSE_SET23",$A$440,$B15="SAB_EPSA_SET23",$A$442,$B15="SAB_INS_SET23",$A$444,$B15="SIU_INF_JUL23",$A$446,$B15="SIU_ED_JUL23",$A$447,$B15="DER_JUN23",$A$448,$B15="CDHU_AGO23",$A$449,$B15="SIN_SV_SET23",$A$450,$B15="SIN_INS_SET23",$A$451,$B15="COTAÇÃO",0)</f>
        <v>0.28000000000000003</v>
      </c>
      <c r="E15" s="60" cm="1">
        <f t="array" ref="E15">_xlfn.IFS($B15="SAB_OSE_SET23",$A$441,$B15="SAB_EPSA_SET23",$A$443,$B15="SAB_INS_SET23",$A$445,$B15="SIU_INF_JUL23",0,$B15="SIU_ED_JUL23",0,$B15="DER_JUN23",0,$B15="CDHU_AGO23",0,$B15="SIN_SV_SET23",0,$B15="SIN_INS_SET23",0,$B15="COTAÇÃO",0)</f>
        <v>1.72</v>
      </c>
      <c r="F15" s="60" cm="1">
        <f t="array" ref="F15">_xlfn.IFS($B15="SAB_OSE_SET23",0,$B15="SAB_EPSA_SET23",0,AND($B15="SAB_INS_SET23",$A15="MAT")=TRUE,$A$454,AND($B15="SAB_INS_SET23",$A15&lt;&gt;"MAT")=TRUE,$A$453,AND($B15="SIU_INF_JUL23",$A15="MAT")=TRUE,$A$454,AND($B15="SIU_INF_JUL23",$A15&lt;&gt;"MAT")=TRUE,$A$453,AND($B15="SIU_ED_JUL23",$A15="MAT")=TRUE,$A$454,AND($B15="SIU_ED_JUL23",$A15&lt;&gt;"MAT")=TRUE,$A$453,$B15="DER_JUN23",0,$B15="CDHU_AGO23",0,AND($B15="SIN_SV_SET23",$A15="MAT")=TRUE,$A$454,AND($B15="SIN_SV_SET23",$A15&lt;&gt;"MAT")=TRUE,$A$453,AND($B15="SIN_INS_SET23",$A15="MAT")=TRUE,$A$454,AND($B15="SIN_INS_SET23",$A15&lt;&gt;"MAT")=TRUE,$A$453,AND($B15="COTAÇÃO",$A15="MAT")=TRUE,$A$454,AND($B15="COTAÇÃO",$A15&lt;&gt;"MAT")=TRUE,$A$453)</f>
        <v>0</v>
      </c>
      <c r="G15" s="60" cm="1">
        <f t="array" ref="G15">_xlfn.IFS($B15="SAB_OSE_SET23",0,$B15="SAB_EPSA_SET23",0,AND($B15="SAB_INS_SET23",$A15="MO")=TRUE,$A$455,AND($B15="SAB_INS_SET23",$A15&lt;&gt;"MO")=TRUE,0,AND($B15="SIU_INF_JUL23",$A15="MO")=TRUE,$A$455,AND($B15="SIU_INF_JUL23",$A15&lt;&gt;"MO")=TRUE,0,AND($B15="SIU_ED_JUL23",$A15="MO")=TRUE,$A$455,AND($B15="SIU_ED_JUL23",$A15&lt;&gt;"MO")=TRUE,0,$B15="DER_JUN23",0,$B15="CDHU_AGO23",0,AND($B15="SIN_SV_SET23",$A15="MO")=TRUE,$A$455,AND($B15="SIN_SV_SET23",$A15&lt;&gt;"MO")=TRUE,0,AND($B15="SIN_INS_SET23",$A15="MO")=TRUE,$A$455,AND($B15="SIN_INS_SET23",$A15&lt;&gt;"MO")=TRUE,0,AND($B15="COTAÇÃO",$A15="MO")=TRUE,$A$455,AND($B15="COTAÇÃO",$A15&lt;&gt;"MO")=TRUE,0)</f>
        <v>0</v>
      </c>
      <c r="H15" s="61" cm="1">
        <f t="array" ref="H15">ROUND(_xlfn.IFS(B15="SAB_OSE_SET23",VLOOKUP(C15,[12]SAB_OSE_SET23!A:N,7,FALSE),B15="SAB_EPSA_SET23",VLOOKUP(C15,[12]SAB_EPSA_SET23!A:F,4,FALSE),B15="SAB_INS_SET23",VLOOKUP(C15,[12]SAB_INS_SET23!A:F,4,FALSE),B15="SIU_INF_JUL23",VLOOKUP(C15,[12]SIU_INF_JUL23!A:F,4,FALSE),B15="SIU_ED_JUL23",VLOOKUP(C15,[12]SIU_ED_JUL23!A:F,4,FALSE),B15="SIU_INS_JUL23",VLOOKUP(C15,[12]SIU_INS_JUL23!A:F,4,FALSE),B15="DER_JUN23",VLOOKUP(C15,[12]DER_JUN23!A:F,4,FALSE),B15="CDHU_AGO23",VLOOKUP(C15,[12]CDHU_AGO23!A:F,4,FALSE),B15="DNIT_SV_JUL23",VLOOKUP(C15,[12]DNIT_SV_JUL23!A:F,4,FALSE),B15="DNIT_MAT_JUL23",VLOOKUP(C15,[12]DNIT_MAT_JUL23!A:F,4,FALSE),B15="SIN_SV_SET23",VLOOKUP(C15,[12]SIN_SV_SET23!G:L,5,FALSE),B15="SIN_INS_SET23",VLOOKUP(C15,[12]SIN_INS_SET23!A:F,5,FALSE),B15="COTAÇÃO",VLOOKUP(C15,[12]COTAÇÃO!$B:$G,6,FALSE))*(1+F15)*(1+G15),2)</f>
        <v>44.51</v>
      </c>
      <c r="I15" s="62">
        <f>I12</f>
        <v>176</v>
      </c>
      <c r="J15" s="39"/>
      <c r="K15" s="63"/>
      <c r="L15" s="64" t="str" cm="1">
        <f t="array" ref="L15">_xlfn.IFS(B15="SAB_OSE_SET23",VLOOKUP(C15,[12]SAB_OSE_SET23!A:N,5,FALSE),B15="SAB_EPSA_SET23",VLOOKUP(C15,[12]SAB_EPSA_SET23!A:F,2,FALSE),B15="SAB_INS_SET23",VLOOKUP(C15,[12]SAB_INS_SET23!A:F,2,FALSE),B15="SIU_INF_JUL23",VLOOKUP(C15,[12]SIU_INF_JUL23!A:F,2,FALSE),B15="SIU_ED_JUL23",VLOOKUP(C15,[12]SIU_ED_JUL23!A:F,2,FALSE),B15="SIU_INS_JUL23",VLOOKUP(C15,[12]SIU_INS_JUL23!A:F,2,FALSE),B15="DER_JUN23",VLOOKUP(C15,[12]DER_JUN23!A:F,2,FALSE),B15="CDHU_AGO23",VLOOKUP(C15,[12]CDHU_AGO23!A:F,2,FALSE),B15="DNIT_SV_JUL23",VLOOKUP(C15,[12]DNIT_SV_JUL23!A:F,2,FALSE),B15="DNIT_MAT_JUL23",VLOOKUP(C15,[12]DNIT_MAT_JUL23!A:F,2,FALSE),B15="SIN_SV_SET23",VLOOKUP(C15,[12]SIN_SV_SET23!G:L,2,FALSE),B15="SIN_INS_SET23",VLOOKUP(C15,[12]SIN_INS_SET23!A:F,2,FALSE),B15="COTAÇÃO",VLOOKUP(C15,[12]COTAÇÃO!$B:$G,3,FALSE))</f>
        <v>AUXILIAR ADMINISTRATIVO</v>
      </c>
      <c r="M15" s="65" t="str" cm="1">
        <f t="array" ref="M15">_xlfn.IFS(B15="SAB_OSE_SET23",VLOOKUP(C15,[12]SAB_OSE_SET23!A:N,6,FALSE),B15="SAB_EPSA_SET23",VLOOKUP(C15,[12]SAB_EPSA_SET23!A:F,3,FALSE),B15="SAB_INS_SET23",VLOOKUP(C15,[12]SAB_INS_SET23!A:F,3,FALSE),B15="SIU_INF_JUL23",VLOOKUP(C15,[12]SIU_INF_JUL23!A:F,3,FALSE),B15="SIU_ED_JUL23",VLOOKUP(C15,[12]SIU_ED_JUL23!A:F,3,FALSE),B15="SIU_INS_JUL23",VLOOKUP(C15,[12]SIU_INS_JUL23!A:F,3,FALSE),B15="DER_JUN23",VLOOKUP(C15,[12]DER_JUN23!A:F,3,FALSE),B15="CDHU_AGO23",VLOOKUP(C15,[12]CDHU_AGO23!A:F,3,FALSE),B15="DNIT_SV_JUL23",VLOOKUP(C15,[12]DNIT_SV_JUL23!A:F,3,FALSE),B15="DNIT_MAT_JUL23",VLOOKUP(C15,[12]DNIT_MAT_JUL23!A:F,3,FALSE),B15="SIN_SV_SET23",VLOOKUP(C15,[12]SIN_SV_SET23!G:L,3,FALSE),B15="SIN_INS_SET23",VLOOKUP(C15,[12]SIN_INS_SET23!A:F,3,FALSE),B15="COTAÇÃO",VLOOKUP(C15,[12]COTAÇÃO!$B:$G,4,FALSE))</f>
        <v>H</v>
      </c>
      <c r="N15" s="66">
        <f t="shared" si="139"/>
        <v>4224</v>
      </c>
      <c r="O15" s="66">
        <f t="shared" si="140"/>
        <v>7833.76</v>
      </c>
      <c r="P15" s="67">
        <f t="shared" si="23"/>
        <v>0</v>
      </c>
      <c r="Q15" s="68"/>
      <c r="R15" s="61">
        <f>R11*$I15</f>
        <v>4224</v>
      </c>
      <c r="S15" s="67"/>
      <c r="T15" s="61">
        <f>T11*$I15</f>
        <v>0</v>
      </c>
      <c r="U15" s="67">
        <f t="shared" si="142"/>
        <v>0</v>
      </c>
      <c r="V15" s="61">
        <f>V11*$I15</f>
        <v>0</v>
      </c>
      <c r="W15" s="67">
        <f t="shared" si="144"/>
        <v>0</v>
      </c>
      <c r="X15" s="61">
        <f>X11*$I15</f>
        <v>0</v>
      </c>
      <c r="Y15" s="67">
        <f t="shared" si="146"/>
        <v>0</v>
      </c>
      <c r="Z15" s="61">
        <f>Z11*$I15</f>
        <v>0</v>
      </c>
      <c r="AA15" s="67">
        <f t="shared" si="148"/>
        <v>0</v>
      </c>
      <c r="AB15" s="61">
        <f>AB11*$I15</f>
        <v>0</v>
      </c>
      <c r="AC15" s="67">
        <f t="shared" si="150"/>
        <v>0</v>
      </c>
      <c r="AD15" s="61">
        <f>AD11*$I15</f>
        <v>0</v>
      </c>
      <c r="AE15" s="67">
        <f t="shared" si="152"/>
        <v>0</v>
      </c>
      <c r="AF15" s="61">
        <f>AF11*$I15</f>
        <v>0</v>
      </c>
      <c r="AG15" s="67">
        <f t="shared" si="154"/>
        <v>0</v>
      </c>
      <c r="AH15" s="61">
        <f>AH11*$I15</f>
        <v>0</v>
      </c>
      <c r="AI15" s="67">
        <f t="shared" si="156"/>
        <v>0</v>
      </c>
      <c r="AJ15" s="61">
        <f>AJ11*$I15</f>
        <v>0</v>
      </c>
      <c r="AK15" s="67">
        <f t="shared" si="158"/>
        <v>0</v>
      </c>
      <c r="AL15" s="61">
        <f>AL11*$I15</f>
        <v>0</v>
      </c>
      <c r="AM15" s="67">
        <f t="shared" si="160"/>
        <v>0</v>
      </c>
      <c r="AN15" s="61">
        <f>AN11*$I15</f>
        <v>0</v>
      </c>
      <c r="AO15" s="67">
        <f t="shared" si="162"/>
        <v>0</v>
      </c>
      <c r="AP15" s="61">
        <f>AP11*$I15</f>
        <v>0</v>
      </c>
      <c r="AQ15" s="67">
        <f t="shared" si="164"/>
        <v>0</v>
      </c>
      <c r="AR15" s="61">
        <f>AR11*$I15</f>
        <v>0</v>
      </c>
      <c r="AS15" s="67">
        <f t="shared" si="166"/>
        <v>0</v>
      </c>
      <c r="AT15" s="61">
        <f>AT11*$I15</f>
        <v>0</v>
      </c>
      <c r="AU15" s="67">
        <f t="shared" si="168"/>
        <v>0</v>
      </c>
      <c r="AV15" s="61">
        <f>AV11*$I15</f>
        <v>0</v>
      </c>
      <c r="AW15" s="67">
        <f t="shared" si="170"/>
        <v>0</v>
      </c>
      <c r="AX15" s="61">
        <f>AX11*$I15</f>
        <v>0</v>
      </c>
      <c r="AY15" s="67">
        <f t="shared" si="172"/>
        <v>0</v>
      </c>
      <c r="AZ15" s="61">
        <f>AZ11*$I15</f>
        <v>0</v>
      </c>
      <c r="BA15" s="67">
        <f t="shared" si="174"/>
        <v>0</v>
      </c>
      <c r="BB15" s="61">
        <f>BB11*$I15</f>
        <v>0</v>
      </c>
      <c r="BC15" s="67">
        <f t="shared" si="176"/>
        <v>0</v>
      </c>
      <c r="BD15" s="61">
        <f>BD11*$I15</f>
        <v>0</v>
      </c>
      <c r="BE15" s="67">
        <f t="shared" si="178"/>
        <v>0</v>
      </c>
      <c r="BF15" s="61">
        <f>BF11*$I15</f>
        <v>0</v>
      </c>
      <c r="BG15" s="67">
        <f t="shared" si="180"/>
        <v>0</v>
      </c>
      <c r="BH15" s="61">
        <f>BH11*$I15</f>
        <v>0</v>
      </c>
      <c r="BI15" s="67">
        <f t="shared" si="182"/>
        <v>0</v>
      </c>
      <c r="BJ15" s="61">
        <f>BJ11*$I15</f>
        <v>0</v>
      </c>
      <c r="BK15" s="67">
        <f t="shared" si="184"/>
        <v>0</v>
      </c>
      <c r="BL15" s="61">
        <f>BL11*$I15</f>
        <v>0</v>
      </c>
      <c r="BM15" s="67">
        <f t="shared" si="186"/>
        <v>0</v>
      </c>
    </row>
    <row r="16" spans="1:65" s="47" customFormat="1" x14ac:dyDescent="0.25">
      <c r="A16" s="58" t="s">
        <v>30</v>
      </c>
      <c r="B16" s="59" t="s">
        <v>27</v>
      </c>
      <c r="C16" s="59">
        <v>74000082</v>
      </c>
      <c r="D16" s="60" cm="1">
        <f t="array" ref="D16">_xlfn.IFS($B16="SAB_OSE_SET23",$A$440,$B16="SAB_EPSA_SET23",$A$442,$B16="SAB_INS_SET23",$A$444,$B16="SIU_INF_JUL23",$A$446,$B16="SIU_ED_JUL23",$A$447,$B16="DER_JUN23",$A$448,$B16="CDHU_AGO23",$A$449,$B16="SIN_SV_SET23",$A$450,$B16="SIN_INS_SET23",$A$451,$B16="COTAÇÃO",0)</f>
        <v>0.28000000000000003</v>
      </c>
      <c r="E16" s="60" cm="1">
        <f t="array" ref="E16">_xlfn.IFS($B16="SAB_OSE_SET23",$A$441,$B16="SAB_EPSA_SET23",$A$443,$B16="SAB_INS_SET23",$A$445,$B16="SIU_INF_JUL23",0,$B16="SIU_ED_JUL23",0,$B16="DER_JUN23",0,$B16="CDHU_AGO23",0,$B16="SIN_SV_SET23",0,$B16="SIN_INS_SET23",0,$B16="COTAÇÃO",0)</f>
        <v>1.72</v>
      </c>
      <c r="F16" s="60" cm="1">
        <f t="array" ref="F16">_xlfn.IFS($B16="SAB_OSE_SET23",0,$B16="SAB_EPSA_SET23",0,AND($B16="SAB_INS_SET23",$A16="MAT")=TRUE,$A$454,AND($B16="SAB_INS_SET23",$A16&lt;&gt;"MAT")=TRUE,$A$453,AND($B16="SIU_INF_JUL23",$A16="MAT")=TRUE,$A$454,AND($B16="SIU_INF_JUL23",$A16&lt;&gt;"MAT")=TRUE,$A$453,AND($B16="SIU_ED_JUL23",$A16="MAT")=TRUE,$A$454,AND($B16="SIU_ED_JUL23",$A16&lt;&gt;"MAT")=TRUE,$A$453,$B16="DER_JUN23",0,$B16="CDHU_AGO23",0,AND($B16="SIN_SV_SET23",$A16="MAT")=TRUE,$A$454,AND($B16="SIN_SV_SET23",$A16&lt;&gt;"MAT")=TRUE,$A$453,AND($B16="SIN_INS_SET23",$A16="MAT")=TRUE,$A$454,AND($B16="SIN_INS_SET23",$A16&lt;&gt;"MAT")=TRUE,$A$453,AND($B16="COTAÇÃO",$A16="MAT")=TRUE,$A$454,AND($B16="COTAÇÃO",$A16&lt;&gt;"MAT")=TRUE,$A$453)</f>
        <v>0</v>
      </c>
      <c r="G16" s="60" cm="1">
        <f t="array" ref="G16">_xlfn.IFS($B16="SAB_OSE_SET23",0,$B16="SAB_EPSA_SET23",0,AND($B16="SAB_INS_SET23",$A16="MO")=TRUE,$A$455,AND($B16="SAB_INS_SET23",$A16&lt;&gt;"MO")=TRUE,0,AND($B16="SIU_INF_JUL23",$A16="MO")=TRUE,$A$455,AND($B16="SIU_INF_JUL23",$A16&lt;&gt;"MO")=TRUE,0,AND($B16="SIU_ED_JUL23",$A16="MO")=TRUE,$A$455,AND($B16="SIU_ED_JUL23",$A16&lt;&gt;"MO")=TRUE,0,$B16="DER_JUN23",0,$B16="CDHU_AGO23",0,AND($B16="SIN_SV_SET23",$A16="MO")=TRUE,$A$455,AND($B16="SIN_SV_SET23",$A16&lt;&gt;"MO")=TRUE,0,AND($B16="SIN_INS_SET23",$A16="MO")=TRUE,$A$455,AND($B16="SIN_INS_SET23",$A16&lt;&gt;"MO")=TRUE,0,AND($B16="COTAÇÃO",$A16="MO")=TRUE,$A$455,AND($B16="COTAÇÃO",$A16&lt;&gt;"MO")=TRUE,0)</f>
        <v>0</v>
      </c>
      <c r="H16" s="61" cm="1">
        <f t="array" ref="H16">ROUND(_xlfn.IFS(B16="SAB_OSE_SET23",VLOOKUP(C16,[12]SAB_OSE_SET23!A:N,7,FALSE),B16="SAB_EPSA_SET23",VLOOKUP(C16,[12]SAB_EPSA_SET23!A:F,4,FALSE),B16="SAB_INS_SET23",VLOOKUP(C16,[12]SAB_INS_SET23!A:F,4,FALSE),B16="SIU_INF_JUL23",VLOOKUP(C16,[12]SIU_INF_JUL23!A:F,4,FALSE),B16="SIU_ED_JUL23",VLOOKUP(C16,[12]SIU_ED_JUL23!A:F,4,FALSE),B16="SIU_INS_JUL23",VLOOKUP(C16,[12]SIU_INS_JUL23!A:F,4,FALSE),B16="DER_JUN23",VLOOKUP(C16,[12]DER_JUN23!A:F,4,FALSE),B16="CDHU_AGO23",VLOOKUP(C16,[12]CDHU_AGO23!A:F,4,FALSE),B16="DNIT_SV_JUL23",VLOOKUP(C16,[12]DNIT_SV_JUL23!A:F,4,FALSE),B16="DNIT_MAT_JUL23",VLOOKUP(C16,[12]DNIT_MAT_JUL23!A:F,4,FALSE),B16="SIN_SV_SET23",VLOOKUP(C16,[12]SIN_SV_SET23!G:L,5,FALSE),B16="SIN_INS_SET23",VLOOKUP(C16,[12]SIN_INS_SET23!A:F,5,FALSE),B16="COTAÇÃO",VLOOKUP(C16,[12]COTAÇÃO!$B:$G,6,FALSE))*(1+F16)*(1+G16),2)</f>
        <v>0.35</v>
      </c>
      <c r="I16" s="62">
        <v>500</v>
      </c>
      <c r="J16" s="39"/>
      <c r="K16" s="63"/>
      <c r="L16" s="64" t="str" cm="1">
        <f t="array" ref="L16">_xlfn.IFS(B16="SAB_OSE_SET23",VLOOKUP(C16,[12]SAB_OSE_SET23!A:N,5,FALSE),B16="SAB_EPSA_SET23",VLOOKUP(C16,[12]SAB_EPSA_SET23!A:F,2,FALSE),B16="SAB_INS_SET23",VLOOKUP(C16,[12]SAB_INS_SET23!A:F,2,FALSE),B16="SIU_INF_JUL23",VLOOKUP(C16,[12]SIU_INF_JUL23!A:F,2,FALSE),B16="SIU_ED_JUL23",VLOOKUP(C16,[12]SIU_ED_JUL23!A:F,2,FALSE),B16="SIU_INS_JUL23",VLOOKUP(C16,[12]SIU_INS_JUL23!A:F,2,FALSE),B16="DER_JUN23",VLOOKUP(C16,[12]DER_JUN23!A:F,2,FALSE),B16="CDHU_AGO23",VLOOKUP(C16,[12]CDHU_AGO23!A:F,2,FALSE),B16="DNIT_SV_JUL23",VLOOKUP(C16,[12]DNIT_SV_JUL23!A:F,2,FALSE),B16="DNIT_MAT_JUL23",VLOOKUP(C16,[12]DNIT_MAT_JUL23!A:F,2,FALSE),B16="SIN_SV_SET23",VLOOKUP(C16,[12]SIN_SV_SET23!G:L,2,FALSE),B16="SIN_INS_SET23",VLOOKUP(C16,[12]SIN_INS_SET23!A:F,2,FALSE),B16="COTAÇÃO",VLOOKUP(C16,[12]COTAÇÃO!$B:$G,3,FALSE))</f>
        <v>CÓPIA XEROGRÁFICA TAMANHO A4</v>
      </c>
      <c r="M16" s="65" t="str" cm="1">
        <f t="array" ref="M16">_xlfn.IFS(B16="SAB_OSE_SET23",VLOOKUP(C16,[12]SAB_OSE_SET23!A:N,6,FALSE),B16="SAB_EPSA_SET23",VLOOKUP(C16,[12]SAB_EPSA_SET23!A:F,3,FALSE),B16="SAB_INS_SET23",VLOOKUP(C16,[12]SAB_INS_SET23!A:F,3,FALSE),B16="SIU_INF_JUL23",VLOOKUP(C16,[12]SIU_INF_JUL23!A:F,3,FALSE),B16="SIU_ED_JUL23",VLOOKUP(C16,[12]SIU_ED_JUL23!A:F,3,FALSE),B16="SIU_INS_JUL23",VLOOKUP(C16,[12]SIU_INS_JUL23!A:F,3,FALSE),B16="DER_JUN23",VLOOKUP(C16,[12]DER_JUN23!A:F,3,FALSE),B16="CDHU_AGO23",VLOOKUP(C16,[12]CDHU_AGO23!A:F,3,FALSE),B16="DNIT_SV_JUL23",VLOOKUP(C16,[12]DNIT_SV_JUL23!A:F,3,FALSE),B16="DNIT_MAT_JUL23",VLOOKUP(C16,[12]DNIT_MAT_JUL23!A:F,3,FALSE),B16="SIN_SV_SET23",VLOOKUP(C16,[12]SIN_SV_SET23!G:L,3,FALSE),B16="SIN_INS_SET23",VLOOKUP(C16,[12]SIN_INS_SET23!A:F,3,FALSE),B16="COTAÇÃO",VLOOKUP(C16,[12]COTAÇÃO!$B:$G,4,FALSE))</f>
        <v>un</v>
      </c>
      <c r="N16" s="66">
        <f t="shared" si="139"/>
        <v>12000</v>
      </c>
      <c r="O16" s="66">
        <f t="shared" si="140"/>
        <v>175</v>
      </c>
      <c r="P16" s="67">
        <f t="shared" si="23"/>
        <v>0</v>
      </c>
      <c r="Q16" s="68"/>
      <c r="R16" s="61">
        <f>R11*$I16</f>
        <v>12000</v>
      </c>
      <c r="S16" s="67"/>
      <c r="T16" s="61">
        <f>T11*$I16</f>
        <v>0</v>
      </c>
      <c r="U16" s="67">
        <f t="shared" si="142"/>
        <v>0</v>
      </c>
      <c r="V16" s="61">
        <f>V11*$I16</f>
        <v>0</v>
      </c>
      <c r="W16" s="67">
        <f t="shared" si="144"/>
        <v>0</v>
      </c>
      <c r="X16" s="61">
        <f>X11*$I16</f>
        <v>0</v>
      </c>
      <c r="Y16" s="67">
        <f t="shared" si="146"/>
        <v>0</v>
      </c>
      <c r="Z16" s="61">
        <f>Z11*$I16</f>
        <v>0</v>
      </c>
      <c r="AA16" s="67">
        <f t="shared" si="148"/>
        <v>0</v>
      </c>
      <c r="AB16" s="61">
        <f>AB11*$I16</f>
        <v>0</v>
      </c>
      <c r="AC16" s="67">
        <f t="shared" si="150"/>
        <v>0</v>
      </c>
      <c r="AD16" s="61">
        <f>AD11*$I16</f>
        <v>0</v>
      </c>
      <c r="AE16" s="67">
        <f t="shared" si="152"/>
        <v>0</v>
      </c>
      <c r="AF16" s="61">
        <f>AF11*$I16</f>
        <v>0</v>
      </c>
      <c r="AG16" s="67">
        <f t="shared" si="154"/>
        <v>0</v>
      </c>
      <c r="AH16" s="61">
        <f>AH11*$I16</f>
        <v>0</v>
      </c>
      <c r="AI16" s="67">
        <f t="shared" si="156"/>
        <v>0</v>
      </c>
      <c r="AJ16" s="61">
        <f>AJ11*$I16</f>
        <v>0</v>
      </c>
      <c r="AK16" s="67">
        <f t="shared" si="158"/>
        <v>0</v>
      </c>
      <c r="AL16" s="61">
        <f>AL11*$I16</f>
        <v>0</v>
      </c>
      <c r="AM16" s="67">
        <f t="shared" si="160"/>
        <v>0</v>
      </c>
      <c r="AN16" s="61">
        <f>AN11*$I16</f>
        <v>0</v>
      </c>
      <c r="AO16" s="67">
        <f t="shared" si="162"/>
        <v>0</v>
      </c>
      <c r="AP16" s="61">
        <f>AP11*$I16</f>
        <v>0</v>
      </c>
      <c r="AQ16" s="67">
        <f t="shared" si="164"/>
        <v>0</v>
      </c>
      <c r="AR16" s="61">
        <f>AR11*$I16</f>
        <v>0</v>
      </c>
      <c r="AS16" s="67">
        <f t="shared" si="166"/>
        <v>0</v>
      </c>
      <c r="AT16" s="61">
        <f>AT11*$I16</f>
        <v>0</v>
      </c>
      <c r="AU16" s="67">
        <f t="shared" si="168"/>
        <v>0</v>
      </c>
      <c r="AV16" s="61">
        <f>AV11*$I16</f>
        <v>0</v>
      </c>
      <c r="AW16" s="67">
        <f t="shared" si="170"/>
        <v>0</v>
      </c>
      <c r="AX16" s="61">
        <f>AX11*$I16</f>
        <v>0</v>
      </c>
      <c r="AY16" s="67">
        <f t="shared" si="172"/>
        <v>0</v>
      </c>
      <c r="AZ16" s="61">
        <f>AZ11*$I16</f>
        <v>0</v>
      </c>
      <c r="BA16" s="67">
        <f t="shared" si="174"/>
        <v>0</v>
      </c>
      <c r="BB16" s="61">
        <f>BB11*$I16</f>
        <v>0</v>
      </c>
      <c r="BC16" s="67">
        <f t="shared" si="176"/>
        <v>0</v>
      </c>
      <c r="BD16" s="61">
        <f>BD11*$I16</f>
        <v>0</v>
      </c>
      <c r="BE16" s="67">
        <f t="shared" si="178"/>
        <v>0</v>
      </c>
      <c r="BF16" s="61">
        <f>BF11*$I16</f>
        <v>0</v>
      </c>
      <c r="BG16" s="67">
        <f t="shared" si="180"/>
        <v>0</v>
      </c>
      <c r="BH16" s="61">
        <f>BH11*$I16</f>
        <v>0</v>
      </c>
      <c r="BI16" s="67">
        <f t="shared" si="182"/>
        <v>0</v>
      </c>
      <c r="BJ16" s="61">
        <f>BJ11*$I16</f>
        <v>0</v>
      </c>
      <c r="BK16" s="67">
        <f t="shared" si="184"/>
        <v>0</v>
      </c>
      <c r="BL16" s="61">
        <f>BL11*$I16</f>
        <v>0</v>
      </c>
      <c r="BM16" s="67">
        <f t="shared" si="186"/>
        <v>0</v>
      </c>
    </row>
    <row r="17" spans="1:65" s="47" customFormat="1" x14ac:dyDescent="0.25">
      <c r="A17" s="58" t="s">
        <v>30</v>
      </c>
      <c r="B17" s="59" t="s">
        <v>27</v>
      </c>
      <c r="C17" s="59">
        <v>74000571</v>
      </c>
      <c r="D17" s="60" cm="1">
        <f t="array" ref="D17">_xlfn.IFS($B17="SAB_OSE_SET23",$A$440,$B17="SAB_EPSA_SET23",$A$442,$B17="SAB_INS_SET23",$A$444,$B17="SIU_INF_JUL23",$A$446,$B17="SIU_ED_JUL23",$A$447,$B17="DER_JUN23",$A$448,$B17="CDHU_AGO23",$A$449,$B17="SIN_SV_SET23",$A$450,$B17="SIN_INS_SET23",$A$451,$B17="COTAÇÃO",0)</f>
        <v>0.28000000000000003</v>
      </c>
      <c r="E17" s="60" cm="1">
        <f t="array" ref="E17">_xlfn.IFS($B17="SAB_OSE_SET23",$A$441,$B17="SAB_EPSA_SET23",$A$443,$B17="SAB_INS_SET23",$A$445,$B17="SIU_INF_JUL23",0,$B17="SIU_ED_JUL23",0,$B17="DER_JUN23",0,$B17="CDHU_AGO23",0,$B17="SIN_SV_SET23",0,$B17="SIN_INS_SET23",0,$B17="COTAÇÃO",0)</f>
        <v>1.72</v>
      </c>
      <c r="F17" s="60" cm="1">
        <f t="array" ref="F17">_xlfn.IFS($B17="SAB_OSE_SET23",0,$B17="SAB_EPSA_SET23",0,AND($B17="SAB_INS_SET23",$A17="MAT")=TRUE,$A$454,AND($B17="SAB_INS_SET23",$A17&lt;&gt;"MAT")=TRUE,$A$453,AND($B17="SIU_INF_JUL23",$A17="MAT")=TRUE,$A$454,AND($B17="SIU_INF_JUL23",$A17&lt;&gt;"MAT")=TRUE,$A$453,AND($B17="SIU_ED_JUL23",$A17="MAT")=TRUE,$A$454,AND($B17="SIU_ED_JUL23",$A17&lt;&gt;"MAT")=TRUE,$A$453,$B17="DER_JUN23",0,$B17="CDHU_AGO23",0,AND($B17="SIN_SV_SET23",$A17="MAT")=TRUE,$A$454,AND($B17="SIN_SV_SET23",$A17&lt;&gt;"MAT")=TRUE,$A$453,AND($B17="SIN_INS_SET23",$A17="MAT")=TRUE,$A$454,AND($B17="SIN_INS_SET23",$A17&lt;&gt;"MAT")=TRUE,$A$453,AND($B17="COTAÇÃO",$A17="MAT")=TRUE,$A$454,AND($B17="COTAÇÃO",$A17&lt;&gt;"MAT")=TRUE,$A$453)</f>
        <v>0</v>
      </c>
      <c r="G17" s="60" cm="1">
        <f t="array" ref="G17">_xlfn.IFS($B17="SAB_OSE_SET23",0,$B17="SAB_EPSA_SET23",0,AND($B17="SAB_INS_SET23",$A17="MO")=TRUE,$A$455,AND($B17="SAB_INS_SET23",$A17&lt;&gt;"MO")=TRUE,0,AND($B17="SIU_INF_JUL23",$A17="MO")=TRUE,$A$455,AND($B17="SIU_INF_JUL23",$A17&lt;&gt;"MO")=TRUE,0,AND($B17="SIU_ED_JUL23",$A17="MO")=TRUE,$A$455,AND($B17="SIU_ED_JUL23",$A17&lt;&gt;"MO")=TRUE,0,$B17="DER_JUN23",0,$B17="CDHU_AGO23",0,AND($B17="SIN_SV_SET23",$A17="MO")=TRUE,$A$455,AND($B17="SIN_SV_SET23",$A17&lt;&gt;"MO")=TRUE,0,AND($B17="SIN_INS_SET23",$A17="MO")=TRUE,$A$455,AND($B17="SIN_INS_SET23",$A17&lt;&gt;"MO")=TRUE,0,AND($B17="COTAÇÃO",$A17="MO")=TRUE,$A$455,AND($B17="COTAÇÃO",$A17&lt;&gt;"MO")=TRUE,0)</f>
        <v>0</v>
      </c>
      <c r="H17" s="61" cm="1">
        <f t="array" ref="H17">ROUND(_xlfn.IFS(B17="SAB_OSE_SET23",VLOOKUP(C17,[12]SAB_OSE_SET23!A:N,7,FALSE),B17="SAB_EPSA_SET23",VLOOKUP(C17,[12]SAB_EPSA_SET23!A:F,4,FALSE),B17="SAB_INS_SET23",VLOOKUP(C17,[12]SAB_INS_SET23!A:F,4,FALSE),B17="SIU_INF_JUL23",VLOOKUP(C17,[12]SIU_INF_JUL23!A:F,4,FALSE),B17="SIU_ED_JUL23",VLOOKUP(C17,[12]SIU_ED_JUL23!A:F,4,FALSE),B17="SIU_INS_JUL23",VLOOKUP(C17,[12]SIU_INS_JUL23!A:F,4,FALSE),B17="DER_JUN23",VLOOKUP(C17,[12]DER_JUN23!A:F,4,FALSE),B17="CDHU_AGO23",VLOOKUP(C17,[12]CDHU_AGO23!A:F,4,FALSE),B17="DNIT_SV_JUL23",VLOOKUP(C17,[12]DNIT_SV_JUL23!A:F,4,FALSE),B17="DNIT_MAT_JUL23",VLOOKUP(C17,[12]DNIT_MAT_JUL23!A:F,4,FALSE),B17="SIN_SV_SET23",VLOOKUP(C17,[12]SIN_SV_SET23!G:L,5,FALSE),B17="SIN_INS_SET23",VLOOKUP(C17,[12]SIN_INS_SET23!A:F,5,FALSE),B17="COTAÇÃO",VLOOKUP(C17,[12]COTAÇÃO!$B:$G,6,FALSE))*(1+F17)*(1+G17),2)</f>
        <v>1999.56</v>
      </c>
      <c r="I17" s="62">
        <v>1</v>
      </c>
      <c r="J17" s="39"/>
      <c r="K17" s="63"/>
      <c r="L17" s="64" t="str" cm="1">
        <f t="array" ref="L17">_xlfn.IFS(B17="SAB_OSE_SET23",VLOOKUP(C17,[12]SAB_OSE_SET23!A:N,5,FALSE),B17="SAB_EPSA_SET23",VLOOKUP(C17,[12]SAB_EPSA_SET23!A:F,2,FALSE),B17="SAB_INS_SET23",VLOOKUP(C17,[12]SAB_INS_SET23!A:F,2,FALSE),B17="SIU_INF_JUL23",VLOOKUP(C17,[12]SIU_INF_JUL23!A:F,2,FALSE),B17="SIU_ED_JUL23",VLOOKUP(C17,[12]SIU_ED_JUL23!A:F,2,FALSE),B17="SIU_INS_JUL23",VLOOKUP(C17,[12]SIU_INS_JUL23!A:F,2,FALSE),B17="DER_JUN23",VLOOKUP(C17,[12]DER_JUN23!A:F,2,FALSE),B17="CDHU_AGO23",VLOOKUP(C17,[12]CDHU_AGO23!A:F,2,FALSE),B17="DNIT_SV_JUL23",VLOOKUP(C17,[12]DNIT_SV_JUL23!A:F,2,FALSE),B17="DNIT_MAT_JUL23",VLOOKUP(C17,[12]DNIT_MAT_JUL23!A:F,2,FALSE),B17="SIN_SV_SET23",VLOOKUP(C17,[12]SIN_SV_SET23!G:L,2,FALSE),B17="SIN_INS_SET23",VLOOKUP(C17,[12]SIN_INS_SET23!A:F,2,FALSE),B17="COTAÇÃO",VLOOKUP(C17,[12]COTAÇÃO!$B:$G,3,FALSE))</f>
        <v>ALUGUEL DE VEÍCULO DO GRUPO S-1 HATCH DE 1.0 A 1.6</v>
      </c>
      <c r="M17" s="65" t="str" cm="1">
        <f t="array" ref="M17">_xlfn.IFS(B17="SAB_OSE_SET23",VLOOKUP(C17,[12]SAB_OSE_SET23!A:N,6,FALSE),B17="SAB_EPSA_SET23",VLOOKUP(C17,[12]SAB_EPSA_SET23!A:F,3,FALSE),B17="SAB_INS_SET23",VLOOKUP(C17,[12]SAB_INS_SET23!A:F,3,FALSE),B17="SIU_INF_JUL23",VLOOKUP(C17,[12]SIU_INF_JUL23!A:F,3,FALSE),B17="SIU_ED_JUL23",VLOOKUP(C17,[12]SIU_ED_JUL23!A:F,3,FALSE),B17="SIU_INS_JUL23",VLOOKUP(C17,[12]SIU_INS_JUL23!A:F,3,FALSE),B17="DER_JUN23",VLOOKUP(C17,[12]DER_JUN23!A:F,3,FALSE),B17="CDHU_AGO23",VLOOKUP(C17,[12]CDHU_AGO23!A:F,3,FALSE),B17="DNIT_SV_JUL23",VLOOKUP(C17,[12]DNIT_SV_JUL23!A:F,3,FALSE),B17="DNIT_MAT_JUL23",VLOOKUP(C17,[12]DNIT_MAT_JUL23!A:F,3,FALSE),B17="SIN_SV_SET23",VLOOKUP(C17,[12]SIN_SV_SET23!G:L,3,FALSE),B17="SIN_INS_SET23",VLOOKUP(C17,[12]SIN_INS_SET23!A:F,3,FALSE),B17="COTAÇÃO",VLOOKUP(C17,[12]COTAÇÃO!$B:$G,4,FALSE))</f>
        <v>MES</v>
      </c>
      <c r="N17" s="66">
        <f t="shared" si="139"/>
        <v>24</v>
      </c>
      <c r="O17" s="66">
        <f t="shared" si="140"/>
        <v>1999.56</v>
      </c>
      <c r="P17" s="67">
        <f t="shared" si="23"/>
        <v>0</v>
      </c>
      <c r="Q17" s="68"/>
      <c r="R17" s="61">
        <f>R11*$I17</f>
        <v>24</v>
      </c>
      <c r="S17" s="67"/>
      <c r="T17" s="61">
        <f>T11*$I17</f>
        <v>0</v>
      </c>
      <c r="U17" s="67">
        <f t="shared" si="142"/>
        <v>0</v>
      </c>
      <c r="V17" s="61">
        <f>V11*$I17</f>
        <v>0</v>
      </c>
      <c r="W17" s="67">
        <f t="shared" si="144"/>
        <v>0</v>
      </c>
      <c r="X17" s="61">
        <f>X11*$I17</f>
        <v>0</v>
      </c>
      <c r="Y17" s="67">
        <f t="shared" si="146"/>
        <v>0</v>
      </c>
      <c r="Z17" s="61">
        <f>Z11*$I17</f>
        <v>0</v>
      </c>
      <c r="AA17" s="67">
        <f t="shared" si="148"/>
        <v>0</v>
      </c>
      <c r="AB17" s="61">
        <f>AB11*$I17</f>
        <v>0</v>
      </c>
      <c r="AC17" s="67">
        <f t="shared" si="150"/>
        <v>0</v>
      </c>
      <c r="AD17" s="61">
        <f>AD11*$I17</f>
        <v>0</v>
      </c>
      <c r="AE17" s="67">
        <f t="shared" si="152"/>
        <v>0</v>
      </c>
      <c r="AF17" s="61">
        <f>AF11*$I17</f>
        <v>0</v>
      </c>
      <c r="AG17" s="67">
        <f t="shared" si="154"/>
        <v>0</v>
      </c>
      <c r="AH17" s="61">
        <f>AH11*$I17</f>
        <v>0</v>
      </c>
      <c r="AI17" s="67">
        <f t="shared" si="156"/>
        <v>0</v>
      </c>
      <c r="AJ17" s="61">
        <f>AJ11*$I17</f>
        <v>0</v>
      </c>
      <c r="AK17" s="67">
        <f t="shared" si="158"/>
        <v>0</v>
      </c>
      <c r="AL17" s="61">
        <f>AL11*$I17</f>
        <v>0</v>
      </c>
      <c r="AM17" s="67">
        <f t="shared" si="160"/>
        <v>0</v>
      </c>
      <c r="AN17" s="61">
        <f>AN11*$I17</f>
        <v>0</v>
      </c>
      <c r="AO17" s="67">
        <f t="shared" si="162"/>
        <v>0</v>
      </c>
      <c r="AP17" s="61">
        <f>AP11*$I17</f>
        <v>0</v>
      </c>
      <c r="AQ17" s="67">
        <f t="shared" si="164"/>
        <v>0</v>
      </c>
      <c r="AR17" s="61">
        <f>AR11*$I17</f>
        <v>0</v>
      </c>
      <c r="AS17" s="67">
        <f t="shared" si="166"/>
        <v>0</v>
      </c>
      <c r="AT17" s="61">
        <f>AT11*$I17</f>
        <v>0</v>
      </c>
      <c r="AU17" s="67">
        <f t="shared" si="168"/>
        <v>0</v>
      </c>
      <c r="AV17" s="61">
        <f>AV11*$I17</f>
        <v>0</v>
      </c>
      <c r="AW17" s="67">
        <f t="shared" si="170"/>
        <v>0</v>
      </c>
      <c r="AX17" s="61">
        <f>AX11*$I17</f>
        <v>0</v>
      </c>
      <c r="AY17" s="67">
        <f t="shared" si="172"/>
        <v>0</v>
      </c>
      <c r="AZ17" s="61">
        <f>AZ11*$I17</f>
        <v>0</v>
      </c>
      <c r="BA17" s="67">
        <f t="shared" si="174"/>
        <v>0</v>
      </c>
      <c r="BB17" s="61">
        <f>BB11*$I17</f>
        <v>0</v>
      </c>
      <c r="BC17" s="67">
        <f t="shared" si="176"/>
        <v>0</v>
      </c>
      <c r="BD17" s="61">
        <f>BD11*$I17</f>
        <v>0</v>
      </c>
      <c r="BE17" s="67">
        <f t="shared" si="178"/>
        <v>0</v>
      </c>
      <c r="BF17" s="61">
        <f>BF11*$I17</f>
        <v>0</v>
      </c>
      <c r="BG17" s="67">
        <f t="shared" si="180"/>
        <v>0</v>
      </c>
      <c r="BH17" s="61">
        <f>BH11*$I17</f>
        <v>0</v>
      </c>
      <c r="BI17" s="67">
        <f t="shared" si="182"/>
        <v>0</v>
      </c>
      <c r="BJ17" s="61">
        <f>BJ11*$I17</f>
        <v>0</v>
      </c>
      <c r="BK17" s="67">
        <f t="shared" si="184"/>
        <v>0</v>
      </c>
      <c r="BL17" s="61">
        <f>BL11*$I17</f>
        <v>0</v>
      </c>
      <c r="BM17" s="67">
        <f t="shared" si="186"/>
        <v>0</v>
      </c>
    </row>
    <row r="18" spans="1:65" s="47" customFormat="1" x14ac:dyDescent="0.25">
      <c r="A18" s="58" t="s">
        <v>30</v>
      </c>
      <c r="B18" s="59" t="s">
        <v>27</v>
      </c>
      <c r="C18" s="59">
        <v>74000574</v>
      </c>
      <c r="D18" s="60" cm="1">
        <f t="array" ref="D18">_xlfn.IFS($B18="SAB_OSE_SET23",$A$440,$B18="SAB_EPSA_SET23",$A$442,$B18="SAB_INS_SET23",$A$444,$B18="SIU_INF_JUL23",$A$446,$B18="SIU_ED_JUL23",$A$447,$B18="DER_JUN23",$A$448,$B18="CDHU_AGO23",$A$449,$B18="SIN_SV_SET23",$A$450,$B18="SIN_INS_SET23",$A$451,$B18="COTAÇÃO",0)</f>
        <v>0.28000000000000003</v>
      </c>
      <c r="E18" s="60" cm="1">
        <f t="array" ref="E18">_xlfn.IFS($B18="SAB_OSE_SET23",$A$441,$B18="SAB_EPSA_SET23",$A$443,$B18="SAB_INS_SET23",$A$445,$B18="SIU_INF_JUL23",0,$B18="SIU_ED_JUL23",0,$B18="DER_JUN23",0,$B18="CDHU_AGO23",0,$B18="SIN_SV_SET23",0,$B18="SIN_INS_SET23",0,$B18="COTAÇÃO",0)</f>
        <v>1.72</v>
      </c>
      <c r="F18" s="60" cm="1">
        <f t="array" ref="F18">_xlfn.IFS($B18="SAB_OSE_SET23",0,$B18="SAB_EPSA_SET23",0,AND($B18="SAB_INS_SET23",$A18="MAT")=TRUE,$A$454,AND($B18="SAB_INS_SET23",$A18&lt;&gt;"MAT")=TRUE,$A$453,AND($B18="SIU_INF_JUL23",$A18="MAT")=TRUE,$A$454,AND($B18="SIU_INF_JUL23",$A18&lt;&gt;"MAT")=TRUE,$A$453,AND($B18="SIU_ED_JUL23",$A18="MAT")=TRUE,$A$454,AND($B18="SIU_ED_JUL23",$A18&lt;&gt;"MAT")=TRUE,$A$453,$B18="DER_JUN23",0,$B18="CDHU_AGO23",0,AND($B18="SIN_SV_SET23",$A18="MAT")=TRUE,$A$454,AND($B18="SIN_SV_SET23",$A18&lt;&gt;"MAT")=TRUE,$A$453,AND($B18="SIN_INS_SET23",$A18="MAT")=TRUE,$A$454,AND($B18="SIN_INS_SET23",$A18&lt;&gt;"MAT")=TRUE,$A$453,AND($B18="COTAÇÃO",$A18="MAT")=TRUE,$A$454,AND($B18="COTAÇÃO",$A18&lt;&gt;"MAT")=TRUE,$A$453)</f>
        <v>0</v>
      </c>
      <c r="G18" s="60" cm="1">
        <f t="array" ref="G18">_xlfn.IFS($B18="SAB_OSE_SET23",0,$B18="SAB_EPSA_SET23",0,AND($B18="SAB_INS_SET23",$A18="MO")=TRUE,$A$455,AND($B18="SAB_INS_SET23",$A18&lt;&gt;"MO")=TRUE,0,AND($B18="SIU_INF_JUL23",$A18="MO")=TRUE,$A$455,AND($B18="SIU_INF_JUL23",$A18&lt;&gt;"MO")=TRUE,0,AND($B18="SIU_ED_JUL23",$A18="MO")=TRUE,$A$455,AND($B18="SIU_ED_JUL23",$A18&lt;&gt;"MO")=TRUE,0,$B18="DER_JUN23",0,$B18="CDHU_AGO23",0,AND($B18="SIN_SV_SET23",$A18="MO")=TRUE,$A$455,AND($B18="SIN_SV_SET23",$A18&lt;&gt;"MO")=TRUE,0,AND($B18="SIN_INS_SET23",$A18="MO")=TRUE,$A$455,AND($B18="SIN_INS_SET23",$A18&lt;&gt;"MO")=TRUE,0,AND($B18="COTAÇÃO",$A18="MO")=TRUE,$A$455,AND($B18="COTAÇÃO",$A18&lt;&gt;"MO")=TRUE,0)</f>
        <v>0</v>
      </c>
      <c r="H18" s="61" cm="1">
        <f t="array" ref="H18">ROUND(_xlfn.IFS(B18="SAB_OSE_SET23",VLOOKUP(C18,[12]SAB_OSE_SET23!A:N,7,FALSE),B18="SAB_EPSA_SET23",VLOOKUP(C18,[12]SAB_EPSA_SET23!A:F,4,FALSE),B18="SAB_INS_SET23",VLOOKUP(C18,[12]SAB_INS_SET23!A:F,4,FALSE),B18="SIU_INF_JUL23",VLOOKUP(C18,[12]SIU_INF_JUL23!A:F,4,FALSE),B18="SIU_ED_JUL23",VLOOKUP(C18,[12]SIU_ED_JUL23!A:F,4,FALSE),B18="SIU_INS_JUL23",VLOOKUP(C18,[12]SIU_INS_JUL23!A:F,4,FALSE),B18="DER_JUN23",VLOOKUP(C18,[12]DER_JUN23!A:F,4,FALSE),B18="CDHU_AGO23",VLOOKUP(C18,[12]CDHU_AGO23!A:F,4,FALSE),B18="DNIT_SV_JUL23",VLOOKUP(C18,[12]DNIT_SV_JUL23!A:F,4,FALSE),B18="DNIT_MAT_JUL23",VLOOKUP(C18,[12]DNIT_MAT_JUL23!A:F,4,FALSE),B18="SIN_SV_SET23",VLOOKUP(C18,[12]SIN_SV_SET23!G:L,5,FALSE),B18="SIN_INS_SET23",VLOOKUP(C18,[12]SIN_INS_SET23!A:F,5,FALSE),B18="COTAÇÃO",VLOOKUP(C18,[12]COTAÇÃO!$B:$G,6,FALSE))*(1+F18)*(1+G18),2)</f>
        <v>0.75</v>
      </c>
      <c r="I18" s="62">
        <f>20*(K439/8)</f>
        <v>440</v>
      </c>
      <c r="J18" s="39"/>
      <c r="K18" s="63"/>
      <c r="L18" s="64" t="str" cm="1">
        <f t="array" ref="L18">_xlfn.IFS(B18="SAB_OSE_SET23",VLOOKUP(C18,[12]SAB_OSE_SET23!A:N,5,FALSE),B18="SAB_EPSA_SET23",VLOOKUP(C18,[12]SAB_EPSA_SET23!A:F,2,FALSE),B18="SAB_INS_SET23",VLOOKUP(C18,[12]SAB_INS_SET23!A:F,2,FALSE),B18="SIU_INF_JUL23",VLOOKUP(C18,[12]SIU_INF_JUL23!A:F,2,FALSE),B18="SIU_ED_JUL23",VLOOKUP(C18,[12]SIU_ED_JUL23!A:F,2,FALSE),B18="SIU_INS_JUL23",VLOOKUP(C18,[12]SIU_INS_JUL23!A:F,2,FALSE),B18="DER_JUN23",VLOOKUP(C18,[12]DER_JUN23!A:F,2,FALSE),B18="CDHU_AGO23",VLOOKUP(C18,[12]CDHU_AGO23!A:F,2,FALSE),B18="DNIT_SV_JUL23",VLOOKUP(C18,[12]DNIT_SV_JUL23!A:F,2,FALSE),B18="DNIT_MAT_JUL23",VLOOKUP(C18,[12]DNIT_MAT_JUL23!A:F,2,FALSE),B18="SIN_SV_SET23",VLOOKUP(C18,[12]SIN_SV_SET23!G:L,2,FALSE),B18="SIN_INS_SET23",VLOOKUP(C18,[12]SIN_INS_SET23!A:F,2,FALSE),B18="COTAÇÃO",VLOOKUP(C18,[12]COTAÇÃO!$B:$G,3,FALSE))</f>
        <v>TRANSPORTE EM VEÍCULO DO GRUPO S-1 HATCH DE 1.0 A 1.6</v>
      </c>
      <c r="M18" s="65" t="str" cm="1">
        <f t="array" ref="M18">_xlfn.IFS(B18="SAB_OSE_SET23",VLOOKUP(C18,[12]SAB_OSE_SET23!A:N,6,FALSE),B18="SAB_EPSA_SET23",VLOOKUP(C18,[12]SAB_EPSA_SET23!A:F,3,FALSE),B18="SAB_INS_SET23",VLOOKUP(C18,[12]SAB_INS_SET23!A:F,3,FALSE),B18="SIU_INF_JUL23",VLOOKUP(C18,[12]SIU_INF_JUL23!A:F,3,FALSE),B18="SIU_ED_JUL23",VLOOKUP(C18,[12]SIU_ED_JUL23!A:F,3,FALSE),B18="SIU_INS_JUL23",VLOOKUP(C18,[12]SIU_INS_JUL23!A:F,3,FALSE),B18="DER_JUN23",VLOOKUP(C18,[12]DER_JUN23!A:F,3,FALSE),B18="CDHU_AGO23",VLOOKUP(C18,[12]CDHU_AGO23!A:F,3,FALSE),B18="DNIT_SV_JUL23",VLOOKUP(C18,[12]DNIT_SV_JUL23!A:F,3,FALSE),B18="DNIT_MAT_JUL23",VLOOKUP(C18,[12]DNIT_MAT_JUL23!A:F,3,FALSE),B18="SIN_SV_SET23",VLOOKUP(C18,[12]SIN_SV_SET23!G:L,3,FALSE),B18="SIN_INS_SET23",VLOOKUP(C18,[12]SIN_INS_SET23!A:F,3,FALSE),B18="COTAÇÃO",VLOOKUP(C18,[12]COTAÇÃO!$B:$G,4,FALSE))</f>
        <v>KM</v>
      </c>
      <c r="N18" s="66">
        <f t="shared" si="139"/>
        <v>10560</v>
      </c>
      <c r="O18" s="66">
        <f t="shared" si="140"/>
        <v>330</v>
      </c>
      <c r="P18" s="67">
        <f t="shared" si="23"/>
        <v>0</v>
      </c>
      <c r="Q18" s="68"/>
      <c r="R18" s="61">
        <f>R11*$I18</f>
        <v>10560</v>
      </c>
      <c r="S18" s="67"/>
      <c r="T18" s="61">
        <f>T11*$I18</f>
        <v>0</v>
      </c>
      <c r="U18" s="67">
        <f t="shared" si="142"/>
        <v>0</v>
      </c>
      <c r="V18" s="61">
        <f>V11*$I18</f>
        <v>0</v>
      </c>
      <c r="W18" s="67">
        <f t="shared" si="144"/>
        <v>0</v>
      </c>
      <c r="X18" s="61">
        <f>X11*$I18</f>
        <v>0</v>
      </c>
      <c r="Y18" s="67">
        <f t="shared" si="146"/>
        <v>0</v>
      </c>
      <c r="Z18" s="61">
        <f>Z11*$I18</f>
        <v>0</v>
      </c>
      <c r="AA18" s="67">
        <f t="shared" si="148"/>
        <v>0</v>
      </c>
      <c r="AB18" s="61">
        <f>AB11*$I18</f>
        <v>0</v>
      </c>
      <c r="AC18" s="67">
        <f t="shared" si="150"/>
        <v>0</v>
      </c>
      <c r="AD18" s="61">
        <f>AD11*$I18</f>
        <v>0</v>
      </c>
      <c r="AE18" s="67">
        <f t="shared" si="152"/>
        <v>0</v>
      </c>
      <c r="AF18" s="61">
        <f>AF11*$I18</f>
        <v>0</v>
      </c>
      <c r="AG18" s="67">
        <f t="shared" si="154"/>
        <v>0</v>
      </c>
      <c r="AH18" s="61">
        <f>AH11*$I18</f>
        <v>0</v>
      </c>
      <c r="AI18" s="67">
        <f t="shared" si="156"/>
        <v>0</v>
      </c>
      <c r="AJ18" s="61">
        <f>AJ11*$I18</f>
        <v>0</v>
      </c>
      <c r="AK18" s="67">
        <f t="shared" si="158"/>
        <v>0</v>
      </c>
      <c r="AL18" s="61">
        <f>AL11*$I18</f>
        <v>0</v>
      </c>
      <c r="AM18" s="67">
        <f t="shared" si="160"/>
        <v>0</v>
      </c>
      <c r="AN18" s="61">
        <f>AN11*$I18</f>
        <v>0</v>
      </c>
      <c r="AO18" s="67">
        <f t="shared" si="162"/>
        <v>0</v>
      </c>
      <c r="AP18" s="61">
        <f>AP11*$I18</f>
        <v>0</v>
      </c>
      <c r="AQ18" s="67">
        <f t="shared" si="164"/>
        <v>0</v>
      </c>
      <c r="AR18" s="61">
        <f>AR11*$I18</f>
        <v>0</v>
      </c>
      <c r="AS18" s="67">
        <f t="shared" si="166"/>
        <v>0</v>
      </c>
      <c r="AT18" s="61">
        <f>AT11*$I18</f>
        <v>0</v>
      </c>
      <c r="AU18" s="67">
        <f t="shared" si="168"/>
        <v>0</v>
      </c>
      <c r="AV18" s="61">
        <f>AV11*$I18</f>
        <v>0</v>
      </c>
      <c r="AW18" s="67">
        <f t="shared" si="170"/>
        <v>0</v>
      </c>
      <c r="AX18" s="61">
        <f>AX11*$I18</f>
        <v>0</v>
      </c>
      <c r="AY18" s="67">
        <f t="shared" si="172"/>
        <v>0</v>
      </c>
      <c r="AZ18" s="61">
        <f>AZ11*$I18</f>
        <v>0</v>
      </c>
      <c r="BA18" s="67">
        <f t="shared" si="174"/>
        <v>0</v>
      </c>
      <c r="BB18" s="61">
        <f>BB11*$I18</f>
        <v>0</v>
      </c>
      <c r="BC18" s="67">
        <f t="shared" si="176"/>
        <v>0</v>
      </c>
      <c r="BD18" s="61">
        <f>BD11*$I18</f>
        <v>0</v>
      </c>
      <c r="BE18" s="67">
        <f t="shared" si="178"/>
        <v>0</v>
      </c>
      <c r="BF18" s="61">
        <f>BF11*$I18</f>
        <v>0</v>
      </c>
      <c r="BG18" s="67">
        <f t="shared" si="180"/>
        <v>0</v>
      </c>
      <c r="BH18" s="61">
        <f>BH11*$I18</f>
        <v>0</v>
      </c>
      <c r="BI18" s="67">
        <f t="shared" si="182"/>
        <v>0</v>
      </c>
      <c r="BJ18" s="61">
        <f>BJ11*$I18</f>
        <v>0</v>
      </c>
      <c r="BK18" s="67">
        <f t="shared" si="184"/>
        <v>0</v>
      </c>
      <c r="BL18" s="61">
        <f>BL11*$I18</f>
        <v>0</v>
      </c>
      <c r="BM18" s="67">
        <f t="shared" si="186"/>
        <v>0</v>
      </c>
    </row>
    <row r="19" spans="1:65" s="47" customFormat="1" x14ac:dyDescent="0.25">
      <c r="A19" s="58" t="s">
        <v>22</v>
      </c>
      <c r="B19" s="59" t="s">
        <v>31</v>
      </c>
      <c r="C19" s="59" t="str">
        <f>CONCATENATE($K$11,".1")</f>
        <v>1.2.1</v>
      </c>
      <c r="D19" s="60" cm="1">
        <f t="array" ref="D19">_xlfn.IFS($B19="SAB_OSE_SET23",$A$440,$B19="SAB_EPSA_SET23",$A$442,$B19="SAB_INS_SET23",$A$444,$B19="SIU_INF_JUL23",$A$446,$B19="SIU_ED_JUL23",$A$447,$B19="DER_JUN23",$A$448,$B19="CDHU_AGO23",$A$449,$B19="SIN_SV_SET23",$A$450,$B19="SIN_INS_SET23",$A$451,$B19="COTAÇÃO",0)</f>
        <v>0</v>
      </c>
      <c r="E19" s="60" cm="1">
        <f t="array" ref="E19">_xlfn.IFS($B19="SAB_OSE_SET23",$A$441,$B19="SAB_EPSA_SET23",$A$443,$B19="SAB_INS_SET23",$A$445,$B19="SIU_INF_JUL23",0,$B19="SIU_ED_JUL23",0,$B19="DER_JUN23",0,$B19="CDHU_AGO23",0,$B19="SIN_SV_SET23",0,$B19="SIN_INS_SET23",0,$B19="COTAÇÃO",0)</f>
        <v>0</v>
      </c>
      <c r="F19" s="60" cm="1">
        <f t="array" ref="F19">_xlfn.IFS($B19="SAB_OSE_SET23",0,$B19="SAB_EPSA_SET23",0,AND($B19="SAB_INS_SET23",$A19="MAT")=TRUE,$A$454,AND($B19="SAB_INS_SET23",$A19&lt;&gt;"MAT")=TRUE,$A$453,AND($B19="SIU_INF_JUL23",$A19="MAT")=TRUE,$A$454,AND($B19="SIU_INF_JUL23",$A19&lt;&gt;"MAT")=TRUE,$A$453,AND($B19="SIU_ED_JUL23",$A19="MAT")=TRUE,$A$454,AND($B19="SIU_ED_JUL23",$A19&lt;&gt;"MAT")=TRUE,$A$453,$B19="DER_JUN23",0,$B19="CDHU_AGO23",0,AND($B19="SIN_SV_SET23",$A19="MAT")=TRUE,$A$454,AND($B19="SIN_SV_SET23",$A19&lt;&gt;"MAT")=TRUE,$A$453,AND($B19="SIN_INS_SET23",$A19="MAT")=TRUE,$A$454,AND($B19="SIN_INS_SET23",$A19&lt;&gt;"MAT")=TRUE,$A$453,AND($B19="COTAÇÃO",$A19="MAT")=TRUE,$A$454,AND($B19="COTAÇÃO",$A19&lt;&gt;"MAT")=TRUE,$A$453)</f>
        <v>0.28000000000000003</v>
      </c>
      <c r="G19" s="60" cm="1">
        <f t="array" ref="G19">_xlfn.IFS($B19="SAB_OSE_SET23",0,$B19="SAB_EPSA_SET23",0,AND($B19="SAB_INS_SET23",$A19="MO")=TRUE,$A$455,AND($B19="SAB_INS_SET23",$A19&lt;&gt;"MO")=TRUE,0,AND($B19="SIU_INF_JUL23",$A19="MO")=TRUE,$A$455,AND($B19="SIU_INF_JUL23",$A19&lt;&gt;"MO")=TRUE,0,AND($B19="SIU_ED_JUL23",$A19="MO")=TRUE,$A$455,AND($B19="SIU_ED_JUL23",$A19&lt;&gt;"MO")=TRUE,0,$B19="DER_JUN23",0,$B19="CDHU_AGO23",0,AND($B19="SIN_SV_SET23",$A19="MO")=TRUE,$A$455,AND($B19="SIN_SV_SET23",$A19&lt;&gt;"MO")=TRUE,0,AND($B19="SIN_INS_SET23",$A19="MO")=TRUE,$A$455,AND($B19="SIN_INS_SET23",$A19&lt;&gt;"MO")=TRUE,0,AND($B19="COTAÇÃO",$A19="MO")=TRUE,$A$455,AND($B19="COTAÇÃO",$A19&lt;&gt;"MO")=TRUE,0)</f>
        <v>0</v>
      </c>
      <c r="H19" s="61" cm="1">
        <f t="array" ref="H19">ROUND(_xlfn.IFS(B19="SAB_OSE_SET23",VLOOKUP(C19,[12]SAB_OSE_SET23!A:N,7,FALSE),B19="SAB_EPSA_SET23",VLOOKUP(C19,[12]SAB_EPSA_SET23!A:F,4,FALSE),B19="SAB_INS_SET23",VLOOKUP(C19,[12]SAB_INS_SET23!A:F,4,FALSE),B19="SIU_INF_JUL23",VLOOKUP(C19,[12]SIU_INF_JUL23!A:F,4,FALSE),B19="SIU_ED_JUL23",VLOOKUP(C19,[12]SIU_ED_JUL23!A:F,4,FALSE),B19="SIU_INS_JUL23",VLOOKUP(C19,[12]SIU_INS_JUL23!A:F,4,FALSE),B19="DER_JUN23",VLOOKUP(C19,[12]DER_JUN23!A:F,4,FALSE),B19="CDHU_AGO23",VLOOKUP(C19,[12]CDHU_AGO23!A:F,4,FALSE),B19="DNIT_SV_JUL23",VLOOKUP(C19,[12]DNIT_SV_JUL23!A:F,4,FALSE),B19="DNIT_MAT_JUL23",VLOOKUP(C19,[12]DNIT_MAT_JUL23!A:F,4,FALSE),B19="SIN_SV_SET23",VLOOKUP(C19,[12]SIN_SV_SET23!G:L,5,FALSE),B19="SIN_INS_SET23",VLOOKUP(C19,[12]SIN_INS_SET23!A:F,5,FALSE),B19="COTAÇÃO",VLOOKUP(C19,[12]COTAÇÃO!$B:$G,6,FALSE))*(1+F19)*(1+G19),2)</f>
        <v>256</v>
      </c>
      <c r="I19" s="62">
        <v>1</v>
      </c>
      <c r="J19" s="39"/>
      <c r="K19" s="63"/>
      <c r="L19" s="64" t="str" cm="1">
        <f t="array" ref="L19">_xlfn.IFS(B19="SAB_OSE_SET23",VLOOKUP(C19,[12]SAB_OSE_SET23!A:N,5,FALSE),B19="SAB_EPSA_SET23",VLOOKUP(C19,[12]SAB_EPSA_SET23!A:F,2,FALSE),B19="SAB_INS_SET23",VLOOKUP(C19,[12]SAB_INS_SET23!A:F,2,FALSE),B19="SIU_INF_JUL23",VLOOKUP(C19,[12]SIU_INF_JUL23!A:F,2,FALSE),B19="SIU_ED_JUL23",VLOOKUP(C19,[12]SIU_ED_JUL23!A:F,2,FALSE),B19="SIU_INS_JUL23",VLOOKUP(C19,[12]SIU_INS_JUL23!A:F,2,FALSE),B19="DER_JUN23",VLOOKUP(C19,[12]DER_JUN23!A:F,2,FALSE),B19="CDHU_AGO23",VLOOKUP(C19,[12]CDHU_AGO23!A:F,2,FALSE),B19="DNIT_SV_JUL23",VLOOKUP(C19,[12]DNIT_SV_JUL23!A:F,2,FALSE),B19="DNIT_MAT_JUL23",VLOOKUP(C19,[12]DNIT_MAT_JUL23!A:F,2,FALSE),B19="SIN_SV_SET23",VLOOKUP(C19,[12]SIN_SV_SET23!G:L,2,FALSE),B19="SIN_INS_SET23",VLOOKUP(C19,[12]SIN_INS_SET23!A:F,2,FALSE),B19="COTAÇÃO",VLOOKUP(C19,[12]COTAÇÃO!$B:$G,3,FALSE))</f>
        <v>Consumo de água e esgoto</v>
      </c>
      <c r="M19" s="65" t="str" cm="1">
        <f t="array" ref="M19">_xlfn.IFS(B19="SAB_OSE_SET23",VLOOKUP(C19,[12]SAB_OSE_SET23!A:N,6,FALSE),B19="SAB_EPSA_SET23",VLOOKUP(C19,[12]SAB_EPSA_SET23!A:F,3,FALSE),B19="SAB_INS_SET23",VLOOKUP(C19,[12]SAB_INS_SET23!A:F,3,FALSE),B19="SIU_INF_JUL23",VLOOKUP(C19,[12]SIU_INF_JUL23!A:F,3,FALSE),B19="SIU_ED_JUL23",VLOOKUP(C19,[12]SIU_ED_JUL23!A:F,3,FALSE),B19="SIU_INS_JUL23",VLOOKUP(C19,[12]SIU_INS_JUL23!A:F,3,FALSE),B19="DER_JUN23",VLOOKUP(C19,[12]DER_JUN23!A:F,3,FALSE),B19="CDHU_AGO23",VLOOKUP(C19,[12]CDHU_AGO23!A:F,3,FALSE),B19="DNIT_SV_JUL23",VLOOKUP(C19,[12]DNIT_SV_JUL23!A:F,3,FALSE),B19="DNIT_MAT_JUL23",VLOOKUP(C19,[12]DNIT_MAT_JUL23!A:F,3,FALSE),B19="SIN_SV_SET23",VLOOKUP(C19,[12]SIN_SV_SET23!G:L,3,FALSE),B19="SIN_INS_SET23",VLOOKUP(C19,[12]SIN_INS_SET23!A:F,3,FALSE),B19="COTAÇÃO",VLOOKUP(C19,[12]COTAÇÃO!$B:$G,4,FALSE))</f>
        <v>mês</v>
      </c>
      <c r="N19" s="66">
        <f t="shared" si="139"/>
        <v>24</v>
      </c>
      <c r="O19" s="66">
        <f t="shared" si="140"/>
        <v>256</v>
      </c>
      <c r="P19" s="67">
        <f t="shared" si="23"/>
        <v>0</v>
      </c>
      <c r="Q19" s="68"/>
      <c r="R19" s="61">
        <f>R11*$I19</f>
        <v>24</v>
      </c>
      <c r="S19" s="67"/>
      <c r="T19" s="61">
        <f>T11*$I19</f>
        <v>0</v>
      </c>
      <c r="U19" s="67">
        <f t="shared" si="142"/>
        <v>0</v>
      </c>
      <c r="V19" s="61">
        <f>V11*$I19</f>
        <v>0</v>
      </c>
      <c r="W19" s="67">
        <f t="shared" si="144"/>
        <v>0</v>
      </c>
      <c r="X19" s="61">
        <f>X11*$I19</f>
        <v>0</v>
      </c>
      <c r="Y19" s="67">
        <f t="shared" si="146"/>
        <v>0</v>
      </c>
      <c r="Z19" s="61">
        <f>Z11*$I19</f>
        <v>0</v>
      </c>
      <c r="AA19" s="67">
        <f t="shared" si="148"/>
        <v>0</v>
      </c>
      <c r="AB19" s="61">
        <f>AB11*$I19</f>
        <v>0</v>
      </c>
      <c r="AC19" s="67">
        <f t="shared" si="150"/>
        <v>0</v>
      </c>
      <c r="AD19" s="61">
        <f>AD11*$I19</f>
        <v>0</v>
      </c>
      <c r="AE19" s="67">
        <f t="shared" si="152"/>
        <v>0</v>
      </c>
      <c r="AF19" s="61">
        <f>AF11*$I19</f>
        <v>0</v>
      </c>
      <c r="AG19" s="67">
        <f t="shared" si="154"/>
        <v>0</v>
      </c>
      <c r="AH19" s="61">
        <f>AH11*$I19</f>
        <v>0</v>
      </c>
      <c r="AI19" s="67">
        <f t="shared" si="156"/>
        <v>0</v>
      </c>
      <c r="AJ19" s="61">
        <f>AJ11*$I19</f>
        <v>0</v>
      </c>
      <c r="AK19" s="67">
        <f t="shared" si="158"/>
        <v>0</v>
      </c>
      <c r="AL19" s="61">
        <f>AL11*$I19</f>
        <v>0</v>
      </c>
      <c r="AM19" s="67">
        <f t="shared" si="160"/>
        <v>0</v>
      </c>
      <c r="AN19" s="61">
        <f>AN11*$I19</f>
        <v>0</v>
      </c>
      <c r="AO19" s="67">
        <f t="shared" si="162"/>
        <v>0</v>
      </c>
      <c r="AP19" s="61">
        <f>AP11*$I19</f>
        <v>0</v>
      </c>
      <c r="AQ19" s="67">
        <f t="shared" si="164"/>
        <v>0</v>
      </c>
      <c r="AR19" s="61">
        <f>AR11*$I19</f>
        <v>0</v>
      </c>
      <c r="AS19" s="67">
        <f t="shared" si="166"/>
        <v>0</v>
      </c>
      <c r="AT19" s="61">
        <f>AT11*$I19</f>
        <v>0</v>
      </c>
      <c r="AU19" s="67">
        <f t="shared" si="168"/>
        <v>0</v>
      </c>
      <c r="AV19" s="61">
        <f>AV11*$I19</f>
        <v>0</v>
      </c>
      <c r="AW19" s="67">
        <f t="shared" si="170"/>
        <v>0</v>
      </c>
      <c r="AX19" s="61">
        <f>AX11*$I19</f>
        <v>0</v>
      </c>
      <c r="AY19" s="67">
        <f t="shared" si="172"/>
        <v>0</v>
      </c>
      <c r="AZ19" s="61">
        <f>AZ11*$I19</f>
        <v>0</v>
      </c>
      <c r="BA19" s="67">
        <f t="shared" si="174"/>
        <v>0</v>
      </c>
      <c r="BB19" s="61">
        <f>BB11*$I19</f>
        <v>0</v>
      </c>
      <c r="BC19" s="67">
        <f t="shared" si="176"/>
        <v>0</v>
      </c>
      <c r="BD19" s="61">
        <f>BD11*$I19</f>
        <v>0</v>
      </c>
      <c r="BE19" s="67">
        <f t="shared" si="178"/>
        <v>0</v>
      </c>
      <c r="BF19" s="61">
        <f>BF11*$I19</f>
        <v>0</v>
      </c>
      <c r="BG19" s="67">
        <f t="shared" si="180"/>
        <v>0</v>
      </c>
      <c r="BH19" s="61">
        <f>BH11*$I19</f>
        <v>0</v>
      </c>
      <c r="BI19" s="67">
        <f t="shared" si="182"/>
        <v>0</v>
      </c>
      <c r="BJ19" s="61">
        <f>BJ11*$I19</f>
        <v>0</v>
      </c>
      <c r="BK19" s="67">
        <f t="shared" si="184"/>
        <v>0</v>
      </c>
      <c r="BL19" s="61">
        <f>BL11*$I19</f>
        <v>0</v>
      </c>
      <c r="BM19" s="67">
        <f t="shared" si="186"/>
        <v>0</v>
      </c>
    </row>
    <row r="20" spans="1:65" s="47" customFormat="1" x14ac:dyDescent="0.25">
      <c r="A20" s="58" t="s">
        <v>22</v>
      </c>
      <c r="B20" s="59" t="s">
        <v>31</v>
      </c>
      <c r="C20" s="59" t="str">
        <f>CONCATENATE($K$11,".2")</f>
        <v>1.2.2</v>
      </c>
      <c r="D20" s="60" cm="1">
        <f t="array" ref="D20">_xlfn.IFS($B20="SAB_OSE_SET23",$A$440,$B20="SAB_EPSA_SET23",$A$442,$B20="SAB_INS_SET23",$A$444,$B20="SIU_INF_JUL23",$A$446,$B20="SIU_ED_JUL23",$A$447,$B20="DER_JUN23",$A$448,$B20="CDHU_AGO23",$A$449,$B20="SIN_SV_SET23",$A$450,$B20="SIN_INS_SET23",$A$451,$B20="COTAÇÃO",0)</f>
        <v>0</v>
      </c>
      <c r="E20" s="60" cm="1">
        <f t="array" ref="E20">_xlfn.IFS($B20="SAB_OSE_SET23",$A$441,$B20="SAB_EPSA_SET23",$A$443,$B20="SAB_INS_SET23",$A$445,$B20="SIU_INF_JUL23",0,$B20="SIU_ED_JUL23",0,$B20="DER_JUN23",0,$B20="CDHU_AGO23",0,$B20="SIN_SV_SET23",0,$B20="SIN_INS_SET23",0,$B20="COTAÇÃO",0)</f>
        <v>0</v>
      </c>
      <c r="F20" s="60" cm="1">
        <f t="array" ref="F20">_xlfn.IFS($B20="SAB_OSE_SET23",0,$B20="SAB_EPSA_SET23",0,AND($B20="SAB_INS_SET23",$A20="MAT")=TRUE,$A$454,AND($B20="SAB_INS_SET23",$A20&lt;&gt;"MAT")=TRUE,$A$453,AND($B20="SIU_INF_JUL23",$A20="MAT")=TRUE,$A$454,AND($B20="SIU_INF_JUL23",$A20&lt;&gt;"MAT")=TRUE,$A$453,AND($B20="SIU_ED_JUL23",$A20="MAT")=TRUE,$A$454,AND($B20="SIU_ED_JUL23",$A20&lt;&gt;"MAT")=TRUE,$A$453,$B20="DER_JUN23",0,$B20="CDHU_AGO23",0,AND($B20="SIN_SV_SET23",$A20="MAT")=TRUE,$A$454,AND($B20="SIN_SV_SET23",$A20&lt;&gt;"MAT")=TRUE,$A$453,AND($B20="SIN_INS_SET23",$A20="MAT")=TRUE,$A$454,AND($B20="SIN_INS_SET23",$A20&lt;&gt;"MAT")=TRUE,$A$453,AND($B20="COTAÇÃO",$A20="MAT")=TRUE,$A$454,AND($B20="COTAÇÃO",$A20&lt;&gt;"MAT")=TRUE,$A$453)</f>
        <v>0.28000000000000003</v>
      </c>
      <c r="G20" s="60" cm="1">
        <f t="array" ref="G20">_xlfn.IFS($B20="SAB_OSE_SET23",0,$B20="SAB_EPSA_SET23",0,AND($B20="SAB_INS_SET23",$A20="MO")=TRUE,$A$455,AND($B20="SAB_INS_SET23",$A20&lt;&gt;"MO")=TRUE,0,AND($B20="SIU_INF_JUL23",$A20="MO")=TRUE,$A$455,AND($B20="SIU_INF_JUL23",$A20&lt;&gt;"MO")=TRUE,0,AND($B20="SIU_ED_JUL23",$A20="MO")=TRUE,$A$455,AND($B20="SIU_ED_JUL23",$A20&lt;&gt;"MO")=TRUE,0,$B20="DER_JUN23",0,$B20="CDHU_AGO23",0,AND($B20="SIN_SV_SET23",$A20="MO")=TRUE,$A$455,AND($B20="SIN_SV_SET23",$A20&lt;&gt;"MO")=TRUE,0,AND($B20="SIN_INS_SET23",$A20="MO")=TRUE,$A$455,AND($B20="SIN_INS_SET23",$A20&lt;&gt;"MO")=TRUE,0,AND($B20="COTAÇÃO",$A20="MO")=TRUE,$A$455,AND($B20="COTAÇÃO",$A20&lt;&gt;"MO")=TRUE,0)</f>
        <v>0</v>
      </c>
      <c r="H20" s="61" cm="1">
        <f t="array" ref="H20">ROUND(_xlfn.IFS(B20="SAB_OSE_SET23",VLOOKUP(C20,[12]SAB_OSE_SET23!A:N,7,FALSE),B20="SAB_EPSA_SET23",VLOOKUP(C20,[12]SAB_EPSA_SET23!A:F,4,FALSE),B20="SAB_INS_SET23",VLOOKUP(C20,[12]SAB_INS_SET23!A:F,4,FALSE),B20="SIU_INF_JUL23",VLOOKUP(C20,[12]SIU_INF_JUL23!A:F,4,FALSE),B20="SIU_ED_JUL23",VLOOKUP(C20,[12]SIU_ED_JUL23!A:F,4,FALSE),B20="SIU_INS_JUL23",VLOOKUP(C20,[12]SIU_INS_JUL23!A:F,4,FALSE),B20="DER_JUN23",VLOOKUP(C20,[12]DER_JUN23!A:F,4,FALSE),B20="CDHU_AGO23",VLOOKUP(C20,[12]CDHU_AGO23!A:F,4,FALSE),B20="DNIT_SV_JUL23",VLOOKUP(C20,[12]DNIT_SV_JUL23!A:F,4,FALSE),B20="DNIT_MAT_JUL23",VLOOKUP(C20,[12]DNIT_MAT_JUL23!A:F,4,FALSE),B20="SIN_SV_SET23",VLOOKUP(C20,[12]SIN_SV_SET23!G:L,5,FALSE),B20="SIN_INS_SET23",VLOOKUP(C20,[12]SIN_INS_SET23!A:F,5,FALSE),B20="COTAÇÃO",VLOOKUP(C20,[12]COTAÇÃO!$B:$G,6,FALSE))*(1+F20)*(1+G20),2)</f>
        <v>512</v>
      </c>
      <c r="I20" s="62">
        <v>1</v>
      </c>
      <c r="J20" s="39"/>
      <c r="K20" s="63"/>
      <c r="L20" s="64" t="str" cm="1">
        <f t="array" ref="L20">_xlfn.IFS(B20="SAB_OSE_SET23",VLOOKUP(C20,[12]SAB_OSE_SET23!A:N,5,FALSE),B20="SAB_EPSA_SET23",VLOOKUP(C20,[12]SAB_EPSA_SET23!A:F,2,FALSE),B20="SAB_INS_SET23",VLOOKUP(C20,[12]SAB_INS_SET23!A:F,2,FALSE),B20="SIU_INF_JUL23",VLOOKUP(C20,[12]SIU_INF_JUL23!A:F,2,FALSE),B20="SIU_ED_JUL23",VLOOKUP(C20,[12]SIU_ED_JUL23!A:F,2,FALSE),B20="SIU_INS_JUL23",VLOOKUP(C20,[12]SIU_INS_JUL23!A:F,2,FALSE),B20="DER_JUN23",VLOOKUP(C20,[12]DER_JUN23!A:F,2,FALSE),B20="CDHU_AGO23",VLOOKUP(C20,[12]CDHU_AGO23!A:F,2,FALSE),B20="DNIT_SV_JUL23",VLOOKUP(C20,[12]DNIT_SV_JUL23!A:F,2,FALSE),B20="DNIT_MAT_JUL23",VLOOKUP(C20,[12]DNIT_MAT_JUL23!A:F,2,FALSE),B20="SIN_SV_SET23",VLOOKUP(C20,[12]SIN_SV_SET23!G:L,2,FALSE),B20="SIN_INS_SET23",VLOOKUP(C20,[12]SIN_INS_SET23!A:F,2,FALSE),B20="COTAÇÃO",VLOOKUP(C20,[12]COTAÇÃO!$B:$G,3,FALSE))</f>
        <v>Consumo de energia elétrica</v>
      </c>
      <c r="M20" s="65" t="str" cm="1">
        <f t="array" ref="M20">_xlfn.IFS(B20="SAB_OSE_SET23",VLOOKUP(C20,[12]SAB_OSE_SET23!A:N,6,FALSE),B20="SAB_EPSA_SET23",VLOOKUP(C20,[12]SAB_EPSA_SET23!A:F,3,FALSE),B20="SAB_INS_SET23",VLOOKUP(C20,[12]SAB_INS_SET23!A:F,3,FALSE),B20="SIU_INF_JUL23",VLOOKUP(C20,[12]SIU_INF_JUL23!A:F,3,FALSE),B20="SIU_ED_JUL23",VLOOKUP(C20,[12]SIU_ED_JUL23!A:F,3,FALSE),B20="SIU_INS_JUL23",VLOOKUP(C20,[12]SIU_INS_JUL23!A:F,3,FALSE),B20="DER_JUN23",VLOOKUP(C20,[12]DER_JUN23!A:F,3,FALSE),B20="CDHU_AGO23",VLOOKUP(C20,[12]CDHU_AGO23!A:F,3,FALSE),B20="DNIT_SV_JUL23",VLOOKUP(C20,[12]DNIT_SV_JUL23!A:F,3,FALSE),B20="DNIT_MAT_JUL23",VLOOKUP(C20,[12]DNIT_MAT_JUL23!A:F,3,FALSE),B20="SIN_SV_SET23",VLOOKUP(C20,[12]SIN_SV_SET23!G:L,3,FALSE),B20="SIN_INS_SET23",VLOOKUP(C20,[12]SIN_INS_SET23!A:F,3,FALSE),B20="COTAÇÃO",VLOOKUP(C20,[12]COTAÇÃO!$B:$G,4,FALSE))</f>
        <v>mês</v>
      </c>
      <c r="N20" s="66">
        <f t="shared" si="139"/>
        <v>24</v>
      </c>
      <c r="O20" s="66">
        <f t="shared" si="140"/>
        <v>512</v>
      </c>
      <c r="P20" s="67">
        <f t="shared" si="23"/>
        <v>0</v>
      </c>
      <c r="Q20" s="68"/>
      <c r="R20" s="61">
        <f>R11*$I20</f>
        <v>24</v>
      </c>
      <c r="S20" s="67"/>
      <c r="T20" s="61">
        <f>T11*$I20</f>
        <v>0</v>
      </c>
      <c r="U20" s="67">
        <f t="shared" si="142"/>
        <v>0</v>
      </c>
      <c r="V20" s="61">
        <f>V11*$I20</f>
        <v>0</v>
      </c>
      <c r="W20" s="67">
        <f t="shared" si="144"/>
        <v>0</v>
      </c>
      <c r="X20" s="61">
        <f>X11*$I20</f>
        <v>0</v>
      </c>
      <c r="Y20" s="67">
        <f t="shared" si="146"/>
        <v>0</v>
      </c>
      <c r="Z20" s="61">
        <f>Z11*$I20</f>
        <v>0</v>
      </c>
      <c r="AA20" s="67">
        <f t="shared" si="148"/>
        <v>0</v>
      </c>
      <c r="AB20" s="61">
        <f>AB11*$I20</f>
        <v>0</v>
      </c>
      <c r="AC20" s="67">
        <f t="shared" si="150"/>
        <v>0</v>
      </c>
      <c r="AD20" s="61">
        <f>AD11*$I20</f>
        <v>0</v>
      </c>
      <c r="AE20" s="67">
        <f t="shared" si="152"/>
        <v>0</v>
      </c>
      <c r="AF20" s="61">
        <f>AF11*$I20</f>
        <v>0</v>
      </c>
      <c r="AG20" s="67">
        <f t="shared" si="154"/>
        <v>0</v>
      </c>
      <c r="AH20" s="61">
        <f>AH11*$I20</f>
        <v>0</v>
      </c>
      <c r="AI20" s="67">
        <f t="shared" si="156"/>
        <v>0</v>
      </c>
      <c r="AJ20" s="61">
        <f>AJ11*$I20</f>
        <v>0</v>
      </c>
      <c r="AK20" s="67">
        <f t="shared" si="158"/>
        <v>0</v>
      </c>
      <c r="AL20" s="61">
        <f>AL11*$I20</f>
        <v>0</v>
      </c>
      <c r="AM20" s="67">
        <f t="shared" si="160"/>
        <v>0</v>
      </c>
      <c r="AN20" s="61">
        <f>AN11*$I20</f>
        <v>0</v>
      </c>
      <c r="AO20" s="67">
        <f t="shared" si="162"/>
        <v>0</v>
      </c>
      <c r="AP20" s="61">
        <f>AP11*$I20</f>
        <v>0</v>
      </c>
      <c r="AQ20" s="67">
        <f t="shared" si="164"/>
        <v>0</v>
      </c>
      <c r="AR20" s="61">
        <f>AR11*$I20</f>
        <v>0</v>
      </c>
      <c r="AS20" s="67">
        <f t="shared" si="166"/>
        <v>0</v>
      </c>
      <c r="AT20" s="61">
        <f>AT11*$I20</f>
        <v>0</v>
      </c>
      <c r="AU20" s="67">
        <f t="shared" si="168"/>
        <v>0</v>
      </c>
      <c r="AV20" s="61">
        <f>AV11*$I20</f>
        <v>0</v>
      </c>
      <c r="AW20" s="67">
        <f t="shared" si="170"/>
        <v>0</v>
      </c>
      <c r="AX20" s="61">
        <f>AX11*$I20</f>
        <v>0</v>
      </c>
      <c r="AY20" s="67">
        <f t="shared" si="172"/>
        <v>0</v>
      </c>
      <c r="AZ20" s="61">
        <f>AZ11*$I20</f>
        <v>0</v>
      </c>
      <c r="BA20" s="67">
        <f t="shared" si="174"/>
        <v>0</v>
      </c>
      <c r="BB20" s="61">
        <f>BB11*$I20</f>
        <v>0</v>
      </c>
      <c r="BC20" s="67">
        <f t="shared" si="176"/>
        <v>0</v>
      </c>
      <c r="BD20" s="61">
        <f>BD11*$I20</f>
        <v>0</v>
      </c>
      <c r="BE20" s="67">
        <f t="shared" si="178"/>
        <v>0</v>
      </c>
      <c r="BF20" s="61">
        <f>BF11*$I20</f>
        <v>0</v>
      </c>
      <c r="BG20" s="67">
        <f t="shared" si="180"/>
        <v>0</v>
      </c>
      <c r="BH20" s="61">
        <f>BH11*$I20</f>
        <v>0</v>
      </c>
      <c r="BI20" s="67">
        <f t="shared" si="182"/>
        <v>0</v>
      </c>
      <c r="BJ20" s="61">
        <f>BJ11*$I20</f>
        <v>0</v>
      </c>
      <c r="BK20" s="67">
        <f t="shared" si="184"/>
        <v>0</v>
      </c>
      <c r="BL20" s="61">
        <f>BL11*$I20</f>
        <v>0</v>
      </c>
      <c r="BM20" s="67">
        <f t="shared" si="186"/>
        <v>0</v>
      </c>
    </row>
    <row r="21" spans="1:65" s="47" customFormat="1" x14ac:dyDescent="0.25">
      <c r="A21" s="58" t="s">
        <v>22</v>
      </c>
      <c r="B21" s="59" t="s">
        <v>31</v>
      </c>
      <c r="C21" s="59" t="str">
        <f>CONCATENATE($K$11,".3")</f>
        <v>1.2.3</v>
      </c>
      <c r="D21" s="60" cm="1">
        <f t="array" ref="D21">_xlfn.IFS($B21="SAB_OSE_SET23",$A$440,$B21="SAB_EPSA_SET23",$A$442,$B21="SAB_INS_SET23",$A$444,$B21="SIU_INF_JUL23",$A$446,$B21="SIU_ED_JUL23",$A$447,$B21="DER_JUN23",$A$448,$B21="CDHU_AGO23",$A$449,$B21="SIN_SV_SET23",$A$450,$B21="SIN_INS_SET23",$A$451,$B21="COTAÇÃO",0)</f>
        <v>0</v>
      </c>
      <c r="E21" s="60" cm="1">
        <f t="array" ref="E21">_xlfn.IFS($B21="SAB_OSE_SET23",$A$441,$B21="SAB_EPSA_SET23",$A$443,$B21="SAB_INS_SET23",$A$445,$B21="SIU_INF_JUL23",0,$B21="SIU_ED_JUL23",0,$B21="DER_JUN23",0,$B21="CDHU_AGO23",0,$B21="SIN_SV_SET23",0,$B21="SIN_INS_SET23",0,$B21="COTAÇÃO",0)</f>
        <v>0</v>
      </c>
      <c r="F21" s="60" cm="1">
        <f t="array" ref="F21">_xlfn.IFS($B21="SAB_OSE_SET23",0,$B21="SAB_EPSA_SET23",0,AND($B21="SAB_INS_SET23",$A21="MAT")=TRUE,$A$454,AND($B21="SAB_INS_SET23",$A21&lt;&gt;"MAT")=TRUE,$A$453,AND($B21="SIU_INF_JUL23",$A21="MAT")=TRUE,$A$454,AND($B21="SIU_INF_JUL23",$A21&lt;&gt;"MAT")=TRUE,$A$453,AND($B21="SIU_ED_JUL23",$A21="MAT")=TRUE,$A$454,AND($B21="SIU_ED_JUL23",$A21&lt;&gt;"MAT")=TRUE,$A$453,$B21="DER_JUN23",0,$B21="CDHU_AGO23",0,AND($B21="SIN_SV_SET23",$A21="MAT")=TRUE,$A$454,AND($B21="SIN_SV_SET23",$A21&lt;&gt;"MAT")=TRUE,$A$453,AND($B21="SIN_INS_SET23",$A21="MAT")=TRUE,$A$454,AND($B21="SIN_INS_SET23",$A21&lt;&gt;"MAT")=TRUE,$A$453,AND($B21="COTAÇÃO",$A21="MAT")=TRUE,$A$454,AND($B21="COTAÇÃO",$A21&lt;&gt;"MAT")=TRUE,$A$453)</f>
        <v>0.28000000000000003</v>
      </c>
      <c r="G21" s="60" cm="1">
        <f t="array" ref="G21">_xlfn.IFS($B21="SAB_OSE_SET23",0,$B21="SAB_EPSA_SET23",0,AND($B21="SAB_INS_SET23",$A21="MO")=TRUE,$A$455,AND($B21="SAB_INS_SET23",$A21&lt;&gt;"MO")=TRUE,0,AND($B21="SIU_INF_JUL23",$A21="MO")=TRUE,$A$455,AND($B21="SIU_INF_JUL23",$A21&lt;&gt;"MO")=TRUE,0,AND($B21="SIU_ED_JUL23",$A21="MO")=TRUE,$A$455,AND($B21="SIU_ED_JUL23",$A21&lt;&gt;"MO")=TRUE,0,$B21="DER_JUN23",0,$B21="CDHU_AGO23",0,AND($B21="SIN_SV_SET23",$A21="MO")=TRUE,$A$455,AND($B21="SIN_SV_SET23",$A21&lt;&gt;"MO")=TRUE,0,AND($B21="SIN_INS_SET23",$A21="MO")=TRUE,$A$455,AND($B21="SIN_INS_SET23",$A21&lt;&gt;"MO")=TRUE,0,AND($B21="COTAÇÃO",$A21="MO")=TRUE,$A$455,AND($B21="COTAÇÃO",$A21&lt;&gt;"MO")=TRUE,0)</f>
        <v>0</v>
      </c>
      <c r="H21" s="61" cm="1">
        <f t="array" ref="H21">ROUND(_xlfn.IFS(B21="SAB_OSE_SET23",VLOOKUP(C21,[12]SAB_OSE_SET23!A:N,7,FALSE),B21="SAB_EPSA_SET23",VLOOKUP(C21,[12]SAB_EPSA_SET23!A:F,4,FALSE),B21="SAB_INS_SET23",VLOOKUP(C21,[12]SAB_INS_SET23!A:F,4,FALSE),B21="SIU_INF_JUL23",VLOOKUP(C21,[12]SIU_INF_JUL23!A:F,4,FALSE),B21="SIU_ED_JUL23",VLOOKUP(C21,[12]SIU_ED_JUL23!A:F,4,FALSE),B21="SIU_INS_JUL23",VLOOKUP(C21,[12]SIU_INS_JUL23!A:F,4,FALSE),B21="DER_JUN23",VLOOKUP(C21,[12]DER_JUN23!A:F,4,FALSE),B21="CDHU_AGO23",VLOOKUP(C21,[12]CDHU_AGO23!A:F,4,FALSE),B21="DNIT_SV_JUL23",VLOOKUP(C21,[12]DNIT_SV_JUL23!A:F,4,FALSE),B21="DNIT_MAT_JUL23",VLOOKUP(C21,[12]DNIT_MAT_JUL23!A:F,4,FALSE),B21="SIN_SV_SET23",VLOOKUP(C21,[12]SIN_SV_SET23!G:L,5,FALSE),B21="SIN_INS_SET23",VLOOKUP(C21,[12]SIN_INS_SET23!A:F,5,FALSE),B21="COTAÇÃO",VLOOKUP(C21,[12]COTAÇÃO!$B:$G,6,FALSE))*(1+F21)*(1+G21),2)</f>
        <v>512</v>
      </c>
      <c r="I21" s="62">
        <v>1</v>
      </c>
      <c r="J21" s="39"/>
      <c r="K21" s="63"/>
      <c r="L21" s="64" t="str" cm="1">
        <f t="array" ref="L21">_xlfn.IFS(B21="SAB_OSE_SET23",VLOOKUP(C21,[12]SAB_OSE_SET23!A:N,5,FALSE),B21="SAB_EPSA_SET23",VLOOKUP(C21,[12]SAB_EPSA_SET23!A:F,2,FALSE),B21="SAB_INS_SET23",VLOOKUP(C21,[12]SAB_INS_SET23!A:F,2,FALSE),B21="SIU_INF_JUL23",VLOOKUP(C21,[12]SIU_INF_JUL23!A:F,2,FALSE),B21="SIU_ED_JUL23",VLOOKUP(C21,[12]SIU_ED_JUL23!A:F,2,FALSE),B21="SIU_INS_JUL23",VLOOKUP(C21,[12]SIU_INS_JUL23!A:F,2,FALSE),B21="DER_JUN23",VLOOKUP(C21,[12]DER_JUN23!A:F,2,FALSE),B21="CDHU_AGO23",VLOOKUP(C21,[12]CDHU_AGO23!A:F,2,FALSE),B21="DNIT_SV_JUL23",VLOOKUP(C21,[12]DNIT_SV_JUL23!A:F,2,FALSE),B21="DNIT_MAT_JUL23",VLOOKUP(C21,[12]DNIT_MAT_JUL23!A:F,2,FALSE),B21="SIN_SV_SET23",VLOOKUP(C21,[12]SIN_SV_SET23!G:L,2,FALSE),B21="SIN_INS_SET23",VLOOKUP(C21,[12]SIN_INS_SET23!A:F,2,FALSE),B21="COTAÇÃO",VLOOKUP(C21,[12]COTAÇÃO!$B:$G,3,FALSE))</f>
        <v>Consumo de telefone</v>
      </c>
      <c r="M21" s="65" t="str" cm="1">
        <f t="array" ref="M21">_xlfn.IFS(B21="SAB_OSE_SET23",VLOOKUP(C21,[12]SAB_OSE_SET23!A:N,6,FALSE),B21="SAB_EPSA_SET23",VLOOKUP(C21,[12]SAB_EPSA_SET23!A:F,3,FALSE),B21="SAB_INS_SET23",VLOOKUP(C21,[12]SAB_INS_SET23!A:F,3,FALSE),B21="SIU_INF_JUL23",VLOOKUP(C21,[12]SIU_INF_JUL23!A:F,3,FALSE),B21="SIU_ED_JUL23",VLOOKUP(C21,[12]SIU_ED_JUL23!A:F,3,FALSE),B21="SIU_INS_JUL23",VLOOKUP(C21,[12]SIU_INS_JUL23!A:F,3,FALSE),B21="DER_JUN23",VLOOKUP(C21,[12]DER_JUN23!A:F,3,FALSE),B21="CDHU_AGO23",VLOOKUP(C21,[12]CDHU_AGO23!A:F,3,FALSE),B21="DNIT_SV_JUL23",VLOOKUP(C21,[12]DNIT_SV_JUL23!A:F,3,FALSE),B21="DNIT_MAT_JUL23",VLOOKUP(C21,[12]DNIT_MAT_JUL23!A:F,3,FALSE),B21="SIN_SV_SET23",VLOOKUP(C21,[12]SIN_SV_SET23!G:L,3,FALSE),B21="SIN_INS_SET23",VLOOKUP(C21,[12]SIN_INS_SET23!A:F,3,FALSE),B21="COTAÇÃO",VLOOKUP(C21,[12]COTAÇÃO!$B:$G,4,FALSE))</f>
        <v>mês</v>
      </c>
      <c r="N21" s="66">
        <f t="shared" si="139"/>
        <v>24</v>
      </c>
      <c r="O21" s="66">
        <f t="shared" si="140"/>
        <v>512</v>
      </c>
      <c r="P21" s="67">
        <f t="shared" si="23"/>
        <v>0</v>
      </c>
      <c r="Q21" s="68"/>
      <c r="R21" s="61">
        <f>R11*$I21</f>
        <v>24</v>
      </c>
      <c r="S21" s="67"/>
      <c r="T21" s="61">
        <f>T11*$I21</f>
        <v>0</v>
      </c>
      <c r="U21" s="67">
        <f t="shared" si="142"/>
        <v>0</v>
      </c>
      <c r="V21" s="61">
        <f>V11*$I21</f>
        <v>0</v>
      </c>
      <c r="W21" s="67">
        <f t="shared" si="144"/>
        <v>0</v>
      </c>
      <c r="X21" s="61">
        <f>X11*$I21</f>
        <v>0</v>
      </c>
      <c r="Y21" s="67">
        <f t="shared" si="146"/>
        <v>0</v>
      </c>
      <c r="Z21" s="61">
        <f>Z11*$I21</f>
        <v>0</v>
      </c>
      <c r="AA21" s="67">
        <f t="shared" si="148"/>
        <v>0</v>
      </c>
      <c r="AB21" s="61">
        <f>AB11*$I21</f>
        <v>0</v>
      </c>
      <c r="AC21" s="67">
        <f t="shared" si="150"/>
        <v>0</v>
      </c>
      <c r="AD21" s="61">
        <f>AD11*$I21</f>
        <v>0</v>
      </c>
      <c r="AE21" s="67">
        <f t="shared" si="152"/>
        <v>0</v>
      </c>
      <c r="AF21" s="61">
        <f>AF11*$I21</f>
        <v>0</v>
      </c>
      <c r="AG21" s="67">
        <f t="shared" si="154"/>
        <v>0</v>
      </c>
      <c r="AH21" s="61">
        <f>AH11*$I21</f>
        <v>0</v>
      </c>
      <c r="AI21" s="67">
        <f t="shared" si="156"/>
        <v>0</v>
      </c>
      <c r="AJ21" s="61">
        <f>AJ11*$I21</f>
        <v>0</v>
      </c>
      <c r="AK21" s="67">
        <f t="shared" si="158"/>
        <v>0</v>
      </c>
      <c r="AL21" s="61">
        <f>AL11*$I21</f>
        <v>0</v>
      </c>
      <c r="AM21" s="67">
        <f t="shared" si="160"/>
        <v>0</v>
      </c>
      <c r="AN21" s="61">
        <f>AN11*$I21</f>
        <v>0</v>
      </c>
      <c r="AO21" s="67">
        <f t="shared" si="162"/>
        <v>0</v>
      </c>
      <c r="AP21" s="61">
        <f>AP11*$I21</f>
        <v>0</v>
      </c>
      <c r="AQ21" s="67">
        <f t="shared" si="164"/>
        <v>0</v>
      </c>
      <c r="AR21" s="61">
        <f>AR11*$I21</f>
        <v>0</v>
      </c>
      <c r="AS21" s="67">
        <f t="shared" si="166"/>
        <v>0</v>
      </c>
      <c r="AT21" s="61">
        <f>AT11*$I21</f>
        <v>0</v>
      </c>
      <c r="AU21" s="67">
        <f t="shared" si="168"/>
        <v>0</v>
      </c>
      <c r="AV21" s="61">
        <f>AV11*$I21</f>
        <v>0</v>
      </c>
      <c r="AW21" s="67">
        <f t="shared" si="170"/>
        <v>0</v>
      </c>
      <c r="AX21" s="61">
        <f>AX11*$I21</f>
        <v>0</v>
      </c>
      <c r="AY21" s="67">
        <f t="shared" si="172"/>
        <v>0</v>
      </c>
      <c r="AZ21" s="61">
        <f>AZ11*$I21</f>
        <v>0</v>
      </c>
      <c r="BA21" s="67">
        <f t="shared" si="174"/>
        <v>0</v>
      </c>
      <c r="BB21" s="61">
        <f>BB11*$I21</f>
        <v>0</v>
      </c>
      <c r="BC21" s="67">
        <f t="shared" si="176"/>
        <v>0</v>
      </c>
      <c r="BD21" s="61">
        <f>BD11*$I21</f>
        <v>0</v>
      </c>
      <c r="BE21" s="67">
        <f t="shared" si="178"/>
        <v>0</v>
      </c>
      <c r="BF21" s="61">
        <f>BF11*$I21</f>
        <v>0</v>
      </c>
      <c r="BG21" s="67">
        <f t="shared" si="180"/>
        <v>0</v>
      </c>
      <c r="BH21" s="61">
        <f>BH11*$I21</f>
        <v>0</v>
      </c>
      <c r="BI21" s="67">
        <f t="shared" si="182"/>
        <v>0</v>
      </c>
      <c r="BJ21" s="61">
        <f>BJ11*$I21</f>
        <v>0</v>
      </c>
      <c r="BK21" s="67">
        <f t="shared" si="184"/>
        <v>0</v>
      </c>
      <c r="BL21" s="61">
        <f>BL11*$I21</f>
        <v>0</v>
      </c>
      <c r="BM21" s="67">
        <f t="shared" si="186"/>
        <v>0</v>
      </c>
    </row>
    <row r="22" spans="1:65" s="47" customFormat="1" x14ac:dyDescent="0.25">
      <c r="A22" s="58" t="s">
        <v>22</v>
      </c>
      <c r="B22" s="59" t="s">
        <v>31</v>
      </c>
      <c r="C22" s="59" t="str">
        <f>CONCATENATE($K$11,".4")</f>
        <v>1.2.4</v>
      </c>
      <c r="D22" s="60" cm="1">
        <f t="array" ref="D22">_xlfn.IFS($B22="SAB_OSE_SET23",$A$440,$B22="SAB_EPSA_SET23",$A$442,$B22="SAB_INS_SET23",$A$444,$B22="SIU_INF_JUL23",$A$446,$B22="SIU_ED_JUL23",$A$447,$B22="DER_JUN23",$A$448,$B22="CDHU_AGO23",$A$449,$B22="SIN_SV_SET23",$A$450,$B22="SIN_INS_SET23",$A$451,$B22="COTAÇÃO",0)</f>
        <v>0</v>
      </c>
      <c r="E22" s="60" cm="1">
        <f t="array" ref="E22">_xlfn.IFS($B22="SAB_OSE_SET23",$A$441,$B22="SAB_EPSA_SET23",$A$443,$B22="SAB_INS_SET23",$A$445,$B22="SIU_INF_JUL23",0,$B22="SIU_ED_JUL23",0,$B22="DER_JUN23",0,$B22="CDHU_AGO23",0,$B22="SIN_SV_SET23",0,$B22="SIN_INS_SET23",0,$B22="COTAÇÃO",0)</f>
        <v>0</v>
      </c>
      <c r="F22" s="60" cm="1">
        <f t="array" ref="F22">_xlfn.IFS($B22="SAB_OSE_SET23",0,$B22="SAB_EPSA_SET23",0,AND($B22="SAB_INS_SET23",$A22="MAT")=TRUE,$A$454,AND($B22="SAB_INS_SET23",$A22&lt;&gt;"MAT")=TRUE,$A$453,AND($B22="SIU_INF_JUL23",$A22="MAT")=TRUE,$A$454,AND($B22="SIU_INF_JUL23",$A22&lt;&gt;"MAT")=TRUE,$A$453,AND($B22="SIU_ED_JUL23",$A22="MAT")=TRUE,$A$454,AND($B22="SIU_ED_JUL23",$A22&lt;&gt;"MAT")=TRUE,$A$453,$B22="DER_JUN23",0,$B22="CDHU_AGO23",0,AND($B22="SIN_SV_SET23",$A22="MAT")=TRUE,$A$454,AND($B22="SIN_SV_SET23",$A22&lt;&gt;"MAT")=TRUE,$A$453,AND($B22="SIN_INS_SET23",$A22="MAT")=TRUE,$A$454,AND($B22="SIN_INS_SET23",$A22&lt;&gt;"MAT")=TRUE,$A$453,AND($B22="COTAÇÃO",$A22="MAT")=TRUE,$A$454,AND($B22="COTAÇÃO",$A22&lt;&gt;"MAT")=TRUE,$A$453)</f>
        <v>0.28000000000000003</v>
      </c>
      <c r="G22" s="60" cm="1">
        <f t="array" ref="G22">_xlfn.IFS($B22="SAB_OSE_SET23",0,$B22="SAB_EPSA_SET23",0,AND($B22="SAB_INS_SET23",$A22="MO")=TRUE,$A$455,AND($B22="SAB_INS_SET23",$A22&lt;&gt;"MO")=TRUE,0,AND($B22="SIU_INF_JUL23",$A22="MO")=TRUE,$A$455,AND($B22="SIU_INF_JUL23",$A22&lt;&gt;"MO")=TRUE,0,AND($B22="SIU_ED_JUL23",$A22="MO")=TRUE,$A$455,AND($B22="SIU_ED_JUL23",$A22&lt;&gt;"MO")=TRUE,0,$B22="DER_JUN23",0,$B22="CDHU_AGO23",0,AND($B22="SIN_SV_SET23",$A22="MO")=TRUE,$A$455,AND($B22="SIN_SV_SET23",$A22&lt;&gt;"MO")=TRUE,0,AND($B22="SIN_INS_SET23",$A22="MO")=TRUE,$A$455,AND($B22="SIN_INS_SET23",$A22&lt;&gt;"MO")=TRUE,0,AND($B22="COTAÇÃO",$A22="MO")=TRUE,$A$455,AND($B22="COTAÇÃO",$A22&lt;&gt;"MO")=TRUE,0)</f>
        <v>0</v>
      </c>
      <c r="H22" s="61" cm="1">
        <f t="array" ref="H22">ROUND(_xlfn.IFS(B22="SAB_OSE_SET23",VLOOKUP(C22,[12]SAB_OSE_SET23!A:N,7,FALSE),B22="SAB_EPSA_SET23",VLOOKUP(C22,[12]SAB_EPSA_SET23!A:F,4,FALSE),B22="SAB_INS_SET23",VLOOKUP(C22,[12]SAB_INS_SET23!A:F,4,FALSE),B22="SIU_INF_JUL23",VLOOKUP(C22,[12]SIU_INF_JUL23!A:F,4,FALSE),B22="SIU_ED_JUL23",VLOOKUP(C22,[12]SIU_ED_JUL23!A:F,4,FALSE),B22="SIU_INS_JUL23",VLOOKUP(C22,[12]SIU_INS_JUL23!A:F,4,FALSE),B22="DER_JUN23",VLOOKUP(C22,[12]DER_JUN23!A:F,4,FALSE),B22="CDHU_AGO23",VLOOKUP(C22,[12]CDHU_AGO23!A:F,4,FALSE),B22="DNIT_SV_JUL23",VLOOKUP(C22,[12]DNIT_SV_JUL23!A:F,4,FALSE),B22="DNIT_MAT_JUL23",VLOOKUP(C22,[12]DNIT_MAT_JUL23!A:F,4,FALSE),B22="SIN_SV_SET23",VLOOKUP(C22,[12]SIN_SV_SET23!G:L,5,FALSE),B22="SIN_INS_SET23",VLOOKUP(C22,[12]SIN_INS_SET23!A:F,5,FALSE),B22="COTAÇÃO",VLOOKUP(C22,[12]COTAÇÃO!$B:$G,6,FALSE))*(1+F22)*(1+G22),2)</f>
        <v>1024</v>
      </c>
      <c r="I22" s="62">
        <v>1</v>
      </c>
      <c r="J22" s="39"/>
      <c r="K22" s="63"/>
      <c r="L22" s="64" t="str" cm="1">
        <f t="array" ref="L22">_xlfn.IFS(B22="SAB_OSE_SET23",VLOOKUP(C22,[12]SAB_OSE_SET23!A:N,5,FALSE),B22="SAB_EPSA_SET23",VLOOKUP(C22,[12]SAB_EPSA_SET23!A:F,2,FALSE),B22="SAB_INS_SET23",VLOOKUP(C22,[12]SAB_INS_SET23!A:F,2,FALSE),B22="SIU_INF_JUL23",VLOOKUP(C22,[12]SIU_INF_JUL23!A:F,2,FALSE),B22="SIU_ED_JUL23",VLOOKUP(C22,[12]SIU_ED_JUL23!A:F,2,FALSE),B22="SIU_INS_JUL23",VLOOKUP(C22,[12]SIU_INS_JUL23!A:F,2,FALSE),B22="DER_JUN23",VLOOKUP(C22,[12]DER_JUN23!A:F,2,FALSE),B22="CDHU_AGO23",VLOOKUP(C22,[12]CDHU_AGO23!A:F,2,FALSE),B22="DNIT_SV_JUL23",VLOOKUP(C22,[12]DNIT_SV_JUL23!A:F,2,FALSE),B22="DNIT_MAT_JUL23",VLOOKUP(C22,[12]DNIT_MAT_JUL23!A:F,2,FALSE),B22="SIN_SV_SET23",VLOOKUP(C22,[12]SIN_SV_SET23!G:L,2,FALSE),B22="SIN_INS_SET23",VLOOKUP(C22,[12]SIN_INS_SET23!A:F,2,FALSE),B22="COTAÇÃO",VLOOKUP(C22,[12]COTAÇÃO!$B:$G,3,FALSE))</f>
        <v>Consumo de internet banda larga</v>
      </c>
      <c r="M22" s="65" t="str" cm="1">
        <f t="array" ref="M22">_xlfn.IFS(B22="SAB_OSE_SET23",VLOOKUP(C22,[12]SAB_OSE_SET23!A:N,6,FALSE),B22="SAB_EPSA_SET23",VLOOKUP(C22,[12]SAB_EPSA_SET23!A:F,3,FALSE),B22="SAB_INS_SET23",VLOOKUP(C22,[12]SAB_INS_SET23!A:F,3,FALSE),B22="SIU_INF_JUL23",VLOOKUP(C22,[12]SIU_INF_JUL23!A:F,3,FALSE),B22="SIU_ED_JUL23",VLOOKUP(C22,[12]SIU_ED_JUL23!A:F,3,FALSE),B22="SIU_INS_JUL23",VLOOKUP(C22,[12]SIU_INS_JUL23!A:F,3,FALSE),B22="DER_JUN23",VLOOKUP(C22,[12]DER_JUN23!A:F,3,FALSE),B22="CDHU_AGO23",VLOOKUP(C22,[12]CDHU_AGO23!A:F,3,FALSE),B22="DNIT_SV_JUL23",VLOOKUP(C22,[12]DNIT_SV_JUL23!A:F,3,FALSE),B22="DNIT_MAT_JUL23",VLOOKUP(C22,[12]DNIT_MAT_JUL23!A:F,3,FALSE),B22="SIN_SV_SET23",VLOOKUP(C22,[12]SIN_SV_SET23!G:L,3,FALSE),B22="SIN_INS_SET23",VLOOKUP(C22,[12]SIN_INS_SET23!A:F,3,FALSE),B22="COTAÇÃO",VLOOKUP(C22,[12]COTAÇÃO!$B:$G,4,FALSE))</f>
        <v>mês</v>
      </c>
      <c r="N22" s="66">
        <f t="shared" si="139"/>
        <v>24</v>
      </c>
      <c r="O22" s="66">
        <f t="shared" si="140"/>
        <v>1024</v>
      </c>
      <c r="P22" s="67">
        <f t="shared" si="23"/>
        <v>0</v>
      </c>
      <c r="Q22" s="68"/>
      <c r="R22" s="61">
        <f>R11*$I22</f>
        <v>24</v>
      </c>
      <c r="S22" s="67"/>
      <c r="T22" s="61">
        <f>T11*$I22</f>
        <v>0</v>
      </c>
      <c r="U22" s="67">
        <f t="shared" si="142"/>
        <v>0</v>
      </c>
      <c r="V22" s="61">
        <f>V11*$I22</f>
        <v>0</v>
      </c>
      <c r="W22" s="67">
        <f t="shared" si="144"/>
        <v>0</v>
      </c>
      <c r="X22" s="61">
        <f>X11*$I22</f>
        <v>0</v>
      </c>
      <c r="Y22" s="67">
        <f t="shared" si="146"/>
        <v>0</v>
      </c>
      <c r="Z22" s="61">
        <f>Z11*$I22</f>
        <v>0</v>
      </c>
      <c r="AA22" s="67">
        <f t="shared" si="148"/>
        <v>0</v>
      </c>
      <c r="AB22" s="61">
        <f>AB11*$I22</f>
        <v>0</v>
      </c>
      <c r="AC22" s="67">
        <f t="shared" si="150"/>
        <v>0</v>
      </c>
      <c r="AD22" s="61">
        <f>AD11*$I22</f>
        <v>0</v>
      </c>
      <c r="AE22" s="67">
        <f t="shared" si="152"/>
        <v>0</v>
      </c>
      <c r="AF22" s="61">
        <f>AF11*$I22</f>
        <v>0</v>
      </c>
      <c r="AG22" s="67">
        <f t="shared" si="154"/>
        <v>0</v>
      </c>
      <c r="AH22" s="61">
        <f>AH11*$I22</f>
        <v>0</v>
      </c>
      <c r="AI22" s="67">
        <f t="shared" si="156"/>
        <v>0</v>
      </c>
      <c r="AJ22" s="61">
        <f>AJ11*$I22</f>
        <v>0</v>
      </c>
      <c r="AK22" s="67">
        <f t="shared" si="158"/>
        <v>0</v>
      </c>
      <c r="AL22" s="61">
        <f>AL11*$I22</f>
        <v>0</v>
      </c>
      <c r="AM22" s="67">
        <f t="shared" si="160"/>
        <v>0</v>
      </c>
      <c r="AN22" s="61">
        <f>AN11*$I22</f>
        <v>0</v>
      </c>
      <c r="AO22" s="67">
        <f t="shared" si="162"/>
        <v>0</v>
      </c>
      <c r="AP22" s="61">
        <f>AP11*$I22</f>
        <v>0</v>
      </c>
      <c r="AQ22" s="67">
        <f t="shared" si="164"/>
        <v>0</v>
      </c>
      <c r="AR22" s="61">
        <f>AR11*$I22</f>
        <v>0</v>
      </c>
      <c r="AS22" s="67">
        <f t="shared" si="166"/>
        <v>0</v>
      </c>
      <c r="AT22" s="61">
        <f>AT11*$I22</f>
        <v>0</v>
      </c>
      <c r="AU22" s="67">
        <f t="shared" si="168"/>
        <v>0</v>
      </c>
      <c r="AV22" s="61">
        <f>AV11*$I22</f>
        <v>0</v>
      </c>
      <c r="AW22" s="67">
        <f t="shared" si="170"/>
        <v>0</v>
      </c>
      <c r="AX22" s="61">
        <f>AX11*$I22</f>
        <v>0</v>
      </c>
      <c r="AY22" s="67">
        <f t="shared" si="172"/>
        <v>0</v>
      </c>
      <c r="AZ22" s="61">
        <f>AZ11*$I22</f>
        <v>0</v>
      </c>
      <c r="BA22" s="67">
        <f t="shared" si="174"/>
        <v>0</v>
      </c>
      <c r="BB22" s="61">
        <f>BB11*$I22</f>
        <v>0</v>
      </c>
      <c r="BC22" s="67">
        <f t="shared" si="176"/>
        <v>0</v>
      </c>
      <c r="BD22" s="61">
        <f>BD11*$I22</f>
        <v>0</v>
      </c>
      <c r="BE22" s="67">
        <f t="shared" si="178"/>
        <v>0</v>
      </c>
      <c r="BF22" s="61">
        <f>BF11*$I22</f>
        <v>0</v>
      </c>
      <c r="BG22" s="67">
        <f t="shared" si="180"/>
        <v>0</v>
      </c>
      <c r="BH22" s="61">
        <f>BH11*$I22</f>
        <v>0</v>
      </c>
      <c r="BI22" s="67">
        <f t="shared" si="182"/>
        <v>0</v>
      </c>
      <c r="BJ22" s="61">
        <f>BJ11*$I22</f>
        <v>0</v>
      </c>
      <c r="BK22" s="67">
        <f t="shared" si="184"/>
        <v>0</v>
      </c>
      <c r="BL22" s="61">
        <f>BL11*$I22</f>
        <v>0</v>
      </c>
      <c r="BM22" s="67">
        <f t="shared" si="186"/>
        <v>0</v>
      </c>
    </row>
    <row r="23" spans="1:65" s="47" customFormat="1" x14ac:dyDescent="0.25">
      <c r="A23" s="58" t="s">
        <v>22</v>
      </c>
      <c r="B23" s="59" t="s">
        <v>31</v>
      </c>
      <c r="C23" s="59" t="str">
        <f>CONCATENATE($K$11,".5")</f>
        <v>1.2.5</v>
      </c>
      <c r="D23" s="60" cm="1">
        <f t="array" ref="D23">_xlfn.IFS($B23="SAB_OSE_SET23",$A$440,$B23="SAB_EPSA_SET23",$A$442,$B23="SAB_INS_SET23",$A$444,$B23="SIU_INF_JUL23",$A$446,$B23="SIU_ED_JUL23",$A$447,$B23="DER_JUN23",$A$448,$B23="CDHU_AGO23",$A$449,$B23="SIN_SV_SET23",$A$450,$B23="SIN_INS_SET23",$A$451,$B23="COTAÇÃO",0)</f>
        <v>0</v>
      </c>
      <c r="E23" s="60" cm="1">
        <f t="array" ref="E23">_xlfn.IFS($B23="SAB_OSE_SET23",$A$441,$B23="SAB_EPSA_SET23",$A$443,$B23="SAB_INS_SET23",$A$445,$B23="SIU_INF_JUL23",0,$B23="SIU_ED_JUL23",0,$B23="DER_JUN23",0,$B23="CDHU_AGO23",0,$B23="SIN_SV_SET23",0,$B23="SIN_INS_SET23",0,$B23="COTAÇÃO",0)</f>
        <v>0</v>
      </c>
      <c r="F23" s="60" cm="1">
        <f t="array" ref="F23">_xlfn.IFS($B23="SAB_OSE_SET23",0,$B23="SAB_EPSA_SET23",0,AND($B23="SAB_INS_SET23",$A23="MAT")=TRUE,$A$454,AND($B23="SAB_INS_SET23",$A23&lt;&gt;"MAT")=TRUE,$A$453,AND($B23="SIU_INF_JUL23",$A23="MAT")=TRUE,$A$454,AND($B23="SIU_INF_JUL23",$A23&lt;&gt;"MAT")=TRUE,$A$453,AND($B23="SIU_ED_JUL23",$A23="MAT")=TRUE,$A$454,AND($B23="SIU_ED_JUL23",$A23&lt;&gt;"MAT")=TRUE,$A$453,$B23="DER_JUN23",0,$B23="CDHU_AGO23",0,AND($B23="SIN_SV_SET23",$A23="MAT")=TRUE,$A$454,AND($B23="SIN_SV_SET23",$A23&lt;&gt;"MAT")=TRUE,$A$453,AND($B23="SIN_INS_SET23",$A23="MAT")=TRUE,$A$454,AND($B23="SIN_INS_SET23",$A23&lt;&gt;"MAT")=TRUE,$A$453,AND($B23="COTAÇÃO",$A23="MAT")=TRUE,$A$454,AND($B23="COTAÇÃO",$A23&lt;&gt;"MAT")=TRUE,$A$453)</f>
        <v>0.28000000000000003</v>
      </c>
      <c r="G23" s="60" cm="1">
        <f t="array" ref="G23">_xlfn.IFS($B23="SAB_OSE_SET23",0,$B23="SAB_EPSA_SET23",0,AND($B23="SAB_INS_SET23",$A23="MO")=TRUE,$A$455,AND($B23="SAB_INS_SET23",$A23&lt;&gt;"MO")=TRUE,0,AND($B23="SIU_INF_JUL23",$A23="MO")=TRUE,$A$455,AND($B23="SIU_INF_JUL23",$A23&lt;&gt;"MO")=TRUE,0,AND($B23="SIU_ED_JUL23",$A23="MO")=TRUE,$A$455,AND($B23="SIU_ED_JUL23",$A23&lt;&gt;"MO")=TRUE,0,$B23="DER_JUN23",0,$B23="CDHU_AGO23",0,AND($B23="SIN_SV_SET23",$A23="MO")=TRUE,$A$455,AND($B23="SIN_SV_SET23",$A23&lt;&gt;"MO")=TRUE,0,AND($B23="SIN_INS_SET23",$A23="MO")=TRUE,$A$455,AND($B23="SIN_INS_SET23",$A23&lt;&gt;"MO")=TRUE,0,AND($B23="COTAÇÃO",$A23="MO")=TRUE,$A$455,AND($B23="COTAÇÃO",$A23&lt;&gt;"MO")=TRUE,0)</f>
        <v>0</v>
      </c>
      <c r="H23" s="61" cm="1">
        <f t="array" ref="H23">ROUND(_xlfn.IFS(B23="SAB_OSE_SET23",VLOOKUP(C23,[12]SAB_OSE_SET23!A:N,7,FALSE),B23="SAB_EPSA_SET23",VLOOKUP(C23,[12]SAB_EPSA_SET23!A:F,4,FALSE),B23="SAB_INS_SET23",VLOOKUP(C23,[12]SAB_INS_SET23!A:F,4,FALSE),B23="SIU_INF_JUL23",VLOOKUP(C23,[12]SIU_INF_JUL23!A:F,4,FALSE),B23="SIU_ED_JUL23",VLOOKUP(C23,[12]SIU_ED_JUL23!A:F,4,FALSE),B23="SIU_INS_JUL23",VLOOKUP(C23,[12]SIU_INS_JUL23!A:F,4,FALSE),B23="DER_JUN23",VLOOKUP(C23,[12]DER_JUN23!A:F,4,FALSE),B23="CDHU_AGO23",VLOOKUP(C23,[12]CDHU_AGO23!A:F,4,FALSE),B23="DNIT_SV_JUL23",VLOOKUP(C23,[12]DNIT_SV_JUL23!A:F,4,FALSE),B23="DNIT_MAT_JUL23",VLOOKUP(C23,[12]DNIT_MAT_JUL23!A:F,4,FALSE),B23="SIN_SV_SET23",VLOOKUP(C23,[12]SIN_SV_SET23!G:L,5,FALSE),B23="SIN_INS_SET23",VLOOKUP(C23,[12]SIN_INS_SET23!A:F,5,FALSE),B23="COTAÇÃO",VLOOKUP(C23,[12]COTAÇÃO!$B:$G,6,FALSE))*(1+F23)*(1+G23),2)</f>
        <v>1920</v>
      </c>
      <c r="I23" s="62">
        <v>1</v>
      </c>
      <c r="J23" s="39"/>
      <c r="K23" s="63"/>
      <c r="L23" s="64" t="str" cm="1">
        <f t="array" ref="L23">_xlfn.IFS(B23="SAB_OSE_SET23",VLOOKUP(C23,[12]SAB_OSE_SET23!A:N,5,FALSE),B23="SAB_EPSA_SET23",VLOOKUP(C23,[12]SAB_EPSA_SET23!A:F,2,FALSE),B23="SAB_INS_SET23",VLOOKUP(C23,[12]SAB_INS_SET23!A:F,2,FALSE),B23="SIU_INF_JUL23",VLOOKUP(C23,[12]SIU_INF_JUL23!A:F,2,FALSE),B23="SIU_ED_JUL23",VLOOKUP(C23,[12]SIU_ED_JUL23!A:F,2,FALSE),B23="SIU_INS_JUL23",VLOOKUP(C23,[12]SIU_INS_JUL23!A:F,2,FALSE),B23="DER_JUN23",VLOOKUP(C23,[12]DER_JUN23!A:F,2,FALSE),B23="CDHU_AGO23",VLOOKUP(C23,[12]CDHU_AGO23!A:F,2,FALSE),B23="DNIT_SV_JUL23",VLOOKUP(C23,[12]DNIT_SV_JUL23!A:F,2,FALSE),B23="DNIT_MAT_JUL23",VLOOKUP(C23,[12]DNIT_MAT_JUL23!A:F,2,FALSE),B23="SIN_SV_SET23",VLOOKUP(C23,[12]SIN_SV_SET23!G:L,2,FALSE),B23="SIN_INS_SET23",VLOOKUP(C23,[12]SIN_INS_SET23!A:F,2,FALSE),B23="COTAÇÃO",VLOOKUP(C23,[12]COTAÇÃO!$B:$G,3,FALSE))</f>
        <v>Despesas de contingência para o escritório</v>
      </c>
      <c r="M23" s="65" t="str" cm="1">
        <f t="array" ref="M23">_xlfn.IFS(B23="SAB_OSE_SET23",VLOOKUP(C23,[12]SAB_OSE_SET23!A:N,6,FALSE),B23="SAB_EPSA_SET23",VLOOKUP(C23,[12]SAB_EPSA_SET23!A:F,3,FALSE),B23="SAB_INS_SET23",VLOOKUP(C23,[12]SAB_INS_SET23!A:F,3,FALSE),B23="SIU_INF_JUL23",VLOOKUP(C23,[12]SIU_INF_JUL23!A:F,3,FALSE),B23="SIU_ED_JUL23",VLOOKUP(C23,[12]SIU_ED_JUL23!A:F,3,FALSE),B23="SIU_INS_JUL23",VLOOKUP(C23,[12]SIU_INS_JUL23!A:F,3,FALSE),B23="DER_JUN23",VLOOKUP(C23,[12]DER_JUN23!A:F,3,FALSE),B23="CDHU_AGO23",VLOOKUP(C23,[12]CDHU_AGO23!A:F,3,FALSE),B23="DNIT_SV_JUL23",VLOOKUP(C23,[12]DNIT_SV_JUL23!A:F,3,FALSE),B23="DNIT_MAT_JUL23",VLOOKUP(C23,[12]DNIT_MAT_JUL23!A:F,3,FALSE),B23="SIN_SV_SET23",VLOOKUP(C23,[12]SIN_SV_SET23!G:L,3,FALSE),B23="SIN_INS_SET23",VLOOKUP(C23,[12]SIN_INS_SET23!A:F,3,FALSE),B23="COTAÇÃO",VLOOKUP(C23,[12]COTAÇÃO!$B:$G,4,FALSE))</f>
        <v>mês</v>
      </c>
      <c r="N23" s="66">
        <f t="shared" si="139"/>
        <v>24</v>
      </c>
      <c r="O23" s="66">
        <f t="shared" si="140"/>
        <v>1920</v>
      </c>
      <c r="P23" s="67">
        <f t="shared" si="23"/>
        <v>0</v>
      </c>
      <c r="Q23" s="68"/>
      <c r="R23" s="61">
        <f>R11*$I23</f>
        <v>24</v>
      </c>
      <c r="S23" s="67"/>
      <c r="T23" s="61">
        <f>T11*$I23</f>
        <v>0</v>
      </c>
      <c r="U23" s="67">
        <f t="shared" si="142"/>
        <v>0</v>
      </c>
      <c r="V23" s="61">
        <f>V11*$I23</f>
        <v>0</v>
      </c>
      <c r="W23" s="67">
        <f t="shared" si="144"/>
        <v>0</v>
      </c>
      <c r="X23" s="61">
        <f>X11*$I23</f>
        <v>0</v>
      </c>
      <c r="Y23" s="67">
        <f t="shared" si="146"/>
        <v>0</v>
      </c>
      <c r="Z23" s="61">
        <f>Z11*$I23</f>
        <v>0</v>
      </c>
      <c r="AA23" s="67">
        <f t="shared" si="148"/>
        <v>0</v>
      </c>
      <c r="AB23" s="61">
        <f>AB11*$I23</f>
        <v>0</v>
      </c>
      <c r="AC23" s="67">
        <f t="shared" si="150"/>
        <v>0</v>
      </c>
      <c r="AD23" s="61">
        <f>AD11*$I23</f>
        <v>0</v>
      </c>
      <c r="AE23" s="67">
        <f t="shared" si="152"/>
        <v>0</v>
      </c>
      <c r="AF23" s="61">
        <f>AF11*$I23</f>
        <v>0</v>
      </c>
      <c r="AG23" s="67">
        <f t="shared" si="154"/>
        <v>0</v>
      </c>
      <c r="AH23" s="61">
        <f>AH11*$I23</f>
        <v>0</v>
      </c>
      <c r="AI23" s="67">
        <f t="shared" si="156"/>
        <v>0</v>
      </c>
      <c r="AJ23" s="61">
        <f>AJ11*$I23</f>
        <v>0</v>
      </c>
      <c r="AK23" s="67">
        <f t="shared" si="158"/>
        <v>0</v>
      </c>
      <c r="AL23" s="61">
        <f>AL11*$I23</f>
        <v>0</v>
      </c>
      <c r="AM23" s="67">
        <f t="shared" si="160"/>
        <v>0</v>
      </c>
      <c r="AN23" s="61">
        <f>AN11*$I23</f>
        <v>0</v>
      </c>
      <c r="AO23" s="67">
        <f t="shared" si="162"/>
        <v>0</v>
      </c>
      <c r="AP23" s="61">
        <f>AP11*$I23</f>
        <v>0</v>
      </c>
      <c r="AQ23" s="67">
        <f t="shared" si="164"/>
        <v>0</v>
      </c>
      <c r="AR23" s="61">
        <f>AR11*$I23</f>
        <v>0</v>
      </c>
      <c r="AS23" s="67">
        <f t="shared" si="166"/>
        <v>0</v>
      </c>
      <c r="AT23" s="61">
        <f>AT11*$I23</f>
        <v>0</v>
      </c>
      <c r="AU23" s="67">
        <f t="shared" si="168"/>
        <v>0</v>
      </c>
      <c r="AV23" s="61">
        <f>AV11*$I23</f>
        <v>0</v>
      </c>
      <c r="AW23" s="67">
        <f t="shared" si="170"/>
        <v>0</v>
      </c>
      <c r="AX23" s="61">
        <f>AX11*$I23</f>
        <v>0</v>
      </c>
      <c r="AY23" s="67">
        <f t="shared" si="172"/>
        <v>0</v>
      </c>
      <c r="AZ23" s="61">
        <f>AZ11*$I23</f>
        <v>0</v>
      </c>
      <c r="BA23" s="67">
        <f t="shared" si="174"/>
        <v>0</v>
      </c>
      <c r="BB23" s="61">
        <f>BB11*$I23</f>
        <v>0</v>
      </c>
      <c r="BC23" s="67">
        <f t="shared" si="176"/>
        <v>0</v>
      </c>
      <c r="BD23" s="61">
        <f>BD11*$I23</f>
        <v>0</v>
      </c>
      <c r="BE23" s="67">
        <f t="shared" si="178"/>
        <v>0</v>
      </c>
      <c r="BF23" s="61">
        <f>BF11*$I23</f>
        <v>0</v>
      </c>
      <c r="BG23" s="67">
        <f t="shared" si="180"/>
        <v>0</v>
      </c>
      <c r="BH23" s="61">
        <f>BH11*$I23</f>
        <v>0</v>
      </c>
      <c r="BI23" s="67">
        <f t="shared" si="182"/>
        <v>0</v>
      </c>
      <c r="BJ23" s="61">
        <f>BJ11*$I23</f>
        <v>0</v>
      </c>
      <c r="BK23" s="67">
        <f t="shared" si="184"/>
        <v>0</v>
      </c>
      <c r="BL23" s="61">
        <f>BL11*$I23</f>
        <v>0</v>
      </c>
      <c r="BM23" s="67">
        <f t="shared" si="186"/>
        <v>0</v>
      </c>
    </row>
    <row r="24" spans="1:65" s="47" customFormat="1" x14ac:dyDescent="0.25">
      <c r="A24" s="36"/>
      <c r="B24" s="36"/>
      <c r="C24" s="36"/>
      <c r="D24" s="36"/>
      <c r="E24" s="36"/>
      <c r="F24" s="36"/>
      <c r="G24" s="36"/>
      <c r="H24" s="37"/>
      <c r="I24" s="38"/>
      <c r="J24" s="39"/>
      <c r="K24" s="40">
        <v>2</v>
      </c>
      <c r="L24" s="41" t="s">
        <v>32</v>
      </c>
      <c r="M24" s="42" t="s">
        <v>33</v>
      </c>
      <c r="N24" s="43"/>
      <c r="O24" s="43"/>
      <c r="P24" s="44">
        <f>P25</f>
        <v>100831.5</v>
      </c>
      <c r="Q24" s="39"/>
      <c r="R24" s="45"/>
      <c r="S24" s="46">
        <f>S25</f>
        <v>100831.5</v>
      </c>
      <c r="T24" s="45"/>
      <c r="U24" s="46">
        <f t="shared" ref="U24" si="187">U25</f>
        <v>0</v>
      </c>
      <c r="V24" s="45"/>
      <c r="W24" s="46">
        <f t="shared" ref="W24" si="188">W25</f>
        <v>0</v>
      </c>
      <c r="X24" s="45"/>
      <c r="Y24" s="46">
        <f t="shared" ref="Y24" si="189">Y25</f>
        <v>0</v>
      </c>
      <c r="Z24" s="45"/>
      <c r="AA24" s="46">
        <f t="shared" ref="AA24" si="190">AA25</f>
        <v>0</v>
      </c>
      <c r="AB24" s="45"/>
      <c r="AC24" s="46">
        <f t="shared" ref="AC24" si="191">AC25</f>
        <v>0</v>
      </c>
      <c r="AD24" s="45"/>
      <c r="AE24" s="46">
        <f t="shared" ref="AE24" si="192">AE25</f>
        <v>0</v>
      </c>
      <c r="AF24" s="45"/>
      <c r="AG24" s="46">
        <f t="shared" ref="AG24" si="193">AG25</f>
        <v>0</v>
      </c>
      <c r="AH24" s="45"/>
      <c r="AI24" s="46">
        <f t="shared" ref="AI24" si="194">AI25</f>
        <v>0</v>
      </c>
      <c r="AJ24" s="45"/>
      <c r="AK24" s="46">
        <f t="shared" ref="AK24" si="195">AK25</f>
        <v>0</v>
      </c>
      <c r="AL24" s="45"/>
      <c r="AM24" s="46">
        <f t="shared" ref="AM24" si="196">AM25</f>
        <v>0</v>
      </c>
      <c r="AN24" s="45"/>
      <c r="AO24" s="46">
        <f t="shared" ref="AO24" si="197">AO25</f>
        <v>0</v>
      </c>
      <c r="AP24" s="45"/>
      <c r="AQ24" s="46">
        <f t="shared" ref="AQ24" si="198">AQ25</f>
        <v>0</v>
      </c>
      <c r="AR24" s="45"/>
      <c r="AS24" s="46">
        <f t="shared" ref="AS24" si="199">AS25</f>
        <v>0</v>
      </c>
      <c r="AT24" s="45"/>
      <c r="AU24" s="46">
        <f t="shared" ref="AU24" si="200">AU25</f>
        <v>0</v>
      </c>
      <c r="AV24" s="45"/>
      <c r="AW24" s="46">
        <f t="shared" ref="AW24" si="201">AW25</f>
        <v>0</v>
      </c>
      <c r="AX24" s="45"/>
      <c r="AY24" s="46">
        <f t="shared" ref="AY24" si="202">AY25</f>
        <v>0</v>
      </c>
      <c r="AZ24" s="45"/>
      <c r="BA24" s="46">
        <f t="shared" ref="BA24" si="203">BA25</f>
        <v>0</v>
      </c>
      <c r="BB24" s="45"/>
      <c r="BC24" s="46">
        <f t="shared" ref="BC24" si="204">BC25</f>
        <v>0</v>
      </c>
      <c r="BD24" s="45"/>
      <c r="BE24" s="46">
        <f t="shared" ref="BE24" si="205">BE25</f>
        <v>0</v>
      </c>
      <c r="BF24" s="45"/>
      <c r="BG24" s="46">
        <f t="shared" ref="BG24" si="206">BG25</f>
        <v>0</v>
      </c>
      <c r="BH24" s="45"/>
      <c r="BI24" s="46">
        <f t="shared" ref="BI24" si="207">BI25</f>
        <v>0</v>
      </c>
      <c r="BJ24" s="45"/>
      <c r="BK24" s="46">
        <f t="shared" ref="BK24" si="208">BK25</f>
        <v>0</v>
      </c>
      <c r="BL24" s="45"/>
      <c r="BM24" s="46">
        <f t="shared" ref="BM24" si="209">BM25</f>
        <v>0</v>
      </c>
    </row>
    <row r="25" spans="1:65" s="47" customFormat="1" x14ac:dyDescent="0.25">
      <c r="A25" s="48"/>
      <c r="B25" s="48"/>
      <c r="C25" s="48"/>
      <c r="D25" s="48"/>
      <c r="E25" s="48"/>
      <c r="F25" s="48"/>
      <c r="G25" s="48"/>
      <c r="H25" s="49"/>
      <c r="I25" s="50"/>
      <c r="J25" s="39"/>
      <c r="K25" s="51" t="str">
        <f>CONCATENATE($K$24,".1")</f>
        <v>2.1</v>
      </c>
      <c r="L25" s="52" t="str">
        <f>L24</f>
        <v>Detalhamento de projeto</v>
      </c>
      <c r="M25" s="53" t="s">
        <v>21</v>
      </c>
      <c r="N25" s="54">
        <f>R25+T25+V25+X25+Z25+AB25+AD25+AF25+AH25+AJ25++AL25+AN25+AP25+AR25+AT25+AV25+AX25+AZ25+BB25+BD25+BF25+BH25+BJ25+BL25</f>
        <v>1</v>
      </c>
      <c r="O25" s="54">
        <f>SUM(O26:O26)</f>
        <v>100831.5</v>
      </c>
      <c r="P25" s="55">
        <f t="shared" ref="P25:P26" si="210">S25+U25+W25+Y25+AA25+AC25+AE25+AG25+AI25+AK25++AM25+AO25+AQ25+AS25+AU25+AW25+AY25+BA25+BC25+BE25+BG25+BI25+BK25+BM25</f>
        <v>100831.5</v>
      </c>
      <c r="Q25" s="39"/>
      <c r="R25" s="56">
        <v>1</v>
      </c>
      <c r="S25" s="57">
        <f>ROUND(R25*$O25,2)</f>
        <v>100831.5</v>
      </c>
      <c r="T25" s="56"/>
      <c r="U25" s="57">
        <f>ROUND(T25*$O25,2)</f>
        <v>0</v>
      </c>
      <c r="V25" s="56"/>
      <c r="W25" s="57">
        <f t="shared" ref="W25" si="211">ROUND(V25*$O25,2)</f>
        <v>0</v>
      </c>
      <c r="X25" s="56"/>
      <c r="Y25" s="57">
        <f t="shared" ref="Y25" si="212">ROUND(X25*$O25,2)</f>
        <v>0</v>
      </c>
      <c r="Z25" s="56"/>
      <c r="AA25" s="57">
        <f t="shared" ref="AA25" si="213">ROUND(Z25*$O25,2)</f>
        <v>0</v>
      </c>
      <c r="AB25" s="56"/>
      <c r="AC25" s="57">
        <f t="shared" ref="AC25" si="214">ROUND(AB25*$O25,2)</f>
        <v>0</v>
      </c>
      <c r="AD25" s="56"/>
      <c r="AE25" s="57">
        <f t="shared" ref="AE25" si="215">ROUND(AD25*$O25,2)</f>
        <v>0</v>
      </c>
      <c r="AF25" s="56"/>
      <c r="AG25" s="57">
        <f t="shared" ref="AG25" si="216">ROUND(AF25*$O25,2)</f>
        <v>0</v>
      </c>
      <c r="AH25" s="56"/>
      <c r="AI25" s="57">
        <f t="shared" ref="AI25" si="217">ROUND(AH25*$O25,2)</f>
        <v>0</v>
      </c>
      <c r="AJ25" s="56"/>
      <c r="AK25" s="57">
        <f t="shared" ref="AK25" si="218">ROUND(AJ25*$O25,2)</f>
        <v>0</v>
      </c>
      <c r="AL25" s="56"/>
      <c r="AM25" s="57">
        <f t="shared" ref="AM25" si="219">ROUND(AL25*$O25,2)</f>
        <v>0</v>
      </c>
      <c r="AN25" s="56"/>
      <c r="AO25" s="57">
        <f t="shared" ref="AO25" si="220">ROUND(AN25*$O25,2)</f>
        <v>0</v>
      </c>
      <c r="AP25" s="56"/>
      <c r="AQ25" s="57">
        <f t="shared" ref="AQ25" si="221">ROUND(AP25*$O25,2)</f>
        <v>0</v>
      </c>
      <c r="AR25" s="56"/>
      <c r="AS25" s="57">
        <f t="shared" ref="AS25" si="222">ROUND(AR25*$O25,2)</f>
        <v>0</v>
      </c>
      <c r="AT25" s="56"/>
      <c r="AU25" s="57">
        <f t="shared" ref="AU25" si="223">ROUND(AT25*$O25,2)</f>
        <v>0</v>
      </c>
      <c r="AV25" s="56"/>
      <c r="AW25" s="57">
        <f t="shared" ref="AW25" si="224">ROUND(AV25*$O25,2)</f>
        <v>0</v>
      </c>
      <c r="AX25" s="56"/>
      <c r="AY25" s="57">
        <f t="shared" ref="AY25" si="225">ROUND(AX25*$O25,2)</f>
        <v>0</v>
      </c>
      <c r="AZ25" s="56"/>
      <c r="BA25" s="57">
        <f t="shared" ref="BA25" si="226">ROUND(AZ25*$O25,2)</f>
        <v>0</v>
      </c>
      <c r="BB25" s="56"/>
      <c r="BC25" s="57">
        <f t="shared" ref="BC25" si="227">ROUND(BB25*$O25,2)</f>
        <v>0</v>
      </c>
      <c r="BD25" s="56"/>
      <c r="BE25" s="57">
        <f t="shared" ref="BE25:BM25" si="228">ROUND(BD25*$O25,2)</f>
        <v>0</v>
      </c>
      <c r="BF25" s="56"/>
      <c r="BG25" s="57">
        <f t="shared" si="228"/>
        <v>0</v>
      </c>
      <c r="BH25" s="56"/>
      <c r="BI25" s="57">
        <f t="shared" si="228"/>
        <v>0</v>
      </c>
      <c r="BJ25" s="56"/>
      <c r="BK25" s="57">
        <f t="shared" si="228"/>
        <v>0</v>
      </c>
      <c r="BL25" s="56"/>
      <c r="BM25" s="57">
        <f t="shared" si="228"/>
        <v>0</v>
      </c>
    </row>
    <row r="26" spans="1:65" s="47" customFormat="1" x14ac:dyDescent="0.25">
      <c r="A26" s="58" t="s">
        <v>22</v>
      </c>
      <c r="B26" s="59" t="s">
        <v>23</v>
      </c>
      <c r="C26" s="59">
        <v>70010001</v>
      </c>
      <c r="D26" s="60" cm="1">
        <f t="array" ref="D26">_xlfn.IFS($B26="SAB_OSE_SET23",$A$440,$B26="SAB_EPSA_SET23",$A$442,$B26="SAB_INS_SET23",$A$444,$B26="SIU_INF_JUL23",$A$446,$B26="SIU_ED_JUL23",$A$447,$B26="DER_JUN23",$A$448,$B26="CDHU_AGO23",$A$449,$B26="SIN_SV_SET23",$A$450,$B26="SIN_INS_SET23",$A$451,$B26="COTAÇÃO",0)</f>
        <v>0.28000000000000003</v>
      </c>
      <c r="E26" s="60" cm="1">
        <f t="array" ref="E26">_xlfn.IFS($B26="SAB_OSE_SET23",$A$441,$B26="SAB_EPSA_SET23",$A$443,$B26="SAB_INS_SET23",$A$445,$B26="SIU_INF_JUL23",0,$B26="SIU_ED_JUL23",0,$B26="DER_JUN23",0,$B26="CDHU_AGO23",0,$B26="SIN_SV_SET23",0,$B26="SIN_INS_SET23",0,$B26="COTAÇÃO",0)</f>
        <v>1.72</v>
      </c>
      <c r="F26" s="60" cm="1">
        <f t="array" ref="F26">_xlfn.IFS($B26="SAB_OSE_SET23",0,$B26="SAB_EPSA_SET23",0,AND($B26="SAB_INS_SET23",$A26="MAT")=TRUE,$A$454,AND($B26="SAB_INS_SET23",$A26&lt;&gt;"MAT")=TRUE,$A$453,AND($B26="SIU_INF_JUL23",$A26="MAT")=TRUE,$A$454,AND($B26="SIU_INF_JUL23",$A26&lt;&gt;"MAT")=TRUE,$A$453,AND($B26="SIU_ED_JUL23",$A26="MAT")=TRUE,$A$454,AND($B26="SIU_ED_JUL23",$A26&lt;&gt;"MAT")=TRUE,$A$453,$B26="DER_JUN23",0,$B26="CDHU_AGO23",0,AND($B26="SIN_SV_SET23",$A26="MAT")=TRUE,$A$454,AND($B26="SIN_SV_SET23",$A26&lt;&gt;"MAT")=TRUE,$A$453,AND($B26="SIN_INS_SET23",$A26="MAT")=TRUE,$A$454,AND($B26="SIN_INS_SET23",$A26&lt;&gt;"MAT")=TRUE,$A$453,AND($B26="COTAÇÃO",$A26="MAT")=TRUE,$A$454,AND($B26="COTAÇÃO",$A26&lt;&gt;"MAT")=TRUE,$A$453)</f>
        <v>0</v>
      </c>
      <c r="G26" s="60" cm="1">
        <f t="array" ref="G26">_xlfn.IFS($B26="SAB_OSE_SET23",0,$B26="SAB_EPSA_SET23",0,AND($B26="SAB_INS_SET23",$A26="MO")=TRUE,$A$455,AND($B26="SAB_INS_SET23",$A26&lt;&gt;"MO")=TRUE,0,AND($B26="SIU_INF_JUL23",$A26="MO")=TRUE,$A$455,AND($B26="SIU_INF_JUL23",$A26&lt;&gt;"MO")=TRUE,0,AND($B26="SIU_ED_JUL23",$A26="MO")=TRUE,$A$455,AND($B26="SIU_ED_JUL23",$A26&lt;&gt;"MO")=TRUE,0,$B26="DER_JUN23",0,$B26="CDHU_AGO23",0,AND($B26="SIN_SV_SET23",$A26="MO")=TRUE,$A$455,AND($B26="SIN_SV_SET23",$A26&lt;&gt;"MO")=TRUE,0,AND($B26="SIN_INS_SET23",$A26="MO")=TRUE,$A$455,AND($B26="SIN_INS_SET23",$A26&lt;&gt;"MO")=TRUE,0,AND($B26="COTAÇÃO",$A26="MO")=TRUE,$A$455,AND($B26="COTAÇÃO",$A26&lt;&gt;"MO")=TRUE,0)</f>
        <v>0</v>
      </c>
      <c r="H26" s="61" cm="1">
        <f t="array" ref="H26">ROUND(_xlfn.IFS(B26="SAB_OSE_SET23",VLOOKUP(C26,[12]SAB_OSE_SET23!A:N,7,FALSE),B26="SAB_EPSA_SET23",VLOOKUP(C26,[12]SAB_EPSA_SET23!A:F,4,FALSE),B26="SAB_INS_SET23",VLOOKUP(C26,[12]SAB_INS_SET23!A:F,4,FALSE),B26="SIU_INF_JUL23",VLOOKUP(C26,[12]SIU_INF_JUL23!A:F,4,FALSE),B26="SIU_ED_JUL23",VLOOKUP(C26,[12]SIU_ED_JUL23!A:F,4,FALSE),B26="SIU_INS_JUL23",VLOOKUP(C26,[12]SIU_INS_JUL23!A:F,4,FALSE),B26="DER_JUN23",VLOOKUP(C26,[12]DER_JUN23!A:F,4,FALSE),B26="CDHU_AGO23",VLOOKUP(C26,[12]CDHU_AGO23!A:F,4,FALSE),B26="DNIT_SV_JUL23",VLOOKUP(C26,[12]DNIT_SV_JUL23!A:F,4,FALSE),B26="DNIT_MAT_JUL23",VLOOKUP(C26,[12]DNIT_MAT_JUL23!A:F,4,FALSE),B26="SIN_SV_SET23",VLOOKUP(C26,[12]SIN_SV_SET23!G:L,5,FALSE),B26="SIN_INS_SET23",VLOOKUP(C26,[12]SIN_INS_SET23!A:F,5,FALSE),B26="COTAÇÃO",VLOOKUP(C26,[12]COTAÇÃO!$B:$G,6,FALSE))*(1+F26)*(1+G26),2)</f>
        <v>13.5</v>
      </c>
      <c r="I26" s="62">
        <f>ROUND((K443+K445+K446)*(1+K448),0)</f>
        <v>7469</v>
      </c>
      <c r="J26" s="39"/>
      <c r="K26" s="63"/>
      <c r="L26" s="64" t="str" cm="1">
        <f t="array" ref="L26">_xlfn.IFS(B26="SAB_OSE_SET23",VLOOKUP(C26,[12]SAB_OSE_SET23!A:N,5,FALSE),B26="SAB_EPSA_SET23",VLOOKUP(C26,[12]SAB_EPSA_SET23!A:F,2,FALSE),B26="SAB_INS_SET23",VLOOKUP(C26,[12]SAB_INS_SET23!A:F,2,FALSE),B26="SIU_INF_JUL23",VLOOKUP(C26,[12]SIU_INF_JUL23!A:F,2,FALSE),B26="SIU_ED_JUL23",VLOOKUP(C26,[12]SIU_ED_JUL23!A:F,2,FALSE),B26="SIU_INS_JUL23",VLOOKUP(C26,[12]SIU_INS_JUL23!A:F,2,FALSE),B26="DER_JUN23",VLOOKUP(C26,[12]DER_JUN23!A:F,2,FALSE),B26="CDHU_AGO23",VLOOKUP(C26,[12]CDHU_AGO23!A:F,2,FALSE),B26="DNIT_SV_JUL23",VLOOKUP(C26,[12]DNIT_SV_JUL23!A:F,2,FALSE),B26="DNIT_MAT_JUL23",VLOOKUP(C26,[12]DNIT_MAT_JUL23!A:F,2,FALSE),B26="SIN_SV_SET23",VLOOKUP(C26,[12]SIN_SV_SET23!G:L,2,FALSE),B26="SIN_INS_SET23",VLOOKUP(C26,[12]SIN_INS_SET23!A:F,2,FALSE),B26="COTAÇÃO",VLOOKUP(C26,[12]COTAÇÃO!$B:$G,3,FALSE))</f>
        <v>DETALHAMENTO DE PROJETO</v>
      </c>
      <c r="M26" s="65" t="str" cm="1">
        <f t="array" ref="M26">_xlfn.IFS(B26="SAB_OSE_SET23",VLOOKUP(C26,[12]SAB_OSE_SET23!A:N,6,FALSE),B26="SAB_EPSA_SET23",VLOOKUP(C26,[12]SAB_EPSA_SET23!A:F,3,FALSE),B26="SAB_INS_SET23",VLOOKUP(C26,[12]SAB_INS_SET23!A:F,3,FALSE),B26="SIU_INF_JUL23",VLOOKUP(C26,[12]SIU_INF_JUL23!A:F,3,FALSE),B26="SIU_ED_JUL23",VLOOKUP(C26,[12]SIU_ED_JUL23!A:F,3,FALSE),B26="SIU_INS_JUL23",VLOOKUP(C26,[12]SIU_INS_JUL23!A:F,3,FALSE),B26="DER_JUN23",VLOOKUP(C26,[12]DER_JUN23!A:F,3,FALSE),B26="CDHU_AGO23",VLOOKUP(C26,[12]CDHU_AGO23!A:F,3,FALSE),B26="DNIT_SV_JUL23",VLOOKUP(C26,[12]DNIT_SV_JUL23!A:F,3,FALSE),B26="DNIT_MAT_JUL23",VLOOKUP(C26,[12]DNIT_MAT_JUL23!A:F,3,FALSE),B26="SIN_SV_SET23",VLOOKUP(C26,[12]SIN_SV_SET23!G:L,3,FALSE),B26="SIN_INS_SET23",VLOOKUP(C26,[12]SIN_INS_SET23!A:F,3,FALSE),B26="COTAÇÃO",VLOOKUP(C26,[12]COTAÇÃO!$B:$G,4,FALSE))</f>
        <v>M</v>
      </c>
      <c r="N26" s="66">
        <f t="shared" ref="N26" si="229">R26+T26+V26+X26+Z26+AB26+AD26+AF26+AH26+AJ26++AL26+AN26+AP26+AR26+AT26+AV26+AX26+AZ26+BB26+BD26+BF26+BH26+BJ26+BL26</f>
        <v>7469</v>
      </c>
      <c r="O26" s="66">
        <f t="shared" ref="O26" si="230">ROUND(H26*I26,2)</f>
        <v>100831.5</v>
      </c>
      <c r="P26" s="67">
        <f t="shared" si="210"/>
        <v>0</v>
      </c>
      <c r="Q26" s="68"/>
      <c r="R26" s="61">
        <f>R25*$I26</f>
        <v>7469</v>
      </c>
      <c r="S26" s="67"/>
      <c r="T26" s="61">
        <f t="shared" ref="T26" si="231">T25*$I26</f>
        <v>0</v>
      </c>
      <c r="U26" s="67">
        <f t="shared" ref="U26" si="232">ROUND(T26*$H26,2)</f>
        <v>0</v>
      </c>
      <c r="V26" s="61">
        <f t="shared" ref="V26" si="233">V25*$I26</f>
        <v>0</v>
      </c>
      <c r="W26" s="67">
        <f t="shared" ref="W26" si="234">ROUND(V26*$H26,2)</f>
        <v>0</v>
      </c>
      <c r="X26" s="61">
        <f t="shared" ref="X26" si="235">X25*$I26</f>
        <v>0</v>
      </c>
      <c r="Y26" s="67">
        <f t="shared" ref="Y26" si="236">ROUND(X26*$H26,2)</f>
        <v>0</v>
      </c>
      <c r="Z26" s="61">
        <f t="shared" ref="Z26" si="237">Z25*$I26</f>
        <v>0</v>
      </c>
      <c r="AA26" s="67">
        <f t="shared" ref="AA26" si="238">ROUND(Z26*$H26,2)</f>
        <v>0</v>
      </c>
      <c r="AB26" s="61">
        <f t="shared" ref="AB26" si="239">AB25*$I26</f>
        <v>0</v>
      </c>
      <c r="AC26" s="67">
        <f t="shared" ref="AC26" si="240">ROUND(AB26*$H26,2)</f>
        <v>0</v>
      </c>
      <c r="AD26" s="61">
        <f t="shared" ref="AD26" si="241">AD25*$I26</f>
        <v>0</v>
      </c>
      <c r="AE26" s="67">
        <f t="shared" ref="AE26" si="242">ROUND(AD26*$H26,2)</f>
        <v>0</v>
      </c>
      <c r="AF26" s="61">
        <f t="shared" ref="AF26" si="243">AF25*$I26</f>
        <v>0</v>
      </c>
      <c r="AG26" s="67">
        <f t="shared" ref="AG26" si="244">ROUND(AF26*$H26,2)</f>
        <v>0</v>
      </c>
      <c r="AH26" s="61">
        <f t="shared" ref="AH26" si="245">AH25*$I26</f>
        <v>0</v>
      </c>
      <c r="AI26" s="67">
        <f t="shared" ref="AI26" si="246">ROUND(AH26*$H26,2)</f>
        <v>0</v>
      </c>
      <c r="AJ26" s="61">
        <f t="shared" ref="AJ26" si="247">AJ25*$I26</f>
        <v>0</v>
      </c>
      <c r="AK26" s="67">
        <f t="shared" ref="AK26" si="248">ROUND(AJ26*$H26,2)</f>
        <v>0</v>
      </c>
      <c r="AL26" s="61">
        <f t="shared" ref="AL26" si="249">AL25*$I26</f>
        <v>0</v>
      </c>
      <c r="AM26" s="67">
        <f t="shared" ref="AM26" si="250">ROUND(AL26*$H26,2)</f>
        <v>0</v>
      </c>
      <c r="AN26" s="61">
        <f t="shared" ref="AN26" si="251">AN25*$I26</f>
        <v>0</v>
      </c>
      <c r="AO26" s="67">
        <f t="shared" ref="AO26" si="252">ROUND(AN26*$H26,2)</f>
        <v>0</v>
      </c>
      <c r="AP26" s="61">
        <f t="shared" ref="AP26" si="253">AP25*$I26</f>
        <v>0</v>
      </c>
      <c r="AQ26" s="67">
        <f t="shared" ref="AQ26" si="254">ROUND(AP26*$H26,2)</f>
        <v>0</v>
      </c>
      <c r="AR26" s="61">
        <f t="shared" ref="AR26" si="255">AR25*$I26</f>
        <v>0</v>
      </c>
      <c r="AS26" s="67">
        <f t="shared" ref="AS26" si="256">ROUND(AR26*$H26,2)</f>
        <v>0</v>
      </c>
      <c r="AT26" s="61">
        <f t="shared" ref="AT26" si="257">AT25*$I26</f>
        <v>0</v>
      </c>
      <c r="AU26" s="67">
        <f t="shared" ref="AU26" si="258">ROUND(AT26*$H26,2)</f>
        <v>0</v>
      </c>
      <c r="AV26" s="61">
        <f t="shared" ref="AV26" si="259">AV25*$I26</f>
        <v>0</v>
      </c>
      <c r="AW26" s="67">
        <f t="shared" ref="AW26" si="260">ROUND(AV26*$H26,2)</f>
        <v>0</v>
      </c>
      <c r="AX26" s="61">
        <f t="shared" ref="AX26" si="261">AX25*$I26</f>
        <v>0</v>
      </c>
      <c r="AY26" s="67">
        <f t="shared" ref="AY26" si="262">ROUND(AX26*$H26,2)</f>
        <v>0</v>
      </c>
      <c r="AZ26" s="61">
        <f t="shared" ref="AZ26" si="263">AZ25*$I26</f>
        <v>0</v>
      </c>
      <c r="BA26" s="67">
        <f t="shared" ref="BA26" si="264">ROUND(AZ26*$H26,2)</f>
        <v>0</v>
      </c>
      <c r="BB26" s="61">
        <f t="shared" ref="BB26" si="265">BB25*$I26</f>
        <v>0</v>
      </c>
      <c r="BC26" s="67">
        <f t="shared" ref="BC26" si="266">ROUND(BB26*$H26,2)</f>
        <v>0</v>
      </c>
      <c r="BD26" s="61">
        <f t="shared" ref="BD26" si="267">BD25*$I26</f>
        <v>0</v>
      </c>
      <c r="BE26" s="67">
        <f t="shared" ref="BE26" si="268">ROUND(BD26*$H26,2)</f>
        <v>0</v>
      </c>
      <c r="BF26" s="61">
        <f t="shared" ref="BF26" si="269">BF25*$I26</f>
        <v>0</v>
      </c>
      <c r="BG26" s="67">
        <f t="shared" ref="BG26" si="270">ROUND(BF26*$H26,2)</f>
        <v>0</v>
      </c>
      <c r="BH26" s="61">
        <f t="shared" ref="BH26" si="271">BH25*$I26</f>
        <v>0</v>
      </c>
      <c r="BI26" s="67">
        <f t="shared" ref="BI26" si="272">ROUND(BH26*$H26,2)</f>
        <v>0</v>
      </c>
      <c r="BJ26" s="61">
        <f t="shared" ref="BJ26" si="273">BJ25*$I26</f>
        <v>0</v>
      </c>
      <c r="BK26" s="67">
        <f t="shared" ref="BK26" si="274">ROUND(BJ26*$H26,2)</f>
        <v>0</v>
      </c>
      <c r="BL26" s="61">
        <f t="shared" ref="BL26" si="275">BL25*$I26</f>
        <v>0</v>
      </c>
      <c r="BM26" s="67">
        <f t="shared" ref="BM26" si="276">ROUND(BL26*$H26,2)</f>
        <v>0</v>
      </c>
    </row>
    <row r="27" spans="1:65" s="47" customFormat="1" ht="30" x14ac:dyDescent="0.25">
      <c r="A27" s="36"/>
      <c r="B27" s="36"/>
      <c r="C27" s="36"/>
      <c r="D27" s="36"/>
      <c r="E27" s="36"/>
      <c r="F27" s="36"/>
      <c r="G27" s="36"/>
      <c r="H27" s="37"/>
      <c r="I27" s="38"/>
      <c r="J27" s="39"/>
      <c r="K27" s="40">
        <v>3</v>
      </c>
      <c r="L27" s="41" t="s">
        <v>34</v>
      </c>
      <c r="M27" s="42" t="s">
        <v>33</v>
      </c>
      <c r="N27" s="43"/>
      <c r="O27" s="43"/>
      <c r="P27" s="44">
        <f>P28+P32+P34+P36+P38+P40+P49+P56+P63+P70+P77+P79+P81+P83+P85+P87+P89</f>
        <v>2447791</v>
      </c>
      <c r="Q27" s="39"/>
      <c r="R27" s="45"/>
      <c r="S27" s="46">
        <f>S28+S32+S34+S36+S38+S40+S49+S56+S63+S70+S77+S79+S81+S83+S85+S87+S89</f>
        <v>2447791</v>
      </c>
      <c r="T27" s="45"/>
      <c r="U27" s="46">
        <f t="shared" ref="U27" si="277">U28+U32+U34+U36+U38+U40+U49+U56+U63+U70+U77+U79+U81+U83+U85+U87+U89</f>
        <v>0</v>
      </c>
      <c r="V27" s="45"/>
      <c r="W27" s="46">
        <f t="shared" ref="W27" si="278">W28+W32+W34+W36+W38+W40+W49+W56+W63+W70+W77+W79+W81+W83+W85+W87+W89</f>
        <v>0</v>
      </c>
      <c r="X27" s="45"/>
      <c r="Y27" s="46">
        <f t="shared" ref="Y27" si="279">Y28+Y32+Y34+Y36+Y38+Y40+Y49+Y56+Y63+Y70+Y77+Y79+Y81+Y83+Y85+Y87+Y89</f>
        <v>0</v>
      </c>
      <c r="Z27" s="45"/>
      <c r="AA27" s="46">
        <f t="shared" ref="AA27" si="280">AA28+AA32+AA34+AA36+AA38+AA40+AA49+AA56+AA63+AA70+AA77+AA79+AA81+AA83+AA85+AA87+AA89</f>
        <v>0</v>
      </c>
      <c r="AB27" s="45"/>
      <c r="AC27" s="46">
        <f t="shared" ref="AC27" si="281">AC28+AC32+AC34+AC36+AC38+AC40+AC49+AC56+AC63+AC70+AC77+AC79+AC81+AC83+AC85+AC87+AC89</f>
        <v>0</v>
      </c>
      <c r="AD27" s="45"/>
      <c r="AE27" s="46">
        <f t="shared" ref="AE27" si="282">AE28+AE32+AE34+AE36+AE38+AE40+AE49+AE56+AE63+AE70+AE77+AE79+AE81+AE83+AE85+AE87+AE89</f>
        <v>0</v>
      </c>
      <c r="AF27" s="45"/>
      <c r="AG27" s="46">
        <f t="shared" ref="AG27" si="283">AG28+AG32+AG34+AG36+AG38+AG40+AG49+AG56+AG63+AG70+AG77+AG79+AG81+AG83+AG85+AG87+AG89</f>
        <v>0</v>
      </c>
      <c r="AH27" s="45"/>
      <c r="AI27" s="46">
        <f t="shared" ref="AI27" si="284">AI28+AI32+AI34+AI36+AI38+AI40+AI49+AI56+AI63+AI70+AI77+AI79+AI81+AI83+AI85+AI87+AI89</f>
        <v>0</v>
      </c>
      <c r="AJ27" s="45"/>
      <c r="AK27" s="46">
        <f t="shared" ref="AK27" si="285">AK28+AK32+AK34+AK36+AK38+AK40+AK49+AK56+AK63+AK70+AK77+AK79+AK81+AK83+AK85+AK87+AK89</f>
        <v>0</v>
      </c>
      <c r="AL27" s="45"/>
      <c r="AM27" s="46">
        <f t="shared" ref="AM27" si="286">AM28+AM32+AM34+AM36+AM38+AM40+AM49+AM56+AM63+AM70+AM77+AM79+AM81+AM83+AM85+AM87+AM89</f>
        <v>0</v>
      </c>
      <c r="AN27" s="45"/>
      <c r="AO27" s="46">
        <f t="shared" ref="AO27" si="287">AO28+AO32+AO34+AO36+AO38+AO40+AO49+AO56+AO63+AO70+AO77+AO79+AO81+AO83+AO85+AO87+AO89</f>
        <v>0</v>
      </c>
      <c r="AP27" s="45"/>
      <c r="AQ27" s="46">
        <f t="shared" ref="AQ27" si="288">AQ28+AQ32+AQ34+AQ36+AQ38+AQ40+AQ49+AQ56+AQ63+AQ70+AQ77+AQ79+AQ81+AQ83+AQ85+AQ87+AQ89</f>
        <v>0</v>
      </c>
      <c r="AR27" s="45"/>
      <c r="AS27" s="46">
        <f t="shared" ref="AS27" si="289">AS28+AS32+AS34+AS36+AS38+AS40+AS49+AS56+AS63+AS70+AS77+AS79+AS81+AS83+AS85+AS87+AS89</f>
        <v>0</v>
      </c>
      <c r="AT27" s="45"/>
      <c r="AU27" s="46">
        <f t="shared" ref="AU27" si="290">AU28+AU32+AU34+AU36+AU38+AU40+AU49+AU56+AU63+AU70+AU77+AU79+AU81+AU83+AU85+AU87+AU89</f>
        <v>0</v>
      </c>
      <c r="AV27" s="45"/>
      <c r="AW27" s="46">
        <f t="shared" ref="AW27" si="291">AW28+AW32+AW34+AW36+AW38+AW40+AW49+AW56+AW63+AW70+AW77+AW79+AW81+AW83+AW85+AW87+AW89</f>
        <v>0</v>
      </c>
      <c r="AX27" s="45"/>
      <c r="AY27" s="46">
        <f t="shared" ref="AY27" si="292">AY28+AY32+AY34+AY36+AY38+AY40+AY49+AY56+AY63+AY70+AY77+AY79+AY81+AY83+AY85+AY87+AY89</f>
        <v>0</v>
      </c>
      <c r="AZ27" s="45"/>
      <c r="BA27" s="46">
        <f t="shared" ref="BA27" si="293">BA28+BA32+BA34+BA36+BA38+BA40+BA49+BA56+BA63+BA70+BA77+BA79+BA81+BA83+BA85+BA87+BA89</f>
        <v>0</v>
      </c>
      <c r="BB27" s="45"/>
      <c r="BC27" s="46">
        <f t="shared" ref="BC27" si="294">BC28+BC32+BC34+BC36+BC38+BC40+BC49+BC56+BC63+BC70+BC77+BC79+BC81+BC83+BC85+BC87+BC89</f>
        <v>0</v>
      </c>
      <c r="BD27" s="45"/>
      <c r="BE27" s="46">
        <f t="shared" ref="BE27" si="295">BE28+BE32+BE34+BE36+BE38+BE40+BE49+BE56+BE63+BE70+BE77+BE79+BE81+BE83+BE85+BE87+BE89</f>
        <v>0</v>
      </c>
      <c r="BF27" s="45"/>
      <c r="BG27" s="46">
        <f t="shared" ref="BG27" si="296">BG28+BG32+BG34+BG36+BG38+BG40+BG49+BG56+BG63+BG70+BG77+BG79+BG81+BG83+BG85+BG87+BG89</f>
        <v>0</v>
      </c>
      <c r="BH27" s="45"/>
      <c r="BI27" s="46">
        <f t="shared" ref="BI27" si="297">BI28+BI32+BI34+BI36+BI38+BI40+BI49+BI56+BI63+BI70+BI77+BI79+BI81+BI83+BI85+BI87+BI89</f>
        <v>0</v>
      </c>
      <c r="BJ27" s="45"/>
      <c r="BK27" s="46">
        <f t="shared" ref="BK27" si="298">BK28+BK32+BK34+BK36+BK38+BK40+BK49+BK56+BK63+BK70+BK77+BK79+BK81+BK83+BK85+BK87+BK89</f>
        <v>0</v>
      </c>
      <c r="BL27" s="45"/>
      <c r="BM27" s="46">
        <f t="shared" ref="BM27" si="299">BM28+BM32+BM34+BM36+BM38+BM40+BM49+BM56+BM63+BM70+BM77+BM79+BM81+BM83+BM85+BM87+BM89</f>
        <v>0</v>
      </c>
    </row>
    <row r="28" spans="1:65" s="47" customFormat="1" x14ac:dyDescent="0.25">
      <c r="A28" s="48"/>
      <c r="B28" s="48"/>
      <c r="C28" s="48"/>
      <c r="D28" s="48"/>
      <c r="E28" s="48"/>
      <c r="F28" s="48"/>
      <c r="G28" s="48"/>
      <c r="H28" s="49"/>
      <c r="I28" s="50"/>
      <c r="J28" s="39"/>
      <c r="K28" s="51" t="str">
        <f>CONCATENATE($K$27,".1")</f>
        <v>3.1</v>
      </c>
      <c r="L28" s="52" t="s">
        <v>35</v>
      </c>
      <c r="M28" s="53" t="s">
        <v>36</v>
      </c>
      <c r="N28" s="54">
        <f>R28+T28+V28+X28+Z28+AB28+AD28+AF28+AH28+AJ28++AL28+AN28+AP28+AR28+AT28+AV28+AX28+AZ28+BB28+BD28+BF28+BH28+BJ28+BL28</f>
        <v>7068</v>
      </c>
      <c r="O28" s="54">
        <f>SUM(O29:O31)</f>
        <v>2.46</v>
      </c>
      <c r="P28" s="55">
        <f t="shared" ref="P28:P91" si="300">S28+U28+W28+Y28+AA28+AC28+AE28+AG28+AI28+AK28++AM28+AO28+AQ28+AS28+AU28+AW28+AY28+BA28+BC28+BE28+BG28+BI28+BK28+BM28</f>
        <v>17387.28</v>
      </c>
      <c r="Q28" s="39"/>
      <c r="R28" s="56">
        <f>ROUND((K445+K446)*(1+$K$448),0)</f>
        <v>7068</v>
      </c>
      <c r="S28" s="57">
        <f>ROUND(R28*$O28,2)</f>
        <v>17387.28</v>
      </c>
      <c r="T28" s="56"/>
      <c r="U28" s="57">
        <f>ROUND(T28*$O28,2)</f>
        <v>0</v>
      </c>
      <c r="V28" s="56"/>
      <c r="W28" s="57">
        <f t="shared" ref="W28" si="301">ROUND(V28*$O28,2)</f>
        <v>0</v>
      </c>
      <c r="X28" s="56"/>
      <c r="Y28" s="57">
        <f t="shared" ref="Y28" si="302">ROUND(X28*$O28,2)</f>
        <v>0</v>
      </c>
      <c r="Z28" s="56"/>
      <c r="AA28" s="57">
        <f t="shared" ref="AA28" si="303">ROUND(Z28*$O28,2)</f>
        <v>0</v>
      </c>
      <c r="AB28" s="56"/>
      <c r="AC28" s="57">
        <f t="shared" ref="AC28" si="304">ROUND(AB28*$O28,2)</f>
        <v>0</v>
      </c>
      <c r="AD28" s="56"/>
      <c r="AE28" s="57">
        <f t="shared" ref="AE28" si="305">ROUND(AD28*$O28,2)</f>
        <v>0</v>
      </c>
      <c r="AF28" s="56"/>
      <c r="AG28" s="57">
        <f t="shared" ref="AG28" si="306">ROUND(AF28*$O28,2)</f>
        <v>0</v>
      </c>
      <c r="AH28" s="56"/>
      <c r="AI28" s="57">
        <f t="shared" ref="AI28" si="307">ROUND(AH28*$O28,2)</f>
        <v>0</v>
      </c>
      <c r="AJ28" s="56"/>
      <c r="AK28" s="57">
        <f t="shared" ref="AK28" si="308">ROUND(AJ28*$O28,2)</f>
        <v>0</v>
      </c>
      <c r="AL28" s="56"/>
      <c r="AM28" s="57">
        <f t="shared" ref="AM28" si="309">ROUND(AL28*$O28,2)</f>
        <v>0</v>
      </c>
      <c r="AN28" s="56"/>
      <c r="AO28" s="57">
        <f t="shared" ref="AO28" si="310">ROUND(AN28*$O28,2)</f>
        <v>0</v>
      </c>
      <c r="AP28" s="56"/>
      <c r="AQ28" s="57">
        <f t="shared" ref="AQ28" si="311">ROUND(AP28*$O28,2)</f>
        <v>0</v>
      </c>
      <c r="AR28" s="56"/>
      <c r="AS28" s="57">
        <f t="shared" ref="AS28" si="312">ROUND(AR28*$O28,2)</f>
        <v>0</v>
      </c>
      <c r="AT28" s="56"/>
      <c r="AU28" s="57">
        <f t="shared" ref="AU28" si="313">ROUND(AT28*$O28,2)</f>
        <v>0</v>
      </c>
      <c r="AV28" s="56"/>
      <c r="AW28" s="57">
        <f t="shared" ref="AW28" si="314">ROUND(AV28*$O28,2)</f>
        <v>0</v>
      </c>
      <c r="AX28" s="56"/>
      <c r="AY28" s="57">
        <f t="shared" ref="AY28" si="315">ROUND(AX28*$O28,2)</f>
        <v>0</v>
      </c>
      <c r="AZ28" s="56"/>
      <c r="BA28" s="57">
        <f t="shared" ref="BA28" si="316">ROUND(AZ28*$O28,2)</f>
        <v>0</v>
      </c>
      <c r="BB28" s="56"/>
      <c r="BC28" s="57">
        <f t="shared" ref="BC28" si="317">ROUND(BB28*$O28,2)</f>
        <v>0</v>
      </c>
      <c r="BD28" s="56"/>
      <c r="BE28" s="57">
        <f t="shared" ref="BE28" si="318">ROUND(BD28*$O28,2)</f>
        <v>0</v>
      </c>
      <c r="BF28" s="56"/>
      <c r="BG28" s="57">
        <f t="shared" ref="BG28" si="319">ROUND(BF28*$O28,2)</f>
        <v>0</v>
      </c>
      <c r="BH28" s="56"/>
      <c r="BI28" s="57">
        <f t="shared" ref="BI28" si="320">ROUND(BH28*$O28,2)</f>
        <v>0</v>
      </c>
      <c r="BJ28" s="56"/>
      <c r="BK28" s="57">
        <f t="shared" ref="BK28" si="321">ROUND(BJ28*$O28,2)</f>
        <v>0</v>
      </c>
      <c r="BL28" s="56"/>
      <c r="BM28" s="57">
        <f t="shared" ref="BM28" si="322">ROUND(BL28*$O28,2)</f>
        <v>0</v>
      </c>
    </row>
    <row r="29" spans="1:65" s="47" customFormat="1" x14ac:dyDescent="0.25">
      <c r="A29" s="58" t="s">
        <v>37</v>
      </c>
      <c r="B29" s="59" t="s">
        <v>31</v>
      </c>
      <c r="C29" s="59" t="str">
        <f>K28</f>
        <v>3.1</v>
      </c>
      <c r="D29" s="60" cm="1">
        <f t="array" ref="D29">_xlfn.IFS($B29="SAB_OSE_SET23",$A$440,$B29="SAB_EPSA_SET23",$A$442,$B29="SAB_INS_SET23",$A$444,$B29="SIU_INF_JUL23",$A$446,$B29="SIU_ED_JUL23",$A$447,$B29="DER_JUN23",$A$448,$B29="CDHU_AGO23",$A$449,$B29="SIN_SV_SET23",$A$450,$B29="SIN_INS_SET23",$A$451,$B29="COTAÇÃO",0)</f>
        <v>0</v>
      </c>
      <c r="E29" s="60" cm="1">
        <f t="array" ref="E29">_xlfn.IFS($B29="SAB_OSE_SET23",$A$441,$B29="SAB_EPSA_SET23",$A$443,$B29="SAB_INS_SET23",$A$445,$B29="SIU_INF_JUL23",0,$B29="SIU_ED_JUL23",0,$B29="DER_JUN23",0,$B29="CDHU_AGO23",0,$B29="SIN_SV_SET23",0,$B29="SIN_INS_SET23",0,$B29="COTAÇÃO",0)</f>
        <v>0</v>
      </c>
      <c r="F29" s="60" cm="1">
        <f t="array" ref="F29">_xlfn.IFS($B29="SAB_OSE_SET23",0,$B29="SAB_EPSA_SET23",0,AND($B29="SAB_INS_SET23",$A29="MAT")=TRUE,$A$454,AND($B29="SAB_INS_SET23",$A29&lt;&gt;"MAT")=TRUE,$A$453,AND($B29="SIU_INF_JUL23",$A29="MAT")=TRUE,$A$454,AND($B29="SIU_INF_JUL23",$A29&lt;&gt;"MAT")=TRUE,$A$453,AND($B29="SIU_ED_JUL23",$A29="MAT")=TRUE,$A$454,AND($B29="SIU_ED_JUL23",$A29&lt;&gt;"MAT")=TRUE,$A$453,$B29="DER_JUN23",0,$B29="CDHU_AGO23",0,AND($B29="SIN_SV_SET23",$A29="MAT")=TRUE,$A$454,AND($B29="SIN_SV_SET23",$A29&lt;&gt;"MAT")=TRUE,$A$453,AND($B29="SIN_INS_SET23",$A29="MAT")=TRUE,$A$454,AND($B29="SIN_INS_SET23",$A29&lt;&gt;"MAT")=TRUE,$A$453,AND($B29="COTAÇÃO",$A29="MAT")=TRUE,$A$454,AND($B29="COTAÇÃO",$A29&lt;&gt;"MAT")=TRUE,$A$453)</f>
        <v>0.2</v>
      </c>
      <c r="G29" s="60" cm="1">
        <f t="array" ref="G29">_xlfn.IFS($B29="SAB_OSE_SET23",0,$B29="SAB_EPSA_SET23",0,AND($B29="SAB_INS_SET23",$A29="MO")=TRUE,$A$455,AND($B29="SAB_INS_SET23",$A29&lt;&gt;"MO")=TRUE,0,AND($B29="SIU_INF_JUL23",$A29="MO")=TRUE,$A$455,AND($B29="SIU_INF_JUL23",$A29&lt;&gt;"MO")=TRUE,0,AND($B29="SIU_ED_JUL23",$A29="MO")=TRUE,$A$455,AND($B29="SIU_ED_JUL23",$A29&lt;&gt;"MO")=TRUE,0,$B29="DER_JUN23",0,$B29="CDHU_AGO23",0,AND($B29="SIN_SV_SET23",$A29="MO")=TRUE,$A$455,AND($B29="SIN_SV_SET23",$A29&lt;&gt;"MO")=TRUE,0,AND($B29="SIN_INS_SET23",$A29="MO")=TRUE,$A$455,AND($B29="SIN_INS_SET23",$A29&lt;&gt;"MO")=TRUE,0,AND($B29="COTAÇÃO",$A29="MO")=TRUE,$A$455,AND($B29="COTAÇÃO",$A29&lt;&gt;"MO")=TRUE,0)</f>
        <v>0</v>
      </c>
      <c r="H29" s="61" cm="1">
        <f t="array" ref="H29">ROUND(_xlfn.IFS(B29="SAB_OSE_SET23",VLOOKUP(C29,[12]SAB_OSE_SET23!A:N,7,FALSE),B29="SAB_EPSA_SET23",VLOOKUP(C29,[12]SAB_EPSA_SET23!A:F,4,FALSE),B29="SAB_INS_SET23",VLOOKUP(C29,[12]SAB_INS_SET23!A:F,4,FALSE),B29="SIU_INF_JUL23",VLOOKUP(C29,[12]SIU_INF_JUL23!A:F,4,FALSE),B29="SIU_ED_JUL23",VLOOKUP(C29,[12]SIU_ED_JUL23!A:F,4,FALSE),B29="SIU_INS_JUL23",VLOOKUP(C29,[12]SIU_INS_JUL23!A:F,4,FALSE),B29="DER_JUN23",VLOOKUP(C29,[12]DER_JUN23!A:F,4,FALSE),B29="CDHU_AGO23",VLOOKUP(C29,[12]CDHU_AGO23!A:F,4,FALSE),B29="DNIT_SV_JUL23",VLOOKUP(C29,[12]DNIT_SV_JUL23!A:F,4,FALSE),B29="DNIT_MAT_JUL23",VLOOKUP(C29,[12]DNIT_MAT_JUL23!A:F,4,FALSE),B29="SIN_SV_SET23",VLOOKUP(C29,[12]SIN_SV_SET23!G:L,5,FALSE),B29="SIN_INS_SET23",VLOOKUP(C29,[12]SIN_INS_SET23!A:F,5,FALSE),B29="COTAÇÃO",VLOOKUP(C29,[12]COTAÇÃO!$B:$G,6,FALSE))*(1+F29)*(1+G29),2)</f>
        <v>1.18</v>
      </c>
      <c r="I29" s="62">
        <v>1</v>
      </c>
      <c r="J29" s="39"/>
      <c r="K29" s="63"/>
      <c r="L29" s="64" t="str" cm="1">
        <f t="array" ref="L29">_xlfn.IFS(B29="SAB_OSE_SET23",VLOOKUP(C29,[12]SAB_OSE_SET23!A:N,5,FALSE),B29="SAB_EPSA_SET23",VLOOKUP(C29,[12]SAB_EPSA_SET23!A:F,2,FALSE),B29="SAB_INS_SET23",VLOOKUP(C29,[12]SAB_INS_SET23!A:F,2,FALSE),B29="SIU_INF_JUL23",VLOOKUP(C29,[12]SIU_INF_JUL23!A:F,2,FALSE),B29="SIU_ED_JUL23",VLOOKUP(C29,[12]SIU_ED_JUL23!A:F,2,FALSE),B29="SIU_INS_JUL23",VLOOKUP(C29,[12]SIU_INS_JUL23!A:F,2,FALSE),B29="DER_JUN23",VLOOKUP(C29,[12]DER_JUN23!A:F,2,FALSE),B29="CDHU_AGO23",VLOOKUP(C29,[12]CDHU_AGO23!A:F,2,FALSE),B29="DNIT_SV_JUL23",VLOOKUP(C29,[12]DNIT_SV_JUL23!A:F,2,FALSE),B29="DNIT_MAT_JUL23",VLOOKUP(C29,[12]DNIT_MAT_JUL23!A:F,2,FALSE),B29="SIN_SV_SET23",VLOOKUP(C29,[12]SIN_SV_SET23!G:L,2,FALSE),B29="SIN_INS_SET23",VLOOKUP(C29,[12]SIN_INS_SET23!A:F,2,FALSE),B29="COTAÇÃO",VLOOKUP(C29,[12]COTAÇÃO!$B:$G,3,FALSE))</f>
        <v>Fita plástica de aviso de rota de cabos elétricos</v>
      </c>
      <c r="M29" s="65" t="str" cm="1">
        <f t="array" ref="M29">_xlfn.IFS(B29="SAB_OSE_SET23",VLOOKUP(C29,[12]SAB_OSE_SET23!A:N,6,FALSE),B29="SAB_EPSA_SET23",VLOOKUP(C29,[12]SAB_EPSA_SET23!A:F,3,FALSE),B29="SAB_INS_SET23",VLOOKUP(C29,[12]SAB_INS_SET23!A:F,3,FALSE),B29="SIU_INF_JUL23",VLOOKUP(C29,[12]SIU_INF_JUL23!A:F,3,FALSE),B29="SIU_ED_JUL23",VLOOKUP(C29,[12]SIU_ED_JUL23!A:F,3,FALSE),B29="SIU_INS_JUL23",VLOOKUP(C29,[12]SIU_INS_JUL23!A:F,3,FALSE),B29="DER_JUN23",VLOOKUP(C29,[12]DER_JUN23!A:F,3,FALSE),B29="CDHU_AGO23",VLOOKUP(C29,[12]CDHU_AGO23!A:F,3,FALSE),B29="DNIT_SV_JUL23",VLOOKUP(C29,[12]DNIT_SV_JUL23!A:F,3,FALSE),B29="DNIT_MAT_JUL23",VLOOKUP(C29,[12]DNIT_MAT_JUL23!A:F,3,FALSE),B29="SIN_SV_SET23",VLOOKUP(C29,[12]SIN_SV_SET23!G:L,3,FALSE),B29="SIN_INS_SET23",VLOOKUP(C29,[12]SIN_INS_SET23!A:F,3,FALSE),B29="COTAÇÃO",VLOOKUP(C29,[12]COTAÇÃO!$B:$G,4,FALSE))</f>
        <v>m</v>
      </c>
      <c r="N29" s="66">
        <f t="shared" ref="N29:N31" si="323">R29+T29+V29+X29+Z29+AB29+AD29+AF29+AH29+AJ29++AL29+AN29+AP29+AR29+AT29+AV29+AX29+AZ29+BB29+BD29+BF29+BH29+BJ29+BL29</f>
        <v>7068</v>
      </c>
      <c r="O29" s="66">
        <f t="shared" ref="O29:O31" si="324">ROUND(H29*I29,2)</f>
        <v>1.18</v>
      </c>
      <c r="P29" s="67">
        <f t="shared" si="300"/>
        <v>0</v>
      </c>
      <c r="Q29" s="68"/>
      <c r="R29" s="61">
        <f>R28*$I29</f>
        <v>7068</v>
      </c>
      <c r="S29" s="67"/>
      <c r="T29" s="61">
        <f t="shared" ref="T29" si="325">T28*$I29</f>
        <v>0</v>
      </c>
      <c r="U29" s="67">
        <f t="shared" ref="U29:U31" si="326">ROUND(T29*$H29,2)</f>
        <v>0</v>
      </c>
      <c r="V29" s="61">
        <f t="shared" ref="V29" si="327">V28*$I29</f>
        <v>0</v>
      </c>
      <c r="W29" s="67">
        <f t="shared" ref="W29:W31" si="328">ROUND(V29*$H29,2)</f>
        <v>0</v>
      </c>
      <c r="X29" s="61">
        <f t="shared" ref="X29" si="329">X28*$I29</f>
        <v>0</v>
      </c>
      <c r="Y29" s="67">
        <f t="shared" ref="Y29:Y31" si="330">ROUND(X29*$H29,2)</f>
        <v>0</v>
      </c>
      <c r="Z29" s="61">
        <f t="shared" ref="Z29" si="331">Z28*$I29</f>
        <v>0</v>
      </c>
      <c r="AA29" s="67">
        <f t="shared" ref="AA29:AA31" si="332">ROUND(Z29*$H29,2)</f>
        <v>0</v>
      </c>
      <c r="AB29" s="61">
        <f t="shared" ref="AB29" si="333">AB28*$I29</f>
        <v>0</v>
      </c>
      <c r="AC29" s="67">
        <f t="shared" ref="AC29:AC31" si="334">ROUND(AB29*$H29,2)</f>
        <v>0</v>
      </c>
      <c r="AD29" s="61">
        <f t="shared" ref="AD29" si="335">AD28*$I29</f>
        <v>0</v>
      </c>
      <c r="AE29" s="67">
        <f t="shared" ref="AE29:AE31" si="336">ROUND(AD29*$H29,2)</f>
        <v>0</v>
      </c>
      <c r="AF29" s="61">
        <f t="shared" ref="AF29" si="337">AF28*$I29</f>
        <v>0</v>
      </c>
      <c r="AG29" s="67">
        <f t="shared" ref="AG29:AG31" si="338">ROUND(AF29*$H29,2)</f>
        <v>0</v>
      </c>
      <c r="AH29" s="61">
        <f t="shared" ref="AH29" si="339">AH28*$I29</f>
        <v>0</v>
      </c>
      <c r="AI29" s="67">
        <f t="shared" ref="AI29:AI31" si="340">ROUND(AH29*$H29,2)</f>
        <v>0</v>
      </c>
      <c r="AJ29" s="61">
        <f t="shared" ref="AJ29" si="341">AJ28*$I29</f>
        <v>0</v>
      </c>
      <c r="AK29" s="67">
        <f t="shared" ref="AK29:AK31" si="342">ROUND(AJ29*$H29,2)</f>
        <v>0</v>
      </c>
      <c r="AL29" s="61">
        <f t="shared" ref="AL29" si="343">AL28*$I29</f>
        <v>0</v>
      </c>
      <c r="AM29" s="67">
        <f t="shared" ref="AM29:AM31" si="344">ROUND(AL29*$H29,2)</f>
        <v>0</v>
      </c>
      <c r="AN29" s="61">
        <f t="shared" ref="AN29" si="345">AN28*$I29</f>
        <v>0</v>
      </c>
      <c r="AO29" s="67">
        <f t="shared" ref="AO29:AO31" si="346">ROUND(AN29*$H29,2)</f>
        <v>0</v>
      </c>
      <c r="AP29" s="61">
        <f t="shared" ref="AP29" si="347">AP28*$I29</f>
        <v>0</v>
      </c>
      <c r="AQ29" s="67">
        <f t="shared" ref="AQ29:AQ31" si="348">ROUND(AP29*$H29,2)</f>
        <v>0</v>
      </c>
      <c r="AR29" s="61">
        <f t="shared" ref="AR29" si="349">AR28*$I29</f>
        <v>0</v>
      </c>
      <c r="AS29" s="67">
        <f t="shared" ref="AS29:AS31" si="350">ROUND(AR29*$H29,2)</f>
        <v>0</v>
      </c>
      <c r="AT29" s="61">
        <f t="shared" ref="AT29" si="351">AT28*$I29</f>
        <v>0</v>
      </c>
      <c r="AU29" s="67">
        <f t="shared" ref="AU29:AU31" si="352">ROUND(AT29*$H29,2)</f>
        <v>0</v>
      </c>
      <c r="AV29" s="61">
        <f t="shared" ref="AV29" si="353">AV28*$I29</f>
        <v>0</v>
      </c>
      <c r="AW29" s="67">
        <f t="shared" ref="AW29:AW31" si="354">ROUND(AV29*$H29,2)</f>
        <v>0</v>
      </c>
      <c r="AX29" s="61">
        <f t="shared" ref="AX29" si="355">AX28*$I29</f>
        <v>0</v>
      </c>
      <c r="AY29" s="67">
        <f t="shared" ref="AY29:AY31" si="356">ROUND(AX29*$H29,2)</f>
        <v>0</v>
      </c>
      <c r="AZ29" s="61">
        <f t="shared" ref="AZ29" si="357">AZ28*$I29</f>
        <v>0</v>
      </c>
      <c r="BA29" s="67">
        <f t="shared" ref="BA29:BA31" si="358">ROUND(AZ29*$H29,2)</f>
        <v>0</v>
      </c>
      <c r="BB29" s="61">
        <f t="shared" ref="BB29" si="359">BB28*$I29</f>
        <v>0</v>
      </c>
      <c r="BC29" s="67">
        <f t="shared" ref="BC29:BC31" si="360">ROUND(BB29*$H29,2)</f>
        <v>0</v>
      </c>
      <c r="BD29" s="61">
        <f t="shared" ref="BD29" si="361">BD28*$I29</f>
        <v>0</v>
      </c>
      <c r="BE29" s="67">
        <f t="shared" ref="BE29:BE31" si="362">ROUND(BD29*$H29,2)</f>
        <v>0</v>
      </c>
      <c r="BF29" s="61">
        <f t="shared" ref="BF29" si="363">BF28*$I29</f>
        <v>0</v>
      </c>
      <c r="BG29" s="67">
        <f t="shared" ref="BG29:BG31" si="364">ROUND(BF29*$H29,2)</f>
        <v>0</v>
      </c>
      <c r="BH29" s="61">
        <f t="shared" ref="BH29" si="365">BH28*$I29</f>
        <v>0</v>
      </c>
      <c r="BI29" s="67">
        <f t="shared" ref="BI29:BI31" si="366">ROUND(BH29*$H29,2)</f>
        <v>0</v>
      </c>
      <c r="BJ29" s="61">
        <f t="shared" ref="BJ29" si="367">BJ28*$I29</f>
        <v>0</v>
      </c>
      <c r="BK29" s="67">
        <f t="shared" ref="BK29:BK31" si="368">ROUND(BJ29*$H29,2)</f>
        <v>0</v>
      </c>
      <c r="BL29" s="61">
        <f t="shared" ref="BL29" si="369">BL28*$I29</f>
        <v>0</v>
      </c>
      <c r="BM29" s="67">
        <f t="shared" ref="BM29:BM31" si="370">ROUND(BL29*$H29,2)</f>
        <v>0</v>
      </c>
    </row>
    <row r="30" spans="1:65" s="47" customFormat="1" x14ac:dyDescent="0.25">
      <c r="A30" s="58" t="s">
        <v>26</v>
      </c>
      <c r="B30" s="59" t="s">
        <v>28</v>
      </c>
      <c r="C30" s="59" t="s">
        <v>38</v>
      </c>
      <c r="D30" s="60" cm="1">
        <f t="array" ref="D30">_xlfn.IFS($B30="SAB_OSE_SET23",$A$440,$B30="SAB_EPSA_SET23",$A$442,$B30="SAB_INS_SET23",$A$444,$B30="SIU_INF_JUL23",$A$446,$B30="SIU_ED_JUL23",$A$447,$B30="DER_JUN23",$A$448,$B30="CDHU_AGO23",$A$449,$B30="SIN_SV_SET23",$A$450,$B30="SIN_INS_SET23",$A$451,$B30="COTAÇÃO",0)</f>
        <v>0</v>
      </c>
      <c r="E30" s="60" cm="1">
        <f t="array" ref="E30">_xlfn.IFS($B30="SAB_OSE_SET23",$A$441,$B30="SAB_EPSA_SET23",$A$443,$B30="SAB_INS_SET23",$A$445,$B30="SIU_INF_JUL23",0,$B30="SIU_ED_JUL23",0,$B30="DER_JUN23",0,$B30="CDHU_AGO23",0,$B30="SIN_SV_SET23",0,$B30="SIN_INS_SET23",0,$B30="COTAÇÃO",0)</f>
        <v>0</v>
      </c>
      <c r="F30" s="60" cm="1">
        <f t="array" ref="F30">_xlfn.IFS($B30="SAB_OSE_SET23",0,$B30="SAB_EPSA_SET23",0,AND($B30="SAB_INS_SET23",$A30="MAT")=TRUE,$A$454,AND($B30="SAB_INS_SET23",$A30&lt;&gt;"MAT")=TRUE,$A$453,AND($B30="SIU_INF_JUL23",$A30="MAT")=TRUE,$A$454,AND($B30="SIU_INF_JUL23",$A30&lt;&gt;"MAT")=TRUE,$A$453,AND($B30="SIU_ED_JUL23",$A30="MAT")=TRUE,$A$454,AND($B30="SIU_ED_JUL23",$A30&lt;&gt;"MAT")=TRUE,$A$453,$B30="DER_JUN23",0,$B30="CDHU_AGO23",0,AND($B30="SIN_SV_SET23",$A30="MAT")=TRUE,$A$454,AND($B30="SIN_SV_SET23",$A30&lt;&gt;"MAT")=TRUE,$A$453,AND($B30="SIN_INS_SET23",$A30="MAT")=TRUE,$A$454,AND($B30="SIN_INS_SET23",$A30&lt;&gt;"MAT")=TRUE,$A$453,AND($B30="COTAÇÃO",$A30="MAT")=TRUE,$A$454,AND($B30="COTAÇÃO",$A30&lt;&gt;"MAT")=TRUE,$A$453)</f>
        <v>0.28000000000000003</v>
      </c>
      <c r="G30" s="60" cm="1">
        <f t="array" ref="G30">_xlfn.IFS($B30="SAB_OSE_SET23",0,$B30="SAB_EPSA_SET23",0,AND($B30="SAB_INS_SET23",$A30="MO")=TRUE,$A$455,AND($B30="SAB_INS_SET23",$A30&lt;&gt;"MO")=TRUE,0,AND($B30="SIU_INF_JUL23",$A30="MO")=TRUE,$A$455,AND($B30="SIU_INF_JUL23",$A30&lt;&gt;"MO")=TRUE,0,AND($B30="SIU_ED_JUL23",$A30="MO")=TRUE,$A$455,AND($B30="SIU_ED_JUL23",$A30&lt;&gt;"MO")=TRUE,0,$B30="DER_JUN23",0,$B30="CDHU_AGO23",0,AND($B30="SIN_SV_SET23",$A30="MO")=TRUE,$A$455,AND($B30="SIN_SV_SET23",$A30&lt;&gt;"MO")=TRUE,0,AND($B30="SIN_INS_SET23",$A30="MO")=TRUE,$A$455,AND($B30="SIN_INS_SET23",$A30&lt;&gt;"MO")=TRUE,0,AND($B30="COTAÇÃO",$A30="MO")=TRUE,$A$455,AND($B30="COTAÇÃO",$A30&lt;&gt;"MO")=TRUE,0)</f>
        <v>1.72</v>
      </c>
      <c r="H30" s="61" cm="1">
        <f t="array" ref="H30">ROUND(_xlfn.IFS(B30="SAB_OSE_SET23",VLOOKUP(C30,[12]SAB_OSE_SET23!A:N,7,FALSE),B30="SAB_EPSA_SET23",VLOOKUP(C30,[12]SAB_EPSA_SET23!A:F,4,FALSE),B30="SAB_INS_SET23",VLOOKUP(C30,[12]SAB_INS_SET23!A:F,4,FALSE),B30="SIU_INF_JUL23",VLOOKUP(C30,[12]SIU_INF_JUL23!A:F,4,FALSE),B30="SIU_ED_JUL23",VLOOKUP(C30,[12]SIU_ED_JUL23!A:F,4,FALSE),B30="SIU_INS_JUL23",VLOOKUP(C30,[12]SIU_INS_JUL23!A:F,4,FALSE),B30="DER_JUN23",VLOOKUP(C30,[12]DER_JUN23!A:F,4,FALSE),B30="CDHU_AGO23",VLOOKUP(C30,[12]CDHU_AGO23!A:F,4,FALSE),B30="DNIT_SV_JUL23",VLOOKUP(C30,[12]DNIT_SV_JUL23!A:F,4,FALSE),B30="DNIT_MAT_JUL23",VLOOKUP(C30,[12]DNIT_MAT_JUL23!A:F,4,FALSE),B30="SIN_SV_SET23",VLOOKUP(C30,[12]SIN_SV_SET23!G:L,5,FALSE),B30="SIN_INS_SET23",VLOOKUP(C30,[12]SIN_INS_SET23!A:F,5,FALSE),B30="COTAÇÃO",VLOOKUP(C30,[12]COTAÇÃO!$B:$G,6,FALSE))*(1+F30)*(1+G30),2)</f>
        <v>76.209999999999994</v>
      </c>
      <c r="I30" s="62">
        <v>0.01</v>
      </c>
      <c r="J30" s="39"/>
      <c r="K30" s="63"/>
      <c r="L30" s="64" t="str" cm="1">
        <f t="array" ref="L30">_xlfn.IFS(B30="SAB_OSE_SET23",VLOOKUP(C30,[12]SAB_OSE_SET23!A:N,5,FALSE),B30="SAB_EPSA_SET23",VLOOKUP(C30,[12]SAB_EPSA_SET23!A:F,2,FALSE),B30="SAB_INS_SET23",VLOOKUP(C30,[12]SAB_INS_SET23!A:F,2,FALSE),B30="SIU_INF_JUL23",VLOOKUP(C30,[12]SIU_INF_JUL23!A:F,2,FALSE),B30="SIU_ED_JUL23",VLOOKUP(C30,[12]SIU_ED_JUL23!A:F,2,FALSE),B30="SIU_INS_JUL23",VLOOKUP(C30,[12]SIU_INS_JUL23!A:F,2,FALSE),B30="DER_JUN23",VLOOKUP(C30,[12]DER_JUN23!A:F,2,FALSE),B30="CDHU_AGO23",VLOOKUP(C30,[12]CDHU_AGO23!A:F,2,FALSE),B30="DNIT_SV_JUL23",VLOOKUP(C30,[12]DNIT_SV_JUL23!A:F,2,FALSE),B30="DNIT_MAT_JUL23",VLOOKUP(C30,[12]DNIT_MAT_JUL23!A:F,2,FALSE),B30="SIN_SV_SET23",VLOOKUP(C30,[12]SIN_SV_SET23!G:L,2,FALSE),B30="SIN_INS_SET23",VLOOKUP(C30,[12]SIN_INS_SET23!A:F,2,FALSE),B30="COTAÇÃO",VLOOKUP(C30,[12]COTAÇÃO!$B:$G,3,FALSE))</f>
        <v>TÉCNICO ELETRICISTA</v>
      </c>
      <c r="M30" s="65" t="str" cm="1">
        <f t="array" ref="M30">_xlfn.IFS(B30="SAB_OSE_SET23",VLOOKUP(C30,[12]SAB_OSE_SET23!A:N,6,FALSE),B30="SAB_EPSA_SET23",VLOOKUP(C30,[12]SAB_EPSA_SET23!A:F,3,FALSE),B30="SAB_INS_SET23",VLOOKUP(C30,[12]SAB_INS_SET23!A:F,3,FALSE),B30="SIU_INF_JUL23",VLOOKUP(C30,[12]SIU_INF_JUL23!A:F,3,FALSE),B30="SIU_ED_JUL23",VLOOKUP(C30,[12]SIU_ED_JUL23!A:F,3,FALSE),B30="SIU_INS_JUL23",VLOOKUP(C30,[12]SIU_INS_JUL23!A:F,3,FALSE),B30="DER_JUN23",VLOOKUP(C30,[12]DER_JUN23!A:F,3,FALSE),B30="CDHU_AGO23",VLOOKUP(C30,[12]CDHU_AGO23!A:F,3,FALSE),B30="DNIT_SV_JUL23",VLOOKUP(C30,[12]DNIT_SV_JUL23!A:F,3,FALSE),B30="DNIT_MAT_JUL23",VLOOKUP(C30,[12]DNIT_MAT_JUL23!A:F,3,FALSE),B30="SIN_SV_SET23",VLOOKUP(C30,[12]SIN_SV_SET23!G:L,3,FALSE),B30="SIN_INS_SET23",VLOOKUP(C30,[12]SIN_INS_SET23!A:F,3,FALSE),B30="COTAÇÃO",VLOOKUP(C30,[12]COTAÇÃO!$B:$G,4,FALSE))</f>
        <v>H</v>
      </c>
      <c r="N30" s="66">
        <f t="shared" si="323"/>
        <v>70.680000000000007</v>
      </c>
      <c r="O30" s="66">
        <f t="shared" si="324"/>
        <v>0.76</v>
      </c>
      <c r="P30" s="67">
        <f t="shared" si="300"/>
        <v>0</v>
      </c>
      <c r="Q30" s="68"/>
      <c r="R30" s="61">
        <f>R28*$I30</f>
        <v>70.680000000000007</v>
      </c>
      <c r="S30" s="67"/>
      <c r="T30" s="61">
        <f t="shared" ref="T30" si="371">T28*$I30</f>
        <v>0</v>
      </c>
      <c r="U30" s="67">
        <f t="shared" si="326"/>
        <v>0</v>
      </c>
      <c r="V30" s="61">
        <f t="shared" ref="V30" si="372">V28*$I30</f>
        <v>0</v>
      </c>
      <c r="W30" s="67">
        <f t="shared" si="328"/>
        <v>0</v>
      </c>
      <c r="X30" s="61">
        <f t="shared" ref="X30" si="373">X28*$I30</f>
        <v>0</v>
      </c>
      <c r="Y30" s="67">
        <f t="shared" si="330"/>
        <v>0</v>
      </c>
      <c r="Z30" s="61">
        <f t="shared" ref="Z30" si="374">Z28*$I30</f>
        <v>0</v>
      </c>
      <c r="AA30" s="67">
        <f t="shared" si="332"/>
        <v>0</v>
      </c>
      <c r="AB30" s="61">
        <f t="shared" ref="AB30" si="375">AB28*$I30</f>
        <v>0</v>
      </c>
      <c r="AC30" s="67">
        <f t="shared" si="334"/>
        <v>0</v>
      </c>
      <c r="AD30" s="61">
        <f t="shared" ref="AD30" si="376">AD28*$I30</f>
        <v>0</v>
      </c>
      <c r="AE30" s="67">
        <f t="shared" si="336"/>
        <v>0</v>
      </c>
      <c r="AF30" s="61">
        <f t="shared" ref="AF30" si="377">AF28*$I30</f>
        <v>0</v>
      </c>
      <c r="AG30" s="67">
        <f t="shared" si="338"/>
        <v>0</v>
      </c>
      <c r="AH30" s="61">
        <f t="shared" ref="AH30" si="378">AH28*$I30</f>
        <v>0</v>
      </c>
      <c r="AI30" s="67">
        <f t="shared" si="340"/>
        <v>0</v>
      </c>
      <c r="AJ30" s="61">
        <f t="shared" ref="AJ30" si="379">AJ28*$I30</f>
        <v>0</v>
      </c>
      <c r="AK30" s="67">
        <f t="shared" si="342"/>
        <v>0</v>
      </c>
      <c r="AL30" s="61">
        <f t="shared" ref="AL30" si="380">AL28*$I30</f>
        <v>0</v>
      </c>
      <c r="AM30" s="67">
        <f t="shared" si="344"/>
        <v>0</v>
      </c>
      <c r="AN30" s="61">
        <f t="shared" ref="AN30" si="381">AN28*$I30</f>
        <v>0</v>
      </c>
      <c r="AO30" s="67">
        <f t="shared" si="346"/>
        <v>0</v>
      </c>
      <c r="AP30" s="61">
        <f t="shared" ref="AP30" si="382">AP28*$I30</f>
        <v>0</v>
      </c>
      <c r="AQ30" s="67">
        <f t="shared" si="348"/>
        <v>0</v>
      </c>
      <c r="AR30" s="61">
        <f t="shared" ref="AR30" si="383">AR28*$I30</f>
        <v>0</v>
      </c>
      <c r="AS30" s="67">
        <f t="shared" si="350"/>
        <v>0</v>
      </c>
      <c r="AT30" s="61">
        <f t="shared" ref="AT30" si="384">AT28*$I30</f>
        <v>0</v>
      </c>
      <c r="AU30" s="67">
        <f t="shared" si="352"/>
        <v>0</v>
      </c>
      <c r="AV30" s="61">
        <f t="shared" ref="AV30" si="385">AV28*$I30</f>
        <v>0</v>
      </c>
      <c r="AW30" s="67">
        <f t="shared" si="354"/>
        <v>0</v>
      </c>
      <c r="AX30" s="61">
        <f t="shared" ref="AX30" si="386">AX28*$I30</f>
        <v>0</v>
      </c>
      <c r="AY30" s="67">
        <f t="shared" si="356"/>
        <v>0</v>
      </c>
      <c r="AZ30" s="61">
        <f t="shared" ref="AZ30" si="387">AZ28*$I30</f>
        <v>0</v>
      </c>
      <c r="BA30" s="67">
        <f t="shared" si="358"/>
        <v>0</v>
      </c>
      <c r="BB30" s="61">
        <f t="shared" ref="BB30" si="388">BB28*$I30</f>
        <v>0</v>
      </c>
      <c r="BC30" s="67">
        <f t="shared" si="360"/>
        <v>0</v>
      </c>
      <c r="BD30" s="61">
        <f t="shared" ref="BD30" si="389">BD28*$I30</f>
        <v>0</v>
      </c>
      <c r="BE30" s="67">
        <f t="shared" si="362"/>
        <v>0</v>
      </c>
      <c r="BF30" s="61">
        <f t="shared" ref="BF30" si="390">BF28*$I30</f>
        <v>0</v>
      </c>
      <c r="BG30" s="67">
        <f t="shared" si="364"/>
        <v>0</v>
      </c>
      <c r="BH30" s="61">
        <f t="shared" ref="BH30" si="391">BH28*$I30</f>
        <v>0</v>
      </c>
      <c r="BI30" s="67">
        <f t="shared" si="366"/>
        <v>0</v>
      </c>
      <c r="BJ30" s="61">
        <f t="shared" ref="BJ30" si="392">BJ28*$I30</f>
        <v>0</v>
      </c>
      <c r="BK30" s="67">
        <f t="shared" si="368"/>
        <v>0</v>
      </c>
      <c r="BL30" s="61">
        <f t="shared" ref="BL30" si="393">BL28*$I30</f>
        <v>0</v>
      </c>
      <c r="BM30" s="67">
        <f t="shared" si="370"/>
        <v>0</v>
      </c>
    </row>
    <row r="31" spans="1:65" s="47" customFormat="1" x14ac:dyDescent="0.25">
      <c r="A31" s="58" t="s">
        <v>26</v>
      </c>
      <c r="B31" s="59" t="s">
        <v>28</v>
      </c>
      <c r="C31" s="59" t="s">
        <v>39</v>
      </c>
      <c r="D31" s="60" cm="1">
        <f t="array" ref="D31">_xlfn.IFS($B31="SAB_OSE_SET23",$A$440,$B31="SAB_EPSA_SET23",$A$442,$B31="SAB_INS_SET23",$A$444,$B31="SIU_INF_JUL23",$A$446,$B31="SIU_ED_JUL23",$A$447,$B31="DER_JUN23",$A$448,$B31="CDHU_AGO23",$A$449,$B31="SIN_SV_SET23",$A$450,$B31="SIN_INS_SET23",$A$451,$B31="COTAÇÃO",0)</f>
        <v>0</v>
      </c>
      <c r="E31" s="60" cm="1">
        <f t="array" ref="E31">_xlfn.IFS($B31="SAB_OSE_SET23",$A$441,$B31="SAB_EPSA_SET23",$A$443,$B31="SAB_INS_SET23",$A$445,$B31="SIU_INF_JUL23",0,$B31="SIU_ED_JUL23",0,$B31="DER_JUN23",0,$B31="CDHU_AGO23",0,$B31="SIN_SV_SET23",0,$B31="SIN_INS_SET23",0,$B31="COTAÇÃO",0)</f>
        <v>0</v>
      </c>
      <c r="F31" s="60" cm="1">
        <f t="array" ref="F31">_xlfn.IFS($B31="SAB_OSE_SET23",0,$B31="SAB_EPSA_SET23",0,AND($B31="SAB_INS_SET23",$A31="MAT")=TRUE,$A$454,AND($B31="SAB_INS_SET23",$A31&lt;&gt;"MAT")=TRUE,$A$453,AND($B31="SIU_INF_JUL23",$A31="MAT")=TRUE,$A$454,AND($B31="SIU_INF_JUL23",$A31&lt;&gt;"MAT")=TRUE,$A$453,AND($B31="SIU_ED_JUL23",$A31="MAT")=TRUE,$A$454,AND($B31="SIU_ED_JUL23",$A31&lt;&gt;"MAT")=TRUE,$A$453,$B31="DER_JUN23",0,$B31="CDHU_AGO23",0,AND($B31="SIN_SV_SET23",$A31="MAT")=TRUE,$A$454,AND($B31="SIN_SV_SET23",$A31&lt;&gt;"MAT")=TRUE,$A$453,AND($B31="SIN_INS_SET23",$A31="MAT")=TRUE,$A$454,AND($B31="SIN_INS_SET23",$A31&lt;&gt;"MAT")=TRUE,$A$453,AND($B31="COTAÇÃO",$A31="MAT")=TRUE,$A$454,AND($B31="COTAÇÃO",$A31&lt;&gt;"MAT")=TRUE,$A$453)</f>
        <v>0.28000000000000003</v>
      </c>
      <c r="G31" s="60" cm="1">
        <f t="array" ref="G31">_xlfn.IFS($B31="SAB_OSE_SET23",0,$B31="SAB_EPSA_SET23",0,AND($B31="SAB_INS_SET23",$A31="MO")=TRUE,$A$455,AND($B31="SAB_INS_SET23",$A31&lt;&gt;"MO")=TRUE,0,AND($B31="SIU_INF_JUL23",$A31="MO")=TRUE,$A$455,AND($B31="SIU_INF_JUL23",$A31&lt;&gt;"MO")=TRUE,0,AND($B31="SIU_ED_JUL23",$A31="MO")=TRUE,$A$455,AND($B31="SIU_ED_JUL23",$A31&lt;&gt;"MO")=TRUE,0,$B31="DER_JUN23",0,$B31="CDHU_AGO23",0,AND($B31="SIN_SV_SET23",$A31="MO")=TRUE,$A$455,AND($B31="SIN_SV_SET23",$A31&lt;&gt;"MO")=TRUE,0,AND($B31="SIN_INS_SET23",$A31="MO")=TRUE,$A$455,AND($B31="SIN_INS_SET23",$A31&lt;&gt;"MO")=TRUE,0,AND($B31="COTAÇÃO",$A31="MO")=TRUE,$A$455,AND($B31="COTAÇÃO",$A31&lt;&gt;"MO")=TRUE,0)</f>
        <v>1.72</v>
      </c>
      <c r="H31" s="61" cm="1">
        <f t="array" ref="H31">ROUND(_xlfn.IFS(B31="SAB_OSE_SET23",VLOOKUP(C31,[12]SAB_OSE_SET23!A:N,7,FALSE),B31="SAB_EPSA_SET23",VLOOKUP(C31,[12]SAB_EPSA_SET23!A:F,4,FALSE),B31="SAB_INS_SET23",VLOOKUP(C31,[12]SAB_INS_SET23!A:F,4,FALSE),B31="SIU_INF_JUL23",VLOOKUP(C31,[12]SIU_INF_JUL23!A:F,4,FALSE),B31="SIU_ED_JUL23",VLOOKUP(C31,[12]SIU_ED_JUL23!A:F,4,FALSE),B31="SIU_INS_JUL23",VLOOKUP(C31,[12]SIU_INS_JUL23!A:F,4,FALSE),B31="DER_JUN23",VLOOKUP(C31,[12]DER_JUN23!A:F,4,FALSE),B31="CDHU_AGO23",VLOOKUP(C31,[12]CDHU_AGO23!A:F,4,FALSE),B31="DNIT_SV_JUL23",VLOOKUP(C31,[12]DNIT_SV_JUL23!A:F,4,FALSE),B31="DNIT_MAT_JUL23",VLOOKUP(C31,[12]DNIT_MAT_JUL23!A:F,4,FALSE),B31="SIN_SV_SET23",VLOOKUP(C31,[12]SIN_SV_SET23!G:L,5,FALSE),B31="SIN_INS_SET23",VLOOKUP(C31,[12]SIN_INS_SET23!A:F,5,FALSE),B31="COTAÇÃO",VLOOKUP(C31,[12]COTAÇÃO!$B:$G,6,FALSE))*(1+F31)*(1+G31),2)</f>
        <v>51.88</v>
      </c>
      <c r="I31" s="62">
        <v>0.01</v>
      </c>
      <c r="J31" s="39"/>
      <c r="K31" s="63"/>
      <c r="L31" s="64" t="str" cm="1">
        <f t="array" ref="L31">_xlfn.IFS(B31="SAB_OSE_SET23",VLOOKUP(C31,[12]SAB_OSE_SET23!A:N,5,FALSE),B31="SAB_EPSA_SET23",VLOOKUP(C31,[12]SAB_EPSA_SET23!A:F,2,FALSE),B31="SAB_INS_SET23",VLOOKUP(C31,[12]SAB_INS_SET23!A:F,2,FALSE),B31="SIU_INF_JUL23",VLOOKUP(C31,[12]SIU_INF_JUL23!A:F,2,FALSE),B31="SIU_ED_JUL23",VLOOKUP(C31,[12]SIU_ED_JUL23!A:F,2,FALSE),B31="SIU_INS_JUL23",VLOOKUP(C31,[12]SIU_INS_JUL23!A:F,2,FALSE),B31="DER_JUN23",VLOOKUP(C31,[12]DER_JUN23!A:F,2,FALSE),B31="CDHU_AGO23",VLOOKUP(C31,[12]CDHU_AGO23!A:F,2,FALSE),B31="DNIT_SV_JUL23",VLOOKUP(C31,[12]DNIT_SV_JUL23!A:F,2,FALSE),B31="DNIT_MAT_JUL23",VLOOKUP(C31,[12]DNIT_MAT_JUL23!A:F,2,FALSE),B31="SIN_SV_SET23",VLOOKUP(C31,[12]SIN_SV_SET23!G:L,2,FALSE),B31="SIN_INS_SET23",VLOOKUP(C31,[12]SIN_INS_SET23!A:F,2,FALSE),B31="COTAÇÃO",VLOOKUP(C31,[12]COTAÇÃO!$B:$G,3,FALSE))</f>
        <v>ELETRICISTA</v>
      </c>
      <c r="M31" s="65" t="str" cm="1">
        <f t="array" ref="M31">_xlfn.IFS(B31="SAB_OSE_SET23",VLOOKUP(C31,[12]SAB_OSE_SET23!A:N,6,FALSE),B31="SAB_EPSA_SET23",VLOOKUP(C31,[12]SAB_EPSA_SET23!A:F,3,FALSE),B31="SAB_INS_SET23",VLOOKUP(C31,[12]SAB_INS_SET23!A:F,3,FALSE),B31="SIU_INF_JUL23",VLOOKUP(C31,[12]SIU_INF_JUL23!A:F,3,FALSE),B31="SIU_ED_JUL23",VLOOKUP(C31,[12]SIU_ED_JUL23!A:F,3,FALSE),B31="SIU_INS_JUL23",VLOOKUP(C31,[12]SIU_INS_JUL23!A:F,3,FALSE),B31="DER_JUN23",VLOOKUP(C31,[12]DER_JUN23!A:F,3,FALSE),B31="CDHU_AGO23",VLOOKUP(C31,[12]CDHU_AGO23!A:F,3,FALSE),B31="DNIT_SV_JUL23",VLOOKUP(C31,[12]DNIT_SV_JUL23!A:F,3,FALSE),B31="DNIT_MAT_JUL23",VLOOKUP(C31,[12]DNIT_MAT_JUL23!A:F,3,FALSE),B31="SIN_SV_SET23",VLOOKUP(C31,[12]SIN_SV_SET23!G:L,3,FALSE),B31="SIN_INS_SET23",VLOOKUP(C31,[12]SIN_INS_SET23!A:F,3,FALSE),B31="COTAÇÃO",VLOOKUP(C31,[12]COTAÇÃO!$B:$G,4,FALSE))</f>
        <v>H</v>
      </c>
      <c r="N31" s="66">
        <f t="shared" si="323"/>
        <v>70.680000000000007</v>
      </c>
      <c r="O31" s="66">
        <f t="shared" si="324"/>
        <v>0.52</v>
      </c>
      <c r="P31" s="67">
        <f t="shared" si="300"/>
        <v>0</v>
      </c>
      <c r="Q31" s="68"/>
      <c r="R31" s="61">
        <f>R28*$I31</f>
        <v>70.680000000000007</v>
      </c>
      <c r="S31" s="67"/>
      <c r="T31" s="61">
        <f t="shared" ref="T31" si="394">T28*$I31</f>
        <v>0</v>
      </c>
      <c r="U31" s="67">
        <f t="shared" si="326"/>
        <v>0</v>
      </c>
      <c r="V31" s="61">
        <f t="shared" ref="V31" si="395">V28*$I31</f>
        <v>0</v>
      </c>
      <c r="W31" s="67">
        <f t="shared" si="328"/>
        <v>0</v>
      </c>
      <c r="X31" s="61">
        <f t="shared" ref="X31" si="396">X28*$I31</f>
        <v>0</v>
      </c>
      <c r="Y31" s="67">
        <f t="shared" si="330"/>
        <v>0</v>
      </c>
      <c r="Z31" s="61">
        <f t="shared" ref="Z31" si="397">Z28*$I31</f>
        <v>0</v>
      </c>
      <c r="AA31" s="67">
        <f t="shared" si="332"/>
        <v>0</v>
      </c>
      <c r="AB31" s="61">
        <f t="shared" ref="AB31" si="398">AB28*$I31</f>
        <v>0</v>
      </c>
      <c r="AC31" s="67">
        <f t="shared" si="334"/>
        <v>0</v>
      </c>
      <c r="AD31" s="61">
        <f t="shared" ref="AD31" si="399">AD28*$I31</f>
        <v>0</v>
      </c>
      <c r="AE31" s="67">
        <f t="shared" si="336"/>
        <v>0</v>
      </c>
      <c r="AF31" s="61">
        <f t="shared" ref="AF31" si="400">AF28*$I31</f>
        <v>0</v>
      </c>
      <c r="AG31" s="67">
        <f t="shared" si="338"/>
        <v>0</v>
      </c>
      <c r="AH31" s="61">
        <f t="shared" ref="AH31" si="401">AH28*$I31</f>
        <v>0</v>
      </c>
      <c r="AI31" s="67">
        <f t="shared" si="340"/>
        <v>0</v>
      </c>
      <c r="AJ31" s="61">
        <f t="shared" ref="AJ31" si="402">AJ28*$I31</f>
        <v>0</v>
      </c>
      <c r="AK31" s="67">
        <f t="shared" si="342"/>
        <v>0</v>
      </c>
      <c r="AL31" s="61">
        <f t="shared" ref="AL31" si="403">AL28*$I31</f>
        <v>0</v>
      </c>
      <c r="AM31" s="67">
        <f t="shared" si="344"/>
        <v>0</v>
      </c>
      <c r="AN31" s="61">
        <f t="shared" ref="AN31" si="404">AN28*$I31</f>
        <v>0</v>
      </c>
      <c r="AO31" s="67">
        <f t="shared" si="346"/>
        <v>0</v>
      </c>
      <c r="AP31" s="61">
        <f t="shared" ref="AP31" si="405">AP28*$I31</f>
        <v>0</v>
      </c>
      <c r="AQ31" s="67">
        <f t="shared" si="348"/>
        <v>0</v>
      </c>
      <c r="AR31" s="61">
        <f t="shared" ref="AR31" si="406">AR28*$I31</f>
        <v>0</v>
      </c>
      <c r="AS31" s="67">
        <f t="shared" si="350"/>
        <v>0</v>
      </c>
      <c r="AT31" s="61">
        <f t="shared" ref="AT31" si="407">AT28*$I31</f>
        <v>0</v>
      </c>
      <c r="AU31" s="67">
        <f t="shared" si="352"/>
        <v>0</v>
      </c>
      <c r="AV31" s="61">
        <f t="shared" ref="AV31" si="408">AV28*$I31</f>
        <v>0</v>
      </c>
      <c r="AW31" s="67">
        <f t="shared" si="354"/>
        <v>0</v>
      </c>
      <c r="AX31" s="61">
        <f t="shared" ref="AX31" si="409">AX28*$I31</f>
        <v>0</v>
      </c>
      <c r="AY31" s="67">
        <f t="shared" si="356"/>
        <v>0</v>
      </c>
      <c r="AZ31" s="61">
        <f t="shared" ref="AZ31" si="410">AZ28*$I31</f>
        <v>0</v>
      </c>
      <c r="BA31" s="67">
        <f t="shared" si="358"/>
        <v>0</v>
      </c>
      <c r="BB31" s="61">
        <f t="shared" ref="BB31" si="411">BB28*$I31</f>
        <v>0</v>
      </c>
      <c r="BC31" s="67">
        <f t="shared" si="360"/>
        <v>0</v>
      </c>
      <c r="BD31" s="61">
        <f t="shared" ref="BD31" si="412">BD28*$I31</f>
        <v>0</v>
      </c>
      <c r="BE31" s="67">
        <f t="shared" si="362"/>
        <v>0</v>
      </c>
      <c r="BF31" s="61">
        <f t="shared" ref="BF31" si="413">BF28*$I31</f>
        <v>0</v>
      </c>
      <c r="BG31" s="67">
        <f t="shared" si="364"/>
        <v>0</v>
      </c>
      <c r="BH31" s="61">
        <f t="shared" ref="BH31" si="414">BH28*$I31</f>
        <v>0</v>
      </c>
      <c r="BI31" s="67">
        <f t="shared" si="366"/>
        <v>0</v>
      </c>
      <c r="BJ31" s="61">
        <f t="shared" ref="BJ31" si="415">BJ28*$I31</f>
        <v>0</v>
      </c>
      <c r="BK31" s="67">
        <f t="shared" si="368"/>
        <v>0</v>
      </c>
      <c r="BL31" s="61">
        <f t="shared" ref="BL31" si="416">BL28*$I31</f>
        <v>0</v>
      </c>
      <c r="BM31" s="67">
        <f t="shared" si="370"/>
        <v>0</v>
      </c>
    </row>
    <row r="32" spans="1:65" s="47" customFormat="1" x14ac:dyDescent="0.25">
      <c r="A32" s="48"/>
      <c r="B32" s="48"/>
      <c r="C32" s="48"/>
      <c r="D32" s="48"/>
      <c r="E32" s="48"/>
      <c r="F32" s="48"/>
      <c r="G32" s="48"/>
      <c r="H32" s="49"/>
      <c r="I32" s="50"/>
      <c r="J32" s="39"/>
      <c r="K32" s="51" t="str">
        <f>CONCATENATE($K$27,".2")</f>
        <v>3.2</v>
      </c>
      <c r="L32" s="52" t="s">
        <v>40</v>
      </c>
      <c r="M32" s="53" t="s">
        <v>41</v>
      </c>
      <c r="N32" s="54">
        <f>R32+T32+V32+X32+Z32+AB32+AD32+AF32+AH32+AJ32++AL32+AN32+AP32+AR32+AT32+AV32+AX32+AZ32+BB32+BD32+BF32+BH32+BJ32+BL32</f>
        <v>4716</v>
      </c>
      <c r="O32" s="54">
        <f>SUM(O33:O33)</f>
        <v>23.88</v>
      </c>
      <c r="P32" s="55">
        <f t="shared" si="300"/>
        <v>112618.08</v>
      </c>
      <c r="Q32" s="39"/>
      <c r="R32" s="56">
        <f>ROUND((K450*K446+K451*K445)*K468*(1+K448),0)</f>
        <v>4716</v>
      </c>
      <c r="S32" s="57">
        <f>ROUND(R32*$O32,2)</f>
        <v>112618.08</v>
      </c>
      <c r="T32" s="56"/>
      <c r="U32" s="57">
        <f>ROUND(T32*$O32,2)</f>
        <v>0</v>
      </c>
      <c r="V32" s="56"/>
      <c r="W32" s="57">
        <f t="shared" ref="W32" si="417">ROUND(V32*$O32,2)</f>
        <v>0</v>
      </c>
      <c r="X32" s="56"/>
      <c r="Y32" s="57">
        <f t="shared" ref="Y32" si="418">ROUND(X32*$O32,2)</f>
        <v>0</v>
      </c>
      <c r="Z32" s="56"/>
      <c r="AA32" s="57">
        <f t="shared" ref="AA32" si="419">ROUND(Z32*$O32,2)</f>
        <v>0</v>
      </c>
      <c r="AB32" s="56"/>
      <c r="AC32" s="57">
        <f t="shared" ref="AC32" si="420">ROUND(AB32*$O32,2)</f>
        <v>0</v>
      </c>
      <c r="AD32" s="56"/>
      <c r="AE32" s="57">
        <f t="shared" ref="AE32" si="421">ROUND(AD32*$O32,2)</f>
        <v>0</v>
      </c>
      <c r="AF32" s="56"/>
      <c r="AG32" s="57">
        <f t="shared" ref="AG32" si="422">ROUND(AF32*$O32,2)</f>
        <v>0</v>
      </c>
      <c r="AH32" s="56"/>
      <c r="AI32" s="57">
        <f t="shared" ref="AI32" si="423">ROUND(AH32*$O32,2)</f>
        <v>0</v>
      </c>
      <c r="AJ32" s="56"/>
      <c r="AK32" s="57">
        <f t="shared" ref="AK32" si="424">ROUND(AJ32*$O32,2)</f>
        <v>0</v>
      </c>
      <c r="AL32" s="56"/>
      <c r="AM32" s="57">
        <f t="shared" ref="AM32" si="425">ROUND(AL32*$O32,2)</f>
        <v>0</v>
      </c>
      <c r="AN32" s="56"/>
      <c r="AO32" s="57">
        <f t="shared" ref="AO32" si="426">ROUND(AN32*$O32,2)</f>
        <v>0</v>
      </c>
      <c r="AP32" s="56"/>
      <c r="AQ32" s="57">
        <f t="shared" ref="AQ32" si="427">ROUND(AP32*$O32,2)</f>
        <v>0</v>
      </c>
      <c r="AR32" s="56"/>
      <c r="AS32" s="57">
        <f t="shared" ref="AS32" si="428">ROUND(AR32*$O32,2)</f>
        <v>0</v>
      </c>
      <c r="AT32" s="56"/>
      <c r="AU32" s="57">
        <f t="shared" ref="AU32" si="429">ROUND(AT32*$O32,2)</f>
        <v>0</v>
      </c>
      <c r="AV32" s="56"/>
      <c r="AW32" s="57">
        <f t="shared" ref="AW32" si="430">ROUND(AV32*$O32,2)</f>
        <v>0</v>
      </c>
      <c r="AX32" s="56"/>
      <c r="AY32" s="57">
        <f t="shared" ref="AY32" si="431">ROUND(AX32*$O32,2)</f>
        <v>0</v>
      </c>
      <c r="AZ32" s="56"/>
      <c r="BA32" s="57">
        <f t="shared" ref="BA32" si="432">ROUND(AZ32*$O32,2)</f>
        <v>0</v>
      </c>
      <c r="BB32" s="56"/>
      <c r="BC32" s="57">
        <f t="shared" ref="BC32" si="433">ROUND(BB32*$O32,2)</f>
        <v>0</v>
      </c>
      <c r="BD32" s="56"/>
      <c r="BE32" s="57">
        <f t="shared" ref="BE32" si="434">ROUND(BD32*$O32,2)</f>
        <v>0</v>
      </c>
      <c r="BF32" s="56"/>
      <c r="BG32" s="57">
        <f t="shared" ref="BG32" si="435">ROUND(BF32*$O32,2)</f>
        <v>0</v>
      </c>
      <c r="BH32" s="56"/>
      <c r="BI32" s="57">
        <f t="shared" ref="BI32" si="436">ROUND(BH32*$O32,2)</f>
        <v>0</v>
      </c>
      <c r="BJ32" s="56"/>
      <c r="BK32" s="57">
        <f t="shared" ref="BK32" si="437">ROUND(BJ32*$O32,2)</f>
        <v>0</v>
      </c>
      <c r="BL32" s="56"/>
      <c r="BM32" s="57">
        <f t="shared" ref="BM32" si="438">ROUND(BL32*$O32,2)</f>
        <v>0</v>
      </c>
    </row>
    <row r="33" spans="1:65" s="47" customFormat="1" x14ac:dyDescent="0.25">
      <c r="A33" s="58" t="s">
        <v>22</v>
      </c>
      <c r="B33" s="59" t="s">
        <v>23</v>
      </c>
      <c r="C33" s="59">
        <v>70090003</v>
      </c>
      <c r="D33" s="60" cm="1">
        <f t="array" ref="D33">_xlfn.IFS($B33="SAB_OSE_SET23",$A$440,$B33="SAB_EPSA_SET23",$A$442,$B33="SAB_INS_SET23",$A$444,$B33="SIU_INF_JUL23",$A$446,$B33="SIU_ED_JUL23",$A$447,$B33="DER_JUN23",$A$448,$B33="CDHU_AGO23",$A$449,$B33="SIN_SV_SET23",$A$450,$B33="SIN_INS_SET23",$A$451,$B33="COTAÇÃO",0)</f>
        <v>0.28000000000000003</v>
      </c>
      <c r="E33" s="60" cm="1">
        <f t="array" ref="E33">_xlfn.IFS($B33="SAB_OSE_SET23",$A$441,$B33="SAB_EPSA_SET23",$A$443,$B33="SAB_INS_SET23",$A$445,$B33="SIU_INF_JUL23",0,$B33="SIU_ED_JUL23",0,$B33="DER_JUN23",0,$B33="CDHU_AGO23",0,$B33="SIN_SV_SET23",0,$B33="SIN_INS_SET23",0,$B33="COTAÇÃO",0)</f>
        <v>1.72</v>
      </c>
      <c r="F33" s="60" cm="1">
        <f t="array" ref="F33">_xlfn.IFS($B33="SAB_OSE_SET23",0,$B33="SAB_EPSA_SET23",0,AND($B33="SAB_INS_SET23",$A33="MAT")=TRUE,$A$454,AND($B33="SAB_INS_SET23",$A33&lt;&gt;"MAT")=TRUE,$A$453,AND($B33="SIU_INF_JUL23",$A33="MAT")=TRUE,$A$454,AND($B33="SIU_INF_JUL23",$A33&lt;&gt;"MAT")=TRUE,$A$453,AND($B33="SIU_ED_JUL23",$A33="MAT")=TRUE,$A$454,AND($B33="SIU_ED_JUL23",$A33&lt;&gt;"MAT")=TRUE,$A$453,$B33="DER_JUN23",0,$B33="CDHU_AGO23",0,AND($B33="SIN_SV_SET23",$A33="MAT")=TRUE,$A$454,AND($B33="SIN_SV_SET23",$A33&lt;&gt;"MAT")=TRUE,$A$453,AND($B33="SIN_INS_SET23",$A33="MAT")=TRUE,$A$454,AND($B33="SIN_INS_SET23",$A33&lt;&gt;"MAT")=TRUE,$A$453,AND($B33="COTAÇÃO",$A33="MAT")=TRUE,$A$454,AND($B33="COTAÇÃO",$A33&lt;&gt;"MAT")=TRUE,$A$453)</f>
        <v>0</v>
      </c>
      <c r="G33" s="60" cm="1">
        <f t="array" ref="G33">_xlfn.IFS($B33="SAB_OSE_SET23",0,$B33="SAB_EPSA_SET23",0,AND($B33="SAB_INS_SET23",$A33="MO")=TRUE,$A$455,AND($B33="SAB_INS_SET23",$A33&lt;&gt;"MO")=TRUE,0,AND($B33="SIU_INF_JUL23",$A33="MO")=TRUE,$A$455,AND($B33="SIU_INF_JUL23",$A33&lt;&gt;"MO")=TRUE,0,AND($B33="SIU_ED_JUL23",$A33="MO")=TRUE,$A$455,AND($B33="SIU_ED_JUL23",$A33&lt;&gt;"MO")=TRUE,0,$B33="DER_JUN23",0,$B33="CDHU_AGO23",0,AND($B33="SIN_SV_SET23",$A33="MO")=TRUE,$A$455,AND($B33="SIN_SV_SET23",$A33&lt;&gt;"MO")=TRUE,0,AND($B33="SIN_INS_SET23",$A33="MO")=TRUE,$A$455,AND($B33="SIN_INS_SET23",$A33&lt;&gt;"MO")=TRUE,0,AND($B33="COTAÇÃO",$A33="MO")=TRUE,$A$455,AND($B33="COTAÇÃO",$A33&lt;&gt;"MO")=TRUE,0)</f>
        <v>0</v>
      </c>
      <c r="H33" s="61" cm="1">
        <f t="array" ref="H33">ROUND(_xlfn.IFS(B33="SAB_OSE_SET23",VLOOKUP(C33,[12]SAB_OSE_SET23!A:N,7,FALSE),B33="SAB_EPSA_SET23",VLOOKUP(C33,[12]SAB_EPSA_SET23!A:F,4,FALSE),B33="SAB_INS_SET23",VLOOKUP(C33,[12]SAB_INS_SET23!A:F,4,FALSE),B33="SIU_INF_JUL23",VLOOKUP(C33,[12]SIU_INF_JUL23!A:F,4,FALSE),B33="SIU_ED_JUL23",VLOOKUP(C33,[12]SIU_ED_JUL23!A:F,4,FALSE),B33="SIU_INS_JUL23",VLOOKUP(C33,[12]SIU_INS_JUL23!A:F,4,FALSE),B33="DER_JUN23",VLOOKUP(C33,[12]DER_JUN23!A:F,4,FALSE),B33="CDHU_AGO23",VLOOKUP(C33,[12]CDHU_AGO23!A:F,4,FALSE),B33="DNIT_SV_JUL23",VLOOKUP(C33,[12]DNIT_SV_JUL23!A:F,4,FALSE),B33="DNIT_MAT_JUL23",VLOOKUP(C33,[12]DNIT_MAT_JUL23!A:F,4,FALSE),B33="SIN_SV_SET23",VLOOKUP(C33,[12]SIN_SV_SET23!G:L,5,FALSE),B33="SIN_INS_SET23",VLOOKUP(C33,[12]SIN_INS_SET23!A:F,5,FALSE),B33="COTAÇÃO",VLOOKUP(C33,[12]COTAÇÃO!$B:$G,6,FALSE))*(1+F33)*(1+G33),2)</f>
        <v>23.88</v>
      </c>
      <c r="I33" s="62">
        <v>1</v>
      </c>
      <c r="J33" s="39"/>
      <c r="K33" s="63"/>
      <c r="L33" s="64" t="str" cm="1">
        <f t="array" ref="L33">_xlfn.IFS(B33="SAB_OSE_SET23",VLOOKUP(C33,[12]SAB_OSE_SET23!A:N,5,FALSE),B33="SAB_EPSA_SET23",VLOOKUP(C33,[12]SAB_EPSA_SET23!A:F,2,FALSE),B33="SAB_INS_SET23",VLOOKUP(C33,[12]SAB_INS_SET23!A:F,2,FALSE),B33="SIU_INF_JUL23",VLOOKUP(C33,[12]SIU_INF_JUL23!A:F,2,FALSE),B33="SIU_ED_JUL23",VLOOKUP(C33,[12]SIU_ED_JUL23!A:F,2,FALSE),B33="SIU_INS_JUL23",VLOOKUP(C33,[12]SIU_INS_JUL23!A:F,2,FALSE),B33="DER_JUN23",VLOOKUP(C33,[12]DER_JUN23!A:F,2,FALSE),B33="CDHU_AGO23",VLOOKUP(C33,[12]CDHU_AGO23!A:F,2,FALSE),B33="DNIT_SV_JUL23",VLOOKUP(C33,[12]DNIT_SV_JUL23!A:F,2,FALSE),B33="DNIT_MAT_JUL23",VLOOKUP(C33,[12]DNIT_MAT_JUL23!A:F,2,FALSE),B33="SIN_SV_SET23",VLOOKUP(C33,[12]SIN_SV_SET23!G:L,2,FALSE),B33="SIN_INS_SET23",VLOOKUP(C33,[12]SIN_INS_SET23!A:F,2,FALSE),B33="COTAÇÃO",VLOOKUP(C33,[12]COTAÇÃO!$B:$G,3,FALSE))</f>
        <v>LEVANTAMENTO DE PASSEIOS CIMENTADOS (A)</v>
      </c>
      <c r="M33" s="65" t="str" cm="1">
        <f t="array" ref="M33">_xlfn.IFS(B33="SAB_OSE_SET23",VLOOKUP(C33,[12]SAB_OSE_SET23!A:N,6,FALSE),B33="SAB_EPSA_SET23",VLOOKUP(C33,[12]SAB_EPSA_SET23!A:F,3,FALSE),B33="SAB_INS_SET23",VLOOKUP(C33,[12]SAB_INS_SET23!A:F,3,FALSE),B33="SIU_INF_JUL23",VLOOKUP(C33,[12]SIU_INF_JUL23!A:F,3,FALSE),B33="SIU_ED_JUL23",VLOOKUP(C33,[12]SIU_ED_JUL23!A:F,3,FALSE),B33="SIU_INS_JUL23",VLOOKUP(C33,[12]SIU_INS_JUL23!A:F,3,FALSE),B33="DER_JUN23",VLOOKUP(C33,[12]DER_JUN23!A:F,3,FALSE),B33="CDHU_AGO23",VLOOKUP(C33,[12]CDHU_AGO23!A:F,3,FALSE),B33="DNIT_SV_JUL23",VLOOKUP(C33,[12]DNIT_SV_JUL23!A:F,3,FALSE),B33="DNIT_MAT_JUL23",VLOOKUP(C33,[12]DNIT_MAT_JUL23!A:F,3,FALSE),B33="SIN_SV_SET23",VLOOKUP(C33,[12]SIN_SV_SET23!G:L,3,FALSE),B33="SIN_INS_SET23",VLOOKUP(C33,[12]SIN_INS_SET23!A:F,3,FALSE),B33="COTAÇÃO",VLOOKUP(C33,[12]COTAÇÃO!$B:$G,4,FALSE))</f>
        <v>M2</v>
      </c>
      <c r="N33" s="66">
        <f t="shared" ref="N33" si="439">R33+T33+V33+X33+Z33+AB33+AD33+AF33+AH33+AJ33++AL33+AN33+AP33+AR33+AT33+AV33+AX33+AZ33+BB33+BD33+BF33+BH33+BJ33+BL33</f>
        <v>4716</v>
      </c>
      <c r="O33" s="66">
        <f t="shared" ref="O33" si="440">ROUND(H33*I33,2)</f>
        <v>23.88</v>
      </c>
      <c r="P33" s="67">
        <f t="shared" si="300"/>
        <v>0</v>
      </c>
      <c r="Q33" s="68"/>
      <c r="R33" s="61">
        <f>R32*$I33</f>
        <v>4716</v>
      </c>
      <c r="S33" s="67"/>
      <c r="T33" s="61">
        <f t="shared" ref="T33" si="441">T32*$I33</f>
        <v>0</v>
      </c>
      <c r="U33" s="67">
        <f t="shared" ref="U33" si="442">ROUND(T33*$H33,2)</f>
        <v>0</v>
      </c>
      <c r="V33" s="61">
        <f t="shared" ref="V33" si="443">V32*$I33</f>
        <v>0</v>
      </c>
      <c r="W33" s="67">
        <f t="shared" ref="W33" si="444">ROUND(V33*$H33,2)</f>
        <v>0</v>
      </c>
      <c r="X33" s="61">
        <f t="shared" ref="X33" si="445">X32*$I33</f>
        <v>0</v>
      </c>
      <c r="Y33" s="67">
        <f t="shared" ref="Y33" si="446">ROUND(X33*$H33,2)</f>
        <v>0</v>
      </c>
      <c r="Z33" s="61">
        <f t="shared" ref="Z33" si="447">Z32*$I33</f>
        <v>0</v>
      </c>
      <c r="AA33" s="67">
        <f t="shared" ref="AA33" si="448">ROUND(Z33*$H33,2)</f>
        <v>0</v>
      </c>
      <c r="AB33" s="61">
        <f t="shared" ref="AB33" si="449">AB32*$I33</f>
        <v>0</v>
      </c>
      <c r="AC33" s="67">
        <f t="shared" ref="AC33" si="450">ROUND(AB33*$H33,2)</f>
        <v>0</v>
      </c>
      <c r="AD33" s="61">
        <f t="shared" ref="AD33" si="451">AD32*$I33</f>
        <v>0</v>
      </c>
      <c r="AE33" s="67">
        <f t="shared" ref="AE33" si="452">ROUND(AD33*$H33,2)</f>
        <v>0</v>
      </c>
      <c r="AF33" s="61">
        <f t="shared" ref="AF33" si="453">AF32*$I33</f>
        <v>0</v>
      </c>
      <c r="AG33" s="67">
        <f t="shared" ref="AG33" si="454">ROUND(AF33*$H33,2)</f>
        <v>0</v>
      </c>
      <c r="AH33" s="61">
        <f t="shared" ref="AH33" si="455">AH32*$I33</f>
        <v>0</v>
      </c>
      <c r="AI33" s="67">
        <f t="shared" ref="AI33" si="456">ROUND(AH33*$H33,2)</f>
        <v>0</v>
      </c>
      <c r="AJ33" s="61">
        <f t="shared" ref="AJ33" si="457">AJ32*$I33</f>
        <v>0</v>
      </c>
      <c r="AK33" s="67">
        <f t="shared" ref="AK33" si="458">ROUND(AJ33*$H33,2)</f>
        <v>0</v>
      </c>
      <c r="AL33" s="61">
        <f t="shared" ref="AL33" si="459">AL32*$I33</f>
        <v>0</v>
      </c>
      <c r="AM33" s="67">
        <f t="shared" ref="AM33" si="460">ROUND(AL33*$H33,2)</f>
        <v>0</v>
      </c>
      <c r="AN33" s="61">
        <f t="shared" ref="AN33" si="461">AN32*$I33</f>
        <v>0</v>
      </c>
      <c r="AO33" s="67">
        <f t="shared" ref="AO33" si="462">ROUND(AN33*$H33,2)</f>
        <v>0</v>
      </c>
      <c r="AP33" s="61">
        <f t="shared" ref="AP33" si="463">AP32*$I33</f>
        <v>0</v>
      </c>
      <c r="AQ33" s="67">
        <f t="shared" ref="AQ33" si="464">ROUND(AP33*$H33,2)</f>
        <v>0</v>
      </c>
      <c r="AR33" s="61">
        <f t="shared" ref="AR33" si="465">AR32*$I33</f>
        <v>0</v>
      </c>
      <c r="AS33" s="67">
        <f t="shared" ref="AS33" si="466">ROUND(AR33*$H33,2)</f>
        <v>0</v>
      </c>
      <c r="AT33" s="61">
        <f t="shared" ref="AT33" si="467">AT32*$I33</f>
        <v>0</v>
      </c>
      <c r="AU33" s="67">
        <f t="shared" ref="AU33" si="468">ROUND(AT33*$H33,2)</f>
        <v>0</v>
      </c>
      <c r="AV33" s="61">
        <f t="shared" ref="AV33" si="469">AV32*$I33</f>
        <v>0</v>
      </c>
      <c r="AW33" s="67">
        <f t="shared" ref="AW33" si="470">ROUND(AV33*$H33,2)</f>
        <v>0</v>
      </c>
      <c r="AX33" s="61">
        <f t="shared" ref="AX33" si="471">AX32*$I33</f>
        <v>0</v>
      </c>
      <c r="AY33" s="67">
        <f t="shared" ref="AY33" si="472">ROUND(AX33*$H33,2)</f>
        <v>0</v>
      </c>
      <c r="AZ33" s="61">
        <f t="shared" ref="AZ33" si="473">AZ32*$I33</f>
        <v>0</v>
      </c>
      <c r="BA33" s="67">
        <f t="shared" ref="BA33" si="474">ROUND(AZ33*$H33,2)</f>
        <v>0</v>
      </c>
      <c r="BB33" s="61">
        <f t="shared" ref="BB33" si="475">BB32*$I33</f>
        <v>0</v>
      </c>
      <c r="BC33" s="67">
        <f t="shared" ref="BC33" si="476">ROUND(BB33*$H33,2)</f>
        <v>0</v>
      </c>
      <c r="BD33" s="61">
        <f t="shared" ref="BD33" si="477">BD32*$I33</f>
        <v>0</v>
      </c>
      <c r="BE33" s="67">
        <f t="shared" ref="BE33" si="478">ROUND(BD33*$H33,2)</f>
        <v>0</v>
      </c>
      <c r="BF33" s="61">
        <f t="shared" ref="BF33" si="479">BF32*$I33</f>
        <v>0</v>
      </c>
      <c r="BG33" s="67">
        <f t="shared" ref="BG33" si="480">ROUND(BF33*$H33,2)</f>
        <v>0</v>
      </c>
      <c r="BH33" s="61">
        <f t="shared" ref="BH33" si="481">BH32*$I33</f>
        <v>0</v>
      </c>
      <c r="BI33" s="67">
        <f t="shared" ref="BI33" si="482">ROUND(BH33*$H33,2)</f>
        <v>0</v>
      </c>
      <c r="BJ33" s="61">
        <f t="shared" ref="BJ33" si="483">BJ32*$I33</f>
        <v>0</v>
      </c>
      <c r="BK33" s="67">
        <f t="shared" ref="BK33" si="484">ROUND(BJ33*$H33,2)</f>
        <v>0</v>
      </c>
      <c r="BL33" s="61">
        <f t="shared" ref="BL33" si="485">BL32*$I33</f>
        <v>0</v>
      </c>
      <c r="BM33" s="67">
        <f t="shared" ref="BM33" si="486">ROUND(BL33*$H33,2)</f>
        <v>0</v>
      </c>
    </row>
    <row r="34" spans="1:65" s="47" customFormat="1" x14ac:dyDescent="0.25">
      <c r="A34" s="48"/>
      <c r="B34" s="48"/>
      <c r="C34" s="48"/>
      <c r="D34" s="48"/>
      <c r="E34" s="48"/>
      <c r="F34" s="48"/>
      <c r="G34" s="48"/>
      <c r="H34" s="49"/>
      <c r="I34" s="50"/>
      <c r="J34" s="39"/>
      <c r="K34" s="51" t="str">
        <f>CONCATENATE($K$27,".3")</f>
        <v>3.3</v>
      </c>
      <c r="L34" s="52" t="s">
        <v>42</v>
      </c>
      <c r="M34" s="53" t="s">
        <v>41</v>
      </c>
      <c r="N34" s="54">
        <f>R34+T34+V34+X34+Z34+AB34+AD34+AF34+AH34+AJ34++AL34+AN34+AP34+AR34+AT34+AV34+AX34+AZ34+BB34+BD34+BF34+BH34+BJ34+BL34</f>
        <v>150</v>
      </c>
      <c r="O34" s="54">
        <f>SUM(O35:O35)</f>
        <v>28.22</v>
      </c>
      <c r="P34" s="55">
        <f t="shared" si="300"/>
        <v>4233</v>
      </c>
      <c r="Q34" s="39"/>
      <c r="R34" s="56">
        <v>150</v>
      </c>
      <c r="S34" s="57">
        <f>ROUND(R34*$O34,2)</f>
        <v>4233</v>
      </c>
      <c r="T34" s="56"/>
      <c r="U34" s="57">
        <f>ROUND(T34*$O34,2)</f>
        <v>0</v>
      </c>
      <c r="V34" s="56"/>
      <c r="W34" s="57">
        <f t="shared" ref="W34" si="487">ROUND(V34*$O34,2)</f>
        <v>0</v>
      </c>
      <c r="X34" s="56"/>
      <c r="Y34" s="57">
        <f t="shared" ref="Y34" si="488">ROUND(X34*$O34,2)</f>
        <v>0</v>
      </c>
      <c r="Z34" s="56"/>
      <c r="AA34" s="57">
        <f t="shared" ref="AA34" si="489">ROUND(Z34*$O34,2)</f>
        <v>0</v>
      </c>
      <c r="AB34" s="56"/>
      <c r="AC34" s="57">
        <f t="shared" ref="AC34" si="490">ROUND(AB34*$O34,2)</f>
        <v>0</v>
      </c>
      <c r="AD34" s="56"/>
      <c r="AE34" s="57">
        <f t="shared" ref="AE34" si="491">ROUND(AD34*$O34,2)</f>
        <v>0</v>
      </c>
      <c r="AF34" s="56"/>
      <c r="AG34" s="57">
        <f t="shared" ref="AG34" si="492">ROUND(AF34*$O34,2)</f>
        <v>0</v>
      </c>
      <c r="AH34" s="56"/>
      <c r="AI34" s="57">
        <f t="shared" ref="AI34" si="493">ROUND(AH34*$O34,2)</f>
        <v>0</v>
      </c>
      <c r="AJ34" s="56"/>
      <c r="AK34" s="57">
        <f t="shared" ref="AK34" si="494">ROUND(AJ34*$O34,2)</f>
        <v>0</v>
      </c>
      <c r="AL34" s="56"/>
      <c r="AM34" s="57">
        <f t="shared" ref="AM34" si="495">ROUND(AL34*$O34,2)</f>
        <v>0</v>
      </c>
      <c r="AN34" s="56"/>
      <c r="AO34" s="57">
        <f t="shared" ref="AO34" si="496">ROUND(AN34*$O34,2)</f>
        <v>0</v>
      </c>
      <c r="AP34" s="56"/>
      <c r="AQ34" s="57">
        <f t="shared" ref="AQ34" si="497">ROUND(AP34*$O34,2)</f>
        <v>0</v>
      </c>
      <c r="AR34" s="56"/>
      <c r="AS34" s="57">
        <f t="shared" ref="AS34" si="498">ROUND(AR34*$O34,2)</f>
        <v>0</v>
      </c>
      <c r="AT34" s="56"/>
      <c r="AU34" s="57">
        <f t="shared" ref="AU34" si="499">ROUND(AT34*$O34,2)</f>
        <v>0</v>
      </c>
      <c r="AV34" s="56"/>
      <c r="AW34" s="57">
        <f t="shared" ref="AW34" si="500">ROUND(AV34*$O34,2)</f>
        <v>0</v>
      </c>
      <c r="AX34" s="56"/>
      <c r="AY34" s="57">
        <f t="shared" ref="AY34" si="501">ROUND(AX34*$O34,2)</f>
        <v>0</v>
      </c>
      <c r="AZ34" s="56"/>
      <c r="BA34" s="57">
        <f t="shared" ref="BA34" si="502">ROUND(AZ34*$O34,2)</f>
        <v>0</v>
      </c>
      <c r="BB34" s="56"/>
      <c r="BC34" s="57">
        <f t="shared" ref="BC34" si="503">ROUND(BB34*$O34,2)</f>
        <v>0</v>
      </c>
      <c r="BD34" s="56"/>
      <c r="BE34" s="57">
        <f t="shared" ref="BE34" si="504">ROUND(BD34*$O34,2)</f>
        <v>0</v>
      </c>
      <c r="BF34" s="56"/>
      <c r="BG34" s="57">
        <f t="shared" ref="BG34" si="505">ROUND(BF34*$O34,2)</f>
        <v>0</v>
      </c>
      <c r="BH34" s="56"/>
      <c r="BI34" s="57">
        <f t="shared" ref="BI34" si="506">ROUND(BH34*$O34,2)</f>
        <v>0</v>
      </c>
      <c r="BJ34" s="56"/>
      <c r="BK34" s="57">
        <f t="shared" ref="BK34" si="507">ROUND(BJ34*$O34,2)</f>
        <v>0</v>
      </c>
      <c r="BL34" s="56"/>
      <c r="BM34" s="57">
        <f t="shared" ref="BM34" si="508">ROUND(BL34*$O34,2)</f>
        <v>0</v>
      </c>
    </row>
    <row r="35" spans="1:65" s="47" customFormat="1" x14ac:dyDescent="0.25">
      <c r="A35" s="58" t="s">
        <v>22</v>
      </c>
      <c r="B35" s="59" t="s">
        <v>23</v>
      </c>
      <c r="C35" s="59">
        <v>70090001</v>
      </c>
      <c r="D35" s="60" cm="1">
        <f t="array" ref="D35">_xlfn.IFS($B35="SAB_OSE_SET23",$A$440,$B35="SAB_EPSA_SET23",$A$442,$B35="SAB_INS_SET23",$A$444,$B35="SIU_INF_JUL23",$A$446,$B35="SIU_ED_JUL23",$A$447,$B35="DER_JUN23",$A$448,$B35="CDHU_AGO23",$A$449,$B35="SIN_SV_SET23",$A$450,$B35="SIN_INS_SET23",$A$451,$B35="COTAÇÃO",0)</f>
        <v>0.28000000000000003</v>
      </c>
      <c r="E35" s="60" cm="1">
        <f t="array" ref="E35">_xlfn.IFS($B35="SAB_OSE_SET23",$A$441,$B35="SAB_EPSA_SET23",$A$443,$B35="SAB_INS_SET23",$A$445,$B35="SIU_INF_JUL23",0,$B35="SIU_ED_JUL23",0,$B35="DER_JUN23",0,$B35="CDHU_AGO23",0,$B35="SIN_SV_SET23",0,$B35="SIN_INS_SET23",0,$B35="COTAÇÃO",0)</f>
        <v>1.72</v>
      </c>
      <c r="F35" s="60" cm="1">
        <f t="array" ref="F35">_xlfn.IFS($B35="SAB_OSE_SET23",0,$B35="SAB_EPSA_SET23",0,AND($B35="SAB_INS_SET23",$A35="MAT")=TRUE,$A$454,AND($B35="SAB_INS_SET23",$A35&lt;&gt;"MAT")=TRUE,$A$453,AND($B35="SIU_INF_JUL23",$A35="MAT")=TRUE,$A$454,AND($B35="SIU_INF_JUL23",$A35&lt;&gt;"MAT")=TRUE,$A$453,AND($B35="SIU_ED_JUL23",$A35="MAT")=TRUE,$A$454,AND($B35="SIU_ED_JUL23",$A35&lt;&gt;"MAT")=TRUE,$A$453,$B35="DER_JUN23",0,$B35="CDHU_AGO23",0,AND($B35="SIN_SV_SET23",$A35="MAT")=TRUE,$A$454,AND($B35="SIN_SV_SET23",$A35&lt;&gt;"MAT")=TRUE,$A$453,AND($B35="SIN_INS_SET23",$A35="MAT")=TRUE,$A$454,AND($B35="SIN_INS_SET23",$A35&lt;&gt;"MAT")=TRUE,$A$453,AND($B35="COTAÇÃO",$A35="MAT")=TRUE,$A$454,AND($B35="COTAÇÃO",$A35&lt;&gt;"MAT")=TRUE,$A$453)</f>
        <v>0</v>
      </c>
      <c r="G35" s="60" cm="1">
        <f t="array" ref="G35">_xlfn.IFS($B35="SAB_OSE_SET23",0,$B35="SAB_EPSA_SET23",0,AND($B35="SAB_INS_SET23",$A35="MO")=TRUE,$A$455,AND($B35="SAB_INS_SET23",$A35&lt;&gt;"MO")=TRUE,0,AND($B35="SIU_INF_JUL23",$A35="MO")=TRUE,$A$455,AND($B35="SIU_INF_JUL23",$A35&lt;&gt;"MO")=TRUE,0,AND($B35="SIU_ED_JUL23",$A35="MO")=TRUE,$A$455,AND($B35="SIU_ED_JUL23",$A35&lt;&gt;"MO")=TRUE,0,$B35="DER_JUN23",0,$B35="CDHU_AGO23",0,AND($B35="SIN_SV_SET23",$A35="MO")=TRUE,$A$455,AND($B35="SIN_SV_SET23",$A35&lt;&gt;"MO")=TRUE,0,AND($B35="SIN_INS_SET23",$A35="MO")=TRUE,$A$455,AND($B35="SIN_INS_SET23",$A35&lt;&gt;"MO")=TRUE,0,AND($B35="COTAÇÃO",$A35="MO")=TRUE,$A$455,AND($B35="COTAÇÃO",$A35&lt;&gt;"MO")=TRUE,0)</f>
        <v>0</v>
      </c>
      <c r="H35" s="61" cm="1">
        <f t="array" ref="H35">ROUND(_xlfn.IFS(B35="SAB_OSE_SET23",VLOOKUP(C35,[12]SAB_OSE_SET23!A:N,7,FALSE),B35="SAB_EPSA_SET23",VLOOKUP(C35,[12]SAB_EPSA_SET23!A:F,4,FALSE),B35="SAB_INS_SET23",VLOOKUP(C35,[12]SAB_INS_SET23!A:F,4,FALSE),B35="SIU_INF_JUL23",VLOOKUP(C35,[12]SIU_INF_JUL23!A:F,4,FALSE),B35="SIU_ED_JUL23",VLOOKUP(C35,[12]SIU_ED_JUL23!A:F,4,FALSE),B35="SIU_INS_JUL23",VLOOKUP(C35,[12]SIU_INS_JUL23!A:F,4,FALSE),B35="DER_JUN23",VLOOKUP(C35,[12]DER_JUN23!A:F,4,FALSE),B35="CDHU_AGO23",VLOOKUP(C35,[12]CDHU_AGO23!A:F,4,FALSE),B35="DNIT_SV_JUL23",VLOOKUP(C35,[12]DNIT_SV_JUL23!A:F,4,FALSE),B35="DNIT_MAT_JUL23",VLOOKUP(C35,[12]DNIT_MAT_JUL23!A:F,4,FALSE),B35="SIN_SV_SET23",VLOOKUP(C35,[12]SIN_SV_SET23!G:L,5,FALSE),B35="SIN_INS_SET23",VLOOKUP(C35,[12]SIN_INS_SET23!A:F,5,FALSE),B35="COTAÇÃO",VLOOKUP(C35,[12]COTAÇÃO!$B:$G,6,FALSE))*(1+F35)*(1+G35),2)</f>
        <v>28.22</v>
      </c>
      <c r="I35" s="62">
        <v>1</v>
      </c>
      <c r="J35" s="39"/>
      <c r="K35" s="63"/>
      <c r="L35" s="64" t="str" cm="1">
        <f t="array" ref="L35">_xlfn.IFS(B35="SAB_OSE_SET23",VLOOKUP(C35,[12]SAB_OSE_SET23!A:N,5,FALSE),B35="SAB_EPSA_SET23",VLOOKUP(C35,[12]SAB_EPSA_SET23!A:F,2,FALSE),B35="SAB_INS_SET23",VLOOKUP(C35,[12]SAB_INS_SET23!A:F,2,FALSE),B35="SIU_INF_JUL23",VLOOKUP(C35,[12]SIU_INF_JUL23!A:F,2,FALSE),B35="SIU_ED_JUL23",VLOOKUP(C35,[12]SIU_ED_JUL23!A:F,2,FALSE),B35="SIU_INS_JUL23",VLOOKUP(C35,[12]SIU_INS_JUL23!A:F,2,FALSE),B35="DER_JUN23",VLOOKUP(C35,[12]DER_JUN23!A:F,2,FALSE),B35="CDHU_AGO23",VLOOKUP(C35,[12]CDHU_AGO23!A:F,2,FALSE),B35="DNIT_SV_JUL23",VLOOKUP(C35,[12]DNIT_SV_JUL23!A:F,2,FALSE),B35="DNIT_MAT_JUL23",VLOOKUP(C35,[12]DNIT_MAT_JUL23!A:F,2,FALSE),B35="SIN_SV_SET23",VLOOKUP(C35,[12]SIN_SV_SET23!G:L,2,FALSE),B35="SIN_INS_SET23",VLOOKUP(C35,[12]SIN_INS_SET23!A:F,2,FALSE),B35="COTAÇÃO",VLOOKUP(C35,[12]COTAÇÃO!$B:$G,3,FALSE))</f>
        <v>LEVANTAMENTO DE PAVIMENTAÇÃO ASFÁLTICA (A)</v>
      </c>
      <c r="M35" s="65" t="str" cm="1">
        <f t="array" ref="M35">_xlfn.IFS(B35="SAB_OSE_SET23",VLOOKUP(C35,[12]SAB_OSE_SET23!A:N,6,FALSE),B35="SAB_EPSA_SET23",VLOOKUP(C35,[12]SAB_EPSA_SET23!A:F,3,FALSE),B35="SAB_INS_SET23",VLOOKUP(C35,[12]SAB_INS_SET23!A:F,3,FALSE),B35="SIU_INF_JUL23",VLOOKUP(C35,[12]SIU_INF_JUL23!A:F,3,FALSE),B35="SIU_ED_JUL23",VLOOKUP(C35,[12]SIU_ED_JUL23!A:F,3,FALSE),B35="SIU_INS_JUL23",VLOOKUP(C35,[12]SIU_INS_JUL23!A:F,3,FALSE),B35="DER_JUN23",VLOOKUP(C35,[12]DER_JUN23!A:F,3,FALSE),B35="CDHU_AGO23",VLOOKUP(C35,[12]CDHU_AGO23!A:F,3,FALSE),B35="DNIT_SV_JUL23",VLOOKUP(C35,[12]DNIT_SV_JUL23!A:F,3,FALSE),B35="DNIT_MAT_JUL23",VLOOKUP(C35,[12]DNIT_MAT_JUL23!A:F,3,FALSE),B35="SIN_SV_SET23",VLOOKUP(C35,[12]SIN_SV_SET23!G:L,3,FALSE),B35="SIN_INS_SET23",VLOOKUP(C35,[12]SIN_INS_SET23!A:F,3,FALSE),B35="COTAÇÃO",VLOOKUP(C35,[12]COTAÇÃO!$B:$G,4,FALSE))</f>
        <v>M2</v>
      </c>
      <c r="N35" s="66">
        <f t="shared" ref="N35" si="509">R35+T35+V35+X35+Z35+AB35+AD35+AF35+AH35+AJ35++AL35+AN35+AP35+AR35+AT35+AV35+AX35+AZ35+BB35+BD35+BF35+BH35+BJ35+BL35</f>
        <v>150</v>
      </c>
      <c r="O35" s="66">
        <f t="shared" ref="O35" si="510">ROUND(H35*I35,2)</f>
        <v>28.22</v>
      </c>
      <c r="P35" s="67">
        <f t="shared" si="300"/>
        <v>0</v>
      </c>
      <c r="Q35" s="68"/>
      <c r="R35" s="61">
        <f>R34*$I35</f>
        <v>150</v>
      </c>
      <c r="S35" s="67"/>
      <c r="T35" s="61">
        <f t="shared" ref="T35" si="511">T34*$I35</f>
        <v>0</v>
      </c>
      <c r="U35" s="67">
        <f t="shared" ref="U35" si="512">ROUND(T35*$H35,2)</f>
        <v>0</v>
      </c>
      <c r="V35" s="61">
        <f t="shared" ref="V35" si="513">V34*$I35</f>
        <v>0</v>
      </c>
      <c r="W35" s="67">
        <f t="shared" ref="W35" si="514">ROUND(V35*$H35,2)</f>
        <v>0</v>
      </c>
      <c r="X35" s="61">
        <f t="shared" ref="X35" si="515">X34*$I35</f>
        <v>0</v>
      </c>
      <c r="Y35" s="67">
        <f t="shared" ref="Y35" si="516">ROUND(X35*$H35,2)</f>
        <v>0</v>
      </c>
      <c r="Z35" s="61">
        <f t="shared" ref="Z35" si="517">Z34*$I35</f>
        <v>0</v>
      </c>
      <c r="AA35" s="67">
        <f t="shared" ref="AA35" si="518">ROUND(Z35*$H35,2)</f>
        <v>0</v>
      </c>
      <c r="AB35" s="61">
        <f t="shared" ref="AB35" si="519">AB34*$I35</f>
        <v>0</v>
      </c>
      <c r="AC35" s="67">
        <f t="shared" ref="AC35" si="520">ROUND(AB35*$H35,2)</f>
        <v>0</v>
      </c>
      <c r="AD35" s="61">
        <f t="shared" ref="AD35" si="521">AD34*$I35</f>
        <v>0</v>
      </c>
      <c r="AE35" s="67">
        <f t="shared" ref="AE35" si="522">ROUND(AD35*$H35,2)</f>
        <v>0</v>
      </c>
      <c r="AF35" s="61">
        <f t="shared" ref="AF35" si="523">AF34*$I35</f>
        <v>0</v>
      </c>
      <c r="AG35" s="67">
        <f t="shared" ref="AG35" si="524">ROUND(AF35*$H35,2)</f>
        <v>0</v>
      </c>
      <c r="AH35" s="61">
        <f t="shared" ref="AH35" si="525">AH34*$I35</f>
        <v>0</v>
      </c>
      <c r="AI35" s="67">
        <f t="shared" ref="AI35" si="526">ROUND(AH35*$H35,2)</f>
        <v>0</v>
      </c>
      <c r="AJ35" s="61">
        <f t="shared" ref="AJ35" si="527">AJ34*$I35</f>
        <v>0</v>
      </c>
      <c r="AK35" s="67">
        <f t="shared" ref="AK35" si="528">ROUND(AJ35*$H35,2)</f>
        <v>0</v>
      </c>
      <c r="AL35" s="61">
        <f t="shared" ref="AL35" si="529">AL34*$I35</f>
        <v>0</v>
      </c>
      <c r="AM35" s="67">
        <f t="shared" ref="AM35" si="530">ROUND(AL35*$H35,2)</f>
        <v>0</v>
      </c>
      <c r="AN35" s="61">
        <f t="shared" ref="AN35" si="531">AN34*$I35</f>
        <v>0</v>
      </c>
      <c r="AO35" s="67">
        <f t="shared" ref="AO35" si="532">ROUND(AN35*$H35,2)</f>
        <v>0</v>
      </c>
      <c r="AP35" s="61">
        <f t="shared" ref="AP35" si="533">AP34*$I35</f>
        <v>0</v>
      </c>
      <c r="AQ35" s="67">
        <f t="shared" ref="AQ35" si="534">ROUND(AP35*$H35,2)</f>
        <v>0</v>
      </c>
      <c r="AR35" s="61">
        <f t="shared" ref="AR35" si="535">AR34*$I35</f>
        <v>0</v>
      </c>
      <c r="AS35" s="67">
        <f t="shared" ref="AS35" si="536">ROUND(AR35*$H35,2)</f>
        <v>0</v>
      </c>
      <c r="AT35" s="61">
        <f t="shared" ref="AT35" si="537">AT34*$I35</f>
        <v>0</v>
      </c>
      <c r="AU35" s="67">
        <f t="shared" ref="AU35" si="538">ROUND(AT35*$H35,2)</f>
        <v>0</v>
      </c>
      <c r="AV35" s="61">
        <f t="shared" ref="AV35" si="539">AV34*$I35</f>
        <v>0</v>
      </c>
      <c r="AW35" s="67">
        <f t="shared" ref="AW35" si="540">ROUND(AV35*$H35,2)</f>
        <v>0</v>
      </c>
      <c r="AX35" s="61">
        <f t="shared" ref="AX35" si="541">AX34*$I35</f>
        <v>0</v>
      </c>
      <c r="AY35" s="67">
        <f t="shared" ref="AY35" si="542">ROUND(AX35*$H35,2)</f>
        <v>0</v>
      </c>
      <c r="AZ35" s="61">
        <f t="shared" ref="AZ35" si="543">AZ34*$I35</f>
        <v>0</v>
      </c>
      <c r="BA35" s="67">
        <f t="shared" ref="BA35" si="544">ROUND(AZ35*$H35,2)</f>
        <v>0</v>
      </c>
      <c r="BB35" s="61">
        <f t="shared" ref="BB35" si="545">BB34*$I35</f>
        <v>0</v>
      </c>
      <c r="BC35" s="67">
        <f t="shared" ref="BC35" si="546">ROUND(BB35*$H35,2)</f>
        <v>0</v>
      </c>
      <c r="BD35" s="61">
        <f t="shared" ref="BD35" si="547">BD34*$I35</f>
        <v>0</v>
      </c>
      <c r="BE35" s="67">
        <f t="shared" ref="BE35" si="548">ROUND(BD35*$H35,2)</f>
        <v>0</v>
      </c>
      <c r="BF35" s="61">
        <f t="shared" ref="BF35" si="549">BF34*$I35</f>
        <v>0</v>
      </c>
      <c r="BG35" s="67">
        <f t="shared" ref="BG35" si="550">ROUND(BF35*$H35,2)</f>
        <v>0</v>
      </c>
      <c r="BH35" s="61">
        <f t="shared" ref="BH35" si="551">BH34*$I35</f>
        <v>0</v>
      </c>
      <c r="BI35" s="67">
        <f t="shared" ref="BI35" si="552">ROUND(BH35*$H35,2)</f>
        <v>0</v>
      </c>
      <c r="BJ35" s="61">
        <f t="shared" ref="BJ35" si="553">BJ34*$I35</f>
        <v>0</v>
      </c>
      <c r="BK35" s="67">
        <f t="shared" ref="BK35" si="554">ROUND(BJ35*$H35,2)</f>
        <v>0</v>
      </c>
      <c r="BL35" s="61">
        <f t="shared" ref="BL35" si="555">BL34*$I35</f>
        <v>0</v>
      </c>
      <c r="BM35" s="67">
        <f t="shared" ref="BM35" si="556">ROUND(BL35*$H35,2)</f>
        <v>0</v>
      </c>
    </row>
    <row r="36" spans="1:65" s="47" customFormat="1" ht="30" x14ac:dyDescent="0.25">
      <c r="A36" s="48"/>
      <c r="B36" s="48"/>
      <c r="C36" s="48"/>
      <c r="D36" s="48"/>
      <c r="E36" s="48"/>
      <c r="F36" s="48"/>
      <c r="G36" s="48"/>
      <c r="H36" s="49"/>
      <c r="I36" s="50"/>
      <c r="J36" s="39"/>
      <c r="K36" s="51" t="str">
        <f>CONCATENATE($K$27,".4")</f>
        <v>3.4</v>
      </c>
      <c r="L36" s="52" t="s">
        <v>43</v>
      </c>
      <c r="M36" s="53" t="s">
        <v>44</v>
      </c>
      <c r="N36" s="54">
        <f>R36+T36+V36+X36+Z36+AB36+AD36+AF36+AH36+AJ36++AL36+AN36+AP36+AR36+AT36+AV36+AX36+AZ36+BB36+BD36+BF36+BH36+BJ36+BL36</f>
        <v>8085</v>
      </c>
      <c r="O36" s="54">
        <f>SUM(O37:O37)</f>
        <v>13</v>
      </c>
      <c r="P36" s="55">
        <f t="shared" si="300"/>
        <v>105105</v>
      </c>
      <c r="Q36" s="39"/>
      <c r="R36" s="56">
        <f>ROUND((K450*K452*K446+K451*K452*K445)*(1+K448),0)</f>
        <v>8085</v>
      </c>
      <c r="S36" s="57">
        <f>ROUND(R36*$O36,2)</f>
        <v>105105</v>
      </c>
      <c r="T36" s="56"/>
      <c r="U36" s="57">
        <f>ROUND(T36*$O36,2)</f>
        <v>0</v>
      </c>
      <c r="V36" s="56"/>
      <c r="W36" s="57">
        <f t="shared" ref="W36" si="557">ROUND(V36*$O36,2)</f>
        <v>0</v>
      </c>
      <c r="X36" s="56"/>
      <c r="Y36" s="57">
        <f t="shared" ref="Y36" si="558">ROUND(X36*$O36,2)</f>
        <v>0</v>
      </c>
      <c r="Z36" s="56"/>
      <c r="AA36" s="57">
        <f t="shared" ref="AA36" si="559">ROUND(Z36*$O36,2)</f>
        <v>0</v>
      </c>
      <c r="AB36" s="56"/>
      <c r="AC36" s="57">
        <f t="shared" ref="AC36" si="560">ROUND(AB36*$O36,2)</f>
        <v>0</v>
      </c>
      <c r="AD36" s="56"/>
      <c r="AE36" s="57">
        <f t="shared" ref="AE36" si="561">ROUND(AD36*$O36,2)</f>
        <v>0</v>
      </c>
      <c r="AF36" s="56"/>
      <c r="AG36" s="57">
        <f t="shared" ref="AG36" si="562">ROUND(AF36*$O36,2)</f>
        <v>0</v>
      </c>
      <c r="AH36" s="56"/>
      <c r="AI36" s="57">
        <f t="shared" ref="AI36" si="563">ROUND(AH36*$O36,2)</f>
        <v>0</v>
      </c>
      <c r="AJ36" s="56"/>
      <c r="AK36" s="57">
        <f t="shared" ref="AK36" si="564">ROUND(AJ36*$O36,2)</f>
        <v>0</v>
      </c>
      <c r="AL36" s="56"/>
      <c r="AM36" s="57">
        <f t="shared" ref="AM36" si="565">ROUND(AL36*$O36,2)</f>
        <v>0</v>
      </c>
      <c r="AN36" s="56"/>
      <c r="AO36" s="57">
        <f t="shared" ref="AO36" si="566">ROUND(AN36*$O36,2)</f>
        <v>0</v>
      </c>
      <c r="AP36" s="56"/>
      <c r="AQ36" s="57">
        <f t="shared" ref="AQ36" si="567">ROUND(AP36*$O36,2)</f>
        <v>0</v>
      </c>
      <c r="AR36" s="56"/>
      <c r="AS36" s="57">
        <f t="shared" ref="AS36" si="568">ROUND(AR36*$O36,2)</f>
        <v>0</v>
      </c>
      <c r="AT36" s="56"/>
      <c r="AU36" s="57">
        <f t="shared" ref="AU36" si="569">ROUND(AT36*$O36,2)</f>
        <v>0</v>
      </c>
      <c r="AV36" s="56"/>
      <c r="AW36" s="57">
        <f t="shared" ref="AW36" si="570">ROUND(AV36*$O36,2)</f>
        <v>0</v>
      </c>
      <c r="AX36" s="56"/>
      <c r="AY36" s="57">
        <f t="shared" ref="AY36" si="571">ROUND(AX36*$O36,2)</f>
        <v>0</v>
      </c>
      <c r="AZ36" s="56"/>
      <c r="BA36" s="57">
        <f t="shared" ref="BA36" si="572">ROUND(AZ36*$O36,2)</f>
        <v>0</v>
      </c>
      <c r="BB36" s="56"/>
      <c r="BC36" s="57">
        <f t="shared" ref="BC36" si="573">ROUND(BB36*$O36,2)</f>
        <v>0</v>
      </c>
      <c r="BD36" s="56"/>
      <c r="BE36" s="57">
        <f t="shared" ref="BE36" si="574">ROUND(BD36*$O36,2)</f>
        <v>0</v>
      </c>
      <c r="BF36" s="56"/>
      <c r="BG36" s="57">
        <f t="shared" ref="BG36" si="575">ROUND(BF36*$O36,2)</f>
        <v>0</v>
      </c>
      <c r="BH36" s="56"/>
      <c r="BI36" s="57">
        <f t="shared" ref="BI36" si="576">ROUND(BH36*$O36,2)</f>
        <v>0</v>
      </c>
      <c r="BJ36" s="56"/>
      <c r="BK36" s="57">
        <f t="shared" ref="BK36" si="577">ROUND(BJ36*$O36,2)</f>
        <v>0</v>
      </c>
      <c r="BL36" s="56"/>
      <c r="BM36" s="57">
        <f t="shared" ref="BM36" si="578">ROUND(BL36*$O36,2)</f>
        <v>0</v>
      </c>
    </row>
    <row r="37" spans="1:65" s="47" customFormat="1" ht="30" x14ac:dyDescent="0.25">
      <c r="A37" s="58" t="s">
        <v>22</v>
      </c>
      <c r="B37" s="59" t="s">
        <v>23</v>
      </c>
      <c r="C37" s="59">
        <v>70030069</v>
      </c>
      <c r="D37" s="60" cm="1">
        <f t="array" ref="D37">_xlfn.IFS($B37="SAB_OSE_SET23",$A$440,$B37="SAB_EPSA_SET23",$A$442,$B37="SAB_INS_SET23",$A$444,$B37="SIU_INF_JUL23",$A$446,$B37="SIU_ED_JUL23",$A$447,$B37="DER_JUN23",$A$448,$B37="CDHU_AGO23",$A$449,$B37="SIN_SV_SET23",$A$450,$B37="SIN_INS_SET23",$A$451,$B37="COTAÇÃO",0)</f>
        <v>0.28000000000000003</v>
      </c>
      <c r="E37" s="60" cm="1">
        <f t="array" ref="E37">_xlfn.IFS($B37="SAB_OSE_SET23",$A$441,$B37="SAB_EPSA_SET23",$A$443,$B37="SAB_INS_SET23",$A$445,$B37="SIU_INF_JUL23",0,$B37="SIU_ED_JUL23",0,$B37="DER_JUN23",0,$B37="CDHU_AGO23",0,$B37="SIN_SV_SET23",0,$B37="SIN_INS_SET23",0,$B37="COTAÇÃO",0)</f>
        <v>1.72</v>
      </c>
      <c r="F37" s="60" cm="1">
        <f t="array" ref="F37">_xlfn.IFS($B37="SAB_OSE_SET23",0,$B37="SAB_EPSA_SET23",0,AND($B37="SAB_INS_SET23",$A37="MAT")=TRUE,$A$454,AND($B37="SAB_INS_SET23",$A37&lt;&gt;"MAT")=TRUE,$A$453,AND($B37="SIU_INF_JUL23",$A37="MAT")=TRUE,$A$454,AND($B37="SIU_INF_JUL23",$A37&lt;&gt;"MAT")=TRUE,$A$453,AND($B37="SIU_ED_JUL23",$A37="MAT")=TRUE,$A$454,AND($B37="SIU_ED_JUL23",$A37&lt;&gt;"MAT")=TRUE,$A$453,$B37="DER_JUN23",0,$B37="CDHU_AGO23",0,AND($B37="SIN_SV_SET23",$A37="MAT")=TRUE,$A$454,AND($B37="SIN_SV_SET23",$A37&lt;&gt;"MAT")=TRUE,$A$453,AND($B37="SIN_INS_SET23",$A37="MAT")=TRUE,$A$454,AND($B37="SIN_INS_SET23",$A37&lt;&gt;"MAT")=TRUE,$A$453,AND($B37="COTAÇÃO",$A37="MAT")=TRUE,$A$454,AND($B37="COTAÇÃO",$A37&lt;&gt;"MAT")=TRUE,$A$453)</f>
        <v>0</v>
      </c>
      <c r="G37" s="60" cm="1">
        <f t="array" ref="G37">_xlfn.IFS($B37="SAB_OSE_SET23",0,$B37="SAB_EPSA_SET23",0,AND($B37="SAB_INS_SET23",$A37="MO")=TRUE,$A$455,AND($B37="SAB_INS_SET23",$A37&lt;&gt;"MO")=TRUE,0,AND($B37="SIU_INF_JUL23",$A37="MO")=TRUE,$A$455,AND($B37="SIU_INF_JUL23",$A37&lt;&gt;"MO")=TRUE,0,AND($B37="SIU_ED_JUL23",$A37="MO")=TRUE,$A$455,AND($B37="SIU_ED_JUL23",$A37&lt;&gt;"MO")=TRUE,0,$B37="DER_JUN23",0,$B37="CDHU_AGO23",0,AND($B37="SIN_SV_SET23",$A37="MO")=TRUE,$A$455,AND($B37="SIN_SV_SET23",$A37&lt;&gt;"MO")=TRUE,0,AND($B37="SIN_INS_SET23",$A37="MO")=TRUE,$A$455,AND($B37="SIN_INS_SET23",$A37&lt;&gt;"MO")=TRUE,0,AND($B37="COTAÇÃO",$A37="MO")=TRUE,$A$455,AND($B37="COTAÇÃO",$A37&lt;&gt;"MO")=TRUE,0)</f>
        <v>0</v>
      </c>
      <c r="H37" s="61" cm="1">
        <f t="array" ref="H37">ROUND(_xlfn.IFS(B37="SAB_OSE_SET23",VLOOKUP(C37,[12]SAB_OSE_SET23!A:N,7,FALSE),B37="SAB_EPSA_SET23",VLOOKUP(C37,[12]SAB_EPSA_SET23!A:F,4,FALSE),B37="SAB_INS_SET23",VLOOKUP(C37,[12]SAB_INS_SET23!A:F,4,FALSE),B37="SIU_INF_JUL23",VLOOKUP(C37,[12]SIU_INF_JUL23!A:F,4,FALSE),B37="SIU_ED_JUL23",VLOOKUP(C37,[12]SIU_ED_JUL23!A:F,4,FALSE),B37="SIU_INS_JUL23",VLOOKUP(C37,[12]SIU_INS_JUL23!A:F,4,FALSE),B37="DER_JUN23",VLOOKUP(C37,[12]DER_JUN23!A:F,4,FALSE),B37="CDHU_AGO23",VLOOKUP(C37,[12]CDHU_AGO23!A:F,4,FALSE),B37="DNIT_SV_JUL23",VLOOKUP(C37,[12]DNIT_SV_JUL23!A:F,4,FALSE),B37="DNIT_MAT_JUL23",VLOOKUP(C37,[12]DNIT_MAT_JUL23!A:F,4,FALSE),B37="SIN_SV_SET23",VLOOKUP(C37,[12]SIN_SV_SET23!G:L,5,FALSE),B37="SIN_INS_SET23",VLOOKUP(C37,[12]SIN_INS_SET23!A:F,5,FALSE),B37="COTAÇÃO",VLOOKUP(C37,[12]COTAÇÃO!$B:$G,6,FALSE))*(1+F37)*(1+G37),2)</f>
        <v>13</v>
      </c>
      <c r="I37" s="62">
        <v>1</v>
      </c>
      <c r="J37" s="39"/>
      <c r="K37" s="63"/>
      <c r="L37" s="64" t="str" cm="1">
        <f t="array" ref="L37">_xlfn.IFS(B37="SAB_OSE_SET23",VLOOKUP(C37,[12]SAB_OSE_SET23!A:N,5,FALSE),B37="SAB_EPSA_SET23",VLOOKUP(C37,[12]SAB_EPSA_SET23!A:F,2,FALSE),B37="SAB_INS_SET23",VLOOKUP(C37,[12]SAB_INS_SET23!A:F,2,FALSE),B37="SIU_INF_JUL23",VLOOKUP(C37,[12]SIU_INF_JUL23!A:F,2,FALSE),B37="SIU_ED_JUL23",VLOOKUP(C37,[12]SIU_ED_JUL23!A:F,2,FALSE),B37="SIU_INS_JUL23",VLOOKUP(C37,[12]SIU_INS_JUL23!A:F,2,FALSE),B37="DER_JUN23",VLOOKUP(C37,[12]DER_JUN23!A:F,2,FALSE),B37="CDHU_AGO23",VLOOKUP(C37,[12]CDHU_AGO23!A:F,2,FALSE),B37="DNIT_SV_JUL23",VLOOKUP(C37,[12]DNIT_SV_JUL23!A:F,2,FALSE),B37="DNIT_MAT_JUL23",VLOOKUP(C37,[12]DNIT_MAT_JUL23!A:F,2,FALSE),B37="SIN_SV_SET23",VLOOKUP(C37,[12]SIN_SV_SET23!G:L,2,FALSE),B37="SIN_INS_SET23",VLOOKUP(C37,[12]SIN_INS_SET23!A:F,2,FALSE),B37="COTAÇÃO",VLOOKUP(C37,[12]COTAÇÃO!$B:$G,3,FALSE))</f>
        <v>ESCAVAÇÃO MECANIZADA DE VALAS, EM SOLO NÃO ROCHOSO, C/PROF. ATÉ 2,00 M (A)</v>
      </c>
      <c r="M37" s="65" t="str" cm="1">
        <f t="array" ref="M37">_xlfn.IFS(B37="SAB_OSE_SET23",VLOOKUP(C37,[12]SAB_OSE_SET23!A:N,6,FALSE),B37="SAB_EPSA_SET23",VLOOKUP(C37,[12]SAB_EPSA_SET23!A:F,3,FALSE),B37="SAB_INS_SET23",VLOOKUP(C37,[12]SAB_INS_SET23!A:F,3,FALSE),B37="SIU_INF_JUL23",VLOOKUP(C37,[12]SIU_INF_JUL23!A:F,3,FALSE),B37="SIU_ED_JUL23",VLOOKUP(C37,[12]SIU_ED_JUL23!A:F,3,FALSE),B37="SIU_INS_JUL23",VLOOKUP(C37,[12]SIU_INS_JUL23!A:F,3,FALSE),B37="DER_JUN23",VLOOKUP(C37,[12]DER_JUN23!A:F,3,FALSE),B37="CDHU_AGO23",VLOOKUP(C37,[12]CDHU_AGO23!A:F,3,FALSE),B37="DNIT_SV_JUL23",VLOOKUP(C37,[12]DNIT_SV_JUL23!A:F,3,FALSE),B37="DNIT_MAT_JUL23",VLOOKUP(C37,[12]DNIT_MAT_JUL23!A:F,3,FALSE),B37="SIN_SV_SET23",VLOOKUP(C37,[12]SIN_SV_SET23!G:L,3,FALSE),B37="SIN_INS_SET23",VLOOKUP(C37,[12]SIN_INS_SET23!A:F,3,FALSE),B37="COTAÇÃO",VLOOKUP(C37,[12]COTAÇÃO!$B:$G,4,FALSE))</f>
        <v>M3</v>
      </c>
      <c r="N37" s="66">
        <f t="shared" ref="N37" si="579">R37+T37+V37+X37+Z37+AB37+AD37+AF37+AH37+AJ37++AL37+AN37+AP37+AR37+AT37+AV37+AX37+AZ37+BB37+BD37+BF37+BH37+BJ37+BL37</f>
        <v>8085</v>
      </c>
      <c r="O37" s="66">
        <f t="shared" ref="O37" si="580">ROUND(H37*I37,2)</f>
        <v>13</v>
      </c>
      <c r="P37" s="67">
        <f t="shared" si="300"/>
        <v>0</v>
      </c>
      <c r="Q37" s="68"/>
      <c r="R37" s="61">
        <f>R36*$I37</f>
        <v>8085</v>
      </c>
      <c r="S37" s="67"/>
      <c r="T37" s="61">
        <f t="shared" ref="T37" si="581">T36*$I37</f>
        <v>0</v>
      </c>
      <c r="U37" s="67">
        <f t="shared" ref="U37" si="582">ROUND(T37*$H37,2)</f>
        <v>0</v>
      </c>
      <c r="V37" s="61">
        <f t="shared" ref="V37" si="583">V36*$I37</f>
        <v>0</v>
      </c>
      <c r="W37" s="67">
        <f t="shared" ref="W37" si="584">ROUND(V37*$H37,2)</f>
        <v>0</v>
      </c>
      <c r="X37" s="61">
        <f t="shared" ref="X37" si="585">X36*$I37</f>
        <v>0</v>
      </c>
      <c r="Y37" s="67">
        <f t="shared" ref="Y37" si="586">ROUND(X37*$H37,2)</f>
        <v>0</v>
      </c>
      <c r="Z37" s="61">
        <f t="shared" ref="Z37" si="587">Z36*$I37</f>
        <v>0</v>
      </c>
      <c r="AA37" s="67">
        <f t="shared" ref="AA37" si="588">ROUND(Z37*$H37,2)</f>
        <v>0</v>
      </c>
      <c r="AB37" s="61">
        <f t="shared" ref="AB37" si="589">AB36*$I37</f>
        <v>0</v>
      </c>
      <c r="AC37" s="67">
        <f t="shared" ref="AC37" si="590">ROUND(AB37*$H37,2)</f>
        <v>0</v>
      </c>
      <c r="AD37" s="61">
        <f t="shared" ref="AD37" si="591">AD36*$I37</f>
        <v>0</v>
      </c>
      <c r="AE37" s="67">
        <f t="shared" ref="AE37" si="592">ROUND(AD37*$H37,2)</f>
        <v>0</v>
      </c>
      <c r="AF37" s="61">
        <f t="shared" ref="AF37" si="593">AF36*$I37</f>
        <v>0</v>
      </c>
      <c r="AG37" s="67">
        <f t="shared" ref="AG37" si="594">ROUND(AF37*$H37,2)</f>
        <v>0</v>
      </c>
      <c r="AH37" s="61">
        <f t="shared" ref="AH37" si="595">AH36*$I37</f>
        <v>0</v>
      </c>
      <c r="AI37" s="67">
        <f t="shared" ref="AI37" si="596">ROUND(AH37*$H37,2)</f>
        <v>0</v>
      </c>
      <c r="AJ37" s="61">
        <f t="shared" ref="AJ37" si="597">AJ36*$I37</f>
        <v>0</v>
      </c>
      <c r="AK37" s="67">
        <f t="shared" ref="AK37" si="598">ROUND(AJ37*$H37,2)</f>
        <v>0</v>
      </c>
      <c r="AL37" s="61">
        <f t="shared" ref="AL37" si="599">AL36*$I37</f>
        <v>0</v>
      </c>
      <c r="AM37" s="67">
        <f t="shared" ref="AM37" si="600">ROUND(AL37*$H37,2)</f>
        <v>0</v>
      </c>
      <c r="AN37" s="61">
        <f t="shared" ref="AN37" si="601">AN36*$I37</f>
        <v>0</v>
      </c>
      <c r="AO37" s="67">
        <f t="shared" ref="AO37" si="602">ROUND(AN37*$H37,2)</f>
        <v>0</v>
      </c>
      <c r="AP37" s="61">
        <f t="shared" ref="AP37" si="603">AP36*$I37</f>
        <v>0</v>
      </c>
      <c r="AQ37" s="67">
        <f t="shared" ref="AQ37" si="604">ROUND(AP37*$H37,2)</f>
        <v>0</v>
      </c>
      <c r="AR37" s="61">
        <f t="shared" ref="AR37" si="605">AR36*$I37</f>
        <v>0</v>
      </c>
      <c r="AS37" s="67">
        <f t="shared" ref="AS37" si="606">ROUND(AR37*$H37,2)</f>
        <v>0</v>
      </c>
      <c r="AT37" s="61">
        <f t="shared" ref="AT37" si="607">AT36*$I37</f>
        <v>0</v>
      </c>
      <c r="AU37" s="67">
        <f t="shared" ref="AU37" si="608">ROUND(AT37*$H37,2)</f>
        <v>0</v>
      </c>
      <c r="AV37" s="61">
        <f t="shared" ref="AV37" si="609">AV36*$I37</f>
        <v>0</v>
      </c>
      <c r="AW37" s="67">
        <f t="shared" ref="AW37" si="610">ROUND(AV37*$H37,2)</f>
        <v>0</v>
      </c>
      <c r="AX37" s="61">
        <f t="shared" ref="AX37" si="611">AX36*$I37</f>
        <v>0</v>
      </c>
      <c r="AY37" s="67">
        <f t="shared" ref="AY37" si="612">ROUND(AX37*$H37,2)</f>
        <v>0</v>
      </c>
      <c r="AZ37" s="61">
        <f t="shared" ref="AZ37" si="613">AZ36*$I37</f>
        <v>0</v>
      </c>
      <c r="BA37" s="67">
        <f t="shared" ref="BA37" si="614">ROUND(AZ37*$H37,2)</f>
        <v>0</v>
      </c>
      <c r="BB37" s="61">
        <f t="shared" ref="BB37" si="615">BB36*$I37</f>
        <v>0</v>
      </c>
      <c r="BC37" s="67">
        <f t="shared" ref="BC37" si="616">ROUND(BB37*$H37,2)</f>
        <v>0</v>
      </c>
      <c r="BD37" s="61">
        <f t="shared" ref="BD37" si="617">BD36*$I37</f>
        <v>0</v>
      </c>
      <c r="BE37" s="67">
        <f t="shared" ref="BE37" si="618">ROUND(BD37*$H37,2)</f>
        <v>0</v>
      </c>
      <c r="BF37" s="61">
        <f t="shared" ref="BF37" si="619">BF36*$I37</f>
        <v>0</v>
      </c>
      <c r="BG37" s="67">
        <f t="shared" ref="BG37" si="620">ROUND(BF37*$H37,2)</f>
        <v>0</v>
      </c>
      <c r="BH37" s="61">
        <f t="shared" ref="BH37" si="621">BH36*$I37</f>
        <v>0</v>
      </c>
      <c r="BI37" s="67">
        <f t="shared" ref="BI37" si="622">ROUND(BH37*$H37,2)</f>
        <v>0</v>
      </c>
      <c r="BJ37" s="61">
        <f t="shared" ref="BJ37" si="623">BJ36*$I37</f>
        <v>0</v>
      </c>
      <c r="BK37" s="67">
        <f t="shared" ref="BK37" si="624">ROUND(BJ37*$H37,2)</f>
        <v>0</v>
      </c>
      <c r="BL37" s="61">
        <f t="shared" ref="BL37" si="625">BL36*$I37</f>
        <v>0</v>
      </c>
      <c r="BM37" s="67">
        <f t="shared" ref="BM37" si="626">ROUND(BL37*$H37,2)</f>
        <v>0</v>
      </c>
    </row>
    <row r="38" spans="1:65" s="47" customFormat="1" ht="30" x14ac:dyDescent="0.25">
      <c r="A38" s="48"/>
      <c r="B38" s="48"/>
      <c r="C38" s="48"/>
      <c r="D38" s="48"/>
      <c r="E38" s="48"/>
      <c r="F38" s="48"/>
      <c r="G38" s="48"/>
      <c r="H38" s="49"/>
      <c r="I38" s="50"/>
      <c r="J38" s="39"/>
      <c r="K38" s="51" t="str">
        <f>CONCATENATE($K$27,".5")</f>
        <v>3.5</v>
      </c>
      <c r="L38" s="52" t="s">
        <v>45</v>
      </c>
      <c r="M38" s="53" t="s">
        <v>46</v>
      </c>
      <c r="N38" s="54">
        <f>R38+T38+V38+X38+Z38+AB38+AD38+AF38+AH38+AJ38++AL38+AN38+AP38+AR38+AT38+AV38+AX38+AZ38+BB38+BD38+BF38+BH38+BJ38+BL38</f>
        <v>30140</v>
      </c>
      <c r="O38" s="54">
        <f>SUM(O39:O39)</f>
        <v>27.28</v>
      </c>
      <c r="P38" s="55">
        <f t="shared" si="300"/>
        <v>822219.2</v>
      </c>
      <c r="Q38" s="39"/>
      <c r="R38" s="69">
        <f>ROUND((K446*2*2+K445*3*2)*(1+K448),0)</f>
        <v>30140</v>
      </c>
      <c r="S38" s="57">
        <f>ROUND(R38*$O38,2)</f>
        <v>822219.2</v>
      </c>
      <c r="T38" s="56"/>
      <c r="U38" s="57">
        <f>ROUND(T38*$O38,2)</f>
        <v>0</v>
      </c>
      <c r="V38" s="56"/>
      <c r="W38" s="57">
        <f t="shared" ref="W38" si="627">ROUND(V38*$O38,2)</f>
        <v>0</v>
      </c>
      <c r="X38" s="56"/>
      <c r="Y38" s="57">
        <f t="shared" ref="Y38" si="628">ROUND(X38*$O38,2)</f>
        <v>0</v>
      </c>
      <c r="Z38" s="56"/>
      <c r="AA38" s="57">
        <f t="shared" ref="AA38" si="629">ROUND(Z38*$O38,2)</f>
        <v>0</v>
      </c>
      <c r="AB38" s="56"/>
      <c r="AC38" s="57">
        <f t="shared" ref="AC38" si="630">ROUND(AB38*$O38,2)</f>
        <v>0</v>
      </c>
      <c r="AD38" s="56"/>
      <c r="AE38" s="57">
        <f t="shared" ref="AE38" si="631">ROUND(AD38*$O38,2)</f>
        <v>0</v>
      </c>
      <c r="AF38" s="56"/>
      <c r="AG38" s="57">
        <f t="shared" ref="AG38" si="632">ROUND(AF38*$O38,2)</f>
        <v>0</v>
      </c>
      <c r="AH38" s="56"/>
      <c r="AI38" s="57">
        <f t="shared" ref="AI38" si="633">ROUND(AH38*$O38,2)</f>
        <v>0</v>
      </c>
      <c r="AJ38" s="56"/>
      <c r="AK38" s="57">
        <f t="shared" ref="AK38" si="634">ROUND(AJ38*$O38,2)</f>
        <v>0</v>
      </c>
      <c r="AL38" s="56"/>
      <c r="AM38" s="57">
        <f t="shared" ref="AM38" si="635">ROUND(AL38*$O38,2)</f>
        <v>0</v>
      </c>
      <c r="AN38" s="56"/>
      <c r="AO38" s="57">
        <f t="shared" ref="AO38" si="636">ROUND(AN38*$O38,2)</f>
        <v>0</v>
      </c>
      <c r="AP38" s="56"/>
      <c r="AQ38" s="57">
        <f t="shared" ref="AQ38" si="637">ROUND(AP38*$O38,2)</f>
        <v>0</v>
      </c>
      <c r="AR38" s="56"/>
      <c r="AS38" s="57">
        <f t="shared" ref="AS38" si="638">ROUND(AR38*$O38,2)</f>
        <v>0</v>
      </c>
      <c r="AT38" s="56"/>
      <c r="AU38" s="57">
        <f t="shared" ref="AU38" si="639">ROUND(AT38*$O38,2)</f>
        <v>0</v>
      </c>
      <c r="AV38" s="56"/>
      <c r="AW38" s="57">
        <f t="shared" ref="AW38" si="640">ROUND(AV38*$O38,2)</f>
        <v>0</v>
      </c>
      <c r="AX38" s="56"/>
      <c r="AY38" s="57">
        <f t="shared" ref="AY38" si="641">ROUND(AX38*$O38,2)</f>
        <v>0</v>
      </c>
      <c r="AZ38" s="56"/>
      <c r="BA38" s="57">
        <f t="shared" ref="BA38" si="642">ROUND(AZ38*$O38,2)</f>
        <v>0</v>
      </c>
      <c r="BB38" s="56"/>
      <c r="BC38" s="57">
        <f t="shared" ref="BC38" si="643">ROUND(BB38*$O38,2)</f>
        <v>0</v>
      </c>
      <c r="BD38" s="56"/>
      <c r="BE38" s="57">
        <f t="shared" ref="BE38" si="644">ROUND(BD38*$O38,2)</f>
        <v>0</v>
      </c>
      <c r="BF38" s="56"/>
      <c r="BG38" s="57">
        <f t="shared" ref="BG38" si="645">ROUND(BF38*$O38,2)</f>
        <v>0</v>
      </c>
      <c r="BH38" s="56"/>
      <c r="BI38" s="57">
        <f t="shared" ref="BI38" si="646">ROUND(BH38*$O38,2)</f>
        <v>0</v>
      </c>
      <c r="BJ38" s="56"/>
      <c r="BK38" s="57">
        <f t="shared" ref="BK38" si="647">ROUND(BJ38*$O38,2)</f>
        <v>0</v>
      </c>
      <c r="BL38" s="56"/>
      <c r="BM38" s="57">
        <f t="shared" ref="BM38" si="648">ROUND(BL38*$O38,2)</f>
        <v>0</v>
      </c>
    </row>
    <row r="39" spans="1:65" s="47" customFormat="1" ht="45" x14ac:dyDescent="0.25">
      <c r="A39" s="58" t="s">
        <v>22</v>
      </c>
      <c r="B39" s="59" t="s">
        <v>47</v>
      </c>
      <c r="C39" s="59">
        <v>103490</v>
      </c>
      <c r="D39" s="60" cm="1">
        <f t="array" ref="D39">_xlfn.IFS($B39="SAB_OSE_SET23",$A$440,$B39="SAB_EPSA_SET23",$A$442,$B39="SAB_INS_SET23",$A$444,$B39="SIU_INF_JUL23",$A$446,$B39="SIU_ED_JUL23",$A$447,$B39="DER_JUN23",$A$448,$B39="CDHU_AGO23",$A$449,$B39="SIN_SV_SET23",$A$450,$B39="SIN_INS_SET23",$A$451,$B39="COTAÇÃO",0)</f>
        <v>0</v>
      </c>
      <c r="E39" s="60" cm="1">
        <f t="array" ref="E39">_xlfn.IFS($B39="SAB_OSE_SET23",$A$441,$B39="SAB_EPSA_SET23",$A$443,$B39="SAB_INS_SET23",$A$445,$B39="SIU_INF_JUL23",0,$B39="SIU_ED_JUL23",0,$B39="DER_JUN23",0,$B39="CDHU_AGO23",0,$B39="SIN_SV_SET23",0,$B39="SIN_INS_SET23",0,$B39="COTAÇÃO",0)</f>
        <v>0</v>
      </c>
      <c r="F39" s="60" cm="1">
        <f t="array" ref="F39">_xlfn.IFS($B39="SAB_OSE_SET23",0,$B39="SAB_EPSA_SET23",0,AND($B39="SAB_INS_SET23",$A39="MAT")=TRUE,$A$454,AND($B39="SAB_INS_SET23",$A39&lt;&gt;"MAT")=TRUE,$A$453,AND($B39="SIU_INF_JUL23",$A39="MAT")=TRUE,$A$454,AND($B39="SIU_INF_JUL23",$A39&lt;&gt;"MAT")=TRUE,$A$453,AND($B39="SIU_ED_JUL23",$A39="MAT")=TRUE,$A$454,AND($B39="SIU_ED_JUL23",$A39&lt;&gt;"MAT")=TRUE,$A$453,$B39="DER_JUN23",0,$B39="CDHU_AGO23",0,AND($B39="SIN_SV_SET23",$A39="MAT")=TRUE,$A$454,AND($B39="SIN_SV_SET23",$A39&lt;&gt;"MAT")=TRUE,$A$453,AND($B39="SIN_INS_SET23",$A39="MAT")=TRUE,$A$454,AND($B39="SIN_INS_SET23",$A39&lt;&gt;"MAT")=TRUE,$A$453,AND($B39="COTAÇÃO",$A39="MAT")=TRUE,$A$454,AND($B39="COTAÇÃO",$A39&lt;&gt;"MAT")=TRUE,$A$453)</f>
        <v>0.28000000000000003</v>
      </c>
      <c r="G39" s="60" cm="1">
        <f t="array" ref="G39">_xlfn.IFS($B39="SAB_OSE_SET23",0,$B39="SAB_EPSA_SET23",0,AND($B39="SAB_INS_SET23",$A39="MO")=TRUE,$A$455,AND($B39="SAB_INS_SET23",$A39&lt;&gt;"MO")=TRUE,0,AND($B39="SIU_INF_JUL23",$A39="MO")=TRUE,$A$455,AND($B39="SIU_INF_JUL23",$A39&lt;&gt;"MO")=TRUE,0,AND($B39="SIU_ED_JUL23",$A39="MO")=TRUE,$A$455,AND($B39="SIU_ED_JUL23",$A39&lt;&gt;"MO")=TRUE,0,$B39="DER_JUN23",0,$B39="CDHU_AGO23",0,AND($B39="SIN_SV_SET23",$A39="MO")=TRUE,$A$455,AND($B39="SIN_SV_SET23",$A39&lt;&gt;"MO")=TRUE,0,AND($B39="SIN_INS_SET23",$A39="MO")=TRUE,$A$455,AND($B39="SIN_INS_SET23",$A39&lt;&gt;"MO")=TRUE,0,AND($B39="COTAÇÃO",$A39="MO")=TRUE,$A$455,AND($B39="COTAÇÃO",$A39&lt;&gt;"MO")=TRUE,0)</f>
        <v>0</v>
      </c>
      <c r="H39" s="61" cm="1">
        <f t="array" ref="H39">ROUND(_xlfn.IFS(B39="SAB_OSE_SET23",VLOOKUP(C39,[12]SAB_OSE_SET23!A:N,7,FALSE),B39="SAB_EPSA_SET23",VLOOKUP(C39,[12]SAB_EPSA_SET23!A:F,4,FALSE),B39="SAB_INS_SET23",VLOOKUP(C39,[12]SAB_INS_SET23!A:F,4,FALSE),B39="SIU_INF_JUL23",VLOOKUP(C39,[12]SIU_INF_JUL23!A:F,4,FALSE),B39="SIU_ED_JUL23",VLOOKUP(C39,[12]SIU_ED_JUL23!A:F,4,FALSE),B39="SIU_INS_JUL23",VLOOKUP(C39,[12]SIU_INS_JUL23!A:F,4,FALSE),B39="DER_JUN23",VLOOKUP(C39,[12]DER_JUN23!A:F,4,FALSE),B39="CDHU_AGO23",VLOOKUP(C39,[12]CDHU_AGO23!A:F,4,FALSE),B39="DNIT_SV_JUL23",VLOOKUP(C39,[12]DNIT_SV_JUL23!A:F,4,FALSE),B39="DNIT_MAT_JUL23",VLOOKUP(C39,[12]DNIT_MAT_JUL23!A:F,4,FALSE),B39="SIN_SV_SET23",VLOOKUP(C39,[12]SIN_SV_SET23!G:L,5,FALSE),B39="SIN_INS_SET23",VLOOKUP(C39,[12]SIN_INS_SET23!A:F,5,FALSE),B39="COTAÇÃO",VLOOKUP(C39,[12]COTAÇÃO!$B:$G,6,FALSE))*(1+F39)*(1+G39),2)</f>
        <v>4365.3500000000004</v>
      </c>
      <c r="I39" s="70">
        <f>0.25*0.025</f>
        <v>6.2500000000000003E-3</v>
      </c>
      <c r="J39" s="39"/>
      <c r="K39" s="63"/>
      <c r="L39" s="64" t="str" cm="1">
        <f t="array" ref="L39">_xlfn.IFS(B39="SAB_OSE_SET23",VLOOKUP(C39,[12]SAB_OSE_SET23!A:N,5,FALSE),B39="SAB_EPSA_SET23",VLOOKUP(C39,[12]SAB_EPSA_SET23!A:F,2,FALSE),B39="SAB_INS_SET23",VLOOKUP(C39,[12]SAB_INS_SET23!A:F,2,FALSE),B39="SIU_INF_JUL23",VLOOKUP(C39,[12]SIU_INF_JUL23!A:F,2,FALSE),B39="SIU_ED_JUL23",VLOOKUP(C39,[12]SIU_ED_JUL23!A:F,2,FALSE),B39="SIU_INS_JUL23",VLOOKUP(C39,[12]SIU_INS_JUL23!A:F,2,FALSE),B39="DER_JUN23",VLOOKUP(C39,[12]DER_JUN23!A:F,2,FALSE),B39="CDHU_AGO23",VLOOKUP(C39,[12]CDHU_AGO23!A:F,2,FALSE),B39="DNIT_SV_JUL23",VLOOKUP(C39,[12]DNIT_SV_JUL23!A:F,2,FALSE),B39="DNIT_MAT_JUL23",VLOOKUP(C39,[12]DNIT_MAT_JUL23!A:F,2,FALSE),B39="SIN_SV_SET23",VLOOKUP(C39,[12]SIN_SV_SET23!G:L,2,FALSE),B39="SIN_INS_SET23",VLOOKUP(C39,[12]SIN_INS_SET23!A:F,2,FALSE),B39="COTAÇÃO",VLOOKUP(C39,[12]COTAÇÃO!$B:$G,3,FALSE))</f>
        <v>PLACA DE CONCRETO PRÉ-MOLDADO COMO PROTEÇÃO MECÂNICA ADICIONAL NO REATERRO PARA REDE ENTERRADA DE DISTRIBUIÇÃO DE ENERGIA ELÉTRICA - FORNECIMENTO E INSTALAÇÃO. AF_12/2021</v>
      </c>
      <c r="M39" s="65" t="str" cm="1">
        <f t="array" ref="M39">_xlfn.IFS(B39="SAB_OSE_SET23",VLOOKUP(C39,[12]SAB_OSE_SET23!A:N,6,FALSE),B39="SAB_EPSA_SET23",VLOOKUP(C39,[12]SAB_EPSA_SET23!A:F,3,FALSE),B39="SAB_INS_SET23",VLOOKUP(C39,[12]SAB_INS_SET23!A:F,3,FALSE),B39="SIU_INF_JUL23",VLOOKUP(C39,[12]SIU_INF_JUL23!A:F,3,FALSE),B39="SIU_ED_JUL23",VLOOKUP(C39,[12]SIU_ED_JUL23!A:F,3,FALSE),B39="SIU_INS_JUL23",VLOOKUP(C39,[12]SIU_INS_JUL23!A:F,3,FALSE),B39="DER_JUN23",VLOOKUP(C39,[12]DER_JUN23!A:F,3,FALSE),B39="CDHU_AGO23",VLOOKUP(C39,[12]CDHU_AGO23!A:F,3,FALSE),B39="DNIT_SV_JUL23",VLOOKUP(C39,[12]DNIT_SV_JUL23!A:F,3,FALSE),B39="DNIT_MAT_JUL23",VLOOKUP(C39,[12]DNIT_MAT_JUL23!A:F,3,FALSE),B39="SIN_SV_SET23",VLOOKUP(C39,[12]SIN_SV_SET23!G:L,3,FALSE),B39="SIN_INS_SET23",VLOOKUP(C39,[12]SIN_INS_SET23!A:F,3,FALSE),B39="COTAÇÃO",VLOOKUP(C39,[12]COTAÇÃO!$B:$G,4,FALSE))</f>
        <v>M3</v>
      </c>
      <c r="N39" s="66">
        <f t="shared" ref="N39" si="649">R39+T39+V39+X39+Z39+AB39+AD39+AF39+AH39+AJ39++AL39+AN39+AP39+AR39+AT39+AV39+AX39+AZ39+BB39+BD39+BF39+BH39+BJ39+BL39</f>
        <v>188.375</v>
      </c>
      <c r="O39" s="66">
        <f t="shared" ref="O39" si="650">ROUND(H39*I39,2)</f>
        <v>27.28</v>
      </c>
      <c r="P39" s="67">
        <f t="shared" si="300"/>
        <v>0</v>
      </c>
      <c r="Q39" s="68"/>
      <c r="R39" s="61">
        <f>R38*$I39</f>
        <v>188.375</v>
      </c>
      <c r="S39" s="67"/>
      <c r="T39" s="61">
        <f t="shared" ref="T39" si="651">T38*$I39</f>
        <v>0</v>
      </c>
      <c r="U39" s="67">
        <f t="shared" ref="U39" si="652">ROUND(T39*$H39,2)</f>
        <v>0</v>
      </c>
      <c r="V39" s="61">
        <f t="shared" ref="V39" si="653">V38*$I39</f>
        <v>0</v>
      </c>
      <c r="W39" s="67">
        <f t="shared" ref="W39" si="654">ROUND(V39*$H39,2)</f>
        <v>0</v>
      </c>
      <c r="X39" s="61">
        <f t="shared" ref="X39" si="655">X38*$I39</f>
        <v>0</v>
      </c>
      <c r="Y39" s="67">
        <f t="shared" ref="Y39" si="656">ROUND(X39*$H39,2)</f>
        <v>0</v>
      </c>
      <c r="Z39" s="61">
        <f t="shared" ref="Z39" si="657">Z38*$I39</f>
        <v>0</v>
      </c>
      <c r="AA39" s="67">
        <f t="shared" ref="AA39" si="658">ROUND(Z39*$H39,2)</f>
        <v>0</v>
      </c>
      <c r="AB39" s="61">
        <f t="shared" ref="AB39" si="659">AB38*$I39</f>
        <v>0</v>
      </c>
      <c r="AC39" s="67">
        <f t="shared" ref="AC39" si="660">ROUND(AB39*$H39,2)</f>
        <v>0</v>
      </c>
      <c r="AD39" s="61">
        <f t="shared" ref="AD39" si="661">AD38*$I39</f>
        <v>0</v>
      </c>
      <c r="AE39" s="67">
        <f t="shared" ref="AE39" si="662">ROUND(AD39*$H39,2)</f>
        <v>0</v>
      </c>
      <c r="AF39" s="61">
        <f t="shared" ref="AF39" si="663">AF38*$I39</f>
        <v>0</v>
      </c>
      <c r="AG39" s="67">
        <f t="shared" ref="AG39" si="664">ROUND(AF39*$H39,2)</f>
        <v>0</v>
      </c>
      <c r="AH39" s="61">
        <f t="shared" ref="AH39" si="665">AH38*$I39</f>
        <v>0</v>
      </c>
      <c r="AI39" s="67">
        <f t="shared" ref="AI39" si="666">ROUND(AH39*$H39,2)</f>
        <v>0</v>
      </c>
      <c r="AJ39" s="61">
        <f t="shared" ref="AJ39" si="667">AJ38*$I39</f>
        <v>0</v>
      </c>
      <c r="AK39" s="67">
        <f t="shared" ref="AK39" si="668">ROUND(AJ39*$H39,2)</f>
        <v>0</v>
      </c>
      <c r="AL39" s="61">
        <f t="shared" ref="AL39" si="669">AL38*$I39</f>
        <v>0</v>
      </c>
      <c r="AM39" s="67">
        <f t="shared" ref="AM39" si="670">ROUND(AL39*$H39,2)</f>
        <v>0</v>
      </c>
      <c r="AN39" s="61">
        <f t="shared" ref="AN39" si="671">AN38*$I39</f>
        <v>0</v>
      </c>
      <c r="AO39" s="67">
        <f t="shared" ref="AO39" si="672">ROUND(AN39*$H39,2)</f>
        <v>0</v>
      </c>
      <c r="AP39" s="61">
        <f t="shared" ref="AP39" si="673">AP38*$I39</f>
        <v>0</v>
      </c>
      <c r="AQ39" s="67">
        <f t="shared" ref="AQ39" si="674">ROUND(AP39*$H39,2)</f>
        <v>0</v>
      </c>
      <c r="AR39" s="61">
        <f t="shared" ref="AR39" si="675">AR38*$I39</f>
        <v>0</v>
      </c>
      <c r="AS39" s="67">
        <f t="shared" ref="AS39" si="676">ROUND(AR39*$H39,2)</f>
        <v>0</v>
      </c>
      <c r="AT39" s="61">
        <f t="shared" ref="AT39" si="677">AT38*$I39</f>
        <v>0</v>
      </c>
      <c r="AU39" s="67">
        <f t="shared" ref="AU39" si="678">ROUND(AT39*$H39,2)</f>
        <v>0</v>
      </c>
      <c r="AV39" s="61">
        <f t="shared" ref="AV39" si="679">AV38*$I39</f>
        <v>0</v>
      </c>
      <c r="AW39" s="67">
        <f t="shared" ref="AW39" si="680">ROUND(AV39*$H39,2)</f>
        <v>0</v>
      </c>
      <c r="AX39" s="61">
        <f t="shared" ref="AX39" si="681">AX38*$I39</f>
        <v>0</v>
      </c>
      <c r="AY39" s="67">
        <f t="shared" ref="AY39" si="682">ROUND(AX39*$H39,2)</f>
        <v>0</v>
      </c>
      <c r="AZ39" s="61">
        <f t="shared" ref="AZ39" si="683">AZ38*$I39</f>
        <v>0</v>
      </c>
      <c r="BA39" s="67">
        <f t="shared" ref="BA39" si="684">ROUND(AZ39*$H39,2)</f>
        <v>0</v>
      </c>
      <c r="BB39" s="61">
        <f t="shared" ref="BB39" si="685">BB38*$I39</f>
        <v>0</v>
      </c>
      <c r="BC39" s="67">
        <f t="shared" ref="BC39" si="686">ROUND(BB39*$H39,2)</f>
        <v>0</v>
      </c>
      <c r="BD39" s="61">
        <f t="shared" ref="BD39" si="687">BD38*$I39</f>
        <v>0</v>
      </c>
      <c r="BE39" s="67">
        <f t="shared" ref="BE39" si="688">ROUND(BD39*$H39,2)</f>
        <v>0</v>
      </c>
      <c r="BF39" s="61">
        <f t="shared" ref="BF39" si="689">BF38*$I39</f>
        <v>0</v>
      </c>
      <c r="BG39" s="67">
        <f t="shared" ref="BG39" si="690">ROUND(BF39*$H39,2)</f>
        <v>0</v>
      </c>
      <c r="BH39" s="61">
        <f t="shared" ref="BH39" si="691">BH38*$I39</f>
        <v>0</v>
      </c>
      <c r="BI39" s="67">
        <f t="shared" ref="BI39" si="692">ROUND(BH39*$H39,2)</f>
        <v>0</v>
      </c>
      <c r="BJ39" s="61">
        <f t="shared" ref="BJ39" si="693">BJ38*$I39</f>
        <v>0</v>
      </c>
      <c r="BK39" s="67">
        <f t="shared" ref="BK39" si="694">ROUND(BJ39*$H39,2)</f>
        <v>0</v>
      </c>
      <c r="BL39" s="61">
        <f t="shared" ref="BL39" si="695">BL38*$I39</f>
        <v>0</v>
      </c>
      <c r="BM39" s="67">
        <f t="shared" ref="BM39" si="696">ROUND(BL39*$H39,2)</f>
        <v>0</v>
      </c>
    </row>
    <row r="40" spans="1:65" s="47" customFormat="1" ht="45" x14ac:dyDescent="0.25">
      <c r="A40" s="48"/>
      <c r="B40" s="48"/>
      <c r="C40" s="48"/>
      <c r="D40" s="48"/>
      <c r="E40" s="48"/>
      <c r="F40" s="48"/>
      <c r="G40" s="48"/>
      <c r="H40" s="49"/>
      <c r="I40" s="50"/>
      <c r="J40" s="39"/>
      <c r="K40" s="51" t="str">
        <f>CONCATENATE($K$27,".6")</f>
        <v>3.6</v>
      </c>
      <c r="L40" s="52" t="s">
        <v>48</v>
      </c>
      <c r="M40" s="53" t="s">
        <v>44</v>
      </c>
      <c r="N40" s="54">
        <f>R40+T40+V40+X40+Z40+AB40+AD40+AF40+AH40+AJ40++AL40+AN40+AP40+AR40+AT40+AV40+AX40+AZ40+BB40+BD40+BF40+BH40+BJ40+BL40</f>
        <v>1</v>
      </c>
      <c r="O40" s="54">
        <f>SUM(O41:O48)</f>
        <v>10144.330000000002</v>
      </c>
      <c r="P40" s="55">
        <f t="shared" si="300"/>
        <v>10144.33</v>
      </c>
      <c r="Q40" s="39"/>
      <c r="R40" s="56">
        <f>ROUND((75*0.0086)*(1+K448),0)</f>
        <v>1</v>
      </c>
      <c r="S40" s="57">
        <f>ROUND(R40*$O40,2)</f>
        <v>10144.33</v>
      </c>
      <c r="T40" s="56"/>
      <c r="U40" s="57">
        <f>ROUND(T40*$O40,2)</f>
        <v>0</v>
      </c>
      <c r="V40" s="56"/>
      <c r="W40" s="57">
        <f t="shared" ref="W40" si="697">ROUND(V40*$O40,2)</f>
        <v>0</v>
      </c>
      <c r="X40" s="56"/>
      <c r="Y40" s="57">
        <f t="shared" ref="Y40" si="698">ROUND(X40*$O40,2)</f>
        <v>0</v>
      </c>
      <c r="Z40" s="56"/>
      <c r="AA40" s="57">
        <f t="shared" ref="AA40" si="699">ROUND(Z40*$O40,2)</f>
        <v>0</v>
      </c>
      <c r="AB40" s="56"/>
      <c r="AC40" s="57">
        <f t="shared" ref="AC40" si="700">ROUND(AB40*$O40,2)</f>
        <v>0</v>
      </c>
      <c r="AD40" s="56"/>
      <c r="AE40" s="57">
        <f t="shared" ref="AE40" si="701">ROUND(AD40*$O40,2)</f>
        <v>0</v>
      </c>
      <c r="AF40" s="56"/>
      <c r="AG40" s="57">
        <f t="shared" ref="AG40" si="702">ROUND(AF40*$O40,2)</f>
        <v>0</v>
      </c>
      <c r="AH40" s="56"/>
      <c r="AI40" s="57">
        <f t="shared" ref="AI40" si="703">ROUND(AH40*$O40,2)</f>
        <v>0</v>
      </c>
      <c r="AJ40" s="56"/>
      <c r="AK40" s="57">
        <f t="shared" ref="AK40" si="704">ROUND(AJ40*$O40,2)</f>
        <v>0</v>
      </c>
      <c r="AL40" s="56"/>
      <c r="AM40" s="57">
        <f t="shared" ref="AM40" si="705">ROUND(AL40*$O40,2)</f>
        <v>0</v>
      </c>
      <c r="AN40" s="56"/>
      <c r="AO40" s="57">
        <f t="shared" ref="AO40" si="706">ROUND(AN40*$O40,2)</f>
        <v>0</v>
      </c>
      <c r="AP40" s="56"/>
      <c r="AQ40" s="57">
        <f t="shared" ref="AQ40" si="707">ROUND(AP40*$O40,2)</f>
        <v>0</v>
      </c>
      <c r="AR40" s="56"/>
      <c r="AS40" s="57">
        <f t="shared" ref="AS40" si="708">ROUND(AR40*$O40,2)</f>
        <v>0</v>
      </c>
      <c r="AT40" s="56"/>
      <c r="AU40" s="57">
        <f t="shared" ref="AU40" si="709">ROUND(AT40*$O40,2)</f>
        <v>0</v>
      </c>
      <c r="AV40" s="56"/>
      <c r="AW40" s="57">
        <f t="shared" ref="AW40" si="710">ROUND(AV40*$O40,2)</f>
        <v>0</v>
      </c>
      <c r="AX40" s="56"/>
      <c r="AY40" s="57">
        <f t="shared" ref="AY40" si="711">ROUND(AX40*$O40,2)</f>
        <v>0</v>
      </c>
      <c r="AZ40" s="56"/>
      <c r="BA40" s="57">
        <f t="shared" ref="BA40" si="712">ROUND(AZ40*$O40,2)</f>
        <v>0</v>
      </c>
      <c r="BB40" s="56"/>
      <c r="BC40" s="57">
        <f t="shared" ref="BC40" si="713">ROUND(BB40*$O40,2)</f>
        <v>0</v>
      </c>
      <c r="BD40" s="56"/>
      <c r="BE40" s="57">
        <f t="shared" ref="BE40" si="714">ROUND(BD40*$O40,2)</f>
        <v>0</v>
      </c>
      <c r="BF40" s="56"/>
      <c r="BG40" s="57">
        <f t="shared" ref="BG40" si="715">ROUND(BF40*$O40,2)</f>
        <v>0</v>
      </c>
      <c r="BH40" s="56"/>
      <c r="BI40" s="57">
        <f t="shared" ref="BI40" si="716">ROUND(BH40*$O40,2)</f>
        <v>0</v>
      </c>
      <c r="BJ40" s="56"/>
      <c r="BK40" s="57">
        <f t="shared" ref="BK40" si="717">ROUND(BJ40*$O40,2)</f>
        <v>0</v>
      </c>
      <c r="BL40" s="56"/>
      <c r="BM40" s="57">
        <f t="shared" ref="BM40" si="718">ROUND(BL40*$O40,2)</f>
        <v>0</v>
      </c>
    </row>
    <row r="41" spans="1:65" s="47" customFormat="1" ht="45" x14ac:dyDescent="0.25">
      <c r="A41" s="58" t="s">
        <v>37</v>
      </c>
      <c r="B41" s="59" t="s">
        <v>31</v>
      </c>
      <c r="C41" s="59" t="str">
        <f>K40</f>
        <v>3.6</v>
      </c>
      <c r="D41" s="60" cm="1">
        <f t="array" ref="D41">_xlfn.IFS($B41="SAB_OSE_SET23",$A$440,$B41="SAB_EPSA_SET23",$A$442,$B41="SAB_INS_SET23",$A$444,$B41="SIU_INF_JUL23",$A$446,$B41="SIU_ED_JUL23",$A$447,$B41="DER_JUN23",$A$448,$B41="CDHU_AGO23",$A$449,$B41="SIN_SV_SET23",$A$450,$B41="SIN_INS_SET23",$A$451,$B41="COTAÇÃO",0)</f>
        <v>0</v>
      </c>
      <c r="E41" s="60" cm="1">
        <f t="array" ref="E41">_xlfn.IFS($B41="SAB_OSE_SET23",$A$441,$B41="SAB_EPSA_SET23",$A$443,$B41="SAB_INS_SET23",$A$445,$B41="SIU_INF_JUL23",0,$B41="SIU_ED_JUL23",0,$B41="DER_JUN23",0,$B41="CDHU_AGO23",0,$B41="SIN_SV_SET23",0,$B41="SIN_INS_SET23",0,$B41="COTAÇÃO",0)</f>
        <v>0</v>
      </c>
      <c r="F41" s="60" cm="1">
        <f t="array" ref="F41">_xlfn.IFS($B41="SAB_OSE_SET23",0,$B41="SAB_EPSA_SET23",0,AND($B41="SAB_INS_SET23",$A41="MAT")=TRUE,$A$454,AND($B41="SAB_INS_SET23",$A41&lt;&gt;"MAT")=TRUE,$A$453,AND($B41="SIU_INF_JUL23",$A41="MAT")=TRUE,$A$454,AND($B41="SIU_INF_JUL23",$A41&lt;&gt;"MAT")=TRUE,$A$453,AND($B41="SIU_ED_JUL23",$A41="MAT")=TRUE,$A$454,AND($B41="SIU_ED_JUL23",$A41&lt;&gt;"MAT")=TRUE,$A$453,$B41="DER_JUN23",0,$B41="CDHU_AGO23",0,AND($B41="SIN_SV_SET23",$A41="MAT")=TRUE,$A$454,AND($B41="SIN_SV_SET23",$A41&lt;&gt;"MAT")=TRUE,$A$453,AND($B41="SIN_INS_SET23",$A41="MAT")=TRUE,$A$454,AND($B41="SIN_INS_SET23",$A41&lt;&gt;"MAT")=TRUE,$A$453,AND($B41="COTAÇÃO",$A41="MAT")=TRUE,$A$454,AND($B41="COTAÇÃO",$A41&lt;&gt;"MAT")=TRUE,$A$453)</f>
        <v>0.2</v>
      </c>
      <c r="G41" s="60" cm="1">
        <f t="array" ref="G41">_xlfn.IFS($B41="SAB_OSE_SET23",0,$B41="SAB_EPSA_SET23",0,AND($B41="SAB_INS_SET23",$A41="MO")=TRUE,$A$455,AND($B41="SAB_INS_SET23",$A41&lt;&gt;"MO")=TRUE,0,AND($B41="SIU_INF_JUL23",$A41="MO")=TRUE,$A$455,AND($B41="SIU_INF_JUL23",$A41&lt;&gt;"MO")=TRUE,0,AND($B41="SIU_ED_JUL23",$A41="MO")=TRUE,$A$455,AND($B41="SIU_ED_JUL23",$A41&lt;&gt;"MO")=TRUE,0,$B41="DER_JUN23",0,$B41="CDHU_AGO23",0,AND($B41="SIN_SV_SET23",$A41="MO")=TRUE,$A$455,AND($B41="SIN_SV_SET23",$A41&lt;&gt;"MO")=TRUE,0,AND($B41="SIN_INS_SET23",$A41="MO")=TRUE,$A$455,AND($B41="SIN_INS_SET23",$A41&lt;&gt;"MO")=TRUE,0,AND($B41="COTAÇÃO",$A41="MO")=TRUE,$A$455,AND($B41="COTAÇÃO",$A41&lt;&gt;"MO")=TRUE,0)</f>
        <v>0</v>
      </c>
      <c r="H41" s="61" cm="1">
        <f t="array" ref="H41">ROUND(_xlfn.IFS(B41="SAB_OSE_SET23",VLOOKUP(C41,[12]SAB_OSE_SET23!A:N,7,FALSE),B41="SAB_EPSA_SET23",VLOOKUP(C41,[12]SAB_EPSA_SET23!A:F,4,FALSE),B41="SAB_INS_SET23",VLOOKUP(C41,[12]SAB_INS_SET23!A:F,4,FALSE),B41="SIU_INF_JUL23",VLOOKUP(C41,[12]SIU_INF_JUL23!A:F,4,FALSE),B41="SIU_ED_JUL23",VLOOKUP(C41,[12]SIU_ED_JUL23!A:F,4,FALSE),B41="SIU_INS_JUL23",VLOOKUP(C41,[12]SIU_INS_JUL23!A:F,4,FALSE),B41="DER_JUN23",VLOOKUP(C41,[12]DER_JUN23!A:F,4,FALSE),B41="CDHU_AGO23",VLOOKUP(C41,[12]CDHU_AGO23!A:F,4,FALSE),B41="DNIT_SV_JUL23",VLOOKUP(C41,[12]DNIT_SV_JUL23!A:F,4,FALSE),B41="DNIT_MAT_JUL23",VLOOKUP(C41,[12]DNIT_MAT_JUL23!A:F,4,FALSE),B41="SIN_SV_SET23",VLOOKUP(C41,[12]SIN_SV_SET23!G:L,5,FALSE),B41="SIN_INS_SET23",VLOOKUP(C41,[12]SIN_INS_SET23!A:F,5,FALSE),B41="COTAÇÃO",VLOOKUP(C41,[12]COTAÇÃO!$B:$G,6,FALSE))*(1+F41)*(1+G41),2)</f>
        <v>9673.27</v>
      </c>
      <c r="I41" s="62">
        <v>1</v>
      </c>
      <c r="J41" s="39"/>
      <c r="K41" s="63"/>
      <c r="L41" s="64" t="str" cm="1">
        <f t="array" ref="L41">_xlfn.IFS(B41="SAB_OSE_SET23",VLOOKUP(C41,[12]SAB_OSE_SET23!A:N,5,FALSE),B41="SAB_EPSA_SET23",VLOOKUP(C41,[12]SAB_EPSA_SET23!A:F,2,FALSE),B41="SAB_INS_SET23",VLOOKUP(C41,[12]SAB_INS_SET23!A:F,2,FALSE),B41="SIU_INF_JUL23",VLOOKUP(C41,[12]SIU_INF_JUL23!A:F,2,FALSE),B41="SIU_ED_JUL23",VLOOKUP(C41,[12]SIU_ED_JUL23!A:F,2,FALSE),B41="SIU_INS_JUL23",VLOOKUP(C41,[12]SIU_INS_JUL23!A:F,2,FALSE),B41="DER_JUN23",VLOOKUP(C41,[12]DER_JUN23!A:F,2,FALSE),B41="CDHU_AGO23",VLOOKUP(C41,[12]CDHU_AGO23!A:F,2,FALSE),B41="DNIT_SV_JUL23",VLOOKUP(C41,[12]DNIT_SV_JUL23!A:F,2,FALSE),B41="DNIT_MAT_JUL23",VLOOKUP(C41,[12]DNIT_MAT_JUL23!A:F,2,FALSE),B41="SIN_SV_SET23",VLOOKUP(C41,[12]SIN_SV_SET23!G:L,2,FALSE),B41="SIN_INS_SET23",VLOOKUP(C41,[12]SIN_INS_SET23!A:F,2,FALSE),B41="COTAÇÃO",VLOOKUP(C41,[12]COTAÇÃO!$B:$G,3,FALSE))</f>
        <v>Fornecimento, transporte, estocagem e aplicação de bentonita nas valas localizadas em saídas e travessias para assentamento dos cabos elétricos diretamente enterrados.</v>
      </c>
      <c r="M41" s="65" t="str" cm="1">
        <f t="array" ref="M41">_xlfn.IFS(B41="SAB_OSE_SET23",VLOOKUP(C41,[12]SAB_OSE_SET23!A:N,6,FALSE),B41="SAB_EPSA_SET23",VLOOKUP(C41,[12]SAB_EPSA_SET23!A:F,3,FALSE),B41="SAB_INS_SET23",VLOOKUP(C41,[12]SAB_INS_SET23!A:F,3,FALSE),B41="SIU_INF_JUL23",VLOOKUP(C41,[12]SIU_INF_JUL23!A:F,3,FALSE),B41="SIU_ED_JUL23",VLOOKUP(C41,[12]SIU_ED_JUL23!A:F,3,FALSE),B41="SIU_INS_JUL23",VLOOKUP(C41,[12]SIU_INS_JUL23!A:F,3,FALSE),B41="DER_JUN23",VLOOKUP(C41,[12]DER_JUN23!A:F,3,FALSE),B41="CDHU_AGO23",VLOOKUP(C41,[12]CDHU_AGO23!A:F,3,FALSE),B41="DNIT_SV_JUL23",VLOOKUP(C41,[12]DNIT_SV_JUL23!A:F,3,FALSE),B41="DNIT_MAT_JUL23",VLOOKUP(C41,[12]DNIT_MAT_JUL23!A:F,3,FALSE),B41="SIN_SV_SET23",VLOOKUP(C41,[12]SIN_SV_SET23!G:L,3,FALSE),B41="SIN_INS_SET23",VLOOKUP(C41,[12]SIN_INS_SET23!A:F,3,FALSE),B41="COTAÇÃO",VLOOKUP(C41,[12]COTAÇÃO!$B:$G,4,FALSE))</f>
        <v>m³</v>
      </c>
      <c r="N41" s="66">
        <f t="shared" ref="N41:N48" si="719">R41+T41+V41+X41+Z41+AB41+AD41+AF41+AH41+AJ41++AL41+AN41+AP41+AR41+AT41+AV41+AX41+AZ41+BB41+BD41+BF41+BH41+BJ41+BL41</f>
        <v>1</v>
      </c>
      <c r="O41" s="66">
        <f>ROUND(H41*I41,2)</f>
        <v>9673.27</v>
      </c>
      <c r="P41" s="67">
        <f t="shared" si="300"/>
        <v>0</v>
      </c>
      <c r="Q41" s="68"/>
      <c r="R41" s="61">
        <f>R40*$I41</f>
        <v>1</v>
      </c>
      <c r="S41" s="67"/>
      <c r="T41" s="61">
        <f t="shared" ref="T41" si="720">T40*$I41</f>
        <v>0</v>
      </c>
      <c r="U41" s="67">
        <f t="shared" ref="U41:U48" si="721">ROUND(T41*$H41,2)</f>
        <v>0</v>
      </c>
      <c r="V41" s="61">
        <f t="shared" ref="V41" si="722">V40*$I41</f>
        <v>0</v>
      </c>
      <c r="W41" s="67">
        <f t="shared" ref="W41:W48" si="723">ROUND(V41*$H41,2)</f>
        <v>0</v>
      </c>
      <c r="X41" s="61">
        <f t="shared" ref="X41" si="724">X40*$I41</f>
        <v>0</v>
      </c>
      <c r="Y41" s="67">
        <f t="shared" ref="Y41:Y48" si="725">ROUND(X41*$H41,2)</f>
        <v>0</v>
      </c>
      <c r="Z41" s="61">
        <f t="shared" ref="Z41" si="726">Z40*$I41</f>
        <v>0</v>
      </c>
      <c r="AA41" s="67">
        <f t="shared" ref="AA41:AA48" si="727">ROUND(Z41*$H41,2)</f>
        <v>0</v>
      </c>
      <c r="AB41" s="61">
        <f t="shared" ref="AB41" si="728">AB40*$I41</f>
        <v>0</v>
      </c>
      <c r="AC41" s="67">
        <f t="shared" ref="AC41:AC48" si="729">ROUND(AB41*$H41,2)</f>
        <v>0</v>
      </c>
      <c r="AD41" s="61">
        <f t="shared" ref="AD41" si="730">AD40*$I41</f>
        <v>0</v>
      </c>
      <c r="AE41" s="67">
        <f t="shared" ref="AE41:AE48" si="731">ROUND(AD41*$H41,2)</f>
        <v>0</v>
      </c>
      <c r="AF41" s="61">
        <f t="shared" ref="AF41" si="732">AF40*$I41</f>
        <v>0</v>
      </c>
      <c r="AG41" s="67">
        <f t="shared" ref="AG41:AG48" si="733">ROUND(AF41*$H41,2)</f>
        <v>0</v>
      </c>
      <c r="AH41" s="61">
        <f t="shared" ref="AH41" si="734">AH40*$I41</f>
        <v>0</v>
      </c>
      <c r="AI41" s="67">
        <f t="shared" ref="AI41:AI48" si="735">ROUND(AH41*$H41,2)</f>
        <v>0</v>
      </c>
      <c r="AJ41" s="61">
        <f t="shared" ref="AJ41" si="736">AJ40*$I41</f>
        <v>0</v>
      </c>
      <c r="AK41" s="67">
        <f t="shared" ref="AK41:AK48" si="737">ROUND(AJ41*$H41,2)</f>
        <v>0</v>
      </c>
      <c r="AL41" s="61">
        <f t="shared" ref="AL41" si="738">AL40*$I41</f>
        <v>0</v>
      </c>
      <c r="AM41" s="67">
        <f t="shared" ref="AM41:AM48" si="739">ROUND(AL41*$H41,2)</f>
        <v>0</v>
      </c>
      <c r="AN41" s="61">
        <f t="shared" ref="AN41" si="740">AN40*$I41</f>
        <v>0</v>
      </c>
      <c r="AO41" s="67">
        <f t="shared" ref="AO41:AO48" si="741">ROUND(AN41*$H41,2)</f>
        <v>0</v>
      </c>
      <c r="AP41" s="61">
        <f t="shared" ref="AP41" si="742">AP40*$I41</f>
        <v>0</v>
      </c>
      <c r="AQ41" s="67">
        <f t="shared" ref="AQ41:AQ48" si="743">ROUND(AP41*$H41,2)</f>
        <v>0</v>
      </c>
      <c r="AR41" s="61">
        <f t="shared" ref="AR41" si="744">AR40*$I41</f>
        <v>0</v>
      </c>
      <c r="AS41" s="67">
        <f t="shared" ref="AS41:AS48" si="745">ROUND(AR41*$H41,2)</f>
        <v>0</v>
      </c>
      <c r="AT41" s="61">
        <f t="shared" ref="AT41" si="746">AT40*$I41</f>
        <v>0</v>
      </c>
      <c r="AU41" s="67">
        <f t="shared" ref="AU41:AU48" si="747">ROUND(AT41*$H41,2)</f>
        <v>0</v>
      </c>
      <c r="AV41" s="61">
        <f t="shared" ref="AV41" si="748">AV40*$I41</f>
        <v>0</v>
      </c>
      <c r="AW41" s="67">
        <f t="shared" ref="AW41:AW48" si="749">ROUND(AV41*$H41,2)</f>
        <v>0</v>
      </c>
      <c r="AX41" s="61">
        <f t="shared" ref="AX41" si="750">AX40*$I41</f>
        <v>0</v>
      </c>
      <c r="AY41" s="67">
        <f t="shared" ref="AY41:AY48" si="751">ROUND(AX41*$H41,2)</f>
        <v>0</v>
      </c>
      <c r="AZ41" s="61">
        <f t="shared" ref="AZ41" si="752">AZ40*$I41</f>
        <v>0</v>
      </c>
      <c r="BA41" s="67">
        <f t="shared" ref="BA41:BA48" si="753">ROUND(AZ41*$H41,2)</f>
        <v>0</v>
      </c>
      <c r="BB41" s="61">
        <f t="shared" ref="BB41" si="754">BB40*$I41</f>
        <v>0</v>
      </c>
      <c r="BC41" s="67">
        <f t="shared" ref="BC41:BC48" si="755">ROUND(BB41*$H41,2)</f>
        <v>0</v>
      </c>
      <c r="BD41" s="61">
        <f t="shared" ref="BD41" si="756">BD40*$I41</f>
        <v>0</v>
      </c>
      <c r="BE41" s="67">
        <f t="shared" ref="BE41:BE48" si="757">ROUND(BD41*$H41,2)</f>
        <v>0</v>
      </c>
      <c r="BF41" s="61">
        <f t="shared" ref="BF41" si="758">BF40*$I41</f>
        <v>0</v>
      </c>
      <c r="BG41" s="67">
        <f t="shared" ref="BG41:BG48" si="759">ROUND(BF41*$H41,2)</f>
        <v>0</v>
      </c>
      <c r="BH41" s="61">
        <f t="shared" ref="BH41" si="760">BH40*$I41</f>
        <v>0</v>
      </c>
      <c r="BI41" s="67">
        <f t="shared" ref="BI41:BI48" si="761">ROUND(BH41*$H41,2)</f>
        <v>0</v>
      </c>
      <c r="BJ41" s="61">
        <f t="shared" ref="BJ41" si="762">BJ40*$I41</f>
        <v>0</v>
      </c>
      <c r="BK41" s="67">
        <f t="shared" ref="BK41:BK48" si="763">ROUND(BJ41*$H41,2)</f>
        <v>0</v>
      </c>
      <c r="BL41" s="61">
        <f t="shared" ref="BL41" si="764">BL40*$I41</f>
        <v>0</v>
      </c>
      <c r="BM41" s="67">
        <f t="shared" ref="BM41:BM48" si="765">ROUND(BL41*$H41,2)</f>
        <v>0</v>
      </c>
    </row>
    <row r="42" spans="1:65" s="47" customFormat="1" x14ac:dyDescent="0.25">
      <c r="A42" s="58" t="s">
        <v>30</v>
      </c>
      <c r="B42" s="59" t="s">
        <v>28</v>
      </c>
      <c r="C42" s="59" t="s">
        <v>49</v>
      </c>
      <c r="D42" s="60" cm="1">
        <f t="array" ref="D42">_xlfn.IFS($B42="SAB_OSE_SET23",$A$440,$B42="SAB_EPSA_SET23",$A$442,$B42="SAB_INS_SET23",$A$444,$B42="SIU_INF_JUL23",$A$446,$B42="SIU_ED_JUL23",$A$447,$B42="DER_JUN23",$A$448,$B42="CDHU_AGO23",$A$449,$B42="SIN_SV_SET23",$A$450,$B42="SIN_INS_SET23",$A$451,$B42="COTAÇÃO",0)</f>
        <v>0</v>
      </c>
      <c r="E42" s="60" cm="1">
        <f t="array" ref="E42">_xlfn.IFS($B42="SAB_OSE_SET23",$A$441,$B42="SAB_EPSA_SET23",$A$443,$B42="SAB_INS_SET23",$A$445,$B42="SIU_INF_JUL23",0,$B42="SIU_ED_JUL23",0,$B42="DER_JUN23",0,$B42="CDHU_AGO23",0,$B42="SIN_SV_SET23",0,$B42="SIN_INS_SET23",0,$B42="COTAÇÃO",0)</f>
        <v>0</v>
      </c>
      <c r="F42" s="60" cm="1">
        <f t="array" ref="F42">_xlfn.IFS($B42="SAB_OSE_SET23",0,$B42="SAB_EPSA_SET23",0,AND($B42="SAB_INS_SET23",$A42="MAT")=TRUE,$A$454,AND($B42="SAB_INS_SET23",$A42&lt;&gt;"MAT")=TRUE,$A$453,AND($B42="SIU_INF_JUL23",$A42="MAT")=TRUE,$A$454,AND($B42="SIU_INF_JUL23",$A42&lt;&gt;"MAT")=TRUE,$A$453,AND($B42="SIU_ED_JUL23",$A42="MAT")=TRUE,$A$454,AND($B42="SIU_ED_JUL23",$A42&lt;&gt;"MAT")=TRUE,$A$453,$B42="DER_JUN23",0,$B42="CDHU_AGO23",0,AND($B42="SIN_SV_SET23",$A42="MAT")=TRUE,$A$454,AND($B42="SIN_SV_SET23",$A42&lt;&gt;"MAT")=TRUE,$A$453,AND($B42="SIN_INS_SET23",$A42="MAT")=TRUE,$A$454,AND($B42="SIN_INS_SET23",$A42&lt;&gt;"MAT")=TRUE,$A$453,AND($B42="COTAÇÃO",$A42="MAT")=TRUE,$A$454,AND($B42="COTAÇÃO",$A42&lt;&gt;"MAT")=TRUE,$A$453)</f>
        <v>0.28000000000000003</v>
      </c>
      <c r="G42" s="60" cm="1">
        <f t="array" ref="G42">_xlfn.IFS($B42="SAB_OSE_SET23",0,$B42="SAB_EPSA_SET23",0,AND($B42="SAB_INS_SET23",$A42="MO")=TRUE,$A$455,AND($B42="SAB_INS_SET23",$A42&lt;&gt;"MO")=TRUE,0,AND($B42="SIU_INF_JUL23",$A42="MO")=TRUE,$A$455,AND($B42="SIU_INF_JUL23",$A42&lt;&gt;"MO")=TRUE,0,AND($B42="SIU_ED_JUL23",$A42="MO")=TRUE,$A$455,AND($B42="SIU_ED_JUL23",$A42&lt;&gt;"MO")=TRUE,0,$B42="DER_JUN23",0,$B42="CDHU_AGO23",0,AND($B42="SIN_SV_SET23",$A42="MO")=TRUE,$A$455,AND($B42="SIN_SV_SET23",$A42&lt;&gt;"MO")=TRUE,0,AND($B42="SIN_INS_SET23",$A42="MO")=TRUE,$A$455,AND($B42="SIN_INS_SET23",$A42&lt;&gt;"MO")=TRUE,0,AND($B42="COTAÇÃO",$A42="MO")=TRUE,$A$455,AND($B42="COTAÇÃO",$A42&lt;&gt;"MO")=TRUE,0)</f>
        <v>0</v>
      </c>
      <c r="H42" s="61" cm="1">
        <f t="array" ref="H42">ROUND(_xlfn.IFS(B42="SAB_OSE_SET23",VLOOKUP(C42,[12]SAB_OSE_SET23!A:N,7,FALSE),B42="SAB_EPSA_SET23",VLOOKUP(C42,[12]SAB_EPSA_SET23!A:F,4,FALSE),B42="SAB_INS_SET23",VLOOKUP(C42,[12]SAB_INS_SET23!A:F,4,FALSE),B42="SIU_INF_JUL23",VLOOKUP(C42,[12]SIU_INF_JUL23!A:F,4,FALSE),B42="SIU_ED_JUL23",VLOOKUP(C42,[12]SIU_ED_JUL23!A:F,4,FALSE),B42="SIU_INS_JUL23",VLOOKUP(C42,[12]SIU_INS_JUL23!A:F,4,FALSE),B42="DER_JUN23",VLOOKUP(C42,[12]DER_JUN23!A:F,4,FALSE),B42="CDHU_AGO23",VLOOKUP(C42,[12]CDHU_AGO23!A:F,4,FALSE),B42="DNIT_SV_JUL23",VLOOKUP(C42,[12]DNIT_SV_JUL23!A:F,4,FALSE),B42="DNIT_MAT_JUL23",VLOOKUP(C42,[12]DNIT_MAT_JUL23!A:F,4,FALSE),B42="SIN_SV_SET23",VLOOKUP(C42,[12]SIN_SV_SET23!G:L,5,FALSE),B42="SIN_INS_SET23",VLOOKUP(C42,[12]SIN_INS_SET23!A:F,5,FALSE),B42="COTAÇÃO",VLOOKUP(C42,[12]COTAÇÃO!$B:$G,6,FALSE))*(1+F42)*(1+G42),2)</f>
        <v>232.64</v>
      </c>
      <c r="I42" s="62">
        <f>I41/4</f>
        <v>0.25</v>
      </c>
      <c r="J42" s="39"/>
      <c r="K42" s="63"/>
      <c r="L42" s="64" t="str" cm="1">
        <f t="array" ref="L42">_xlfn.IFS(B42="SAB_OSE_SET23",VLOOKUP(C42,[12]SAB_OSE_SET23!A:N,5,FALSE),B42="SAB_EPSA_SET23",VLOOKUP(C42,[12]SAB_EPSA_SET23!A:F,2,FALSE),B42="SAB_INS_SET23",VLOOKUP(C42,[12]SAB_INS_SET23!A:F,2,FALSE),B42="SIU_INF_JUL23",VLOOKUP(C42,[12]SIU_INF_JUL23!A:F,2,FALSE),B42="SIU_ED_JUL23",VLOOKUP(C42,[12]SIU_ED_JUL23!A:F,2,FALSE),B42="SIU_INS_JUL23",VLOOKUP(C42,[12]SIU_INS_JUL23!A:F,2,FALSE),B42="DER_JUN23",VLOOKUP(C42,[12]DER_JUN23!A:F,2,FALSE),B42="CDHU_AGO23",VLOOKUP(C42,[12]CDHU_AGO23!A:F,2,FALSE),B42="DNIT_SV_JUL23",VLOOKUP(C42,[12]DNIT_SV_JUL23!A:F,2,FALSE),B42="DNIT_MAT_JUL23",VLOOKUP(C42,[12]DNIT_MAT_JUL23!A:F,2,FALSE),B42="SIN_SV_SET23",VLOOKUP(C42,[12]SIN_SV_SET23!G:L,2,FALSE),B42="SIN_INS_SET23",VLOOKUP(C42,[12]SIN_INS_SET23!A:F,2,FALSE),B42="COTAÇÃO",VLOOKUP(C42,[12]COTAÇÃO!$B:$G,3,FALSE))</f>
        <v>CAMINHÃO - CAÇAMBA BASCULANTE COM CAPACIDADE DE 4M3 *190CV</v>
      </c>
      <c r="M42" s="65" t="str" cm="1">
        <f t="array" ref="M42">_xlfn.IFS(B42="SAB_OSE_SET23",VLOOKUP(C42,[12]SAB_OSE_SET23!A:N,6,FALSE),B42="SAB_EPSA_SET23",VLOOKUP(C42,[12]SAB_EPSA_SET23!A:F,3,FALSE),B42="SAB_INS_SET23",VLOOKUP(C42,[12]SAB_INS_SET23!A:F,3,FALSE),B42="SIU_INF_JUL23",VLOOKUP(C42,[12]SIU_INF_JUL23!A:F,3,FALSE),B42="SIU_ED_JUL23",VLOOKUP(C42,[12]SIU_ED_JUL23!A:F,3,FALSE),B42="SIU_INS_JUL23",VLOOKUP(C42,[12]SIU_INS_JUL23!A:F,3,FALSE),B42="DER_JUN23",VLOOKUP(C42,[12]DER_JUN23!A:F,3,FALSE),B42="CDHU_AGO23",VLOOKUP(C42,[12]CDHU_AGO23!A:F,3,FALSE),B42="DNIT_SV_JUL23",VLOOKUP(C42,[12]DNIT_SV_JUL23!A:F,3,FALSE),B42="DNIT_MAT_JUL23",VLOOKUP(C42,[12]DNIT_MAT_JUL23!A:F,3,FALSE),B42="SIN_SV_SET23",VLOOKUP(C42,[12]SIN_SV_SET23!G:L,3,FALSE),B42="SIN_INS_SET23",VLOOKUP(C42,[12]SIN_INS_SET23!A:F,3,FALSE),B42="COTAÇÃO",VLOOKUP(C42,[12]COTAÇÃO!$B:$G,4,FALSE))</f>
        <v>H</v>
      </c>
      <c r="N42" s="66">
        <f t="shared" si="719"/>
        <v>0.25</v>
      </c>
      <c r="O42" s="66">
        <f t="shared" ref="O42:O48" si="766">ROUND(H42*I42,2)</f>
        <v>58.16</v>
      </c>
      <c r="P42" s="67">
        <f t="shared" si="300"/>
        <v>0</v>
      </c>
      <c r="Q42" s="68"/>
      <c r="R42" s="61">
        <f>R40*$I42</f>
        <v>0.25</v>
      </c>
      <c r="S42" s="67"/>
      <c r="T42" s="61">
        <f t="shared" ref="T42" si="767">T40*$I42</f>
        <v>0</v>
      </c>
      <c r="U42" s="67">
        <f t="shared" si="721"/>
        <v>0</v>
      </c>
      <c r="V42" s="61">
        <f t="shared" ref="V42" si="768">V40*$I42</f>
        <v>0</v>
      </c>
      <c r="W42" s="67">
        <f t="shared" si="723"/>
        <v>0</v>
      </c>
      <c r="X42" s="61">
        <f t="shared" ref="X42" si="769">X40*$I42</f>
        <v>0</v>
      </c>
      <c r="Y42" s="67">
        <f t="shared" si="725"/>
        <v>0</v>
      </c>
      <c r="Z42" s="61">
        <f t="shared" ref="Z42" si="770">Z40*$I42</f>
        <v>0</v>
      </c>
      <c r="AA42" s="67">
        <f t="shared" si="727"/>
        <v>0</v>
      </c>
      <c r="AB42" s="61">
        <f t="shared" ref="AB42" si="771">AB40*$I42</f>
        <v>0</v>
      </c>
      <c r="AC42" s="67">
        <f t="shared" si="729"/>
        <v>0</v>
      </c>
      <c r="AD42" s="61">
        <f t="shared" ref="AD42" si="772">AD40*$I42</f>
        <v>0</v>
      </c>
      <c r="AE42" s="67">
        <f t="shared" si="731"/>
        <v>0</v>
      </c>
      <c r="AF42" s="61">
        <f t="shared" ref="AF42" si="773">AF40*$I42</f>
        <v>0</v>
      </c>
      <c r="AG42" s="67">
        <f t="shared" si="733"/>
        <v>0</v>
      </c>
      <c r="AH42" s="61">
        <f t="shared" ref="AH42" si="774">AH40*$I42</f>
        <v>0</v>
      </c>
      <c r="AI42" s="67">
        <f t="shared" si="735"/>
        <v>0</v>
      </c>
      <c r="AJ42" s="61">
        <f t="shared" ref="AJ42" si="775">AJ40*$I42</f>
        <v>0</v>
      </c>
      <c r="AK42" s="67">
        <f t="shared" si="737"/>
        <v>0</v>
      </c>
      <c r="AL42" s="61">
        <f t="shared" ref="AL42" si="776">AL40*$I42</f>
        <v>0</v>
      </c>
      <c r="AM42" s="67">
        <f t="shared" si="739"/>
        <v>0</v>
      </c>
      <c r="AN42" s="61">
        <f t="shared" ref="AN42" si="777">AN40*$I42</f>
        <v>0</v>
      </c>
      <c r="AO42" s="67">
        <f t="shared" si="741"/>
        <v>0</v>
      </c>
      <c r="AP42" s="61">
        <f t="shared" ref="AP42" si="778">AP40*$I42</f>
        <v>0</v>
      </c>
      <c r="AQ42" s="67">
        <f t="shared" si="743"/>
        <v>0</v>
      </c>
      <c r="AR42" s="61">
        <f t="shared" ref="AR42" si="779">AR40*$I42</f>
        <v>0</v>
      </c>
      <c r="AS42" s="67">
        <f t="shared" si="745"/>
        <v>0</v>
      </c>
      <c r="AT42" s="61">
        <f t="shared" ref="AT42" si="780">AT40*$I42</f>
        <v>0</v>
      </c>
      <c r="AU42" s="67">
        <f t="shared" si="747"/>
        <v>0</v>
      </c>
      <c r="AV42" s="61">
        <f t="shared" ref="AV42" si="781">AV40*$I42</f>
        <v>0</v>
      </c>
      <c r="AW42" s="67">
        <f t="shared" si="749"/>
        <v>0</v>
      </c>
      <c r="AX42" s="61">
        <f t="shared" ref="AX42" si="782">AX40*$I42</f>
        <v>0</v>
      </c>
      <c r="AY42" s="67">
        <f t="shared" si="751"/>
        <v>0</v>
      </c>
      <c r="AZ42" s="61">
        <f t="shared" ref="AZ42" si="783">AZ40*$I42</f>
        <v>0</v>
      </c>
      <c r="BA42" s="67">
        <f t="shared" si="753"/>
        <v>0</v>
      </c>
      <c r="BB42" s="61">
        <f t="shared" ref="BB42" si="784">BB40*$I42</f>
        <v>0</v>
      </c>
      <c r="BC42" s="67">
        <f t="shared" si="755"/>
        <v>0</v>
      </c>
      <c r="BD42" s="61">
        <f t="shared" ref="BD42" si="785">BD40*$I42</f>
        <v>0</v>
      </c>
      <c r="BE42" s="67">
        <f t="shared" si="757"/>
        <v>0</v>
      </c>
      <c r="BF42" s="61">
        <f t="shared" ref="BF42" si="786">BF40*$I42</f>
        <v>0</v>
      </c>
      <c r="BG42" s="67">
        <f t="shared" si="759"/>
        <v>0</v>
      </c>
      <c r="BH42" s="61">
        <f t="shared" ref="BH42" si="787">BH40*$I42</f>
        <v>0</v>
      </c>
      <c r="BI42" s="67">
        <f t="shared" si="761"/>
        <v>0</v>
      </c>
      <c r="BJ42" s="61">
        <f t="shared" ref="BJ42" si="788">BJ40*$I42</f>
        <v>0</v>
      </c>
      <c r="BK42" s="67">
        <f t="shared" si="763"/>
        <v>0</v>
      </c>
      <c r="BL42" s="61">
        <f t="shared" ref="BL42" si="789">BL40*$I42</f>
        <v>0</v>
      </c>
      <c r="BM42" s="67">
        <f t="shared" si="765"/>
        <v>0</v>
      </c>
    </row>
    <row r="43" spans="1:65" s="47" customFormat="1" ht="30" x14ac:dyDescent="0.25">
      <c r="A43" s="58" t="s">
        <v>30</v>
      </c>
      <c r="B43" s="59" t="s">
        <v>28</v>
      </c>
      <c r="C43" s="59" t="s">
        <v>50</v>
      </c>
      <c r="D43" s="60" cm="1">
        <f t="array" ref="D43">_xlfn.IFS($B43="SAB_OSE_SET23",$A$440,$B43="SAB_EPSA_SET23",$A$442,$B43="SAB_INS_SET23",$A$444,$B43="SIU_INF_JUL23",$A$446,$B43="SIU_ED_JUL23",$A$447,$B43="DER_JUN23",$A$448,$B43="CDHU_AGO23",$A$449,$B43="SIN_SV_SET23",$A$450,$B43="SIN_INS_SET23",$A$451,$B43="COTAÇÃO",0)</f>
        <v>0</v>
      </c>
      <c r="E43" s="60" cm="1">
        <f t="array" ref="E43">_xlfn.IFS($B43="SAB_OSE_SET23",$A$441,$B43="SAB_EPSA_SET23",$A$443,$B43="SAB_INS_SET23",$A$445,$B43="SIU_INF_JUL23",0,$B43="SIU_ED_JUL23",0,$B43="DER_JUN23",0,$B43="CDHU_AGO23",0,$B43="SIN_SV_SET23",0,$B43="SIN_INS_SET23",0,$B43="COTAÇÃO",0)</f>
        <v>0</v>
      </c>
      <c r="F43" s="60" cm="1">
        <f t="array" ref="F43">_xlfn.IFS($B43="SAB_OSE_SET23",0,$B43="SAB_EPSA_SET23",0,AND($B43="SAB_INS_SET23",$A43="MAT")=TRUE,$A$454,AND($B43="SAB_INS_SET23",$A43&lt;&gt;"MAT")=TRUE,$A$453,AND($B43="SIU_INF_JUL23",$A43="MAT")=TRUE,$A$454,AND($B43="SIU_INF_JUL23",$A43&lt;&gt;"MAT")=TRUE,$A$453,AND($B43="SIU_ED_JUL23",$A43="MAT")=TRUE,$A$454,AND($B43="SIU_ED_JUL23",$A43&lt;&gt;"MAT")=TRUE,$A$453,$B43="DER_JUN23",0,$B43="CDHU_AGO23",0,AND($B43="SIN_SV_SET23",$A43="MAT")=TRUE,$A$454,AND($B43="SIN_SV_SET23",$A43&lt;&gt;"MAT")=TRUE,$A$453,AND($B43="SIN_INS_SET23",$A43="MAT")=TRUE,$A$454,AND($B43="SIN_INS_SET23",$A43&lt;&gt;"MAT")=TRUE,$A$453,AND($B43="COTAÇÃO",$A43="MAT")=TRUE,$A$454,AND($B43="COTAÇÃO",$A43&lt;&gt;"MAT")=TRUE,$A$453)</f>
        <v>0.28000000000000003</v>
      </c>
      <c r="G43" s="60" cm="1">
        <f t="array" ref="G43">_xlfn.IFS($B43="SAB_OSE_SET23",0,$B43="SAB_EPSA_SET23",0,AND($B43="SAB_INS_SET23",$A43="MO")=TRUE,$A$455,AND($B43="SAB_INS_SET23",$A43&lt;&gt;"MO")=TRUE,0,AND($B43="SIU_INF_JUL23",$A43="MO")=TRUE,$A$455,AND($B43="SIU_INF_JUL23",$A43&lt;&gt;"MO")=TRUE,0,AND($B43="SIU_ED_JUL23",$A43="MO")=TRUE,$A$455,AND($B43="SIU_ED_JUL23",$A43&lt;&gt;"MO")=TRUE,0,$B43="DER_JUN23",0,$B43="CDHU_AGO23",0,AND($B43="SIN_SV_SET23",$A43="MO")=TRUE,$A$455,AND($B43="SIN_SV_SET23",$A43&lt;&gt;"MO")=TRUE,0,AND($B43="SIN_INS_SET23",$A43="MO")=TRUE,$A$455,AND($B43="SIN_INS_SET23",$A43&lt;&gt;"MO")=TRUE,0,AND($B43="COTAÇÃO",$A43="MO")=TRUE,$A$455,AND($B43="COTAÇÃO",$A43&lt;&gt;"MO")=TRUE,0)</f>
        <v>0</v>
      </c>
      <c r="H43" s="61" cm="1">
        <f t="array" ref="H43">ROUND(_xlfn.IFS(B43="SAB_OSE_SET23",VLOOKUP(C43,[12]SAB_OSE_SET23!A:N,7,FALSE),B43="SAB_EPSA_SET23",VLOOKUP(C43,[12]SAB_EPSA_SET23!A:F,4,FALSE),B43="SAB_INS_SET23",VLOOKUP(C43,[12]SAB_INS_SET23!A:F,4,FALSE),B43="SIU_INF_JUL23",VLOOKUP(C43,[12]SIU_INF_JUL23!A:F,4,FALSE),B43="SIU_ED_JUL23",VLOOKUP(C43,[12]SIU_ED_JUL23!A:F,4,FALSE),B43="SIU_INS_JUL23",VLOOKUP(C43,[12]SIU_INS_JUL23!A:F,4,FALSE),B43="DER_JUN23",VLOOKUP(C43,[12]DER_JUN23!A:F,4,FALSE),B43="CDHU_AGO23",VLOOKUP(C43,[12]CDHU_AGO23!A:F,4,FALSE),B43="DNIT_SV_JUL23",VLOOKUP(C43,[12]DNIT_SV_JUL23!A:F,4,FALSE),B43="DNIT_MAT_JUL23",VLOOKUP(C43,[12]DNIT_MAT_JUL23!A:F,4,FALSE),B43="SIN_SV_SET23",VLOOKUP(C43,[12]SIN_SV_SET23!G:L,5,FALSE),B43="SIN_INS_SET23",VLOOKUP(C43,[12]SIN_INS_SET23!A:F,5,FALSE),B43="COTAÇÃO",VLOOKUP(C43,[12]COTAÇÃO!$B:$G,6,FALSE))*(1+F43)*(1+G43),2)</f>
        <v>102.67</v>
      </c>
      <c r="I43" s="62">
        <f>I41/4</f>
        <v>0.25</v>
      </c>
      <c r="J43" s="39"/>
      <c r="K43" s="63"/>
      <c r="L43" s="64" t="str" cm="1">
        <f t="array" ref="L43">_xlfn.IFS(B43="SAB_OSE_SET23",VLOOKUP(C43,[12]SAB_OSE_SET23!A:N,5,FALSE),B43="SAB_EPSA_SET23",VLOOKUP(C43,[12]SAB_EPSA_SET23!A:F,2,FALSE),B43="SAB_INS_SET23",VLOOKUP(C43,[12]SAB_INS_SET23!A:F,2,FALSE),B43="SIU_INF_JUL23",VLOOKUP(C43,[12]SIU_INF_JUL23!A:F,2,FALSE),B43="SIU_ED_JUL23",VLOOKUP(C43,[12]SIU_ED_JUL23!A:F,2,FALSE),B43="SIU_INS_JUL23",VLOOKUP(C43,[12]SIU_INS_JUL23!A:F,2,FALSE),B43="DER_JUN23",VLOOKUP(C43,[12]DER_JUN23!A:F,2,FALSE),B43="CDHU_AGO23",VLOOKUP(C43,[12]CDHU_AGO23!A:F,2,FALSE),B43="DNIT_SV_JUL23",VLOOKUP(C43,[12]DNIT_SV_JUL23!A:F,2,FALSE),B43="DNIT_MAT_JUL23",VLOOKUP(C43,[12]DNIT_MAT_JUL23!A:F,2,FALSE),B43="SIN_SV_SET23",VLOOKUP(C43,[12]SIN_SV_SET23!G:L,2,FALSE),B43="SIN_INS_SET23",VLOOKUP(C43,[12]SIN_INS_SET23!A:F,2,FALSE),B43="COTAÇÃO",VLOOKUP(C43,[12]COTAÇÃO!$B:$G,3,FALSE))</f>
        <v>CAMINHÃO - CAÇAMBA BASCULANTE COM CAPACIDADE DE 4M3 *190CV  - À DISPOSIÇÃO</v>
      </c>
      <c r="M43" s="65" t="str" cm="1">
        <f t="array" ref="M43">_xlfn.IFS(B43="SAB_OSE_SET23",VLOOKUP(C43,[12]SAB_OSE_SET23!A:N,6,FALSE),B43="SAB_EPSA_SET23",VLOOKUP(C43,[12]SAB_EPSA_SET23!A:F,3,FALSE),B43="SAB_INS_SET23",VLOOKUP(C43,[12]SAB_INS_SET23!A:F,3,FALSE),B43="SIU_INF_JUL23",VLOOKUP(C43,[12]SIU_INF_JUL23!A:F,3,FALSE),B43="SIU_ED_JUL23",VLOOKUP(C43,[12]SIU_ED_JUL23!A:F,3,FALSE),B43="SIU_INS_JUL23",VLOOKUP(C43,[12]SIU_INS_JUL23!A:F,3,FALSE),B43="DER_JUN23",VLOOKUP(C43,[12]DER_JUN23!A:F,3,FALSE),B43="CDHU_AGO23",VLOOKUP(C43,[12]CDHU_AGO23!A:F,3,FALSE),B43="DNIT_SV_JUL23",VLOOKUP(C43,[12]DNIT_SV_JUL23!A:F,3,FALSE),B43="DNIT_MAT_JUL23",VLOOKUP(C43,[12]DNIT_MAT_JUL23!A:F,3,FALSE),B43="SIN_SV_SET23",VLOOKUP(C43,[12]SIN_SV_SET23!G:L,3,FALSE),B43="SIN_INS_SET23",VLOOKUP(C43,[12]SIN_INS_SET23!A:F,3,FALSE),B43="COTAÇÃO",VLOOKUP(C43,[12]COTAÇÃO!$B:$G,4,FALSE))</f>
        <v>H</v>
      </c>
      <c r="N43" s="66">
        <f t="shared" si="719"/>
        <v>0.25</v>
      </c>
      <c r="O43" s="66">
        <f t="shared" si="766"/>
        <v>25.67</v>
      </c>
      <c r="P43" s="67">
        <f t="shared" si="300"/>
        <v>0</v>
      </c>
      <c r="Q43" s="68"/>
      <c r="R43" s="61">
        <f>R40*$I43</f>
        <v>0.25</v>
      </c>
      <c r="S43" s="67"/>
      <c r="T43" s="61">
        <f t="shared" ref="T43" si="790">T40*$I43</f>
        <v>0</v>
      </c>
      <c r="U43" s="67">
        <f t="shared" si="721"/>
        <v>0</v>
      </c>
      <c r="V43" s="61">
        <f t="shared" ref="V43" si="791">V40*$I43</f>
        <v>0</v>
      </c>
      <c r="W43" s="67">
        <f t="shared" si="723"/>
        <v>0</v>
      </c>
      <c r="X43" s="61">
        <f t="shared" ref="X43" si="792">X40*$I43</f>
        <v>0</v>
      </c>
      <c r="Y43" s="67">
        <f t="shared" si="725"/>
        <v>0</v>
      </c>
      <c r="Z43" s="61">
        <f t="shared" ref="Z43" si="793">Z40*$I43</f>
        <v>0</v>
      </c>
      <c r="AA43" s="67">
        <f t="shared" si="727"/>
        <v>0</v>
      </c>
      <c r="AB43" s="61">
        <f t="shared" ref="AB43" si="794">AB40*$I43</f>
        <v>0</v>
      </c>
      <c r="AC43" s="67">
        <f t="shared" si="729"/>
        <v>0</v>
      </c>
      <c r="AD43" s="61">
        <f t="shared" ref="AD43" si="795">AD40*$I43</f>
        <v>0</v>
      </c>
      <c r="AE43" s="67">
        <f t="shared" si="731"/>
        <v>0</v>
      </c>
      <c r="AF43" s="61">
        <f t="shared" ref="AF43" si="796">AF40*$I43</f>
        <v>0</v>
      </c>
      <c r="AG43" s="67">
        <f t="shared" si="733"/>
        <v>0</v>
      </c>
      <c r="AH43" s="61">
        <f t="shared" ref="AH43" si="797">AH40*$I43</f>
        <v>0</v>
      </c>
      <c r="AI43" s="67">
        <f t="shared" si="735"/>
        <v>0</v>
      </c>
      <c r="AJ43" s="61">
        <f t="shared" ref="AJ43" si="798">AJ40*$I43</f>
        <v>0</v>
      </c>
      <c r="AK43" s="67">
        <f t="shared" si="737"/>
        <v>0</v>
      </c>
      <c r="AL43" s="61">
        <f t="shared" ref="AL43" si="799">AL40*$I43</f>
        <v>0</v>
      </c>
      <c r="AM43" s="67">
        <f t="shared" si="739"/>
        <v>0</v>
      </c>
      <c r="AN43" s="61">
        <f t="shared" ref="AN43" si="800">AN40*$I43</f>
        <v>0</v>
      </c>
      <c r="AO43" s="67">
        <f t="shared" si="741"/>
        <v>0</v>
      </c>
      <c r="AP43" s="61">
        <f t="shared" ref="AP43" si="801">AP40*$I43</f>
        <v>0</v>
      </c>
      <c r="AQ43" s="67">
        <f t="shared" si="743"/>
        <v>0</v>
      </c>
      <c r="AR43" s="61">
        <f t="shared" ref="AR43" si="802">AR40*$I43</f>
        <v>0</v>
      </c>
      <c r="AS43" s="67">
        <f t="shared" si="745"/>
        <v>0</v>
      </c>
      <c r="AT43" s="61">
        <f t="shared" ref="AT43" si="803">AT40*$I43</f>
        <v>0</v>
      </c>
      <c r="AU43" s="67">
        <f t="shared" si="747"/>
        <v>0</v>
      </c>
      <c r="AV43" s="61">
        <f t="shared" ref="AV43" si="804">AV40*$I43</f>
        <v>0</v>
      </c>
      <c r="AW43" s="67">
        <f t="shared" si="749"/>
        <v>0</v>
      </c>
      <c r="AX43" s="61">
        <f t="shared" ref="AX43" si="805">AX40*$I43</f>
        <v>0</v>
      </c>
      <c r="AY43" s="67">
        <f t="shared" si="751"/>
        <v>0</v>
      </c>
      <c r="AZ43" s="61">
        <f t="shared" ref="AZ43" si="806">AZ40*$I43</f>
        <v>0</v>
      </c>
      <c r="BA43" s="67">
        <f t="shared" si="753"/>
        <v>0</v>
      </c>
      <c r="BB43" s="61">
        <f t="shared" ref="BB43" si="807">BB40*$I43</f>
        <v>0</v>
      </c>
      <c r="BC43" s="67">
        <f t="shared" si="755"/>
        <v>0</v>
      </c>
      <c r="BD43" s="61">
        <f t="shared" ref="BD43" si="808">BD40*$I43</f>
        <v>0</v>
      </c>
      <c r="BE43" s="67">
        <f t="shared" si="757"/>
        <v>0</v>
      </c>
      <c r="BF43" s="61">
        <f t="shared" ref="BF43" si="809">BF40*$I43</f>
        <v>0</v>
      </c>
      <c r="BG43" s="67">
        <f t="shared" si="759"/>
        <v>0</v>
      </c>
      <c r="BH43" s="61">
        <f t="shared" ref="BH43" si="810">BH40*$I43</f>
        <v>0</v>
      </c>
      <c r="BI43" s="67">
        <f t="shared" si="761"/>
        <v>0</v>
      </c>
      <c r="BJ43" s="61">
        <f t="shared" ref="BJ43" si="811">BJ40*$I43</f>
        <v>0</v>
      </c>
      <c r="BK43" s="67">
        <f t="shared" si="763"/>
        <v>0</v>
      </c>
      <c r="BL43" s="61">
        <f t="shared" ref="BL43" si="812">BL40*$I43</f>
        <v>0</v>
      </c>
      <c r="BM43" s="67">
        <f t="shared" si="765"/>
        <v>0</v>
      </c>
    </row>
    <row r="44" spans="1:65" s="47" customFormat="1" ht="30" x14ac:dyDescent="0.25">
      <c r="A44" s="58" t="s">
        <v>30</v>
      </c>
      <c r="B44" s="59" t="s">
        <v>28</v>
      </c>
      <c r="C44" s="59" t="s">
        <v>51</v>
      </c>
      <c r="D44" s="60" cm="1">
        <f t="array" ref="D44">_xlfn.IFS($B44="SAB_OSE_SET23",$A$440,$B44="SAB_EPSA_SET23",$A$442,$B44="SAB_INS_SET23",$A$444,$B44="SIU_INF_JUL23",$A$446,$B44="SIU_ED_JUL23",$A$447,$B44="DER_JUN23",$A$448,$B44="CDHU_AGO23",$A$449,$B44="SIN_SV_SET23",$A$450,$B44="SIN_INS_SET23",$A$451,$B44="COTAÇÃO",0)</f>
        <v>0</v>
      </c>
      <c r="E44" s="60" cm="1">
        <f t="array" ref="E44">_xlfn.IFS($B44="SAB_OSE_SET23",$A$441,$B44="SAB_EPSA_SET23",$A$443,$B44="SAB_INS_SET23",$A$445,$B44="SIU_INF_JUL23",0,$B44="SIU_ED_JUL23",0,$B44="DER_JUN23",0,$B44="CDHU_AGO23",0,$B44="SIN_SV_SET23",0,$B44="SIN_INS_SET23",0,$B44="COTAÇÃO",0)</f>
        <v>0</v>
      </c>
      <c r="F44" s="60" cm="1">
        <f t="array" ref="F44">_xlfn.IFS($B44="SAB_OSE_SET23",0,$B44="SAB_EPSA_SET23",0,AND($B44="SAB_INS_SET23",$A44="MAT")=TRUE,$A$454,AND($B44="SAB_INS_SET23",$A44&lt;&gt;"MAT")=TRUE,$A$453,AND($B44="SIU_INF_JUL23",$A44="MAT")=TRUE,$A$454,AND($B44="SIU_INF_JUL23",$A44&lt;&gt;"MAT")=TRUE,$A$453,AND($B44="SIU_ED_JUL23",$A44="MAT")=TRUE,$A$454,AND($B44="SIU_ED_JUL23",$A44&lt;&gt;"MAT")=TRUE,$A$453,$B44="DER_JUN23",0,$B44="CDHU_AGO23",0,AND($B44="SIN_SV_SET23",$A44="MAT")=TRUE,$A$454,AND($B44="SIN_SV_SET23",$A44&lt;&gt;"MAT")=TRUE,$A$453,AND($B44="SIN_INS_SET23",$A44="MAT")=TRUE,$A$454,AND($B44="SIN_INS_SET23",$A44&lt;&gt;"MAT")=TRUE,$A$453,AND($B44="COTAÇÃO",$A44="MAT")=TRUE,$A$454,AND($B44="COTAÇÃO",$A44&lt;&gt;"MAT")=TRUE,$A$453)</f>
        <v>0.28000000000000003</v>
      </c>
      <c r="G44" s="60" cm="1">
        <f t="array" ref="G44">_xlfn.IFS($B44="SAB_OSE_SET23",0,$B44="SAB_EPSA_SET23",0,AND($B44="SAB_INS_SET23",$A44="MO")=TRUE,$A$455,AND($B44="SAB_INS_SET23",$A44&lt;&gt;"MO")=TRUE,0,AND($B44="SIU_INF_JUL23",$A44="MO")=TRUE,$A$455,AND($B44="SIU_INF_JUL23",$A44&lt;&gt;"MO")=TRUE,0,AND($B44="SIU_ED_JUL23",$A44="MO")=TRUE,$A$455,AND($B44="SIU_ED_JUL23",$A44&lt;&gt;"MO")=TRUE,0,$B44="DER_JUN23",0,$B44="CDHU_AGO23",0,AND($B44="SIN_SV_SET23",$A44="MO")=TRUE,$A$455,AND($B44="SIN_SV_SET23",$A44&lt;&gt;"MO")=TRUE,0,AND($B44="SIN_INS_SET23",$A44="MO")=TRUE,$A$455,AND($B44="SIN_INS_SET23",$A44&lt;&gt;"MO")=TRUE,0,AND($B44="COTAÇÃO",$A44="MO")=TRUE,$A$455,AND($B44="COTAÇÃO",$A44&lt;&gt;"MO")=TRUE,0)</f>
        <v>0</v>
      </c>
      <c r="H44" s="61" cm="1">
        <f t="array" ref="H44">ROUND(_xlfn.IFS(B44="SAB_OSE_SET23",VLOOKUP(C44,[12]SAB_OSE_SET23!A:N,7,FALSE),B44="SAB_EPSA_SET23",VLOOKUP(C44,[12]SAB_EPSA_SET23!A:F,4,FALSE),B44="SAB_INS_SET23",VLOOKUP(C44,[12]SAB_INS_SET23!A:F,4,FALSE),B44="SIU_INF_JUL23",VLOOKUP(C44,[12]SIU_INF_JUL23!A:F,4,FALSE),B44="SIU_ED_JUL23",VLOOKUP(C44,[12]SIU_ED_JUL23!A:F,4,FALSE),B44="SIU_INS_JUL23",VLOOKUP(C44,[12]SIU_INS_JUL23!A:F,4,FALSE),B44="DER_JUN23",VLOOKUP(C44,[12]DER_JUN23!A:F,4,FALSE),B44="CDHU_AGO23",VLOOKUP(C44,[12]CDHU_AGO23!A:F,4,FALSE),B44="DNIT_SV_JUL23",VLOOKUP(C44,[12]DNIT_SV_JUL23!A:F,4,FALSE),B44="DNIT_MAT_JUL23",VLOOKUP(C44,[12]DNIT_MAT_JUL23!A:F,4,FALSE),B44="SIN_SV_SET23",VLOOKUP(C44,[12]SIN_SV_SET23!G:L,5,FALSE),B44="SIN_INS_SET23",VLOOKUP(C44,[12]SIN_INS_SET23!A:F,5,FALSE),B44="COTAÇÃO",VLOOKUP(C44,[12]COTAÇÃO!$B:$G,6,FALSE))*(1+F44)*(1+G44),2)</f>
        <v>283.89</v>
      </c>
      <c r="I44" s="62">
        <v>0.15</v>
      </c>
      <c r="J44" s="39"/>
      <c r="K44" s="63"/>
      <c r="L44" s="64" t="str" cm="1">
        <f t="array" ref="L44">_xlfn.IFS(B44="SAB_OSE_SET23",VLOOKUP(C44,[12]SAB_OSE_SET23!A:N,5,FALSE),B44="SAB_EPSA_SET23",VLOOKUP(C44,[12]SAB_EPSA_SET23!A:F,2,FALSE),B44="SAB_INS_SET23",VLOOKUP(C44,[12]SAB_INS_SET23!A:F,2,FALSE),B44="SIU_INF_JUL23",VLOOKUP(C44,[12]SIU_INF_JUL23!A:F,2,FALSE),B44="SIU_ED_JUL23",VLOOKUP(C44,[12]SIU_ED_JUL23!A:F,2,FALSE),B44="SIU_INS_JUL23",VLOOKUP(C44,[12]SIU_INS_JUL23!A:F,2,FALSE),B44="DER_JUN23",VLOOKUP(C44,[12]DER_JUN23!A:F,2,FALSE),B44="CDHU_AGO23",VLOOKUP(C44,[12]CDHU_AGO23!A:F,2,FALSE),B44="DNIT_SV_JUL23",VLOOKUP(C44,[12]DNIT_SV_JUL23!A:F,2,FALSE),B44="DNIT_MAT_JUL23",VLOOKUP(C44,[12]DNIT_MAT_JUL23!A:F,2,FALSE),B44="SIN_SV_SET23",VLOOKUP(C44,[12]SIN_SV_SET23!G:L,2,FALSE),B44="SIN_INS_SET23",VLOOKUP(C44,[12]SIN_INS_SET23!A:F,2,FALSE),B44="COTAÇÃO",VLOOKUP(C44,[12]COTAÇÃO!$B:$G,3,FALSE))</f>
        <v>ESCAVADEIRA HIDRÁULICA *CAPACIDADE OPERACIONAL=17T, POTÊNCIA DO MOTOR=122HP A DIESEL SOBRE ESTEIRAS</v>
      </c>
      <c r="M44" s="65" t="str" cm="1">
        <f t="array" ref="M44">_xlfn.IFS(B44="SAB_OSE_SET23",VLOOKUP(C44,[12]SAB_OSE_SET23!A:N,6,FALSE),B44="SAB_EPSA_SET23",VLOOKUP(C44,[12]SAB_EPSA_SET23!A:F,3,FALSE),B44="SAB_INS_SET23",VLOOKUP(C44,[12]SAB_INS_SET23!A:F,3,FALSE),B44="SIU_INF_JUL23",VLOOKUP(C44,[12]SIU_INF_JUL23!A:F,3,FALSE),B44="SIU_ED_JUL23",VLOOKUP(C44,[12]SIU_ED_JUL23!A:F,3,FALSE),B44="SIU_INS_JUL23",VLOOKUP(C44,[12]SIU_INS_JUL23!A:F,3,FALSE),B44="DER_JUN23",VLOOKUP(C44,[12]DER_JUN23!A:F,3,FALSE),B44="CDHU_AGO23",VLOOKUP(C44,[12]CDHU_AGO23!A:F,3,FALSE),B44="DNIT_SV_JUL23",VLOOKUP(C44,[12]DNIT_SV_JUL23!A:F,3,FALSE),B44="DNIT_MAT_JUL23",VLOOKUP(C44,[12]DNIT_MAT_JUL23!A:F,3,FALSE),B44="SIN_SV_SET23",VLOOKUP(C44,[12]SIN_SV_SET23!G:L,3,FALSE),B44="SIN_INS_SET23",VLOOKUP(C44,[12]SIN_INS_SET23!A:F,3,FALSE),B44="COTAÇÃO",VLOOKUP(C44,[12]COTAÇÃO!$B:$G,4,FALSE))</f>
        <v>H</v>
      </c>
      <c r="N44" s="66">
        <f t="shared" si="719"/>
        <v>0.15</v>
      </c>
      <c r="O44" s="66">
        <f t="shared" si="766"/>
        <v>42.58</v>
      </c>
      <c r="P44" s="67">
        <f t="shared" si="300"/>
        <v>0</v>
      </c>
      <c r="Q44" s="68"/>
      <c r="R44" s="61">
        <f>R40*$I44</f>
        <v>0.15</v>
      </c>
      <c r="S44" s="67"/>
      <c r="T44" s="61">
        <f t="shared" ref="T44" si="813">T40*$I44</f>
        <v>0</v>
      </c>
      <c r="U44" s="67">
        <f t="shared" si="721"/>
        <v>0</v>
      </c>
      <c r="V44" s="61">
        <f t="shared" ref="V44" si="814">V40*$I44</f>
        <v>0</v>
      </c>
      <c r="W44" s="67">
        <f t="shared" si="723"/>
        <v>0</v>
      </c>
      <c r="X44" s="61">
        <f t="shared" ref="X44" si="815">X40*$I44</f>
        <v>0</v>
      </c>
      <c r="Y44" s="67">
        <f t="shared" si="725"/>
        <v>0</v>
      </c>
      <c r="Z44" s="61">
        <f t="shared" ref="Z44" si="816">Z40*$I44</f>
        <v>0</v>
      </c>
      <c r="AA44" s="67">
        <f t="shared" si="727"/>
        <v>0</v>
      </c>
      <c r="AB44" s="61">
        <f t="shared" ref="AB44" si="817">AB40*$I44</f>
        <v>0</v>
      </c>
      <c r="AC44" s="67">
        <f t="shared" si="729"/>
        <v>0</v>
      </c>
      <c r="AD44" s="61">
        <f t="shared" ref="AD44" si="818">AD40*$I44</f>
        <v>0</v>
      </c>
      <c r="AE44" s="67">
        <f t="shared" si="731"/>
        <v>0</v>
      </c>
      <c r="AF44" s="61">
        <f t="shared" ref="AF44" si="819">AF40*$I44</f>
        <v>0</v>
      </c>
      <c r="AG44" s="67">
        <f t="shared" si="733"/>
        <v>0</v>
      </c>
      <c r="AH44" s="61">
        <f t="shared" ref="AH44" si="820">AH40*$I44</f>
        <v>0</v>
      </c>
      <c r="AI44" s="67">
        <f t="shared" si="735"/>
        <v>0</v>
      </c>
      <c r="AJ44" s="61">
        <f t="shared" ref="AJ44" si="821">AJ40*$I44</f>
        <v>0</v>
      </c>
      <c r="AK44" s="67">
        <f t="shared" si="737"/>
        <v>0</v>
      </c>
      <c r="AL44" s="61">
        <f t="shared" ref="AL44" si="822">AL40*$I44</f>
        <v>0</v>
      </c>
      <c r="AM44" s="67">
        <f t="shared" si="739"/>
        <v>0</v>
      </c>
      <c r="AN44" s="61">
        <f t="shared" ref="AN44" si="823">AN40*$I44</f>
        <v>0</v>
      </c>
      <c r="AO44" s="67">
        <f t="shared" si="741"/>
        <v>0</v>
      </c>
      <c r="AP44" s="61">
        <f t="shared" ref="AP44" si="824">AP40*$I44</f>
        <v>0</v>
      </c>
      <c r="AQ44" s="67">
        <f t="shared" si="743"/>
        <v>0</v>
      </c>
      <c r="AR44" s="61">
        <f t="shared" ref="AR44" si="825">AR40*$I44</f>
        <v>0</v>
      </c>
      <c r="AS44" s="67">
        <f t="shared" si="745"/>
        <v>0</v>
      </c>
      <c r="AT44" s="61">
        <f t="shared" ref="AT44" si="826">AT40*$I44</f>
        <v>0</v>
      </c>
      <c r="AU44" s="67">
        <f t="shared" si="747"/>
        <v>0</v>
      </c>
      <c r="AV44" s="61">
        <f t="shared" ref="AV44" si="827">AV40*$I44</f>
        <v>0</v>
      </c>
      <c r="AW44" s="67">
        <f t="shared" si="749"/>
        <v>0</v>
      </c>
      <c r="AX44" s="61">
        <f t="shared" ref="AX44" si="828">AX40*$I44</f>
        <v>0</v>
      </c>
      <c r="AY44" s="67">
        <f t="shared" si="751"/>
        <v>0</v>
      </c>
      <c r="AZ44" s="61">
        <f t="shared" ref="AZ44" si="829">AZ40*$I44</f>
        <v>0</v>
      </c>
      <c r="BA44" s="67">
        <f t="shared" si="753"/>
        <v>0</v>
      </c>
      <c r="BB44" s="61">
        <f t="shared" ref="BB44" si="830">BB40*$I44</f>
        <v>0</v>
      </c>
      <c r="BC44" s="67">
        <f t="shared" si="755"/>
        <v>0</v>
      </c>
      <c r="BD44" s="61">
        <f t="shared" ref="BD44" si="831">BD40*$I44</f>
        <v>0</v>
      </c>
      <c r="BE44" s="67">
        <f t="shared" si="757"/>
        <v>0</v>
      </c>
      <c r="BF44" s="61">
        <f t="shared" ref="BF44" si="832">BF40*$I44</f>
        <v>0</v>
      </c>
      <c r="BG44" s="67">
        <f t="shared" si="759"/>
        <v>0</v>
      </c>
      <c r="BH44" s="61">
        <f t="shared" ref="BH44" si="833">BH40*$I44</f>
        <v>0</v>
      </c>
      <c r="BI44" s="67">
        <f t="shared" si="761"/>
        <v>0</v>
      </c>
      <c r="BJ44" s="61">
        <f t="shared" ref="BJ44" si="834">BJ40*$I44</f>
        <v>0</v>
      </c>
      <c r="BK44" s="67">
        <f t="shared" si="763"/>
        <v>0</v>
      </c>
      <c r="BL44" s="61">
        <f t="shared" ref="BL44" si="835">BL40*$I44</f>
        <v>0</v>
      </c>
      <c r="BM44" s="67">
        <f t="shared" si="765"/>
        <v>0</v>
      </c>
    </row>
    <row r="45" spans="1:65" s="47" customFormat="1" ht="30" x14ac:dyDescent="0.25">
      <c r="A45" s="58" t="s">
        <v>30</v>
      </c>
      <c r="B45" s="59" t="s">
        <v>28</v>
      </c>
      <c r="C45" s="59" t="s">
        <v>52</v>
      </c>
      <c r="D45" s="60" cm="1">
        <f t="array" ref="D45">_xlfn.IFS($B45="SAB_OSE_SET23",$A$440,$B45="SAB_EPSA_SET23",$A$442,$B45="SAB_INS_SET23",$A$444,$B45="SIU_INF_JUL23",$A$446,$B45="SIU_ED_JUL23",$A$447,$B45="DER_JUN23",$A$448,$B45="CDHU_AGO23",$A$449,$B45="SIN_SV_SET23",$A$450,$B45="SIN_INS_SET23",$A$451,$B45="COTAÇÃO",0)</f>
        <v>0</v>
      </c>
      <c r="E45" s="60" cm="1">
        <f t="array" ref="E45">_xlfn.IFS($B45="SAB_OSE_SET23",$A$441,$B45="SAB_EPSA_SET23",$A$443,$B45="SAB_INS_SET23",$A$445,$B45="SIU_INF_JUL23",0,$B45="SIU_ED_JUL23",0,$B45="DER_JUN23",0,$B45="CDHU_AGO23",0,$B45="SIN_SV_SET23",0,$B45="SIN_INS_SET23",0,$B45="COTAÇÃO",0)</f>
        <v>0</v>
      </c>
      <c r="F45" s="60" cm="1">
        <f t="array" ref="F45">_xlfn.IFS($B45="SAB_OSE_SET23",0,$B45="SAB_EPSA_SET23",0,AND($B45="SAB_INS_SET23",$A45="MAT")=TRUE,$A$454,AND($B45="SAB_INS_SET23",$A45&lt;&gt;"MAT")=TRUE,$A$453,AND($B45="SIU_INF_JUL23",$A45="MAT")=TRUE,$A$454,AND($B45="SIU_INF_JUL23",$A45&lt;&gt;"MAT")=TRUE,$A$453,AND($B45="SIU_ED_JUL23",$A45="MAT")=TRUE,$A$454,AND($B45="SIU_ED_JUL23",$A45&lt;&gt;"MAT")=TRUE,$A$453,$B45="DER_JUN23",0,$B45="CDHU_AGO23",0,AND($B45="SIN_SV_SET23",$A45="MAT")=TRUE,$A$454,AND($B45="SIN_SV_SET23",$A45&lt;&gt;"MAT")=TRUE,$A$453,AND($B45="SIN_INS_SET23",$A45="MAT")=TRUE,$A$454,AND($B45="SIN_INS_SET23",$A45&lt;&gt;"MAT")=TRUE,$A$453,AND($B45="COTAÇÃO",$A45="MAT")=TRUE,$A$454,AND($B45="COTAÇÃO",$A45&lt;&gt;"MAT")=TRUE,$A$453)</f>
        <v>0.28000000000000003</v>
      </c>
      <c r="G45" s="60" cm="1">
        <f t="array" ref="G45">_xlfn.IFS($B45="SAB_OSE_SET23",0,$B45="SAB_EPSA_SET23",0,AND($B45="SAB_INS_SET23",$A45="MO")=TRUE,$A$455,AND($B45="SAB_INS_SET23",$A45&lt;&gt;"MO")=TRUE,0,AND($B45="SIU_INF_JUL23",$A45="MO")=TRUE,$A$455,AND($B45="SIU_INF_JUL23",$A45&lt;&gt;"MO")=TRUE,0,AND($B45="SIU_ED_JUL23",$A45="MO")=TRUE,$A$455,AND($B45="SIU_ED_JUL23",$A45&lt;&gt;"MO")=TRUE,0,$B45="DER_JUN23",0,$B45="CDHU_AGO23",0,AND($B45="SIN_SV_SET23",$A45="MO")=TRUE,$A$455,AND($B45="SIN_SV_SET23",$A45&lt;&gt;"MO")=TRUE,0,AND($B45="SIN_INS_SET23",$A45="MO")=TRUE,$A$455,AND($B45="SIN_INS_SET23",$A45&lt;&gt;"MO")=TRUE,0,AND($B45="COTAÇÃO",$A45="MO")=TRUE,$A$455,AND($B45="COTAÇÃO",$A45&lt;&gt;"MO")=TRUE,0)</f>
        <v>0</v>
      </c>
      <c r="H45" s="61" cm="1">
        <f t="array" ref="H45">ROUND(_xlfn.IFS(B45="SAB_OSE_SET23",VLOOKUP(C45,[12]SAB_OSE_SET23!A:N,7,FALSE),B45="SAB_EPSA_SET23",VLOOKUP(C45,[12]SAB_EPSA_SET23!A:F,4,FALSE),B45="SAB_INS_SET23",VLOOKUP(C45,[12]SAB_INS_SET23!A:F,4,FALSE),B45="SIU_INF_JUL23",VLOOKUP(C45,[12]SIU_INF_JUL23!A:F,4,FALSE),B45="SIU_ED_JUL23",VLOOKUP(C45,[12]SIU_ED_JUL23!A:F,4,FALSE),B45="SIU_INS_JUL23",VLOOKUP(C45,[12]SIU_INS_JUL23!A:F,4,FALSE),B45="DER_JUN23",VLOOKUP(C45,[12]DER_JUN23!A:F,4,FALSE),B45="CDHU_AGO23",VLOOKUP(C45,[12]CDHU_AGO23!A:F,4,FALSE),B45="DNIT_SV_JUL23",VLOOKUP(C45,[12]DNIT_SV_JUL23!A:F,4,FALSE),B45="DNIT_MAT_JUL23",VLOOKUP(C45,[12]DNIT_MAT_JUL23!A:F,4,FALSE),B45="SIN_SV_SET23",VLOOKUP(C45,[12]SIN_SV_SET23!G:L,5,FALSE),B45="SIN_INS_SET23",VLOOKUP(C45,[12]SIN_INS_SET23!A:F,5,FALSE),B45="COTAÇÃO",VLOOKUP(C45,[12]COTAÇÃO!$B:$G,6,FALSE))*(1+F45)*(1+G45),2)</f>
        <v>150.81</v>
      </c>
      <c r="I45" s="62">
        <v>0.15</v>
      </c>
      <c r="J45" s="39"/>
      <c r="K45" s="63"/>
      <c r="L45" s="64" t="str" cm="1">
        <f t="array" ref="L45">_xlfn.IFS(B45="SAB_OSE_SET23",VLOOKUP(C45,[12]SAB_OSE_SET23!A:N,5,FALSE),B45="SAB_EPSA_SET23",VLOOKUP(C45,[12]SAB_EPSA_SET23!A:F,2,FALSE),B45="SAB_INS_SET23",VLOOKUP(C45,[12]SAB_INS_SET23!A:F,2,FALSE),B45="SIU_INF_JUL23",VLOOKUP(C45,[12]SIU_INF_JUL23!A:F,2,FALSE),B45="SIU_ED_JUL23",VLOOKUP(C45,[12]SIU_ED_JUL23!A:F,2,FALSE),B45="SIU_INS_JUL23",VLOOKUP(C45,[12]SIU_INS_JUL23!A:F,2,FALSE),B45="DER_JUN23",VLOOKUP(C45,[12]DER_JUN23!A:F,2,FALSE),B45="CDHU_AGO23",VLOOKUP(C45,[12]CDHU_AGO23!A:F,2,FALSE),B45="DNIT_SV_JUL23",VLOOKUP(C45,[12]DNIT_SV_JUL23!A:F,2,FALSE),B45="DNIT_MAT_JUL23",VLOOKUP(C45,[12]DNIT_MAT_JUL23!A:F,2,FALSE),B45="SIN_SV_SET23",VLOOKUP(C45,[12]SIN_SV_SET23!G:L,2,FALSE),B45="SIN_INS_SET23",VLOOKUP(C45,[12]SIN_INS_SET23!A:F,2,FALSE),B45="COTAÇÃO",VLOOKUP(C45,[12]COTAÇÃO!$B:$G,3,FALSE))</f>
        <v>ESCAVADEIRA HIDRÁULICA *CAPACIDADE OPERACIONAL=17T, POTÊNCIA DO MOTOR=122HP A DIESEL SOBRE ESTEIRAS - À DISPOSIÇÃO</v>
      </c>
      <c r="M45" s="65" t="str" cm="1">
        <f t="array" ref="M45">_xlfn.IFS(B45="SAB_OSE_SET23",VLOOKUP(C45,[12]SAB_OSE_SET23!A:N,6,FALSE),B45="SAB_EPSA_SET23",VLOOKUP(C45,[12]SAB_EPSA_SET23!A:F,3,FALSE),B45="SAB_INS_SET23",VLOOKUP(C45,[12]SAB_INS_SET23!A:F,3,FALSE),B45="SIU_INF_JUL23",VLOOKUP(C45,[12]SIU_INF_JUL23!A:F,3,FALSE),B45="SIU_ED_JUL23",VLOOKUP(C45,[12]SIU_ED_JUL23!A:F,3,FALSE),B45="SIU_INS_JUL23",VLOOKUP(C45,[12]SIU_INS_JUL23!A:F,3,FALSE),B45="DER_JUN23",VLOOKUP(C45,[12]DER_JUN23!A:F,3,FALSE),B45="CDHU_AGO23",VLOOKUP(C45,[12]CDHU_AGO23!A:F,3,FALSE),B45="DNIT_SV_JUL23",VLOOKUP(C45,[12]DNIT_SV_JUL23!A:F,3,FALSE),B45="DNIT_MAT_JUL23",VLOOKUP(C45,[12]DNIT_MAT_JUL23!A:F,3,FALSE),B45="SIN_SV_SET23",VLOOKUP(C45,[12]SIN_SV_SET23!G:L,3,FALSE),B45="SIN_INS_SET23",VLOOKUP(C45,[12]SIN_INS_SET23!A:F,3,FALSE),B45="COTAÇÃO",VLOOKUP(C45,[12]COTAÇÃO!$B:$G,4,FALSE))</f>
        <v>H</v>
      </c>
      <c r="N45" s="66">
        <f t="shared" si="719"/>
        <v>0.15</v>
      </c>
      <c r="O45" s="66">
        <f t="shared" si="766"/>
        <v>22.62</v>
      </c>
      <c r="P45" s="67">
        <f t="shared" si="300"/>
        <v>0</v>
      </c>
      <c r="Q45" s="68"/>
      <c r="R45" s="61">
        <f>R40*$I45</f>
        <v>0.15</v>
      </c>
      <c r="S45" s="67"/>
      <c r="T45" s="61">
        <f t="shared" ref="T45" si="836">T40*$I45</f>
        <v>0</v>
      </c>
      <c r="U45" s="67">
        <f t="shared" si="721"/>
        <v>0</v>
      </c>
      <c r="V45" s="61">
        <f t="shared" ref="V45" si="837">V40*$I45</f>
        <v>0</v>
      </c>
      <c r="W45" s="67">
        <f t="shared" si="723"/>
        <v>0</v>
      </c>
      <c r="X45" s="61">
        <f t="shared" ref="X45" si="838">X40*$I45</f>
        <v>0</v>
      </c>
      <c r="Y45" s="67">
        <f t="shared" si="725"/>
        <v>0</v>
      </c>
      <c r="Z45" s="61">
        <f t="shared" ref="Z45" si="839">Z40*$I45</f>
        <v>0</v>
      </c>
      <c r="AA45" s="67">
        <f t="shared" si="727"/>
        <v>0</v>
      </c>
      <c r="AB45" s="61">
        <f t="shared" ref="AB45" si="840">AB40*$I45</f>
        <v>0</v>
      </c>
      <c r="AC45" s="67">
        <f t="shared" si="729"/>
        <v>0</v>
      </c>
      <c r="AD45" s="61">
        <f t="shared" ref="AD45" si="841">AD40*$I45</f>
        <v>0</v>
      </c>
      <c r="AE45" s="67">
        <f t="shared" si="731"/>
        <v>0</v>
      </c>
      <c r="AF45" s="61">
        <f t="shared" ref="AF45" si="842">AF40*$I45</f>
        <v>0</v>
      </c>
      <c r="AG45" s="67">
        <f t="shared" si="733"/>
        <v>0</v>
      </c>
      <c r="AH45" s="61">
        <f t="shared" ref="AH45" si="843">AH40*$I45</f>
        <v>0</v>
      </c>
      <c r="AI45" s="67">
        <f t="shared" si="735"/>
        <v>0</v>
      </c>
      <c r="AJ45" s="61">
        <f t="shared" ref="AJ45" si="844">AJ40*$I45</f>
        <v>0</v>
      </c>
      <c r="AK45" s="67">
        <f t="shared" si="737"/>
        <v>0</v>
      </c>
      <c r="AL45" s="61">
        <f t="shared" ref="AL45" si="845">AL40*$I45</f>
        <v>0</v>
      </c>
      <c r="AM45" s="67">
        <f t="shared" si="739"/>
        <v>0</v>
      </c>
      <c r="AN45" s="61">
        <f t="shared" ref="AN45" si="846">AN40*$I45</f>
        <v>0</v>
      </c>
      <c r="AO45" s="67">
        <f t="shared" si="741"/>
        <v>0</v>
      </c>
      <c r="AP45" s="61">
        <f t="shared" ref="AP45" si="847">AP40*$I45</f>
        <v>0</v>
      </c>
      <c r="AQ45" s="67">
        <f t="shared" si="743"/>
        <v>0</v>
      </c>
      <c r="AR45" s="61">
        <f t="shared" ref="AR45" si="848">AR40*$I45</f>
        <v>0</v>
      </c>
      <c r="AS45" s="67">
        <f t="shared" si="745"/>
        <v>0</v>
      </c>
      <c r="AT45" s="61">
        <f t="shared" ref="AT45" si="849">AT40*$I45</f>
        <v>0</v>
      </c>
      <c r="AU45" s="67">
        <f t="shared" si="747"/>
        <v>0</v>
      </c>
      <c r="AV45" s="61">
        <f t="shared" ref="AV45" si="850">AV40*$I45</f>
        <v>0</v>
      </c>
      <c r="AW45" s="67">
        <f t="shared" si="749"/>
        <v>0</v>
      </c>
      <c r="AX45" s="61">
        <f t="shared" ref="AX45" si="851">AX40*$I45</f>
        <v>0</v>
      </c>
      <c r="AY45" s="67">
        <f t="shared" si="751"/>
        <v>0</v>
      </c>
      <c r="AZ45" s="61">
        <f t="shared" ref="AZ45" si="852">AZ40*$I45</f>
        <v>0</v>
      </c>
      <c r="BA45" s="67">
        <f t="shared" si="753"/>
        <v>0</v>
      </c>
      <c r="BB45" s="61">
        <f t="shared" ref="BB45" si="853">BB40*$I45</f>
        <v>0</v>
      </c>
      <c r="BC45" s="67">
        <f t="shared" si="755"/>
        <v>0</v>
      </c>
      <c r="BD45" s="61">
        <f t="shared" ref="BD45" si="854">BD40*$I45</f>
        <v>0</v>
      </c>
      <c r="BE45" s="67">
        <f t="shared" si="757"/>
        <v>0</v>
      </c>
      <c r="BF45" s="61">
        <f t="shared" ref="BF45" si="855">BF40*$I45</f>
        <v>0</v>
      </c>
      <c r="BG45" s="67">
        <f t="shared" si="759"/>
        <v>0</v>
      </c>
      <c r="BH45" s="61">
        <f t="shared" ref="BH45" si="856">BH40*$I45</f>
        <v>0</v>
      </c>
      <c r="BI45" s="67">
        <f t="shared" si="761"/>
        <v>0</v>
      </c>
      <c r="BJ45" s="61">
        <f t="shared" ref="BJ45" si="857">BJ40*$I45</f>
        <v>0</v>
      </c>
      <c r="BK45" s="67">
        <f t="shared" si="763"/>
        <v>0</v>
      </c>
      <c r="BL45" s="61">
        <f t="shared" ref="BL45" si="858">BL40*$I45</f>
        <v>0</v>
      </c>
      <c r="BM45" s="67">
        <f t="shared" si="765"/>
        <v>0</v>
      </c>
    </row>
    <row r="46" spans="1:65" s="47" customFormat="1" x14ac:dyDescent="0.25">
      <c r="A46" s="58" t="s">
        <v>26</v>
      </c>
      <c r="B46" s="59" t="s">
        <v>28</v>
      </c>
      <c r="C46" s="59" t="s">
        <v>53</v>
      </c>
      <c r="D46" s="60" cm="1">
        <f t="array" ref="D46">_xlfn.IFS($B46="SAB_OSE_SET23",$A$440,$B46="SAB_EPSA_SET23",$A$442,$B46="SAB_INS_SET23",$A$444,$B46="SIU_INF_JUL23",$A$446,$B46="SIU_ED_JUL23",$A$447,$B46="DER_JUN23",$A$448,$B46="CDHU_AGO23",$A$449,$B46="SIN_SV_SET23",$A$450,$B46="SIN_INS_SET23",$A$451,$B46="COTAÇÃO",0)</f>
        <v>0</v>
      </c>
      <c r="E46" s="60" cm="1">
        <f t="array" ref="E46">_xlfn.IFS($B46="SAB_OSE_SET23",$A$441,$B46="SAB_EPSA_SET23",$A$443,$B46="SAB_INS_SET23",$A$445,$B46="SIU_INF_JUL23",0,$B46="SIU_ED_JUL23",0,$B46="DER_JUN23",0,$B46="CDHU_AGO23",0,$B46="SIN_SV_SET23",0,$B46="SIN_INS_SET23",0,$B46="COTAÇÃO",0)</f>
        <v>0</v>
      </c>
      <c r="F46" s="60" cm="1">
        <f t="array" ref="F46">_xlfn.IFS($B46="SAB_OSE_SET23",0,$B46="SAB_EPSA_SET23",0,AND($B46="SAB_INS_SET23",$A46="MAT")=TRUE,$A$454,AND($B46="SAB_INS_SET23",$A46&lt;&gt;"MAT")=TRUE,$A$453,AND($B46="SIU_INF_JUL23",$A46="MAT")=TRUE,$A$454,AND($B46="SIU_INF_JUL23",$A46&lt;&gt;"MAT")=TRUE,$A$453,AND($B46="SIU_ED_JUL23",$A46="MAT")=TRUE,$A$454,AND($B46="SIU_ED_JUL23",$A46&lt;&gt;"MAT")=TRUE,$A$453,$B46="DER_JUN23",0,$B46="CDHU_AGO23",0,AND($B46="SIN_SV_SET23",$A46="MAT")=TRUE,$A$454,AND($B46="SIN_SV_SET23",$A46&lt;&gt;"MAT")=TRUE,$A$453,AND($B46="SIN_INS_SET23",$A46="MAT")=TRUE,$A$454,AND($B46="SIN_INS_SET23",$A46&lt;&gt;"MAT")=TRUE,$A$453,AND($B46="COTAÇÃO",$A46="MAT")=TRUE,$A$454,AND($B46="COTAÇÃO",$A46&lt;&gt;"MAT")=TRUE,$A$453)</f>
        <v>0.28000000000000003</v>
      </c>
      <c r="G46" s="60" cm="1">
        <f t="array" ref="G46">_xlfn.IFS($B46="SAB_OSE_SET23",0,$B46="SAB_EPSA_SET23",0,AND($B46="SAB_INS_SET23",$A46="MO")=TRUE,$A$455,AND($B46="SAB_INS_SET23",$A46&lt;&gt;"MO")=TRUE,0,AND($B46="SIU_INF_JUL23",$A46="MO")=TRUE,$A$455,AND($B46="SIU_INF_JUL23",$A46&lt;&gt;"MO")=TRUE,0,AND($B46="SIU_ED_JUL23",$A46="MO")=TRUE,$A$455,AND($B46="SIU_ED_JUL23",$A46&lt;&gt;"MO")=TRUE,0,$B46="DER_JUN23",0,$B46="CDHU_AGO23",0,AND($B46="SIN_SV_SET23",$A46="MO")=TRUE,$A$455,AND($B46="SIN_SV_SET23",$A46&lt;&gt;"MO")=TRUE,0,AND($B46="SIN_INS_SET23",$A46="MO")=TRUE,$A$455,AND($B46="SIN_INS_SET23",$A46&lt;&gt;"MO")=TRUE,0,AND($B46="COTAÇÃO",$A46="MO")=TRUE,$A$455,AND($B46="COTAÇÃO",$A46&lt;&gt;"MO")=TRUE,0)</f>
        <v>1.72</v>
      </c>
      <c r="H46" s="61" cm="1">
        <f t="array" ref="H46">ROUND(_xlfn.IFS(B46="SAB_OSE_SET23",VLOOKUP(C46,[12]SAB_OSE_SET23!A:N,7,FALSE),B46="SAB_EPSA_SET23",VLOOKUP(C46,[12]SAB_EPSA_SET23!A:F,4,FALSE),B46="SAB_INS_SET23",VLOOKUP(C46,[12]SAB_INS_SET23!A:F,4,FALSE),B46="SIU_INF_JUL23",VLOOKUP(C46,[12]SIU_INF_JUL23!A:F,4,FALSE),B46="SIU_ED_JUL23",VLOOKUP(C46,[12]SIU_ED_JUL23!A:F,4,FALSE),B46="SIU_INS_JUL23",VLOOKUP(C46,[12]SIU_INS_JUL23!A:F,4,FALSE),B46="DER_JUN23",VLOOKUP(C46,[12]DER_JUN23!A:F,4,FALSE),B46="CDHU_AGO23",VLOOKUP(C46,[12]CDHU_AGO23!A:F,4,FALSE),B46="DNIT_SV_JUL23",VLOOKUP(C46,[12]DNIT_SV_JUL23!A:F,4,FALSE),B46="DNIT_MAT_JUL23",VLOOKUP(C46,[12]DNIT_MAT_JUL23!A:F,4,FALSE),B46="SIN_SV_SET23",VLOOKUP(C46,[12]SIN_SV_SET23!G:L,5,FALSE),B46="SIN_INS_SET23",VLOOKUP(C46,[12]SIN_INS_SET23!A:F,5,FALSE),B46="COTAÇÃO",VLOOKUP(C46,[12]COTAÇÃO!$B:$G,6,FALSE))*(1+F46)*(1+G46),2)</f>
        <v>42.02</v>
      </c>
      <c r="I46" s="62">
        <f>I42+I43</f>
        <v>0.5</v>
      </c>
      <c r="J46" s="39"/>
      <c r="K46" s="63"/>
      <c r="L46" s="64" t="str" cm="1">
        <f t="array" ref="L46">_xlfn.IFS(B46="SAB_OSE_SET23",VLOOKUP(C46,[12]SAB_OSE_SET23!A:N,5,FALSE),B46="SAB_EPSA_SET23",VLOOKUP(C46,[12]SAB_EPSA_SET23!A:F,2,FALSE),B46="SAB_INS_SET23",VLOOKUP(C46,[12]SAB_INS_SET23!A:F,2,FALSE),B46="SIU_INF_JUL23",VLOOKUP(C46,[12]SIU_INF_JUL23!A:F,2,FALSE),B46="SIU_ED_JUL23",VLOOKUP(C46,[12]SIU_ED_JUL23!A:F,2,FALSE),B46="SIU_INS_JUL23",VLOOKUP(C46,[12]SIU_INS_JUL23!A:F,2,FALSE),B46="DER_JUN23",VLOOKUP(C46,[12]DER_JUN23!A:F,2,FALSE),B46="CDHU_AGO23",VLOOKUP(C46,[12]CDHU_AGO23!A:F,2,FALSE),B46="DNIT_SV_JUL23",VLOOKUP(C46,[12]DNIT_SV_JUL23!A:F,2,FALSE),B46="DNIT_MAT_JUL23",VLOOKUP(C46,[12]DNIT_MAT_JUL23!A:F,2,FALSE),B46="SIN_SV_SET23",VLOOKUP(C46,[12]SIN_SV_SET23!G:L,2,FALSE),B46="SIN_INS_SET23",VLOOKUP(C46,[12]SIN_INS_SET23!A:F,2,FALSE),B46="COTAÇÃO",VLOOKUP(C46,[12]COTAÇÃO!$B:$G,3,FALSE))</f>
        <v>MOTORISTA</v>
      </c>
      <c r="M46" s="65" t="str" cm="1">
        <f t="array" ref="M46">_xlfn.IFS(B46="SAB_OSE_SET23",VLOOKUP(C46,[12]SAB_OSE_SET23!A:N,6,FALSE),B46="SAB_EPSA_SET23",VLOOKUP(C46,[12]SAB_EPSA_SET23!A:F,3,FALSE),B46="SAB_INS_SET23",VLOOKUP(C46,[12]SAB_INS_SET23!A:F,3,FALSE),B46="SIU_INF_JUL23",VLOOKUP(C46,[12]SIU_INF_JUL23!A:F,3,FALSE),B46="SIU_ED_JUL23",VLOOKUP(C46,[12]SIU_ED_JUL23!A:F,3,FALSE),B46="SIU_INS_JUL23",VLOOKUP(C46,[12]SIU_INS_JUL23!A:F,3,FALSE),B46="DER_JUN23",VLOOKUP(C46,[12]DER_JUN23!A:F,3,FALSE),B46="CDHU_AGO23",VLOOKUP(C46,[12]CDHU_AGO23!A:F,3,FALSE),B46="DNIT_SV_JUL23",VLOOKUP(C46,[12]DNIT_SV_JUL23!A:F,3,FALSE),B46="DNIT_MAT_JUL23",VLOOKUP(C46,[12]DNIT_MAT_JUL23!A:F,3,FALSE),B46="SIN_SV_SET23",VLOOKUP(C46,[12]SIN_SV_SET23!G:L,3,FALSE),B46="SIN_INS_SET23",VLOOKUP(C46,[12]SIN_INS_SET23!A:F,3,FALSE),B46="COTAÇÃO",VLOOKUP(C46,[12]COTAÇÃO!$B:$G,4,FALSE))</f>
        <v>H</v>
      </c>
      <c r="N46" s="66">
        <f t="shared" si="719"/>
        <v>0.5</v>
      </c>
      <c r="O46" s="66">
        <f t="shared" si="766"/>
        <v>21.01</v>
      </c>
      <c r="P46" s="67">
        <f t="shared" si="300"/>
        <v>0</v>
      </c>
      <c r="Q46" s="68"/>
      <c r="R46" s="61">
        <f>R40*$I46</f>
        <v>0.5</v>
      </c>
      <c r="S46" s="67"/>
      <c r="T46" s="61">
        <f t="shared" ref="T46" si="859">T40*$I46</f>
        <v>0</v>
      </c>
      <c r="U46" s="67">
        <f t="shared" si="721"/>
        <v>0</v>
      </c>
      <c r="V46" s="61">
        <f t="shared" ref="V46" si="860">V40*$I46</f>
        <v>0</v>
      </c>
      <c r="W46" s="67">
        <f t="shared" si="723"/>
        <v>0</v>
      </c>
      <c r="X46" s="61">
        <f t="shared" ref="X46" si="861">X40*$I46</f>
        <v>0</v>
      </c>
      <c r="Y46" s="67">
        <f t="shared" si="725"/>
        <v>0</v>
      </c>
      <c r="Z46" s="61">
        <f t="shared" ref="Z46" si="862">Z40*$I46</f>
        <v>0</v>
      </c>
      <c r="AA46" s="67">
        <f t="shared" si="727"/>
        <v>0</v>
      </c>
      <c r="AB46" s="61">
        <f t="shared" ref="AB46" si="863">AB40*$I46</f>
        <v>0</v>
      </c>
      <c r="AC46" s="67">
        <f t="shared" si="729"/>
        <v>0</v>
      </c>
      <c r="AD46" s="61">
        <f t="shared" ref="AD46" si="864">AD40*$I46</f>
        <v>0</v>
      </c>
      <c r="AE46" s="67">
        <f t="shared" si="731"/>
        <v>0</v>
      </c>
      <c r="AF46" s="61">
        <f t="shared" ref="AF46" si="865">AF40*$I46</f>
        <v>0</v>
      </c>
      <c r="AG46" s="67">
        <f t="shared" si="733"/>
        <v>0</v>
      </c>
      <c r="AH46" s="61">
        <f t="shared" ref="AH46" si="866">AH40*$I46</f>
        <v>0</v>
      </c>
      <c r="AI46" s="67">
        <f t="shared" si="735"/>
        <v>0</v>
      </c>
      <c r="AJ46" s="61">
        <f t="shared" ref="AJ46" si="867">AJ40*$I46</f>
        <v>0</v>
      </c>
      <c r="AK46" s="67">
        <f t="shared" si="737"/>
        <v>0</v>
      </c>
      <c r="AL46" s="61">
        <f t="shared" ref="AL46" si="868">AL40*$I46</f>
        <v>0</v>
      </c>
      <c r="AM46" s="67">
        <f t="shared" si="739"/>
        <v>0</v>
      </c>
      <c r="AN46" s="61">
        <f t="shared" ref="AN46" si="869">AN40*$I46</f>
        <v>0</v>
      </c>
      <c r="AO46" s="67">
        <f t="shared" si="741"/>
        <v>0</v>
      </c>
      <c r="AP46" s="61">
        <f t="shared" ref="AP46" si="870">AP40*$I46</f>
        <v>0</v>
      </c>
      <c r="AQ46" s="67">
        <f t="shared" si="743"/>
        <v>0</v>
      </c>
      <c r="AR46" s="61">
        <f t="shared" ref="AR46" si="871">AR40*$I46</f>
        <v>0</v>
      </c>
      <c r="AS46" s="67">
        <f t="shared" si="745"/>
        <v>0</v>
      </c>
      <c r="AT46" s="61">
        <f t="shared" ref="AT46" si="872">AT40*$I46</f>
        <v>0</v>
      </c>
      <c r="AU46" s="67">
        <f t="shared" si="747"/>
        <v>0</v>
      </c>
      <c r="AV46" s="61">
        <f t="shared" ref="AV46" si="873">AV40*$I46</f>
        <v>0</v>
      </c>
      <c r="AW46" s="67">
        <f t="shared" si="749"/>
        <v>0</v>
      </c>
      <c r="AX46" s="61">
        <f t="shared" ref="AX46" si="874">AX40*$I46</f>
        <v>0</v>
      </c>
      <c r="AY46" s="67">
        <f t="shared" si="751"/>
        <v>0</v>
      </c>
      <c r="AZ46" s="61">
        <f t="shared" ref="AZ46" si="875">AZ40*$I46</f>
        <v>0</v>
      </c>
      <c r="BA46" s="67">
        <f t="shared" si="753"/>
        <v>0</v>
      </c>
      <c r="BB46" s="61">
        <f t="shared" ref="BB46" si="876">BB40*$I46</f>
        <v>0</v>
      </c>
      <c r="BC46" s="67">
        <f t="shared" si="755"/>
        <v>0</v>
      </c>
      <c r="BD46" s="61">
        <f t="shared" ref="BD46" si="877">BD40*$I46</f>
        <v>0</v>
      </c>
      <c r="BE46" s="67">
        <f t="shared" si="757"/>
        <v>0</v>
      </c>
      <c r="BF46" s="61">
        <f t="shared" ref="BF46" si="878">BF40*$I46</f>
        <v>0</v>
      </c>
      <c r="BG46" s="67">
        <f t="shared" si="759"/>
        <v>0</v>
      </c>
      <c r="BH46" s="61">
        <f t="shared" ref="BH46" si="879">BH40*$I46</f>
        <v>0</v>
      </c>
      <c r="BI46" s="67">
        <f t="shared" si="761"/>
        <v>0</v>
      </c>
      <c r="BJ46" s="61">
        <f t="shared" ref="BJ46" si="880">BJ40*$I46</f>
        <v>0</v>
      </c>
      <c r="BK46" s="67">
        <f t="shared" si="763"/>
        <v>0</v>
      </c>
      <c r="BL46" s="61">
        <f t="shared" ref="BL46" si="881">BL40*$I46</f>
        <v>0</v>
      </c>
      <c r="BM46" s="67">
        <f t="shared" si="765"/>
        <v>0</v>
      </c>
    </row>
    <row r="47" spans="1:65" s="47" customFormat="1" x14ac:dyDescent="0.25">
      <c r="A47" s="58" t="s">
        <v>26</v>
      </c>
      <c r="B47" s="59" t="s">
        <v>28</v>
      </c>
      <c r="C47" s="59" t="s">
        <v>54</v>
      </c>
      <c r="D47" s="60" cm="1">
        <f t="array" ref="D47">_xlfn.IFS($B47="SAB_OSE_SET23",$A$440,$B47="SAB_EPSA_SET23",$A$442,$B47="SAB_INS_SET23",$A$444,$B47="SIU_INF_JUL23",$A$446,$B47="SIU_ED_JUL23",$A$447,$B47="DER_JUN23",$A$448,$B47="CDHU_AGO23",$A$449,$B47="SIN_SV_SET23",$A$450,$B47="SIN_INS_SET23",$A$451,$B47="COTAÇÃO",0)</f>
        <v>0</v>
      </c>
      <c r="E47" s="60" cm="1">
        <f t="array" ref="E47">_xlfn.IFS($B47="SAB_OSE_SET23",$A$441,$B47="SAB_EPSA_SET23",$A$443,$B47="SAB_INS_SET23",$A$445,$B47="SIU_INF_JUL23",0,$B47="SIU_ED_JUL23",0,$B47="DER_JUN23",0,$B47="CDHU_AGO23",0,$B47="SIN_SV_SET23",0,$B47="SIN_INS_SET23",0,$B47="COTAÇÃO",0)</f>
        <v>0</v>
      </c>
      <c r="F47" s="60" cm="1">
        <f t="array" ref="F47">_xlfn.IFS($B47="SAB_OSE_SET23",0,$B47="SAB_EPSA_SET23",0,AND($B47="SAB_INS_SET23",$A47="MAT")=TRUE,$A$454,AND($B47="SAB_INS_SET23",$A47&lt;&gt;"MAT")=TRUE,$A$453,AND($B47="SIU_INF_JUL23",$A47="MAT")=TRUE,$A$454,AND($B47="SIU_INF_JUL23",$A47&lt;&gt;"MAT")=TRUE,$A$453,AND($B47="SIU_ED_JUL23",$A47="MAT")=TRUE,$A$454,AND($B47="SIU_ED_JUL23",$A47&lt;&gt;"MAT")=TRUE,$A$453,$B47="DER_JUN23",0,$B47="CDHU_AGO23",0,AND($B47="SIN_SV_SET23",$A47="MAT")=TRUE,$A$454,AND($B47="SIN_SV_SET23",$A47&lt;&gt;"MAT")=TRUE,$A$453,AND($B47="SIN_INS_SET23",$A47="MAT")=TRUE,$A$454,AND($B47="SIN_INS_SET23",$A47&lt;&gt;"MAT")=TRUE,$A$453,AND($B47="COTAÇÃO",$A47="MAT")=TRUE,$A$454,AND($B47="COTAÇÃO",$A47&lt;&gt;"MAT")=TRUE,$A$453)</f>
        <v>0.28000000000000003</v>
      </c>
      <c r="G47" s="60" cm="1">
        <f t="array" ref="G47">_xlfn.IFS($B47="SAB_OSE_SET23",0,$B47="SAB_EPSA_SET23",0,AND($B47="SAB_INS_SET23",$A47="MO")=TRUE,$A$455,AND($B47="SAB_INS_SET23",$A47&lt;&gt;"MO")=TRUE,0,AND($B47="SIU_INF_JUL23",$A47="MO")=TRUE,$A$455,AND($B47="SIU_INF_JUL23",$A47&lt;&gt;"MO")=TRUE,0,AND($B47="SIU_ED_JUL23",$A47="MO")=TRUE,$A$455,AND($B47="SIU_ED_JUL23",$A47&lt;&gt;"MO")=TRUE,0,$B47="DER_JUN23",0,$B47="CDHU_AGO23",0,AND($B47="SIN_SV_SET23",$A47="MO")=TRUE,$A$455,AND($B47="SIN_SV_SET23",$A47&lt;&gt;"MO")=TRUE,0,AND($B47="SIN_INS_SET23",$A47="MO")=TRUE,$A$455,AND($B47="SIN_INS_SET23",$A47&lt;&gt;"MO")=TRUE,0,AND($B47="COTAÇÃO",$A47="MO")=TRUE,$A$455,AND($B47="COTAÇÃO",$A47&lt;&gt;"MO")=TRUE,0)</f>
        <v>1.72</v>
      </c>
      <c r="H47" s="61" cm="1">
        <f t="array" ref="H47">ROUND(_xlfn.IFS(B47="SAB_OSE_SET23",VLOOKUP(C47,[12]SAB_OSE_SET23!A:N,7,FALSE),B47="SAB_EPSA_SET23",VLOOKUP(C47,[12]SAB_EPSA_SET23!A:F,4,FALSE),B47="SAB_INS_SET23",VLOOKUP(C47,[12]SAB_INS_SET23!A:F,4,FALSE),B47="SIU_INF_JUL23",VLOOKUP(C47,[12]SIU_INF_JUL23!A:F,4,FALSE),B47="SIU_ED_JUL23",VLOOKUP(C47,[12]SIU_ED_JUL23!A:F,4,FALSE),B47="SIU_INS_JUL23",VLOOKUP(C47,[12]SIU_INS_JUL23!A:F,4,FALSE),B47="DER_JUN23",VLOOKUP(C47,[12]DER_JUN23!A:F,4,FALSE),B47="CDHU_AGO23",VLOOKUP(C47,[12]CDHU_AGO23!A:F,4,FALSE),B47="DNIT_SV_JUL23",VLOOKUP(C47,[12]DNIT_SV_JUL23!A:F,4,FALSE),B47="DNIT_MAT_JUL23",VLOOKUP(C47,[12]DNIT_MAT_JUL23!A:F,4,FALSE),B47="SIN_SV_SET23",VLOOKUP(C47,[12]SIN_SV_SET23!G:L,5,FALSE),B47="SIN_INS_SET23",VLOOKUP(C47,[12]SIN_INS_SET23!A:F,5,FALSE),B47="COTAÇÃO",VLOOKUP(C47,[12]COTAÇÃO!$B:$G,6,FALSE))*(1+F47)*(1+G47),2)</f>
        <v>37.15</v>
      </c>
      <c r="I47" s="62">
        <v>4</v>
      </c>
      <c r="J47" s="39"/>
      <c r="K47" s="63"/>
      <c r="L47" s="64" t="str" cm="1">
        <f t="array" ref="L47">_xlfn.IFS(B47="SAB_OSE_SET23",VLOOKUP(C47,[12]SAB_OSE_SET23!A:N,5,FALSE),B47="SAB_EPSA_SET23",VLOOKUP(C47,[12]SAB_EPSA_SET23!A:F,2,FALSE),B47="SAB_INS_SET23",VLOOKUP(C47,[12]SAB_INS_SET23!A:F,2,FALSE),B47="SIU_INF_JUL23",VLOOKUP(C47,[12]SIU_INF_JUL23!A:F,2,FALSE),B47="SIU_ED_JUL23",VLOOKUP(C47,[12]SIU_ED_JUL23!A:F,2,FALSE),B47="SIU_INS_JUL23",VLOOKUP(C47,[12]SIU_INS_JUL23!A:F,2,FALSE),B47="DER_JUN23",VLOOKUP(C47,[12]DER_JUN23!A:F,2,FALSE),B47="CDHU_AGO23",VLOOKUP(C47,[12]CDHU_AGO23!A:F,2,FALSE),B47="DNIT_SV_JUL23",VLOOKUP(C47,[12]DNIT_SV_JUL23!A:F,2,FALSE),B47="DNIT_MAT_JUL23",VLOOKUP(C47,[12]DNIT_MAT_JUL23!A:F,2,FALSE),B47="SIN_SV_SET23",VLOOKUP(C47,[12]SIN_SV_SET23!G:L,2,FALSE),B47="SIN_INS_SET23",VLOOKUP(C47,[12]SIN_INS_SET23!A:F,2,FALSE),B47="COTAÇÃO",VLOOKUP(C47,[12]COTAÇÃO!$B:$G,3,FALSE))</f>
        <v>PEDREIRO</v>
      </c>
      <c r="M47" s="65" t="str" cm="1">
        <f t="array" ref="M47">_xlfn.IFS(B47="SAB_OSE_SET23",VLOOKUP(C47,[12]SAB_OSE_SET23!A:N,6,FALSE),B47="SAB_EPSA_SET23",VLOOKUP(C47,[12]SAB_EPSA_SET23!A:F,3,FALSE),B47="SAB_INS_SET23",VLOOKUP(C47,[12]SAB_INS_SET23!A:F,3,FALSE),B47="SIU_INF_JUL23",VLOOKUP(C47,[12]SIU_INF_JUL23!A:F,3,FALSE),B47="SIU_ED_JUL23",VLOOKUP(C47,[12]SIU_ED_JUL23!A:F,3,FALSE),B47="SIU_INS_JUL23",VLOOKUP(C47,[12]SIU_INS_JUL23!A:F,3,FALSE),B47="DER_JUN23",VLOOKUP(C47,[12]DER_JUN23!A:F,3,FALSE),B47="CDHU_AGO23",VLOOKUP(C47,[12]CDHU_AGO23!A:F,3,FALSE),B47="DNIT_SV_JUL23",VLOOKUP(C47,[12]DNIT_SV_JUL23!A:F,3,FALSE),B47="DNIT_MAT_JUL23",VLOOKUP(C47,[12]DNIT_MAT_JUL23!A:F,3,FALSE),B47="SIN_SV_SET23",VLOOKUP(C47,[12]SIN_SV_SET23!G:L,3,FALSE),B47="SIN_INS_SET23",VLOOKUP(C47,[12]SIN_INS_SET23!A:F,3,FALSE),B47="COTAÇÃO",VLOOKUP(C47,[12]COTAÇÃO!$B:$G,4,FALSE))</f>
        <v>H</v>
      </c>
      <c r="N47" s="66">
        <f t="shared" si="719"/>
        <v>4</v>
      </c>
      <c r="O47" s="66">
        <f t="shared" si="766"/>
        <v>148.6</v>
      </c>
      <c r="P47" s="67">
        <f t="shared" si="300"/>
        <v>0</v>
      </c>
      <c r="Q47" s="68"/>
      <c r="R47" s="61">
        <f>R40*$I47</f>
        <v>4</v>
      </c>
      <c r="S47" s="67"/>
      <c r="T47" s="61">
        <f t="shared" ref="T47" si="882">T40*$I47</f>
        <v>0</v>
      </c>
      <c r="U47" s="67">
        <f t="shared" si="721"/>
        <v>0</v>
      </c>
      <c r="V47" s="61">
        <f t="shared" ref="V47" si="883">V40*$I47</f>
        <v>0</v>
      </c>
      <c r="W47" s="67">
        <f t="shared" si="723"/>
        <v>0</v>
      </c>
      <c r="X47" s="61">
        <f t="shared" ref="X47" si="884">X40*$I47</f>
        <v>0</v>
      </c>
      <c r="Y47" s="67">
        <f t="shared" si="725"/>
        <v>0</v>
      </c>
      <c r="Z47" s="61">
        <f t="shared" ref="Z47" si="885">Z40*$I47</f>
        <v>0</v>
      </c>
      <c r="AA47" s="67">
        <f t="shared" si="727"/>
        <v>0</v>
      </c>
      <c r="AB47" s="61">
        <f t="shared" ref="AB47" si="886">AB40*$I47</f>
        <v>0</v>
      </c>
      <c r="AC47" s="67">
        <f t="shared" si="729"/>
        <v>0</v>
      </c>
      <c r="AD47" s="61">
        <f t="shared" ref="AD47" si="887">AD40*$I47</f>
        <v>0</v>
      </c>
      <c r="AE47" s="67">
        <f t="shared" si="731"/>
        <v>0</v>
      </c>
      <c r="AF47" s="61">
        <f t="shared" ref="AF47" si="888">AF40*$I47</f>
        <v>0</v>
      </c>
      <c r="AG47" s="67">
        <f t="shared" si="733"/>
        <v>0</v>
      </c>
      <c r="AH47" s="61">
        <f t="shared" ref="AH47" si="889">AH40*$I47</f>
        <v>0</v>
      </c>
      <c r="AI47" s="67">
        <f t="shared" si="735"/>
        <v>0</v>
      </c>
      <c r="AJ47" s="61">
        <f t="shared" ref="AJ47" si="890">AJ40*$I47</f>
        <v>0</v>
      </c>
      <c r="AK47" s="67">
        <f t="shared" si="737"/>
        <v>0</v>
      </c>
      <c r="AL47" s="61">
        <f t="shared" ref="AL47" si="891">AL40*$I47</f>
        <v>0</v>
      </c>
      <c r="AM47" s="67">
        <f t="shared" si="739"/>
        <v>0</v>
      </c>
      <c r="AN47" s="61">
        <f t="shared" ref="AN47" si="892">AN40*$I47</f>
        <v>0</v>
      </c>
      <c r="AO47" s="67">
        <f t="shared" si="741"/>
        <v>0</v>
      </c>
      <c r="AP47" s="61">
        <f t="shared" ref="AP47" si="893">AP40*$I47</f>
        <v>0</v>
      </c>
      <c r="AQ47" s="67">
        <f t="shared" si="743"/>
        <v>0</v>
      </c>
      <c r="AR47" s="61">
        <f t="shared" ref="AR47" si="894">AR40*$I47</f>
        <v>0</v>
      </c>
      <c r="AS47" s="67">
        <f t="shared" si="745"/>
        <v>0</v>
      </c>
      <c r="AT47" s="61">
        <f t="shared" ref="AT47" si="895">AT40*$I47</f>
        <v>0</v>
      </c>
      <c r="AU47" s="67">
        <f t="shared" si="747"/>
        <v>0</v>
      </c>
      <c r="AV47" s="61">
        <f t="shared" ref="AV47" si="896">AV40*$I47</f>
        <v>0</v>
      </c>
      <c r="AW47" s="67">
        <f t="shared" si="749"/>
        <v>0</v>
      </c>
      <c r="AX47" s="61">
        <f t="shared" ref="AX47" si="897">AX40*$I47</f>
        <v>0</v>
      </c>
      <c r="AY47" s="67">
        <f t="shared" si="751"/>
        <v>0</v>
      </c>
      <c r="AZ47" s="61">
        <f t="shared" ref="AZ47" si="898">AZ40*$I47</f>
        <v>0</v>
      </c>
      <c r="BA47" s="67">
        <f t="shared" si="753"/>
        <v>0</v>
      </c>
      <c r="BB47" s="61">
        <f t="shared" ref="BB47" si="899">BB40*$I47</f>
        <v>0</v>
      </c>
      <c r="BC47" s="67">
        <f t="shared" si="755"/>
        <v>0</v>
      </c>
      <c r="BD47" s="61">
        <f t="shared" ref="BD47" si="900">BD40*$I47</f>
        <v>0</v>
      </c>
      <c r="BE47" s="67">
        <f t="shared" si="757"/>
        <v>0</v>
      </c>
      <c r="BF47" s="61">
        <f t="shared" ref="BF47" si="901">BF40*$I47</f>
        <v>0</v>
      </c>
      <c r="BG47" s="67">
        <f t="shared" si="759"/>
        <v>0</v>
      </c>
      <c r="BH47" s="61">
        <f t="shared" ref="BH47" si="902">BH40*$I47</f>
        <v>0</v>
      </c>
      <c r="BI47" s="67">
        <f t="shared" si="761"/>
        <v>0</v>
      </c>
      <c r="BJ47" s="61">
        <f t="shared" ref="BJ47" si="903">BJ40*$I47</f>
        <v>0</v>
      </c>
      <c r="BK47" s="67">
        <f t="shared" si="763"/>
        <v>0</v>
      </c>
      <c r="BL47" s="61">
        <f t="shared" ref="BL47" si="904">BL40*$I47</f>
        <v>0</v>
      </c>
      <c r="BM47" s="67">
        <f t="shared" si="765"/>
        <v>0</v>
      </c>
    </row>
    <row r="48" spans="1:65" s="47" customFormat="1" x14ac:dyDescent="0.25">
      <c r="A48" s="58" t="s">
        <v>26</v>
      </c>
      <c r="B48" s="59" t="s">
        <v>28</v>
      </c>
      <c r="C48" s="59" t="s">
        <v>38</v>
      </c>
      <c r="D48" s="60" cm="1">
        <f t="array" ref="D48">_xlfn.IFS($B48="SAB_OSE_SET23",$A$440,$B48="SAB_EPSA_SET23",$A$442,$B48="SAB_INS_SET23",$A$444,$B48="SIU_INF_JUL23",$A$446,$B48="SIU_ED_JUL23",$A$447,$B48="DER_JUN23",$A$448,$B48="CDHU_AGO23",$A$449,$B48="SIN_SV_SET23",$A$450,$B48="SIN_INS_SET23",$A$451,$B48="COTAÇÃO",0)</f>
        <v>0</v>
      </c>
      <c r="E48" s="60" cm="1">
        <f t="array" ref="E48">_xlfn.IFS($B48="SAB_OSE_SET23",$A$441,$B48="SAB_EPSA_SET23",$A$443,$B48="SAB_INS_SET23",$A$445,$B48="SIU_INF_JUL23",0,$B48="SIU_ED_JUL23",0,$B48="DER_JUN23",0,$B48="CDHU_AGO23",0,$B48="SIN_SV_SET23",0,$B48="SIN_INS_SET23",0,$B48="COTAÇÃO",0)</f>
        <v>0</v>
      </c>
      <c r="F48" s="60" cm="1">
        <f t="array" ref="F48">_xlfn.IFS($B48="SAB_OSE_SET23",0,$B48="SAB_EPSA_SET23",0,AND($B48="SAB_INS_SET23",$A48="MAT")=TRUE,$A$454,AND($B48="SAB_INS_SET23",$A48&lt;&gt;"MAT")=TRUE,$A$453,AND($B48="SIU_INF_JUL23",$A48="MAT")=TRUE,$A$454,AND($B48="SIU_INF_JUL23",$A48&lt;&gt;"MAT")=TRUE,$A$453,AND($B48="SIU_ED_JUL23",$A48="MAT")=TRUE,$A$454,AND($B48="SIU_ED_JUL23",$A48&lt;&gt;"MAT")=TRUE,$A$453,$B48="DER_JUN23",0,$B48="CDHU_AGO23",0,AND($B48="SIN_SV_SET23",$A48="MAT")=TRUE,$A$454,AND($B48="SIN_SV_SET23",$A48&lt;&gt;"MAT")=TRUE,$A$453,AND($B48="SIN_INS_SET23",$A48="MAT")=TRUE,$A$454,AND($B48="SIN_INS_SET23",$A48&lt;&gt;"MAT")=TRUE,$A$453,AND($B48="COTAÇÃO",$A48="MAT")=TRUE,$A$454,AND($B48="COTAÇÃO",$A48&lt;&gt;"MAT")=TRUE,$A$453)</f>
        <v>0.28000000000000003</v>
      </c>
      <c r="G48" s="60" cm="1">
        <f t="array" ref="G48">_xlfn.IFS($B48="SAB_OSE_SET23",0,$B48="SAB_EPSA_SET23",0,AND($B48="SAB_INS_SET23",$A48="MO")=TRUE,$A$455,AND($B48="SAB_INS_SET23",$A48&lt;&gt;"MO")=TRUE,0,AND($B48="SIU_INF_JUL23",$A48="MO")=TRUE,$A$455,AND($B48="SIU_INF_JUL23",$A48&lt;&gt;"MO")=TRUE,0,AND($B48="SIU_ED_JUL23",$A48="MO")=TRUE,$A$455,AND($B48="SIU_ED_JUL23",$A48&lt;&gt;"MO")=TRUE,0,$B48="DER_JUN23",0,$B48="CDHU_AGO23",0,AND($B48="SIN_SV_SET23",$A48="MO")=TRUE,$A$455,AND($B48="SIN_SV_SET23",$A48&lt;&gt;"MO")=TRUE,0,AND($B48="SIN_INS_SET23",$A48="MO")=TRUE,$A$455,AND($B48="SIN_INS_SET23",$A48&lt;&gt;"MO")=TRUE,0,AND($B48="COTAÇÃO",$A48="MO")=TRUE,$A$455,AND($B48="COTAÇÃO",$A48&lt;&gt;"MO")=TRUE,0)</f>
        <v>1.72</v>
      </c>
      <c r="H48" s="61" cm="1">
        <f t="array" ref="H48">ROUND(_xlfn.IFS(B48="SAB_OSE_SET23",VLOOKUP(C48,[12]SAB_OSE_SET23!A:N,7,FALSE),B48="SAB_EPSA_SET23",VLOOKUP(C48,[12]SAB_EPSA_SET23!A:F,4,FALSE),B48="SAB_INS_SET23",VLOOKUP(C48,[12]SAB_INS_SET23!A:F,4,FALSE),B48="SIU_INF_JUL23",VLOOKUP(C48,[12]SIU_INF_JUL23!A:F,4,FALSE),B48="SIU_ED_JUL23",VLOOKUP(C48,[12]SIU_ED_JUL23!A:F,4,FALSE),B48="SIU_INS_JUL23",VLOOKUP(C48,[12]SIU_INS_JUL23!A:F,4,FALSE),B48="DER_JUN23",VLOOKUP(C48,[12]DER_JUN23!A:F,4,FALSE),B48="CDHU_AGO23",VLOOKUP(C48,[12]CDHU_AGO23!A:F,4,FALSE),B48="DNIT_SV_JUL23",VLOOKUP(C48,[12]DNIT_SV_JUL23!A:F,4,FALSE),B48="DNIT_MAT_JUL23",VLOOKUP(C48,[12]DNIT_MAT_JUL23!A:F,4,FALSE),B48="SIN_SV_SET23",VLOOKUP(C48,[12]SIN_SV_SET23!G:L,5,FALSE),B48="SIN_INS_SET23",VLOOKUP(C48,[12]SIN_INS_SET23!A:F,5,FALSE),B48="COTAÇÃO",VLOOKUP(C48,[12]COTAÇÃO!$B:$G,6,FALSE))*(1+F48)*(1+G48),2)</f>
        <v>76.209999999999994</v>
      </c>
      <c r="I48" s="62">
        <v>2</v>
      </c>
      <c r="J48" s="39"/>
      <c r="K48" s="63"/>
      <c r="L48" s="64" t="str" cm="1">
        <f t="array" ref="L48">_xlfn.IFS(B48="SAB_OSE_SET23",VLOOKUP(C48,[12]SAB_OSE_SET23!A:N,5,FALSE),B48="SAB_EPSA_SET23",VLOOKUP(C48,[12]SAB_EPSA_SET23!A:F,2,FALSE),B48="SAB_INS_SET23",VLOOKUP(C48,[12]SAB_INS_SET23!A:F,2,FALSE),B48="SIU_INF_JUL23",VLOOKUP(C48,[12]SIU_INF_JUL23!A:F,2,FALSE),B48="SIU_ED_JUL23",VLOOKUP(C48,[12]SIU_ED_JUL23!A:F,2,FALSE),B48="SIU_INS_JUL23",VLOOKUP(C48,[12]SIU_INS_JUL23!A:F,2,FALSE),B48="DER_JUN23",VLOOKUP(C48,[12]DER_JUN23!A:F,2,FALSE),B48="CDHU_AGO23",VLOOKUP(C48,[12]CDHU_AGO23!A:F,2,FALSE),B48="DNIT_SV_JUL23",VLOOKUP(C48,[12]DNIT_SV_JUL23!A:F,2,FALSE),B48="DNIT_MAT_JUL23",VLOOKUP(C48,[12]DNIT_MAT_JUL23!A:F,2,FALSE),B48="SIN_SV_SET23",VLOOKUP(C48,[12]SIN_SV_SET23!G:L,2,FALSE),B48="SIN_INS_SET23",VLOOKUP(C48,[12]SIN_INS_SET23!A:F,2,FALSE),B48="COTAÇÃO",VLOOKUP(C48,[12]COTAÇÃO!$B:$G,3,FALSE))</f>
        <v>TÉCNICO ELETRICISTA</v>
      </c>
      <c r="M48" s="65" t="str" cm="1">
        <f t="array" ref="M48">_xlfn.IFS(B48="SAB_OSE_SET23",VLOOKUP(C48,[12]SAB_OSE_SET23!A:N,6,FALSE),B48="SAB_EPSA_SET23",VLOOKUP(C48,[12]SAB_EPSA_SET23!A:F,3,FALSE),B48="SAB_INS_SET23",VLOOKUP(C48,[12]SAB_INS_SET23!A:F,3,FALSE),B48="SIU_INF_JUL23",VLOOKUP(C48,[12]SIU_INF_JUL23!A:F,3,FALSE),B48="SIU_ED_JUL23",VLOOKUP(C48,[12]SIU_ED_JUL23!A:F,3,FALSE),B48="SIU_INS_JUL23",VLOOKUP(C48,[12]SIU_INS_JUL23!A:F,3,FALSE),B48="DER_JUN23",VLOOKUP(C48,[12]DER_JUN23!A:F,3,FALSE),B48="CDHU_AGO23",VLOOKUP(C48,[12]CDHU_AGO23!A:F,3,FALSE),B48="DNIT_SV_JUL23",VLOOKUP(C48,[12]DNIT_SV_JUL23!A:F,3,FALSE),B48="DNIT_MAT_JUL23",VLOOKUP(C48,[12]DNIT_MAT_JUL23!A:F,3,FALSE),B48="SIN_SV_SET23",VLOOKUP(C48,[12]SIN_SV_SET23!G:L,3,FALSE),B48="SIN_INS_SET23",VLOOKUP(C48,[12]SIN_INS_SET23!A:F,3,FALSE),B48="COTAÇÃO",VLOOKUP(C48,[12]COTAÇÃO!$B:$G,4,FALSE))</f>
        <v>H</v>
      </c>
      <c r="N48" s="66">
        <f t="shared" si="719"/>
        <v>2</v>
      </c>
      <c r="O48" s="66">
        <f t="shared" si="766"/>
        <v>152.41999999999999</v>
      </c>
      <c r="P48" s="67">
        <f t="shared" si="300"/>
        <v>0</v>
      </c>
      <c r="Q48" s="68"/>
      <c r="R48" s="61">
        <f>R40*$I48</f>
        <v>2</v>
      </c>
      <c r="S48" s="67"/>
      <c r="T48" s="61">
        <f t="shared" ref="T48" si="905">T40*$I48</f>
        <v>0</v>
      </c>
      <c r="U48" s="67">
        <f t="shared" si="721"/>
        <v>0</v>
      </c>
      <c r="V48" s="61">
        <f t="shared" ref="V48" si="906">V40*$I48</f>
        <v>0</v>
      </c>
      <c r="W48" s="67">
        <f t="shared" si="723"/>
        <v>0</v>
      </c>
      <c r="X48" s="61">
        <f t="shared" ref="X48" si="907">X40*$I48</f>
        <v>0</v>
      </c>
      <c r="Y48" s="67">
        <f t="shared" si="725"/>
        <v>0</v>
      </c>
      <c r="Z48" s="61">
        <f t="shared" ref="Z48" si="908">Z40*$I48</f>
        <v>0</v>
      </c>
      <c r="AA48" s="67">
        <f t="shared" si="727"/>
        <v>0</v>
      </c>
      <c r="AB48" s="61">
        <f t="shared" ref="AB48" si="909">AB40*$I48</f>
        <v>0</v>
      </c>
      <c r="AC48" s="67">
        <f t="shared" si="729"/>
        <v>0</v>
      </c>
      <c r="AD48" s="61">
        <f t="shared" ref="AD48" si="910">AD40*$I48</f>
        <v>0</v>
      </c>
      <c r="AE48" s="67">
        <f t="shared" si="731"/>
        <v>0</v>
      </c>
      <c r="AF48" s="61">
        <f t="shared" ref="AF48" si="911">AF40*$I48</f>
        <v>0</v>
      </c>
      <c r="AG48" s="67">
        <f t="shared" si="733"/>
        <v>0</v>
      </c>
      <c r="AH48" s="61">
        <f t="shared" ref="AH48" si="912">AH40*$I48</f>
        <v>0</v>
      </c>
      <c r="AI48" s="67">
        <f t="shared" si="735"/>
        <v>0</v>
      </c>
      <c r="AJ48" s="61">
        <f t="shared" ref="AJ48" si="913">AJ40*$I48</f>
        <v>0</v>
      </c>
      <c r="AK48" s="67">
        <f t="shared" si="737"/>
        <v>0</v>
      </c>
      <c r="AL48" s="61">
        <f t="shared" ref="AL48" si="914">AL40*$I48</f>
        <v>0</v>
      </c>
      <c r="AM48" s="67">
        <f t="shared" si="739"/>
        <v>0</v>
      </c>
      <c r="AN48" s="61">
        <f t="shared" ref="AN48" si="915">AN40*$I48</f>
        <v>0</v>
      </c>
      <c r="AO48" s="67">
        <f t="shared" si="741"/>
        <v>0</v>
      </c>
      <c r="AP48" s="61">
        <f t="shared" ref="AP48" si="916">AP40*$I48</f>
        <v>0</v>
      </c>
      <c r="AQ48" s="67">
        <f t="shared" si="743"/>
        <v>0</v>
      </c>
      <c r="AR48" s="61">
        <f t="shared" ref="AR48" si="917">AR40*$I48</f>
        <v>0</v>
      </c>
      <c r="AS48" s="67">
        <f t="shared" si="745"/>
        <v>0</v>
      </c>
      <c r="AT48" s="61">
        <f t="shared" ref="AT48" si="918">AT40*$I48</f>
        <v>0</v>
      </c>
      <c r="AU48" s="67">
        <f t="shared" si="747"/>
        <v>0</v>
      </c>
      <c r="AV48" s="61">
        <f t="shared" ref="AV48" si="919">AV40*$I48</f>
        <v>0</v>
      </c>
      <c r="AW48" s="67">
        <f t="shared" si="749"/>
        <v>0</v>
      </c>
      <c r="AX48" s="61">
        <f t="shared" ref="AX48" si="920">AX40*$I48</f>
        <v>0</v>
      </c>
      <c r="AY48" s="67">
        <f t="shared" si="751"/>
        <v>0</v>
      </c>
      <c r="AZ48" s="61">
        <f t="shared" ref="AZ48" si="921">AZ40*$I48</f>
        <v>0</v>
      </c>
      <c r="BA48" s="67">
        <f t="shared" si="753"/>
        <v>0</v>
      </c>
      <c r="BB48" s="61">
        <f t="shared" ref="BB48" si="922">BB40*$I48</f>
        <v>0</v>
      </c>
      <c r="BC48" s="67">
        <f t="shared" si="755"/>
        <v>0</v>
      </c>
      <c r="BD48" s="61">
        <f t="shared" ref="BD48" si="923">BD40*$I48</f>
        <v>0</v>
      </c>
      <c r="BE48" s="67">
        <f t="shared" si="757"/>
        <v>0</v>
      </c>
      <c r="BF48" s="61">
        <f t="shared" ref="BF48" si="924">BF40*$I48</f>
        <v>0</v>
      </c>
      <c r="BG48" s="67">
        <f t="shared" si="759"/>
        <v>0</v>
      </c>
      <c r="BH48" s="61">
        <f t="shared" ref="BH48" si="925">BH40*$I48</f>
        <v>0</v>
      </c>
      <c r="BI48" s="67">
        <f t="shared" si="761"/>
        <v>0</v>
      </c>
      <c r="BJ48" s="61">
        <f t="shared" ref="BJ48" si="926">BJ40*$I48</f>
        <v>0</v>
      </c>
      <c r="BK48" s="67">
        <f t="shared" si="763"/>
        <v>0</v>
      </c>
      <c r="BL48" s="61">
        <f t="shared" ref="BL48" si="927">BL40*$I48</f>
        <v>0</v>
      </c>
      <c r="BM48" s="67">
        <f t="shared" si="765"/>
        <v>0</v>
      </c>
    </row>
    <row r="49" spans="1:65" s="47" customFormat="1" x14ac:dyDescent="0.25">
      <c r="A49" s="48"/>
      <c r="B49" s="48"/>
      <c r="C49" s="48"/>
      <c r="D49" s="48"/>
      <c r="E49" s="48"/>
      <c r="F49" s="48"/>
      <c r="G49" s="48"/>
      <c r="H49" s="49"/>
      <c r="I49" s="50"/>
      <c r="J49" s="39"/>
      <c r="K49" s="51" t="str">
        <f>CONCATENATE($K$27,".7")</f>
        <v>3.7</v>
      </c>
      <c r="L49" s="52" t="s">
        <v>55</v>
      </c>
      <c r="M49" s="53" t="s">
        <v>36</v>
      </c>
      <c r="N49" s="54">
        <f>R49+T49+V49+X49+Z49+AB49+AD49+AF49+AH49+AJ49++AL49+AN49+AP49+AR49+AT49+AV49+AX49+AZ49+BB49+BD49+BF49+BH49+BJ49+BL49</f>
        <v>9240</v>
      </c>
      <c r="O49" s="54">
        <f>SUM(O50:O55)</f>
        <v>38.68</v>
      </c>
      <c r="P49" s="55">
        <f t="shared" si="300"/>
        <v>357403.2</v>
      </c>
      <c r="Q49" s="39"/>
      <c r="R49" s="56">
        <f>ROUND((K440+K441+K442)*(1+K449),0)</f>
        <v>9240</v>
      </c>
      <c r="S49" s="57">
        <f>ROUND(R49*$O49,2)</f>
        <v>357403.2</v>
      </c>
      <c r="T49" s="56"/>
      <c r="U49" s="57">
        <f>ROUND(T49*$O49,2)</f>
        <v>0</v>
      </c>
      <c r="V49" s="56"/>
      <c r="W49" s="57">
        <f t="shared" ref="W49" si="928">ROUND(V49*$O49,2)</f>
        <v>0</v>
      </c>
      <c r="X49" s="56"/>
      <c r="Y49" s="57">
        <f t="shared" ref="Y49" si="929">ROUND(X49*$O49,2)</f>
        <v>0</v>
      </c>
      <c r="Z49" s="56"/>
      <c r="AA49" s="57">
        <f t="shared" ref="AA49" si="930">ROUND(Z49*$O49,2)</f>
        <v>0</v>
      </c>
      <c r="AB49" s="56"/>
      <c r="AC49" s="57">
        <f t="shared" ref="AC49" si="931">ROUND(AB49*$O49,2)</f>
        <v>0</v>
      </c>
      <c r="AD49" s="56"/>
      <c r="AE49" s="57">
        <f t="shared" ref="AE49" si="932">ROUND(AD49*$O49,2)</f>
        <v>0</v>
      </c>
      <c r="AF49" s="56"/>
      <c r="AG49" s="57">
        <f t="shared" ref="AG49" si="933">ROUND(AF49*$O49,2)</f>
        <v>0</v>
      </c>
      <c r="AH49" s="56"/>
      <c r="AI49" s="57">
        <f t="shared" ref="AI49" si="934">ROUND(AH49*$O49,2)</f>
        <v>0</v>
      </c>
      <c r="AJ49" s="56"/>
      <c r="AK49" s="57">
        <f t="shared" ref="AK49" si="935">ROUND(AJ49*$O49,2)</f>
        <v>0</v>
      </c>
      <c r="AL49" s="56"/>
      <c r="AM49" s="57">
        <f t="shared" ref="AM49" si="936">ROUND(AL49*$O49,2)</f>
        <v>0</v>
      </c>
      <c r="AN49" s="56"/>
      <c r="AO49" s="57">
        <f t="shared" ref="AO49" si="937">ROUND(AN49*$O49,2)</f>
        <v>0</v>
      </c>
      <c r="AP49" s="56"/>
      <c r="AQ49" s="57">
        <f t="shared" ref="AQ49" si="938">ROUND(AP49*$O49,2)</f>
        <v>0</v>
      </c>
      <c r="AR49" s="56"/>
      <c r="AS49" s="57">
        <f t="shared" ref="AS49" si="939">ROUND(AR49*$O49,2)</f>
        <v>0</v>
      </c>
      <c r="AT49" s="56"/>
      <c r="AU49" s="57">
        <f t="shared" ref="AU49" si="940">ROUND(AT49*$O49,2)</f>
        <v>0</v>
      </c>
      <c r="AV49" s="56"/>
      <c r="AW49" s="57">
        <f t="shared" ref="AW49" si="941">ROUND(AV49*$O49,2)</f>
        <v>0</v>
      </c>
      <c r="AX49" s="56"/>
      <c r="AY49" s="57">
        <f t="shared" ref="AY49" si="942">ROUND(AX49*$O49,2)</f>
        <v>0</v>
      </c>
      <c r="AZ49" s="56"/>
      <c r="BA49" s="57">
        <f t="shared" ref="BA49" si="943">ROUND(AZ49*$O49,2)</f>
        <v>0</v>
      </c>
      <c r="BB49" s="56"/>
      <c r="BC49" s="57">
        <f t="shared" ref="BC49" si="944">ROUND(BB49*$O49,2)</f>
        <v>0</v>
      </c>
      <c r="BD49" s="56"/>
      <c r="BE49" s="57">
        <f t="shared" ref="BE49" si="945">ROUND(BD49*$O49,2)</f>
        <v>0</v>
      </c>
      <c r="BF49" s="56"/>
      <c r="BG49" s="57">
        <f t="shared" ref="BG49" si="946">ROUND(BF49*$O49,2)</f>
        <v>0</v>
      </c>
      <c r="BH49" s="56"/>
      <c r="BI49" s="57">
        <f t="shared" ref="BI49" si="947">ROUND(BH49*$O49,2)</f>
        <v>0</v>
      </c>
      <c r="BJ49" s="56"/>
      <c r="BK49" s="57">
        <f t="shared" ref="BK49" si="948">ROUND(BJ49*$O49,2)</f>
        <v>0</v>
      </c>
      <c r="BL49" s="56"/>
      <c r="BM49" s="57">
        <f t="shared" ref="BM49" si="949">ROUND(BL49*$O49,2)</f>
        <v>0</v>
      </c>
    </row>
    <row r="50" spans="1:65" s="47" customFormat="1" x14ac:dyDescent="0.25">
      <c r="A50" s="58" t="s">
        <v>26</v>
      </c>
      <c r="B50" s="59" t="s">
        <v>28</v>
      </c>
      <c r="C50" s="59" t="s">
        <v>29</v>
      </c>
      <c r="D50" s="60" cm="1">
        <f t="array" ref="D50">_xlfn.IFS($B50="SAB_OSE_SET23",$A$440,$B50="SAB_EPSA_SET23",$A$442,$B50="SAB_INS_SET23",$A$444,$B50="SIU_INF_JUL23",$A$446,$B50="SIU_ED_JUL23",$A$447,$B50="DER_JUN23",$A$448,$B50="CDHU_AGO23",$A$449,$B50="SIN_SV_SET23",$A$450,$B50="SIN_INS_SET23",$A$451,$B50="COTAÇÃO",0)</f>
        <v>0</v>
      </c>
      <c r="E50" s="60" cm="1">
        <f t="array" ref="E50">_xlfn.IFS($B50="SAB_OSE_SET23",$A$441,$B50="SAB_EPSA_SET23",$A$443,$B50="SAB_INS_SET23",$A$445,$B50="SIU_INF_JUL23",0,$B50="SIU_ED_JUL23",0,$B50="DER_JUN23",0,$B50="CDHU_AGO23",0,$B50="SIN_SV_SET23",0,$B50="SIN_INS_SET23",0,$B50="COTAÇÃO",0)</f>
        <v>0</v>
      </c>
      <c r="F50" s="60" cm="1">
        <f t="array" ref="F50">_xlfn.IFS($B50="SAB_OSE_SET23",0,$B50="SAB_EPSA_SET23",0,AND($B50="SAB_INS_SET23",$A50="MAT")=TRUE,$A$454,AND($B50="SAB_INS_SET23",$A50&lt;&gt;"MAT")=TRUE,$A$453,AND($B50="SIU_INF_JUL23",$A50="MAT")=TRUE,$A$454,AND($B50="SIU_INF_JUL23",$A50&lt;&gt;"MAT")=TRUE,$A$453,AND($B50="SIU_ED_JUL23",$A50="MAT")=TRUE,$A$454,AND($B50="SIU_ED_JUL23",$A50&lt;&gt;"MAT")=TRUE,$A$453,$B50="DER_JUN23",0,$B50="CDHU_AGO23",0,AND($B50="SIN_SV_SET23",$A50="MAT")=TRUE,$A$454,AND($B50="SIN_SV_SET23",$A50&lt;&gt;"MAT")=TRUE,$A$453,AND($B50="SIN_INS_SET23",$A50="MAT")=TRUE,$A$454,AND($B50="SIN_INS_SET23",$A50&lt;&gt;"MAT")=TRUE,$A$453,AND($B50="COTAÇÃO",$A50="MAT")=TRUE,$A$454,AND($B50="COTAÇÃO",$A50&lt;&gt;"MAT")=TRUE,$A$453)</f>
        <v>0.28000000000000003</v>
      </c>
      <c r="G50" s="60" cm="1">
        <f t="array" ref="G50">_xlfn.IFS($B50="SAB_OSE_SET23",0,$B50="SAB_EPSA_SET23",0,AND($B50="SAB_INS_SET23",$A50="MO")=TRUE,$A$455,AND($B50="SAB_INS_SET23",$A50&lt;&gt;"MO")=TRUE,0,AND($B50="SIU_INF_JUL23",$A50="MO")=TRUE,$A$455,AND($B50="SIU_INF_JUL23",$A50&lt;&gt;"MO")=TRUE,0,AND($B50="SIU_ED_JUL23",$A50="MO")=TRUE,$A$455,AND($B50="SIU_ED_JUL23",$A50&lt;&gt;"MO")=TRUE,0,$B50="DER_JUN23",0,$B50="CDHU_AGO23",0,AND($B50="SIN_SV_SET23",$A50="MO")=TRUE,$A$455,AND($B50="SIN_SV_SET23",$A50&lt;&gt;"MO")=TRUE,0,AND($B50="SIN_INS_SET23",$A50="MO")=TRUE,$A$455,AND($B50="SIN_INS_SET23",$A50&lt;&gt;"MO")=TRUE,0,AND($B50="COTAÇÃO",$A50="MO")=TRUE,$A$455,AND($B50="COTAÇÃO",$A50&lt;&gt;"MO")=TRUE,0)</f>
        <v>1.72</v>
      </c>
      <c r="H50" s="61" cm="1">
        <f t="array" ref="H50">ROUND(_xlfn.IFS(B50="SAB_OSE_SET23",VLOOKUP(C50,[12]SAB_OSE_SET23!A:N,7,FALSE),B50="SAB_EPSA_SET23",VLOOKUP(C50,[12]SAB_EPSA_SET23!A:F,4,FALSE),B50="SAB_INS_SET23",VLOOKUP(C50,[12]SAB_INS_SET23!A:F,4,FALSE),B50="SIU_INF_JUL23",VLOOKUP(C50,[12]SIU_INF_JUL23!A:F,4,FALSE),B50="SIU_ED_JUL23",VLOOKUP(C50,[12]SIU_ED_JUL23!A:F,4,FALSE),B50="SIU_INS_JUL23",VLOOKUP(C50,[12]SIU_INS_JUL23!A:F,4,FALSE),B50="DER_JUN23",VLOOKUP(C50,[12]DER_JUN23!A:F,4,FALSE),B50="CDHU_AGO23",VLOOKUP(C50,[12]CDHU_AGO23!A:F,4,FALSE),B50="DNIT_SV_JUL23",VLOOKUP(C50,[12]DNIT_SV_JUL23!A:F,4,FALSE),B50="DNIT_MAT_JUL23",VLOOKUP(C50,[12]DNIT_MAT_JUL23!A:F,4,FALSE),B50="SIN_SV_SET23",VLOOKUP(C50,[12]SIN_SV_SET23!G:L,5,FALSE),B50="SIN_INS_SET23",VLOOKUP(C50,[12]SIN_INS_SET23!A:F,5,FALSE),B50="COTAÇÃO",VLOOKUP(C50,[12]COTAÇÃO!$B:$G,6,FALSE))*(1+F50)*(1+G50),2)</f>
        <v>206.49</v>
      </c>
      <c r="I50" s="62">
        <v>0.04</v>
      </c>
      <c r="J50" s="39"/>
      <c r="K50" s="63"/>
      <c r="L50" s="64" t="str" cm="1">
        <f t="array" ref="L50">_xlfn.IFS(B50="SAB_OSE_SET23",VLOOKUP(C50,[12]SAB_OSE_SET23!A:N,5,FALSE),B50="SAB_EPSA_SET23",VLOOKUP(C50,[12]SAB_EPSA_SET23!A:F,2,FALSE),B50="SAB_INS_SET23",VLOOKUP(C50,[12]SAB_INS_SET23!A:F,2,FALSE),B50="SIU_INF_JUL23",VLOOKUP(C50,[12]SIU_INF_JUL23!A:F,2,FALSE),B50="SIU_ED_JUL23",VLOOKUP(C50,[12]SIU_ED_JUL23!A:F,2,FALSE),B50="SIU_INS_JUL23",VLOOKUP(C50,[12]SIU_INS_JUL23!A:F,2,FALSE),B50="DER_JUN23",VLOOKUP(C50,[12]DER_JUN23!A:F,2,FALSE),B50="CDHU_AGO23",VLOOKUP(C50,[12]CDHU_AGO23!A:F,2,FALSE),B50="DNIT_SV_JUL23",VLOOKUP(C50,[12]DNIT_SV_JUL23!A:F,2,FALSE),B50="DNIT_MAT_JUL23",VLOOKUP(C50,[12]DNIT_MAT_JUL23!A:F,2,FALSE),B50="SIN_SV_SET23",VLOOKUP(C50,[12]SIN_SV_SET23!G:L,2,FALSE),B50="SIN_INS_SET23",VLOOKUP(C50,[12]SIN_INS_SET23!A:F,2,FALSE),B50="COTAÇÃO",VLOOKUP(C50,[12]COTAÇÃO!$B:$G,3,FALSE))</f>
        <v>ENGENHEIRO PLENO</v>
      </c>
      <c r="M50" s="65" t="str" cm="1">
        <f t="array" ref="M50">_xlfn.IFS(B50="SAB_OSE_SET23",VLOOKUP(C50,[12]SAB_OSE_SET23!A:N,6,FALSE),B50="SAB_EPSA_SET23",VLOOKUP(C50,[12]SAB_EPSA_SET23!A:F,3,FALSE),B50="SAB_INS_SET23",VLOOKUP(C50,[12]SAB_INS_SET23!A:F,3,FALSE),B50="SIU_INF_JUL23",VLOOKUP(C50,[12]SIU_INF_JUL23!A:F,3,FALSE),B50="SIU_ED_JUL23",VLOOKUP(C50,[12]SIU_ED_JUL23!A:F,3,FALSE),B50="SIU_INS_JUL23",VLOOKUP(C50,[12]SIU_INS_JUL23!A:F,3,FALSE),B50="DER_JUN23",VLOOKUP(C50,[12]DER_JUN23!A:F,3,FALSE),B50="CDHU_AGO23",VLOOKUP(C50,[12]CDHU_AGO23!A:F,3,FALSE),B50="DNIT_SV_JUL23",VLOOKUP(C50,[12]DNIT_SV_JUL23!A:F,3,FALSE),B50="DNIT_MAT_JUL23",VLOOKUP(C50,[12]DNIT_MAT_JUL23!A:F,3,FALSE),B50="SIN_SV_SET23",VLOOKUP(C50,[12]SIN_SV_SET23!G:L,3,FALSE),B50="SIN_INS_SET23",VLOOKUP(C50,[12]SIN_INS_SET23!A:F,3,FALSE),B50="COTAÇÃO",VLOOKUP(C50,[12]COTAÇÃO!$B:$G,4,FALSE))</f>
        <v>H</v>
      </c>
      <c r="N50" s="66">
        <f t="shared" ref="N50:N55" si="950">R50+T50+V50+X50+Z50+AB50+AD50+AF50+AH50+AJ50++AL50+AN50+AP50+AR50+AT50+AV50+AX50+AZ50+BB50+BD50+BF50+BH50+BJ50+BL50</f>
        <v>369.6</v>
      </c>
      <c r="O50" s="66">
        <f t="shared" ref="O50:O55" si="951">ROUND(H50*I50,2)</f>
        <v>8.26</v>
      </c>
      <c r="P50" s="67">
        <f t="shared" si="300"/>
        <v>0</v>
      </c>
      <c r="Q50" s="68"/>
      <c r="R50" s="61">
        <f>R49*$I50</f>
        <v>369.6</v>
      </c>
      <c r="S50" s="67"/>
      <c r="T50" s="61">
        <f t="shared" ref="T50" si="952">T49*$I50</f>
        <v>0</v>
      </c>
      <c r="U50" s="67">
        <f t="shared" ref="U50:U55" si="953">ROUND(T50*$H50,2)</f>
        <v>0</v>
      </c>
      <c r="V50" s="61">
        <f t="shared" ref="V50" si="954">V49*$I50</f>
        <v>0</v>
      </c>
      <c r="W50" s="67">
        <f t="shared" ref="W50:W55" si="955">ROUND(V50*$H50,2)</f>
        <v>0</v>
      </c>
      <c r="X50" s="61">
        <f t="shared" ref="X50" si="956">X49*$I50</f>
        <v>0</v>
      </c>
      <c r="Y50" s="67">
        <f t="shared" ref="Y50:Y55" si="957">ROUND(X50*$H50,2)</f>
        <v>0</v>
      </c>
      <c r="Z50" s="61">
        <f t="shared" ref="Z50" si="958">Z49*$I50</f>
        <v>0</v>
      </c>
      <c r="AA50" s="67">
        <f t="shared" ref="AA50:AA55" si="959">ROUND(Z50*$H50,2)</f>
        <v>0</v>
      </c>
      <c r="AB50" s="61">
        <f t="shared" ref="AB50" si="960">AB49*$I50</f>
        <v>0</v>
      </c>
      <c r="AC50" s="67">
        <f t="shared" ref="AC50:AC55" si="961">ROUND(AB50*$H50,2)</f>
        <v>0</v>
      </c>
      <c r="AD50" s="61">
        <f t="shared" ref="AD50" si="962">AD49*$I50</f>
        <v>0</v>
      </c>
      <c r="AE50" s="67">
        <f t="shared" ref="AE50:AE55" si="963">ROUND(AD50*$H50,2)</f>
        <v>0</v>
      </c>
      <c r="AF50" s="61">
        <f t="shared" ref="AF50" si="964">AF49*$I50</f>
        <v>0</v>
      </c>
      <c r="AG50" s="67">
        <f t="shared" ref="AG50:AG55" si="965">ROUND(AF50*$H50,2)</f>
        <v>0</v>
      </c>
      <c r="AH50" s="61">
        <f t="shared" ref="AH50" si="966">AH49*$I50</f>
        <v>0</v>
      </c>
      <c r="AI50" s="67">
        <f t="shared" ref="AI50:AI55" si="967">ROUND(AH50*$H50,2)</f>
        <v>0</v>
      </c>
      <c r="AJ50" s="61">
        <f t="shared" ref="AJ50" si="968">AJ49*$I50</f>
        <v>0</v>
      </c>
      <c r="AK50" s="67">
        <f t="shared" ref="AK50:AK55" si="969">ROUND(AJ50*$H50,2)</f>
        <v>0</v>
      </c>
      <c r="AL50" s="61">
        <f t="shared" ref="AL50" si="970">AL49*$I50</f>
        <v>0</v>
      </c>
      <c r="AM50" s="67">
        <f t="shared" ref="AM50:AM55" si="971">ROUND(AL50*$H50,2)</f>
        <v>0</v>
      </c>
      <c r="AN50" s="61">
        <f t="shared" ref="AN50" si="972">AN49*$I50</f>
        <v>0</v>
      </c>
      <c r="AO50" s="67">
        <f t="shared" ref="AO50:AO55" si="973">ROUND(AN50*$H50,2)</f>
        <v>0</v>
      </c>
      <c r="AP50" s="61">
        <f t="shared" ref="AP50" si="974">AP49*$I50</f>
        <v>0</v>
      </c>
      <c r="AQ50" s="67">
        <f t="shared" ref="AQ50:AQ55" si="975">ROUND(AP50*$H50,2)</f>
        <v>0</v>
      </c>
      <c r="AR50" s="61">
        <f t="shared" ref="AR50" si="976">AR49*$I50</f>
        <v>0</v>
      </c>
      <c r="AS50" s="67">
        <f t="shared" ref="AS50:AS55" si="977">ROUND(AR50*$H50,2)</f>
        <v>0</v>
      </c>
      <c r="AT50" s="61">
        <f t="shared" ref="AT50" si="978">AT49*$I50</f>
        <v>0</v>
      </c>
      <c r="AU50" s="67">
        <f t="shared" ref="AU50:AU55" si="979">ROUND(AT50*$H50,2)</f>
        <v>0</v>
      </c>
      <c r="AV50" s="61">
        <f t="shared" ref="AV50" si="980">AV49*$I50</f>
        <v>0</v>
      </c>
      <c r="AW50" s="67">
        <f t="shared" ref="AW50:AW55" si="981">ROUND(AV50*$H50,2)</f>
        <v>0</v>
      </c>
      <c r="AX50" s="61">
        <f t="shared" ref="AX50" si="982">AX49*$I50</f>
        <v>0</v>
      </c>
      <c r="AY50" s="67">
        <f t="shared" ref="AY50:AY55" si="983">ROUND(AX50*$H50,2)</f>
        <v>0</v>
      </c>
      <c r="AZ50" s="61">
        <f t="shared" ref="AZ50" si="984">AZ49*$I50</f>
        <v>0</v>
      </c>
      <c r="BA50" s="67">
        <f t="shared" ref="BA50:BA55" si="985">ROUND(AZ50*$H50,2)</f>
        <v>0</v>
      </c>
      <c r="BB50" s="61">
        <f t="shared" ref="BB50" si="986">BB49*$I50</f>
        <v>0</v>
      </c>
      <c r="BC50" s="67">
        <f t="shared" ref="BC50:BC55" si="987">ROUND(BB50*$H50,2)</f>
        <v>0</v>
      </c>
      <c r="BD50" s="61">
        <f t="shared" ref="BD50" si="988">BD49*$I50</f>
        <v>0</v>
      </c>
      <c r="BE50" s="67">
        <f t="shared" ref="BE50:BE55" si="989">ROUND(BD50*$H50,2)</f>
        <v>0</v>
      </c>
      <c r="BF50" s="61">
        <f t="shared" ref="BF50" si="990">BF49*$I50</f>
        <v>0</v>
      </c>
      <c r="BG50" s="67">
        <f t="shared" ref="BG50:BG55" si="991">ROUND(BF50*$H50,2)</f>
        <v>0</v>
      </c>
      <c r="BH50" s="61">
        <f t="shared" ref="BH50" si="992">BH49*$I50</f>
        <v>0</v>
      </c>
      <c r="BI50" s="67">
        <f t="shared" ref="BI50:BI55" si="993">ROUND(BH50*$H50,2)</f>
        <v>0</v>
      </c>
      <c r="BJ50" s="61">
        <f t="shared" ref="BJ50" si="994">BJ49*$I50</f>
        <v>0</v>
      </c>
      <c r="BK50" s="67">
        <f t="shared" ref="BK50:BK55" si="995">ROUND(BJ50*$H50,2)</f>
        <v>0</v>
      </c>
      <c r="BL50" s="61">
        <f t="shared" ref="BL50" si="996">BL49*$I50</f>
        <v>0</v>
      </c>
      <c r="BM50" s="67">
        <f t="shared" ref="BM50:BM55" si="997">ROUND(BL50*$H50,2)</f>
        <v>0</v>
      </c>
    </row>
    <row r="51" spans="1:65" s="47" customFormat="1" x14ac:dyDescent="0.25">
      <c r="A51" s="58" t="s">
        <v>26</v>
      </c>
      <c r="B51" s="59" t="s">
        <v>28</v>
      </c>
      <c r="C51" s="59" t="s">
        <v>38</v>
      </c>
      <c r="D51" s="60" cm="1">
        <f t="array" ref="D51">_xlfn.IFS($B51="SAB_OSE_SET23",$A$440,$B51="SAB_EPSA_SET23",$A$442,$B51="SAB_INS_SET23",$A$444,$B51="SIU_INF_JUL23",$A$446,$B51="SIU_ED_JUL23",$A$447,$B51="DER_JUN23",$A$448,$B51="CDHU_AGO23",$A$449,$B51="SIN_SV_SET23",$A$450,$B51="SIN_INS_SET23",$A$451,$B51="COTAÇÃO",0)</f>
        <v>0</v>
      </c>
      <c r="E51" s="60" cm="1">
        <f t="array" ref="E51">_xlfn.IFS($B51="SAB_OSE_SET23",$A$441,$B51="SAB_EPSA_SET23",$A$443,$B51="SAB_INS_SET23",$A$445,$B51="SIU_INF_JUL23",0,$B51="SIU_ED_JUL23",0,$B51="DER_JUN23",0,$B51="CDHU_AGO23",0,$B51="SIN_SV_SET23",0,$B51="SIN_INS_SET23",0,$B51="COTAÇÃO",0)</f>
        <v>0</v>
      </c>
      <c r="F51" s="60" cm="1">
        <f t="array" ref="F51">_xlfn.IFS($B51="SAB_OSE_SET23",0,$B51="SAB_EPSA_SET23",0,AND($B51="SAB_INS_SET23",$A51="MAT")=TRUE,$A$454,AND($B51="SAB_INS_SET23",$A51&lt;&gt;"MAT")=TRUE,$A$453,AND($B51="SIU_INF_JUL23",$A51="MAT")=TRUE,$A$454,AND($B51="SIU_INF_JUL23",$A51&lt;&gt;"MAT")=TRUE,$A$453,AND($B51="SIU_ED_JUL23",$A51="MAT")=TRUE,$A$454,AND($B51="SIU_ED_JUL23",$A51&lt;&gt;"MAT")=TRUE,$A$453,$B51="DER_JUN23",0,$B51="CDHU_AGO23",0,AND($B51="SIN_SV_SET23",$A51="MAT")=TRUE,$A$454,AND($B51="SIN_SV_SET23",$A51&lt;&gt;"MAT")=TRUE,$A$453,AND($B51="SIN_INS_SET23",$A51="MAT")=TRUE,$A$454,AND($B51="SIN_INS_SET23",$A51&lt;&gt;"MAT")=TRUE,$A$453,AND($B51="COTAÇÃO",$A51="MAT")=TRUE,$A$454,AND($B51="COTAÇÃO",$A51&lt;&gt;"MAT")=TRUE,$A$453)</f>
        <v>0.28000000000000003</v>
      </c>
      <c r="G51" s="60" cm="1">
        <f t="array" ref="G51">_xlfn.IFS($B51="SAB_OSE_SET23",0,$B51="SAB_EPSA_SET23",0,AND($B51="SAB_INS_SET23",$A51="MO")=TRUE,$A$455,AND($B51="SAB_INS_SET23",$A51&lt;&gt;"MO")=TRUE,0,AND($B51="SIU_INF_JUL23",$A51="MO")=TRUE,$A$455,AND($B51="SIU_INF_JUL23",$A51&lt;&gt;"MO")=TRUE,0,AND($B51="SIU_ED_JUL23",$A51="MO")=TRUE,$A$455,AND($B51="SIU_ED_JUL23",$A51&lt;&gt;"MO")=TRUE,0,$B51="DER_JUN23",0,$B51="CDHU_AGO23",0,AND($B51="SIN_SV_SET23",$A51="MO")=TRUE,$A$455,AND($B51="SIN_SV_SET23",$A51&lt;&gt;"MO")=TRUE,0,AND($B51="SIN_INS_SET23",$A51="MO")=TRUE,$A$455,AND($B51="SIN_INS_SET23",$A51&lt;&gt;"MO")=TRUE,0,AND($B51="COTAÇÃO",$A51="MO")=TRUE,$A$455,AND($B51="COTAÇÃO",$A51&lt;&gt;"MO")=TRUE,0)</f>
        <v>1.72</v>
      </c>
      <c r="H51" s="61" cm="1">
        <f t="array" ref="H51">ROUND(_xlfn.IFS(B51="SAB_OSE_SET23",VLOOKUP(C51,[12]SAB_OSE_SET23!A:N,7,FALSE),B51="SAB_EPSA_SET23",VLOOKUP(C51,[12]SAB_EPSA_SET23!A:F,4,FALSE),B51="SAB_INS_SET23",VLOOKUP(C51,[12]SAB_INS_SET23!A:F,4,FALSE),B51="SIU_INF_JUL23",VLOOKUP(C51,[12]SIU_INF_JUL23!A:F,4,FALSE),B51="SIU_ED_JUL23",VLOOKUP(C51,[12]SIU_ED_JUL23!A:F,4,FALSE),B51="SIU_INS_JUL23",VLOOKUP(C51,[12]SIU_INS_JUL23!A:F,4,FALSE),B51="DER_JUN23",VLOOKUP(C51,[12]DER_JUN23!A:F,4,FALSE),B51="CDHU_AGO23",VLOOKUP(C51,[12]CDHU_AGO23!A:F,4,FALSE),B51="DNIT_SV_JUL23",VLOOKUP(C51,[12]DNIT_SV_JUL23!A:F,4,FALSE),B51="DNIT_MAT_JUL23",VLOOKUP(C51,[12]DNIT_MAT_JUL23!A:F,4,FALSE),B51="SIN_SV_SET23",VLOOKUP(C51,[12]SIN_SV_SET23!G:L,5,FALSE),B51="SIN_INS_SET23",VLOOKUP(C51,[12]SIN_INS_SET23!A:F,5,FALSE),B51="COTAÇÃO",VLOOKUP(C51,[12]COTAÇÃO!$B:$G,6,FALSE))*(1+F51)*(1+G51),2)</f>
        <v>76.209999999999994</v>
      </c>
      <c r="I51" s="62">
        <f>I50*1</f>
        <v>0.04</v>
      </c>
      <c r="J51" s="39"/>
      <c r="K51" s="63"/>
      <c r="L51" s="64" t="str" cm="1">
        <f t="array" ref="L51">_xlfn.IFS(B51="SAB_OSE_SET23",VLOOKUP(C51,[12]SAB_OSE_SET23!A:N,5,FALSE),B51="SAB_EPSA_SET23",VLOOKUP(C51,[12]SAB_EPSA_SET23!A:F,2,FALSE),B51="SAB_INS_SET23",VLOOKUP(C51,[12]SAB_INS_SET23!A:F,2,FALSE),B51="SIU_INF_JUL23",VLOOKUP(C51,[12]SIU_INF_JUL23!A:F,2,FALSE),B51="SIU_ED_JUL23",VLOOKUP(C51,[12]SIU_ED_JUL23!A:F,2,FALSE),B51="SIU_INS_JUL23",VLOOKUP(C51,[12]SIU_INS_JUL23!A:F,2,FALSE),B51="DER_JUN23",VLOOKUP(C51,[12]DER_JUN23!A:F,2,FALSE),B51="CDHU_AGO23",VLOOKUP(C51,[12]CDHU_AGO23!A:F,2,FALSE),B51="DNIT_SV_JUL23",VLOOKUP(C51,[12]DNIT_SV_JUL23!A:F,2,FALSE),B51="DNIT_MAT_JUL23",VLOOKUP(C51,[12]DNIT_MAT_JUL23!A:F,2,FALSE),B51="SIN_SV_SET23",VLOOKUP(C51,[12]SIN_SV_SET23!G:L,2,FALSE),B51="SIN_INS_SET23",VLOOKUP(C51,[12]SIN_INS_SET23!A:F,2,FALSE),B51="COTAÇÃO",VLOOKUP(C51,[12]COTAÇÃO!$B:$G,3,FALSE))</f>
        <v>TÉCNICO ELETRICISTA</v>
      </c>
      <c r="M51" s="65" t="str" cm="1">
        <f t="array" ref="M51">_xlfn.IFS(B51="SAB_OSE_SET23",VLOOKUP(C51,[12]SAB_OSE_SET23!A:N,6,FALSE),B51="SAB_EPSA_SET23",VLOOKUP(C51,[12]SAB_EPSA_SET23!A:F,3,FALSE),B51="SAB_INS_SET23",VLOOKUP(C51,[12]SAB_INS_SET23!A:F,3,FALSE),B51="SIU_INF_JUL23",VLOOKUP(C51,[12]SIU_INF_JUL23!A:F,3,FALSE),B51="SIU_ED_JUL23",VLOOKUP(C51,[12]SIU_ED_JUL23!A:F,3,FALSE),B51="SIU_INS_JUL23",VLOOKUP(C51,[12]SIU_INS_JUL23!A:F,3,FALSE),B51="DER_JUN23",VLOOKUP(C51,[12]DER_JUN23!A:F,3,FALSE),B51="CDHU_AGO23",VLOOKUP(C51,[12]CDHU_AGO23!A:F,3,FALSE),B51="DNIT_SV_JUL23",VLOOKUP(C51,[12]DNIT_SV_JUL23!A:F,3,FALSE),B51="DNIT_MAT_JUL23",VLOOKUP(C51,[12]DNIT_MAT_JUL23!A:F,3,FALSE),B51="SIN_SV_SET23",VLOOKUP(C51,[12]SIN_SV_SET23!G:L,3,FALSE),B51="SIN_INS_SET23",VLOOKUP(C51,[12]SIN_INS_SET23!A:F,3,FALSE),B51="COTAÇÃO",VLOOKUP(C51,[12]COTAÇÃO!$B:$G,4,FALSE))</f>
        <v>H</v>
      </c>
      <c r="N51" s="66">
        <f t="shared" si="950"/>
        <v>369.6</v>
      </c>
      <c r="O51" s="66">
        <f t="shared" si="951"/>
        <v>3.05</v>
      </c>
      <c r="P51" s="67">
        <f t="shared" si="300"/>
        <v>0</v>
      </c>
      <c r="Q51" s="68"/>
      <c r="R51" s="61">
        <f>R49*$I51</f>
        <v>369.6</v>
      </c>
      <c r="S51" s="67"/>
      <c r="T51" s="61">
        <f t="shared" ref="T51" si="998">T49*$I51</f>
        <v>0</v>
      </c>
      <c r="U51" s="67">
        <f t="shared" si="953"/>
        <v>0</v>
      </c>
      <c r="V51" s="61">
        <f t="shared" ref="V51" si="999">V49*$I51</f>
        <v>0</v>
      </c>
      <c r="W51" s="67">
        <f t="shared" si="955"/>
        <v>0</v>
      </c>
      <c r="X51" s="61">
        <f t="shared" ref="X51" si="1000">X49*$I51</f>
        <v>0</v>
      </c>
      <c r="Y51" s="67">
        <f t="shared" si="957"/>
        <v>0</v>
      </c>
      <c r="Z51" s="61">
        <f t="shared" ref="Z51" si="1001">Z49*$I51</f>
        <v>0</v>
      </c>
      <c r="AA51" s="67">
        <f t="shared" si="959"/>
        <v>0</v>
      </c>
      <c r="AB51" s="61">
        <f t="shared" ref="AB51" si="1002">AB49*$I51</f>
        <v>0</v>
      </c>
      <c r="AC51" s="67">
        <f t="shared" si="961"/>
        <v>0</v>
      </c>
      <c r="AD51" s="61">
        <f t="shared" ref="AD51" si="1003">AD49*$I51</f>
        <v>0</v>
      </c>
      <c r="AE51" s="67">
        <f t="shared" si="963"/>
        <v>0</v>
      </c>
      <c r="AF51" s="61">
        <f t="shared" ref="AF51" si="1004">AF49*$I51</f>
        <v>0</v>
      </c>
      <c r="AG51" s="67">
        <f t="shared" si="965"/>
        <v>0</v>
      </c>
      <c r="AH51" s="61">
        <f t="shared" ref="AH51" si="1005">AH49*$I51</f>
        <v>0</v>
      </c>
      <c r="AI51" s="67">
        <f t="shared" si="967"/>
        <v>0</v>
      </c>
      <c r="AJ51" s="61">
        <f t="shared" ref="AJ51" si="1006">AJ49*$I51</f>
        <v>0</v>
      </c>
      <c r="AK51" s="67">
        <f t="shared" si="969"/>
        <v>0</v>
      </c>
      <c r="AL51" s="61">
        <f t="shared" ref="AL51" si="1007">AL49*$I51</f>
        <v>0</v>
      </c>
      <c r="AM51" s="67">
        <f t="shared" si="971"/>
        <v>0</v>
      </c>
      <c r="AN51" s="61">
        <f t="shared" ref="AN51" si="1008">AN49*$I51</f>
        <v>0</v>
      </c>
      <c r="AO51" s="67">
        <f t="shared" si="973"/>
        <v>0</v>
      </c>
      <c r="AP51" s="61">
        <f t="shared" ref="AP51" si="1009">AP49*$I51</f>
        <v>0</v>
      </c>
      <c r="AQ51" s="67">
        <f t="shared" si="975"/>
        <v>0</v>
      </c>
      <c r="AR51" s="61">
        <f t="shared" ref="AR51" si="1010">AR49*$I51</f>
        <v>0</v>
      </c>
      <c r="AS51" s="67">
        <f t="shared" si="977"/>
        <v>0</v>
      </c>
      <c r="AT51" s="61">
        <f t="shared" ref="AT51" si="1011">AT49*$I51</f>
        <v>0</v>
      </c>
      <c r="AU51" s="67">
        <f t="shared" si="979"/>
        <v>0</v>
      </c>
      <c r="AV51" s="61">
        <f t="shared" ref="AV51" si="1012">AV49*$I51</f>
        <v>0</v>
      </c>
      <c r="AW51" s="67">
        <f t="shared" si="981"/>
        <v>0</v>
      </c>
      <c r="AX51" s="61">
        <f t="shared" ref="AX51" si="1013">AX49*$I51</f>
        <v>0</v>
      </c>
      <c r="AY51" s="67">
        <f t="shared" si="983"/>
        <v>0</v>
      </c>
      <c r="AZ51" s="61">
        <f t="shared" ref="AZ51" si="1014">AZ49*$I51</f>
        <v>0</v>
      </c>
      <c r="BA51" s="67">
        <f t="shared" si="985"/>
        <v>0</v>
      </c>
      <c r="BB51" s="61">
        <f t="shared" ref="BB51" si="1015">BB49*$I51</f>
        <v>0</v>
      </c>
      <c r="BC51" s="67">
        <f t="shared" si="987"/>
        <v>0</v>
      </c>
      <c r="BD51" s="61">
        <f t="shared" ref="BD51" si="1016">BD49*$I51</f>
        <v>0</v>
      </c>
      <c r="BE51" s="67">
        <f t="shared" si="989"/>
        <v>0</v>
      </c>
      <c r="BF51" s="61">
        <f t="shared" ref="BF51" si="1017">BF49*$I51</f>
        <v>0</v>
      </c>
      <c r="BG51" s="67">
        <f t="shared" si="991"/>
        <v>0</v>
      </c>
      <c r="BH51" s="61">
        <f t="shared" ref="BH51" si="1018">BH49*$I51</f>
        <v>0</v>
      </c>
      <c r="BI51" s="67">
        <f t="shared" si="993"/>
        <v>0</v>
      </c>
      <c r="BJ51" s="61">
        <f t="shared" ref="BJ51" si="1019">BJ49*$I51</f>
        <v>0</v>
      </c>
      <c r="BK51" s="67">
        <f t="shared" si="995"/>
        <v>0</v>
      </c>
      <c r="BL51" s="61">
        <f t="shared" ref="BL51" si="1020">BL49*$I51</f>
        <v>0</v>
      </c>
      <c r="BM51" s="67">
        <f t="shared" si="997"/>
        <v>0</v>
      </c>
    </row>
    <row r="52" spans="1:65" s="47" customFormat="1" x14ac:dyDescent="0.25">
      <c r="A52" s="58" t="s">
        <v>26</v>
      </c>
      <c r="B52" s="59" t="s">
        <v>28</v>
      </c>
      <c r="C52" s="59" t="s">
        <v>39</v>
      </c>
      <c r="D52" s="60" cm="1">
        <f t="array" ref="D52">_xlfn.IFS($B52="SAB_OSE_SET23",$A$440,$B52="SAB_EPSA_SET23",$A$442,$B52="SAB_INS_SET23",$A$444,$B52="SIU_INF_JUL23",$A$446,$B52="SIU_ED_JUL23",$A$447,$B52="DER_JUN23",$A$448,$B52="CDHU_AGO23",$A$449,$B52="SIN_SV_SET23",$A$450,$B52="SIN_INS_SET23",$A$451,$B52="COTAÇÃO",0)</f>
        <v>0</v>
      </c>
      <c r="E52" s="60" cm="1">
        <f t="array" ref="E52">_xlfn.IFS($B52="SAB_OSE_SET23",$A$441,$B52="SAB_EPSA_SET23",$A$443,$B52="SAB_INS_SET23",$A$445,$B52="SIU_INF_JUL23",0,$B52="SIU_ED_JUL23",0,$B52="DER_JUN23",0,$B52="CDHU_AGO23",0,$B52="SIN_SV_SET23",0,$B52="SIN_INS_SET23",0,$B52="COTAÇÃO",0)</f>
        <v>0</v>
      </c>
      <c r="F52" s="60" cm="1">
        <f t="array" ref="F52">_xlfn.IFS($B52="SAB_OSE_SET23",0,$B52="SAB_EPSA_SET23",0,AND($B52="SAB_INS_SET23",$A52="MAT")=TRUE,$A$454,AND($B52="SAB_INS_SET23",$A52&lt;&gt;"MAT")=TRUE,$A$453,AND($B52="SIU_INF_JUL23",$A52="MAT")=TRUE,$A$454,AND($B52="SIU_INF_JUL23",$A52&lt;&gt;"MAT")=TRUE,$A$453,AND($B52="SIU_ED_JUL23",$A52="MAT")=TRUE,$A$454,AND($B52="SIU_ED_JUL23",$A52&lt;&gt;"MAT")=TRUE,$A$453,$B52="DER_JUN23",0,$B52="CDHU_AGO23",0,AND($B52="SIN_SV_SET23",$A52="MAT")=TRUE,$A$454,AND($B52="SIN_SV_SET23",$A52&lt;&gt;"MAT")=TRUE,$A$453,AND($B52="SIN_INS_SET23",$A52="MAT")=TRUE,$A$454,AND($B52="SIN_INS_SET23",$A52&lt;&gt;"MAT")=TRUE,$A$453,AND($B52="COTAÇÃO",$A52="MAT")=TRUE,$A$454,AND($B52="COTAÇÃO",$A52&lt;&gt;"MAT")=TRUE,$A$453)</f>
        <v>0.28000000000000003</v>
      </c>
      <c r="G52" s="60" cm="1">
        <f t="array" ref="G52">_xlfn.IFS($B52="SAB_OSE_SET23",0,$B52="SAB_EPSA_SET23",0,AND($B52="SAB_INS_SET23",$A52="MO")=TRUE,$A$455,AND($B52="SAB_INS_SET23",$A52&lt;&gt;"MO")=TRUE,0,AND($B52="SIU_INF_JUL23",$A52="MO")=TRUE,$A$455,AND($B52="SIU_INF_JUL23",$A52&lt;&gt;"MO")=TRUE,0,AND($B52="SIU_ED_JUL23",$A52="MO")=TRUE,$A$455,AND($B52="SIU_ED_JUL23",$A52&lt;&gt;"MO")=TRUE,0,$B52="DER_JUN23",0,$B52="CDHU_AGO23",0,AND($B52="SIN_SV_SET23",$A52="MO")=TRUE,$A$455,AND($B52="SIN_SV_SET23",$A52&lt;&gt;"MO")=TRUE,0,AND($B52="SIN_INS_SET23",$A52="MO")=TRUE,$A$455,AND($B52="SIN_INS_SET23",$A52&lt;&gt;"MO")=TRUE,0,AND($B52="COTAÇÃO",$A52="MO")=TRUE,$A$455,AND($B52="COTAÇÃO",$A52&lt;&gt;"MO")=TRUE,0)</f>
        <v>1.72</v>
      </c>
      <c r="H52" s="61" cm="1">
        <f t="array" ref="H52">ROUND(_xlfn.IFS(B52="SAB_OSE_SET23",VLOOKUP(C52,[12]SAB_OSE_SET23!A:N,7,FALSE),B52="SAB_EPSA_SET23",VLOOKUP(C52,[12]SAB_EPSA_SET23!A:F,4,FALSE),B52="SAB_INS_SET23",VLOOKUP(C52,[12]SAB_INS_SET23!A:F,4,FALSE),B52="SIU_INF_JUL23",VLOOKUP(C52,[12]SIU_INF_JUL23!A:F,4,FALSE),B52="SIU_ED_JUL23",VLOOKUP(C52,[12]SIU_ED_JUL23!A:F,4,FALSE),B52="SIU_INS_JUL23",VLOOKUP(C52,[12]SIU_INS_JUL23!A:F,4,FALSE),B52="DER_JUN23",VLOOKUP(C52,[12]DER_JUN23!A:F,4,FALSE),B52="CDHU_AGO23",VLOOKUP(C52,[12]CDHU_AGO23!A:F,4,FALSE),B52="DNIT_SV_JUL23",VLOOKUP(C52,[12]DNIT_SV_JUL23!A:F,4,FALSE),B52="DNIT_MAT_JUL23",VLOOKUP(C52,[12]DNIT_MAT_JUL23!A:F,4,FALSE),B52="SIN_SV_SET23",VLOOKUP(C52,[12]SIN_SV_SET23!G:L,5,FALSE),B52="SIN_INS_SET23",VLOOKUP(C52,[12]SIN_INS_SET23!A:F,5,FALSE),B52="COTAÇÃO",VLOOKUP(C52,[12]COTAÇÃO!$B:$G,6,FALSE))*(1+F52)*(1+G52),2)</f>
        <v>51.88</v>
      </c>
      <c r="I52" s="62">
        <f>I50*8</f>
        <v>0.32</v>
      </c>
      <c r="J52" s="39"/>
      <c r="K52" s="63"/>
      <c r="L52" s="64" t="str" cm="1">
        <f t="array" ref="L52">_xlfn.IFS(B52="SAB_OSE_SET23",VLOOKUP(C52,[12]SAB_OSE_SET23!A:N,5,FALSE),B52="SAB_EPSA_SET23",VLOOKUP(C52,[12]SAB_EPSA_SET23!A:F,2,FALSE),B52="SAB_INS_SET23",VLOOKUP(C52,[12]SAB_INS_SET23!A:F,2,FALSE),B52="SIU_INF_JUL23",VLOOKUP(C52,[12]SIU_INF_JUL23!A:F,2,FALSE),B52="SIU_ED_JUL23",VLOOKUP(C52,[12]SIU_ED_JUL23!A:F,2,FALSE),B52="SIU_INS_JUL23",VLOOKUP(C52,[12]SIU_INS_JUL23!A:F,2,FALSE),B52="DER_JUN23",VLOOKUP(C52,[12]DER_JUN23!A:F,2,FALSE),B52="CDHU_AGO23",VLOOKUP(C52,[12]CDHU_AGO23!A:F,2,FALSE),B52="DNIT_SV_JUL23",VLOOKUP(C52,[12]DNIT_SV_JUL23!A:F,2,FALSE),B52="DNIT_MAT_JUL23",VLOOKUP(C52,[12]DNIT_MAT_JUL23!A:F,2,FALSE),B52="SIN_SV_SET23",VLOOKUP(C52,[12]SIN_SV_SET23!G:L,2,FALSE),B52="SIN_INS_SET23",VLOOKUP(C52,[12]SIN_INS_SET23!A:F,2,FALSE),B52="COTAÇÃO",VLOOKUP(C52,[12]COTAÇÃO!$B:$G,3,FALSE))</f>
        <v>ELETRICISTA</v>
      </c>
      <c r="M52" s="65" t="str" cm="1">
        <f t="array" ref="M52">_xlfn.IFS(B52="SAB_OSE_SET23",VLOOKUP(C52,[12]SAB_OSE_SET23!A:N,6,FALSE),B52="SAB_EPSA_SET23",VLOOKUP(C52,[12]SAB_EPSA_SET23!A:F,3,FALSE),B52="SAB_INS_SET23",VLOOKUP(C52,[12]SAB_INS_SET23!A:F,3,FALSE),B52="SIU_INF_JUL23",VLOOKUP(C52,[12]SIU_INF_JUL23!A:F,3,FALSE),B52="SIU_ED_JUL23",VLOOKUP(C52,[12]SIU_ED_JUL23!A:F,3,FALSE),B52="SIU_INS_JUL23",VLOOKUP(C52,[12]SIU_INS_JUL23!A:F,3,FALSE),B52="DER_JUN23",VLOOKUP(C52,[12]DER_JUN23!A:F,3,FALSE),B52="CDHU_AGO23",VLOOKUP(C52,[12]CDHU_AGO23!A:F,3,FALSE),B52="DNIT_SV_JUL23",VLOOKUP(C52,[12]DNIT_SV_JUL23!A:F,3,FALSE),B52="DNIT_MAT_JUL23",VLOOKUP(C52,[12]DNIT_MAT_JUL23!A:F,3,FALSE),B52="SIN_SV_SET23",VLOOKUP(C52,[12]SIN_SV_SET23!G:L,3,FALSE),B52="SIN_INS_SET23",VLOOKUP(C52,[12]SIN_INS_SET23!A:F,3,FALSE),B52="COTAÇÃO",VLOOKUP(C52,[12]COTAÇÃO!$B:$G,4,FALSE))</f>
        <v>H</v>
      </c>
      <c r="N52" s="66">
        <f t="shared" si="950"/>
        <v>2956.8</v>
      </c>
      <c r="O52" s="66">
        <f t="shared" si="951"/>
        <v>16.600000000000001</v>
      </c>
      <c r="P52" s="67">
        <f t="shared" si="300"/>
        <v>0</v>
      </c>
      <c r="Q52" s="68"/>
      <c r="R52" s="61">
        <f>R49*$I52</f>
        <v>2956.8</v>
      </c>
      <c r="S52" s="67"/>
      <c r="T52" s="61">
        <f t="shared" ref="T52" si="1021">T49*$I52</f>
        <v>0</v>
      </c>
      <c r="U52" s="67">
        <f t="shared" si="953"/>
        <v>0</v>
      </c>
      <c r="V52" s="61">
        <f t="shared" ref="V52" si="1022">V49*$I52</f>
        <v>0</v>
      </c>
      <c r="W52" s="67">
        <f t="shared" si="955"/>
        <v>0</v>
      </c>
      <c r="X52" s="61">
        <f t="shared" ref="X52" si="1023">X49*$I52</f>
        <v>0</v>
      </c>
      <c r="Y52" s="67">
        <f t="shared" si="957"/>
        <v>0</v>
      </c>
      <c r="Z52" s="61">
        <f t="shared" ref="Z52" si="1024">Z49*$I52</f>
        <v>0</v>
      </c>
      <c r="AA52" s="67">
        <f t="shared" si="959"/>
        <v>0</v>
      </c>
      <c r="AB52" s="61">
        <f t="shared" ref="AB52" si="1025">AB49*$I52</f>
        <v>0</v>
      </c>
      <c r="AC52" s="67">
        <f t="shared" si="961"/>
        <v>0</v>
      </c>
      <c r="AD52" s="61">
        <f t="shared" ref="AD52" si="1026">AD49*$I52</f>
        <v>0</v>
      </c>
      <c r="AE52" s="67">
        <f t="shared" si="963"/>
        <v>0</v>
      </c>
      <c r="AF52" s="61">
        <f t="shared" ref="AF52" si="1027">AF49*$I52</f>
        <v>0</v>
      </c>
      <c r="AG52" s="67">
        <f t="shared" si="965"/>
        <v>0</v>
      </c>
      <c r="AH52" s="61">
        <f t="shared" ref="AH52" si="1028">AH49*$I52</f>
        <v>0</v>
      </c>
      <c r="AI52" s="67">
        <f t="shared" si="967"/>
        <v>0</v>
      </c>
      <c r="AJ52" s="61">
        <f t="shared" ref="AJ52" si="1029">AJ49*$I52</f>
        <v>0</v>
      </c>
      <c r="AK52" s="67">
        <f t="shared" si="969"/>
        <v>0</v>
      </c>
      <c r="AL52" s="61">
        <f t="shared" ref="AL52" si="1030">AL49*$I52</f>
        <v>0</v>
      </c>
      <c r="AM52" s="67">
        <f t="shared" si="971"/>
        <v>0</v>
      </c>
      <c r="AN52" s="61">
        <f t="shared" ref="AN52" si="1031">AN49*$I52</f>
        <v>0</v>
      </c>
      <c r="AO52" s="67">
        <f t="shared" si="973"/>
        <v>0</v>
      </c>
      <c r="AP52" s="61">
        <f t="shared" ref="AP52" si="1032">AP49*$I52</f>
        <v>0</v>
      </c>
      <c r="AQ52" s="67">
        <f t="shared" si="975"/>
        <v>0</v>
      </c>
      <c r="AR52" s="61">
        <f t="shared" ref="AR52" si="1033">AR49*$I52</f>
        <v>0</v>
      </c>
      <c r="AS52" s="67">
        <f t="shared" si="977"/>
        <v>0</v>
      </c>
      <c r="AT52" s="61">
        <f t="shared" ref="AT52" si="1034">AT49*$I52</f>
        <v>0</v>
      </c>
      <c r="AU52" s="67">
        <f t="shared" si="979"/>
        <v>0</v>
      </c>
      <c r="AV52" s="61">
        <f t="shared" ref="AV52" si="1035">AV49*$I52</f>
        <v>0</v>
      </c>
      <c r="AW52" s="67">
        <f t="shared" si="981"/>
        <v>0</v>
      </c>
      <c r="AX52" s="61">
        <f t="shared" ref="AX52" si="1036">AX49*$I52</f>
        <v>0</v>
      </c>
      <c r="AY52" s="67">
        <f t="shared" si="983"/>
        <v>0</v>
      </c>
      <c r="AZ52" s="61">
        <f t="shared" ref="AZ52" si="1037">AZ49*$I52</f>
        <v>0</v>
      </c>
      <c r="BA52" s="67">
        <f t="shared" si="985"/>
        <v>0</v>
      </c>
      <c r="BB52" s="61">
        <f t="shared" ref="BB52" si="1038">BB49*$I52</f>
        <v>0</v>
      </c>
      <c r="BC52" s="67">
        <f t="shared" si="987"/>
        <v>0</v>
      </c>
      <c r="BD52" s="61">
        <f t="shared" ref="BD52" si="1039">BD49*$I52</f>
        <v>0</v>
      </c>
      <c r="BE52" s="67">
        <f t="shared" si="989"/>
        <v>0</v>
      </c>
      <c r="BF52" s="61">
        <f t="shared" ref="BF52" si="1040">BF49*$I52</f>
        <v>0</v>
      </c>
      <c r="BG52" s="67">
        <f t="shared" si="991"/>
        <v>0</v>
      </c>
      <c r="BH52" s="61">
        <f t="shared" ref="BH52" si="1041">BH49*$I52</f>
        <v>0</v>
      </c>
      <c r="BI52" s="67">
        <f t="shared" si="993"/>
        <v>0</v>
      </c>
      <c r="BJ52" s="61">
        <f t="shared" ref="BJ52" si="1042">BJ49*$I52</f>
        <v>0</v>
      </c>
      <c r="BK52" s="67">
        <f t="shared" si="995"/>
        <v>0</v>
      </c>
      <c r="BL52" s="61">
        <f t="shared" ref="BL52" si="1043">BL49*$I52</f>
        <v>0</v>
      </c>
      <c r="BM52" s="67">
        <f t="shared" si="997"/>
        <v>0</v>
      </c>
    </row>
    <row r="53" spans="1:65" s="47" customFormat="1" x14ac:dyDescent="0.25">
      <c r="A53" s="58" t="s">
        <v>26</v>
      </c>
      <c r="B53" s="59" t="s">
        <v>28</v>
      </c>
      <c r="C53" s="59" t="s">
        <v>53</v>
      </c>
      <c r="D53" s="60" cm="1">
        <f t="array" ref="D53">_xlfn.IFS($B53="SAB_OSE_SET23",$A$440,$B53="SAB_EPSA_SET23",$A$442,$B53="SAB_INS_SET23",$A$444,$B53="SIU_INF_JUL23",$A$446,$B53="SIU_ED_JUL23",$A$447,$B53="DER_JUN23",$A$448,$B53="CDHU_AGO23",$A$449,$B53="SIN_SV_SET23",$A$450,$B53="SIN_INS_SET23",$A$451,$B53="COTAÇÃO",0)</f>
        <v>0</v>
      </c>
      <c r="E53" s="60" cm="1">
        <f t="array" ref="E53">_xlfn.IFS($B53="SAB_OSE_SET23",$A$441,$B53="SAB_EPSA_SET23",$A$443,$B53="SAB_INS_SET23",$A$445,$B53="SIU_INF_JUL23",0,$B53="SIU_ED_JUL23",0,$B53="DER_JUN23",0,$B53="CDHU_AGO23",0,$B53="SIN_SV_SET23",0,$B53="SIN_INS_SET23",0,$B53="COTAÇÃO",0)</f>
        <v>0</v>
      </c>
      <c r="F53" s="60" cm="1">
        <f t="array" ref="F53">_xlfn.IFS($B53="SAB_OSE_SET23",0,$B53="SAB_EPSA_SET23",0,AND($B53="SAB_INS_SET23",$A53="MAT")=TRUE,$A$454,AND($B53="SAB_INS_SET23",$A53&lt;&gt;"MAT")=TRUE,$A$453,AND($B53="SIU_INF_JUL23",$A53="MAT")=TRUE,$A$454,AND($B53="SIU_INF_JUL23",$A53&lt;&gt;"MAT")=TRUE,$A$453,AND($B53="SIU_ED_JUL23",$A53="MAT")=TRUE,$A$454,AND($B53="SIU_ED_JUL23",$A53&lt;&gt;"MAT")=TRUE,$A$453,$B53="DER_JUN23",0,$B53="CDHU_AGO23",0,AND($B53="SIN_SV_SET23",$A53="MAT")=TRUE,$A$454,AND($B53="SIN_SV_SET23",$A53&lt;&gt;"MAT")=TRUE,$A$453,AND($B53="SIN_INS_SET23",$A53="MAT")=TRUE,$A$454,AND($B53="SIN_INS_SET23",$A53&lt;&gt;"MAT")=TRUE,$A$453,AND($B53="COTAÇÃO",$A53="MAT")=TRUE,$A$454,AND($B53="COTAÇÃO",$A53&lt;&gt;"MAT")=TRUE,$A$453)</f>
        <v>0.28000000000000003</v>
      </c>
      <c r="G53" s="60" cm="1">
        <f t="array" ref="G53">_xlfn.IFS($B53="SAB_OSE_SET23",0,$B53="SAB_EPSA_SET23",0,AND($B53="SAB_INS_SET23",$A53="MO")=TRUE,$A$455,AND($B53="SAB_INS_SET23",$A53&lt;&gt;"MO")=TRUE,0,AND($B53="SIU_INF_JUL23",$A53="MO")=TRUE,$A$455,AND($B53="SIU_INF_JUL23",$A53&lt;&gt;"MO")=TRUE,0,AND($B53="SIU_ED_JUL23",$A53="MO")=TRUE,$A$455,AND($B53="SIU_ED_JUL23",$A53&lt;&gt;"MO")=TRUE,0,$B53="DER_JUN23",0,$B53="CDHU_AGO23",0,AND($B53="SIN_SV_SET23",$A53="MO")=TRUE,$A$455,AND($B53="SIN_SV_SET23",$A53&lt;&gt;"MO")=TRUE,0,AND($B53="SIN_INS_SET23",$A53="MO")=TRUE,$A$455,AND($B53="SIN_INS_SET23",$A53&lt;&gt;"MO")=TRUE,0,AND($B53="COTAÇÃO",$A53="MO")=TRUE,$A$455,AND($B53="COTAÇÃO",$A53&lt;&gt;"MO")=TRUE,0)</f>
        <v>1.72</v>
      </c>
      <c r="H53" s="61" cm="1">
        <f t="array" ref="H53">ROUND(_xlfn.IFS(B53="SAB_OSE_SET23",VLOOKUP(C53,[12]SAB_OSE_SET23!A:N,7,FALSE),B53="SAB_EPSA_SET23",VLOOKUP(C53,[12]SAB_EPSA_SET23!A:F,4,FALSE),B53="SAB_INS_SET23",VLOOKUP(C53,[12]SAB_INS_SET23!A:F,4,FALSE),B53="SIU_INF_JUL23",VLOOKUP(C53,[12]SIU_INF_JUL23!A:F,4,FALSE),B53="SIU_ED_JUL23",VLOOKUP(C53,[12]SIU_ED_JUL23!A:F,4,FALSE),B53="SIU_INS_JUL23",VLOOKUP(C53,[12]SIU_INS_JUL23!A:F,4,FALSE),B53="DER_JUN23",VLOOKUP(C53,[12]DER_JUN23!A:F,4,FALSE),B53="CDHU_AGO23",VLOOKUP(C53,[12]CDHU_AGO23!A:F,4,FALSE),B53="DNIT_SV_JUL23",VLOOKUP(C53,[12]DNIT_SV_JUL23!A:F,4,FALSE),B53="DNIT_MAT_JUL23",VLOOKUP(C53,[12]DNIT_MAT_JUL23!A:F,4,FALSE),B53="SIN_SV_SET23",VLOOKUP(C53,[12]SIN_SV_SET23!G:L,5,FALSE),B53="SIN_INS_SET23",VLOOKUP(C53,[12]SIN_INS_SET23!A:F,5,FALSE),B53="COTAÇÃO",VLOOKUP(C53,[12]COTAÇÃO!$B:$G,6,FALSE))*(1+F53)*(1+G53),2)</f>
        <v>42.02</v>
      </c>
      <c r="I53" s="62">
        <v>0.04</v>
      </c>
      <c r="J53" s="39"/>
      <c r="K53" s="63"/>
      <c r="L53" s="64" t="str" cm="1">
        <f t="array" ref="L53">_xlfn.IFS(B53="SAB_OSE_SET23",VLOOKUP(C53,[12]SAB_OSE_SET23!A:N,5,FALSE),B53="SAB_EPSA_SET23",VLOOKUP(C53,[12]SAB_EPSA_SET23!A:F,2,FALSE),B53="SAB_INS_SET23",VLOOKUP(C53,[12]SAB_INS_SET23!A:F,2,FALSE),B53="SIU_INF_JUL23",VLOOKUP(C53,[12]SIU_INF_JUL23!A:F,2,FALSE),B53="SIU_ED_JUL23",VLOOKUP(C53,[12]SIU_ED_JUL23!A:F,2,FALSE),B53="SIU_INS_JUL23",VLOOKUP(C53,[12]SIU_INS_JUL23!A:F,2,FALSE),B53="DER_JUN23",VLOOKUP(C53,[12]DER_JUN23!A:F,2,FALSE),B53="CDHU_AGO23",VLOOKUP(C53,[12]CDHU_AGO23!A:F,2,FALSE),B53="DNIT_SV_JUL23",VLOOKUP(C53,[12]DNIT_SV_JUL23!A:F,2,FALSE),B53="DNIT_MAT_JUL23",VLOOKUP(C53,[12]DNIT_MAT_JUL23!A:F,2,FALSE),B53="SIN_SV_SET23",VLOOKUP(C53,[12]SIN_SV_SET23!G:L,2,FALSE),B53="SIN_INS_SET23",VLOOKUP(C53,[12]SIN_INS_SET23!A:F,2,FALSE),B53="COTAÇÃO",VLOOKUP(C53,[12]COTAÇÃO!$B:$G,3,FALSE))</f>
        <v>MOTORISTA</v>
      </c>
      <c r="M53" s="65" t="str" cm="1">
        <f t="array" ref="M53">_xlfn.IFS(B53="SAB_OSE_SET23",VLOOKUP(C53,[12]SAB_OSE_SET23!A:N,6,FALSE),B53="SAB_EPSA_SET23",VLOOKUP(C53,[12]SAB_EPSA_SET23!A:F,3,FALSE),B53="SAB_INS_SET23",VLOOKUP(C53,[12]SAB_INS_SET23!A:F,3,FALSE),B53="SIU_INF_JUL23",VLOOKUP(C53,[12]SIU_INF_JUL23!A:F,3,FALSE),B53="SIU_ED_JUL23",VLOOKUP(C53,[12]SIU_ED_JUL23!A:F,3,FALSE),B53="SIU_INS_JUL23",VLOOKUP(C53,[12]SIU_INS_JUL23!A:F,3,FALSE),B53="DER_JUN23",VLOOKUP(C53,[12]DER_JUN23!A:F,3,FALSE),B53="CDHU_AGO23",VLOOKUP(C53,[12]CDHU_AGO23!A:F,3,FALSE),B53="DNIT_SV_JUL23",VLOOKUP(C53,[12]DNIT_SV_JUL23!A:F,3,FALSE),B53="DNIT_MAT_JUL23",VLOOKUP(C53,[12]DNIT_MAT_JUL23!A:F,3,FALSE),B53="SIN_SV_SET23",VLOOKUP(C53,[12]SIN_SV_SET23!G:L,3,FALSE),B53="SIN_INS_SET23",VLOOKUP(C53,[12]SIN_INS_SET23!A:F,3,FALSE),B53="COTAÇÃO",VLOOKUP(C53,[12]COTAÇÃO!$B:$G,4,FALSE))</f>
        <v>H</v>
      </c>
      <c r="N53" s="66">
        <f t="shared" si="950"/>
        <v>369.6</v>
      </c>
      <c r="O53" s="66">
        <f t="shared" si="951"/>
        <v>1.68</v>
      </c>
      <c r="P53" s="67">
        <f t="shared" si="300"/>
        <v>0</v>
      </c>
      <c r="Q53" s="68"/>
      <c r="R53" s="61">
        <f>R49*$I53</f>
        <v>369.6</v>
      </c>
      <c r="S53" s="67"/>
      <c r="T53" s="61">
        <f t="shared" ref="T53" si="1044">T49*$I53</f>
        <v>0</v>
      </c>
      <c r="U53" s="67">
        <f t="shared" si="953"/>
        <v>0</v>
      </c>
      <c r="V53" s="61">
        <f t="shared" ref="V53" si="1045">V49*$I53</f>
        <v>0</v>
      </c>
      <c r="W53" s="67">
        <f t="shared" si="955"/>
        <v>0</v>
      </c>
      <c r="X53" s="61">
        <f t="shared" ref="X53" si="1046">X49*$I53</f>
        <v>0</v>
      </c>
      <c r="Y53" s="67">
        <f t="shared" si="957"/>
        <v>0</v>
      </c>
      <c r="Z53" s="61">
        <f t="shared" ref="Z53" si="1047">Z49*$I53</f>
        <v>0</v>
      </c>
      <c r="AA53" s="67">
        <f t="shared" si="959"/>
        <v>0</v>
      </c>
      <c r="AB53" s="61">
        <f t="shared" ref="AB53" si="1048">AB49*$I53</f>
        <v>0</v>
      </c>
      <c r="AC53" s="67">
        <f t="shared" si="961"/>
        <v>0</v>
      </c>
      <c r="AD53" s="61">
        <f t="shared" ref="AD53" si="1049">AD49*$I53</f>
        <v>0</v>
      </c>
      <c r="AE53" s="67">
        <f t="shared" si="963"/>
        <v>0</v>
      </c>
      <c r="AF53" s="61">
        <f t="shared" ref="AF53" si="1050">AF49*$I53</f>
        <v>0</v>
      </c>
      <c r="AG53" s="67">
        <f t="shared" si="965"/>
        <v>0</v>
      </c>
      <c r="AH53" s="61">
        <f t="shared" ref="AH53" si="1051">AH49*$I53</f>
        <v>0</v>
      </c>
      <c r="AI53" s="67">
        <f t="shared" si="967"/>
        <v>0</v>
      </c>
      <c r="AJ53" s="61">
        <f t="shared" ref="AJ53" si="1052">AJ49*$I53</f>
        <v>0</v>
      </c>
      <c r="AK53" s="67">
        <f t="shared" si="969"/>
        <v>0</v>
      </c>
      <c r="AL53" s="61">
        <f t="shared" ref="AL53" si="1053">AL49*$I53</f>
        <v>0</v>
      </c>
      <c r="AM53" s="67">
        <f t="shared" si="971"/>
        <v>0</v>
      </c>
      <c r="AN53" s="61">
        <f t="shared" ref="AN53" si="1054">AN49*$I53</f>
        <v>0</v>
      </c>
      <c r="AO53" s="67">
        <f t="shared" si="973"/>
        <v>0</v>
      </c>
      <c r="AP53" s="61">
        <f t="shared" ref="AP53" si="1055">AP49*$I53</f>
        <v>0</v>
      </c>
      <c r="AQ53" s="67">
        <f t="shared" si="975"/>
        <v>0</v>
      </c>
      <c r="AR53" s="61">
        <f t="shared" ref="AR53" si="1056">AR49*$I53</f>
        <v>0</v>
      </c>
      <c r="AS53" s="67">
        <f t="shared" si="977"/>
        <v>0</v>
      </c>
      <c r="AT53" s="61">
        <f t="shared" ref="AT53" si="1057">AT49*$I53</f>
        <v>0</v>
      </c>
      <c r="AU53" s="67">
        <f t="shared" si="979"/>
        <v>0</v>
      </c>
      <c r="AV53" s="61">
        <f t="shared" ref="AV53" si="1058">AV49*$I53</f>
        <v>0</v>
      </c>
      <c r="AW53" s="67">
        <f t="shared" si="981"/>
        <v>0</v>
      </c>
      <c r="AX53" s="61">
        <f t="shared" ref="AX53" si="1059">AX49*$I53</f>
        <v>0</v>
      </c>
      <c r="AY53" s="67">
        <f t="shared" si="983"/>
        <v>0</v>
      </c>
      <c r="AZ53" s="61">
        <f t="shared" ref="AZ53" si="1060">AZ49*$I53</f>
        <v>0</v>
      </c>
      <c r="BA53" s="67">
        <f t="shared" si="985"/>
        <v>0</v>
      </c>
      <c r="BB53" s="61">
        <f t="shared" ref="BB53" si="1061">BB49*$I53</f>
        <v>0</v>
      </c>
      <c r="BC53" s="67">
        <f t="shared" si="987"/>
        <v>0</v>
      </c>
      <c r="BD53" s="61">
        <f t="shared" ref="BD53" si="1062">BD49*$I53</f>
        <v>0</v>
      </c>
      <c r="BE53" s="67">
        <f t="shared" si="989"/>
        <v>0</v>
      </c>
      <c r="BF53" s="61">
        <f t="shared" ref="BF53" si="1063">BF49*$I53</f>
        <v>0</v>
      </c>
      <c r="BG53" s="67">
        <f t="shared" si="991"/>
        <v>0</v>
      </c>
      <c r="BH53" s="61">
        <f t="shared" ref="BH53" si="1064">BH49*$I53</f>
        <v>0</v>
      </c>
      <c r="BI53" s="67">
        <f t="shared" si="993"/>
        <v>0</v>
      </c>
      <c r="BJ53" s="61">
        <f t="shared" ref="BJ53" si="1065">BJ49*$I53</f>
        <v>0</v>
      </c>
      <c r="BK53" s="67">
        <f t="shared" si="995"/>
        <v>0</v>
      </c>
      <c r="BL53" s="61">
        <f t="shared" ref="BL53" si="1066">BL49*$I53</f>
        <v>0</v>
      </c>
      <c r="BM53" s="67">
        <f t="shared" si="997"/>
        <v>0</v>
      </c>
    </row>
    <row r="54" spans="1:65" s="47" customFormat="1" ht="30" x14ac:dyDescent="0.25">
      <c r="A54" s="58" t="s">
        <v>30</v>
      </c>
      <c r="B54" s="59" t="s">
        <v>28</v>
      </c>
      <c r="C54" s="59" t="s">
        <v>56</v>
      </c>
      <c r="D54" s="60" cm="1">
        <f t="array" ref="D54">_xlfn.IFS($B54="SAB_OSE_SET23",$A$440,$B54="SAB_EPSA_SET23",$A$442,$B54="SAB_INS_SET23",$A$444,$B54="SIU_INF_JUL23",$A$446,$B54="SIU_ED_JUL23",$A$447,$B54="DER_JUN23",$A$448,$B54="CDHU_AGO23",$A$449,$B54="SIN_SV_SET23",$A$450,$B54="SIN_INS_SET23",$A$451,$B54="COTAÇÃO",0)</f>
        <v>0</v>
      </c>
      <c r="E54" s="60" cm="1">
        <f t="array" ref="E54">_xlfn.IFS($B54="SAB_OSE_SET23",$A$441,$B54="SAB_EPSA_SET23",$A$443,$B54="SAB_INS_SET23",$A$445,$B54="SIU_INF_JUL23",0,$B54="SIU_ED_JUL23",0,$B54="DER_JUN23",0,$B54="CDHU_AGO23",0,$B54="SIN_SV_SET23",0,$B54="SIN_INS_SET23",0,$B54="COTAÇÃO",0)</f>
        <v>0</v>
      </c>
      <c r="F54" s="60" cm="1">
        <f t="array" ref="F54">_xlfn.IFS($B54="SAB_OSE_SET23",0,$B54="SAB_EPSA_SET23",0,AND($B54="SAB_INS_SET23",$A54="MAT")=TRUE,$A$454,AND($B54="SAB_INS_SET23",$A54&lt;&gt;"MAT")=TRUE,$A$453,AND($B54="SIU_INF_JUL23",$A54="MAT")=TRUE,$A$454,AND($B54="SIU_INF_JUL23",$A54&lt;&gt;"MAT")=TRUE,$A$453,AND($B54="SIU_ED_JUL23",$A54="MAT")=TRUE,$A$454,AND($B54="SIU_ED_JUL23",$A54&lt;&gt;"MAT")=TRUE,$A$453,$B54="DER_JUN23",0,$B54="CDHU_AGO23",0,AND($B54="SIN_SV_SET23",$A54="MAT")=TRUE,$A$454,AND($B54="SIN_SV_SET23",$A54&lt;&gt;"MAT")=TRUE,$A$453,AND($B54="SIN_INS_SET23",$A54="MAT")=TRUE,$A$454,AND($B54="SIN_INS_SET23",$A54&lt;&gt;"MAT")=TRUE,$A$453,AND($B54="COTAÇÃO",$A54="MAT")=TRUE,$A$454,AND($B54="COTAÇÃO",$A54&lt;&gt;"MAT")=TRUE,$A$453)</f>
        <v>0.28000000000000003</v>
      </c>
      <c r="G54" s="60" cm="1">
        <f t="array" ref="G54">_xlfn.IFS($B54="SAB_OSE_SET23",0,$B54="SAB_EPSA_SET23",0,AND($B54="SAB_INS_SET23",$A54="MO")=TRUE,$A$455,AND($B54="SAB_INS_SET23",$A54&lt;&gt;"MO")=TRUE,0,AND($B54="SIU_INF_JUL23",$A54="MO")=TRUE,$A$455,AND($B54="SIU_INF_JUL23",$A54&lt;&gt;"MO")=TRUE,0,AND($B54="SIU_ED_JUL23",$A54="MO")=TRUE,$A$455,AND($B54="SIU_ED_JUL23",$A54&lt;&gt;"MO")=TRUE,0,$B54="DER_JUN23",0,$B54="CDHU_AGO23",0,AND($B54="SIN_SV_SET23",$A54="MO")=TRUE,$A$455,AND($B54="SIN_SV_SET23",$A54&lt;&gt;"MO")=TRUE,0,AND($B54="SIN_INS_SET23",$A54="MO")=TRUE,$A$455,AND($B54="SIN_INS_SET23",$A54&lt;&gt;"MO")=TRUE,0,AND($B54="COTAÇÃO",$A54="MO")=TRUE,$A$455,AND($B54="COTAÇÃO",$A54&lt;&gt;"MO")=TRUE,0)</f>
        <v>0</v>
      </c>
      <c r="H54" s="61" cm="1">
        <f t="array" ref="H54">ROUND(_xlfn.IFS(B54="SAB_OSE_SET23",VLOOKUP(C54,[12]SAB_OSE_SET23!A:N,7,FALSE),B54="SAB_EPSA_SET23",VLOOKUP(C54,[12]SAB_EPSA_SET23!A:F,4,FALSE),B54="SAB_INS_SET23",VLOOKUP(C54,[12]SAB_INS_SET23!A:F,4,FALSE),B54="SIU_INF_JUL23",VLOOKUP(C54,[12]SIU_INF_JUL23!A:F,4,FALSE),B54="SIU_ED_JUL23",VLOOKUP(C54,[12]SIU_ED_JUL23!A:F,4,FALSE),B54="SIU_INS_JUL23",VLOOKUP(C54,[12]SIU_INS_JUL23!A:F,4,FALSE),B54="DER_JUN23",VLOOKUP(C54,[12]DER_JUN23!A:F,4,FALSE),B54="CDHU_AGO23",VLOOKUP(C54,[12]CDHU_AGO23!A:F,4,FALSE),B54="DNIT_SV_JUL23",VLOOKUP(C54,[12]DNIT_SV_JUL23!A:F,4,FALSE),B54="DNIT_MAT_JUL23",VLOOKUP(C54,[12]DNIT_MAT_JUL23!A:F,4,FALSE),B54="SIN_SV_SET23",VLOOKUP(C54,[12]SIN_SV_SET23!G:L,5,FALSE),B54="SIN_INS_SET23",VLOOKUP(C54,[12]SIN_INS_SET23!A:F,5,FALSE),B54="COTAÇÃO",VLOOKUP(C54,[12]COTAÇÃO!$B:$G,6,FALSE))*(1+F54)*(1+G54),2)</f>
        <v>310.69</v>
      </c>
      <c r="I54" s="62">
        <v>0.02</v>
      </c>
      <c r="J54" s="39"/>
      <c r="K54" s="63"/>
      <c r="L54" s="64" t="str" cm="1">
        <f t="array" ref="L54">_xlfn.IFS(B54="SAB_OSE_SET23",VLOOKUP(C54,[12]SAB_OSE_SET23!A:N,5,FALSE),B54="SAB_EPSA_SET23",VLOOKUP(C54,[12]SAB_EPSA_SET23!A:F,2,FALSE),B54="SAB_INS_SET23",VLOOKUP(C54,[12]SAB_INS_SET23!A:F,2,FALSE),B54="SIU_INF_JUL23",VLOOKUP(C54,[12]SIU_INF_JUL23!A:F,2,FALSE),B54="SIU_ED_JUL23",VLOOKUP(C54,[12]SIU_ED_JUL23!A:F,2,FALSE),B54="SIU_INS_JUL23",VLOOKUP(C54,[12]SIU_INS_JUL23!A:F,2,FALSE),B54="DER_JUN23",VLOOKUP(C54,[12]DER_JUN23!A:F,2,FALSE),B54="CDHU_AGO23",VLOOKUP(C54,[12]CDHU_AGO23!A:F,2,FALSE),B54="DNIT_SV_JUL23",VLOOKUP(C54,[12]DNIT_SV_JUL23!A:F,2,FALSE),B54="DNIT_MAT_JUL23",VLOOKUP(C54,[12]DNIT_MAT_JUL23!A:F,2,FALSE),B54="SIN_SV_SET23",VLOOKUP(C54,[12]SIN_SV_SET23!G:L,2,FALSE),B54="SIN_INS_SET23",VLOOKUP(C54,[12]SIN_INS_SET23!A:F,2,FALSE),B54="COTAÇÃO",VLOOKUP(C54,[12]COTAÇÃO!$B:$G,3,FALSE))</f>
        <v>CAMINHÃO - CARROCERIA FIXA ABERTA DE MADEIRA COM CAPACIDADE 9 T *190CV - COM GUINDASTE MUNCK 5 T</v>
      </c>
      <c r="M54" s="65" t="str" cm="1">
        <f t="array" ref="M54">_xlfn.IFS(B54="SAB_OSE_SET23",VLOOKUP(C54,[12]SAB_OSE_SET23!A:N,6,FALSE),B54="SAB_EPSA_SET23",VLOOKUP(C54,[12]SAB_EPSA_SET23!A:F,3,FALSE),B54="SAB_INS_SET23",VLOOKUP(C54,[12]SAB_INS_SET23!A:F,3,FALSE),B54="SIU_INF_JUL23",VLOOKUP(C54,[12]SIU_INF_JUL23!A:F,3,FALSE),B54="SIU_ED_JUL23",VLOOKUP(C54,[12]SIU_ED_JUL23!A:F,3,FALSE),B54="SIU_INS_JUL23",VLOOKUP(C54,[12]SIU_INS_JUL23!A:F,3,FALSE),B54="DER_JUN23",VLOOKUP(C54,[12]DER_JUN23!A:F,3,FALSE),B54="CDHU_AGO23",VLOOKUP(C54,[12]CDHU_AGO23!A:F,3,FALSE),B54="DNIT_SV_JUL23",VLOOKUP(C54,[12]DNIT_SV_JUL23!A:F,3,FALSE),B54="DNIT_MAT_JUL23",VLOOKUP(C54,[12]DNIT_MAT_JUL23!A:F,3,FALSE),B54="SIN_SV_SET23",VLOOKUP(C54,[12]SIN_SV_SET23!G:L,3,FALSE),B54="SIN_INS_SET23",VLOOKUP(C54,[12]SIN_INS_SET23!A:F,3,FALSE),B54="COTAÇÃO",VLOOKUP(C54,[12]COTAÇÃO!$B:$G,4,FALSE))</f>
        <v>H</v>
      </c>
      <c r="N54" s="66">
        <f t="shared" si="950"/>
        <v>184.8</v>
      </c>
      <c r="O54" s="66">
        <f t="shared" si="951"/>
        <v>6.21</v>
      </c>
      <c r="P54" s="67">
        <f t="shared" si="300"/>
        <v>0</v>
      </c>
      <c r="Q54" s="68"/>
      <c r="R54" s="61">
        <f>R49*$I54</f>
        <v>184.8</v>
      </c>
      <c r="S54" s="67"/>
      <c r="T54" s="61">
        <f t="shared" ref="T54" si="1067">T49*$I54</f>
        <v>0</v>
      </c>
      <c r="U54" s="67">
        <f t="shared" si="953"/>
        <v>0</v>
      </c>
      <c r="V54" s="61">
        <f t="shared" ref="V54" si="1068">V49*$I54</f>
        <v>0</v>
      </c>
      <c r="W54" s="67">
        <f t="shared" si="955"/>
        <v>0</v>
      </c>
      <c r="X54" s="61">
        <f t="shared" ref="X54" si="1069">X49*$I54</f>
        <v>0</v>
      </c>
      <c r="Y54" s="67">
        <f t="shared" si="957"/>
        <v>0</v>
      </c>
      <c r="Z54" s="61">
        <f t="shared" ref="Z54" si="1070">Z49*$I54</f>
        <v>0</v>
      </c>
      <c r="AA54" s="67">
        <f t="shared" si="959"/>
        <v>0</v>
      </c>
      <c r="AB54" s="61">
        <f t="shared" ref="AB54" si="1071">AB49*$I54</f>
        <v>0</v>
      </c>
      <c r="AC54" s="67">
        <f t="shared" si="961"/>
        <v>0</v>
      </c>
      <c r="AD54" s="61">
        <f t="shared" ref="AD54" si="1072">AD49*$I54</f>
        <v>0</v>
      </c>
      <c r="AE54" s="67">
        <f t="shared" si="963"/>
        <v>0</v>
      </c>
      <c r="AF54" s="61">
        <f t="shared" ref="AF54" si="1073">AF49*$I54</f>
        <v>0</v>
      </c>
      <c r="AG54" s="67">
        <f t="shared" si="965"/>
        <v>0</v>
      </c>
      <c r="AH54" s="61">
        <f t="shared" ref="AH54" si="1074">AH49*$I54</f>
        <v>0</v>
      </c>
      <c r="AI54" s="67">
        <f t="shared" si="967"/>
        <v>0</v>
      </c>
      <c r="AJ54" s="61">
        <f t="shared" ref="AJ54" si="1075">AJ49*$I54</f>
        <v>0</v>
      </c>
      <c r="AK54" s="67">
        <f t="shared" si="969"/>
        <v>0</v>
      </c>
      <c r="AL54" s="61">
        <f t="shared" ref="AL54" si="1076">AL49*$I54</f>
        <v>0</v>
      </c>
      <c r="AM54" s="67">
        <f t="shared" si="971"/>
        <v>0</v>
      </c>
      <c r="AN54" s="61">
        <f t="shared" ref="AN54" si="1077">AN49*$I54</f>
        <v>0</v>
      </c>
      <c r="AO54" s="67">
        <f t="shared" si="973"/>
        <v>0</v>
      </c>
      <c r="AP54" s="61">
        <f t="shared" ref="AP54" si="1078">AP49*$I54</f>
        <v>0</v>
      </c>
      <c r="AQ54" s="67">
        <f t="shared" si="975"/>
        <v>0</v>
      </c>
      <c r="AR54" s="61">
        <f t="shared" ref="AR54" si="1079">AR49*$I54</f>
        <v>0</v>
      </c>
      <c r="AS54" s="67">
        <f t="shared" si="977"/>
        <v>0</v>
      </c>
      <c r="AT54" s="61">
        <f t="shared" ref="AT54" si="1080">AT49*$I54</f>
        <v>0</v>
      </c>
      <c r="AU54" s="67">
        <f t="shared" si="979"/>
        <v>0</v>
      </c>
      <c r="AV54" s="61">
        <f t="shared" ref="AV54" si="1081">AV49*$I54</f>
        <v>0</v>
      </c>
      <c r="AW54" s="67">
        <f t="shared" si="981"/>
        <v>0</v>
      </c>
      <c r="AX54" s="61">
        <f t="shared" ref="AX54" si="1082">AX49*$I54</f>
        <v>0</v>
      </c>
      <c r="AY54" s="67">
        <f t="shared" si="983"/>
        <v>0</v>
      </c>
      <c r="AZ54" s="61">
        <f t="shared" ref="AZ54" si="1083">AZ49*$I54</f>
        <v>0</v>
      </c>
      <c r="BA54" s="67">
        <f t="shared" si="985"/>
        <v>0</v>
      </c>
      <c r="BB54" s="61">
        <f t="shared" ref="BB54" si="1084">BB49*$I54</f>
        <v>0</v>
      </c>
      <c r="BC54" s="67">
        <f t="shared" si="987"/>
        <v>0</v>
      </c>
      <c r="BD54" s="61">
        <f t="shared" ref="BD54" si="1085">BD49*$I54</f>
        <v>0</v>
      </c>
      <c r="BE54" s="67">
        <f t="shared" si="989"/>
        <v>0</v>
      </c>
      <c r="BF54" s="61">
        <f t="shared" ref="BF54" si="1086">BF49*$I54</f>
        <v>0</v>
      </c>
      <c r="BG54" s="67">
        <f t="shared" si="991"/>
        <v>0</v>
      </c>
      <c r="BH54" s="61">
        <f t="shared" ref="BH54" si="1087">BH49*$I54</f>
        <v>0</v>
      </c>
      <c r="BI54" s="67">
        <f t="shared" si="993"/>
        <v>0</v>
      </c>
      <c r="BJ54" s="61">
        <f t="shared" ref="BJ54" si="1088">BJ49*$I54</f>
        <v>0</v>
      </c>
      <c r="BK54" s="67">
        <f t="shared" si="995"/>
        <v>0</v>
      </c>
      <c r="BL54" s="61">
        <f t="shared" ref="BL54" si="1089">BL49*$I54</f>
        <v>0</v>
      </c>
      <c r="BM54" s="67">
        <f t="shared" si="997"/>
        <v>0</v>
      </c>
    </row>
    <row r="55" spans="1:65" s="47" customFormat="1" ht="30" x14ac:dyDescent="0.25">
      <c r="A55" s="58" t="s">
        <v>30</v>
      </c>
      <c r="B55" s="59" t="s">
        <v>28</v>
      </c>
      <c r="C55" s="59" t="s">
        <v>57</v>
      </c>
      <c r="D55" s="60" cm="1">
        <f t="array" ref="D55">_xlfn.IFS($B55="SAB_OSE_SET23",$A$440,$B55="SAB_EPSA_SET23",$A$442,$B55="SAB_INS_SET23",$A$444,$B55="SIU_INF_JUL23",$A$446,$B55="SIU_ED_JUL23",$A$447,$B55="DER_JUN23",$A$448,$B55="CDHU_AGO23",$A$449,$B55="SIN_SV_SET23",$A$450,$B55="SIN_INS_SET23",$A$451,$B55="COTAÇÃO",0)</f>
        <v>0</v>
      </c>
      <c r="E55" s="60" cm="1">
        <f t="array" ref="E55">_xlfn.IFS($B55="SAB_OSE_SET23",$A$441,$B55="SAB_EPSA_SET23",$A$443,$B55="SAB_INS_SET23",$A$445,$B55="SIU_INF_JUL23",0,$B55="SIU_ED_JUL23",0,$B55="DER_JUN23",0,$B55="CDHU_AGO23",0,$B55="SIN_SV_SET23",0,$B55="SIN_INS_SET23",0,$B55="COTAÇÃO",0)</f>
        <v>0</v>
      </c>
      <c r="F55" s="60" cm="1">
        <f t="array" ref="F55">_xlfn.IFS($B55="SAB_OSE_SET23",0,$B55="SAB_EPSA_SET23",0,AND($B55="SAB_INS_SET23",$A55="MAT")=TRUE,$A$454,AND($B55="SAB_INS_SET23",$A55&lt;&gt;"MAT")=TRUE,$A$453,AND($B55="SIU_INF_JUL23",$A55="MAT")=TRUE,$A$454,AND($B55="SIU_INF_JUL23",$A55&lt;&gt;"MAT")=TRUE,$A$453,AND($B55="SIU_ED_JUL23",$A55="MAT")=TRUE,$A$454,AND($B55="SIU_ED_JUL23",$A55&lt;&gt;"MAT")=TRUE,$A$453,$B55="DER_JUN23",0,$B55="CDHU_AGO23",0,AND($B55="SIN_SV_SET23",$A55="MAT")=TRUE,$A$454,AND($B55="SIN_SV_SET23",$A55&lt;&gt;"MAT")=TRUE,$A$453,AND($B55="SIN_INS_SET23",$A55="MAT")=TRUE,$A$454,AND($B55="SIN_INS_SET23",$A55&lt;&gt;"MAT")=TRUE,$A$453,AND($B55="COTAÇÃO",$A55="MAT")=TRUE,$A$454,AND($B55="COTAÇÃO",$A55&lt;&gt;"MAT")=TRUE,$A$453)</f>
        <v>0.28000000000000003</v>
      </c>
      <c r="G55" s="60" cm="1">
        <f t="array" ref="G55">_xlfn.IFS($B55="SAB_OSE_SET23",0,$B55="SAB_EPSA_SET23",0,AND($B55="SAB_INS_SET23",$A55="MO")=TRUE,$A$455,AND($B55="SAB_INS_SET23",$A55&lt;&gt;"MO")=TRUE,0,AND($B55="SIU_INF_JUL23",$A55="MO")=TRUE,$A$455,AND($B55="SIU_INF_JUL23",$A55&lt;&gt;"MO")=TRUE,0,AND($B55="SIU_ED_JUL23",$A55="MO")=TRUE,$A$455,AND($B55="SIU_ED_JUL23",$A55&lt;&gt;"MO")=TRUE,0,$B55="DER_JUN23",0,$B55="CDHU_AGO23",0,AND($B55="SIN_SV_SET23",$A55="MO")=TRUE,$A$455,AND($B55="SIN_SV_SET23",$A55&lt;&gt;"MO")=TRUE,0,AND($B55="SIN_INS_SET23",$A55="MO")=TRUE,$A$455,AND($B55="SIN_INS_SET23",$A55&lt;&gt;"MO")=TRUE,0,AND($B55="COTAÇÃO",$A55="MO")=TRUE,$A$455,AND($B55="COTAÇÃO",$A55&lt;&gt;"MO")=TRUE,0)</f>
        <v>0</v>
      </c>
      <c r="H55" s="61" cm="1">
        <f t="array" ref="H55">ROUND(_xlfn.IFS(B55="SAB_OSE_SET23",VLOOKUP(C55,[12]SAB_OSE_SET23!A:N,7,FALSE),B55="SAB_EPSA_SET23",VLOOKUP(C55,[12]SAB_EPSA_SET23!A:F,4,FALSE),B55="SAB_INS_SET23",VLOOKUP(C55,[12]SAB_INS_SET23!A:F,4,FALSE),B55="SIU_INF_JUL23",VLOOKUP(C55,[12]SIU_INF_JUL23!A:F,4,FALSE),B55="SIU_ED_JUL23",VLOOKUP(C55,[12]SIU_ED_JUL23!A:F,4,FALSE),B55="SIU_INS_JUL23",VLOOKUP(C55,[12]SIU_INS_JUL23!A:F,4,FALSE),B55="DER_JUN23",VLOOKUP(C55,[12]DER_JUN23!A:F,4,FALSE),B55="CDHU_AGO23",VLOOKUP(C55,[12]CDHU_AGO23!A:F,4,FALSE),B55="DNIT_SV_JUL23",VLOOKUP(C55,[12]DNIT_SV_JUL23!A:F,4,FALSE),B55="DNIT_MAT_JUL23",VLOOKUP(C55,[12]DNIT_MAT_JUL23!A:F,4,FALSE),B55="SIN_SV_SET23",VLOOKUP(C55,[12]SIN_SV_SET23!G:L,5,FALSE),B55="SIN_INS_SET23",VLOOKUP(C55,[12]SIN_INS_SET23!A:F,5,FALSE),B55="COTAÇÃO",VLOOKUP(C55,[12]COTAÇÃO!$B:$G,6,FALSE))*(1+F55)*(1+G55),2)</f>
        <v>143.88</v>
      </c>
      <c r="I55" s="62">
        <v>0.02</v>
      </c>
      <c r="J55" s="39"/>
      <c r="K55" s="63"/>
      <c r="L55" s="64" t="str" cm="1">
        <f t="array" ref="L55">_xlfn.IFS(B55="SAB_OSE_SET23",VLOOKUP(C55,[12]SAB_OSE_SET23!A:N,5,FALSE),B55="SAB_EPSA_SET23",VLOOKUP(C55,[12]SAB_EPSA_SET23!A:F,2,FALSE),B55="SAB_INS_SET23",VLOOKUP(C55,[12]SAB_INS_SET23!A:F,2,FALSE),B55="SIU_INF_JUL23",VLOOKUP(C55,[12]SIU_INF_JUL23!A:F,2,FALSE),B55="SIU_ED_JUL23",VLOOKUP(C55,[12]SIU_ED_JUL23!A:F,2,FALSE),B55="SIU_INS_JUL23",VLOOKUP(C55,[12]SIU_INS_JUL23!A:F,2,FALSE),B55="DER_JUN23",VLOOKUP(C55,[12]DER_JUN23!A:F,2,FALSE),B55="CDHU_AGO23",VLOOKUP(C55,[12]CDHU_AGO23!A:F,2,FALSE),B55="DNIT_SV_JUL23",VLOOKUP(C55,[12]DNIT_SV_JUL23!A:F,2,FALSE),B55="DNIT_MAT_JUL23",VLOOKUP(C55,[12]DNIT_MAT_JUL23!A:F,2,FALSE),B55="SIN_SV_SET23",VLOOKUP(C55,[12]SIN_SV_SET23!G:L,2,FALSE),B55="SIN_INS_SET23",VLOOKUP(C55,[12]SIN_INS_SET23!A:F,2,FALSE),B55="COTAÇÃO",VLOOKUP(C55,[12]COTAÇÃO!$B:$G,3,FALSE))</f>
        <v>CAMINHÃO - CARROCERIA FIXA ABERTA DE MADEIRA COM CAPACIDADE 9 T *190CV - COM GUINDASTE MUNCK 5 T - À DISPOSIÇÃO</v>
      </c>
      <c r="M55" s="65" t="str" cm="1">
        <f t="array" ref="M55">_xlfn.IFS(B55="SAB_OSE_SET23",VLOOKUP(C55,[12]SAB_OSE_SET23!A:N,6,FALSE),B55="SAB_EPSA_SET23",VLOOKUP(C55,[12]SAB_EPSA_SET23!A:F,3,FALSE),B55="SAB_INS_SET23",VLOOKUP(C55,[12]SAB_INS_SET23!A:F,3,FALSE),B55="SIU_INF_JUL23",VLOOKUP(C55,[12]SIU_INF_JUL23!A:F,3,FALSE),B55="SIU_ED_JUL23",VLOOKUP(C55,[12]SIU_ED_JUL23!A:F,3,FALSE),B55="SIU_INS_JUL23",VLOOKUP(C55,[12]SIU_INS_JUL23!A:F,3,FALSE),B55="DER_JUN23",VLOOKUP(C55,[12]DER_JUN23!A:F,3,FALSE),B55="CDHU_AGO23",VLOOKUP(C55,[12]CDHU_AGO23!A:F,3,FALSE),B55="DNIT_SV_JUL23",VLOOKUP(C55,[12]DNIT_SV_JUL23!A:F,3,FALSE),B55="DNIT_MAT_JUL23",VLOOKUP(C55,[12]DNIT_MAT_JUL23!A:F,3,FALSE),B55="SIN_SV_SET23",VLOOKUP(C55,[12]SIN_SV_SET23!G:L,3,FALSE),B55="SIN_INS_SET23",VLOOKUP(C55,[12]SIN_INS_SET23!A:F,3,FALSE),B55="COTAÇÃO",VLOOKUP(C55,[12]COTAÇÃO!$B:$G,4,FALSE))</f>
        <v>H</v>
      </c>
      <c r="N55" s="66">
        <f t="shared" si="950"/>
        <v>184.8</v>
      </c>
      <c r="O55" s="66">
        <f t="shared" si="951"/>
        <v>2.88</v>
      </c>
      <c r="P55" s="67">
        <f t="shared" si="300"/>
        <v>0</v>
      </c>
      <c r="Q55" s="68"/>
      <c r="R55" s="61">
        <f>R49*$I55</f>
        <v>184.8</v>
      </c>
      <c r="S55" s="67"/>
      <c r="T55" s="61">
        <f t="shared" ref="T55" si="1090">T49*$I55</f>
        <v>0</v>
      </c>
      <c r="U55" s="67">
        <f t="shared" si="953"/>
        <v>0</v>
      </c>
      <c r="V55" s="61">
        <f t="shared" ref="V55" si="1091">V49*$I55</f>
        <v>0</v>
      </c>
      <c r="W55" s="67">
        <f t="shared" si="955"/>
        <v>0</v>
      </c>
      <c r="X55" s="61">
        <f t="shared" ref="X55" si="1092">X49*$I55</f>
        <v>0</v>
      </c>
      <c r="Y55" s="67">
        <f t="shared" si="957"/>
        <v>0</v>
      </c>
      <c r="Z55" s="61">
        <f t="shared" ref="Z55" si="1093">Z49*$I55</f>
        <v>0</v>
      </c>
      <c r="AA55" s="67">
        <f t="shared" si="959"/>
        <v>0</v>
      </c>
      <c r="AB55" s="61">
        <f t="shared" ref="AB55" si="1094">AB49*$I55</f>
        <v>0</v>
      </c>
      <c r="AC55" s="67">
        <f t="shared" si="961"/>
        <v>0</v>
      </c>
      <c r="AD55" s="61">
        <f t="shared" ref="AD55" si="1095">AD49*$I55</f>
        <v>0</v>
      </c>
      <c r="AE55" s="67">
        <f t="shared" si="963"/>
        <v>0</v>
      </c>
      <c r="AF55" s="61">
        <f t="shared" ref="AF55" si="1096">AF49*$I55</f>
        <v>0</v>
      </c>
      <c r="AG55" s="67">
        <f t="shared" si="965"/>
        <v>0</v>
      </c>
      <c r="AH55" s="61">
        <f t="shared" ref="AH55" si="1097">AH49*$I55</f>
        <v>0</v>
      </c>
      <c r="AI55" s="67">
        <f t="shared" si="967"/>
        <v>0</v>
      </c>
      <c r="AJ55" s="61">
        <f t="shared" ref="AJ55" si="1098">AJ49*$I55</f>
        <v>0</v>
      </c>
      <c r="AK55" s="67">
        <f t="shared" si="969"/>
        <v>0</v>
      </c>
      <c r="AL55" s="61">
        <f t="shared" ref="AL55" si="1099">AL49*$I55</f>
        <v>0</v>
      </c>
      <c r="AM55" s="67">
        <f t="shared" si="971"/>
        <v>0</v>
      </c>
      <c r="AN55" s="61">
        <f t="shared" ref="AN55" si="1100">AN49*$I55</f>
        <v>0</v>
      </c>
      <c r="AO55" s="67">
        <f t="shared" si="973"/>
        <v>0</v>
      </c>
      <c r="AP55" s="61">
        <f t="shared" ref="AP55" si="1101">AP49*$I55</f>
        <v>0</v>
      </c>
      <c r="AQ55" s="67">
        <f t="shared" si="975"/>
        <v>0</v>
      </c>
      <c r="AR55" s="61">
        <f t="shared" ref="AR55" si="1102">AR49*$I55</f>
        <v>0</v>
      </c>
      <c r="AS55" s="67">
        <f t="shared" si="977"/>
        <v>0</v>
      </c>
      <c r="AT55" s="61">
        <f t="shared" ref="AT55" si="1103">AT49*$I55</f>
        <v>0</v>
      </c>
      <c r="AU55" s="67">
        <f t="shared" si="979"/>
        <v>0</v>
      </c>
      <c r="AV55" s="61">
        <f t="shared" ref="AV55" si="1104">AV49*$I55</f>
        <v>0</v>
      </c>
      <c r="AW55" s="67">
        <f t="shared" si="981"/>
        <v>0</v>
      </c>
      <c r="AX55" s="61">
        <f t="shared" ref="AX55" si="1105">AX49*$I55</f>
        <v>0</v>
      </c>
      <c r="AY55" s="67">
        <f t="shared" si="983"/>
        <v>0</v>
      </c>
      <c r="AZ55" s="61">
        <f t="shared" ref="AZ55" si="1106">AZ49*$I55</f>
        <v>0</v>
      </c>
      <c r="BA55" s="67">
        <f t="shared" si="985"/>
        <v>0</v>
      </c>
      <c r="BB55" s="61">
        <f t="shared" ref="BB55" si="1107">BB49*$I55</f>
        <v>0</v>
      </c>
      <c r="BC55" s="67">
        <f t="shared" si="987"/>
        <v>0</v>
      </c>
      <c r="BD55" s="61">
        <f t="shared" ref="BD55" si="1108">BD49*$I55</f>
        <v>0</v>
      </c>
      <c r="BE55" s="67">
        <f t="shared" si="989"/>
        <v>0</v>
      </c>
      <c r="BF55" s="61">
        <f t="shared" ref="BF55" si="1109">BF49*$I55</f>
        <v>0</v>
      </c>
      <c r="BG55" s="67">
        <f t="shared" si="991"/>
        <v>0</v>
      </c>
      <c r="BH55" s="61">
        <f t="shared" ref="BH55" si="1110">BH49*$I55</f>
        <v>0</v>
      </c>
      <c r="BI55" s="67">
        <f t="shared" si="993"/>
        <v>0</v>
      </c>
      <c r="BJ55" s="61">
        <f t="shared" ref="BJ55" si="1111">BJ49*$I55</f>
        <v>0</v>
      </c>
      <c r="BK55" s="67">
        <f t="shared" si="995"/>
        <v>0</v>
      </c>
      <c r="BL55" s="61">
        <f t="shared" ref="BL55" si="1112">BL49*$I55</f>
        <v>0</v>
      </c>
      <c r="BM55" s="67">
        <f t="shared" si="997"/>
        <v>0</v>
      </c>
    </row>
    <row r="56" spans="1:65" s="47" customFormat="1" x14ac:dyDescent="0.25">
      <c r="A56" s="48"/>
      <c r="B56" s="48"/>
      <c r="C56" s="48"/>
      <c r="D56" s="48"/>
      <c r="E56" s="48"/>
      <c r="F56" s="48"/>
      <c r="G56" s="48"/>
      <c r="H56" s="49"/>
      <c r="I56" s="50"/>
      <c r="J56" s="39"/>
      <c r="K56" s="51" t="str">
        <f>CONCATENATE($K$27,".8")</f>
        <v>3.8</v>
      </c>
      <c r="L56" s="52" t="s">
        <v>58</v>
      </c>
      <c r="M56" s="53" t="s">
        <v>36</v>
      </c>
      <c r="N56" s="54">
        <f>R56+T56+V56+X56+Z56+AB56+AD56+AF56+AH56+AJ56++AL56+AN56+AP56+AR56+AT56+AV56+AX56+AZ56+BB56+BD56+BF56+BH56+BJ56+BL56</f>
        <v>110</v>
      </c>
      <c r="O56" s="54">
        <f>SUM(O57:O62)</f>
        <v>31.229999999999997</v>
      </c>
      <c r="P56" s="55">
        <f t="shared" si="300"/>
        <v>3435.3</v>
      </c>
      <c r="Q56" s="39"/>
      <c r="R56" s="56">
        <f>R374</f>
        <v>110</v>
      </c>
      <c r="S56" s="57">
        <f>ROUND(R56*$O56,2)</f>
        <v>3435.3</v>
      </c>
      <c r="T56" s="56"/>
      <c r="U56" s="57">
        <f>ROUND(T56*$O56,2)</f>
        <v>0</v>
      </c>
      <c r="V56" s="56"/>
      <c r="W56" s="57">
        <f t="shared" ref="W56" si="1113">ROUND(V56*$O56,2)</f>
        <v>0</v>
      </c>
      <c r="X56" s="56"/>
      <c r="Y56" s="57">
        <f t="shared" ref="Y56" si="1114">ROUND(X56*$O56,2)</f>
        <v>0</v>
      </c>
      <c r="Z56" s="56"/>
      <c r="AA56" s="57">
        <f t="shared" ref="AA56" si="1115">ROUND(Z56*$O56,2)</f>
        <v>0</v>
      </c>
      <c r="AB56" s="56"/>
      <c r="AC56" s="57">
        <f t="shared" ref="AC56" si="1116">ROUND(AB56*$O56,2)</f>
        <v>0</v>
      </c>
      <c r="AD56" s="56"/>
      <c r="AE56" s="57">
        <f t="shared" ref="AE56" si="1117">ROUND(AD56*$O56,2)</f>
        <v>0</v>
      </c>
      <c r="AF56" s="56"/>
      <c r="AG56" s="57">
        <f t="shared" ref="AG56" si="1118">ROUND(AF56*$O56,2)</f>
        <v>0</v>
      </c>
      <c r="AH56" s="56"/>
      <c r="AI56" s="57">
        <f t="shared" ref="AI56" si="1119">ROUND(AH56*$O56,2)</f>
        <v>0</v>
      </c>
      <c r="AJ56" s="56"/>
      <c r="AK56" s="57">
        <f t="shared" ref="AK56" si="1120">ROUND(AJ56*$O56,2)</f>
        <v>0</v>
      </c>
      <c r="AL56" s="56"/>
      <c r="AM56" s="57">
        <f t="shared" ref="AM56" si="1121">ROUND(AL56*$O56,2)</f>
        <v>0</v>
      </c>
      <c r="AN56" s="56"/>
      <c r="AO56" s="57">
        <f t="shared" ref="AO56" si="1122">ROUND(AN56*$O56,2)</f>
        <v>0</v>
      </c>
      <c r="AP56" s="56"/>
      <c r="AQ56" s="57">
        <f t="shared" ref="AQ56" si="1123">ROUND(AP56*$O56,2)</f>
        <v>0</v>
      </c>
      <c r="AR56" s="56"/>
      <c r="AS56" s="57">
        <f t="shared" ref="AS56" si="1124">ROUND(AR56*$O56,2)</f>
        <v>0</v>
      </c>
      <c r="AT56" s="56"/>
      <c r="AU56" s="57">
        <f t="shared" ref="AU56" si="1125">ROUND(AT56*$O56,2)</f>
        <v>0</v>
      </c>
      <c r="AV56" s="56"/>
      <c r="AW56" s="57">
        <f t="shared" ref="AW56" si="1126">ROUND(AV56*$O56,2)</f>
        <v>0</v>
      </c>
      <c r="AX56" s="56"/>
      <c r="AY56" s="57">
        <f t="shared" ref="AY56" si="1127">ROUND(AX56*$O56,2)</f>
        <v>0</v>
      </c>
      <c r="AZ56" s="56"/>
      <c r="BA56" s="57">
        <f t="shared" ref="BA56" si="1128">ROUND(AZ56*$O56,2)</f>
        <v>0</v>
      </c>
      <c r="BB56" s="56"/>
      <c r="BC56" s="57">
        <f t="shared" ref="BC56" si="1129">ROUND(BB56*$O56,2)</f>
        <v>0</v>
      </c>
      <c r="BD56" s="56"/>
      <c r="BE56" s="57">
        <f t="shared" ref="BE56" si="1130">ROUND(BD56*$O56,2)</f>
        <v>0</v>
      </c>
      <c r="BF56" s="56"/>
      <c r="BG56" s="57">
        <f t="shared" ref="BG56" si="1131">ROUND(BF56*$O56,2)</f>
        <v>0</v>
      </c>
      <c r="BH56" s="56"/>
      <c r="BI56" s="57">
        <f t="shared" ref="BI56" si="1132">ROUND(BH56*$O56,2)</f>
        <v>0</v>
      </c>
      <c r="BJ56" s="56"/>
      <c r="BK56" s="57">
        <f t="shared" ref="BK56" si="1133">ROUND(BJ56*$O56,2)</f>
        <v>0</v>
      </c>
      <c r="BL56" s="56"/>
      <c r="BM56" s="57">
        <f t="shared" ref="BM56" si="1134">ROUND(BL56*$O56,2)</f>
        <v>0</v>
      </c>
    </row>
    <row r="57" spans="1:65" s="47" customFormat="1" x14ac:dyDescent="0.25">
      <c r="A57" s="58" t="s">
        <v>26</v>
      </c>
      <c r="B57" s="59" t="s">
        <v>28</v>
      </c>
      <c r="C57" s="59" t="s">
        <v>29</v>
      </c>
      <c r="D57" s="60" cm="1">
        <f t="array" ref="D57">_xlfn.IFS($B57="SAB_OSE_SET23",$A$440,$B57="SAB_EPSA_SET23",$A$442,$B57="SAB_INS_SET23",$A$444,$B57="SIU_INF_JUL23",$A$446,$B57="SIU_ED_JUL23",$A$447,$B57="DER_JUN23",$A$448,$B57="CDHU_AGO23",$A$449,$B57="SIN_SV_SET23",$A$450,$B57="SIN_INS_SET23",$A$451,$B57="COTAÇÃO",0)</f>
        <v>0</v>
      </c>
      <c r="E57" s="60" cm="1">
        <f t="array" ref="E57">_xlfn.IFS($B57="SAB_OSE_SET23",$A$441,$B57="SAB_EPSA_SET23",$A$443,$B57="SAB_INS_SET23",$A$445,$B57="SIU_INF_JUL23",0,$B57="SIU_ED_JUL23",0,$B57="DER_JUN23",0,$B57="CDHU_AGO23",0,$B57="SIN_SV_SET23",0,$B57="SIN_INS_SET23",0,$B57="COTAÇÃO",0)</f>
        <v>0</v>
      </c>
      <c r="F57" s="60" cm="1">
        <f t="array" ref="F57">_xlfn.IFS($B57="SAB_OSE_SET23",0,$B57="SAB_EPSA_SET23",0,AND($B57="SAB_INS_SET23",$A57="MAT")=TRUE,$A$454,AND($B57="SAB_INS_SET23",$A57&lt;&gt;"MAT")=TRUE,$A$453,AND($B57="SIU_INF_JUL23",$A57="MAT")=TRUE,$A$454,AND($B57="SIU_INF_JUL23",$A57&lt;&gt;"MAT")=TRUE,$A$453,AND($B57="SIU_ED_JUL23",$A57="MAT")=TRUE,$A$454,AND($B57="SIU_ED_JUL23",$A57&lt;&gt;"MAT")=TRUE,$A$453,$B57="DER_JUN23",0,$B57="CDHU_AGO23",0,AND($B57="SIN_SV_SET23",$A57="MAT")=TRUE,$A$454,AND($B57="SIN_SV_SET23",$A57&lt;&gt;"MAT")=TRUE,$A$453,AND($B57="SIN_INS_SET23",$A57="MAT")=TRUE,$A$454,AND($B57="SIN_INS_SET23",$A57&lt;&gt;"MAT")=TRUE,$A$453,AND($B57="COTAÇÃO",$A57="MAT")=TRUE,$A$454,AND($B57="COTAÇÃO",$A57&lt;&gt;"MAT")=TRUE,$A$453)</f>
        <v>0.28000000000000003</v>
      </c>
      <c r="G57" s="60" cm="1">
        <f t="array" ref="G57">_xlfn.IFS($B57="SAB_OSE_SET23",0,$B57="SAB_EPSA_SET23",0,AND($B57="SAB_INS_SET23",$A57="MO")=TRUE,$A$455,AND($B57="SAB_INS_SET23",$A57&lt;&gt;"MO")=TRUE,0,AND($B57="SIU_INF_JUL23",$A57="MO")=TRUE,$A$455,AND($B57="SIU_INF_JUL23",$A57&lt;&gt;"MO")=TRUE,0,AND($B57="SIU_ED_JUL23",$A57="MO")=TRUE,$A$455,AND($B57="SIU_ED_JUL23",$A57&lt;&gt;"MO")=TRUE,0,$B57="DER_JUN23",0,$B57="CDHU_AGO23",0,AND($B57="SIN_SV_SET23",$A57="MO")=TRUE,$A$455,AND($B57="SIN_SV_SET23",$A57&lt;&gt;"MO")=TRUE,0,AND($B57="SIN_INS_SET23",$A57="MO")=TRUE,$A$455,AND($B57="SIN_INS_SET23",$A57&lt;&gt;"MO")=TRUE,0,AND($B57="COTAÇÃO",$A57="MO")=TRUE,$A$455,AND($B57="COTAÇÃO",$A57&lt;&gt;"MO")=TRUE,0)</f>
        <v>1.72</v>
      </c>
      <c r="H57" s="61" cm="1">
        <f t="array" ref="H57">ROUND(_xlfn.IFS(B57="SAB_OSE_SET23",VLOOKUP(C57,[12]SAB_OSE_SET23!A:N,7,FALSE),B57="SAB_EPSA_SET23",VLOOKUP(C57,[12]SAB_EPSA_SET23!A:F,4,FALSE),B57="SAB_INS_SET23",VLOOKUP(C57,[12]SAB_INS_SET23!A:F,4,FALSE),B57="SIU_INF_JUL23",VLOOKUP(C57,[12]SIU_INF_JUL23!A:F,4,FALSE),B57="SIU_ED_JUL23",VLOOKUP(C57,[12]SIU_ED_JUL23!A:F,4,FALSE),B57="SIU_INS_JUL23",VLOOKUP(C57,[12]SIU_INS_JUL23!A:F,4,FALSE),B57="DER_JUN23",VLOOKUP(C57,[12]DER_JUN23!A:F,4,FALSE),B57="CDHU_AGO23",VLOOKUP(C57,[12]CDHU_AGO23!A:F,4,FALSE),B57="DNIT_SV_JUL23",VLOOKUP(C57,[12]DNIT_SV_JUL23!A:F,4,FALSE),B57="DNIT_MAT_JUL23",VLOOKUP(C57,[12]DNIT_MAT_JUL23!A:F,4,FALSE),B57="SIN_SV_SET23",VLOOKUP(C57,[12]SIN_SV_SET23!G:L,5,FALSE),B57="SIN_INS_SET23",VLOOKUP(C57,[12]SIN_INS_SET23!A:F,5,FALSE),B57="COTAÇÃO",VLOOKUP(C57,[12]COTAÇÃO!$B:$G,6,FALSE))*(1+F57)*(1+G57),2)</f>
        <v>206.49</v>
      </c>
      <c r="I57" s="62">
        <v>0.04</v>
      </c>
      <c r="J57" s="39"/>
      <c r="K57" s="63"/>
      <c r="L57" s="64" t="str" cm="1">
        <f t="array" ref="L57">_xlfn.IFS(B57="SAB_OSE_SET23",VLOOKUP(C57,[12]SAB_OSE_SET23!A:N,5,FALSE),B57="SAB_EPSA_SET23",VLOOKUP(C57,[12]SAB_EPSA_SET23!A:F,2,FALSE),B57="SAB_INS_SET23",VLOOKUP(C57,[12]SAB_INS_SET23!A:F,2,FALSE),B57="SIU_INF_JUL23",VLOOKUP(C57,[12]SIU_INF_JUL23!A:F,2,FALSE),B57="SIU_ED_JUL23",VLOOKUP(C57,[12]SIU_ED_JUL23!A:F,2,FALSE),B57="SIU_INS_JUL23",VLOOKUP(C57,[12]SIU_INS_JUL23!A:F,2,FALSE),B57="DER_JUN23",VLOOKUP(C57,[12]DER_JUN23!A:F,2,FALSE),B57="CDHU_AGO23",VLOOKUP(C57,[12]CDHU_AGO23!A:F,2,FALSE),B57="DNIT_SV_JUL23",VLOOKUP(C57,[12]DNIT_SV_JUL23!A:F,2,FALSE),B57="DNIT_MAT_JUL23",VLOOKUP(C57,[12]DNIT_MAT_JUL23!A:F,2,FALSE),B57="SIN_SV_SET23",VLOOKUP(C57,[12]SIN_SV_SET23!G:L,2,FALSE),B57="SIN_INS_SET23",VLOOKUP(C57,[12]SIN_INS_SET23!A:F,2,FALSE),B57="COTAÇÃO",VLOOKUP(C57,[12]COTAÇÃO!$B:$G,3,FALSE))</f>
        <v>ENGENHEIRO PLENO</v>
      </c>
      <c r="M57" s="65" t="str" cm="1">
        <f t="array" ref="M57">_xlfn.IFS(B57="SAB_OSE_SET23",VLOOKUP(C57,[12]SAB_OSE_SET23!A:N,6,FALSE),B57="SAB_EPSA_SET23",VLOOKUP(C57,[12]SAB_EPSA_SET23!A:F,3,FALSE),B57="SAB_INS_SET23",VLOOKUP(C57,[12]SAB_INS_SET23!A:F,3,FALSE),B57="SIU_INF_JUL23",VLOOKUP(C57,[12]SIU_INF_JUL23!A:F,3,FALSE),B57="SIU_ED_JUL23",VLOOKUP(C57,[12]SIU_ED_JUL23!A:F,3,FALSE),B57="SIU_INS_JUL23",VLOOKUP(C57,[12]SIU_INS_JUL23!A:F,3,FALSE),B57="DER_JUN23",VLOOKUP(C57,[12]DER_JUN23!A:F,3,FALSE),B57="CDHU_AGO23",VLOOKUP(C57,[12]CDHU_AGO23!A:F,3,FALSE),B57="DNIT_SV_JUL23",VLOOKUP(C57,[12]DNIT_SV_JUL23!A:F,3,FALSE),B57="DNIT_MAT_JUL23",VLOOKUP(C57,[12]DNIT_MAT_JUL23!A:F,3,FALSE),B57="SIN_SV_SET23",VLOOKUP(C57,[12]SIN_SV_SET23!G:L,3,FALSE),B57="SIN_INS_SET23",VLOOKUP(C57,[12]SIN_INS_SET23!A:F,3,FALSE),B57="COTAÇÃO",VLOOKUP(C57,[12]COTAÇÃO!$B:$G,4,FALSE))</f>
        <v>H</v>
      </c>
      <c r="N57" s="66">
        <f t="shared" ref="N57:N62" si="1135">R57+T57+V57+X57+Z57+AB57+AD57+AF57+AH57+AJ57++AL57+AN57+AP57+AR57+AT57+AV57+AX57+AZ57+BB57+BD57+BF57+BH57+BJ57+BL57</f>
        <v>4.4000000000000004</v>
      </c>
      <c r="O57" s="66">
        <f t="shared" ref="O57:O62" si="1136">ROUND(H57*I57,2)</f>
        <v>8.26</v>
      </c>
      <c r="P57" s="67">
        <f t="shared" si="300"/>
        <v>0</v>
      </c>
      <c r="Q57" s="68"/>
      <c r="R57" s="61">
        <f>R56*$I57</f>
        <v>4.4000000000000004</v>
      </c>
      <c r="S57" s="67"/>
      <c r="T57" s="61">
        <f t="shared" ref="T57" si="1137">T56*$I57</f>
        <v>0</v>
      </c>
      <c r="U57" s="67">
        <f t="shared" ref="U57:U62" si="1138">ROUND(T57*$H57,2)</f>
        <v>0</v>
      </c>
      <c r="V57" s="61">
        <f t="shared" ref="V57" si="1139">V56*$I57</f>
        <v>0</v>
      </c>
      <c r="W57" s="67">
        <f t="shared" ref="W57:W62" si="1140">ROUND(V57*$H57,2)</f>
        <v>0</v>
      </c>
      <c r="X57" s="61">
        <f t="shared" ref="X57" si="1141">X56*$I57</f>
        <v>0</v>
      </c>
      <c r="Y57" s="67">
        <f t="shared" ref="Y57:Y62" si="1142">ROUND(X57*$H57,2)</f>
        <v>0</v>
      </c>
      <c r="Z57" s="61">
        <f t="shared" ref="Z57" si="1143">Z56*$I57</f>
        <v>0</v>
      </c>
      <c r="AA57" s="67">
        <f t="shared" ref="AA57:AA62" si="1144">ROUND(Z57*$H57,2)</f>
        <v>0</v>
      </c>
      <c r="AB57" s="61">
        <f t="shared" ref="AB57" si="1145">AB56*$I57</f>
        <v>0</v>
      </c>
      <c r="AC57" s="67">
        <f t="shared" ref="AC57:AC62" si="1146">ROUND(AB57*$H57,2)</f>
        <v>0</v>
      </c>
      <c r="AD57" s="61">
        <f t="shared" ref="AD57" si="1147">AD56*$I57</f>
        <v>0</v>
      </c>
      <c r="AE57" s="67">
        <f t="shared" ref="AE57:AE62" si="1148">ROUND(AD57*$H57,2)</f>
        <v>0</v>
      </c>
      <c r="AF57" s="61">
        <f t="shared" ref="AF57" si="1149">AF56*$I57</f>
        <v>0</v>
      </c>
      <c r="AG57" s="67">
        <f t="shared" ref="AG57:AG62" si="1150">ROUND(AF57*$H57,2)</f>
        <v>0</v>
      </c>
      <c r="AH57" s="61">
        <f t="shared" ref="AH57" si="1151">AH56*$I57</f>
        <v>0</v>
      </c>
      <c r="AI57" s="67">
        <f t="shared" ref="AI57:AI62" si="1152">ROUND(AH57*$H57,2)</f>
        <v>0</v>
      </c>
      <c r="AJ57" s="61">
        <f t="shared" ref="AJ57" si="1153">AJ56*$I57</f>
        <v>0</v>
      </c>
      <c r="AK57" s="67">
        <f t="shared" ref="AK57:AK62" si="1154">ROUND(AJ57*$H57,2)</f>
        <v>0</v>
      </c>
      <c r="AL57" s="61">
        <f t="shared" ref="AL57" si="1155">AL56*$I57</f>
        <v>0</v>
      </c>
      <c r="AM57" s="67">
        <f t="shared" ref="AM57:AM62" si="1156">ROUND(AL57*$H57,2)</f>
        <v>0</v>
      </c>
      <c r="AN57" s="61">
        <f t="shared" ref="AN57" si="1157">AN56*$I57</f>
        <v>0</v>
      </c>
      <c r="AO57" s="67">
        <f t="shared" ref="AO57:AO62" si="1158">ROUND(AN57*$H57,2)</f>
        <v>0</v>
      </c>
      <c r="AP57" s="61">
        <f t="shared" ref="AP57" si="1159">AP56*$I57</f>
        <v>0</v>
      </c>
      <c r="AQ57" s="67">
        <f t="shared" ref="AQ57:AQ62" si="1160">ROUND(AP57*$H57,2)</f>
        <v>0</v>
      </c>
      <c r="AR57" s="61">
        <f t="shared" ref="AR57" si="1161">AR56*$I57</f>
        <v>0</v>
      </c>
      <c r="AS57" s="67">
        <f t="shared" ref="AS57:AS62" si="1162">ROUND(AR57*$H57,2)</f>
        <v>0</v>
      </c>
      <c r="AT57" s="61">
        <f t="shared" ref="AT57" si="1163">AT56*$I57</f>
        <v>0</v>
      </c>
      <c r="AU57" s="67">
        <f t="shared" ref="AU57:AU62" si="1164">ROUND(AT57*$H57,2)</f>
        <v>0</v>
      </c>
      <c r="AV57" s="61">
        <f t="shared" ref="AV57" si="1165">AV56*$I57</f>
        <v>0</v>
      </c>
      <c r="AW57" s="67">
        <f t="shared" ref="AW57:AW62" si="1166">ROUND(AV57*$H57,2)</f>
        <v>0</v>
      </c>
      <c r="AX57" s="61">
        <f t="shared" ref="AX57" si="1167">AX56*$I57</f>
        <v>0</v>
      </c>
      <c r="AY57" s="67">
        <f t="shared" ref="AY57:AY62" si="1168">ROUND(AX57*$H57,2)</f>
        <v>0</v>
      </c>
      <c r="AZ57" s="61">
        <f t="shared" ref="AZ57" si="1169">AZ56*$I57</f>
        <v>0</v>
      </c>
      <c r="BA57" s="67">
        <f t="shared" ref="BA57:BA62" si="1170">ROUND(AZ57*$H57,2)</f>
        <v>0</v>
      </c>
      <c r="BB57" s="61">
        <f t="shared" ref="BB57" si="1171">BB56*$I57</f>
        <v>0</v>
      </c>
      <c r="BC57" s="67">
        <f t="shared" ref="BC57:BC62" si="1172">ROUND(BB57*$H57,2)</f>
        <v>0</v>
      </c>
      <c r="BD57" s="61">
        <f t="shared" ref="BD57" si="1173">BD56*$I57</f>
        <v>0</v>
      </c>
      <c r="BE57" s="67">
        <f t="shared" ref="BE57:BE62" si="1174">ROUND(BD57*$H57,2)</f>
        <v>0</v>
      </c>
      <c r="BF57" s="61">
        <f t="shared" ref="BF57" si="1175">BF56*$I57</f>
        <v>0</v>
      </c>
      <c r="BG57" s="67">
        <f t="shared" ref="BG57:BG62" si="1176">ROUND(BF57*$H57,2)</f>
        <v>0</v>
      </c>
      <c r="BH57" s="61">
        <f t="shared" ref="BH57" si="1177">BH56*$I57</f>
        <v>0</v>
      </c>
      <c r="BI57" s="67">
        <f t="shared" ref="BI57:BI62" si="1178">ROUND(BH57*$H57,2)</f>
        <v>0</v>
      </c>
      <c r="BJ57" s="61">
        <f t="shared" ref="BJ57" si="1179">BJ56*$I57</f>
        <v>0</v>
      </c>
      <c r="BK57" s="67">
        <f t="shared" ref="BK57:BK62" si="1180">ROUND(BJ57*$H57,2)</f>
        <v>0</v>
      </c>
      <c r="BL57" s="61">
        <f t="shared" ref="BL57" si="1181">BL56*$I57</f>
        <v>0</v>
      </c>
      <c r="BM57" s="67">
        <f t="shared" ref="BM57:BM62" si="1182">ROUND(BL57*$H57,2)</f>
        <v>0</v>
      </c>
    </row>
    <row r="58" spans="1:65" s="47" customFormat="1" x14ac:dyDescent="0.25">
      <c r="A58" s="58" t="s">
        <v>26</v>
      </c>
      <c r="B58" s="59" t="s">
        <v>28</v>
      </c>
      <c r="C58" s="59" t="s">
        <v>38</v>
      </c>
      <c r="D58" s="60" cm="1">
        <f t="array" ref="D58">_xlfn.IFS($B58="SAB_OSE_SET23",$A$440,$B58="SAB_EPSA_SET23",$A$442,$B58="SAB_INS_SET23",$A$444,$B58="SIU_INF_JUL23",$A$446,$B58="SIU_ED_JUL23",$A$447,$B58="DER_JUN23",$A$448,$B58="CDHU_AGO23",$A$449,$B58="SIN_SV_SET23",$A$450,$B58="SIN_INS_SET23",$A$451,$B58="COTAÇÃO",0)</f>
        <v>0</v>
      </c>
      <c r="E58" s="60" cm="1">
        <f t="array" ref="E58">_xlfn.IFS($B58="SAB_OSE_SET23",$A$441,$B58="SAB_EPSA_SET23",$A$443,$B58="SAB_INS_SET23",$A$445,$B58="SIU_INF_JUL23",0,$B58="SIU_ED_JUL23",0,$B58="DER_JUN23",0,$B58="CDHU_AGO23",0,$B58="SIN_SV_SET23",0,$B58="SIN_INS_SET23",0,$B58="COTAÇÃO",0)</f>
        <v>0</v>
      </c>
      <c r="F58" s="60" cm="1">
        <f t="array" ref="F58">_xlfn.IFS($B58="SAB_OSE_SET23",0,$B58="SAB_EPSA_SET23",0,AND($B58="SAB_INS_SET23",$A58="MAT")=TRUE,$A$454,AND($B58="SAB_INS_SET23",$A58&lt;&gt;"MAT")=TRUE,$A$453,AND($B58="SIU_INF_JUL23",$A58="MAT")=TRUE,$A$454,AND($B58="SIU_INF_JUL23",$A58&lt;&gt;"MAT")=TRUE,$A$453,AND($B58="SIU_ED_JUL23",$A58="MAT")=TRUE,$A$454,AND($B58="SIU_ED_JUL23",$A58&lt;&gt;"MAT")=TRUE,$A$453,$B58="DER_JUN23",0,$B58="CDHU_AGO23",0,AND($B58="SIN_SV_SET23",$A58="MAT")=TRUE,$A$454,AND($B58="SIN_SV_SET23",$A58&lt;&gt;"MAT")=TRUE,$A$453,AND($B58="SIN_INS_SET23",$A58="MAT")=TRUE,$A$454,AND($B58="SIN_INS_SET23",$A58&lt;&gt;"MAT")=TRUE,$A$453,AND($B58="COTAÇÃO",$A58="MAT")=TRUE,$A$454,AND($B58="COTAÇÃO",$A58&lt;&gt;"MAT")=TRUE,$A$453)</f>
        <v>0.28000000000000003</v>
      </c>
      <c r="G58" s="60" cm="1">
        <f t="array" ref="G58">_xlfn.IFS($B58="SAB_OSE_SET23",0,$B58="SAB_EPSA_SET23",0,AND($B58="SAB_INS_SET23",$A58="MO")=TRUE,$A$455,AND($B58="SAB_INS_SET23",$A58&lt;&gt;"MO")=TRUE,0,AND($B58="SIU_INF_JUL23",$A58="MO")=TRUE,$A$455,AND($B58="SIU_INF_JUL23",$A58&lt;&gt;"MO")=TRUE,0,AND($B58="SIU_ED_JUL23",$A58="MO")=TRUE,$A$455,AND($B58="SIU_ED_JUL23",$A58&lt;&gt;"MO")=TRUE,0,$B58="DER_JUN23",0,$B58="CDHU_AGO23",0,AND($B58="SIN_SV_SET23",$A58="MO")=TRUE,$A$455,AND($B58="SIN_SV_SET23",$A58&lt;&gt;"MO")=TRUE,0,AND($B58="SIN_INS_SET23",$A58="MO")=TRUE,$A$455,AND($B58="SIN_INS_SET23",$A58&lt;&gt;"MO")=TRUE,0,AND($B58="COTAÇÃO",$A58="MO")=TRUE,$A$455,AND($B58="COTAÇÃO",$A58&lt;&gt;"MO")=TRUE,0)</f>
        <v>1.72</v>
      </c>
      <c r="H58" s="61" cm="1">
        <f t="array" ref="H58">ROUND(_xlfn.IFS(B58="SAB_OSE_SET23",VLOOKUP(C58,[12]SAB_OSE_SET23!A:N,7,FALSE),B58="SAB_EPSA_SET23",VLOOKUP(C58,[12]SAB_EPSA_SET23!A:F,4,FALSE),B58="SAB_INS_SET23",VLOOKUP(C58,[12]SAB_INS_SET23!A:F,4,FALSE),B58="SIU_INF_JUL23",VLOOKUP(C58,[12]SIU_INF_JUL23!A:F,4,FALSE),B58="SIU_ED_JUL23",VLOOKUP(C58,[12]SIU_ED_JUL23!A:F,4,FALSE),B58="SIU_INS_JUL23",VLOOKUP(C58,[12]SIU_INS_JUL23!A:F,4,FALSE),B58="DER_JUN23",VLOOKUP(C58,[12]DER_JUN23!A:F,4,FALSE),B58="CDHU_AGO23",VLOOKUP(C58,[12]CDHU_AGO23!A:F,4,FALSE),B58="DNIT_SV_JUL23",VLOOKUP(C58,[12]DNIT_SV_JUL23!A:F,4,FALSE),B58="DNIT_MAT_JUL23",VLOOKUP(C58,[12]DNIT_MAT_JUL23!A:F,4,FALSE),B58="SIN_SV_SET23",VLOOKUP(C58,[12]SIN_SV_SET23!G:L,5,FALSE),B58="SIN_INS_SET23",VLOOKUP(C58,[12]SIN_INS_SET23!A:F,5,FALSE),B58="COTAÇÃO",VLOOKUP(C58,[12]COTAÇÃO!$B:$G,6,FALSE))*(1+F58)*(1+G58),2)</f>
        <v>76.209999999999994</v>
      </c>
      <c r="I58" s="62">
        <f>I57*1</f>
        <v>0.04</v>
      </c>
      <c r="J58" s="39"/>
      <c r="K58" s="63"/>
      <c r="L58" s="64" t="str" cm="1">
        <f t="array" ref="L58">_xlfn.IFS(B58="SAB_OSE_SET23",VLOOKUP(C58,[12]SAB_OSE_SET23!A:N,5,FALSE),B58="SAB_EPSA_SET23",VLOOKUP(C58,[12]SAB_EPSA_SET23!A:F,2,FALSE),B58="SAB_INS_SET23",VLOOKUP(C58,[12]SAB_INS_SET23!A:F,2,FALSE),B58="SIU_INF_JUL23",VLOOKUP(C58,[12]SIU_INF_JUL23!A:F,2,FALSE),B58="SIU_ED_JUL23",VLOOKUP(C58,[12]SIU_ED_JUL23!A:F,2,FALSE),B58="SIU_INS_JUL23",VLOOKUP(C58,[12]SIU_INS_JUL23!A:F,2,FALSE),B58="DER_JUN23",VLOOKUP(C58,[12]DER_JUN23!A:F,2,FALSE),B58="CDHU_AGO23",VLOOKUP(C58,[12]CDHU_AGO23!A:F,2,FALSE),B58="DNIT_SV_JUL23",VLOOKUP(C58,[12]DNIT_SV_JUL23!A:F,2,FALSE),B58="DNIT_MAT_JUL23",VLOOKUP(C58,[12]DNIT_MAT_JUL23!A:F,2,FALSE),B58="SIN_SV_SET23",VLOOKUP(C58,[12]SIN_SV_SET23!G:L,2,FALSE),B58="SIN_INS_SET23",VLOOKUP(C58,[12]SIN_INS_SET23!A:F,2,FALSE),B58="COTAÇÃO",VLOOKUP(C58,[12]COTAÇÃO!$B:$G,3,FALSE))</f>
        <v>TÉCNICO ELETRICISTA</v>
      </c>
      <c r="M58" s="65" t="str" cm="1">
        <f t="array" ref="M58">_xlfn.IFS(B58="SAB_OSE_SET23",VLOOKUP(C58,[12]SAB_OSE_SET23!A:N,6,FALSE),B58="SAB_EPSA_SET23",VLOOKUP(C58,[12]SAB_EPSA_SET23!A:F,3,FALSE),B58="SAB_INS_SET23",VLOOKUP(C58,[12]SAB_INS_SET23!A:F,3,FALSE),B58="SIU_INF_JUL23",VLOOKUP(C58,[12]SIU_INF_JUL23!A:F,3,FALSE),B58="SIU_ED_JUL23",VLOOKUP(C58,[12]SIU_ED_JUL23!A:F,3,FALSE),B58="SIU_INS_JUL23",VLOOKUP(C58,[12]SIU_INS_JUL23!A:F,3,FALSE),B58="DER_JUN23",VLOOKUP(C58,[12]DER_JUN23!A:F,3,FALSE),B58="CDHU_AGO23",VLOOKUP(C58,[12]CDHU_AGO23!A:F,3,FALSE),B58="DNIT_SV_JUL23",VLOOKUP(C58,[12]DNIT_SV_JUL23!A:F,3,FALSE),B58="DNIT_MAT_JUL23",VLOOKUP(C58,[12]DNIT_MAT_JUL23!A:F,3,FALSE),B58="SIN_SV_SET23",VLOOKUP(C58,[12]SIN_SV_SET23!G:L,3,FALSE),B58="SIN_INS_SET23",VLOOKUP(C58,[12]SIN_INS_SET23!A:F,3,FALSE),B58="COTAÇÃO",VLOOKUP(C58,[12]COTAÇÃO!$B:$G,4,FALSE))</f>
        <v>H</v>
      </c>
      <c r="N58" s="66">
        <f t="shared" si="1135"/>
        <v>4.4000000000000004</v>
      </c>
      <c r="O58" s="66">
        <f t="shared" si="1136"/>
        <v>3.05</v>
      </c>
      <c r="P58" s="67">
        <f t="shared" si="300"/>
        <v>0</v>
      </c>
      <c r="Q58" s="68"/>
      <c r="R58" s="61">
        <f>R56*$I58</f>
        <v>4.4000000000000004</v>
      </c>
      <c r="S58" s="67"/>
      <c r="T58" s="61">
        <f t="shared" ref="T58" si="1183">T56*$I58</f>
        <v>0</v>
      </c>
      <c r="U58" s="67">
        <f t="shared" si="1138"/>
        <v>0</v>
      </c>
      <c r="V58" s="61">
        <f t="shared" ref="V58" si="1184">V56*$I58</f>
        <v>0</v>
      </c>
      <c r="W58" s="67">
        <f t="shared" si="1140"/>
        <v>0</v>
      </c>
      <c r="X58" s="61">
        <f t="shared" ref="X58" si="1185">X56*$I58</f>
        <v>0</v>
      </c>
      <c r="Y58" s="67">
        <f t="shared" si="1142"/>
        <v>0</v>
      </c>
      <c r="Z58" s="61">
        <f t="shared" ref="Z58" si="1186">Z56*$I58</f>
        <v>0</v>
      </c>
      <c r="AA58" s="67">
        <f t="shared" si="1144"/>
        <v>0</v>
      </c>
      <c r="AB58" s="61">
        <f t="shared" ref="AB58" si="1187">AB56*$I58</f>
        <v>0</v>
      </c>
      <c r="AC58" s="67">
        <f t="shared" si="1146"/>
        <v>0</v>
      </c>
      <c r="AD58" s="61">
        <f t="shared" ref="AD58" si="1188">AD56*$I58</f>
        <v>0</v>
      </c>
      <c r="AE58" s="67">
        <f t="shared" si="1148"/>
        <v>0</v>
      </c>
      <c r="AF58" s="61">
        <f t="shared" ref="AF58" si="1189">AF56*$I58</f>
        <v>0</v>
      </c>
      <c r="AG58" s="67">
        <f t="shared" si="1150"/>
        <v>0</v>
      </c>
      <c r="AH58" s="61">
        <f t="shared" ref="AH58" si="1190">AH56*$I58</f>
        <v>0</v>
      </c>
      <c r="AI58" s="67">
        <f t="shared" si="1152"/>
        <v>0</v>
      </c>
      <c r="AJ58" s="61">
        <f t="shared" ref="AJ58" si="1191">AJ56*$I58</f>
        <v>0</v>
      </c>
      <c r="AK58" s="67">
        <f t="shared" si="1154"/>
        <v>0</v>
      </c>
      <c r="AL58" s="61">
        <f t="shared" ref="AL58" si="1192">AL56*$I58</f>
        <v>0</v>
      </c>
      <c r="AM58" s="67">
        <f t="shared" si="1156"/>
        <v>0</v>
      </c>
      <c r="AN58" s="61">
        <f t="shared" ref="AN58" si="1193">AN56*$I58</f>
        <v>0</v>
      </c>
      <c r="AO58" s="67">
        <f t="shared" si="1158"/>
        <v>0</v>
      </c>
      <c r="AP58" s="61">
        <f t="shared" ref="AP58" si="1194">AP56*$I58</f>
        <v>0</v>
      </c>
      <c r="AQ58" s="67">
        <f t="shared" si="1160"/>
        <v>0</v>
      </c>
      <c r="AR58" s="61">
        <f t="shared" ref="AR58" si="1195">AR56*$I58</f>
        <v>0</v>
      </c>
      <c r="AS58" s="67">
        <f t="shared" si="1162"/>
        <v>0</v>
      </c>
      <c r="AT58" s="61">
        <f t="shared" ref="AT58" si="1196">AT56*$I58</f>
        <v>0</v>
      </c>
      <c r="AU58" s="67">
        <f t="shared" si="1164"/>
        <v>0</v>
      </c>
      <c r="AV58" s="61">
        <f t="shared" ref="AV58" si="1197">AV56*$I58</f>
        <v>0</v>
      </c>
      <c r="AW58" s="67">
        <f t="shared" si="1166"/>
        <v>0</v>
      </c>
      <c r="AX58" s="61">
        <f t="shared" ref="AX58" si="1198">AX56*$I58</f>
        <v>0</v>
      </c>
      <c r="AY58" s="67">
        <f t="shared" si="1168"/>
        <v>0</v>
      </c>
      <c r="AZ58" s="61">
        <f t="shared" ref="AZ58" si="1199">AZ56*$I58</f>
        <v>0</v>
      </c>
      <c r="BA58" s="67">
        <f t="shared" si="1170"/>
        <v>0</v>
      </c>
      <c r="BB58" s="61">
        <f t="shared" ref="BB58" si="1200">BB56*$I58</f>
        <v>0</v>
      </c>
      <c r="BC58" s="67">
        <f t="shared" si="1172"/>
        <v>0</v>
      </c>
      <c r="BD58" s="61">
        <f t="shared" ref="BD58" si="1201">BD56*$I58</f>
        <v>0</v>
      </c>
      <c r="BE58" s="67">
        <f t="shared" si="1174"/>
        <v>0</v>
      </c>
      <c r="BF58" s="61">
        <f t="shared" ref="BF58" si="1202">BF56*$I58</f>
        <v>0</v>
      </c>
      <c r="BG58" s="67">
        <f t="shared" si="1176"/>
        <v>0</v>
      </c>
      <c r="BH58" s="61">
        <f t="shared" ref="BH58" si="1203">BH56*$I58</f>
        <v>0</v>
      </c>
      <c r="BI58" s="67">
        <f t="shared" si="1178"/>
        <v>0</v>
      </c>
      <c r="BJ58" s="61">
        <f t="shared" ref="BJ58" si="1204">BJ56*$I58</f>
        <v>0</v>
      </c>
      <c r="BK58" s="67">
        <f t="shared" si="1180"/>
        <v>0</v>
      </c>
      <c r="BL58" s="61">
        <f t="shared" ref="BL58" si="1205">BL56*$I58</f>
        <v>0</v>
      </c>
      <c r="BM58" s="67">
        <f t="shared" si="1182"/>
        <v>0</v>
      </c>
    </row>
    <row r="59" spans="1:65" s="47" customFormat="1" x14ac:dyDescent="0.25">
      <c r="A59" s="58" t="s">
        <v>26</v>
      </c>
      <c r="B59" s="59" t="s">
        <v>28</v>
      </c>
      <c r="C59" s="59" t="s">
        <v>39</v>
      </c>
      <c r="D59" s="60" cm="1">
        <f t="array" ref="D59">_xlfn.IFS($B59="SAB_OSE_SET23",$A$440,$B59="SAB_EPSA_SET23",$A$442,$B59="SAB_INS_SET23",$A$444,$B59="SIU_INF_JUL23",$A$446,$B59="SIU_ED_JUL23",$A$447,$B59="DER_JUN23",$A$448,$B59="CDHU_AGO23",$A$449,$B59="SIN_SV_SET23",$A$450,$B59="SIN_INS_SET23",$A$451,$B59="COTAÇÃO",0)</f>
        <v>0</v>
      </c>
      <c r="E59" s="60" cm="1">
        <f t="array" ref="E59">_xlfn.IFS($B59="SAB_OSE_SET23",$A$441,$B59="SAB_EPSA_SET23",$A$443,$B59="SAB_INS_SET23",$A$445,$B59="SIU_INF_JUL23",0,$B59="SIU_ED_JUL23",0,$B59="DER_JUN23",0,$B59="CDHU_AGO23",0,$B59="SIN_SV_SET23",0,$B59="SIN_INS_SET23",0,$B59="COTAÇÃO",0)</f>
        <v>0</v>
      </c>
      <c r="F59" s="60" cm="1">
        <f t="array" ref="F59">_xlfn.IFS($B59="SAB_OSE_SET23",0,$B59="SAB_EPSA_SET23",0,AND($B59="SAB_INS_SET23",$A59="MAT")=TRUE,$A$454,AND($B59="SAB_INS_SET23",$A59&lt;&gt;"MAT")=TRUE,$A$453,AND($B59="SIU_INF_JUL23",$A59="MAT")=TRUE,$A$454,AND($B59="SIU_INF_JUL23",$A59&lt;&gt;"MAT")=TRUE,$A$453,AND($B59="SIU_ED_JUL23",$A59="MAT")=TRUE,$A$454,AND($B59="SIU_ED_JUL23",$A59&lt;&gt;"MAT")=TRUE,$A$453,$B59="DER_JUN23",0,$B59="CDHU_AGO23",0,AND($B59="SIN_SV_SET23",$A59="MAT")=TRUE,$A$454,AND($B59="SIN_SV_SET23",$A59&lt;&gt;"MAT")=TRUE,$A$453,AND($B59="SIN_INS_SET23",$A59="MAT")=TRUE,$A$454,AND($B59="SIN_INS_SET23",$A59&lt;&gt;"MAT")=TRUE,$A$453,AND($B59="COTAÇÃO",$A59="MAT")=TRUE,$A$454,AND($B59="COTAÇÃO",$A59&lt;&gt;"MAT")=TRUE,$A$453)</f>
        <v>0.28000000000000003</v>
      </c>
      <c r="G59" s="60" cm="1">
        <f t="array" ref="G59">_xlfn.IFS($B59="SAB_OSE_SET23",0,$B59="SAB_EPSA_SET23",0,AND($B59="SAB_INS_SET23",$A59="MO")=TRUE,$A$455,AND($B59="SAB_INS_SET23",$A59&lt;&gt;"MO")=TRUE,0,AND($B59="SIU_INF_JUL23",$A59="MO")=TRUE,$A$455,AND($B59="SIU_INF_JUL23",$A59&lt;&gt;"MO")=TRUE,0,AND($B59="SIU_ED_JUL23",$A59="MO")=TRUE,$A$455,AND($B59="SIU_ED_JUL23",$A59&lt;&gt;"MO")=TRUE,0,$B59="DER_JUN23",0,$B59="CDHU_AGO23",0,AND($B59="SIN_SV_SET23",$A59="MO")=TRUE,$A$455,AND($B59="SIN_SV_SET23",$A59&lt;&gt;"MO")=TRUE,0,AND($B59="SIN_INS_SET23",$A59="MO")=TRUE,$A$455,AND($B59="SIN_INS_SET23",$A59&lt;&gt;"MO")=TRUE,0,AND($B59="COTAÇÃO",$A59="MO")=TRUE,$A$455,AND($B59="COTAÇÃO",$A59&lt;&gt;"MO")=TRUE,0)</f>
        <v>1.72</v>
      </c>
      <c r="H59" s="61" cm="1">
        <f t="array" ref="H59">ROUND(_xlfn.IFS(B59="SAB_OSE_SET23",VLOOKUP(C59,[12]SAB_OSE_SET23!A:N,7,FALSE),B59="SAB_EPSA_SET23",VLOOKUP(C59,[12]SAB_EPSA_SET23!A:F,4,FALSE),B59="SAB_INS_SET23",VLOOKUP(C59,[12]SAB_INS_SET23!A:F,4,FALSE),B59="SIU_INF_JUL23",VLOOKUP(C59,[12]SIU_INF_JUL23!A:F,4,FALSE),B59="SIU_ED_JUL23",VLOOKUP(C59,[12]SIU_ED_JUL23!A:F,4,FALSE),B59="SIU_INS_JUL23",VLOOKUP(C59,[12]SIU_INS_JUL23!A:F,4,FALSE),B59="DER_JUN23",VLOOKUP(C59,[12]DER_JUN23!A:F,4,FALSE),B59="CDHU_AGO23",VLOOKUP(C59,[12]CDHU_AGO23!A:F,4,FALSE),B59="DNIT_SV_JUL23",VLOOKUP(C59,[12]DNIT_SV_JUL23!A:F,4,FALSE),B59="DNIT_MAT_JUL23",VLOOKUP(C59,[12]DNIT_MAT_JUL23!A:F,4,FALSE),B59="SIN_SV_SET23",VLOOKUP(C59,[12]SIN_SV_SET23!G:L,5,FALSE),B59="SIN_INS_SET23",VLOOKUP(C59,[12]SIN_INS_SET23!A:F,5,FALSE),B59="COTAÇÃO",VLOOKUP(C59,[12]COTAÇÃO!$B:$G,6,FALSE))*(1+F59)*(1+G59),2)</f>
        <v>51.88</v>
      </c>
      <c r="I59" s="62">
        <v>0.28000000000000003</v>
      </c>
      <c r="J59" s="39"/>
      <c r="K59" s="63"/>
      <c r="L59" s="64" t="str" cm="1">
        <f t="array" ref="L59">_xlfn.IFS(B59="SAB_OSE_SET23",VLOOKUP(C59,[12]SAB_OSE_SET23!A:N,5,FALSE),B59="SAB_EPSA_SET23",VLOOKUP(C59,[12]SAB_EPSA_SET23!A:F,2,FALSE),B59="SAB_INS_SET23",VLOOKUP(C59,[12]SAB_INS_SET23!A:F,2,FALSE),B59="SIU_INF_JUL23",VLOOKUP(C59,[12]SIU_INF_JUL23!A:F,2,FALSE),B59="SIU_ED_JUL23",VLOOKUP(C59,[12]SIU_ED_JUL23!A:F,2,FALSE),B59="SIU_INS_JUL23",VLOOKUP(C59,[12]SIU_INS_JUL23!A:F,2,FALSE),B59="DER_JUN23",VLOOKUP(C59,[12]DER_JUN23!A:F,2,FALSE),B59="CDHU_AGO23",VLOOKUP(C59,[12]CDHU_AGO23!A:F,2,FALSE),B59="DNIT_SV_JUL23",VLOOKUP(C59,[12]DNIT_SV_JUL23!A:F,2,FALSE),B59="DNIT_MAT_JUL23",VLOOKUP(C59,[12]DNIT_MAT_JUL23!A:F,2,FALSE),B59="SIN_SV_SET23",VLOOKUP(C59,[12]SIN_SV_SET23!G:L,2,FALSE),B59="SIN_INS_SET23",VLOOKUP(C59,[12]SIN_INS_SET23!A:F,2,FALSE),B59="COTAÇÃO",VLOOKUP(C59,[12]COTAÇÃO!$B:$G,3,FALSE))</f>
        <v>ELETRICISTA</v>
      </c>
      <c r="M59" s="65" t="str" cm="1">
        <f t="array" ref="M59">_xlfn.IFS(B59="SAB_OSE_SET23",VLOOKUP(C59,[12]SAB_OSE_SET23!A:N,6,FALSE),B59="SAB_EPSA_SET23",VLOOKUP(C59,[12]SAB_EPSA_SET23!A:F,3,FALSE),B59="SAB_INS_SET23",VLOOKUP(C59,[12]SAB_INS_SET23!A:F,3,FALSE),B59="SIU_INF_JUL23",VLOOKUP(C59,[12]SIU_INF_JUL23!A:F,3,FALSE),B59="SIU_ED_JUL23",VLOOKUP(C59,[12]SIU_ED_JUL23!A:F,3,FALSE),B59="SIU_INS_JUL23",VLOOKUP(C59,[12]SIU_INS_JUL23!A:F,3,FALSE),B59="DER_JUN23",VLOOKUP(C59,[12]DER_JUN23!A:F,3,FALSE),B59="CDHU_AGO23",VLOOKUP(C59,[12]CDHU_AGO23!A:F,3,FALSE),B59="DNIT_SV_JUL23",VLOOKUP(C59,[12]DNIT_SV_JUL23!A:F,3,FALSE),B59="DNIT_MAT_JUL23",VLOOKUP(C59,[12]DNIT_MAT_JUL23!A:F,3,FALSE),B59="SIN_SV_SET23",VLOOKUP(C59,[12]SIN_SV_SET23!G:L,3,FALSE),B59="SIN_INS_SET23",VLOOKUP(C59,[12]SIN_INS_SET23!A:F,3,FALSE),B59="COTAÇÃO",VLOOKUP(C59,[12]COTAÇÃO!$B:$G,4,FALSE))</f>
        <v>H</v>
      </c>
      <c r="N59" s="66">
        <f t="shared" si="1135"/>
        <v>30.800000000000004</v>
      </c>
      <c r="O59" s="66">
        <f t="shared" si="1136"/>
        <v>14.53</v>
      </c>
      <c r="P59" s="67">
        <f t="shared" si="300"/>
        <v>0</v>
      </c>
      <c r="Q59" s="68"/>
      <c r="R59" s="61">
        <f>R56*$I59</f>
        <v>30.800000000000004</v>
      </c>
      <c r="S59" s="67"/>
      <c r="T59" s="61">
        <f t="shared" ref="T59" si="1206">T56*$I59</f>
        <v>0</v>
      </c>
      <c r="U59" s="67">
        <f t="shared" si="1138"/>
        <v>0</v>
      </c>
      <c r="V59" s="61">
        <f t="shared" ref="V59" si="1207">V56*$I59</f>
        <v>0</v>
      </c>
      <c r="W59" s="67">
        <f t="shared" si="1140"/>
        <v>0</v>
      </c>
      <c r="X59" s="61">
        <f t="shared" ref="X59" si="1208">X56*$I59</f>
        <v>0</v>
      </c>
      <c r="Y59" s="67">
        <f t="shared" si="1142"/>
        <v>0</v>
      </c>
      <c r="Z59" s="61">
        <f t="shared" ref="Z59" si="1209">Z56*$I59</f>
        <v>0</v>
      </c>
      <c r="AA59" s="67">
        <f t="shared" si="1144"/>
        <v>0</v>
      </c>
      <c r="AB59" s="61">
        <f t="shared" ref="AB59" si="1210">AB56*$I59</f>
        <v>0</v>
      </c>
      <c r="AC59" s="67">
        <f t="shared" si="1146"/>
        <v>0</v>
      </c>
      <c r="AD59" s="61">
        <f t="shared" ref="AD59" si="1211">AD56*$I59</f>
        <v>0</v>
      </c>
      <c r="AE59" s="67">
        <f t="shared" si="1148"/>
        <v>0</v>
      </c>
      <c r="AF59" s="61">
        <f t="shared" ref="AF59" si="1212">AF56*$I59</f>
        <v>0</v>
      </c>
      <c r="AG59" s="67">
        <f t="shared" si="1150"/>
        <v>0</v>
      </c>
      <c r="AH59" s="61">
        <f t="shared" ref="AH59" si="1213">AH56*$I59</f>
        <v>0</v>
      </c>
      <c r="AI59" s="67">
        <f t="shared" si="1152"/>
        <v>0</v>
      </c>
      <c r="AJ59" s="61">
        <f t="shared" ref="AJ59" si="1214">AJ56*$I59</f>
        <v>0</v>
      </c>
      <c r="AK59" s="67">
        <f t="shared" si="1154"/>
        <v>0</v>
      </c>
      <c r="AL59" s="61">
        <f t="shared" ref="AL59" si="1215">AL56*$I59</f>
        <v>0</v>
      </c>
      <c r="AM59" s="67">
        <f t="shared" si="1156"/>
        <v>0</v>
      </c>
      <c r="AN59" s="61">
        <f t="shared" ref="AN59" si="1216">AN56*$I59</f>
        <v>0</v>
      </c>
      <c r="AO59" s="67">
        <f t="shared" si="1158"/>
        <v>0</v>
      </c>
      <c r="AP59" s="61">
        <f t="shared" ref="AP59" si="1217">AP56*$I59</f>
        <v>0</v>
      </c>
      <c r="AQ59" s="67">
        <f t="shared" si="1160"/>
        <v>0</v>
      </c>
      <c r="AR59" s="61">
        <f t="shared" ref="AR59" si="1218">AR56*$I59</f>
        <v>0</v>
      </c>
      <c r="AS59" s="67">
        <f t="shared" si="1162"/>
        <v>0</v>
      </c>
      <c r="AT59" s="61">
        <f t="shared" ref="AT59" si="1219">AT56*$I59</f>
        <v>0</v>
      </c>
      <c r="AU59" s="67">
        <f t="shared" si="1164"/>
        <v>0</v>
      </c>
      <c r="AV59" s="61">
        <f t="shared" ref="AV59" si="1220">AV56*$I59</f>
        <v>0</v>
      </c>
      <c r="AW59" s="67">
        <f t="shared" si="1166"/>
        <v>0</v>
      </c>
      <c r="AX59" s="61">
        <f t="shared" ref="AX59" si="1221">AX56*$I59</f>
        <v>0</v>
      </c>
      <c r="AY59" s="67">
        <f t="shared" si="1168"/>
        <v>0</v>
      </c>
      <c r="AZ59" s="61">
        <f t="shared" ref="AZ59" si="1222">AZ56*$I59</f>
        <v>0</v>
      </c>
      <c r="BA59" s="67">
        <f t="shared" si="1170"/>
        <v>0</v>
      </c>
      <c r="BB59" s="61">
        <f t="shared" ref="BB59" si="1223">BB56*$I59</f>
        <v>0</v>
      </c>
      <c r="BC59" s="67">
        <f t="shared" si="1172"/>
        <v>0</v>
      </c>
      <c r="BD59" s="61">
        <f t="shared" ref="BD59" si="1224">BD56*$I59</f>
        <v>0</v>
      </c>
      <c r="BE59" s="67">
        <f t="shared" si="1174"/>
        <v>0</v>
      </c>
      <c r="BF59" s="61">
        <f t="shared" ref="BF59" si="1225">BF56*$I59</f>
        <v>0</v>
      </c>
      <c r="BG59" s="67">
        <f t="shared" si="1176"/>
        <v>0</v>
      </c>
      <c r="BH59" s="61">
        <f t="shared" ref="BH59" si="1226">BH56*$I59</f>
        <v>0</v>
      </c>
      <c r="BI59" s="67">
        <f t="shared" si="1178"/>
        <v>0</v>
      </c>
      <c r="BJ59" s="61">
        <f t="shared" ref="BJ59" si="1227">BJ56*$I59</f>
        <v>0</v>
      </c>
      <c r="BK59" s="67">
        <f t="shared" si="1180"/>
        <v>0</v>
      </c>
      <c r="BL59" s="61">
        <f t="shared" ref="BL59" si="1228">BL56*$I59</f>
        <v>0</v>
      </c>
      <c r="BM59" s="67">
        <f t="shared" si="1182"/>
        <v>0</v>
      </c>
    </row>
    <row r="60" spans="1:65" s="47" customFormat="1" x14ac:dyDescent="0.25">
      <c r="A60" s="58" t="s">
        <v>26</v>
      </c>
      <c r="B60" s="59" t="s">
        <v>28</v>
      </c>
      <c r="C60" s="59" t="s">
        <v>53</v>
      </c>
      <c r="D60" s="60" cm="1">
        <f t="array" ref="D60">_xlfn.IFS($B60="SAB_OSE_SET23",$A$440,$B60="SAB_EPSA_SET23",$A$442,$B60="SAB_INS_SET23",$A$444,$B60="SIU_INF_JUL23",$A$446,$B60="SIU_ED_JUL23",$A$447,$B60="DER_JUN23",$A$448,$B60="CDHU_AGO23",$A$449,$B60="SIN_SV_SET23",$A$450,$B60="SIN_INS_SET23",$A$451,$B60="COTAÇÃO",0)</f>
        <v>0</v>
      </c>
      <c r="E60" s="60" cm="1">
        <f t="array" ref="E60">_xlfn.IFS($B60="SAB_OSE_SET23",$A$441,$B60="SAB_EPSA_SET23",$A$443,$B60="SAB_INS_SET23",$A$445,$B60="SIU_INF_JUL23",0,$B60="SIU_ED_JUL23",0,$B60="DER_JUN23",0,$B60="CDHU_AGO23",0,$B60="SIN_SV_SET23",0,$B60="SIN_INS_SET23",0,$B60="COTAÇÃO",0)</f>
        <v>0</v>
      </c>
      <c r="F60" s="60" cm="1">
        <f t="array" ref="F60">_xlfn.IFS($B60="SAB_OSE_SET23",0,$B60="SAB_EPSA_SET23",0,AND($B60="SAB_INS_SET23",$A60="MAT")=TRUE,$A$454,AND($B60="SAB_INS_SET23",$A60&lt;&gt;"MAT")=TRUE,$A$453,AND($B60="SIU_INF_JUL23",$A60="MAT")=TRUE,$A$454,AND($B60="SIU_INF_JUL23",$A60&lt;&gt;"MAT")=TRUE,$A$453,AND($B60="SIU_ED_JUL23",$A60="MAT")=TRUE,$A$454,AND($B60="SIU_ED_JUL23",$A60&lt;&gt;"MAT")=TRUE,$A$453,$B60="DER_JUN23",0,$B60="CDHU_AGO23",0,AND($B60="SIN_SV_SET23",$A60="MAT")=TRUE,$A$454,AND($B60="SIN_SV_SET23",$A60&lt;&gt;"MAT")=TRUE,$A$453,AND($B60="SIN_INS_SET23",$A60="MAT")=TRUE,$A$454,AND($B60="SIN_INS_SET23",$A60&lt;&gt;"MAT")=TRUE,$A$453,AND($B60="COTAÇÃO",$A60="MAT")=TRUE,$A$454,AND($B60="COTAÇÃO",$A60&lt;&gt;"MAT")=TRUE,$A$453)</f>
        <v>0.28000000000000003</v>
      </c>
      <c r="G60" s="60" cm="1">
        <f t="array" ref="G60">_xlfn.IFS($B60="SAB_OSE_SET23",0,$B60="SAB_EPSA_SET23",0,AND($B60="SAB_INS_SET23",$A60="MO")=TRUE,$A$455,AND($B60="SAB_INS_SET23",$A60&lt;&gt;"MO")=TRUE,0,AND($B60="SIU_INF_JUL23",$A60="MO")=TRUE,$A$455,AND($B60="SIU_INF_JUL23",$A60&lt;&gt;"MO")=TRUE,0,AND($B60="SIU_ED_JUL23",$A60="MO")=TRUE,$A$455,AND($B60="SIU_ED_JUL23",$A60&lt;&gt;"MO")=TRUE,0,$B60="DER_JUN23",0,$B60="CDHU_AGO23",0,AND($B60="SIN_SV_SET23",$A60="MO")=TRUE,$A$455,AND($B60="SIN_SV_SET23",$A60&lt;&gt;"MO")=TRUE,0,AND($B60="SIN_INS_SET23",$A60="MO")=TRUE,$A$455,AND($B60="SIN_INS_SET23",$A60&lt;&gt;"MO")=TRUE,0,AND($B60="COTAÇÃO",$A60="MO")=TRUE,$A$455,AND($B60="COTAÇÃO",$A60&lt;&gt;"MO")=TRUE,0)</f>
        <v>1.72</v>
      </c>
      <c r="H60" s="61" cm="1">
        <f t="array" ref="H60">ROUND(_xlfn.IFS(B60="SAB_OSE_SET23",VLOOKUP(C60,[12]SAB_OSE_SET23!A:N,7,FALSE),B60="SAB_EPSA_SET23",VLOOKUP(C60,[12]SAB_EPSA_SET23!A:F,4,FALSE),B60="SAB_INS_SET23",VLOOKUP(C60,[12]SAB_INS_SET23!A:F,4,FALSE),B60="SIU_INF_JUL23",VLOOKUP(C60,[12]SIU_INF_JUL23!A:F,4,FALSE),B60="SIU_ED_JUL23",VLOOKUP(C60,[12]SIU_ED_JUL23!A:F,4,FALSE),B60="SIU_INS_JUL23",VLOOKUP(C60,[12]SIU_INS_JUL23!A:F,4,FALSE),B60="DER_JUN23",VLOOKUP(C60,[12]DER_JUN23!A:F,4,FALSE),B60="CDHU_AGO23",VLOOKUP(C60,[12]CDHU_AGO23!A:F,4,FALSE),B60="DNIT_SV_JUL23",VLOOKUP(C60,[12]DNIT_SV_JUL23!A:F,4,FALSE),B60="DNIT_MAT_JUL23",VLOOKUP(C60,[12]DNIT_MAT_JUL23!A:F,4,FALSE),B60="SIN_SV_SET23",VLOOKUP(C60,[12]SIN_SV_SET23!G:L,5,FALSE),B60="SIN_INS_SET23",VLOOKUP(C60,[12]SIN_INS_SET23!A:F,5,FALSE),B60="COTAÇÃO",VLOOKUP(C60,[12]COTAÇÃO!$B:$G,6,FALSE))*(1+F60)*(1+G60),2)</f>
        <v>42.02</v>
      </c>
      <c r="I60" s="62">
        <v>0.02</v>
      </c>
      <c r="J60" s="39"/>
      <c r="K60" s="63"/>
      <c r="L60" s="64" t="str" cm="1">
        <f t="array" ref="L60">_xlfn.IFS(B60="SAB_OSE_SET23",VLOOKUP(C60,[12]SAB_OSE_SET23!A:N,5,FALSE),B60="SAB_EPSA_SET23",VLOOKUP(C60,[12]SAB_EPSA_SET23!A:F,2,FALSE),B60="SAB_INS_SET23",VLOOKUP(C60,[12]SAB_INS_SET23!A:F,2,FALSE),B60="SIU_INF_JUL23",VLOOKUP(C60,[12]SIU_INF_JUL23!A:F,2,FALSE),B60="SIU_ED_JUL23",VLOOKUP(C60,[12]SIU_ED_JUL23!A:F,2,FALSE),B60="SIU_INS_JUL23",VLOOKUP(C60,[12]SIU_INS_JUL23!A:F,2,FALSE),B60="DER_JUN23",VLOOKUP(C60,[12]DER_JUN23!A:F,2,FALSE),B60="CDHU_AGO23",VLOOKUP(C60,[12]CDHU_AGO23!A:F,2,FALSE),B60="DNIT_SV_JUL23",VLOOKUP(C60,[12]DNIT_SV_JUL23!A:F,2,FALSE),B60="DNIT_MAT_JUL23",VLOOKUP(C60,[12]DNIT_MAT_JUL23!A:F,2,FALSE),B60="SIN_SV_SET23",VLOOKUP(C60,[12]SIN_SV_SET23!G:L,2,FALSE),B60="SIN_INS_SET23",VLOOKUP(C60,[12]SIN_INS_SET23!A:F,2,FALSE),B60="COTAÇÃO",VLOOKUP(C60,[12]COTAÇÃO!$B:$G,3,FALSE))</f>
        <v>MOTORISTA</v>
      </c>
      <c r="M60" s="65" t="str" cm="1">
        <f t="array" ref="M60">_xlfn.IFS(B60="SAB_OSE_SET23",VLOOKUP(C60,[12]SAB_OSE_SET23!A:N,6,FALSE),B60="SAB_EPSA_SET23",VLOOKUP(C60,[12]SAB_EPSA_SET23!A:F,3,FALSE),B60="SAB_INS_SET23",VLOOKUP(C60,[12]SAB_INS_SET23!A:F,3,FALSE),B60="SIU_INF_JUL23",VLOOKUP(C60,[12]SIU_INF_JUL23!A:F,3,FALSE),B60="SIU_ED_JUL23",VLOOKUP(C60,[12]SIU_ED_JUL23!A:F,3,FALSE),B60="SIU_INS_JUL23",VLOOKUP(C60,[12]SIU_INS_JUL23!A:F,3,FALSE),B60="DER_JUN23",VLOOKUP(C60,[12]DER_JUN23!A:F,3,FALSE),B60="CDHU_AGO23",VLOOKUP(C60,[12]CDHU_AGO23!A:F,3,FALSE),B60="DNIT_SV_JUL23",VLOOKUP(C60,[12]DNIT_SV_JUL23!A:F,3,FALSE),B60="DNIT_MAT_JUL23",VLOOKUP(C60,[12]DNIT_MAT_JUL23!A:F,3,FALSE),B60="SIN_SV_SET23",VLOOKUP(C60,[12]SIN_SV_SET23!G:L,3,FALSE),B60="SIN_INS_SET23",VLOOKUP(C60,[12]SIN_INS_SET23!A:F,3,FALSE),B60="COTAÇÃO",VLOOKUP(C60,[12]COTAÇÃO!$B:$G,4,FALSE))</f>
        <v>H</v>
      </c>
      <c r="N60" s="66">
        <f t="shared" si="1135"/>
        <v>2.2000000000000002</v>
      </c>
      <c r="O60" s="66">
        <f t="shared" si="1136"/>
        <v>0.84</v>
      </c>
      <c r="P60" s="67">
        <f t="shared" si="300"/>
        <v>0</v>
      </c>
      <c r="Q60" s="68"/>
      <c r="R60" s="61">
        <f>R56*$I60</f>
        <v>2.2000000000000002</v>
      </c>
      <c r="S60" s="67"/>
      <c r="T60" s="61">
        <f t="shared" ref="T60" si="1229">T56*$I60</f>
        <v>0</v>
      </c>
      <c r="U60" s="67">
        <f t="shared" si="1138"/>
        <v>0</v>
      </c>
      <c r="V60" s="61">
        <f t="shared" ref="V60" si="1230">V56*$I60</f>
        <v>0</v>
      </c>
      <c r="W60" s="67">
        <f t="shared" si="1140"/>
        <v>0</v>
      </c>
      <c r="X60" s="61">
        <f t="shared" ref="X60" si="1231">X56*$I60</f>
        <v>0</v>
      </c>
      <c r="Y60" s="67">
        <f t="shared" si="1142"/>
        <v>0</v>
      </c>
      <c r="Z60" s="61">
        <f t="shared" ref="Z60" si="1232">Z56*$I60</f>
        <v>0</v>
      </c>
      <c r="AA60" s="67">
        <f t="shared" si="1144"/>
        <v>0</v>
      </c>
      <c r="AB60" s="61">
        <f t="shared" ref="AB60" si="1233">AB56*$I60</f>
        <v>0</v>
      </c>
      <c r="AC60" s="67">
        <f t="shared" si="1146"/>
        <v>0</v>
      </c>
      <c r="AD60" s="61">
        <f t="shared" ref="AD60" si="1234">AD56*$I60</f>
        <v>0</v>
      </c>
      <c r="AE60" s="67">
        <f t="shared" si="1148"/>
        <v>0</v>
      </c>
      <c r="AF60" s="61">
        <f t="shared" ref="AF60" si="1235">AF56*$I60</f>
        <v>0</v>
      </c>
      <c r="AG60" s="67">
        <f t="shared" si="1150"/>
        <v>0</v>
      </c>
      <c r="AH60" s="61">
        <f t="shared" ref="AH60" si="1236">AH56*$I60</f>
        <v>0</v>
      </c>
      <c r="AI60" s="67">
        <f t="shared" si="1152"/>
        <v>0</v>
      </c>
      <c r="AJ60" s="61">
        <f t="shared" ref="AJ60" si="1237">AJ56*$I60</f>
        <v>0</v>
      </c>
      <c r="AK60" s="67">
        <f t="shared" si="1154"/>
        <v>0</v>
      </c>
      <c r="AL60" s="61">
        <f t="shared" ref="AL60" si="1238">AL56*$I60</f>
        <v>0</v>
      </c>
      <c r="AM60" s="67">
        <f t="shared" si="1156"/>
        <v>0</v>
      </c>
      <c r="AN60" s="61">
        <f t="shared" ref="AN60" si="1239">AN56*$I60</f>
        <v>0</v>
      </c>
      <c r="AO60" s="67">
        <f t="shared" si="1158"/>
        <v>0</v>
      </c>
      <c r="AP60" s="61">
        <f t="shared" ref="AP60" si="1240">AP56*$I60</f>
        <v>0</v>
      </c>
      <c r="AQ60" s="67">
        <f t="shared" si="1160"/>
        <v>0</v>
      </c>
      <c r="AR60" s="61">
        <f t="shared" ref="AR60" si="1241">AR56*$I60</f>
        <v>0</v>
      </c>
      <c r="AS60" s="67">
        <f t="shared" si="1162"/>
        <v>0</v>
      </c>
      <c r="AT60" s="61">
        <f t="shared" ref="AT60" si="1242">AT56*$I60</f>
        <v>0</v>
      </c>
      <c r="AU60" s="67">
        <f t="shared" si="1164"/>
        <v>0</v>
      </c>
      <c r="AV60" s="61">
        <f t="shared" ref="AV60" si="1243">AV56*$I60</f>
        <v>0</v>
      </c>
      <c r="AW60" s="67">
        <f t="shared" si="1166"/>
        <v>0</v>
      </c>
      <c r="AX60" s="61">
        <f t="shared" ref="AX60" si="1244">AX56*$I60</f>
        <v>0</v>
      </c>
      <c r="AY60" s="67">
        <f t="shared" si="1168"/>
        <v>0</v>
      </c>
      <c r="AZ60" s="61">
        <f t="shared" ref="AZ60" si="1245">AZ56*$I60</f>
        <v>0</v>
      </c>
      <c r="BA60" s="67">
        <f t="shared" si="1170"/>
        <v>0</v>
      </c>
      <c r="BB60" s="61">
        <f t="shared" ref="BB60" si="1246">BB56*$I60</f>
        <v>0</v>
      </c>
      <c r="BC60" s="67">
        <f t="shared" si="1172"/>
        <v>0</v>
      </c>
      <c r="BD60" s="61">
        <f t="shared" ref="BD60" si="1247">BD56*$I60</f>
        <v>0</v>
      </c>
      <c r="BE60" s="67">
        <f t="shared" si="1174"/>
        <v>0</v>
      </c>
      <c r="BF60" s="61">
        <f t="shared" ref="BF60" si="1248">BF56*$I60</f>
        <v>0</v>
      </c>
      <c r="BG60" s="67">
        <f t="shared" si="1176"/>
        <v>0</v>
      </c>
      <c r="BH60" s="61">
        <f t="shared" ref="BH60" si="1249">BH56*$I60</f>
        <v>0</v>
      </c>
      <c r="BI60" s="67">
        <f t="shared" si="1178"/>
        <v>0</v>
      </c>
      <c r="BJ60" s="61">
        <f t="shared" ref="BJ60" si="1250">BJ56*$I60</f>
        <v>0</v>
      </c>
      <c r="BK60" s="67">
        <f t="shared" si="1180"/>
        <v>0</v>
      </c>
      <c r="BL60" s="61">
        <f t="shared" ref="BL60" si="1251">BL56*$I60</f>
        <v>0</v>
      </c>
      <c r="BM60" s="67">
        <f t="shared" si="1182"/>
        <v>0</v>
      </c>
    </row>
    <row r="61" spans="1:65" s="47" customFormat="1" ht="30" x14ac:dyDescent="0.25">
      <c r="A61" s="58" t="s">
        <v>30</v>
      </c>
      <c r="B61" s="59" t="s">
        <v>28</v>
      </c>
      <c r="C61" s="59" t="s">
        <v>56</v>
      </c>
      <c r="D61" s="60" cm="1">
        <f t="array" ref="D61">_xlfn.IFS($B61="SAB_OSE_SET23",$A$440,$B61="SAB_EPSA_SET23",$A$442,$B61="SAB_INS_SET23",$A$444,$B61="SIU_INF_JUL23",$A$446,$B61="SIU_ED_JUL23",$A$447,$B61="DER_JUN23",$A$448,$B61="CDHU_AGO23",$A$449,$B61="SIN_SV_SET23",$A$450,$B61="SIN_INS_SET23",$A$451,$B61="COTAÇÃO",0)</f>
        <v>0</v>
      </c>
      <c r="E61" s="60" cm="1">
        <f t="array" ref="E61">_xlfn.IFS($B61="SAB_OSE_SET23",$A$441,$B61="SAB_EPSA_SET23",$A$443,$B61="SAB_INS_SET23",$A$445,$B61="SIU_INF_JUL23",0,$B61="SIU_ED_JUL23",0,$B61="DER_JUN23",0,$B61="CDHU_AGO23",0,$B61="SIN_SV_SET23",0,$B61="SIN_INS_SET23",0,$B61="COTAÇÃO",0)</f>
        <v>0</v>
      </c>
      <c r="F61" s="60" cm="1">
        <f t="array" ref="F61">_xlfn.IFS($B61="SAB_OSE_SET23",0,$B61="SAB_EPSA_SET23",0,AND($B61="SAB_INS_SET23",$A61="MAT")=TRUE,$A$454,AND($B61="SAB_INS_SET23",$A61&lt;&gt;"MAT")=TRUE,$A$453,AND($B61="SIU_INF_JUL23",$A61="MAT")=TRUE,$A$454,AND($B61="SIU_INF_JUL23",$A61&lt;&gt;"MAT")=TRUE,$A$453,AND($B61="SIU_ED_JUL23",$A61="MAT")=TRUE,$A$454,AND($B61="SIU_ED_JUL23",$A61&lt;&gt;"MAT")=TRUE,$A$453,$B61="DER_JUN23",0,$B61="CDHU_AGO23",0,AND($B61="SIN_SV_SET23",$A61="MAT")=TRUE,$A$454,AND($B61="SIN_SV_SET23",$A61&lt;&gt;"MAT")=TRUE,$A$453,AND($B61="SIN_INS_SET23",$A61="MAT")=TRUE,$A$454,AND($B61="SIN_INS_SET23",$A61&lt;&gt;"MAT")=TRUE,$A$453,AND($B61="COTAÇÃO",$A61="MAT")=TRUE,$A$454,AND($B61="COTAÇÃO",$A61&lt;&gt;"MAT")=TRUE,$A$453)</f>
        <v>0.28000000000000003</v>
      </c>
      <c r="G61" s="60" cm="1">
        <f t="array" ref="G61">_xlfn.IFS($B61="SAB_OSE_SET23",0,$B61="SAB_EPSA_SET23",0,AND($B61="SAB_INS_SET23",$A61="MO")=TRUE,$A$455,AND($B61="SAB_INS_SET23",$A61&lt;&gt;"MO")=TRUE,0,AND($B61="SIU_INF_JUL23",$A61="MO")=TRUE,$A$455,AND($B61="SIU_INF_JUL23",$A61&lt;&gt;"MO")=TRUE,0,AND($B61="SIU_ED_JUL23",$A61="MO")=TRUE,$A$455,AND($B61="SIU_ED_JUL23",$A61&lt;&gt;"MO")=TRUE,0,$B61="DER_JUN23",0,$B61="CDHU_AGO23",0,AND($B61="SIN_SV_SET23",$A61="MO")=TRUE,$A$455,AND($B61="SIN_SV_SET23",$A61&lt;&gt;"MO")=TRUE,0,AND($B61="SIN_INS_SET23",$A61="MO")=TRUE,$A$455,AND($B61="SIN_INS_SET23",$A61&lt;&gt;"MO")=TRUE,0,AND($B61="COTAÇÃO",$A61="MO")=TRUE,$A$455,AND($B61="COTAÇÃO",$A61&lt;&gt;"MO")=TRUE,0)</f>
        <v>0</v>
      </c>
      <c r="H61" s="61" cm="1">
        <f t="array" ref="H61">ROUND(_xlfn.IFS(B61="SAB_OSE_SET23",VLOOKUP(C61,[12]SAB_OSE_SET23!A:N,7,FALSE),B61="SAB_EPSA_SET23",VLOOKUP(C61,[12]SAB_EPSA_SET23!A:F,4,FALSE),B61="SAB_INS_SET23",VLOOKUP(C61,[12]SAB_INS_SET23!A:F,4,FALSE),B61="SIU_INF_JUL23",VLOOKUP(C61,[12]SIU_INF_JUL23!A:F,4,FALSE),B61="SIU_ED_JUL23",VLOOKUP(C61,[12]SIU_ED_JUL23!A:F,4,FALSE),B61="SIU_INS_JUL23",VLOOKUP(C61,[12]SIU_INS_JUL23!A:F,4,FALSE),B61="DER_JUN23",VLOOKUP(C61,[12]DER_JUN23!A:F,4,FALSE),B61="CDHU_AGO23",VLOOKUP(C61,[12]CDHU_AGO23!A:F,4,FALSE),B61="DNIT_SV_JUL23",VLOOKUP(C61,[12]DNIT_SV_JUL23!A:F,4,FALSE),B61="DNIT_MAT_JUL23",VLOOKUP(C61,[12]DNIT_MAT_JUL23!A:F,4,FALSE),B61="SIN_SV_SET23",VLOOKUP(C61,[12]SIN_SV_SET23!G:L,5,FALSE),B61="SIN_INS_SET23",VLOOKUP(C61,[12]SIN_INS_SET23!A:F,5,FALSE),B61="COTAÇÃO",VLOOKUP(C61,[12]COTAÇÃO!$B:$G,6,FALSE))*(1+F61)*(1+G61),2)</f>
        <v>310.69</v>
      </c>
      <c r="I61" s="62">
        <v>0.01</v>
      </c>
      <c r="J61" s="39"/>
      <c r="K61" s="63"/>
      <c r="L61" s="64" t="str" cm="1">
        <f t="array" ref="L61">_xlfn.IFS(B61="SAB_OSE_SET23",VLOOKUP(C61,[12]SAB_OSE_SET23!A:N,5,FALSE),B61="SAB_EPSA_SET23",VLOOKUP(C61,[12]SAB_EPSA_SET23!A:F,2,FALSE),B61="SAB_INS_SET23",VLOOKUP(C61,[12]SAB_INS_SET23!A:F,2,FALSE),B61="SIU_INF_JUL23",VLOOKUP(C61,[12]SIU_INF_JUL23!A:F,2,FALSE),B61="SIU_ED_JUL23",VLOOKUP(C61,[12]SIU_ED_JUL23!A:F,2,FALSE),B61="SIU_INS_JUL23",VLOOKUP(C61,[12]SIU_INS_JUL23!A:F,2,FALSE),B61="DER_JUN23",VLOOKUP(C61,[12]DER_JUN23!A:F,2,FALSE),B61="CDHU_AGO23",VLOOKUP(C61,[12]CDHU_AGO23!A:F,2,FALSE),B61="DNIT_SV_JUL23",VLOOKUP(C61,[12]DNIT_SV_JUL23!A:F,2,FALSE),B61="DNIT_MAT_JUL23",VLOOKUP(C61,[12]DNIT_MAT_JUL23!A:F,2,FALSE),B61="SIN_SV_SET23",VLOOKUP(C61,[12]SIN_SV_SET23!G:L,2,FALSE),B61="SIN_INS_SET23",VLOOKUP(C61,[12]SIN_INS_SET23!A:F,2,FALSE),B61="COTAÇÃO",VLOOKUP(C61,[12]COTAÇÃO!$B:$G,3,FALSE))</f>
        <v>CAMINHÃO - CARROCERIA FIXA ABERTA DE MADEIRA COM CAPACIDADE 9 T *190CV - COM GUINDASTE MUNCK 5 T</v>
      </c>
      <c r="M61" s="65" t="str" cm="1">
        <f t="array" ref="M61">_xlfn.IFS(B61="SAB_OSE_SET23",VLOOKUP(C61,[12]SAB_OSE_SET23!A:N,6,FALSE),B61="SAB_EPSA_SET23",VLOOKUP(C61,[12]SAB_EPSA_SET23!A:F,3,FALSE),B61="SAB_INS_SET23",VLOOKUP(C61,[12]SAB_INS_SET23!A:F,3,FALSE),B61="SIU_INF_JUL23",VLOOKUP(C61,[12]SIU_INF_JUL23!A:F,3,FALSE),B61="SIU_ED_JUL23",VLOOKUP(C61,[12]SIU_ED_JUL23!A:F,3,FALSE),B61="SIU_INS_JUL23",VLOOKUP(C61,[12]SIU_INS_JUL23!A:F,3,FALSE),B61="DER_JUN23",VLOOKUP(C61,[12]DER_JUN23!A:F,3,FALSE),B61="CDHU_AGO23",VLOOKUP(C61,[12]CDHU_AGO23!A:F,3,FALSE),B61="DNIT_SV_JUL23",VLOOKUP(C61,[12]DNIT_SV_JUL23!A:F,3,FALSE),B61="DNIT_MAT_JUL23",VLOOKUP(C61,[12]DNIT_MAT_JUL23!A:F,3,FALSE),B61="SIN_SV_SET23",VLOOKUP(C61,[12]SIN_SV_SET23!G:L,3,FALSE),B61="SIN_INS_SET23",VLOOKUP(C61,[12]SIN_INS_SET23!A:F,3,FALSE),B61="COTAÇÃO",VLOOKUP(C61,[12]COTAÇÃO!$B:$G,4,FALSE))</f>
        <v>H</v>
      </c>
      <c r="N61" s="66">
        <f t="shared" si="1135"/>
        <v>1.1000000000000001</v>
      </c>
      <c r="O61" s="66">
        <f t="shared" si="1136"/>
        <v>3.11</v>
      </c>
      <c r="P61" s="67">
        <f t="shared" si="300"/>
        <v>0</v>
      </c>
      <c r="Q61" s="68"/>
      <c r="R61" s="61">
        <f>R56*$I61</f>
        <v>1.1000000000000001</v>
      </c>
      <c r="S61" s="67"/>
      <c r="T61" s="61">
        <f t="shared" ref="T61" si="1252">T56*$I61</f>
        <v>0</v>
      </c>
      <c r="U61" s="67">
        <f t="shared" si="1138"/>
        <v>0</v>
      </c>
      <c r="V61" s="61">
        <f t="shared" ref="V61" si="1253">V56*$I61</f>
        <v>0</v>
      </c>
      <c r="W61" s="67">
        <f t="shared" si="1140"/>
        <v>0</v>
      </c>
      <c r="X61" s="61">
        <f t="shared" ref="X61" si="1254">X56*$I61</f>
        <v>0</v>
      </c>
      <c r="Y61" s="67">
        <f t="shared" si="1142"/>
        <v>0</v>
      </c>
      <c r="Z61" s="61">
        <f t="shared" ref="Z61" si="1255">Z56*$I61</f>
        <v>0</v>
      </c>
      <c r="AA61" s="67">
        <f t="shared" si="1144"/>
        <v>0</v>
      </c>
      <c r="AB61" s="61">
        <f t="shared" ref="AB61" si="1256">AB56*$I61</f>
        <v>0</v>
      </c>
      <c r="AC61" s="67">
        <f t="shared" si="1146"/>
        <v>0</v>
      </c>
      <c r="AD61" s="61">
        <f t="shared" ref="AD61" si="1257">AD56*$I61</f>
        <v>0</v>
      </c>
      <c r="AE61" s="67">
        <f t="shared" si="1148"/>
        <v>0</v>
      </c>
      <c r="AF61" s="61">
        <f t="shared" ref="AF61" si="1258">AF56*$I61</f>
        <v>0</v>
      </c>
      <c r="AG61" s="67">
        <f t="shared" si="1150"/>
        <v>0</v>
      </c>
      <c r="AH61" s="61">
        <f t="shared" ref="AH61" si="1259">AH56*$I61</f>
        <v>0</v>
      </c>
      <c r="AI61" s="67">
        <f t="shared" si="1152"/>
        <v>0</v>
      </c>
      <c r="AJ61" s="61">
        <f t="shared" ref="AJ61" si="1260">AJ56*$I61</f>
        <v>0</v>
      </c>
      <c r="AK61" s="67">
        <f t="shared" si="1154"/>
        <v>0</v>
      </c>
      <c r="AL61" s="61">
        <f t="shared" ref="AL61" si="1261">AL56*$I61</f>
        <v>0</v>
      </c>
      <c r="AM61" s="67">
        <f t="shared" si="1156"/>
        <v>0</v>
      </c>
      <c r="AN61" s="61">
        <f t="shared" ref="AN61" si="1262">AN56*$I61</f>
        <v>0</v>
      </c>
      <c r="AO61" s="67">
        <f t="shared" si="1158"/>
        <v>0</v>
      </c>
      <c r="AP61" s="61">
        <f t="shared" ref="AP61" si="1263">AP56*$I61</f>
        <v>0</v>
      </c>
      <c r="AQ61" s="67">
        <f t="shared" si="1160"/>
        <v>0</v>
      </c>
      <c r="AR61" s="61">
        <f t="shared" ref="AR61" si="1264">AR56*$I61</f>
        <v>0</v>
      </c>
      <c r="AS61" s="67">
        <f t="shared" si="1162"/>
        <v>0</v>
      </c>
      <c r="AT61" s="61">
        <f t="shared" ref="AT61" si="1265">AT56*$I61</f>
        <v>0</v>
      </c>
      <c r="AU61" s="67">
        <f t="shared" si="1164"/>
        <v>0</v>
      </c>
      <c r="AV61" s="61">
        <f t="shared" ref="AV61" si="1266">AV56*$I61</f>
        <v>0</v>
      </c>
      <c r="AW61" s="67">
        <f t="shared" si="1166"/>
        <v>0</v>
      </c>
      <c r="AX61" s="61">
        <f t="shared" ref="AX61" si="1267">AX56*$I61</f>
        <v>0</v>
      </c>
      <c r="AY61" s="67">
        <f t="shared" si="1168"/>
        <v>0</v>
      </c>
      <c r="AZ61" s="61">
        <f t="shared" ref="AZ61" si="1268">AZ56*$I61</f>
        <v>0</v>
      </c>
      <c r="BA61" s="67">
        <f t="shared" si="1170"/>
        <v>0</v>
      </c>
      <c r="BB61" s="61">
        <f t="shared" ref="BB61" si="1269">BB56*$I61</f>
        <v>0</v>
      </c>
      <c r="BC61" s="67">
        <f t="shared" si="1172"/>
        <v>0</v>
      </c>
      <c r="BD61" s="61">
        <f t="shared" ref="BD61" si="1270">BD56*$I61</f>
        <v>0</v>
      </c>
      <c r="BE61" s="67">
        <f t="shared" si="1174"/>
        <v>0</v>
      </c>
      <c r="BF61" s="61">
        <f t="shared" ref="BF61" si="1271">BF56*$I61</f>
        <v>0</v>
      </c>
      <c r="BG61" s="67">
        <f t="shared" si="1176"/>
        <v>0</v>
      </c>
      <c r="BH61" s="61">
        <f t="shared" ref="BH61" si="1272">BH56*$I61</f>
        <v>0</v>
      </c>
      <c r="BI61" s="67">
        <f t="shared" si="1178"/>
        <v>0</v>
      </c>
      <c r="BJ61" s="61">
        <f t="shared" ref="BJ61" si="1273">BJ56*$I61</f>
        <v>0</v>
      </c>
      <c r="BK61" s="67">
        <f t="shared" si="1180"/>
        <v>0</v>
      </c>
      <c r="BL61" s="61">
        <f t="shared" ref="BL61" si="1274">BL56*$I61</f>
        <v>0</v>
      </c>
      <c r="BM61" s="67">
        <f t="shared" si="1182"/>
        <v>0</v>
      </c>
    </row>
    <row r="62" spans="1:65" s="47" customFormat="1" ht="30" x14ac:dyDescent="0.25">
      <c r="A62" s="58" t="s">
        <v>30</v>
      </c>
      <c r="B62" s="59" t="s">
        <v>28</v>
      </c>
      <c r="C62" s="59" t="s">
        <v>57</v>
      </c>
      <c r="D62" s="60" cm="1">
        <f t="array" ref="D62">_xlfn.IFS($B62="SAB_OSE_SET23",$A$440,$B62="SAB_EPSA_SET23",$A$442,$B62="SAB_INS_SET23",$A$444,$B62="SIU_INF_JUL23",$A$446,$B62="SIU_ED_JUL23",$A$447,$B62="DER_JUN23",$A$448,$B62="CDHU_AGO23",$A$449,$B62="SIN_SV_SET23",$A$450,$B62="SIN_INS_SET23",$A$451,$B62="COTAÇÃO",0)</f>
        <v>0</v>
      </c>
      <c r="E62" s="60" cm="1">
        <f t="array" ref="E62">_xlfn.IFS($B62="SAB_OSE_SET23",$A$441,$B62="SAB_EPSA_SET23",$A$443,$B62="SAB_INS_SET23",$A$445,$B62="SIU_INF_JUL23",0,$B62="SIU_ED_JUL23",0,$B62="DER_JUN23",0,$B62="CDHU_AGO23",0,$B62="SIN_SV_SET23",0,$B62="SIN_INS_SET23",0,$B62="COTAÇÃO",0)</f>
        <v>0</v>
      </c>
      <c r="F62" s="60" cm="1">
        <f t="array" ref="F62">_xlfn.IFS($B62="SAB_OSE_SET23",0,$B62="SAB_EPSA_SET23",0,AND($B62="SAB_INS_SET23",$A62="MAT")=TRUE,$A$454,AND($B62="SAB_INS_SET23",$A62&lt;&gt;"MAT")=TRUE,$A$453,AND($B62="SIU_INF_JUL23",$A62="MAT")=TRUE,$A$454,AND($B62="SIU_INF_JUL23",$A62&lt;&gt;"MAT")=TRUE,$A$453,AND($B62="SIU_ED_JUL23",$A62="MAT")=TRUE,$A$454,AND($B62="SIU_ED_JUL23",$A62&lt;&gt;"MAT")=TRUE,$A$453,$B62="DER_JUN23",0,$B62="CDHU_AGO23",0,AND($B62="SIN_SV_SET23",$A62="MAT")=TRUE,$A$454,AND($B62="SIN_SV_SET23",$A62&lt;&gt;"MAT")=TRUE,$A$453,AND($B62="SIN_INS_SET23",$A62="MAT")=TRUE,$A$454,AND($B62="SIN_INS_SET23",$A62&lt;&gt;"MAT")=TRUE,$A$453,AND($B62="COTAÇÃO",$A62="MAT")=TRUE,$A$454,AND($B62="COTAÇÃO",$A62&lt;&gt;"MAT")=TRUE,$A$453)</f>
        <v>0.28000000000000003</v>
      </c>
      <c r="G62" s="60" cm="1">
        <f t="array" ref="G62">_xlfn.IFS($B62="SAB_OSE_SET23",0,$B62="SAB_EPSA_SET23",0,AND($B62="SAB_INS_SET23",$A62="MO")=TRUE,$A$455,AND($B62="SAB_INS_SET23",$A62&lt;&gt;"MO")=TRUE,0,AND($B62="SIU_INF_JUL23",$A62="MO")=TRUE,$A$455,AND($B62="SIU_INF_JUL23",$A62&lt;&gt;"MO")=TRUE,0,AND($B62="SIU_ED_JUL23",$A62="MO")=TRUE,$A$455,AND($B62="SIU_ED_JUL23",$A62&lt;&gt;"MO")=TRUE,0,$B62="DER_JUN23",0,$B62="CDHU_AGO23",0,AND($B62="SIN_SV_SET23",$A62="MO")=TRUE,$A$455,AND($B62="SIN_SV_SET23",$A62&lt;&gt;"MO")=TRUE,0,AND($B62="SIN_INS_SET23",$A62="MO")=TRUE,$A$455,AND($B62="SIN_INS_SET23",$A62&lt;&gt;"MO")=TRUE,0,AND($B62="COTAÇÃO",$A62="MO")=TRUE,$A$455,AND($B62="COTAÇÃO",$A62&lt;&gt;"MO")=TRUE,0)</f>
        <v>0</v>
      </c>
      <c r="H62" s="61" cm="1">
        <f t="array" ref="H62">ROUND(_xlfn.IFS(B62="SAB_OSE_SET23",VLOOKUP(C62,[12]SAB_OSE_SET23!A:N,7,FALSE),B62="SAB_EPSA_SET23",VLOOKUP(C62,[12]SAB_EPSA_SET23!A:F,4,FALSE),B62="SAB_INS_SET23",VLOOKUP(C62,[12]SAB_INS_SET23!A:F,4,FALSE),B62="SIU_INF_JUL23",VLOOKUP(C62,[12]SIU_INF_JUL23!A:F,4,FALSE),B62="SIU_ED_JUL23",VLOOKUP(C62,[12]SIU_ED_JUL23!A:F,4,FALSE),B62="SIU_INS_JUL23",VLOOKUP(C62,[12]SIU_INS_JUL23!A:F,4,FALSE),B62="DER_JUN23",VLOOKUP(C62,[12]DER_JUN23!A:F,4,FALSE),B62="CDHU_AGO23",VLOOKUP(C62,[12]CDHU_AGO23!A:F,4,FALSE),B62="DNIT_SV_JUL23",VLOOKUP(C62,[12]DNIT_SV_JUL23!A:F,4,FALSE),B62="DNIT_MAT_JUL23",VLOOKUP(C62,[12]DNIT_MAT_JUL23!A:F,4,FALSE),B62="SIN_SV_SET23",VLOOKUP(C62,[12]SIN_SV_SET23!G:L,5,FALSE),B62="SIN_INS_SET23",VLOOKUP(C62,[12]SIN_INS_SET23!A:F,5,FALSE),B62="COTAÇÃO",VLOOKUP(C62,[12]COTAÇÃO!$B:$G,6,FALSE))*(1+F62)*(1+G62),2)</f>
        <v>143.88</v>
      </c>
      <c r="I62" s="62">
        <v>0.01</v>
      </c>
      <c r="J62" s="39"/>
      <c r="K62" s="63"/>
      <c r="L62" s="64" t="str" cm="1">
        <f t="array" ref="L62">_xlfn.IFS(B62="SAB_OSE_SET23",VLOOKUP(C62,[12]SAB_OSE_SET23!A:N,5,FALSE),B62="SAB_EPSA_SET23",VLOOKUP(C62,[12]SAB_EPSA_SET23!A:F,2,FALSE),B62="SAB_INS_SET23",VLOOKUP(C62,[12]SAB_INS_SET23!A:F,2,FALSE),B62="SIU_INF_JUL23",VLOOKUP(C62,[12]SIU_INF_JUL23!A:F,2,FALSE),B62="SIU_ED_JUL23",VLOOKUP(C62,[12]SIU_ED_JUL23!A:F,2,FALSE),B62="SIU_INS_JUL23",VLOOKUP(C62,[12]SIU_INS_JUL23!A:F,2,FALSE),B62="DER_JUN23",VLOOKUP(C62,[12]DER_JUN23!A:F,2,FALSE),B62="CDHU_AGO23",VLOOKUP(C62,[12]CDHU_AGO23!A:F,2,FALSE),B62="DNIT_SV_JUL23",VLOOKUP(C62,[12]DNIT_SV_JUL23!A:F,2,FALSE),B62="DNIT_MAT_JUL23",VLOOKUP(C62,[12]DNIT_MAT_JUL23!A:F,2,FALSE),B62="SIN_SV_SET23",VLOOKUP(C62,[12]SIN_SV_SET23!G:L,2,FALSE),B62="SIN_INS_SET23",VLOOKUP(C62,[12]SIN_INS_SET23!A:F,2,FALSE),B62="COTAÇÃO",VLOOKUP(C62,[12]COTAÇÃO!$B:$G,3,FALSE))</f>
        <v>CAMINHÃO - CARROCERIA FIXA ABERTA DE MADEIRA COM CAPACIDADE 9 T *190CV - COM GUINDASTE MUNCK 5 T - À DISPOSIÇÃO</v>
      </c>
      <c r="M62" s="65" t="str" cm="1">
        <f t="array" ref="M62">_xlfn.IFS(B62="SAB_OSE_SET23",VLOOKUP(C62,[12]SAB_OSE_SET23!A:N,6,FALSE),B62="SAB_EPSA_SET23",VLOOKUP(C62,[12]SAB_EPSA_SET23!A:F,3,FALSE),B62="SAB_INS_SET23",VLOOKUP(C62,[12]SAB_INS_SET23!A:F,3,FALSE),B62="SIU_INF_JUL23",VLOOKUP(C62,[12]SIU_INF_JUL23!A:F,3,FALSE),B62="SIU_ED_JUL23",VLOOKUP(C62,[12]SIU_ED_JUL23!A:F,3,FALSE),B62="SIU_INS_JUL23",VLOOKUP(C62,[12]SIU_INS_JUL23!A:F,3,FALSE),B62="DER_JUN23",VLOOKUP(C62,[12]DER_JUN23!A:F,3,FALSE),B62="CDHU_AGO23",VLOOKUP(C62,[12]CDHU_AGO23!A:F,3,FALSE),B62="DNIT_SV_JUL23",VLOOKUP(C62,[12]DNIT_SV_JUL23!A:F,3,FALSE),B62="DNIT_MAT_JUL23",VLOOKUP(C62,[12]DNIT_MAT_JUL23!A:F,3,FALSE),B62="SIN_SV_SET23",VLOOKUP(C62,[12]SIN_SV_SET23!G:L,3,FALSE),B62="SIN_INS_SET23",VLOOKUP(C62,[12]SIN_INS_SET23!A:F,3,FALSE),B62="COTAÇÃO",VLOOKUP(C62,[12]COTAÇÃO!$B:$G,4,FALSE))</f>
        <v>H</v>
      </c>
      <c r="N62" s="66">
        <f t="shared" si="1135"/>
        <v>1.1000000000000001</v>
      </c>
      <c r="O62" s="66">
        <f t="shared" si="1136"/>
        <v>1.44</v>
      </c>
      <c r="P62" s="67">
        <f t="shared" si="300"/>
        <v>0</v>
      </c>
      <c r="Q62" s="68"/>
      <c r="R62" s="61">
        <f>R56*$I62</f>
        <v>1.1000000000000001</v>
      </c>
      <c r="S62" s="67"/>
      <c r="T62" s="61">
        <f t="shared" ref="T62" si="1275">T56*$I62</f>
        <v>0</v>
      </c>
      <c r="U62" s="67">
        <f t="shared" si="1138"/>
        <v>0</v>
      </c>
      <c r="V62" s="61">
        <f t="shared" ref="V62" si="1276">V56*$I62</f>
        <v>0</v>
      </c>
      <c r="W62" s="67">
        <f t="shared" si="1140"/>
        <v>0</v>
      </c>
      <c r="X62" s="61">
        <f t="shared" ref="X62" si="1277">X56*$I62</f>
        <v>0</v>
      </c>
      <c r="Y62" s="67">
        <f t="shared" si="1142"/>
        <v>0</v>
      </c>
      <c r="Z62" s="61">
        <f t="shared" ref="Z62" si="1278">Z56*$I62</f>
        <v>0</v>
      </c>
      <c r="AA62" s="67">
        <f t="shared" si="1144"/>
        <v>0</v>
      </c>
      <c r="AB62" s="61">
        <f t="shared" ref="AB62" si="1279">AB56*$I62</f>
        <v>0</v>
      </c>
      <c r="AC62" s="67">
        <f t="shared" si="1146"/>
        <v>0</v>
      </c>
      <c r="AD62" s="61">
        <f t="shared" ref="AD62" si="1280">AD56*$I62</f>
        <v>0</v>
      </c>
      <c r="AE62" s="67">
        <f t="shared" si="1148"/>
        <v>0</v>
      </c>
      <c r="AF62" s="61">
        <f t="shared" ref="AF62" si="1281">AF56*$I62</f>
        <v>0</v>
      </c>
      <c r="AG62" s="67">
        <f t="shared" si="1150"/>
        <v>0</v>
      </c>
      <c r="AH62" s="61">
        <f t="shared" ref="AH62" si="1282">AH56*$I62</f>
        <v>0</v>
      </c>
      <c r="AI62" s="67">
        <f t="shared" si="1152"/>
        <v>0</v>
      </c>
      <c r="AJ62" s="61">
        <f t="shared" ref="AJ62" si="1283">AJ56*$I62</f>
        <v>0</v>
      </c>
      <c r="AK62" s="67">
        <f t="shared" si="1154"/>
        <v>0</v>
      </c>
      <c r="AL62" s="61">
        <f t="shared" ref="AL62" si="1284">AL56*$I62</f>
        <v>0</v>
      </c>
      <c r="AM62" s="67">
        <f t="shared" si="1156"/>
        <v>0</v>
      </c>
      <c r="AN62" s="61">
        <f t="shared" ref="AN62" si="1285">AN56*$I62</f>
        <v>0</v>
      </c>
      <c r="AO62" s="67">
        <f t="shared" si="1158"/>
        <v>0</v>
      </c>
      <c r="AP62" s="61">
        <f t="shared" ref="AP62" si="1286">AP56*$I62</f>
        <v>0</v>
      </c>
      <c r="AQ62" s="67">
        <f t="shared" si="1160"/>
        <v>0</v>
      </c>
      <c r="AR62" s="61">
        <f t="shared" ref="AR62" si="1287">AR56*$I62</f>
        <v>0</v>
      </c>
      <c r="AS62" s="67">
        <f t="shared" si="1162"/>
        <v>0</v>
      </c>
      <c r="AT62" s="61">
        <f t="shared" ref="AT62" si="1288">AT56*$I62</f>
        <v>0</v>
      </c>
      <c r="AU62" s="67">
        <f t="shared" si="1164"/>
        <v>0</v>
      </c>
      <c r="AV62" s="61">
        <f t="shared" ref="AV62" si="1289">AV56*$I62</f>
        <v>0</v>
      </c>
      <c r="AW62" s="67">
        <f t="shared" si="1166"/>
        <v>0</v>
      </c>
      <c r="AX62" s="61">
        <f t="shared" ref="AX62" si="1290">AX56*$I62</f>
        <v>0</v>
      </c>
      <c r="AY62" s="67">
        <f t="shared" si="1168"/>
        <v>0</v>
      </c>
      <c r="AZ62" s="61">
        <f t="shared" ref="AZ62" si="1291">AZ56*$I62</f>
        <v>0</v>
      </c>
      <c r="BA62" s="67">
        <f t="shared" si="1170"/>
        <v>0</v>
      </c>
      <c r="BB62" s="61">
        <f t="shared" ref="BB62" si="1292">BB56*$I62</f>
        <v>0</v>
      </c>
      <c r="BC62" s="67">
        <f t="shared" si="1172"/>
        <v>0</v>
      </c>
      <c r="BD62" s="61">
        <f t="shared" ref="BD62" si="1293">BD56*$I62</f>
        <v>0</v>
      </c>
      <c r="BE62" s="67">
        <f t="shared" si="1174"/>
        <v>0</v>
      </c>
      <c r="BF62" s="61">
        <f t="shared" ref="BF62" si="1294">BF56*$I62</f>
        <v>0</v>
      </c>
      <c r="BG62" s="67">
        <f t="shared" si="1176"/>
        <v>0</v>
      </c>
      <c r="BH62" s="61">
        <f t="shared" ref="BH62" si="1295">BH56*$I62</f>
        <v>0</v>
      </c>
      <c r="BI62" s="67">
        <f t="shared" si="1178"/>
        <v>0</v>
      </c>
      <c r="BJ62" s="61">
        <f t="shared" ref="BJ62" si="1296">BJ56*$I62</f>
        <v>0</v>
      </c>
      <c r="BK62" s="67">
        <f t="shared" si="1180"/>
        <v>0</v>
      </c>
      <c r="BL62" s="61">
        <f t="shared" ref="BL62" si="1297">BL56*$I62</f>
        <v>0</v>
      </c>
      <c r="BM62" s="67">
        <f t="shared" si="1182"/>
        <v>0</v>
      </c>
    </row>
    <row r="63" spans="1:65" s="47" customFormat="1" x14ac:dyDescent="0.25">
      <c r="A63" s="48"/>
      <c r="B63" s="48"/>
      <c r="C63" s="48"/>
      <c r="D63" s="48"/>
      <c r="E63" s="48"/>
      <c r="F63" s="48"/>
      <c r="G63" s="48"/>
      <c r="H63" s="49"/>
      <c r="I63" s="50"/>
      <c r="J63" s="39"/>
      <c r="K63" s="51" t="str">
        <f>CONCATENATE($K$27,".9")</f>
        <v>3.9</v>
      </c>
      <c r="L63" s="52" t="s">
        <v>59</v>
      </c>
      <c r="M63" s="53" t="s">
        <v>36</v>
      </c>
      <c r="N63" s="54">
        <f>R63+T63+V63+X63+Z63+AB63+AD63+AF63+AH63+AJ63++AL63+AN63+AP63+AR63+AT63+AV63+AX63+AZ63+BB63+BD63+BF63+BH63+BJ63+BL63</f>
        <v>252</v>
      </c>
      <c r="O63" s="54">
        <f>SUM(O64:O69)</f>
        <v>29.15</v>
      </c>
      <c r="P63" s="55">
        <f t="shared" si="300"/>
        <v>7345.8</v>
      </c>
      <c r="Q63" s="39"/>
      <c r="R63" s="56">
        <f>ROUND((K444)*(1+K449),0)</f>
        <v>252</v>
      </c>
      <c r="S63" s="57">
        <f>ROUND(R63*$O63,2)</f>
        <v>7345.8</v>
      </c>
      <c r="T63" s="56"/>
      <c r="U63" s="57">
        <f>ROUND(T63*$O63,2)</f>
        <v>0</v>
      </c>
      <c r="V63" s="56"/>
      <c r="W63" s="57">
        <f t="shared" ref="W63" si="1298">ROUND(V63*$O63,2)</f>
        <v>0</v>
      </c>
      <c r="X63" s="56"/>
      <c r="Y63" s="57">
        <f t="shared" ref="Y63" si="1299">ROUND(X63*$O63,2)</f>
        <v>0</v>
      </c>
      <c r="Z63" s="56"/>
      <c r="AA63" s="57">
        <f t="shared" ref="AA63" si="1300">ROUND(Z63*$O63,2)</f>
        <v>0</v>
      </c>
      <c r="AB63" s="56"/>
      <c r="AC63" s="57">
        <f t="shared" ref="AC63" si="1301">ROUND(AB63*$O63,2)</f>
        <v>0</v>
      </c>
      <c r="AD63" s="56"/>
      <c r="AE63" s="57">
        <f t="shared" ref="AE63" si="1302">ROUND(AD63*$O63,2)</f>
        <v>0</v>
      </c>
      <c r="AF63" s="56"/>
      <c r="AG63" s="57">
        <f t="shared" ref="AG63" si="1303">ROUND(AF63*$O63,2)</f>
        <v>0</v>
      </c>
      <c r="AH63" s="56"/>
      <c r="AI63" s="57">
        <f t="shared" ref="AI63" si="1304">ROUND(AH63*$O63,2)</f>
        <v>0</v>
      </c>
      <c r="AJ63" s="56"/>
      <c r="AK63" s="57">
        <f t="shared" ref="AK63" si="1305">ROUND(AJ63*$O63,2)</f>
        <v>0</v>
      </c>
      <c r="AL63" s="56"/>
      <c r="AM63" s="57">
        <f t="shared" ref="AM63" si="1306">ROUND(AL63*$O63,2)</f>
        <v>0</v>
      </c>
      <c r="AN63" s="56"/>
      <c r="AO63" s="57">
        <f t="shared" ref="AO63" si="1307">ROUND(AN63*$O63,2)</f>
        <v>0</v>
      </c>
      <c r="AP63" s="56"/>
      <c r="AQ63" s="57">
        <f t="shared" ref="AQ63" si="1308">ROUND(AP63*$O63,2)</f>
        <v>0</v>
      </c>
      <c r="AR63" s="56"/>
      <c r="AS63" s="57">
        <f t="shared" ref="AS63" si="1309">ROUND(AR63*$O63,2)</f>
        <v>0</v>
      </c>
      <c r="AT63" s="56"/>
      <c r="AU63" s="57">
        <f t="shared" ref="AU63" si="1310">ROUND(AT63*$O63,2)</f>
        <v>0</v>
      </c>
      <c r="AV63" s="56"/>
      <c r="AW63" s="57">
        <f t="shared" ref="AW63" si="1311">ROUND(AV63*$O63,2)</f>
        <v>0</v>
      </c>
      <c r="AX63" s="56"/>
      <c r="AY63" s="57">
        <f t="shared" ref="AY63" si="1312">ROUND(AX63*$O63,2)</f>
        <v>0</v>
      </c>
      <c r="AZ63" s="56"/>
      <c r="BA63" s="57">
        <f t="shared" ref="BA63" si="1313">ROUND(AZ63*$O63,2)</f>
        <v>0</v>
      </c>
      <c r="BB63" s="56"/>
      <c r="BC63" s="57">
        <f t="shared" ref="BC63" si="1314">ROUND(BB63*$O63,2)</f>
        <v>0</v>
      </c>
      <c r="BD63" s="56"/>
      <c r="BE63" s="57">
        <f t="shared" ref="BE63" si="1315">ROUND(BD63*$O63,2)</f>
        <v>0</v>
      </c>
      <c r="BF63" s="56"/>
      <c r="BG63" s="57">
        <f t="shared" ref="BG63" si="1316">ROUND(BF63*$O63,2)</f>
        <v>0</v>
      </c>
      <c r="BH63" s="56"/>
      <c r="BI63" s="57">
        <f t="shared" ref="BI63" si="1317">ROUND(BH63*$O63,2)</f>
        <v>0</v>
      </c>
      <c r="BJ63" s="56"/>
      <c r="BK63" s="57">
        <f t="shared" ref="BK63" si="1318">ROUND(BJ63*$O63,2)</f>
        <v>0</v>
      </c>
      <c r="BL63" s="56"/>
      <c r="BM63" s="57">
        <f t="shared" ref="BM63" si="1319">ROUND(BL63*$O63,2)</f>
        <v>0</v>
      </c>
    </row>
    <row r="64" spans="1:65" s="47" customFormat="1" x14ac:dyDescent="0.25">
      <c r="A64" s="58" t="s">
        <v>26</v>
      </c>
      <c r="B64" s="59" t="s">
        <v>28</v>
      </c>
      <c r="C64" s="59" t="s">
        <v>29</v>
      </c>
      <c r="D64" s="60" cm="1">
        <f t="array" ref="D64">_xlfn.IFS($B64="SAB_OSE_SET23",$A$440,$B64="SAB_EPSA_SET23",$A$442,$B64="SAB_INS_SET23",$A$444,$B64="SIU_INF_JUL23",$A$446,$B64="SIU_ED_JUL23",$A$447,$B64="DER_JUN23",$A$448,$B64="CDHU_AGO23",$A$449,$B64="SIN_SV_SET23",$A$450,$B64="SIN_INS_SET23",$A$451,$B64="COTAÇÃO",0)</f>
        <v>0</v>
      </c>
      <c r="E64" s="60" cm="1">
        <f t="array" ref="E64">_xlfn.IFS($B64="SAB_OSE_SET23",$A$441,$B64="SAB_EPSA_SET23",$A$443,$B64="SAB_INS_SET23",$A$445,$B64="SIU_INF_JUL23",0,$B64="SIU_ED_JUL23",0,$B64="DER_JUN23",0,$B64="CDHU_AGO23",0,$B64="SIN_SV_SET23",0,$B64="SIN_INS_SET23",0,$B64="COTAÇÃO",0)</f>
        <v>0</v>
      </c>
      <c r="F64" s="60" cm="1">
        <f t="array" ref="F64">_xlfn.IFS($B64="SAB_OSE_SET23",0,$B64="SAB_EPSA_SET23",0,AND($B64="SAB_INS_SET23",$A64="MAT")=TRUE,$A$454,AND($B64="SAB_INS_SET23",$A64&lt;&gt;"MAT")=TRUE,$A$453,AND($B64="SIU_INF_JUL23",$A64="MAT")=TRUE,$A$454,AND($B64="SIU_INF_JUL23",$A64&lt;&gt;"MAT")=TRUE,$A$453,AND($B64="SIU_ED_JUL23",$A64="MAT")=TRUE,$A$454,AND($B64="SIU_ED_JUL23",$A64&lt;&gt;"MAT")=TRUE,$A$453,$B64="DER_JUN23",0,$B64="CDHU_AGO23",0,AND($B64="SIN_SV_SET23",$A64="MAT")=TRUE,$A$454,AND($B64="SIN_SV_SET23",$A64&lt;&gt;"MAT")=TRUE,$A$453,AND($B64="SIN_INS_SET23",$A64="MAT")=TRUE,$A$454,AND($B64="SIN_INS_SET23",$A64&lt;&gt;"MAT")=TRUE,$A$453,AND($B64="COTAÇÃO",$A64="MAT")=TRUE,$A$454,AND($B64="COTAÇÃO",$A64&lt;&gt;"MAT")=TRUE,$A$453)</f>
        <v>0.28000000000000003</v>
      </c>
      <c r="G64" s="60" cm="1">
        <f t="array" ref="G64">_xlfn.IFS($B64="SAB_OSE_SET23",0,$B64="SAB_EPSA_SET23",0,AND($B64="SAB_INS_SET23",$A64="MO")=TRUE,$A$455,AND($B64="SAB_INS_SET23",$A64&lt;&gt;"MO")=TRUE,0,AND($B64="SIU_INF_JUL23",$A64="MO")=TRUE,$A$455,AND($B64="SIU_INF_JUL23",$A64&lt;&gt;"MO")=TRUE,0,AND($B64="SIU_ED_JUL23",$A64="MO")=TRUE,$A$455,AND($B64="SIU_ED_JUL23",$A64&lt;&gt;"MO")=TRUE,0,$B64="DER_JUN23",0,$B64="CDHU_AGO23",0,AND($B64="SIN_SV_SET23",$A64="MO")=TRUE,$A$455,AND($B64="SIN_SV_SET23",$A64&lt;&gt;"MO")=TRUE,0,AND($B64="SIN_INS_SET23",$A64="MO")=TRUE,$A$455,AND($B64="SIN_INS_SET23",$A64&lt;&gt;"MO")=TRUE,0,AND($B64="COTAÇÃO",$A64="MO")=TRUE,$A$455,AND($B64="COTAÇÃO",$A64&lt;&gt;"MO")=TRUE,0)</f>
        <v>1.72</v>
      </c>
      <c r="H64" s="61" cm="1">
        <f t="array" ref="H64">ROUND(_xlfn.IFS(B64="SAB_OSE_SET23",VLOOKUP(C64,[12]SAB_OSE_SET23!A:N,7,FALSE),B64="SAB_EPSA_SET23",VLOOKUP(C64,[12]SAB_EPSA_SET23!A:F,4,FALSE),B64="SAB_INS_SET23",VLOOKUP(C64,[12]SAB_INS_SET23!A:F,4,FALSE),B64="SIU_INF_JUL23",VLOOKUP(C64,[12]SIU_INF_JUL23!A:F,4,FALSE),B64="SIU_ED_JUL23",VLOOKUP(C64,[12]SIU_ED_JUL23!A:F,4,FALSE),B64="SIU_INS_JUL23",VLOOKUP(C64,[12]SIU_INS_JUL23!A:F,4,FALSE),B64="DER_JUN23",VLOOKUP(C64,[12]DER_JUN23!A:F,4,FALSE),B64="CDHU_AGO23",VLOOKUP(C64,[12]CDHU_AGO23!A:F,4,FALSE),B64="DNIT_SV_JUL23",VLOOKUP(C64,[12]DNIT_SV_JUL23!A:F,4,FALSE),B64="DNIT_MAT_JUL23",VLOOKUP(C64,[12]DNIT_MAT_JUL23!A:F,4,FALSE),B64="SIN_SV_SET23",VLOOKUP(C64,[12]SIN_SV_SET23!G:L,5,FALSE),B64="SIN_INS_SET23",VLOOKUP(C64,[12]SIN_INS_SET23!A:F,5,FALSE),B64="COTAÇÃO",VLOOKUP(C64,[12]COTAÇÃO!$B:$G,6,FALSE))*(1+F64)*(1+G64),2)</f>
        <v>206.49</v>
      </c>
      <c r="I64" s="62">
        <v>0.04</v>
      </c>
      <c r="J64" s="39"/>
      <c r="K64" s="63"/>
      <c r="L64" s="64" t="str" cm="1">
        <f t="array" ref="L64">_xlfn.IFS(B64="SAB_OSE_SET23",VLOOKUP(C64,[12]SAB_OSE_SET23!A:N,5,FALSE),B64="SAB_EPSA_SET23",VLOOKUP(C64,[12]SAB_EPSA_SET23!A:F,2,FALSE),B64="SAB_INS_SET23",VLOOKUP(C64,[12]SAB_INS_SET23!A:F,2,FALSE),B64="SIU_INF_JUL23",VLOOKUP(C64,[12]SIU_INF_JUL23!A:F,2,FALSE),B64="SIU_ED_JUL23",VLOOKUP(C64,[12]SIU_ED_JUL23!A:F,2,FALSE),B64="SIU_INS_JUL23",VLOOKUP(C64,[12]SIU_INS_JUL23!A:F,2,FALSE),B64="DER_JUN23",VLOOKUP(C64,[12]DER_JUN23!A:F,2,FALSE),B64="CDHU_AGO23",VLOOKUP(C64,[12]CDHU_AGO23!A:F,2,FALSE),B64="DNIT_SV_JUL23",VLOOKUP(C64,[12]DNIT_SV_JUL23!A:F,2,FALSE),B64="DNIT_MAT_JUL23",VLOOKUP(C64,[12]DNIT_MAT_JUL23!A:F,2,FALSE),B64="SIN_SV_SET23",VLOOKUP(C64,[12]SIN_SV_SET23!G:L,2,FALSE),B64="SIN_INS_SET23",VLOOKUP(C64,[12]SIN_INS_SET23!A:F,2,FALSE),B64="COTAÇÃO",VLOOKUP(C64,[12]COTAÇÃO!$B:$G,3,FALSE))</f>
        <v>ENGENHEIRO PLENO</v>
      </c>
      <c r="M64" s="65" t="str" cm="1">
        <f t="array" ref="M64">_xlfn.IFS(B64="SAB_OSE_SET23",VLOOKUP(C64,[12]SAB_OSE_SET23!A:N,6,FALSE),B64="SAB_EPSA_SET23",VLOOKUP(C64,[12]SAB_EPSA_SET23!A:F,3,FALSE),B64="SAB_INS_SET23",VLOOKUP(C64,[12]SAB_INS_SET23!A:F,3,FALSE),B64="SIU_INF_JUL23",VLOOKUP(C64,[12]SIU_INF_JUL23!A:F,3,FALSE),B64="SIU_ED_JUL23",VLOOKUP(C64,[12]SIU_ED_JUL23!A:F,3,FALSE),B64="SIU_INS_JUL23",VLOOKUP(C64,[12]SIU_INS_JUL23!A:F,3,FALSE),B64="DER_JUN23",VLOOKUP(C64,[12]DER_JUN23!A:F,3,FALSE),B64="CDHU_AGO23",VLOOKUP(C64,[12]CDHU_AGO23!A:F,3,FALSE),B64="DNIT_SV_JUL23",VLOOKUP(C64,[12]DNIT_SV_JUL23!A:F,3,FALSE),B64="DNIT_MAT_JUL23",VLOOKUP(C64,[12]DNIT_MAT_JUL23!A:F,3,FALSE),B64="SIN_SV_SET23",VLOOKUP(C64,[12]SIN_SV_SET23!G:L,3,FALSE),B64="SIN_INS_SET23",VLOOKUP(C64,[12]SIN_INS_SET23!A:F,3,FALSE),B64="COTAÇÃO",VLOOKUP(C64,[12]COTAÇÃO!$B:$G,4,FALSE))</f>
        <v>H</v>
      </c>
      <c r="N64" s="66">
        <f t="shared" ref="N64:N69" si="1320">R64+T64+V64+X64+Z64+AB64+AD64+AF64+AH64+AJ64++AL64+AN64+AP64+AR64+AT64+AV64+AX64+AZ64+BB64+BD64+BF64+BH64+BJ64+BL64</f>
        <v>10.08</v>
      </c>
      <c r="O64" s="66">
        <f t="shared" ref="O64:O69" si="1321">ROUND(H64*I64,2)</f>
        <v>8.26</v>
      </c>
      <c r="P64" s="67">
        <f t="shared" si="300"/>
        <v>0</v>
      </c>
      <c r="Q64" s="68"/>
      <c r="R64" s="61">
        <f>R63*$I64</f>
        <v>10.08</v>
      </c>
      <c r="S64" s="67"/>
      <c r="T64" s="61">
        <f t="shared" ref="T64" si="1322">T63*$I64</f>
        <v>0</v>
      </c>
      <c r="U64" s="67">
        <f t="shared" ref="U64:U69" si="1323">ROUND(T64*$H64,2)</f>
        <v>0</v>
      </c>
      <c r="V64" s="61">
        <f t="shared" ref="V64" si="1324">V63*$I64</f>
        <v>0</v>
      </c>
      <c r="W64" s="67">
        <f t="shared" ref="W64:W69" si="1325">ROUND(V64*$H64,2)</f>
        <v>0</v>
      </c>
      <c r="X64" s="61">
        <f t="shared" ref="X64" si="1326">X63*$I64</f>
        <v>0</v>
      </c>
      <c r="Y64" s="67">
        <f t="shared" ref="Y64:Y69" si="1327">ROUND(X64*$H64,2)</f>
        <v>0</v>
      </c>
      <c r="Z64" s="61">
        <f t="shared" ref="Z64" si="1328">Z63*$I64</f>
        <v>0</v>
      </c>
      <c r="AA64" s="67">
        <f t="shared" ref="AA64:AA69" si="1329">ROUND(Z64*$H64,2)</f>
        <v>0</v>
      </c>
      <c r="AB64" s="61">
        <f t="shared" ref="AB64" si="1330">AB63*$I64</f>
        <v>0</v>
      </c>
      <c r="AC64" s="67">
        <f t="shared" ref="AC64:AC69" si="1331">ROUND(AB64*$H64,2)</f>
        <v>0</v>
      </c>
      <c r="AD64" s="61">
        <f t="shared" ref="AD64" si="1332">AD63*$I64</f>
        <v>0</v>
      </c>
      <c r="AE64" s="67">
        <f t="shared" ref="AE64:AE69" si="1333">ROUND(AD64*$H64,2)</f>
        <v>0</v>
      </c>
      <c r="AF64" s="61">
        <f t="shared" ref="AF64" si="1334">AF63*$I64</f>
        <v>0</v>
      </c>
      <c r="AG64" s="67">
        <f t="shared" ref="AG64:AG69" si="1335">ROUND(AF64*$H64,2)</f>
        <v>0</v>
      </c>
      <c r="AH64" s="61">
        <f t="shared" ref="AH64" si="1336">AH63*$I64</f>
        <v>0</v>
      </c>
      <c r="AI64" s="67">
        <f t="shared" ref="AI64:AI69" si="1337">ROUND(AH64*$H64,2)</f>
        <v>0</v>
      </c>
      <c r="AJ64" s="61">
        <f t="shared" ref="AJ64" si="1338">AJ63*$I64</f>
        <v>0</v>
      </c>
      <c r="AK64" s="67">
        <f t="shared" ref="AK64:AK69" si="1339">ROUND(AJ64*$H64,2)</f>
        <v>0</v>
      </c>
      <c r="AL64" s="61">
        <f t="shared" ref="AL64" si="1340">AL63*$I64</f>
        <v>0</v>
      </c>
      <c r="AM64" s="67">
        <f t="shared" ref="AM64:AM69" si="1341">ROUND(AL64*$H64,2)</f>
        <v>0</v>
      </c>
      <c r="AN64" s="61">
        <f t="shared" ref="AN64" si="1342">AN63*$I64</f>
        <v>0</v>
      </c>
      <c r="AO64" s="67">
        <f t="shared" ref="AO64:AO69" si="1343">ROUND(AN64*$H64,2)</f>
        <v>0</v>
      </c>
      <c r="AP64" s="61">
        <f t="shared" ref="AP64" si="1344">AP63*$I64</f>
        <v>0</v>
      </c>
      <c r="AQ64" s="67">
        <f t="shared" ref="AQ64:AQ69" si="1345">ROUND(AP64*$H64,2)</f>
        <v>0</v>
      </c>
      <c r="AR64" s="61">
        <f t="shared" ref="AR64" si="1346">AR63*$I64</f>
        <v>0</v>
      </c>
      <c r="AS64" s="67">
        <f t="shared" ref="AS64:AS69" si="1347">ROUND(AR64*$H64,2)</f>
        <v>0</v>
      </c>
      <c r="AT64" s="61">
        <f t="shared" ref="AT64" si="1348">AT63*$I64</f>
        <v>0</v>
      </c>
      <c r="AU64" s="67">
        <f t="shared" ref="AU64:AU69" si="1349">ROUND(AT64*$H64,2)</f>
        <v>0</v>
      </c>
      <c r="AV64" s="61">
        <f t="shared" ref="AV64" si="1350">AV63*$I64</f>
        <v>0</v>
      </c>
      <c r="AW64" s="67">
        <f t="shared" ref="AW64:AW69" si="1351">ROUND(AV64*$H64,2)</f>
        <v>0</v>
      </c>
      <c r="AX64" s="61">
        <f t="shared" ref="AX64" si="1352">AX63*$I64</f>
        <v>0</v>
      </c>
      <c r="AY64" s="67">
        <f t="shared" ref="AY64:AY69" si="1353">ROUND(AX64*$H64,2)</f>
        <v>0</v>
      </c>
      <c r="AZ64" s="61">
        <f t="shared" ref="AZ64" si="1354">AZ63*$I64</f>
        <v>0</v>
      </c>
      <c r="BA64" s="67">
        <f t="shared" ref="BA64:BA69" si="1355">ROUND(AZ64*$H64,2)</f>
        <v>0</v>
      </c>
      <c r="BB64" s="61">
        <f t="shared" ref="BB64" si="1356">BB63*$I64</f>
        <v>0</v>
      </c>
      <c r="BC64" s="67">
        <f t="shared" ref="BC64:BC69" si="1357">ROUND(BB64*$H64,2)</f>
        <v>0</v>
      </c>
      <c r="BD64" s="61">
        <f t="shared" ref="BD64" si="1358">BD63*$I64</f>
        <v>0</v>
      </c>
      <c r="BE64" s="67">
        <f t="shared" ref="BE64:BE69" si="1359">ROUND(BD64*$H64,2)</f>
        <v>0</v>
      </c>
      <c r="BF64" s="61">
        <f t="shared" ref="BF64" si="1360">BF63*$I64</f>
        <v>0</v>
      </c>
      <c r="BG64" s="67">
        <f t="shared" ref="BG64:BG69" si="1361">ROUND(BF64*$H64,2)</f>
        <v>0</v>
      </c>
      <c r="BH64" s="61">
        <f t="shared" ref="BH64" si="1362">BH63*$I64</f>
        <v>0</v>
      </c>
      <c r="BI64" s="67">
        <f t="shared" ref="BI64:BI69" si="1363">ROUND(BH64*$H64,2)</f>
        <v>0</v>
      </c>
      <c r="BJ64" s="61">
        <f t="shared" ref="BJ64" si="1364">BJ63*$I64</f>
        <v>0</v>
      </c>
      <c r="BK64" s="67">
        <f t="shared" ref="BK64:BK69" si="1365">ROUND(BJ64*$H64,2)</f>
        <v>0</v>
      </c>
      <c r="BL64" s="61">
        <f t="shared" ref="BL64" si="1366">BL63*$I64</f>
        <v>0</v>
      </c>
      <c r="BM64" s="67">
        <f t="shared" ref="BM64:BM69" si="1367">ROUND(BL64*$H64,2)</f>
        <v>0</v>
      </c>
    </row>
    <row r="65" spans="1:65" s="47" customFormat="1" x14ac:dyDescent="0.25">
      <c r="A65" s="58" t="s">
        <v>26</v>
      </c>
      <c r="B65" s="59" t="s">
        <v>28</v>
      </c>
      <c r="C65" s="59" t="s">
        <v>38</v>
      </c>
      <c r="D65" s="60" cm="1">
        <f t="array" ref="D65">_xlfn.IFS($B65="SAB_OSE_SET23",$A$440,$B65="SAB_EPSA_SET23",$A$442,$B65="SAB_INS_SET23",$A$444,$B65="SIU_INF_JUL23",$A$446,$B65="SIU_ED_JUL23",$A$447,$B65="DER_JUN23",$A$448,$B65="CDHU_AGO23",$A$449,$B65="SIN_SV_SET23",$A$450,$B65="SIN_INS_SET23",$A$451,$B65="COTAÇÃO",0)</f>
        <v>0</v>
      </c>
      <c r="E65" s="60" cm="1">
        <f t="array" ref="E65">_xlfn.IFS($B65="SAB_OSE_SET23",$A$441,$B65="SAB_EPSA_SET23",$A$443,$B65="SAB_INS_SET23",$A$445,$B65="SIU_INF_JUL23",0,$B65="SIU_ED_JUL23",0,$B65="DER_JUN23",0,$B65="CDHU_AGO23",0,$B65="SIN_SV_SET23",0,$B65="SIN_INS_SET23",0,$B65="COTAÇÃO",0)</f>
        <v>0</v>
      </c>
      <c r="F65" s="60" cm="1">
        <f t="array" ref="F65">_xlfn.IFS($B65="SAB_OSE_SET23",0,$B65="SAB_EPSA_SET23",0,AND($B65="SAB_INS_SET23",$A65="MAT")=TRUE,$A$454,AND($B65="SAB_INS_SET23",$A65&lt;&gt;"MAT")=TRUE,$A$453,AND($B65="SIU_INF_JUL23",$A65="MAT")=TRUE,$A$454,AND($B65="SIU_INF_JUL23",$A65&lt;&gt;"MAT")=TRUE,$A$453,AND($B65="SIU_ED_JUL23",$A65="MAT")=TRUE,$A$454,AND($B65="SIU_ED_JUL23",$A65&lt;&gt;"MAT")=TRUE,$A$453,$B65="DER_JUN23",0,$B65="CDHU_AGO23",0,AND($B65="SIN_SV_SET23",$A65="MAT")=TRUE,$A$454,AND($B65="SIN_SV_SET23",$A65&lt;&gt;"MAT")=TRUE,$A$453,AND($B65="SIN_INS_SET23",$A65="MAT")=TRUE,$A$454,AND($B65="SIN_INS_SET23",$A65&lt;&gt;"MAT")=TRUE,$A$453,AND($B65="COTAÇÃO",$A65="MAT")=TRUE,$A$454,AND($B65="COTAÇÃO",$A65&lt;&gt;"MAT")=TRUE,$A$453)</f>
        <v>0.28000000000000003</v>
      </c>
      <c r="G65" s="60" cm="1">
        <f t="array" ref="G65">_xlfn.IFS($B65="SAB_OSE_SET23",0,$B65="SAB_EPSA_SET23",0,AND($B65="SAB_INS_SET23",$A65="MO")=TRUE,$A$455,AND($B65="SAB_INS_SET23",$A65&lt;&gt;"MO")=TRUE,0,AND($B65="SIU_INF_JUL23",$A65="MO")=TRUE,$A$455,AND($B65="SIU_INF_JUL23",$A65&lt;&gt;"MO")=TRUE,0,AND($B65="SIU_ED_JUL23",$A65="MO")=TRUE,$A$455,AND($B65="SIU_ED_JUL23",$A65&lt;&gt;"MO")=TRUE,0,$B65="DER_JUN23",0,$B65="CDHU_AGO23",0,AND($B65="SIN_SV_SET23",$A65="MO")=TRUE,$A$455,AND($B65="SIN_SV_SET23",$A65&lt;&gt;"MO")=TRUE,0,AND($B65="SIN_INS_SET23",$A65="MO")=TRUE,$A$455,AND($B65="SIN_INS_SET23",$A65&lt;&gt;"MO")=TRUE,0,AND($B65="COTAÇÃO",$A65="MO")=TRUE,$A$455,AND($B65="COTAÇÃO",$A65&lt;&gt;"MO")=TRUE,0)</f>
        <v>1.72</v>
      </c>
      <c r="H65" s="61" cm="1">
        <f t="array" ref="H65">ROUND(_xlfn.IFS(B65="SAB_OSE_SET23",VLOOKUP(C65,[12]SAB_OSE_SET23!A:N,7,FALSE),B65="SAB_EPSA_SET23",VLOOKUP(C65,[12]SAB_EPSA_SET23!A:F,4,FALSE),B65="SAB_INS_SET23",VLOOKUP(C65,[12]SAB_INS_SET23!A:F,4,FALSE),B65="SIU_INF_JUL23",VLOOKUP(C65,[12]SIU_INF_JUL23!A:F,4,FALSE),B65="SIU_ED_JUL23",VLOOKUP(C65,[12]SIU_ED_JUL23!A:F,4,FALSE),B65="SIU_INS_JUL23",VLOOKUP(C65,[12]SIU_INS_JUL23!A:F,4,FALSE),B65="DER_JUN23",VLOOKUP(C65,[12]DER_JUN23!A:F,4,FALSE),B65="CDHU_AGO23",VLOOKUP(C65,[12]CDHU_AGO23!A:F,4,FALSE),B65="DNIT_SV_JUL23",VLOOKUP(C65,[12]DNIT_SV_JUL23!A:F,4,FALSE),B65="DNIT_MAT_JUL23",VLOOKUP(C65,[12]DNIT_MAT_JUL23!A:F,4,FALSE),B65="SIN_SV_SET23",VLOOKUP(C65,[12]SIN_SV_SET23!G:L,5,FALSE),B65="SIN_INS_SET23",VLOOKUP(C65,[12]SIN_INS_SET23!A:F,5,FALSE),B65="COTAÇÃO",VLOOKUP(C65,[12]COTAÇÃO!$B:$G,6,FALSE))*(1+F65)*(1+G65),2)</f>
        <v>76.209999999999994</v>
      </c>
      <c r="I65" s="62">
        <f>I64*1</f>
        <v>0.04</v>
      </c>
      <c r="J65" s="39"/>
      <c r="K65" s="63"/>
      <c r="L65" s="64" t="str" cm="1">
        <f t="array" ref="L65">_xlfn.IFS(B65="SAB_OSE_SET23",VLOOKUP(C65,[12]SAB_OSE_SET23!A:N,5,FALSE),B65="SAB_EPSA_SET23",VLOOKUP(C65,[12]SAB_EPSA_SET23!A:F,2,FALSE),B65="SAB_INS_SET23",VLOOKUP(C65,[12]SAB_INS_SET23!A:F,2,FALSE),B65="SIU_INF_JUL23",VLOOKUP(C65,[12]SIU_INF_JUL23!A:F,2,FALSE),B65="SIU_ED_JUL23",VLOOKUP(C65,[12]SIU_ED_JUL23!A:F,2,FALSE),B65="SIU_INS_JUL23",VLOOKUP(C65,[12]SIU_INS_JUL23!A:F,2,FALSE),B65="DER_JUN23",VLOOKUP(C65,[12]DER_JUN23!A:F,2,FALSE),B65="CDHU_AGO23",VLOOKUP(C65,[12]CDHU_AGO23!A:F,2,FALSE),B65="DNIT_SV_JUL23",VLOOKUP(C65,[12]DNIT_SV_JUL23!A:F,2,FALSE),B65="DNIT_MAT_JUL23",VLOOKUP(C65,[12]DNIT_MAT_JUL23!A:F,2,FALSE),B65="SIN_SV_SET23",VLOOKUP(C65,[12]SIN_SV_SET23!G:L,2,FALSE),B65="SIN_INS_SET23",VLOOKUP(C65,[12]SIN_INS_SET23!A:F,2,FALSE),B65="COTAÇÃO",VLOOKUP(C65,[12]COTAÇÃO!$B:$G,3,FALSE))</f>
        <v>TÉCNICO ELETRICISTA</v>
      </c>
      <c r="M65" s="65" t="str" cm="1">
        <f t="array" ref="M65">_xlfn.IFS(B65="SAB_OSE_SET23",VLOOKUP(C65,[12]SAB_OSE_SET23!A:N,6,FALSE),B65="SAB_EPSA_SET23",VLOOKUP(C65,[12]SAB_EPSA_SET23!A:F,3,FALSE),B65="SAB_INS_SET23",VLOOKUP(C65,[12]SAB_INS_SET23!A:F,3,FALSE),B65="SIU_INF_JUL23",VLOOKUP(C65,[12]SIU_INF_JUL23!A:F,3,FALSE),B65="SIU_ED_JUL23",VLOOKUP(C65,[12]SIU_ED_JUL23!A:F,3,FALSE),B65="SIU_INS_JUL23",VLOOKUP(C65,[12]SIU_INS_JUL23!A:F,3,FALSE),B65="DER_JUN23",VLOOKUP(C65,[12]DER_JUN23!A:F,3,FALSE),B65="CDHU_AGO23",VLOOKUP(C65,[12]CDHU_AGO23!A:F,3,FALSE),B65="DNIT_SV_JUL23",VLOOKUP(C65,[12]DNIT_SV_JUL23!A:F,3,FALSE),B65="DNIT_MAT_JUL23",VLOOKUP(C65,[12]DNIT_MAT_JUL23!A:F,3,FALSE),B65="SIN_SV_SET23",VLOOKUP(C65,[12]SIN_SV_SET23!G:L,3,FALSE),B65="SIN_INS_SET23",VLOOKUP(C65,[12]SIN_INS_SET23!A:F,3,FALSE),B65="COTAÇÃO",VLOOKUP(C65,[12]COTAÇÃO!$B:$G,4,FALSE))</f>
        <v>H</v>
      </c>
      <c r="N65" s="66">
        <f t="shared" si="1320"/>
        <v>10.08</v>
      </c>
      <c r="O65" s="66">
        <f t="shared" si="1321"/>
        <v>3.05</v>
      </c>
      <c r="P65" s="67">
        <f t="shared" si="300"/>
        <v>0</v>
      </c>
      <c r="Q65" s="68"/>
      <c r="R65" s="61">
        <f>R63*$I65</f>
        <v>10.08</v>
      </c>
      <c r="S65" s="67"/>
      <c r="T65" s="61">
        <f t="shared" ref="T65" si="1368">T63*$I65</f>
        <v>0</v>
      </c>
      <c r="U65" s="67">
        <f t="shared" si="1323"/>
        <v>0</v>
      </c>
      <c r="V65" s="61">
        <f t="shared" ref="V65" si="1369">V63*$I65</f>
        <v>0</v>
      </c>
      <c r="W65" s="67">
        <f t="shared" si="1325"/>
        <v>0</v>
      </c>
      <c r="X65" s="61">
        <f t="shared" ref="X65" si="1370">X63*$I65</f>
        <v>0</v>
      </c>
      <c r="Y65" s="67">
        <f t="shared" si="1327"/>
        <v>0</v>
      </c>
      <c r="Z65" s="61">
        <f t="shared" ref="Z65" si="1371">Z63*$I65</f>
        <v>0</v>
      </c>
      <c r="AA65" s="67">
        <f t="shared" si="1329"/>
        <v>0</v>
      </c>
      <c r="AB65" s="61">
        <f t="shared" ref="AB65" si="1372">AB63*$I65</f>
        <v>0</v>
      </c>
      <c r="AC65" s="67">
        <f t="shared" si="1331"/>
        <v>0</v>
      </c>
      <c r="AD65" s="61">
        <f t="shared" ref="AD65" si="1373">AD63*$I65</f>
        <v>0</v>
      </c>
      <c r="AE65" s="67">
        <f t="shared" si="1333"/>
        <v>0</v>
      </c>
      <c r="AF65" s="61">
        <f t="shared" ref="AF65" si="1374">AF63*$I65</f>
        <v>0</v>
      </c>
      <c r="AG65" s="67">
        <f t="shared" si="1335"/>
        <v>0</v>
      </c>
      <c r="AH65" s="61">
        <f t="shared" ref="AH65" si="1375">AH63*$I65</f>
        <v>0</v>
      </c>
      <c r="AI65" s="67">
        <f t="shared" si="1337"/>
        <v>0</v>
      </c>
      <c r="AJ65" s="61">
        <f t="shared" ref="AJ65" si="1376">AJ63*$I65</f>
        <v>0</v>
      </c>
      <c r="AK65" s="67">
        <f t="shared" si="1339"/>
        <v>0</v>
      </c>
      <c r="AL65" s="61">
        <f t="shared" ref="AL65" si="1377">AL63*$I65</f>
        <v>0</v>
      </c>
      <c r="AM65" s="67">
        <f t="shared" si="1341"/>
        <v>0</v>
      </c>
      <c r="AN65" s="61">
        <f t="shared" ref="AN65" si="1378">AN63*$I65</f>
        <v>0</v>
      </c>
      <c r="AO65" s="67">
        <f t="shared" si="1343"/>
        <v>0</v>
      </c>
      <c r="AP65" s="61">
        <f t="shared" ref="AP65" si="1379">AP63*$I65</f>
        <v>0</v>
      </c>
      <c r="AQ65" s="67">
        <f t="shared" si="1345"/>
        <v>0</v>
      </c>
      <c r="AR65" s="61">
        <f t="shared" ref="AR65" si="1380">AR63*$I65</f>
        <v>0</v>
      </c>
      <c r="AS65" s="67">
        <f t="shared" si="1347"/>
        <v>0</v>
      </c>
      <c r="AT65" s="61">
        <f t="shared" ref="AT65" si="1381">AT63*$I65</f>
        <v>0</v>
      </c>
      <c r="AU65" s="67">
        <f t="shared" si="1349"/>
        <v>0</v>
      </c>
      <c r="AV65" s="61">
        <f t="shared" ref="AV65" si="1382">AV63*$I65</f>
        <v>0</v>
      </c>
      <c r="AW65" s="67">
        <f t="shared" si="1351"/>
        <v>0</v>
      </c>
      <c r="AX65" s="61">
        <f t="shared" ref="AX65" si="1383">AX63*$I65</f>
        <v>0</v>
      </c>
      <c r="AY65" s="67">
        <f t="shared" si="1353"/>
        <v>0</v>
      </c>
      <c r="AZ65" s="61">
        <f t="shared" ref="AZ65" si="1384">AZ63*$I65</f>
        <v>0</v>
      </c>
      <c r="BA65" s="67">
        <f t="shared" si="1355"/>
        <v>0</v>
      </c>
      <c r="BB65" s="61">
        <f t="shared" ref="BB65" si="1385">BB63*$I65</f>
        <v>0</v>
      </c>
      <c r="BC65" s="67">
        <f t="shared" si="1357"/>
        <v>0</v>
      </c>
      <c r="BD65" s="61">
        <f t="shared" ref="BD65" si="1386">BD63*$I65</f>
        <v>0</v>
      </c>
      <c r="BE65" s="67">
        <f t="shared" si="1359"/>
        <v>0</v>
      </c>
      <c r="BF65" s="61">
        <f t="shared" ref="BF65" si="1387">BF63*$I65</f>
        <v>0</v>
      </c>
      <c r="BG65" s="67">
        <f t="shared" si="1361"/>
        <v>0</v>
      </c>
      <c r="BH65" s="61">
        <f t="shared" ref="BH65" si="1388">BH63*$I65</f>
        <v>0</v>
      </c>
      <c r="BI65" s="67">
        <f t="shared" si="1363"/>
        <v>0</v>
      </c>
      <c r="BJ65" s="61">
        <f t="shared" ref="BJ65" si="1389">BJ63*$I65</f>
        <v>0</v>
      </c>
      <c r="BK65" s="67">
        <f t="shared" si="1365"/>
        <v>0</v>
      </c>
      <c r="BL65" s="61">
        <f t="shared" ref="BL65" si="1390">BL63*$I65</f>
        <v>0</v>
      </c>
      <c r="BM65" s="67">
        <f t="shared" si="1367"/>
        <v>0</v>
      </c>
    </row>
    <row r="66" spans="1:65" s="47" customFormat="1" x14ac:dyDescent="0.25">
      <c r="A66" s="58" t="s">
        <v>26</v>
      </c>
      <c r="B66" s="59" t="s">
        <v>28</v>
      </c>
      <c r="C66" s="59" t="s">
        <v>39</v>
      </c>
      <c r="D66" s="60" cm="1">
        <f t="array" ref="D66">_xlfn.IFS($B66="SAB_OSE_SET23",$A$440,$B66="SAB_EPSA_SET23",$A$442,$B66="SAB_INS_SET23",$A$444,$B66="SIU_INF_JUL23",$A$446,$B66="SIU_ED_JUL23",$A$447,$B66="DER_JUN23",$A$448,$B66="CDHU_AGO23",$A$449,$B66="SIN_SV_SET23",$A$450,$B66="SIN_INS_SET23",$A$451,$B66="COTAÇÃO",0)</f>
        <v>0</v>
      </c>
      <c r="E66" s="60" cm="1">
        <f t="array" ref="E66">_xlfn.IFS($B66="SAB_OSE_SET23",$A$441,$B66="SAB_EPSA_SET23",$A$443,$B66="SAB_INS_SET23",$A$445,$B66="SIU_INF_JUL23",0,$B66="SIU_ED_JUL23",0,$B66="DER_JUN23",0,$B66="CDHU_AGO23",0,$B66="SIN_SV_SET23",0,$B66="SIN_INS_SET23",0,$B66="COTAÇÃO",0)</f>
        <v>0</v>
      </c>
      <c r="F66" s="60" cm="1">
        <f t="array" ref="F66">_xlfn.IFS($B66="SAB_OSE_SET23",0,$B66="SAB_EPSA_SET23",0,AND($B66="SAB_INS_SET23",$A66="MAT")=TRUE,$A$454,AND($B66="SAB_INS_SET23",$A66&lt;&gt;"MAT")=TRUE,$A$453,AND($B66="SIU_INF_JUL23",$A66="MAT")=TRUE,$A$454,AND($B66="SIU_INF_JUL23",$A66&lt;&gt;"MAT")=TRUE,$A$453,AND($B66="SIU_ED_JUL23",$A66="MAT")=TRUE,$A$454,AND($B66="SIU_ED_JUL23",$A66&lt;&gt;"MAT")=TRUE,$A$453,$B66="DER_JUN23",0,$B66="CDHU_AGO23",0,AND($B66="SIN_SV_SET23",$A66="MAT")=TRUE,$A$454,AND($B66="SIN_SV_SET23",$A66&lt;&gt;"MAT")=TRUE,$A$453,AND($B66="SIN_INS_SET23",$A66="MAT")=TRUE,$A$454,AND($B66="SIN_INS_SET23",$A66&lt;&gt;"MAT")=TRUE,$A$453,AND($B66="COTAÇÃO",$A66="MAT")=TRUE,$A$454,AND($B66="COTAÇÃO",$A66&lt;&gt;"MAT")=TRUE,$A$453)</f>
        <v>0.28000000000000003</v>
      </c>
      <c r="G66" s="60" cm="1">
        <f t="array" ref="G66">_xlfn.IFS($B66="SAB_OSE_SET23",0,$B66="SAB_EPSA_SET23",0,AND($B66="SAB_INS_SET23",$A66="MO")=TRUE,$A$455,AND($B66="SAB_INS_SET23",$A66&lt;&gt;"MO")=TRUE,0,AND($B66="SIU_INF_JUL23",$A66="MO")=TRUE,$A$455,AND($B66="SIU_INF_JUL23",$A66&lt;&gt;"MO")=TRUE,0,AND($B66="SIU_ED_JUL23",$A66="MO")=TRUE,$A$455,AND($B66="SIU_ED_JUL23",$A66&lt;&gt;"MO")=TRUE,0,$B66="DER_JUN23",0,$B66="CDHU_AGO23",0,AND($B66="SIN_SV_SET23",$A66="MO")=TRUE,$A$455,AND($B66="SIN_SV_SET23",$A66&lt;&gt;"MO")=TRUE,0,AND($B66="SIN_INS_SET23",$A66="MO")=TRUE,$A$455,AND($B66="SIN_INS_SET23",$A66&lt;&gt;"MO")=TRUE,0,AND($B66="COTAÇÃO",$A66="MO")=TRUE,$A$455,AND($B66="COTAÇÃO",$A66&lt;&gt;"MO")=TRUE,0)</f>
        <v>1.72</v>
      </c>
      <c r="H66" s="61" cm="1">
        <f t="array" ref="H66">ROUND(_xlfn.IFS(B66="SAB_OSE_SET23",VLOOKUP(C66,[12]SAB_OSE_SET23!A:N,7,FALSE),B66="SAB_EPSA_SET23",VLOOKUP(C66,[12]SAB_EPSA_SET23!A:F,4,FALSE),B66="SAB_INS_SET23",VLOOKUP(C66,[12]SAB_INS_SET23!A:F,4,FALSE),B66="SIU_INF_JUL23",VLOOKUP(C66,[12]SIU_INF_JUL23!A:F,4,FALSE),B66="SIU_ED_JUL23",VLOOKUP(C66,[12]SIU_ED_JUL23!A:F,4,FALSE),B66="SIU_INS_JUL23",VLOOKUP(C66,[12]SIU_INS_JUL23!A:F,4,FALSE),B66="DER_JUN23",VLOOKUP(C66,[12]DER_JUN23!A:F,4,FALSE),B66="CDHU_AGO23",VLOOKUP(C66,[12]CDHU_AGO23!A:F,4,FALSE),B66="DNIT_SV_JUL23",VLOOKUP(C66,[12]DNIT_SV_JUL23!A:F,4,FALSE),B66="DNIT_MAT_JUL23",VLOOKUP(C66,[12]DNIT_MAT_JUL23!A:F,4,FALSE),B66="SIN_SV_SET23",VLOOKUP(C66,[12]SIN_SV_SET23!G:L,5,FALSE),B66="SIN_INS_SET23",VLOOKUP(C66,[12]SIN_INS_SET23!A:F,5,FALSE),B66="COTAÇÃO",VLOOKUP(C66,[12]COTAÇÃO!$B:$G,6,FALSE))*(1+F66)*(1+G66),2)</f>
        <v>51.88</v>
      </c>
      <c r="I66" s="62">
        <f>I64*6</f>
        <v>0.24</v>
      </c>
      <c r="J66" s="39"/>
      <c r="K66" s="63"/>
      <c r="L66" s="64" t="str" cm="1">
        <f t="array" ref="L66">_xlfn.IFS(B66="SAB_OSE_SET23",VLOOKUP(C66,[12]SAB_OSE_SET23!A:N,5,FALSE),B66="SAB_EPSA_SET23",VLOOKUP(C66,[12]SAB_EPSA_SET23!A:F,2,FALSE),B66="SAB_INS_SET23",VLOOKUP(C66,[12]SAB_INS_SET23!A:F,2,FALSE),B66="SIU_INF_JUL23",VLOOKUP(C66,[12]SIU_INF_JUL23!A:F,2,FALSE),B66="SIU_ED_JUL23",VLOOKUP(C66,[12]SIU_ED_JUL23!A:F,2,FALSE),B66="SIU_INS_JUL23",VLOOKUP(C66,[12]SIU_INS_JUL23!A:F,2,FALSE),B66="DER_JUN23",VLOOKUP(C66,[12]DER_JUN23!A:F,2,FALSE),B66="CDHU_AGO23",VLOOKUP(C66,[12]CDHU_AGO23!A:F,2,FALSE),B66="DNIT_SV_JUL23",VLOOKUP(C66,[12]DNIT_SV_JUL23!A:F,2,FALSE),B66="DNIT_MAT_JUL23",VLOOKUP(C66,[12]DNIT_MAT_JUL23!A:F,2,FALSE),B66="SIN_SV_SET23",VLOOKUP(C66,[12]SIN_SV_SET23!G:L,2,FALSE),B66="SIN_INS_SET23",VLOOKUP(C66,[12]SIN_INS_SET23!A:F,2,FALSE),B66="COTAÇÃO",VLOOKUP(C66,[12]COTAÇÃO!$B:$G,3,FALSE))</f>
        <v>ELETRICISTA</v>
      </c>
      <c r="M66" s="65" t="str" cm="1">
        <f t="array" ref="M66">_xlfn.IFS(B66="SAB_OSE_SET23",VLOOKUP(C66,[12]SAB_OSE_SET23!A:N,6,FALSE),B66="SAB_EPSA_SET23",VLOOKUP(C66,[12]SAB_EPSA_SET23!A:F,3,FALSE),B66="SAB_INS_SET23",VLOOKUP(C66,[12]SAB_INS_SET23!A:F,3,FALSE),B66="SIU_INF_JUL23",VLOOKUP(C66,[12]SIU_INF_JUL23!A:F,3,FALSE),B66="SIU_ED_JUL23",VLOOKUP(C66,[12]SIU_ED_JUL23!A:F,3,FALSE),B66="SIU_INS_JUL23",VLOOKUP(C66,[12]SIU_INS_JUL23!A:F,3,FALSE),B66="DER_JUN23",VLOOKUP(C66,[12]DER_JUN23!A:F,3,FALSE),B66="CDHU_AGO23",VLOOKUP(C66,[12]CDHU_AGO23!A:F,3,FALSE),B66="DNIT_SV_JUL23",VLOOKUP(C66,[12]DNIT_SV_JUL23!A:F,3,FALSE),B66="DNIT_MAT_JUL23",VLOOKUP(C66,[12]DNIT_MAT_JUL23!A:F,3,FALSE),B66="SIN_SV_SET23",VLOOKUP(C66,[12]SIN_SV_SET23!G:L,3,FALSE),B66="SIN_INS_SET23",VLOOKUP(C66,[12]SIN_INS_SET23!A:F,3,FALSE),B66="COTAÇÃO",VLOOKUP(C66,[12]COTAÇÃO!$B:$G,4,FALSE))</f>
        <v>H</v>
      </c>
      <c r="N66" s="66">
        <f t="shared" si="1320"/>
        <v>60.48</v>
      </c>
      <c r="O66" s="66">
        <f t="shared" si="1321"/>
        <v>12.45</v>
      </c>
      <c r="P66" s="67">
        <f t="shared" si="300"/>
        <v>0</v>
      </c>
      <c r="Q66" s="68"/>
      <c r="R66" s="61">
        <f>R63*$I66</f>
        <v>60.48</v>
      </c>
      <c r="S66" s="67"/>
      <c r="T66" s="61">
        <f t="shared" ref="T66" si="1391">T63*$I66</f>
        <v>0</v>
      </c>
      <c r="U66" s="67">
        <f t="shared" si="1323"/>
        <v>0</v>
      </c>
      <c r="V66" s="61">
        <f t="shared" ref="V66" si="1392">V63*$I66</f>
        <v>0</v>
      </c>
      <c r="W66" s="67">
        <f t="shared" si="1325"/>
        <v>0</v>
      </c>
      <c r="X66" s="61">
        <f t="shared" ref="X66" si="1393">X63*$I66</f>
        <v>0</v>
      </c>
      <c r="Y66" s="67">
        <f t="shared" si="1327"/>
        <v>0</v>
      </c>
      <c r="Z66" s="61">
        <f t="shared" ref="Z66" si="1394">Z63*$I66</f>
        <v>0</v>
      </c>
      <c r="AA66" s="67">
        <f t="shared" si="1329"/>
        <v>0</v>
      </c>
      <c r="AB66" s="61">
        <f t="shared" ref="AB66" si="1395">AB63*$I66</f>
        <v>0</v>
      </c>
      <c r="AC66" s="67">
        <f t="shared" si="1331"/>
        <v>0</v>
      </c>
      <c r="AD66" s="61">
        <f t="shared" ref="AD66" si="1396">AD63*$I66</f>
        <v>0</v>
      </c>
      <c r="AE66" s="67">
        <f t="shared" si="1333"/>
        <v>0</v>
      </c>
      <c r="AF66" s="61">
        <f t="shared" ref="AF66" si="1397">AF63*$I66</f>
        <v>0</v>
      </c>
      <c r="AG66" s="67">
        <f t="shared" si="1335"/>
        <v>0</v>
      </c>
      <c r="AH66" s="61">
        <f t="shared" ref="AH66" si="1398">AH63*$I66</f>
        <v>0</v>
      </c>
      <c r="AI66" s="67">
        <f t="shared" si="1337"/>
        <v>0</v>
      </c>
      <c r="AJ66" s="61">
        <f t="shared" ref="AJ66" si="1399">AJ63*$I66</f>
        <v>0</v>
      </c>
      <c r="AK66" s="67">
        <f t="shared" si="1339"/>
        <v>0</v>
      </c>
      <c r="AL66" s="61">
        <f t="shared" ref="AL66" si="1400">AL63*$I66</f>
        <v>0</v>
      </c>
      <c r="AM66" s="67">
        <f t="shared" si="1341"/>
        <v>0</v>
      </c>
      <c r="AN66" s="61">
        <f t="shared" ref="AN66" si="1401">AN63*$I66</f>
        <v>0</v>
      </c>
      <c r="AO66" s="67">
        <f t="shared" si="1343"/>
        <v>0</v>
      </c>
      <c r="AP66" s="61">
        <f t="shared" ref="AP66" si="1402">AP63*$I66</f>
        <v>0</v>
      </c>
      <c r="AQ66" s="67">
        <f t="shared" si="1345"/>
        <v>0</v>
      </c>
      <c r="AR66" s="61">
        <f t="shared" ref="AR66" si="1403">AR63*$I66</f>
        <v>0</v>
      </c>
      <c r="AS66" s="67">
        <f t="shared" si="1347"/>
        <v>0</v>
      </c>
      <c r="AT66" s="61">
        <f t="shared" ref="AT66" si="1404">AT63*$I66</f>
        <v>0</v>
      </c>
      <c r="AU66" s="67">
        <f t="shared" si="1349"/>
        <v>0</v>
      </c>
      <c r="AV66" s="61">
        <f t="shared" ref="AV66" si="1405">AV63*$I66</f>
        <v>0</v>
      </c>
      <c r="AW66" s="67">
        <f t="shared" si="1351"/>
        <v>0</v>
      </c>
      <c r="AX66" s="61">
        <f t="shared" ref="AX66" si="1406">AX63*$I66</f>
        <v>0</v>
      </c>
      <c r="AY66" s="67">
        <f t="shared" si="1353"/>
        <v>0</v>
      </c>
      <c r="AZ66" s="61">
        <f t="shared" ref="AZ66" si="1407">AZ63*$I66</f>
        <v>0</v>
      </c>
      <c r="BA66" s="67">
        <f t="shared" si="1355"/>
        <v>0</v>
      </c>
      <c r="BB66" s="61">
        <f t="shared" ref="BB66" si="1408">BB63*$I66</f>
        <v>0</v>
      </c>
      <c r="BC66" s="67">
        <f t="shared" si="1357"/>
        <v>0</v>
      </c>
      <c r="BD66" s="61">
        <f t="shared" ref="BD66" si="1409">BD63*$I66</f>
        <v>0</v>
      </c>
      <c r="BE66" s="67">
        <f t="shared" si="1359"/>
        <v>0</v>
      </c>
      <c r="BF66" s="61">
        <f t="shared" ref="BF66" si="1410">BF63*$I66</f>
        <v>0</v>
      </c>
      <c r="BG66" s="67">
        <f t="shared" si="1361"/>
        <v>0</v>
      </c>
      <c r="BH66" s="61">
        <f t="shared" ref="BH66" si="1411">BH63*$I66</f>
        <v>0</v>
      </c>
      <c r="BI66" s="67">
        <f t="shared" si="1363"/>
        <v>0</v>
      </c>
      <c r="BJ66" s="61">
        <f t="shared" ref="BJ66" si="1412">BJ63*$I66</f>
        <v>0</v>
      </c>
      <c r="BK66" s="67">
        <f t="shared" si="1365"/>
        <v>0</v>
      </c>
      <c r="BL66" s="61">
        <f t="shared" ref="BL66" si="1413">BL63*$I66</f>
        <v>0</v>
      </c>
      <c r="BM66" s="67">
        <f t="shared" si="1367"/>
        <v>0</v>
      </c>
    </row>
    <row r="67" spans="1:65" s="47" customFormat="1" x14ac:dyDescent="0.25">
      <c r="A67" s="58" t="s">
        <v>26</v>
      </c>
      <c r="B67" s="59" t="s">
        <v>28</v>
      </c>
      <c r="C67" s="59" t="s">
        <v>53</v>
      </c>
      <c r="D67" s="60" cm="1">
        <f t="array" ref="D67">_xlfn.IFS($B67="SAB_OSE_SET23",$A$440,$B67="SAB_EPSA_SET23",$A$442,$B67="SAB_INS_SET23",$A$444,$B67="SIU_INF_JUL23",$A$446,$B67="SIU_ED_JUL23",$A$447,$B67="DER_JUN23",$A$448,$B67="CDHU_AGO23",$A$449,$B67="SIN_SV_SET23",$A$450,$B67="SIN_INS_SET23",$A$451,$B67="COTAÇÃO",0)</f>
        <v>0</v>
      </c>
      <c r="E67" s="60" cm="1">
        <f t="array" ref="E67">_xlfn.IFS($B67="SAB_OSE_SET23",$A$441,$B67="SAB_EPSA_SET23",$A$443,$B67="SAB_INS_SET23",$A$445,$B67="SIU_INF_JUL23",0,$B67="SIU_ED_JUL23",0,$B67="DER_JUN23",0,$B67="CDHU_AGO23",0,$B67="SIN_SV_SET23",0,$B67="SIN_INS_SET23",0,$B67="COTAÇÃO",0)</f>
        <v>0</v>
      </c>
      <c r="F67" s="60" cm="1">
        <f t="array" ref="F67">_xlfn.IFS($B67="SAB_OSE_SET23",0,$B67="SAB_EPSA_SET23",0,AND($B67="SAB_INS_SET23",$A67="MAT")=TRUE,$A$454,AND($B67="SAB_INS_SET23",$A67&lt;&gt;"MAT")=TRUE,$A$453,AND($B67="SIU_INF_JUL23",$A67="MAT")=TRUE,$A$454,AND($B67="SIU_INF_JUL23",$A67&lt;&gt;"MAT")=TRUE,$A$453,AND($B67="SIU_ED_JUL23",$A67="MAT")=TRUE,$A$454,AND($B67="SIU_ED_JUL23",$A67&lt;&gt;"MAT")=TRUE,$A$453,$B67="DER_JUN23",0,$B67="CDHU_AGO23",0,AND($B67="SIN_SV_SET23",$A67="MAT")=TRUE,$A$454,AND($B67="SIN_SV_SET23",$A67&lt;&gt;"MAT")=TRUE,$A$453,AND($B67="SIN_INS_SET23",$A67="MAT")=TRUE,$A$454,AND($B67="SIN_INS_SET23",$A67&lt;&gt;"MAT")=TRUE,$A$453,AND($B67="COTAÇÃO",$A67="MAT")=TRUE,$A$454,AND($B67="COTAÇÃO",$A67&lt;&gt;"MAT")=TRUE,$A$453)</f>
        <v>0.28000000000000003</v>
      </c>
      <c r="G67" s="60" cm="1">
        <f t="array" ref="G67">_xlfn.IFS($B67="SAB_OSE_SET23",0,$B67="SAB_EPSA_SET23",0,AND($B67="SAB_INS_SET23",$A67="MO")=TRUE,$A$455,AND($B67="SAB_INS_SET23",$A67&lt;&gt;"MO")=TRUE,0,AND($B67="SIU_INF_JUL23",$A67="MO")=TRUE,$A$455,AND($B67="SIU_INF_JUL23",$A67&lt;&gt;"MO")=TRUE,0,AND($B67="SIU_ED_JUL23",$A67="MO")=TRUE,$A$455,AND($B67="SIU_ED_JUL23",$A67&lt;&gt;"MO")=TRUE,0,$B67="DER_JUN23",0,$B67="CDHU_AGO23",0,AND($B67="SIN_SV_SET23",$A67="MO")=TRUE,$A$455,AND($B67="SIN_SV_SET23",$A67&lt;&gt;"MO")=TRUE,0,AND($B67="SIN_INS_SET23",$A67="MO")=TRUE,$A$455,AND($B67="SIN_INS_SET23",$A67&lt;&gt;"MO")=TRUE,0,AND($B67="COTAÇÃO",$A67="MO")=TRUE,$A$455,AND($B67="COTAÇÃO",$A67&lt;&gt;"MO")=TRUE,0)</f>
        <v>1.72</v>
      </c>
      <c r="H67" s="61" cm="1">
        <f t="array" ref="H67">ROUND(_xlfn.IFS(B67="SAB_OSE_SET23",VLOOKUP(C67,[12]SAB_OSE_SET23!A:N,7,FALSE),B67="SAB_EPSA_SET23",VLOOKUP(C67,[12]SAB_EPSA_SET23!A:F,4,FALSE),B67="SAB_INS_SET23",VLOOKUP(C67,[12]SAB_INS_SET23!A:F,4,FALSE),B67="SIU_INF_JUL23",VLOOKUP(C67,[12]SIU_INF_JUL23!A:F,4,FALSE),B67="SIU_ED_JUL23",VLOOKUP(C67,[12]SIU_ED_JUL23!A:F,4,FALSE),B67="SIU_INS_JUL23",VLOOKUP(C67,[12]SIU_INS_JUL23!A:F,4,FALSE),B67="DER_JUN23",VLOOKUP(C67,[12]DER_JUN23!A:F,4,FALSE),B67="CDHU_AGO23",VLOOKUP(C67,[12]CDHU_AGO23!A:F,4,FALSE),B67="DNIT_SV_JUL23",VLOOKUP(C67,[12]DNIT_SV_JUL23!A:F,4,FALSE),B67="DNIT_MAT_JUL23",VLOOKUP(C67,[12]DNIT_MAT_JUL23!A:F,4,FALSE),B67="SIN_SV_SET23",VLOOKUP(C67,[12]SIN_SV_SET23!G:L,5,FALSE),B67="SIN_INS_SET23",VLOOKUP(C67,[12]SIN_INS_SET23!A:F,5,FALSE),B67="COTAÇÃO",VLOOKUP(C67,[12]COTAÇÃO!$B:$G,6,FALSE))*(1+F67)*(1+G67),2)</f>
        <v>42.02</v>
      </c>
      <c r="I67" s="62">
        <v>0.02</v>
      </c>
      <c r="J67" s="39"/>
      <c r="K67" s="63"/>
      <c r="L67" s="64" t="str" cm="1">
        <f t="array" ref="L67">_xlfn.IFS(B67="SAB_OSE_SET23",VLOOKUP(C67,[12]SAB_OSE_SET23!A:N,5,FALSE),B67="SAB_EPSA_SET23",VLOOKUP(C67,[12]SAB_EPSA_SET23!A:F,2,FALSE),B67="SAB_INS_SET23",VLOOKUP(C67,[12]SAB_INS_SET23!A:F,2,FALSE),B67="SIU_INF_JUL23",VLOOKUP(C67,[12]SIU_INF_JUL23!A:F,2,FALSE),B67="SIU_ED_JUL23",VLOOKUP(C67,[12]SIU_ED_JUL23!A:F,2,FALSE),B67="SIU_INS_JUL23",VLOOKUP(C67,[12]SIU_INS_JUL23!A:F,2,FALSE),B67="DER_JUN23",VLOOKUP(C67,[12]DER_JUN23!A:F,2,FALSE),B67="CDHU_AGO23",VLOOKUP(C67,[12]CDHU_AGO23!A:F,2,FALSE),B67="DNIT_SV_JUL23",VLOOKUP(C67,[12]DNIT_SV_JUL23!A:F,2,FALSE),B67="DNIT_MAT_JUL23",VLOOKUP(C67,[12]DNIT_MAT_JUL23!A:F,2,FALSE),B67="SIN_SV_SET23",VLOOKUP(C67,[12]SIN_SV_SET23!G:L,2,FALSE),B67="SIN_INS_SET23",VLOOKUP(C67,[12]SIN_INS_SET23!A:F,2,FALSE),B67="COTAÇÃO",VLOOKUP(C67,[12]COTAÇÃO!$B:$G,3,FALSE))</f>
        <v>MOTORISTA</v>
      </c>
      <c r="M67" s="65" t="str" cm="1">
        <f t="array" ref="M67">_xlfn.IFS(B67="SAB_OSE_SET23",VLOOKUP(C67,[12]SAB_OSE_SET23!A:N,6,FALSE),B67="SAB_EPSA_SET23",VLOOKUP(C67,[12]SAB_EPSA_SET23!A:F,3,FALSE),B67="SAB_INS_SET23",VLOOKUP(C67,[12]SAB_INS_SET23!A:F,3,FALSE),B67="SIU_INF_JUL23",VLOOKUP(C67,[12]SIU_INF_JUL23!A:F,3,FALSE),B67="SIU_ED_JUL23",VLOOKUP(C67,[12]SIU_ED_JUL23!A:F,3,FALSE),B67="SIU_INS_JUL23",VLOOKUP(C67,[12]SIU_INS_JUL23!A:F,3,FALSE),B67="DER_JUN23",VLOOKUP(C67,[12]DER_JUN23!A:F,3,FALSE),B67="CDHU_AGO23",VLOOKUP(C67,[12]CDHU_AGO23!A:F,3,FALSE),B67="DNIT_SV_JUL23",VLOOKUP(C67,[12]DNIT_SV_JUL23!A:F,3,FALSE),B67="DNIT_MAT_JUL23",VLOOKUP(C67,[12]DNIT_MAT_JUL23!A:F,3,FALSE),B67="SIN_SV_SET23",VLOOKUP(C67,[12]SIN_SV_SET23!G:L,3,FALSE),B67="SIN_INS_SET23",VLOOKUP(C67,[12]SIN_INS_SET23!A:F,3,FALSE),B67="COTAÇÃO",VLOOKUP(C67,[12]COTAÇÃO!$B:$G,4,FALSE))</f>
        <v>H</v>
      </c>
      <c r="N67" s="66">
        <f t="shared" si="1320"/>
        <v>5.04</v>
      </c>
      <c r="O67" s="66">
        <f t="shared" si="1321"/>
        <v>0.84</v>
      </c>
      <c r="P67" s="67">
        <f t="shared" si="300"/>
        <v>0</v>
      </c>
      <c r="Q67" s="68"/>
      <c r="R67" s="61">
        <f>R63*$I67</f>
        <v>5.04</v>
      </c>
      <c r="S67" s="67"/>
      <c r="T67" s="61">
        <f t="shared" ref="T67" si="1414">T63*$I67</f>
        <v>0</v>
      </c>
      <c r="U67" s="67">
        <f t="shared" si="1323"/>
        <v>0</v>
      </c>
      <c r="V67" s="61">
        <f t="shared" ref="V67" si="1415">V63*$I67</f>
        <v>0</v>
      </c>
      <c r="W67" s="67">
        <f t="shared" si="1325"/>
        <v>0</v>
      </c>
      <c r="X67" s="61">
        <f t="shared" ref="X67" si="1416">X63*$I67</f>
        <v>0</v>
      </c>
      <c r="Y67" s="67">
        <f t="shared" si="1327"/>
        <v>0</v>
      </c>
      <c r="Z67" s="61">
        <f t="shared" ref="Z67" si="1417">Z63*$I67</f>
        <v>0</v>
      </c>
      <c r="AA67" s="67">
        <f t="shared" si="1329"/>
        <v>0</v>
      </c>
      <c r="AB67" s="61">
        <f t="shared" ref="AB67" si="1418">AB63*$I67</f>
        <v>0</v>
      </c>
      <c r="AC67" s="67">
        <f t="shared" si="1331"/>
        <v>0</v>
      </c>
      <c r="AD67" s="61">
        <f t="shared" ref="AD67" si="1419">AD63*$I67</f>
        <v>0</v>
      </c>
      <c r="AE67" s="67">
        <f t="shared" si="1333"/>
        <v>0</v>
      </c>
      <c r="AF67" s="61">
        <f t="shared" ref="AF67" si="1420">AF63*$I67</f>
        <v>0</v>
      </c>
      <c r="AG67" s="67">
        <f t="shared" si="1335"/>
        <v>0</v>
      </c>
      <c r="AH67" s="61">
        <f t="shared" ref="AH67" si="1421">AH63*$I67</f>
        <v>0</v>
      </c>
      <c r="AI67" s="67">
        <f t="shared" si="1337"/>
        <v>0</v>
      </c>
      <c r="AJ67" s="61">
        <f t="shared" ref="AJ67" si="1422">AJ63*$I67</f>
        <v>0</v>
      </c>
      <c r="AK67" s="67">
        <f t="shared" si="1339"/>
        <v>0</v>
      </c>
      <c r="AL67" s="61">
        <f t="shared" ref="AL67" si="1423">AL63*$I67</f>
        <v>0</v>
      </c>
      <c r="AM67" s="67">
        <f t="shared" si="1341"/>
        <v>0</v>
      </c>
      <c r="AN67" s="61">
        <f t="shared" ref="AN67" si="1424">AN63*$I67</f>
        <v>0</v>
      </c>
      <c r="AO67" s="67">
        <f t="shared" si="1343"/>
        <v>0</v>
      </c>
      <c r="AP67" s="61">
        <f t="shared" ref="AP67" si="1425">AP63*$I67</f>
        <v>0</v>
      </c>
      <c r="AQ67" s="67">
        <f t="shared" si="1345"/>
        <v>0</v>
      </c>
      <c r="AR67" s="61">
        <f t="shared" ref="AR67" si="1426">AR63*$I67</f>
        <v>0</v>
      </c>
      <c r="AS67" s="67">
        <f t="shared" si="1347"/>
        <v>0</v>
      </c>
      <c r="AT67" s="61">
        <f t="shared" ref="AT67" si="1427">AT63*$I67</f>
        <v>0</v>
      </c>
      <c r="AU67" s="67">
        <f t="shared" si="1349"/>
        <v>0</v>
      </c>
      <c r="AV67" s="61">
        <f t="shared" ref="AV67" si="1428">AV63*$I67</f>
        <v>0</v>
      </c>
      <c r="AW67" s="67">
        <f t="shared" si="1351"/>
        <v>0</v>
      </c>
      <c r="AX67" s="61">
        <f t="shared" ref="AX67" si="1429">AX63*$I67</f>
        <v>0</v>
      </c>
      <c r="AY67" s="67">
        <f t="shared" si="1353"/>
        <v>0</v>
      </c>
      <c r="AZ67" s="61">
        <f t="shared" ref="AZ67" si="1430">AZ63*$I67</f>
        <v>0</v>
      </c>
      <c r="BA67" s="67">
        <f t="shared" si="1355"/>
        <v>0</v>
      </c>
      <c r="BB67" s="61">
        <f t="shared" ref="BB67" si="1431">BB63*$I67</f>
        <v>0</v>
      </c>
      <c r="BC67" s="67">
        <f t="shared" si="1357"/>
        <v>0</v>
      </c>
      <c r="BD67" s="61">
        <f t="shared" ref="BD67" si="1432">BD63*$I67</f>
        <v>0</v>
      </c>
      <c r="BE67" s="67">
        <f t="shared" si="1359"/>
        <v>0</v>
      </c>
      <c r="BF67" s="61">
        <f t="shared" ref="BF67" si="1433">BF63*$I67</f>
        <v>0</v>
      </c>
      <c r="BG67" s="67">
        <f t="shared" si="1361"/>
        <v>0</v>
      </c>
      <c r="BH67" s="61">
        <f t="shared" ref="BH67" si="1434">BH63*$I67</f>
        <v>0</v>
      </c>
      <c r="BI67" s="67">
        <f t="shared" si="1363"/>
        <v>0</v>
      </c>
      <c r="BJ67" s="61">
        <f t="shared" ref="BJ67" si="1435">BJ63*$I67</f>
        <v>0</v>
      </c>
      <c r="BK67" s="67">
        <f t="shared" si="1365"/>
        <v>0</v>
      </c>
      <c r="BL67" s="61">
        <f t="shared" ref="BL67" si="1436">BL63*$I67</f>
        <v>0</v>
      </c>
      <c r="BM67" s="67">
        <f t="shared" si="1367"/>
        <v>0</v>
      </c>
    </row>
    <row r="68" spans="1:65" s="47" customFormat="1" ht="30" x14ac:dyDescent="0.25">
      <c r="A68" s="58" t="s">
        <v>30</v>
      </c>
      <c r="B68" s="59" t="s">
        <v>28</v>
      </c>
      <c r="C68" s="59" t="s">
        <v>56</v>
      </c>
      <c r="D68" s="60" cm="1">
        <f t="array" ref="D68">_xlfn.IFS($B68="SAB_OSE_SET23",$A$440,$B68="SAB_EPSA_SET23",$A$442,$B68="SAB_INS_SET23",$A$444,$B68="SIU_INF_JUL23",$A$446,$B68="SIU_ED_JUL23",$A$447,$B68="DER_JUN23",$A$448,$B68="CDHU_AGO23",$A$449,$B68="SIN_SV_SET23",$A$450,$B68="SIN_INS_SET23",$A$451,$B68="COTAÇÃO",0)</f>
        <v>0</v>
      </c>
      <c r="E68" s="60" cm="1">
        <f t="array" ref="E68">_xlfn.IFS($B68="SAB_OSE_SET23",$A$441,$B68="SAB_EPSA_SET23",$A$443,$B68="SAB_INS_SET23",$A$445,$B68="SIU_INF_JUL23",0,$B68="SIU_ED_JUL23",0,$B68="DER_JUN23",0,$B68="CDHU_AGO23",0,$B68="SIN_SV_SET23",0,$B68="SIN_INS_SET23",0,$B68="COTAÇÃO",0)</f>
        <v>0</v>
      </c>
      <c r="F68" s="60" cm="1">
        <f t="array" ref="F68">_xlfn.IFS($B68="SAB_OSE_SET23",0,$B68="SAB_EPSA_SET23",0,AND($B68="SAB_INS_SET23",$A68="MAT")=TRUE,$A$454,AND($B68="SAB_INS_SET23",$A68&lt;&gt;"MAT")=TRUE,$A$453,AND($B68="SIU_INF_JUL23",$A68="MAT")=TRUE,$A$454,AND($B68="SIU_INF_JUL23",$A68&lt;&gt;"MAT")=TRUE,$A$453,AND($B68="SIU_ED_JUL23",$A68="MAT")=TRUE,$A$454,AND($B68="SIU_ED_JUL23",$A68&lt;&gt;"MAT")=TRUE,$A$453,$B68="DER_JUN23",0,$B68="CDHU_AGO23",0,AND($B68="SIN_SV_SET23",$A68="MAT")=TRUE,$A$454,AND($B68="SIN_SV_SET23",$A68&lt;&gt;"MAT")=TRUE,$A$453,AND($B68="SIN_INS_SET23",$A68="MAT")=TRUE,$A$454,AND($B68="SIN_INS_SET23",$A68&lt;&gt;"MAT")=TRUE,$A$453,AND($B68="COTAÇÃO",$A68="MAT")=TRUE,$A$454,AND($B68="COTAÇÃO",$A68&lt;&gt;"MAT")=TRUE,$A$453)</f>
        <v>0.28000000000000003</v>
      </c>
      <c r="G68" s="60" cm="1">
        <f t="array" ref="G68">_xlfn.IFS($B68="SAB_OSE_SET23",0,$B68="SAB_EPSA_SET23",0,AND($B68="SAB_INS_SET23",$A68="MO")=TRUE,$A$455,AND($B68="SAB_INS_SET23",$A68&lt;&gt;"MO")=TRUE,0,AND($B68="SIU_INF_JUL23",$A68="MO")=TRUE,$A$455,AND($B68="SIU_INF_JUL23",$A68&lt;&gt;"MO")=TRUE,0,AND($B68="SIU_ED_JUL23",$A68="MO")=TRUE,$A$455,AND($B68="SIU_ED_JUL23",$A68&lt;&gt;"MO")=TRUE,0,$B68="DER_JUN23",0,$B68="CDHU_AGO23",0,AND($B68="SIN_SV_SET23",$A68="MO")=TRUE,$A$455,AND($B68="SIN_SV_SET23",$A68&lt;&gt;"MO")=TRUE,0,AND($B68="SIN_INS_SET23",$A68="MO")=TRUE,$A$455,AND($B68="SIN_INS_SET23",$A68&lt;&gt;"MO")=TRUE,0,AND($B68="COTAÇÃO",$A68="MO")=TRUE,$A$455,AND($B68="COTAÇÃO",$A68&lt;&gt;"MO")=TRUE,0)</f>
        <v>0</v>
      </c>
      <c r="H68" s="61" cm="1">
        <f t="array" ref="H68">ROUND(_xlfn.IFS(B68="SAB_OSE_SET23",VLOOKUP(C68,[12]SAB_OSE_SET23!A:N,7,FALSE),B68="SAB_EPSA_SET23",VLOOKUP(C68,[12]SAB_EPSA_SET23!A:F,4,FALSE),B68="SAB_INS_SET23",VLOOKUP(C68,[12]SAB_INS_SET23!A:F,4,FALSE),B68="SIU_INF_JUL23",VLOOKUP(C68,[12]SIU_INF_JUL23!A:F,4,FALSE),B68="SIU_ED_JUL23",VLOOKUP(C68,[12]SIU_ED_JUL23!A:F,4,FALSE),B68="SIU_INS_JUL23",VLOOKUP(C68,[12]SIU_INS_JUL23!A:F,4,FALSE),B68="DER_JUN23",VLOOKUP(C68,[12]DER_JUN23!A:F,4,FALSE),B68="CDHU_AGO23",VLOOKUP(C68,[12]CDHU_AGO23!A:F,4,FALSE),B68="DNIT_SV_JUL23",VLOOKUP(C68,[12]DNIT_SV_JUL23!A:F,4,FALSE),B68="DNIT_MAT_JUL23",VLOOKUP(C68,[12]DNIT_MAT_JUL23!A:F,4,FALSE),B68="SIN_SV_SET23",VLOOKUP(C68,[12]SIN_SV_SET23!G:L,5,FALSE),B68="SIN_INS_SET23",VLOOKUP(C68,[12]SIN_INS_SET23!A:F,5,FALSE),B68="COTAÇÃO",VLOOKUP(C68,[12]COTAÇÃO!$B:$G,6,FALSE))*(1+F68)*(1+G68),2)</f>
        <v>310.69</v>
      </c>
      <c r="I68" s="62">
        <v>0.01</v>
      </c>
      <c r="J68" s="39"/>
      <c r="K68" s="63"/>
      <c r="L68" s="64" t="str" cm="1">
        <f t="array" ref="L68">_xlfn.IFS(B68="SAB_OSE_SET23",VLOOKUP(C68,[12]SAB_OSE_SET23!A:N,5,FALSE),B68="SAB_EPSA_SET23",VLOOKUP(C68,[12]SAB_EPSA_SET23!A:F,2,FALSE),B68="SAB_INS_SET23",VLOOKUP(C68,[12]SAB_INS_SET23!A:F,2,FALSE),B68="SIU_INF_JUL23",VLOOKUP(C68,[12]SIU_INF_JUL23!A:F,2,FALSE),B68="SIU_ED_JUL23",VLOOKUP(C68,[12]SIU_ED_JUL23!A:F,2,FALSE),B68="SIU_INS_JUL23",VLOOKUP(C68,[12]SIU_INS_JUL23!A:F,2,FALSE),B68="DER_JUN23",VLOOKUP(C68,[12]DER_JUN23!A:F,2,FALSE),B68="CDHU_AGO23",VLOOKUP(C68,[12]CDHU_AGO23!A:F,2,FALSE),B68="DNIT_SV_JUL23",VLOOKUP(C68,[12]DNIT_SV_JUL23!A:F,2,FALSE),B68="DNIT_MAT_JUL23",VLOOKUP(C68,[12]DNIT_MAT_JUL23!A:F,2,FALSE),B68="SIN_SV_SET23",VLOOKUP(C68,[12]SIN_SV_SET23!G:L,2,FALSE),B68="SIN_INS_SET23",VLOOKUP(C68,[12]SIN_INS_SET23!A:F,2,FALSE),B68="COTAÇÃO",VLOOKUP(C68,[12]COTAÇÃO!$B:$G,3,FALSE))</f>
        <v>CAMINHÃO - CARROCERIA FIXA ABERTA DE MADEIRA COM CAPACIDADE 9 T *190CV - COM GUINDASTE MUNCK 5 T</v>
      </c>
      <c r="M68" s="65" t="str" cm="1">
        <f t="array" ref="M68">_xlfn.IFS(B68="SAB_OSE_SET23",VLOOKUP(C68,[12]SAB_OSE_SET23!A:N,6,FALSE),B68="SAB_EPSA_SET23",VLOOKUP(C68,[12]SAB_EPSA_SET23!A:F,3,FALSE),B68="SAB_INS_SET23",VLOOKUP(C68,[12]SAB_INS_SET23!A:F,3,FALSE),B68="SIU_INF_JUL23",VLOOKUP(C68,[12]SIU_INF_JUL23!A:F,3,FALSE),B68="SIU_ED_JUL23",VLOOKUP(C68,[12]SIU_ED_JUL23!A:F,3,FALSE),B68="SIU_INS_JUL23",VLOOKUP(C68,[12]SIU_INS_JUL23!A:F,3,FALSE),B68="DER_JUN23",VLOOKUP(C68,[12]DER_JUN23!A:F,3,FALSE),B68="CDHU_AGO23",VLOOKUP(C68,[12]CDHU_AGO23!A:F,3,FALSE),B68="DNIT_SV_JUL23",VLOOKUP(C68,[12]DNIT_SV_JUL23!A:F,3,FALSE),B68="DNIT_MAT_JUL23",VLOOKUP(C68,[12]DNIT_MAT_JUL23!A:F,3,FALSE),B68="SIN_SV_SET23",VLOOKUP(C68,[12]SIN_SV_SET23!G:L,3,FALSE),B68="SIN_INS_SET23",VLOOKUP(C68,[12]SIN_INS_SET23!A:F,3,FALSE),B68="COTAÇÃO",VLOOKUP(C68,[12]COTAÇÃO!$B:$G,4,FALSE))</f>
        <v>H</v>
      </c>
      <c r="N68" s="66">
        <f t="shared" si="1320"/>
        <v>2.52</v>
      </c>
      <c r="O68" s="66">
        <f t="shared" si="1321"/>
        <v>3.11</v>
      </c>
      <c r="P68" s="67">
        <f t="shared" si="300"/>
        <v>0</v>
      </c>
      <c r="Q68" s="68"/>
      <c r="R68" s="61">
        <f>R63*$I68</f>
        <v>2.52</v>
      </c>
      <c r="S68" s="67"/>
      <c r="T68" s="61">
        <f t="shared" ref="T68" si="1437">T63*$I68</f>
        <v>0</v>
      </c>
      <c r="U68" s="67">
        <f t="shared" si="1323"/>
        <v>0</v>
      </c>
      <c r="V68" s="61">
        <f t="shared" ref="V68" si="1438">V63*$I68</f>
        <v>0</v>
      </c>
      <c r="W68" s="67">
        <f t="shared" si="1325"/>
        <v>0</v>
      </c>
      <c r="X68" s="61">
        <f t="shared" ref="X68" si="1439">X63*$I68</f>
        <v>0</v>
      </c>
      <c r="Y68" s="67">
        <f t="shared" si="1327"/>
        <v>0</v>
      </c>
      <c r="Z68" s="61">
        <f t="shared" ref="Z68" si="1440">Z63*$I68</f>
        <v>0</v>
      </c>
      <c r="AA68" s="67">
        <f t="shared" si="1329"/>
        <v>0</v>
      </c>
      <c r="AB68" s="61">
        <f t="shared" ref="AB68" si="1441">AB63*$I68</f>
        <v>0</v>
      </c>
      <c r="AC68" s="67">
        <f t="shared" si="1331"/>
        <v>0</v>
      </c>
      <c r="AD68" s="61">
        <f t="shared" ref="AD68" si="1442">AD63*$I68</f>
        <v>0</v>
      </c>
      <c r="AE68" s="67">
        <f t="shared" si="1333"/>
        <v>0</v>
      </c>
      <c r="AF68" s="61">
        <f t="shared" ref="AF68" si="1443">AF63*$I68</f>
        <v>0</v>
      </c>
      <c r="AG68" s="67">
        <f t="shared" si="1335"/>
        <v>0</v>
      </c>
      <c r="AH68" s="61">
        <f t="shared" ref="AH68" si="1444">AH63*$I68</f>
        <v>0</v>
      </c>
      <c r="AI68" s="67">
        <f t="shared" si="1337"/>
        <v>0</v>
      </c>
      <c r="AJ68" s="61">
        <f t="shared" ref="AJ68" si="1445">AJ63*$I68</f>
        <v>0</v>
      </c>
      <c r="AK68" s="67">
        <f t="shared" si="1339"/>
        <v>0</v>
      </c>
      <c r="AL68" s="61">
        <f t="shared" ref="AL68" si="1446">AL63*$I68</f>
        <v>0</v>
      </c>
      <c r="AM68" s="67">
        <f t="shared" si="1341"/>
        <v>0</v>
      </c>
      <c r="AN68" s="61">
        <f t="shared" ref="AN68" si="1447">AN63*$I68</f>
        <v>0</v>
      </c>
      <c r="AO68" s="67">
        <f t="shared" si="1343"/>
        <v>0</v>
      </c>
      <c r="AP68" s="61">
        <f t="shared" ref="AP68" si="1448">AP63*$I68</f>
        <v>0</v>
      </c>
      <c r="AQ68" s="67">
        <f t="shared" si="1345"/>
        <v>0</v>
      </c>
      <c r="AR68" s="61">
        <f t="shared" ref="AR68" si="1449">AR63*$I68</f>
        <v>0</v>
      </c>
      <c r="AS68" s="67">
        <f t="shared" si="1347"/>
        <v>0</v>
      </c>
      <c r="AT68" s="61">
        <f t="shared" ref="AT68" si="1450">AT63*$I68</f>
        <v>0</v>
      </c>
      <c r="AU68" s="67">
        <f t="shared" si="1349"/>
        <v>0</v>
      </c>
      <c r="AV68" s="61">
        <f t="shared" ref="AV68" si="1451">AV63*$I68</f>
        <v>0</v>
      </c>
      <c r="AW68" s="67">
        <f t="shared" si="1351"/>
        <v>0</v>
      </c>
      <c r="AX68" s="61">
        <f t="shared" ref="AX68" si="1452">AX63*$I68</f>
        <v>0</v>
      </c>
      <c r="AY68" s="67">
        <f t="shared" si="1353"/>
        <v>0</v>
      </c>
      <c r="AZ68" s="61">
        <f t="shared" ref="AZ68" si="1453">AZ63*$I68</f>
        <v>0</v>
      </c>
      <c r="BA68" s="67">
        <f t="shared" si="1355"/>
        <v>0</v>
      </c>
      <c r="BB68" s="61">
        <f t="shared" ref="BB68" si="1454">BB63*$I68</f>
        <v>0</v>
      </c>
      <c r="BC68" s="67">
        <f t="shared" si="1357"/>
        <v>0</v>
      </c>
      <c r="BD68" s="61">
        <f t="shared" ref="BD68" si="1455">BD63*$I68</f>
        <v>0</v>
      </c>
      <c r="BE68" s="67">
        <f t="shared" si="1359"/>
        <v>0</v>
      </c>
      <c r="BF68" s="61">
        <f t="shared" ref="BF68" si="1456">BF63*$I68</f>
        <v>0</v>
      </c>
      <c r="BG68" s="67">
        <f t="shared" si="1361"/>
        <v>0</v>
      </c>
      <c r="BH68" s="61">
        <f t="shared" ref="BH68" si="1457">BH63*$I68</f>
        <v>0</v>
      </c>
      <c r="BI68" s="67">
        <f t="shared" si="1363"/>
        <v>0</v>
      </c>
      <c r="BJ68" s="61">
        <f t="shared" ref="BJ68" si="1458">BJ63*$I68</f>
        <v>0</v>
      </c>
      <c r="BK68" s="67">
        <f t="shared" si="1365"/>
        <v>0</v>
      </c>
      <c r="BL68" s="61">
        <f t="shared" ref="BL68" si="1459">BL63*$I68</f>
        <v>0</v>
      </c>
      <c r="BM68" s="67">
        <f t="shared" si="1367"/>
        <v>0</v>
      </c>
    </row>
    <row r="69" spans="1:65" s="47" customFormat="1" ht="30" x14ac:dyDescent="0.25">
      <c r="A69" s="58" t="s">
        <v>30</v>
      </c>
      <c r="B69" s="59" t="s">
        <v>28</v>
      </c>
      <c r="C69" s="59" t="s">
        <v>57</v>
      </c>
      <c r="D69" s="60" cm="1">
        <f t="array" ref="D69">_xlfn.IFS($B69="SAB_OSE_SET23",$A$440,$B69="SAB_EPSA_SET23",$A$442,$B69="SAB_INS_SET23",$A$444,$B69="SIU_INF_JUL23",$A$446,$B69="SIU_ED_JUL23",$A$447,$B69="DER_JUN23",$A$448,$B69="CDHU_AGO23",$A$449,$B69="SIN_SV_SET23",$A$450,$B69="SIN_INS_SET23",$A$451,$B69="COTAÇÃO",0)</f>
        <v>0</v>
      </c>
      <c r="E69" s="60" cm="1">
        <f t="array" ref="E69">_xlfn.IFS($B69="SAB_OSE_SET23",$A$441,$B69="SAB_EPSA_SET23",$A$443,$B69="SAB_INS_SET23",$A$445,$B69="SIU_INF_JUL23",0,$B69="SIU_ED_JUL23",0,$B69="DER_JUN23",0,$B69="CDHU_AGO23",0,$B69="SIN_SV_SET23",0,$B69="SIN_INS_SET23",0,$B69="COTAÇÃO",0)</f>
        <v>0</v>
      </c>
      <c r="F69" s="60" cm="1">
        <f t="array" ref="F69">_xlfn.IFS($B69="SAB_OSE_SET23",0,$B69="SAB_EPSA_SET23",0,AND($B69="SAB_INS_SET23",$A69="MAT")=TRUE,$A$454,AND($B69="SAB_INS_SET23",$A69&lt;&gt;"MAT")=TRUE,$A$453,AND($B69="SIU_INF_JUL23",$A69="MAT")=TRUE,$A$454,AND($B69="SIU_INF_JUL23",$A69&lt;&gt;"MAT")=TRUE,$A$453,AND($B69="SIU_ED_JUL23",$A69="MAT")=TRUE,$A$454,AND($B69="SIU_ED_JUL23",$A69&lt;&gt;"MAT")=TRUE,$A$453,$B69="DER_JUN23",0,$B69="CDHU_AGO23",0,AND($B69="SIN_SV_SET23",$A69="MAT")=TRUE,$A$454,AND($B69="SIN_SV_SET23",$A69&lt;&gt;"MAT")=TRUE,$A$453,AND($B69="SIN_INS_SET23",$A69="MAT")=TRUE,$A$454,AND($B69="SIN_INS_SET23",$A69&lt;&gt;"MAT")=TRUE,$A$453,AND($B69="COTAÇÃO",$A69="MAT")=TRUE,$A$454,AND($B69="COTAÇÃO",$A69&lt;&gt;"MAT")=TRUE,$A$453)</f>
        <v>0.28000000000000003</v>
      </c>
      <c r="G69" s="60" cm="1">
        <f t="array" ref="G69">_xlfn.IFS($B69="SAB_OSE_SET23",0,$B69="SAB_EPSA_SET23",0,AND($B69="SAB_INS_SET23",$A69="MO")=TRUE,$A$455,AND($B69="SAB_INS_SET23",$A69&lt;&gt;"MO")=TRUE,0,AND($B69="SIU_INF_JUL23",$A69="MO")=TRUE,$A$455,AND($B69="SIU_INF_JUL23",$A69&lt;&gt;"MO")=TRUE,0,AND($B69="SIU_ED_JUL23",$A69="MO")=TRUE,$A$455,AND($B69="SIU_ED_JUL23",$A69&lt;&gt;"MO")=TRUE,0,$B69="DER_JUN23",0,$B69="CDHU_AGO23",0,AND($B69="SIN_SV_SET23",$A69="MO")=TRUE,$A$455,AND($B69="SIN_SV_SET23",$A69&lt;&gt;"MO")=TRUE,0,AND($B69="SIN_INS_SET23",$A69="MO")=TRUE,$A$455,AND($B69="SIN_INS_SET23",$A69&lt;&gt;"MO")=TRUE,0,AND($B69="COTAÇÃO",$A69="MO")=TRUE,$A$455,AND($B69="COTAÇÃO",$A69&lt;&gt;"MO")=TRUE,0)</f>
        <v>0</v>
      </c>
      <c r="H69" s="61" cm="1">
        <f t="array" ref="H69">ROUND(_xlfn.IFS(B69="SAB_OSE_SET23",VLOOKUP(C69,[12]SAB_OSE_SET23!A:N,7,FALSE),B69="SAB_EPSA_SET23",VLOOKUP(C69,[12]SAB_EPSA_SET23!A:F,4,FALSE),B69="SAB_INS_SET23",VLOOKUP(C69,[12]SAB_INS_SET23!A:F,4,FALSE),B69="SIU_INF_JUL23",VLOOKUP(C69,[12]SIU_INF_JUL23!A:F,4,FALSE),B69="SIU_ED_JUL23",VLOOKUP(C69,[12]SIU_ED_JUL23!A:F,4,FALSE),B69="SIU_INS_JUL23",VLOOKUP(C69,[12]SIU_INS_JUL23!A:F,4,FALSE),B69="DER_JUN23",VLOOKUP(C69,[12]DER_JUN23!A:F,4,FALSE),B69="CDHU_AGO23",VLOOKUP(C69,[12]CDHU_AGO23!A:F,4,FALSE),B69="DNIT_SV_JUL23",VLOOKUP(C69,[12]DNIT_SV_JUL23!A:F,4,FALSE),B69="DNIT_MAT_JUL23",VLOOKUP(C69,[12]DNIT_MAT_JUL23!A:F,4,FALSE),B69="SIN_SV_SET23",VLOOKUP(C69,[12]SIN_SV_SET23!G:L,5,FALSE),B69="SIN_INS_SET23",VLOOKUP(C69,[12]SIN_INS_SET23!A:F,5,FALSE),B69="COTAÇÃO",VLOOKUP(C69,[12]COTAÇÃO!$B:$G,6,FALSE))*(1+F69)*(1+G69),2)</f>
        <v>143.88</v>
      </c>
      <c r="I69" s="62">
        <v>0.01</v>
      </c>
      <c r="J69" s="39"/>
      <c r="K69" s="63"/>
      <c r="L69" s="64" t="str" cm="1">
        <f t="array" ref="L69">_xlfn.IFS(B69="SAB_OSE_SET23",VLOOKUP(C69,[12]SAB_OSE_SET23!A:N,5,FALSE),B69="SAB_EPSA_SET23",VLOOKUP(C69,[12]SAB_EPSA_SET23!A:F,2,FALSE),B69="SAB_INS_SET23",VLOOKUP(C69,[12]SAB_INS_SET23!A:F,2,FALSE),B69="SIU_INF_JUL23",VLOOKUP(C69,[12]SIU_INF_JUL23!A:F,2,FALSE),B69="SIU_ED_JUL23",VLOOKUP(C69,[12]SIU_ED_JUL23!A:F,2,FALSE),B69="SIU_INS_JUL23",VLOOKUP(C69,[12]SIU_INS_JUL23!A:F,2,FALSE),B69="DER_JUN23",VLOOKUP(C69,[12]DER_JUN23!A:F,2,FALSE),B69="CDHU_AGO23",VLOOKUP(C69,[12]CDHU_AGO23!A:F,2,FALSE),B69="DNIT_SV_JUL23",VLOOKUP(C69,[12]DNIT_SV_JUL23!A:F,2,FALSE),B69="DNIT_MAT_JUL23",VLOOKUP(C69,[12]DNIT_MAT_JUL23!A:F,2,FALSE),B69="SIN_SV_SET23",VLOOKUP(C69,[12]SIN_SV_SET23!G:L,2,FALSE),B69="SIN_INS_SET23",VLOOKUP(C69,[12]SIN_INS_SET23!A:F,2,FALSE),B69="COTAÇÃO",VLOOKUP(C69,[12]COTAÇÃO!$B:$G,3,FALSE))</f>
        <v>CAMINHÃO - CARROCERIA FIXA ABERTA DE MADEIRA COM CAPACIDADE 9 T *190CV - COM GUINDASTE MUNCK 5 T - À DISPOSIÇÃO</v>
      </c>
      <c r="M69" s="65" t="str" cm="1">
        <f t="array" ref="M69">_xlfn.IFS(B69="SAB_OSE_SET23",VLOOKUP(C69,[12]SAB_OSE_SET23!A:N,6,FALSE),B69="SAB_EPSA_SET23",VLOOKUP(C69,[12]SAB_EPSA_SET23!A:F,3,FALSE),B69="SAB_INS_SET23",VLOOKUP(C69,[12]SAB_INS_SET23!A:F,3,FALSE),B69="SIU_INF_JUL23",VLOOKUP(C69,[12]SIU_INF_JUL23!A:F,3,FALSE),B69="SIU_ED_JUL23",VLOOKUP(C69,[12]SIU_ED_JUL23!A:F,3,FALSE),B69="SIU_INS_JUL23",VLOOKUP(C69,[12]SIU_INS_JUL23!A:F,3,FALSE),B69="DER_JUN23",VLOOKUP(C69,[12]DER_JUN23!A:F,3,FALSE),B69="CDHU_AGO23",VLOOKUP(C69,[12]CDHU_AGO23!A:F,3,FALSE),B69="DNIT_SV_JUL23",VLOOKUP(C69,[12]DNIT_SV_JUL23!A:F,3,FALSE),B69="DNIT_MAT_JUL23",VLOOKUP(C69,[12]DNIT_MAT_JUL23!A:F,3,FALSE),B69="SIN_SV_SET23",VLOOKUP(C69,[12]SIN_SV_SET23!G:L,3,FALSE),B69="SIN_INS_SET23",VLOOKUP(C69,[12]SIN_INS_SET23!A:F,3,FALSE),B69="COTAÇÃO",VLOOKUP(C69,[12]COTAÇÃO!$B:$G,4,FALSE))</f>
        <v>H</v>
      </c>
      <c r="N69" s="66">
        <f t="shared" si="1320"/>
        <v>2.52</v>
      </c>
      <c r="O69" s="66">
        <f t="shared" si="1321"/>
        <v>1.44</v>
      </c>
      <c r="P69" s="67">
        <f t="shared" si="300"/>
        <v>0</v>
      </c>
      <c r="Q69" s="68"/>
      <c r="R69" s="61">
        <f>R63*$I69</f>
        <v>2.52</v>
      </c>
      <c r="S69" s="67"/>
      <c r="T69" s="61">
        <f t="shared" ref="T69" si="1460">T63*$I69</f>
        <v>0</v>
      </c>
      <c r="U69" s="67">
        <f t="shared" si="1323"/>
        <v>0</v>
      </c>
      <c r="V69" s="61">
        <f t="shared" ref="V69" si="1461">V63*$I69</f>
        <v>0</v>
      </c>
      <c r="W69" s="67">
        <f t="shared" si="1325"/>
        <v>0</v>
      </c>
      <c r="X69" s="61">
        <f t="shared" ref="X69" si="1462">X63*$I69</f>
        <v>0</v>
      </c>
      <c r="Y69" s="67">
        <f t="shared" si="1327"/>
        <v>0</v>
      </c>
      <c r="Z69" s="61">
        <f t="shared" ref="Z69" si="1463">Z63*$I69</f>
        <v>0</v>
      </c>
      <c r="AA69" s="67">
        <f t="shared" si="1329"/>
        <v>0</v>
      </c>
      <c r="AB69" s="61">
        <f t="shared" ref="AB69" si="1464">AB63*$I69</f>
        <v>0</v>
      </c>
      <c r="AC69" s="67">
        <f t="shared" si="1331"/>
        <v>0</v>
      </c>
      <c r="AD69" s="61">
        <f t="shared" ref="AD69" si="1465">AD63*$I69</f>
        <v>0</v>
      </c>
      <c r="AE69" s="67">
        <f t="shared" si="1333"/>
        <v>0</v>
      </c>
      <c r="AF69" s="61">
        <f t="shared" ref="AF69" si="1466">AF63*$I69</f>
        <v>0</v>
      </c>
      <c r="AG69" s="67">
        <f t="shared" si="1335"/>
        <v>0</v>
      </c>
      <c r="AH69" s="61">
        <f t="shared" ref="AH69" si="1467">AH63*$I69</f>
        <v>0</v>
      </c>
      <c r="AI69" s="67">
        <f t="shared" si="1337"/>
        <v>0</v>
      </c>
      <c r="AJ69" s="61">
        <f t="shared" ref="AJ69" si="1468">AJ63*$I69</f>
        <v>0</v>
      </c>
      <c r="AK69" s="67">
        <f t="shared" si="1339"/>
        <v>0</v>
      </c>
      <c r="AL69" s="61">
        <f t="shared" ref="AL69" si="1469">AL63*$I69</f>
        <v>0</v>
      </c>
      <c r="AM69" s="67">
        <f t="shared" si="1341"/>
        <v>0</v>
      </c>
      <c r="AN69" s="61">
        <f t="shared" ref="AN69" si="1470">AN63*$I69</f>
        <v>0</v>
      </c>
      <c r="AO69" s="67">
        <f t="shared" si="1343"/>
        <v>0</v>
      </c>
      <c r="AP69" s="61">
        <f t="shared" ref="AP69" si="1471">AP63*$I69</f>
        <v>0</v>
      </c>
      <c r="AQ69" s="67">
        <f t="shared" si="1345"/>
        <v>0</v>
      </c>
      <c r="AR69" s="61">
        <f t="shared" ref="AR69" si="1472">AR63*$I69</f>
        <v>0</v>
      </c>
      <c r="AS69" s="67">
        <f t="shared" si="1347"/>
        <v>0</v>
      </c>
      <c r="AT69" s="61">
        <f t="shared" ref="AT69" si="1473">AT63*$I69</f>
        <v>0</v>
      </c>
      <c r="AU69" s="67">
        <f t="shared" si="1349"/>
        <v>0</v>
      </c>
      <c r="AV69" s="61">
        <f t="shared" ref="AV69" si="1474">AV63*$I69</f>
        <v>0</v>
      </c>
      <c r="AW69" s="67">
        <f t="shared" si="1351"/>
        <v>0</v>
      </c>
      <c r="AX69" s="61">
        <f t="shared" ref="AX69" si="1475">AX63*$I69</f>
        <v>0</v>
      </c>
      <c r="AY69" s="67">
        <f t="shared" si="1353"/>
        <v>0</v>
      </c>
      <c r="AZ69" s="61">
        <f t="shared" ref="AZ69" si="1476">AZ63*$I69</f>
        <v>0</v>
      </c>
      <c r="BA69" s="67">
        <f t="shared" si="1355"/>
        <v>0</v>
      </c>
      <c r="BB69" s="61">
        <f t="shared" ref="BB69" si="1477">BB63*$I69</f>
        <v>0</v>
      </c>
      <c r="BC69" s="67">
        <f t="shared" si="1357"/>
        <v>0</v>
      </c>
      <c r="BD69" s="61">
        <f t="shared" ref="BD69" si="1478">BD63*$I69</f>
        <v>0</v>
      </c>
      <c r="BE69" s="67">
        <f t="shared" si="1359"/>
        <v>0</v>
      </c>
      <c r="BF69" s="61">
        <f t="shared" ref="BF69" si="1479">BF63*$I69</f>
        <v>0</v>
      </c>
      <c r="BG69" s="67">
        <f t="shared" si="1361"/>
        <v>0</v>
      </c>
      <c r="BH69" s="61">
        <f t="shared" ref="BH69" si="1480">BH63*$I69</f>
        <v>0</v>
      </c>
      <c r="BI69" s="67">
        <f t="shared" si="1363"/>
        <v>0</v>
      </c>
      <c r="BJ69" s="61">
        <f t="shared" ref="BJ69" si="1481">BJ63*$I69</f>
        <v>0</v>
      </c>
      <c r="BK69" s="67">
        <f t="shared" si="1365"/>
        <v>0</v>
      </c>
      <c r="BL69" s="61">
        <f t="shared" ref="BL69" si="1482">BL63*$I69</f>
        <v>0</v>
      </c>
      <c r="BM69" s="67">
        <f t="shared" si="1367"/>
        <v>0</v>
      </c>
    </row>
    <row r="70" spans="1:65" s="47" customFormat="1" x14ac:dyDescent="0.25">
      <c r="A70" s="48"/>
      <c r="B70" s="48"/>
      <c r="C70" s="48"/>
      <c r="D70" s="48"/>
      <c r="E70" s="48"/>
      <c r="F70" s="48"/>
      <c r="G70" s="48"/>
      <c r="H70" s="49"/>
      <c r="I70" s="50"/>
      <c r="J70" s="39"/>
      <c r="K70" s="51" t="str">
        <f>CONCATENATE($K$27,".10")</f>
        <v>3.10</v>
      </c>
      <c r="L70" s="52" t="s">
        <v>60</v>
      </c>
      <c r="M70" s="53" t="s">
        <v>36</v>
      </c>
      <c r="N70" s="54">
        <f>R70+T70+V70+X70+Z70+AB70+AD70+AF70+AH70+AJ70++AL70+AN70+AP70+AR70+AT70+AV70+AX70+AZ70+BB70+BD70+BF70+BH70+BJ70+BL70</f>
        <v>180</v>
      </c>
      <c r="O70" s="54">
        <f>SUM(O71:O76)</f>
        <v>10.29</v>
      </c>
      <c r="P70" s="55">
        <f t="shared" si="300"/>
        <v>1852.2</v>
      </c>
      <c r="Q70" s="39"/>
      <c r="R70" s="56">
        <v>180</v>
      </c>
      <c r="S70" s="57">
        <f>ROUND(R70*$O70,2)</f>
        <v>1852.2</v>
      </c>
      <c r="T70" s="56"/>
      <c r="U70" s="57">
        <f>ROUND(T70*$O70,2)</f>
        <v>0</v>
      </c>
      <c r="V70" s="56"/>
      <c r="W70" s="57">
        <f t="shared" ref="W70" si="1483">ROUND(V70*$O70,2)</f>
        <v>0</v>
      </c>
      <c r="X70" s="56"/>
      <c r="Y70" s="57">
        <f t="shared" ref="Y70" si="1484">ROUND(X70*$O70,2)</f>
        <v>0</v>
      </c>
      <c r="Z70" s="56"/>
      <c r="AA70" s="57">
        <f t="shared" ref="AA70" si="1485">ROUND(Z70*$O70,2)</f>
        <v>0</v>
      </c>
      <c r="AB70" s="56"/>
      <c r="AC70" s="57">
        <f t="shared" ref="AC70" si="1486">ROUND(AB70*$O70,2)</f>
        <v>0</v>
      </c>
      <c r="AD70" s="56"/>
      <c r="AE70" s="57">
        <f t="shared" ref="AE70" si="1487">ROUND(AD70*$O70,2)</f>
        <v>0</v>
      </c>
      <c r="AF70" s="56"/>
      <c r="AG70" s="57">
        <f t="shared" ref="AG70" si="1488">ROUND(AF70*$O70,2)</f>
        <v>0</v>
      </c>
      <c r="AH70" s="56"/>
      <c r="AI70" s="57">
        <f t="shared" ref="AI70" si="1489">ROUND(AH70*$O70,2)</f>
        <v>0</v>
      </c>
      <c r="AJ70" s="56"/>
      <c r="AK70" s="57">
        <f t="shared" ref="AK70" si="1490">ROUND(AJ70*$O70,2)</f>
        <v>0</v>
      </c>
      <c r="AL70" s="56"/>
      <c r="AM70" s="57">
        <f t="shared" ref="AM70" si="1491">ROUND(AL70*$O70,2)</f>
        <v>0</v>
      </c>
      <c r="AN70" s="56"/>
      <c r="AO70" s="57">
        <f t="shared" ref="AO70" si="1492">ROUND(AN70*$O70,2)</f>
        <v>0</v>
      </c>
      <c r="AP70" s="56"/>
      <c r="AQ70" s="57">
        <f t="shared" ref="AQ70" si="1493">ROUND(AP70*$O70,2)</f>
        <v>0</v>
      </c>
      <c r="AR70" s="56"/>
      <c r="AS70" s="57">
        <f t="shared" ref="AS70" si="1494">ROUND(AR70*$O70,2)</f>
        <v>0</v>
      </c>
      <c r="AT70" s="56"/>
      <c r="AU70" s="57">
        <f t="shared" ref="AU70" si="1495">ROUND(AT70*$O70,2)</f>
        <v>0</v>
      </c>
      <c r="AV70" s="56"/>
      <c r="AW70" s="57">
        <f t="shared" ref="AW70" si="1496">ROUND(AV70*$O70,2)</f>
        <v>0</v>
      </c>
      <c r="AX70" s="56"/>
      <c r="AY70" s="57">
        <f t="shared" ref="AY70" si="1497">ROUND(AX70*$O70,2)</f>
        <v>0</v>
      </c>
      <c r="AZ70" s="56"/>
      <c r="BA70" s="57">
        <f t="shared" ref="BA70" si="1498">ROUND(AZ70*$O70,2)</f>
        <v>0</v>
      </c>
      <c r="BB70" s="56"/>
      <c r="BC70" s="57">
        <f t="shared" ref="BC70" si="1499">ROUND(BB70*$O70,2)</f>
        <v>0</v>
      </c>
      <c r="BD70" s="56"/>
      <c r="BE70" s="57">
        <f t="shared" ref="BE70" si="1500">ROUND(BD70*$O70,2)</f>
        <v>0</v>
      </c>
      <c r="BF70" s="56"/>
      <c r="BG70" s="57">
        <f t="shared" ref="BG70" si="1501">ROUND(BF70*$O70,2)</f>
        <v>0</v>
      </c>
      <c r="BH70" s="56"/>
      <c r="BI70" s="57">
        <f t="shared" ref="BI70" si="1502">ROUND(BH70*$O70,2)</f>
        <v>0</v>
      </c>
      <c r="BJ70" s="56"/>
      <c r="BK70" s="57">
        <f t="shared" ref="BK70" si="1503">ROUND(BJ70*$O70,2)</f>
        <v>0</v>
      </c>
      <c r="BL70" s="56"/>
      <c r="BM70" s="57">
        <f t="shared" ref="BM70" si="1504">ROUND(BL70*$O70,2)</f>
        <v>0</v>
      </c>
    </row>
    <row r="71" spans="1:65" s="47" customFormat="1" x14ac:dyDescent="0.25">
      <c r="A71" s="58" t="s">
        <v>26</v>
      </c>
      <c r="B71" s="59" t="s">
        <v>28</v>
      </c>
      <c r="C71" s="59" t="s">
        <v>29</v>
      </c>
      <c r="D71" s="60" cm="1">
        <f t="array" ref="D71">_xlfn.IFS($B71="SAB_OSE_SET23",$A$440,$B71="SAB_EPSA_SET23",$A$442,$B71="SAB_INS_SET23",$A$444,$B71="SIU_INF_JUL23",$A$446,$B71="SIU_ED_JUL23",$A$447,$B71="DER_JUN23",$A$448,$B71="CDHU_AGO23",$A$449,$B71="SIN_SV_SET23",$A$450,$B71="SIN_INS_SET23",$A$451,$B71="COTAÇÃO",0)</f>
        <v>0</v>
      </c>
      <c r="E71" s="60" cm="1">
        <f t="array" ref="E71">_xlfn.IFS($B71="SAB_OSE_SET23",$A$441,$B71="SAB_EPSA_SET23",$A$443,$B71="SAB_INS_SET23",$A$445,$B71="SIU_INF_JUL23",0,$B71="SIU_ED_JUL23",0,$B71="DER_JUN23",0,$B71="CDHU_AGO23",0,$B71="SIN_SV_SET23",0,$B71="SIN_INS_SET23",0,$B71="COTAÇÃO",0)</f>
        <v>0</v>
      </c>
      <c r="F71" s="60" cm="1">
        <f t="array" ref="F71">_xlfn.IFS($B71="SAB_OSE_SET23",0,$B71="SAB_EPSA_SET23",0,AND($B71="SAB_INS_SET23",$A71="MAT")=TRUE,$A$454,AND($B71="SAB_INS_SET23",$A71&lt;&gt;"MAT")=TRUE,$A$453,AND($B71="SIU_INF_JUL23",$A71="MAT")=TRUE,$A$454,AND($B71="SIU_INF_JUL23",$A71&lt;&gt;"MAT")=TRUE,$A$453,AND($B71="SIU_ED_JUL23",$A71="MAT")=TRUE,$A$454,AND($B71="SIU_ED_JUL23",$A71&lt;&gt;"MAT")=TRUE,$A$453,$B71="DER_JUN23",0,$B71="CDHU_AGO23",0,AND($B71="SIN_SV_SET23",$A71="MAT")=TRUE,$A$454,AND($B71="SIN_SV_SET23",$A71&lt;&gt;"MAT")=TRUE,$A$453,AND($B71="SIN_INS_SET23",$A71="MAT")=TRUE,$A$454,AND($B71="SIN_INS_SET23",$A71&lt;&gt;"MAT")=TRUE,$A$453,AND($B71="COTAÇÃO",$A71="MAT")=TRUE,$A$454,AND($B71="COTAÇÃO",$A71&lt;&gt;"MAT")=TRUE,$A$453)</f>
        <v>0.28000000000000003</v>
      </c>
      <c r="G71" s="60" cm="1">
        <f t="array" ref="G71">_xlfn.IFS($B71="SAB_OSE_SET23",0,$B71="SAB_EPSA_SET23",0,AND($B71="SAB_INS_SET23",$A71="MO")=TRUE,$A$455,AND($B71="SAB_INS_SET23",$A71&lt;&gt;"MO")=TRUE,0,AND($B71="SIU_INF_JUL23",$A71="MO")=TRUE,$A$455,AND($B71="SIU_INF_JUL23",$A71&lt;&gt;"MO")=TRUE,0,AND($B71="SIU_ED_JUL23",$A71="MO")=TRUE,$A$455,AND($B71="SIU_ED_JUL23",$A71&lt;&gt;"MO")=TRUE,0,$B71="DER_JUN23",0,$B71="CDHU_AGO23",0,AND($B71="SIN_SV_SET23",$A71="MO")=TRUE,$A$455,AND($B71="SIN_SV_SET23",$A71&lt;&gt;"MO")=TRUE,0,AND($B71="SIN_INS_SET23",$A71="MO")=TRUE,$A$455,AND($B71="SIN_INS_SET23",$A71&lt;&gt;"MO")=TRUE,0,AND($B71="COTAÇÃO",$A71="MO")=TRUE,$A$455,AND($B71="COTAÇÃO",$A71&lt;&gt;"MO")=TRUE,0)</f>
        <v>1.72</v>
      </c>
      <c r="H71" s="61" cm="1">
        <f t="array" ref="H71">ROUND(_xlfn.IFS(B71="SAB_OSE_SET23",VLOOKUP(C71,[12]SAB_OSE_SET23!A:N,7,FALSE),B71="SAB_EPSA_SET23",VLOOKUP(C71,[12]SAB_EPSA_SET23!A:F,4,FALSE),B71="SAB_INS_SET23",VLOOKUP(C71,[12]SAB_INS_SET23!A:F,4,FALSE),B71="SIU_INF_JUL23",VLOOKUP(C71,[12]SIU_INF_JUL23!A:F,4,FALSE),B71="SIU_ED_JUL23",VLOOKUP(C71,[12]SIU_ED_JUL23!A:F,4,FALSE),B71="SIU_INS_JUL23",VLOOKUP(C71,[12]SIU_INS_JUL23!A:F,4,FALSE),B71="DER_JUN23",VLOOKUP(C71,[12]DER_JUN23!A:F,4,FALSE),B71="CDHU_AGO23",VLOOKUP(C71,[12]CDHU_AGO23!A:F,4,FALSE),B71="DNIT_SV_JUL23",VLOOKUP(C71,[12]DNIT_SV_JUL23!A:F,4,FALSE),B71="DNIT_MAT_JUL23",VLOOKUP(C71,[12]DNIT_MAT_JUL23!A:F,4,FALSE),B71="SIN_SV_SET23",VLOOKUP(C71,[12]SIN_SV_SET23!G:L,5,FALSE),B71="SIN_INS_SET23",VLOOKUP(C71,[12]SIN_INS_SET23!A:F,5,FALSE),B71="COTAÇÃO",VLOOKUP(C71,[12]COTAÇÃO!$B:$G,6,FALSE))*(1+F71)*(1+G71),2)</f>
        <v>206.49</v>
      </c>
      <c r="I71" s="62">
        <v>0.01</v>
      </c>
      <c r="J71" s="39"/>
      <c r="K71" s="63"/>
      <c r="L71" s="64" t="str" cm="1">
        <f t="array" ref="L71">_xlfn.IFS(B71="SAB_OSE_SET23",VLOOKUP(C71,[12]SAB_OSE_SET23!A:N,5,FALSE),B71="SAB_EPSA_SET23",VLOOKUP(C71,[12]SAB_EPSA_SET23!A:F,2,FALSE),B71="SAB_INS_SET23",VLOOKUP(C71,[12]SAB_INS_SET23!A:F,2,FALSE),B71="SIU_INF_JUL23",VLOOKUP(C71,[12]SIU_INF_JUL23!A:F,2,FALSE),B71="SIU_ED_JUL23",VLOOKUP(C71,[12]SIU_ED_JUL23!A:F,2,FALSE),B71="SIU_INS_JUL23",VLOOKUP(C71,[12]SIU_INS_JUL23!A:F,2,FALSE),B71="DER_JUN23",VLOOKUP(C71,[12]DER_JUN23!A:F,2,FALSE),B71="CDHU_AGO23",VLOOKUP(C71,[12]CDHU_AGO23!A:F,2,FALSE),B71="DNIT_SV_JUL23",VLOOKUP(C71,[12]DNIT_SV_JUL23!A:F,2,FALSE),B71="DNIT_MAT_JUL23",VLOOKUP(C71,[12]DNIT_MAT_JUL23!A:F,2,FALSE),B71="SIN_SV_SET23",VLOOKUP(C71,[12]SIN_SV_SET23!G:L,2,FALSE),B71="SIN_INS_SET23",VLOOKUP(C71,[12]SIN_INS_SET23!A:F,2,FALSE),B71="COTAÇÃO",VLOOKUP(C71,[12]COTAÇÃO!$B:$G,3,FALSE))</f>
        <v>ENGENHEIRO PLENO</v>
      </c>
      <c r="M71" s="65" t="str" cm="1">
        <f t="array" ref="M71">_xlfn.IFS(B71="SAB_OSE_SET23",VLOOKUP(C71,[12]SAB_OSE_SET23!A:N,6,FALSE),B71="SAB_EPSA_SET23",VLOOKUP(C71,[12]SAB_EPSA_SET23!A:F,3,FALSE),B71="SAB_INS_SET23",VLOOKUP(C71,[12]SAB_INS_SET23!A:F,3,FALSE),B71="SIU_INF_JUL23",VLOOKUP(C71,[12]SIU_INF_JUL23!A:F,3,FALSE),B71="SIU_ED_JUL23",VLOOKUP(C71,[12]SIU_ED_JUL23!A:F,3,FALSE),B71="SIU_INS_JUL23",VLOOKUP(C71,[12]SIU_INS_JUL23!A:F,3,FALSE),B71="DER_JUN23",VLOOKUP(C71,[12]DER_JUN23!A:F,3,FALSE),B71="CDHU_AGO23",VLOOKUP(C71,[12]CDHU_AGO23!A:F,3,FALSE),B71="DNIT_SV_JUL23",VLOOKUP(C71,[12]DNIT_SV_JUL23!A:F,3,FALSE),B71="DNIT_MAT_JUL23",VLOOKUP(C71,[12]DNIT_MAT_JUL23!A:F,3,FALSE),B71="SIN_SV_SET23",VLOOKUP(C71,[12]SIN_SV_SET23!G:L,3,FALSE),B71="SIN_INS_SET23",VLOOKUP(C71,[12]SIN_INS_SET23!A:F,3,FALSE),B71="COTAÇÃO",VLOOKUP(C71,[12]COTAÇÃO!$B:$G,4,FALSE))</f>
        <v>H</v>
      </c>
      <c r="N71" s="66">
        <f t="shared" ref="N71:N76" si="1505">R71+T71+V71+X71+Z71+AB71+AD71+AF71+AH71+AJ71++AL71+AN71+AP71+AR71+AT71+AV71+AX71+AZ71+BB71+BD71+BF71+BH71+BJ71+BL71</f>
        <v>1.8</v>
      </c>
      <c r="O71" s="66">
        <f t="shared" ref="O71:O76" si="1506">ROUND(H71*I71,2)</f>
        <v>2.06</v>
      </c>
      <c r="P71" s="67">
        <f t="shared" si="300"/>
        <v>0</v>
      </c>
      <c r="Q71" s="68"/>
      <c r="R71" s="61">
        <f>R70*$I71</f>
        <v>1.8</v>
      </c>
      <c r="S71" s="67"/>
      <c r="T71" s="61">
        <f t="shared" ref="T71" si="1507">T70*$I71</f>
        <v>0</v>
      </c>
      <c r="U71" s="67">
        <f t="shared" ref="U71:U76" si="1508">ROUND(T71*$H71,2)</f>
        <v>0</v>
      </c>
      <c r="V71" s="61">
        <f t="shared" ref="V71" si="1509">V70*$I71</f>
        <v>0</v>
      </c>
      <c r="W71" s="67">
        <f t="shared" ref="W71:W76" si="1510">ROUND(V71*$H71,2)</f>
        <v>0</v>
      </c>
      <c r="X71" s="61">
        <f t="shared" ref="X71" si="1511">X70*$I71</f>
        <v>0</v>
      </c>
      <c r="Y71" s="67">
        <f t="shared" ref="Y71:Y76" si="1512">ROUND(X71*$H71,2)</f>
        <v>0</v>
      </c>
      <c r="Z71" s="61">
        <f t="shared" ref="Z71" si="1513">Z70*$I71</f>
        <v>0</v>
      </c>
      <c r="AA71" s="67">
        <f t="shared" ref="AA71:AA76" si="1514">ROUND(Z71*$H71,2)</f>
        <v>0</v>
      </c>
      <c r="AB71" s="61">
        <f t="shared" ref="AB71" si="1515">AB70*$I71</f>
        <v>0</v>
      </c>
      <c r="AC71" s="67">
        <f t="shared" ref="AC71:AC76" si="1516">ROUND(AB71*$H71,2)</f>
        <v>0</v>
      </c>
      <c r="AD71" s="61">
        <f t="shared" ref="AD71" si="1517">AD70*$I71</f>
        <v>0</v>
      </c>
      <c r="AE71" s="67">
        <f t="shared" ref="AE71:AE76" si="1518">ROUND(AD71*$H71,2)</f>
        <v>0</v>
      </c>
      <c r="AF71" s="61">
        <f t="shared" ref="AF71" si="1519">AF70*$I71</f>
        <v>0</v>
      </c>
      <c r="AG71" s="67">
        <f t="shared" ref="AG71:AG76" si="1520">ROUND(AF71*$H71,2)</f>
        <v>0</v>
      </c>
      <c r="AH71" s="61">
        <f t="shared" ref="AH71" si="1521">AH70*$I71</f>
        <v>0</v>
      </c>
      <c r="AI71" s="67">
        <f t="shared" ref="AI71:AI76" si="1522">ROUND(AH71*$H71,2)</f>
        <v>0</v>
      </c>
      <c r="AJ71" s="61">
        <f t="shared" ref="AJ71" si="1523">AJ70*$I71</f>
        <v>0</v>
      </c>
      <c r="AK71" s="67">
        <f t="shared" ref="AK71:AK76" si="1524">ROUND(AJ71*$H71,2)</f>
        <v>0</v>
      </c>
      <c r="AL71" s="61">
        <f t="shared" ref="AL71" si="1525">AL70*$I71</f>
        <v>0</v>
      </c>
      <c r="AM71" s="67">
        <f t="shared" ref="AM71:AM76" si="1526">ROUND(AL71*$H71,2)</f>
        <v>0</v>
      </c>
      <c r="AN71" s="61">
        <f t="shared" ref="AN71" si="1527">AN70*$I71</f>
        <v>0</v>
      </c>
      <c r="AO71" s="67">
        <f t="shared" ref="AO71:AO76" si="1528">ROUND(AN71*$H71,2)</f>
        <v>0</v>
      </c>
      <c r="AP71" s="61">
        <f t="shared" ref="AP71" si="1529">AP70*$I71</f>
        <v>0</v>
      </c>
      <c r="AQ71" s="67">
        <f t="shared" ref="AQ71:AQ76" si="1530">ROUND(AP71*$H71,2)</f>
        <v>0</v>
      </c>
      <c r="AR71" s="61">
        <f t="shared" ref="AR71" si="1531">AR70*$I71</f>
        <v>0</v>
      </c>
      <c r="AS71" s="67">
        <f t="shared" ref="AS71:AS76" si="1532">ROUND(AR71*$H71,2)</f>
        <v>0</v>
      </c>
      <c r="AT71" s="61">
        <f t="shared" ref="AT71" si="1533">AT70*$I71</f>
        <v>0</v>
      </c>
      <c r="AU71" s="67">
        <f t="shared" ref="AU71:AU76" si="1534">ROUND(AT71*$H71,2)</f>
        <v>0</v>
      </c>
      <c r="AV71" s="61">
        <f t="shared" ref="AV71" si="1535">AV70*$I71</f>
        <v>0</v>
      </c>
      <c r="AW71" s="67">
        <f t="shared" ref="AW71:AW76" si="1536">ROUND(AV71*$H71,2)</f>
        <v>0</v>
      </c>
      <c r="AX71" s="61">
        <f t="shared" ref="AX71" si="1537">AX70*$I71</f>
        <v>0</v>
      </c>
      <c r="AY71" s="67">
        <f t="shared" ref="AY71:AY76" si="1538">ROUND(AX71*$H71,2)</f>
        <v>0</v>
      </c>
      <c r="AZ71" s="61">
        <f t="shared" ref="AZ71" si="1539">AZ70*$I71</f>
        <v>0</v>
      </c>
      <c r="BA71" s="67">
        <f t="shared" ref="BA71:BA76" si="1540">ROUND(AZ71*$H71,2)</f>
        <v>0</v>
      </c>
      <c r="BB71" s="61">
        <f t="shared" ref="BB71" si="1541">BB70*$I71</f>
        <v>0</v>
      </c>
      <c r="BC71" s="67">
        <f t="shared" ref="BC71:BC76" si="1542">ROUND(BB71*$H71,2)</f>
        <v>0</v>
      </c>
      <c r="BD71" s="61">
        <f t="shared" ref="BD71" si="1543">BD70*$I71</f>
        <v>0</v>
      </c>
      <c r="BE71" s="67">
        <f t="shared" ref="BE71:BE76" si="1544">ROUND(BD71*$H71,2)</f>
        <v>0</v>
      </c>
      <c r="BF71" s="61">
        <f t="shared" ref="BF71" si="1545">BF70*$I71</f>
        <v>0</v>
      </c>
      <c r="BG71" s="67">
        <f t="shared" ref="BG71:BG76" si="1546">ROUND(BF71*$H71,2)</f>
        <v>0</v>
      </c>
      <c r="BH71" s="61">
        <f t="shared" ref="BH71" si="1547">BH70*$I71</f>
        <v>0</v>
      </c>
      <c r="BI71" s="67">
        <f t="shared" ref="BI71:BI76" si="1548">ROUND(BH71*$H71,2)</f>
        <v>0</v>
      </c>
      <c r="BJ71" s="61">
        <f t="shared" ref="BJ71" si="1549">BJ70*$I71</f>
        <v>0</v>
      </c>
      <c r="BK71" s="67">
        <f t="shared" ref="BK71:BK76" si="1550">ROUND(BJ71*$H71,2)</f>
        <v>0</v>
      </c>
      <c r="BL71" s="61">
        <f t="shared" ref="BL71" si="1551">BL70*$I71</f>
        <v>0</v>
      </c>
      <c r="BM71" s="67">
        <f t="shared" ref="BM71:BM76" si="1552">ROUND(BL71*$H71,2)</f>
        <v>0</v>
      </c>
    </row>
    <row r="72" spans="1:65" s="47" customFormat="1" x14ac:dyDescent="0.25">
      <c r="A72" s="58" t="s">
        <v>26</v>
      </c>
      <c r="B72" s="59" t="s">
        <v>28</v>
      </c>
      <c r="C72" s="59" t="s">
        <v>38</v>
      </c>
      <c r="D72" s="60" cm="1">
        <f t="array" ref="D72">_xlfn.IFS($B72="SAB_OSE_SET23",$A$440,$B72="SAB_EPSA_SET23",$A$442,$B72="SAB_INS_SET23",$A$444,$B72="SIU_INF_JUL23",$A$446,$B72="SIU_ED_JUL23",$A$447,$B72="DER_JUN23",$A$448,$B72="CDHU_AGO23",$A$449,$B72="SIN_SV_SET23",$A$450,$B72="SIN_INS_SET23",$A$451,$B72="COTAÇÃO",0)</f>
        <v>0</v>
      </c>
      <c r="E72" s="60" cm="1">
        <f t="array" ref="E72">_xlfn.IFS($B72="SAB_OSE_SET23",$A$441,$B72="SAB_EPSA_SET23",$A$443,$B72="SAB_INS_SET23",$A$445,$B72="SIU_INF_JUL23",0,$B72="SIU_ED_JUL23",0,$B72="DER_JUN23",0,$B72="CDHU_AGO23",0,$B72="SIN_SV_SET23",0,$B72="SIN_INS_SET23",0,$B72="COTAÇÃO",0)</f>
        <v>0</v>
      </c>
      <c r="F72" s="60" cm="1">
        <f t="array" ref="F72">_xlfn.IFS($B72="SAB_OSE_SET23",0,$B72="SAB_EPSA_SET23",0,AND($B72="SAB_INS_SET23",$A72="MAT")=TRUE,$A$454,AND($B72="SAB_INS_SET23",$A72&lt;&gt;"MAT")=TRUE,$A$453,AND($B72="SIU_INF_JUL23",$A72="MAT")=TRUE,$A$454,AND($B72="SIU_INF_JUL23",$A72&lt;&gt;"MAT")=TRUE,$A$453,AND($B72="SIU_ED_JUL23",$A72="MAT")=TRUE,$A$454,AND($B72="SIU_ED_JUL23",$A72&lt;&gt;"MAT")=TRUE,$A$453,$B72="DER_JUN23",0,$B72="CDHU_AGO23",0,AND($B72="SIN_SV_SET23",$A72="MAT")=TRUE,$A$454,AND($B72="SIN_SV_SET23",$A72&lt;&gt;"MAT")=TRUE,$A$453,AND($B72="SIN_INS_SET23",$A72="MAT")=TRUE,$A$454,AND($B72="SIN_INS_SET23",$A72&lt;&gt;"MAT")=TRUE,$A$453,AND($B72="COTAÇÃO",$A72="MAT")=TRUE,$A$454,AND($B72="COTAÇÃO",$A72&lt;&gt;"MAT")=TRUE,$A$453)</f>
        <v>0.28000000000000003</v>
      </c>
      <c r="G72" s="60" cm="1">
        <f t="array" ref="G72">_xlfn.IFS($B72="SAB_OSE_SET23",0,$B72="SAB_EPSA_SET23",0,AND($B72="SAB_INS_SET23",$A72="MO")=TRUE,$A$455,AND($B72="SAB_INS_SET23",$A72&lt;&gt;"MO")=TRUE,0,AND($B72="SIU_INF_JUL23",$A72="MO")=TRUE,$A$455,AND($B72="SIU_INF_JUL23",$A72&lt;&gt;"MO")=TRUE,0,AND($B72="SIU_ED_JUL23",$A72="MO")=TRUE,$A$455,AND($B72="SIU_ED_JUL23",$A72&lt;&gt;"MO")=TRUE,0,$B72="DER_JUN23",0,$B72="CDHU_AGO23",0,AND($B72="SIN_SV_SET23",$A72="MO")=TRUE,$A$455,AND($B72="SIN_SV_SET23",$A72&lt;&gt;"MO")=TRUE,0,AND($B72="SIN_INS_SET23",$A72="MO")=TRUE,$A$455,AND($B72="SIN_INS_SET23",$A72&lt;&gt;"MO")=TRUE,0,AND($B72="COTAÇÃO",$A72="MO")=TRUE,$A$455,AND($B72="COTAÇÃO",$A72&lt;&gt;"MO")=TRUE,0)</f>
        <v>1.72</v>
      </c>
      <c r="H72" s="61" cm="1">
        <f t="array" ref="H72">ROUND(_xlfn.IFS(B72="SAB_OSE_SET23",VLOOKUP(C72,[12]SAB_OSE_SET23!A:N,7,FALSE),B72="SAB_EPSA_SET23",VLOOKUP(C72,[12]SAB_EPSA_SET23!A:F,4,FALSE),B72="SAB_INS_SET23",VLOOKUP(C72,[12]SAB_INS_SET23!A:F,4,FALSE),B72="SIU_INF_JUL23",VLOOKUP(C72,[12]SIU_INF_JUL23!A:F,4,FALSE),B72="SIU_ED_JUL23",VLOOKUP(C72,[12]SIU_ED_JUL23!A:F,4,FALSE),B72="SIU_INS_JUL23",VLOOKUP(C72,[12]SIU_INS_JUL23!A:F,4,FALSE),B72="DER_JUN23",VLOOKUP(C72,[12]DER_JUN23!A:F,4,FALSE),B72="CDHU_AGO23",VLOOKUP(C72,[12]CDHU_AGO23!A:F,4,FALSE),B72="DNIT_SV_JUL23",VLOOKUP(C72,[12]DNIT_SV_JUL23!A:F,4,FALSE),B72="DNIT_MAT_JUL23",VLOOKUP(C72,[12]DNIT_MAT_JUL23!A:F,4,FALSE),B72="SIN_SV_SET23",VLOOKUP(C72,[12]SIN_SV_SET23!G:L,5,FALSE),B72="SIN_INS_SET23",VLOOKUP(C72,[12]SIN_INS_SET23!A:F,5,FALSE),B72="COTAÇÃO",VLOOKUP(C72,[12]COTAÇÃO!$B:$G,6,FALSE))*(1+F72)*(1+G72),2)</f>
        <v>76.209999999999994</v>
      </c>
      <c r="I72" s="62">
        <f>I71*1</f>
        <v>0.01</v>
      </c>
      <c r="J72" s="39"/>
      <c r="K72" s="63"/>
      <c r="L72" s="64" t="str" cm="1">
        <f t="array" ref="L72">_xlfn.IFS(B72="SAB_OSE_SET23",VLOOKUP(C72,[12]SAB_OSE_SET23!A:N,5,FALSE),B72="SAB_EPSA_SET23",VLOOKUP(C72,[12]SAB_EPSA_SET23!A:F,2,FALSE),B72="SAB_INS_SET23",VLOOKUP(C72,[12]SAB_INS_SET23!A:F,2,FALSE),B72="SIU_INF_JUL23",VLOOKUP(C72,[12]SIU_INF_JUL23!A:F,2,FALSE),B72="SIU_ED_JUL23",VLOOKUP(C72,[12]SIU_ED_JUL23!A:F,2,FALSE),B72="SIU_INS_JUL23",VLOOKUP(C72,[12]SIU_INS_JUL23!A:F,2,FALSE),B72="DER_JUN23",VLOOKUP(C72,[12]DER_JUN23!A:F,2,FALSE),B72="CDHU_AGO23",VLOOKUP(C72,[12]CDHU_AGO23!A:F,2,FALSE),B72="DNIT_SV_JUL23",VLOOKUP(C72,[12]DNIT_SV_JUL23!A:F,2,FALSE),B72="DNIT_MAT_JUL23",VLOOKUP(C72,[12]DNIT_MAT_JUL23!A:F,2,FALSE),B72="SIN_SV_SET23",VLOOKUP(C72,[12]SIN_SV_SET23!G:L,2,FALSE),B72="SIN_INS_SET23",VLOOKUP(C72,[12]SIN_INS_SET23!A:F,2,FALSE),B72="COTAÇÃO",VLOOKUP(C72,[12]COTAÇÃO!$B:$G,3,FALSE))</f>
        <v>TÉCNICO ELETRICISTA</v>
      </c>
      <c r="M72" s="65" t="str" cm="1">
        <f t="array" ref="M72">_xlfn.IFS(B72="SAB_OSE_SET23",VLOOKUP(C72,[12]SAB_OSE_SET23!A:N,6,FALSE),B72="SAB_EPSA_SET23",VLOOKUP(C72,[12]SAB_EPSA_SET23!A:F,3,FALSE),B72="SAB_INS_SET23",VLOOKUP(C72,[12]SAB_INS_SET23!A:F,3,FALSE),B72="SIU_INF_JUL23",VLOOKUP(C72,[12]SIU_INF_JUL23!A:F,3,FALSE),B72="SIU_ED_JUL23",VLOOKUP(C72,[12]SIU_ED_JUL23!A:F,3,FALSE),B72="SIU_INS_JUL23",VLOOKUP(C72,[12]SIU_INS_JUL23!A:F,3,FALSE),B72="DER_JUN23",VLOOKUP(C72,[12]DER_JUN23!A:F,3,FALSE),B72="CDHU_AGO23",VLOOKUP(C72,[12]CDHU_AGO23!A:F,3,FALSE),B72="DNIT_SV_JUL23",VLOOKUP(C72,[12]DNIT_SV_JUL23!A:F,3,FALSE),B72="DNIT_MAT_JUL23",VLOOKUP(C72,[12]DNIT_MAT_JUL23!A:F,3,FALSE),B72="SIN_SV_SET23",VLOOKUP(C72,[12]SIN_SV_SET23!G:L,3,FALSE),B72="SIN_INS_SET23",VLOOKUP(C72,[12]SIN_INS_SET23!A:F,3,FALSE),B72="COTAÇÃO",VLOOKUP(C72,[12]COTAÇÃO!$B:$G,4,FALSE))</f>
        <v>H</v>
      </c>
      <c r="N72" s="66">
        <f t="shared" si="1505"/>
        <v>1.8</v>
      </c>
      <c r="O72" s="66">
        <f t="shared" si="1506"/>
        <v>0.76</v>
      </c>
      <c r="P72" s="67">
        <f t="shared" si="300"/>
        <v>0</v>
      </c>
      <c r="Q72" s="68"/>
      <c r="R72" s="61">
        <f>R70*$I72</f>
        <v>1.8</v>
      </c>
      <c r="S72" s="67"/>
      <c r="T72" s="61">
        <f t="shared" ref="T72" si="1553">T70*$I72</f>
        <v>0</v>
      </c>
      <c r="U72" s="67">
        <f t="shared" si="1508"/>
        <v>0</v>
      </c>
      <c r="V72" s="61">
        <f t="shared" ref="V72" si="1554">V70*$I72</f>
        <v>0</v>
      </c>
      <c r="W72" s="67">
        <f t="shared" si="1510"/>
        <v>0</v>
      </c>
      <c r="X72" s="61">
        <f t="shared" ref="X72" si="1555">X70*$I72</f>
        <v>0</v>
      </c>
      <c r="Y72" s="67">
        <f t="shared" si="1512"/>
        <v>0</v>
      </c>
      <c r="Z72" s="61">
        <f t="shared" ref="Z72" si="1556">Z70*$I72</f>
        <v>0</v>
      </c>
      <c r="AA72" s="67">
        <f t="shared" si="1514"/>
        <v>0</v>
      </c>
      <c r="AB72" s="61">
        <f t="shared" ref="AB72" si="1557">AB70*$I72</f>
        <v>0</v>
      </c>
      <c r="AC72" s="67">
        <f t="shared" si="1516"/>
        <v>0</v>
      </c>
      <c r="AD72" s="61">
        <f t="shared" ref="AD72" si="1558">AD70*$I72</f>
        <v>0</v>
      </c>
      <c r="AE72" s="67">
        <f t="shared" si="1518"/>
        <v>0</v>
      </c>
      <c r="AF72" s="61">
        <f t="shared" ref="AF72" si="1559">AF70*$I72</f>
        <v>0</v>
      </c>
      <c r="AG72" s="67">
        <f t="shared" si="1520"/>
        <v>0</v>
      </c>
      <c r="AH72" s="61">
        <f t="shared" ref="AH72" si="1560">AH70*$I72</f>
        <v>0</v>
      </c>
      <c r="AI72" s="67">
        <f t="shared" si="1522"/>
        <v>0</v>
      </c>
      <c r="AJ72" s="61">
        <f t="shared" ref="AJ72" si="1561">AJ70*$I72</f>
        <v>0</v>
      </c>
      <c r="AK72" s="67">
        <f t="shared" si="1524"/>
        <v>0</v>
      </c>
      <c r="AL72" s="61">
        <f t="shared" ref="AL72" si="1562">AL70*$I72</f>
        <v>0</v>
      </c>
      <c r="AM72" s="67">
        <f t="shared" si="1526"/>
        <v>0</v>
      </c>
      <c r="AN72" s="61">
        <f t="shared" ref="AN72" si="1563">AN70*$I72</f>
        <v>0</v>
      </c>
      <c r="AO72" s="67">
        <f t="shared" si="1528"/>
        <v>0</v>
      </c>
      <c r="AP72" s="61">
        <f t="shared" ref="AP72" si="1564">AP70*$I72</f>
        <v>0</v>
      </c>
      <c r="AQ72" s="67">
        <f t="shared" si="1530"/>
        <v>0</v>
      </c>
      <c r="AR72" s="61">
        <f t="shared" ref="AR72" si="1565">AR70*$I72</f>
        <v>0</v>
      </c>
      <c r="AS72" s="67">
        <f t="shared" si="1532"/>
        <v>0</v>
      </c>
      <c r="AT72" s="61">
        <f t="shared" ref="AT72" si="1566">AT70*$I72</f>
        <v>0</v>
      </c>
      <c r="AU72" s="67">
        <f t="shared" si="1534"/>
        <v>0</v>
      </c>
      <c r="AV72" s="61">
        <f t="shared" ref="AV72" si="1567">AV70*$I72</f>
        <v>0</v>
      </c>
      <c r="AW72" s="67">
        <f t="shared" si="1536"/>
        <v>0</v>
      </c>
      <c r="AX72" s="61">
        <f t="shared" ref="AX72" si="1568">AX70*$I72</f>
        <v>0</v>
      </c>
      <c r="AY72" s="67">
        <f t="shared" si="1538"/>
        <v>0</v>
      </c>
      <c r="AZ72" s="61">
        <f t="shared" ref="AZ72" si="1569">AZ70*$I72</f>
        <v>0</v>
      </c>
      <c r="BA72" s="67">
        <f t="shared" si="1540"/>
        <v>0</v>
      </c>
      <c r="BB72" s="61">
        <f t="shared" ref="BB72" si="1570">BB70*$I72</f>
        <v>0</v>
      </c>
      <c r="BC72" s="67">
        <f t="shared" si="1542"/>
        <v>0</v>
      </c>
      <c r="BD72" s="61">
        <f t="shared" ref="BD72" si="1571">BD70*$I72</f>
        <v>0</v>
      </c>
      <c r="BE72" s="67">
        <f t="shared" si="1544"/>
        <v>0</v>
      </c>
      <c r="BF72" s="61">
        <f t="shared" ref="BF72" si="1572">BF70*$I72</f>
        <v>0</v>
      </c>
      <c r="BG72" s="67">
        <f t="shared" si="1546"/>
        <v>0</v>
      </c>
      <c r="BH72" s="61">
        <f t="shared" ref="BH72" si="1573">BH70*$I72</f>
        <v>0</v>
      </c>
      <c r="BI72" s="67">
        <f t="shared" si="1548"/>
        <v>0</v>
      </c>
      <c r="BJ72" s="61">
        <f t="shared" ref="BJ72" si="1574">BJ70*$I72</f>
        <v>0</v>
      </c>
      <c r="BK72" s="67">
        <f t="shared" si="1550"/>
        <v>0</v>
      </c>
      <c r="BL72" s="61">
        <f t="shared" ref="BL72" si="1575">BL70*$I72</f>
        <v>0</v>
      </c>
      <c r="BM72" s="67">
        <f t="shared" si="1552"/>
        <v>0</v>
      </c>
    </row>
    <row r="73" spans="1:65" s="47" customFormat="1" x14ac:dyDescent="0.25">
      <c r="A73" s="58" t="s">
        <v>26</v>
      </c>
      <c r="B73" s="59" t="s">
        <v>28</v>
      </c>
      <c r="C73" s="59" t="s">
        <v>39</v>
      </c>
      <c r="D73" s="60" cm="1">
        <f t="array" ref="D73">_xlfn.IFS($B73="SAB_OSE_SET23",$A$440,$B73="SAB_EPSA_SET23",$A$442,$B73="SAB_INS_SET23",$A$444,$B73="SIU_INF_JUL23",$A$446,$B73="SIU_ED_JUL23",$A$447,$B73="DER_JUN23",$A$448,$B73="CDHU_AGO23",$A$449,$B73="SIN_SV_SET23",$A$450,$B73="SIN_INS_SET23",$A$451,$B73="COTAÇÃO",0)</f>
        <v>0</v>
      </c>
      <c r="E73" s="60" cm="1">
        <f t="array" ref="E73">_xlfn.IFS($B73="SAB_OSE_SET23",$A$441,$B73="SAB_EPSA_SET23",$A$443,$B73="SAB_INS_SET23",$A$445,$B73="SIU_INF_JUL23",0,$B73="SIU_ED_JUL23",0,$B73="DER_JUN23",0,$B73="CDHU_AGO23",0,$B73="SIN_SV_SET23",0,$B73="SIN_INS_SET23",0,$B73="COTAÇÃO",0)</f>
        <v>0</v>
      </c>
      <c r="F73" s="60" cm="1">
        <f t="array" ref="F73">_xlfn.IFS($B73="SAB_OSE_SET23",0,$B73="SAB_EPSA_SET23",0,AND($B73="SAB_INS_SET23",$A73="MAT")=TRUE,$A$454,AND($B73="SAB_INS_SET23",$A73&lt;&gt;"MAT")=TRUE,$A$453,AND($B73="SIU_INF_JUL23",$A73="MAT")=TRUE,$A$454,AND($B73="SIU_INF_JUL23",$A73&lt;&gt;"MAT")=TRUE,$A$453,AND($B73="SIU_ED_JUL23",$A73="MAT")=TRUE,$A$454,AND($B73="SIU_ED_JUL23",$A73&lt;&gt;"MAT")=TRUE,$A$453,$B73="DER_JUN23",0,$B73="CDHU_AGO23",0,AND($B73="SIN_SV_SET23",$A73="MAT")=TRUE,$A$454,AND($B73="SIN_SV_SET23",$A73&lt;&gt;"MAT")=TRUE,$A$453,AND($B73="SIN_INS_SET23",$A73="MAT")=TRUE,$A$454,AND($B73="SIN_INS_SET23",$A73&lt;&gt;"MAT")=TRUE,$A$453,AND($B73="COTAÇÃO",$A73="MAT")=TRUE,$A$454,AND($B73="COTAÇÃO",$A73&lt;&gt;"MAT")=TRUE,$A$453)</f>
        <v>0.28000000000000003</v>
      </c>
      <c r="G73" s="60" cm="1">
        <f t="array" ref="G73">_xlfn.IFS($B73="SAB_OSE_SET23",0,$B73="SAB_EPSA_SET23",0,AND($B73="SAB_INS_SET23",$A73="MO")=TRUE,$A$455,AND($B73="SAB_INS_SET23",$A73&lt;&gt;"MO")=TRUE,0,AND($B73="SIU_INF_JUL23",$A73="MO")=TRUE,$A$455,AND($B73="SIU_INF_JUL23",$A73&lt;&gt;"MO")=TRUE,0,AND($B73="SIU_ED_JUL23",$A73="MO")=TRUE,$A$455,AND($B73="SIU_ED_JUL23",$A73&lt;&gt;"MO")=TRUE,0,$B73="DER_JUN23",0,$B73="CDHU_AGO23",0,AND($B73="SIN_SV_SET23",$A73="MO")=TRUE,$A$455,AND($B73="SIN_SV_SET23",$A73&lt;&gt;"MO")=TRUE,0,AND($B73="SIN_INS_SET23",$A73="MO")=TRUE,$A$455,AND($B73="SIN_INS_SET23",$A73&lt;&gt;"MO")=TRUE,0,AND($B73="COTAÇÃO",$A73="MO")=TRUE,$A$455,AND($B73="COTAÇÃO",$A73&lt;&gt;"MO")=TRUE,0)</f>
        <v>1.72</v>
      </c>
      <c r="H73" s="61" cm="1">
        <f t="array" ref="H73">ROUND(_xlfn.IFS(B73="SAB_OSE_SET23",VLOOKUP(C73,[12]SAB_OSE_SET23!A:N,7,FALSE),B73="SAB_EPSA_SET23",VLOOKUP(C73,[12]SAB_EPSA_SET23!A:F,4,FALSE),B73="SAB_INS_SET23",VLOOKUP(C73,[12]SAB_INS_SET23!A:F,4,FALSE),B73="SIU_INF_JUL23",VLOOKUP(C73,[12]SIU_INF_JUL23!A:F,4,FALSE),B73="SIU_ED_JUL23",VLOOKUP(C73,[12]SIU_ED_JUL23!A:F,4,FALSE),B73="SIU_INS_JUL23",VLOOKUP(C73,[12]SIU_INS_JUL23!A:F,4,FALSE),B73="DER_JUN23",VLOOKUP(C73,[12]DER_JUN23!A:F,4,FALSE),B73="CDHU_AGO23",VLOOKUP(C73,[12]CDHU_AGO23!A:F,4,FALSE),B73="DNIT_SV_JUL23",VLOOKUP(C73,[12]DNIT_SV_JUL23!A:F,4,FALSE),B73="DNIT_MAT_JUL23",VLOOKUP(C73,[12]DNIT_MAT_JUL23!A:F,4,FALSE),B73="SIN_SV_SET23",VLOOKUP(C73,[12]SIN_SV_SET23!G:L,5,FALSE),B73="SIN_INS_SET23",VLOOKUP(C73,[12]SIN_INS_SET23!A:F,5,FALSE),B73="COTAÇÃO",VLOOKUP(C73,[12]COTAÇÃO!$B:$G,6,FALSE))*(1+F73)*(1+G73),2)</f>
        <v>51.88</v>
      </c>
      <c r="I73" s="62">
        <v>0.04</v>
      </c>
      <c r="J73" s="39"/>
      <c r="K73" s="63"/>
      <c r="L73" s="64" t="str" cm="1">
        <f t="array" ref="L73">_xlfn.IFS(B73="SAB_OSE_SET23",VLOOKUP(C73,[12]SAB_OSE_SET23!A:N,5,FALSE),B73="SAB_EPSA_SET23",VLOOKUP(C73,[12]SAB_EPSA_SET23!A:F,2,FALSE),B73="SAB_INS_SET23",VLOOKUP(C73,[12]SAB_INS_SET23!A:F,2,FALSE),B73="SIU_INF_JUL23",VLOOKUP(C73,[12]SIU_INF_JUL23!A:F,2,FALSE),B73="SIU_ED_JUL23",VLOOKUP(C73,[12]SIU_ED_JUL23!A:F,2,FALSE),B73="SIU_INS_JUL23",VLOOKUP(C73,[12]SIU_INS_JUL23!A:F,2,FALSE),B73="DER_JUN23",VLOOKUP(C73,[12]DER_JUN23!A:F,2,FALSE),B73="CDHU_AGO23",VLOOKUP(C73,[12]CDHU_AGO23!A:F,2,FALSE),B73="DNIT_SV_JUL23",VLOOKUP(C73,[12]DNIT_SV_JUL23!A:F,2,FALSE),B73="DNIT_MAT_JUL23",VLOOKUP(C73,[12]DNIT_MAT_JUL23!A:F,2,FALSE),B73="SIN_SV_SET23",VLOOKUP(C73,[12]SIN_SV_SET23!G:L,2,FALSE),B73="SIN_INS_SET23",VLOOKUP(C73,[12]SIN_INS_SET23!A:F,2,FALSE),B73="COTAÇÃO",VLOOKUP(C73,[12]COTAÇÃO!$B:$G,3,FALSE))</f>
        <v>ELETRICISTA</v>
      </c>
      <c r="M73" s="65" t="str" cm="1">
        <f t="array" ref="M73">_xlfn.IFS(B73="SAB_OSE_SET23",VLOOKUP(C73,[12]SAB_OSE_SET23!A:N,6,FALSE),B73="SAB_EPSA_SET23",VLOOKUP(C73,[12]SAB_EPSA_SET23!A:F,3,FALSE),B73="SAB_INS_SET23",VLOOKUP(C73,[12]SAB_INS_SET23!A:F,3,FALSE),B73="SIU_INF_JUL23",VLOOKUP(C73,[12]SIU_INF_JUL23!A:F,3,FALSE),B73="SIU_ED_JUL23",VLOOKUP(C73,[12]SIU_ED_JUL23!A:F,3,FALSE),B73="SIU_INS_JUL23",VLOOKUP(C73,[12]SIU_INS_JUL23!A:F,3,FALSE),B73="DER_JUN23",VLOOKUP(C73,[12]DER_JUN23!A:F,3,FALSE),B73="CDHU_AGO23",VLOOKUP(C73,[12]CDHU_AGO23!A:F,3,FALSE),B73="DNIT_SV_JUL23",VLOOKUP(C73,[12]DNIT_SV_JUL23!A:F,3,FALSE),B73="DNIT_MAT_JUL23",VLOOKUP(C73,[12]DNIT_MAT_JUL23!A:F,3,FALSE),B73="SIN_SV_SET23",VLOOKUP(C73,[12]SIN_SV_SET23!G:L,3,FALSE),B73="SIN_INS_SET23",VLOOKUP(C73,[12]SIN_INS_SET23!A:F,3,FALSE),B73="COTAÇÃO",VLOOKUP(C73,[12]COTAÇÃO!$B:$G,4,FALSE))</f>
        <v>H</v>
      </c>
      <c r="N73" s="66">
        <f t="shared" si="1505"/>
        <v>7.2</v>
      </c>
      <c r="O73" s="66">
        <f t="shared" si="1506"/>
        <v>2.08</v>
      </c>
      <c r="P73" s="67">
        <f t="shared" si="300"/>
        <v>0</v>
      </c>
      <c r="Q73" s="68"/>
      <c r="R73" s="61">
        <f>R70*$I73</f>
        <v>7.2</v>
      </c>
      <c r="S73" s="67"/>
      <c r="T73" s="61">
        <f t="shared" ref="T73" si="1576">T70*$I73</f>
        <v>0</v>
      </c>
      <c r="U73" s="67">
        <f t="shared" si="1508"/>
        <v>0</v>
      </c>
      <c r="V73" s="61">
        <f t="shared" ref="V73" si="1577">V70*$I73</f>
        <v>0</v>
      </c>
      <c r="W73" s="67">
        <f t="shared" si="1510"/>
        <v>0</v>
      </c>
      <c r="X73" s="61">
        <f t="shared" ref="X73" si="1578">X70*$I73</f>
        <v>0</v>
      </c>
      <c r="Y73" s="67">
        <f t="shared" si="1512"/>
        <v>0</v>
      </c>
      <c r="Z73" s="61">
        <f t="shared" ref="Z73" si="1579">Z70*$I73</f>
        <v>0</v>
      </c>
      <c r="AA73" s="67">
        <f t="shared" si="1514"/>
        <v>0</v>
      </c>
      <c r="AB73" s="61">
        <f t="shared" ref="AB73" si="1580">AB70*$I73</f>
        <v>0</v>
      </c>
      <c r="AC73" s="67">
        <f t="shared" si="1516"/>
        <v>0</v>
      </c>
      <c r="AD73" s="61">
        <f t="shared" ref="AD73" si="1581">AD70*$I73</f>
        <v>0</v>
      </c>
      <c r="AE73" s="67">
        <f t="shared" si="1518"/>
        <v>0</v>
      </c>
      <c r="AF73" s="61">
        <f t="shared" ref="AF73" si="1582">AF70*$I73</f>
        <v>0</v>
      </c>
      <c r="AG73" s="67">
        <f t="shared" si="1520"/>
        <v>0</v>
      </c>
      <c r="AH73" s="61">
        <f t="shared" ref="AH73" si="1583">AH70*$I73</f>
        <v>0</v>
      </c>
      <c r="AI73" s="67">
        <f t="shared" si="1522"/>
        <v>0</v>
      </c>
      <c r="AJ73" s="61">
        <f t="shared" ref="AJ73" si="1584">AJ70*$I73</f>
        <v>0</v>
      </c>
      <c r="AK73" s="67">
        <f t="shared" si="1524"/>
        <v>0</v>
      </c>
      <c r="AL73" s="61">
        <f t="shared" ref="AL73" si="1585">AL70*$I73</f>
        <v>0</v>
      </c>
      <c r="AM73" s="67">
        <f t="shared" si="1526"/>
        <v>0</v>
      </c>
      <c r="AN73" s="61">
        <f t="shared" ref="AN73" si="1586">AN70*$I73</f>
        <v>0</v>
      </c>
      <c r="AO73" s="67">
        <f t="shared" si="1528"/>
        <v>0</v>
      </c>
      <c r="AP73" s="61">
        <f t="shared" ref="AP73" si="1587">AP70*$I73</f>
        <v>0</v>
      </c>
      <c r="AQ73" s="67">
        <f t="shared" si="1530"/>
        <v>0</v>
      </c>
      <c r="AR73" s="61">
        <f t="shared" ref="AR73" si="1588">AR70*$I73</f>
        <v>0</v>
      </c>
      <c r="AS73" s="67">
        <f t="shared" si="1532"/>
        <v>0</v>
      </c>
      <c r="AT73" s="61">
        <f t="shared" ref="AT73" si="1589">AT70*$I73</f>
        <v>0</v>
      </c>
      <c r="AU73" s="67">
        <f t="shared" si="1534"/>
        <v>0</v>
      </c>
      <c r="AV73" s="61">
        <f t="shared" ref="AV73" si="1590">AV70*$I73</f>
        <v>0</v>
      </c>
      <c r="AW73" s="67">
        <f t="shared" si="1536"/>
        <v>0</v>
      </c>
      <c r="AX73" s="61">
        <f t="shared" ref="AX73" si="1591">AX70*$I73</f>
        <v>0</v>
      </c>
      <c r="AY73" s="67">
        <f t="shared" si="1538"/>
        <v>0</v>
      </c>
      <c r="AZ73" s="61">
        <f t="shared" ref="AZ73" si="1592">AZ70*$I73</f>
        <v>0</v>
      </c>
      <c r="BA73" s="67">
        <f t="shared" si="1540"/>
        <v>0</v>
      </c>
      <c r="BB73" s="61">
        <f t="shared" ref="BB73" si="1593">BB70*$I73</f>
        <v>0</v>
      </c>
      <c r="BC73" s="67">
        <f t="shared" si="1542"/>
        <v>0</v>
      </c>
      <c r="BD73" s="61">
        <f t="shared" ref="BD73" si="1594">BD70*$I73</f>
        <v>0</v>
      </c>
      <c r="BE73" s="67">
        <f t="shared" si="1544"/>
        <v>0</v>
      </c>
      <c r="BF73" s="61">
        <f t="shared" ref="BF73" si="1595">BF70*$I73</f>
        <v>0</v>
      </c>
      <c r="BG73" s="67">
        <f t="shared" si="1546"/>
        <v>0</v>
      </c>
      <c r="BH73" s="61">
        <f t="shared" ref="BH73" si="1596">BH70*$I73</f>
        <v>0</v>
      </c>
      <c r="BI73" s="67">
        <f t="shared" si="1548"/>
        <v>0</v>
      </c>
      <c r="BJ73" s="61">
        <f t="shared" ref="BJ73" si="1597">BJ70*$I73</f>
        <v>0</v>
      </c>
      <c r="BK73" s="67">
        <f t="shared" si="1550"/>
        <v>0</v>
      </c>
      <c r="BL73" s="61">
        <f t="shared" ref="BL73" si="1598">BL70*$I73</f>
        <v>0</v>
      </c>
      <c r="BM73" s="67">
        <f t="shared" si="1552"/>
        <v>0</v>
      </c>
    </row>
    <row r="74" spans="1:65" s="47" customFormat="1" x14ac:dyDescent="0.25">
      <c r="A74" s="58" t="s">
        <v>26</v>
      </c>
      <c r="B74" s="59" t="s">
        <v>28</v>
      </c>
      <c r="C74" s="59" t="s">
        <v>53</v>
      </c>
      <c r="D74" s="60" cm="1">
        <f t="array" ref="D74">_xlfn.IFS($B74="SAB_OSE_SET23",$A$440,$B74="SAB_EPSA_SET23",$A$442,$B74="SAB_INS_SET23",$A$444,$B74="SIU_INF_JUL23",$A$446,$B74="SIU_ED_JUL23",$A$447,$B74="DER_JUN23",$A$448,$B74="CDHU_AGO23",$A$449,$B74="SIN_SV_SET23",$A$450,$B74="SIN_INS_SET23",$A$451,$B74="COTAÇÃO",0)</f>
        <v>0</v>
      </c>
      <c r="E74" s="60" cm="1">
        <f t="array" ref="E74">_xlfn.IFS($B74="SAB_OSE_SET23",$A$441,$B74="SAB_EPSA_SET23",$A$443,$B74="SAB_INS_SET23",$A$445,$B74="SIU_INF_JUL23",0,$B74="SIU_ED_JUL23",0,$B74="DER_JUN23",0,$B74="CDHU_AGO23",0,$B74="SIN_SV_SET23",0,$B74="SIN_INS_SET23",0,$B74="COTAÇÃO",0)</f>
        <v>0</v>
      </c>
      <c r="F74" s="60" cm="1">
        <f t="array" ref="F74">_xlfn.IFS($B74="SAB_OSE_SET23",0,$B74="SAB_EPSA_SET23",0,AND($B74="SAB_INS_SET23",$A74="MAT")=TRUE,$A$454,AND($B74="SAB_INS_SET23",$A74&lt;&gt;"MAT")=TRUE,$A$453,AND($B74="SIU_INF_JUL23",$A74="MAT")=TRUE,$A$454,AND($B74="SIU_INF_JUL23",$A74&lt;&gt;"MAT")=TRUE,$A$453,AND($B74="SIU_ED_JUL23",$A74="MAT")=TRUE,$A$454,AND($B74="SIU_ED_JUL23",$A74&lt;&gt;"MAT")=TRUE,$A$453,$B74="DER_JUN23",0,$B74="CDHU_AGO23",0,AND($B74="SIN_SV_SET23",$A74="MAT")=TRUE,$A$454,AND($B74="SIN_SV_SET23",$A74&lt;&gt;"MAT")=TRUE,$A$453,AND($B74="SIN_INS_SET23",$A74="MAT")=TRUE,$A$454,AND($B74="SIN_INS_SET23",$A74&lt;&gt;"MAT")=TRUE,$A$453,AND($B74="COTAÇÃO",$A74="MAT")=TRUE,$A$454,AND($B74="COTAÇÃO",$A74&lt;&gt;"MAT")=TRUE,$A$453)</f>
        <v>0.28000000000000003</v>
      </c>
      <c r="G74" s="60" cm="1">
        <f t="array" ref="G74">_xlfn.IFS($B74="SAB_OSE_SET23",0,$B74="SAB_EPSA_SET23",0,AND($B74="SAB_INS_SET23",$A74="MO")=TRUE,$A$455,AND($B74="SAB_INS_SET23",$A74&lt;&gt;"MO")=TRUE,0,AND($B74="SIU_INF_JUL23",$A74="MO")=TRUE,$A$455,AND($B74="SIU_INF_JUL23",$A74&lt;&gt;"MO")=TRUE,0,AND($B74="SIU_ED_JUL23",$A74="MO")=TRUE,$A$455,AND($B74="SIU_ED_JUL23",$A74&lt;&gt;"MO")=TRUE,0,$B74="DER_JUN23",0,$B74="CDHU_AGO23",0,AND($B74="SIN_SV_SET23",$A74="MO")=TRUE,$A$455,AND($B74="SIN_SV_SET23",$A74&lt;&gt;"MO")=TRUE,0,AND($B74="SIN_INS_SET23",$A74="MO")=TRUE,$A$455,AND($B74="SIN_INS_SET23",$A74&lt;&gt;"MO")=TRUE,0,AND($B74="COTAÇÃO",$A74="MO")=TRUE,$A$455,AND($B74="COTAÇÃO",$A74&lt;&gt;"MO")=TRUE,0)</f>
        <v>1.72</v>
      </c>
      <c r="H74" s="61" cm="1">
        <f t="array" ref="H74">ROUND(_xlfn.IFS(B74="SAB_OSE_SET23",VLOOKUP(C74,[12]SAB_OSE_SET23!A:N,7,FALSE),B74="SAB_EPSA_SET23",VLOOKUP(C74,[12]SAB_EPSA_SET23!A:F,4,FALSE),B74="SAB_INS_SET23",VLOOKUP(C74,[12]SAB_INS_SET23!A:F,4,FALSE),B74="SIU_INF_JUL23",VLOOKUP(C74,[12]SIU_INF_JUL23!A:F,4,FALSE),B74="SIU_ED_JUL23",VLOOKUP(C74,[12]SIU_ED_JUL23!A:F,4,FALSE),B74="SIU_INS_JUL23",VLOOKUP(C74,[12]SIU_INS_JUL23!A:F,4,FALSE),B74="DER_JUN23",VLOOKUP(C74,[12]DER_JUN23!A:F,4,FALSE),B74="CDHU_AGO23",VLOOKUP(C74,[12]CDHU_AGO23!A:F,4,FALSE),B74="DNIT_SV_JUL23",VLOOKUP(C74,[12]DNIT_SV_JUL23!A:F,4,FALSE),B74="DNIT_MAT_JUL23",VLOOKUP(C74,[12]DNIT_MAT_JUL23!A:F,4,FALSE),B74="SIN_SV_SET23",VLOOKUP(C74,[12]SIN_SV_SET23!G:L,5,FALSE),B74="SIN_INS_SET23",VLOOKUP(C74,[12]SIN_INS_SET23!A:F,5,FALSE),B74="COTAÇÃO",VLOOKUP(C74,[12]COTAÇÃO!$B:$G,6,FALSE))*(1+F74)*(1+G74),2)</f>
        <v>42.02</v>
      </c>
      <c r="I74" s="62">
        <v>0.02</v>
      </c>
      <c r="J74" s="39"/>
      <c r="K74" s="63"/>
      <c r="L74" s="64" t="str" cm="1">
        <f t="array" ref="L74">_xlfn.IFS(B74="SAB_OSE_SET23",VLOOKUP(C74,[12]SAB_OSE_SET23!A:N,5,FALSE),B74="SAB_EPSA_SET23",VLOOKUP(C74,[12]SAB_EPSA_SET23!A:F,2,FALSE),B74="SAB_INS_SET23",VLOOKUP(C74,[12]SAB_INS_SET23!A:F,2,FALSE),B74="SIU_INF_JUL23",VLOOKUP(C74,[12]SIU_INF_JUL23!A:F,2,FALSE),B74="SIU_ED_JUL23",VLOOKUP(C74,[12]SIU_ED_JUL23!A:F,2,FALSE),B74="SIU_INS_JUL23",VLOOKUP(C74,[12]SIU_INS_JUL23!A:F,2,FALSE),B74="DER_JUN23",VLOOKUP(C74,[12]DER_JUN23!A:F,2,FALSE),B74="CDHU_AGO23",VLOOKUP(C74,[12]CDHU_AGO23!A:F,2,FALSE),B74="DNIT_SV_JUL23",VLOOKUP(C74,[12]DNIT_SV_JUL23!A:F,2,FALSE),B74="DNIT_MAT_JUL23",VLOOKUP(C74,[12]DNIT_MAT_JUL23!A:F,2,FALSE),B74="SIN_SV_SET23",VLOOKUP(C74,[12]SIN_SV_SET23!G:L,2,FALSE),B74="SIN_INS_SET23",VLOOKUP(C74,[12]SIN_INS_SET23!A:F,2,FALSE),B74="COTAÇÃO",VLOOKUP(C74,[12]COTAÇÃO!$B:$G,3,FALSE))</f>
        <v>MOTORISTA</v>
      </c>
      <c r="M74" s="65" t="str" cm="1">
        <f t="array" ref="M74">_xlfn.IFS(B74="SAB_OSE_SET23",VLOOKUP(C74,[12]SAB_OSE_SET23!A:N,6,FALSE),B74="SAB_EPSA_SET23",VLOOKUP(C74,[12]SAB_EPSA_SET23!A:F,3,FALSE),B74="SAB_INS_SET23",VLOOKUP(C74,[12]SAB_INS_SET23!A:F,3,FALSE),B74="SIU_INF_JUL23",VLOOKUP(C74,[12]SIU_INF_JUL23!A:F,3,FALSE),B74="SIU_ED_JUL23",VLOOKUP(C74,[12]SIU_ED_JUL23!A:F,3,FALSE),B74="SIU_INS_JUL23",VLOOKUP(C74,[12]SIU_INS_JUL23!A:F,3,FALSE),B74="DER_JUN23",VLOOKUP(C74,[12]DER_JUN23!A:F,3,FALSE),B74="CDHU_AGO23",VLOOKUP(C74,[12]CDHU_AGO23!A:F,3,FALSE),B74="DNIT_SV_JUL23",VLOOKUP(C74,[12]DNIT_SV_JUL23!A:F,3,FALSE),B74="DNIT_MAT_JUL23",VLOOKUP(C74,[12]DNIT_MAT_JUL23!A:F,3,FALSE),B74="SIN_SV_SET23",VLOOKUP(C74,[12]SIN_SV_SET23!G:L,3,FALSE),B74="SIN_INS_SET23",VLOOKUP(C74,[12]SIN_INS_SET23!A:F,3,FALSE),B74="COTAÇÃO",VLOOKUP(C74,[12]COTAÇÃO!$B:$G,4,FALSE))</f>
        <v>H</v>
      </c>
      <c r="N74" s="66">
        <f t="shared" si="1505"/>
        <v>3.6</v>
      </c>
      <c r="O74" s="66">
        <f t="shared" si="1506"/>
        <v>0.84</v>
      </c>
      <c r="P74" s="67">
        <f t="shared" si="300"/>
        <v>0</v>
      </c>
      <c r="Q74" s="68"/>
      <c r="R74" s="61">
        <f>R70*$I74</f>
        <v>3.6</v>
      </c>
      <c r="S74" s="67"/>
      <c r="T74" s="61">
        <f t="shared" ref="T74" si="1599">T70*$I74</f>
        <v>0</v>
      </c>
      <c r="U74" s="67">
        <f t="shared" si="1508"/>
        <v>0</v>
      </c>
      <c r="V74" s="61">
        <f t="shared" ref="V74" si="1600">V70*$I74</f>
        <v>0</v>
      </c>
      <c r="W74" s="67">
        <f t="shared" si="1510"/>
        <v>0</v>
      </c>
      <c r="X74" s="61">
        <f t="shared" ref="X74" si="1601">X70*$I74</f>
        <v>0</v>
      </c>
      <c r="Y74" s="67">
        <f t="shared" si="1512"/>
        <v>0</v>
      </c>
      <c r="Z74" s="61">
        <f t="shared" ref="Z74" si="1602">Z70*$I74</f>
        <v>0</v>
      </c>
      <c r="AA74" s="67">
        <f t="shared" si="1514"/>
        <v>0</v>
      </c>
      <c r="AB74" s="61">
        <f t="shared" ref="AB74" si="1603">AB70*$I74</f>
        <v>0</v>
      </c>
      <c r="AC74" s="67">
        <f t="shared" si="1516"/>
        <v>0</v>
      </c>
      <c r="AD74" s="61">
        <f t="shared" ref="AD74" si="1604">AD70*$I74</f>
        <v>0</v>
      </c>
      <c r="AE74" s="67">
        <f t="shared" si="1518"/>
        <v>0</v>
      </c>
      <c r="AF74" s="61">
        <f t="shared" ref="AF74" si="1605">AF70*$I74</f>
        <v>0</v>
      </c>
      <c r="AG74" s="67">
        <f t="shared" si="1520"/>
        <v>0</v>
      </c>
      <c r="AH74" s="61">
        <f t="shared" ref="AH74" si="1606">AH70*$I74</f>
        <v>0</v>
      </c>
      <c r="AI74" s="67">
        <f t="shared" si="1522"/>
        <v>0</v>
      </c>
      <c r="AJ74" s="61">
        <f t="shared" ref="AJ74" si="1607">AJ70*$I74</f>
        <v>0</v>
      </c>
      <c r="AK74" s="67">
        <f t="shared" si="1524"/>
        <v>0</v>
      </c>
      <c r="AL74" s="61">
        <f t="shared" ref="AL74" si="1608">AL70*$I74</f>
        <v>0</v>
      </c>
      <c r="AM74" s="67">
        <f t="shared" si="1526"/>
        <v>0</v>
      </c>
      <c r="AN74" s="61">
        <f t="shared" ref="AN74" si="1609">AN70*$I74</f>
        <v>0</v>
      </c>
      <c r="AO74" s="67">
        <f t="shared" si="1528"/>
        <v>0</v>
      </c>
      <c r="AP74" s="61">
        <f t="shared" ref="AP74" si="1610">AP70*$I74</f>
        <v>0</v>
      </c>
      <c r="AQ74" s="67">
        <f t="shared" si="1530"/>
        <v>0</v>
      </c>
      <c r="AR74" s="61">
        <f t="shared" ref="AR74" si="1611">AR70*$I74</f>
        <v>0</v>
      </c>
      <c r="AS74" s="67">
        <f t="shared" si="1532"/>
        <v>0</v>
      </c>
      <c r="AT74" s="61">
        <f t="shared" ref="AT74" si="1612">AT70*$I74</f>
        <v>0</v>
      </c>
      <c r="AU74" s="67">
        <f t="shared" si="1534"/>
        <v>0</v>
      </c>
      <c r="AV74" s="61">
        <f t="shared" ref="AV74" si="1613">AV70*$I74</f>
        <v>0</v>
      </c>
      <c r="AW74" s="67">
        <f t="shared" si="1536"/>
        <v>0</v>
      </c>
      <c r="AX74" s="61">
        <f t="shared" ref="AX74" si="1614">AX70*$I74</f>
        <v>0</v>
      </c>
      <c r="AY74" s="67">
        <f t="shared" si="1538"/>
        <v>0</v>
      </c>
      <c r="AZ74" s="61">
        <f t="shared" ref="AZ74" si="1615">AZ70*$I74</f>
        <v>0</v>
      </c>
      <c r="BA74" s="67">
        <f t="shared" si="1540"/>
        <v>0</v>
      </c>
      <c r="BB74" s="61">
        <f t="shared" ref="BB74" si="1616">BB70*$I74</f>
        <v>0</v>
      </c>
      <c r="BC74" s="67">
        <f t="shared" si="1542"/>
        <v>0</v>
      </c>
      <c r="BD74" s="61">
        <f t="shared" ref="BD74" si="1617">BD70*$I74</f>
        <v>0</v>
      </c>
      <c r="BE74" s="67">
        <f t="shared" si="1544"/>
        <v>0</v>
      </c>
      <c r="BF74" s="61">
        <f t="shared" ref="BF74" si="1618">BF70*$I74</f>
        <v>0</v>
      </c>
      <c r="BG74" s="67">
        <f t="shared" si="1546"/>
        <v>0</v>
      </c>
      <c r="BH74" s="61">
        <f t="shared" ref="BH74" si="1619">BH70*$I74</f>
        <v>0</v>
      </c>
      <c r="BI74" s="67">
        <f t="shared" si="1548"/>
        <v>0</v>
      </c>
      <c r="BJ74" s="61">
        <f t="shared" ref="BJ74" si="1620">BJ70*$I74</f>
        <v>0</v>
      </c>
      <c r="BK74" s="67">
        <f t="shared" si="1550"/>
        <v>0</v>
      </c>
      <c r="BL74" s="61">
        <f t="shared" ref="BL74" si="1621">BL70*$I74</f>
        <v>0</v>
      </c>
      <c r="BM74" s="67">
        <f t="shared" si="1552"/>
        <v>0</v>
      </c>
    </row>
    <row r="75" spans="1:65" s="47" customFormat="1" ht="30" x14ac:dyDescent="0.25">
      <c r="A75" s="58" t="s">
        <v>30</v>
      </c>
      <c r="B75" s="59" t="s">
        <v>28</v>
      </c>
      <c r="C75" s="59" t="s">
        <v>56</v>
      </c>
      <c r="D75" s="60" cm="1">
        <f t="array" ref="D75">_xlfn.IFS($B75="SAB_OSE_SET23",$A$440,$B75="SAB_EPSA_SET23",$A$442,$B75="SAB_INS_SET23",$A$444,$B75="SIU_INF_JUL23",$A$446,$B75="SIU_ED_JUL23",$A$447,$B75="DER_JUN23",$A$448,$B75="CDHU_AGO23",$A$449,$B75="SIN_SV_SET23",$A$450,$B75="SIN_INS_SET23",$A$451,$B75="COTAÇÃO",0)</f>
        <v>0</v>
      </c>
      <c r="E75" s="60" cm="1">
        <f t="array" ref="E75">_xlfn.IFS($B75="SAB_OSE_SET23",$A$441,$B75="SAB_EPSA_SET23",$A$443,$B75="SAB_INS_SET23",$A$445,$B75="SIU_INF_JUL23",0,$B75="SIU_ED_JUL23",0,$B75="DER_JUN23",0,$B75="CDHU_AGO23",0,$B75="SIN_SV_SET23",0,$B75="SIN_INS_SET23",0,$B75="COTAÇÃO",0)</f>
        <v>0</v>
      </c>
      <c r="F75" s="60" cm="1">
        <f t="array" ref="F75">_xlfn.IFS($B75="SAB_OSE_SET23",0,$B75="SAB_EPSA_SET23",0,AND($B75="SAB_INS_SET23",$A75="MAT")=TRUE,$A$454,AND($B75="SAB_INS_SET23",$A75&lt;&gt;"MAT")=TRUE,$A$453,AND($B75="SIU_INF_JUL23",$A75="MAT")=TRUE,$A$454,AND($B75="SIU_INF_JUL23",$A75&lt;&gt;"MAT")=TRUE,$A$453,AND($B75="SIU_ED_JUL23",$A75="MAT")=TRUE,$A$454,AND($B75="SIU_ED_JUL23",$A75&lt;&gt;"MAT")=TRUE,$A$453,$B75="DER_JUN23",0,$B75="CDHU_AGO23",0,AND($B75="SIN_SV_SET23",$A75="MAT")=TRUE,$A$454,AND($B75="SIN_SV_SET23",$A75&lt;&gt;"MAT")=TRUE,$A$453,AND($B75="SIN_INS_SET23",$A75="MAT")=TRUE,$A$454,AND($B75="SIN_INS_SET23",$A75&lt;&gt;"MAT")=TRUE,$A$453,AND($B75="COTAÇÃO",$A75="MAT")=TRUE,$A$454,AND($B75="COTAÇÃO",$A75&lt;&gt;"MAT")=TRUE,$A$453)</f>
        <v>0.28000000000000003</v>
      </c>
      <c r="G75" s="60" cm="1">
        <f t="array" ref="G75">_xlfn.IFS($B75="SAB_OSE_SET23",0,$B75="SAB_EPSA_SET23",0,AND($B75="SAB_INS_SET23",$A75="MO")=TRUE,$A$455,AND($B75="SAB_INS_SET23",$A75&lt;&gt;"MO")=TRUE,0,AND($B75="SIU_INF_JUL23",$A75="MO")=TRUE,$A$455,AND($B75="SIU_INF_JUL23",$A75&lt;&gt;"MO")=TRUE,0,AND($B75="SIU_ED_JUL23",$A75="MO")=TRUE,$A$455,AND($B75="SIU_ED_JUL23",$A75&lt;&gt;"MO")=TRUE,0,$B75="DER_JUN23",0,$B75="CDHU_AGO23",0,AND($B75="SIN_SV_SET23",$A75="MO")=TRUE,$A$455,AND($B75="SIN_SV_SET23",$A75&lt;&gt;"MO")=TRUE,0,AND($B75="SIN_INS_SET23",$A75="MO")=TRUE,$A$455,AND($B75="SIN_INS_SET23",$A75&lt;&gt;"MO")=TRUE,0,AND($B75="COTAÇÃO",$A75="MO")=TRUE,$A$455,AND($B75="COTAÇÃO",$A75&lt;&gt;"MO")=TRUE,0)</f>
        <v>0</v>
      </c>
      <c r="H75" s="61" cm="1">
        <f t="array" ref="H75">ROUND(_xlfn.IFS(B75="SAB_OSE_SET23",VLOOKUP(C75,[12]SAB_OSE_SET23!A:N,7,FALSE),B75="SAB_EPSA_SET23",VLOOKUP(C75,[12]SAB_EPSA_SET23!A:F,4,FALSE),B75="SAB_INS_SET23",VLOOKUP(C75,[12]SAB_INS_SET23!A:F,4,FALSE),B75="SIU_INF_JUL23",VLOOKUP(C75,[12]SIU_INF_JUL23!A:F,4,FALSE),B75="SIU_ED_JUL23",VLOOKUP(C75,[12]SIU_ED_JUL23!A:F,4,FALSE),B75="SIU_INS_JUL23",VLOOKUP(C75,[12]SIU_INS_JUL23!A:F,4,FALSE),B75="DER_JUN23",VLOOKUP(C75,[12]DER_JUN23!A:F,4,FALSE),B75="CDHU_AGO23",VLOOKUP(C75,[12]CDHU_AGO23!A:F,4,FALSE),B75="DNIT_SV_JUL23",VLOOKUP(C75,[12]DNIT_SV_JUL23!A:F,4,FALSE),B75="DNIT_MAT_JUL23",VLOOKUP(C75,[12]DNIT_MAT_JUL23!A:F,4,FALSE),B75="SIN_SV_SET23",VLOOKUP(C75,[12]SIN_SV_SET23!G:L,5,FALSE),B75="SIN_INS_SET23",VLOOKUP(C75,[12]SIN_INS_SET23!A:F,5,FALSE),B75="COTAÇÃO",VLOOKUP(C75,[12]COTAÇÃO!$B:$G,6,FALSE))*(1+F75)*(1+G75),2)</f>
        <v>310.69</v>
      </c>
      <c r="I75" s="62">
        <v>0.01</v>
      </c>
      <c r="J75" s="39"/>
      <c r="K75" s="63"/>
      <c r="L75" s="64" t="str" cm="1">
        <f t="array" ref="L75">_xlfn.IFS(B75="SAB_OSE_SET23",VLOOKUP(C75,[12]SAB_OSE_SET23!A:N,5,FALSE),B75="SAB_EPSA_SET23",VLOOKUP(C75,[12]SAB_EPSA_SET23!A:F,2,FALSE),B75="SAB_INS_SET23",VLOOKUP(C75,[12]SAB_INS_SET23!A:F,2,FALSE),B75="SIU_INF_JUL23",VLOOKUP(C75,[12]SIU_INF_JUL23!A:F,2,FALSE),B75="SIU_ED_JUL23",VLOOKUP(C75,[12]SIU_ED_JUL23!A:F,2,FALSE),B75="SIU_INS_JUL23",VLOOKUP(C75,[12]SIU_INS_JUL23!A:F,2,FALSE),B75="DER_JUN23",VLOOKUP(C75,[12]DER_JUN23!A:F,2,FALSE),B75="CDHU_AGO23",VLOOKUP(C75,[12]CDHU_AGO23!A:F,2,FALSE),B75="DNIT_SV_JUL23",VLOOKUP(C75,[12]DNIT_SV_JUL23!A:F,2,FALSE),B75="DNIT_MAT_JUL23",VLOOKUP(C75,[12]DNIT_MAT_JUL23!A:F,2,FALSE),B75="SIN_SV_SET23",VLOOKUP(C75,[12]SIN_SV_SET23!G:L,2,FALSE),B75="SIN_INS_SET23",VLOOKUP(C75,[12]SIN_INS_SET23!A:F,2,FALSE),B75="COTAÇÃO",VLOOKUP(C75,[12]COTAÇÃO!$B:$G,3,FALSE))</f>
        <v>CAMINHÃO - CARROCERIA FIXA ABERTA DE MADEIRA COM CAPACIDADE 9 T *190CV - COM GUINDASTE MUNCK 5 T</v>
      </c>
      <c r="M75" s="65" t="str" cm="1">
        <f t="array" ref="M75">_xlfn.IFS(B75="SAB_OSE_SET23",VLOOKUP(C75,[12]SAB_OSE_SET23!A:N,6,FALSE),B75="SAB_EPSA_SET23",VLOOKUP(C75,[12]SAB_EPSA_SET23!A:F,3,FALSE),B75="SAB_INS_SET23",VLOOKUP(C75,[12]SAB_INS_SET23!A:F,3,FALSE),B75="SIU_INF_JUL23",VLOOKUP(C75,[12]SIU_INF_JUL23!A:F,3,FALSE),B75="SIU_ED_JUL23",VLOOKUP(C75,[12]SIU_ED_JUL23!A:F,3,FALSE),B75="SIU_INS_JUL23",VLOOKUP(C75,[12]SIU_INS_JUL23!A:F,3,FALSE),B75="DER_JUN23",VLOOKUP(C75,[12]DER_JUN23!A:F,3,FALSE),B75="CDHU_AGO23",VLOOKUP(C75,[12]CDHU_AGO23!A:F,3,FALSE),B75="DNIT_SV_JUL23",VLOOKUP(C75,[12]DNIT_SV_JUL23!A:F,3,FALSE),B75="DNIT_MAT_JUL23",VLOOKUP(C75,[12]DNIT_MAT_JUL23!A:F,3,FALSE),B75="SIN_SV_SET23",VLOOKUP(C75,[12]SIN_SV_SET23!G:L,3,FALSE),B75="SIN_INS_SET23",VLOOKUP(C75,[12]SIN_INS_SET23!A:F,3,FALSE),B75="COTAÇÃO",VLOOKUP(C75,[12]COTAÇÃO!$B:$G,4,FALSE))</f>
        <v>H</v>
      </c>
      <c r="N75" s="66">
        <f t="shared" si="1505"/>
        <v>1.8</v>
      </c>
      <c r="O75" s="66">
        <f t="shared" si="1506"/>
        <v>3.11</v>
      </c>
      <c r="P75" s="67">
        <f t="shared" si="300"/>
        <v>0</v>
      </c>
      <c r="Q75" s="68"/>
      <c r="R75" s="61">
        <f>R70*$I75</f>
        <v>1.8</v>
      </c>
      <c r="S75" s="67"/>
      <c r="T75" s="61">
        <f t="shared" ref="T75" si="1622">T70*$I75</f>
        <v>0</v>
      </c>
      <c r="U75" s="67">
        <f t="shared" si="1508"/>
        <v>0</v>
      </c>
      <c r="V75" s="61">
        <f t="shared" ref="V75" si="1623">V70*$I75</f>
        <v>0</v>
      </c>
      <c r="W75" s="67">
        <f t="shared" si="1510"/>
        <v>0</v>
      </c>
      <c r="X75" s="61">
        <f t="shared" ref="X75" si="1624">X70*$I75</f>
        <v>0</v>
      </c>
      <c r="Y75" s="67">
        <f t="shared" si="1512"/>
        <v>0</v>
      </c>
      <c r="Z75" s="61">
        <f t="shared" ref="Z75" si="1625">Z70*$I75</f>
        <v>0</v>
      </c>
      <c r="AA75" s="67">
        <f t="shared" si="1514"/>
        <v>0</v>
      </c>
      <c r="AB75" s="61">
        <f t="shared" ref="AB75" si="1626">AB70*$I75</f>
        <v>0</v>
      </c>
      <c r="AC75" s="67">
        <f t="shared" si="1516"/>
        <v>0</v>
      </c>
      <c r="AD75" s="61">
        <f t="shared" ref="AD75" si="1627">AD70*$I75</f>
        <v>0</v>
      </c>
      <c r="AE75" s="67">
        <f t="shared" si="1518"/>
        <v>0</v>
      </c>
      <c r="AF75" s="61">
        <f t="shared" ref="AF75" si="1628">AF70*$I75</f>
        <v>0</v>
      </c>
      <c r="AG75" s="67">
        <f t="shared" si="1520"/>
        <v>0</v>
      </c>
      <c r="AH75" s="61">
        <f t="shared" ref="AH75" si="1629">AH70*$I75</f>
        <v>0</v>
      </c>
      <c r="AI75" s="67">
        <f t="shared" si="1522"/>
        <v>0</v>
      </c>
      <c r="AJ75" s="61">
        <f t="shared" ref="AJ75" si="1630">AJ70*$I75</f>
        <v>0</v>
      </c>
      <c r="AK75" s="67">
        <f t="shared" si="1524"/>
        <v>0</v>
      </c>
      <c r="AL75" s="61">
        <f t="shared" ref="AL75" si="1631">AL70*$I75</f>
        <v>0</v>
      </c>
      <c r="AM75" s="67">
        <f t="shared" si="1526"/>
        <v>0</v>
      </c>
      <c r="AN75" s="61">
        <f t="shared" ref="AN75" si="1632">AN70*$I75</f>
        <v>0</v>
      </c>
      <c r="AO75" s="67">
        <f t="shared" si="1528"/>
        <v>0</v>
      </c>
      <c r="AP75" s="61">
        <f t="shared" ref="AP75" si="1633">AP70*$I75</f>
        <v>0</v>
      </c>
      <c r="AQ75" s="67">
        <f t="shared" si="1530"/>
        <v>0</v>
      </c>
      <c r="AR75" s="61">
        <f t="shared" ref="AR75" si="1634">AR70*$I75</f>
        <v>0</v>
      </c>
      <c r="AS75" s="67">
        <f t="shared" si="1532"/>
        <v>0</v>
      </c>
      <c r="AT75" s="61">
        <f t="shared" ref="AT75" si="1635">AT70*$I75</f>
        <v>0</v>
      </c>
      <c r="AU75" s="67">
        <f t="shared" si="1534"/>
        <v>0</v>
      </c>
      <c r="AV75" s="61">
        <f t="shared" ref="AV75" si="1636">AV70*$I75</f>
        <v>0</v>
      </c>
      <c r="AW75" s="67">
        <f t="shared" si="1536"/>
        <v>0</v>
      </c>
      <c r="AX75" s="61">
        <f t="shared" ref="AX75" si="1637">AX70*$I75</f>
        <v>0</v>
      </c>
      <c r="AY75" s="67">
        <f t="shared" si="1538"/>
        <v>0</v>
      </c>
      <c r="AZ75" s="61">
        <f t="shared" ref="AZ75" si="1638">AZ70*$I75</f>
        <v>0</v>
      </c>
      <c r="BA75" s="67">
        <f t="shared" si="1540"/>
        <v>0</v>
      </c>
      <c r="BB75" s="61">
        <f t="shared" ref="BB75" si="1639">BB70*$I75</f>
        <v>0</v>
      </c>
      <c r="BC75" s="67">
        <f t="shared" si="1542"/>
        <v>0</v>
      </c>
      <c r="BD75" s="61">
        <f t="shared" ref="BD75" si="1640">BD70*$I75</f>
        <v>0</v>
      </c>
      <c r="BE75" s="67">
        <f t="shared" si="1544"/>
        <v>0</v>
      </c>
      <c r="BF75" s="61">
        <f t="shared" ref="BF75" si="1641">BF70*$I75</f>
        <v>0</v>
      </c>
      <c r="BG75" s="67">
        <f t="shared" si="1546"/>
        <v>0</v>
      </c>
      <c r="BH75" s="61">
        <f t="shared" ref="BH75" si="1642">BH70*$I75</f>
        <v>0</v>
      </c>
      <c r="BI75" s="67">
        <f t="shared" si="1548"/>
        <v>0</v>
      </c>
      <c r="BJ75" s="61">
        <f t="shared" ref="BJ75" si="1643">BJ70*$I75</f>
        <v>0</v>
      </c>
      <c r="BK75" s="67">
        <f t="shared" si="1550"/>
        <v>0</v>
      </c>
      <c r="BL75" s="61">
        <f t="shared" ref="BL75" si="1644">BL70*$I75</f>
        <v>0</v>
      </c>
      <c r="BM75" s="67">
        <f t="shared" si="1552"/>
        <v>0</v>
      </c>
    </row>
    <row r="76" spans="1:65" s="47" customFormat="1" ht="30" x14ac:dyDescent="0.25">
      <c r="A76" s="58" t="s">
        <v>30</v>
      </c>
      <c r="B76" s="59" t="s">
        <v>28</v>
      </c>
      <c r="C76" s="59" t="s">
        <v>57</v>
      </c>
      <c r="D76" s="60" cm="1">
        <f t="array" ref="D76">_xlfn.IFS($B76="SAB_OSE_SET23",$A$440,$B76="SAB_EPSA_SET23",$A$442,$B76="SAB_INS_SET23",$A$444,$B76="SIU_INF_JUL23",$A$446,$B76="SIU_ED_JUL23",$A$447,$B76="DER_JUN23",$A$448,$B76="CDHU_AGO23",$A$449,$B76="SIN_SV_SET23",$A$450,$B76="SIN_INS_SET23",$A$451,$B76="COTAÇÃO",0)</f>
        <v>0</v>
      </c>
      <c r="E76" s="60" cm="1">
        <f t="array" ref="E76">_xlfn.IFS($B76="SAB_OSE_SET23",$A$441,$B76="SAB_EPSA_SET23",$A$443,$B76="SAB_INS_SET23",$A$445,$B76="SIU_INF_JUL23",0,$B76="SIU_ED_JUL23",0,$B76="DER_JUN23",0,$B76="CDHU_AGO23",0,$B76="SIN_SV_SET23",0,$B76="SIN_INS_SET23",0,$B76="COTAÇÃO",0)</f>
        <v>0</v>
      </c>
      <c r="F76" s="60" cm="1">
        <f t="array" ref="F76">_xlfn.IFS($B76="SAB_OSE_SET23",0,$B76="SAB_EPSA_SET23",0,AND($B76="SAB_INS_SET23",$A76="MAT")=TRUE,$A$454,AND($B76="SAB_INS_SET23",$A76&lt;&gt;"MAT")=TRUE,$A$453,AND($B76="SIU_INF_JUL23",$A76="MAT")=TRUE,$A$454,AND($B76="SIU_INF_JUL23",$A76&lt;&gt;"MAT")=TRUE,$A$453,AND($B76="SIU_ED_JUL23",$A76="MAT")=TRUE,$A$454,AND($B76="SIU_ED_JUL23",$A76&lt;&gt;"MAT")=TRUE,$A$453,$B76="DER_JUN23",0,$B76="CDHU_AGO23",0,AND($B76="SIN_SV_SET23",$A76="MAT")=TRUE,$A$454,AND($B76="SIN_SV_SET23",$A76&lt;&gt;"MAT")=TRUE,$A$453,AND($B76="SIN_INS_SET23",$A76="MAT")=TRUE,$A$454,AND($B76="SIN_INS_SET23",$A76&lt;&gt;"MAT")=TRUE,$A$453,AND($B76="COTAÇÃO",$A76="MAT")=TRUE,$A$454,AND($B76="COTAÇÃO",$A76&lt;&gt;"MAT")=TRUE,$A$453)</f>
        <v>0.28000000000000003</v>
      </c>
      <c r="G76" s="60" cm="1">
        <f t="array" ref="G76">_xlfn.IFS($B76="SAB_OSE_SET23",0,$B76="SAB_EPSA_SET23",0,AND($B76="SAB_INS_SET23",$A76="MO")=TRUE,$A$455,AND($B76="SAB_INS_SET23",$A76&lt;&gt;"MO")=TRUE,0,AND($B76="SIU_INF_JUL23",$A76="MO")=TRUE,$A$455,AND($B76="SIU_INF_JUL23",$A76&lt;&gt;"MO")=TRUE,0,AND($B76="SIU_ED_JUL23",$A76="MO")=TRUE,$A$455,AND($B76="SIU_ED_JUL23",$A76&lt;&gt;"MO")=TRUE,0,$B76="DER_JUN23",0,$B76="CDHU_AGO23",0,AND($B76="SIN_SV_SET23",$A76="MO")=TRUE,$A$455,AND($B76="SIN_SV_SET23",$A76&lt;&gt;"MO")=TRUE,0,AND($B76="SIN_INS_SET23",$A76="MO")=TRUE,$A$455,AND($B76="SIN_INS_SET23",$A76&lt;&gt;"MO")=TRUE,0,AND($B76="COTAÇÃO",$A76="MO")=TRUE,$A$455,AND($B76="COTAÇÃO",$A76&lt;&gt;"MO")=TRUE,0)</f>
        <v>0</v>
      </c>
      <c r="H76" s="61" cm="1">
        <f t="array" ref="H76">ROUND(_xlfn.IFS(B76="SAB_OSE_SET23",VLOOKUP(C76,[12]SAB_OSE_SET23!A:N,7,FALSE),B76="SAB_EPSA_SET23",VLOOKUP(C76,[12]SAB_EPSA_SET23!A:F,4,FALSE),B76="SAB_INS_SET23",VLOOKUP(C76,[12]SAB_INS_SET23!A:F,4,FALSE),B76="SIU_INF_JUL23",VLOOKUP(C76,[12]SIU_INF_JUL23!A:F,4,FALSE),B76="SIU_ED_JUL23",VLOOKUP(C76,[12]SIU_ED_JUL23!A:F,4,FALSE),B76="SIU_INS_JUL23",VLOOKUP(C76,[12]SIU_INS_JUL23!A:F,4,FALSE),B76="DER_JUN23",VLOOKUP(C76,[12]DER_JUN23!A:F,4,FALSE),B76="CDHU_AGO23",VLOOKUP(C76,[12]CDHU_AGO23!A:F,4,FALSE),B76="DNIT_SV_JUL23",VLOOKUP(C76,[12]DNIT_SV_JUL23!A:F,4,FALSE),B76="DNIT_MAT_JUL23",VLOOKUP(C76,[12]DNIT_MAT_JUL23!A:F,4,FALSE),B76="SIN_SV_SET23",VLOOKUP(C76,[12]SIN_SV_SET23!G:L,5,FALSE),B76="SIN_INS_SET23",VLOOKUP(C76,[12]SIN_INS_SET23!A:F,5,FALSE),B76="COTAÇÃO",VLOOKUP(C76,[12]COTAÇÃO!$B:$G,6,FALSE))*(1+F76)*(1+G76),2)</f>
        <v>143.88</v>
      </c>
      <c r="I76" s="62">
        <v>0.01</v>
      </c>
      <c r="J76" s="39"/>
      <c r="K76" s="63"/>
      <c r="L76" s="64" t="str" cm="1">
        <f t="array" ref="L76">_xlfn.IFS(B76="SAB_OSE_SET23",VLOOKUP(C76,[12]SAB_OSE_SET23!A:N,5,FALSE),B76="SAB_EPSA_SET23",VLOOKUP(C76,[12]SAB_EPSA_SET23!A:F,2,FALSE),B76="SAB_INS_SET23",VLOOKUP(C76,[12]SAB_INS_SET23!A:F,2,FALSE),B76="SIU_INF_JUL23",VLOOKUP(C76,[12]SIU_INF_JUL23!A:F,2,FALSE),B76="SIU_ED_JUL23",VLOOKUP(C76,[12]SIU_ED_JUL23!A:F,2,FALSE),B76="SIU_INS_JUL23",VLOOKUP(C76,[12]SIU_INS_JUL23!A:F,2,FALSE),B76="DER_JUN23",VLOOKUP(C76,[12]DER_JUN23!A:F,2,FALSE),B76="CDHU_AGO23",VLOOKUP(C76,[12]CDHU_AGO23!A:F,2,FALSE),B76="DNIT_SV_JUL23",VLOOKUP(C76,[12]DNIT_SV_JUL23!A:F,2,FALSE),B76="DNIT_MAT_JUL23",VLOOKUP(C76,[12]DNIT_MAT_JUL23!A:F,2,FALSE),B76="SIN_SV_SET23",VLOOKUP(C76,[12]SIN_SV_SET23!G:L,2,FALSE),B76="SIN_INS_SET23",VLOOKUP(C76,[12]SIN_INS_SET23!A:F,2,FALSE),B76="COTAÇÃO",VLOOKUP(C76,[12]COTAÇÃO!$B:$G,3,FALSE))</f>
        <v>CAMINHÃO - CARROCERIA FIXA ABERTA DE MADEIRA COM CAPACIDADE 9 T *190CV - COM GUINDASTE MUNCK 5 T - À DISPOSIÇÃO</v>
      </c>
      <c r="M76" s="65" t="str" cm="1">
        <f t="array" ref="M76">_xlfn.IFS(B76="SAB_OSE_SET23",VLOOKUP(C76,[12]SAB_OSE_SET23!A:N,6,FALSE),B76="SAB_EPSA_SET23",VLOOKUP(C76,[12]SAB_EPSA_SET23!A:F,3,FALSE),B76="SAB_INS_SET23",VLOOKUP(C76,[12]SAB_INS_SET23!A:F,3,FALSE),B76="SIU_INF_JUL23",VLOOKUP(C76,[12]SIU_INF_JUL23!A:F,3,FALSE),B76="SIU_ED_JUL23",VLOOKUP(C76,[12]SIU_ED_JUL23!A:F,3,FALSE),B76="SIU_INS_JUL23",VLOOKUP(C76,[12]SIU_INS_JUL23!A:F,3,FALSE),B76="DER_JUN23",VLOOKUP(C76,[12]DER_JUN23!A:F,3,FALSE),B76="CDHU_AGO23",VLOOKUP(C76,[12]CDHU_AGO23!A:F,3,FALSE),B76="DNIT_SV_JUL23",VLOOKUP(C76,[12]DNIT_SV_JUL23!A:F,3,FALSE),B76="DNIT_MAT_JUL23",VLOOKUP(C76,[12]DNIT_MAT_JUL23!A:F,3,FALSE),B76="SIN_SV_SET23",VLOOKUP(C76,[12]SIN_SV_SET23!G:L,3,FALSE),B76="SIN_INS_SET23",VLOOKUP(C76,[12]SIN_INS_SET23!A:F,3,FALSE),B76="COTAÇÃO",VLOOKUP(C76,[12]COTAÇÃO!$B:$G,4,FALSE))</f>
        <v>H</v>
      </c>
      <c r="N76" s="66">
        <f t="shared" si="1505"/>
        <v>1.8</v>
      </c>
      <c r="O76" s="66">
        <f t="shared" si="1506"/>
        <v>1.44</v>
      </c>
      <c r="P76" s="67">
        <f t="shared" si="300"/>
        <v>0</v>
      </c>
      <c r="Q76" s="68"/>
      <c r="R76" s="61">
        <f>R70*$I76</f>
        <v>1.8</v>
      </c>
      <c r="S76" s="67"/>
      <c r="T76" s="61">
        <f t="shared" ref="T76" si="1645">T70*$I76</f>
        <v>0</v>
      </c>
      <c r="U76" s="67">
        <f t="shared" si="1508"/>
        <v>0</v>
      </c>
      <c r="V76" s="61">
        <f t="shared" ref="V76" si="1646">V70*$I76</f>
        <v>0</v>
      </c>
      <c r="W76" s="67">
        <f t="shared" si="1510"/>
        <v>0</v>
      </c>
      <c r="X76" s="61">
        <f t="shared" ref="X76" si="1647">X70*$I76</f>
        <v>0</v>
      </c>
      <c r="Y76" s="67">
        <f t="shared" si="1512"/>
        <v>0</v>
      </c>
      <c r="Z76" s="61">
        <f t="shared" ref="Z76" si="1648">Z70*$I76</f>
        <v>0</v>
      </c>
      <c r="AA76" s="67">
        <f t="shared" si="1514"/>
        <v>0</v>
      </c>
      <c r="AB76" s="61">
        <f t="shared" ref="AB76" si="1649">AB70*$I76</f>
        <v>0</v>
      </c>
      <c r="AC76" s="67">
        <f t="shared" si="1516"/>
        <v>0</v>
      </c>
      <c r="AD76" s="61">
        <f t="shared" ref="AD76" si="1650">AD70*$I76</f>
        <v>0</v>
      </c>
      <c r="AE76" s="67">
        <f t="shared" si="1518"/>
        <v>0</v>
      </c>
      <c r="AF76" s="61">
        <f t="shared" ref="AF76" si="1651">AF70*$I76</f>
        <v>0</v>
      </c>
      <c r="AG76" s="67">
        <f t="shared" si="1520"/>
        <v>0</v>
      </c>
      <c r="AH76" s="61">
        <f t="shared" ref="AH76" si="1652">AH70*$I76</f>
        <v>0</v>
      </c>
      <c r="AI76" s="67">
        <f t="shared" si="1522"/>
        <v>0</v>
      </c>
      <c r="AJ76" s="61">
        <f t="shared" ref="AJ76" si="1653">AJ70*$I76</f>
        <v>0</v>
      </c>
      <c r="AK76" s="67">
        <f t="shared" si="1524"/>
        <v>0</v>
      </c>
      <c r="AL76" s="61">
        <f t="shared" ref="AL76" si="1654">AL70*$I76</f>
        <v>0</v>
      </c>
      <c r="AM76" s="67">
        <f t="shared" si="1526"/>
        <v>0</v>
      </c>
      <c r="AN76" s="61">
        <f t="shared" ref="AN76" si="1655">AN70*$I76</f>
        <v>0</v>
      </c>
      <c r="AO76" s="67">
        <f t="shared" si="1528"/>
        <v>0</v>
      </c>
      <c r="AP76" s="61">
        <f t="shared" ref="AP76" si="1656">AP70*$I76</f>
        <v>0</v>
      </c>
      <c r="AQ76" s="67">
        <f t="shared" si="1530"/>
        <v>0</v>
      </c>
      <c r="AR76" s="61">
        <f t="shared" ref="AR76" si="1657">AR70*$I76</f>
        <v>0</v>
      </c>
      <c r="AS76" s="67">
        <f t="shared" si="1532"/>
        <v>0</v>
      </c>
      <c r="AT76" s="61">
        <f t="shared" ref="AT76" si="1658">AT70*$I76</f>
        <v>0</v>
      </c>
      <c r="AU76" s="67">
        <f t="shared" si="1534"/>
        <v>0</v>
      </c>
      <c r="AV76" s="61">
        <f t="shared" ref="AV76" si="1659">AV70*$I76</f>
        <v>0</v>
      </c>
      <c r="AW76" s="67">
        <f t="shared" si="1536"/>
        <v>0</v>
      </c>
      <c r="AX76" s="61">
        <f t="shared" ref="AX76" si="1660">AX70*$I76</f>
        <v>0</v>
      </c>
      <c r="AY76" s="67">
        <f t="shared" si="1538"/>
        <v>0</v>
      </c>
      <c r="AZ76" s="61">
        <f t="shared" ref="AZ76" si="1661">AZ70*$I76</f>
        <v>0</v>
      </c>
      <c r="BA76" s="67">
        <f t="shared" si="1540"/>
        <v>0</v>
      </c>
      <c r="BB76" s="61">
        <f t="shared" ref="BB76" si="1662">BB70*$I76</f>
        <v>0</v>
      </c>
      <c r="BC76" s="67">
        <f t="shared" si="1542"/>
        <v>0</v>
      </c>
      <c r="BD76" s="61">
        <f t="shared" ref="BD76" si="1663">BD70*$I76</f>
        <v>0</v>
      </c>
      <c r="BE76" s="67">
        <f t="shared" si="1544"/>
        <v>0</v>
      </c>
      <c r="BF76" s="61">
        <f t="shared" ref="BF76" si="1664">BF70*$I76</f>
        <v>0</v>
      </c>
      <c r="BG76" s="67">
        <f t="shared" si="1546"/>
        <v>0</v>
      </c>
      <c r="BH76" s="61">
        <f t="shared" ref="BH76" si="1665">BH70*$I76</f>
        <v>0</v>
      </c>
      <c r="BI76" s="67">
        <f t="shared" si="1548"/>
        <v>0</v>
      </c>
      <c r="BJ76" s="61">
        <f t="shared" ref="BJ76" si="1666">BJ70*$I76</f>
        <v>0</v>
      </c>
      <c r="BK76" s="67">
        <f t="shared" si="1550"/>
        <v>0</v>
      </c>
      <c r="BL76" s="61">
        <f t="shared" ref="BL76" si="1667">BL70*$I76</f>
        <v>0</v>
      </c>
      <c r="BM76" s="67">
        <f t="shared" si="1552"/>
        <v>0</v>
      </c>
    </row>
    <row r="77" spans="1:65" s="47" customFormat="1" ht="30" x14ac:dyDescent="0.25">
      <c r="A77" s="48"/>
      <c r="B77" s="48"/>
      <c r="C77" s="48"/>
      <c r="D77" s="48"/>
      <c r="E77" s="48"/>
      <c r="F77" s="48"/>
      <c r="G77" s="48"/>
      <c r="H77" s="49"/>
      <c r="I77" s="50"/>
      <c r="J77" s="39"/>
      <c r="K77" s="51" t="str">
        <f>CONCATENATE($K$27,".11")</f>
        <v>3.11</v>
      </c>
      <c r="L77" s="52" t="s">
        <v>61</v>
      </c>
      <c r="M77" s="53" t="s">
        <v>44</v>
      </c>
      <c r="N77" s="54">
        <f>R77+T77+V77+X77+Z77+AB77+AD77+AF77+AH77+AJ77++AL77+AN77+AP77+AR77+AT77+AV77+AX77+AZ77+BB77+BD77+BF77+BH77+BJ77+BL77</f>
        <v>8085</v>
      </c>
      <c r="O77" s="54">
        <f>SUM(O78:O78)</f>
        <v>10.79</v>
      </c>
      <c r="P77" s="55">
        <f t="shared" si="300"/>
        <v>87237.15</v>
      </c>
      <c r="Q77" s="39"/>
      <c r="R77" s="56">
        <f>R36</f>
        <v>8085</v>
      </c>
      <c r="S77" s="57">
        <f>ROUND(R77*$O77,2)</f>
        <v>87237.15</v>
      </c>
      <c r="T77" s="56"/>
      <c r="U77" s="57">
        <f>ROUND(T77*$O77,2)</f>
        <v>0</v>
      </c>
      <c r="V77" s="56"/>
      <c r="W77" s="57">
        <f t="shared" ref="W77" si="1668">ROUND(V77*$O77,2)</f>
        <v>0</v>
      </c>
      <c r="X77" s="56"/>
      <c r="Y77" s="57">
        <f t="shared" ref="Y77" si="1669">ROUND(X77*$O77,2)</f>
        <v>0</v>
      </c>
      <c r="Z77" s="56"/>
      <c r="AA77" s="57">
        <f t="shared" ref="AA77" si="1670">ROUND(Z77*$O77,2)</f>
        <v>0</v>
      </c>
      <c r="AB77" s="56"/>
      <c r="AC77" s="57">
        <f t="shared" ref="AC77" si="1671">ROUND(AB77*$O77,2)</f>
        <v>0</v>
      </c>
      <c r="AD77" s="56"/>
      <c r="AE77" s="57">
        <f t="shared" ref="AE77" si="1672">ROUND(AD77*$O77,2)</f>
        <v>0</v>
      </c>
      <c r="AF77" s="56"/>
      <c r="AG77" s="57">
        <f t="shared" ref="AG77" si="1673">ROUND(AF77*$O77,2)</f>
        <v>0</v>
      </c>
      <c r="AH77" s="56"/>
      <c r="AI77" s="57">
        <f t="shared" ref="AI77" si="1674">ROUND(AH77*$O77,2)</f>
        <v>0</v>
      </c>
      <c r="AJ77" s="56"/>
      <c r="AK77" s="57">
        <f t="shared" ref="AK77" si="1675">ROUND(AJ77*$O77,2)</f>
        <v>0</v>
      </c>
      <c r="AL77" s="56"/>
      <c r="AM77" s="57">
        <f t="shared" ref="AM77" si="1676">ROUND(AL77*$O77,2)</f>
        <v>0</v>
      </c>
      <c r="AN77" s="56"/>
      <c r="AO77" s="57">
        <f t="shared" ref="AO77" si="1677">ROUND(AN77*$O77,2)</f>
        <v>0</v>
      </c>
      <c r="AP77" s="56"/>
      <c r="AQ77" s="57">
        <f t="shared" ref="AQ77" si="1678">ROUND(AP77*$O77,2)</f>
        <v>0</v>
      </c>
      <c r="AR77" s="56"/>
      <c r="AS77" s="57">
        <f t="shared" ref="AS77" si="1679">ROUND(AR77*$O77,2)</f>
        <v>0</v>
      </c>
      <c r="AT77" s="56"/>
      <c r="AU77" s="57">
        <f t="shared" ref="AU77" si="1680">ROUND(AT77*$O77,2)</f>
        <v>0</v>
      </c>
      <c r="AV77" s="56"/>
      <c r="AW77" s="57">
        <f t="shared" ref="AW77" si="1681">ROUND(AV77*$O77,2)</f>
        <v>0</v>
      </c>
      <c r="AX77" s="56"/>
      <c r="AY77" s="57">
        <f t="shared" ref="AY77" si="1682">ROUND(AX77*$O77,2)</f>
        <v>0</v>
      </c>
      <c r="AZ77" s="56"/>
      <c r="BA77" s="57">
        <f t="shared" ref="BA77" si="1683">ROUND(AZ77*$O77,2)</f>
        <v>0</v>
      </c>
      <c r="BB77" s="56"/>
      <c r="BC77" s="57">
        <f t="shared" ref="BC77" si="1684">ROUND(BB77*$O77,2)</f>
        <v>0</v>
      </c>
      <c r="BD77" s="56"/>
      <c r="BE77" s="57">
        <f t="shared" ref="BE77" si="1685">ROUND(BD77*$O77,2)</f>
        <v>0</v>
      </c>
      <c r="BF77" s="56"/>
      <c r="BG77" s="57">
        <f t="shared" ref="BG77" si="1686">ROUND(BF77*$O77,2)</f>
        <v>0</v>
      </c>
      <c r="BH77" s="56"/>
      <c r="BI77" s="57">
        <f t="shared" ref="BI77" si="1687">ROUND(BH77*$O77,2)</f>
        <v>0</v>
      </c>
      <c r="BJ77" s="56"/>
      <c r="BK77" s="57">
        <f t="shared" ref="BK77" si="1688">ROUND(BJ77*$O77,2)</f>
        <v>0</v>
      </c>
      <c r="BL77" s="56"/>
      <c r="BM77" s="57">
        <f t="shared" ref="BM77" si="1689">ROUND(BL77*$O77,2)</f>
        <v>0</v>
      </c>
    </row>
    <row r="78" spans="1:65" s="47" customFormat="1" ht="30" x14ac:dyDescent="0.25">
      <c r="A78" s="58" t="s">
        <v>22</v>
      </c>
      <c r="B78" s="71" t="s">
        <v>23</v>
      </c>
      <c r="C78" s="59">
        <v>70030019</v>
      </c>
      <c r="D78" s="60" cm="1">
        <f t="array" ref="D78">_xlfn.IFS($B78="SAB_OSE_SET23",$A$440,$B78="SAB_EPSA_SET23",$A$442,$B78="SAB_INS_SET23",$A$444,$B78="SIU_INF_JUL23",$A$446,$B78="SIU_ED_JUL23",$A$447,$B78="DER_JUN23",$A$448,$B78="CDHU_AGO23",$A$449,$B78="SIN_SV_SET23",$A$450,$B78="SIN_INS_SET23",$A$451,$B78="COTAÇÃO",0)</f>
        <v>0.28000000000000003</v>
      </c>
      <c r="E78" s="60" cm="1">
        <f t="array" ref="E78">_xlfn.IFS($B78="SAB_OSE_SET23",$A$441,$B78="SAB_EPSA_SET23",$A$443,$B78="SAB_INS_SET23",$A$445,$B78="SIU_INF_JUL23",0,$B78="SIU_ED_JUL23",0,$B78="DER_JUN23",0,$B78="CDHU_AGO23",0,$B78="SIN_SV_SET23",0,$B78="SIN_INS_SET23",0,$B78="COTAÇÃO",0)</f>
        <v>1.72</v>
      </c>
      <c r="F78" s="60" cm="1">
        <f t="array" ref="F78">_xlfn.IFS($B78="SAB_OSE_SET23",0,$B78="SAB_EPSA_SET23",0,AND($B78="SAB_INS_SET23",$A78="MAT")=TRUE,$A$454,AND($B78="SAB_INS_SET23",$A78&lt;&gt;"MAT")=TRUE,$A$453,AND($B78="SIU_INF_JUL23",$A78="MAT")=TRUE,$A$454,AND($B78="SIU_INF_JUL23",$A78&lt;&gt;"MAT")=TRUE,$A$453,AND($B78="SIU_ED_JUL23",$A78="MAT")=TRUE,$A$454,AND($B78="SIU_ED_JUL23",$A78&lt;&gt;"MAT")=TRUE,$A$453,$B78="DER_JUN23",0,$B78="CDHU_AGO23",0,AND($B78="SIN_SV_SET23",$A78="MAT")=TRUE,$A$454,AND($B78="SIN_SV_SET23",$A78&lt;&gt;"MAT")=TRUE,$A$453,AND($B78="SIN_INS_SET23",$A78="MAT")=TRUE,$A$454,AND($B78="SIN_INS_SET23",$A78&lt;&gt;"MAT")=TRUE,$A$453,AND($B78="COTAÇÃO",$A78="MAT")=TRUE,$A$454,AND($B78="COTAÇÃO",$A78&lt;&gt;"MAT")=TRUE,$A$453)</f>
        <v>0</v>
      </c>
      <c r="G78" s="60" cm="1">
        <f t="array" ref="G78">_xlfn.IFS($B78="SAB_OSE_SET23",0,$B78="SAB_EPSA_SET23",0,AND($B78="SAB_INS_SET23",$A78="MO")=TRUE,$A$455,AND($B78="SAB_INS_SET23",$A78&lt;&gt;"MO")=TRUE,0,AND($B78="SIU_INF_JUL23",$A78="MO")=TRUE,$A$455,AND($B78="SIU_INF_JUL23",$A78&lt;&gt;"MO")=TRUE,0,AND($B78="SIU_ED_JUL23",$A78="MO")=TRUE,$A$455,AND($B78="SIU_ED_JUL23",$A78&lt;&gt;"MO")=TRUE,0,$B78="DER_JUN23",0,$B78="CDHU_AGO23",0,AND($B78="SIN_SV_SET23",$A78="MO")=TRUE,$A$455,AND($B78="SIN_SV_SET23",$A78&lt;&gt;"MO")=TRUE,0,AND($B78="SIN_INS_SET23",$A78="MO")=TRUE,$A$455,AND($B78="SIN_INS_SET23",$A78&lt;&gt;"MO")=TRUE,0,AND($B78="COTAÇÃO",$A78="MO")=TRUE,$A$455,AND($B78="COTAÇÃO",$A78&lt;&gt;"MO")=TRUE,0)</f>
        <v>0</v>
      </c>
      <c r="H78" s="61" cm="1">
        <f t="array" ref="H78">ROUND(_xlfn.IFS(B78="SAB_OSE_SET23",VLOOKUP(C78,[12]SAB_OSE_SET23!A:N,7,FALSE),B78="SAB_EPSA_SET23",VLOOKUP(C78,[12]SAB_EPSA_SET23!A:F,4,FALSE),B78="SAB_INS_SET23",VLOOKUP(C78,[12]SAB_INS_SET23!A:F,4,FALSE),B78="SIU_INF_JUL23",VLOOKUP(C78,[12]SIU_INF_JUL23!A:F,4,FALSE),B78="SIU_ED_JUL23",VLOOKUP(C78,[12]SIU_ED_JUL23!A:F,4,FALSE),B78="SIU_INS_JUL23",VLOOKUP(C78,[12]SIU_INS_JUL23!A:F,4,FALSE),B78="DER_JUN23",VLOOKUP(C78,[12]DER_JUN23!A:F,4,FALSE),B78="CDHU_AGO23",VLOOKUP(C78,[12]CDHU_AGO23!A:F,4,FALSE),B78="DNIT_SV_JUL23",VLOOKUP(C78,[12]DNIT_SV_JUL23!A:F,4,FALSE),B78="DNIT_MAT_JUL23",VLOOKUP(C78,[12]DNIT_MAT_JUL23!A:F,4,FALSE),B78="SIN_SV_SET23",VLOOKUP(C78,[12]SIN_SV_SET23!G:L,5,FALSE),B78="SIN_INS_SET23",VLOOKUP(C78,[12]SIN_INS_SET23!A:F,5,FALSE),B78="COTAÇÃO",VLOOKUP(C78,[12]COTAÇÃO!$B:$G,6,FALSE))*(1+F78)*(1+G78),2)</f>
        <v>10.79</v>
      </c>
      <c r="I78" s="62">
        <v>1</v>
      </c>
      <c r="J78" s="39"/>
      <c r="K78" s="63"/>
      <c r="L78" s="64" t="str" cm="1">
        <f t="array" ref="L78">_xlfn.IFS(B78="SAB_OSE_SET23",VLOOKUP(C78,[12]SAB_OSE_SET23!A:N,5,FALSE),B78="SAB_EPSA_SET23",VLOOKUP(C78,[12]SAB_EPSA_SET23!A:F,2,FALSE),B78="SAB_INS_SET23",VLOOKUP(C78,[12]SAB_INS_SET23!A:F,2,FALSE),B78="SIU_INF_JUL23",VLOOKUP(C78,[12]SIU_INF_JUL23!A:F,2,FALSE),B78="SIU_ED_JUL23",VLOOKUP(C78,[12]SIU_ED_JUL23!A:F,2,FALSE),B78="SIU_INS_JUL23",VLOOKUP(C78,[12]SIU_INS_JUL23!A:F,2,FALSE),B78="DER_JUN23",VLOOKUP(C78,[12]DER_JUN23!A:F,2,FALSE),B78="CDHU_AGO23",VLOOKUP(C78,[12]CDHU_AGO23!A:F,2,FALSE),B78="DNIT_SV_JUL23",VLOOKUP(C78,[12]DNIT_SV_JUL23!A:F,2,FALSE),B78="DNIT_MAT_JUL23",VLOOKUP(C78,[12]DNIT_MAT_JUL23!A:F,2,FALSE),B78="SIN_SV_SET23",VLOOKUP(C78,[12]SIN_SV_SET23!G:L,2,FALSE),B78="SIN_INS_SET23",VLOOKUP(C78,[12]SIN_INS_SET23!A:F,2,FALSE),B78="COTAÇÃO",VLOOKUP(C78,[12]COTAÇÃO!$B:$G,3,FALSE))</f>
        <v>ATERRO DE VALAS, POÇOS E CAVAS COMPACTADO MECANICAMENTE, SEM CONTROLE DO G.C. (A)</v>
      </c>
      <c r="M78" s="65" t="str" cm="1">
        <f t="array" ref="M78">_xlfn.IFS(B78="SAB_OSE_SET23",VLOOKUP(C78,[12]SAB_OSE_SET23!A:N,6,FALSE),B78="SAB_EPSA_SET23",VLOOKUP(C78,[12]SAB_EPSA_SET23!A:F,3,FALSE),B78="SAB_INS_SET23",VLOOKUP(C78,[12]SAB_INS_SET23!A:F,3,FALSE),B78="SIU_INF_JUL23",VLOOKUP(C78,[12]SIU_INF_JUL23!A:F,3,FALSE),B78="SIU_ED_JUL23",VLOOKUP(C78,[12]SIU_ED_JUL23!A:F,3,FALSE),B78="SIU_INS_JUL23",VLOOKUP(C78,[12]SIU_INS_JUL23!A:F,3,FALSE),B78="DER_JUN23",VLOOKUP(C78,[12]DER_JUN23!A:F,3,FALSE),B78="CDHU_AGO23",VLOOKUP(C78,[12]CDHU_AGO23!A:F,3,FALSE),B78="DNIT_SV_JUL23",VLOOKUP(C78,[12]DNIT_SV_JUL23!A:F,3,FALSE),B78="DNIT_MAT_JUL23",VLOOKUP(C78,[12]DNIT_MAT_JUL23!A:F,3,FALSE),B78="SIN_SV_SET23",VLOOKUP(C78,[12]SIN_SV_SET23!G:L,3,FALSE),B78="SIN_INS_SET23",VLOOKUP(C78,[12]SIN_INS_SET23!A:F,3,FALSE),B78="COTAÇÃO",VLOOKUP(C78,[12]COTAÇÃO!$B:$G,4,FALSE))</f>
        <v>M3</v>
      </c>
      <c r="N78" s="66">
        <f t="shared" ref="N78" si="1690">R78+T78+V78+X78+Z78+AB78+AD78+AF78+AH78+AJ78++AL78+AN78+AP78+AR78+AT78+AV78+AX78+AZ78+BB78+BD78+BF78+BH78+BJ78+BL78</f>
        <v>8085</v>
      </c>
      <c r="O78" s="66">
        <f t="shared" ref="O78" si="1691">ROUND(H78*I78,2)</f>
        <v>10.79</v>
      </c>
      <c r="P78" s="67">
        <f t="shared" si="300"/>
        <v>0</v>
      </c>
      <c r="Q78" s="68"/>
      <c r="R78" s="61">
        <f>R77*$I78</f>
        <v>8085</v>
      </c>
      <c r="S78" s="67"/>
      <c r="T78" s="61">
        <f t="shared" ref="T78" si="1692">T77*$I78</f>
        <v>0</v>
      </c>
      <c r="U78" s="67">
        <f t="shared" ref="U78" si="1693">ROUND(T78*$H78,2)</f>
        <v>0</v>
      </c>
      <c r="V78" s="61">
        <f t="shared" ref="V78" si="1694">V77*$I78</f>
        <v>0</v>
      </c>
      <c r="W78" s="67">
        <f t="shared" ref="W78" si="1695">ROUND(V78*$H78,2)</f>
        <v>0</v>
      </c>
      <c r="X78" s="61">
        <f t="shared" ref="X78" si="1696">X77*$I78</f>
        <v>0</v>
      </c>
      <c r="Y78" s="67">
        <f t="shared" ref="Y78" si="1697">ROUND(X78*$H78,2)</f>
        <v>0</v>
      </c>
      <c r="Z78" s="61">
        <f t="shared" ref="Z78" si="1698">Z77*$I78</f>
        <v>0</v>
      </c>
      <c r="AA78" s="67">
        <f t="shared" ref="AA78" si="1699">ROUND(Z78*$H78,2)</f>
        <v>0</v>
      </c>
      <c r="AB78" s="61">
        <f t="shared" ref="AB78" si="1700">AB77*$I78</f>
        <v>0</v>
      </c>
      <c r="AC78" s="67">
        <f t="shared" ref="AC78" si="1701">ROUND(AB78*$H78,2)</f>
        <v>0</v>
      </c>
      <c r="AD78" s="61">
        <f t="shared" ref="AD78" si="1702">AD77*$I78</f>
        <v>0</v>
      </c>
      <c r="AE78" s="67">
        <f t="shared" ref="AE78" si="1703">ROUND(AD78*$H78,2)</f>
        <v>0</v>
      </c>
      <c r="AF78" s="61">
        <f t="shared" ref="AF78" si="1704">AF77*$I78</f>
        <v>0</v>
      </c>
      <c r="AG78" s="67">
        <f t="shared" ref="AG78" si="1705">ROUND(AF78*$H78,2)</f>
        <v>0</v>
      </c>
      <c r="AH78" s="61">
        <f t="shared" ref="AH78" si="1706">AH77*$I78</f>
        <v>0</v>
      </c>
      <c r="AI78" s="67">
        <f t="shared" ref="AI78" si="1707">ROUND(AH78*$H78,2)</f>
        <v>0</v>
      </c>
      <c r="AJ78" s="61">
        <f t="shared" ref="AJ78" si="1708">AJ77*$I78</f>
        <v>0</v>
      </c>
      <c r="AK78" s="67">
        <f t="shared" ref="AK78" si="1709">ROUND(AJ78*$H78,2)</f>
        <v>0</v>
      </c>
      <c r="AL78" s="61">
        <f t="shared" ref="AL78" si="1710">AL77*$I78</f>
        <v>0</v>
      </c>
      <c r="AM78" s="67">
        <f t="shared" ref="AM78" si="1711">ROUND(AL78*$H78,2)</f>
        <v>0</v>
      </c>
      <c r="AN78" s="61">
        <f t="shared" ref="AN78" si="1712">AN77*$I78</f>
        <v>0</v>
      </c>
      <c r="AO78" s="67">
        <f t="shared" ref="AO78" si="1713">ROUND(AN78*$H78,2)</f>
        <v>0</v>
      </c>
      <c r="AP78" s="61">
        <f t="shared" ref="AP78" si="1714">AP77*$I78</f>
        <v>0</v>
      </c>
      <c r="AQ78" s="67">
        <f t="shared" ref="AQ78" si="1715">ROUND(AP78*$H78,2)</f>
        <v>0</v>
      </c>
      <c r="AR78" s="61">
        <f t="shared" ref="AR78" si="1716">AR77*$I78</f>
        <v>0</v>
      </c>
      <c r="AS78" s="67">
        <f t="shared" ref="AS78" si="1717">ROUND(AR78*$H78,2)</f>
        <v>0</v>
      </c>
      <c r="AT78" s="61">
        <f t="shared" ref="AT78" si="1718">AT77*$I78</f>
        <v>0</v>
      </c>
      <c r="AU78" s="67">
        <f t="shared" ref="AU78" si="1719">ROUND(AT78*$H78,2)</f>
        <v>0</v>
      </c>
      <c r="AV78" s="61">
        <f t="shared" ref="AV78" si="1720">AV77*$I78</f>
        <v>0</v>
      </c>
      <c r="AW78" s="67">
        <f t="shared" ref="AW78" si="1721">ROUND(AV78*$H78,2)</f>
        <v>0</v>
      </c>
      <c r="AX78" s="61">
        <f t="shared" ref="AX78" si="1722">AX77*$I78</f>
        <v>0</v>
      </c>
      <c r="AY78" s="67">
        <f t="shared" ref="AY78" si="1723">ROUND(AX78*$H78,2)</f>
        <v>0</v>
      </c>
      <c r="AZ78" s="61">
        <f t="shared" ref="AZ78" si="1724">AZ77*$I78</f>
        <v>0</v>
      </c>
      <c r="BA78" s="67">
        <f t="shared" ref="BA78" si="1725">ROUND(AZ78*$H78,2)</f>
        <v>0</v>
      </c>
      <c r="BB78" s="61">
        <f t="shared" ref="BB78" si="1726">BB77*$I78</f>
        <v>0</v>
      </c>
      <c r="BC78" s="67">
        <f t="shared" ref="BC78" si="1727">ROUND(BB78*$H78,2)</f>
        <v>0</v>
      </c>
      <c r="BD78" s="61">
        <f t="shared" ref="BD78" si="1728">BD77*$I78</f>
        <v>0</v>
      </c>
      <c r="BE78" s="67">
        <f t="shared" ref="BE78" si="1729">ROUND(BD78*$H78,2)</f>
        <v>0</v>
      </c>
      <c r="BF78" s="61">
        <f t="shared" ref="BF78" si="1730">BF77*$I78</f>
        <v>0</v>
      </c>
      <c r="BG78" s="67">
        <f t="shared" ref="BG78" si="1731">ROUND(BF78*$H78,2)</f>
        <v>0</v>
      </c>
      <c r="BH78" s="61">
        <f t="shared" ref="BH78" si="1732">BH77*$I78</f>
        <v>0</v>
      </c>
      <c r="BI78" s="67">
        <f t="shared" ref="BI78" si="1733">ROUND(BH78*$H78,2)</f>
        <v>0</v>
      </c>
      <c r="BJ78" s="61">
        <f t="shared" ref="BJ78" si="1734">BJ77*$I78</f>
        <v>0</v>
      </c>
      <c r="BK78" s="67">
        <f t="shared" ref="BK78" si="1735">ROUND(BJ78*$H78,2)</f>
        <v>0</v>
      </c>
      <c r="BL78" s="61">
        <f t="shared" ref="BL78" si="1736">BL77*$I78</f>
        <v>0</v>
      </c>
      <c r="BM78" s="67">
        <f t="shared" ref="BM78" si="1737">ROUND(BL78*$H78,2)</f>
        <v>0</v>
      </c>
    </row>
    <row r="79" spans="1:65" s="47" customFormat="1" ht="30" x14ac:dyDescent="0.25">
      <c r="A79" s="48"/>
      <c r="B79" s="48"/>
      <c r="C79" s="48"/>
      <c r="D79" s="48"/>
      <c r="E79" s="48"/>
      <c r="F79" s="48"/>
      <c r="G79" s="48"/>
      <c r="H79" s="49"/>
      <c r="I79" s="50"/>
      <c r="J79" s="39"/>
      <c r="K79" s="51" t="str">
        <f>CONCATENATE($K$27,".12")</f>
        <v>3.12</v>
      </c>
      <c r="L79" s="52" t="s">
        <v>62</v>
      </c>
      <c r="M79" s="53" t="s">
        <v>41</v>
      </c>
      <c r="N79" s="54">
        <f>R79+T79+V79+X79+Z79+AB79+AD79+AF79+AH79+AJ79++AL79+AN79+AP79+AR79+AT79+AV79+AX79+AZ79+BB79+BD79+BF79+BH79+BJ79+BL79</f>
        <v>4716</v>
      </c>
      <c r="O79" s="54">
        <f>SUM(O80:O80)</f>
        <v>102.87</v>
      </c>
      <c r="P79" s="55">
        <f t="shared" si="300"/>
        <v>485134.92</v>
      </c>
      <c r="Q79" s="39"/>
      <c r="R79" s="56">
        <f>R32</f>
        <v>4716</v>
      </c>
      <c r="S79" s="57">
        <f>ROUND(R79*$O79,2)</f>
        <v>485134.92</v>
      </c>
      <c r="T79" s="56"/>
      <c r="U79" s="57">
        <f>ROUND(T79*$O79,2)</f>
        <v>0</v>
      </c>
      <c r="V79" s="56"/>
      <c r="W79" s="57">
        <f t="shared" ref="W79" si="1738">ROUND(V79*$O79,2)</f>
        <v>0</v>
      </c>
      <c r="X79" s="56"/>
      <c r="Y79" s="57">
        <f t="shared" ref="Y79" si="1739">ROUND(X79*$O79,2)</f>
        <v>0</v>
      </c>
      <c r="Z79" s="56"/>
      <c r="AA79" s="57">
        <f t="shared" ref="AA79" si="1740">ROUND(Z79*$O79,2)</f>
        <v>0</v>
      </c>
      <c r="AB79" s="56"/>
      <c r="AC79" s="57">
        <f t="shared" ref="AC79" si="1741">ROUND(AB79*$O79,2)</f>
        <v>0</v>
      </c>
      <c r="AD79" s="56"/>
      <c r="AE79" s="57">
        <f t="shared" ref="AE79" si="1742">ROUND(AD79*$O79,2)</f>
        <v>0</v>
      </c>
      <c r="AF79" s="56"/>
      <c r="AG79" s="57">
        <f t="shared" ref="AG79" si="1743">ROUND(AF79*$O79,2)</f>
        <v>0</v>
      </c>
      <c r="AH79" s="56"/>
      <c r="AI79" s="57">
        <f t="shared" ref="AI79" si="1744">ROUND(AH79*$O79,2)</f>
        <v>0</v>
      </c>
      <c r="AJ79" s="56"/>
      <c r="AK79" s="57">
        <f t="shared" ref="AK79" si="1745">ROUND(AJ79*$O79,2)</f>
        <v>0</v>
      </c>
      <c r="AL79" s="56"/>
      <c r="AM79" s="57">
        <f t="shared" ref="AM79" si="1746">ROUND(AL79*$O79,2)</f>
        <v>0</v>
      </c>
      <c r="AN79" s="56"/>
      <c r="AO79" s="57">
        <f t="shared" ref="AO79" si="1747">ROUND(AN79*$O79,2)</f>
        <v>0</v>
      </c>
      <c r="AP79" s="56"/>
      <c r="AQ79" s="57">
        <f t="shared" ref="AQ79" si="1748">ROUND(AP79*$O79,2)</f>
        <v>0</v>
      </c>
      <c r="AR79" s="56"/>
      <c r="AS79" s="57">
        <f t="shared" ref="AS79" si="1749">ROUND(AR79*$O79,2)</f>
        <v>0</v>
      </c>
      <c r="AT79" s="56"/>
      <c r="AU79" s="57">
        <f t="shared" ref="AU79" si="1750">ROUND(AT79*$O79,2)</f>
        <v>0</v>
      </c>
      <c r="AV79" s="56"/>
      <c r="AW79" s="57">
        <f t="shared" ref="AW79" si="1751">ROUND(AV79*$O79,2)</f>
        <v>0</v>
      </c>
      <c r="AX79" s="56"/>
      <c r="AY79" s="57">
        <f t="shared" ref="AY79" si="1752">ROUND(AX79*$O79,2)</f>
        <v>0</v>
      </c>
      <c r="AZ79" s="56"/>
      <c r="BA79" s="57">
        <f t="shared" ref="BA79" si="1753">ROUND(AZ79*$O79,2)</f>
        <v>0</v>
      </c>
      <c r="BB79" s="56"/>
      <c r="BC79" s="57">
        <f t="shared" ref="BC79" si="1754">ROUND(BB79*$O79,2)</f>
        <v>0</v>
      </c>
      <c r="BD79" s="56"/>
      <c r="BE79" s="57">
        <f t="shared" ref="BE79" si="1755">ROUND(BD79*$O79,2)</f>
        <v>0</v>
      </c>
      <c r="BF79" s="56"/>
      <c r="BG79" s="57">
        <f t="shared" ref="BG79" si="1756">ROUND(BF79*$O79,2)</f>
        <v>0</v>
      </c>
      <c r="BH79" s="56"/>
      <c r="BI79" s="57">
        <f t="shared" ref="BI79" si="1757">ROUND(BH79*$O79,2)</f>
        <v>0</v>
      </c>
      <c r="BJ79" s="56"/>
      <c r="BK79" s="57">
        <f t="shared" ref="BK79" si="1758">ROUND(BJ79*$O79,2)</f>
        <v>0</v>
      </c>
      <c r="BL79" s="56"/>
      <c r="BM79" s="57">
        <f t="shared" ref="BM79" si="1759">ROUND(BL79*$O79,2)</f>
        <v>0</v>
      </c>
    </row>
    <row r="80" spans="1:65" s="47" customFormat="1" x14ac:dyDescent="0.25">
      <c r="A80" s="58" t="s">
        <v>22</v>
      </c>
      <c r="B80" s="71" t="s">
        <v>23</v>
      </c>
      <c r="C80" s="59">
        <v>70090056</v>
      </c>
      <c r="D80" s="60" cm="1">
        <f t="array" ref="D80">_xlfn.IFS($B80="SAB_OSE_SET23",$A$440,$B80="SAB_EPSA_SET23",$A$442,$B80="SAB_INS_SET23",$A$444,$B80="SIU_INF_JUL23",$A$446,$B80="SIU_ED_JUL23",$A$447,$B80="DER_JUN23",$A$448,$B80="CDHU_AGO23",$A$449,$B80="SIN_SV_SET23",$A$450,$B80="SIN_INS_SET23",$A$451,$B80="COTAÇÃO",0)</f>
        <v>0.28000000000000003</v>
      </c>
      <c r="E80" s="60" cm="1">
        <f t="array" ref="E80">_xlfn.IFS($B80="SAB_OSE_SET23",$A$441,$B80="SAB_EPSA_SET23",$A$443,$B80="SAB_INS_SET23",$A$445,$B80="SIU_INF_JUL23",0,$B80="SIU_ED_JUL23",0,$B80="DER_JUN23",0,$B80="CDHU_AGO23",0,$B80="SIN_SV_SET23",0,$B80="SIN_INS_SET23",0,$B80="COTAÇÃO",0)</f>
        <v>1.72</v>
      </c>
      <c r="F80" s="60" cm="1">
        <f t="array" ref="F80">_xlfn.IFS($B80="SAB_OSE_SET23",0,$B80="SAB_EPSA_SET23",0,AND($B80="SAB_INS_SET23",$A80="MAT")=TRUE,$A$454,AND($B80="SAB_INS_SET23",$A80&lt;&gt;"MAT")=TRUE,$A$453,AND($B80="SIU_INF_JUL23",$A80="MAT")=TRUE,$A$454,AND($B80="SIU_INF_JUL23",$A80&lt;&gt;"MAT")=TRUE,$A$453,AND($B80="SIU_ED_JUL23",$A80="MAT")=TRUE,$A$454,AND($B80="SIU_ED_JUL23",$A80&lt;&gt;"MAT")=TRUE,$A$453,$B80="DER_JUN23",0,$B80="CDHU_AGO23",0,AND($B80="SIN_SV_SET23",$A80="MAT")=TRUE,$A$454,AND($B80="SIN_SV_SET23",$A80&lt;&gt;"MAT")=TRUE,$A$453,AND($B80="SIN_INS_SET23",$A80="MAT")=TRUE,$A$454,AND($B80="SIN_INS_SET23",$A80&lt;&gt;"MAT")=TRUE,$A$453,AND($B80="COTAÇÃO",$A80="MAT")=TRUE,$A$454,AND($B80="COTAÇÃO",$A80&lt;&gt;"MAT")=TRUE,$A$453)</f>
        <v>0</v>
      </c>
      <c r="G80" s="60" cm="1">
        <f t="array" ref="G80">_xlfn.IFS($B80="SAB_OSE_SET23",0,$B80="SAB_EPSA_SET23",0,AND($B80="SAB_INS_SET23",$A80="MO")=TRUE,$A$455,AND($B80="SAB_INS_SET23",$A80&lt;&gt;"MO")=TRUE,0,AND($B80="SIU_INF_JUL23",$A80="MO")=TRUE,$A$455,AND($B80="SIU_INF_JUL23",$A80&lt;&gt;"MO")=TRUE,0,AND($B80="SIU_ED_JUL23",$A80="MO")=TRUE,$A$455,AND($B80="SIU_ED_JUL23",$A80&lt;&gt;"MO")=TRUE,0,$B80="DER_JUN23",0,$B80="CDHU_AGO23",0,AND($B80="SIN_SV_SET23",$A80="MO")=TRUE,$A$455,AND($B80="SIN_SV_SET23",$A80&lt;&gt;"MO")=TRUE,0,AND($B80="SIN_INS_SET23",$A80="MO")=TRUE,$A$455,AND($B80="SIN_INS_SET23",$A80&lt;&gt;"MO")=TRUE,0,AND($B80="COTAÇÃO",$A80="MO")=TRUE,$A$455,AND($B80="COTAÇÃO",$A80&lt;&gt;"MO")=TRUE,0)</f>
        <v>0</v>
      </c>
      <c r="H80" s="61" cm="1">
        <f t="array" ref="H80">ROUND(_xlfn.IFS(B80="SAB_OSE_SET23",VLOOKUP(C80,[12]SAB_OSE_SET23!A:N,7,FALSE),B80="SAB_EPSA_SET23",VLOOKUP(C80,[12]SAB_EPSA_SET23!A:F,4,FALSE),B80="SAB_INS_SET23",VLOOKUP(C80,[12]SAB_INS_SET23!A:F,4,FALSE),B80="SIU_INF_JUL23",VLOOKUP(C80,[12]SIU_INF_JUL23!A:F,4,FALSE),B80="SIU_ED_JUL23",VLOOKUP(C80,[12]SIU_ED_JUL23!A:F,4,FALSE),B80="SIU_INS_JUL23",VLOOKUP(C80,[12]SIU_INS_JUL23!A:F,4,FALSE),B80="DER_JUN23",VLOOKUP(C80,[12]DER_JUN23!A:F,4,FALSE),B80="CDHU_AGO23",VLOOKUP(C80,[12]CDHU_AGO23!A:F,4,FALSE),B80="DNIT_SV_JUL23",VLOOKUP(C80,[12]DNIT_SV_JUL23!A:F,4,FALSE),B80="DNIT_MAT_JUL23",VLOOKUP(C80,[12]DNIT_MAT_JUL23!A:F,4,FALSE),B80="SIN_SV_SET23",VLOOKUP(C80,[12]SIN_SV_SET23!G:L,5,FALSE),B80="SIN_INS_SET23",VLOOKUP(C80,[12]SIN_INS_SET23!A:F,5,FALSE),B80="COTAÇÃO",VLOOKUP(C80,[12]COTAÇÃO!$B:$G,6,FALSE))*(1+F80)*(1+G80),2)</f>
        <v>102.87</v>
      </c>
      <c r="I80" s="62">
        <v>1</v>
      </c>
      <c r="J80" s="39"/>
      <c r="K80" s="63"/>
      <c r="L80" s="64" t="str" cm="1">
        <f t="array" ref="L80">_xlfn.IFS(B80="SAB_OSE_SET23",VLOOKUP(C80,[12]SAB_OSE_SET23!A:N,5,FALSE),B80="SAB_EPSA_SET23",VLOOKUP(C80,[12]SAB_EPSA_SET23!A:F,2,FALSE),B80="SAB_INS_SET23",VLOOKUP(C80,[12]SAB_INS_SET23!A:F,2,FALSE),B80="SIU_INF_JUL23",VLOOKUP(C80,[12]SIU_INF_JUL23!A:F,2,FALSE),B80="SIU_ED_JUL23",VLOOKUP(C80,[12]SIU_ED_JUL23!A:F,2,FALSE),B80="SIU_INS_JUL23",VLOOKUP(C80,[12]SIU_INS_JUL23!A:F,2,FALSE),B80="DER_JUN23",VLOOKUP(C80,[12]DER_JUN23!A:F,2,FALSE),B80="CDHU_AGO23",VLOOKUP(C80,[12]CDHU_AGO23!A:F,2,FALSE),B80="DNIT_SV_JUL23",VLOOKUP(C80,[12]DNIT_SV_JUL23!A:F,2,FALSE),B80="DNIT_MAT_JUL23",VLOOKUP(C80,[12]DNIT_MAT_JUL23!A:F,2,FALSE),B80="SIN_SV_SET23",VLOOKUP(C80,[12]SIN_SV_SET23!G:L,2,FALSE),B80="SIN_INS_SET23",VLOOKUP(C80,[12]SIN_INS_SET23!A:F,2,FALSE),B80="COTAÇÃO",VLOOKUP(C80,[12]COTAÇÃO!$B:$G,3,FALSE))</f>
        <v>EXECUÇÃO DE PASSEIOS CIMENTADOS (A)</v>
      </c>
      <c r="M80" s="65" t="str" cm="1">
        <f t="array" ref="M80">_xlfn.IFS(B80="SAB_OSE_SET23",VLOOKUP(C80,[12]SAB_OSE_SET23!A:N,6,FALSE),B80="SAB_EPSA_SET23",VLOOKUP(C80,[12]SAB_EPSA_SET23!A:F,3,FALSE),B80="SAB_INS_SET23",VLOOKUP(C80,[12]SAB_INS_SET23!A:F,3,FALSE),B80="SIU_INF_JUL23",VLOOKUP(C80,[12]SIU_INF_JUL23!A:F,3,FALSE),B80="SIU_ED_JUL23",VLOOKUP(C80,[12]SIU_ED_JUL23!A:F,3,FALSE),B80="SIU_INS_JUL23",VLOOKUP(C80,[12]SIU_INS_JUL23!A:F,3,FALSE),B80="DER_JUN23",VLOOKUP(C80,[12]DER_JUN23!A:F,3,FALSE),B80="CDHU_AGO23",VLOOKUP(C80,[12]CDHU_AGO23!A:F,3,FALSE),B80="DNIT_SV_JUL23",VLOOKUP(C80,[12]DNIT_SV_JUL23!A:F,3,FALSE),B80="DNIT_MAT_JUL23",VLOOKUP(C80,[12]DNIT_MAT_JUL23!A:F,3,FALSE),B80="SIN_SV_SET23",VLOOKUP(C80,[12]SIN_SV_SET23!G:L,3,FALSE),B80="SIN_INS_SET23",VLOOKUP(C80,[12]SIN_INS_SET23!A:F,3,FALSE),B80="COTAÇÃO",VLOOKUP(C80,[12]COTAÇÃO!$B:$G,4,FALSE))</f>
        <v>M2</v>
      </c>
      <c r="N80" s="66">
        <f t="shared" ref="N80" si="1760">R80+T80+V80+X80+Z80+AB80+AD80+AF80+AH80+AJ80++AL80+AN80+AP80+AR80+AT80+AV80+AX80+AZ80+BB80+BD80+BF80+BH80+BJ80+BL80</f>
        <v>4716</v>
      </c>
      <c r="O80" s="66">
        <f t="shared" ref="O80" si="1761">ROUND(H80*I80,2)</f>
        <v>102.87</v>
      </c>
      <c r="P80" s="67">
        <f t="shared" si="300"/>
        <v>0</v>
      </c>
      <c r="Q80" s="68"/>
      <c r="R80" s="61">
        <f>R79*$I80</f>
        <v>4716</v>
      </c>
      <c r="S80" s="67"/>
      <c r="T80" s="61">
        <f t="shared" ref="T80" si="1762">T79*$I80</f>
        <v>0</v>
      </c>
      <c r="U80" s="67">
        <f t="shared" ref="U80" si="1763">ROUND(T80*$H80,2)</f>
        <v>0</v>
      </c>
      <c r="V80" s="61">
        <f t="shared" ref="V80" si="1764">V79*$I80</f>
        <v>0</v>
      </c>
      <c r="W80" s="67">
        <f t="shared" ref="W80" si="1765">ROUND(V80*$H80,2)</f>
        <v>0</v>
      </c>
      <c r="X80" s="61">
        <f t="shared" ref="X80" si="1766">X79*$I80</f>
        <v>0</v>
      </c>
      <c r="Y80" s="67">
        <f t="shared" ref="Y80" si="1767">ROUND(X80*$H80,2)</f>
        <v>0</v>
      </c>
      <c r="Z80" s="61">
        <f t="shared" ref="Z80" si="1768">Z79*$I80</f>
        <v>0</v>
      </c>
      <c r="AA80" s="67">
        <f t="shared" ref="AA80" si="1769">ROUND(Z80*$H80,2)</f>
        <v>0</v>
      </c>
      <c r="AB80" s="61">
        <f t="shared" ref="AB80" si="1770">AB79*$I80</f>
        <v>0</v>
      </c>
      <c r="AC80" s="67">
        <f t="shared" ref="AC80" si="1771">ROUND(AB80*$H80,2)</f>
        <v>0</v>
      </c>
      <c r="AD80" s="61">
        <f t="shared" ref="AD80" si="1772">AD79*$I80</f>
        <v>0</v>
      </c>
      <c r="AE80" s="67">
        <f t="shared" ref="AE80" si="1773">ROUND(AD80*$H80,2)</f>
        <v>0</v>
      </c>
      <c r="AF80" s="61">
        <f t="shared" ref="AF80" si="1774">AF79*$I80</f>
        <v>0</v>
      </c>
      <c r="AG80" s="67">
        <f t="shared" ref="AG80" si="1775">ROUND(AF80*$H80,2)</f>
        <v>0</v>
      </c>
      <c r="AH80" s="61">
        <f t="shared" ref="AH80" si="1776">AH79*$I80</f>
        <v>0</v>
      </c>
      <c r="AI80" s="67">
        <f t="shared" ref="AI80" si="1777">ROUND(AH80*$H80,2)</f>
        <v>0</v>
      </c>
      <c r="AJ80" s="61">
        <f t="shared" ref="AJ80" si="1778">AJ79*$I80</f>
        <v>0</v>
      </c>
      <c r="AK80" s="67">
        <f t="shared" ref="AK80" si="1779">ROUND(AJ80*$H80,2)</f>
        <v>0</v>
      </c>
      <c r="AL80" s="61">
        <f t="shared" ref="AL80" si="1780">AL79*$I80</f>
        <v>0</v>
      </c>
      <c r="AM80" s="67">
        <f t="shared" ref="AM80" si="1781">ROUND(AL80*$H80,2)</f>
        <v>0</v>
      </c>
      <c r="AN80" s="61">
        <f t="shared" ref="AN80" si="1782">AN79*$I80</f>
        <v>0</v>
      </c>
      <c r="AO80" s="67">
        <f t="shared" ref="AO80" si="1783">ROUND(AN80*$H80,2)</f>
        <v>0</v>
      </c>
      <c r="AP80" s="61">
        <f t="shared" ref="AP80" si="1784">AP79*$I80</f>
        <v>0</v>
      </c>
      <c r="AQ80" s="67">
        <f t="shared" ref="AQ80" si="1785">ROUND(AP80*$H80,2)</f>
        <v>0</v>
      </c>
      <c r="AR80" s="61">
        <f t="shared" ref="AR80" si="1786">AR79*$I80</f>
        <v>0</v>
      </c>
      <c r="AS80" s="67">
        <f t="shared" ref="AS80" si="1787">ROUND(AR80*$H80,2)</f>
        <v>0</v>
      </c>
      <c r="AT80" s="61">
        <f t="shared" ref="AT80" si="1788">AT79*$I80</f>
        <v>0</v>
      </c>
      <c r="AU80" s="67">
        <f t="shared" ref="AU80" si="1789">ROUND(AT80*$H80,2)</f>
        <v>0</v>
      </c>
      <c r="AV80" s="61">
        <f t="shared" ref="AV80" si="1790">AV79*$I80</f>
        <v>0</v>
      </c>
      <c r="AW80" s="67">
        <f t="shared" ref="AW80" si="1791">ROUND(AV80*$H80,2)</f>
        <v>0</v>
      </c>
      <c r="AX80" s="61">
        <f t="shared" ref="AX80" si="1792">AX79*$I80</f>
        <v>0</v>
      </c>
      <c r="AY80" s="67">
        <f t="shared" ref="AY80" si="1793">ROUND(AX80*$H80,2)</f>
        <v>0</v>
      </c>
      <c r="AZ80" s="61">
        <f t="shared" ref="AZ80" si="1794">AZ79*$I80</f>
        <v>0</v>
      </c>
      <c r="BA80" s="67">
        <f t="shared" ref="BA80" si="1795">ROUND(AZ80*$H80,2)</f>
        <v>0</v>
      </c>
      <c r="BB80" s="61">
        <f t="shared" ref="BB80" si="1796">BB79*$I80</f>
        <v>0</v>
      </c>
      <c r="BC80" s="67">
        <f t="shared" ref="BC80" si="1797">ROUND(BB80*$H80,2)</f>
        <v>0</v>
      </c>
      <c r="BD80" s="61">
        <f t="shared" ref="BD80" si="1798">BD79*$I80</f>
        <v>0</v>
      </c>
      <c r="BE80" s="67">
        <f t="shared" ref="BE80" si="1799">ROUND(BD80*$H80,2)</f>
        <v>0</v>
      </c>
      <c r="BF80" s="61">
        <f t="shared" ref="BF80" si="1800">BF79*$I80</f>
        <v>0</v>
      </c>
      <c r="BG80" s="67">
        <f t="shared" ref="BG80" si="1801">ROUND(BF80*$H80,2)</f>
        <v>0</v>
      </c>
      <c r="BH80" s="61">
        <f t="shared" ref="BH80" si="1802">BH79*$I80</f>
        <v>0</v>
      </c>
      <c r="BI80" s="67">
        <f t="shared" ref="BI80" si="1803">ROUND(BH80*$H80,2)</f>
        <v>0</v>
      </c>
      <c r="BJ80" s="61">
        <f t="shared" ref="BJ80" si="1804">BJ79*$I80</f>
        <v>0</v>
      </c>
      <c r="BK80" s="67">
        <f t="shared" ref="BK80" si="1805">ROUND(BJ80*$H80,2)</f>
        <v>0</v>
      </c>
      <c r="BL80" s="61">
        <f t="shared" ref="BL80" si="1806">BL79*$I80</f>
        <v>0</v>
      </c>
      <c r="BM80" s="67">
        <f t="shared" ref="BM80" si="1807">ROUND(BL80*$H80,2)</f>
        <v>0</v>
      </c>
    </row>
    <row r="81" spans="1:65" s="47" customFormat="1" x14ac:dyDescent="0.25">
      <c r="A81" s="48"/>
      <c r="B81" s="48"/>
      <c r="C81" s="48"/>
      <c r="D81" s="48"/>
      <c r="E81" s="48"/>
      <c r="F81" s="48"/>
      <c r="G81" s="48"/>
      <c r="H81" s="49"/>
      <c r="I81" s="50"/>
      <c r="J81" s="39"/>
      <c r="K81" s="51" t="str">
        <f>CONCATENATE($K$27,".13")</f>
        <v>3.13</v>
      </c>
      <c r="L81" s="52" t="s">
        <v>63</v>
      </c>
      <c r="M81" s="53" t="s">
        <v>41</v>
      </c>
      <c r="N81" s="54">
        <f>R81+T81+V81+X81+Z81+AB81+AD81+AF81+AH81+AJ81++AL81+AN81+AP81+AR81+AT81+AV81+AX81+AZ81+BB81+BD81+BF81+BH81+BJ81+BL81</f>
        <v>2021</v>
      </c>
      <c r="O81" s="54">
        <f>SUM(O82:O82)</f>
        <v>20.170000000000002</v>
      </c>
      <c r="P81" s="55">
        <f t="shared" si="300"/>
        <v>40763.57</v>
      </c>
      <c r="Q81" s="39"/>
      <c r="R81" s="56">
        <f>ROUND((K450*K446+K451*K445)*(1-K468)*(1+K448),0)</f>
        <v>2021</v>
      </c>
      <c r="S81" s="57">
        <f>ROUND(R81*$O81,2)</f>
        <v>40763.57</v>
      </c>
      <c r="T81" s="56"/>
      <c r="U81" s="57">
        <f>ROUND(T81*$O81,2)</f>
        <v>0</v>
      </c>
      <c r="V81" s="56"/>
      <c r="W81" s="57">
        <f t="shared" ref="W81" si="1808">ROUND(V81*$O81,2)</f>
        <v>0</v>
      </c>
      <c r="X81" s="56"/>
      <c r="Y81" s="57">
        <f t="shared" ref="Y81" si="1809">ROUND(X81*$O81,2)</f>
        <v>0</v>
      </c>
      <c r="Z81" s="56"/>
      <c r="AA81" s="57">
        <f t="shared" ref="AA81" si="1810">ROUND(Z81*$O81,2)</f>
        <v>0</v>
      </c>
      <c r="AB81" s="56"/>
      <c r="AC81" s="57">
        <f t="shared" ref="AC81" si="1811">ROUND(AB81*$O81,2)</f>
        <v>0</v>
      </c>
      <c r="AD81" s="56"/>
      <c r="AE81" s="57">
        <f t="shared" ref="AE81" si="1812">ROUND(AD81*$O81,2)</f>
        <v>0</v>
      </c>
      <c r="AF81" s="56"/>
      <c r="AG81" s="57">
        <f t="shared" ref="AG81" si="1813">ROUND(AF81*$O81,2)</f>
        <v>0</v>
      </c>
      <c r="AH81" s="56"/>
      <c r="AI81" s="57">
        <f t="shared" ref="AI81" si="1814">ROUND(AH81*$O81,2)</f>
        <v>0</v>
      </c>
      <c r="AJ81" s="56"/>
      <c r="AK81" s="57">
        <f t="shared" ref="AK81" si="1815">ROUND(AJ81*$O81,2)</f>
        <v>0</v>
      </c>
      <c r="AL81" s="56"/>
      <c r="AM81" s="57">
        <f t="shared" ref="AM81" si="1816">ROUND(AL81*$O81,2)</f>
        <v>0</v>
      </c>
      <c r="AN81" s="56"/>
      <c r="AO81" s="57">
        <f t="shared" ref="AO81" si="1817">ROUND(AN81*$O81,2)</f>
        <v>0</v>
      </c>
      <c r="AP81" s="56"/>
      <c r="AQ81" s="57">
        <f t="shared" ref="AQ81" si="1818">ROUND(AP81*$O81,2)</f>
        <v>0</v>
      </c>
      <c r="AR81" s="56"/>
      <c r="AS81" s="57">
        <f t="shared" ref="AS81" si="1819">ROUND(AR81*$O81,2)</f>
        <v>0</v>
      </c>
      <c r="AT81" s="56"/>
      <c r="AU81" s="57">
        <f t="shared" ref="AU81" si="1820">ROUND(AT81*$O81,2)</f>
        <v>0</v>
      </c>
      <c r="AV81" s="56"/>
      <c r="AW81" s="57">
        <f t="shared" ref="AW81" si="1821">ROUND(AV81*$O81,2)</f>
        <v>0</v>
      </c>
      <c r="AX81" s="56"/>
      <c r="AY81" s="57">
        <f t="shared" ref="AY81" si="1822">ROUND(AX81*$O81,2)</f>
        <v>0</v>
      </c>
      <c r="AZ81" s="56"/>
      <c r="BA81" s="57">
        <f t="shared" ref="BA81" si="1823">ROUND(AZ81*$O81,2)</f>
        <v>0</v>
      </c>
      <c r="BB81" s="56"/>
      <c r="BC81" s="57">
        <f t="shared" ref="BC81" si="1824">ROUND(BB81*$O81,2)</f>
        <v>0</v>
      </c>
      <c r="BD81" s="56"/>
      <c r="BE81" s="57">
        <f t="shared" ref="BE81" si="1825">ROUND(BD81*$O81,2)</f>
        <v>0</v>
      </c>
      <c r="BF81" s="56"/>
      <c r="BG81" s="57">
        <f t="shared" ref="BG81" si="1826">ROUND(BF81*$O81,2)</f>
        <v>0</v>
      </c>
      <c r="BH81" s="56"/>
      <c r="BI81" s="57">
        <f t="shared" ref="BI81" si="1827">ROUND(BH81*$O81,2)</f>
        <v>0</v>
      </c>
      <c r="BJ81" s="56"/>
      <c r="BK81" s="57">
        <f t="shared" ref="BK81" si="1828">ROUND(BJ81*$O81,2)</f>
        <v>0</v>
      </c>
      <c r="BL81" s="56"/>
      <c r="BM81" s="57">
        <f t="shared" ref="BM81" si="1829">ROUND(BL81*$O81,2)</f>
        <v>0</v>
      </c>
    </row>
    <row r="82" spans="1:65" s="47" customFormat="1" x14ac:dyDescent="0.25">
      <c r="A82" s="58" t="s">
        <v>22</v>
      </c>
      <c r="B82" s="71" t="s">
        <v>23</v>
      </c>
      <c r="C82" s="59">
        <v>70150012</v>
      </c>
      <c r="D82" s="60" cm="1">
        <f t="array" ref="D82">_xlfn.IFS($B82="SAB_OSE_SET23",$A$440,$B82="SAB_EPSA_SET23",$A$442,$B82="SAB_INS_SET23",$A$444,$B82="SIU_INF_JUL23",$A$446,$B82="SIU_ED_JUL23",$A$447,$B82="DER_JUN23",$A$448,$B82="CDHU_AGO23",$A$449,$B82="SIN_SV_SET23",$A$450,$B82="SIN_INS_SET23",$A$451,$B82="COTAÇÃO",0)</f>
        <v>0.28000000000000003</v>
      </c>
      <c r="E82" s="60" cm="1">
        <f t="array" ref="E82">_xlfn.IFS($B82="SAB_OSE_SET23",$A$441,$B82="SAB_EPSA_SET23",$A$443,$B82="SAB_INS_SET23",$A$445,$B82="SIU_INF_JUL23",0,$B82="SIU_ED_JUL23",0,$B82="DER_JUN23",0,$B82="CDHU_AGO23",0,$B82="SIN_SV_SET23",0,$B82="SIN_INS_SET23",0,$B82="COTAÇÃO",0)</f>
        <v>1.72</v>
      </c>
      <c r="F82" s="60" cm="1">
        <f t="array" ref="F82">_xlfn.IFS($B82="SAB_OSE_SET23",0,$B82="SAB_EPSA_SET23",0,AND($B82="SAB_INS_SET23",$A82="MAT")=TRUE,$A$454,AND($B82="SAB_INS_SET23",$A82&lt;&gt;"MAT")=TRUE,$A$453,AND($B82="SIU_INF_JUL23",$A82="MAT")=TRUE,$A$454,AND($B82="SIU_INF_JUL23",$A82&lt;&gt;"MAT")=TRUE,$A$453,AND($B82="SIU_ED_JUL23",$A82="MAT")=TRUE,$A$454,AND($B82="SIU_ED_JUL23",$A82&lt;&gt;"MAT")=TRUE,$A$453,$B82="DER_JUN23",0,$B82="CDHU_AGO23",0,AND($B82="SIN_SV_SET23",$A82="MAT")=TRUE,$A$454,AND($B82="SIN_SV_SET23",$A82&lt;&gt;"MAT")=TRUE,$A$453,AND($B82="SIN_INS_SET23",$A82="MAT")=TRUE,$A$454,AND($B82="SIN_INS_SET23",$A82&lt;&gt;"MAT")=TRUE,$A$453,AND($B82="COTAÇÃO",$A82="MAT")=TRUE,$A$454,AND($B82="COTAÇÃO",$A82&lt;&gt;"MAT")=TRUE,$A$453)</f>
        <v>0</v>
      </c>
      <c r="G82" s="60" cm="1">
        <f t="array" ref="G82">_xlfn.IFS($B82="SAB_OSE_SET23",0,$B82="SAB_EPSA_SET23",0,AND($B82="SAB_INS_SET23",$A82="MO")=TRUE,$A$455,AND($B82="SAB_INS_SET23",$A82&lt;&gt;"MO")=TRUE,0,AND($B82="SIU_INF_JUL23",$A82="MO")=TRUE,$A$455,AND($B82="SIU_INF_JUL23",$A82&lt;&gt;"MO")=TRUE,0,AND($B82="SIU_ED_JUL23",$A82="MO")=TRUE,$A$455,AND($B82="SIU_ED_JUL23",$A82&lt;&gt;"MO")=TRUE,0,$B82="DER_JUN23",0,$B82="CDHU_AGO23",0,AND($B82="SIN_SV_SET23",$A82="MO")=TRUE,$A$455,AND($B82="SIN_SV_SET23",$A82&lt;&gt;"MO")=TRUE,0,AND($B82="SIN_INS_SET23",$A82="MO")=TRUE,$A$455,AND($B82="SIN_INS_SET23",$A82&lt;&gt;"MO")=TRUE,0,AND($B82="COTAÇÃO",$A82="MO")=TRUE,$A$455,AND($B82="COTAÇÃO",$A82&lt;&gt;"MO")=TRUE,0)</f>
        <v>0</v>
      </c>
      <c r="H82" s="61" cm="1">
        <f t="array" ref="H82">ROUND(_xlfn.IFS(B82="SAB_OSE_SET23",VLOOKUP(C82,[12]SAB_OSE_SET23!A:N,7,FALSE),B82="SAB_EPSA_SET23",VLOOKUP(C82,[12]SAB_EPSA_SET23!A:F,4,FALSE),B82="SAB_INS_SET23",VLOOKUP(C82,[12]SAB_INS_SET23!A:F,4,FALSE),B82="SIU_INF_JUL23",VLOOKUP(C82,[12]SIU_INF_JUL23!A:F,4,FALSE),B82="SIU_ED_JUL23",VLOOKUP(C82,[12]SIU_ED_JUL23!A:F,4,FALSE),B82="SIU_INS_JUL23",VLOOKUP(C82,[12]SIU_INS_JUL23!A:F,4,FALSE),B82="DER_JUN23",VLOOKUP(C82,[12]DER_JUN23!A:F,4,FALSE),B82="CDHU_AGO23",VLOOKUP(C82,[12]CDHU_AGO23!A:F,4,FALSE),B82="DNIT_SV_JUL23",VLOOKUP(C82,[12]DNIT_SV_JUL23!A:F,4,FALSE),B82="DNIT_MAT_JUL23",VLOOKUP(C82,[12]DNIT_MAT_JUL23!A:F,4,FALSE),B82="SIN_SV_SET23",VLOOKUP(C82,[12]SIN_SV_SET23!G:L,5,FALSE),B82="SIN_INS_SET23",VLOOKUP(C82,[12]SIN_INS_SET23!A:F,5,FALSE),B82="COTAÇÃO",VLOOKUP(C82,[12]COTAÇÃO!$B:$G,6,FALSE))*(1+F82)*(1+G82),2)</f>
        <v>20.170000000000002</v>
      </c>
      <c r="I82" s="62">
        <v>1</v>
      </c>
      <c r="J82" s="39"/>
      <c r="K82" s="63"/>
      <c r="L82" s="64" t="str" cm="1">
        <f t="array" ref="L82">_xlfn.IFS(B82="SAB_OSE_SET23",VLOOKUP(C82,[12]SAB_OSE_SET23!A:N,5,FALSE),B82="SAB_EPSA_SET23",VLOOKUP(C82,[12]SAB_EPSA_SET23!A:F,2,FALSE),B82="SAB_INS_SET23",VLOOKUP(C82,[12]SAB_INS_SET23!A:F,2,FALSE),B82="SIU_INF_JUL23",VLOOKUP(C82,[12]SIU_INF_JUL23!A:F,2,FALSE),B82="SIU_ED_JUL23",VLOOKUP(C82,[12]SIU_ED_JUL23!A:F,2,FALSE),B82="SIU_INS_JUL23",VLOOKUP(C82,[12]SIU_INS_JUL23!A:F,2,FALSE),B82="DER_JUN23",VLOOKUP(C82,[12]DER_JUN23!A:F,2,FALSE),B82="CDHU_AGO23",VLOOKUP(C82,[12]CDHU_AGO23!A:F,2,FALSE),B82="DNIT_SV_JUL23",VLOOKUP(C82,[12]DNIT_SV_JUL23!A:F,2,FALSE),B82="DNIT_MAT_JUL23",VLOOKUP(C82,[12]DNIT_MAT_JUL23!A:F,2,FALSE),B82="SIN_SV_SET23",VLOOKUP(C82,[12]SIN_SV_SET23!G:L,2,FALSE),B82="SIN_INS_SET23",VLOOKUP(C82,[12]SIN_INS_SET23!A:F,2,FALSE),B82="COTAÇÃO",VLOOKUP(C82,[12]COTAÇÃO!$B:$G,3,FALSE))</f>
        <v>PLANTIO DE GRAMA EM PLACA</v>
      </c>
      <c r="M82" s="65" t="str" cm="1">
        <f t="array" ref="M82">_xlfn.IFS(B82="SAB_OSE_SET23",VLOOKUP(C82,[12]SAB_OSE_SET23!A:N,6,FALSE),B82="SAB_EPSA_SET23",VLOOKUP(C82,[12]SAB_EPSA_SET23!A:F,3,FALSE),B82="SAB_INS_SET23",VLOOKUP(C82,[12]SAB_INS_SET23!A:F,3,FALSE),B82="SIU_INF_JUL23",VLOOKUP(C82,[12]SIU_INF_JUL23!A:F,3,FALSE),B82="SIU_ED_JUL23",VLOOKUP(C82,[12]SIU_ED_JUL23!A:F,3,FALSE),B82="SIU_INS_JUL23",VLOOKUP(C82,[12]SIU_INS_JUL23!A:F,3,FALSE),B82="DER_JUN23",VLOOKUP(C82,[12]DER_JUN23!A:F,3,FALSE),B82="CDHU_AGO23",VLOOKUP(C82,[12]CDHU_AGO23!A:F,3,FALSE),B82="DNIT_SV_JUL23",VLOOKUP(C82,[12]DNIT_SV_JUL23!A:F,3,FALSE),B82="DNIT_MAT_JUL23",VLOOKUP(C82,[12]DNIT_MAT_JUL23!A:F,3,FALSE),B82="SIN_SV_SET23",VLOOKUP(C82,[12]SIN_SV_SET23!G:L,3,FALSE),B82="SIN_INS_SET23",VLOOKUP(C82,[12]SIN_INS_SET23!A:F,3,FALSE),B82="COTAÇÃO",VLOOKUP(C82,[12]COTAÇÃO!$B:$G,4,FALSE))</f>
        <v>M2</v>
      </c>
      <c r="N82" s="66">
        <f t="shared" ref="N82" si="1830">R82+T82+V82+X82+Z82+AB82+AD82+AF82+AH82+AJ82++AL82+AN82+AP82+AR82+AT82+AV82+AX82+AZ82+BB82+BD82+BF82+BH82+BJ82+BL82</f>
        <v>2021</v>
      </c>
      <c r="O82" s="66">
        <f t="shared" ref="O82" si="1831">ROUND(H82*I82,2)</f>
        <v>20.170000000000002</v>
      </c>
      <c r="P82" s="67">
        <f t="shared" si="300"/>
        <v>0</v>
      </c>
      <c r="Q82" s="68"/>
      <c r="R82" s="61">
        <f>R81*$I82</f>
        <v>2021</v>
      </c>
      <c r="S82" s="67"/>
      <c r="T82" s="61">
        <f t="shared" ref="T82" si="1832">T81*$I82</f>
        <v>0</v>
      </c>
      <c r="U82" s="67">
        <f t="shared" ref="U82" si="1833">ROUND(T82*$H82,2)</f>
        <v>0</v>
      </c>
      <c r="V82" s="61">
        <f t="shared" ref="V82" si="1834">V81*$I82</f>
        <v>0</v>
      </c>
      <c r="W82" s="67">
        <f t="shared" ref="W82" si="1835">ROUND(V82*$H82,2)</f>
        <v>0</v>
      </c>
      <c r="X82" s="61">
        <f t="shared" ref="X82" si="1836">X81*$I82</f>
        <v>0</v>
      </c>
      <c r="Y82" s="67">
        <f t="shared" ref="Y82" si="1837">ROUND(X82*$H82,2)</f>
        <v>0</v>
      </c>
      <c r="Z82" s="61">
        <f t="shared" ref="Z82" si="1838">Z81*$I82</f>
        <v>0</v>
      </c>
      <c r="AA82" s="67">
        <f t="shared" ref="AA82" si="1839">ROUND(Z82*$H82,2)</f>
        <v>0</v>
      </c>
      <c r="AB82" s="61">
        <f t="shared" ref="AB82" si="1840">AB81*$I82</f>
        <v>0</v>
      </c>
      <c r="AC82" s="67">
        <f t="shared" ref="AC82" si="1841">ROUND(AB82*$H82,2)</f>
        <v>0</v>
      </c>
      <c r="AD82" s="61">
        <f t="shared" ref="AD82" si="1842">AD81*$I82</f>
        <v>0</v>
      </c>
      <c r="AE82" s="67">
        <f t="shared" ref="AE82" si="1843">ROUND(AD82*$H82,2)</f>
        <v>0</v>
      </c>
      <c r="AF82" s="61">
        <f t="shared" ref="AF82" si="1844">AF81*$I82</f>
        <v>0</v>
      </c>
      <c r="AG82" s="67">
        <f t="shared" ref="AG82" si="1845">ROUND(AF82*$H82,2)</f>
        <v>0</v>
      </c>
      <c r="AH82" s="61">
        <f t="shared" ref="AH82" si="1846">AH81*$I82</f>
        <v>0</v>
      </c>
      <c r="AI82" s="67">
        <f t="shared" ref="AI82" si="1847">ROUND(AH82*$H82,2)</f>
        <v>0</v>
      </c>
      <c r="AJ82" s="61">
        <f t="shared" ref="AJ82" si="1848">AJ81*$I82</f>
        <v>0</v>
      </c>
      <c r="AK82" s="67">
        <f t="shared" ref="AK82" si="1849">ROUND(AJ82*$H82,2)</f>
        <v>0</v>
      </c>
      <c r="AL82" s="61">
        <f t="shared" ref="AL82" si="1850">AL81*$I82</f>
        <v>0</v>
      </c>
      <c r="AM82" s="67">
        <f t="shared" ref="AM82" si="1851">ROUND(AL82*$H82,2)</f>
        <v>0</v>
      </c>
      <c r="AN82" s="61">
        <f t="shared" ref="AN82" si="1852">AN81*$I82</f>
        <v>0</v>
      </c>
      <c r="AO82" s="67">
        <f t="shared" ref="AO82" si="1853">ROUND(AN82*$H82,2)</f>
        <v>0</v>
      </c>
      <c r="AP82" s="61">
        <f t="shared" ref="AP82" si="1854">AP81*$I82</f>
        <v>0</v>
      </c>
      <c r="AQ82" s="67">
        <f t="shared" ref="AQ82" si="1855">ROUND(AP82*$H82,2)</f>
        <v>0</v>
      </c>
      <c r="AR82" s="61">
        <f t="shared" ref="AR82" si="1856">AR81*$I82</f>
        <v>0</v>
      </c>
      <c r="AS82" s="67">
        <f t="shared" ref="AS82" si="1857">ROUND(AR82*$H82,2)</f>
        <v>0</v>
      </c>
      <c r="AT82" s="61">
        <f t="shared" ref="AT82" si="1858">AT81*$I82</f>
        <v>0</v>
      </c>
      <c r="AU82" s="67">
        <f t="shared" ref="AU82" si="1859">ROUND(AT82*$H82,2)</f>
        <v>0</v>
      </c>
      <c r="AV82" s="61">
        <f t="shared" ref="AV82" si="1860">AV81*$I82</f>
        <v>0</v>
      </c>
      <c r="AW82" s="67">
        <f t="shared" ref="AW82" si="1861">ROUND(AV82*$H82,2)</f>
        <v>0</v>
      </c>
      <c r="AX82" s="61">
        <f t="shared" ref="AX82" si="1862">AX81*$I82</f>
        <v>0</v>
      </c>
      <c r="AY82" s="67">
        <f t="shared" ref="AY82" si="1863">ROUND(AX82*$H82,2)</f>
        <v>0</v>
      </c>
      <c r="AZ82" s="61">
        <f t="shared" ref="AZ82" si="1864">AZ81*$I82</f>
        <v>0</v>
      </c>
      <c r="BA82" s="67">
        <f t="shared" ref="BA82" si="1865">ROUND(AZ82*$H82,2)</f>
        <v>0</v>
      </c>
      <c r="BB82" s="61">
        <f t="shared" ref="BB82" si="1866">BB81*$I82</f>
        <v>0</v>
      </c>
      <c r="BC82" s="67">
        <f t="shared" ref="BC82" si="1867">ROUND(BB82*$H82,2)</f>
        <v>0</v>
      </c>
      <c r="BD82" s="61">
        <f t="shared" ref="BD82" si="1868">BD81*$I82</f>
        <v>0</v>
      </c>
      <c r="BE82" s="67">
        <f t="shared" ref="BE82" si="1869">ROUND(BD82*$H82,2)</f>
        <v>0</v>
      </c>
      <c r="BF82" s="61">
        <f t="shared" ref="BF82" si="1870">BF81*$I82</f>
        <v>0</v>
      </c>
      <c r="BG82" s="67">
        <f t="shared" ref="BG82" si="1871">ROUND(BF82*$H82,2)</f>
        <v>0</v>
      </c>
      <c r="BH82" s="61">
        <f t="shared" ref="BH82" si="1872">BH81*$I82</f>
        <v>0</v>
      </c>
      <c r="BI82" s="67">
        <f t="shared" ref="BI82" si="1873">ROUND(BH82*$H82,2)</f>
        <v>0</v>
      </c>
      <c r="BJ82" s="61">
        <f t="shared" ref="BJ82" si="1874">BJ81*$I82</f>
        <v>0</v>
      </c>
      <c r="BK82" s="67">
        <f t="shared" ref="BK82" si="1875">ROUND(BJ82*$H82,2)</f>
        <v>0</v>
      </c>
      <c r="BL82" s="61">
        <f t="shared" ref="BL82" si="1876">BL81*$I82</f>
        <v>0</v>
      </c>
      <c r="BM82" s="67">
        <f t="shared" ref="BM82" si="1877">ROUND(BL82*$H82,2)</f>
        <v>0</v>
      </c>
    </row>
    <row r="83" spans="1:65" s="47" customFormat="1" ht="30" x14ac:dyDescent="0.25">
      <c r="A83" s="48"/>
      <c r="B83" s="48"/>
      <c r="C83" s="48"/>
      <c r="D83" s="48"/>
      <c r="E83" s="48"/>
      <c r="F83" s="48"/>
      <c r="G83" s="48"/>
      <c r="H83" s="49"/>
      <c r="I83" s="50"/>
      <c r="J83" s="39"/>
      <c r="K83" s="51" t="str">
        <f>CONCATENATE($K$27,".14")</f>
        <v>3.14</v>
      </c>
      <c r="L83" s="52" t="s">
        <v>64</v>
      </c>
      <c r="M83" s="53" t="s">
        <v>44</v>
      </c>
      <c r="N83" s="54">
        <f>R83+T83+V83+X83+Z83+AB83+AD83+AF83+AH83+AJ83++AL83+AN83+AP83+AR83+AT83+AV83+AX83+AZ83+BB83+BD83+BF83+BH83+BJ83+BL83</f>
        <v>2002</v>
      </c>
      <c r="O83" s="54">
        <f>SUM(O84:O84)</f>
        <v>144.83000000000001</v>
      </c>
      <c r="P83" s="55">
        <f t="shared" si="300"/>
        <v>289949.65999999997</v>
      </c>
      <c r="Q83" s="39"/>
      <c r="R83" s="56">
        <f>ROUND(((2.5*1.5*2)*R120+(2.5*2*1.5)*R127+(4*4*3)*R134+(4.4+2.4+3)*R141+(R32+R34)*0.15)*(1+K448),0)</f>
        <v>2002</v>
      </c>
      <c r="S83" s="57">
        <f>ROUND(R83*$O83,2)</f>
        <v>289949.65999999997</v>
      </c>
      <c r="T83" s="56"/>
      <c r="U83" s="57">
        <f>ROUND(T83*$O83,2)</f>
        <v>0</v>
      </c>
      <c r="V83" s="56"/>
      <c r="W83" s="57">
        <f t="shared" ref="W83" si="1878">ROUND(V83*$O83,2)</f>
        <v>0</v>
      </c>
      <c r="X83" s="56"/>
      <c r="Y83" s="57">
        <f t="shared" ref="Y83" si="1879">ROUND(X83*$O83,2)</f>
        <v>0</v>
      </c>
      <c r="Z83" s="56"/>
      <c r="AA83" s="57">
        <f t="shared" ref="AA83" si="1880">ROUND(Z83*$O83,2)</f>
        <v>0</v>
      </c>
      <c r="AB83" s="56"/>
      <c r="AC83" s="57">
        <f t="shared" ref="AC83" si="1881">ROUND(AB83*$O83,2)</f>
        <v>0</v>
      </c>
      <c r="AD83" s="56"/>
      <c r="AE83" s="57">
        <f t="shared" ref="AE83" si="1882">ROUND(AD83*$O83,2)</f>
        <v>0</v>
      </c>
      <c r="AF83" s="56"/>
      <c r="AG83" s="57">
        <f t="shared" ref="AG83" si="1883">ROUND(AF83*$O83,2)</f>
        <v>0</v>
      </c>
      <c r="AH83" s="56"/>
      <c r="AI83" s="57">
        <f t="shared" ref="AI83" si="1884">ROUND(AH83*$O83,2)</f>
        <v>0</v>
      </c>
      <c r="AJ83" s="56"/>
      <c r="AK83" s="57">
        <f t="shared" ref="AK83" si="1885">ROUND(AJ83*$O83,2)</f>
        <v>0</v>
      </c>
      <c r="AL83" s="56"/>
      <c r="AM83" s="57">
        <f t="shared" ref="AM83" si="1886">ROUND(AL83*$O83,2)</f>
        <v>0</v>
      </c>
      <c r="AN83" s="56"/>
      <c r="AO83" s="57">
        <f t="shared" ref="AO83" si="1887">ROUND(AN83*$O83,2)</f>
        <v>0</v>
      </c>
      <c r="AP83" s="56"/>
      <c r="AQ83" s="57">
        <f t="shared" ref="AQ83" si="1888">ROUND(AP83*$O83,2)</f>
        <v>0</v>
      </c>
      <c r="AR83" s="56"/>
      <c r="AS83" s="57">
        <f t="shared" ref="AS83" si="1889">ROUND(AR83*$O83,2)</f>
        <v>0</v>
      </c>
      <c r="AT83" s="56"/>
      <c r="AU83" s="57">
        <f t="shared" ref="AU83" si="1890">ROUND(AT83*$O83,2)</f>
        <v>0</v>
      </c>
      <c r="AV83" s="56"/>
      <c r="AW83" s="57">
        <f t="shared" ref="AW83" si="1891">ROUND(AV83*$O83,2)</f>
        <v>0</v>
      </c>
      <c r="AX83" s="56"/>
      <c r="AY83" s="57">
        <f t="shared" ref="AY83" si="1892">ROUND(AX83*$O83,2)</f>
        <v>0</v>
      </c>
      <c r="AZ83" s="56"/>
      <c r="BA83" s="57">
        <f t="shared" ref="BA83" si="1893">ROUND(AZ83*$O83,2)</f>
        <v>0</v>
      </c>
      <c r="BB83" s="56"/>
      <c r="BC83" s="57">
        <f t="shared" ref="BC83" si="1894">ROUND(BB83*$O83,2)</f>
        <v>0</v>
      </c>
      <c r="BD83" s="56"/>
      <c r="BE83" s="57">
        <f t="shared" ref="BE83" si="1895">ROUND(BD83*$O83,2)</f>
        <v>0</v>
      </c>
      <c r="BF83" s="56"/>
      <c r="BG83" s="57">
        <f t="shared" ref="BG83" si="1896">ROUND(BF83*$O83,2)</f>
        <v>0</v>
      </c>
      <c r="BH83" s="56"/>
      <c r="BI83" s="57">
        <f t="shared" ref="BI83" si="1897">ROUND(BH83*$O83,2)</f>
        <v>0</v>
      </c>
      <c r="BJ83" s="56"/>
      <c r="BK83" s="57">
        <f t="shared" ref="BK83" si="1898">ROUND(BJ83*$O83,2)</f>
        <v>0</v>
      </c>
      <c r="BL83" s="56"/>
      <c r="BM83" s="57">
        <f t="shared" ref="BM83" si="1899">ROUND(BL83*$O83,2)</f>
        <v>0</v>
      </c>
    </row>
    <row r="84" spans="1:65" s="47" customFormat="1" ht="30" x14ac:dyDescent="0.25">
      <c r="A84" s="58" t="s">
        <v>22</v>
      </c>
      <c r="B84" s="71" t="s">
        <v>23</v>
      </c>
      <c r="C84" s="71">
        <v>70190145</v>
      </c>
      <c r="D84" s="60" cm="1">
        <f t="array" ref="D84">_xlfn.IFS($B84="SAB_OSE_SET23",$A$440,$B84="SAB_EPSA_SET23",$A$442,$B84="SAB_INS_SET23",$A$444,$B84="SIU_INF_JUL23",$A$446,$B84="SIU_ED_JUL23",$A$447,$B84="DER_JUN23",$A$448,$B84="CDHU_AGO23",$A$449,$B84="SIN_SV_SET23",$A$450,$B84="SIN_INS_SET23",$A$451,$B84="COTAÇÃO",0)</f>
        <v>0.28000000000000003</v>
      </c>
      <c r="E84" s="60" cm="1">
        <f t="array" ref="E84">_xlfn.IFS($B84="SAB_OSE_SET23",$A$441,$B84="SAB_EPSA_SET23",$A$443,$B84="SAB_INS_SET23",$A$445,$B84="SIU_INF_JUL23",0,$B84="SIU_ED_JUL23",0,$B84="DER_JUN23",0,$B84="CDHU_AGO23",0,$B84="SIN_SV_SET23",0,$B84="SIN_INS_SET23",0,$B84="COTAÇÃO",0)</f>
        <v>1.72</v>
      </c>
      <c r="F84" s="60" cm="1">
        <f t="array" ref="F84">_xlfn.IFS($B84="SAB_OSE_SET23",0,$B84="SAB_EPSA_SET23",0,AND($B84="SAB_INS_SET23",$A84="MAT")=TRUE,$A$454,AND($B84="SAB_INS_SET23",$A84&lt;&gt;"MAT")=TRUE,$A$453,AND($B84="SIU_INF_JUL23",$A84="MAT")=TRUE,$A$454,AND($B84="SIU_INF_JUL23",$A84&lt;&gt;"MAT")=TRUE,$A$453,AND($B84="SIU_ED_JUL23",$A84="MAT")=TRUE,$A$454,AND($B84="SIU_ED_JUL23",$A84&lt;&gt;"MAT")=TRUE,$A$453,$B84="DER_JUN23",0,$B84="CDHU_AGO23",0,AND($B84="SIN_SV_SET23",$A84="MAT")=TRUE,$A$454,AND($B84="SIN_SV_SET23",$A84&lt;&gt;"MAT")=TRUE,$A$453,AND($B84="SIN_INS_SET23",$A84="MAT")=TRUE,$A$454,AND($B84="SIN_INS_SET23",$A84&lt;&gt;"MAT")=TRUE,$A$453,AND($B84="COTAÇÃO",$A84="MAT")=TRUE,$A$454,AND($B84="COTAÇÃO",$A84&lt;&gt;"MAT")=TRUE,$A$453)</f>
        <v>0</v>
      </c>
      <c r="G84" s="60" cm="1">
        <f t="array" ref="G84">_xlfn.IFS($B84="SAB_OSE_SET23",0,$B84="SAB_EPSA_SET23",0,AND($B84="SAB_INS_SET23",$A84="MO")=TRUE,$A$455,AND($B84="SAB_INS_SET23",$A84&lt;&gt;"MO")=TRUE,0,AND($B84="SIU_INF_JUL23",$A84="MO")=TRUE,$A$455,AND($B84="SIU_INF_JUL23",$A84&lt;&gt;"MO")=TRUE,0,AND($B84="SIU_ED_JUL23",$A84="MO")=TRUE,$A$455,AND($B84="SIU_ED_JUL23",$A84&lt;&gt;"MO")=TRUE,0,$B84="DER_JUN23",0,$B84="CDHU_AGO23",0,AND($B84="SIN_SV_SET23",$A84="MO")=TRUE,$A$455,AND($B84="SIN_SV_SET23",$A84&lt;&gt;"MO")=TRUE,0,AND($B84="SIN_INS_SET23",$A84="MO")=TRUE,$A$455,AND($B84="SIN_INS_SET23",$A84&lt;&gt;"MO")=TRUE,0,AND($B84="COTAÇÃO",$A84="MO")=TRUE,$A$455,AND($B84="COTAÇÃO",$A84&lt;&gt;"MO")=TRUE,0)</f>
        <v>0</v>
      </c>
      <c r="H84" s="61" cm="1">
        <f t="array" ref="H84">ROUND(_xlfn.IFS(B84="SAB_OSE_SET23",VLOOKUP(C84,[12]SAB_OSE_SET23!A:N,7,FALSE),B84="SAB_EPSA_SET23",VLOOKUP(C84,[12]SAB_EPSA_SET23!A:F,4,FALSE),B84="SAB_INS_SET23",VLOOKUP(C84,[12]SAB_INS_SET23!A:F,4,FALSE),B84="SIU_INF_JUL23",VLOOKUP(C84,[12]SIU_INF_JUL23!A:F,4,FALSE),B84="SIU_ED_JUL23",VLOOKUP(C84,[12]SIU_ED_JUL23!A:F,4,FALSE),B84="SIU_INS_JUL23",VLOOKUP(C84,[12]SIU_INS_JUL23!A:F,4,FALSE),B84="DER_JUN23",VLOOKUP(C84,[12]DER_JUN23!A:F,4,FALSE),B84="CDHU_AGO23",VLOOKUP(C84,[12]CDHU_AGO23!A:F,4,FALSE),B84="DNIT_SV_JUL23",VLOOKUP(C84,[12]DNIT_SV_JUL23!A:F,4,FALSE),B84="DNIT_MAT_JUL23",VLOOKUP(C84,[12]DNIT_MAT_JUL23!A:F,4,FALSE),B84="SIN_SV_SET23",VLOOKUP(C84,[12]SIN_SV_SET23!G:L,5,FALSE),B84="SIN_INS_SET23",VLOOKUP(C84,[12]SIN_INS_SET23!A:F,5,FALSE),B84="COTAÇÃO",VLOOKUP(C84,[12]COTAÇÃO!$B:$G,6,FALSE))*(1+F84)*(1+G84),2)</f>
        <v>144.83000000000001</v>
      </c>
      <c r="I84" s="62">
        <v>1</v>
      </c>
      <c r="J84" s="39"/>
      <c r="K84" s="63"/>
      <c r="L84" s="64" t="str" cm="1">
        <f t="array" ref="L84">_xlfn.IFS(B84="SAB_OSE_SET23",VLOOKUP(C84,[12]SAB_OSE_SET23!A:N,5,FALSE),B84="SAB_EPSA_SET23",VLOOKUP(C84,[12]SAB_EPSA_SET23!A:F,2,FALSE),B84="SAB_INS_SET23",VLOOKUP(C84,[12]SAB_INS_SET23!A:F,2,FALSE),B84="SIU_INF_JUL23",VLOOKUP(C84,[12]SIU_INF_JUL23!A:F,2,FALSE),B84="SIU_ED_JUL23",VLOOKUP(C84,[12]SIU_ED_JUL23!A:F,2,FALSE),B84="SIU_INS_JUL23",VLOOKUP(C84,[12]SIU_INS_JUL23!A:F,2,FALSE),B84="DER_JUN23",VLOOKUP(C84,[12]DER_JUN23!A:F,2,FALSE),B84="CDHU_AGO23",VLOOKUP(C84,[12]CDHU_AGO23!A:F,2,FALSE),B84="DNIT_SV_JUL23",VLOOKUP(C84,[12]DNIT_SV_JUL23!A:F,2,FALSE),B84="DNIT_MAT_JUL23",VLOOKUP(C84,[12]DNIT_MAT_JUL23!A:F,2,FALSE),B84="SIN_SV_SET23",VLOOKUP(C84,[12]SIN_SV_SET23!G:L,2,FALSE),B84="SIN_INS_SET23",VLOOKUP(C84,[12]SIN_INS_SET23!A:F,2,FALSE),B84="COTAÇÃO",VLOOKUP(C84,[12]COTAÇÃO!$B:$G,3,FALSE))</f>
        <v>REMOÇÃO ENTULHO INCLUSIVE A CARGA, TRANSPORTE E DESCARGA EM BOTA FORA A QQ DISTÂNCIA</v>
      </c>
      <c r="M84" s="65" t="str" cm="1">
        <f t="array" ref="M84">_xlfn.IFS(B84="SAB_OSE_SET23",VLOOKUP(C84,[12]SAB_OSE_SET23!A:N,6,FALSE),B84="SAB_EPSA_SET23",VLOOKUP(C84,[12]SAB_EPSA_SET23!A:F,3,FALSE),B84="SAB_INS_SET23",VLOOKUP(C84,[12]SAB_INS_SET23!A:F,3,FALSE),B84="SIU_INF_JUL23",VLOOKUP(C84,[12]SIU_INF_JUL23!A:F,3,FALSE),B84="SIU_ED_JUL23",VLOOKUP(C84,[12]SIU_ED_JUL23!A:F,3,FALSE),B84="SIU_INS_JUL23",VLOOKUP(C84,[12]SIU_INS_JUL23!A:F,3,FALSE),B84="DER_JUN23",VLOOKUP(C84,[12]DER_JUN23!A:F,3,FALSE),B84="CDHU_AGO23",VLOOKUP(C84,[12]CDHU_AGO23!A:F,3,FALSE),B84="DNIT_SV_JUL23",VLOOKUP(C84,[12]DNIT_SV_JUL23!A:F,3,FALSE),B84="DNIT_MAT_JUL23",VLOOKUP(C84,[12]DNIT_MAT_JUL23!A:F,3,FALSE),B84="SIN_SV_SET23",VLOOKUP(C84,[12]SIN_SV_SET23!G:L,3,FALSE),B84="SIN_INS_SET23",VLOOKUP(C84,[12]SIN_INS_SET23!A:F,3,FALSE),B84="COTAÇÃO",VLOOKUP(C84,[12]COTAÇÃO!$B:$G,4,FALSE))</f>
        <v>M3</v>
      </c>
      <c r="N84" s="66">
        <f t="shared" ref="N84" si="1900">R84+T84+V84+X84+Z84+AB84+AD84+AF84+AH84+AJ84++AL84+AN84+AP84+AR84+AT84+AV84+AX84+AZ84+BB84+BD84+BF84+BH84+BJ84+BL84</f>
        <v>2002</v>
      </c>
      <c r="O84" s="66">
        <f t="shared" ref="O84" si="1901">ROUND(H84*I84,2)</f>
        <v>144.83000000000001</v>
      </c>
      <c r="P84" s="67">
        <f t="shared" si="300"/>
        <v>0</v>
      </c>
      <c r="Q84" s="68"/>
      <c r="R84" s="61">
        <f>R83*$I84</f>
        <v>2002</v>
      </c>
      <c r="S84" s="67"/>
      <c r="T84" s="61">
        <f t="shared" ref="T84" si="1902">T83*$I84</f>
        <v>0</v>
      </c>
      <c r="U84" s="67">
        <f t="shared" ref="U84" si="1903">ROUND(T84*$H84,2)</f>
        <v>0</v>
      </c>
      <c r="V84" s="61">
        <f t="shared" ref="V84" si="1904">V83*$I84</f>
        <v>0</v>
      </c>
      <c r="W84" s="67">
        <f t="shared" ref="W84" si="1905">ROUND(V84*$H84,2)</f>
        <v>0</v>
      </c>
      <c r="X84" s="61">
        <f t="shared" ref="X84" si="1906">X83*$I84</f>
        <v>0</v>
      </c>
      <c r="Y84" s="67">
        <f t="shared" ref="Y84" si="1907">ROUND(X84*$H84,2)</f>
        <v>0</v>
      </c>
      <c r="Z84" s="61">
        <f t="shared" ref="Z84" si="1908">Z83*$I84</f>
        <v>0</v>
      </c>
      <c r="AA84" s="67">
        <f t="shared" ref="AA84" si="1909">ROUND(Z84*$H84,2)</f>
        <v>0</v>
      </c>
      <c r="AB84" s="61">
        <f t="shared" ref="AB84" si="1910">AB83*$I84</f>
        <v>0</v>
      </c>
      <c r="AC84" s="67">
        <f t="shared" ref="AC84" si="1911">ROUND(AB84*$H84,2)</f>
        <v>0</v>
      </c>
      <c r="AD84" s="61">
        <f t="shared" ref="AD84" si="1912">AD83*$I84</f>
        <v>0</v>
      </c>
      <c r="AE84" s="67">
        <f t="shared" ref="AE84" si="1913">ROUND(AD84*$H84,2)</f>
        <v>0</v>
      </c>
      <c r="AF84" s="61">
        <f t="shared" ref="AF84" si="1914">AF83*$I84</f>
        <v>0</v>
      </c>
      <c r="AG84" s="67">
        <f t="shared" ref="AG84" si="1915">ROUND(AF84*$H84,2)</f>
        <v>0</v>
      </c>
      <c r="AH84" s="61">
        <f t="shared" ref="AH84" si="1916">AH83*$I84</f>
        <v>0</v>
      </c>
      <c r="AI84" s="67">
        <f t="shared" ref="AI84" si="1917">ROUND(AH84*$H84,2)</f>
        <v>0</v>
      </c>
      <c r="AJ84" s="61">
        <f t="shared" ref="AJ84" si="1918">AJ83*$I84</f>
        <v>0</v>
      </c>
      <c r="AK84" s="67">
        <f t="shared" ref="AK84" si="1919">ROUND(AJ84*$H84,2)</f>
        <v>0</v>
      </c>
      <c r="AL84" s="61">
        <f t="shared" ref="AL84" si="1920">AL83*$I84</f>
        <v>0</v>
      </c>
      <c r="AM84" s="67">
        <f t="shared" ref="AM84" si="1921">ROUND(AL84*$H84,2)</f>
        <v>0</v>
      </c>
      <c r="AN84" s="61">
        <f t="shared" ref="AN84" si="1922">AN83*$I84</f>
        <v>0</v>
      </c>
      <c r="AO84" s="67">
        <f t="shared" ref="AO84" si="1923">ROUND(AN84*$H84,2)</f>
        <v>0</v>
      </c>
      <c r="AP84" s="61">
        <f t="shared" ref="AP84" si="1924">AP83*$I84</f>
        <v>0</v>
      </c>
      <c r="AQ84" s="67">
        <f t="shared" ref="AQ84" si="1925">ROUND(AP84*$H84,2)</f>
        <v>0</v>
      </c>
      <c r="AR84" s="61">
        <f t="shared" ref="AR84" si="1926">AR83*$I84</f>
        <v>0</v>
      </c>
      <c r="AS84" s="67">
        <f t="shared" ref="AS84" si="1927">ROUND(AR84*$H84,2)</f>
        <v>0</v>
      </c>
      <c r="AT84" s="61">
        <f t="shared" ref="AT84" si="1928">AT83*$I84</f>
        <v>0</v>
      </c>
      <c r="AU84" s="67">
        <f t="shared" ref="AU84" si="1929">ROUND(AT84*$H84,2)</f>
        <v>0</v>
      </c>
      <c r="AV84" s="61">
        <f t="shared" ref="AV84" si="1930">AV83*$I84</f>
        <v>0</v>
      </c>
      <c r="AW84" s="67">
        <f t="shared" ref="AW84" si="1931">ROUND(AV84*$H84,2)</f>
        <v>0</v>
      </c>
      <c r="AX84" s="61">
        <f t="shared" ref="AX84" si="1932">AX83*$I84</f>
        <v>0</v>
      </c>
      <c r="AY84" s="67">
        <f t="shared" ref="AY84" si="1933">ROUND(AX84*$H84,2)</f>
        <v>0</v>
      </c>
      <c r="AZ84" s="61">
        <f t="shared" ref="AZ84" si="1934">AZ83*$I84</f>
        <v>0</v>
      </c>
      <c r="BA84" s="67">
        <f t="shared" ref="BA84" si="1935">ROUND(AZ84*$H84,2)</f>
        <v>0</v>
      </c>
      <c r="BB84" s="61">
        <f t="shared" ref="BB84" si="1936">BB83*$I84</f>
        <v>0</v>
      </c>
      <c r="BC84" s="67">
        <f t="shared" ref="BC84" si="1937">ROUND(BB84*$H84,2)</f>
        <v>0</v>
      </c>
      <c r="BD84" s="61">
        <f t="shared" ref="BD84" si="1938">BD83*$I84</f>
        <v>0</v>
      </c>
      <c r="BE84" s="67">
        <f t="shared" ref="BE84" si="1939">ROUND(BD84*$H84,2)</f>
        <v>0</v>
      </c>
      <c r="BF84" s="61">
        <f t="shared" ref="BF84" si="1940">BF83*$I84</f>
        <v>0</v>
      </c>
      <c r="BG84" s="67">
        <f t="shared" ref="BG84" si="1941">ROUND(BF84*$H84,2)</f>
        <v>0</v>
      </c>
      <c r="BH84" s="61">
        <f t="shared" ref="BH84" si="1942">BH83*$I84</f>
        <v>0</v>
      </c>
      <c r="BI84" s="67">
        <f t="shared" ref="BI84" si="1943">ROUND(BH84*$H84,2)</f>
        <v>0</v>
      </c>
      <c r="BJ84" s="61">
        <f t="shared" ref="BJ84" si="1944">BJ83*$I84</f>
        <v>0</v>
      </c>
      <c r="BK84" s="67">
        <f t="shared" ref="BK84" si="1945">ROUND(BJ84*$H84,2)</f>
        <v>0</v>
      </c>
      <c r="BL84" s="61">
        <f t="shared" ref="BL84" si="1946">BL83*$I84</f>
        <v>0</v>
      </c>
      <c r="BM84" s="67">
        <f t="shared" ref="BM84" si="1947">ROUND(BL84*$H84,2)</f>
        <v>0</v>
      </c>
    </row>
    <row r="85" spans="1:65" s="47" customFormat="1" x14ac:dyDescent="0.25">
      <c r="A85" s="48"/>
      <c r="B85" s="72"/>
      <c r="C85" s="72"/>
      <c r="D85" s="72"/>
      <c r="E85" s="72"/>
      <c r="F85" s="72"/>
      <c r="G85" s="72"/>
      <c r="H85" s="49"/>
      <c r="I85" s="50"/>
      <c r="J85" s="39"/>
      <c r="K85" s="51" t="str">
        <f>CONCATENATE($K$27,".15")</f>
        <v>3.15</v>
      </c>
      <c r="L85" s="52" t="s">
        <v>65</v>
      </c>
      <c r="M85" s="53" t="s">
        <v>41</v>
      </c>
      <c r="N85" s="54">
        <f>R85+T85+V85+X85+Z85+AB85+AD85+AF85+AH85+AJ85++AL85+AN85+AP85+AR85+AT85+AV85+AX85+AZ85+BB85+BD85+BF85+BH85+BJ85+BL85</f>
        <v>6738</v>
      </c>
      <c r="O85" s="54">
        <f>SUM(O86:O86)</f>
        <v>11.84</v>
      </c>
      <c r="P85" s="55">
        <f t="shared" si="300"/>
        <v>79777.919999999998</v>
      </c>
      <c r="Q85" s="39"/>
      <c r="R85" s="56">
        <f>ROUND((K450*K446+K451*K445)*(1+K448),0)</f>
        <v>6738</v>
      </c>
      <c r="S85" s="57">
        <f>ROUND(R85*$O85,2)</f>
        <v>79777.919999999998</v>
      </c>
      <c r="T85" s="56"/>
      <c r="U85" s="57">
        <f>ROUND(T85*$O85,2)</f>
        <v>0</v>
      </c>
      <c r="V85" s="56"/>
      <c r="W85" s="57">
        <f t="shared" ref="W85" si="1948">ROUND(V85*$O85,2)</f>
        <v>0</v>
      </c>
      <c r="X85" s="56"/>
      <c r="Y85" s="57">
        <f t="shared" ref="Y85" si="1949">ROUND(X85*$O85,2)</f>
        <v>0</v>
      </c>
      <c r="Z85" s="56"/>
      <c r="AA85" s="57">
        <f t="shared" ref="AA85" si="1950">ROUND(Z85*$O85,2)</f>
        <v>0</v>
      </c>
      <c r="AB85" s="56"/>
      <c r="AC85" s="57">
        <f t="shared" ref="AC85" si="1951">ROUND(AB85*$O85,2)</f>
        <v>0</v>
      </c>
      <c r="AD85" s="56"/>
      <c r="AE85" s="57">
        <f t="shared" ref="AE85" si="1952">ROUND(AD85*$O85,2)</f>
        <v>0</v>
      </c>
      <c r="AF85" s="56"/>
      <c r="AG85" s="57">
        <f t="shared" ref="AG85" si="1953">ROUND(AF85*$O85,2)</f>
        <v>0</v>
      </c>
      <c r="AH85" s="56"/>
      <c r="AI85" s="57">
        <f t="shared" ref="AI85" si="1954">ROUND(AH85*$O85,2)</f>
        <v>0</v>
      </c>
      <c r="AJ85" s="56"/>
      <c r="AK85" s="57">
        <f t="shared" ref="AK85" si="1955">ROUND(AJ85*$O85,2)</f>
        <v>0</v>
      </c>
      <c r="AL85" s="56"/>
      <c r="AM85" s="57">
        <f t="shared" ref="AM85" si="1956">ROUND(AL85*$O85,2)</f>
        <v>0</v>
      </c>
      <c r="AN85" s="56"/>
      <c r="AO85" s="57">
        <f t="shared" ref="AO85" si="1957">ROUND(AN85*$O85,2)</f>
        <v>0</v>
      </c>
      <c r="AP85" s="56"/>
      <c r="AQ85" s="57">
        <f t="shared" ref="AQ85" si="1958">ROUND(AP85*$O85,2)</f>
        <v>0</v>
      </c>
      <c r="AR85" s="56"/>
      <c r="AS85" s="57">
        <f t="shared" ref="AS85" si="1959">ROUND(AR85*$O85,2)</f>
        <v>0</v>
      </c>
      <c r="AT85" s="56"/>
      <c r="AU85" s="57">
        <f t="shared" ref="AU85" si="1960">ROUND(AT85*$O85,2)</f>
        <v>0</v>
      </c>
      <c r="AV85" s="56"/>
      <c r="AW85" s="57">
        <f t="shared" ref="AW85" si="1961">ROUND(AV85*$O85,2)</f>
        <v>0</v>
      </c>
      <c r="AX85" s="56"/>
      <c r="AY85" s="57">
        <f t="shared" ref="AY85" si="1962">ROUND(AX85*$O85,2)</f>
        <v>0</v>
      </c>
      <c r="AZ85" s="56"/>
      <c r="BA85" s="57">
        <f t="shared" ref="BA85" si="1963">ROUND(AZ85*$O85,2)</f>
        <v>0</v>
      </c>
      <c r="BB85" s="56"/>
      <c r="BC85" s="57">
        <f t="shared" ref="BC85" si="1964">ROUND(BB85*$O85,2)</f>
        <v>0</v>
      </c>
      <c r="BD85" s="56"/>
      <c r="BE85" s="57">
        <f t="shared" ref="BE85" si="1965">ROUND(BD85*$O85,2)</f>
        <v>0</v>
      </c>
      <c r="BF85" s="56"/>
      <c r="BG85" s="57">
        <f t="shared" ref="BG85" si="1966">ROUND(BF85*$O85,2)</f>
        <v>0</v>
      </c>
      <c r="BH85" s="56"/>
      <c r="BI85" s="57">
        <f t="shared" ref="BI85" si="1967">ROUND(BH85*$O85,2)</f>
        <v>0</v>
      </c>
      <c r="BJ85" s="56"/>
      <c r="BK85" s="57">
        <f t="shared" ref="BK85" si="1968">ROUND(BJ85*$O85,2)</f>
        <v>0</v>
      </c>
      <c r="BL85" s="56"/>
      <c r="BM85" s="57">
        <f t="shared" ref="BM85" si="1969">ROUND(BL85*$O85,2)</f>
        <v>0</v>
      </c>
    </row>
    <row r="86" spans="1:65" s="47" customFormat="1" x14ac:dyDescent="0.25">
      <c r="A86" s="58" t="s">
        <v>22</v>
      </c>
      <c r="B86" s="71" t="s">
        <v>23</v>
      </c>
      <c r="C86" s="71">
        <v>70190144</v>
      </c>
      <c r="D86" s="60" cm="1">
        <f t="array" ref="D86">_xlfn.IFS($B86="SAB_OSE_SET23",$A$440,$B86="SAB_EPSA_SET23",$A$442,$B86="SAB_INS_SET23",$A$444,$B86="SIU_INF_JUL23",$A$446,$B86="SIU_ED_JUL23",$A$447,$B86="DER_JUN23",$A$448,$B86="CDHU_AGO23",$A$449,$B86="SIN_SV_SET23",$A$450,$B86="SIN_INS_SET23",$A$451,$B86="COTAÇÃO",0)</f>
        <v>0.28000000000000003</v>
      </c>
      <c r="E86" s="60" cm="1">
        <f t="array" ref="E86">_xlfn.IFS($B86="SAB_OSE_SET23",$A$441,$B86="SAB_EPSA_SET23",$A$443,$B86="SAB_INS_SET23",$A$445,$B86="SIU_INF_JUL23",0,$B86="SIU_ED_JUL23",0,$B86="DER_JUN23",0,$B86="CDHU_AGO23",0,$B86="SIN_SV_SET23",0,$B86="SIN_INS_SET23",0,$B86="COTAÇÃO",0)</f>
        <v>1.72</v>
      </c>
      <c r="F86" s="60" cm="1">
        <f t="array" ref="F86">_xlfn.IFS($B86="SAB_OSE_SET23",0,$B86="SAB_EPSA_SET23",0,AND($B86="SAB_INS_SET23",$A86="MAT")=TRUE,$A$454,AND($B86="SAB_INS_SET23",$A86&lt;&gt;"MAT")=TRUE,$A$453,AND($B86="SIU_INF_JUL23",$A86="MAT")=TRUE,$A$454,AND($B86="SIU_INF_JUL23",$A86&lt;&gt;"MAT")=TRUE,$A$453,AND($B86="SIU_ED_JUL23",$A86="MAT")=TRUE,$A$454,AND($B86="SIU_ED_JUL23",$A86&lt;&gt;"MAT")=TRUE,$A$453,$B86="DER_JUN23",0,$B86="CDHU_AGO23",0,AND($B86="SIN_SV_SET23",$A86="MAT")=TRUE,$A$454,AND($B86="SIN_SV_SET23",$A86&lt;&gt;"MAT")=TRUE,$A$453,AND($B86="SIN_INS_SET23",$A86="MAT")=TRUE,$A$454,AND($B86="SIN_INS_SET23",$A86&lt;&gt;"MAT")=TRUE,$A$453,AND($B86="COTAÇÃO",$A86="MAT")=TRUE,$A$454,AND($B86="COTAÇÃO",$A86&lt;&gt;"MAT")=TRUE,$A$453)</f>
        <v>0</v>
      </c>
      <c r="G86" s="60" cm="1">
        <f t="array" ref="G86">_xlfn.IFS($B86="SAB_OSE_SET23",0,$B86="SAB_EPSA_SET23",0,AND($B86="SAB_INS_SET23",$A86="MO")=TRUE,$A$455,AND($B86="SAB_INS_SET23",$A86&lt;&gt;"MO")=TRUE,0,AND($B86="SIU_INF_JUL23",$A86="MO")=TRUE,$A$455,AND($B86="SIU_INF_JUL23",$A86&lt;&gt;"MO")=TRUE,0,AND($B86="SIU_ED_JUL23",$A86="MO")=TRUE,$A$455,AND($B86="SIU_ED_JUL23",$A86&lt;&gt;"MO")=TRUE,0,$B86="DER_JUN23",0,$B86="CDHU_AGO23",0,AND($B86="SIN_SV_SET23",$A86="MO")=TRUE,$A$455,AND($B86="SIN_SV_SET23",$A86&lt;&gt;"MO")=TRUE,0,AND($B86="SIN_INS_SET23",$A86="MO")=TRUE,$A$455,AND($B86="SIN_INS_SET23",$A86&lt;&gt;"MO")=TRUE,0,AND($B86="COTAÇÃO",$A86="MO")=TRUE,$A$455,AND($B86="COTAÇÃO",$A86&lt;&gt;"MO")=TRUE,0)</f>
        <v>0</v>
      </c>
      <c r="H86" s="61" cm="1">
        <f t="array" ref="H86">ROUND(_xlfn.IFS(B86="SAB_OSE_SET23",VLOOKUP(C86,[12]SAB_OSE_SET23!A:N,7,FALSE),B86="SAB_EPSA_SET23",VLOOKUP(C86,[12]SAB_EPSA_SET23!A:F,4,FALSE),B86="SAB_INS_SET23",VLOOKUP(C86,[12]SAB_INS_SET23!A:F,4,FALSE),B86="SIU_INF_JUL23",VLOOKUP(C86,[12]SIU_INF_JUL23!A:F,4,FALSE),B86="SIU_ED_JUL23",VLOOKUP(C86,[12]SIU_ED_JUL23!A:F,4,FALSE),B86="SIU_INS_JUL23",VLOOKUP(C86,[12]SIU_INS_JUL23!A:F,4,FALSE),B86="DER_JUN23",VLOOKUP(C86,[12]DER_JUN23!A:F,4,FALSE),B86="CDHU_AGO23",VLOOKUP(C86,[12]CDHU_AGO23!A:F,4,FALSE),B86="DNIT_SV_JUL23",VLOOKUP(C86,[12]DNIT_SV_JUL23!A:F,4,FALSE),B86="DNIT_MAT_JUL23",VLOOKUP(C86,[12]DNIT_MAT_JUL23!A:F,4,FALSE),B86="SIN_SV_SET23",VLOOKUP(C86,[12]SIN_SV_SET23!G:L,5,FALSE),B86="SIN_INS_SET23",VLOOKUP(C86,[12]SIN_INS_SET23!A:F,5,FALSE),B86="COTAÇÃO",VLOOKUP(C86,[12]COTAÇÃO!$B:$G,6,FALSE))*(1+F86)*(1+G86),2)</f>
        <v>11.84</v>
      </c>
      <c r="I86" s="62">
        <v>1</v>
      </c>
      <c r="J86" s="39"/>
      <c r="K86" s="63"/>
      <c r="L86" s="64" t="str" cm="1">
        <f t="array" ref="L86">_xlfn.IFS(B86="SAB_OSE_SET23",VLOOKUP(C86,[12]SAB_OSE_SET23!A:N,5,FALSE),B86="SAB_EPSA_SET23",VLOOKUP(C86,[12]SAB_EPSA_SET23!A:F,2,FALSE),B86="SAB_INS_SET23",VLOOKUP(C86,[12]SAB_INS_SET23!A:F,2,FALSE),B86="SIU_INF_JUL23",VLOOKUP(C86,[12]SIU_INF_JUL23!A:F,2,FALSE),B86="SIU_ED_JUL23",VLOOKUP(C86,[12]SIU_ED_JUL23!A:F,2,FALSE),B86="SIU_INS_JUL23",VLOOKUP(C86,[12]SIU_INS_JUL23!A:F,2,FALSE),B86="DER_JUN23",VLOOKUP(C86,[12]DER_JUN23!A:F,2,FALSE),B86="CDHU_AGO23",VLOOKUP(C86,[12]CDHU_AGO23!A:F,2,FALSE),B86="DNIT_SV_JUL23",VLOOKUP(C86,[12]DNIT_SV_JUL23!A:F,2,FALSE),B86="DNIT_MAT_JUL23",VLOOKUP(C86,[12]DNIT_MAT_JUL23!A:F,2,FALSE),B86="SIN_SV_SET23",VLOOKUP(C86,[12]SIN_SV_SET23!G:L,2,FALSE),B86="SIN_INS_SET23",VLOOKUP(C86,[12]SIN_INS_SET23!A:F,2,FALSE),B86="COTAÇÃO",VLOOKUP(C86,[12]COTAÇÃO!$B:$G,3,FALSE))</f>
        <v>LIMPEZA DA OBRA</v>
      </c>
      <c r="M86" s="65" t="str" cm="1">
        <f t="array" ref="M86">_xlfn.IFS(B86="SAB_OSE_SET23",VLOOKUP(C86,[12]SAB_OSE_SET23!A:N,6,FALSE),B86="SAB_EPSA_SET23",VLOOKUP(C86,[12]SAB_EPSA_SET23!A:F,3,FALSE),B86="SAB_INS_SET23",VLOOKUP(C86,[12]SAB_INS_SET23!A:F,3,FALSE),B86="SIU_INF_JUL23",VLOOKUP(C86,[12]SIU_INF_JUL23!A:F,3,FALSE),B86="SIU_ED_JUL23",VLOOKUP(C86,[12]SIU_ED_JUL23!A:F,3,FALSE),B86="SIU_INS_JUL23",VLOOKUP(C86,[12]SIU_INS_JUL23!A:F,3,FALSE),B86="DER_JUN23",VLOOKUP(C86,[12]DER_JUN23!A:F,3,FALSE),B86="CDHU_AGO23",VLOOKUP(C86,[12]CDHU_AGO23!A:F,3,FALSE),B86="DNIT_SV_JUL23",VLOOKUP(C86,[12]DNIT_SV_JUL23!A:F,3,FALSE),B86="DNIT_MAT_JUL23",VLOOKUP(C86,[12]DNIT_MAT_JUL23!A:F,3,FALSE),B86="SIN_SV_SET23",VLOOKUP(C86,[12]SIN_SV_SET23!G:L,3,FALSE),B86="SIN_INS_SET23",VLOOKUP(C86,[12]SIN_INS_SET23!A:F,3,FALSE),B86="COTAÇÃO",VLOOKUP(C86,[12]COTAÇÃO!$B:$G,4,FALSE))</f>
        <v>M2</v>
      </c>
      <c r="N86" s="66">
        <f t="shared" ref="N86" si="1970">R86+T86+V86+X86+Z86+AB86+AD86+AF86+AH86+AJ86++AL86+AN86+AP86+AR86+AT86+AV86+AX86+AZ86+BB86+BD86+BF86+BH86+BJ86+BL86</f>
        <v>6738</v>
      </c>
      <c r="O86" s="66">
        <f t="shared" ref="O86" si="1971">ROUND(H86*I86,2)</f>
        <v>11.84</v>
      </c>
      <c r="P86" s="67">
        <f t="shared" si="300"/>
        <v>0</v>
      </c>
      <c r="Q86" s="68"/>
      <c r="R86" s="61">
        <f>R85*$I86</f>
        <v>6738</v>
      </c>
      <c r="S86" s="67"/>
      <c r="T86" s="61">
        <f t="shared" ref="T86" si="1972">T85*$I86</f>
        <v>0</v>
      </c>
      <c r="U86" s="67">
        <f t="shared" ref="U86" si="1973">ROUND(T86*$H86,2)</f>
        <v>0</v>
      </c>
      <c r="V86" s="61">
        <f t="shared" ref="V86" si="1974">V85*$I86</f>
        <v>0</v>
      </c>
      <c r="W86" s="67">
        <f t="shared" ref="W86" si="1975">ROUND(V86*$H86,2)</f>
        <v>0</v>
      </c>
      <c r="X86" s="61">
        <f t="shared" ref="X86" si="1976">X85*$I86</f>
        <v>0</v>
      </c>
      <c r="Y86" s="67">
        <f t="shared" ref="Y86" si="1977">ROUND(X86*$H86,2)</f>
        <v>0</v>
      </c>
      <c r="Z86" s="61">
        <f t="shared" ref="Z86" si="1978">Z85*$I86</f>
        <v>0</v>
      </c>
      <c r="AA86" s="67">
        <f t="shared" ref="AA86" si="1979">ROUND(Z86*$H86,2)</f>
        <v>0</v>
      </c>
      <c r="AB86" s="61">
        <f t="shared" ref="AB86" si="1980">AB85*$I86</f>
        <v>0</v>
      </c>
      <c r="AC86" s="67">
        <f t="shared" ref="AC86" si="1981">ROUND(AB86*$H86,2)</f>
        <v>0</v>
      </c>
      <c r="AD86" s="61">
        <f t="shared" ref="AD86" si="1982">AD85*$I86</f>
        <v>0</v>
      </c>
      <c r="AE86" s="67">
        <f t="shared" ref="AE86" si="1983">ROUND(AD86*$H86,2)</f>
        <v>0</v>
      </c>
      <c r="AF86" s="61">
        <f t="shared" ref="AF86" si="1984">AF85*$I86</f>
        <v>0</v>
      </c>
      <c r="AG86" s="67">
        <f t="shared" ref="AG86" si="1985">ROUND(AF86*$H86,2)</f>
        <v>0</v>
      </c>
      <c r="AH86" s="61">
        <f t="shared" ref="AH86" si="1986">AH85*$I86</f>
        <v>0</v>
      </c>
      <c r="AI86" s="67">
        <f t="shared" ref="AI86" si="1987">ROUND(AH86*$H86,2)</f>
        <v>0</v>
      </c>
      <c r="AJ86" s="61">
        <f t="shared" ref="AJ86" si="1988">AJ85*$I86</f>
        <v>0</v>
      </c>
      <c r="AK86" s="67">
        <f t="shared" ref="AK86" si="1989">ROUND(AJ86*$H86,2)</f>
        <v>0</v>
      </c>
      <c r="AL86" s="61">
        <f t="shared" ref="AL86" si="1990">AL85*$I86</f>
        <v>0</v>
      </c>
      <c r="AM86" s="67">
        <f t="shared" ref="AM86" si="1991">ROUND(AL86*$H86,2)</f>
        <v>0</v>
      </c>
      <c r="AN86" s="61">
        <f t="shared" ref="AN86" si="1992">AN85*$I86</f>
        <v>0</v>
      </c>
      <c r="AO86" s="67">
        <f t="shared" ref="AO86" si="1993">ROUND(AN86*$H86,2)</f>
        <v>0</v>
      </c>
      <c r="AP86" s="61">
        <f t="shared" ref="AP86" si="1994">AP85*$I86</f>
        <v>0</v>
      </c>
      <c r="AQ86" s="67">
        <f t="shared" ref="AQ86" si="1995">ROUND(AP86*$H86,2)</f>
        <v>0</v>
      </c>
      <c r="AR86" s="61">
        <f t="shared" ref="AR86" si="1996">AR85*$I86</f>
        <v>0</v>
      </c>
      <c r="AS86" s="67">
        <f t="shared" ref="AS86" si="1997">ROUND(AR86*$H86,2)</f>
        <v>0</v>
      </c>
      <c r="AT86" s="61">
        <f t="shared" ref="AT86" si="1998">AT85*$I86</f>
        <v>0</v>
      </c>
      <c r="AU86" s="67">
        <f t="shared" ref="AU86" si="1999">ROUND(AT86*$H86,2)</f>
        <v>0</v>
      </c>
      <c r="AV86" s="61">
        <f t="shared" ref="AV86" si="2000">AV85*$I86</f>
        <v>0</v>
      </c>
      <c r="AW86" s="67">
        <f t="shared" ref="AW86" si="2001">ROUND(AV86*$H86,2)</f>
        <v>0</v>
      </c>
      <c r="AX86" s="61">
        <f t="shared" ref="AX86" si="2002">AX85*$I86</f>
        <v>0</v>
      </c>
      <c r="AY86" s="67">
        <f t="shared" ref="AY86" si="2003">ROUND(AX86*$H86,2)</f>
        <v>0</v>
      </c>
      <c r="AZ86" s="61">
        <f t="shared" ref="AZ86" si="2004">AZ85*$I86</f>
        <v>0</v>
      </c>
      <c r="BA86" s="67">
        <f t="shared" ref="BA86" si="2005">ROUND(AZ86*$H86,2)</f>
        <v>0</v>
      </c>
      <c r="BB86" s="61">
        <f t="shared" ref="BB86" si="2006">BB85*$I86</f>
        <v>0</v>
      </c>
      <c r="BC86" s="67">
        <f t="shared" ref="BC86" si="2007">ROUND(BB86*$H86,2)</f>
        <v>0</v>
      </c>
      <c r="BD86" s="61">
        <f t="shared" ref="BD86" si="2008">BD85*$I86</f>
        <v>0</v>
      </c>
      <c r="BE86" s="67">
        <f t="shared" ref="BE86" si="2009">ROUND(BD86*$H86,2)</f>
        <v>0</v>
      </c>
      <c r="BF86" s="61">
        <f t="shared" ref="BF86" si="2010">BF85*$I86</f>
        <v>0</v>
      </c>
      <c r="BG86" s="67">
        <f t="shared" ref="BG86" si="2011">ROUND(BF86*$H86,2)</f>
        <v>0</v>
      </c>
      <c r="BH86" s="61">
        <f t="shared" ref="BH86" si="2012">BH85*$I86</f>
        <v>0</v>
      </c>
      <c r="BI86" s="67">
        <f t="shared" ref="BI86" si="2013">ROUND(BH86*$H86,2)</f>
        <v>0</v>
      </c>
      <c r="BJ86" s="61">
        <f t="shared" ref="BJ86" si="2014">BJ85*$I86</f>
        <v>0</v>
      </c>
      <c r="BK86" s="67">
        <f t="shared" ref="BK86" si="2015">ROUND(BJ86*$H86,2)</f>
        <v>0</v>
      </c>
      <c r="BL86" s="61">
        <f t="shared" ref="BL86" si="2016">BL85*$I86</f>
        <v>0</v>
      </c>
      <c r="BM86" s="67">
        <f t="shared" ref="BM86" si="2017">ROUND(BL86*$H86,2)</f>
        <v>0</v>
      </c>
    </row>
    <row r="87" spans="1:65" s="47" customFormat="1" x14ac:dyDescent="0.25">
      <c r="A87" s="48"/>
      <c r="B87" s="48"/>
      <c r="C87" s="48"/>
      <c r="D87" s="48"/>
      <c r="E87" s="48"/>
      <c r="F87" s="48"/>
      <c r="G87" s="48"/>
      <c r="H87" s="49"/>
      <c r="I87" s="50"/>
      <c r="J87" s="39"/>
      <c r="K87" s="51" t="str">
        <f>CONCATENATE($K$27,".16")</f>
        <v>3.16</v>
      </c>
      <c r="L87" s="52" t="s">
        <v>66</v>
      </c>
      <c r="M87" s="53" t="s">
        <v>21</v>
      </c>
      <c r="N87" s="54">
        <f>R87+T87+V87+X87+Z87+AB87+AD87+AF87+AH87+AJ87++AL87+AN87+AP87+AR87+AT87+AV87+AX87+AZ87+BB87+BD87+BF87+BH87+BJ87+BL87</f>
        <v>330</v>
      </c>
      <c r="O87" s="54">
        <f>SUM(O88:O88)</f>
        <v>68.569999999999993</v>
      </c>
      <c r="P87" s="55">
        <f t="shared" si="300"/>
        <v>22628.1</v>
      </c>
      <c r="Q87" s="39"/>
      <c r="R87" s="56">
        <v>330</v>
      </c>
      <c r="S87" s="57">
        <f>ROUND(R87*$O87,2)</f>
        <v>22628.1</v>
      </c>
      <c r="T87" s="56"/>
      <c r="U87" s="57">
        <f>ROUND(T87*$O87,2)</f>
        <v>0</v>
      </c>
      <c r="V87" s="56"/>
      <c r="W87" s="57">
        <f t="shared" ref="W87" si="2018">ROUND(V87*$O87,2)</f>
        <v>0</v>
      </c>
      <c r="X87" s="56"/>
      <c r="Y87" s="57">
        <f t="shared" ref="Y87" si="2019">ROUND(X87*$O87,2)</f>
        <v>0</v>
      </c>
      <c r="Z87" s="56"/>
      <c r="AA87" s="57">
        <f t="shared" ref="AA87" si="2020">ROUND(Z87*$O87,2)</f>
        <v>0</v>
      </c>
      <c r="AB87" s="56"/>
      <c r="AC87" s="57">
        <f t="shared" ref="AC87" si="2021">ROUND(AB87*$O87,2)</f>
        <v>0</v>
      </c>
      <c r="AD87" s="56"/>
      <c r="AE87" s="57">
        <f t="shared" ref="AE87" si="2022">ROUND(AD87*$O87,2)</f>
        <v>0</v>
      </c>
      <c r="AF87" s="56"/>
      <c r="AG87" s="57">
        <f t="shared" ref="AG87" si="2023">ROUND(AF87*$O87,2)</f>
        <v>0</v>
      </c>
      <c r="AH87" s="56"/>
      <c r="AI87" s="57">
        <f t="shared" ref="AI87" si="2024">ROUND(AH87*$O87,2)</f>
        <v>0</v>
      </c>
      <c r="AJ87" s="56"/>
      <c r="AK87" s="57">
        <f t="shared" ref="AK87" si="2025">ROUND(AJ87*$O87,2)</f>
        <v>0</v>
      </c>
      <c r="AL87" s="56"/>
      <c r="AM87" s="57">
        <f t="shared" ref="AM87" si="2026">ROUND(AL87*$O87,2)</f>
        <v>0</v>
      </c>
      <c r="AN87" s="56"/>
      <c r="AO87" s="57">
        <f t="shared" ref="AO87" si="2027">ROUND(AN87*$O87,2)</f>
        <v>0</v>
      </c>
      <c r="AP87" s="56"/>
      <c r="AQ87" s="57">
        <f t="shared" ref="AQ87" si="2028">ROUND(AP87*$O87,2)</f>
        <v>0</v>
      </c>
      <c r="AR87" s="56"/>
      <c r="AS87" s="57">
        <f t="shared" ref="AS87" si="2029">ROUND(AR87*$O87,2)</f>
        <v>0</v>
      </c>
      <c r="AT87" s="56"/>
      <c r="AU87" s="57">
        <f t="shared" ref="AU87" si="2030">ROUND(AT87*$O87,2)</f>
        <v>0</v>
      </c>
      <c r="AV87" s="56"/>
      <c r="AW87" s="57">
        <f t="shared" ref="AW87" si="2031">ROUND(AV87*$O87,2)</f>
        <v>0</v>
      </c>
      <c r="AX87" s="56"/>
      <c r="AY87" s="57">
        <f t="shared" ref="AY87" si="2032">ROUND(AX87*$O87,2)</f>
        <v>0</v>
      </c>
      <c r="AZ87" s="56"/>
      <c r="BA87" s="57">
        <f t="shared" ref="BA87" si="2033">ROUND(AZ87*$O87,2)</f>
        <v>0</v>
      </c>
      <c r="BB87" s="56"/>
      <c r="BC87" s="57">
        <f t="shared" ref="BC87" si="2034">ROUND(BB87*$O87,2)</f>
        <v>0</v>
      </c>
      <c r="BD87" s="56"/>
      <c r="BE87" s="57">
        <f t="shared" ref="BE87" si="2035">ROUND(BD87*$O87,2)</f>
        <v>0</v>
      </c>
      <c r="BF87" s="56"/>
      <c r="BG87" s="57">
        <f t="shared" ref="BG87" si="2036">ROUND(BF87*$O87,2)</f>
        <v>0</v>
      </c>
      <c r="BH87" s="56"/>
      <c r="BI87" s="57">
        <f t="shared" ref="BI87" si="2037">ROUND(BH87*$O87,2)</f>
        <v>0</v>
      </c>
      <c r="BJ87" s="56"/>
      <c r="BK87" s="57">
        <f t="shared" ref="BK87" si="2038">ROUND(BJ87*$O87,2)</f>
        <v>0</v>
      </c>
      <c r="BL87" s="56"/>
      <c r="BM87" s="57">
        <f t="shared" ref="BM87" si="2039">ROUND(BL87*$O87,2)</f>
        <v>0</v>
      </c>
    </row>
    <row r="88" spans="1:65" s="47" customFormat="1" ht="30" x14ac:dyDescent="0.25">
      <c r="A88" s="58" t="s">
        <v>22</v>
      </c>
      <c r="B88" s="59" t="s">
        <v>67</v>
      </c>
      <c r="C88" s="59">
        <v>91449</v>
      </c>
      <c r="D88" s="60" cm="1">
        <f t="array" ref="D88">_xlfn.IFS($B88="SAB_OSE_SET23",$A$440,$B88="SAB_EPSA_SET23",$A$442,$B88="SAB_INS_SET23",$A$444,$B88="SIU_INF_JUL23",$A$446,$B88="SIU_ED_JUL23",$A$447,$B88="DER_JUN23",$A$448,$B88="CDHU_AGO23",$A$449,$B88="SIN_SV_SET23",$A$450,$B88="SIN_INS_SET23",$A$451,$B88="COTAÇÃO",0)</f>
        <v>0</v>
      </c>
      <c r="E88" s="60" cm="1">
        <f t="array" ref="E88">_xlfn.IFS($B88="SAB_OSE_SET23",$A$441,$B88="SAB_EPSA_SET23",$A$443,$B88="SAB_INS_SET23",$A$445,$B88="SIU_INF_JUL23",0,$B88="SIU_ED_JUL23",0,$B88="DER_JUN23",0,$B88="CDHU_AGO23",0,$B88="SIN_SV_SET23",0,$B88="SIN_INS_SET23",0,$B88="COTAÇÃO",0)</f>
        <v>0</v>
      </c>
      <c r="F88" s="60" cm="1">
        <f t="array" ref="F88">_xlfn.IFS($B88="SAB_OSE_SET23",0,$B88="SAB_EPSA_SET23",0,AND($B88="SAB_INS_SET23",$A88="MAT")=TRUE,$A$454,AND($B88="SAB_INS_SET23",$A88&lt;&gt;"MAT")=TRUE,$A$453,AND($B88="SIU_INF_JUL23",$A88="MAT")=TRUE,$A$454,AND($B88="SIU_INF_JUL23",$A88&lt;&gt;"MAT")=TRUE,$A$453,AND($B88="SIU_ED_JUL23",$A88="MAT")=TRUE,$A$454,AND($B88="SIU_ED_JUL23",$A88&lt;&gt;"MAT")=TRUE,$A$453,$B88="DER_JUN23",0,$B88="CDHU_AGO23",0,AND($B88="SIN_SV_SET23",$A88="MAT")=TRUE,$A$454,AND($B88="SIN_SV_SET23",$A88&lt;&gt;"MAT")=TRUE,$A$453,AND($B88="SIN_INS_SET23",$A88="MAT")=TRUE,$A$454,AND($B88="SIN_INS_SET23",$A88&lt;&gt;"MAT")=TRUE,$A$453,AND($B88="COTAÇÃO",$A88="MAT")=TRUE,$A$454,AND($B88="COTAÇÃO",$A88&lt;&gt;"MAT")=TRUE,$A$453)</f>
        <v>0.28000000000000003</v>
      </c>
      <c r="G88" s="60" cm="1">
        <f t="array" ref="G88">_xlfn.IFS($B88="SAB_OSE_SET23",0,$B88="SAB_EPSA_SET23",0,AND($B88="SAB_INS_SET23",$A88="MO")=TRUE,$A$455,AND($B88="SAB_INS_SET23",$A88&lt;&gt;"MO")=TRUE,0,AND($B88="SIU_INF_JUL23",$A88="MO")=TRUE,$A$455,AND($B88="SIU_INF_JUL23",$A88&lt;&gt;"MO")=TRUE,0,AND($B88="SIU_ED_JUL23",$A88="MO")=TRUE,$A$455,AND($B88="SIU_ED_JUL23",$A88&lt;&gt;"MO")=TRUE,0,$B88="DER_JUN23",0,$B88="CDHU_AGO23",0,AND($B88="SIN_SV_SET23",$A88="MO")=TRUE,$A$455,AND($B88="SIN_SV_SET23",$A88&lt;&gt;"MO")=TRUE,0,AND($B88="SIN_INS_SET23",$A88="MO")=TRUE,$A$455,AND($B88="SIN_INS_SET23",$A88&lt;&gt;"MO")=TRUE,0,AND($B88="COTAÇÃO",$A88="MO")=TRUE,$A$455,AND($B88="COTAÇÃO",$A88&lt;&gt;"MO")=TRUE,0)</f>
        <v>0</v>
      </c>
      <c r="H88" s="61" cm="1">
        <f t="array" ref="H88">ROUND(_xlfn.IFS(B88="SAB_OSE_SET23",VLOOKUP(C88,[12]SAB_OSE_SET23!A:N,7,FALSE),B88="SAB_EPSA_SET23",VLOOKUP(C88,[12]SAB_EPSA_SET23!A:F,4,FALSE),B88="SAB_INS_SET23",VLOOKUP(C88,[12]SAB_INS_SET23!A:F,4,FALSE),B88="SIU_INF_JUL23",VLOOKUP(C88,[12]SIU_INF_JUL23!A:F,4,FALSE),B88="SIU_ED_JUL23",VLOOKUP(C88,[12]SIU_ED_JUL23!A:F,4,FALSE),B88="SIU_INS_JUL23",VLOOKUP(C88,[12]SIU_INS_JUL23!A:F,4,FALSE),B88="DER_JUN23",VLOOKUP(C88,[12]DER_JUN23!A:F,4,FALSE),B88="CDHU_AGO23",VLOOKUP(C88,[12]CDHU_AGO23!A:F,4,FALSE),B88="DNIT_SV_JUL23",VLOOKUP(C88,[12]DNIT_SV_JUL23!A:F,4,FALSE),B88="DNIT_MAT_JUL23",VLOOKUP(C88,[12]DNIT_MAT_JUL23!A:F,4,FALSE),B88="SIN_SV_SET23",VLOOKUP(C88,[12]SIN_SV_SET23!G:L,5,FALSE),B88="SIN_INS_SET23",VLOOKUP(C88,[12]SIN_INS_SET23!A:F,5,FALSE),B88="COTAÇÃO",VLOOKUP(C88,[12]COTAÇÃO!$B:$G,6,FALSE))*(1+F88)*(1+G88),2)</f>
        <v>68.569999999999993</v>
      </c>
      <c r="I88" s="62">
        <v>1</v>
      </c>
      <c r="J88" s="39"/>
      <c r="K88" s="63"/>
      <c r="L88" s="64" t="str" cm="1">
        <f t="array" ref="L88">_xlfn.IFS(B88="SAB_OSE_SET23",VLOOKUP(C88,[12]SAB_OSE_SET23!A:N,5,FALSE),B88="SAB_EPSA_SET23",VLOOKUP(C88,[12]SAB_EPSA_SET23!A:F,2,FALSE),B88="SAB_INS_SET23",VLOOKUP(C88,[12]SAB_INS_SET23!A:F,2,FALSE),B88="SIU_INF_JUL23",VLOOKUP(C88,[12]SIU_INF_JUL23!A:F,2,FALSE),B88="SIU_ED_JUL23",VLOOKUP(C88,[12]SIU_ED_JUL23!A:F,2,FALSE),B88="SIU_INS_JUL23",VLOOKUP(C88,[12]SIU_INS_JUL23!A:F,2,FALSE),B88="DER_JUN23",VLOOKUP(C88,[12]DER_JUN23!A:F,2,FALSE),B88="CDHU_AGO23",VLOOKUP(C88,[12]CDHU_AGO23!A:F,2,FALSE),B88="DNIT_SV_JUL23",VLOOKUP(C88,[12]DNIT_SV_JUL23!A:F,2,FALSE),B88="DNIT_MAT_JUL23",VLOOKUP(C88,[12]DNIT_MAT_JUL23!A:F,2,FALSE),B88="SIN_SV_SET23",VLOOKUP(C88,[12]SIN_SV_SET23!G:L,2,FALSE),B88="SIN_INS_SET23",VLOOKUP(C88,[12]SIN_INS_SET23!A:F,2,FALSE),B88="COTAÇÃO",VLOOKUP(C88,[12]COTAÇÃO!$B:$G,3,FALSE))</f>
        <v>PLACA DE AVISO EM ALUMÍNIO PARA CABINE PRIMÁRIA COM MED 16X23CM (VARIAÇÃO DE +OU- 2CM)</v>
      </c>
      <c r="M88" s="65" t="str" cm="1">
        <f t="array" ref="M88">_xlfn.IFS(B88="SAB_OSE_SET23",VLOOKUP(C88,[12]SAB_OSE_SET23!A:N,6,FALSE),B88="SAB_EPSA_SET23",VLOOKUP(C88,[12]SAB_EPSA_SET23!A:F,3,FALSE),B88="SAB_INS_SET23",VLOOKUP(C88,[12]SAB_INS_SET23!A:F,3,FALSE),B88="SIU_INF_JUL23",VLOOKUP(C88,[12]SIU_INF_JUL23!A:F,3,FALSE),B88="SIU_ED_JUL23",VLOOKUP(C88,[12]SIU_ED_JUL23!A:F,3,FALSE),B88="SIU_INS_JUL23",VLOOKUP(C88,[12]SIU_INS_JUL23!A:F,3,FALSE),B88="DER_JUN23",VLOOKUP(C88,[12]DER_JUN23!A:F,3,FALSE),B88="CDHU_AGO23",VLOOKUP(C88,[12]CDHU_AGO23!A:F,3,FALSE),B88="DNIT_SV_JUL23",VLOOKUP(C88,[12]DNIT_SV_JUL23!A:F,3,FALSE),B88="DNIT_MAT_JUL23",VLOOKUP(C88,[12]DNIT_MAT_JUL23!A:F,3,FALSE),B88="SIN_SV_SET23",VLOOKUP(C88,[12]SIN_SV_SET23!G:L,3,FALSE),B88="SIN_INS_SET23",VLOOKUP(C88,[12]SIN_INS_SET23!A:F,3,FALSE),B88="COTAÇÃO",VLOOKUP(C88,[12]COTAÇÃO!$B:$G,4,FALSE))</f>
        <v>UN</v>
      </c>
      <c r="N88" s="66">
        <f t="shared" ref="N88" si="2040">R88+T88+V88+X88+Z88+AB88+AD88+AF88+AH88+AJ88++AL88+AN88+AP88+AR88+AT88+AV88+AX88+AZ88+BB88+BD88+BF88+BH88+BJ88+BL88</f>
        <v>330</v>
      </c>
      <c r="O88" s="66">
        <f t="shared" ref="O88" si="2041">ROUND(H88*I88,2)</f>
        <v>68.569999999999993</v>
      </c>
      <c r="P88" s="67">
        <f t="shared" si="300"/>
        <v>0</v>
      </c>
      <c r="Q88" s="68"/>
      <c r="R88" s="61">
        <f>R87*$I88</f>
        <v>330</v>
      </c>
      <c r="S88" s="67"/>
      <c r="T88" s="61">
        <f t="shared" ref="T88" si="2042">T87*$I88</f>
        <v>0</v>
      </c>
      <c r="U88" s="67">
        <f t="shared" ref="U88" si="2043">ROUND(T88*$H88,2)</f>
        <v>0</v>
      </c>
      <c r="V88" s="61">
        <f t="shared" ref="V88" si="2044">V87*$I88</f>
        <v>0</v>
      </c>
      <c r="W88" s="67">
        <f t="shared" ref="W88" si="2045">ROUND(V88*$H88,2)</f>
        <v>0</v>
      </c>
      <c r="X88" s="61">
        <f t="shared" ref="X88" si="2046">X87*$I88</f>
        <v>0</v>
      </c>
      <c r="Y88" s="67">
        <f t="shared" ref="Y88" si="2047">ROUND(X88*$H88,2)</f>
        <v>0</v>
      </c>
      <c r="Z88" s="61">
        <f t="shared" ref="Z88" si="2048">Z87*$I88</f>
        <v>0</v>
      </c>
      <c r="AA88" s="67">
        <f t="shared" ref="AA88" si="2049">ROUND(Z88*$H88,2)</f>
        <v>0</v>
      </c>
      <c r="AB88" s="61">
        <f t="shared" ref="AB88" si="2050">AB87*$I88</f>
        <v>0</v>
      </c>
      <c r="AC88" s="67">
        <f t="shared" ref="AC88" si="2051">ROUND(AB88*$H88,2)</f>
        <v>0</v>
      </c>
      <c r="AD88" s="61">
        <f t="shared" ref="AD88" si="2052">AD87*$I88</f>
        <v>0</v>
      </c>
      <c r="AE88" s="67">
        <f t="shared" ref="AE88" si="2053">ROUND(AD88*$H88,2)</f>
        <v>0</v>
      </c>
      <c r="AF88" s="61">
        <f t="shared" ref="AF88" si="2054">AF87*$I88</f>
        <v>0</v>
      </c>
      <c r="AG88" s="67">
        <f t="shared" ref="AG88" si="2055">ROUND(AF88*$H88,2)</f>
        <v>0</v>
      </c>
      <c r="AH88" s="61">
        <f t="shared" ref="AH88" si="2056">AH87*$I88</f>
        <v>0</v>
      </c>
      <c r="AI88" s="67">
        <f t="shared" ref="AI88" si="2057">ROUND(AH88*$H88,2)</f>
        <v>0</v>
      </c>
      <c r="AJ88" s="61">
        <f t="shared" ref="AJ88" si="2058">AJ87*$I88</f>
        <v>0</v>
      </c>
      <c r="AK88" s="67">
        <f t="shared" ref="AK88" si="2059">ROUND(AJ88*$H88,2)</f>
        <v>0</v>
      </c>
      <c r="AL88" s="61">
        <f t="shared" ref="AL88" si="2060">AL87*$I88</f>
        <v>0</v>
      </c>
      <c r="AM88" s="67">
        <f t="shared" ref="AM88" si="2061">ROUND(AL88*$H88,2)</f>
        <v>0</v>
      </c>
      <c r="AN88" s="61">
        <f t="shared" ref="AN88" si="2062">AN87*$I88</f>
        <v>0</v>
      </c>
      <c r="AO88" s="67">
        <f t="shared" ref="AO88" si="2063">ROUND(AN88*$H88,2)</f>
        <v>0</v>
      </c>
      <c r="AP88" s="61">
        <f t="shared" ref="AP88" si="2064">AP87*$I88</f>
        <v>0</v>
      </c>
      <c r="AQ88" s="67">
        <f t="shared" ref="AQ88" si="2065">ROUND(AP88*$H88,2)</f>
        <v>0</v>
      </c>
      <c r="AR88" s="61">
        <f t="shared" ref="AR88" si="2066">AR87*$I88</f>
        <v>0</v>
      </c>
      <c r="AS88" s="67">
        <f t="shared" ref="AS88" si="2067">ROUND(AR88*$H88,2)</f>
        <v>0</v>
      </c>
      <c r="AT88" s="61">
        <f t="shared" ref="AT88" si="2068">AT87*$I88</f>
        <v>0</v>
      </c>
      <c r="AU88" s="67">
        <f t="shared" ref="AU88" si="2069">ROUND(AT88*$H88,2)</f>
        <v>0</v>
      </c>
      <c r="AV88" s="61">
        <f t="shared" ref="AV88" si="2070">AV87*$I88</f>
        <v>0</v>
      </c>
      <c r="AW88" s="67">
        <f t="shared" ref="AW88" si="2071">ROUND(AV88*$H88,2)</f>
        <v>0</v>
      </c>
      <c r="AX88" s="61">
        <f t="shared" ref="AX88" si="2072">AX87*$I88</f>
        <v>0</v>
      </c>
      <c r="AY88" s="67">
        <f t="shared" ref="AY88" si="2073">ROUND(AX88*$H88,2)</f>
        <v>0</v>
      </c>
      <c r="AZ88" s="61">
        <f t="shared" ref="AZ88" si="2074">AZ87*$I88</f>
        <v>0</v>
      </c>
      <c r="BA88" s="67">
        <f t="shared" ref="BA88" si="2075">ROUND(AZ88*$H88,2)</f>
        <v>0</v>
      </c>
      <c r="BB88" s="61">
        <f t="shared" ref="BB88" si="2076">BB87*$I88</f>
        <v>0</v>
      </c>
      <c r="BC88" s="67">
        <f t="shared" ref="BC88" si="2077">ROUND(BB88*$H88,2)</f>
        <v>0</v>
      </c>
      <c r="BD88" s="61">
        <f t="shared" ref="BD88" si="2078">BD87*$I88</f>
        <v>0</v>
      </c>
      <c r="BE88" s="67">
        <f t="shared" ref="BE88" si="2079">ROUND(BD88*$H88,2)</f>
        <v>0</v>
      </c>
      <c r="BF88" s="61">
        <f t="shared" ref="BF88" si="2080">BF87*$I88</f>
        <v>0</v>
      </c>
      <c r="BG88" s="67">
        <f t="shared" ref="BG88" si="2081">ROUND(BF88*$H88,2)</f>
        <v>0</v>
      </c>
      <c r="BH88" s="61">
        <f t="shared" ref="BH88" si="2082">BH87*$I88</f>
        <v>0</v>
      </c>
      <c r="BI88" s="67">
        <f t="shared" ref="BI88" si="2083">ROUND(BH88*$H88,2)</f>
        <v>0</v>
      </c>
      <c r="BJ88" s="61">
        <f t="shared" ref="BJ88" si="2084">BJ87*$I88</f>
        <v>0</v>
      </c>
      <c r="BK88" s="67">
        <f t="shared" ref="BK88" si="2085">ROUND(BJ88*$H88,2)</f>
        <v>0</v>
      </c>
      <c r="BL88" s="61">
        <f t="shared" ref="BL88" si="2086">BL87*$I88</f>
        <v>0</v>
      </c>
      <c r="BM88" s="67">
        <f t="shared" ref="BM88" si="2087">ROUND(BL88*$H88,2)</f>
        <v>0</v>
      </c>
    </row>
    <row r="89" spans="1:65" s="47" customFormat="1" ht="45" x14ac:dyDescent="0.25">
      <c r="A89" s="48"/>
      <c r="B89" s="48"/>
      <c r="C89" s="48"/>
      <c r="D89" s="48"/>
      <c r="E89" s="48"/>
      <c r="F89" s="48"/>
      <c r="G89" s="48"/>
      <c r="H89" s="49"/>
      <c r="I89" s="50"/>
      <c r="J89" s="39"/>
      <c r="K89" s="51" t="str">
        <f>CONCATENATE($K$27,".17")</f>
        <v>3.17</v>
      </c>
      <c r="L89" s="52" t="s">
        <v>68</v>
      </c>
      <c r="M89" s="53" t="s">
        <v>44</v>
      </c>
      <c r="N89" s="54">
        <f>R89+T89+V89+X89+Z89+AB89+AD89+AF89+AH89+AJ89++AL89+AN89+AP89+AR89+AT89+AV89+AX89+AZ89+BB89+BD89+BF89+BH89+BJ89+BL89</f>
        <v>1</v>
      </c>
      <c r="O89" s="54">
        <f>SUM(O90:O98)</f>
        <v>556.29</v>
      </c>
      <c r="P89" s="55">
        <f t="shared" si="300"/>
        <v>556.29</v>
      </c>
      <c r="Q89" s="39"/>
      <c r="R89" s="56">
        <v>1</v>
      </c>
      <c r="S89" s="57">
        <f>ROUND(R89*$O89,2)</f>
        <v>556.29</v>
      </c>
      <c r="T89" s="56"/>
      <c r="U89" s="57">
        <f>ROUND(T89*$O89,2)</f>
        <v>0</v>
      </c>
      <c r="V89" s="56"/>
      <c r="W89" s="57">
        <f t="shared" ref="W89" si="2088">ROUND(V89*$O89,2)</f>
        <v>0</v>
      </c>
      <c r="X89" s="56"/>
      <c r="Y89" s="57">
        <f t="shared" ref="Y89" si="2089">ROUND(X89*$O89,2)</f>
        <v>0</v>
      </c>
      <c r="Z89" s="56"/>
      <c r="AA89" s="57">
        <f t="shared" ref="AA89" si="2090">ROUND(Z89*$O89,2)</f>
        <v>0</v>
      </c>
      <c r="AB89" s="56"/>
      <c r="AC89" s="57">
        <f t="shared" ref="AC89" si="2091">ROUND(AB89*$O89,2)</f>
        <v>0</v>
      </c>
      <c r="AD89" s="56"/>
      <c r="AE89" s="57">
        <f t="shared" ref="AE89" si="2092">ROUND(AD89*$O89,2)</f>
        <v>0</v>
      </c>
      <c r="AF89" s="56"/>
      <c r="AG89" s="57">
        <f t="shared" ref="AG89" si="2093">ROUND(AF89*$O89,2)</f>
        <v>0</v>
      </c>
      <c r="AH89" s="56"/>
      <c r="AI89" s="57">
        <f t="shared" ref="AI89" si="2094">ROUND(AH89*$O89,2)</f>
        <v>0</v>
      </c>
      <c r="AJ89" s="56"/>
      <c r="AK89" s="57">
        <f t="shared" ref="AK89" si="2095">ROUND(AJ89*$O89,2)</f>
        <v>0</v>
      </c>
      <c r="AL89" s="56"/>
      <c r="AM89" s="57">
        <f t="shared" ref="AM89" si="2096">ROUND(AL89*$O89,2)</f>
        <v>0</v>
      </c>
      <c r="AN89" s="56"/>
      <c r="AO89" s="57">
        <f t="shared" ref="AO89" si="2097">ROUND(AN89*$O89,2)</f>
        <v>0</v>
      </c>
      <c r="AP89" s="56"/>
      <c r="AQ89" s="57">
        <f t="shared" ref="AQ89" si="2098">ROUND(AP89*$O89,2)</f>
        <v>0</v>
      </c>
      <c r="AR89" s="56"/>
      <c r="AS89" s="57">
        <f t="shared" ref="AS89" si="2099">ROUND(AR89*$O89,2)</f>
        <v>0</v>
      </c>
      <c r="AT89" s="56"/>
      <c r="AU89" s="57">
        <f t="shared" ref="AU89" si="2100">ROUND(AT89*$O89,2)</f>
        <v>0</v>
      </c>
      <c r="AV89" s="56"/>
      <c r="AW89" s="57">
        <f t="shared" ref="AW89" si="2101">ROUND(AV89*$O89,2)</f>
        <v>0</v>
      </c>
      <c r="AX89" s="56"/>
      <c r="AY89" s="57">
        <f t="shared" ref="AY89" si="2102">ROUND(AX89*$O89,2)</f>
        <v>0</v>
      </c>
      <c r="AZ89" s="56"/>
      <c r="BA89" s="57">
        <f t="shared" ref="BA89" si="2103">ROUND(AZ89*$O89,2)</f>
        <v>0</v>
      </c>
      <c r="BB89" s="56"/>
      <c r="BC89" s="57">
        <f t="shared" ref="BC89" si="2104">ROUND(BB89*$O89,2)</f>
        <v>0</v>
      </c>
      <c r="BD89" s="56"/>
      <c r="BE89" s="57">
        <f t="shared" ref="BE89" si="2105">ROUND(BD89*$O89,2)</f>
        <v>0</v>
      </c>
      <c r="BF89" s="56"/>
      <c r="BG89" s="57">
        <f t="shared" ref="BG89" si="2106">ROUND(BF89*$O89,2)</f>
        <v>0</v>
      </c>
      <c r="BH89" s="56"/>
      <c r="BI89" s="57">
        <f t="shared" ref="BI89" si="2107">ROUND(BH89*$O89,2)</f>
        <v>0</v>
      </c>
      <c r="BJ89" s="56"/>
      <c r="BK89" s="57">
        <f t="shared" ref="BK89" si="2108">ROUND(BJ89*$O89,2)</f>
        <v>0</v>
      </c>
      <c r="BL89" s="56"/>
      <c r="BM89" s="57">
        <f t="shared" ref="BM89" si="2109">ROUND(BL89*$O89,2)</f>
        <v>0</v>
      </c>
    </row>
    <row r="90" spans="1:65" s="47" customFormat="1" ht="30" x14ac:dyDescent="0.25">
      <c r="A90" s="58" t="s">
        <v>37</v>
      </c>
      <c r="B90" s="59" t="s">
        <v>28</v>
      </c>
      <c r="C90" s="59" t="s">
        <v>69</v>
      </c>
      <c r="D90" s="60" cm="1">
        <f t="array" ref="D90">_xlfn.IFS($B90="SAB_OSE_SET23",$A$440,$B90="SAB_EPSA_SET23",$A$442,$B90="SAB_INS_SET23",$A$444,$B90="SIU_INF_JUL23",$A$446,$B90="SIU_ED_JUL23",$A$447,$B90="DER_JUN23",$A$448,$B90="CDHU_AGO23",$A$449,$B90="SIN_SV_SET23",$A$450,$B90="SIN_INS_SET23",$A$451,$B90="COTAÇÃO",0)</f>
        <v>0</v>
      </c>
      <c r="E90" s="60" cm="1">
        <f t="array" ref="E90">_xlfn.IFS($B90="SAB_OSE_SET23",$A$441,$B90="SAB_EPSA_SET23",$A$443,$B90="SAB_INS_SET23",$A$445,$B90="SIU_INF_JUL23",0,$B90="SIU_ED_JUL23",0,$B90="DER_JUN23",0,$B90="CDHU_AGO23",0,$B90="SIN_SV_SET23",0,$B90="SIN_INS_SET23",0,$B90="COTAÇÃO",0)</f>
        <v>0</v>
      </c>
      <c r="F90" s="60" cm="1">
        <f t="array" ref="F90">_xlfn.IFS($B90="SAB_OSE_SET23",0,$B90="SAB_EPSA_SET23",0,AND($B90="SAB_INS_SET23",$A90="MAT")=TRUE,$A$454,AND($B90="SAB_INS_SET23",$A90&lt;&gt;"MAT")=TRUE,$A$453,AND($B90="SIU_INF_JUL23",$A90="MAT")=TRUE,$A$454,AND($B90="SIU_INF_JUL23",$A90&lt;&gt;"MAT")=TRUE,$A$453,AND($B90="SIU_ED_JUL23",$A90="MAT")=TRUE,$A$454,AND($B90="SIU_ED_JUL23",$A90&lt;&gt;"MAT")=TRUE,$A$453,$B90="DER_JUN23",0,$B90="CDHU_AGO23",0,AND($B90="SIN_SV_SET23",$A90="MAT")=TRUE,$A$454,AND($B90="SIN_SV_SET23",$A90&lt;&gt;"MAT")=TRUE,$A$453,AND($B90="SIN_INS_SET23",$A90="MAT")=TRUE,$A$454,AND($B90="SIN_INS_SET23",$A90&lt;&gt;"MAT")=TRUE,$A$453,AND($B90="COTAÇÃO",$A90="MAT")=TRUE,$A$454,AND($B90="COTAÇÃO",$A90&lt;&gt;"MAT")=TRUE,$A$453)</f>
        <v>0.2</v>
      </c>
      <c r="G90" s="60" cm="1">
        <f t="array" ref="G90">_xlfn.IFS($B90="SAB_OSE_SET23",0,$B90="SAB_EPSA_SET23",0,AND($B90="SAB_INS_SET23",$A90="MO")=TRUE,$A$455,AND($B90="SAB_INS_SET23",$A90&lt;&gt;"MO")=TRUE,0,AND($B90="SIU_INF_JUL23",$A90="MO")=TRUE,$A$455,AND($B90="SIU_INF_JUL23",$A90&lt;&gt;"MO")=TRUE,0,AND($B90="SIU_ED_JUL23",$A90="MO")=TRUE,$A$455,AND($B90="SIU_ED_JUL23",$A90&lt;&gt;"MO")=TRUE,0,$B90="DER_JUN23",0,$B90="CDHU_AGO23",0,AND($B90="SIN_SV_SET23",$A90="MO")=TRUE,$A$455,AND($B90="SIN_SV_SET23",$A90&lt;&gt;"MO")=TRUE,0,AND($B90="SIN_INS_SET23",$A90="MO")=TRUE,$A$455,AND($B90="SIN_INS_SET23",$A90&lt;&gt;"MO")=TRUE,0,AND($B90="COTAÇÃO",$A90="MO")=TRUE,$A$455,AND($B90="COTAÇÃO",$A90&lt;&gt;"MO")=TRUE,0)</f>
        <v>0</v>
      </c>
      <c r="H90" s="61" cm="1">
        <f t="array" ref="H90">ROUND(_xlfn.IFS(B90="SAB_OSE_SET23",VLOOKUP(C90,[12]SAB_OSE_SET23!A:N,7,FALSE),B90="SAB_EPSA_SET23",VLOOKUP(C90,[12]SAB_EPSA_SET23!A:F,4,FALSE),B90="SAB_INS_SET23",VLOOKUP(C90,[12]SAB_INS_SET23!A:F,4,FALSE),B90="SIU_INF_JUL23",VLOOKUP(C90,[12]SIU_INF_JUL23!A:F,4,FALSE),B90="SIU_ED_JUL23",VLOOKUP(C90,[12]SIU_ED_JUL23!A:F,4,FALSE),B90="SIU_INS_JUL23",VLOOKUP(C90,[12]SIU_INS_JUL23!A:F,4,FALSE),B90="DER_JUN23",VLOOKUP(C90,[12]DER_JUN23!A:F,4,FALSE),B90="CDHU_AGO23",VLOOKUP(C90,[12]CDHU_AGO23!A:F,4,FALSE),B90="DNIT_SV_JUL23",VLOOKUP(C90,[12]DNIT_SV_JUL23!A:F,4,FALSE),B90="DNIT_MAT_JUL23",VLOOKUP(C90,[12]DNIT_MAT_JUL23!A:F,4,FALSE),B90="SIN_SV_SET23",VLOOKUP(C90,[12]SIN_SV_SET23!G:L,5,FALSE),B90="SIN_INS_SET23",VLOOKUP(C90,[12]SIN_INS_SET23!A:F,5,FALSE),B90="COTAÇÃO",VLOOKUP(C90,[12]COTAÇÃO!$B:$G,6,FALSE))*(1+F90)*(1+G90),2)</f>
        <v>83.56</v>
      </c>
      <c r="I90" s="62">
        <v>0.6</v>
      </c>
      <c r="J90" s="39"/>
      <c r="K90" s="63"/>
      <c r="L90" s="64" t="str" cm="1">
        <f t="array" ref="L90">_xlfn.IFS(B90="SAB_OSE_SET23",VLOOKUP(C90,[12]SAB_OSE_SET23!A:N,5,FALSE),B90="SAB_EPSA_SET23",VLOOKUP(C90,[12]SAB_EPSA_SET23!A:F,2,FALSE),B90="SAB_INS_SET23",VLOOKUP(C90,[12]SAB_INS_SET23!A:F,2,FALSE),B90="SIU_INF_JUL23",VLOOKUP(C90,[12]SIU_INF_JUL23!A:F,2,FALSE),B90="SIU_ED_JUL23",VLOOKUP(C90,[12]SIU_ED_JUL23!A:F,2,FALSE),B90="SIU_INS_JUL23",VLOOKUP(C90,[12]SIU_INS_JUL23!A:F,2,FALSE),B90="DER_JUN23",VLOOKUP(C90,[12]DER_JUN23!A:F,2,FALSE),B90="CDHU_AGO23",VLOOKUP(C90,[12]CDHU_AGO23!A:F,2,FALSE),B90="DNIT_SV_JUL23",VLOOKUP(C90,[12]DNIT_SV_JUL23!A:F,2,FALSE),B90="DNIT_MAT_JUL23",VLOOKUP(C90,[12]DNIT_MAT_JUL23!A:F,2,FALSE),B90="SIN_SV_SET23",VLOOKUP(C90,[12]SIN_SV_SET23!G:L,2,FALSE),B90="SIN_INS_SET23",VLOOKUP(C90,[12]SIN_INS_SET23!A:F,2,FALSE),B90="COTAÇÃO",VLOOKUP(C90,[12]COTAÇÃO!$B:$G,3,FALSE))</f>
        <v>PEDRA BRITADA Nº 1 E 2 GRANULOMETRIA ENTRE (4,8 E 25,0 MM) NBR 7225</v>
      </c>
      <c r="M90" s="65" t="str" cm="1">
        <f t="array" ref="M90">_xlfn.IFS(B90="SAB_OSE_SET23",VLOOKUP(C90,[12]SAB_OSE_SET23!A:N,6,FALSE),B90="SAB_EPSA_SET23",VLOOKUP(C90,[12]SAB_EPSA_SET23!A:F,3,FALSE),B90="SAB_INS_SET23",VLOOKUP(C90,[12]SAB_INS_SET23!A:F,3,FALSE),B90="SIU_INF_JUL23",VLOOKUP(C90,[12]SIU_INF_JUL23!A:F,3,FALSE),B90="SIU_ED_JUL23",VLOOKUP(C90,[12]SIU_ED_JUL23!A:F,3,FALSE),B90="SIU_INS_JUL23",VLOOKUP(C90,[12]SIU_INS_JUL23!A:F,3,FALSE),B90="DER_JUN23",VLOOKUP(C90,[12]DER_JUN23!A:F,3,FALSE),B90="CDHU_AGO23",VLOOKUP(C90,[12]CDHU_AGO23!A:F,3,FALSE),B90="DNIT_SV_JUL23",VLOOKUP(C90,[12]DNIT_SV_JUL23!A:F,3,FALSE),B90="DNIT_MAT_JUL23",VLOOKUP(C90,[12]DNIT_MAT_JUL23!A:F,3,FALSE),B90="SIN_SV_SET23",VLOOKUP(C90,[12]SIN_SV_SET23!G:L,3,FALSE),B90="SIN_INS_SET23",VLOOKUP(C90,[12]SIN_INS_SET23!A:F,3,FALSE),B90="COTAÇÃO",VLOOKUP(C90,[12]COTAÇÃO!$B:$G,4,FALSE))</f>
        <v>M3</v>
      </c>
      <c r="N90" s="66">
        <f t="shared" ref="N90:N98" si="2110">R90+T90+V90+X90+Z90+AB90+AD90+AF90+AH90+AJ90++AL90+AN90+AP90+AR90+AT90+AV90+AX90+AZ90+BB90+BD90+BF90+BH90+BJ90+BL90</f>
        <v>0.6</v>
      </c>
      <c r="O90" s="66">
        <f t="shared" ref="O90:O98" si="2111">ROUND(H90*I90,2)</f>
        <v>50.14</v>
      </c>
      <c r="P90" s="67">
        <f t="shared" si="300"/>
        <v>0</v>
      </c>
      <c r="Q90" s="68"/>
      <c r="R90" s="61">
        <f>R89*$I90</f>
        <v>0.6</v>
      </c>
      <c r="S90" s="67"/>
      <c r="T90" s="61">
        <f t="shared" ref="T90" si="2112">T89*$I90</f>
        <v>0</v>
      </c>
      <c r="U90" s="67">
        <f t="shared" ref="U90:U98" si="2113">ROUND(T90*$H90,2)</f>
        <v>0</v>
      </c>
      <c r="V90" s="61">
        <f t="shared" ref="V90" si="2114">V89*$I90</f>
        <v>0</v>
      </c>
      <c r="W90" s="67">
        <f t="shared" ref="W90:W98" si="2115">ROUND(V90*$H90,2)</f>
        <v>0</v>
      </c>
      <c r="X90" s="61">
        <f t="shared" ref="X90" si="2116">X89*$I90</f>
        <v>0</v>
      </c>
      <c r="Y90" s="67">
        <f t="shared" ref="Y90:Y98" si="2117">ROUND(X90*$H90,2)</f>
        <v>0</v>
      </c>
      <c r="Z90" s="61">
        <f t="shared" ref="Z90" si="2118">Z89*$I90</f>
        <v>0</v>
      </c>
      <c r="AA90" s="67">
        <f t="shared" ref="AA90:AA98" si="2119">ROUND(Z90*$H90,2)</f>
        <v>0</v>
      </c>
      <c r="AB90" s="61">
        <f t="shared" ref="AB90" si="2120">AB89*$I90</f>
        <v>0</v>
      </c>
      <c r="AC90" s="67">
        <f t="shared" ref="AC90:AC98" si="2121">ROUND(AB90*$H90,2)</f>
        <v>0</v>
      </c>
      <c r="AD90" s="61">
        <f t="shared" ref="AD90" si="2122">AD89*$I90</f>
        <v>0</v>
      </c>
      <c r="AE90" s="67">
        <f t="shared" ref="AE90:AE98" si="2123">ROUND(AD90*$H90,2)</f>
        <v>0</v>
      </c>
      <c r="AF90" s="61">
        <f t="shared" ref="AF90" si="2124">AF89*$I90</f>
        <v>0</v>
      </c>
      <c r="AG90" s="67">
        <f t="shared" ref="AG90:AG98" si="2125">ROUND(AF90*$H90,2)</f>
        <v>0</v>
      </c>
      <c r="AH90" s="61">
        <f t="shared" ref="AH90" si="2126">AH89*$I90</f>
        <v>0</v>
      </c>
      <c r="AI90" s="67">
        <f t="shared" ref="AI90:AI98" si="2127">ROUND(AH90*$H90,2)</f>
        <v>0</v>
      </c>
      <c r="AJ90" s="61">
        <f t="shared" ref="AJ90" si="2128">AJ89*$I90</f>
        <v>0</v>
      </c>
      <c r="AK90" s="67">
        <f t="shared" ref="AK90:AK98" si="2129">ROUND(AJ90*$H90,2)</f>
        <v>0</v>
      </c>
      <c r="AL90" s="61">
        <f t="shared" ref="AL90" si="2130">AL89*$I90</f>
        <v>0</v>
      </c>
      <c r="AM90" s="67">
        <f t="shared" ref="AM90:AM98" si="2131">ROUND(AL90*$H90,2)</f>
        <v>0</v>
      </c>
      <c r="AN90" s="61">
        <f t="shared" ref="AN90" si="2132">AN89*$I90</f>
        <v>0</v>
      </c>
      <c r="AO90" s="67">
        <f t="shared" ref="AO90:AO98" si="2133">ROUND(AN90*$H90,2)</f>
        <v>0</v>
      </c>
      <c r="AP90" s="61">
        <f t="shared" ref="AP90" si="2134">AP89*$I90</f>
        <v>0</v>
      </c>
      <c r="AQ90" s="67">
        <f t="shared" ref="AQ90:AQ98" si="2135">ROUND(AP90*$H90,2)</f>
        <v>0</v>
      </c>
      <c r="AR90" s="61">
        <f t="shared" ref="AR90" si="2136">AR89*$I90</f>
        <v>0</v>
      </c>
      <c r="AS90" s="67">
        <f t="shared" ref="AS90:AS98" si="2137">ROUND(AR90*$H90,2)</f>
        <v>0</v>
      </c>
      <c r="AT90" s="61">
        <f t="shared" ref="AT90" si="2138">AT89*$I90</f>
        <v>0</v>
      </c>
      <c r="AU90" s="67">
        <f t="shared" ref="AU90:AU98" si="2139">ROUND(AT90*$H90,2)</f>
        <v>0</v>
      </c>
      <c r="AV90" s="61">
        <f t="shared" ref="AV90" si="2140">AV89*$I90</f>
        <v>0</v>
      </c>
      <c r="AW90" s="67">
        <f t="shared" ref="AW90:AW98" si="2141">ROUND(AV90*$H90,2)</f>
        <v>0</v>
      </c>
      <c r="AX90" s="61">
        <f t="shared" ref="AX90" si="2142">AX89*$I90</f>
        <v>0</v>
      </c>
      <c r="AY90" s="67">
        <f t="shared" ref="AY90:AY98" si="2143">ROUND(AX90*$H90,2)</f>
        <v>0</v>
      </c>
      <c r="AZ90" s="61">
        <f t="shared" ref="AZ90" si="2144">AZ89*$I90</f>
        <v>0</v>
      </c>
      <c r="BA90" s="67">
        <f t="shared" ref="BA90:BA98" si="2145">ROUND(AZ90*$H90,2)</f>
        <v>0</v>
      </c>
      <c r="BB90" s="61">
        <f t="shared" ref="BB90" si="2146">BB89*$I90</f>
        <v>0</v>
      </c>
      <c r="BC90" s="67">
        <f t="shared" ref="BC90:BC98" si="2147">ROUND(BB90*$H90,2)</f>
        <v>0</v>
      </c>
      <c r="BD90" s="61">
        <f t="shared" ref="BD90" si="2148">BD89*$I90</f>
        <v>0</v>
      </c>
      <c r="BE90" s="67">
        <f t="shared" ref="BE90:BE98" si="2149">ROUND(BD90*$H90,2)</f>
        <v>0</v>
      </c>
      <c r="BF90" s="61">
        <f t="shared" ref="BF90" si="2150">BF89*$I90</f>
        <v>0</v>
      </c>
      <c r="BG90" s="67">
        <f t="shared" ref="BG90:BG98" si="2151">ROUND(BF90*$H90,2)</f>
        <v>0</v>
      </c>
      <c r="BH90" s="61">
        <f t="shared" ref="BH90" si="2152">BH89*$I90</f>
        <v>0</v>
      </c>
      <c r="BI90" s="67">
        <f t="shared" ref="BI90:BI98" si="2153">ROUND(BH90*$H90,2)</f>
        <v>0</v>
      </c>
      <c r="BJ90" s="61">
        <f t="shared" ref="BJ90" si="2154">BJ89*$I90</f>
        <v>0</v>
      </c>
      <c r="BK90" s="67">
        <f t="shared" ref="BK90:BK98" si="2155">ROUND(BJ90*$H90,2)</f>
        <v>0</v>
      </c>
      <c r="BL90" s="61">
        <f t="shared" ref="BL90" si="2156">BL89*$I90</f>
        <v>0</v>
      </c>
      <c r="BM90" s="67">
        <f t="shared" ref="BM90:BM98" si="2157">ROUND(BL90*$H90,2)</f>
        <v>0</v>
      </c>
    </row>
    <row r="91" spans="1:65" s="47" customFormat="1" x14ac:dyDescent="0.25">
      <c r="A91" s="58" t="s">
        <v>37</v>
      </c>
      <c r="B91" s="59" t="s">
        <v>28</v>
      </c>
      <c r="C91" s="59" t="s">
        <v>70</v>
      </c>
      <c r="D91" s="60" cm="1">
        <f t="array" ref="D91">_xlfn.IFS($B91="SAB_OSE_SET23",$A$440,$B91="SAB_EPSA_SET23",$A$442,$B91="SAB_INS_SET23",$A$444,$B91="SIU_INF_JUL23",$A$446,$B91="SIU_ED_JUL23",$A$447,$B91="DER_JUN23",$A$448,$B91="CDHU_AGO23",$A$449,$B91="SIN_SV_SET23",$A$450,$B91="SIN_INS_SET23",$A$451,$B91="COTAÇÃO",0)</f>
        <v>0</v>
      </c>
      <c r="E91" s="60" cm="1">
        <f t="array" ref="E91">_xlfn.IFS($B91="SAB_OSE_SET23",$A$441,$B91="SAB_EPSA_SET23",$A$443,$B91="SAB_INS_SET23",$A$445,$B91="SIU_INF_JUL23",0,$B91="SIU_ED_JUL23",0,$B91="DER_JUN23",0,$B91="CDHU_AGO23",0,$B91="SIN_SV_SET23",0,$B91="SIN_INS_SET23",0,$B91="COTAÇÃO",0)</f>
        <v>0</v>
      </c>
      <c r="F91" s="60" cm="1">
        <f t="array" ref="F91">_xlfn.IFS($B91="SAB_OSE_SET23",0,$B91="SAB_EPSA_SET23",0,AND($B91="SAB_INS_SET23",$A91="MAT")=TRUE,$A$454,AND($B91="SAB_INS_SET23",$A91&lt;&gt;"MAT")=TRUE,$A$453,AND($B91="SIU_INF_JUL23",$A91="MAT")=TRUE,$A$454,AND($B91="SIU_INF_JUL23",$A91&lt;&gt;"MAT")=TRUE,$A$453,AND($B91="SIU_ED_JUL23",$A91="MAT")=TRUE,$A$454,AND($B91="SIU_ED_JUL23",$A91&lt;&gt;"MAT")=TRUE,$A$453,$B91="DER_JUN23",0,$B91="CDHU_AGO23",0,AND($B91="SIN_SV_SET23",$A91="MAT")=TRUE,$A$454,AND($B91="SIN_SV_SET23",$A91&lt;&gt;"MAT")=TRUE,$A$453,AND($B91="SIN_INS_SET23",$A91="MAT")=TRUE,$A$454,AND($B91="SIN_INS_SET23",$A91&lt;&gt;"MAT")=TRUE,$A$453,AND($B91="COTAÇÃO",$A91="MAT")=TRUE,$A$454,AND($B91="COTAÇÃO",$A91&lt;&gt;"MAT")=TRUE,$A$453)</f>
        <v>0.2</v>
      </c>
      <c r="G91" s="60" cm="1">
        <f t="array" ref="G91">_xlfn.IFS($B91="SAB_OSE_SET23",0,$B91="SAB_EPSA_SET23",0,AND($B91="SAB_INS_SET23",$A91="MO")=TRUE,$A$455,AND($B91="SAB_INS_SET23",$A91&lt;&gt;"MO")=TRUE,0,AND($B91="SIU_INF_JUL23",$A91="MO")=TRUE,$A$455,AND($B91="SIU_INF_JUL23",$A91&lt;&gt;"MO")=TRUE,0,AND($B91="SIU_ED_JUL23",$A91="MO")=TRUE,$A$455,AND($B91="SIU_ED_JUL23",$A91&lt;&gt;"MO")=TRUE,0,$B91="DER_JUN23",0,$B91="CDHU_AGO23",0,AND($B91="SIN_SV_SET23",$A91="MO")=TRUE,$A$455,AND($B91="SIN_SV_SET23",$A91&lt;&gt;"MO")=TRUE,0,AND($B91="SIN_INS_SET23",$A91="MO")=TRUE,$A$455,AND($B91="SIN_INS_SET23",$A91&lt;&gt;"MO")=TRUE,0,AND($B91="COTAÇÃO",$A91="MO")=TRUE,$A$455,AND($B91="COTAÇÃO",$A91&lt;&gt;"MO")=TRUE,0)</f>
        <v>0</v>
      </c>
      <c r="H91" s="61" cm="1">
        <f t="array" ref="H91">ROUND(_xlfn.IFS(B91="SAB_OSE_SET23",VLOOKUP(C91,[12]SAB_OSE_SET23!A:N,7,FALSE),B91="SAB_EPSA_SET23",VLOOKUP(C91,[12]SAB_EPSA_SET23!A:F,4,FALSE),B91="SAB_INS_SET23",VLOOKUP(C91,[12]SAB_INS_SET23!A:F,4,FALSE),B91="SIU_INF_JUL23",VLOOKUP(C91,[12]SIU_INF_JUL23!A:F,4,FALSE),B91="SIU_ED_JUL23",VLOOKUP(C91,[12]SIU_ED_JUL23!A:F,4,FALSE),B91="SIU_INS_JUL23",VLOOKUP(C91,[12]SIU_INS_JUL23!A:F,4,FALSE),B91="DER_JUN23",VLOOKUP(C91,[12]DER_JUN23!A:F,4,FALSE),B91="CDHU_AGO23",VLOOKUP(C91,[12]CDHU_AGO23!A:F,4,FALSE),B91="DNIT_SV_JUL23",VLOOKUP(C91,[12]DNIT_SV_JUL23!A:F,4,FALSE),B91="DNIT_MAT_JUL23",VLOOKUP(C91,[12]DNIT_MAT_JUL23!A:F,4,FALSE),B91="SIN_SV_SET23",VLOOKUP(C91,[12]SIN_SV_SET23!G:L,5,FALSE),B91="SIN_INS_SET23",VLOOKUP(C91,[12]SIN_INS_SET23!A:F,5,FALSE),B91="COTAÇÃO",VLOOKUP(C91,[12]COTAÇÃO!$B:$G,6,FALSE))*(1+F91)*(1+G91),2)</f>
        <v>93.23</v>
      </c>
      <c r="I91" s="62">
        <v>0.4</v>
      </c>
      <c r="J91" s="39"/>
      <c r="K91" s="63"/>
      <c r="L91" s="64" t="str" cm="1">
        <f t="array" ref="L91">_xlfn.IFS(B91="SAB_OSE_SET23",VLOOKUP(C91,[12]SAB_OSE_SET23!A:N,5,FALSE),B91="SAB_EPSA_SET23",VLOOKUP(C91,[12]SAB_EPSA_SET23!A:F,2,FALSE),B91="SAB_INS_SET23",VLOOKUP(C91,[12]SAB_INS_SET23!A:F,2,FALSE),B91="SIU_INF_JUL23",VLOOKUP(C91,[12]SIU_INF_JUL23!A:F,2,FALSE),B91="SIU_ED_JUL23",VLOOKUP(C91,[12]SIU_ED_JUL23!A:F,2,FALSE),B91="SIU_INS_JUL23",VLOOKUP(C91,[12]SIU_INS_JUL23!A:F,2,FALSE),B91="DER_JUN23",VLOOKUP(C91,[12]DER_JUN23!A:F,2,FALSE),B91="CDHU_AGO23",VLOOKUP(C91,[12]CDHU_AGO23!A:F,2,FALSE),B91="DNIT_SV_JUL23",VLOOKUP(C91,[12]DNIT_SV_JUL23!A:F,2,FALSE),B91="DNIT_MAT_JUL23",VLOOKUP(C91,[12]DNIT_MAT_JUL23!A:F,2,FALSE),B91="SIN_SV_SET23",VLOOKUP(C91,[12]SIN_SV_SET23!G:L,2,FALSE),B91="SIN_INS_SET23",VLOOKUP(C91,[12]SIN_INS_SET23!A:F,2,FALSE),B91="COTAÇÃO",VLOOKUP(C91,[12]COTAÇÃO!$B:$G,3,FALSE))</f>
        <v>PÓ DE PEDRA</v>
      </c>
      <c r="M91" s="65" t="str" cm="1">
        <f t="array" ref="M91">_xlfn.IFS(B91="SAB_OSE_SET23",VLOOKUP(C91,[12]SAB_OSE_SET23!A:N,6,FALSE),B91="SAB_EPSA_SET23",VLOOKUP(C91,[12]SAB_EPSA_SET23!A:F,3,FALSE),B91="SAB_INS_SET23",VLOOKUP(C91,[12]SAB_INS_SET23!A:F,3,FALSE),B91="SIU_INF_JUL23",VLOOKUP(C91,[12]SIU_INF_JUL23!A:F,3,FALSE),B91="SIU_ED_JUL23",VLOOKUP(C91,[12]SIU_ED_JUL23!A:F,3,FALSE),B91="SIU_INS_JUL23",VLOOKUP(C91,[12]SIU_INS_JUL23!A:F,3,FALSE),B91="DER_JUN23",VLOOKUP(C91,[12]DER_JUN23!A:F,3,FALSE),B91="CDHU_AGO23",VLOOKUP(C91,[12]CDHU_AGO23!A:F,3,FALSE),B91="DNIT_SV_JUL23",VLOOKUP(C91,[12]DNIT_SV_JUL23!A:F,3,FALSE),B91="DNIT_MAT_JUL23",VLOOKUP(C91,[12]DNIT_MAT_JUL23!A:F,3,FALSE),B91="SIN_SV_SET23",VLOOKUP(C91,[12]SIN_SV_SET23!G:L,3,FALSE),B91="SIN_INS_SET23",VLOOKUP(C91,[12]SIN_INS_SET23!A:F,3,FALSE),B91="COTAÇÃO",VLOOKUP(C91,[12]COTAÇÃO!$B:$G,4,FALSE))</f>
        <v>M3</v>
      </c>
      <c r="N91" s="66">
        <f t="shared" si="2110"/>
        <v>0.4</v>
      </c>
      <c r="O91" s="66">
        <f t="shared" si="2111"/>
        <v>37.29</v>
      </c>
      <c r="P91" s="67">
        <f t="shared" si="300"/>
        <v>0</v>
      </c>
      <c r="Q91" s="68"/>
      <c r="R91" s="61">
        <f>R89*$I91</f>
        <v>0.4</v>
      </c>
      <c r="S91" s="67"/>
      <c r="T91" s="61">
        <f t="shared" ref="T91" si="2158">T89*$I91</f>
        <v>0</v>
      </c>
      <c r="U91" s="67">
        <f t="shared" si="2113"/>
        <v>0</v>
      </c>
      <c r="V91" s="61">
        <f t="shared" ref="V91" si="2159">V89*$I91</f>
        <v>0</v>
      </c>
      <c r="W91" s="67">
        <f t="shared" si="2115"/>
        <v>0</v>
      </c>
      <c r="X91" s="61">
        <f t="shared" ref="X91" si="2160">X89*$I91</f>
        <v>0</v>
      </c>
      <c r="Y91" s="67">
        <f t="shared" si="2117"/>
        <v>0</v>
      </c>
      <c r="Z91" s="61">
        <f t="shared" ref="Z91" si="2161">Z89*$I91</f>
        <v>0</v>
      </c>
      <c r="AA91" s="67">
        <f t="shared" si="2119"/>
        <v>0</v>
      </c>
      <c r="AB91" s="61">
        <f t="shared" ref="AB91" si="2162">AB89*$I91</f>
        <v>0</v>
      </c>
      <c r="AC91" s="67">
        <f t="shared" si="2121"/>
        <v>0</v>
      </c>
      <c r="AD91" s="61">
        <f t="shared" ref="AD91" si="2163">AD89*$I91</f>
        <v>0</v>
      </c>
      <c r="AE91" s="67">
        <f t="shared" si="2123"/>
        <v>0</v>
      </c>
      <c r="AF91" s="61">
        <f t="shared" ref="AF91" si="2164">AF89*$I91</f>
        <v>0</v>
      </c>
      <c r="AG91" s="67">
        <f t="shared" si="2125"/>
        <v>0</v>
      </c>
      <c r="AH91" s="61">
        <f t="shared" ref="AH91" si="2165">AH89*$I91</f>
        <v>0</v>
      </c>
      <c r="AI91" s="67">
        <f t="shared" si="2127"/>
        <v>0</v>
      </c>
      <c r="AJ91" s="61">
        <f t="shared" ref="AJ91" si="2166">AJ89*$I91</f>
        <v>0</v>
      </c>
      <c r="AK91" s="67">
        <f t="shared" si="2129"/>
        <v>0</v>
      </c>
      <c r="AL91" s="61">
        <f t="shared" ref="AL91" si="2167">AL89*$I91</f>
        <v>0</v>
      </c>
      <c r="AM91" s="67">
        <f t="shared" si="2131"/>
        <v>0</v>
      </c>
      <c r="AN91" s="61">
        <f t="shared" ref="AN91" si="2168">AN89*$I91</f>
        <v>0</v>
      </c>
      <c r="AO91" s="67">
        <f t="shared" si="2133"/>
        <v>0</v>
      </c>
      <c r="AP91" s="61">
        <f t="shared" ref="AP91" si="2169">AP89*$I91</f>
        <v>0</v>
      </c>
      <c r="AQ91" s="67">
        <f t="shared" si="2135"/>
        <v>0</v>
      </c>
      <c r="AR91" s="61">
        <f t="shared" ref="AR91" si="2170">AR89*$I91</f>
        <v>0</v>
      </c>
      <c r="AS91" s="67">
        <f t="shared" si="2137"/>
        <v>0</v>
      </c>
      <c r="AT91" s="61">
        <f t="shared" ref="AT91" si="2171">AT89*$I91</f>
        <v>0</v>
      </c>
      <c r="AU91" s="67">
        <f t="shared" si="2139"/>
        <v>0</v>
      </c>
      <c r="AV91" s="61">
        <f t="shared" ref="AV91" si="2172">AV89*$I91</f>
        <v>0</v>
      </c>
      <c r="AW91" s="67">
        <f t="shared" si="2141"/>
        <v>0</v>
      </c>
      <c r="AX91" s="61">
        <f t="shared" ref="AX91" si="2173">AX89*$I91</f>
        <v>0</v>
      </c>
      <c r="AY91" s="67">
        <f t="shared" si="2143"/>
        <v>0</v>
      </c>
      <c r="AZ91" s="61">
        <f t="shared" ref="AZ91" si="2174">AZ89*$I91</f>
        <v>0</v>
      </c>
      <c r="BA91" s="67">
        <f t="shared" si="2145"/>
        <v>0</v>
      </c>
      <c r="BB91" s="61">
        <f t="shared" ref="BB91" si="2175">BB89*$I91</f>
        <v>0</v>
      </c>
      <c r="BC91" s="67">
        <f t="shared" si="2147"/>
        <v>0</v>
      </c>
      <c r="BD91" s="61">
        <f t="shared" ref="BD91" si="2176">BD89*$I91</f>
        <v>0</v>
      </c>
      <c r="BE91" s="67">
        <f t="shared" si="2149"/>
        <v>0</v>
      </c>
      <c r="BF91" s="61">
        <f t="shared" ref="BF91" si="2177">BF89*$I91</f>
        <v>0</v>
      </c>
      <c r="BG91" s="67">
        <f t="shared" si="2151"/>
        <v>0</v>
      </c>
      <c r="BH91" s="61">
        <f t="shared" ref="BH91" si="2178">BH89*$I91</f>
        <v>0</v>
      </c>
      <c r="BI91" s="67">
        <f t="shared" si="2153"/>
        <v>0</v>
      </c>
      <c r="BJ91" s="61">
        <f t="shared" ref="BJ91" si="2179">BJ89*$I91</f>
        <v>0</v>
      </c>
      <c r="BK91" s="67">
        <f t="shared" si="2155"/>
        <v>0</v>
      </c>
      <c r="BL91" s="61">
        <f t="shared" ref="BL91" si="2180">BL89*$I91</f>
        <v>0</v>
      </c>
      <c r="BM91" s="67">
        <f t="shared" si="2157"/>
        <v>0</v>
      </c>
    </row>
    <row r="92" spans="1:65" s="47" customFormat="1" x14ac:dyDescent="0.25">
      <c r="A92" s="58" t="s">
        <v>30</v>
      </c>
      <c r="B92" s="59" t="s">
        <v>28</v>
      </c>
      <c r="C92" s="59" t="s">
        <v>49</v>
      </c>
      <c r="D92" s="60" cm="1">
        <f t="array" ref="D92">_xlfn.IFS($B92="SAB_OSE_SET23",$A$440,$B92="SAB_EPSA_SET23",$A$442,$B92="SAB_INS_SET23",$A$444,$B92="SIU_INF_JUL23",$A$446,$B92="SIU_ED_JUL23",$A$447,$B92="DER_JUN23",$A$448,$B92="CDHU_AGO23",$A$449,$B92="SIN_SV_SET23",$A$450,$B92="SIN_INS_SET23",$A$451,$B92="COTAÇÃO",0)</f>
        <v>0</v>
      </c>
      <c r="E92" s="60" cm="1">
        <f t="array" ref="E92">_xlfn.IFS($B92="SAB_OSE_SET23",$A$441,$B92="SAB_EPSA_SET23",$A$443,$B92="SAB_INS_SET23",$A$445,$B92="SIU_INF_JUL23",0,$B92="SIU_ED_JUL23",0,$B92="DER_JUN23",0,$B92="CDHU_AGO23",0,$B92="SIN_SV_SET23",0,$B92="SIN_INS_SET23",0,$B92="COTAÇÃO",0)</f>
        <v>0</v>
      </c>
      <c r="F92" s="60" cm="1">
        <f t="array" ref="F92">_xlfn.IFS($B92="SAB_OSE_SET23",0,$B92="SAB_EPSA_SET23",0,AND($B92="SAB_INS_SET23",$A92="MAT")=TRUE,$A$454,AND($B92="SAB_INS_SET23",$A92&lt;&gt;"MAT")=TRUE,$A$453,AND($B92="SIU_INF_JUL23",$A92="MAT")=TRUE,$A$454,AND($B92="SIU_INF_JUL23",$A92&lt;&gt;"MAT")=TRUE,$A$453,AND($B92="SIU_ED_JUL23",$A92="MAT")=TRUE,$A$454,AND($B92="SIU_ED_JUL23",$A92&lt;&gt;"MAT")=TRUE,$A$453,$B92="DER_JUN23",0,$B92="CDHU_AGO23",0,AND($B92="SIN_SV_SET23",$A92="MAT")=TRUE,$A$454,AND($B92="SIN_SV_SET23",$A92&lt;&gt;"MAT")=TRUE,$A$453,AND($B92="SIN_INS_SET23",$A92="MAT")=TRUE,$A$454,AND($B92="SIN_INS_SET23",$A92&lt;&gt;"MAT")=TRUE,$A$453,AND($B92="COTAÇÃO",$A92="MAT")=TRUE,$A$454,AND($B92="COTAÇÃO",$A92&lt;&gt;"MAT")=TRUE,$A$453)</f>
        <v>0.28000000000000003</v>
      </c>
      <c r="G92" s="60" cm="1">
        <f t="array" ref="G92">_xlfn.IFS($B92="SAB_OSE_SET23",0,$B92="SAB_EPSA_SET23",0,AND($B92="SAB_INS_SET23",$A92="MO")=TRUE,$A$455,AND($B92="SAB_INS_SET23",$A92&lt;&gt;"MO")=TRUE,0,AND($B92="SIU_INF_JUL23",$A92="MO")=TRUE,$A$455,AND($B92="SIU_INF_JUL23",$A92&lt;&gt;"MO")=TRUE,0,AND($B92="SIU_ED_JUL23",$A92="MO")=TRUE,$A$455,AND($B92="SIU_ED_JUL23",$A92&lt;&gt;"MO")=TRUE,0,$B92="DER_JUN23",0,$B92="CDHU_AGO23",0,AND($B92="SIN_SV_SET23",$A92="MO")=TRUE,$A$455,AND($B92="SIN_SV_SET23",$A92&lt;&gt;"MO")=TRUE,0,AND($B92="SIN_INS_SET23",$A92="MO")=TRUE,$A$455,AND($B92="SIN_INS_SET23",$A92&lt;&gt;"MO")=TRUE,0,AND($B92="COTAÇÃO",$A92="MO")=TRUE,$A$455,AND($B92="COTAÇÃO",$A92&lt;&gt;"MO")=TRUE,0)</f>
        <v>0</v>
      </c>
      <c r="H92" s="61" cm="1">
        <f t="array" ref="H92">ROUND(_xlfn.IFS(B92="SAB_OSE_SET23",VLOOKUP(C92,[12]SAB_OSE_SET23!A:N,7,FALSE),B92="SAB_EPSA_SET23",VLOOKUP(C92,[12]SAB_EPSA_SET23!A:F,4,FALSE),B92="SAB_INS_SET23",VLOOKUP(C92,[12]SAB_INS_SET23!A:F,4,FALSE),B92="SIU_INF_JUL23",VLOOKUP(C92,[12]SIU_INF_JUL23!A:F,4,FALSE),B92="SIU_ED_JUL23",VLOOKUP(C92,[12]SIU_ED_JUL23!A:F,4,FALSE),B92="SIU_INS_JUL23",VLOOKUP(C92,[12]SIU_INS_JUL23!A:F,4,FALSE),B92="DER_JUN23",VLOOKUP(C92,[12]DER_JUN23!A:F,4,FALSE),B92="CDHU_AGO23",VLOOKUP(C92,[12]CDHU_AGO23!A:F,4,FALSE),B92="DNIT_SV_JUL23",VLOOKUP(C92,[12]DNIT_SV_JUL23!A:F,4,FALSE),B92="DNIT_MAT_JUL23",VLOOKUP(C92,[12]DNIT_MAT_JUL23!A:F,4,FALSE),B92="SIN_SV_SET23",VLOOKUP(C92,[12]SIN_SV_SET23!G:L,5,FALSE),B92="SIN_INS_SET23",VLOOKUP(C92,[12]SIN_INS_SET23!A:F,5,FALSE),B92="COTAÇÃO",VLOOKUP(C92,[12]COTAÇÃO!$B:$G,6,FALSE))*(1+F92)*(1+G92),2)</f>
        <v>232.64</v>
      </c>
      <c r="I92" s="62">
        <v>0.5</v>
      </c>
      <c r="J92" s="39"/>
      <c r="K92" s="63"/>
      <c r="L92" s="64" t="str" cm="1">
        <f t="array" ref="L92">_xlfn.IFS(B92="SAB_OSE_SET23",VLOOKUP(C92,[12]SAB_OSE_SET23!A:N,5,FALSE),B92="SAB_EPSA_SET23",VLOOKUP(C92,[12]SAB_EPSA_SET23!A:F,2,FALSE),B92="SAB_INS_SET23",VLOOKUP(C92,[12]SAB_INS_SET23!A:F,2,FALSE),B92="SIU_INF_JUL23",VLOOKUP(C92,[12]SIU_INF_JUL23!A:F,2,FALSE),B92="SIU_ED_JUL23",VLOOKUP(C92,[12]SIU_ED_JUL23!A:F,2,FALSE),B92="SIU_INS_JUL23",VLOOKUP(C92,[12]SIU_INS_JUL23!A:F,2,FALSE),B92="DER_JUN23",VLOOKUP(C92,[12]DER_JUN23!A:F,2,FALSE),B92="CDHU_AGO23",VLOOKUP(C92,[12]CDHU_AGO23!A:F,2,FALSE),B92="DNIT_SV_JUL23",VLOOKUP(C92,[12]DNIT_SV_JUL23!A:F,2,FALSE),B92="DNIT_MAT_JUL23",VLOOKUP(C92,[12]DNIT_MAT_JUL23!A:F,2,FALSE),B92="SIN_SV_SET23",VLOOKUP(C92,[12]SIN_SV_SET23!G:L,2,FALSE),B92="SIN_INS_SET23",VLOOKUP(C92,[12]SIN_INS_SET23!A:F,2,FALSE),B92="COTAÇÃO",VLOOKUP(C92,[12]COTAÇÃO!$B:$G,3,FALSE))</f>
        <v>CAMINHÃO - CAÇAMBA BASCULANTE COM CAPACIDADE DE 4M3 *190CV</v>
      </c>
      <c r="M92" s="65" t="str" cm="1">
        <f t="array" ref="M92">_xlfn.IFS(B92="SAB_OSE_SET23",VLOOKUP(C92,[12]SAB_OSE_SET23!A:N,6,FALSE),B92="SAB_EPSA_SET23",VLOOKUP(C92,[12]SAB_EPSA_SET23!A:F,3,FALSE),B92="SAB_INS_SET23",VLOOKUP(C92,[12]SAB_INS_SET23!A:F,3,FALSE),B92="SIU_INF_JUL23",VLOOKUP(C92,[12]SIU_INF_JUL23!A:F,3,FALSE),B92="SIU_ED_JUL23",VLOOKUP(C92,[12]SIU_ED_JUL23!A:F,3,FALSE),B92="SIU_INS_JUL23",VLOOKUP(C92,[12]SIU_INS_JUL23!A:F,3,FALSE),B92="DER_JUN23",VLOOKUP(C92,[12]DER_JUN23!A:F,3,FALSE),B92="CDHU_AGO23",VLOOKUP(C92,[12]CDHU_AGO23!A:F,3,FALSE),B92="DNIT_SV_JUL23",VLOOKUP(C92,[12]DNIT_SV_JUL23!A:F,3,FALSE),B92="DNIT_MAT_JUL23",VLOOKUP(C92,[12]DNIT_MAT_JUL23!A:F,3,FALSE),B92="SIN_SV_SET23",VLOOKUP(C92,[12]SIN_SV_SET23!G:L,3,FALSE),B92="SIN_INS_SET23",VLOOKUP(C92,[12]SIN_INS_SET23!A:F,3,FALSE),B92="COTAÇÃO",VLOOKUP(C92,[12]COTAÇÃO!$B:$G,4,FALSE))</f>
        <v>H</v>
      </c>
      <c r="N92" s="66">
        <f t="shared" si="2110"/>
        <v>0.5</v>
      </c>
      <c r="O92" s="66">
        <f t="shared" si="2111"/>
        <v>116.32</v>
      </c>
      <c r="P92" s="67">
        <f t="shared" ref="P92:P98" si="2181">S92+U92+W92+Y92+AA92+AC92+AE92+AG92+AI92+AK92++AM92+AO92+AQ92+AS92+AU92+AW92+AY92+BA92+BC92+BE92+BG92+BI92+BK92+BM92</f>
        <v>0</v>
      </c>
      <c r="Q92" s="68"/>
      <c r="R92" s="61">
        <f>R89*$I92</f>
        <v>0.5</v>
      </c>
      <c r="S92" s="67"/>
      <c r="T92" s="61">
        <f t="shared" ref="T92" si="2182">T89*$I92</f>
        <v>0</v>
      </c>
      <c r="U92" s="67">
        <f t="shared" si="2113"/>
        <v>0</v>
      </c>
      <c r="V92" s="61">
        <f t="shared" ref="V92" si="2183">V89*$I92</f>
        <v>0</v>
      </c>
      <c r="W92" s="67">
        <f t="shared" si="2115"/>
        <v>0</v>
      </c>
      <c r="X92" s="61">
        <f t="shared" ref="X92" si="2184">X89*$I92</f>
        <v>0</v>
      </c>
      <c r="Y92" s="67">
        <f t="shared" si="2117"/>
        <v>0</v>
      </c>
      <c r="Z92" s="61">
        <f t="shared" ref="Z92" si="2185">Z89*$I92</f>
        <v>0</v>
      </c>
      <c r="AA92" s="67">
        <f t="shared" si="2119"/>
        <v>0</v>
      </c>
      <c r="AB92" s="61">
        <f t="shared" ref="AB92" si="2186">AB89*$I92</f>
        <v>0</v>
      </c>
      <c r="AC92" s="67">
        <f t="shared" si="2121"/>
        <v>0</v>
      </c>
      <c r="AD92" s="61">
        <f t="shared" ref="AD92" si="2187">AD89*$I92</f>
        <v>0</v>
      </c>
      <c r="AE92" s="67">
        <f t="shared" si="2123"/>
        <v>0</v>
      </c>
      <c r="AF92" s="61">
        <f t="shared" ref="AF92" si="2188">AF89*$I92</f>
        <v>0</v>
      </c>
      <c r="AG92" s="67">
        <f t="shared" si="2125"/>
        <v>0</v>
      </c>
      <c r="AH92" s="61">
        <f t="shared" ref="AH92" si="2189">AH89*$I92</f>
        <v>0</v>
      </c>
      <c r="AI92" s="67">
        <f t="shared" si="2127"/>
        <v>0</v>
      </c>
      <c r="AJ92" s="61">
        <f t="shared" ref="AJ92" si="2190">AJ89*$I92</f>
        <v>0</v>
      </c>
      <c r="AK92" s="67">
        <f t="shared" si="2129"/>
        <v>0</v>
      </c>
      <c r="AL92" s="61">
        <f t="shared" ref="AL92" si="2191">AL89*$I92</f>
        <v>0</v>
      </c>
      <c r="AM92" s="67">
        <f t="shared" si="2131"/>
        <v>0</v>
      </c>
      <c r="AN92" s="61">
        <f t="shared" ref="AN92" si="2192">AN89*$I92</f>
        <v>0</v>
      </c>
      <c r="AO92" s="67">
        <f t="shared" si="2133"/>
        <v>0</v>
      </c>
      <c r="AP92" s="61">
        <f t="shared" ref="AP92" si="2193">AP89*$I92</f>
        <v>0</v>
      </c>
      <c r="AQ92" s="67">
        <f t="shared" si="2135"/>
        <v>0</v>
      </c>
      <c r="AR92" s="61">
        <f t="shared" ref="AR92" si="2194">AR89*$I92</f>
        <v>0</v>
      </c>
      <c r="AS92" s="67">
        <f t="shared" si="2137"/>
        <v>0</v>
      </c>
      <c r="AT92" s="61">
        <f t="shared" ref="AT92" si="2195">AT89*$I92</f>
        <v>0</v>
      </c>
      <c r="AU92" s="67">
        <f t="shared" si="2139"/>
        <v>0</v>
      </c>
      <c r="AV92" s="61">
        <f t="shared" ref="AV92" si="2196">AV89*$I92</f>
        <v>0</v>
      </c>
      <c r="AW92" s="67">
        <f t="shared" si="2141"/>
        <v>0</v>
      </c>
      <c r="AX92" s="61">
        <f t="shared" ref="AX92" si="2197">AX89*$I92</f>
        <v>0</v>
      </c>
      <c r="AY92" s="67">
        <f t="shared" si="2143"/>
        <v>0</v>
      </c>
      <c r="AZ92" s="61">
        <f t="shared" ref="AZ92" si="2198">AZ89*$I92</f>
        <v>0</v>
      </c>
      <c r="BA92" s="67">
        <f t="shared" si="2145"/>
        <v>0</v>
      </c>
      <c r="BB92" s="61">
        <f t="shared" ref="BB92" si="2199">BB89*$I92</f>
        <v>0</v>
      </c>
      <c r="BC92" s="67">
        <f t="shared" si="2147"/>
        <v>0</v>
      </c>
      <c r="BD92" s="61">
        <f t="shared" ref="BD92" si="2200">BD89*$I92</f>
        <v>0</v>
      </c>
      <c r="BE92" s="67">
        <f t="shared" si="2149"/>
        <v>0</v>
      </c>
      <c r="BF92" s="61">
        <f t="shared" ref="BF92" si="2201">BF89*$I92</f>
        <v>0</v>
      </c>
      <c r="BG92" s="67">
        <f t="shared" si="2151"/>
        <v>0</v>
      </c>
      <c r="BH92" s="61">
        <f t="shared" ref="BH92" si="2202">BH89*$I92</f>
        <v>0</v>
      </c>
      <c r="BI92" s="67">
        <f t="shared" si="2153"/>
        <v>0</v>
      </c>
      <c r="BJ92" s="61">
        <f t="shared" ref="BJ92" si="2203">BJ89*$I92</f>
        <v>0</v>
      </c>
      <c r="BK92" s="67">
        <f t="shared" si="2155"/>
        <v>0</v>
      </c>
      <c r="BL92" s="61">
        <f t="shared" ref="BL92" si="2204">BL89*$I92</f>
        <v>0</v>
      </c>
      <c r="BM92" s="67">
        <f t="shared" si="2157"/>
        <v>0</v>
      </c>
    </row>
    <row r="93" spans="1:65" s="47" customFormat="1" ht="30" x14ac:dyDescent="0.25">
      <c r="A93" s="58" t="s">
        <v>30</v>
      </c>
      <c r="B93" s="59" t="s">
        <v>28</v>
      </c>
      <c r="C93" s="59" t="s">
        <v>50</v>
      </c>
      <c r="D93" s="60" cm="1">
        <f t="array" ref="D93">_xlfn.IFS($B93="SAB_OSE_SET23",$A$440,$B93="SAB_EPSA_SET23",$A$442,$B93="SAB_INS_SET23",$A$444,$B93="SIU_INF_JUL23",$A$446,$B93="SIU_ED_JUL23",$A$447,$B93="DER_JUN23",$A$448,$B93="CDHU_AGO23",$A$449,$B93="SIN_SV_SET23",$A$450,$B93="SIN_INS_SET23",$A$451,$B93="COTAÇÃO",0)</f>
        <v>0</v>
      </c>
      <c r="E93" s="60" cm="1">
        <f t="array" ref="E93">_xlfn.IFS($B93="SAB_OSE_SET23",$A$441,$B93="SAB_EPSA_SET23",$A$443,$B93="SAB_INS_SET23",$A$445,$B93="SIU_INF_JUL23",0,$B93="SIU_ED_JUL23",0,$B93="DER_JUN23",0,$B93="CDHU_AGO23",0,$B93="SIN_SV_SET23",0,$B93="SIN_INS_SET23",0,$B93="COTAÇÃO",0)</f>
        <v>0</v>
      </c>
      <c r="F93" s="60" cm="1">
        <f t="array" ref="F93">_xlfn.IFS($B93="SAB_OSE_SET23",0,$B93="SAB_EPSA_SET23",0,AND($B93="SAB_INS_SET23",$A93="MAT")=TRUE,$A$454,AND($B93="SAB_INS_SET23",$A93&lt;&gt;"MAT")=TRUE,$A$453,AND($B93="SIU_INF_JUL23",$A93="MAT")=TRUE,$A$454,AND($B93="SIU_INF_JUL23",$A93&lt;&gt;"MAT")=TRUE,$A$453,AND($B93="SIU_ED_JUL23",$A93="MAT")=TRUE,$A$454,AND($B93="SIU_ED_JUL23",$A93&lt;&gt;"MAT")=TRUE,$A$453,$B93="DER_JUN23",0,$B93="CDHU_AGO23",0,AND($B93="SIN_SV_SET23",$A93="MAT")=TRUE,$A$454,AND($B93="SIN_SV_SET23",$A93&lt;&gt;"MAT")=TRUE,$A$453,AND($B93="SIN_INS_SET23",$A93="MAT")=TRUE,$A$454,AND($B93="SIN_INS_SET23",$A93&lt;&gt;"MAT")=TRUE,$A$453,AND($B93="COTAÇÃO",$A93="MAT")=TRUE,$A$454,AND($B93="COTAÇÃO",$A93&lt;&gt;"MAT")=TRUE,$A$453)</f>
        <v>0.28000000000000003</v>
      </c>
      <c r="G93" s="60" cm="1">
        <f t="array" ref="G93">_xlfn.IFS($B93="SAB_OSE_SET23",0,$B93="SAB_EPSA_SET23",0,AND($B93="SAB_INS_SET23",$A93="MO")=TRUE,$A$455,AND($B93="SAB_INS_SET23",$A93&lt;&gt;"MO")=TRUE,0,AND($B93="SIU_INF_JUL23",$A93="MO")=TRUE,$A$455,AND($B93="SIU_INF_JUL23",$A93&lt;&gt;"MO")=TRUE,0,AND($B93="SIU_ED_JUL23",$A93="MO")=TRUE,$A$455,AND($B93="SIU_ED_JUL23",$A93&lt;&gt;"MO")=TRUE,0,$B93="DER_JUN23",0,$B93="CDHU_AGO23",0,AND($B93="SIN_SV_SET23",$A93="MO")=TRUE,$A$455,AND($B93="SIN_SV_SET23",$A93&lt;&gt;"MO")=TRUE,0,AND($B93="SIN_INS_SET23",$A93="MO")=TRUE,$A$455,AND($B93="SIN_INS_SET23",$A93&lt;&gt;"MO")=TRUE,0,AND($B93="COTAÇÃO",$A93="MO")=TRUE,$A$455,AND($B93="COTAÇÃO",$A93&lt;&gt;"MO")=TRUE,0)</f>
        <v>0</v>
      </c>
      <c r="H93" s="61" cm="1">
        <f t="array" ref="H93">ROUND(_xlfn.IFS(B93="SAB_OSE_SET23",VLOOKUP(C93,[12]SAB_OSE_SET23!A:N,7,FALSE),B93="SAB_EPSA_SET23",VLOOKUP(C93,[12]SAB_EPSA_SET23!A:F,4,FALSE),B93="SAB_INS_SET23",VLOOKUP(C93,[12]SAB_INS_SET23!A:F,4,FALSE),B93="SIU_INF_JUL23",VLOOKUP(C93,[12]SIU_INF_JUL23!A:F,4,FALSE),B93="SIU_ED_JUL23",VLOOKUP(C93,[12]SIU_ED_JUL23!A:F,4,FALSE),B93="SIU_INS_JUL23",VLOOKUP(C93,[12]SIU_INS_JUL23!A:F,4,FALSE),B93="DER_JUN23",VLOOKUP(C93,[12]DER_JUN23!A:F,4,FALSE),B93="CDHU_AGO23",VLOOKUP(C93,[12]CDHU_AGO23!A:F,4,FALSE),B93="DNIT_SV_JUL23",VLOOKUP(C93,[12]DNIT_SV_JUL23!A:F,4,FALSE),B93="DNIT_MAT_JUL23",VLOOKUP(C93,[12]DNIT_MAT_JUL23!A:F,4,FALSE),B93="SIN_SV_SET23",VLOOKUP(C93,[12]SIN_SV_SET23!G:L,5,FALSE),B93="SIN_INS_SET23",VLOOKUP(C93,[12]SIN_INS_SET23!A:F,5,FALSE),B93="COTAÇÃO",VLOOKUP(C93,[12]COTAÇÃO!$B:$G,6,FALSE))*(1+F93)*(1+G93),2)</f>
        <v>102.67</v>
      </c>
      <c r="I93" s="62">
        <v>0.5</v>
      </c>
      <c r="J93" s="39"/>
      <c r="K93" s="63"/>
      <c r="L93" s="64" t="str" cm="1">
        <f t="array" ref="L93">_xlfn.IFS(B93="SAB_OSE_SET23",VLOOKUP(C93,[12]SAB_OSE_SET23!A:N,5,FALSE),B93="SAB_EPSA_SET23",VLOOKUP(C93,[12]SAB_EPSA_SET23!A:F,2,FALSE),B93="SAB_INS_SET23",VLOOKUP(C93,[12]SAB_INS_SET23!A:F,2,FALSE),B93="SIU_INF_JUL23",VLOOKUP(C93,[12]SIU_INF_JUL23!A:F,2,FALSE),B93="SIU_ED_JUL23",VLOOKUP(C93,[12]SIU_ED_JUL23!A:F,2,FALSE),B93="SIU_INS_JUL23",VLOOKUP(C93,[12]SIU_INS_JUL23!A:F,2,FALSE),B93="DER_JUN23",VLOOKUP(C93,[12]DER_JUN23!A:F,2,FALSE),B93="CDHU_AGO23",VLOOKUP(C93,[12]CDHU_AGO23!A:F,2,FALSE),B93="DNIT_SV_JUL23",VLOOKUP(C93,[12]DNIT_SV_JUL23!A:F,2,FALSE),B93="DNIT_MAT_JUL23",VLOOKUP(C93,[12]DNIT_MAT_JUL23!A:F,2,FALSE),B93="SIN_SV_SET23",VLOOKUP(C93,[12]SIN_SV_SET23!G:L,2,FALSE),B93="SIN_INS_SET23",VLOOKUP(C93,[12]SIN_INS_SET23!A:F,2,FALSE),B93="COTAÇÃO",VLOOKUP(C93,[12]COTAÇÃO!$B:$G,3,FALSE))</f>
        <v>CAMINHÃO - CAÇAMBA BASCULANTE COM CAPACIDADE DE 4M3 *190CV  - À DISPOSIÇÃO</v>
      </c>
      <c r="M93" s="65" t="str" cm="1">
        <f t="array" ref="M93">_xlfn.IFS(B93="SAB_OSE_SET23",VLOOKUP(C93,[12]SAB_OSE_SET23!A:N,6,FALSE),B93="SAB_EPSA_SET23",VLOOKUP(C93,[12]SAB_EPSA_SET23!A:F,3,FALSE),B93="SAB_INS_SET23",VLOOKUP(C93,[12]SAB_INS_SET23!A:F,3,FALSE),B93="SIU_INF_JUL23",VLOOKUP(C93,[12]SIU_INF_JUL23!A:F,3,FALSE),B93="SIU_ED_JUL23",VLOOKUP(C93,[12]SIU_ED_JUL23!A:F,3,FALSE),B93="SIU_INS_JUL23",VLOOKUP(C93,[12]SIU_INS_JUL23!A:F,3,FALSE),B93="DER_JUN23",VLOOKUP(C93,[12]DER_JUN23!A:F,3,FALSE),B93="CDHU_AGO23",VLOOKUP(C93,[12]CDHU_AGO23!A:F,3,FALSE),B93="DNIT_SV_JUL23",VLOOKUP(C93,[12]DNIT_SV_JUL23!A:F,3,FALSE),B93="DNIT_MAT_JUL23",VLOOKUP(C93,[12]DNIT_MAT_JUL23!A:F,3,FALSE),B93="SIN_SV_SET23",VLOOKUP(C93,[12]SIN_SV_SET23!G:L,3,FALSE),B93="SIN_INS_SET23",VLOOKUP(C93,[12]SIN_INS_SET23!A:F,3,FALSE),B93="COTAÇÃO",VLOOKUP(C93,[12]COTAÇÃO!$B:$G,4,FALSE))</f>
        <v>H</v>
      </c>
      <c r="N93" s="66">
        <f t="shared" si="2110"/>
        <v>0.5</v>
      </c>
      <c r="O93" s="66">
        <f t="shared" si="2111"/>
        <v>51.34</v>
      </c>
      <c r="P93" s="67">
        <f t="shared" si="2181"/>
        <v>0</v>
      </c>
      <c r="Q93" s="68"/>
      <c r="R93" s="61">
        <f>R89*$I93</f>
        <v>0.5</v>
      </c>
      <c r="S93" s="67"/>
      <c r="T93" s="61">
        <f t="shared" ref="T93" si="2205">T89*$I93</f>
        <v>0</v>
      </c>
      <c r="U93" s="67">
        <f t="shared" si="2113"/>
        <v>0</v>
      </c>
      <c r="V93" s="61">
        <f t="shared" ref="V93" si="2206">V89*$I93</f>
        <v>0</v>
      </c>
      <c r="W93" s="67">
        <f t="shared" si="2115"/>
        <v>0</v>
      </c>
      <c r="X93" s="61">
        <f t="shared" ref="X93" si="2207">X89*$I93</f>
        <v>0</v>
      </c>
      <c r="Y93" s="67">
        <f t="shared" si="2117"/>
        <v>0</v>
      </c>
      <c r="Z93" s="61">
        <f t="shared" ref="Z93" si="2208">Z89*$I93</f>
        <v>0</v>
      </c>
      <c r="AA93" s="67">
        <f t="shared" si="2119"/>
        <v>0</v>
      </c>
      <c r="AB93" s="61">
        <f t="shared" ref="AB93" si="2209">AB89*$I93</f>
        <v>0</v>
      </c>
      <c r="AC93" s="67">
        <f t="shared" si="2121"/>
        <v>0</v>
      </c>
      <c r="AD93" s="61">
        <f t="shared" ref="AD93" si="2210">AD89*$I93</f>
        <v>0</v>
      </c>
      <c r="AE93" s="67">
        <f t="shared" si="2123"/>
        <v>0</v>
      </c>
      <c r="AF93" s="61">
        <f t="shared" ref="AF93" si="2211">AF89*$I93</f>
        <v>0</v>
      </c>
      <c r="AG93" s="67">
        <f t="shared" si="2125"/>
        <v>0</v>
      </c>
      <c r="AH93" s="61">
        <f t="shared" ref="AH93" si="2212">AH89*$I93</f>
        <v>0</v>
      </c>
      <c r="AI93" s="67">
        <f t="shared" si="2127"/>
        <v>0</v>
      </c>
      <c r="AJ93" s="61">
        <f t="shared" ref="AJ93" si="2213">AJ89*$I93</f>
        <v>0</v>
      </c>
      <c r="AK93" s="67">
        <f t="shared" si="2129"/>
        <v>0</v>
      </c>
      <c r="AL93" s="61">
        <f t="shared" ref="AL93" si="2214">AL89*$I93</f>
        <v>0</v>
      </c>
      <c r="AM93" s="67">
        <f t="shared" si="2131"/>
        <v>0</v>
      </c>
      <c r="AN93" s="61">
        <f t="shared" ref="AN93" si="2215">AN89*$I93</f>
        <v>0</v>
      </c>
      <c r="AO93" s="67">
        <f t="shared" si="2133"/>
        <v>0</v>
      </c>
      <c r="AP93" s="61">
        <f t="shared" ref="AP93" si="2216">AP89*$I93</f>
        <v>0</v>
      </c>
      <c r="AQ93" s="67">
        <f t="shared" si="2135"/>
        <v>0</v>
      </c>
      <c r="AR93" s="61">
        <f t="shared" ref="AR93" si="2217">AR89*$I93</f>
        <v>0</v>
      </c>
      <c r="AS93" s="67">
        <f t="shared" si="2137"/>
        <v>0</v>
      </c>
      <c r="AT93" s="61">
        <f t="shared" ref="AT93" si="2218">AT89*$I93</f>
        <v>0</v>
      </c>
      <c r="AU93" s="67">
        <f t="shared" si="2139"/>
        <v>0</v>
      </c>
      <c r="AV93" s="61">
        <f t="shared" ref="AV93" si="2219">AV89*$I93</f>
        <v>0</v>
      </c>
      <c r="AW93" s="67">
        <f t="shared" si="2141"/>
        <v>0</v>
      </c>
      <c r="AX93" s="61">
        <f t="shared" ref="AX93" si="2220">AX89*$I93</f>
        <v>0</v>
      </c>
      <c r="AY93" s="67">
        <f t="shared" si="2143"/>
        <v>0</v>
      </c>
      <c r="AZ93" s="61">
        <f t="shared" ref="AZ93" si="2221">AZ89*$I93</f>
        <v>0</v>
      </c>
      <c r="BA93" s="67">
        <f t="shared" si="2145"/>
        <v>0</v>
      </c>
      <c r="BB93" s="61">
        <f t="shared" ref="BB93" si="2222">BB89*$I93</f>
        <v>0</v>
      </c>
      <c r="BC93" s="67">
        <f t="shared" si="2147"/>
        <v>0</v>
      </c>
      <c r="BD93" s="61">
        <f t="shared" ref="BD93" si="2223">BD89*$I93</f>
        <v>0</v>
      </c>
      <c r="BE93" s="67">
        <f t="shared" si="2149"/>
        <v>0</v>
      </c>
      <c r="BF93" s="61">
        <f t="shared" ref="BF93" si="2224">BF89*$I93</f>
        <v>0</v>
      </c>
      <c r="BG93" s="67">
        <f t="shared" si="2151"/>
        <v>0</v>
      </c>
      <c r="BH93" s="61">
        <f t="shared" ref="BH93" si="2225">BH89*$I93</f>
        <v>0</v>
      </c>
      <c r="BI93" s="67">
        <f t="shared" si="2153"/>
        <v>0</v>
      </c>
      <c r="BJ93" s="61">
        <f t="shared" ref="BJ93" si="2226">BJ89*$I93</f>
        <v>0</v>
      </c>
      <c r="BK93" s="67">
        <f t="shared" si="2155"/>
        <v>0</v>
      </c>
      <c r="BL93" s="61">
        <f t="shared" ref="BL93" si="2227">BL89*$I93</f>
        <v>0</v>
      </c>
      <c r="BM93" s="67">
        <f t="shared" si="2157"/>
        <v>0</v>
      </c>
    </row>
    <row r="94" spans="1:65" s="47" customFormat="1" ht="30" x14ac:dyDescent="0.25">
      <c r="A94" s="58" t="s">
        <v>30</v>
      </c>
      <c r="B94" s="59" t="s">
        <v>28</v>
      </c>
      <c r="C94" s="59" t="s">
        <v>51</v>
      </c>
      <c r="D94" s="60" cm="1">
        <f t="array" ref="D94">_xlfn.IFS($B94="SAB_OSE_SET23",$A$440,$B94="SAB_EPSA_SET23",$A$442,$B94="SAB_INS_SET23",$A$444,$B94="SIU_INF_JUL23",$A$446,$B94="SIU_ED_JUL23",$A$447,$B94="DER_JUN23",$A$448,$B94="CDHU_AGO23",$A$449,$B94="SIN_SV_SET23",$A$450,$B94="SIN_INS_SET23",$A$451,$B94="COTAÇÃO",0)</f>
        <v>0</v>
      </c>
      <c r="E94" s="60" cm="1">
        <f t="array" ref="E94">_xlfn.IFS($B94="SAB_OSE_SET23",$A$441,$B94="SAB_EPSA_SET23",$A$443,$B94="SAB_INS_SET23",$A$445,$B94="SIU_INF_JUL23",0,$B94="SIU_ED_JUL23",0,$B94="DER_JUN23",0,$B94="CDHU_AGO23",0,$B94="SIN_SV_SET23",0,$B94="SIN_INS_SET23",0,$B94="COTAÇÃO",0)</f>
        <v>0</v>
      </c>
      <c r="F94" s="60" cm="1">
        <f t="array" ref="F94">_xlfn.IFS($B94="SAB_OSE_SET23",0,$B94="SAB_EPSA_SET23",0,AND($B94="SAB_INS_SET23",$A94="MAT")=TRUE,$A$454,AND($B94="SAB_INS_SET23",$A94&lt;&gt;"MAT")=TRUE,$A$453,AND($B94="SIU_INF_JUL23",$A94="MAT")=TRUE,$A$454,AND($B94="SIU_INF_JUL23",$A94&lt;&gt;"MAT")=TRUE,$A$453,AND($B94="SIU_ED_JUL23",$A94="MAT")=TRUE,$A$454,AND($B94="SIU_ED_JUL23",$A94&lt;&gt;"MAT")=TRUE,$A$453,$B94="DER_JUN23",0,$B94="CDHU_AGO23",0,AND($B94="SIN_SV_SET23",$A94="MAT")=TRUE,$A$454,AND($B94="SIN_SV_SET23",$A94&lt;&gt;"MAT")=TRUE,$A$453,AND($B94="SIN_INS_SET23",$A94="MAT")=TRUE,$A$454,AND($B94="SIN_INS_SET23",$A94&lt;&gt;"MAT")=TRUE,$A$453,AND($B94="COTAÇÃO",$A94="MAT")=TRUE,$A$454,AND($B94="COTAÇÃO",$A94&lt;&gt;"MAT")=TRUE,$A$453)</f>
        <v>0.28000000000000003</v>
      </c>
      <c r="G94" s="60" cm="1">
        <f t="array" ref="G94">_xlfn.IFS($B94="SAB_OSE_SET23",0,$B94="SAB_EPSA_SET23",0,AND($B94="SAB_INS_SET23",$A94="MO")=TRUE,$A$455,AND($B94="SAB_INS_SET23",$A94&lt;&gt;"MO")=TRUE,0,AND($B94="SIU_INF_JUL23",$A94="MO")=TRUE,$A$455,AND($B94="SIU_INF_JUL23",$A94&lt;&gt;"MO")=TRUE,0,AND($B94="SIU_ED_JUL23",$A94="MO")=TRUE,$A$455,AND($B94="SIU_ED_JUL23",$A94&lt;&gt;"MO")=TRUE,0,$B94="DER_JUN23",0,$B94="CDHU_AGO23",0,AND($B94="SIN_SV_SET23",$A94="MO")=TRUE,$A$455,AND($B94="SIN_SV_SET23",$A94&lt;&gt;"MO")=TRUE,0,AND($B94="SIN_INS_SET23",$A94="MO")=TRUE,$A$455,AND($B94="SIN_INS_SET23",$A94&lt;&gt;"MO")=TRUE,0,AND($B94="COTAÇÃO",$A94="MO")=TRUE,$A$455,AND($B94="COTAÇÃO",$A94&lt;&gt;"MO")=TRUE,0)</f>
        <v>0</v>
      </c>
      <c r="H94" s="61" cm="1">
        <f t="array" ref="H94">ROUND(_xlfn.IFS(B94="SAB_OSE_SET23",VLOOKUP(C94,[12]SAB_OSE_SET23!A:N,7,FALSE),B94="SAB_EPSA_SET23",VLOOKUP(C94,[12]SAB_EPSA_SET23!A:F,4,FALSE),B94="SAB_INS_SET23",VLOOKUP(C94,[12]SAB_INS_SET23!A:F,4,FALSE),B94="SIU_INF_JUL23",VLOOKUP(C94,[12]SIU_INF_JUL23!A:F,4,FALSE),B94="SIU_ED_JUL23",VLOOKUP(C94,[12]SIU_ED_JUL23!A:F,4,FALSE),B94="SIU_INS_JUL23",VLOOKUP(C94,[12]SIU_INS_JUL23!A:F,4,FALSE),B94="DER_JUN23",VLOOKUP(C94,[12]DER_JUN23!A:F,4,FALSE),B94="CDHU_AGO23",VLOOKUP(C94,[12]CDHU_AGO23!A:F,4,FALSE),B94="DNIT_SV_JUL23",VLOOKUP(C94,[12]DNIT_SV_JUL23!A:F,4,FALSE),B94="DNIT_MAT_JUL23",VLOOKUP(C94,[12]DNIT_MAT_JUL23!A:F,4,FALSE),B94="SIN_SV_SET23",VLOOKUP(C94,[12]SIN_SV_SET23!G:L,5,FALSE),B94="SIN_INS_SET23",VLOOKUP(C94,[12]SIN_INS_SET23!A:F,5,FALSE),B94="COTAÇÃO",VLOOKUP(C94,[12]COTAÇÃO!$B:$G,6,FALSE))*(1+F94)*(1+G94),2)</f>
        <v>283.89</v>
      </c>
      <c r="I94" s="62">
        <v>0.25</v>
      </c>
      <c r="J94" s="39"/>
      <c r="K94" s="63"/>
      <c r="L94" s="64" t="str" cm="1">
        <f t="array" ref="L94">_xlfn.IFS(B94="SAB_OSE_SET23",VLOOKUP(C94,[12]SAB_OSE_SET23!A:N,5,FALSE),B94="SAB_EPSA_SET23",VLOOKUP(C94,[12]SAB_EPSA_SET23!A:F,2,FALSE),B94="SAB_INS_SET23",VLOOKUP(C94,[12]SAB_INS_SET23!A:F,2,FALSE),B94="SIU_INF_JUL23",VLOOKUP(C94,[12]SIU_INF_JUL23!A:F,2,FALSE),B94="SIU_ED_JUL23",VLOOKUP(C94,[12]SIU_ED_JUL23!A:F,2,FALSE),B94="SIU_INS_JUL23",VLOOKUP(C94,[12]SIU_INS_JUL23!A:F,2,FALSE),B94="DER_JUN23",VLOOKUP(C94,[12]DER_JUN23!A:F,2,FALSE),B94="CDHU_AGO23",VLOOKUP(C94,[12]CDHU_AGO23!A:F,2,FALSE),B94="DNIT_SV_JUL23",VLOOKUP(C94,[12]DNIT_SV_JUL23!A:F,2,FALSE),B94="DNIT_MAT_JUL23",VLOOKUP(C94,[12]DNIT_MAT_JUL23!A:F,2,FALSE),B94="SIN_SV_SET23",VLOOKUP(C94,[12]SIN_SV_SET23!G:L,2,FALSE),B94="SIN_INS_SET23",VLOOKUP(C94,[12]SIN_INS_SET23!A:F,2,FALSE),B94="COTAÇÃO",VLOOKUP(C94,[12]COTAÇÃO!$B:$G,3,FALSE))</f>
        <v>ESCAVADEIRA HIDRÁULICA *CAPACIDADE OPERACIONAL=17T, POTÊNCIA DO MOTOR=122HP A DIESEL SOBRE ESTEIRAS</v>
      </c>
      <c r="M94" s="65" t="str" cm="1">
        <f t="array" ref="M94">_xlfn.IFS(B94="SAB_OSE_SET23",VLOOKUP(C94,[12]SAB_OSE_SET23!A:N,6,FALSE),B94="SAB_EPSA_SET23",VLOOKUP(C94,[12]SAB_EPSA_SET23!A:F,3,FALSE),B94="SAB_INS_SET23",VLOOKUP(C94,[12]SAB_INS_SET23!A:F,3,FALSE),B94="SIU_INF_JUL23",VLOOKUP(C94,[12]SIU_INF_JUL23!A:F,3,FALSE),B94="SIU_ED_JUL23",VLOOKUP(C94,[12]SIU_ED_JUL23!A:F,3,FALSE),B94="SIU_INS_JUL23",VLOOKUP(C94,[12]SIU_INS_JUL23!A:F,3,FALSE),B94="DER_JUN23",VLOOKUP(C94,[12]DER_JUN23!A:F,3,FALSE),B94="CDHU_AGO23",VLOOKUP(C94,[12]CDHU_AGO23!A:F,3,FALSE),B94="DNIT_SV_JUL23",VLOOKUP(C94,[12]DNIT_SV_JUL23!A:F,3,FALSE),B94="DNIT_MAT_JUL23",VLOOKUP(C94,[12]DNIT_MAT_JUL23!A:F,3,FALSE),B94="SIN_SV_SET23",VLOOKUP(C94,[12]SIN_SV_SET23!G:L,3,FALSE),B94="SIN_INS_SET23",VLOOKUP(C94,[12]SIN_INS_SET23!A:F,3,FALSE),B94="COTAÇÃO",VLOOKUP(C94,[12]COTAÇÃO!$B:$G,4,FALSE))</f>
        <v>H</v>
      </c>
      <c r="N94" s="66">
        <f t="shared" si="2110"/>
        <v>0.25</v>
      </c>
      <c r="O94" s="66">
        <f t="shared" si="2111"/>
        <v>70.97</v>
      </c>
      <c r="P94" s="67">
        <f t="shared" si="2181"/>
        <v>0</v>
      </c>
      <c r="Q94" s="68"/>
      <c r="R94" s="61">
        <f>R89*$I94</f>
        <v>0.25</v>
      </c>
      <c r="S94" s="67"/>
      <c r="T94" s="61">
        <f t="shared" ref="T94" si="2228">T89*$I94</f>
        <v>0</v>
      </c>
      <c r="U94" s="67">
        <f t="shared" si="2113"/>
        <v>0</v>
      </c>
      <c r="V94" s="61">
        <f t="shared" ref="V94" si="2229">V89*$I94</f>
        <v>0</v>
      </c>
      <c r="W94" s="67">
        <f t="shared" si="2115"/>
        <v>0</v>
      </c>
      <c r="X94" s="61">
        <f t="shared" ref="X94" si="2230">X89*$I94</f>
        <v>0</v>
      </c>
      <c r="Y94" s="67">
        <f t="shared" si="2117"/>
        <v>0</v>
      </c>
      <c r="Z94" s="61">
        <f t="shared" ref="Z94" si="2231">Z89*$I94</f>
        <v>0</v>
      </c>
      <c r="AA94" s="67">
        <f t="shared" si="2119"/>
        <v>0</v>
      </c>
      <c r="AB94" s="61">
        <f t="shared" ref="AB94" si="2232">AB89*$I94</f>
        <v>0</v>
      </c>
      <c r="AC94" s="67">
        <f t="shared" si="2121"/>
        <v>0</v>
      </c>
      <c r="AD94" s="61">
        <f t="shared" ref="AD94" si="2233">AD89*$I94</f>
        <v>0</v>
      </c>
      <c r="AE94" s="67">
        <f t="shared" si="2123"/>
        <v>0</v>
      </c>
      <c r="AF94" s="61">
        <f t="shared" ref="AF94" si="2234">AF89*$I94</f>
        <v>0</v>
      </c>
      <c r="AG94" s="67">
        <f t="shared" si="2125"/>
        <v>0</v>
      </c>
      <c r="AH94" s="61">
        <f t="shared" ref="AH94" si="2235">AH89*$I94</f>
        <v>0</v>
      </c>
      <c r="AI94" s="67">
        <f t="shared" si="2127"/>
        <v>0</v>
      </c>
      <c r="AJ94" s="61">
        <f t="shared" ref="AJ94" si="2236">AJ89*$I94</f>
        <v>0</v>
      </c>
      <c r="AK94" s="67">
        <f t="shared" si="2129"/>
        <v>0</v>
      </c>
      <c r="AL94" s="61">
        <f t="shared" ref="AL94" si="2237">AL89*$I94</f>
        <v>0</v>
      </c>
      <c r="AM94" s="67">
        <f t="shared" si="2131"/>
        <v>0</v>
      </c>
      <c r="AN94" s="61">
        <f t="shared" ref="AN94" si="2238">AN89*$I94</f>
        <v>0</v>
      </c>
      <c r="AO94" s="67">
        <f t="shared" si="2133"/>
        <v>0</v>
      </c>
      <c r="AP94" s="61">
        <f t="shared" ref="AP94" si="2239">AP89*$I94</f>
        <v>0</v>
      </c>
      <c r="AQ94" s="67">
        <f t="shared" si="2135"/>
        <v>0</v>
      </c>
      <c r="AR94" s="61">
        <f t="shared" ref="AR94" si="2240">AR89*$I94</f>
        <v>0</v>
      </c>
      <c r="AS94" s="67">
        <f t="shared" si="2137"/>
        <v>0</v>
      </c>
      <c r="AT94" s="61">
        <f t="shared" ref="AT94" si="2241">AT89*$I94</f>
        <v>0</v>
      </c>
      <c r="AU94" s="67">
        <f t="shared" si="2139"/>
        <v>0</v>
      </c>
      <c r="AV94" s="61">
        <f t="shared" ref="AV94" si="2242">AV89*$I94</f>
        <v>0</v>
      </c>
      <c r="AW94" s="67">
        <f t="shared" si="2141"/>
        <v>0</v>
      </c>
      <c r="AX94" s="61">
        <f t="shared" ref="AX94" si="2243">AX89*$I94</f>
        <v>0</v>
      </c>
      <c r="AY94" s="67">
        <f t="shared" si="2143"/>
        <v>0</v>
      </c>
      <c r="AZ94" s="61">
        <f t="shared" ref="AZ94" si="2244">AZ89*$I94</f>
        <v>0</v>
      </c>
      <c r="BA94" s="67">
        <f t="shared" si="2145"/>
        <v>0</v>
      </c>
      <c r="BB94" s="61">
        <f t="shared" ref="BB94" si="2245">BB89*$I94</f>
        <v>0</v>
      </c>
      <c r="BC94" s="67">
        <f t="shared" si="2147"/>
        <v>0</v>
      </c>
      <c r="BD94" s="61">
        <f t="shared" ref="BD94" si="2246">BD89*$I94</f>
        <v>0</v>
      </c>
      <c r="BE94" s="67">
        <f t="shared" si="2149"/>
        <v>0</v>
      </c>
      <c r="BF94" s="61">
        <f t="shared" ref="BF94" si="2247">BF89*$I94</f>
        <v>0</v>
      </c>
      <c r="BG94" s="67">
        <f t="shared" si="2151"/>
        <v>0</v>
      </c>
      <c r="BH94" s="61">
        <f t="shared" ref="BH94" si="2248">BH89*$I94</f>
        <v>0</v>
      </c>
      <c r="BI94" s="67">
        <f t="shared" si="2153"/>
        <v>0</v>
      </c>
      <c r="BJ94" s="61">
        <f t="shared" ref="BJ94" si="2249">BJ89*$I94</f>
        <v>0</v>
      </c>
      <c r="BK94" s="67">
        <f t="shared" si="2155"/>
        <v>0</v>
      </c>
      <c r="BL94" s="61">
        <f t="shared" ref="BL94" si="2250">BL89*$I94</f>
        <v>0</v>
      </c>
      <c r="BM94" s="67">
        <f t="shared" si="2157"/>
        <v>0</v>
      </c>
    </row>
    <row r="95" spans="1:65" s="47" customFormat="1" ht="30" x14ac:dyDescent="0.25">
      <c r="A95" s="58" t="s">
        <v>30</v>
      </c>
      <c r="B95" s="59" t="s">
        <v>28</v>
      </c>
      <c r="C95" s="59" t="s">
        <v>52</v>
      </c>
      <c r="D95" s="60" cm="1">
        <f t="array" ref="D95">_xlfn.IFS($B95="SAB_OSE_SET23",$A$440,$B95="SAB_EPSA_SET23",$A$442,$B95="SAB_INS_SET23",$A$444,$B95="SIU_INF_JUL23",$A$446,$B95="SIU_ED_JUL23",$A$447,$B95="DER_JUN23",$A$448,$B95="CDHU_AGO23",$A$449,$B95="SIN_SV_SET23",$A$450,$B95="SIN_INS_SET23",$A$451,$B95="COTAÇÃO",0)</f>
        <v>0</v>
      </c>
      <c r="E95" s="60" cm="1">
        <f t="array" ref="E95">_xlfn.IFS($B95="SAB_OSE_SET23",$A$441,$B95="SAB_EPSA_SET23",$A$443,$B95="SAB_INS_SET23",$A$445,$B95="SIU_INF_JUL23",0,$B95="SIU_ED_JUL23",0,$B95="DER_JUN23",0,$B95="CDHU_AGO23",0,$B95="SIN_SV_SET23",0,$B95="SIN_INS_SET23",0,$B95="COTAÇÃO",0)</f>
        <v>0</v>
      </c>
      <c r="F95" s="60" cm="1">
        <f t="array" ref="F95">_xlfn.IFS($B95="SAB_OSE_SET23",0,$B95="SAB_EPSA_SET23",0,AND($B95="SAB_INS_SET23",$A95="MAT")=TRUE,$A$454,AND($B95="SAB_INS_SET23",$A95&lt;&gt;"MAT")=TRUE,$A$453,AND($B95="SIU_INF_JUL23",$A95="MAT")=TRUE,$A$454,AND($B95="SIU_INF_JUL23",$A95&lt;&gt;"MAT")=TRUE,$A$453,AND($B95="SIU_ED_JUL23",$A95="MAT")=TRUE,$A$454,AND($B95="SIU_ED_JUL23",$A95&lt;&gt;"MAT")=TRUE,$A$453,$B95="DER_JUN23",0,$B95="CDHU_AGO23",0,AND($B95="SIN_SV_SET23",$A95="MAT")=TRUE,$A$454,AND($B95="SIN_SV_SET23",$A95&lt;&gt;"MAT")=TRUE,$A$453,AND($B95="SIN_INS_SET23",$A95="MAT")=TRUE,$A$454,AND($B95="SIN_INS_SET23",$A95&lt;&gt;"MAT")=TRUE,$A$453,AND($B95="COTAÇÃO",$A95="MAT")=TRUE,$A$454,AND($B95="COTAÇÃO",$A95&lt;&gt;"MAT")=TRUE,$A$453)</f>
        <v>0.28000000000000003</v>
      </c>
      <c r="G95" s="60" cm="1">
        <f t="array" ref="G95">_xlfn.IFS($B95="SAB_OSE_SET23",0,$B95="SAB_EPSA_SET23",0,AND($B95="SAB_INS_SET23",$A95="MO")=TRUE,$A$455,AND($B95="SAB_INS_SET23",$A95&lt;&gt;"MO")=TRUE,0,AND($B95="SIU_INF_JUL23",$A95="MO")=TRUE,$A$455,AND($B95="SIU_INF_JUL23",$A95&lt;&gt;"MO")=TRUE,0,AND($B95="SIU_ED_JUL23",$A95="MO")=TRUE,$A$455,AND($B95="SIU_ED_JUL23",$A95&lt;&gt;"MO")=TRUE,0,$B95="DER_JUN23",0,$B95="CDHU_AGO23",0,AND($B95="SIN_SV_SET23",$A95="MO")=TRUE,$A$455,AND($B95="SIN_SV_SET23",$A95&lt;&gt;"MO")=TRUE,0,AND($B95="SIN_INS_SET23",$A95="MO")=TRUE,$A$455,AND($B95="SIN_INS_SET23",$A95&lt;&gt;"MO")=TRUE,0,AND($B95="COTAÇÃO",$A95="MO")=TRUE,$A$455,AND($B95="COTAÇÃO",$A95&lt;&gt;"MO")=TRUE,0)</f>
        <v>0</v>
      </c>
      <c r="H95" s="61" cm="1">
        <f t="array" ref="H95">ROUND(_xlfn.IFS(B95="SAB_OSE_SET23",VLOOKUP(C95,[12]SAB_OSE_SET23!A:N,7,FALSE),B95="SAB_EPSA_SET23",VLOOKUP(C95,[12]SAB_EPSA_SET23!A:F,4,FALSE),B95="SAB_INS_SET23",VLOOKUP(C95,[12]SAB_INS_SET23!A:F,4,FALSE),B95="SIU_INF_JUL23",VLOOKUP(C95,[12]SIU_INF_JUL23!A:F,4,FALSE),B95="SIU_ED_JUL23",VLOOKUP(C95,[12]SIU_ED_JUL23!A:F,4,FALSE),B95="SIU_INS_JUL23",VLOOKUP(C95,[12]SIU_INS_JUL23!A:F,4,FALSE),B95="DER_JUN23",VLOOKUP(C95,[12]DER_JUN23!A:F,4,FALSE),B95="CDHU_AGO23",VLOOKUP(C95,[12]CDHU_AGO23!A:F,4,FALSE),B95="DNIT_SV_JUL23",VLOOKUP(C95,[12]DNIT_SV_JUL23!A:F,4,FALSE),B95="DNIT_MAT_JUL23",VLOOKUP(C95,[12]DNIT_MAT_JUL23!A:F,4,FALSE),B95="SIN_SV_SET23",VLOOKUP(C95,[12]SIN_SV_SET23!G:L,5,FALSE),B95="SIN_INS_SET23",VLOOKUP(C95,[12]SIN_INS_SET23!A:F,5,FALSE),B95="COTAÇÃO",VLOOKUP(C95,[12]COTAÇÃO!$B:$G,6,FALSE))*(1+F95)*(1+G95),2)</f>
        <v>150.81</v>
      </c>
      <c r="I95" s="62">
        <v>0.25</v>
      </c>
      <c r="J95" s="39"/>
      <c r="K95" s="63"/>
      <c r="L95" s="64" t="str" cm="1">
        <f t="array" ref="L95">_xlfn.IFS(B95="SAB_OSE_SET23",VLOOKUP(C95,[12]SAB_OSE_SET23!A:N,5,FALSE),B95="SAB_EPSA_SET23",VLOOKUP(C95,[12]SAB_EPSA_SET23!A:F,2,FALSE),B95="SAB_INS_SET23",VLOOKUP(C95,[12]SAB_INS_SET23!A:F,2,FALSE),B95="SIU_INF_JUL23",VLOOKUP(C95,[12]SIU_INF_JUL23!A:F,2,FALSE),B95="SIU_ED_JUL23",VLOOKUP(C95,[12]SIU_ED_JUL23!A:F,2,FALSE),B95="SIU_INS_JUL23",VLOOKUP(C95,[12]SIU_INS_JUL23!A:F,2,FALSE),B95="DER_JUN23",VLOOKUP(C95,[12]DER_JUN23!A:F,2,FALSE),B95="CDHU_AGO23",VLOOKUP(C95,[12]CDHU_AGO23!A:F,2,FALSE),B95="DNIT_SV_JUL23",VLOOKUP(C95,[12]DNIT_SV_JUL23!A:F,2,FALSE),B95="DNIT_MAT_JUL23",VLOOKUP(C95,[12]DNIT_MAT_JUL23!A:F,2,FALSE),B95="SIN_SV_SET23",VLOOKUP(C95,[12]SIN_SV_SET23!G:L,2,FALSE),B95="SIN_INS_SET23",VLOOKUP(C95,[12]SIN_INS_SET23!A:F,2,FALSE),B95="COTAÇÃO",VLOOKUP(C95,[12]COTAÇÃO!$B:$G,3,FALSE))</f>
        <v>ESCAVADEIRA HIDRÁULICA *CAPACIDADE OPERACIONAL=17T, POTÊNCIA DO MOTOR=122HP A DIESEL SOBRE ESTEIRAS - À DISPOSIÇÃO</v>
      </c>
      <c r="M95" s="65" t="str" cm="1">
        <f t="array" ref="M95">_xlfn.IFS(B95="SAB_OSE_SET23",VLOOKUP(C95,[12]SAB_OSE_SET23!A:N,6,FALSE),B95="SAB_EPSA_SET23",VLOOKUP(C95,[12]SAB_EPSA_SET23!A:F,3,FALSE),B95="SAB_INS_SET23",VLOOKUP(C95,[12]SAB_INS_SET23!A:F,3,FALSE),B95="SIU_INF_JUL23",VLOOKUP(C95,[12]SIU_INF_JUL23!A:F,3,FALSE),B95="SIU_ED_JUL23",VLOOKUP(C95,[12]SIU_ED_JUL23!A:F,3,FALSE),B95="SIU_INS_JUL23",VLOOKUP(C95,[12]SIU_INS_JUL23!A:F,3,FALSE),B95="DER_JUN23",VLOOKUP(C95,[12]DER_JUN23!A:F,3,FALSE),B95="CDHU_AGO23",VLOOKUP(C95,[12]CDHU_AGO23!A:F,3,FALSE),B95="DNIT_SV_JUL23",VLOOKUP(C95,[12]DNIT_SV_JUL23!A:F,3,FALSE),B95="DNIT_MAT_JUL23",VLOOKUP(C95,[12]DNIT_MAT_JUL23!A:F,3,FALSE),B95="SIN_SV_SET23",VLOOKUP(C95,[12]SIN_SV_SET23!G:L,3,FALSE),B95="SIN_INS_SET23",VLOOKUP(C95,[12]SIN_INS_SET23!A:F,3,FALSE),B95="COTAÇÃO",VLOOKUP(C95,[12]COTAÇÃO!$B:$G,4,FALSE))</f>
        <v>H</v>
      </c>
      <c r="N95" s="66">
        <f t="shared" si="2110"/>
        <v>0.25</v>
      </c>
      <c r="O95" s="66">
        <f t="shared" si="2111"/>
        <v>37.700000000000003</v>
      </c>
      <c r="P95" s="67">
        <f t="shared" si="2181"/>
        <v>0</v>
      </c>
      <c r="Q95" s="68"/>
      <c r="R95" s="61">
        <f>R89*$I95</f>
        <v>0.25</v>
      </c>
      <c r="S95" s="67"/>
      <c r="T95" s="61">
        <f t="shared" ref="T95" si="2251">T89*$I95</f>
        <v>0</v>
      </c>
      <c r="U95" s="67">
        <f t="shared" si="2113"/>
        <v>0</v>
      </c>
      <c r="V95" s="61">
        <f t="shared" ref="V95" si="2252">V89*$I95</f>
        <v>0</v>
      </c>
      <c r="W95" s="67">
        <f t="shared" si="2115"/>
        <v>0</v>
      </c>
      <c r="X95" s="61">
        <f t="shared" ref="X95" si="2253">X89*$I95</f>
        <v>0</v>
      </c>
      <c r="Y95" s="67">
        <f t="shared" si="2117"/>
        <v>0</v>
      </c>
      <c r="Z95" s="61">
        <f t="shared" ref="Z95" si="2254">Z89*$I95</f>
        <v>0</v>
      </c>
      <c r="AA95" s="67">
        <f t="shared" si="2119"/>
        <v>0</v>
      </c>
      <c r="AB95" s="61">
        <f t="shared" ref="AB95" si="2255">AB89*$I95</f>
        <v>0</v>
      </c>
      <c r="AC95" s="67">
        <f t="shared" si="2121"/>
        <v>0</v>
      </c>
      <c r="AD95" s="61">
        <f t="shared" ref="AD95" si="2256">AD89*$I95</f>
        <v>0</v>
      </c>
      <c r="AE95" s="67">
        <f t="shared" si="2123"/>
        <v>0</v>
      </c>
      <c r="AF95" s="61">
        <f t="shared" ref="AF95" si="2257">AF89*$I95</f>
        <v>0</v>
      </c>
      <c r="AG95" s="67">
        <f t="shared" si="2125"/>
        <v>0</v>
      </c>
      <c r="AH95" s="61">
        <f t="shared" ref="AH95" si="2258">AH89*$I95</f>
        <v>0</v>
      </c>
      <c r="AI95" s="67">
        <f t="shared" si="2127"/>
        <v>0</v>
      </c>
      <c r="AJ95" s="61">
        <f t="shared" ref="AJ95" si="2259">AJ89*$I95</f>
        <v>0</v>
      </c>
      <c r="AK95" s="67">
        <f t="shared" si="2129"/>
        <v>0</v>
      </c>
      <c r="AL95" s="61">
        <f t="shared" ref="AL95" si="2260">AL89*$I95</f>
        <v>0</v>
      </c>
      <c r="AM95" s="67">
        <f t="shared" si="2131"/>
        <v>0</v>
      </c>
      <c r="AN95" s="61">
        <f t="shared" ref="AN95" si="2261">AN89*$I95</f>
        <v>0</v>
      </c>
      <c r="AO95" s="67">
        <f t="shared" si="2133"/>
        <v>0</v>
      </c>
      <c r="AP95" s="61">
        <f t="shared" ref="AP95" si="2262">AP89*$I95</f>
        <v>0</v>
      </c>
      <c r="AQ95" s="67">
        <f t="shared" si="2135"/>
        <v>0</v>
      </c>
      <c r="AR95" s="61">
        <f t="shared" ref="AR95" si="2263">AR89*$I95</f>
        <v>0</v>
      </c>
      <c r="AS95" s="67">
        <f t="shared" si="2137"/>
        <v>0</v>
      </c>
      <c r="AT95" s="61">
        <f t="shared" ref="AT95" si="2264">AT89*$I95</f>
        <v>0</v>
      </c>
      <c r="AU95" s="67">
        <f t="shared" si="2139"/>
        <v>0</v>
      </c>
      <c r="AV95" s="61">
        <f t="shared" ref="AV95" si="2265">AV89*$I95</f>
        <v>0</v>
      </c>
      <c r="AW95" s="67">
        <f t="shared" si="2141"/>
        <v>0</v>
      </c>
      <c r="AX95" s="61">
        <f t="shared" ref="AX95" si="2266">AX89*$I95</f>
        <v>0</v>
      </c>
      <c r="AY95" s="67">
        <f t="shared" si="2143"/>
        <v>0</v>
      </c>
      <c r="AZ95" s="61">
        <f t="shared" ref="AZ95" si="2267">AZ89*$I95</f>
        <v>0</v>
      </c>
      <c r="BA95" s="67">
        <f t="shared" si="2145"/>
        <v>0</v>
      </c>
      <c r="BB95" s="61">
        <f t="shared" ref="BB95" si="2268">BB89*$I95</f>
        <v>0</v>
      </c>
      <c r="BC95" s="67">
        <f t="shared" si="2147"/>
        <v>0</v>
      </c>
      <c r="BD95" s="61">
        <f t="shared" ref="BD95" si="2269">BD89*$I95</f>
        <v>0</v>
      </c>
      <c r="BE95" s="67">
        <f t="shared" si="2149"/>
        <v>0</v>
      </c>
      <c r="BF95" s="61">
        <f t="shared" ref="BF95" si="2270">BF89*$I95</f>
        <v>0</v>
      </c>
      <c r="BG95" s="67">
        <f t="shared" si="2151"/>
        <v>0</v>
      </c>
      <c r="BH95" s="61">
        <f t="shared" ref="BH95" si="2271">BH89*$I95</f>
        <v>0</v>
      </c>
      <c r="BI95" s="67">
        <f t="shared" si="2153"/>
        <v>0</v>
      </c>
      <c r="BJ95" s="61">
        <f t="shared" ref="BJ95" si="2272">BJ89*$I95</f>
        <v>0</v>
      </c>
      <c r="BK95" s="67">
        <f t="shared" si="2155"/>
        <v>0</v>
      </c>
      <c r="BL95" s="61">
        <f t="shared" ref="BL95" si="2273">BL89*$I95</f>
        <v>0</v>
      </c>
      <c r="BM95" s="67">
        <f t="shared" si="2157"/>
        <v>0</v>
      </c>
    </row>
    <row r="96" spans="1:65" s="47" customFormat="1" x14ac:dyDescent="0.25">
      <c r="A96" s="58" t="s">
        <v>26</v>
      </c>
      <c r="B96" s="59" t="s">
        <v>28</v>
      </c>
      <c r="C96" s="59" t="s">
        <v>53</v>
      </c>
      <c r="D96" s="60" cm="1">
        <f t="array" ref="D96">_xlfn.IFS($B96="SAB_OSE_SET23",$A$440,$B96="SAB_EPSA_SET23",$A$442,$B96="SAB_INS_SET23",$A$444,$B96="SIU_INF_JUL23",$A$446,$B96="SIU_ED_JUL23",$A$447,$B96="DER_JUN23",$A$448,$B96="CDHU_AGO23",$A$449,$B96="SIN_SV_SET23",$A$450,$B96="SIN_INS_SET23",$A$451,$B96="COTAÇÃO",0)</f>
        <v>0</v>
      </c>
      <c r="E96" s="60" cm="1">
        <f t="array" ref="E96">_xlfn.IFS($B96="SAB_OSE_SET23",$A$441,$B96="SAB_EPSA_SET23",$A$443,$B96="SAB_INS_SET23",$A$445,$B96="SIU_INF_JUL23",0,$B96="SIU_ED_JUL23",0,$B96="DER_JUN23",0,$B96="CDHU_AGO23",0,$B96="SIN_SV_SET23",0,$B96="SIN_INS_SET23",0,$B96="COTAÇÃO",0)</f>
        <v>0</v>
      </c>
      <c r="F96" s="60" cm="1">
        <f t="array" ref="F96">_xlfn.IFS($B96="SAB_OSE_SET23",0,$B96="SAB_EPSA_SET23",0,AND($B96="SAB_INS_SET23",$A96="MAT")=TRUE,$A$454,AND($B96="SAB_INS_SET23",$A96&lt;&gt;"MAT")=TRUE,$A$453,AND($B96="SIU_INF_JUL23",$A96="MAT")=TRUE,$A$454,AND($B96="SIU_INF_JUL23",$A96&lt;&gt;"MAT")=TRUE,$A$453,AND($B96="SIU_ED_JUL23",$A96="MAT")=TRUE,$A$454,AND($B96="SIU_ED_JUL23",$A96&lt;&gt;"MAT")=TRUE,$A$453,$B96="DER_JUN23",0,$B96="CDHU_AGO23",0,AND($B96="SIN_SV_SET23",$A96="MAT")=TRUE,$A$454,AND($B96="SIN_SV_SET23",$A96&lt;&gt;"MAT")=TRUE,$A$453,AND($B96="SIN_INS_SET23",$A96="MAT")=TRUE,$A$454,AND($B96="SIN_INS_SET23",$A96&lt;&gt;"MAT")=TRUE,$A$453,AND($B96="COTAÇÃO",$A96="MAT")=TRUE,$A$454,AND($B96="COTAÇÃO",$A96&lt;&gt;"MAT")=TRUE,$A$453)</f>
        <v>0.28000000000000003</v>
      </c>
      <c r="G96" s="60" cm="1">
        <f t="array" ref="G96">_xlfn.IFS($B96="SAB_OSE_SET23",0,$B96="SAB_EPSA_SET23",0,AND($B96="SAB_INS_SET23",$A96="MO")=TRUE,$A$455,AND($B96="SAB_INS_SET23",$A96&lt;&gt;"MO")=TRUE,0,AND($B96="SIU_INF_JUL23",$A96="MO")=TRUE,$A$455,AND($B96="SIU_INF_JUL23",$A96&lt;&gt;"MO")=TRUE,0,AND($B96="SIU_ED_JUL23",$A96="MO")=TRUE,$A$455,AND($B96="SIU_ED_JUL23",$A96&lt;&gt;"MO")=TRUE,0,$B96="DER_JUN23",0,$B96="CDHU_AGO23",0,AND($B96="SIN_SV_SET23",$A96="MO")=TRUE,$A$455,AND($B96="SIN_SV_SET23",$A96&lt;&gt;"MO")=TRUE,0,AND($B96="SIN_INS_SET23",$A96="MO")=TRUE,$A$455,AND($B96="SIN_INS_SET23",$A96&lt;&gt;"MO")=TRUE,0,AND($B96="COTAÇÃO",$A96="MO")=TRUE,$A$455,AND($B96="COTAÇÃO",$A96&lt;&gt;"MO")=TRUE,0)</f>
        <v>1.72</v>
      </c>
      <c r="H96" s="61" cm="1">
        <f t="array" ref="H96">ROUND(_xlfn.IFS(B96="SAB_OSE_SET23",VLOOKUP(C96,[12]SAB_OSE_SET23!A:N,7,FALSE),B96="SAB_EPSA_SET23",VLOOKUP(C96,[12]SAB_EPSA_SET23!A:F,4,FALSE),B96="SAB_INS_SET23",VLOOKUP(C96,[12]SAB_INS_SET23!A:F,4,FALSE),B96="SIU_INF_JUL23",VLOOKUP(C96,[12]SIU_INF_JUL23!A:F,4,FALSE),B96="SIU_ED_JUL23",VLOOKUP(C96,[12]SIU_ED_JUL23!A:F,4,FALSE),B96="SIU_INS_JUL23",VLOOKUP(C96,[12]SIU_INS_JUL23!A:F,4,FALSE),B96="DER_JUN23",VLOOKUP(C96,[12]DER_JUN23!A:F,4,FALSE),B96="CDHU_AGO23",VLOOKUP(C96,[12]CDHU_AGO23!A:F,4,FALSE),B96="DNIT_SV_JUL23",VLOOKUP(C96,[12]DNIT_SV_JUL23!A:F,4,FALSE),B96="DNIT_MAT_JUL23",VLOOKUP(C96,[12]DNIT_MAT_JUL23!A:F,4,FALSE),B96="SIN_SV_SET23",VLOOKUP(C96,[12]SIN_SV_SET23!G:L,5,FALSE),B96="SIN_INS_SET23",VLOOKUP(C96,[12]SIN_INS_SET23!A:F,5,FALSE),B96="COTAÇÃO",VLOOKUP(C96,[12]COTAÇÃO!$B:$G,6,FALSE))*(1+F96)*(1+G96),2)</f>
        <v>42.02</v>
      </c>
      <c r="I96" s="62">
        <v>1</v>
      </c>
      <c r="J96" s="39"/>
      <c r="K96" s="63"/>
      <c r="L96" s="64" t="str" cm="1">
        <f t="array" ref="L96">_xlfn.IFS(B96="SAB_OSE_SET23",VLOOKUP(C96,[12]SAB_OSE_SET23!A:N,5,FALSE),B96="SAB_EPSA_SET23",VLOOKUP(C96,[12]SAB_EPSA_SET23!A:F,2,FALSE),B96="SAB_INS_SET23",VLOOKUP(C96,[12]SAB_INS_SET23!A:F,2,FALSE),B96="SIU_INF_JUL23",VLOOKUP(C96,[12]SIU_INF_JUL23!A:F,2,FALSE),B96="SIU_ED_JUL23",VLOOKUP(C96,[12]SIU_ED_JUL23!A:F,2,FALSE),B96="SIU_INS_JUL23",VLOOKUP(C96,[12]SIU_INS_JUL23!A:F,2,FALSE),B96="DER_JUN23",VLOOKUP(C96,[12]DER_JUN23!A:F,2,FALSE),B96="CDHU_AGO23",VLOOKUP(C96,[12]CDHU_AGO23!A:F,2,FALSE),B96="DNIT_SV_JUL23",VLOOKUP(C96,[12]DNIT_SV_JUL23!A:F,2,FALSE),B96="DNIT_MAT_JUL23",VLOOKUP(C96,[12]DNIT_MAT_JUL23!A:F,2,FALSE),B96="SIN_SV_SET23",VLOOKUP(C96,[12]SIN_SV_SET23!G:L,2,FALSE),B96="SIN_INS_SET23",VLOOKUP(C96,[12]SIN_INS_SET23!A:F,2,FALSE),B96="COTAÇÃO",VLOOKUP(C96,[12]COTAÇÃO!$B:$G,3,FALSE))</f>
        <v>MOTORISTA</v>
      </c>
      <c r="M96" s="65" t="str" cm="1">
        <f t="array" ref="M96">_xlfn.IFS(B96="SAB_OSE_SET23",VLOOKUP(C96,[12]SAB_OSE_SET23!A:N,6,FALSE),B96="SAB_EPSA_SET23",VLOOKUP(C96,[12]SAB_EPSA_SET23!A:F,3,FALSE),B96="SAB_INS_SET23",VLOOKUP(C96,[12]SAB_INS_SET23!A:F,3,FALSE),B96="SIU_INF_JUL23",VLOOKUP(C96,[12]SIU_INF_JUL23!A:F,3,FALSE),B96="SIU_ED_JUL23",VLOOKUP(C96,[12]SIU_ED_JUL23!A:F,3,FALSE),B96="SIU_INS_JUL23",VLOOKUP(C96,[12]SIU_INS_JUL23!A:F,3,FALSE),B96="DER_JUN23",VLOOKUP(C96,[12]DER_JUN23!A:F,3,FALSE),B96="CDHU_AGO23",VLOOKUP(C96,[12]CDHU_AGO23!A:F,3,FALSE),B96="DNIT_SV_JUL23",VLOOKUP(C96,[12]DNIT_SV_JUL23!A:F,3,FALSE),B96="DNIT_MAT_JUL23",VLOOKUP(C96,[12]DNIT_MAT_JUL23!A:F,3,FALSE),B96="SIN_SV_SET23",VLOOKUP(C96,[12]SIN_SV_SET23!G:L,3,FALSE),B96="SIN_INS_SET23",VLOOKUP(C96,[12]SIN_INS_SET23!A:F,3,FALSE),B96="COTAÇÃO",VLOOKUP(C96,[12]COTAÇÃO!$B:$G,4,FALSE))</f>
        <v>H</v>
      </c>
      <c r="N96" s="66">
        <f t="shared" si="2110"/>
        <v>1</v>
      </c>
      <c r="O96" s="66">
        <f t="shared" si="2111"/>
        <v>42.02</v>
      </c>
      <c r="P96" s="67">
        <f t="shared" si="2181"/>
        <v>0</v>
      </c>
      <c r="Q96" s="68"/>
      <c r="R96" s="61">
        <f>R89*$I96</f>
        <v>1</v>
      </c>
      <c r="S96" s="67"/>
      <c r="T96" s="61">
        <f t="shared" ref="T96" si="2274">T89*$I96</f>
        <v>0</v>
      </c>
      <c r="U96" s="67">
        <f t="shared" si="2113"/>
        <v>0</v>
      </c>
      <c r="V96" s="61">
        <f t="shared" ref="V96" si="2275">V89*$I96</f>
        <v>0</v>
      </c>
      <c r="W96" s="67">
        <f t="shared" si="2115"/>
        <v>0</v>
      </c>
      <c r="X96" s="61">
        <f t="shared" ref="X96" si="2276">X89*$I96</f>
        <v>0</v>
      </c>
      <c r="Y96" s="67">
        <f t="shared" si="2117"/>
        <v>0</v>
      </c>
      <c r="Z96" s="61">
        <f t="shared" ref="Z96" si="2277">Z89*$I96</f>
        <v>0</v>
      </c>
      <c r="AA96" s="67">
        <f t="shared" si="2119"/>
        <v>0</v>
      </c>
      <c r="AB96" s="61">
        <f t="shared" ref="AB96" si="2278">AB89*$I96</f>
        <v>0</v>
      </c>
      <c r="AC96" s="67">
        <f t="shared" si="2121"/>
        <v>0</v>
      </c>
      <c r="AD96" s="61">
        <f t="shared" ref="AD96" si="2279">AD89*$I96</f>
        <v>0</v>
      </c>
      <c r="AE96" s="67">
        <f t="shared" si="2123"/>
        <v>0</v>
      </c>
      <c r="AF96" s="61">
        <f t="shared" ref="AF96" si="2280">AF89*$I96</f>
        <v>0</v>
      </c>
      <c r="AG96" s="67">
        <f t="shared" si="2125"/>
        <v>0</v>
      </c>
      <c r="AH96" s="61">
        <f t="shared" ref="AH96" si="2281">AH89*$I96</f>
        <v>0</v>
      </c>
      <c r="AI96" s="67">
        <f t="shared" si="2127"/>
        <v>0</v>
      </c>
      <c r="AJ96" s="61">
        <f t="shared" ref="AJ96" si="2282">AJ89*$I96</f>
        <v>0</v>
      </c>
      <c r="AK96" s="67">
        <f t="shared" si="2129"/>
        <v>0</v>
      </c>
      <c r="AL96" s="61">
        <f t="shared" ref="AL96" si="2283">AL89*$I96</f>
        <v>0</v>
      </c>
      <c r="AM96" s="67">
        <f t="shared" si="2131"/>
        <v>0</v>
      </c>
      <c r="AN96" s="61">
        <f t="shared" ref="AN96" si="2284">AN89*$I96</f>
        <v>0</v>
      </c>
      <c r="AO96" s="67">
        <f t="shared" si="2133"/>
        <v>0</v>
      </c>
      <c r="AP96" s="61">
        <f t="shared" ref="AP96" si="2285">AP89*$I96</f>
        <v>0</v>
      </c>
      <c r="AQ96" s="67">
        <f t="shared" si="2135"/>
        <v>0</v>
      </c>
      <c r="AR96" s="61">
        <f t="shared" ref="AR96" si="2286">AR89*$I96</f>
        <v>0</v>
      </c>
      <c r="AS96" s="67">
        <f t="shared" si="2137"/>
        <v>0</v>
      </c>
      <c r="AT96" s="61">
        <f t="shared" ref="AT96" si="2287">AT89*$I96</f>
        <v>0</v>
      </c>
      <c r="AU96" s="67">
        <f t="shared" si="2139"/>
        <v>0</v>
      </c>
      <c r="AV96" s="61">
        <f t="shared" ref="AV96" si="2288">AV89*$I96</f>
        <v>0</v>
      </c>
      <c r="AW96" s="67">
        <f t="shared" si="2141"/>
        <v>0</v>
      </c>
      <c r="AX96" s="61">
        <f t="shared" ref="AX96" si="2289">AX89*$I96</f>
        <v>0</v>
      </c>
      <c r="AY96" s="67">
        <f t="shared" si="2143"/>
        <v>0</v>
      </c>
      <c r="AZ96" s="61">
        <f t="shared" ref="AZ96" si="2290">AZ89*$I96</f>
        <v>0</v>
      </c>
      <c r="BA96" s="67">
        <f t="shared" si="2145"/>
        <v>0</v>
      </c>
      <c r="BB96" s="61">
        <f t="shared" ref="BB96" si="2291">BB89*$I96</f>
        <v>0</v>
      </c>
      <c r="BC96" s="67">
        <f t="shared" si="2147"/>
        <v>0</v>
      </c>
      <c r="BD96" s="61">
        <f t="shared" ref="BD96" si="2292">BD89*$I96</f>
        <v>0</v>
      </c>
      <c r="BE96" s="67">
        <f t="shared" si="2149"/>
        <v>0</v>
      </c>
      <c r="BF96" s="61">
        <f t="shared" ref="BF96" si="2293">BF89*$I96</f>
        <v>0</v>
      </c>
      <c r="BG96" s="67">
        <f t="shared" si="2151"/>
        <v>0</v>
      </c>
      <c r="BH96" s="61">
        <f t="shared" ref="BH96" si="2294">BH89*$I96</f>
        <v>0</v>
      </c>
      <c r="BI96" s="67">
        <f t="shared" si="2153"/>
        <v>0</v>
      </c>
      <c r="BJ96" s="61">
        <f t="shared" ref="BJ96" si="2295">BJ89*$I96</f>
        <v>0</v>
      </c>
      <c r="BK96" s="67">
        <f t="shared" si="2155"/>
        <v>0</v>
      </c>
      <c r="BL96" s="61">
        <f t="shared" ref="BL96" si="2296">BL89*$I96</f>
        <v>0</v>
      </c>
      <c r="BM96" s="67">
        <f t="shared" si="2157"/>
        <v>0</v>
      </c>
    </row>
    <row r="97" spans="1:68" s="47" customFormat="1" x14ac:dyDescent="0.25">
      <c r="A97" s="58" t="s">
        <v>26</v>
      </c>
      <c r="B97" s="59" t="s">
        <v>28</v>
      </c>
      <c r="C97" s="59" t="s">
        <v>54</v>
      </c>
      <c r="D97" s="60" cm="1">
        <f t="array" ref="D97">_xlfn.IFS($B97="SAB_OSE_SET23",$A$440,$B97="SAB_EPSA_SET23",$A$442,$B97="SAB_INS_SET23",$A$444,$B97="SIU_INF_JUL23",$A$446,$B97="SIU_ED_JUL23",$A$447,$B97="DER_JUN23",$A$448,$B97="CDHU_AGO23",$A$449,$B97="SIN_SV_SET23",$A$450,$B97="SIN_INS_SET23",$A$451,$B97="COTAÇÃO",0)</f>
        <v>0</v>
      </c>
      <c r="E97" s="60" cm="1">
        <f t="array" ref="E97">_xlfn.IFS($B97="SAB_OSE_SET23",$A$441,$B97="SAB_EPSA_SET23",$A$443,$B97="SAB_INS_SET23",$A$445,$B97="SIU_INF_JUL23",0,$B97="SIU_ED_JUL23",0,$B97="DER_JUN23",0,$B97="CDHU_AGO23",0,$B97="SIN_SV_SET23",0,$B97="SIN_INS_SET23",0,$B97="COTAÇÃO",0)</f>
        <v>0</v>
      </c>
      <c r="F97" s="60" cm="1">
        <f t="array" ref="F97">_xlfn.IFS($B97="SAB_OSE_SET23",0,$B97="SAB_EPSA_SET23",0,AND($B97="SAB_INS_SET23",$A97="MAT")=TRUE,$A$454,AND($B97="SAB_INS_SET23",$A97&lt;&gt;"MAT")=TRUE,$A$453,AND($B97="SIU_INF_JUL23",$A97="MAT")=TRUE,$A$454,AND($B97="SIU_INF_JUL23",$A97&lt;&gt;"MAT")=TRUE,$A$453,AND($B97="SIU_ED_JUL23",$A97="MAT")=TRUE,$A$454,AND($B97="SIU_ED_JUL23",$A97&lt;&gt;"MAT")=TRUE,$A$453,$B97="DER_JUN23",0,$B97="CDHU_AGO23",0,AND($B97="SIN_SV_SET23",$A97="MAT")=TRUE,$A$454,AND($B97="SIN_SV_SET23",$A97&lt;&gt;"MAT")=TRUE,$A$453,AND($B97="SIN_INS_SET23",$A97="MAT")=TRUE,$A$454,AND($B97="SIN_INS_SET23",$A97&lt;&gt;"MAT")=TRUE,$A$453,AND($B97="COTAÇÃO",$A97="MAT")=TRUE,$A$454,AND($B97="COTAÇÃO",$A97&lt;&gt;"MAT")=TRUE,$A$453)</f>
        <v>0.28000000000000003</v>
      </c>
      <c r="G97" s="60" cm="1">
        <f t="array" ref="G97">_xlfn.IFS($B97="SAB_OSE_SET23",0,$B97="SAB_EPSA_SET23",0,AND($B97="SAB_INS_SET23",$A97="MO")=TRUE,$A$455,AND($B97="SAB_INS_SET23",$A97&lt;&gt;"MO")=TRUE,0,AND($B97="SIU_INF_JUL23",$A97="MO")=TRUE,$A$455,AND($B97="SIU_INF_JUL23",$A97&lt;&gt;"MO")=TRUE,0,AND($B97="SIU_ED_JUL23",$A97="MO")=TRUE,$A$455,AND($B97="SIU_ED_JUL23",$A97&lt;&gt;"MO")=TRUE,0,$B97="DER_JUN23",0,$B97="CDHU_AGO23",0,AND($B97="SIN_SV_SET23",$A97="MO")=TRUE,$A$455,AND($B97="SIN_SV_SET23",$A97&lt;&gt;"MO")=TRUE,0,AND($B97="SIN_INS_SET23",$A97="MO")=TRUE,$A$455,AND($B97="SIN_INS_SET23",$A97&lt;&gt;"MO")=TRUE,0,AND($B97="COTAÇÃO",$A97="MO")=TRUE,$A$455,AND($B97="COTAÇÃO",$A97&lt;&gt;"MO")=TRUE,0)</f>
        <v>1.72</v>
      </c>
      <c r="H97" s="61" cm="1">
        <f t="array" ref="H97">ROUND(_xlfn.IFS(B97="SAB_OSE_SET23",VLOOKUP(C97,[12]SAB_OSE_SET23!A:N,7,FALSE),B97="SAB_EPSA_SET23",VLOOKUP(C97,[12]SAB_EPSA_SET23!A:F,4,FALSE),B97="SAB_INS_SET23",VLOOKUP(C97,[12]SAB_INS_SET23!A:F,4,FALSE),B97="SIU_INF_JUL23",VLOOKUP(C97,[12]SIU_INF_JUL23!A:F,4,FALSE),B97="SIU_ED_JUL23",VLOOKUP(C97,[12]SIU_ED_JUL23!A:F,4,FALSE),B97="SIU_INS_JUL23",VLOOKUP(C97,[12]SIU_INS_JUL23!A:F,4,FALSE),B97="DER_JUN23",VLOOKUP(C97,[12]DER_JUN23!A:F,4,FALSE),B97="CDHU_AGO23",VLOOKUP(C97,[12]CDHU_AGO23!A:F,4,FALSE),B97="DNIT_SV_JUL23",VLOOKUP(C97,[12]DNIT_SV_JUL23!A:F,4,FALSE),B97="DNIT_MAT_JUL23",VLOOKUP(C97,[12]DNIT_MAT_JUL23!A:F,4,FALSE),B97="SIN_SV_SET23",VLOOKUP(C97,[12]SIN_SV_SET23!G:L,5,FALSE),B97="SIN_INS_SET23",VLOOKUP(C97,[12]SIN_INS_SET23!A:F,5,FALSE),B97="COTAÇÃO",VLOOKUP(C97,[12]COTAÇÃO!$B:$G,6,FALSE))*(1+F97)*(1+G97),2)</f>
        <v>37.15</v>
      </c>
      <c r="I97" s="62">
        <v>2</v>
      </c>
      <c r="J97" s="39"/>
      <c r="K97" s="63"/>
      <c r="L97" s="64" t="str" cm="1">
        <f t="array" ref="L97">_xlfn.IFS(B97="SAB_OSE_SET23",VLOOKUP(C97,[12]SAB_OSE_SET23!A:N,5,FALSE),B97="SAB_EPSA_SET23",VLOOKUP(C97,[12]SAB_EPSA_SET23!A:F,2,FALSE),B97="SAB_INS_SET23",VLOOKUP(C97,[12]SAB_INS_SET23!A:F,2,FALSE),B97="SIU_INF_JUL23",VLOOKUP(C97,[12]SIU_INF_JUL23!A:F,2,FALSE),B97="SIU_ED_JUL23",VLOOKUP(C97,[12]SIU_ED_JUL23!A:F,2,FALSE),B97="SIU_INS_JUL23",VLOOKUP(C97,[12]SIU_INS_JUL23!A:F,2,FALSE),B97="DER_JUN23",VLOOKUP(C97,[12]DER_JUN23!A:F,2,FALSE),B97="CDHU_AGO23",VLOOKUP(C97,[12]CDHU_AGO23!A:F,2,FALSE),B97="DNIT_SV_JUL23",VLOOKUP(C97,[12]DNIT_SV_JUL23!A:F,2,FALSE),B97="DNIT_MAT_JUL23",VLOOKUP(C97,[12]DNIT_MAT_JUL23!A:F,2,FALSE),B97="SIN_SV_SET23",VLOOKUP(C97,[12]SIN_SV_SET23!G:L,2,FALSE),B97="SIN_INS_SET23",VLOOKUP(C97,[12]SIN_INS_SET23!A:F,2,FALSE),B97="COTAÇÃO",VLOOKUP(C97,[12]COTAÇÃO!$B:$G,3,FALSE))</f>
        <v>PEDREIRO</v>
      </c>
      <c r="M97" s="65" t="str" cm="1">
        <f t="array" ref="M97">_xlfn.IFS(B97="SAB_OSE_SET23",VLOOKUP(C97,[12]SAB_OSE_SET23!A:N,6,FALSE),B97="SAB_EPSA_SET23",VLOOKUP(C97,[12]SAB_EPSA_SET23!A:F,3,FALSE),B97="SAB_INS_SET23",VLOOKUP(C97,[12]SAB_INS_SET23!A:F,3,FALSE),B97="SIU_INF_JUL23",VLOOKUP(C97,[12]SIU_INF_JUL23!A:F,3,FALSE),B97="SIU_ED_JUL23",VLOOKUP(C97,[12]SIU_ED_JUL23!A:F,3,FALSE),B97="SIU_INS_JUL23",VLOOKUP(C97,[12]SIU_INS_JUL23!A:F,3,FALSE),B97="DER_JUN23",VLOOKUP(C97,[12]DER_JUN23!A:F,3,FALSE),B97="CDHU_AGO23",VLOOKUP(C97,[12]CDHU_AGO23!A:F,3,FALSE),B97="DNIT_SV_JUL23",VLOOKUP(C97,[12]DNIT_SV_JUL23!A:F,3,FALSE),B97="DNIT_MAT_JUL23",VLOOKUP(C97,[12]DNIT_MAT_JUL23!A:F,3,FALSE),B97="SIN_SV_SET23",VLOOKUP(C97,[12]SIN_SV_SET23!G:L,3,FALSE),B97="SIN_INS_SET23",VLOOKUP(C97,[12]SIN_INS_SET23!A:F,3,FALSE),B97="COTAÇÃO",VLOOKUP(C97,[12]COTAÇÃO!$B:$G,4,FALSE))</f>
        <v>H</v>
      </c>
      <c r="N97" s="66">
        <f t="shared" si="2110"/>
        <v>2</v>
      </c>
      <c r="O97" s="66">
        <f t="shared" si="2111"/>
        <v>74.3</v>
      </c>
      <c r="P97" s="67">
        <f t="shared" si="2181"/>
        <v>0</v>
      </c>
      <c r="Q97" s="68"/>
      <c r="R97" s="61">
        <f>R89*$I97</f>
        <v>2</v>
      </c>
      <c r="S97" s="67"/>
      <c r="T97" s="61">
        <f t="shared" ref="T97" si="2297">T89*$I97</f>
        <v>0</v>
      </c>
      <c r="U97" s="67">
        <f t="shared" si="2113"/>
        <v>0</v>
      </c>
      <c r="V97" s="61">
        <f t="shared" ref="V97" si="2298">V89*$I97</f>
        <v>0</v>
      </c>
      <c r="W97" s="67">
        <f t="shared" si="2115"/>
        <v>0</v>
      </c>
      <c r="X97" s="61">
        <f t="shared" ref="X97" si="2299">X89*$I97</f>
        <v>0</v>
      </c>
      <c r="Y97" s="67">
        <f t="shared" si="2117"/>
        <v>0</v>
      </c>
      <c r="Z97" s="61">
        <f t="shared" ref="Z97" si="2300">Z89*$I97</f>
        <v>0</v>
      </c>
      <c r="AA97" s="67">
        <f t="shared" si="2119"/>
        <v>0</v>
      </c>
      <c r="AB97" s="61">
        <f t="shared" ref="AB97" si="2301">AB89*$I97</f>
        <v>0</v>
      </c>
      <c r="AC97" s="67">
        <f t="shared" si="2121"/>
        <v>0</v>
      </c>
      <c r="AD97" s="61">
        <f t="shared" ref="AD97" si="2302">AD89*$I97</f>
        <v>0</v>
      </c>
      <c r="AE97" s="67">
        <f t="shared" si="2123"/>
        <v>0</v>
      </c>
      <c r="AF97" s="61">
        <f t="shared" ref="AF97" si="2303">AF89*$I97</f>
        <v>0</v>
      </c>
      <c r="AG97" s="67">
        <f t="shared" si="2125"/>
        <v>0</v>
      </c>
      <c r="AH97" s="61">
        <f t="shared" ref="AH97" si="2304">AH89*$I97</f>
        <v>0</v>
      </c>
      <c r="AI97" s="67">
        <f t="shared" si="2127"/>
        <v>0</v>
      </c>
      <c r="AJ97" s="61">
        <f t="shared" ref="AJ97" si="2305">AJ89*$I97</f>
        <v>0</v>
      </c>
      <c r="AK97" s="67">
        <f t="shared" si="2129"/>
        <v>0</v>
      </c>
      <c r="AL97" s="61">
        <f t="shared" ref="AL97" si="2306">AL89*$I97</f>
        <v>0</v>
      </c>
      <c r="AM97" s="67">
        <f t="shared" si="2131"/>
        <v>0</v>
      </c>
      <c r="AN97" s="61">
        <f t="shared" ref="AN97" si="2307">AN89*$I97</f>
        <v>0</v>
      </c>
      <c r="AO97" s="67">
        <f t="shared" si="2133"/>
        <v>0</v>
      </c>
      <c r="AP97" s="61">
        <f t="shared" ref="AP97" si="2308">AP89*$I97</f>
        <v>0</v>
      </c>
      <c r="AQ97" s="67">
        <f t="shared" si="2135"/>
        <v>0</v>
      </c>
      <c r="AR97" s="61">
        <f t="shared" ref="AR97" si="2309">AR89*$I97</f>
        <v>0</v>
      </c>
      <c r="AS97" s="67">
        <f t="shared" si="2137"/>
        <v>0</v>
      </c>
      <c r="AT97" s="61">
        <f t="shared" ref="AT97" si="2310">AT89*$I97</f>
        <v>0</v>
      </c>
      <c r="AU97" s="67">
        <f t="shared" si="2139"/>
        <v>0</v>
      </c>
      <c r="AV97" s="61">
        <f t="shared" ref="AV97" si="2311">AV89*$I97</f>
        <v>0</v>
      </c>
      <c r="AW97" s="67">
        <f t="shared" si="2141"/>
        <v>0</v>
      </c>
      <c r="AX97" s="61">
        <f t="shared" ref="AX97" si="2312">AX89*$I97</f>
        <v>0</v>
      </c>
      <c r="AY97" s="67">
        <f t="shared" si="2143"/>
        <v>0</v>
      </c>
      <c r="AZ97" s="61">
        <f t="shared" ref="AZ97" si="2313">AZ89*$I97</f>
        <v>0</v>
      </c>
      <c r="BA97" s="67">
        <f t="shared" si="2145"/>
        <v>0</v>
      </c>
      <c r="BB97" s="61">
        <f t="shared" ref="BB97" si="2314">BB89*$I97</f>
        <v>0</v>
      </c>
      <c r="BC97" s="67">
        <f t="shared" si="2147"/>
        <v>0</v>
      </c>
      <c r="BD97" s="61">
        <f t="shared" ref="BD97" si="2315">BD89*$I97</f>
        <v>0</v>
      </c>
      <c r="BE97" s="67">
        <f t="shared" si="2149"/>
        <v>0</v>
      </c>
      <c r="BF97" s="61">
        <f t="shared" ref="BF97" si="2316">BF89*$I97</f>
        <v>0</v>
      </c>
      <c r="BG97" s="67">
        <f t="shared" si="2151"/>
        <v>0</v>
      </c>
      <c r="BH97" s="61">
        <f t="shared" ref="BH97" si="2317">BH89*$I97</f>
        <v>0</v>
      </c>
      <c r="BI97" s="67">
        <f t="shared" si="2153"/>
        <v>0</v>
      </c>
      <c r="BJ97" s="61">
        <f t="shared" ref="BJ97" si="2318">BJ89*$I97</f>
        <v>0</v>
      </c>
      <c r="BK97" s="67">
        <f t="shared" si="2155"/>
        <v>0</v>
      </c>
      <c r="BL97" s="61">
        <f t="shared" ref="BL97" si="2319">BL89*$I97</f>
        <v>0</v>
      </c>
      <c r="BM97" s="67">
        <f t="shared" si="2157"/>
        <v>0</v>
      </c>
    </row>
    <row r="98" spans="1:68" s="47" customFormat="1" x14ac:dyDescent="0.25">
      <c r="A98" s="58" t="s">
        <v>26</v>
      </c>
      <c r="B98" s="59" t="s">
        <v>28</v>
      </c>
      <c r="C98" s="59" t="s">
        <v>38</v>
      </c>
      <c r="D98" s="60" cm="1">
        <f t="array" ref="D98">_xlfn.IFS($B98="SAB_OSE_SET23",$A$440,$B98="SAB_EPSA_SET23",$A$442,$B98="SAB_INS_SET23",$A$444,$B98="SIU_INF_JUL23",$A$446,$B98="SIU_ED_JUL23",$A$447,$B98="DER_JUN23",$A$448,$B98="CDHU_AGO23",$A$449,$B98="SIN_SV_SET23",$A$450,$B98="SIN_INS_SET23",$A$451,$B98="COTAÇÃO",0)</f>
        <v>0</v>
      </c>
      <c r="E98" s="60" cm="1">
        <f t="array" ref="E98">_xlfn.IFS($B98="SAB_OSE_SET23",$A$441,$B98="SAB_EPSA_SET23",$A$443,$B98="SAB_INS_SET23",$A$445,$B98="SIU_INF_JUL23",0,$B98="SIU_ED_JUL23",0,$B98="DER_JUN23",0,$B98="CDHU_AGO23",0,$B98="SIN_SV_SET23",0,$B98="SIN_INS_SET23",0,$B98="COTAÇÃO",0)</f>
        <v>0</v>
      </c>
      <c r="F98" s="60" cm="1">
        <f t="array" ref="F98">_xlfn.IFS($B98="SAB_OSE_SET23",0,$B98="SAB_EPSA_SET23",0,AND($B98="SAB_INS_SET23",$A98="MAT")=TRUE,$A$454,AND($B98="SAB_INS_SET23",$A98&lt;&gt;"MAT")=TRUE,$A$453,AND($B98="SIU_INF_JUL23",$A98="MAT")=TRUE,$A$454,AND($B98="SIU_INF_JUL23",$A98&lt;&gt;"MAT")=TRUE,$A$453,AND($B98="SIU_ED_JUL23",$A98="MAT")=TRUE,$A$454,AND($B98="SIU_ED_JUL23",$A98&lt;&gt;"MAT")=TRUE,$A$453,$B98="DER_JUN23",0,$B98="CDHU_AGO23",0,AND($B98="SIN_SV_SET23",$A98="MAT")=TRUE,$A$454,AND($B98="SIN_SV_SET23",$A98&lt;&gt;"MAT")=TRUE,$A$453,AND($B98="SIN_INS_SET23",$A98="MAT")=TRUE,$A$454,AND($B98="SIN_INS_SET23",$A98&lt;&gt;"MAT")=TRUE,$A$453,AND($B98="COTAÇÃO",$A98="MAT")=TRUE,$A$454,AND($B98="COTAÇÃO",$A98&lt;&gt;"MAT")=TRUE,$A$453)</f>
        <v>0.28000000000000003</v>
      </c>
      <c r="G98" s="60" cm="1">
        <f t="array" ref="G98">_xlfn.IFS($B98="SAB_OSE_SET23",0,$B98="SAB_EPSA_SET23",0,AND($B98="SAB_INS_SET23",$A98="MO")=TRUE,$A$455,AND($B98="SAB_INS_SET23",$A98&lt;&gt;"MO")=TRUE,0,AND($B98="SIU_INF_JUL23",$A98="MO")=TRUE,$A$455,AND($B98="SIU_INF_JUL23",$A98&lt;&gt;"MO")=TRUE,0,AND($B98="SIU_ED_JUL23",$A98="MO")=TRUE,$A$455,AND($B98="SIU_ED_JUL23",$A98&lt;&gt;"MO")=TRUE,0,$B98="DER_JUN23",0,$B98="CDHU_AGO23",0,AND($B98="SIN_SV_SET23",$A98="MO")=TRUE,$A$455,AND($B98="SIN_SV_SET23",$A98&lt;&gt;"MO")=TRUE,0,AND($B98="SIN_INS_SET23",$A98="MO")=TRUE,$A$455,AND($B98="SIN_INS_SET23",$A98&lt;&gt;"MO")=TRUE,0,AND($B98="COTAÇÃO",$A98="MO")=TRUE,$A$455,AND($B98="COTAÇÃO",$A98&lt;&gt;"MO")=TRUE,0)</f>
        <v>1.72</v>
      </c>
      <c r="H98" s="61" cm="1">
        <f t="array" ref="H98">ROUND(_xlfn.IFS(B98="SAB_OSE_SET23",VLOOKUP(C98,[12]SAB_OSE_SET23!A:N,7,FALSE),B98="SAB_EPSA_SET23",VLOOKUP(C98,[12]SAB_EPSA_SET23!A:F,4,FALSE),B98="SAB_INS_SET23",VLOOKUP(C98,[12]SAB_INS_SET23!A:F,4,FALSE),B98="SIU_INF_JUL23",VLOOKUP(C98,[12]SIU_INF_JUL23!A:F,4,FALSE),B98="SIU_ED_JUL23",VLOOKUP(C98,[12]SIU_ED_JUL23!A:F,4,FALSE),B98="SIU_INS_JUL23",VLOOKUP(C98,[12]SIU_INS_JUL23!A:F,4,FALSE),B98="DER_JUN23",VLOOKUP(C98,[12]DER_JUN23!A:F,4,FALSE),B98="CDHU_AGO23",VLOOKUP(C98,[12]CDHU_AGO23!A:F,4,FALSE),B98="DNIT_SV_JUL23",VLOOKUP(C98,[12]DNIT_SV_JUL23!A:F,4,FALSE),B98="DNIT_MAT_JUL23",VLOOKUP(C98,[12]DNIT_MAT_JUL23!A:F,4,FALSE),B98="SIN_SV_SET23",VLOOKUP(C98,[12]SIN_SV_SET23!G:L,5,FALSE),B98="SIN_INS_SET23",VLOOKUP(C98,[12]SIN_INS_SET23!A:F,5,FALSE),B98="COTAÇÃO",VLOOKUP(C98,[12]COTAÇÃO!$B:$G,6,FALSE))*(1+F98)*(1+G98),2)</f>
        <v>76.209999999999994</v>
      </c>
      <c r="I98" s="62">
        <v>1</v>
      </c>
      <c r="J98" s="39"/>
      <c r="K98" s="63"/>
      <c r="L98" s="64" t="str" cm="1">
        <f t="array" ref="L98">_xlfn.IFS(B98="SAB_OSE_SET23",VLOOKUP(C98,[12]SAB_OSE_SET23!A:N,5,FALSE),B98="SAB_EPSA_SET23",VLOOKUP(C98,[12]SAB_EPSA_SET23!A:F,2,FALSE),B98="SAB_INS_SET23",VLOOKUP(C98,[12]SAB_INS_SET23!A:F,2,FALSE),B98="SIU_INF_JUL23",VLOOKUP(C98,[12]SIU_INF_JUL23!A:F,2,FALSE),B98="SIU_ED_JUL23",VLOOKUP(C98,[12]SIU_ED_JUL23!A:F,2,FALSE),B98="SIU_INS_JUL23",VLOOKUP(C98,[12]SIU_INS_JUL23!A:F,2,FALSE),B98="DER_JUN23",VLOOKUP(C98,[12]DER_JUN23!A:F,2,FALSE),B98="CDHU_AGO23",VLOOKUP(C98,[12]CDHU_AGO23!A:F,2,FALSE),B98="DNIT_SV_JUL23",VLOOKUP(C98,[12]DNIT_SV_JUL23!A:F,2,FALSE),B98="DNIT_MAT_JUL23",VLOOKUP(C98,[12]DNIT_MAT_JUL23!A:F,2,FALSE),B98="SIN_SV_SET23",VLOOKUP(C98,[12]SIN_SV_SET23!G:L,2,FALSE),B98="SIN_INS_SET23",VLOOKUP(C98,[12]SIN_INS_SET23!A:F,2,FALSE),B98="COTAÇÃO",VLOOKUP(C98,[12]COTAÇÃO!$B:$G,3,FALSE))</f>
        <v>TÉCNICO ELETRICISTA</v>
      </c>
      <c r="M98" s="65" t="str" cm="1">
        <f t="array" ref="M98">_xlfn.IFS(B98="SAB_OSE_SET23",VLOOKUP(C98,[12]SAB_OSE_SET23!A:N,6,FALSE),B98="SAB_EPSA_SET23",VLOOKUP(C98,[12]SAB_EPSA_SET23!A:F,3,FALSE),B98="SAB_INS_SET23",VLOOKUP(C98,[12]SAB_INS_SET23!A:F,3,FALSE),B98="SIU_INF_JUL23",VLOOKUP(C98,[12]SIU_INF_JUL23!A:F,3,FALSE),B98="SIU_ED_JUL23",VLOOKUP(C98,[12]SIU_ED_JUL23!A:F,3,FALSE),B98="SIU_INS_JUL23",VLOOKUP(C98,[12]SIU_INS_JUL23!A:F,3,FALSE),B98="DER_JUN23",VLOOKUP(C98,[12]DER_JUN23!A:F,3,FALSE),B98="CDHU_AGO23",VLOOKUP(C98,[12]CDHU_AGO23!A:F,3,FALSE),B98="DNIT_SV_JUL23",VLOOKUP(C98,[12]DNIT_SV_JUL23!A:F,3,FALSE),B98="DNIT_MAT_JUL23",VLOOKUP(C98,[12]DNIT_MAT_JUL23!A:F,3,FALSE),B98="SIN_SV_SET23",VLOOKUP(C98,[12]SIN_SV_SET23!G:L,3,FALSE),B98="SIN_INS_SET23",VLOOKUP(C98,[12]SIN_INS_SET23!A:F,3,FALSE),B98="COTAÇÃO",VLOOKUP(C98,[12]COTAÇÃO!$B:$G,4,FALSE))</f>
        <v>H</v>
      </c>
      <c r="N98" s="66">
        <f t="shared" si="2110"/>
        <v>1</v>
      </c>
      <c r="O98" s="66">
        <f t="shared" si="2111"/>
        <v>76.209999999999994</v>
      </c>
      <c r="P98" s="67">
        <f t="shared" si="2181"/>
        <v>0</v>
      </c>
      <c r="Q98" s="68"/>
      <c r="R98" s="61">
        <f>R89*$I98</f>
        <v>1</v>
      </c>
      <c r="S98" s="67"/>
      <c r="T98" s="61">
        <f t="shared" ref="T98" si="2320">T89*$I98</f>
        <v>0</v>
      </c>
      <c r="U98" s="67">
        <f t="shared" si="2113"/>
        <v>0</v>
      </c>
      <c r="V98" s="61">
        <f t="shared" ref="V98" si="2321">V89*$I98</f>
        <v>0</v>
      </c>
      <c r="W98" s="67">
        <f t="shared" si="2115"/>
        <v>0</v>
      </c>
      <c r="X98" s="61">
        <f t="shared" ref="X98" si="2322">X89*$I98</f>
        <v>0</v>
      </c>
      <c r="Y98" s="67">
        <f t="shared" si="2117"/>
        <v>0</v>
      </c>
      <c r="Z98" s="61">
        <f t="shared" ref="Z98" si="2323">Z89*$I98</f>
        <v>0</v>
      </c>
      <c r="AA98" s="67">
        <f t="shared" si="2119"/>
        <v>0</v>
      </c>
      <c r="AB98" s="61">
        <f t="shared" ref="AB98" si="2324">AB89*$I98</f>
        <v>0</v>
      </c>
      <c r="AC98" s="67">
        <f t="shared" si="2121"/>
        <v>0</v>
      </c>
      <c r="AD98" s="61">
        <f t="shared" ref="AD98" si="2325">AD89*$I98</f>
        <v>0</v>
      </c>
      <c r="AE98" s="67">
        <f t="shared" si="2123"/>
        <v>0</v>
      </c>
      <c r="AF98" s="61">
        <f t="shared" ref="AF98" si="2326">AF89*$I98</f>
        <v>0</v>
      </c>
      <c r="AG98" s="67">
        <f t="shared" si="2125"/>
        <v>0</v>
      </c>
      <c r="AH98" s="61">
        <f t="shared" ref="AH98" si="2327">AH89*$I98</f>
        <v>0</v>
      </c>
      <c r="AI98" s="67">
        <f t="shared" si="2127"/>
        <v>0</v>
      </c>
      <c r="AJ98" s="61">
        <f t="shared" ref="AJ98" si="2328">AJ89*$I98</f>
        <v>0</v>
      </c>
      <c r="AK98" s="67">
        <f t="shared" si="2129"/>
        <v>0</v>
      </c>
      <c r="AL98" s="61">
        <f t="shared" ref="AL98" si="2329">AL89*$I98</f>
        <v>0</v>
      </c>
      <c r="AM98" s="67">
        <f t="shared" si="2131"/>
        <v>0</v>
      </c>
      <c r="AN98" s="61">
        <f t="shared" ref="AN98" si="2330">AN89*$I98</f>
        <v>0</v>
      </c>
      <c r="AO98" s="67">
        <f t="shared" si="2133"/>
        <v>0</v>
      </c>
      <c r="AP98" s="61">
        <f t="shared" ref="AP98" si="2331">AP89*$I98</f>
        <v>0</v>
      </c>
      <c r="AQ98" s="67">
        <f t="shared" si="2135"/>
        <v>0</v>
      </c>
      <c r="AR98" s="61">
        <f t="shared" ref="AR98" si="2332">AR89*$I98</f>
        <v>0</v>
      </c>
      <c r="AS98" s="67">
        <f t="shared" si="2137"/>
        <v>0</v>
      </c>
      <c r="AT98" s="61">
        <f t="shared" ref="AT98" si="2333">AT89*$I98</f>
        <v>0</v>
      </c>
      <c r="AU98" s="67">
        <f t="shared" si="2139"/>
        <v>0</v>
      </c>
      <c r="AV98" s="61">
        <f t="shared" ref="AV98" si="2334">AV89*$I98</f>
        <v>0</v>
      </c>
      <c r="AW98" s="67">
        <f t="shared" si="2141"/>
        <v>0</v>
      </c>
      <c r="AX98" s="61">
        <f t="shared" ref="AX98" si="2335">AX89*$I98</f>
        <v>0</v>
      </c>
      <c r="AY98" s="67">
        <f t="shared" si="2143"/>
        <v>0</v>
      </c>
      <c r="AZ98" s="61">
        <f t="shared" ref="AZ98" si="2336">AZ89*$I98</f>
        <v>0</v>
      </c>
      <c r="BA98" s="67">
        <f t="shared" si="2145"/>
        <v>0</v>
      </c>
      <c r="BB98" s="61">
        <f t="shared" ref="BB98" si="2337">BB89*$I98</f>
        <v>0</v>
      </c>
      <c r="BC98" s="67">
        <f t="shared" si="2147"/>
        <v>0</v>
      </c>
      <c r="BD98" s="61">
        <f t="shared" ref="BD98" si="2338">BD89*$I98</f>
        <v>0</v>
      </c>
      <c r="BE98" s="67">
        <f t="shared" si="2149"/>
        <v>0</v>
      </c>
      <c r="BF98" s="61">
        <f t="shared" ref="BF98" si="2339">BF89*$I98</f>
        <v>0</v>
      </c>
      <c r="BG98" s="67">
        <f t="shared" si="2151"/>
        <v>0</v>
      </c>
      <c r="BH98" s="61">
        <f t="shared" ref="BH98" si="2340">BH89*$I98</f>
        <v>0</v>
      </c>
      <c r="BI98" s="67">
        <f t="shared" si="2153"/>
        <v>0</v>
      </c>
      <c r="BJ98" s="61">
        <f t="shared" ref="BJ98" si="2341">BJ89*$I98</f>
        <v>0</v>
      </c>
      <c r="BK98" s="67">
        <f t="shared" si="2155"/>
        <v>0</v>
      </c>
      <c r="BL98" s="61">
        <f t="shared" ref="BL98" si="2342">BL89*$I98</f>
        <v>0</v>
      </c>
      <c r="BM98" s="67">
        <f t="shared" si="2157"/>
        <v>0</v>
      </c>
    </row>
    <row r="99" spans="1:68" s="47" customFormat="1" x14ac:dyDescent="0.25">
      <c r="A99" s="73"/>
      <c r="B99" s="73"/>
      <c r="C99" s="73"/>
      <c r="D99" s="73"/>
      <c r="E99" s="73"/>
      <c r="F99" s="73"/>
      <c r="G99" s="73"/>
      <c r="H99" s="74"/>
      <c r="I99" s="75"/>
      <c r="J99" s="76"/>
      <c r="K99" s="77">
        <v>4</v>
      </c>
      <c r="L99" s="78" t="s">
        <v>71</v>
      </c>
      <c r="M99" s="79" t="s">
        <v>33</v>
      </c>
      <c r="N99" s="80"/>
      <c r="O99" s="80"/>
      <c r="P99" s="81">
        <f>P100+P103+P105+P107+P109+P114</f>
        <v>6232.9099999999989</v>
      </c>
      <c r="Q99" s="39"/>
      <c r="R99" s="45"/>
      <c r="S99" s="46">
        <f>S100+S103+S105+S107+S109+S114</f>
        <v>6232.9099999999989</v>
      </c>
      <c r="T99" s="45"/>
      <c r="U99" s="46">
        <f t="shared" ref="U99" si="2343">U100+U103+U105+U107+U109+U114</f>
        <v>0</v>
      </c>
      <c r="V99" s="45"/>
      <c r="W99" s="46">
        <f t="shared" ref="W99" si="2344">W100+W103+W105+W107+W109+W114</f>
        <v>0</v>
      </c>
      <c r="X99" s="45"/>
      <c r="Y99" s="46">
        <f t="shared" ref="Y99" si="2345">Y100+Y103+Y105+Y107+Y109+Y114</f>
        <v>0</v>
      </c>
      <c r="Z99" s="45"/>
      <c r="AA99" s="46">
        <f t="shared" ref="AA99" si="2346">AA100+AA103+AA105+AA107+AA109+AA114</f>
        <v>0</v>
      </c>
      <c r="AB99" s="45"/>
      <c r="AC99" s="46">
        <f t="shared" ref="AC99" si="2347">AC100+AC103+AC105+AC107+AC109+AC114</f>
        <v>0</v>
      </c>
      <c r="AD99" s="45"/>
      <c r="AE99" s="46">
        <f t="shared" ref="AE99" si="2348">AE100+AE103+AE105+AE107+AE109+AE114</f>
        <v>0</v>
      </c>
      <c r="AF99" s="45"/>
      <c r="AG99" s="46">
        <f t="shared" ref="AG99" si="2349">AG100+AG103+AG105+AG107+AG109+AG114</f>
        <v>0</v>
      </c>
      <c r="AH99" s="45"/>
      <c r="AI99" s="46">
        <f t="shared" ref="AI99" si="2350">AI100+AI103+AI105+AI107+AI109+AI114</f>
        <v>0</v>
      </c>
      <c r="AJ99" s="45"/>
      <c r="AK99" s="46">
        <f t="shared" ref="AK99" si="2351">AK100+AK103+AK105+AK107+AK109+AK114</f>
        <v>0</v>
      </c>
      <c r="AL99" s="45"/>
      <c r="AM99" s="46">
        <f t="shared" ref="AM99" si="2352">AM100+AM103+AM105+AM107+AM109+AM114</f>
        <v>0</v>
      </c>
      <c r="AN99" s="45"/>
      <c r="AO99" s="46">
        <f t="shared" ref="AO99" si="2353">AO100+AO103+AO105+AO107+AO109+AO114</f>
        <v>0</v>
      </c>
      <c r="AP99" s="45"/>
      <c r="AQ99" s="46">
        <f t="shared" ref="AQ99" si="2354">AQ100+AQ103+AQ105+AQ107+AQ109+AQ114</f>
        <v>0</v>
      </c>
      <c r="AR99" s="45"/>
      <c r="AS99" s="46">
        <f t="shared" ref="AS99" si="2355">AS100+AS103+AS105+AS107+AS109+AS114</f>
        <v>0</v>
      </c>
      <c r="AT99" s="45"/>
      <c r="AU99" s="46">
        <f t="shared" ref="AU99" si="2356">AU100+AU103+AU105+AU107+AU109+AU114</f>
        <v>0</v>
      </c>
      <c r="AV99" s="45"/>
      <c r="AW99" s="46">
        <f t="shared" ref="AW99" si="2357">AW100+AW103+AW105+AW107+AW109+AW114</f>
        <v>0</v>
      </c>
      <c r="AX99" s="45"/>
      <c r="AY99" s="46">
        <f t="shared" ref="AY99" si="2358">AY100+AY103+AY105+AY107+AY109+AY114</f>
        <v>0</v>
      </c>
      <c r="AZ99" s="45"/>
      <c r="BA99" s="46">
        <f t="shared" ref="BA99" si="2359">BA100+BA103+BA105+BA107+BA109+BA114</f>
        <v>0</v>
      </c>
      <c r="BB99" s="45"/>
      <c r="BC99" s="46">
        <f t="shared" ref="BC99" si="2360">BC100+BC103+BC105+BC107+BC109+BC114</f>
        <v>0</v>
      </c>
      <c r="BD99" s="45"/>
      <c r="BE99" s="46">
        <f t="shared" ref="BE99" si="2361">BE100+BE103+BE105+BE107+BE109+BE114</f>
        <v>0</v>
      </c>
      <c r="BF99" s="45"/>
      <c r="BG99" s="46">
        <f t="shared" ref="BG99" si="2362">BG100+BG103+BG105+BG107+BG109+BG114</f>
        <v>0</v>
      </c>
      <c r="BH99" s="45"/>
      <c r="BI99" s="46">
        <f t="shared" ref="BI99" si="2363">BI100+BI103+BI105+BI107+BI109+BI114</f>
        <v>0</v>
      </c>
      <c r="BJ99" s="45"/>
      <c r="BK99" s="46">
        <f t="shared" ref="BK99" si="2364">BK100+BK103+BK105+BK107+BK109+BK114</f>
        <v>0</v>
      </c>
      <c r="BL99" s="45"/>
      <c r="BM99" s="46">
        <f t="shared" ref="BM99" si="2365">BM100+BM103+BM105+BM107+BM109+BM114</f>
        <v>0</v>
      </c>
    </row>
    <row r="100" spans="1:68" s="47" customFormat="1" x14ac:dyDescent="0.25">
      <c r="A100" s="72"/>
      <c r="B100" s="72"/>
      <c r="C100" s="72"/>
      <c r="D100" s="72"/>
      <c r="E100" s="72"/>
      <c r="F100" s="72"/>
      <c r="G100" s="72"/>
      <c r="H100" s="82"/>
      <c r="I100" s="83"/>
      <c r="J100" s="76"/>
      <c r="K100" s="84" t="str">
        <f>CONCATENATE($K$99,".1")</f>
        <v>4.1</v>
      </c>
      <c r="L100" s="85" t="s">
        <v>72</v>
      </c>
      <c r="M100" s="86" t="s">
        <v>73</v>
      </c>
      <c r="N100" s="87">
        <f>R100+T100+V100+X100+Z100+AB100+AD100+AF100+AH100+AJ100++AL100+AN100+AP100+AR100+AT100+AV100+AX100+AZ100+BB100+BD100+BF100+BH100+BJ100+BL100</f>
        <v>1</v>
      </c>
      <c r="O100" s="87">
        <f>SUM(O101:O102)</f>
        <v>44.31</v>
      </c>
      <c r="P100" s="88">
        <f t="shared" ref="P100:P118" si="2366">S100+U100+W100+Y100+AA100+AC100+AE100+AG100+AI100+AK100++AM100+AO100+AQ100+AS100+AU100+AW100+AY100+BA100+BC100+BE100+BG100+BI100+BK100+BM100</f>
        <v>44.31</v>
      </c>
      <c r="Q100" s="39"/>
      <c r="R100" s="56">
        <v>1</v>
      </c>
      <c r="S100" s="57">
        <f>ROUND(R100*$O100,2)</f>
        <v>44.31</v>
      </c>
      <c r="T100" s="56"/>
      <c r="U100" s="57">
        <f>ROUND(T100*$O100,2)</f>
        <v>0</v>
      </c>
      <c r="V100" s="56"/>
      <c r="W100" s="57">
        <f t="shared" ref="W100" si="2367">ROUND(V100*$O100,2)</f>
        <v>0</v>
      </c>
      <c r="X100" s="56"/>
      <c r="Y100" s="57">
        <f t="shared" ref="Y100" si="2368">ROUND(X100*$O100,2)</f>
        <v>0</v>
      </c>
      <c r="Z100" s="56"/>
      <c r="AA100" s="57">
        <f t="shared" ref="AA100" si="2369">ROUND(Z100*$O100,2)</f>
        <v>0</v>
      </c>
      <c r="AB100" s="56"/>
      <c r="AC100" s="57">
        <f t="shared" ref="AC100" si="2370">ROUND(AB100*$O100,2)</f>
        <v>0</v>
      </c>
      <c r="AD100" s="56"/>
      <c r="AE100" s="57">
        <f t="shared" ref="AE100" si="2371">ROUND(AD100*$O100,2)</f>
        <v>0</v>
      </c>
      <c r="AF100" s="56"/>
      <c r="AG100" s="57">
        <f t="shared" ref="AG100" si="2372">ROUND(AF100*$O100,2)</f>
        <v>0</v>
      </c>
      <c r="AH100" s="56"/>
      <c r="AI100" s="57">
        <f t="shared" ref="AI100" si="2373">ROUND(AH100*$O100,2)</f>
        <v>0</v>
      </c>
      <c r="AJ100" s="56"/>
      <c r="AK100" s="57">
        <f t="shared" ref="AK100" si="2374">ROUND(AJ100*$O100,2)</f>
        <v>0</v>
      </c>
      <c r="AL100" s="56"/>
      <c r="AM100" s="57">
        <f t="shared" ref="AM100" si="2375">ROUND(AL100*$O100,2)</f>
        <v>0</v>
      </c>
      <c r="AN100" s="56"/>
      <c r="AO100" s="57">
        <f t="shared" ref="AO100" si="2376">ROUND(AN100*$O100,2)</f>
        <v>0</v>
      </c>
      <c r="AP100" s="56"/>
      <c r="AQ100" s="57">
        <f t="shared" ref="AQ100" si="2377">ROUND(AP100*$O100,2)</f>
        <v>0</v>
      </c>
      <c r="AR100" s="56"/>
      <c r="AS100" s="57">
        <f t="shared" ref="AS100" si="2378">ROUND(AR100*$O100,2)</f>
        <v>0</v>
      </c>
      <c r="AT100" s="56"/>
      <c r="AU100" s="57">
        <f t="shared" ref="AU100" si="2379">ROUND(AT100*$O100,2)</f>
        <v>0</v>
      </c>
      <c r="AV100" s="56"/>
      <c r="AW100" s="57">
        <f t="shared" ref="AW100" si="2380">ROUND(AV100*$O100,2)</f>
        <v>0</v>
      </c>
      <c r="AX100" s="56"/>
      <c r="AY100" s="57">
        <f t="shared" ref="AY100" si="2381">ROUND(AX100*$O100,2)</f>
        <v>0</v>
      </c>
      <c r="AZ100" s="56"/>
      <c r="BA100" s="57">
        <f t="shared" ref="BA100" si="2382">ROUND(AZ100*$O100,2)</f>
        <v>0</v>
      </c>
      <c r="BB100" s="56"/>
      <c r="BC100" s="57">
        <f t="shared" ref="BC100" si="2383">ROUND(BB100*$O100,2)</f>
        <v>0</v>
      </c>
      <c r="BD100" s="56"/>
      <c r="BE100" s="57">
        <f t="shared" ref="BE100" si="2384">ROUND(BD100*$O100,2)</f>
        <v>0</v>
      </c>
      <c r="BF100" s="56"/>
      <c r="BG100" s="57">
        <f t="shared" ref="BG100" si="2385">ROUND(BF100*$O100,2)</f>
        <v>0</v>
      </c>
      <c r="BH100" s="56"/>
      <c r="BI100" s="57">
        <f t="shared" ref="BI100" si="2386">ROUND(BH100*$O100,2)</f>
        <v>0</v>
      </c>
      <c r="BJ100" s="56"/>
      <c r="BK100" s="57">
        <f t="shared" ref="BK100" si="2387">ROUND(BJ100*$O100,2)</f>
        <v>0</v>
      </c>
      <c r="BL100" s="56"/>
      <c r="BM100" s="57">
        <f t="shared" ref="BM100" si="2388">ROUND(BL100*$O100,2)</f>
        <v>0</v>
      </c>
    </row>
    <row r="101" spans="1:68" s="47" customFormat="1" x14ac:dyDescent="0.25">
      <c r="A101" s="89" t="s">
        <v>37</v>
      </c>
      <c r="B101" s="71" t="s">
        <v>31</v>
      </c>
      <c r="C101" s="71" t="str">
        <f>CONCATENATE($K$99,".1.1")</f>
        <v>4.1.1</v>
      </c>
      <c r="D101" s="60" cm="1">
        <f t="array" ref="D101">_xlfn.IFS($B101="SAB_OSE_SET23",$A$440,$B101="SAB_EPSA_SET23",$A$442,$B101="SAB_INS_SET23",$A$444,$B101="SIU_INF_JUL23",$A$446,$B101="SIU_ED_JUL23",$A$447,$B101="DER_JUN23",$A$448,$B101="CDHU_AGO23",$A$449,$B101="SIN_SV_SET23",$A$450,$B101="SIN_INS_SET23",$A$451,$B101="COTAÇÃO",0)</f>
        <v>0</v>
      </c>
      <c r="E101" s="60" cm="1">
        <f t="array" ref="E101">_xlfn.IFS($B101="SAB_OSE_SET23",$A$441,$B101="SAB_EPSA_SET23",$A$443,$B101="SAB_INS_SET23",$A$445,$B101="SIU_INF_JUL23",0,$B101="SIU_ED_JUL23",0,$B101="DER_JUN23",0,$B101="CDHU_AGO23",0,$B101="SIN_SV_SET23",0,$B101="SIN_INS_SET23",0,$B101="COTAÇÃO",0)</f>
        <v>0</v>
      </c>
      <c r="F101" s="60" cm="1">
        <f t="array" ref="F101">_xlfn.IFS($B101="SAB_OSE_SET23",0,$B101="SAB_EPSA_SET23",0,AND($B101="SAB_INS_SET23",$A101="MAT")=TRUE,$A$454,AND($B101="SAB_INS_SET23",$A101&lt;&gt;"MAT")=TRUE,$A$453,AND($B101="SIU_INF_JUL23",$A101="MAT")=TRUE,$A$454,AND($B101="SIU_INF_JUL23",$A101&lt;&gt;"MAT")=TRUE,$A$453,AND($B101="SIU_ED_JUL23",$A101="MAT")=TRUE,$A$454,AND($B101="SIU_ED_JUL23",$A101&lt;&gt;"MAT")=TRUE,$A$453,$B101="DER_JUN23",0,$B101="CDHU_AGO23",0,AND($B101="SIN_SV_SET23",$A101="MAT")=TRUE,$A$454,AND($B101="SIN_SV_SET23",$A101&lt;&gt;"MAT")=TRUE,$A$453,AND($B101="SIN_INS_SET23",$A101="MAT")=TRUE,$A$454,AND($B101="SIN_INS_SET23",$A101&lt;&gt;"MAT")=TRUE,$A$453,AND($B101="COTAÇÃO",$A101="MAT")=TRUE,$A$454,AND($B101="COTAÇÃO",$A101&lt;&gt;"MAT")=TRUE,$A$453)</f>
        <v>0.2</v>
      </c>
      <c r="G101" s="60" cm="1">
        <f t="array" ref="G101">_xlfn.IFS($B101="SAB_OSE_SET23",0,$B101="SAB_EPSA_SET23",0,AND($B101="SAB_INS_SET23",$A101="MO")=TRUE,$A$455,AND($B101="SAB_INS_SET23",$A101&lt;&gt;"MO")=TRUE,0,AND($B101="SIU_INF_JUL23",$A101="MO")=TRUE,$A$455,AND($B101="SIU_INF_JUL23",$A101&lt;&gt;"MO")=TRUE,0,AND($B101="SIU_ED_JUL23",$A101="MO")=TRUE,$A$455,AND($B101="SIU_ED_JUL23",$A101&lt;&gt;"MO")=TRUE,0,$B101="DER_JUN23",0,$B101="CDHU_AGO23",0,AND($B101="SIN_SV_SET23",$A101="MO")=TRUE,$A$455,AND($B101="SIN_SV_SET23",$A101&lt;&gt;"MO")=TRUE,0,AND($B101="SIN_INS_SET23",$A101="MO")=TRUE,$A$455,AND($B101="SIN_INS_SET23",$A101&lt;&gt;"MO")=TRUE,0,AND($B101="COTAÇÃO",$A101="MO")=TRUE,$A$455,AND($B101="COTAÇÃO",$A101&lt;&gt;"MO")=TRUE,0)</f>
        <v>0</v>
      </c>
      <c r="H101" s="61" cm="1">
        <f t="array" ref="H101">ROUND(_xlfn.IFS(B101="SAB_OSE_SET23",VLOOKUP(C101,[12]SAB_OSE_SET23!A:N,7,FALSE),B101="SAB_EPSA_SET23",VLOOKUP(C101,[12]SAB_EPSA_SET23!A:F,4,FALSE),B101="SAB_INS_SET23",VLOOKUP(C101,[12]SAB_INS_SET23!A:F,4,FALSE),B101="SIU_INF_JUL23",VLOOKUP(C101,[12]SIU_INF_JUL23!A:F,4,FALSE),B101="SIU_ED_JUL23",VLOOKUP(C101,[12]SIU_ED_JUL23!A:F,4,FALSE),B101="SIU_INS_JUL23",VLOOKUP(C101,[12]SIU_INS_JUL23!A:F,4,FALSE),B101="DER_JUN23",VLOOKUP(C101,[12]DER_JUN23!A:F,4,FALSE),B101="CDHU_AGO23",VLOOKUP(C101,[12]CDHU_AGO23!A:F,4,FALSE),B101="DNIT_SV_JUL23",VLOOKUP(C101,[12]DNIT_SV_JUL23!A:F,4,FALSE),B101="DNIT_MAT_JUL23",VLOOKUP(C101,[12]DNIT_MAT_JUL23!A:F,4,FALSE),B101="SIN_SV_SET23",VLOOKUP(C101,[12]SIN_SV_SET23!G:L,5,FALSE),B101="SIN_INS_SET23",VLOOKUP(C101,[12]SIN_INS_SET23!A:F,5,FALSE),B101="COTAÇÃO",VLOOKUP(C101,[12]COTAÇÃO!$B:$G,6,FALSE))*(1+F101)*(1+G101),2)</f>
        <v>16.04</v>
      </c>
      <c r="I101" s="90">
        <f>ROUND(R103/50*(1+K448),0)</f>
        <v>1</v>
      </c>
      <c r="J101" s="76"/>
      <c r="K101" s="91"/>
      <c r="L101" s="64" t="str" cm="1">
        <f t="array" ref="L101">_xlfn.IFS(B101="SAB_OSE_SET23",VLOOKUP(C101,[12]SAB_OSE_SET23!A:N,5,FALSE),B101="SAB_EPSA_SET23",VLOOKUP(C101,[12]SAB_EPSA_SET23!A:F,2,FALSE),B101="SAB_INS_SET23",VLOOKUP(C101,[12]SAB_INS_SET23!A:F,2,FALSE),B101="SIU_INF_JUL23",VLOOKUP(C101,[12]SIU_INF_JUL23!A:F,2,FALSE),B101="SIU_ED_JUL23",VLOOKUP(C101,[12]SIU_ED_JUL23!A:F,2,FALSE),B101="SIU_INS_JUL23",VLOOKUP(C101,[12]SIU_INS_JUL23!A:F,2,FALSE),B101="DER_JUN23",VLOOKUP(C101,[12]DER_JUN23!A:F,2,FALSE),B101="CDHU_AGO23",VLOOKUP(C101,[12]CDHU_AGO23!A:F,2,FALSE),B101="DNIT_SV_JUL23",VLOOKUP(C101,[12]DNIT_SV_JUL23!A:F,2,FALSE),B101="DNIT_MAT_JUL23",VLOOKUP(C101,[12]DNIT_MAT_JUL23!A:F,2,FALSE),B101="SIN_SV_SET23",VLOOKUP(C101,[12]SIN_SV_SET23!G:L,2,FALSE),B101="SIN_INS_SET23",VLOOKUP(C101,[12]SIN_INS_SET23!A:F,2,FALSE),B101="COTAÇÃO",VLOOKUP(C101,[12]COTAÇÃO!$B:$G,3,FALSE))</f>
        <v>Luva para eletroduto PEAD corrugado 3"</v>
      </c>
      <c r="M101" s="65" t="str" cm="1">
        <f t="array" ref="M101">_xlfn.IFS(B101="SAB_OSE_SET23",VLOOKUP(C101,[12]SAB_OSE_SET23!A:N,6,FALSE),B101="SAB_EPSA_SET23",VLOOKUP(C101,[12]SAB_EPSA_SET23!A:F,3,FALSE),B101="SAB_INS_SET23",VLOOKUP(C101,[12]SAB_INS_SET23!A:F,3,FALSE),B101="SIU_INF_JUL23",VLOOKUP(C101,[12]SIU_INF_JUL23!A:F,3,FALSE),B101="SIU_ED_JUL23",VLOOKUP(C101,[12]SIU_ED_JUL23!A:F,3,FALSE),B101="SIU_INS_JUL23",VLOOKUP(C101,[12]SIU_INS_JUL23!A:F,3,FALSE),B101="DER_JUN23",VLOOKUP(C101,[12]DER_JUN23!A:F,3,FALSE),B101="CDHU_AGO23",VLOOKUP(C101,[12]CDHU_AGO23!A:F,3,FALSE),B101="DNIT_SV_JUL23",VLOOKUP(C101,[12]DNIT_SV_JUL23!A:F,3,FALSE),B101="DNIT_MAT_JUL23",VLOOKUP(C101,[12]DNIT_MAT_JUL23!A:F,3,FALSE),B101="SIN_SV_SET23",VLOOKUP(C101,[12]SIN_SV_SET23!G:L,3,FALSE),B101="SIN_INS_SET23",VLOOKUP(C101,[12]SIN_INS_SET23!A:F,3,FALSE),B101="COTAÇÃO",VLOOKUP(C101,[12]COTAÇÃO!$B:$G,4,FALSE))</f>
        <v>pç</v>
      </c>
      <c r="N101" s="92">
        <f t="shared" ref="N101:N102" si="2389">R101+T101+V101+X101+Z101+AB101+AD101+AF101+AH101+AJ101++AL101+AN101+AP101+AR101+AT101+AV101+AX101+AZ101+BB101+BD101+BF101+BH101+BJ101+BL101</f>
        <v>1</v>
      </c>
      <c r="O101" s="92">
        <f t="shared" ref="O101:O102" si="2390">ROUND(H101*I101,2)</f>
        <v>16.04</v>
      </c>
      <c r="P101" s="93">
        <f t="shared" si="2366"/>
        <v>0</v>
      </c>
      <c r="Q101" s="68"/>
      <c r="R101" s="61">
        <f>R100*$I101</f>
        <v>1</v>
      </c>
      <c r="S101" s="67"/>
      <c r="T101" s="61">
        <f t="shared" ref="T101" si="2391">T100*$I101</f>
        <v>0</v>
      </c>
      <c r="U101" s="67">
        <f t="shared" ref="U101:U102" si="2392">ROUND(T101*$H101,2)</f>
        <v>0</v>
      </c>
      <c r="V101" s="61">
        <f t="shared" ref="V101" si="2393">V100*$I101</f>
        <v>0</v>
      </c>
      <c r="W101" s="67">
        <f t="shared" ref="W101:W102" si="2394">ROUND(V101*$H101,2)</f>
        <v>0</v>
      </c>
      <c r="X101" s="61">
        <f t="shared" ref="X101" si="2395">X100*$I101</f>
        <v>0</v>
      </c>
      <c r="Y101" s="67">
        <f t="shared" ref="Y101:Y102" si="2396">ROUND(X101*$H101,2)</f>
        <v>0</v>
      </c>
      <c r="Z101" s="61">
        <f t="shared" ref="Z101" si="2397">Z100*$I101</f>
        <v>0</v>
      </c>
      <c r="AA101" s="67">
        <f t="shared" ref="AA101:AA102" si="2398">ROUND(Z101*$H101,2)</f>
        <v>0</v>
      </c>
      <c r="AB101" s="61">
        <f t="shared" ref="AB101" si="2399">AB100*$I101</f>
        <v>0</v>
      </c>
      <c r="AC101" s="67">
        <f t="shared" ref="AC101:AC102" si="2400">ROUND(AB101*$H101,2)</f>
        <v>0</v>
      </c>
      <c r="AD101" s="61">
        <f t="shared" ref="AD101" si="2401">AD100*$I101</f>
        <v>0</v>
      </c>
      <c r="AE101" s="67">
        <f t="shared" ref="AE101:AE102" si="2402">ROUND(AD101*$H101,2)</f>
        <v>0</v>
      </c>
      <c r="AF101" s="61">
        <f t="shared" ref="AF101" si="2403">AF100*$I101</f>
        <v>0</v>
      </c>
      <c r="AG101" s="67">
        <f t="shared" ref="AG101:AG102" si="2404">ROUND(AF101*$H101,2)</f>
        <v>0</v>
      </c>
      <c r="AH101" s="61">
        <f t="shared" ref="AH101" si="2405">AH100*$I101</f>
        <v>0</v>
      </c>
      <c r="AI101" s="67">
        <f t="shared" ref="AI101:AI102" si="2406">ROUND(AH101*$H101,2)</f>
        <v>0</v>
      </c>
      <c r="AJ101" s="61">
        <f t="shared" ref="AJ101" si="2407">AJ100*$I101</f>
        <v>0</v>
      </c>
      <c r="AK101" s="67">
        <f t="shared" ref="AK101:AK102" si="2408">ROUND(AJ101*$H101,2)</f>
        <v>0</v>
      </c>
      <c r="AL101" s="61">
        <f t="shared" ref="AL101" si="2409">AL100*$I101</f>
        <v>0</v>
      </c>
      <c r="AM101" s="67">
        <f t="shared" ref="AM101:AM102" si="2410">ROUND(AL101*$H101,2)</f>
        <v>0</v>
      </c>
      <c r="AN101" s="61">
        <f t="shared" ref="AN101" si="2411">AN100*$I101</f>
        <v>0</v>
      </c>
      <c r="AO101" s="67">
        <f t="shared" ref="AO101:AO102" si="2412">ROUND(AN101*$H101,2)</f>
        <v>0</v>
      </c>
      <c r="AP101" s="61">
        <f t="shared" ref="AP101" si="2413">AP100*$I101</f>
        <v>0</v>
      </c>
      <c r="AQ101" s="67">
        <f t="shared" ref="AQ101:AQ102" si="2414">ROUND(AP101*$H101,2)</f>
        <v>0</v>
      </c>
      <c r="AR101" s="61">
        <f t="shared" ref="AR101" si="2415">AR100*$I101</f>
        <v>0</v>
      </c>
      <c r="AS101" s="67">
        <f t="shared" ref="AS101:AS102" si="2416">ROUND(AR101*$H101,2)</f>
        <v>0</v>
      </c>
      <c r="AT101" s="61">
        <f t="shared" ref="AT101" si="2417">AT100*$I101</f>
        <v>0</v>
      </c>
      <c r="AU101" s="67">
        <f t="shared" ref="AU101:AU102" si="2418">ROUND(AT101*$H101,2)</f>
        <v>0</v>
      </c>
      <c r="AV101" s="61">
        <f t="shared" ref="AV101" si="2419">AV100*$I101</f>
        <v>0</v>
      </c>
      <c r="AW101" s="67">
        <f t="shared" ref="AW101:AW102" si="2420">ROUND(AV101*$H101,2)</f>
        <v>0</v>
      </c>
      <c r="AX101" s="61">
        <f t="shared" ref="AX101" si="2421">AX100*$I101</f>
        <v>0</v>
      </c>
      <c r="AY101" s="67">
        <f t="shared" ref="AY101:AY102" si="2422">ROUND(AX101*$H101,2)</f>
        <v>0</v>
      </c>
      <c r="AZ101" s="61">
        <f t="shared" ref="AZ101" si="2423">AZ100*$I101</f>
        <v>0</v>
      </c>
      <c r="BA101" s="67">
        <f t="shared" ref="BA101:BA102" si="2424">ROUND(AZ101*$H101,2)</f>
        <v>0</v>
      </c>
      <c r="BB101" s="61">
        <f t="shared" ref="BB101" si="2425">BB100*$I101</f>
        <v>0</v>
      </c>
      <c r="BC101" s="67">
        <f t="shared" ref="BC101:BC102" si="2426">ROUND(BB101*$H101,2)</f>
        <v>0</v>
      </c>
      <c r="BD101" s="61">
        <f t="shared" ref="BD101" si="2427">BD100*$I101</f>
        <v>0</v>
      </c>
      <c r="BE101" s="67">
        <f t="shared" ref="BE101:BE102" si="2428">ROUND(BD101*$H101,2)</f>
        <v>0</v>
      </c>
      <c r="BF101" s="61">
        <f t="shared" ref="BF101" si="2429">BF100*$I101</f>
        <v>0</v>
      </c>
      <c r="BG101" s="67">
        <f t="shared" ref="BG101:BG102" si="2430">ROUND(BF101*$H101,2)</f>
        <v>0</v>
      </c>
      <c r="BH101" s="61">
        <f t="shared" ref="BH101" si="2431">BH100*$I101</f>
        <v>0</v>
      </c>
      <c r="BI101" s="67">
        <f t="shared" ref="BI101:BI102" si="2432">ROUND(BH101*$H101,2)</f>
        <v>0</v>
      </c>
      <c r="BJ101" s="61">
        <f t="shared" ref="BJ101" si="2433">BJ100*$I101</f>
        <v>0</v>
      </c>
      <c r="BK101" s="67">
        <f t="shared" ref="BK101:BK102" si="2434">ROUND(BJ101*$H101,2)</f>
        <v>0</v>
      </c>
      <c r="BL101" s="61">
        <f t="shared" ref="BL101" si="2435">BL100*$I101</f>
        <v>0</v>
      </c>
      <c r="BM101" s="67">
        <f t="shared" ref="BM101:BM102" si="2436">ROUND(BL101*$H101,2)</f>
        <v>0</v>
      </c>
    </row>
    <row r="102" spans="1:68" s="47" customFormat="1" x14ac:dyDescent="0.25">
      <c r="A102" s="89" t="s">
        <v>37</v>
      </c>
      <c r="B102" s="71" t="s">
        <v>31</v>
      </c>
      <c r="C102" s="71" t="str">
        <f>CONCATENATE($K$99,".1.2")</f>
        <v>4.1.2</v>
      </c>
      <c r="D102" s="60" cm="1">
        <f t="array" ref="D102">_xlfn.IFS($B102="SAB_OSE_SET23",$A$440,$B102="SAB_EPSA_SET23",$A$442,$B102="SAB_INS_SET23",$A$444,$B102="SIU_INF_JUL23",$A$446,$B102="SIU_ED_JUL23",$A$447,$B102="DER_JUN23",$A$448,$B102="CDHU_AGO23",$A$449,$B102="SIN_SV_SET23",$A$450,$B102="SIN_INS_SET23",$A$451,$B102="COTAÇÃO",0)</f>
        <v>0</v>
      </c>
      <c r="E102" s="60" cm="1">
        <f t="array" ref="E102">_xlfn.IFS($B102="SAB_OSE_SET23",$A$441,$B102="SAB_EPSA_SET23",$A$443,$B102="SAB_INS_SET23",$A$445,$B102="SIU_INF_JUL23",0,$B102="SIU_ED_JUL23",0,$B102="DER_JUN23",0,$B102="CDHU_AGO23",0,$B102="SIN_SV_SET23",0,$B102="SIN_INS_SET23",0,$B102="COTAÇÃO",0)</f>
        <v>0</v>
      </c>
      <c r="F102" s="60" cm="1">
        <f t="array" ref="F102">_xlfn.IFS($B102="SAB_OSE_SET23",0,$B102="SAB_EPSA_SET23",0,AND($B102="SAB_INS_SET23",$A102="MAT")=TRUE,$A$454,AND($B102="SAB_INS_SET23",$A102&lt;&gt;"MAT")=TRUE,$A$453,AND($B102="SIU_INF_JUL23",$A102="MAT")=TRUE,$A$454,AND($B102="SIU_INF_JUL23",$A102&lt;&gt;"MAT")=TRUE,$A$453,AND($B102="SIU_ED_JUL23",$A102="MAT")=TRUE,$A$454,AND($B102="SIU_ED_JUL23",$A102&lt;&gt;"MAT")=TRUE,$A$453,$B102="DER_JUN23",0,$B102="CDHU_AGO23",0,AND($B102="SIN_SV_SET23",$A102="MAT")=TRUE,$A$454,AND($B102="SIN_SV_SET23",$A102&lt;&gt;"MAT")=TRUE,$A$453,AND($B102="SIN_INS_SET23",$A102="MAT")=TRUE,$A$454,AND($B102="SIN_INS_SET23",$A102&lt;&gt;"MAT")=TRUE,$A$453,AND($B102="COTAÇÃO",$A102="MAT")=TRUE,$A$454,AND($B102="COTAÇÃO",$A102&lt;&gt;"MAT")=TRUE,$A$453)</f>
        <v>0.2</v>
      </c>
      <c r="G102" s="60" cm="1">
        <f t="array" ref="G102">_xlfn.IFS($B102="SAB_OSE_SET23",0,$B102="SAB_EPSA_SET23",0,AND($B102="SAB_INS_SET23",$A102="MO")=TRUE,$A$455,AND($B102="SAB_INS_SET23",$A102&lt;&gt;"MO")=TRUE,0,AND($B102="SIU_INF_JUL23",$A102="MO")=TRUE,$A$455,AND($B102="SIU_INF_JUL23",$A102&lt;&gt;"MO")=TRUE,0,AND($B102="SIU_ED_JUL23",$A102="MO")=TRUE,$A$455,AND($B102="SIU_ED_JUL23",$A102&lt;&gt;"MO")=TRUE,0,$B102="DER_JUN23",0,$B102="CDHU_AGO23",0,AND($B102="SIN_SV_SET23",$A102="MO")=TRUE,$A$455,AND($B102="SIN_SV_SET23",$A102&lt;&gt;"MO")=TRUE,0,AND($B102="SIN_INS_SET23",$A102="MO")=TRUE,$A$455,AND($B102="SIN_INS_SET23",$A102&lt;&gt;"MO")=TRUE,0,AND($B102="COTAÇÃO",$A102="MO")=TRUE,$A$455,AND($B102="COTAÇÃO",$A102&lt;&gt;"MO")=TRUE,0)</f>
        <v>0</v>
      </c>
      <c r="H102" s="61" cm="1">
        <f t="array" ref="H102">ROUND(_xlfn.IFS(B102="SAB_OSE_SET23",VLOOKUP(C102,[12]SAB_OSE_SET23!A:N,7,FALSE),B102="SAB_EPSA_SET23",VLOOKUP(C102,[12]SAB_EPSA_SET23!A:F,4,FALSE),B102="SAB_INS_SET23",VLOOKUP(C102,[12]SAB_INS_SET23!A:F,4,FALSE),B102="SIU_INF_JUL23",VLOOKUP(C102,[12]SIU_INF_JUL23!A:F,4,FALSE),B102="SIU_ED_JUL23",VLOOKUP(C102,[12]SIU_ED_JUL23!A:F,4,FALSE),B102="SIU_INS_JUL23",VLOOKUP(C102,[12]SIU_INS_JUL23!A:F,4,FALSE),B102="DER_JUN23",VLOOKUP(C102,[12]DER_JUN23!A:F,4,FALSE),B102="CDHU_AGO23",VLOOKUP(C102,[12]CDHU_AGO23!A:F,4,FALSE),B102="DNIT_SV_JUL23",VLOOKUP(C102,[12]DNIT_SV_JUL23!A:F,4,FALSE),B102="DNIT_MAT_JUL23",VLOOKUP(C102,[12]DNIT_MAT_JUL23!A:F,4,FALSE),B102="SIN_SV_SET23",VLOOKUP(C102,[12]SIN_SV_SET23!G:L,5,FALSE),B102="SIN_INS_SET23",VLOOKUP(C102,[12]SIN_INS_SET23!A:F,5,FALSE),B102="COTAÇÃO",VLOOKUP(C102,[12]COTAÇÃO!$B:$G,6,FALSE))*(1+F102)*(1+G102),2)</f>
        <v>28.27</v>
      </c>
      <c r="I102" s="90">
        <f>ROUND(R105/50*(1+K448),0)</f>
        <v>1</v>
      </c>
      <c r="J102" s="76"/>
      <c r="K102" s="91"/>
      <c r="L102" s="64" t="str" cm="1">
        <f t="array" ref="L102">_xlfn.IFS(B102="SAB_OSE_SET23",VLOOKUP(C102,[12]SAB_OSE_SET23!A:N,5,FALSE),B102="SAB_EPSA_SET23",VLOOKUP(C102,[12]SAB_EPSA_SET23!A:F,2,FALSE),B102="SAB_INS_SET23",VLOOKUP(C102,[12]SAB_INS_SET23!A:F,2,FALSE),B102="SIU_INF_JUL23",VLOOKUP(C102,[12]SIU_INF_JUL23!A:F,2,FALSE),B102="SIU_ED_JUL23",VLOOKUP(C102,[12]SIU_ED_JUL23!A:F,2,FALSE),B102="SIU_INS_JUL23",VLOOKUP(C102,[12]SIU_INS_JUL23!A:F,2,FALSE),B102="DER_JUN23",VLOOKUP(C102,[12]DER_JUN23!A:F,2,FALSE),B102="CDHU_AGO23",VLOOKUP(C102,[12]CDHU_AGO23!A:F,2,FALSE),B102="DNIT_SV_JUL23",VLOOKUP(C102,[12]DNIT_SV_JUL23!A:F,2,FALSE),B102="DNIT_MAT_JUL23",VLOOKUP(C102,[12]DNIT_MAT_JUL23!A:F,2,FALSE),B102="SIN_SV_SET23",VLOOKUP(C102,[12]SIN_SV_SET23!G:L,2,FALSE),B102="SIN_INS_SET23",VLOOKUP(C102,[12]SIN_INS_SET23!A:F,2,FALSE),B102="COTAÇÃO",VLOOKUP(C102,[12]COTAÇÃO!$B:$G,3,FALSE))</f>
        <v>Luva para eletroduto PEAD corrugado 5"</v>
      </c>
      <c r="M102" s="65" t="str" cm="1">
        <f t="array" ref="M102">_xlfn.IFS(B102="SAB_OSE_SET23",VLOOKUP(C102,[12]SAB_OSE_SET23!A:N,6,FALSE),B102="SAB_EPSA_SET23",VLOOKUP(C102,[12]SAB_EPSA_SET23!A:F,3,FALSE),B102="SAB_INS_SET23",VLOOKUP(C102,[12]SAB_INS_SET23!A:F,3,FALSE),B102="SIU_INF_JUL23",VLOOKUP(C102,[12]SIU_INF_JUL23!A:F,3,FALSE),B102="SIU_ED_JUL23",VLOOKUP(C102,[12]SIU_ED_JUL23!A:F,3,FALSE),B102="SIU_INS_JUL23",VLOOKUP(C102,[12]SIU_INS_JUL23!A:F,3,FALSE),B102="DER_JUN23",VLOOKUP(C102,[12]DER_JUN23!A:F,3,FALSE),B102="CDHU_AGO23",VLOOKUP(C102,[12]CDHU_AGO23!A:F,3,FALSE),B102="DNIT_SV_JUL23",VLOOKUP(C102,[12]DNIT_SV_JUL23!A:F,3,FALSE),B102="DNIT_MAT_JUL23",VLOOKUP(C102,[12]DNIT_MAT_JUL23!A:F,3,FALSE),B102="SIN_SV_SET23",VLOOKUP(C102,[12]SIN_SV_SET23!G:L,3,FALSE),B102="SIN_INS_SET23",VLOOKUP(C102,[12]SIN_INS_SET23!A:F,3,FALSE),B102="COTAÇÃO",VLOOKUP(C102,[12]COTAÇÃO!$B:$G,4,FALSE))</f>
        <v>pç</v>
      </c>
      <c r="N102" s="92">
        <f t="shared" si="2389"/>
        <v>1</v>
      </c>
      <c r="O102" s="92">
        <f t="shared" si="2390"/>
        <v>28.27</v>
      </c>
      <c r="P102" s="93">
        <f t="shared" si="2366"/>
        <v>0</v>
      </c>
      <c r="Q102" s="68"/>
      <c r="R102" s="61">
        <f>R100*$I102</f>
        <v>1</v>
      </c>
      <c r="S102" s="67"/>
      <c r="T102" s="61">
        <f t="shared" ref="T102" si="2437">T100*$I102</f>
        <v>0</v>
      </c>
      <c r="U102" s="67">
        <f t="shared" si="2392"/>
        <v>0</v>
      </c>
      <c r="V102" s="61">
        <f t="shared" ref="V102" si="2438">V100*$I102</f>
        <v>0</v>
      </c>
      <c r="W102" s="67">
        <f t="shared" si="2394"/>
        <v>0</v>
      </c>
      <c r="X102" s="61">
        <f t="shared" ref="X102" si="2439">X100*$I102</f>
        <v>0</v>
      </c>
      <c r="Y102" s="67">
        <f t="shared" si="2396"/>
        <v>0</v>
      </c>
      <c r="Z102" s="61">
        <f t="shared" ref="Z102" si="2440">Z100*$I102</f>
        <v>0</v>
      </c>
      <c r="AA102" s="67">
        <f t="shared" si="2398"/>
        <v>0</v>
      </c>
      <c r="AB102" s="61">
        <f t="shared" ref="AB102" si="2441">AB100*$I102</f>
        <v>0</v>
      </c>
      <c r="AC102" s="67">
        <f t="shared" si="2400"/>
        <v>0</v>
      </c>
      <c r="AD102" s="61">
        <f t="shared" ref="AD102" si="2442">AD100*$I102</f>
        <v>0</v>
      </c>
      <c r="AE102" s="67">
        <f t="shared" si="2402"/>
        <v>0</v>
      </c>
      <c r="AF102" s="61">
        <f t="shared" ref="AF102" si="2443">AF100*$I102</f>
        <v>0</v>
      </c>
      <c r="AG102" s="67">
        <f t="shared" si="2404"/>
        <v>0</v>
      </c>
      <c r="AH102" s="61">
        <f t="shared" ref="AH102" si="2444">AH100*$I102</f>
        <v>0</v>
      </c>
      <c r="AI102" s="67">
        <f t="shared" si="2406"/>
        <v>0</v>
      </c>
      <c r="AJ102" s="61">
        <f t="shared" ref="AJ102" si="2445">AJ100*$I102</f>
        <v>0</v>
      </c>
      <c r="AK102" s="67">
        <f t="shared" si="2408"/>
        <v>0</v>
      </c>
      <c r="AL102" s="61">
        <f t="shared" ref="AL102" si="2446">AL100*$I102</f>
        <v>0</v>
      </c>
      <c r="AM102" s="67">
        <f t="shared" si="2410"/>
        <v>0</v>
      </c>
      <c r="AN102" s="61">
        <f t="shared" ref="AN102" si="2447">AN100*$I102</f>
        <v>0</v>
      </c>
      <c r="AO102" s="67">
        <f t="shared" si="2412"/>
        <v>0</v>
      </c>
      <c r="AP102" s="61">
        <f t="shared" ref="AP102" si="2448">AP100*$I102</f>
        <v>0</v>
      </c>
      <c r="AQ102" s="67">
        <f t="shared" si="2414"/>
        <v>0</v>
      </c>
      <c r="AR102" s="61">
        <f t="shared" ref="AR102" si="2449">AR100*$I102</f>
        <v>0</v>
      </c>
      <c r="AS102" s="67">
        <f t="shared" si="2416"/>
        <v>0</v>
      </c>
      <c r="AT102" s="61">
        <f t="shared" ref="AT102" si="2450">AT100*$I102</f>
        <v>0</v>
      </c>
      <c r="AU102" s="67">
        <f t="shared" si="2418"/>
        <v>0</v>
      </c>
      <c r="AV102" s="61">
        <f t="shared" ref="AV102" si="2451">AV100*$I102</f>
        <v>0</v>
      </c>
      <c r="AW102" s="67">
        <f t="shared" si="2420"/>
        <v>0</v>
      </c>
      <c r="AX102" s="61">
        <f t="shared" ref="AX102" si="2452">AX100*$I102</f>
        <v>0</v>
      </c>
      <c r="AY102" s="67">
        <f t="shared" si="2422"/>
        <v>0</v>
      </c>
      <c r="AZ102" s="61">
        <f t="shared" ref="AZ102" si="2453">AZ100*$I102</f>
        <v>0</v>
      </c>
      <c r="BA102" s="67">
        <f t="shared" si="2424"/>
        <v>0</v>
      </c>
      <c r="BB102" s="61">
        <f t="shared" ref="BB102" si="2454">BB100*$I102</f>
        <v>0</v>
      </c>
      <c r="BC102" s="67">
        <f t="shared" si="2426"/>
        <v>0</v>
      </c>
      <c r="BD102" s="61">
        <f t="shared" ref="BD102" si="2455">BD100*$I102</f>
        <v>0</v>
      </c>
      <c r="BE102" s="67">
        <f t="shared" si="2428"/>
        <v>0</v>
      </c>
      <c r="BF102" s="61">
        <f t="shared" ref="BF102" si="2456">BF100*$I102</f>
        <v>0</v>
      </c>
      <c r="BG102" s="67">
        <f t="shared" si="2430"/>
        <v>0</v>
      </c>
      <c r="BH102" s="61">
        <f t="shared" ref="BH102" si="2457">BH100*$I102</f>
        <v>0</v>
      </c>
      <c r="BI102" s="67">
        <f t="shared" si="2432"/>
        <v>0</v>
      </c>
      <c r="BJ102" s="61">
        <f t="shared" ref="BJ102" si="2458">BJ100*$I102</f>
        <v>0</v>
      </c>
      <c r="BK102" s="67">
        <f t="shared" si="2434"/>
        <v>0</v>
      </c>
      <c r="BL102" s="61">
        <f t="shared" ref="BL102" si="2459">BL100*$I102</f>
        <v>0</v>
      </c>
      <c r="BM102" s="67">
        <f t="shared" si="2436"/>
        <v>0</v>
      </c>
    </row>
    <row r="103" spans="1:68" s="47" customFormat="1" x14ac:dyDescent="0.25">
      <c r="A103" s="72"/>
      <c r="B103" s="72"/>
      <c r="C103" s="72"/>
      <c r="D103" s="72"/>
      <c r="E103" s="72"/>
      <c r="F103" s="72"/>
      <c r="G103" s="72"/>
      <c r="H103" s="82"/>
      <c r="I103" s="83"/>
      <c r="J103" s="76"/>
      <c r="K103" s="84" t="str">
        <f>CONCATENATE($K$99,".2")</f>
        <v>4.2</v>
      </c>
      <c r="L103" s="85" t="s">
        <v>74</v>
      </c>
      <c r="M103" s="86" t="s">
        <v>36</v>
      </c>
      <c r="N103" s="87">
        <f>R103+T103+V103+X103+Z103+AB103+AD103+AF103+AH103+AJ103++AL103+AN103+AP103+AR103+AT103+AV103+AX103+AZ103+BB103+BD103+BF103+BH103+BJ103+BL103</f>
        <v>33</v>
      </c>
      <c r="O103" s="87">
        <f>SUM(O104:O104)</f>
        <v>7.56</v>
      </c>
      <c r="P103" s="88">
        <f t="shared" si="2366"/>
        <v>249.48</v>
      </c>
      <c r="Q103" s="39"/>
      <c r="R103" s="56">
        <f>ROUND(K464*(1+K448),0)</f>
        <v>33</v>
      </c>
      <c r="S103" s="57">
        <f>ROUND(R103*$O103,2)</f>
        <v>249.48</v>
      </c>
      <c r="T103" s="56"/>
      <c r="U103" s="57">
        <f>ROUND(T103*$O103,2)</f>
        <v>0</v>
      </c>
      <c r="V103" s="56"/>
      <c r="W103" s="57">
        <f t="shared" ref="W103" si="2460">ROUND(V103*$O103,2)</f>
        <v>0</v>
      </c>
      <c r="X103" s="56"/>
      <c r="Y103" s="57">
        <f t="shared" ref="Y103" si="2461">ROUND(X103*$O103,2)</f>
        <v>0</v>
      </c>
      <c r="Z103" s="56"/>
      <c r="AA103" s="57">
        <f t="shared" ref="AA103" si="2462">ROUND(Z103*$O103,2)</f>
        <v>0</v>
      </c>
      <c r="AB103" s="56"/>
      <c r="AC103" s="57">
        <f t="shared" ref="AC103" si="2463">ROUND(AB103*$O103,2)</f>
        <v>0</v>
      </c>
      <c r="AD103" s="56"/>
      <c r="AE103" s="57">
        <f t="shared" ref="AE103" si="2464">ROUND(AD103*$O103,2)</f>
        <v>0</v>
      </c>
      <c r="AF103" s="56"/>
      <c r="AG103" s="57">
        <f t="shared" ref="AG103" si="2465">ROUND(AF103*$O103,2)</f>
        <v>0</v>
      </c>
      <c r="AH103" s="56"/>
      <c r="AI103" s="57">
        <f t="shared" ref="AI103" si="2466">ROUND(AH103*$O103,2)</f>
        <v>0</v>
      </c>
      <c r="AJ103" s="56"/>
      <c r="AK103" s="57">
        <f t="shared" ref="AK103" si="2467">ROUND(AJ103*$O103,2)</f>
        <v>0</v>
      </c>
      <c r="AL103" s="56"/>
      <c r="AM103" s="57">
        <f t="shared" ref="AM103" si="2468">ROUND(AL103*$O103,2)</f>
        <v>0</v>
      </c>
      <c r="AN103" s="56"/>
      <c r="AO103" s="57">
        <f t="shared" ref="AO103" si="2469">ROUND(AN103*$O103,2)</f>
        <v>0</v>
      </c>
      <c r="AP103" s="56"/>
      <c r="AQ103" s="57">
        <f t="shared" ref="AQ103" si="2470">ROUND(AP103*$O103,2)</f>
        <v>0</v>
      </c>
      <c r="AR103" s="56"/>
      <c r="AS103" s="57">
        <f t="shared" ref="AS103" si="2471">ROUND(AR103*$O103,2)</f>
        <v>0</v>
      </c>
      <c r="AT103" s="56"/>
      <c r="AU103" s="57">
        <f t="shared" ref="AU103" si="2472">ROUND(AT103*$O103,2)</f>
        <v>0</v>
      </c>
      <c r="AV103" s="56"/>
      <c r="AW103" s="57">
        <f t="shared" ref="AW103" si="2473">ROUND(AV103*$O103,2)</f>
        <v>0</v>
      </c>
      <c r="AX103" s="56"/>
      <c r="AY103" s="57">
        <f t="shared" ref="AY103" si="2474">ROUND(AX103*$O103,2)</f>
        <v>0</v>
      </c>
      <c r="AZ103" s="56"/>
      <c r="BA103" s="57">
        <f t="shared" ref="BA103" si="2475">ROUND(AZ103*$O103,2)</f>
        <v>0</v>
      </c>
      <c r="BB103" s="56"/>
      <c r="BC103" s="57">
        <f t="shared" ref="BC103" si="2476">ROUND(BB103*$O103,2)</f>
        <v>0</v>
      </c>
      <c r="BD103" s="56"/>
      <c r="BE103" s="57">
        <f t="shared" ref="BE103" si="2477">ROUND(BD103*$O103,2)</f>
        <v>0</v>
      </c>
      <c r="BF103" s="56"/>
      <c r="BG103" s="57">
        <f t="shared" ref="BG103" si="2478">ROUND(BF103*$O103,2)</f>
        <v>0</v>
      </c>
      <c r="BH103" s="56"/>
      <c r="BI103" s="57">
        <f t="shared" ref="BI103" si="2479">ROUND(BH103*$O103,2)</f>
        <v>0</v>
      </c>
      <c r="BJ103" s="56"/>
      <c r="BK103" s="57">
        <f t="shared" ref="BK103" si="2480">ROUND(BJ103*$O103,2)</f>
        <v>0</v>
      </c>
      <c r="BL103" s="56"/>
      <c r="BM103" s="57">
        <f t="shared" ref="BM103" si="2481">ROUND(BL103*$O103,2)</f>
        <v>0</v>
      </c>
    </row>
    <row r="104" spans="1:68" s="47" customFormat="1" ht="30" x14ac:dyDescent="0.25">
      <c r="A104" s="89" t="s">
        <v>37</v>
      </c>
      <c r="B104" s="71" t="s">
        <v>28</v>
      </c>
      <c r="C104" s="71" t="s">
        <v>75</v>
      </c>
      <c r="D104" s="60" cm="1">
        <f t="array" ref="D104">_xlfn.IFS($B104="SAB_OSE_SET23",$A$440,$B104="SAB_EPSA_SET23",$A$442,$B104="SAB_INS_SET23",$A$444,$B104="SIU_INF_JUL23",$A$446,$B104="SIU_ED_JUL23",$A$447,$B104="DER_JUN23",$A$448,$B104="CDHU_AGO23",$A$449,$B104="SIN_SV_SET23",$A$450,$B104="SIN_INS_SET23",$A$451,$B104="COTAÇÃO",0)</f>
        <v>0</v>
      </c>
      <c r="E104" s="60" cm="1">
        <f t="array" ref="E104">_xlfn.IFS($B104="SAB_OSE_SET23",$A$441,$B104="SAB_EPSA_SET23",$A$443,$B104="SAB_INS_SET23",$A$445,$B104="SIU_INF_JUL23",0,$B104="SIU_ED_JUL23",0,$B104="DER_JUN23",0,$B104="CDHU_AGO23",0,$B104="SIN_SV_SET23",0,$B104="SIN_INS_SET23",0,$B104="COTAÇÃO",0)</f>
        <v>0</v>
      </c>
      <c r="F104" s="60" cm="1">
        <f t="array" ref="F104">_xlfn.IFS($B104="SAB_OSE_SET23",0,$B104="SAB_EPSA_SET23",0,AND($B104="SAB_INS_SET23",$A104="MAT")=TRUE,$A$454,AND($B104="SAB_INS_SET23",$A104&lt;&gt;"MAT")=TRUE,$A$453,AND($B104="SIU_INF_JUL23",$A104="MAT")=TRUE,$A$454,AND($B104="SIU_INF_JUL23",$A104&lt;&gt;"MAT")=TRUE,$A$453,AND($B104="SIU_ED_JUL23",$A104="MAT")=TRUE,$A$454,AND($B104="SIU_ED_JUL23",$A104&lt;&gt;"MAT")=TRUE,$A$453,$B104="DER_JUN23",0,$B104="CDHU_AGO23",0,AND($B104="SIN_SV_SET23",$A104="MAT")=TRUE,$A$454,AND($B104="SIN_SV_SET23",$A104&lt;&gt;"MAT")=TRUE,$A$453,AND($B104="SIN_INS_SET23",$A104="MAT")=TRUE,$A$454,AND($B104="SIN_INS_SET23",$A104&lt;&gt;"MAT")=TRUE,$A$453,AND($B104="COTAÇÃO",$A104="MAT")=TRUE,$A$454,AND($B104="COTAÇÃO",$A104&lt;&gt;"MAT")=TRUE,$A$453)</f>
        <v>0.2</v>
      </c>
      <c r="G104" s="60" cm="1">
        <f t="array" ref="G104">_xlfn.IFS($B104="SAB_OSE_SET23",0,$B104="SAB_EPSA_SET23",0,AND($B104="SAB_INS_SET23",$A104="MO")=TRUE,$A$455,AND($B104="SAB_INS_SET23",$A104&lt;&gt;"MO")=TRUE,0,AND($B104="SIU_INF_JUL23",$A104="MO")=TRUE,$A$455,AND($B104="SIU_INF_JUL23",$A104&lt;&gt;"MO")=TRUE,0,AND($B104="SIU_ED_JUL23",$A104="MO")=TRUE,$A$455,AND($B104="SIU_ED_JUL23",$A104&lt;&gt;"MO")=TRUE,0,$B104="DER_JUN23",0,$B104="CDHU_AGO23",0,AND($B104="SIN_SV_SET23",$A104="MO")=TRUE,$A$455,AND($B104="SIN_SV_SET23",$A104&lt;&gt;"MO")=TRUE,0,AND($B104="SIN_INS_SET23",$A104="MO")=TRUE,$A$455,AND($B104="SIN_INS_SET23",$A104&lt;&gt;"MO")=TRUE,0,AND($B104="COTAÇÃO",$A104="MO")=TRUE,$A$455,AND($B104="COTAÇÃO",$A104&lt;&gt;"MO")=TRUE,0)</f>
        <v>0</v>
      </c>
      <c r="H104" s="61" cm="1">
        <f t="array" ref="H104">ROUND(_xlfn.IFS(B104="SAB_OSE_SET23",VLOOKUP(C104,[12]SAB_OSE_SET23!A:N,7,FALSE),B104="SAB_EPSA_SET23",VLOOKUP(C104,[12]SAB_EPSA_SET23!A:F,4,FALSE),B104="SAB_INS_SET23",VLOOKUP(C104,[12]SAB_INS_SET23!A:F,4,FALSE),B104="SIU_INF_JUL23",VLOOKUP(C104,[12]SIU_INF_JUL23!A:F,4,FALSE),B104="SIU_ED_JUL23",VLOOKUP(C104,[12]SIU_ED_JUL23!A:F,4,FALSE),B104="SIU_INS_JUL23",VLOOKUP(C104,[12]SIU_INS_JUL23!A:F,4,FALSE),B104="DER_JUN23",VLOOKUP(C104,[12]DER_JUN23!A:F,4,FALSE),B104="CDHU_AGO23",VLOOKUP(C104,[12]CDHU_AGO23!A:F,4,FALSE),B104="DNIT_SV_JUL23",VLOOKUP(C104,[12]DNIT_SV_JUL23!A:F,4,FALSE),B104="DNIT_MAT_JUL23",VLOOKUP(C104,[12]DNIT_MAT_JUL23!A:F,4,FALSE),B104="SIN_SV_SET23",VLOOKUP(C104,[12]SIN_SV_SET23!G:L,5,FALSE),B104="SIN_INS_SET23",VLOOKUP(C104,[12]SIN_INS_SET23!A:F,5,FALSE),B104="COTAÇÃO",VLOOKUP(C104,[12]COTAÇÃO!$B:$G,6,FALSE))*(1+F104)*(1+G104),2)</f>
        <v>7.56</v>
      </c>
      <c r="I104" s="90">
        <v>1</v>
      </c>
      <c r="J104" s="76"/>
      <c r="K104" s="91"/>
      <c r="L104" s="64" t="str" cm="1">
        <f t="array" ref="L104">_xlfn.IFS(B104="SAB_OSE_SET23",VLOOKUP(C104,[12]SAB_OSE_SET23!A:N,5,FALSE),B104="SAB_EPSA_SET23",VLOOKUP(C104,[12]SAB_EPSA_SET23!A:F,2,FALSE),B104="SAB_INS_SET23",VLOOKUP(C104,[12]SAB_INS_SET23!A:F,2,FALSE),B104="SIU_INF_JUL23",VLOOKUP(C104,[12]SIU_INF_JUL23!A:F,2,FALSE),B104="SIU_ED_JUL23",VLOOKUP(C104,[12]SIU_ED_JUL23!A:F,2,FALSE),B104="SIU_INS_JUL23",VLOOKUP(C104,[12]SIU_INS_JUL23!A:F,2,FALSE),B104="DER_JUN23",VLOOKUP(C104,[12]DER_JUN23!A:F,2,FALSE),B104="CDHU_AGO23",VLOOKUP(C104,[12]CDHU_AGO23!A:F,2,FALSE),B104="DNIT_SV_JUL23",VLOOKUP(C104,[12]DNIT_SV_JUL23!A:F,2,FALSE),B104="DNIT_MAT_JUL23",VLOOKUP(C104,[12]DNIT_MAT_JUL23!A:F,2,FALSE),B104="SIN_SV_SET23",VLOOKUP(C104,[12]SIN_SV_SET23!G:L,2,FALSE),B104="SIN_INS_SET23",VLOOKUP(C104,[12]SIN_INS_SET23!A:F,2,FALSE),B104="COTAÇÃO",VLOOKUP(C104,[12]COTAÇÃO!$B:$G,3,FALSE))</f>
        <v>ELETRODUTO CORRUGADO DE PEAD D=3" (75MM) ALTA RESISTÊNCIA À COMPRESSÃO NBR 15715 PARA INSTALAÇÃO SUBTERRÂNEA</v>
      </c>
      <c r="M104" s="65" t="str" cm="1">
        <f t="array" ref="M104">_xlfn.IFS(B104="SAB_OSE_SET23",VLOOKUP(C104,[12]SAB_OSE_SET23!A:N,6,FALSE),B104="SAB_EPSA_SET23",VLOOKUP(C104,[12]SAB_EPSA_SET23!A:F,3,FALSE),B104="SAB_INS_SET23",VLOOKUP(C104,[12]SAB_INS_SET23!A:F,3,FALSE),B104="SIU_INF_JUL23",VLOOKUP(C104,[12]SIU_INF_JUL23!A:F,3,FALSE),B104="SIU_ED_JUL23",VLOOKUP(C104,[12]SIU_ED_JUL23!A:F,3,FALSE),B104="SIU_INS_JUL23",VLOOKUP(C104,[12]SIU_INS_JUL23!A:F,3,FALSE),B104="DER_JUN23",VLOOKUP(C104,[12]DER_JUN23!A:F,3,FALSE),B104="CDHU_AGO23",VLOOKUP(C104,[12]CDHU_AGO23!A:F,3,FALSE),B104="DNIT_SV_JUL23",VLOOKUP(C104,[12]DNIT_SV_JUL23!A:F,3,FALSE),B104="DNIT_MAT_JUL23",VLOOKUP(C104,[12]DNIT_MAT_JUL23!A:F,3,FALSE),B104="SIN_SV_SET23",VLOOKUP(C104,[12]SIN_SV_SET23!G:L,3,FALSE),B104="SIN_INS_SET23",VLOOKUP(C104,[12]SIN_INS_SET23!A:F,3,FALSE),B104="COTAÇÃO",VLOOKUP(C104,[12]COTAÇÃO!$B:$G,4,FALSE))</f>
        <v>M</v>
      </c>
      <c r="N104" s="92">
        <f t="shared" ref="N104" si="2482">R104+T104+V104+X104+Z104+AB104+AD104+AF104+AH104+AJ104++AL104+AN104+AP104+AR104+AT104+AV104+AX104+AZ104+BB104+BD104+BF104+BH104+BJ104+BL104</f>
        <v>33</v>
      </c>
      <c r="O104" s="92">
        <f t="shared" ref="O104" si="2483">ROUND(H104*I104,2)</f>
        <v>7.56</v>
      </c>
      <c r="P104" s="93">
        <f t="shared" si="2366"/>
        <v>0</v>
      </c>
      <c r="Q104" s="68"/>
      <c r="R104" s="61">
        <f>R103*$I104</f>
        <v>33</v>
      </c>
      <c r="S104" s="67"/>
      <c r="T104" s="61">
        <f t="shared" ref="T104" si="2484">T103*$I104</f>
        <v>0</v>
      </c>
      <c r="U104" s="67">
        <f t="shared" ref="U104" si="2485">ROUND(T104*$H104,2)</f>
        <v>0</v>
      </c>
      <c r="V104" s="61">
        <f t="shared" ref="V104" si="2486">V103*$I104</f>
        <v>0</v>
      </c>
      <c r="W104" s="67">
        <f t="shared" ref="W104" si="2487">ROUND(V104*$H104,2)</f>
        <v>0</v>
      </c>
      <c r="X104" s="61">
        <f t="shared" ref="X104" si="2488">X103*$I104</f>
        <v>0</v>
      </c>
      <c r="Y104" s="67">
        <f t="shared" ref="Y104" si="2489">ROUND(X104*$H104,2)</f>
        <v>0</v>
      </c>
      <c r="Z104" s="61">
        <f t="shared" ref="Z104" si="2490">Z103*$I104</f>
        <v>0</v>
      </c>
      <c r="AA104" s="67">
        <f t="shared" ref="AA104" si="2491">ROUND(Z104*$H104,2)</f>
        <v>0</v>
      </c>
      <c r="AB104" s="61">
        <f t="shared" ref="AB104" si="2492">AB103*$I104</f>
        <v>0</v>
      </c>
      <c r="AC104" s="67">
        <f t="shared" ref="AC104" si="2493">ROUND(AB104*$H104,2)</f>
        <v>0</v>
      </c>
      <c r="AD104" s="61">
        <f t="shared" ref="AD104" si="2494">AD103*$I104</f>
        <v>0</v>
      </c>
      <c r="AE104" s="67">
        <f t="shared" ref="AE104" si="2495">ROUND(AD104*$H104,2)</f>
        <v>0</v>
      </c>
      <c r="AF104" s="61">
        <f t="shared" ref="AF104" si="2496">AF103*$I104</f>
        <v>0</v>
      </c>
      <c r="AG104" s="67">
        <f t="shared" ref="AG104" si="2497">ROUND(AF104*$H104,2)</f>
        <v>0</v>
      </c>
      <c r="AH104" s="61">
        <f t="shared" ref="AH104" si="2498">AH103*$I104</f>
        <v>0</v>
      </c>
      <c r="AI104" s="67">
        <f t="shared" ref="AI104" si="2499">ROUND(AH104*$H104,2)</f>
        <v>0</v>
      </c>
      <c r="AJ104" s="61">
        <f t="shared" ref="AJ104" si="2500">AJ103*$I104</f>
        <v>0</v>
      </c>
      <c r="AK104" s="67">
        <f t="shared" ref="AK104" si="2501">ROUND(AJ104*$H104,2)</f>
        <v>0</v>
      </c>
      <c r="AL104" s="61">
        <f t="shared" ref="AL104" si="2502">AL103*$I104</f>
        <v>0</v>
      </c>
      <c r="AM104" s="67">
        <f t="shared" ref="AM104" si="2503">ROUND(AL104*$H104,2)</f>
        <v>0</v>
      </c>
      <c r="AN104" s="61">
        <f t="shared" ref="AN104" si="2504">AN103*$I104</f>
        <v>0</v>
      </c>
      <c r="AO104" s="67">
        <f t="shared" ref="AO104" si="2505">ROUND(AN104*$H104,2)</f>
        <v>0</v>
      </c>
      <c r="AP104" s="61">
        <f t="shared" ref="AP104" si="2506">AP103*$I104</f>
        <v>0</v>
      </c>
      <c r="AQ104" s="67">
        <f t="shared" ref="AQ104" si="2507">ROUND(AP104*$H104,2)</f>
        <v>0</v>
      </c>
      <c r="AR104" s="61">
        <f t="shared" ref="AR104" si="2508">AR103*$I104</f>
        <v>0</v>
      </c>
      <c r="AS104" s="67">
        <f t="shared" ref="AS104" si="2509">ROUND(AR104*$H104,2)</f>
        <v>0</v>
      </c>
      <c r="AT104" s="61">
        <f t="shared" ref="AT104" si="2510">AT103*$I104</f>
        <v>0</v>
      </c>
      <c r="AU104" s="67">
        <f t="shared" ref="AU104" si="2511">ROUND(AT104*$H104,2)</f>
        <v>0</v>
      </c>
      <c r="AV104" s="61">
        <f t="shared" ref="AV104" si="2512">AV103*$I104</f>
        <v>0</v>
      </c>
      <c r="AW104" s="67">
        <f t="shared" ref="AW104" si="2513">ROUND(AV104*$H104,2)</f>
        <v>0</v>
      </c>
      <c r="AX104" s="61">
        <f t="shared" ref="AX104" si="2514">AX103*$I104</f>
        <v>0</v>
      </c>
      <c r="AY104" s="67">
        <f t="shared" ref="AY104" si="2515">ROUND(AX104*$H104,2)</f>
        <v>0</v>
      </c>
      <c r="AZ104" s="61">
        <f t="shared" ref="AZ104" si="2516">AZ103*$I104</f>
        <v>0</v>
      </c>
      <c r="BA104" s="67">
        <f t="shared" ref="BA104" si="2517">ROUND(AZ104*$H104,2)</f>
        <v>0</v>
      </c>
      <c r="BB104" s="61">
        <f t="shared" ref="BB104" si="2518">BB103*$I104</f>
        <v>0</v>
      </c>
      <c r="BC104" s="67">
        <f t="shared" ref="BC104" si="2519">ROUND(BB104*$H104,2)</f>
        <v>0</v>
      </c>
      <c r="BD104" s="61">
        <f t="shared" ref="BD104" si="2520">BD103*$I104</f>
        <v>0</v>
      </c>
      <c r="BE104" s="67">
        <f t="shared" ref="BE104" si="2521">ROUND(BD104*$H104,2)</f>
        <v>0</v>
      </c>
      <c r="BF104" s="61">
        <f t="shared" ref="BF104" si="2522">BF103*$I104</f>
        <v>0</v>
      </c>
      <c r="BG104" s="67">
        <f t="shared" ref="BG104" si="2523">ROUND(BF104*$H104,2)</f>
        <v>0</v>
      </c>
      <c r="BH104" s="61">
        <f t="shared" ref="BH104" si="2524">BH103*$I104</f>
        <v>0</v>
      </c>
      <c r="BI104" s="67">
        <f t="shared" ref="BI104" si="2525">ROUND(BH104*$H104,2)</f>
        <v>0</v>
      </c>
      <c r="BJ104" s="61">
        <f t="shared" ref="BJ104" si="2526">BJ103*$I104</f>
        <v>0</v>
      </c>
      <c r="BK104" s="67">
        <f t="shared" ref="BK104" si="2527">ROUND(BJ104*$H104,2)</f>
        <v>0</v>
      </c>
      <c r="BL104" s="61">
        <f t="shared" ref="BL104" si="2528">BL103*$I104</f>
        <v>0</v>
      </c>
      <c r="BM104" s="67">
        <f t="shared" ref="BM104" si="2529">ROUND(BL104*$H104,2)</f>
        <v>0</v>
      </c>
    </row>
    <row r="105" spans="1:68" s="47" customFormat="1" x14ac:dyDescent="0.25">
      <c r="A105" s="72"/>
      <c r="B105" s="72"/>
      <c r="C105" s="72"/>
      <c r="D105" s="72"/>
      <c r="E105" s="72"/>
      <c r="F105" s="72"/>
      <c r="G105" s="72"/>
      <c r="H105" s="82"/>
      <c r="I105" s="83"/>
      <c r="J105" s="76"/>
      <c r="K105" s="84" t="str">
        <f>CONCATENATE($K$99,".3")</f>
        <v>4.3</v>
      </c>
      <c r="L105" s="85" t="s">
        <v>76</v>
      </c>
      <c r="M105" s="86" t="s">
        <v>36</v>
      </c>
      <c r="N105" s="87">
        <f>R105+T105+V105+X105+Z105+AB105+AD105+AF105+AH105+AJ105++AL105+AN105+AP105+AR105+AT105+AV105+AX105+AZ105+BB105+BD105+BF105+BH105+BJ105+BL105</f>
        <v>66</v>
      </c>
      <c r="O105" s="87">
        <f>SUM(O106:O106)</f>
        <v>11.76</v>
      </c>
      <c r="P105" s="88">
        <f t="shared" si="2366"/>
        <v>776.16</v>
      </c>
      <c r="Q105" s="39"/>
      <c r="R105" s="56">
        <f>ROUND(K464*2*(1+K448),0)</f>
        <v>66</v>
      </c>
      <c r="S105" s="57">
        <f>ROUND(R105*$O105,2)</f>
        <v>776.16</v>
      </c>
      <c r="T105" s="56"/>
      <c r="U105" s="57">
        <f>ROUND(T105*$O105,2)</f>
        <v>0</v>
      </c>
      <c r="V105" s="56"/>
      <c r="W105" s="57">
        <f t="shared" ref="W105" si="2530">ROUND(V105*$O105,2)</f>
        <v>0</v>
      </c>
      <c r="X105" s="56"/>
      <c r="Y105" s="57">
        <f t="shared" ref="Y105" si="2531">ROUND(X105*$O105,2)</f>
        <v>0</v>
      </c>
      <c r="Z105" s="56"/>
      <c r="AA105" s="57">
        <f t="shared" ref="AA105" si="2532">ROUND(Z105*$O105,2)</f>
        <v>0</v>
      </c>
      <c r="AB105" s="56"/>
      <c r="AC105" s="57">
        <f t="shared" ref="AC105" si="2533">ROUND(AB105*$O105,2)</f>
        <v>0</v>
      </c>
      <c r="AD105" s="56"/>
      <c r="AE105" s="57">
        <f t="shared" ref="AE105" si="2534">ROUND(AD105*$O105,2)</f>
        <v>0</v>
      </c>
      <c r="AF105" s="56"/>
      <c r="AG105" s="57">
        <f t="shared" ref="AG105" si="2535">ROUND(AF105*$O105,2)</f>
        <v>0</v>
      </c>
      <c r="AH105" s="56"/>
      <c r="AI105" s="57">
        <f t="shared" ref="AI105" si="2536">ROUND(AH105*$O105,2)</f>
        <v>0</v>
      </c>
      <c r="AJ105" s="56"/>
      <c r="AK105" s="57">
        <f t="shared" ref="AK105" si="2537">ROUND(AJ105*$O105,2)</f>
        <v>0</v>
      </c>
      <c r="AL105" s="56"/>
      <c r="AM105" s="57">
        <f t="shared" ref="AM105" si="2538">ROUND(AL105*$O105,2)</f>
        <v>0</v>
      </c>
      <c r="AN105" s="56"/>
      <c r="AO105" s="57">
        <f t="shared" ref="AO105" si="2539">ROUND(AN105*$O105,2)</f>
        <v>0</v>
      </c>
      <c r="AP105" s="56"/>
      <c r="AQ105" s="57">
        <f t="shared" ref="AQ105" si="2540">ROUND(AP105*$O105,2)</f>
        <v>0</v>
      </c>
      <c r="AR105" s="56"/>
      <c r="AS105" s="57">
        <f t="shared" ref="AS105" si="2541">ROUND(AR105*$O105,2)</f>
        <v>0</v>
      </c>
      <c r="AT105" s="56"/>
      <c r="AU105" s="57">
        <f t="shared" ref="AU105" si="2542">ROUND(AT105*$O105,2)</f>
        <v>0</v>
      </c>
      <c r="AV105" s="56"/>
      <c r="AW105" s="57">
        <f t="shared" ref="AW105" si="2543">ROUND(AV105*$O105,2)</f>
        <v>0</v>
      </c>
      <c r="AX105" s="56"/>
      <c r="AY105" s="57">
        <f t="shared" ref="AY105" si="2544">ROUND(AX105*$O105,2)</f>
        <v>0</v>
      </c>
      <c r="AZ105" s="56"/>
      <c r="BA105" s="57">
        <f t="shared" ref="BA105" si="2545">ROUND(AZ105*$O105,2)</f>
        <v>0</v>
      </c>
      <c r="BB105" s="56"/>
      <c r="BC105" s="57">
        <f t="shared" ref="BC105" si="2546">ROUND(BB105*$O105,2)</f>
        <v>0</v>
      </c>
      <c r="BD105" s="56"/>
      <c r="BE105" s="57">
        <f t="shared" ref="BE105" si="2547">ROUND(BD105*$O105,2)</f>
        <v>0</v>
      </c>
      <c r="BF105" s="56"/>
      <c r="BG105" s="57">
        <f t="shared" ref="BG105" si="2548">ROUND(BF105*$O105,2)</f>
        <v>0</v>
      </c>
      <c r="BH105" s="56"/>
      <c r="BI105" s="57">
        <f t="shared" ref="BI105" si="2549">ROUND(BH105*$O105,2)</f>
        <v>0</v>
      </c>
      <c r="BJ105" s="56"/>
      <c r="BK105" s="57">
        <f t="shared" ref="BK105" si="2550">ROUND(BJ105*$O105,2)</f>
        <v>0</v>
      </c>
      <c r="BL105" s="56"/>
      <c r="BM105" s="57">
        <f t="shared" ref="BM105" si="2551">ROUND(BL105*$O105,2)</f>
        <v>0</v>
      </c>
    </row>
    <row r="106" spans="1:68" s="47" customFormat="1" ht="30" x14ac:dyDescent="0.25">
      <c r="A106" s="89" t="s">
        <v>37</v>
      </c>
      <c r="B106" s="71" t="s">
        <v>28</v>
      </c>
      <c r="C106" s="71" t="s">
        <v>77</v>
      </c>
      <c r="D106" s="60" cm="1">
        <f t="array" ref="D106">_xlfn.IFS($B106="SAB_OSE_SET23",$A$440,$B106="SAB_EPSA_SET23",$A$442,$B106="SAB_INS_SET23",$A$444,$B106="SIU_INF_JUL23",$A$446,$B106="SIU_ED_JUL23",$A$447,$B106="DER_JUN23",$A$448,$B106="CDHU_AGO23",$A$449,$B106="SIN_SV_SET23",$A$450,$B106="SIN_INS_SET23",$A$451,$B106="COTAÇÃO",0)</f>
        <v>0</v>
      </c>
      <c r="E106" s="60" cm="1">
        <f t="array" ref="E106">_xlfn.IFS($B106="SAB_OSE_SET23",$A$441,$B106="SAB_EPSA_SET23",$A$443,$B106="SAB_INS_SET23",$A$445,$B106="SIU_INF_JUL23",0,$B106="SIU_ED_JUL23",0,$B106="DER_JUN23",0,$B106="CDHU_AGO23",0,$B106="SIN_SV_SET23",0,$B106="SIN_INS_SET23",0,$B106="COTAÇÃO",0)</f>
        <v>0</v>
      </c>
      <c r="F106" s="60" cm="1">
        <f t="array" ref="F106">_xlfn.IFS($B106="SAB_OSE_SET23",0,$B106="SAB_EPSA_SET23",0,AND($B106="SAB_INS_SET23",$A106="MAT")=TRUE,$A$454,AND($B106="SAB_INS_SET23",$A106&lt;&gt;"MAT")=TRUE,$A$453,AND($B106="SIU_INF_JUL23",$A106="MAT")=TRUE,$A$454,AND($B106="SIU_INF_JUL23",$A106&lt;&gt;"MAT")=TRUE,$A$453,AND($B106="SIU_ED_JUL23",$A106="MAT")=TRUE,$A$454,AND($B106="SIU_ED_JUL23",$A106&lt;&gt;"MAT")=TRUE,$A$453,$B106="DER_JUN23",0,$B106="CDHU_AGO23",0,AND($B106="SIN_SV_SET23",$A106="MAT")=TRUE,$A$454,AND($B106="SIN_SV_SET23",$A106&lt;&gt;"MAT")=TRUE,$A$453,AND($B106="SIN_INS_SET23",$A106="MAT")=TRUE,$A$454,AND($B106="SIN_INS_SET23",$A106&lt;&gt;"MAT")=TRUE,$A$453,AND($B106="COTAÇÃO",$A106="MAT")=TRUE,$A$454,AND($B106="COTAÇÃO",$A106&lt;&gt;"MAT")=TRUE,$A$453)</f>
        <v>0.2</v>
      </c>
      <c r="G106" s="60" cm="1">
        <f t="array" ref="G106">_xlfn.IFS($B106="SAB_OSE_SET23",0,$B106="SAB_EPSA_SET23",0,AND($B106="SAB_INS_SET23",$A106="MO")=TRUE,$A$455,AND($B106="SAB_INS_SET23",$A106&lt;&gt;"MO")=TRUE,0,AND($B106="SIU_INF_JUL23",$A106="MO")=TRUE,$A$455,AND($B106="SIU_INF_JUL23",$A106&lt;&gt;"MO")=TRUE,0,AND($B106="SIU_ED_JUL23",$A106="MO")=TRUE,$A$455,AND($B106="SIU_ED_JUL23",$A106&lt;&gt;"MO")=TRUE,0,$B106="DER_JUN23",0,$B106="CDHU_AGO23",0,AND($B106="SIN_SV_SET23",$A106="MO")=TRUE,$A$455,AND($B106="SIN_SV_SET23",$A106&lt;&gt;"MO")=TRUE,0,AND($B106="SIN_INS_SET23",$A106="MO")=TRUE,$A$455,AND($B106="SIN_INS_SET23",$A106&lt;&gt;"MO")=TRUE,0,AND($B106="COTAÇÃO",$A106="MO")=TRUE,$A$455,AND($B106="COTAÇÃO",$A106&lt;&gt;"MO")=TRUE,0)</f>
        <v>0</v>
      </c>
      <c r="H106" s="61" cm="1">
        <f t="array" ref="H106">ROUND(_xlfn.IFS(B106="SAB_OSE_SET23",VLOOKUP(C106,[12]SAB_OSE_SET23!A:N,7,FALSE),B106="SAB_EPSA_SET23",VLOOKUP(C106,[12]SAB_EPSA_SET23!A:F,4,FALSE),B106="SAB_INS_SET23",VLOOKUP(C106,[12]SAB_INS_SET23!A:F,4,FALSE),B106="SIU_INF_JUL23",VLOOKUP(C106,[12]SIU_INF_JUL23!A:F,4,FALSE),B106="SIU_ED_JUL23",VLOOKUP(C106,[12]SIU_ED_JUL23!A:F,4,FALSE),B106="SIU_INS_JUL23",VLOOKUP(C106,[12]SIU_INS_JUL23!A:F,4,FALSE),B106="DER_JUN23",VLOOKUP(C106,[12]DER_JUN23!A:F,4,FALSE),B106="CDHU_AGO23",VLOOKUP(C106,[12]CDHU_AGO23!A:F,4,FALSE),B106="DNIT_SV_JUL23",VLOOKUP(C106,[12]DNIT_SV_JUL23!A:F,4,FALSE),B106="DNIT_MAT_JUL23",VLOOKUP(C106,[12]DNIT_MAT_JUL23!A:F,4,FALSE),B106="SIN_SV_SET23",VLOOKUP(C106,[12]SIN_SV_SET23!G:L,5,FALSE),B106="SIN_INS_SET23",VLOOKUP(C106,[12]SIN_INS_SET23!A:F,5,FALSE),B106="COTAÇÃO",VLOOKUP(C106,[12]COTAÇÃO!$B:$G,6,FALSE))*(1+F106)*(1+G106),2)</f>
        <v>11.76</v>
      </c>
      <c r="I106" s="90">
        <v>1</v>
      </c>
      <c r="J106" s="76"/>
      <c r="K106" s="91"/>
      <c r="L106" s="64" t="str" cm="1">
        <f t="array" ref="L106">_xlfn.IFS(B106="SAB_OSE_SET23",VLOOKUP(C106,[12]SAB_OSE_SET23!A:N,5,FALSE),B106="SAB_EPSA_SET23",VLOOKUP(C106,[12]SAB_EPSA_SET23!A:F,2,FALSE),B106="SAB_INS_SET23",VLOOKUP(C106,[12]SAB_INS_SET23!A:F,2,FALSE),B106="SIU_INF_JUL23",VLOOKUP(C106,[12]SIU_INF_JUL23!A:F,2,FALSE),B106="SIU_ED_JUL23",VLOOKUP(C106,[12]SIU_ED_JUL23!A:F,2,FALSE),B106="SIU_INS_JUL23",VLOOKUP(C106,[12]SIU_INS_JUL23!A:F,2,FALSE),B106="DER_JUN23",VLOOKUP(C106,[12]DER_JUN23!A:F,2,FALSE),B106="CDHU_AGO23",VLOOKUP(C106,[12]CDHU_AGO23!A:F,2,FALSE),B106="DNIT_SV_JUL23",VLOOKUP(C106,[12]DNIT_SV_JUL23!A:F,2,FALSE),B106="DNIT_MAT_JUL23",VLOOKUP(C106,[12]DNIT_MAT_JUL23!A:F,2,FALSE),B106="SIN_SV_SET23",VLOOKUP(C106,[12]SIN_SV_SET23!G:L,2,FALSE),B106="SIN_INS_SET23",VLOOKUP(C106,[12]SIN_INS_SET23!A:F,2,FALSE),B106="COTAÇÃO",VLOOKUP(C106,[12]COTAÇÃO!$B:$G,3,FALSE))</f>
        <v>ELETRODUTO CORRUGADO DE PEAD D=5" (125MM) ALTA RESISTÊNCIA À COMPRESSÃO NBR 15715 PARA INSTALAÇÃO SUBTERRÂNEA</v>
      </c>
      <c r="M106" s="65" t="str" cm="1">
        <f t="array" ref="M106">_xlfn.IFS(B106="SAB_OSE_SET23",VLOOKUP(C106,[12]SAB_OSE_SET23!A:N,6,FALSE),B106="SAB_EPSA_SET23",VLOOKUP(C106,[12]SAB_EPSA_SET23!A:F,3,FALSE),B106="SAB_INS_SET23",VLOOKUP(C106,[12]SAB_INS_SET23!A:F,3,FALSE),B106="SIU_INF_JUL23",VLOOKUP(C106,[12]SIU_INF_JUL23!A:F,3,FALSE),B106="SIU_ED_JUL23",VLOOKUP(C106,[12]SIU_ED_JUL23!A:F,3,FALSE),B106="SIU_INS_JUL23",VLOOKUP(C106,[12]SIU_INS_JUL23!A:F,3,FALSE),B106="DER_JUN23",VLOOKUP(C106,[12]DER_JUN23!A:F,3,FALSE),B106="CDHU_AGO23",VLOOKUP(C106,[12]CDHU_AGO23!A:F,3,FALSE),B106="DNIT_SV_JUL23",VLOOKUP(C106,[12]DNIT_SV_JUL23!A:F,3,FALSE),B106="DNIT_MAT_JUL23",VLOOKUP(C106,[12]DNIT_MAT_JUL23!A:F,3,FALSE),B106="SIN_SV_SET23",VLOOKUP(C106,[12]SIN_SV_SET23!G:L,3,FALSE),B106="SIN_INS_SET23",VLOOKUP(C106,[12]SIN_INS_SET23!A:F,3,FALSE),B106="COTAÇÃO",VLOOKUP(C106,[12]COTAÇÃO!$B:$G,4,FALSE))</f>
        <v>M</v>
      </c>
      <c r="N106" s="92">
        <f t="shared" ref="N106" si="2552">R106+T106+V106+X106+Z106+AB106+AD106+AF106+AH106+AJ106++AL106+AN106+AP106+AR106+AT106+AV106+AX106+AZ106+BB106+BD106+BF106+BH106+BJ106+BL106</f>
        <v>66</v>
      </c>
      <c r="O106" s="92">
        <f t="shared" ref="O106" si="2553">ROUND(H106*I106,2)</f>
        <v>11.76</v>
      </c>
      <c r="P106" s="93">
        <f t="shared" si="2366"/>
        <v>0</v>
      </c>
      <c r="Q106" s="68"/>
      <c r="R106" s="61">
        <f>R105*$I106</f>
        <v>66</v>
      </c>
      <c r="S106" s="67"/>
      <c r="T106" s="61">
        <f t="shared" ref="T106" si="2554">T105*$I106</f>
        <v>0</v>
      </c>
      <c r="U106" s="67">
        <f t="shared" ref="U106" si="2555">ROUND(T106*$H106,2)</f>
        <v>0</v>
      </c>
      <c r="V106" s="61">
        <f t="shared" ref="V106" si="2556">V105*$I106</f>
        <v>0</v>
      </c>
      <c r="W106" s="67">
        <f t="shared" ref="W106" si="2557">ROUND(V106*$H106,2)</f>
        <v>0</v>
      </c>
      <c r="X106" s="61">
        <f t="shared" ref="X106" si="2558">X105*$I106</f>
        <v>0</v>
      </c>
      <c r="Y106" s="67">
        <f t="shared" ref="Y106" si="2559">ROUND(X106*$H106,2)</f>
        <v>0</v>
      </c>
      <c r="Z106" s="61">
        <f t="shared" ref="Z106" si="2560">Z105*$I106</f>
        <v>0</v>
      </c>
      <c r="AA106" s="67">
        <f t="shared" ref="AA106" si="2561">ROUND(Z106*$H106,2)</f>
        <v>0</v>
      </c>
      <c r="AB106" s="61">
        <f t="shared" ref="AB106" si="2562">AB105*$I106</f>
        <v>0</v>
      </c>
      <c r="AC106" s="67">
        <f t="shared" ref="AC106" si="2563">ROUND(AB106*$H106,2)</f>
        <v>0</v>
      </c>
      <c r="AD106" s="61">
        <f t="shared" ref="AD106" si="2564">AD105*$I106</f>
        <v>0</v>
      </c>
      <c r="AE106" s="67">
        <f t="shared" ref="AE106" si="2565">ROUND(AD106*$H106,2)</f>
        <v>0</v>
      </c>
      <c r="AF106" s="61">
        <f t="shared" ref="AF106" si="2566">AF105*$I106</f>
        <v>0</v>
      </c>
      <c r="AG106" s="67">
        <f t="shared" ref="AG106" si="2567">ROUND(AF106*$H106,2)</f>
        <v>0</v>
      </c>
      <c r="AH106" s="61">
        <f t="shared" ref="AH106" si="2568">AH105*$I106</f>
        <v>0</v>
      </c>
      <c r="AI106" s="67">
        <f t="shared" ref="AI106" si="2569">ROUND(AH106*$H106,2)</f>
        <v>0</v>
      </c>
      <c r="AJ106" s="61">
        <f t="shared" ref="AJ106" si="2570">AJ105*$I106</f>
        <v>0</v>
      </c>
      <c r="AK106" s="67">
        <f t="shared" ref="AK106" si="2571">ROUND(AJ106*$H106,2)</f>
        <v>0</v>
      </c>
      <c r="AL106" s="61">
        <f t="shared" ref="AL106" si="2572">AL105*$I106</f>
        <v>0</v>
      </c>
      <c r="AM106" s="67">
        <f t="shared" ref="AM106" si="2573">ROUND(AL106*$H106,2)</f>
        <v>0</v>
      </c>
      <c r="AN106" s="61">
        <f t="shared" ref="AN106" si="2574">AN105*$I106</f>
        <v>0</v>
      </c>
      <c r="AO106" s="67">
        <f t="shared" ref="AO106" si="2575">ROUND(AN106*$H106,2)</f>
        <v>0</v>
      </c>
      <c r="AP106" s="61">
        <f t="shared" ref="AP106" si="2576">AP105*$I106</f>
        <v>0</v>
      </c>
      <c r="AQ106" s="67">
        <f t="shared" ref="AQ106" si="2577">ROUND(AP106*$H106,2)</f>
        <v>0</v>
      </c>
      <c r="AR106" s="61">
        <f t="shared" ref="AR106" si="2578">AR105*$I106</f>
        <v>0</v>
      </c>
      <c r="AS106" s="67">
        <f t="shared" ref="AS106" si="2579">ROUND(AR106*$H106,2)</f>
        <v>0</v>
      </c>
      <c r="AT106" s="61">
        <f t="shared" ref="AT106" si="2580">AT105*$I106</f>
        <v>0</v>
      </c>
      <c r="AU106" s="67">
        <f t="shared" ref="AU106" si="2581">ROUND(AT106*$H106,2)</f>
        <v>0</v>
      </c>
      <c r="AV106" s="61">
        <f t="shared" ref="AV106" si="2582">AV105*$I106</f>
        <v>0</v>
      </c>
      <c r="AW106" s="67">
        <f t="shared" ref="AW106" si="2583">ROUND(AV106*$H106,2)</f>
        <v>0</v>
      </c>
      <c r="AX106" s="61">
        <f t="shared" ref="AX106" si="2584">AX105*$I106</f>
        <v>0</v>
      </c>
      <c r="AY106" s="67">
        <f t="shared" ref="AY106" si="2585">ROUND(AX106*$H106,2)</f>
        <v>0</v>
      </c>
      <c r="AZ106" s="61">
        <f t="shared" ref="AZ106" si="2586">AZ105*$I106</f>
        <v>0</v>
      </c>
      <c r="BA106" s="67">
        <f t="shared" ref="BA106" si="2587">ROUND(AZ106*$H106,2)</f>
        <v>0</v>
      </c>
      <c r="BB106" s="61">
        <f t="shared" ref="BB106" si="2588">BB105*$I106</f>
        <v>0</v>
      </c>
      <c r="BC106" s="67">
        <f t="shared" ref="BC106" si="2589">ROUND(BB106*$H106,2)</f>
        <v>0</v>
      </c>
      <c r="BD106" s="61">
        <f t="shared" ref="BD106" si="2590">BD105*$I106</f>
        <v>0</v>
      </c>
      <c r="BE106" s="67">
        <f t="shared" ref="BE106" si="2591">ROUND(BD106*$H106,2)</f>
        <v>0</v>
      </c>
      <c r="BF106" s="61">
        <f t="shared" ref="BF106" si="2592">BF105*$I106</f>
        <v>0</v>
      </c>
      <c r="BG106" s="67">
        <f t="shared" ref="BG106" si="2593">ROUND(BF106*$H106,2)</f>
        <v>0</v>
      </c>
      <c r="BH106" s="61">
        <f t="shared" ref="BH106" si="2594">BH105*$I106</f>
        <v>0</v>
      </c>
      <c r="BI106" s="67">
        <f t="shared" ref="BI106" si="2595">ROUND(BH106*$H106,2)</f>
        <v>0</v>
      </c>
      <c r="BJ106" s="61">
        <f t="shared" ref="BJ106" si="2596">BJ105*$I106</f>
        <v>0</v>
      </c>
      <c r="BK106" s="67">
        <f t="shared" ref="BK106" si="2597">ROUND(BJ106*$H106,2)</f>
        <v>0</v>
      </c>
      <c r="BL106" s="61">
        <f t="shared" ref="BL106" si="2598">BL105*$I106</f>
        <v>0</v>
      </c>
      <c r="BM106" s="67">
        <f t="shared" ref="BM106" si="2599">ROUND(BL106*$H106,2)</f>
        <v>0</v>
      </c>
    </row>
    <row r="107" spans="1:68" s="96" customFormat="1" x14ac:dyDescent="0.25">
      <c r="A107" s="72"/>
      <c r="B107" s="72"/>
      <c r="C107" s="72"/>
      <c r="D107" s="72"/>
      <c r="E107" s="72"/>
      <c r="F107" s="72"/>
      <c r="G107" s="72"/>
      <c r="H107" s="82"/>
      <c r="I107" s="83"/>
      <c r="J107" s="76"/>
      <c r="K107" s="84" t="str">
        <f>CONCATENATE($K$99,".4")</f>
        <v>4.4</v>
      </c>
      <c r="L107" s="85" t="s">
        <v>78</v>
      </c>
      <c r="M107" s="86" t="s">
        <v>44</v>
      </c>
      <c r="N107" s="87">
        <f>R107+T107+V107+X107+Z107+AB107+AD107+AF107+AH107+AJ107++AL107+AN107+AP107+AR107+AT107+AV107+AX107+AZ107+BB107+BD107+BF107+BH107+BJ107+BL107</f>
        <v>6.73</v>
      </c>
      <c r="O107" s="87">
        <f>SUM(O108:O108)</f>
        <v>649.17999999999995</v>
      </c>
      <c r="P107" s="88">
        <f t="shared" si="2366"/>
        <v>4368.9799999999996</v>
      </c>
      <c r="Q107" s="76"/>
      <c r="R107" s="94">
        <f>ROUND(K464*(K450*K465-2*K466-K467)*(1+K448),2)</f>
        <v>6.73</v>
      </c>
      <c r="S107" s="95">
        <f>ROUND(R107*$O107,2)</f>
        <v>4368.9799999999996</v>
      </c>
      <c r="T107" s="94"/>
      <c r="U107" s="95">
        <f>ROUND(T107*$O107,2)</f>
        <v>0</v>
      </c>
      <c r="V107" s="94"/>
      <c r="W107" s="95">
        <f t="shared" ref="W107" si="2600">ROUND(V107*$O107,2)</f>
        <v>0</v>
      </c>
      <c r="X107" s="94"/>
      <c r="Y107" s="95">
        <f t="shared" ref="Y107" si="2601">ROUND(X107*$O107,2)</f>
        <v>0</v>
      </c>
      <c r="Z107" s="94"/>
      <c r="AA107" s="95">
        <f t="shared" ref="AA107" si="2602">ROUND(Z107*$O107,2)</f>
        <v>0</v>
      </c>
      <c r="AB107" s="94"/>
      <c r="AC107" s="95">
        <f t="shared" ref="AC107" si="2603">ROUND(AB107*$O107,2)</f>
        <v>0</v>
      </c>
      <c r="AD107" s="94"/>
      <c r="AE107" s="95">
        <f t="shared" ref="AE107" si="2604">ROUND(AD107*$O107,2)</f>
        <v>0</v>
      </c>
      <c r="AF107" s="94"/>
      <c r="AG107" s="95">
        <f t="shared" ref="AG107" si="2605">ROUND(AF107*$O107,2)</f>
        <v>0</v>
      </c>
      <c r="AH107" s="94"/>
      <c r="AI107" s="95">
        <f t="shared" ref="AI107" si="2606">ROUND(AH107*$O107,2)</f>
        <v>0</v>
      </c>
      <c r="AJ107" s="94"/>
      <c r="AK107" s="95">
        <f t="shared" ref="AK107" si="2607">ROUND(AJ107*$O107,2)</f>
        <v>0</v>
      </c>
      <c r="AL107" s="94"/>
      <c r="AM107" s="95">
        <f t="shared" ref="AM107" si="2608">ROUND(AL107*$O107,2)</f>
        <v>0</v>
      </c>
      <c r="AN107" s="94"/>
      <c r="AO107" s="95">
        <f t="shared" ref="AO107" si="2609">ROUND(AN107*$O107,2)</f>
        <v>0</v>
      </c>
      <c r="AP107" s="94"/>
      <c r="AQ107" s="95">
        <f t="shared" ref="AQ107" si="2610">ROUND(AP107*$O107,2)</f>
        <v>0</v>
      </c>
      <c r="AR107" s="94"/>
      <c r="AS107" s="95">
        <f t="shared" ref="AS107" si="2611">ROUND(AR107*$O107,2)</f>
        <v>0</v>
      </c>
      <c r="AT107" s="94"/>
      <c r="AU107" s="95">
        <f t="shared" ref="AU107" si="2612">ROUND(AT107*$O107,2)</f>
        <v>0</v>
      </c>
      <c r="AV107" s="94"/>
      <c r="AW107" s="95">
        <f t="shared" ref="AW107" si="2613">ROUND(AV107*$O107,2)</f>
        <v>0</v>
      </c>
      <c r="AX107" s="94"/>
      <c r="AY107" s="95">
        <f t="shared" ref="AY107" si="2614">ROUND(AX107*$O107,2)</f>
        <v>0</v>
      </c>
      <c r="AZ107" s="94"/>
      <c r="BA107" s="95">
        <f t="shared" ref="BA107" si="2615">ROUND(AZ107*$O107,2)</f>
        <v>0</v>
      </c>
      <c r="BB107" s="94"/>
      <c r="BC107" s="95">
        <f t="shared" ref="BC107" si="2616">ROUND(BB107*$O107,2)</f>
        <v>0</v>
      </c>
      <c r="BD107" s="94"/>
      <c r="BE107" s="95">
        <f t="shared" ref="BE107" si="2617">ROUND(BD107*$O107,2)</f>
        <v>0</v>
      </c>
      <c r="BF107" s="94"/>
      <c r="BG107" s="95">
        <f t="shared" ref="BG107" si="2618">ROUND(BF107*$O107,2)</f>
        <v>0</v>
      </c>
      <c r="BH107" s="94"/>
      <c r="BI107" s="95">
        <f t="shared" ref="BI107" si="2619">ROUND(BH107*$O107,2)</f>
        <v>0</v>
      </c>
      <c r="BJ107" s="94"/>
      <c r="BK107" s="95">
        <f t="shared" ref="BK107" si="2620">ROUND(BJ107*$O107,2)</f>
        <v>0</v>
      </c>
      <c r="BL107" s="94"/>
      <c r="BM107" s="95">
        <f t="shared" ref="BM107" si="2621">ROUND(BL107*$O107,2)</f>
        <v>0</v>
      </c>
      <c r="BO107" s="47"/>
    </row>
    <row r="108" spans="1:68" s="96" customFormat="1" x14ac:dyDescent="0.25">
      <c r="A108" s="89" t="s">
        <v>22</v>
      </c>
      <c r="B108" s="71" t="s">
        <v>23</v>
      </c>
      <c r="C108" s="71">
        <v>70090089</v>
      </c>
      <c r="D108" s="60" cm="1">
        <f t="array" ref="D108">_xlfn.IFS($B108="SAB_OSE_SET23",$A$440,$B108="SAB_EPSA_SET23",$A$442,$B108="SAB_INS_SET23",$A$444,$B108="SIU_INF_JUL23",$A$446,$B108="SIU_ED_JUL23",$A$447,$B108="DER_JUN23",$A$448,$B108="CDHU_AGO23",$A$449,$B108="SIN_SV_SET23",$A$450,$B108="SIN_INS_SET23",$A$451,$B108="COTAÇÃO",0)</f>
        <v>0.28000000000000003</v>
      </c>
      <c r="E108" s="60" cm="1">
        <f t="array" ref="E108">_xlfn.IFS($B108="SAB_OSE_SET23",$A$441,$B108="SAB_EPSA_SET23",$A$443,$B108="SAB_INS_SET23",$A$445,$B108="SIU_INF_JUL23",0,$B108="SIU_ED_JUL23",0,$B108="DER_JUN23",0,$B108="CDHU_AGO23",0,$B108="SIN_SV_SET23",0,$B108="SIN_INS_SET23",0,$B108="COTAÇÃO",0)</f>
        <v>1.72</v>
      </c>
      <c r="F108" s="60" cm="1">
        <f t="array" ref="F108">_xlfn.IFS($B108="SAB_OSE_SET23",0,$B108="SAB_EPSA_SET23",0,AND($B108="SAB_INS_SET23",$A108="MAT")=TRUE,$A$454,AND($B108="SAB_INS_SET23",$A108&lt;&gt;"MAT")=TRUE,$A$453,AND($B108="SIU_INF_JUL23",$A108="MAT")=TRUE,$A$454,AND($B108="SIU_INF_JUL23",$A108&lt;&gt;"MAT")=TRUE,$A$453,AND($B108="SIU_ED_JUL23",$A108="MAT")=TRUE,$A$454,AND($B108="SIU_ED_JUL23",$A108&lt;&gt;"MAT")=TRUE,$A$453,$B108="DER_JUN23",0,$B108="CDHU_AGO23",0,AND($B108="SIN_SV_SET23",$A108="MAT")=TRUE,$A$454,AND($B108="SIN_SV_SET23",$A108&lt;&gt;"MAT")=TRUE,$A$453,AND($B108="SIN_INS_SET23",$A108="MAT")=TRUE,$A$454,AND($B108="SIN_INS_SET23",$A108&lt;&gt;"MAT")=TRUE,$A$453,AND($B108="COTAÇÃO",$A108="MAT")=TRUE,$A$454,AND($B108="COTAÇÃO",$A108&lt;&gt;"MAT")=TRUE,$A$453)</f>
        <v>0</v>
      </c>
      <c r="G108" s="60" cm="1">
        <f t="array" ref="G108">_xlfn.IFS($B108="SAB_OSE_SET23",0,$B108="SAB_EPSA_SET23",0,AND($B108="SAB_INS_SET23",$A108="MO")=TRUE,$A$455,AND($B108="SAB_INS_SET23",$A108&lt;&gt;"MO")=TRUE,0,AND($B108="SIU_INF_JUL23",$A108="MO")=TRUE,$A$455,AND($B108="SIU_INF_JUL23",$A108&lt;&gt;"MO")=TRUE,0,AND($B108="SIU_ED_JUL23",$A108="MO")=TRUE,$A$455,AND($B108="SIU_ED_JUL23",$A108&lt;&gt;"MO")=TRUE,0,$B108="DER_JUN23",0,$B108="CDHU_AGO23",0,AND($B108="SIN_SV_SET23",$A108="MO")=TRUE,$A$455,AND($B108="SIN_SV_SET23",$A108&lt;&gt;"MO")=TRUE,0,AND($B108="SIN_INS_SET23",$A108="MO")=TRUE,$A$455,AND($B108="SIN_INS_SET23",$A108&lt;&gt;"MO")=TRUE,0,AND($B108="COTAÇÃO",$A108="MO")=TRUE,$A$455,AND($B108="COTAÇÃO",$A108&lt;&gt;"MO")=TRUE,0)</f>
        <v>0</v>
      </c>
      <c r="H108" s="61" cm="1">
        <f t="array" ref="H108">ROUND(_xlfn.IFS(B108="SAB_OSE_SET23",VLOOKUP(C108,[12]SAB_OSE_SET23!A:N,7,FALSE),B108="SAB_EPSA_SET23",VLOOKUP(C108,[12]SAB_EPSA_SET23!A:F,4,FALSE),B108="SAB_INS_SET23",VLOOKUP(C108,[12]SAB_INS_SET23!A:F,4,FALSE),B108="SIU_INF_JUL23",VLOOKUP(C108,[12]SIU_INF_JUL23!A:F,4,FALSE),B108="SIU_ED_JUL23",VLOOKUP(C108,[12]SIU_ED_JUL23!A:F,4,FALSE),B108="SIU_INS_JUL23",VLOOKUP(C108,[12]SIU_INS_JUL23!A:F,4,FALSE),B108="DER_JUN23",VLOOKUP(C108,[12]DER_JUN23!A:F,4,FALSE),B108="CDHU_AGO23",VLOOKUP(C108,[12]CDHU_AGO23!A:F,4,FALSE),B108="DNIT_SV_JUL23",VLOOKUP(C108,[12]DNIT_SV_JUL23!A:F,4,FALSE),B108="DNIT_MAT_JUL23",VLOOKUP(C108,[12]DNIT_MAT_JUL23!A:F,4,FALSE),B108="SIN_SV_SET23",VLOOKUP(C108,[12]SIN_SV_SET23!G:L,5,FALSE),B108="SIN_INS_SET23",VLOOKUP(C108,[12]SIN_INS_SET23!A:F,5,FALSE),B108="COTAÇÃO",VLOOKUP(C108,[12]COTAÇÃO!$B:$G,6,FALSE))*(1+F108)*(1+G108),2)</f>
        <v>649.17999999999995</v>
      </c>
      <c r="I108" s="90">
        <v>1</v>
      </c>
      <c r="J108" s="76"/>
      <c r="K108" s="91"/>
      <c r="L108" s="64" t="str" cm="1">
        <f t="array" ref="L108">_xlfn.IFS(B108="SAB_OSE_SET23",VLOOKUP(C108,[12]SAB_OSE_SET23!A:N,5,FALSE),B108="SAB_EPSA_SET23",VLOOKUP(C108,[12]SAB_EPSA_SET23!A:F,2,FALSE),B108="SAB_INS_SET23",VLOOKUP(C108,[12]SAB_INS_SET23!A:F,2,FALSE),B108="SIU_INF_JUL23",VLOOKUP(C108,[12]SIU_INF_JUL23!A:F,2,FALSE),B108="SIU_ED_JUL23",VLOOKUP(C108,[12]SIU_ED_JUL23!A:F,2,FALSE),B108="SIU_INS_JUL23",VLOOKUP(C108,[12]SIU_INS_JUL23!A:F,2,FALSE),B108="DER_JUN23",VLOOKUP(C108,[12]DER_JUN23!A:F,2,FALSE),B108="CDHU_AGO23",VLOOKUP(C108,[12]CDHU_AGO23!A:F,2,FALSE),B108="DNIT_SV_JUL23",VLOOKUP(C108,[12]DNIT_SV_JUL23!A:F,2,FALSE),B108="DNIT_MAT_JUL23",VLOOKUP(C108,[12]DNIT_MAT_JUL23!A:F,2,FALSE),B108="SIN_SV_SET23",VLOOKUP(C108,[12]SIN_SV_SET23!G:L,2,FALSE),B108="SIN_INS_SET23",VLOOKUP(C108,[12]SIN_INS_SET23!A:F,2,FALSE),B108="COTAÇÃO",VLOOKUP(C108,[12]COTAÇÃO!$B:$G,3,FALSE))</f>
        <v>CONCRETO PARA FECHAMENTO DE VALAS (A)</v>
      </c>
      <c r="M108" s="65" t="str" cm="1">
        <f t="array" ref="M108">_xlfn.IFS(B108="SAB_OSE_SET23",VLOOKUP(C108,[12]SAB_OSE_SET23!A:N,6,FALSE),B108="SAB_EPSA_SET23",VLOOKUP(C108,[12]SAB_EPSA_SET23!A:F,3,FALSE),B108="SAB_INS_SET23",VLOOKUP(C108,[12]SAB_INS_SET23!A:F,3,FALSE),B108="SIU_INF_JUL23",VLOOKUP(C108,[12]SIU_INF_JUL23!A:F,3,FALSE),B108="SIU_ED_JUL23",VLOOKUP(C108,[12]SIU_ED_JUL23!A:F,3,FALSE),B108="SIU_INS_JUL23",VLOOKUP(C108,[12]SIU_INS_JUL23!A:F,3,FALSE),B108="DER_JUN23",VLOOKUP(C108,[12]DER_JUN23!A:F,3,FALSE),B108="CDHU_AGO23",VLOOKUP(C108,[12]CDHU_AGO23!A:F,3,FALSE),B108="DNIT_SV_JUL23",VLOOKUP(C108,[12]DNIT_SV_JUL23!A:F,3,FALSE),B108="DNIT_MAT_JUL23",VLOOKUP(C108,[12]DNIT_MAT_JUL23!A:F,3,FALSE),B108="SIN_SV_SET23",VLOOKUP(C108,[12]SIN_SV_SET23!G:L,3,FALSE),B108="SIN_INS_SET23",VLOOKUP(C108,[12]SIN_INS_SET23!A:F,3,FALSE),B108="COTAÇÃO",VLOOKUP(C108,[12]COTAÇÃO!$B:$G,4,FALSE))</f>
        <v>M3</v>
      </c>
      <c r="N108" s="92">
        <f t="shared" ref="N108" si="2622">R108+T108+V108+X108+Z108+AB108+AD108+AF108+AH108+AJ108++AL108+AN108+AP108+AR108+AT108+AV108+AX108+AZ108+BB108+BD108+BF108+BH108+BJ108+BL108</f>
        <v>6.73</v>
      </c>
      <c r="O108" s="92">
        <f t="shared" ref="O108" si="2623">ROUND(H108*I108,2)</f>
        <v>649.17999999999995</v>
      </c>
      <c r="P108" s="93">
        <f t="shared" si="2366"/>
        <v>0</v>
      </c>
      <c r="Q108" s="97"/>
      <c r="R108" s="98">
        <f>R107*$I108</f>
        <v>6.73</v>
      </c>
      <c r="S108" s="93"/>
      <c r="T108" s="98">
        <f t="shared" ref="T108" si="2624">T107*$I108</f>
        <v>0</v>
      </c>
      <c r="U108" s="93">
        <f t="shared" ref="U108" si="2625">ROUND(T108*$H108,2)</f>
        <v>0</v>
      </c>
      <c r="V108" s="98">
        <f t="shared" ref="V108" si="2626">V107*$I108</f>
        <v>0</v>
      </c>
      <c r="W108" s="93">
        <f t="shared" ref="W108" si="2627">ROUND(V108*$H108,2)</f>
        <v>0</v>
      </c>
      <c r="X108" s="98">
        <f t="shared" ref="X108" si="2628">X107*$I108</f>
        <v>0</v>
      </c>
      <c r="Y108" s="93">
        <f t="shared" ref="Y108" si="2629">ROUND(X108*$H108,2)</f>
        <v>0</v>
      </c>
      <c r="Z108" s="98">
        <f t="shared" ref="Z108" si="2630">Z107*$I108</f>
        <v>0</v>
      </c>
      <c r="AA108" s="93">
        <f t="shared" ref="AA108" si="2631">ROUND(Z108*$H108,2)</f>
        <v>0</v>
      </c>
      <c r="AB108" s="98">
        <f t="shared" ref="AB108" si="2632">AB107*$I108</f>
        <v>0</v>
      </c>
      <c r="AC108" s="93">
        <f t="shared" ref="AC108" si="2633">ROUND(AB108*$H108,2)</f>
        <v>0</v>
      </c>
      <c r="AD108" s="98">
        <f t="shared" ref="AD108" si="2634">AD107*$I108</f>
        <v>0</v>
      </c>
      <c r="AE108" s="93">
        <f t="shared" ref="AE108" si="2635">ROUND(AD108*$H108,2)</f>
        <v>0</v>
      </c>
      <c r="AF108" s="98">
        <f t="shared" ref="AF108" si="2636">AF107*$I108</f>
        <v>0</v>
      </c>
      <c r="AG108" s="93">
        <f t="shared" ref="AG108" si="2637">ROUND(AF108*$H108,2)</f>
        <v>0</v>
      </c>
      <c r="AH108" s="98">
        <f t="shared" ref="AH108" si="2638">AH107*$I108</f>
        <v>0</v>
      </c>
      <c r="AI108" s="93">
        <f t="shared" ref="AI108" si="2639">ROUND(AH108*$H108,2)</f>
        <v>0</v>
      </c>
      <c r="AJ108" s="98">
        <f t="shared" ref="AJ108" si="2640">AJ107*$I108</f>
        <v>0</v>
      </c>
      <c r="AK108" s="93">
        <f t="shared" ref="AK108" si="2641">ROUND(AJ108*$H108,2)</f>
        <v>0</v>
      </c>
      <c r="AL108" s="98">
        <f t="shared" ref="AL108" si="2642">AL107*$I108</f>
        <v>0</v>
      </c>
      <c r="AM108" s="93">
        <f t="shared" ref="AM108" si="2643">ROUND(AL108*$H108,2)</f>
        <v>0</v>
      </c>
      <c r="AN108" s="98">
        <f t="shared" ref="AN108" si="2644">AN107*$I108</f>
        <v>0</v>
      </c>
      <c r="AO108" s="93">
        <f t="shared" ref="AO108" si="2645">ROUND(AN108*$H108,2)</f>
        <v>0</v>
      </c>
      <c r="AP108" s="98">
        <f t="shared" ref="AP108" si="2646">AP107*$I108</f>
        <v>0</v>
      </c>
      <c r="AQ108" s="93">
        <f t="shared" ref="AQ108" si="2647">ROUND(AP108*$H108,2)</f>
        <v>0</v>
      </c>
      <c r="AR108" s="98">
        <f t="shared" ref="AR108" si="2648">AR107*$I108</f>
        <v>0</v>
      </c>
      <c r="AS108" s="93">
        <f t="shared" ref="AS108" si="2649">ROUND(AR108*$H108,2)</f>
        <v>0</v>
      </c>
      <c r="AT108" s="98">
        <f t="shared" ref="AT108" si="2650">AT107*$I108</f>
        <v>0</v>
      </c>
      <c r="AU108" s="93">
        <f t="shared" ref="AU108" si="2651">ROUND(AT108*$H108,2)</f>
        <v>0</v>
      </c>
      <c r="AV108" s="98">
        <f t="shared" ref="AV108" si="2652">AV107*$I108</f>
        <v>0</v>
      </c>
      <c r="AW108" s="93">
        <f t="shared" ref="AW108" si="2653">ROUND(AV108*$H108,2)</f>
        <v>0</v>
      </c>
      <c r="AX108" s="98">
        <f t="shared" ref="AX108" si="2654">AX107*$I108</f>
        <v>0</v>
      </c>
      <c r="AY108" s="93">
        <f t="shared" ref="AY108" si="2655">ROUND(AX108*$H108,2)</f>
        <v>0</v>
      </c>
      <c r="AZ108" s="98">
        <f t="shared" ref="AZ108" si="2656">AZ107*$I108</f>
        <v>0</v>
      </c>
      <c r="BA108" s="93">
        <f t="shared" ref="BA108" si="2657">ROUND(AZ108*$H108,2)</f>
        <v>0</v>
      </c>
      <c r="BB108" s="98">
        <f t="shared" ref="BB108" si="2658">BB107*$I108</f>
        <v>0</v>
      </c>
      <c r="BC108" s="93">
        <f t="shared" ref="BC108" si="2659">ROUND(BB108*$H108,2)</f>
        <v>0</v>
      </c>
      <c r="BD108" s="98">
        <f t="shared" ref="BD108" si="2660">BD107*$I108</f>
        <v>0</v>
      </c>
      <c r="BE108" s="93">
        <f t="shared" ref="BE108" si="2661">ROUND(BD108*$H108,2)</f>
        <v>0</v>
      </c>
      <c r="BF108" s="98">
        <f t="shared" ref="BF108" si="2662">BF107*$I108</f>
        <v>0</v>
      </c>
      <c r="BG108" s="93">
        <f t="shared" ref="BG108" si="2663">ROUND(BF108*$H108,2)</f>
        <v>0</v>
      </c>
      <c r="BH108" s="98">
        <f t="shared" ref="BH108" si="2664">BH107*$I108</f>
        <v>0</v>
      </c>
      <c r="BI108" s="93">
        <f t="shared" ref="BI108" si="2665">ROUND(BH108*$H108,2)</f>
        <v>0</v>
      </c>
      <c r="BJ108" s="98">
        <f t="shared" ref="BJ108" si="2666">BJ107*$I108</f>
        <v>0</v>
      </c>
      <c r="BK108" s="93">
        <f t="shared" ref="BK108" si="2667">ROUND(BJ108*$H108,2)</f>
        <v>0</v>
      </c>
      <c r="BL108" s="98">
        <f t="shared" ref="BL108" si="2668">BL107*$I108</f>
        <v>0</v>
      </c>
      <c r="BM108" s="93">
        <f t="shared" ref="BM108" si="2669">ROUND(BL108*$H108,2)</f>
        <v>0</v>
      </c>
      <c r="BO108" s="47"/>
      <c r="BP108" s="47"/>
    </row>
    <row r="109" spans="1:68" s="96" customFormat="1" x14ac:dyDescent="0.25">
      <c r="A109" s="72"/>
      <c r="B109" s="72"/>
      <c r="C109" s="72"/>
      <c r="D109" s="72"/>
      <c r="E109" s="72"/>
      <c r="F109" s="72"/>
      <c r="G109" s="72"/>
      <c r="H109" s="82"/>
      <c r="I109" s="83"/>
      <c r="J109" s="76"/>
      <c r="K109" s="84" t="str">
        <f>CONCATENATE($K$99,".5")</f>
        <v>4.5</v>
      </c>
      <c r="L109" s="85" t="s">
        <v>79</v>
      </c>
      <c r="M109" s="86" t="s">
        <v>36</v>
      </c>
      <c r="N109" s="87">
        <f>R109+T109+V109+X109+Z109+AB109+AD109+AF109+AH109+AJ109++AL109+AN109+AP109+AR109+AT109+AV109+AX109+AZ109+BB109+BD109+BF109+BH109+BJ109+BL109</f>
        <v>66</v>
      </c>
      <c r="O109" s="87">
        <f>SUM(O110:O113)</f>
        <v>8.02</v>
      </c>
      <c r="P109" s="88">
        <f t="shared" si="2366"/>
        <v>529.32000000000005</v>
      </c>
      <c r="Q109" s="76"/>
      <c r="R109" s="94">
        <f>R105</f>
        <v>66</v>
      </c>
      <c r="S109" s="95">
        <f>ROUND(R109*$O109,2)</f>
        <v>529.32000000000005</v>
      </c>
      <c r="T109" s="94"/>
      <c r="U109" s="95">
        <f>ROUND(T109*$O109,2)</f>
        <v>0</v>
      </c>
      <c r="V109" s="94"/>
      <c r="W109" s="95">
        <f t="shared" ref="W109" si="2670">ROUND(V109*$O109,2)</f>
        <v>0</v>
      </c>
      <c r="X109" s="94"/>
      <c r="Y109" s="95">
        <f t="shared" ref="Y109" si="2671">ROUND(X109*$O109,2)</f>
        <v>0</v>
      </c>
      <c r="Z109" s="94"/>
      <c r="AA109" s="95">
        <f t="shared" ref="AA109" si="2672">ROUND(Z109*$O109,2)</f>
        <v>0</v>
      </c>
      <c r="AB109" s="94"/>
      <c r="AC109" s="95">
        <f t="shared" ref="AC109" si="2673">ROUND(AB109*$O109,2)</f>
        <v>0</v>
      </c>
      <c r="AD109" s="94"/>
      <c r="AE109" s="95">
        <f t="shared" ref="AE109" si="2674">ROUND(AD109*$O109,2)</f>
        <v>0</v>
      </c>
      <c r="AF109" s="94"/>
      <c r="AG109" s="95">
        <f t="shared" ref="AG109" si="2675">ROUND(AF109*$O109,2)</f>
        <v>0</v>
      </c>
      <c r="AH109" s="94"/>
      <c r="AI109" s="95">
        <f t="shared" ref="AI109" si="2676">ROUND(AH109*$O109,2)</f>
        <v>0</v>
      </c>
      <c r="AJ109" s="94"/>
      <c r="AK109" s="95">
        <f t="shared" ref="AK109" si="2677">ROUND(AJ109*$O109,2)</f>
        <v>0</v>
      </c>
      <c r="AL109" s="94"/>
      <c r="AM109" s="95">
        <f t="shared" ref="AM109" si="2678">ROUND(AL109*$O109,2)</f>
        <v>0</v>
      </c>
      <c r="AN109" s="94"/>
      <c r="AO109" s="95">
        <f t="shared" ref="AO109" si="2679">ROUND(AN109*$O109,2)</f>
        <v>0</v>
      </c>
      <c r="AP109" s="94"/>
      <c r="AQ109" s="95">
        <f t="shared" ref="AQ109" si="2680">ROUND(AP109*$O109,2)</f>
        <v>0</v>
      </c>
      <c r="AR109" s="94"/>
      <c r="AS109" s="95">
        <f t="shared" ref="AS109" si="2681">ROUND(AR109*$O109,2)</f>
        <v>0</v>
      </c>
      <c r="AT109" s="94"/>
      <c r="AU109" s="95">
        <f t="shared" ref="AU109" si="2682">ROUND(AT109*$O109,2)</f>
        <v>0</v>
      </c>
      <c r="AV109" s="94"/>
      <c r="AW109" s="95">
        <f t="shared" ref="AW109" si="2683">ROUND(AV109*$O109,2)</f>
        <v>0</v>
      </c>
      <c r="AX109" s="94"/>
      <c r="AY109" s="95">
        <f t="shared" ref="AY109" si="2684">ROUND(AX109*$O109,2)</f>
        <v>0</v>
      </c>
      <c r="AZ109" s="94"/>
      <c r="BA109" s="95">
        <f t="shared" ref="BA109" si="2685">ROUND(AZ109*$O109,2)</f>
        <v>0</v>
      </c>
      <c r="BB109" s="94"/>
      <c r="BC109" s="95">
        <f t="shared" ref="BC109" si="2686">ROUND(BB109*$O109,2)</f>
        <v>0</v>
      </c>
      <c r="BD109" s="94"/>
      <c r="BE109" s="95">
        <f t="shared" ref="BE109" si="2687">ROUND(BD109*$O109,2)</f>
        <v>0</v>
      </c>
      <c r="BF109" s="94"/>
      <c r="BG109" s="95">
        <f t="shared" ref="BG109" si="2688">ROUND(BF109*$O109,2)</f>
        <v>0</v>
      </c>
      <c r="BH109" s="94"/>
      <c r="BI109" s="95">
        <f t="shared" ref="BI109" si="2689">ROUND(BH109*$O109,2)</f>
        <v>0</v>
      </c>
      <c r="BJ109" s="94"/>
      <c r="BK109" s="95">
        <f t="shared" ref="BK109" si="2690">ROUND(BJ109*$O109,2)</f>
        <v>0</v>
      </c>
      <c r="BL109" s="94"/>
      <c r="BM109" s="95">
        <f t="shared" ref="BM109" si="2691">ROUND(BL109*$O109,2)</f>
        <v>0</v>
      </c>
      <c r="BO109" s="47"/>
    </row>
    <row r="110" spans="1:68" s="96" customFormat="1" x14ac:dyDescent="0.25">
      <c r="A110" s="89" t="s">
        <v>26</v>
      </c>
      <c r="B110" s="71" t="s">
        <v>28</v>
      </c>
      <c r="C110" s="71" t="s">
        <v>38</v>
      </c>
      <c r="D110" s="60" cm="1">
        <f t="array" ref="D110">_xlfn.IFS($B110="SAB_OSE_SET23",$A$440,$B110="SAB_EPSA_SET23",$A$442,$B110="SAB_INS_SET23",$A$444,$B110="SIU_INF_JUL23",$A$446,$B110="SIU_ED_JUL23",$A$447,$B110="DER_JUN23",$A$448,$B110="CDHU_AGO23",$A$449,$B110="SIN_SV_SET23",$A$450,$B110="SIN_INS_SET23",$A$451,$B110="COTAÇÃO",0)</f>
        <v>0</v>
      </c>
      <c r="E110" s="60" cm="1">
        <f t="array" ref="E110">_xlfn.IFS($B110="SAB_OSE_SET23",$A$441,$B110="SAB_EPSA_SET23",$A$443,$B110="SAB_INS_SET23",$A$445,$B110="SIU_INF_JUL23",0,$B110="SIU_ED_JUL23",0,$B110="DER_JUN23",0,$B110="CDHU_AGO23",0,$B110="SIN_SV_SET23",0,$B110="SIN_INS_SET23",0,$B110="COTAÇÃO",0)</f>
        <v>0</v>
      </c>
      <c r="F110" s="60" cm="1">
        <f t="array" ref="F110">_xlfn.IFS($B110="SAB_OSE_SET23",0,$B110="SAB_EPSA_SET23",0,AND($B110="SAB_INS_SET23",$A110="MAT")=TRUE,$A$454,AND($B110="SAB_INS_SET23",$A110&lt;&gt;"MAT")=TRUE,$A$453,AND($B110="SIU_INF_JUL23",$A110="MAT")=TRUE,$A$454,AND($B110="SIU_INF_JUL23",$A110&lt;&gt;"MAT")=TRUE,$A$453,AND($B110="SIU_ED_JUL23",$A110="MAT")=TRUE,$A$454,AND($B110="SIU_ED_JUL23",$A110&lt;&gt;"MAT")=TRUE,$A$453,$B110="DER_JUN23",0,$B110="CDHU_AGO23",0,AND($B110="SIN_SV_SET23",$A110="MAT")=TRUE,$A$454,AND($B110="SIN_SV_SET23",$A110&lt;&gt;"MAT")=TRUE,$A$453,AND($B110="SIN_INS_SET23",$A110="MAT")=TRUE,$A$454,AND($B110="SIN_INS_SET23",$A110&lt;&gt;"MAT")=TRUE,$A$453,AND($B110="COTAÇÃO",$A110="MAT")=TRUE,$A$454,AND($B110="COTAÇÃO",$A110&lt;&gt;"MAT")=TRUE,$A$453)</f>
        <v>0.28000000000000003</v>
      </c>
      <c r="G110" s="60" cm="1">
        <f t="array" ref="G110">_xlfn.IFS($B110="SAB_OSE_SET23",0,$B110="SAB_EPSA_SET23",0,AND($B110="SAB_INS_SET23",$A110="MO")=TRUE,$A$455,AND($B110="SAB_INS_SET23",$A110&lt;&gt;"MO")=TRUE,0,AND($B110="SIU_INF_JUL23",$A110="MO")=TRUE,$A$455,AND($B110="SIU_INF_JUL23",$A110&lt;&gt;"MO")=TRUE,0,AND($B110="SIU_ED_JUL23",$A110="MO")=TRUE,$A$455,AND($B110="SIU_ED_JUL23",$A110&lt;&gt;"MO")=TRUE,0,$B110="DER_JUN23",0,$B110="CDHU_AGO23",0,AND($B110="SIN_SV_SET23",$A110="MO")=TRUE,$A$455,AND($B110="SIN_SV_SET23",$A110&lt;&gt;"MO")=TRUE,0,AND($B110="SIN_INS_SET23",$A110="MO")=TRUE,$A$455,AND($B110="SIN_INS_SET23",$A110&lt;&gt;"MO")=TRUE,0,AND($B110="COTAÇÃO",$A110="MO")=TRUE,$A$455,AND($B110="COTAÇÃO",$A110&lt;&gt;"MO")=TRUE,0)</f>
        <v>1.72</v>
      </c>
      <c r="H110" s="61" cm="1">
        <f t="array" ref="H110">ROUND(_xlfn.IFS(B110="SAB_OSE_SET23",VLOOKUP(C110,[12]SAB_OSE_SET23!A:N,7,FALSE),B110="SAB_EPSA_SET23",VLOOKUP(C110,[12]SAB_EPSA_SET23!A:F,4,FALSE),B110="SAB_INS_SET23",VLOOKUP(C110,[12]SAB_INS_SET23!A:F,4,FALSE),B110="SIU_INF_JUL23",VLOOKUP(C110,[12]SIU_INF_JUL23!A:F,4,FALSE),B110="SIU_ED_JUL23",VLOOKUP(C110,[12]SIU_ED_JUL23!A:F,4,FALSE),B110="SIU_INS_JUL23",VLOOKUP(C110,[12]SIU_INS_JUL23!A:F,4,FALSE),B110="DER_JUN23",VLOOKUP(C110,[12]DER_JUN23!A:F,4,FALSE),B110="CDHU_AGO23",VLOOKUP(C110,[12]CDHU_AGO23!A:F,4,FALSE),B110="DNIT_SV_JUL23",VLOOKUP(C110,[12]DNIT_SV_JUL23!A:F,4,FALSE),B110="DNIT_MAT_JUL23",VLOOKUP(C110,[12]DNIT_MAT_JUL23!A:F,4,FALSE),B110="SIN_SV_SET23",VLOOKUP(C110,[12]SIN_SV_SET23!G:L,5,FALSE),B110="SIN_INS_SET23",VLOOKUP(C110,[12]SIN_INS_SET23!A:F,5,FALSE),B110="COTAÇÃO",VLOOKUP(C110,[12]COTAÇÃO!$B:$G,6,FALSE))*(1+F110)*(1+G110),2)</f>
        <v>76.209999999999994</v>
      </c>
      <c r="I110" s="90">
        <f>ROUND(8/400,2)</f>
        <v>0.02</v>
      </c>
      <c r="J110" s="76"/>
      <c r="K110" s="91"/>
      <c r="L110" s="64" t="str" cm="1">
        <f t="array" ref="L110">_xlfn.IFS(B110="SAB_OSE_SET23",VLOOKUP(C110,[12]SAB_OSE_SET23!A:N,5,FALSE),B110="SAB_EPSA_SET23",VLOOKUP(C110,[12]SAB_EPSA_SET23!A:F,2,FALSE),B110="SAB_INS_SET23",VLOOKUP(C110,[12]SAB_INS_SET23!A:F,2,FALSE),B110="SIU_INF_JUL23",VLOOKUP(C110,[12]SIU_INF_JUL23!A:F,2,FALSE),B110="SIU_ED_JUL23",VLOOKUP(C110,[12]SIU_ED_JUL23!A:F,2,FALSE),B110="SIU_INS_JUL23",VLOOKUP(C110,[12]SIU_INS_JUL23!A:F,2,FALSE),B110="DER_JUN23",VLOOKUP(C110,[12]DER_JUN23!A:F,2,FALSE),B110="CDHU_AGO23",VLOOKUP(C110,[12]CDHU_AGO23!A:F,2,FALSE),B110="DNIT_SV_JUL23",VLOOKUP(C110,[12]DNIT_SV_JUL23!A:F,2,FALSE),B110="DNIT_MAT_JUL23",VLOOKUP(C110,[12]DNIT_MAT_JUL23!A:F,2,FALSE),B110="SIN_SV_SET23",VLOOKUP(C110,[12]SIN_SV_SET23!G:L,2,FALSE),B110="SIN_INS_SET23",VLOOKUP(C110,[12]SIN_INS_SET23!A:F,2,FALSE),B110="COTAÇÃO",VLOOKUP(C110,[12]COTAÇÃO!$B:$G,3,FALSE))</f>
        <v>TÉCNICO ELETRICISTA</v>
      </c>
      <c r="M110" s="65" t="str" cm="1">
        <f t="array" ref="M110">_xlfn.IFS(B110="SAB_OSE_SET23",VLOOKUP(C110,[12]SAB_OSE_SET23!A:N,6,FALSE),B110="SAB_EPSA_SET23",VLOOKUP(C110,[12]SAB_EPSA_SET23!A:F,3,FALSE),B110="SAB_INS_SET23",VLOOKUP(C110,[12]SAB_INS_SET23!A:F,3,FALSE),B110="SIU_INF_JUL23",VLOOKUP(C110,[12]SIU_INF_JUL23!A:F,3,FALSE),B110="SIU_ED_JUL23",VLOOKUP(C110,[12]SIU_ED_JUL23!A:F,3,FALSE),B110="SIU_INS_JUL23",VLOOKUP(C110,[12]SIU_INS_JUL23!A:F,3,FALSE),B110="DER_JUN23",VLOOKUP(C110,[12]DER_JUN23!A:F,3,FALSE),B110="CDHU_AGO23",VLOOKUP(C110,[12]CDHU_AGO23!A:F,3,FALSE),B110="DNIT_SV_JUL23",VLOOKUP(C110,[12]DNIT_SV_JUL23!A:F,3,FALSE),B110="DNIT_MAT_JUL23",VLOOKUP(C110,[12]DNIT_MAT_JUL23!A:F,3,FALSE),B110="SIN_SV_SET23",VLOOKUP(C110,[12]SIN_SV_SET23!G:L,3,FALSE),B110="SIN_INS_SET23",VLOOKUP(C110,[12]SIN_INS_SET23!A:F,3,FALSE),B110="COTAÇÃO",VLOOKUP(C110,[12]COTAÇÃO!$B:$G,4,FALSE))</f>
        <v>H</v>
      </c>
      <c r="N110" s="92">
        <f t="shared" ref="N110:N113" si="2692">R110+T110+V110+X110+Z110+AB110+AD110+AF110+AH110+AJ110++AL110+AN110+AP110+AR110+AT110+AV110+AX110+AZ110+BB110+BD110+BF110+BH110+BJ110+BL110</f>
        <v>1.32</v>
      </c>
      <c r="O110" s="92">
        <f t="shared" ref="O110:O113" si="2693">ROUND(H110*I110,2)</f>
        <v>1.52</v>
      </c>
      <c r="P110" s="93">
        <f t="shared" si="2366"/>
        <v>0</v>
      </c>
      <c r="Q110" s="97"/>
      <c r="R110" s="98">
        <f>R109*$I110</f>
        <v>1.32</v>
      </c>
      <c r="S110" s="93"/>
      <c r="T110" s="98">
        <f>T109*$I110</f>
        <v>0</v>
      </c>
      <c r="U110" s="93">
        <f t="shared" ref="U110:U113" si="2694">ROUND(T110*$H110,2)</f>
        <v>0</v>
      </c>
      <c r="V110" s="98">
        <f>V109*$I110</f>
        <v>0</v>
      </c>
      <c r="W110" s="93">
        <f t="shared" ref="W110:W113" si="2695">ROUND(V110*$H110,2)</f>
        <v>0</v>
      </c>
      <c r="X110" s="98">
        <f>X109*$I110</f>
        <v>0</v>
      </c>
      <c r="Y110" s="93">
        <f t="shared" ref="Y110:Y113" si="2696">ROUND(X110*$H110,2)</f>
        <v>0</v>
      </c>
      <c r="Z110" s="98">
        <f>Z109*$I110</f>
        <v>0</v>
      </c>
      <c r="AA110" s="93">
        <f t="shared" ref="AA110:AA113" si="2697">ROUND(Z110*$H110,2)</f>
        <v>0</v>
      </c>
      <c r="AB110" s="98">
        <f>AB109*$I110</f>
        <v>0</v>
      </c>
      <c r="AC110" s="93">
        <f t="shared" ref="AC110:AC113" si="2698">ROUND(AB110*$H110,2)</f>
        <v>0</v>
      </c>
      <c r="AD110" s="98">
        <f>AD109*$I110</f>
        <v>0</v>
      </c>
      <c r="AE110" s="93">
        <f t="shared" ref="AE110:AE113" si="2699">ROUND(AD110*$H110,2)</f>
        <v>0</v>
      </c>
      <c r="AF110" s="98">
        <f>AF109*$I110</f>
        <v>0</v>
      </c>
      <c r="AG110" s="93">
        <f t="shared" ref="AG110:AG113" si="2700">ROUND(AF110*$H110,2)</f>
        <v>0</v>
      </c>
      <c r="AH110" s="98">
        <f>AH109*$I110</f>
        <v>0</v>
      </c>
      <c r="AI110" s="93">
        <f t="shared" ref="AI110:AI113" si="2701">ROUND(AH110*$H110,2)</f>
        <v>0</v>
      </c>
      <c r="AJ110" s="98">
        <f>AJ109*$I110</f>
        <v>0</v>
      </c>
      <c r="AK110" s="93">
        <f t="shared" ref="AK110:AK113" si="2702">ROUND(AJ110*$H110,2)</f>
        <v>0</v>
      </c>
      <c r="AL110" s="98">
        <f>AL109*$I110</f>
        <v>0</v>
      </c>
      <c r="AM110" s="93">
        <f t="shared" ref="AM110:AM113" si="2703">ROUND(AL110*$H110,2)</f>
        <v>0</v>
      </c>
      <c r="AN110" s="98">
        <f>AN109*$I110</f>
        <v>0</v>
      </c>
      <c r="AO110" s="93">
        <f t="shared" ref="AO110:AO113" si="2704">ROUND(AN110*$H110,2)</f>
        <v>0</v>
      </c>
      <c r="AP110" s="98">
        <f>AP109*$I110</f>
        <v>0</v>
      </c>
      <c r="AQ110" s="93">
        <f t="shared" ref="AQ110:AQ113" si="2705">ROUND(AP110*$H110,2)</f>
        <v>0</v>
      </c>
      <c r="AR110" s="98">
        <f>AR109*$I110</f>
        <v>0</v>
      </c>
      <c r="AS110" s="93">
        <f t="shared" ref="AS110:AS113" si="2706">ROUND(AR110*$H110,2)</f>
        <v>0</v>
      </c>
      <c r="AT110" s="98">
        <f>AT109*$I110</f>
        <v>0</v>
      </c>
      <c r="AU110" s="93">
        <f t="shared" ref="AU110:AU113" si="2707">ROUND(AT110*$H110,2)</f>
        <v>0</v>
      </c>
      <c r="AV110" s="98">
        <f>AV109*$I110</f>
        <v>0</v>
      </c>
      <c r="AW110" s="93">
        <f t="shared" ref="AW110:AW113" si="2708">ROUND(AV110*$H110,2)</f>
        <v>0</v>
      </c>
      <c r="AX110" s="98">
        <f>AX109*$I110</f>
        <v>0</v>
      </c>
      <c r="AY110" s="93">
        <f t="shared" ref="AY110:AY113" si="2709">ROUND(AX110*$H110,2)</f>
        <v>0</v>
      </c>
      <c r="AZ110" s="98">
        <f>AZ109*$I110</f>
        <v>0</v>
      </c>
      <c r="BA110" s="93">
        <f t="shared" ref="BA110:BA113" si="2710">ROUND(AZ110*$H110,2)</f>
        <v>0</v>
      </c>
      <c r="BB110" s="98">
        <f>BB109*$I110</f>
        <v>0</v>
      </c>
      <c r="BC110" s="93">
        <f t="shared" ref="BC110:BC113" si="2711">ROUND(BB110*$H110,2)</f>
        <v>0</v>
      </c>
      <c r="BD110" s="98">
        <f>BD109*$I110</f>
        <v>0</v>
      </c>
      <c r="BE110" s="93">
        <f t="shared" ref="BE110:BE113" si="2712">ROUND(BD110*$H110,2)</f>
        <v>0</v>
      </c>
      <c r="BF110" s="98">
        <f>BF109*$I110</f>
        <v>0</v>
      </c>
      <c r="BG110" s="93">
        <f t="shared" ref="BG110:BG113" si="2713">ROUND(BF110*$H110,2)</f>
        <v>0</v>
      </c>
      <c r="BH110" s="98">
        <f>BH109*$I110</f>
        <v>0</v>
      </c>
      <c r="BI110" s="93">
        <f t="shared" ref="BI110:BI113" si="2714">ROUND(BH110*$H110,2)</f>
        <v>0</v>
      </c>
      <c r="BJ110" s="98">
        <f>BJ109*$I110</f>
        <v>0</v>
      </c>
      <c r="BK110" s="93">
        <f t="shared" ref="BK110:BK113" si="2715">ROUND(BJ110*$H110,2)</f>
        <v>0</v>
      </c>
      <c r="BL110" s="98">
        <f>BL109*$I110</f>
        <v>0</v>
      </c>
      <c r="BM110" s="93">
        <f t="shared" ref="BM110:BM113" si="2716">ROUND(BL110*$H110,2)</f>
        <v>0</v>
      </c>
      <c r="BO110" s="47"/>
      <c r="BP110" s="47"/>
    </row>
    <row r="111" spans="1:68" s="96" customFormat="1" x14ac:dyDescent="0.25">
      <c r="A111" s="89" t="s">
        <v>26</v>
      </c>
      <c r="B111" s="71" t="s">
        <v>28</v>
      </c>
      <c r="C111" s="71" t="s">
        <v>54</v>
      </c>
      <c r="D111" s="60" cm="1">
        <f t="array" ref="D111">_xlfn.IFS($B111="SAB_OSE_SET23",$A$440,$B111="SAB_EPSA_SET23",$A$442,$B111="SAB_INS_SET23",$A$444,$B111="SIU_INF_JUL23",$A$446,$B111="SIU_ED_JUL23",$A$447,$B111="DER_JUN23",$A$448,$B111="CDHU_AGO23",$A$449,$B111="SIN_SV_SET23",$A$450,$B111="SIN_INS_SET23",$A$451,$B111="COTAÇÃO",0)</f>
        <v>0</v>
      </c>
      <c r="E111" s="60" cm="1">
        <f t="array" ref="E111">_xlfn.IFS($B111="SAB_OSE_SET23",$A$441,$B111="SAB_EPSA_SET23",$A$443,$B111="SAB_INS_SET23",$A$445,$B111="SIU_INF_JUL23",0,$B111="SIU_ED_JUL23",0,$B111="DER_JUN23",0,$B111="CDHU_AGO23",0,$B111="SIN_SV_SET23",0,$B111="SIN_INS_SET23",0,$B111="COTAÇÃO",0)</f>
        <v>0</v>
      </c>
      <c r="F111" s="60" cm="1">
        <f t="array" ref="F111">_xlfn.IFS($B111="SAB_OSE_SET23",0,$B111="SAB_EPSA_SET23",0,AND($B111="SAB_INS_SET23",$A111="MAT")=TRUE,$A$454,AND($B111="SAB_INS_SET23",$A111&lt;&gt;"MAT")=TRUE,$A$453,AND($B111="SIU_INF_JUL23",$A111="MAT")=TRUE,$A$454,AND($B111="SIU_INF_JUL23",$A111&lt;&gt;"MAT")=TRUE,$A$453,AND($B111="SIU_ED_JUL23",$A111="MAT")=TRUE,$A$454,AND($B111="SIU_ED_JUL23",$A111&lt;&gt;"MAT")=TRUE,$A$453,$B111="DER_JUN23",0,$B111="CDHU_AGO23",0,AND($B111="SIN_SV_SET23",$A111="MAT")=TRUE,$A$454,AND($B111="SIN_SV_SET23",$A111&lt;&gt;"MAT")=TRUE,$A$453,AND($B111="SIN_INS_SET23",$A111="MAT")=TRUE,$A$454,AND($B111="SIN_INS_SET23",$A111&lt;&gt;"MAT")=TRUE,$A$453,AND($B111="COTAÇÃO",$A111="MAT")=TRUE,$A$454,AND($B111="COTAÇÃO",$A111&lt;&gt;"MAT")=TRUE,$A$453)</f>
        <v>0.28000000000000003</v>
      </c>
      <c r="G111" s="60" cm="1">
        <f t="array" ref="G111">_xlfn.IFS($B111="SAB_OSE_SET23",0,$B111="SAB_EPSA_SET23",0,AND($B111="SAB_INS_SET23",$A111="MO")=TRUE,$A$455,AND($B111="SAB_INS_SET23",$A111&lt;&gt;"MO")=TRUE,0,AND($B111="SIU_INF_JUL23",$A111="MO")=TRUE,$A$455,AND($B111="SIU_INF_JUL23",$A111&lt;&gt;"MO")=TRUE,0,AND($B111="SIU_ED_JUL23",$A111="MO")=TRUE,$A$455,AND($B111="SIU_ED_JUL23",$A111&lt;&gt;"MO")=TRUE,0,$B111="DER_JUN23",0,$B111="CDHU_AGO23",0,AND($B111="SIN_SV_SET23",$A111="MO")=TRUE,$A$455,AND($B111="SIN_SV_SET23",$A111&lt;&gt;"MO")=TRUE,0,AND($B111="SIN_INS_SET23",$A111="MO")=TRUE,$A$455,AND($B111="SIN_INS_SET23",$A111&lt;&gt;"MO")=TRUE,0,AND($B111="COTAÇÃO",$A111="MO")=TRUE,$A$455,AND($B111="COTAÇÃO",$A111&lt;&gt;"MO")=TRUE,0)</f>
        <v>1.72</v>
      </c>
      <c r="H111" s="61" cm="1">
        <f t="array" ref="H111">ROUND(_xlfn.IFS(B111="SAB_OSE_SET23",VLOOKUP(C111,[12]SAB_OSE_SET23!A:N,7,FALSE),B111="SAB_EPSA_SET23",VLOOKUP(C111,[12]SAB_EPSA_SET23!A:F,4,FALSE),B111="SAB_INS_SET23",VLOOKUP(C111,[12]SAB_INS_SET23!A:F,4,FALSE),B111="SIU_INF_JUL23",VLOOKUP(C111,[12]SIU_INF_JUL23!A:F,4,FALSE),B111="SIU_ED_JUL23",VLOOKUP(C111,[12]SIU_ED_JUL23!A:F,4,FALSE),B111="SIU_INS_JUL23",VLOOKUP(C111,[12]SIU_INS_JUL23!A:F,4,FALSE),B111="DER_JUN23",VLOOKUP(C111,[12]DER_JUN23!A:F,4,FALSE),B111="CDHU_AGO23",VLOOKUP(C111,[12]CDHU_AGO23!A:F,4,FALSE),B111="DNIT_SV_JUL23",VLOOKUP(C111,[12]DNIT_SV_JUL23!A:F,4,FALSE),B111="DNIT_MAT_JUL23",VLOOKUP(C111,[12]DNIT_MAT_JUL23!A:F,4,FALSE),B111="SIN_SV_SET23",VLOOKUP(C111,[12]SIN_SV_SET23!G:L,5,FALSE),B111="SIN_INS_SET23",VLOOKUP(C111,[12]SIN_INS_SET23!A:F,5,FALSE),B111="COTAÇÃO",VLOOKUP(C111,[12]COTAÇÃO!$B:$G,6,FALSE))*(1+F111)*(1+G111),2)</f>
        <v>37.15</v>
      </c>
      <c r="I111" s="90">
        <f>ROUND(8/400*4,2)</f>
        <v>0.08</v>
      </c>
      <c r="J111" s="76"/>
      <c r="K111" s="91"/>
      <c r="L111" s="64" t="str" cm="1">
        <f t="array" ref="L111">_xlfn.IFS(B111="SAB_OSE_SET23",VLOOKUP(C111,[12]SAB_OSE_SET23!A:N,5,FALSE),B111="SAB_EPSA_SET23",VLOOKUP(C111,[12]SAB_EPSA_SET23!A:F,2,FALSE),B111="SAB_INS_SET23",VLOOKUP(C111,[12]SAB_INS_SET23!A:F,2,FALSE),B111="SIU_INF_JUL23",VLOOKUP(C111,[12]SIU_INF_JUL23!A:F,2,FALSE),B111="SIU_ED_JUL23",VLOOKUP(C111,[12]SIU_ED_JUL23!A:F,2,FALSE),B111="SIU_INS_JUL23",VLOOKUP(C111,[12]SIU_INS_JUL23!A:F,2,FALSE),B111="DER_JUN23",VLOOKUP(C111,[12]DER_JUN23!A:F,2,FALSE),B111="CDHU_AGO23",VLOOKUP(C111,[12]CDHU_AGO23!A:F,2,FALSE),B111="DNIT_SV_JUL23",VLOOKUP(C111,[12]DNIT_SV_JUL23!A:F,2,FALSE),B111="DNIT_MAT_JUL23",VLOOKUP(C111,[12]DNIT_MAT_JUL23!A:F,2,FALSE),B111="SIN_SV_SET23",VLOOKUP(C111,[12]SIN_SV_SET23!G:L,2,FALSE),B111="SIN_INS_SET23",VLOOKUP(C111,[12]SIN_INS_SET23!A:F,2,FALSE),B111="COTAÇÃO",VLOOKUP(C111,[12]COTAÇÃO!$B:$G,3,FALSE))</f>
        <v>PEDREIRO</v>
      </c>
      <c r="M111" s="65" t="str" cm="1">
        <f t="array" ref="M111">_xlfn.IFS(B111="SAB_OSE_SET23",VLOOKUP(C111,[12]SAB_OSE_SET23!A:N,6,FALSE),B111="SAB_EPSA_SET23",VLOOKUP(C111,[12]SAB_EPSA_SET23!A:F,3,FALSE),B111="SAB_INS_SET23",VLOOKUP(C111,[12]SAB_INS_SET23!A:F,3,FALSE),B111="SIU_INF_JUL23",VLOOKUP(C111,[12]SIU_INF_JUL23!A:F,3,FALSE),B111="SIU_ED_JUL23",VLOOKUP(C111,[12]SIU_ED_JUL23!A:F,3,FALSE),B111="SIU_INS_JUL23",VLOOKUP(C111,[12]SIU_INS_JUL23!A:F,3,FALSE),B111="DER_JUN23",VLOOKUP(C111,[12]DER_JUN23!A:F,3,FALSE),B111="CDHU_AGO23",VLOOKUP(C111,[12]CDHU_AGO23!A:F,3,FALSE),B111="DNIT_SV_JUL23",VLOOKUP(C111,[12]DNIT_SV_JUL23!A:F,3,FALSE),B111="DNIT_MAT_JUL23",VLOOKUP(C111,[12]DNIT_MAT_JUL23!A:F,3,FALSE),B111="SIN_SV_SET23",VLOOKUP(C111,[12]SIN_SV_SET23!G:L,3,FALSE),B111="SIN_INS_SET23",VLOOKUP(C111,[12]SIN_INS_SET23!A:F,3,FALSE),B111="COTAÇÃO",VLOOKUP(C111,[12]COTAÇÃO!$B:$G,4,FALSE))</f>
        <v>H</v>
      </c>
      <c r="N111" s="92">
        <f t="shared" si="2692"/>
        <v>5.28</v>
      </c>
      <c r="O111" s="92">
        <f t="shared" si="2693"/>
        <v>2.97</v>
      </c>
      <c r="P111" s="93">
        <f t="shared" si="2366"/>
        <v>0</v>
      </c>
      <c r="Q111" s="97"/>
      <c r="R111" s="98">
        <f>R109*$I111</f>
        <v>5.28</v>
      </c>
      <c r="S111" s="93"/>
      <c r="T111" s="98">
        <f>T109*$I111</f>
        <v>0</v>
      </c>
      <c r="U111" s="93">
        <f t="shared" si="2694"/>
        <v>0</v>
      </c>
      <c r="V111" s="98">
        <f>V109*$I111</f>
        <v>0</v>
      </c>
      <c r="W111" s="93">
        <f t="shared" si="2695"/>
        <v>0</v>
      </c>
      <c r="X111" s="98">
        <f>X109*$I111</f>
        <v>0</v>
      </c>
      <c r="Y111" s="93">
        <f t="shared" si="2696"/>
        <v>0</v>
      </c>
      <c r="Z111" s="98">
        <f>Z109*$I111</f>
        <v>0</v>
      </c>
      <c r="AA111" s="93">
        <f t="shared" si="2697"/>
        <v>0</v>
      </c>
      <c r="AB111" s="98">
        <f>AB109*$I111</f>
        <v>0</v>
      </c>
      <c r="AC111" s="93">
        <f t="shared" si="2698"/>
        <v>0</v>
      </c>
      <c r="AD111" s="98">
        <f>AD109*$I111</f>
        <v>0</v>
      </c>
      <c r="AE111" s="93">
        <f t="shared" si="2699"/>
        <v>0</v>
      </c>
      <c r="AF111" s="98">
        <f>AF109*$I111</f>
        <v>0</v>
      </c>
      <c r="AG111" s="93">
        <f t="shared" si="2700"/>
        <v>0</v>
      </c>
      <c r="AH111" s="98">
        <f>AH109*$I111</f>
        <v>0</v>
      </c>
      <c r="AI111" s="93">
        <f t="shared" si="2701"/>
        <v>0</v>
      </c>
      <c r="AJ111" s="98">
        <f>AJ109*$I111</f>
        <v>0</v>
      </c>
      <c r="AK111" s="93">
        <f t="shared" si="2702"/>
        <v>0</v>
      </c>
      <c r="AL111" s="98">
        <f>AL109*$I111</f>
        <v>0</v>
      </c>
      <c r="AM111" s="93">
        <f t="shared" si="2703"/>
        <v>0</v>
      </c>
      <c r="AN111" s="98">
        <f>AN109*$I111</f>
        <v>0</v>
      </c>
      <c r="AO111" s="93">
        <f t="shared" si="2704"/>
        <v>0</v>
      </c>
      <c r="AP111" s="98">
        <f>AP109*$I111</f>
        <v>0</v>
      </c>
      <c r="AQ111" s="93">
        <f t="shared" si="2705"/>
        <v>0</v>
      </c>
      <c r="AR111" s="98">
        <f>AR109*$I111</f>
        <v>0</v>
      </c>
      <c r="AS111" s="93">
        <f t="shared" si="2706"/>
        <v>0</v>
      </c>
      <c r="AT111" s="98">
        <f>AT109*$I111</f>
        <v>0</v>
      </c>
      <c r="AU111" s="93">
        <f t="shared" si="2707"/>
        <v>0</v>
      </c>
      <c r="AV111" s="98">
        <f>AV109*$I111</f>
        <v>0</v>
      </c>
      <c r="AW111" s="93">
        <f t="shared" si="2708"/>
        <v>0</v>
      </c>
      <c r="AX111" s="98">
        <f>AX109*$I111</f>
        <v>0</v>
      </c>
      <c r="AY111" s="93">
        <f t="shared" si="2709"/>
        <v>0</v>
      </c>
      <c r="AZ111" s="98">
        <f>AZ109*$I111</f>
        <v>0</v>
      </c>
      <c r="BA111" s="93">
        <f t="shared" si="2710"/>
        <v>0</v>
      </c>
      <c r="BB111" s="98">
        <f>BB109*$I111</f>
        <v>0</v>
      </c>
      <c r="BC111" s="93">
        <f t="shared" si="2711"/>
        <v>0</v>
      </c>
      <c r="BD111" s="98">
        <f>BD109*$I111</f>
        <v>0</v>
      </c>
      <c r="BE111" s="93">
        <f t="shared" si="2712"/>
        <v>0</v>
      </c>
      <c r="BF111" s="98">
        <f>BF109*$I111</f>
        <v>0</v>
      </c>
      <c r="BG111" s="93">
        <f t="shared" si="2713"/>
        <v>0</v>
      </c>
      <c r="BH111" s="98">
        <f>BH109*$I111</f>
        <v>0</v>
      </c>
      <c r="BI111" s="93">
        <f t="shared" si="2714"/>
        <v>0</v>
      </c>
      <c r="BJ111" s="98">
        <f>BJ109*$I111</f>
        <v>0</v>
      </c>
      <c r="BK111" s="93">
        <f t="shared" si="2715"/>
        <v>0</v>
      </c>
      <c r="BL111" s="98">
        <f>BL109*$I111</f>
        <v>0</v>
      </c>
      <c r="BM111" s="93">
        <f t="shared" si="2716"/>
        <v>0</v>
      </c>
      <c r="BO111" s="47"/>
      <c r="BP111" s="47"/>
    </row>
    <row r="112" spans="1:68" s="96" customFormat="1" x14ac:dyDescent="0.25">
      <c r="A112" s="89" t="s">
        <v>26</v>
      </c>
      <c r="B112" s="71" t="s">
        <v>28</v>
      </c>
      <c r="C112" s="71" t="s">
        <v>53</v>
      </c>
      <c r="D112" s="60" cm="1">
        <f t="array" ref="D112">_xlfn.IFS($B112="SAB_OSE_SET23",$A$440,$B112="SAB_EPSA_SET23",$A$442,$B112="SAB_INS_SET23",$A$444,$B112="SIU_INF_JUL23",$A$446,$B112="SIU_ED_JUL23",$A$447,$B112="DER_JUN23",$A$448,$B112="CDHU_AGO23",$A$449,$B112="SIN_SV_SET23",$A$450,$B112="SIN_INS_SET23",$A$451,$B112="COTAÇÃO",0)</f>
        <v>0</v>
      </c>
      <c r="E112" s="60" cm="1">
        <f t="array" ref="E112">_xlfn.IFS($B112="SAB_OSE_SET23",$A$441,$B112="SAB_EPSA_SET23",$A$443,$B112="SAB_INS_SET23",$A$445,$B112="SIU_INF_JUL23",0,$B112="SIU_ED_JUL23",0,$B112="DER_JUN23",0,$B112="CDHU_AGO23",0,$B112="SIN_SV_SET23",0,$B112="SIN_INS_SET23",0,$B112="COTAÇÃO",0)</f>
        <v>0</v>
      </c>
      <c r="F112" s="60" cm="1">
        <f t="array" ref="F112">_xlfn.IFS($B112="SAB_OSE_SET23",0,$B112="SAB_EPSA_SET23",0,AND($B112="SAB_INS_SET23",$A112="MAT")=TRUE,$A$454,AND($B112="SAB_INS_SET23",$A112&lt;&gt;"MAT")=TRUE,$A$453,AND($B112="SIU_INF_JUL23",$A112="MAT")=TRUE,$A$454,AND($B112="SIU_INF_JUL23",$A112&lt;&gt;"MAT")=TRUE,$A$453,AND($B112="SIU_ED_JUL23",$A112="MAT")=TRUE,$A$454,AND($B112="SIU_ED_JUL23",$A112&lt;&gt;"MAT")=TRUE,$A$453,$B112="DER_JUN23",0,$B112="CDHU_AGO23",0,AND($B112="SIN_SV_SET23",$A112="MAT")=TRUE,$A$454,AND($B112="SIN_SV_SET23",$A112&lt;&gt;"MAT")=TRUE,$A$453,AND($B112="SIN_INS_SET23",$A112="MAT")=TRUE,$A$454,AND($B112="SIN_INS_SET23",$A112&lt;&gt;"MAT")=TRUE,$A$453,AND($B112="COTAÇÃO",$A112="MAT")=TRUE,$A$454,AND($B112="COTAÇÃO",$A112&lt;&gt;"MAT")=TRUE,$A$453)</f>
        <v>0.28000000000000003</v>
      </c>
      <c r="G112" s="60" cm="1">
        <f t="array" ref="G112">_xlfn.IFS($B112="SAB_OSE_SET23",0,$B112="SAB_EPSA_SET23",0,AND($B112="SAB_INS_SET23",$A112="MO")=TRUE,$A$455,AND($B112="SAB_INS_SET23",$A112&lt;&gt;"MO")=TRUE,0,AND($B112="SIU_INF_JUL23",$A112="MO")=TRUE,$A$455,AND($B112="SIU_INF_JUL23",$A112&lt;&gt;"MO")=TRUE,0,AND($B112="SIU_ED_JUL23",$A112="MO")=TRUE,$A$455,AND($B112="SIU_ED_JUL23",$A112&lt;&gt;"MO")=TRUE,0,$B112="DER_JUN23",0,$B112="CDHU_AGO23",0,AND($B112="SIN_SV_SET23",$A112="MO")=TRUE,$A$455,AND($B112="SIN_SV_SET23",$A112&lt;&gt;"MO")=TRUE,0,AND($B112="SIN_INS_SET23",$A112="MO")=TRUE,$A$455,AND($B112="SIN_INS_SET23",$A112&lt;&gt;"MO")=TRUE,0,AND($B112="COTAÇÃO",$A112="MO")=TRUE,$A$455,AND($B112="COTAÇÃO",$A112&lt;&gt;"MO")=TRUE,0)</f>
        <v>1.72</v>
      </c>
      <c r="H112" s="61" cm="1">
        <f t="array" ref="H112">ROUND(_xlfn.IFS(B112="SAB_OSE_SET23",VLOOKUP(C112,[12]SAB_OSE_SET23!A:N,7,FALSE),B112="SAB_EPSA_SET23",VLOOKUP(C112,[12]SAB_EPSA_SET23!A:F,4,FALSE),B112="SAB_INS_SET23",VLOOKUP(C112,[12]SAB_INS_SET23!A:F,4,FALSE),B112="SIU_INF_JUL23",VLOOKUP(C112,[12]SIU_INF_JUL23!A:F,4,FALSE),B112="SIU_ED_JUL23",VLOOKUP(C112,[12]SIU_ED_JUL23!A:F,4,FALSE),B112="SIU_INS_JUL23",VLOOKUP(C112,[12]SIU_INS_JUL23!A:F,4,FALSE),B112="DER_JUN23",VLOOKUP(C112,[12]DER_JUN23!A:F,4,FALSE),B112="CDHU_AGO23",VLOOKUP(C112,[12]CDHU_AGO23!A:F,4,FALSE),B112="DNIT_SV_JUL23",VLOOKUP(C112,[12]DNIT_SV_JUL23!A:F,4,FALSE),B112="DNIT_MAT_JUL23",VLOOKUP(C112,[12]DNIT_MAT_JUL23!A:F,4,FALSE),B112="SIN_SV_SET23",VLOOKUP(C112,[12]SIN_SV_SET23!G:L,5,FALSE),B112="SIN_INS_SET23",VLOOKUP(C112,[12]SIN_INS_SET23!A:F,5,FALSE),B112="COTAÇÃO",VLOOKUP(C112,[12]COTAÇÃO!$B:$G,6,FALSE))*(1+F112)*(1+G112),2)</f>
        <v>42.02</v>
      </c>
      <c r="I112" s="90">
        <v>0.01</v>
      </c>
      <c r="J112" s="76"/>
      <c r="K112" s="91"/>
      <c r="L112" s="64" t="str" cm="1">
        <f t="array" ref="L112">_xlfn.IFS(B112="SAB_OSE_SET23",VLOOKUP(C112,[12]SAB_OSE_SET23!A:N,5,FALSE),B112="SAB_EPSA_SET23",VLOOKUP(C112,[12]SAB_EPSA_SET23!A:F,2,FALSE),B112="SAB_INS_SET23",VLOOKUP(C112,[12]SAB_INS_SET23!A:F,2,FALSE),B112="SIU_INF_JUL23",VLOOKUP(C112,[12]SIU_INF_JUL23!A:F,2,FALSE),B112="SIU_ED_JUL23",VLOOKUP(C112,[12]SIU_ED_JUL23!A:F,2,FALSE),B112="SIU_INS_JUL23",VLOOKUP(C112,[12]SIU_INS_JUL23!A:F,2,FALSE),B112="DER_JUN23",VLOOKUP(C112,[12]DER_JUN23!A:F,2,FALSE),B112="CDHU_AGO23",VLOOKUP(C112,[12]CDHU_AGO23!A:F,2,FALSE),B112="DNIT_SV_JUL23",VLOOKUP(C112,[12]DNIT_SV_JUL23!A:F,2,FALSE),B112="DNIT_MAT_JUL23",VLOOKUP(C112,[12]DNIT_MAT_JUL23!A:F,2,FALSE),B112="SIN_SV_SET23",VLOOKUP(C112,[12]SIN_SV_SET23!G:L,2,FALSE),B112="SIN_INS_SET23",VLOOKUP(C112,[12]SIN_INS_SET23!A:F,2,FALSE),B112="COTAÇÃO",VLOOKUP(C112,[12]COTAÇÃO!$B:$G,3,FALSE))</f>
        <v>MOTORISTA</v>
      </c>
      <c r="M112" s="65" t="str" cm="1">
        <f t="array" ref="M112">_xlfn.IFS(B112="SAB_OSE_SET23",VLOOKUP(C112,[12]SAB_OSE_SET23!A:N,6,FALSE),B112="SAB_EPSA_SET23",VLOOKUP(C112,[12]SAB_EPSA_SET23!A:F,3,FALSE),B112="SAB_INS_SET23",VLOOKUP(C112,[12]SAB_INS_SET23!A:F,3,FALSE),B112="SIU_INF_JUL23",VLOOKUP(C112,[12]SIU_INF_JUL23!A:F,3,FALSE),B112="SIU_ED_JUL23",VLOOKUP(C112,[12]SIU_ED_JUL23!A:F,3,FALSE),B112="SIU_INS_JUL23",VLOOKUP(C112,[12]SIU_INS_JUL23!A:F,3,FALSE),B112="DER_JUN23",VLOOKUP(C112,[12]DER_JUN23!A:F,3,FALSE),B112="CDHU_AGO23",VLOOKUP(C112,[12]CDHU_AGO23!A:F,3,FALSE),B112="DNIT_SV_JUL23",VLOOKUP(C112,[12]DNIT_SV_JUL23!A:F,3,FALSE),B112="DNIT_MAT_JUL23",VLOOKUP(C112,[12]DNIT_MAT_JUL23!A:F,3,FALSE),B112="SIN_SV_SET23",VLOOKUP(C112,[12]SIN_SV_SET23!G:L,3,FALSE),B112="SIN_INS_SET23",VLOOKUP(C112,[12]SIN_INS_SET23!A:F,3,FALSE),B112="COTAÇÃO",VLOOKUP(C112,[12]COTAÇÃO!$B:$G,4,FALSE))</f>
        <v>H</v>
      </c>
      <c r="N112" s="92">
        <f t="shared" si="2692"/>
        <v>0.66</v>
      </c>
      <c r="O112" s="92">
        <f t="shared" si="2693"/>
        <v>0.42</v>
      </c>
      <c r="P112" s="93">
        <f t="shared" si="2366"/>
        <v>0</v>
      </c>
      <c r="Q112" s="97"/>
      <c r="R112" s="98">
        <f>R109*$I112</f>
        <v>0.66</v>
      </c>
      <c r="S112" s="93"/>
      <c r="T112" s="98">
        <f>T109*$I112</f>
        <v>0</v>
      </c>
      <c r="U112" s="93">
        <f t="shared" si="2694"/>
        <v>0</v>
      </c>
      <c r="V112" s="98">
        <f>V109*$I112</f>
        <v>0</v>
      </c>
      <c r="W112" s="93">
        <f t="shared" si="2695"/>
        <v>0</v>
      </c>
      <c r="X112" s="98">
        <f>X109*$I112</f>
        <v>0</v>
      </c>
      <c r="Y112" s="93">
        <f t="shared" si="2696"/>
        <v>0</v>
      </c>
      <c r="Z112" s="98">
        <f>Z109*$I112</f>
        <v>0</v>
      </c>
      <c r="AA112" s="93">
        <f t="shared" si="2697"/>
        <v>0</v>
      </c>
      <c r="AB112" s="98">
        <f>AB109*$I112</f>
        <v>0</v>
      </c>
      <c r="AC112" s="93">
        <f t="shared" si="2698"/>
        <v>0</v>
      </c>
      <c r="AD112" s="98">
        <f>AD109*$I112</f>
        <v>0</v>
      </c>
      <c r="AE112" s="93">
        <f t="shared" si="2699"/>
        <v>0</v>
      </c>
      <c r="AF112" s="98">
        <f>AF109*$I112</f>
        <v>0</v>
      </c>
      <c r="AG112" s="93">
        <f t="shared" si="2700"/>
        <v>0</v>
      </c>
      <c r="AH112" s="98">
        <f>AH109*$I112</f>
        <v>0</v>
      </c>
      <c r="AI112" s="93">
        <f t="shared" si="2701"/>
        <v>0</v>
      </c>
      <c r="AJ112" s="98">
        <f>AJ109*$I112</f>
        <v>0</v>
      </c>
      <c r="AK112" s="93">
        <f t="shared" si="2702"/>
        <v>0</v>
      </c>
      <c r="AL112" s="98">
        <f>AL109*$I112</f>
        <v>0</v>
      </c>
      <c r="AM112" s="93">
        <f t="shared" si="2703"/>
        <v>0</v>
      </c>
      <c r="AN112" s="98">
        <f>AN109*$I112</f>
        <v>0</v>
      </c>
      <c r="AO112" s="93">
        <f t="shared" si="2704"/>
        <v>0</v>
      </c>
      <c r="AP112" s="98">
        <f>AP109*$I112</f>
        <v>0</v>
      </c>
      <c r="AQ112" s="93">
        <f t="shared" si="2705"/>
        <v>0</v>
      </c>
      <c r="AR112" s="98">
        <f>AR109*$I112</f>
        <v>0</v>
      </c>
      <c r="AS112" s="93">
        <f t="shared" si="2706"/>
        <v>0</v>
      </c>
      <c r="AT112" s="98">
        <f>AT109*$I112</f>
        <v>0</v>
      </c>
      <c r="AU112" s="93">
        <f t="shared" si="2707"/>
        <v>0</v>
      </c>
      <c r="AV112" s="98">
        <f>AV109*$I112</f>
        <v>0</v>
      </c>
      <c r="AW112" s="93">
        <f t="shared" si="2708"/>
        <v>0</v>
      </c>
      <c r="AX112" s="98">
        <f>AX109*$I112</f>
        <v>0</v>
      </c>
      <c r="AY112" s="93">
        <f t="shared" si="2709"/>
        <v>0</v>
      </c>
      <c r="AZ112" s="98">
        <f>AZ109*$I112</f>
        <v>0</v>
      </c>
      <c r="BA112" s="93">
        <f t="shared" si="2710"/>
        <v>0</v>
      </c>
      <c r="BB112" s="98">
        <f>BB109*$I112</f>
        <v>0</v>
      </c>
      <c r="BC112" s="93">
        <f t="shared" si="2711"/>
        <v>0</v>
      </c>
      <c r="BD112" s="98">
        <f>BD109*$I112</f>
        <v>0</v>
      </c>
      <c r="BE112" s="93">
        <f t="shared" si="2712"/>
        <v>0</v>
      </c>
      <c r="BF112" s="98">
        <f>BF109*$I112</f>
        <v>0</v>
      </c>
      <c r="BG112" s="93">
        <f t="shared" si="2713"/>
        <v>0</v>
      </c>
      <c r="BH112" s="98">
        <f>BH109*$I112</f>
        <v>0</v>
      </c>
      <c r="BI112" s="93">
        <f t="shared" si="2714"/>
        <v>0</v>
      </c>
      <c r="BJ112" s="98">
        <f>BJ109*$I112</f>
        <v>0</v>
      </c>
      <c r="BK112" s="93">
        <f t="shared" si="2715"/>
        <v>0</v>
      </c>
      <c r="BL112" s="98">
        <f>BL109*$I112</f>
        <v>0</v>
      </c>
      <c r="BM112" s="93">
        <f t="shared" si="2716"/>
        <v>0</v>
      </c>
      <c r="BO112" s="47"/>
      <c r="BP112" s="47"/>
    </row>
    <row r="113" spans="1:68" s="96" customFormat="1" ht="30" x14ac:dyDescent="0.25">
      <c r="A113" s="89" t="s">
        <v>30</v>
      </c>
      <c r="B113" s="71" t="s">
        <v>28</v>
      </c>
      <c r="C113" s="71" t="s">
        <v>56</v>
      </c>
      <c r="D113" s="60" cm="1">
        <f t="array" ref="D113">_xlfn.IFS($B113="SAB_OSE_SET23",$A$440,$B113="SAB_EPSA_SET23",$A$442,$B113="SAB_INS_SET23",$A$444,$B113="SIU_INF_JUL23",$A$446,$B113="SIU_ED_JUL23",$A$447,$B113="DER_JUN23",$A$448,$B113="CDHU_AGO23",$A$449,$B113="SIN_SV_SET23",$A$450,$B113="SIN_INS_SET23",$A$451,$B113="COTAÇÃO",0)</f>
        <v>0</v>
      </c>
      <c r="E113" s="60" cm="1">
        <f t="array" ref="E113">_xlfn.IFS($B113="SAB_OSE_SET23",$A$441,$B113="SAB_EPSA_SET23",$A$443,$B113="SAB_INS_SET23",$A$445,$B113="SIU_INF_JUL23",0,$B113="SIU_ED_JUL23",0,$B113="DER_JUN23",0,$B113="CDHU_AGO23",0,$B113="SIN_SV_SET23",0,$B113="SIN_INS_SET23",0,$B113="COTAÇÃO",0)</f>
        <v>0</v>
      </c>
      <c r="F113" s="60" cm="1">
        <f t="array" ref="F113">_xlfn.IFS($B113="SAB_OSE_SET23",0,$B113="SAB_EPSA_SET23",0,AND($B113="SAB_INS_SET23",$A113="MAT")=TRUE,$A$454,AND($B113="SAB_INS_SET23",$A113&lt;&gt;"MAT")=TRUE,$A$453,AND($B113="SIU_INF_JUL23",$A113="MAT")=TRUE,$A$454,AND($B113="SIU_INF_JUL23",$A113&lt;&gt;"MAT")=TRUE,$A$453,AND($B113="SIU_ED_JUL23",$A113="MAT")=TRUE,$A$454,AND($B113="SIU_ED_JUL23",$A113&lt;&gt;"MAT")=TRUE,$A$453,$B113="DER_JUN23",0,$B113="CDHU_AGO23",0,AND($B113="SIN_SV_SET23",$A113="MAT")=TRUE,$A$454,AND($B113="SIN_SV_SET23",$A113&lt;&gt;"MAT")=TRUE,$A$453,AND($B113="SIN_INS_SET23",$A113="MAT")=TRUE,$A$454,AND($B113="SIN_INS_SET23",$A113&lt;&gt;"MAT")=TRUE,$A$453,AND($B113="COTAÇÃO",$A113="MAT")=TRUE,$A$454,AND($B113="COTAÇÃO",$A113&lt;&gt;"MAT")=TRUE,$A$453)</f>
        <v>0.28000000000000003</v>
      </c>
      <c r="G113" s="60" cm="1">
        <f t="array" ref="G113">_xlfn.IFS($B113="SAB_OSE_SET23",0,$B113="SAB_EPSA_SET23",0,AND($B113="SAB_INS_SET23",$A113="MO")=TRUE,$A$455,AND($B113="SAB_INS_SET23",$A113&lt;&gt;"MO")=TRUE,0,AND($B113="SIU_INF_JUL23",$A113="MO")=TRUE,$A$455,AND($B113="SIU_INF_JUL23",$A113&lt;&gt;"MO")=TRUE,0,AND($B113="SIU_ED_JUL23",$A113="MO")=TRUE,$A$455,AND($B113="SIU_ED_JUL23",$A113&lt;&gt;"MO")=TRUE,0,$B113="DER_JUN23",0,$B113="CDHU_AGO23",0,AND($B113="SIN_SV_SET23",$A113="MO")=TRUE,$A$455,AND($B113="SIN_SV_SET23",$A113&lt;&gt;"MO")=TRUE,0,AND($B113="SIN_INS_SET23",$A113="MO")=TRUE,$A$455,AND($B113="SIN_INS_SET23",$A113&lt;&gt;"MO")=TRUE,0,AND($B113="COTAÇÃO",$A113="MO")=TRUE,$A$455,AND($B113="COTAÇÃO",$A113&lt;&gt;"MO")=TRUE,0)</f>
        <v>0</v>
      </c>
      <c r="H113" s="61" cm="1">
        <f t="array" ref="H113">ROUND(_xlfn.IFS(B113="SAB_OSE_SET23",VLOOKUP(C113,[12]SAB_OSE_SET23!A:N,7,FALSE),B113="SAB_EPSA_SET23",VLOOKUP(C113,[12]SAB_EPSA_SET23!A:F,4,FALSE),B113="SAB_INS_SET23",VLOOKUP(C113,[12]SAB_INS_SET23!A:F,4,FALSE),B113="SIU_INF_JUL23",VLOOKUP(C113,[12]SIU_INF_JUL23!A:F,4,FALSE),B113="SIU_ED_JUL23",VLOOKUP(C113,[12]SIU_ED_JUL23!A:F,4,FALSE),B113="SIU_INS_JUL23",VLOOKUP(C113,[12]SIU_INS_JUL23!A:F,4,FALSE),B113="DER_JUN23",VLOOKUP(C113,[12]DER_JUN23!A:F,4,FALSE),B113="CDHU_AGO23",VLOOKUP(C113,[12]CDHU_AGO23!A:F,4,FALSE),B113="DNIT_SV_JUL23",VLOOKUP(C113,[12]DNIT_SV_JUL23!A:F,4,FALSE),B113="DNIT_MAT_JUL23",VLOOKUP(C113,[12]DNIT_MAT_JUL23!A:F,4,FALSE),B113="SIN_SV_SET23",VLOOKUP(C113,[12]SIN_SV_SET23!G:L,5,FALSE),B113="SIN_INS_SET23",VLOOKUP(C113,[12]SIN_INS_SET23!A:F,5,FALSE),B113="COTAÇÃO",VLOOKUP(C113,[12]COTAÇÃO!$B:$G,6,FALSE))*(1+F113)*(1+G113),2)</f>
        <v>310.69</v>
      </c>
      <c r="I113" s="90">
        <v>0.01</v>
      </c>
      <c r="J113" s="76"/>
      <c r="K113" s="91"/>
      <c r="L113" s="64" t="str" cm="1">
        <f t="array" ref="L113">_xlfn.IFS(B113="SAB_OSE_SET23",VLOOKUP(C113,[12]SAB_OSE_SET23!A:N,5,FALSE),B113="SAB_EPSA_SET23",VLOOKUP(C113,[12]SAB_EPSA_SET23!A:F,2,FALSE),B113="SAB_INS_SET23",VLOOKUP(C113,[12]SAB_INS_SET23!A:F,2,FALSE),B113="SIU_INF_JUL23",VLOOKUP(C113,[12]SIU_INF_JUL23!A:F,2,FALSE),B113="SIU_ED_JUL23",VLOOKUP(C113,[12]SIU_ED_JUL23!A:F,2,FALSE),B113="SIU_INS_JUL23",VLOOKUP(C113,[12]SIU_INS_JUL23!A:F,2,FALSE),B113="DER_JUN23",VLOOKUP(C113,[12]DER_JUN23!A:F,2,FALSE),B113="CDHU_AGO23",VLOOKUP(C113,[12]CDHU_AGO23!A:F,2,FALSE),B113="DNIT_SV_JUL23",VLOOKUP(C113,[12]DNIT_SV_JUL23!A:F,2,FALSE),B113="DNIT_MAT_JUL23",VLOOKUP(C113,[12]DNIT_MAT_JUL23!A:F,2,FALSE),B113="SIN_SV_SET23",VLOOKUP(C113,[12]SIN_SV_SET23!G:L,2,FALSE),B113="SIN_INS_SET23",VLOOKUP(C113,[12]SIN_INS_SET23!A:F,2,FALSE),B113="COTAÇÃO",VLOOKUP(C113,[12]COTAÇÃO!$B:$G,3,FALSE))</f>
        <v>CAMINHÃO - CARROCERIA FIXA ABERTA DE MADEIRA COM CAPACIDADE 9 T *190CV - COM GUINDASTE MUNCK 5 T</v>
      </c>
      <c r="M113" s="65" t="str" cm="1">
        <f t="array" ref="M113">_xlfn.IFS(B113="SAB_OSE_SET23",VLOOKUP(C113,[12]SAB_OSE_SET23!A:N,6,FALSE),B113="SAB_EPSA_SET23",VLOOKUP(C113,[12]SAB_EPSA_SET23!A:F,3,FALSE),B113="SAB_INS_SET23",VLOOKUP(C113,[12]SAB_INS_SET23!A:F,3,FALSE),B113="SIU_INF_JUL23",VLOOKUP(C113,[12]SIU_INF_JUL23!A:F,3,FALSE),B113="SIU_ED_JUL23",VLOOKUP(C113,[12]SIU_ED_JUL23!A:F,3,FALSE),B113="SIU_INS_JUL23",VLOOKUP(C113,[12]SIU_INS_JUL23!A:F,3,FALSE),B113="DER_JUN23",VLOOKUP(C113,[12]DER_JUN23!A:F,3,FALSE),B113="CDHU_AGO23",VLOOKUP(C113,[12]CDHU_AGO23!A:F,3,FALSE),B113="DNIT_SV_JUL23",VLOOKUP(C113,[12]DNIT_SV_JUL23!A:F,3,FALSE),B113="DNIT_MAT_JUL23",VLOOKUP(C113,[12]DNIT_MAT_JUL23!A:F,3,FALSE),B113="SIN_SV_SET23",VLOOKUP(C113,[12]SIN_SV_SET23!G:L,3,FALSE),B113="SIN_INS_SET23",VLOOKUP(C113,[12]SIN_INS_SET23!A:F,3,FALSE),B113="COTAÇÃO",VLOOKUP(C113,[12]COTAÇÃO!$B:$G,4,FALSE))</f>
        <v>H</v>
      </c>
      <c r="N113" s="92">
        <f t="shared" si="2692"/>
        <v>0.66</v>
      </c>
      <c r="O113" s="92">
        <f t="shared" si="2693"/>
        <v>3.11</v>
      </c>
      <c r="P113" s="93">
        <f t="shared" si="2366"/>
        <v>0</v>
      </c>
      <c r="Q113" s="97"/>
      <c r="R113" s="98">
        <f>R109*$I113</f>
        <v>0.66</v>
      </c>
      <c r="S113" s="93"/>
      <c r="T113" s="98">
        <f>T109*$I113</f>
        <v>0</v>
      </c>
      <c r="U113" s="93">
        <f t="shared" si="2694"/>
        <v>0</v>
      </c>
      <c r="V113" s="98">
        <f>V109*$I113</f>
        <v>0</v>
      </c>
      <c r="W113" s="93">
        <f t="shared" si="2695"/>
        <v>0</v>
      </c>
      <c r="X113" s="98">
        <f>X109*$I113</f>
        <v>0</v>
      </c>
      <c r="Y113" s="93">
        <f t="shared" si="2696"/>
        <v>0</v>
      </c>
      <c r="Z113" s="98">
        <f>Z109*$I113</f>
        <v>0</v>
      </c>
      <c r="AA113" s="93">
        <f t="shared" si="2697"/>
        <v>0</v>
      </c>
      <c r="AB113" s="98">
        <f>AB109*$I113</f>
        <v>0</v>
      </c>
      <c r="AC113" s="93">
        <f t="shared" si="2698"/>
        <v>0</v>
      </c>
      <c r="AD113" s="98">
        <f>AD109*$I113</f>
        <v>0</v>
      </c>
      <c r="AE113" s="93">
        <f t="shared" si="2699"/>
        <v>0</v>
      </c>
      <c r="AF113" s="98">
        <f>AF109*$I113</f>
        <v>0</v>
      </c>
      <c r="AG113" s="93">
        <f t="shared" si="2700"/>
        <v>0</v>
      </c>
      <c r="AH113" s="98">
        <f>AH109*$I113</f>
        <v>0</v>
      </c>
      <c r="AI113" s="93">
        <f t="shared" si="2701"/>
        <v>0</v>
      </c>
      <c r="AJ113" s="98">
        <f>AJ109*$I113</f>
        <v>0</v>
      </c>
      <c r="AK113" s="93">
        <f t="shared" si="2702"/>
        <v>0</v>
      </c>
      <c r="AL113" s="98">
        <f>AL109*$I113</f>
        <v>0</v>
      </c>
      <c r="AM113" s="93">
        <f t="shared" si="2703"/>
        <v>0</v>
      </c>
      <c r="AN113" s="98">
        <f>AN109*$I113</f>
        <v>0</v>
      </c>
      <c r="AO113" s="93">
        <f t="shared" si="2704"/>
        <v>0</v>
      </c>
      <c r="AP113" s="98">
        <f>AP109*$I113</f>
        <v>0</v>
      </c>
      <c r="AQ113" s="93">
        <f t="shared" si="2705"/>
        <v>0</v>
      </c>
      <c r="AR113" s="98">
        <f>AR109*$I113</f>
        <v>0</v>
      </c>
      <c r="AS113" s="93">
        <f t="shared" si="2706"/>
        <v>0</v>
      </c>
      <c r="AT113" s="98">
        <f>AT109*$I113</f>
        <v>0</v>
      </c>
      <c r="AU113" s="93">
        <f t="shared" si="2707"/>
        <v>0</v>
      </c>
      <c r="AV113" s="98">
        <f>AV109*$I113</f>
        <v>0</v>
      </c>
      <c r="AW113" s="93">
        <f t="shared" si="2708"/>
        <v>0</v>
      </c>
      <c r="AX113" s="98">
        <f>AX109*$I113</f>
        <v>0</v>
      </c>
      <c r="AY113" s="93">
        <f t="shared" si="2709"/>
        <v>0</v>
      </c>
      <c r="AZ113" s="98">
        <f>AZ109*$I113</f>
        <v>0</v>
      </c>
      <c r="BA113" s="93">
        <f t="shared" si="2710"/>
        <v>0</v>
      </c>
      <c r="BB113" s="98">
        <f>BB109*$I113</f>
        <v>0</v>
      </c>
      <c r="BC113" s="93">
        <f t="shared" si="2711"/>
        <v>0</v>
      </c>
      <c r="BD113" s="98">
        <f>BD109*$I113</f>
        <v>0</v>
      </c>
      <c r="BE113" s="93">
        <f t="shared" si="2712"/>
        <v>0</v>
      </c>
      <c r="BF113" s="98">
        <f>BF109*$I113</f>
        <v>0</v>
      </c>
      <c r="BG113" s="93">
        <f t="shared" si="2713"/>
        <v>0</v>
      </c>
      <c r="BH113" s="98">
        <f>BH109*$I113</f>
        <v>0</v>
      </c>
      <c r="BI113" s="93">
        <f t="shared" si="2714"/>
        <v>0</v>
      </c>
      <c r="BJ113" s="98">
        <f>BJ109*$I113</f>
        <v>0</v>
      </c>
      <c r="BK113" s="93">
        <f t="shared" si="2715"/>
        <v>0</v>
      </c>
      <c r="BL113" s="98">
        <f>BL109*$I113</f>
        <v>0</v>
      </c>
      <c r="BM113" s="93">
        <f t="shared" si="2716"/>
        <v>0</v>
      </c>
      <c r="BO113" s="47"/>
      <c r="BP113" s="47"/>
    </row>
    <row r="114" spans="1:68" s="96" customFormat="1" x14ac:dyDescent="0.25">
      <c r="A114" s="72"/>
      <c r="B114" s="72"/>
      <c r="C114" s="72"/>
      <c r="D114" s="72"/>
      <c r="E114" s="72"/>
      <c r="F114" s="72"/>
      <c r="G114" s="72"/>
      <c r="H114" s="82"/>
      <c r="I114" s="83"/>
      <c r="J114" s="76"/>
      <c r="K114" s="84" t="str">
        <f>CONCATENATE($K$99,".6")</f>
        <v>4.6</v>
      </c>
      <c r="L114" s="85" t="s">
        <v>80</v>
      </c>
      <c r="M114" s="86" t="s">
        <v>36</v>
      </c>
      <c r="N114" s="87">
        <f>R114+T114+V114+X114+Z114+AB114+AD114+AF114+AH114+AJ114++AL114+AN114+AP114+AR114+AT114+AV114+AX114+AZ114+BB114+BD114+BF114+BH114+BJ114+BL114</f>
        <v>33</v>
      </c>
      <c r="O114" s="87">
        <f>SUM(O115:O118)</f>
        <v>8.02</v>
      </c>
      <c r="P114" s="88">
        <f t="shared" si="2366"/>
        <v>264.66000000000003</v>
      </c>
      <c r="Q114" s="76"/>
      <c r="R114" s="94">
        <f>R103</f>
        <v>33</v>
      </c>
      <c r="S114" s="95">
        <f>ROUND(R114*$O114,2)</f>
        <v>264.66000000000003</v>
      </c>
      <c r="T114" s="94"/>
      <c r="U114" s="95">
        <f>ROUND(T114*$O114,2)</f>
        <v>0</v>
      </c>
      <c r="V114" s="94"/>
      <c r="W114" s="95">
        <f t="shared" ref="W114" si="2717">ROUND(V114*$O114,2)</f>
        <v>0</v>
      </c>
      <c r="X114" s="94"/>
      <c r="Y114" s="95">
        <f t="shared" ref="Y114" si="2718">ROUND(X114*$O114,2)</f>
        <v>0</v>
      </c>
      <c r="Z114" s="94"/>
      <c r="AA114" s="95">
        <f t="shared" ref="AA114" si="2719">ROUND(Z114*$O114,2)</f>
        <v>0</v>
      </c>
      <c r="AB114" s="94"/>
      <c r="AC114" s="95">
        <f t="shared" ref="AC114" si="2720">ROUND(AB114*$O114,2)</f>
        <v>0</v>
      </c>
      <c r="AD114" s="94"/>
      <c r="AE114" s="95">
        <f t="shared" ref="AE114" si="2721">ROUND(AD114*$O114,2)</f>
        <v>0</v>
      </c>
      <c r="AF114" s="94"/>
      <c r="AG114" s="95">
        <f t="shared" ref="AG114" si="2722">ROUND(AF114*$O114,2)</f>
        <v>0</v>
      </c>
      <c r="AH114" s="94"/>
      <c r="AI114" s="95">
        <f t="shared" ref="AI114" si="2723">ROUND(AH114*$O114,2)</f>
        <v>0</v>
      </c>
      <c r="AJ114" s="94"/>
      <c r="AK114" s="95">
        <f t="shared" ref="AK114" si="2724">ROUND(AJ114*$O114,2)</f>
        <v>0</v>
      </c>
      <c r="AL114" s="94"/>
      <c r="AM114" s="95">
        <f t="shared" ref="AM114" si="2725">ROUND(AL114*$O114,2)</f>
        <v>0</v>
      </c>
      <c r="AN114" s="94"/>
      <c r="AO114" s="95">
        <f t="shared" ref="AO114" si="2726">ROUND(AN114*$O114,2)</f>
        <v>0</v>
      </c>
      <c r="AP114" s="94"/>
      <c r="AQ114" s="95">
        <f t="shared" ref="AQ114" si="2727">ROUND(AP114*$O114,2)</f>
        <v>0</v>
      </c>
      <c r="AR114" s="94"/>
      <c r="AS114" s="95">
        <f t="shared" ref="AS114" si="2728">ROUND(AR114*$O114,2)</f>
        <v>0</v>
      </c>
      <c r="AT114" s="94"/>
      <c r="AU114" s="95">
        <f t="shared" ref="AU114" si="2729">ROUND(AT114*$O114,2)</f>
        <v>0</v>
      </c>
      <c r="AV114" s="94"/>
      <c r="AW114" s="95">
        <f t="shared" ref="AW114" si="2730">ROUND(AV114*$O114,2)</f>
        <v>0</v>
      </c>
      <c r="AX114" s="94"/>
      <c r="AY114" s="95">
        <f t="shared" ref="AY114" si="2731">ROUND(AX114*$O114,2)</f>
        <v>0</v>
      </c>
      <c r="AZ114" s="94"/>
      <c r="BA114" s="95">
        <f t="shared" ref="BA114" si="2732">ROUND(AZ114*$O114,2)</f>
        <v>0</v>
      </c>
      <c r="BB114" s="94"/>
      <c r="BC114" s="95">
        <f t="shared" ref="BC114" si="2733">ROUND(BB114*$O114,2)</f>
        <v>0</v>
      </c>
      <c r="BD114" s="94"/>
      <c r="BE114" s="95">
        <f t="shared" ref="BE114" si="2734">ROUND(BD114*$O114,2)</f>
        <v>0</v>
      </c>
      <c r="BF114" s="94"/>
      <c r="BG114" s="95">
        <f t="shared" ref="BG114" si="2735">ROUND(BF114*$O114,2)</f>
        <v>0</v>
      </c>
      <c r="BH114" s="94"/>
      <c r="BI114" s="95">
        <f t="shared" ref="BI114" si="2736">ROUND(BH114*$O114,2)</f>
        <v>0</v>
      </c>
      <c r="BJ114" s="94"/>
      <c r="BK114" s="95">
        <f t="shared" ref="BK114" si="2737">ROUND(BJ114*$O114,2)</f>
        <v>0</v>
      </c>
      <c r="BL114" s="94"/>
      <c r="BM114" s="95">
        <f t="shared" ref="BM114" si="2738">ROUND(BL114*$O114,2)</f>
        <v>0</v>
      </c>
      <c r="BO114" s="47"/>
    </row>
    <row r="115" spans="1:68" s="96" customFormat="1" x14ac:dyDescent="0.25">
      <c r="A115" s="89" t="s">
        <v>26</v>
      </c>
      <c r="B115" s="71" t="s">
        <v>28</v>
      </c>
      <c r="C115" s="71" t="s">
        <v>38</v>
      </c>
      <c r="D115" s="60" cm="1">
        <f t="array" ref="D115">_xlfn.IFS($B115="SAB_OSE_SET23",$A$440,$B115="SAB_EPSA_SET23",$A$442,$B115="SAB_INS_SET23",$A$444,$B115="SIU_INF_JUL23",$A$446,$B115="SIU_ED_JUL23",$A$447,$B115="DER_JUN23",$A$448,$B115="CDHU_AGO23",$A$449,$B115="SIN_SV_SET23",$A$450,$B115="SIN_INS_SET23",$A$451,$B115="COTAÇÃO",0)</f>
        <v>0</v>
      </c>
      <c r="E115" s="60" cm="1">
        <f t="array" ref="E115">_xlfn.IFS($B115="SAB_OSE_SET23",$A$441,$B115="SAB_EPSA_SET23",$A$443,$B115="SAB_INS_SET23",$A$445,$B115="SIU_INF_JUL23",0,$B115="SIU_ED_JUL23",0,$B115="DER_JUN23",0,$B115="CDHU_AGO23",0,$B115="SIN_SV_SET23",0,$B115="SIN_INS_SET23",0,$B115="COTAÇÃO",0)</f>
        <v>0</v>
      </c>
      <c r="F115" s="60" cm="1">
        <f t="array" ref="F115">_xlfn.IFS($B115="SAB_OSE_SET23",0,$B115="SAB_EPSA_SET23",0,AND($B115="SAB_INS_SET23",$A115="MAT")=TRUE,$A$454,AND($B115="SAB_INS_SET23",$A115&lt;&gt;"MAT")=TRUE,$A$453,AND($B115="SIU_INF_JUL23",$A115="MAT")=TRUE,$A$454,AND($B115="SIU_INF_JUL23",$A115&lt;&gt;"MAT")=TRUE,$A$453,AND($B115="SIU_ED_JUL23",$A115="MAT")=TRUE,$A$454,AND($B115="SIU_ED_JUL23",$A115&lt;&gt;"MAT")=TRUE,$A$453,$B115="DER_JUN23",0,$B115="CDHU_AGO23",0,AND($B115="SIN_SV_SET23",$A115="MAT")=TRUE,$A$454,AND($B115="SIN_SV_SET23",$A115&lt;&gt;"MAT")=TRUE,$A$453,AND($B115="SIN_INS_SET23",$A115="MAT")=TRUE,$A$454,AND($B115="SIN_INS_SET23",$A115&lt;&gt;"MAT")=TRUE,$A$453,AND($B115="COTAÇÃO",$A115="MAT")=TRUE,$A$454,AND($B115="COTAÇÃO",$A115&lt;&gt;"MAT")=TRUE,$A$453)</f>
        <v>0.28000000000000003</v>
      </c>
      <c r="G115" s="60" cm="1">
        <f t="array" ref="G115">_xlfn.IFS($B115="SAB_OSE_SET23",0,$B115="SAB_EPSA_SET23",0,AND($B115="SAB_INS_SET23",$A115="MO")=TRUE,$A$455,AND($B115="SAB_INS_SET23",$A115&lt;&gt;"MO")=TRUE,0,AND($B115="SIU_INF_JUL23",$A115="MO")=TRUE,$A$455,AND($B115="SIU_INF_JUL23",$A115&lt;&gt;"MO")=TRUE,0,AND($B115="SIU_ED_JUL23",$A115="MO")=TRUE,$A$455,AND($B115="SIU_ED_JUL23",$A115&lt;&gt;"MO")=TRUE,0,$B115="DER_JUN23",0,$B115="CDHU_AGO23",0,AND($B115="SIN_SV_SET23",$A115="MO")=TRUE,$A$455,AND($B115="SIN_SV_SET23",$A115&lt;&gt;"MO")=TRUE,0,AND($B115="SIN_INS_SET23",$A115="MO")=TRUE,$A$455,AND($B115="SIN_INS_SET23",$A115&lt;&gt;"MO")=TRUE,0,AND($B115="COTAÇÃO",$A115="MO")=TRUE,$A$455,AND($B115="COTAÇÃO",$A115&lt;&gt;"MO")=TRUE,0)</f>
        <v>1.72</v>
      </c>
      <c r="H115" s="61" cm="1">
        <f t="array" ref="H115">ROUND(_xlfn.IFS(B115="SAB_OSE_SET23",VLOOKUP(C115,[12]SAB_OSE_SET23!A:N,7,FALSE),B115="SAB_EPSA_SET23",VLOOKUP(C115,[12]SAB_EPSA_SET23!A:F,4,FALSE),B115="SAB_INS_SET23",VLOOKUP(C115,[12]SAB_INS_SET23!A:F,4,FALSE),B115="SIU_INF_JUL23",VLOOKUP(C115,[12]SIU_INF_JUL23!A:F,4,FALSE),B115="SIU_ED_JUL23",VLOOKUP(C115,[12]SIU_ED_JUL23!A:F,4,FALSE),B115="SIU_INS_JUL23",VLOOKUP(C115,[12]SIU_INS_JUL23!A:F,4,FALSE),B115="DER_JUN23",VLOOKUP(C115,[12]DER_JUN23!A:F,4,FALSE),B115="CDHU_AGO23",VLOOKUP(C115,[12]CDHU_AGO23!A:F,4,FALSE),B115="DNIT_SV_JUL23",VLOOKUP(C115,[12]DNIT_SV_JUL23!A:F,4,FALSE),B115="DNIT_MAT_JUL23",VLOOKUP(C115,[12]DNIT_MAT_JUL23!A:F,4,FALSE),B115="SIN_SV_SET23",VLOOKUP(C115,[12]SIN_SV_SET23!G:L,5,FALSE),B115="SIN_INS_SET23",VLOOKUP(C115,[12]SIN_INS_SET23!A:F,5,FALSE),B115="COTAÇÃO",VLOOKUP(C115,[12]COTAÇÃO!$B:$G,6,FALSE))*(1+F115)*(1+G115),2)</f>
        <v>76.209999999999994</v>
      </c>
      <c r="I115" s="90">
        <f>ROUND(8/400,2)</f>
        <v>0.02</v>
      </c>
      <c r="J115" s="76"/>
      <c r="K115" s="91"/>
      <c r="L115" s="64" t="str" cm="1">
        <f t="array" ref="L115">_xlfn.IFS(B115="SAB_OSE_SET23",VLOOKUP(C115,[12]SAB_OSE_SET23!A:N,5,FALSE),B115="SAB_EPSA_SET23",VLOOKUP(C115,[12]SAB_EPSA_SET23!A:F,2,FALSE),B115="SAB_INS_SET23",VLOOKUP(C115,[12]SAB_INS_SET23!A:F,2,FALSE),B115="SIU_INF_JUL23",VLOOKUP(C115,[12]SIU_INF_JUL23!A:F,2,FALSE),B115="SIU_ED_JUL23",VLOOKUP(C115,[12]SIU_ED_JUL23!A:F,2,FALSE),B115="SIU_INS_JUL23",VLOOKUP(C115,[12]SIU_INS_JUL23!A:F,2,FALSE),B115="DER_JUN23",VLOOKUP(C115,[12]DER_JUN23!A:F,2,FALSE),B115="CDHU_AGO23",VLOOKUP(C115,[12]CDHU_AGO23!A:F,2,FALSE),B115="DNIT_SV_JUL23",VLOOKUP(C115,[12]DNIT_SV_JUL23!A:F,2,FALSE),B115="DNIT_MAT_JUL23",VLOOKUP(C115,[12]DNIT_MAT_JUL23!A:F,2,FALSE),B115="SIN_SV_SET23",VLOOKUP(C115,[12]SIN_SV_SET23!G:L,2,FALSE),B115="SIN_INS_SET23",VLOOKUP(C115,[12]SIN_INS_SET23!A:F,2,FALSE),B115="COTAÇÃO",VLOOKUP(C115,[12]COTAÇÃO!$B:$G,3,FALSE))</f>
        <v>TÉCNICO ELETRICISTA</v>
      </c>
      <c r="M115" s="65" t="str" cm="1">
        <f t="array" ref="M115">_xlfn.IFS(B115="SAB_OSE_SET23",VLOOKUP(C115,[12]SAB_OSE_SET23!A:N,6,FALSE),B115="SAB_EPSA_SET23",VLOOKUP(C115,[12]SAB_EPSA_SET23!A:F,3,FALSE),B115="SAB_INS_SET23",VLOOKUP(C115,[12]SAB_INS_SET23!A:F,3,FALSE),B115="SIU_INF_JUL23",VLOOKUP(C115,[12]SIU_INF_JUL23!A:F,3,FALSE),B115="SIU_ED_JUL23",VLOOKUP(C115,[12]SIU_ED_JUL23!A:F,3,FALSE),B115="SIU_INS_JUL23",VLOOKUP(C115,[12]SIU_INS_JUL23!A:F,3,FALSE),B115="DER_JUN23",VLOOKUP(C115,[12]DER_JUN23!A:F,3,FALSE),B115="CDHU_AGO23",VLOOKUP(C115,[12]CDHU_AGO23!A:F,3,FALSE),B115="DNIT_SV_JUL23",VLOOKUP(C115,[12]DNIT_SV_JUL23!A:F,3,FALSE),B115="DNIT_MAT_JUL23",VLOOKUP(C115,[12]DNIT_MAT_JUL23!A:F,3,FALSE),B115="SIN_SV_SET23",VLOOKUP(C115,[12]SIN_SV_SET23!G:L,3,FALSE),B115="SIN_INS_SET23",VLOOKUP(C115,[12]SIN_INS_SET23!A:F,3,FALSE),B115="COTAÇÃO",VLOOKUP(C115,[12]COTAÇÃO!$B:$G,4,FALSE))</f>
        <v>H</v>
      </c>
      <c r="N115" s="92">
        <f t="shared" ref="N115:N118" si="2739">R115+T115+V115+X115+Z115+AB115+AD115+AF115+AH115+AJ115++AL115+AN115+AP115+AR115+AT115+AV115+AX115+AZ115+BB115+BD115+BF115+BH115+BJ115+BL115</f>
        <v>0.66</v>
      </c>
      <c r="O115" s="92">
        <f t="shared" ref="O115:O118" si="2740">ROUND(H115*I115,2)</f>
        <v>1.52</v>
      </c>
      <c r="P115" s="93">
        <f t="shared" si="2366"/>
        <v>0</v>
      </c>
      <c r="Q115" s="97"/>
      <c r="R115" s="98">
        <f>R114*$I115</f>
        <v>0.66</v>
      </c>
      <c r="S115" s="93"/>
      <c r="T115" s="98">
        <f t="shared" ref="T115" si="2741">T114*$I115</f>
        <v>0</v>
      </c>
      <c r="U115" s="93">
        <f t="shared" ref="U115:U118" si="2742">ROUND(T115*$H115,2)</f>
        <v>0</v>
      </c>
      <c r="V115" s="98">
        <f t="shared" ref="V115" si="2743">V114*$I115</f>
        <v>0</v>
      </c>
      <c r="W115" s="93">
        <f t="shared" ref="W115:W118" si="2744">ROUND(V115*$H115,2)</f>
        <v>0</v>
      </c>
      <c r="X115" s="98">
        <f t="shared" ref="X115" si="2745">X114*$I115</f>
        <v>0</v>
      </c>
      <c r="Y115" s="93">
        <f t="shared" ref="Y115:Y118" si="2746">ROUND(X115*$H115,2)</f>
        <v>0</v>
      </c>
      <c r="Z115" s="98">
        <f t="shared" ref="Z115" si="2747">Z114*$I115</f>
        <v>0</v>
      </c>
      <c r="AA115" s="93">
        <f t="shared" ref="AA115:AA118" si="2748">ROUND(Z115*$H115,2)</f>
        <v>0</v>
      </c>
      <c r="AB115" s="98">
        <f t="shared" ref="AB115" si="2749">AB114*$I115</f>
        <v>0</v>
      </c>
      <c r="AC115" s="93">
        <f t="shared" ref="AC115:AC118" si="2750">ROUND(AB115*$H115,2)</f>
        <v>0</v>
      </c>
      <c r="AD115" s="98">
        <f t="shared" ref="AD115" si="2751">AD114*$I115</f>
        <v>0</v>
      </c>
      <c r="AE115" s="93">
        <f t="shared" ref="AE115:AE118" si="2752">ROUND(AD115*$H115,2)</f>
        <v>0</v>
      </c>
      <c r="AF115" s="98">
        <f t="shared" ref="AF115" si="2753">AF114*$I115</f>
        <v>0</v>
      </c>
      <c r="AG115" s="93">
        <f t="shared" ref="AG115:AG118" si="2754">ROUND(AF115*$H115,2)</f>
        <v>0</v>
      </c>
      <c r="AH115" s="98">
        <f t="shared" ref="AH115" si="2755">AH114*$I115</f>
        <v>0</v>
      </c>
      <c r="AI115" s="93">
        <f t="shared" ref="AI115:AI118" si="2756">ROUND(AH115*$H115,2)</f>
        <v>0</v>
      </c>
      <c r="AJ115" s="98">
        <f t="shared" ref="AJ115" si="2757">AJ114*$I115</f>
        <v>0</v>
      </c>
      <c r="AK115" s="93">
        <f t="shared" ref="AK115:AK118" si="2758">ROUND(AJ115*$H115,2)</f>
        <v>0</v>
      </c>
      <c r="AL115" s="98">
        <f t="shared" ref="AL115" si="2759">AL114*$I115</f>
        <v>0</v>
      </c>
      <c r="AM115" s="93">
        <f t="shared" ref="AM115:AM118" si="2760">ROUND(AL115*$H115,2)</f>
        <v>0</v>
      </c>
      <c r="AN115" s="98">
        <f t="shared" ref="AN115" si="2761">AN114*$I115</f>
        <v>0</v>
      </c>
      <c r="AO115" s="93">
        <f t="shared" ref="AO115:AO118" si="2762">ROUND(AN115*$H115,2)</f>
        <v>0</v>
      </c>
      <c r="AP115" s="98">
        <f t="shared" ref="AP115" si="2763">AP114*$I115</f>
        <v>0</v>
      </c>
      <c r="AQ115" s="93">
        <f t="shared" ref="AQ115:AQ118" si="2764">ROUND(AP115*$H115,2)</f>
        <v>0</v>
      </c>
      <c r="AR115" s="98">
        <f t="shared" ref="AR115" si="2765">AR114*$I115</f>
        <v>0</v>
      </c>
      <c r="AS115" s="93">
        <f t="shared" ref="AS115:AS118" si="2766">ROUND(AR115*$H115,2)</f>
        <v>0</v>
      </c>
      <c r="AT115" s="98">
        <f t="shared" ref="AT115" si="2767">AT114*$I115</f>
        <v>0</v>
      </c>
      <c r="AU115" s="93">
        <f t="shared" ref="AU115:AU118" si="2768">ROUND(AT115*$H115,2)</f>
        <v>0</v>
      </c>
      <c r="AV115" s="98">
        <f t="shared" ref="AV115" si="2769">AV114*$I115</f>
        <v>0</v>
      </c>
      <c r="AW115" s="93">
        <f t="shared" ref="AW115:AW118" si="2770">ROUND(AV115*$H115,2)</f>
        <v>0</v>
      </c>
      <c r="AX115" s="98">
        <f t="shared" ref="AX115" si="2771">AX114*$I115</f>
        <v>0</v>
      </c>
      <c r="AY115" s="93">
        <f t="shared" ref="AY115:AY118" si="2772">ROUND(AX115*$H115,2)</f>
        <v>0</v>
      </c>
      <c r="AZ115" s="98">
        <f t="shared" ref="AZ115" si="2773">AZ114*$I115</f>
        <v>0</v>
      </c>
      <c r="BA115" s="93">
        <f t="shared" ref="BA115:BA118" si="2774">ROUND(AZ115*$H115,2)</f>
        <v>0</v>
      </c>
      <c r="BB115" s="98">
        <f t="shared" ref="BB115" si="2775">BB114*$I115</f>
        <v>0</v>
      </c>
      <c r="BC115" s="93">
        <f t="shared" ref="BC115:BC118" si="2776">ROUND(BB115*$H115,2)</f>
        <v>0</v>
      </c>
      <c r="BD115" s="98">
        <f t="shared" ref="BD115" si="2777">BD114*$I115</f>
        <v>0</v>
      </c>
      <c r="BE115" s="93">
        <f t="shared" ref="BE115:BE118" si="2778">ROUND(BD115*$H115,2)</f>
        <v>0</v>
      </c>
      <c r="BF115" s="98">
        <f t="shared" ref="BF115" si="2779">BF114*$I115</f>
        <v>0</v>
      </c>
      <c r="BG115" s="93">
        <f t="shared" ref="BG115:BG118" si="2780">ROUND(BF115*$H115,2)</f>
        <v>0</v>
      </c>
      <c r="BH115" s="98">
        <f t="shared" ref="BH115" si="2781">BH114*$I115</f>
        <v>0</v>
      </c>
      <c r="BI115" s="93">
        <f t="shared" ref="BI115:BI118" si="2782">ROUND(BH115*$H115,2)</f>
        <v>0</v>
      </c>
      <c r="BJ115" s="98">
        <f t="shared" ref="BJ115" si="2783">BJ114*$I115</f>
        <v>0</v>
      </c>
      <c r="BK115" s="93">
        <f t="shared" ref="BK115:BK118" si="2784">ROUND(BJ115*$H115,2)</f>
        <v>0</v>
      </c>
      <c r="BL115" s="98">
        <f t="shared" ref="BL115" si="2785">BL114*$I115</f>
        <v>0</v>
      </c>
      <c r="BM115" s="93">
        <f t="shared" ref="BM115:BM118" si="2786">ROUND(BL115*$H115,2)</f>
        <v>0</v>
      </c>
      <c r="BO115" s="47"/>
      <c r="BP115" s="47"/>
    </row>
    <row r="116" spans="1:68" s="96" customFormat="1" x14ac:dyDescent="0.25">
      <c r="A116" s="89" t="s">
        <v>26</v>
      </c>
      <c r="B116" s="71" t="s">
        <v>28</v>
      </c>
      <c r="C116" s="71" t="s">
        <v>54</v>
      </c>
      <c r="D116" s="60" cm="1">
        <f t="array" ref="D116">_xlfn.IFS($B116="SAB_OSE_SET23",$A$440,$B116="SAB_EPSA_SET23",$A$442,$B116="SAB_INS_SET23",$A$444,$B116="SIU_INF_JUL23",$A$446,$B116="SIU_ED_JUL23",$A$447,$B116="DER_JUN23",$A$448,$B116="CDHU_AGO23",$A$449,$B116="SIN_SV_SET23",$A$450,$B116="SIN_INS_SET23",$A$451,$B116="COTAÇÃO",0)</f>
        <v>0</v>
      </c>
      <c r="E116" s="60" cm="1">
        <f t="array" ref="E116">_xlfn.IFS($B116="SAB_OSE_SET23",$A$441,$B116="SAB_EPSA_SET23",$A$443,$B116="SAB_INS_SET23",$A$445,$B116="SIU_INF_JUL23",0,$B116="SIU_ED_JUL23",0,$B116="DER_JUN23",0,$B116="CDHU_AGO23",0,$B116="SIN_SV_SET23",0,$B116="SIN_INS_SET23",0,$B116="COTAÇÃO",0)</f>
        <v>0</v>
      </c>
      <c r="F116" s="60" cm="1">
        <f t="array" ref="F116">_xlfn.IFS($B116="SAB_OSE_SET23",0,$B116="SAB_EPSA_SET23",0,AND($B116="SAB_INS_SET23",$A116="MAT")=TRUE,$A$454,AND($B116="SAB_INS_SET23",$A116&lt;&gt;"MAT")=TRUE,$A$453,AND($B116="SIU_INF_JUL23",$A116="MAT")=TRUE,$A$454,AND($B116="SIU_INF_JUL23",$A116&lt;&gt;"MAT")=TRUE,$A$453,AND($B116="SIU_ED_JUL23",$A116="MAT")=TRUE,$A$454,AND($B116="SIU_ED_JUL23",$A116&lt;&gt;"MAT")=TRUE,$A$453,$B116="DER_JUN23",0,$B116="CDHU_AGO23",0,AND($B116="SIN_SV_SET23",$A116="MAT")=TRUE,$A$454,AND($B116="SIN_SV_SET23",$A116&lt;&gt;"MAT")=TRUE,$A$453,AND($B116="SIN_INS_SET23",$A116="MAT")=TRUE,$A$454,AND($B116="SIN_INS_SET23",$A116&lt;&gt;"MAT")=TRUE,$A$453,AND($B116="COTAÇÃO",$A116="MAT")=TRUE,$A$454,AND($B116="COTAÇÃO",$A116&lt;&gt;"MAT")=TRUE,$A$453)</f>
        <v>0.28000000000000003</v>
      </c>
      <c r="G116" s="60" cm="1">
        <f t="array" ref="G116">_xlfn.IFS($B116="SAB_OSE_SET23",0,$B116="SAB_EPSA_SET23",0,AND($B116="SAB_INS_SET23",$A116="MO")=TRUE,$A$455,AND($B116="SAB_INS_SET23",$A116&lt;&gt;"MO")=TRUE,0,AND($B116="SIU_INF_JUL23",$A116="MO")=TRUE,$A$455,AND($B116="SIU_INF_JUL23",$A116&lt;&gt;"MO")=TRUE,0,AND($B116="SIU_ED_JUL23",$A116="MO")=TRUE,$A$455,AND($B116="SIU_ED_JUL23",$A116&lt;&gt;"MO")=TRUE,0,$B116="DER_JUN23",0,$B116="CDHU_AGO23",0,AND($B116="SIN_SV_SET23",$A116="MO")=TRUE,$A$455,AND($B116="SIN_SV_SET23",$A116&lt;&gt;"MO")=TRUE,0,AND($B116="SIN_INS_SET23",$A116="MO")=TRUE,$A$455,AND($B116="SIN_INS_SET23",$A116&lt;&gt;"MO")=TRUE,0,AND($B116="COTAÇÃO",$A116="MO")=TRUE,$A$455,AND($B116="COTAÇÃO",$A116&lt;&gt;"MO")=TRUE,0)</f>
        <v>1.72</v>
      </c>
      <c r="H116" s="61" cm="1">
        <f t="array" ref="H116">ROUND(_xlfn.IFS(B116="SAB_OSE_SET23",VLOOKUP(C116,[12]SAB_OSE_SET23!A:N,7,FALSE),B116="SAB_EPSA_SET23",VLOOKUP(C116,[12]SAB_EPSA_SET23!A:F,4,FALSE),B116="SAB_INS_SET23",VLOOKUP(C116,[12]SAB_INS_SET23!A:F,4,FALSE),B116="SIU_INF_JUL23",VLOOKUP(C116,[12]SIU_INF_JUL23!A:F,4,FALSE),B116="SIU_ED_JUL23",VLOOKUP(C116,[12]SIU_ED_JUL23!A:F,4,FALSE),B116="SIU_INS_JUL23",VLOOKUP(C116,[12]SIU_INS_JUL23!A:F,4,FALSE),B116="DER_JUN23",VLOOKUP(C116,[12]DER_JUN23!A:F,4,FALSE),B116="CDHU_AGO23",VLOOKUP(C116,[12]CDHU_AGO23!A:F,4,FALSE),B116="DNIT_SV_JUL23",VLOOKUP(C116,[12]DNIT_SV_JUL23!A:F,4,FALSE),B116="DNIT_MAT_JUL23",VLOOKUP(C116,[12]DNIT_MAT_JUL23!A:F,4,FALSE),B116="SIN_SV_SET23",VLOOKUP(C116,[12]SIN_SV_SET23!G:L,5,FALSE),B116="SIN_INS_SET23",VLOOKUP(C116,[12]SIN_INS_SET23!A:F,5,FALSE),B116="COTAÇÃO",VLOOKUP(C116,[12]COTAÇÃO!$B:$G,6,FALSE))*(1+F116)*(1+G116),2)</f>
        <v>37.15</v>
      </c>
      <c r="I116" s="90">
        <f>ROUND(8/400*4,2)</f>
        <v>0.08</v>
      </c>
      <c r="J116" s="76"/>
      <c r="K116" s="91"/>
      <c r="L116" s="64" t="str" cm="1">
        <f t="array" ref="L116">_xlfn.IFS(B116="SAB_OSE_SET23",VLOOKUP(C116,[12]SAB_OSE_SET23!A:N,5,FALSE),B116="SAB_EPSA_SET23",VLOOKUP(C116,[12]SAB_EPSA_SET23!A:F,2,FALSE),B116="SAB_INS_SET23",VLOOKUP(C116,[12]SAB_INS_SET23!A:F,2,FALSE),B116="SIU_INF_JUL23",VLOOKUP(C116,[12]SIU_INF_JUL23!A:F,2,FALSE),B116="SIU_ED_JUL23",VLOOKUP(C116,[12]SIU_ED_JUL23!A:F,2,FALSE),B116="SIU_INS_JUL23",VLOOKUP(C116,[12]SIU_INS_JUL23!A:F,2,FALSE),B116="DER_JUN23",VLOOKUP(C116,[12]DER_JUN23!A:F,2,FALSE),B116="CDHU_AGO23",VLOOKUP(C116,[12]CDHU_AGO23!A:F,2,FALSE),B116="DNIT_SV_JUL23",VLOOKUP(C116,[12]DNIT_SV_JUL23!A:F,2,FALSE),B116="DNIT_MAT_JUL23",VLOOKUP(C116,[12]DNIT_MAT_JUL23!A:F,2,FALSE),B116="SIN_SV_SET23",VLOOKUP(C116,[12]SIN_SV_SET23!G:L,2,FALSE),B116="SIN_INS_SET23",VLOOKUP(C116,[12]SIN_INS_SET23!A:F,2,FALSE),B116="COTAÇÃO",VLOOKUP(C116,[12]COTAÇÃO!$B:$G,3,FALSE))</f>
        <v>PEDREIRO</v>
      </c>
      <c r="M116" s="65" t="str" cm="1">
        <f t="array" ref="M116">_xlfn.IFS(B116="SAB_OSE_SET23",VLOOKUP(C116,[12]SAB_OSE_SET23!A:N,6,FALSE),B116="SAB_EPSA_SET23",VLOOKUP(C116,[12]SAB_EPSA_SET23!A:F,3,FALSE),B116="SAB_INS_SET23",VLOOKUP(C116,[12]SAB_INS_SET23!A:F,3,FALSE),B116="SIU_INF_JUL23",VLOOKUP(C116,[12]SIU_INF_JUL23!A:F,3,FALSE),B116="SIU_ED_JUL23",VLOOKUP(C116,[12]SIU_ED_JUL23!A:F,3,FALSE),B116="SIU_INS_JUL23",VLOOKUP(C116,[12]SIU_INS_JUL23!A:F,3,FALSE),B116="DER_JUN23",VLOOKUP(C116,[12]DER_JUN23!A:F,3,FALSE),B116="CDHU_AGO23",VLOOKUP(C116,[12]CDHU_AGO23!A:F,3,FALSE),B116="DNIT_SV_JUL23",VLOOKUP(C116,[12]DNIT_SV_JUL23!A:F,3,FALSE),B116="DNIT_MAT_JUL23",VLOOKUP(C116,[12]DNIT_MAT_JUL23!A:F,3,FALSE),B116="SIN_SV_SET23",VLOOKUP(C116,[12]SIN_SV_SET23!G:L,3,FALSE),B116="SIN_INS_SET23",VLOOKUP(C116,[12]SIN_INS_SET23!A:F,3,FALSE),B116="COTAÇÃO",VLOOKUP(C116,[12]COTAÇÃO!$B:$G,4,FALSE))</f>
        <v>H</v>
      </c>
      <c r="N116" s="92">
        <f t="shared" si="2739"/>
        <v>2.64</v>
      </c>
      <c r="O116" s="92">
        <f t="shared" si="2740"/>
        <v>2.97</v>
      </c>
      <c r="P116" s="93">
        <f t="shared" si="2366"/>
        <v>0</v>
      </c>
      <c r="Q116" s="97"/>
      <c r="R116" s="98">
        <f>R114*$I116</f>
        <v>2.64</v>
      </c>
      <c r="S116" s="93"/>
      <c r="T116" s="98">
        <f t="shared" ref="T116" si="2787">T114*$I116</f>
        <v>0</v>
      </c>
      <c r="U116" s="93">
        <f t="shared" si="2742"/>
        <v>0</v>
      </c>
      <c r="V116" s="98">
        <f t="shared" ref="V116" si="2788">V114*$I116</f>
        <v>0</v>
      </c>
      <c r="W116" s="93">
        <f t="shared" si="2744"/>
        <v>0</v>
      </c>
      <c r="X116" s="98">
        <f t="shared" ref="X116" si="2789">X114*$I116</f>
        <v>0</v>
      </c>
      <c r="Y116" s="93">
        <f t="shared" si="2746"/>
        <v>0</v>
      </c>
      <c r="Z116" s="98">
        <f t="shared" ref="Z116" si="2790">Z114*$I116</f>
        <v>0</v>
      </c>
      <c r="AA116" s="93">
        <f t="shared" si="2748"/>
        <v>0</v>
      </c>
      <c r="AB116" s="98">
        <f t="shared" ref="AB116" si="2791">AB114*$I116</f>
        <v>0</v>
      </c>
      <c r="AC116" s="93">
        <f t="shared" si="2750"/>
        <v>0</v>
      </c>
      <c r="AD116" s="98">
        <f t="shared" ref="AD116" si="2792">AD114*$I116</f>
        <v>0</v>
      </c>
      <c r="AE116" s="93">
        <f t="shared" si="2752"/>
        <v>0</v>
      </c>
      <c r="AF116" s="98">
        <f t="shared" ref="AF116" si="2793">AF114*$I116</f>
        <v>0</v>
      </c>
      <c r="AG116" s="93">
        <f t="shared" si="2754"/>
        <v>0</v>
      </c>
      <c r="AH116" s="98">
        <f t="shared" ref="AH116" si="2794">AH114*$I116</f>
        <v>0</v>
      </c>
      <c r="AI116" s="93">
        <f t="shared" si="2756"/>
        <v>0</v>
      </c>
      <c r="AJ116" s="98">
        <f t="shared" ref="AJ116" si="2795">AJ114*$I116</f>
        <v>0</v>
      </c>
      <c r="AK116" s="93">
        <f t="shared" si="2758"/>
        <v>0</v>
      </c>
      <c r="AL116" s="98">
        <f t="shared" ref="AL116" si="2796">AL114*$I116</f>
        <v>0</v>
      </c>
      <c r="AM116" s="93">
        <f t="shared" si="2760"/>
        <v>0</v>
      </c>
      <c r="AN116" s="98">
        <f t="shared" ref="AN116" si="2797">AN114*$I116</f>
        <v>0</v>
      </c>
      <c r="AO116" s="93">
        <f t="shared" si="2762"/>
        <v>0</v>
      </c>
      <c r="AP116" s="98">
        <f t="shared" ref="AP116" si="2798">AP114*$I116</f>
        <v>0</v>
      </c>
      <c r="AQ116" s="93">
        <f t="shared" si="2764"/>
        <v>0</v>
      </c>
      <c r="AR116" s="98">
        <f t="shared" ref="AR116" si="2799">AR114*$I116</f>
        <v>0</v>
      </c>
      <c r="AS116" s="93">
        <f t="shared" si="2766"/>
        <v>0</v>
      </c>
      <c r="AT116" s="98">
        <f t="shared" ref="AT116" si="2800">AT114*$I116</f>
        <v>0</v>
      </c>
      <c r="AU116" s="93">
        <f t="shared" si="2768"/>
        <v>0</v>
      </c>
      <c r="AV116" s="98">
        <f t="shared" ref="AV116" si="2801">AV114*$I116</f>
        <v>0</v>
      </c>
      <c r="AW116" s="93">
        <f t="shared" si="2770"/>
        <v>0</v>
      </c>
      <c r="AX116" s="98">
        <f t="shared" ref="AX116" si="2802">AX114*$I116</f>
        <v>0</v>
      </c>
      <c r="AY116" s="93">
        <f t="shared" si="2772"/>
        <v>0</v>
      </c>
      <c r="AZ116" s="98">
        <f t="shared" ref="AZ116" si="2803">AZ114*$I116</f>
        <v>0</v>
      </c>
      <c r="BA116" s="93">
        <f t="shared" si="2774"/>
        <v>0</v>
      </c>
      <c r="BB116" s="98">
        <f t="shared" ref="BB116" si="2804">BB114*$I116</f>
        <v>0</v>
      </c>
      <c r="BC116" s="93">
        <f t="shared" si="2776"/>
        <v>0</v>
      </c>
      <c r="BD116" s="98">
        <f t="shared" ref="BD116" si="2805">BD114*$I116</f>
        <v>0</v>
      </c>
      <c r="BE116" s="93">
        <f t="shared" si="2778"/>
        <v>0</v>
      </c>
      <c r="BF116" s="98">
        <f t="shared" ref="BF116" si="2806">BF114*$I116</f>
        <v>0</v>
      </c>
      <c r="BG116" s="93">
        <f t="shared" si="2780"/>
        <v>0</v>
      </c>
      <c r="BH116" s="98">
        <f t="shared" ref="BH116" si="2807">BH114*$I116</f>
        <v>0</v>
      </c>
      <c r="BI116" s="93">
        <f t="shared" si="2782"/>
        <v>0</v>
      </c>
      <c r="BJ116" s="98">
        <f t="shared" ref="BJ116" si="2808">BJ114*$I116</f>
        <v>0</v>
      </c>
      <c r="BK116" s="93">
        <f t="shared" si="2784"/>
        <v>0</v>
      </c>
      <c r="BL116" s="98">
        <f t="shared" ref="BL116" si="2809">BL114*$I116</f>
        <v>0</v>
      </c>
      <c r="BM116" s="93">
        <f t="shared" si="2786"/>
        <v>0</v>
      </c>
      <c r="BO116" s="47"/>
      <c r="BP116" s="47"/>
    </row>
    <row r="117" spans="1:68" s="96" customFormat="1" x14ac:dyDescent="0.25">
      <c r="A117" s="89" t="s">
        <v>26</v>
      </c>
      <c r="B117" s="71" t="s">
        <v>28</v>
      </c>
      <c r="C117" s="71" t="s">
        <v>53</v>
      </c>
      <c r="D117" s="60" cm="1">
        <f t="array" ref="D117">_xlfn.IFS($B117="SAB_OSE_SET23",$A$440,$B117="SAB_EPSA_SET23",$A$442,$B117="SAB_INS_SET23",$A$444,$B117="SIU_INF_JUL23",$A$446,$B117="SIU_ED_JUL23",$A$447,$B117="DER_JUN23",$A$448,$B117="CDHU_AGO23",$A$449,$B117="SIN_SV_SET23",$A$450,$B117="SIN_INS_SET23",$A$451,$B117="COTAÇÃO",0)</f>
        <v>0</v>
      </c>
      <c r="E117" s="60" cm="1">
        <f t="array" ref="E117">_xlfn.IFS($B117="SAB_OSE_SET23",$A$441,$B117="SAB_EPSA_SET23",$A$443,$B117="SAB_INS_SET23",$A$445,$B117="SIU_INF_JUL23",0,$B117="SIU_ED_JUL23",0,$B117="DER_JUN23",0,$B117="CDHU_AGO23",0,$B117="SIN_SV_SET23",0,$B117="SIN_INS_SET23",0,$B117="COTAÇÃO",0)</f>
        <v>0</v>
      </c>
      <c r="F117" s="60" cm="1">
        <f t="array" ref="F117">_xlfn.IFS($B117="SAB_OSE_SET23",0,$B117="SAB_EPSA_SET23",0,AND($B117="SAB_INS_SET23",$A117="MAT")=TRUE,$A$454,AND($B117="SAB_INS_SET23",$A117&lt;&gt;"MAT")=TRUE,$A$453,AND($B117="SIU_INF_JUL23",$A117="MAT")=TRUE,$A$454,AND($B117="SIU_INF_JUL23",$A117&lt;&gt;"MAT")=TRUE,$A$453,AND($B117="SIU_ED_JUL23",$A117="MAT")=TRUE,$A$454,AND($B117="SIU_ED_JUL23",$A117&lt;&gt;"MAT")=TRUE,$A$453,$B117="DER_JUN23",0,$B117="CDHU_AGO23",0,AND($B117="SIN_SV_SET23",$A117="MAT")=TRUE,$A$454,AND($B117="SIN_SV_SET23",$A117&lt;&gt;"MAT")=TRUE,$A$453,AND($B117="SIN_INS_SET23",$A117="MAT")=TRUE,$A$454,AND($B117="SIN_INS_SET23",$A117&lt;&gt;"MAT")=TRUE,$A$453,AND($B117="COTAÇÃO",$A117="MAT")=TRUE,$A$454,AND($B117="COTAÇÃO",$A117&lt;&gt;"MAT")=TRUE,$A$453)</f>
        <v>0.28000000000000003</v>
      </c>
      <c r="G117" s="60" cm="1">
        <f t="array" ref="G117">_xlfn.IFS($B117="SAB_OSE_SET23",0,$B117="SAB_EPSA_SET23",0,AND($B117="SAB_INS_SET23",$A117="MO")=TRUE,$A$455,AND($B117="SAB_INS_SET23",$A117&lt;&gt;"MO")=TRUE,0,AND($B117="SIU_INF_JUL23",$A117="MO")=TRUE,$A$455,AND($B117="SIU_INF_JUL23",$A117&lt;&gt;"MO")=TRUE,0,AND($B117="SIU_ED_JUL23",$A117="MO")=TRUE,$A$455,AND($B117="SIU_ED_JUL23",$A117&lt;&gt;"MO")=TRUE,0,$B117="DER_JUN23",0,$B117="CDHU_AGO23",0,AND($B117="SIN_SV_SET23",$A117="MO")=TRUE,$A$455,AND($B117="SIN_SV_SET23",$A117&lt;&gt;"MO")=TRUE,0,AND($B117="SIN_INS_SET23",$A117="MO")=TRUE,$A$455,AND($B117="SIN_INS_SET23",$A117&lt;&gt;"MO")=TRUE,0,AND($B117="COTAÇÃO",$A117="MO")=TRUE,$A$455,AND($B117="COTAÇÃO",$A117&lt;&gt;"MO")=TRUE,0)</f>
        <v>1.72</v>
      </c>
      <c r="H117" s="61" cm="1">
        <f t="array" ref="H117">ROUND(_xlfn.IFS(B117="SAB_OSE_SET23",VLOOKUP(C117,[12]SAB_OSE_SET23!A:N,7,FALSE),B117="SAB_EPSA_SET23",VLOOKUP(C117,[12]SAB_EPSA_SET23!A:F,4,FALSE),B117="SAB_INS_SET23",VLOOKUP(C117,[12]SAB_INS_SET23!A:F,4,FALSE),B117="SIU_INF_JUL23",VLOOKUP(C117,[12]SIU_INF_JUL23!A:F,4,FALSE),B117="SIU_ED_JUL23",VLOOKUP(C117,[12]SIU_ED_JUL23!A:F,4,FALSE),B117="SIU_INS_JUL23",VLOOKUP(C117,[12]SIU_INS_JUL23!A:F,4,FALSE),B117="DER_JUN23",VLOOKUP(C117,[12]DER_JUN23!A:F,4,FALSE),B117="CDHU_AGO23",VLOOKUP(C117,[12]CDHU_AGO23!A:F,4,FALSE),B117="DNIT_SV_JUL23",VLOOKUP(C117,[12]DNIT_SV_JUL23!A:F,4,FALSE),B117="DNIT_MAT_JUL23",VLOOKUP(C117,[12]DNIT_MAT_JUL23!A:F,4,FALSE),B117="SIN_SV_SET23",VLOOKUP(C117,[12]SIN_SV_SET23!G:L,5,FALSE),B117="SIN_INS_SET23",VLOOKUP(C117,[12]SIN_INS_SET23!A:F,5,FALSE),B117="COTAÇÃO",VLOOKUP(C117,[12]COTAÇÃO!$B:$G,6,FALSE))*(1+F117)*(1+G117),2)</f>
        <v>42.02</v>
      </c>
      <c r="I117" s="90">
        <v>0.01</v>
      </c>
      <c r="J117" s="76"/>
      <c r="K117" s="91"/>
      <c r="L117" s="64" t="str" cm="1">
        <f t="array" ref="L117">_xlfn.IFS(B117="SAB_OSE_SET23",VLOOKUP(C117,[12]SAB_OSE_SET23!A:N,5,FALSE),B117="SAB_EPSA_SET23",VLOOKUP(C117,[12]SAB_EPSA_SET23!A:F,2,FALSE),B117="SAB_INS_SET23",VLOOKUP(C117,[12]SAB_INS_SET23!A:F,2,FALSE),B117="SIU_INF_JUL23",VLOOKUP(C117,[12]SIU_INF_JUL23!A:F,2,FALSE),B117="SIU_ED_JUL23",VLOOKUP(C117,[12]SIU_ED_JUL23!A:F,2,FALSE),B117="SIU_INS_JUL23",VLOOKUP(C117,[12]SIU_INS_JUL23!A:F,2,FALSE),B117="DER_JUN23",VLOOKUP(C117,[12]DER_JUN23!A:F,2,FALSE),B117="CDHU_AGO23",VLOOKUP(C117,[12]CDHU_AGO23!A:F,2,FALSE),B117="DNIT_SV_JUL23",VLOOKUP(C117,[12]DNIT_SV_JUL23!A:F,2,FALSE),B117="DNIT_MAT_JUL23",VLOOKUP(C117,[12]DNIT_MAT_JUL23!A:F,2,FALSE),B117="SIN_SV_SET23",VLOOKUP(C117,[12]SIN_SV_SET23!G:L,2,FALSE),B117="SIN_INS_SET23",VLOOKUP(C117,[12]SIN_INS_SET23!A:F,2,FALSE),B117="COTAÇÃO",VLOOKUP(C117,[12]COTAÇÃO!$B:$G,3,FALSE))</f>
        <v>MOTORISTA</v>
      </c>
      <c r="M117" s="65" t="str" cm="1">
        <f t="array" ref="M117">_xlfn.IFS(B117="SAB_OSE_SET23",VLOOKUP(C117,[12]SAB_OSE_SET23!A:N,6,FALSE),B117="SAB_EPSA_SET23",VLOOKUP(C117,[12]SAB_EPSA_SET23!A:F,3,FALSE),B117="SAB_INS_SET23",VLOOKUP(C117,[12]SAB_INS_SET23!A:F,3,FALSE),B117="SIU_INF_JUL23",VLOOKUP(C117,[12]SIU_INF_JUL23!A:F,3,FALSE),B117="SIU_ED_JUL23",VLOOKUP(C117,[12]SIU_ED_JUL23!A:F,3,FALSE),B117="SIU_INS_JUL23",VLOOKUP(C117,[12]SIU_INS_JUL23!A:F,3,FALSE),B117="DER_JUN23",VLOOKUP(C117,[12]DER_JUN23!A:F,3,FALSE),B117="CDHU_AGO23",VLOOKUP(C117,[12]CDHU_AGO23!A:F,3,FALSE),B117="DNIT_SV_JUL23",VLOOKUP(C117,[12]DNIT_SV_JUL23!A:F,3,FALSE),B117="DNIT_MAT_JUL23",VLOOKUP(C117,[12]DNIT_MAT_JUL23!A:F,3,FALSE),B117="SIN_SV_SET23",VLOOKUP(C117,[12]SIN_SV_SET23!G:L,3,FALSE),B117="SIN_INS_SET23",VLOOKUP(C117,[12]SIN_INS_SET23!A:F,3,FALSE),B117="COTAÇÃO",VLOOKUP(C117,[12]COTAÇÃO!$B:$G,4,FALSE))</f>
        <v>H</v>
      </c>
      <c r="N117" s="92">
        <f t="shared" si="2739"/>
        <v>0.33</v>
      </c>
      <c r="O117" s="92">
        <f t="shared" si="2740"/>
        <v>0.42</v>
      </c>
      <c r="P117" s="93">
        <f t="shared" si="2366"/>
        <v>0</v>
      </c>
      <c r="Q117" s="97"/>
      <c r="R117" s="98">
        <f>R114*$I117</f>
        <v>0.33</v>
      </c>
      <c r="S117" s="93"/>
      <c r="T117" s="98">
        <f t="shared" ref="T117" si="2810">T114*$I117</f>
        <v>0</v>
      </c>
      <c r="U117" s="93">
        <f t="shared" si="2742"/>
        <v>0</v>
      </c>
      <c r="V117" s="98">
        <f t="shared" ref="V117" si="2811">V114*$I117</f>
        <v>0</v>
      </c>
      <c r="W117" s="93">
        <f t="shared" si="2744"/>
        <v>0</v>
      </c>
      <c r="X117" s="98">
        <f t="shared" ref="X117" si="2812">X114*$I117</f>
        <v>0</v>
      </c>
      <c r="Y117" s="93">
        <f t="shared" si="2746"/>
        <v>0</v>
      </c>
      <c r="Z117" s="98">
        <f t="shared" ref="Z117" si="2813">Z114*$I117</f>
        <v>0</v>
      </c>
      <c r="AA117" s="93">
        <f t="shared" si="2748"/>
        <v>0</v>
      </c>
      <c r="AB117" s="98">
        <f t="shared" ref="AB117" si="2814">AB114*$I117</f>
        <v>0</v>
      </c>
      <c r="AC117" s="93">
        <f t="shared" si="2750"/>
        <v>0</v>
      </c>
      <c r="AD117" s="98">
        <f t="shared" ref="AD117" si="2815">AD114*$I117</f>
        <v>0</v>
      </c>
      <c r="AE117" s="93">
        <f t="shared" si="2752"/>
        <v>0</v>
      </c>
      <c r="AF117" s="98">
        <f t="shared" ref="AF117" si="2816">AF114*$I117</f>
        <v>0</v>
      </c>
      <c r="AG117" s="93">
        <f t="shared" si="2754"/>
        <v>0</v>
      </c>
      <c r="AH117" s="98">
        <f t="shared" ref="AH117" si="2817">AH114*$I117</f>
        <v>0</v>
      </c>
      <c r="AI117" s="93">
        <f t="shared" si="2756"/>
        <v>0</v>
      </c>
      <c r="AJ117" s="98">
        <f t="shared" ref="AJ117" si="2818">AJ114*$I117</f>
        <v>0</v>
      </c>
      <c r="AK117" s="93">
        <f t="shared" si="2758"/>
        <v>0</v>
      </c>
      <c r="AL117" s="98">
        <f t="shared" ref="AL117" si="2819">AL114*$I117</f>
        <v>0</v>
      </c>
      <c r="AM117" s="93">
        <f t="shared" si="2760"/>
        <v>0</v>
      </c>
      <c r="AN117" s="98">
        <f t="shared" ref="AN117" si="2820">AN114*$I117</f>
        <v>0</v>
      </c>
      <c r="AO117" s="93">
        <f t="shared" si="2762"/>
        <v>0</v>
      </c>
      <c r="AP117" s="98">
        <f t="shared" ref="AP117" si="2821">AP114*$I117</f>
        <v>0</v>
      </c>
      <c r="AQ117" s="93">
        <f t="shared" si="2764"/>
        <v>0</v>
      </c>
      <c r="AR117" s="98">
        <f t="shared" ref="AR117" si="2822">AR114*$I117</f>
        <v>0</v>
      </c>
      <c r="AS117" s="93">
        <f t="shared" si="2766"/>
        <v>0</v>
      </c>
      <c r="AT117" s="98">
        <f t="shared" ref="AT117" si="2823">AT114*$I117</f>
        <v>0</v>
      </c>
      <c r="AU117" s="93">
        <f t="shared" si="2768"/>
        <v>0</v>
      </c>
      <c r="AV117" s="98">
        <f t="shared" ref="AV117" si="2824">AV114*$I117</f>
        <v>0</v>
      </c>
      <c r="AW117" s="93">
        <f t="shared" si="2770"/>
        <v>0</v>
      </c>
      <c r="AX117" s="98">
        <f t="shared" ref="AX117" si="2825">AX114*$I117</f>
        <v>0</v>
      </c>
      <c r="AY117" s="93">
        <f t="shared" si="2772"/>
        <v>0</v>
      </c>
      <c r="AZ117" s="98">
        <f t="shared" ref="AZ117" si="2826">AZ114*$I117</f>
        <v>0</v>
      </c>
      <c r="BA117" s="93">
        <f t="shared" si="2774"/>
        <v>0</v>
      </c>
      <c r="BB117" s="98">
        <f t="shared" ref="BB117" si="2827">BB114*$I117</f>
        <v>0</v>
      </c>
      <c r="BC117" s="93">
        <f t="shared" si="2776"/>
        <v>0</v>
      </c>
      <c r="BD117" s="98">
        <f t="shared" ref="BD117" si="2828">BD114*$I117</f>
        <v>0</v>
      </c>
      <c r="BE117" s="93">
        <f t="shared" si="2778"/>
        <v>0</v>
      </c>
      <c r="BF117" s="98">
        <f t="shared" ref="BF117" si="2829">BF114*$I117</f>
        <v>0</v>
      </c>
      <c r="BG117" s="93">
        <f t="shared" si="2780"/>
        <v>0</v>
      </c>
      <c r="BH117" s="98">
        <f t="shared" ref="BH117" si="2830">BH114*$I117</f>
        <v>0</v>
      </c>
      <c r="BI117" s="93">
        <f t="shared" si="2782"/>
        <v>0</v>
      </c>
      <c r="BJ117" s="98">
        <f t="shared" ref="BJ117" si="2831">BJ114*$I117</f>
        <v>0</v>
      </c>
      <c r="BK117" s="93">
        <f t="shared" si="2784"/>
        <v>0</v>
      </c>
      <c r="BL117" s="98">
        <f t="shared" ref="BL117" si="2832">BL114*$I117</f>
        <v>0</v>
      </c>
      <c r="BM117" s="93">
        <f t="shared" si="2786"/>
        <v>0</v>
      </c>
      <c r="BO117" s="47"/>
      <c r="BP117" s="47"/>
    </row>
    <row r="118" spans="1:68" s="96" customFormat="1" ht="30" x14ac:dyDescent="0.25">
      <c r="A118" s="89" t="s">
        <v>30</v>
      </c>
      <c r="B118" s="71" t="s">
        <v>28</v>
      </c>
      <c r="C118" s="71" t="s">
        <v>56</v>
      </c>
      <c r="D118" s="60" cm="1">
        <f t="array" ref="D118">_xlfn.IFS($B118="SAB_OSE_SET23",$A$440,$B118="SAB_EPSA_SET23",$A$442,$B118="SAB_INS_SET23",$A$444,$B118="SIU_INF_JUL23",$A$446,$B118="SIU_ED_JUL23",$A$447,$B118="DER_JUN23",$A$448,$B118="CDHU_AGO23",$A$449,$B118="SIN_SV_SET23",$A$450,$B118="SIN_INS_SET23",$A$451,$B118="COTAÇÃO",0)</f>
        <v>0</v>
      </c>
      <c r="E118" s="60" cm="1">
        <f t="array" ref="E118">_xlfn.IFS($B118="SAB_OSE_SET23",$A$441,$B118="SAB_EPSA_SET23",$A$443,$B118="SAB_INS_SET23",$A$445,$B118="SIU_INF_JUL23",0,$B118="SIU_ED_JUL23",0,$B118="DER_JUN23",0,$B118="CDHU_AGO23",0,$B118="SIN_SV_SET23",0,$B118="SIN_INS_SET23",0,$B118="COTAÇÃO",0)</f>
        <v>0</v>
      </c>
      <c r="F118" s="60" cm="1">
        <f t="array" ref="F118">_xlfn.IFS($B118="SAB_OSE_SET23",0,$B118="SAB_EPSA_SET23",0,AND($B118="SAB_INS_SET23",$A118="MAT")=TRUE,$A$454,AND($B118="SAB_INS_SET23",$A118&lt;&gt;"MAT")=TRUE,$A$453,AND($B118="SIU_INF_JUL23",$A118="MAT")=TRUE,$A$454,AND($B118="SIU_INF_JUL23",$A118&lt;&gt;"MAT")=TRUE,$A$453,AND($B118="SIU_ED_JUL23",$A118="MAT")=TRUE,$A$454,AND($B118="SIU_ED_JUL23",$A118&lt;&gt;"MAT")=TRUE,$A$453,$B118="DER_JUN23",0,$B118="CDHU_AGO23",0,AND($B118="SIN_SV_SET23",$A118="MAT")=TRUE,$A$454,AND($B118="SIN_SV_SET23",$A118&lt;&gt;"MAT")=TRUE,$A$453,AND($B118="SIN_INS_SET23",$A118="MAT")=TRUE,$A$454,AND($B118="SIN_INS_SET23",$A118&lt;&gt;"MAT")=TRUE,$A$453,AND($B118="COTAÇÃO",$A118="MAT")=TRUE,$A$454,AND($B118="COTAÇÃO",$A118&lt;&gt;"MAT")=TRUE,$A$453)</f>
        <v>0.28000000000000003</v>
      </c>
      <c r="G118" s="60" cm="1">
        <f t="array" ref="G118">_xlfn.IFS($B118="SAB_OSE_SET23",0,$B118="SAB_EPSA_SET23",0,AND($B118="SAB_INS_SET23",$A118="MO")=TRUE,$A$455,AND($B118="SAB_INS_SET23",$A118&lt;&gt;"MO")=TRUE,0,AND($B118="SIU_INF_JUL23",$A118="MO")=TRUE,$A$455,AND($B118="SIU_INF_JUL23",$A118&lt;&gt;"MO")=TRUE,0,AND($B118="SIU_ED_JUL23",$A118="MO")=TRUE,$A$455,AND($B118="SIU_ED_JUL23",$A118&lt;&gt;"MO")=TRUE,0,$B118="DER_JUN23",0,$B118="CDHU_AGO23",0,AND($B118="SIN_SV_SET23",$A118="MO")=TRUE,$A$455,AND($B118="SIN_SV_SET23",$A118&lt;&gt;"MO")=TRUE,0,AND($B118="SIN_INS_SET23",$A118="MO")=TRUE,$A$455,AND($B118="SIN_INS_SET23",$A118&lt;&gt;"MO")=TRUE,0,AND($B118="COTAÇÃO",$A118="MO")=TRUE,$A$455,AND($B118="COTAÇÃO",$A118&lt;&gt;"MO")=TRUE,0)</f>
        <v>0</v>
      </c>
      <c r="H118" s="61" cm="1">
        <f t="array" ref="H118">ROUND(_xlfn.IFS(B118="SAB_OSE_SET23",VLOOKUP(C118,[12]SAB_OSE_SET23!A:N,7,FALSE),B118="SAB_EPSA_SET23",VLOOKUP(C118,[12]SAB_EPSA_SET23!A:F,4,FALSE),B118="SAB_INS_SET23",VLOOKUP(C118,[12]SAB_INS_SET23!A:F,4,FALSE),B118="SIU_INF_JUL23",VLOOKUP(C118,[12]SIU_INF_JUL23!A:F,4,FALSE),B118="SIU_ED_JUL23",VLOOKUP(C118,[12]SIU_ED_JUL23!A:F,4,FALSE),B118="SIU_INS_JUL23",VLOOKUP(C118,[12]SIU_INS_JUL23!A:F,4,FALSE),B118="DER_JUN23",VLOOKUP(C118,[12]DER_JUN23!A:F,4,FALSE),B118="CDHU_AGO23",VLOOKUP(C118,[12]CDHU_AGO23!A:F,4,FALSE),B118="DNIT_SV_JUL23",VLOOKUP(C118,[12]DNIT_SV_JUL23!A:F,4,FALSE),B118="DNIT_MAT_JUL23",VLOOKUP(C118,[12]DNIT_MAT_JUL23!A:F,4,FALSE),B118="SIN_SV_SET23",VLOOKUP(C118,[12]SIN_SV_SET23!G:L,5,FALSE),B118="SIN_INS_SET23",VLOOKUP(C118,[12]SIN_INS_SET23!A:F,5,FALSE),B118="COTAÇÃO",VLOOKUP(C118,[12]COTAÇÃO!$B:$G,6,FALSE))*(1+F118)*(1+G118),2)</f>
        <v>310.69</v>
      </c>
      <c r="I118" s="90">
        <v>0.01</v>
      </c>
      <c r="J118" s="76"/>
      <c r="K118" s="91"/>
      <c r="L118" s="64" t="str" cm="1">
        <f t="array" ref="L118">_xlfn.IFS(B118="SAB_OSE_SET23",VLOOKUP(C118,[12]SAB_OSE_SET23!A:N,5,FALSE),B118="SAB_EPSA_SET23",VLOOKUP(C118,[12]SAB_EPSA_SET23!A:F,2,FALSE),B118="SAB_INS_SET23",VLOOKUP(C118,[12]SAB_INS_SET23!A:F,2,FALSE),B118="SIU_INF_JUL23",VLOOKUP(C118,[12]SIU_INF_JUL23!A:F,2,FALSE),B118="SIU_ED_JUL23",VLOOKUP(C118,[12]SIU_ED_JUL23!A:F,2,FALSE),B118="SIU_INS_JUL23",VLOOKUP(C118,[12]SIU_INS_JUL23!A:F,2,FALSE),B118="DER_JUN23",VLOOKUP(C118,[12]DER_JUN23!A:F,2,FALSE),B118="CDHU_AGO23",VLOOKUP(C118,[12]CDHU_AGO23!A:F,2,FALSE),B118="DNIT_SV_JUL23",VLOOKUP(C118,[12]DNIT_SV_JUL23!A:F,2,FALSE),B118="DNIT_MAT_JUL23",VLOOKUP(C118,[12]DNIT_MAT_JUL23!A:F,2,FALSE),B118="SIN_SV_SET23",VLOOKUP(C118,[12]SIN_SV_SET23!G:L,2,FALSE),B118="SIN_INS_SET23",VLOOKUP(C118,[12]SIN_INS_SET23!A:F,2,FALSE),B118="COTAÇÃO",VLOOKUP(C118,[12]COTAÇÃO!$B:$G,3,FALSE))</f>
        <v>CAMINHÃO - CARROCERIA FIXA ABERTA DE MADEIRA COM CAPACIDADE 9 T *190CV - COM GUINDASTE MUNCK 5 T</v>
      </c>
      <c r="M118" s="65" t="str" cm="1">
        <f t="array" ref="M118">_xlfn.IFS(B118="SAB_OSE_SET23",VLOOKUP(C118,[12]SAB_OSE_SET23!A:N,6,FALSE),B118="SAB_EPSA_SET23",VLOOKUP(C118,[12]SAB_EPSA_SET23!A:F,3,FALSE),B118="SAB_INS_SET23",VLOOKUP(C118,[12]SAB_INS_SET23!A:F,3,FALSE),B118="SIU_INF_JUL23",VLOOKUP(C118,[12]SIU_INF_JUL23!A:F,3,FALSE),B118="SIU_ED_JUL23",VLOOKUP(C118,[12]SIU_ED_JUL23!A:F,3,FALSE),B118="SIU_INS_JUL23",VLOOKUP(C118,[12]SIU_INS_JUL23!A:F,3,FALSE),B118="DER_JUN23",VLOOKUP(C118,[12]DER_JUN23!A:F,3,FALSE),B118="CDHU_AGO23",VLOOKUP(C118,[12]CDHU_AGO23!A:F,3,FALSE),B118="DNIT_SV_JUL23",VLOOKUP(C118,[12]DNIT_SV_JUL23!A:F,3,FALSE),B118="DNIT_MAT_JUL23",VLOOKUP(C118,[12]DNIT_MAT_JUL23!A:F,3,FALSE),B118="SIN_SV_SET23",VLOOKUP(C118,[12]SIN_SV_SET23!G:L,3,FALSE),B118="SIN_INS_SET23",VLOOKUP(C118,[12]SIN_INS_SET23!A:F,3,FALSE),B118="COTAÇÃO",VLOOKUP(C118,[12]COTAÇÃO!$B:$G,4,FALSE))</f>
        <v>H</v>
      </c>
      <c r="N118" s="92">
        <f t="shared" si="2739"/>
        <v>0.33</v>
      </c>
      <c r="O118" s="92">
        <f t="shared" si="2740"/>
        <v>3.11</v>
      </c>
      <c r="P118" s="93">
        <f t="shared" si="2366"/>
        <v>0</v>
      </c>
      <c r="Q118" s="97"/>
      <c r="R118" s="98">
        <f>R114*$I118</f>
        <v>0.33</v>
      </c>
      <c r="S118" s="93"/>
      <c r="T118" s="98">
        <f t="shared" ref="T118" si="2833">T114*$I118</f>
        <v>0</v>
      </c>
      <c r="U118" s="93">
        <f t="shared" si="2742"/>
        <v>0</v>
      </c>
      <c r="V118" s="98">
        <f t="shared" ref="V118" si="2834">V114*$I118</f>
        <v>0</v>
      </c>
      <c r="W118" s="93">
        <f t="shared" si="2744"/>
        <v>0</v>
      </c>
      <c r="X118" s="98">
        <f t="shared" ref="X118" si="2835">X114*$I118</f>
        <v>0</v>
      </c>
      <c r="Y118" s="93">
        <f t="shared" si="2746"/>
        <v>0</v>
      </c>
      <c r="Z118" s="98">
        <f t="shared" ref="Z118" si="2836">Z114*$I118</f>
        <v>0</v>
      </c>
      <c r="AA118" s="93">
        <f t="shared" si="2748"/>
        <v>0</v>
      </c>
      <c r="AB118" s="98">
        <f t="shared" ref="AB118" si="2837">AB114*$I118</f>
        <v>0</v>
      </c>
      <c r="AC118" s="93">
        <f t="shared" si="2750"/>
        <v>0</v>
      </c>
      <c r="AD118" s="98">
        <f t="shared" ref="AD118" si="2838">AD114*$I118</f>
        <v>0</v>
      </c>
      <c r="AE118" s="93">
        <f t="shared" si="2752"/>
        <v>0</v>
      </c>
      <c r="AF118" s="98">
        <f t="shared" ref="AF118" si="2839">AF114*$I118</f>
        <v>0</v>
      </c>
      <c r="AG118" s="93">
        <f t="shared" si="2754"/>
        <v>0</v>
      </c>
      <c r="AH118" s="98">
        <f t="shared" ref="AH118" si="2840">AH114*$I118</f>
        <v>0</v>
      </c>
      <c r="AI118" s="93">
        <f t="shared" si="2756"/>
        <v>0</v>
      </c>
      <c r="AJ118" s="98">
        <f t="shared" ref="AJ118" si="2841">AJ114*$I118</f>
        <v>0</v>
      </c>
      <c r="AK118" s="93">
        <f t="shared" si="2758"/>
        <v>0</v>
      </c>
      <c r="AL118" s="98">
        <f t="shared" ref="AL118" si="2842">AL114*$I118</f>
        <v>0</v>
      </c>
      <c r="AM118" s="93">
        <f t="shared" si="2760"/>
        <v>0</v>
      </c>
      <c r="AN118" s="98">
        <f t="shared" ref="AN118" si="2843">AN114*$I118</f>
        <v>0</v>
      </c>
      <c r="AO118" s="93">
        <f t="shared" si="2762"/>
        <v>0</v>
      </c>
      <c r="AP118" s="98">
        <f t="shared" ref="AP118" si="2844">AP114*$I118</f>
        <v>0</v>
      </c>
      <c r="AQ118" s="93">
        <f t="shared" si="2764"/>
        <v>0</v>
      </c>
      <c r="AR118" s="98">
        <f t="shared" ref="AR118" si="2845">AR114*$I118</f>
        <v>0</v>
      </c>
      <c r="AS118" s="93">
        <f t="shared" si="2766"/>
        <v>0</v>
      </c>
      <c r="AT118" s="98">
        <f t="shared" ref="AT118" si="2846">AT114*$I118</f>
        <v>0</v>
      </c>
      <c r="AU118" s="93">
        <f t="shared" si="2768"/>
        <v>0</v>
      </c>
      <c r="AV118" s="98">
        <f t="shared" ref="AV118" si="2847">AV114*$I118</f>
        <v>0</v>
      </c>
      <c r="AW118" s="93">
        <f t="shared" si="2770"/>
        <v>0</v>
      </c>
      <c r="AX118" s="98">
        <f t="shared" ref="AX118" si="2848">AX114*$I118</f>
        <v>0</v>
      </c>
      <c r="AY118" s="93">
        <f t="shared" si="2772"/>
        <v>0</v>
      </c>
      <c r="AZ118" s="98">
        <f t="shared" ref="AZ118" si="2849">AZ114*$I118</f>
        <v>0</v>
      </c>
      <c r="BA118" s="93">
        <f t="shared" si="2774"/>
        <v>0</v>
      </c>
      <c r="BB118" s="98">
        <f t="shared" ref="BB118" si="2850">BB114*$I118</f>
        <v>0</v>
      </c>
      <c r="BC118" s="93">
        <f t="shared" si="2776"/>
        <v>0</v>
      </c>
      <c r="BD118" s="98">
        <f t="shared" ref="BD118" si="2851">BD114*$I118</f>
        <v>0</v>
      </c>
      <c r="BE118" s="93">
        <f t="shared" si="2778"/>
        <v>0</v>
      </c>
      <c r="BF118" s="98">
        <f t="shared" ref="BF118" si="2852">BF114*$I118</f>
        <v>0</v>
      </c>
      <c r="BG118" s="93">
        <f t="shared" si="2780"/>
        <v>0</v>
      </c>
      <c r="BH118" s="98">
        <f t="shared" ref="BH118" si="2853">BH114*$I118</f>
        <v>0</v>
      </c>
      <c r="BI118" s="93">
        <f t="shared" si="2782"/>
        <v>0</v>
      </c>
      <c r="BJ118" s="98">
        <f t="shared" ref="BJ118" si="2854">BJ114*$I118</f>
        <v>0</v>
      </c>
      <c r="BK118" s="93">
        <f t="shared" si="2784"/>
        <v>0</v>
      </c>
      <c r="BL118" s="98">
        <f t="shared" ref="BL118" si="2855">BL114*$I118</f>
        <v>0</v>
      </c>
      <c r="BM118" s="93">
        <f t="shared" si="2786"/>
        <v>0</v>
      </c>
      <c r="BO118" s="47"/>
      <c r="BP118" s="47"/>
    </row>
    <row r="119" spans="1:68" s="47" customFormat="1" ht="30" x14ac:dyDescent="0.25">
      <c r="A119" s="36"/>
      <c r="B119" s="36"/>
      <c r="C119" s="36"/>
      <c r="D119" s="36"/>
      <c r="E119" s="36"/>
      <c r="F119" s="36"/>
      <c r="G119" s="36"/>
      <c r="H119" s="37"/>
      <c r="I119" s="38"/>
      <c r="J119" s="39"/>
      <c r="K119" s="40">
        <v>5</v>
      </c>
      <c r="L119" s="41" t="s">
        <v>81</v>
      </c>
      <c r="M119" s="42" t="s">
        <v>33</v>
      </c>
      <c r="N119" s="43"/>
      <c r="O119" s="43"/>
      <c r="P119" s="44">
        <f>P120+P127+P134+P141</f>
        <v>939251.25</v>
      </c>
      <c r="Q119" s="39"/>
      <c r="R119" s="45"/>
      <c r="S119" s="46">
        <f>S120+S127+S134+S141</f>
        <v>939251.25</v>
      </c>
      <c r="T119" s="45"/>
      <c r="U119" s="46">
        <f t="shared" ref="U119" si="2856">U120+U127+U134+U141</f>
        <v>0</v>
      </c>
      <c r="V119" s="45"/>
      <c r="W119" s="46">
        <f t="shared" ref="W119" si="2857">W120+W127+W134+W141</f>
        <v>0</v>
      </c>
      <c r="X119" s="45"/>
      <c r="Y119" s="46">
        <f t="shared" ref="Y119" si="2858">Y120+Y127+Y134+Y141</f>
        <v>0</v>
      </c>
      <c r="Z119" s="45"/>
      <c r="AA119" s="46">
        <f t="shared" ref="AA119" si="2859">AA120+AA127+AA134+AA141</f>
        <v>0</v>
      </c>
      <c r="AB119" s="45"/>
      <c r="AC119" s="46">
        <f t="shared" ref="AC119" si="2860">AC120+AC127+AC134+AC141</f>
        <v>0</v>
      </c>
      <c r="AD119" s="45"/>
      <c r="AE119" s="46">
        <f t="shared" ref="AE119" si="2861">AE120+AE127+AE134+AE141</f>
        <v>0</v>
      </c>
      <c r="AF119" s="45"/>
      <c r="AG119" s="46">
        <f t="shared" ref="AG119" si="2862">AG120+AG127+AG134+AG141</f>
        <v>0</v>
      </c>
      <c r="AH119" s="45"/>
      <c r="AI119" s="46">
        <f t="shared" ref="AI119" si="2863">AI120+AI127+AI134+AI141</f>
        <v>0</v>
      </c>
      <c r="AJ119" s="45"/>
      <c r="AK119" s="46">
        <f t="shared" ref="AK119" si="2864">AK120+AK127+AK134+AK141</f>
        <v>0</v>
      </c>
      <c r="AL119" s="45"/>
      <c r="AM119" s="46">
        <f t="shared" ref="AM119" si="2865">AM120+AM127+AM134+AM141</f>
        <v>0</v>
      </c>
      <c r="AN119" s="45"/>
      <c r="AO119" s="46">
        <f t="shared" ref="AO119" si="2866">AO120+AO127+AO134+AO141</f>
        <v>0</v>
      </c>
      <c r="AP119" s="45"/>
      <c r="AQ119" s="46">
        <f t="shared" ref="AQ119" si="2867">AQ120+AQ127+AQ134+AQ141</f>
        <v>0</v>
      </c>
      <c r="AR119" s="45"/>
      <c r="AS119" s="46">
        <f t="shared" ref="AS119" si="2868">AS120+AS127+AS134+AS141</f>
        <v>0</v>
      </c>
      <c r="AT119" s="45"/>
      <c r="AU119" s="46">
        <f t="shared" ref="AU119" si="2869">AU120+AU127+AU134+AU141</f>
        <v>0</v>
      </c>
      <c r="AV119" s="45"/>
      <c r="AW119" s="46">
        <f t="shared" ref="AW119" si="2870">AW120+AW127+AW134+AW141</f>
        <v>0</v>
      </c>
      <c r="AX119" s="45"/>
      <c r="AY119" s="46">
        <f t="shared" ref="AY119" si="2871">AY120+AY127+AY134+AY141</f>
        <v>0</v>
      </c>
      <c r="AZ119" s="45"/>
      <c r="BA119" s="46">
        <f t="shared" ref="BA119" si="2872">BA120+BA127+BA134+BA141</f>
        <v>0</v>
      </c>
      <c r="BB119" s="45"/>
      <c r="BC119" s="46">
        <f t="shared" ref="BC119" si="2873">BC120+BC127+BC134+BC141</f>
        <v>0</v>
      </c>
      <c r="BD119" s="45"/>
      <c r="BE119" s="46">
        <f t="shared" ref="BE119" si="2874">BE120+BE127+BE134+BE141</f>
        <v>0</v>
      </c>
      <c r="BF119" s="45"/>
      <c r="BG119" s="46">
        <f t="shared" ref="BG119" si="2875">BG120+BG127+BG134+BG141</f>
        <v>0</v>
      </c>
      <c r="BH119" s="45"/>
      <c r="BI119" s="46">
        <f t="shared" ref="BI119" si="2876">BI120+BI127+BI134+BI141</f>
        <v>0</v>
      </c>
      <c r="BJ119" s="45"/>
      <c r="BK119" s="46">
        <f t="shared" ref="BK119" si="2877">BK120+BK127+BK134+BK141</f>
        <v>0</v>
      </c>
      <c r="BL119" s="45"/>
      <c r="BM119" s="46">
        <f t="shared" ref="BM119" si="2878">BM120+BM127+BM134+BM141</f>
        <v>0</v>
      </c>
    </row>
    <row r="120" spans="1:68" s="47" customFormat="1" x14ac:dyDescent="0.25">
      <c r="A120" s="48"/>
      <c r="B120" s="48"/>
      <c r="C120" s="48"/>
      <c r="D120" s="48"/>
      <c r="E120" s="48"/>
      <c r="F120" s="48"/>
      <c r="G120" s="48"/>
      <c r="H120" s="49"/>
      <c r="I120" s="50"/>
      <c r="J120" s="39"/>
      <c r="K120" s="51" t="str">
        <f>CONCATENATE($K$119,".1")</f>
        <v>5.1</v>
      </c>
      <c r="L120" s="52" t="s">
        <v>82</v>
      </c>
      <c r="M120" s="53" t="s">
        <v>21</v>
      </c>
      <c r="N120" s="54">
        <f>R120+T120+V120+X120+Z120+AB120+AD120+AF120+AH120+AJ120++AL120+AN120+AP120+AR120+AT120+AV120+AX120+AZ120+BB120+BD120+BF120+BH120+BJ120+BL120</f>
        <v>5</v>
      </c>
      <c r="O120" s="54">
        <f>SUM(O121:O126)</f>
        <v>23348.619999999995</v>
      </c>
      <c r="P120" s="55">
        <f t="shared" ref="P120:P149" si="2879">S120+U120+W120+Y120+AA120+AC120+AE120+AG120+AI120+AK120++AM120+AO120+AQ120+AS120+AU120+AW120+AY120+BA120+BC120+BE120+BG120+BI120+BK120+BM120</f>
        <v>116743.1</v>
      </c>
      <c r="Q120" s="39"/>
      <c r="R120" s="56">
        <v>5</v>
      </c>
      <c r="S120" s="57">
        <f>ROUND(R120*$O120,2)</f>
        <v>116743.1</v>
      </c>
      <c r="T120" s="56"/>
      <c r="U120" s="57">
        <f>ROUND(T120*$O120,2)</f>
        <v>0</v>
      </c>
      <c r="V120" s="56"/>
      <c r="W120" s="57">
        <f t="shared" ref="W120" si="2880">ROUND(V120*$O120,2)</f>
        <v>0</v>
      </c>
      <c r="X120" s="56"/>
      <c r="Y120" s="57">
        <f t="shared" ref="Y120" si="2881">ROUND(X120*$O120,2)</f>
        <v>0</v>
      </c>
      <c r="Z120" s="56"/>
      <c r="AA120" s="57">
        <f t="shared" ref="AA120" si="2882">ROUND(Z120*$O120,2)</f>
        <v>0</v>
      </c>
      <c r="AB120" s="56"/>
      <c r="AC120" s="57">
        <f t="shared" ref="AC120" si="2883">ROUND(AB120*$O120,2)</f>
        <v>0</v>
      </c>
      <c r="AD120" s="56"/>
      <c r="AE120" s="57">
        <f t="shared" ref="AE120" si="2884">ROUND(AD120*$O120,2)</f>
        <v>0</v>
      </c>
      <c r="AF120" s="56"/>
      <c r="AG120" s="57">
        <f t="shared" ref="AG120" si="2885">ROUND(AF120*$O120,2)</f>
        <v>0</v>
      </c>
      <c r="AH120" s="56"/>
      <c r="AI120" s="57">
        <f t="shared" ref="AI120" si="2886">ROUND(AH120*$O120,2)</f>
        <v>0</v>
      </c>
      <c r="AJ120" s="56"/>
      <c r="AK120" s="57">
        <f t="shared" ref="AK120" si="2887">ROUND(AJ120*$O120,2)</f>
        <v>0</v>
      </c>
      <c r="AL120" s="56"/>
      <c r="AM120" s="57">
        <f t="shared" ref="AM120" si="2888">ROUND(AL120*$O120,2)</f>
        <v>0</v>
      </c>
      <c r="AN120" s="56"/>
      <c r="AO120" s="57">
        <f t="shared" ref="AO120" si="2889">ROUND(AN120*$O120,2)</f>
        <v>0</v>
      </c>
      <c r="AP120" s="56"/>
      <c r="AQ120" s="57">
        <f t="shared" ref="AQ120" si="2890">ROUND(AP120*$O120,2)</f>
        <v>0</v>
      </c>
      <c r="AR120" s="56"/>
      <c r="AS120" s="57">
        <f t="shared" ref="AS120" si="2891">ROUND(AR120*$O120,2)</f>
        <v>0</v>
      </c>
      <c r="AT120" s="56"/>
      <c r="AU120" s="57">
        <f t="shared" ref="AU120" si="2892">ROUND(AT120*$O120,2)</f>
        <v>0</v>
      </c>
      <c r="AV120" s="56"/>
      <c r="AW120" s="57">
        <f t="shared" ref="AW120" si="2893">ROUND(AV120*$O120,2)</f>
        <v>0</v>
      </c>
      <c r="AX120" s="56"/>
      <c r="AY120" s="57">
        <f t="shared" ref="AY120" si="2894">ROUND(AX120*$O120,2)</f>
        <v>0</v>
      </c>
      <c r="AZ120" s="56"/>
      <c r="BA120" s="57">
        <f t="shared" ref="BA120" si="2895">ROUND(AZ120*$O120,2)</f>
        <v>0</v>
      </c>
      <c r="BB120" s="56"/>
      <c r="BC120" s="57">
        <f t="shared" ref="BC120" si="2896">ROUND(BB120*$O120,2)</f>
        <v>0</v>
      </c>
      <c r="BD120" s="56"/>
      <c r="BE120" s="57">
        <f t="shared" ref="BE120" si="2897">ROUND(BD120*$O120,2)</f>
        <v>0</v>
      </c>
      <c r="BF120" s="56"/>
      <c r="BG120" s="57">
        <f t="shared" ref="BG120" si="2898">ROUND(BF120*$O120,2)</f>
        <v>0</v>
      </c>
      <c r="BH120" s="56"/>
      <c r="BI120" s="57">
        <f t="shared" ref="BI120" si="2899">ROUND(BH120*$O120,2)</f>
        <v>0</v>
      </c>
      <c r="BJ120" s="56"/>
      <c r="BK120" s="57">
        <f t="shared" ref="BK120" si="2900">ROUND(BJ120*$O120,2)</f>
        <v>0</v>
      </c>
      <c r="BL120" s="56"/>
      <c r="BM120" s="57">
        <f t="shared" ref="BM120" si="2901">ROUND(BL120*$O120,2)</f>
        <v>0</v>
      </c>
    </row>
    <row r="121" spans="1:68" s="47" customFormat="1" x14ac:dyDescent="0.25">
      <c r="A121" s="58" t="s">
        <v>37</v>
      </c>
      <c r="B121" s="59" t="s">
        <v>31</v>
      </c>
      <c r="C121" s="59" t="str">
        <f>K120</f>
        <v>5.1</v>
      </c>
      <c r="D121" s="60" cm="1">
        <f t="array" ref="D121">_xlfn.IFS($B121="SAB_OSE_SET23",$A$440,$B121="SAB_EPSA_SET23",$A$442,$B121="SAB_INS_SET23",$A$444,$B121="SIU_INF_JUL23",$A$446,$B121="SIU_ED_JUL23",$A$447,$B121="DER_JUN23",$A$448,$B121="CDHU_AGO23",$A$449,$B121="SIN_SV_SET23",$A$450,$B121="SIN_INS_SET23",$A$451,$B121="COTAÇÃO",0)</f>
        <v>0</v>
      </c>
      <c r="E121" s="60" cm="1">
        <f t="array" ref="E121">_xlfn.IFS($B121="SAB_OSE_SET23",$A$441,$B121="SAB_EPSA_SET23",$A$443,$B121="SAB_INS_SET23",$A$445,$B121="SIU_INF_JUL23",0,$B121="SIU_ED_JUL23",0,$B121="DER_JUN23",0,$B121="CDHU_AGO23",0,$B121="SIN_SV_SET23",0,$B121="SIN_INS_SET23",0,$B121="COTAÇÃO",0)</f>
        <v>0</v>
      </c>
      <c r="F121" s="60" cm="1">
        <f t="array" ref="F121">_xlfn.IFS($B121="SAB_OSE_SET23",0,$B121="SAB_EPSA_SET23",0,AND($B121="SAB_INS_SET23",$A121="MAT")=TRUE,$A$454,AND($B121="SAB_INS_SET23",$A121&lt;&gt;"MAT")=TRUE,$A$453,AND($B121="SIU_INF_JUL23",$A121="MAT")=TRUE,$A$454,AND($B121="SIU_INF_JUL23",$A121&lt;&gt;"MAT")=TRUE,$A$453,AND($B121="SIU_ED_JUL23",$A121="MAT")=TRUE,$A$454,AND($B121="SIU_ED_JUL23",$A121&lt;&gt;"MAT")=TRUE,$A$453,$B121="DER_JUN23",0,$B121="CDHU_AGO23",0,AND($B121="SIN_SV_SET23",$A121="MAT")=TRUE,$A$454,AND($B121="SIN_SV_SET23",$A121&lt;&gt;"MAT")=TRUE,$A$453,AND($B121="SIN_INS_SET23",$A121="MAT")=TRUE,$A$454,AND($B121="SIN_INS_SET23",$A121&lt;&gt;"MAT")=TRUE,$A$453,AND($B121="COTAÇÃO",$A121="MAT")=TRUE,$A$454,AND($B121="COTAÇÃO",$A121&lt;&gt;"MAT")=TRUE,$A$453)</f>
        <v>0.2</v>
      </c>
      <c r="G121" s="60" cm="1">
        <f t="array" ref="G121">_xlfn.IFS($B121="SAB_OSE_SET23",0,$B121="SAB_EPSA_SET23",0,AND($B121="SAB_INS_SET23",$A121="MO")=TRUE,$A$455,AND($B121="SAB_INS_SET23",$A121&lt;&gt;"MO")=TRUE,0,AND($B121="SIU_INF_JUL23",$A121="MO")=TRUE,$A$455,AND($B121="SIU_INF_JUL23",$A121&lt;&gt;"MO")=TRUE,0,AND($B121="SIU_ED_JUL23",$A121="MO")=TRUE,$A$455,AND($B121="SIU_ED_JUL23",$A121&lt;&gt;"MO")=TRUE,0,$B121="DER_JUN23",0,$B121="CDHU_AGO23",0,AND($B121="SIN_SV_SET23",$A121="MO")=TRUE,$A$455,AND($B121="SIN_SV_SET23",$A121&lt;&gt;"MO")=TRUE,0,AND($B121="SIN_INS_SET23",$A121="MO")=TRUE,$A$455,AND($B121="SIN_INS_SET23",$A121&lt;&gt;"MO")=TRUE,0,AND($B121="COTAÇÃO",$A121="MO")=TRUE,$A$455,AND($B121="COTAÇÃO",$A121&lt;&gt;"MO")=TRUE,0)</f>
        <v>0</v>
      </c>
      <c r="H121" s="61" cm="1">
        <f t="array" ref="H121">ROUND(_xlfn.IFS(B121="SAB_OSE_SET23",VLOOKUP(C121,[12]SAB_OSE_SET23!A:N,7,FALSE),B121="SAB_EPSA_SET23",VLOOKUP(C121,[12]SAB_EPSA_SET23!A:F,4,FALSE),B121="SAB_INS_SET23",VLOOKUP(C121,[12]SAB_INS_SET23!A:F,4,FALSE),B121="SIU_INF_JUL23",VLOOKUP(C121,[12]SIU_INF_JUL23!A:F,4,FALSE),B121="SIU_ED_JUL23",VLOOKUP(C121,[12]SIU_ED_JUL23!A:F,4,FALSE),B121="SIU_INS_JUL23",VLOOKUP(C121,[12]SIU_INS_JUL23!A:F,4,FALSE),B121="DER_JUN23",VLOOKUP(C121,[12]DER_JUN23!A:F,4,FALSE),B121="CDHU_AGO23",VLOOKUP(C121,[12]CDHU_AGO23!A:F,4,FALSE),B121="DNIT_SV_JUL23",VLOOKUP(C121,[12]DNIT_SV_JUL23!A:F,4,FALSE),B121="DNIT_MAT_JUL23",VLOOKUP(C121,[12]DNIT_MAT_JUL23!A:F,4,FALSE),B121="SIN_SV_SET23",VLOOKUP(C121,[12]SIN_SV_SET23!G:L,5,FALSE),B121="SIN_INS_SET23",VLOOKUP(C121,[12]SIN_INS_SET23!A:F,5,FALSE),B121="COTAÇÃO",VLOOKUP(C121,[12]COTAÇÃO!$B:$G,6,FALSE))*(1+F121)*(1+G121),2)</f>
        <v>22773.46</v>
      </c>
      <c r="I121" s="62">
        <v>1</v>
      </c>
      <c r="J121" s="39"/>
      <c r="K121" s="63"/>
      <c r="L121" s="64" t="str" cm="1">
        <f t="array" ref="L121">_xlfn.IFS(B121="SAB_OSE_SET23",VLOOKUP(C121,[12]SAB_OSE_SET23!A:N,5,FALSE),B121="SAB_EPSA_SET23",VLOOKUP(C121,[12]SAB_EPSA_SET23!A:F,2,FALSE),B121="SAB_INS_SET23",VLOOKUP(C121,[12]SAB_INS_SET23!A:F,2,FALSE),B121="SIU_INF_JUL23",VLOOKUP(C121,[12]SIU_INF_JUL23!A:F,2,FALSE),B121="SIU_ED_JUL23",VLOOKUP(C121,[12]SIU_ED_JUL23!A:F,2,FALSE),B121="SIU_INS_JUL23",VLOOKUP(C121,[12]SIU_INS_JUL23!A:F,2,FALSE),B121="DER_JUN23",VLOOKUP(C121,[12]DER_JUN23!A:F,2,FALSE),B121="CDHU_AGO23",VLOOKUP(C121,[12]CDHU_AGO23!A:F,2,FALSE),B121="DNIT_SV_JUL23",VLOOKUP(C121,[12]DNIT_SV_JUL23!A:F,2,FALSE),B121="DNIT_MAT_JUL23",VLOOKUP(C121,[12]DNIT_MAT_JUL23!A:F,2,FALSE),B121="SIN_SV_SET23",VLOOKUP(C121,[12]SIN_SV_SET23!G:L,2,FALSE),B121="SIN_INS_SET23",VLOOKUP(C121,[12]SIN_INS_SET23!A:F,2,FALSE),B121="COTAÇÃO",VLOOKUP(C121,[12]COTAÇÃO!$B:$G,3,FALSE))</f>
        <v>Caixas de passagem - Projeto Civil, material e mão de obra</v>
      </c>
      <c r="M121" s="65" t="str" cm="1">
        <f t="array" ref="M121">_xlfn.IFS(B121="SAB_OSE_SET23",VLOOKUP(C121,[12]SAB_OSE_SET23!A:N,6,FALSE),B121="SAB_EPSA_SET23",VLOOKUP(C121,[12]SAB_EPSA_SET23!A:F,3,FALSE),B121="SAB_INS_SET23",VLOOKUP(C121,[12]SAB_INS_SET23!A:F,3,FALSE),B121="SIU_INF_JUL23",VLOOKUP(C121,[12]SIU_INF_JUL23!A:F,3,FALSE),B121="SIU_ED_JUL23",VLOOKUP(C121,[12]SIU_ED_JUL23!A:F,3,FALSE),B121="SIU_INS_JUL23",VLOOKUP(C121,[12]SIU_INS_JUL23!A:F,3,FALSE),B121="DER_JUN23",VLOOKUP(C121,[12]DER_JUN23!A:F,3,FALSE),B121="CDHU_AGO23",VLOOKUP(C121,[12]CDHU_AGO23!A:F,3,FALSE),B121="DNIT_SV_JUL23",VLOOKUP(C121,[12]DNIT_SV_JUL23!A:F,3,FALSE),B121="DNIT_MAT_JUL23",VLOOKUP(C121,[12]DNIT_MAT_JUL23!A:F,3,FALSE),B121="SIN_SV_SET23",VLOOKUP(C121,[12]SIN_SV_SET23!G:L,3,FALSE),B121="SIN_INS_SET23",VLOOKUP(C121,[12]SIN_INS_SET23!A:F,3,FALSE),B121="COTAÇÃO",VLOOKUP(C121,[12]COTAÇÃO!$B:$G,4,FALSE))</f>
        <v>pç</v>
      </c>
      <c r="N121" s="66">
        <f t="shared" ref="N121:N126" si="2902">R121+T121+V121+X121+Z121+AB121+AD121+AF121+AH121+AJ121++AL121+AN121+AP121+AR121+AT121+AV121+AX121+AZ121+BB121+BD121+BF121+BH121+BJ121+BL121</f>
        <v>5</v>
      </c>
      <c r="O121" s="66">
        <f t="shared" ref="O121:O126" si="2903">ROUND(H121*I121,2)</f>
        <v>22773.46</v>
      </c>
      <c r="P121" s="67">
        <f t="shared" si="2879"/>
        <v>0</v>
      </c>
      <c r="Q121" s="68"/>
      <c r="R121" s="61">
        <f>R120*$I121</f>
        <v>5</v>
      </c>
      <c r="S121" s="67"/>
      <c r="T121" s="61">
        <f t="shared" ref="T121" si="2904">T120*$I121</f>
        <v>0</v>
      </c>
      <c r="U121" s="67">
        <f t="shared" ref="U121:U126" si="2905">ROUND(T121*$H121,2)</f>
        <v>0</v>
      </c>
      <c r="V121" s="61">
        <f t="shared" ref="V121" si="2906">V120*$I121</f>
        <v>0</v>
      </c>
      <c r="W121" s="67">
        <f t="shared" ref="W121:W126" si="2907">ROUND(V121*$H121,2)</f>
        <v>0</v>
      </c>
      <c r="X121" s="61">
        <f t="shared" ref="X121" si="2908">X120*$I121</f>
        <v>0</v>
      </c>
      <c r="Y121" s="67">
        <f t="shared" ref="Y121:Y126" si="2909">ROUND(X121*$H121,2)</f>
        <v>0</v>
      </c>
      <c r="Z121" s="61">
        <f t="shared" ref="Z121" si="2910">Z120*$I121</f>
        <v>0</v>
      </c>
      <c r="AA121" s="67">
        <f t="shared" ref="AA121:AA126" si="2911">ROUND(Z121*$H121,2)</f>
        <v>0</v>
      </c>
      <c r="AB121" s="61">
        <f t="shared" ref="AB121" si="2912">AB120*$I121</f>
        <v>0</v>
      </c>
      <c r="AC121" s="67">
        <f t="shared" ref="AC121:AC126" si="2913">ROUND(AB121*$H121,2)</f>
        <v>0</v>
      </c>
      <c r="AD121" s="61">
        <f t="shared" ref="AD121" si="2914">AD120*$I121</f>
        <v>0</v>
      </c>
      <c r="AE121" s="67">
        <f t="shared" ref="AE121:AE126" si="2915">ROUND(AD121*$H121,2)</f>
        <v>0</v>
      </c>
      <c r="AF121" s="61">
        <f t="shared" ref="AF121" si="2916">AF120*$I121</f>
        <v>0</v>
      </c>
      <c r="AG121" s="67">
        <f t="shared" ref="AG121:AG126" si="2917">ROUND(AF121*$H121,2)</f>
        <v>0</v>
      </c>
      <c r="AH121" s="61">
        <f t="shared" ref="AH121" si="2918">AH120*$I121</f>
        <v>0</v>
      </c>
      <c r="AI121" s="67">
        <f t="shared" ref="AI121:AI126" si="2919">ROUND(AH121*$H121,2)</f>
        <v>0</v>
      </c>
      <c r="AJ121" s="61">
        <f t="shared" ref="AJ121" si="2920">AJ120*$I121</f>
        <v>0</v>
      </c>
      <c r="AK121" s="67">
        <f t="shared" ref="AK121:AK126" si="2921">ROUND(AJ121*$H121,2)</f>
        <v>0</v>
      </c>
      <c r="AL121" s="61">
        <f t="shared" ref="AL121" si="2922">AL120*$I121</f>
        <v>0</v>
      </c>
      <c r="AM121" s="67">
        <f t="shared" ref="AM121:AM126" si="2923">ROUND(AL121*$H121,2)</f>
        <v>0</v>
      </c>
      <c r="AN121" s="61">
        <f t="shared" ref="AN121" si="2924">AN120*$I121</f>
        <v>0</v>
      </c>
      <c r="AO121" s="67">
        <f t="shared" ref="AO121:AO126" si="2925">ROUND(AN121*$H121,2)</f>
        <v>0</v>
      </c>
      <c r="AP121" s="61">
        <f t="shared" ref="AP121" si="2926">AP120*$I121</f>
        <v>0</v>
      </c>
      <c r="AQ121" s="67">
        <f t="shared" ref="AQ121:AQ126" si="2927">ROUND(AP121*$H121,2)</f>
        <v>0</v>
      </c>
      <c r="AR121" s="61">
        <f t="shared" ref="AR121" si="2928">AR120*$I121</f>
        <v>0</v>
      </c>
      <c r="AS121" s="67">
        <f t="shared" ref="AS121:AS126" si="2929">ROUND(AR121*$H121,2)</f>
        <v>0</v>
      </c>
      <c r="AT121" s="61">
        <f t="shared" ref="AT121" si="2930">AT120*$I121</f>
        <v>0</v>
      </c>
      <c r="AU121" s="67">
        <f t="shared" ref="AU121:AU126" si="2931">ROUND(AT121*$H121,2)</f>
        <v>0</v>
      </c>
      <c r="AV121" s="61">
        <f t="shared" ref="AV121" si="2932">AV120*$I121</f>
        <v>0</v>
      </c>
      <c r="AW121" s="67">
        <f t="shared" ref="AW121:AW126" si="2933">ROUND(AV121*$H121,2)</f>
        <v>0</v>
      </c>
      <c r="AX121" s="61">
        <f t="shared" ref="AX121" si="2934">AX120*$I121</f>
        <v>0</v>
      </c>
      <c r="AY121" s="67">
        <f t="shared" ref="AY121:AY126" si="2935">ROUND(AX121*$H121,2)</f>
        <v>0</v>
      </c>
      <c r="AZ121" s="61">
        <f t="shared" ref="AZ121" si="2936">AZ120*$I121</f>
        <v>0</v>
      </c>
      <c r="BA121" s="67">
        <f t="shared" ref="BA121:BA126" si="2937">ROUND(AZ121*$H121,2)</f>
        <v>0</v>
      </c>
      <c r="BB121" s="61">
        <f t="shared" ref="BB121" si="2938">BB120*$I121</f>
        <v>0</v>
      </c>
      <c r="BC121" s="67">
        <f t="shared" ref="BC121:BC126" si="2939">ROUND(BB121*$H121,2)</f>
        <v>0</v>
      </c>
      <c r="BD121" s="61">
        <f t="shared" ref="BD121" si="2940">BD120*$I121</f>
        <v>0</v>
      </c>
      <c r="BE121" s="67">
        <f t="shared" ref="BE121:BE126" si="2941">ROUND(BD121*$H121,2)</f>
        <v>0</v>
      </c>
      <c r="BF121" s="61">
        <f t="shared" ref="BF121" si="2942">BF120*$I121</f>
        <v>0</v>
      </c>
      <c r="BG121" s="67">
        <f t="shared" ref="BG121:BG126" si="2943">ROUND(BF121*$H121,2)</f>
        <v>0</v>
      </c>
      <c r="BH121" s="61">
        <f t="shared" ref="BH121" si="2944">BH120*$I121</f>
        <v>0</v>
      </c>
      <c r="BI121" s="67">
        <f t="shared" ref="BI121:BI126" si="2945">ROUND(BH121*$H121,2)</f>
        <v>0</v>
      </c>
      <c r="BJ121" s="61">
        <f t="shared" ref="BJ121" si="2946">BJ120*$I121</f>
        <v>0</v>
      </c>
      <c r="BK121" s="67">
        <f t="shared" ref="BK121:BK126" si="2947">ROUND(BJ121*$H121,2)</f>
        <v>0</v>
      </c>
      <c r="BL121" s="61">
        <f t="shared" ref="BL121" si="2948">BL120*$I121</f>
        <v>0</v>
      </c>
      <c r="BM121" s="67">
        <f t="shared" ref="BM121:BM126" si="2949">ROUND(BL121*$H121,2)</f>
        <v>0</v>
      </c>
    </row>
    <row r="122" spans="1:68" s="47" customFormat="1" x14ac:dyDescent="0.25">
      <c r="A122" s="58" t="s">
        <v>26</v>
      </c>
      <c r="B122" s="59" t="s">
        <v>28</v>
      </c>
      <c r="C122" s="59" t="s">
        <v>38</v>
      </c>
      <c r="D122" s="60" cm="1">
        <f t="array" ref="D122">_xlfn.IFS($B122="SAB_OSE_SET23",$A$440,$B122="SAB_EPSA_SET23",$A$442,$B122="SAB_INS_SET23",$A$444,$B122="SIU_INF_JUL23",$A$446,$B122="SIU_ED_JUL23",$A$447,$B122="DER_JUN23",$A$448,$B122="CDHU_AGO23",$A$449,$B122="SIN_SV_SET23",$A$450,$B122="SIN_INS_SET23",$A$451,$B122="COTAÇÃO",0)</f>
        <v>0</v>
      </c>
      <c r="E122" s="60" cm="1">
        <f t="array" ref="E122">_xlfn.IFS($B122="SAB_OSE_SET23",$A$441,$B122="SAB_EPSA_SET23",$A$443,$B122="SAB_INS_SET23",$A$445,$B122="SIU_INF_JUL23",0,$B122="SIU_ED_JUL23",0,$B122="DER_JUN23",0,$B122="CDHU_AGO23",0,$B122="SIN_SV_SET23",0,$B122="SIN_INS_SET23",0,$B122="COTAÇÃO",0)</f>
        <v>0</v>
      </c>
      <c r="F122" s="60" cm="1">
        <f t="array" ref="F122">_xlfn.IFS($B122="SAB_OSE_SET23",0,$B122="SAB_EPSA_SET23",0,AND($B122="SAB_INS_SET23",$A122="MAT")=TRUE,$A$454,AND($B122="SAB_INS_SET23",$A122&lt;&gt;"MAT")=TRUE,$A$453,AND($B122="SIU_INF_JUL23",$A122="MAT")=TRUE,$A$454,AND($B122="SIU_INF_JUL23",$A122&lt;&gt;"MAT")=TRUE,$A$453,AND($B122="SIU_ED_JUL23",$A122="MAT")=TRUE,$A$454,AND($B122="SIU_ED_JUL23",$A122&lt;&gt;"MAT")=TRUE,$A$453,$B122="DER_JUN23",0,$B122="CDHU_AGO23",0,AND($B122="SIN_SV_SET23",$A122="MAT")=TRUE,$A$454,AND($B122="SIN_SV_SET23",$A122&lt;&gt;"MAT")=TRUE,$A$453,AND($B122="SIN_INS_SET23",$A122="MAT")=TRUE,$A$454,AND($B122="SIN_INS_SET23",$A122&lt;&gt;"MAT")=TRUE,$A$453,AND($B122="COTAÇÃO",$A122="MAT")=TRUE,$A$454,AND($B122="COTAÇÃO",$A122&lt;&gt;"MAT")=TRUE,$A$453)</f>
        <v>0.28000000000000003</v>
      </c>
      <c r="G122" s="60" cm="1">
        <f t="array" ref="G122">_xlfn.IFS($B122="SAB_OSE_SET23",0,$B122="SAB_EPSA_SET23",0,AND($B122="SAB_INS_SET23",$A122="MO")=TRUE,$A$455,AND($B122="SAB_INS_SET23",$A122&lt;&gt;"MO")=TRUE,0,AND($B122="SIU_INF_JUL23",$A122="MO")=TRUE,$A$455,AND($B122="SIU_INF_JUL23",$A122&lt;&gt;"MO")=TRUE,0,AND($B122="SIU_ED_JUL23",$A122="MO")=TRUE,$A$455,AND($B122="SIU_ED_JUL23",$A122&lt;&gt;"MO")=TRUE,0,$B122="DER_JUN23",0,$B122="CDHU_AGO23",0,AND($B122="SIN_SV_SET23",$A122="MO")=TRUE,$A$455,AND($B122="SIN_SV_SET23",$A122&lt;&gt;"MO")=TRUE,0,AND($B122="SIN_INS_SET23",$A122="MO")=TRUE,$A$455,AND($B122="SIN_INS_SET23",$A122&lt;&gt;"MO")=TRUE,0,AND($B122="COTAÇÃO",$A122="MO")=TRUE,$A$455,AND($B122="COTAÇÃO",$A122&lt;&gt;"MO")=TRUE,0)</f>
        <v>1.72</v>
      </c>
      <c r="H122" s="61" cm="1">
        <f t="array" ref="H122">ROUND(_xlfn.IFS(B122="SAB_OSE_SET23",VLOOKUP(C122,[12]SAB_OSE_SET23!A:N,7,FALSE),B122="SAB_EPSA_SET23",VLOOKUP(C122,[12]SAB_EPSA_SET23!A:F,4,FALSE),B122="SAB_INS_SET23",VLOOKUP(C122,[12]SAB_INS_SET23!A:F,4,FALSE),B122="SIU_INF_JUL23",VLOOKUP(C122,[12]SIU_INF_JUL23!A:F,4,FALSE),B122="SIU_ED_JUL23",VLOOKUP(C122,[12]SIU_ED_JUL23!A:F,4,FALSE),B122="SIU_INS_JUL23",VLOOKUP(C122,[12]SIU_INS_JUL23!A:F,4,FALSE),B122="DER_JUN23",VLOOKUP(C122,[12]DER_JUN23!A:F,4,FALSE),B122="CDHU_AGO23",VLOOKUP(C122,[12]CDHU_AGO23!A:F,4,FALSE),B122="DNIT_SV_JUL23",VLOOKUP(C122,[12]DNIT_SV_JUL23!A:F,4,FALSE),B122="DNIT_MAT_JUL23",VLOOKUP(C122,[12]DNIT_MAT_JUL23!A:F,4,FALSE),B122="SIN_SV_SET23",VLOOKUP(C122,[12]SIN_SV_SET23!G:L,5,FALSE),B122="SIN_INS_SET23",VLOOKUP(C122,[12]SIN_INS_SET23!A:F,5,FALSE),B122="COTAÇÃO",VLOOKUP(C122,[12]COTAÇÃO!$B:$G,6,FALSE))*(1+F122)*(1+G122),2)</f>
        <v>76.209999999999994</v>
      </c>
      <c r="I122" s="62">
        <v>1</v>
      </c>
      <c r="J122" s="39"/>
      <c r="K122" s="63"/>
      <c r="L122" s="64" t="str" cm="1">
        <f t="array" ref="L122">_xlfn.IFS(B122="SAB_OSE_SET23",VLOOKUP(C122,[12]SAB_OSE_SET23!A:N,5,FALSE),B122="SAB_EPSA_SET23",VLOOKUP(C122,[12]SAB_EPSA_SET23!A:F,2,FALSE),B122="SAB_INS_SET23",VLOOKUP(C122,[12]SAB_INS_SET23!A:F,2,FALSE),B122="SIU_INF_JUL23",VLOOKUP(C122,[12]SIU_INF_JUL23!A:F,2,FALSE),B122="SIU_ED_JUL23",VLOOKUP(C122,[12]SIU_ED_JUL23!A:F,2,FALSE),B122="SIU_INS_JUL23",VLOOKUP(C122,[12]SIU_INS_JUL23!A:F,2,FALSE),B122="DER_JUN23",VLOOKUP(C122,[12]DER_JUN23!A:F,2,FALSE),B122="CDHU_AGO23",VLOOKUP(C122,[12]CDHU_AGO23!A:F,2,FALSE),B122="DNIT_SV_JUL23",VLOOKUP(C122,[12]DNIT_SV_JUL23!A:F,2,FALSE),B122="DNIT_MAT_JUL23",VLOOKUP(C122,[12]DNIT_MAT_JUL23!A:F,2,FALSE),B122="SIN_SV_SET23",VLOOKUP(C122,[12]SIN_SV_SET23!G:L,2,FALSE),B122="SIN_INS_SET23",VLOOKUP(C122,[12]SIN_INS_SET23!A:F,2,FALSE),B122="COTAÇÃO",VLOOKUP(C122,[12]COTAÇÃO!$B:$G,3,FALSE))</f>
        <v>TÉCNICO ELETRICISTA</v>
      </c>
      <c r="M122" s="65" t="str" cm="1">
        <f t="array" ref="M122">_xlfn.IFS(B122="SAB_OSE_SET23",VLOOKUP(C122,[12]SAB_OSE_SET23!A:N,6,FALSE),B122="SAB_EPSA_SET23",VLOOKUP(C122,[12]SAB_EPSA_SET23!A:F,3,FALSE),B122="SAB_INS_SET23",VLOOKUP(C122,[12]SAB_INS_SET23!A:F,3,FALSE),B122="SIU_INF_JUL23",VLOOKUP(C122,[12]SIU_INF_JUL23!A:F,3,FALSE),B122="SIU_ED_JUL23",VLOOKUP(C122,[12]SIU_ED_JUL23!A:F,3,FALSE),B122="SIU_INS_JUL23",VLOOKUP(C122,[12]SIU_INS_JUL23!A:F,3,FALSE),B122="DER_JUN23",VLOOKUP(C122,[12]DER_JUN23!A:F,3,FALSE),B122="CDHU_AGO23",VLOOKUP(C122,[12]CDHU_AGO23!A:F,3,FALSE),B122="DNIT_SV_JUL23",VLOOKUP(C122,[12]DNIT_SV_JUL23!A:F,3,FALSE),B122="DNIT_MAT_JUL23",VLOOKUP(C122,[12]DNIT_MAT_JUL23!A:F,3,FALSE),B122="SIN_SV_SET23",VLOOKUP(C122,[12]SIN_SV_SET23!G:L,3,FALSE),B122="SIN_INS_SET23",VLOOKUP(C122,[12]SIN_INS_SET23!A:F,3,FALSE),B122="COTAÇÃO",VLOOKUP(C122,[12]COTAÇÃO!$B:$G,4,FALSE))</f>
        <v>H</v>
      </c>
      <c r="N122" s="66">
        <f t="shared" si="2902"/>
        <v>5</v>
      </c>
      <c r="O122" s="66">
        <f t="shared" si="2903"/>
        <v>76.209999999999994</v>
      </c>
      <c r="P122" s="67">
        <f t="shared" si="2879"/>
        <v>0</v>
      </c>
      <c r="Q122" s="68"/>
      <c r="R122" s="61">
        <f>R120*$I122</f>
        <v>5</v>
      </c>
      <c r="S122" s="67"/>
      <c r="T122" s="61">
        <f t="shared" ref="T122" si="2950">T120*$I122</f>
        <v>0</v>
      </c>
      <c r="U122" s="67">
        <f t="shared" si="2905"/>
        <v>0</v>
      </c>
      <c r="V122" s="61">
        <f t="shared" ref="V122" si="2951">V120*$I122</f>
        <v>0</v>
      </c>
      <c r="W122" s="67">
        <f t="shared" si="2907"/>
        <v>0</v>
      </c>
      <c r="X122" s="61">
        <f t="shared" ref="X122" si="2952">X120*$I122</f>
        <v>0</v>
      </c>
      <c r="Y122" s="67">
        <f t="shared" si="2909"/>
        <v>0</v>
      </c>
      <c r="Z122" s="61">
        <f t="shared" ref="Z122" si="2953">Z120*$I122</f>
        <v>0</v>
      </c>
      <c r="AA122" s="67">
        <f t="shared" si="2911"/>
        <v>0</v>
      </c>
      <c r="AB122" s="61">
        <f t="shared" ref="AB122" si="2954">AB120*$I122</f>
        <v>0</v>
      </c>
      <c r="AC122" s="67">
        <f t="shared" si="2913"/>
        <v>0</v>
      </c>
      <c r="AD122" s="61">
        <f t="shared" ref="AD122" si="2955">AD120*$I122</f>
        <v>0</v>
      </c>
      <c r="AE122" s="67">
        <f t="shared" si="2915"/>
        <v>0</v>
      </c>
      <c r="AF122" s="61">
        <f t="shared" ref="AF122" si="2956">AF120*$I122</f>
        <v>0</v>
      </c>
      <c r="AG122" s="67">
        <f t="shared" si="2917"/>
        <v>0</v>
      </c>
      <c r="AH122" s="61">
        <f t="shared" ref="AH122" si="2957">AH120*$I122</f>
        <v>0</v>
      </c>
      <c r="AI122" s="67">
        <f t="shared" si="2919"/>
        <v>0</v>
      </c>
      <c r="AJ122" s="61">
        <f t="shared" ref="AJ122" si="2958">AJ120*$I122</f>
        <v>0</v>
      </c>
      <c r="AK122" s="67">
        <f t="shared" si="2921"/>
        <v>0</v>
      </c>
      <c r="AL122" s="61">
        <f t="shared" ref="AL122" si="2959">AL120*$I122</f>
        <v>0</v>
      </c>
      <c r="AM122" s="67">
        <f t="shared" si="2923"/>
        <v>0</v>
      </c>
      <c r="AN122" s="61">
        <f t="shared" ref="AN122" si="2960">AN120*$I122</f>
        <v>0</v>
      </c>
      <c r="AO122" s="67">
        <f t="shared" si="2925"/>
        <v>0</v>
      </c>
      <c r="AP122" s="61">
        <f t="shared" ref="AP122" si="2961">AP120*$I122</f>
        <v>0</v>
      </c>
      <c r="AQ122" s="67">
        <f t="shared" si="2927"/>
        <v>0</v>
      </c>
      <c r="AR122" s="61">
        <f t="shared" ref="AR122" si="2962">AR120*$I122</f>
        <v>0</v>
      </c>
      <c r="AS122" s="67">
        <f t="shared" si="2929"/>
        <v>0</v>
      </c>
      <c r="AT122" s="61">
        <f t="shared" ref="AT122" si="2963">AT120*$I122</f>
        <v>0</v>
      </c>
      <c r="AU122" s="67">
        <f t="shared" si="2931"/>
        <v>0</v>
      </c>
      <c r="AV122" s="61">
        <f t="shared" ref="AV122" si="2964">AV120*$I122</f>
        <v>0</v>
      </c>
      <c r="AW122" s="67">
        <f t="shared" si="2933"/>
        <v>0</v>
      </c>
      <c r="AX122" s="61">
        <f t="shared" ref="AX122" si="2965">AX120*$I122</f>
        <v>0</v>
      </c>
      <c r="AY122" s="67">
        <f t="shared" si="2935"/>
        <v>0</v>
      </c>
      <c r="AZ122" s="61">
        <f t="shared" ref="AZ122" si="2966">AZ120*$I122</f>
        <v>0</v>
      </c>
      <c r="BA122" s="67">
        <f t="shared" si="2937"/>
        <v>0</v>
      </c>
      <c r="BB122" s="61">
        <f t="shared" ref="BB122" si="2967">BB120*$I122</f>
        <v>0</v>
      </c>
      <c r="BC122" s="67">
        <f t="shared" si="2939"/>
        <v>0</v>
      </c>
      <c r="BD122" s="61">
        <f t="shared" ref="BD122" si="2968">BD120*$I122</f>
        <v>0</v>
      </c>
      <c r="BE122" s="67">
        <f t="shared" si="2941"/>
        <v>0</v>
      </c>
      <c r="BF122" s="61">
        <f t="shared" ref="BF122" si="2969">BF120*$I122</f>
        <v>0</v>
      </c>
      <c r="BG122" s="67">
        <f t="shared" si="2943"/>
        <v>0</v>
      </c>
      <c r="BH122" s="61">
        <f t="shared" ref="BH122" si="2970">BH120*$I122</f>
        <v>0</v>
      </c>
      <c r="BI122" s="67">
        <f t="shared" si="2945"/>
        <v>0</v>
      </c>
      <c r="BJ122" s="61">
        <f t="shared" ref="BJ122" si="2971">BJ120*$I122</f>
        <v>0</v>
      </c>
      <c r="BK122" s="67">
        <f t="shared" si="2947"/>
        <v>0</v>
      </c>
      <c r="BL122" s="61">
        <f t="shared" ref="BL122" si="2972">BL120*$I122</f>
        <v>0</v>
      </c>
      <c r="BM122" s="67">
        <f t="shared" si="2949"/>
        <v>0</v>
      </c>
    </row>
    <row r="123" spans="1:68" s="47" customFormat="1" x14ac:dyDescent="0.25">
      <c r="A123" s="58" t="s">
        <v>26</v>
      </c>
      <c r="B123" s="59" t="s">
        <v>28</v>
      </c>
      <c r="C123" s="59" t="s">
        <v>54</v>
      </c>
      <c r="D123" s="60" cm="1">
        <f t="array" ref="D123">_xlfn.IFS($B123="SAB_OSE_SET23",$A$440,$B123="SAB_EPSA_SET23",$A$442,$B123="SAB_INS_SET23",$A$444,$B123="SIU_INF_JUL23",$A$446,$B123="SIU_ED_JUL23",$A$447,$B123="DER_JUN23",$A$448,$B123="CDHU_AGO23",$A$449,$B123="SIN_SV_SET23",$A$450,$B123="SIN_INS_SET23",$A$451,$B123="COTAÇÃO",0)</f>
        <v>0</v>
      </c>
      <c r="E123" s="60" cm="1">
        <f t="array" ref="E123">_xlfn.IFS($B123="SAB_OSE_SET23",$A$441,$B123="SAB_EPSA_SET23",$A$443,$B123="SAB_INS_SET23",$A$445,$B123="SIU_INF_JUL23",0,$B123="SIU_ED_JUL23",0,$B123="DER_JUN23",0,$B123="CDHU_AGO23",0,$B123="SIN_SV_SET23",0,$B123="SIN_INS_SET23",0,$B123="COTAÇÃO",0)</f>
        <v>0</v>
      </c>
      <c r="F123" s="60" cm="1">
        <f t="array" ref="F123">_xlfn.IFS($B123="SAB_OSE_SET23",0,$B123="SAB_EPSA_SET23",0,AND($B123="SAB_INS_SET23",$A123="MAT")=TRUE,$A$454,AND($B123="SAB_INS_SET23",$A123&lt;&gt;"MAT")=TRUE,$A$453,AND($B123="SIU_INF_JUL23",$A123="MAT")=TRUE,$A$454,AND($B123="SIU_INF_JUL23",$A123&lt;&gt;"MAT")=TRUE,$A$453,AND($B123="SIU_ED_JUL23",$A123="MAT")=TRUE,$A$454,AND($B123="SIU_ED_JUL23",$A123&lt;&gt;"MAT")=TRUE,$A$453,$B123="DER_JUN23",0,$B123="CDHU_AGO23",0,AND($B123="SIN_SV_SET23",$A123="MAT")=TRUE,$A$454,AND($B123="SIN_SV_SET23",$A123&lt;&gt;"MAT")=TRUE,$A$453,AND($B123="SIN_INS_SET23",$A123="MAT")=TRUE,$A$454,AND($B123="SIN_INS_SET23",$A123&lt;&gt;"MAT")=TRUE,$A$453,AND($B123="COTAÇÃO",$A123="MAT")=TRUE,$A$454,AND($B123="COTAÇÃO",$A123&lt;&gt;"MAT")=TRUE,$A$453)</f>
        <v>0.28000000000000003</v>
      </c>
      <c r="G123" s="60" cm="1">
        <f t="array" ref="G123">_xlfn.IFS($B123="SAB_OSE_SET23",0,$B123="SAB_EPSA_SET23",0,AND($B123="SAB_INS_SET23",$A123="MO")=TRUE,$A$455,AND($B123="SAB_INS_SET23",$A123&lt;&gt;"MO")=TRUE,0,AND($B123="SIU_INF_JUL23",$A123="MO")=TRUE,$A$455,AND($B123="SIU_INF_JUL23",$A123&lt;&gt;"MO")=TRUE,0,AND($B123="SIU_ED_JUL23",$A123="MO")=TRUE,$A$455,AND($B123="SIU_ED_JUL23",$A123&lt;&gt;"MO")=TRUE,0,$B123="DER_JUN23",0,$B123="CDHU_AGO23",0,AND($B123="SIN_SV_SET23",$A123="MO")=TRUE,$A$455,AND($B123="SIN_SV_SET23",$A123&lt;&gt;"MO")=TRUE,0,AND($B123="SIN_INS_SET23",$A123="MO")=TRUE,$A$455,AND($B123="SIN_INS_SET23",$A123&lt;&gt;"MO")=TRUE,0,AND($B123="COTAÇÃO",$A123="MO")=TRUE,$A$455,AND($B123="COTAÇÃO",$A123&lt;&gt;"MO")=TRUE,0)</f>
        <v>1.72</v>
      </c>
      <c r="H123" s="61" cm="1">
        <f t="array" ref="H123">ROUND(_xlfn.IFS(B123="SAB_OSE_SET23",VLOOKUP(C123,[12]SAB_OSE_SET23!A:N,7,FALSE),B123="SAB_EPSA_SET23",VLOOKUP(C123,[12]SAB_EPSA_SET23!A:F,4,FALSE),B123="SAB_INS_SET23",VLOOKUP(C123,[12]SAB_INS_SET23!A:F,4,FALSE),B123="SIU_INF_JUL23",VLOOKUP(C123,[12]SIU_INF_JUL23!A:F,4,FALSE),B123="SIU_ED_JUL23",VLOOKUP(C123,[12]SIU_ED_JUL23!A:F,4,FALSE),B123="SIU_INS_JUL23",VLOOKUP(C123,[12]SIU_INS_JUL23!A:F,4,FALSE),B123="DER_JUN23",VLOOKUP(C123,[12]DER_JUN23!A:F,4,FALSE),B123="CDHU_AGO23",VLOOKUP(C123,[12]CDHU_AGO23!A:F,4,FALSE),B123="DNIT_SV_JUL23",VLOOKUP(C123,[12]DNIT_SV_JUL23!A:F,4,FALSE),B123="DNIT_MAT_JUL23",VLOOKUP(C123,[12]DNIT_MAT_JUL23!A:F,4,FALSE),B123="SIN_SV_SET23",VLOOKUP(C123,[12]SIN_SV_SET23!G:L,5,FALSE),B123="SIN_INS_SET23",VLOOKUP(C123,[12]SIN_INS_SET23!A:F,5,FALSE),B123="COTAÇÃO",VLOOKUP(C123,[12]COTAÇÃO!$B:$G,6,FALSE))*(1+F123)*(1+G123),2)</f>
        <v>37.15</v>
      </c>
      <c r="I123" s="62">
        <v>2</v>
      </c>
      <c r="J123" s="39"/>
      <c r="K123" s="63"/>
      <c r="L123" s="64" t="str" cm="1">
        <f t="array" ref="L123">_xlfn.IFS(B123="SAB_OSE_SET23",VLOOKUP(C123,[12]SAB_OSE_SET23!A:N,5,FALSE),B123="SAB_EPSA_SET23",VLOOKUP(C123,[12]SAB_EPSA_SET23!A:F,2,FALSE),B123="SAB_INS_SET23",VLOOKUP(C123,[12]SAB_INS_SET23!A:F,2,FALSE),B123="SIU_INF_JUL23",VLOOKUP(C123,[12]SIU_INF_JUL23!A:F,2,FALSE),B123="SIU_ED_JUL23",VLOOKUP(C123,[12]SIU_ED_JUL23!A:F,2,FALSE),B123="SIU_INS_JUL23",VLOOKUP(C123,[12]SIU_INS_JUL23!A:F,2,FALSE),B123="DER_JUN23",VLOOKUP(C123,[12]DER_JUN23!A:F,2,FALSE),B123="CDHU_AGO23",VLOOKUP(C123,[12]CDHU_AGO23!A:F,2,FALSE),B123="DNIT_SV_JUL23",VLOOKUP(C123,[12]DNIT_SV_JUL23!A:F,2,FALSE),B123="DNIT_MAT_JUL23",VLOOKUP(C123,[12]DNIT_MAT_JUL23!A:F,2,FALSE),B123="SIN_SV_SET23",VLOOKUP(C123,[12]SIN_SV_SET23!G:L,2,FALSE),B123="SIN_INS_SET23",VLOOKUP(C123,[12]SIN_INS_SET23!A:F,2,FALSE),B123="COTAÇÃO",VLOOKUP(C123,[12]COTAÇÃO!$B:$G,3,FALSE))</f>
        <v>PEDREIRO</v>
      </c>
      <c r="M123" s="65" t="str" cm="1">
        <f t="array" ref="M123">_xlfn.IFS(B123="SAB_OSE_SET23",VLOOKUP(C123,[12]SAB_OSE_SET23!A:N,6,FALSE),B123="SAB_EPSA_SET23",VLOOKUP(C123,[12]SAB_EPSA_SET23!A:F,3,FALSE),B123="SAB_INS_SET23",VLOOKUP(C123,[12]SAB_INS_SET23!A:F,3,FALSE),B123="SIU_INF_JUL23",VLOOKUP(C123,[12]SIU_INF_JUL23!A:F,3,FALSE),B123="SIU_ED_JUL23",VLOOKUP(C123,[12]SIU_ED_JUL23!A:F,3,FALSE),B123="SIU_INS_JUL23",VLOOKUP(C123,[12]SIU_INS_JUL23!A:F,3,FALSE),B123="DER_JUN23",VLOOKUP(C123,[12]DER_JUN23!A:F,3,FALSE),B123="CDHU_AGO23",VLOOKUP(C123,[12]CDHU_AGO23!A:F,3,FALSE),B123="DNIT_SV_JUL23",VLOOKUP(C123,[12]DNIT_SV_JUL23!A:F,3,FALSE),B123="DNIT_MAT_JUL23",VLOOKUP(C123,[12]DNIT_MAT_JUL23!A:F,3,FALSE),B123="SIN_SV_SET23",VLOOKUP(C123,[12]SIN_SV_SET23!G:L,3,FALSE),B123="SIN_INS_SET23",VLOOKUP(C123,[12]SIN_INS_SET23!A:F,3,FALSE),B123="COTAÇÃO",VLOOKUP(C123,[12]COTAÇÃO!$B:$G,4,FALSE))</f>
        <v>H</v>
      </c>
      <c r="N123" s="66">
        <f t="shared" si="2902"/>
        <v>10</v>
      </c>
      <c r="O123" s="66">
        <f t="shared" si="2903"/>
        <v>74.3</v>
      </c>
      <c r="P123" s="67">
        <f t="shared" si="2879"/>
        <v>0</v>
      </c>
      <c r="Q123" s="68"/>
      <c r="R123" s="61">
        <f>R120*$I123</f>
        <v>10</v>
      </c>
      <c r="S123" s="67"/>
      <c r="T123" s="61">
        <f t="shared" ref="T123" si="2973">T120*$I123</f>
        <v>0</v>
      </c>
      <c r="U123" s="67">
        <f t="shared" si="2905"/>
        <v>0</v>
      </c>
      <c r="V123" s="61">
        <f t="shared" ref="V123" si="2974">V120*$I123</f>
        <v>0</v>
      </c>
      <c r="W123" s="67">
        <f t="shared" si="2907"/>
        <v>0</v>
      </c>
      <c r="X123" s="61">
        <f t="shared" ref="X123" si="2975">X120*$I123</f>
        <v>0</v>
      </c>
      <c r="Y123" s="67">
        <f t="shared" si="2909"/>
        <v>0</v>
      </c>
      <c r="Z123" s="61">
        <f t="shared" ref="Z123" si="2976">Z120*$I123</f>
        <v>0</v>
      </c>
      <c r="AA123" s="67">
        <f t="shared" si="2911"/>
        <v>0</v>
      </c>
      <c r="AB123" s="61">
        <f t="shared" ref="AB123" si="2977">AB120*$I123</f>
        <v>0</v>
      </c>
      <c r="AC123" s="67">
        <f t="shared" si="2913"/>
        <v>0</v>
      </c>
      <c r="AD123" s="61">
        <f t="shared" ref="AD123" si="2978">AD120*$I123</f>
        <v>0</v>
      </c>
      <c r="AE123" s="67">
        <f t="shared" si="2915"/>
        <v>0</v>
      </c>
      <c r="AF123" s="61">
        <f t="shared" ref="AF123" si="2979">AF120*$I123</f>
        <v>0</v>
      </c>
      <c r="AG123" s="67">
        <f t="shared" si="2917"/>
        <v>0</v>
      </c>
      <c r="AH123" s="61">
        <f t="shared" ref="AH123" si="2980">AH120*$I123</f>
        <v>0</v>
      </c>
      <c r="AI123" s="67">
        <f t="shared" si="2919"/>
        <v>0</v>
      </c>
      <c r="AJ123" s="61">
        <f t="shared" ref="AJ123" si="2981">AJ120*$I123</f>
        <v>0</v>
      </c>
      <c r="AK123" s="67">
        <f t="shared" si="2921"/>
        <v>0</v>
      </c>
      <c r="AL123" s="61">
        <f t="shared" ref="AL123" si="2982">AL120*$I123</f>
        <v>0</v>
      </c>
      <c r="AM123" s="67">
        <f t="shared" si="2923"/>
        <v>0</v>
      </c>
      <c r="AN123" s="61">
        <f t="shared" ref="AN123" si="2983">AN120*$I123</f>
        <v>0</v>
      </c>
      <c r="AO123" s="67">
        <f t="shared" si="2925"/>
        <v>0</v>
      </c>
      <c r="AP123" s="61">
        <f t="shared" ref="AP123" si="2984">AP120*$I123</f>
        <v>0</v>
      </c>
      <c r="AQ123" s="67">
        <f t="shared" si="2927"/>
        <v>0</v>
      </c>
      <c r="AR123" s="61">
        <f t="shared" ref="AR123" si="2985">AR120*$I123</f>
        <v>0</v>
      </c>
      <c r="AS123" s="67">
        <f t="shared" si="2929"/>
        <v>0</v>
      </c>
      <c r="AT123" s="61">
        <f t="shared" ref="AT123" si="2986">AT120*$I123</f>
        <v>0</v>
      </c>
      <c r="AU123" s="67">
        <f t="shared" si="2931"/>
        <v>0</v>
      </c>
      <c r="AV123" s="61">
        <f t="shared" ref="AV123" si="2987">AV120*$I123</f>
        <v>0</v>
      </c>
      <c r="AW123" s="67">
        <f t="shared" si="2933"/>
        <v>0</v>
      </c>
      <c r="AX123" s="61">
        <f t="shared" ref="AX123" si="2988">AX120*$I123</f>
        <v>0</v>
      </c>
      <c r="AY123" s="67">
        <f t="shared" si="2935"/>
        <v>0</v>
      </c>
      <c r="AZ123" s="61">
        <f t="shared" ref="AZ123" si="2989">AZ120*$I123</f>
        <v>0</v>
      </c>
      <c r="BA123" s="67">
        <f t="shared" si="2937"/>
        <v>0</v>
      </c>
      <c r="BB123" s="61">
        <f t="shared" ref="BB123" si="2990">BB120*$I123</f>
        <v>0</v>
      </c>
      <c r="BC123" s="67">
        <f t="shared" si="2939"/>
        <v>0</v>
      </c>
      <c r="BD123" s="61">
        <f t="shared" ref="BD123" si="2991">BD120*$I123</f>
        <v>0</v>
      </c>
      <c r="BE123" s="67">
        <f t="shared" si="2941"/>
        <v>0</v>
      </c>
      <c r="BF123" s="61">
        <f t="shared" ref="BF123" si="2992">BF120*$I123</f>
        <v>0</v>
      </c>
      <c r="BG123" s="67">
        <f t="shared" si="2943"/>
        <v>0</v>
      </c>
      <c r="BH123" s="61">
        <f t="shared" ref="BH123" si="2993">BH120*$I123</f>
        <v>0</v>
      </c>
      <c r="BI123" s="67">
        <f t="shared" si="2945"/>
        <v>0</v>
      </c>
      <c r="BJ123" s="61">
        <f t="shared" ref="BJ123" si="2994">BJ120*$I123</f>
        <v>0</v>
      </c>
      <c r="BK123" s="67">
        <f t="shared" si="2947"/>
        <v>0</v>
      </c>
      <c r="BL123" s="61">
        <f t="shared" ref="BL123" si="2995">BL120*$I123</f>
        <v>0</v>
      </c>
      <c r="BM123" s="67">
        <f t="shared" si="2949"/>
        <v>0</v>
      </c>
    </row>
    <row r="124" spans="1:68" s="47" customFormat="1" x14ac:dyDescent="0.25">
      <c r="A124" s="58" t="s">
        <v>26</v>
      </c>
      <c r="B124" s="59" t="s">
        <v>28</v>
      </c>
      <c r="C124" s="59" t="s">
        <v>53</v>
      </c>
      <c r="D124" s="60" cm="1">
        <f t="array" ref="D124">_xlfn.IFS($B124="SAB_OSE_SET23",$A$440,$B124="SAB_EPSA_SET23",$A$442,$B124="SAB_INS_SET23",$A$444,$B124="SIU_INF_JUL23",$A$446,$B124="SIU_ED_JUL23",$A$447,$B124="DER_JUN23",$A$448,$B124="CDHU_AGO23",$A$449,$B124="SIN_SV_SET23",$A$450,$B124="SIN_INS_SET23",$A$451,$B124="COTAÇÃO",0)</f>
        <v>0</v>
      </c>
      <c r="E124" s="60" cm="1">
        <f t="array" ref="E124">_xlfn.IFS($B124="SAB_OSE_SET23",$A$441,$B124="SAB_EPSA_SET23",$A$443,$B124="SAB_INS_SET23",$A$445,$B124="SIU_INF_JUL23",0,$B124="SIU_ED_JUL23",0,$B124="DER_JUN23",0,$B124="CDHU_AGO23",0,$B124="SIN_SV_SET23",0,$B124="SIN_INS_SET23",0,$B124="COTAÇÃO",0)</f>
        <v>0</v>
      </c>
      <c r="F124" s="60" cm="1">
        <f t="array" ref="F124">_xlfn.IFS($B124="SAB_OSE_SET23",0,$B124="SAB_EPSA_SET23",0,AND($B124="SAB_INS_SET23",$A124="MAT")=TRUE,$A$454,AND($B124="SAB_INS_SET23",$A124&lt;&gt;"MAT")=TRUE,$A$453,AND($B124="SIU_INF_JUL23",$A124="MAT")=TRUE,$A$454,AND($B124="SIU_INF_JUL23",$A124&lt;&gt;"MAT")=TRUE,$A$453,AND($B124="SIU_ED_JUL23",$A124="MAT")=TRUE,$A$454,AND($B124="SIU_ED_JUL23",$A124&lt;&gt;"MAT")=TRUE,$A$453,$B124="DER_JUN23",0,$B124="CDHU_AGO23",0,AND($B124="SIN_SV_SET23",$A124="MAT")=TRUE,$A$454,AND($B124="SIN_SV_SET23",$A124&lt;&gt;"MAT")=TRUE,$A$453,AND($B124="SIN_INS_SET23",$A124="MAT")=TRUE,$A$454,AND($B124="SIN_INS_SET23",$A124&lt;&gt;"MAT")=TRUE,$A$453,AND($B124="COTAÇÃO",$A124="MAT")=TRUE,$A$454,AND($B124="COTAÇÃO",$A124&lt;&gt;"MAT")=TRUE,$A$453)</f>
        <v>0.28000000000000003</v>
      </c>
      <c r="G124" s="60" cm="1">
        <f t="array" ref="G124">_xlfn.IFS($B124="SAB_OSE_SET23",0,$B124="SAB_EPSA_SET23",0,AND($B124="SAB_INS_SET23",$A124="MO")=TRUE,$A$455,AND($B124="SAB_INS_SET23",$A124&lt;&gt;"MO")=TRUE,0,AND($B124="SIU_INF_JUL23",$A124="MO")=TRUE,$A$455,AND($B124="SIU_INF_JUL23",$A124&lt;&gt;"MO")=TRUE,0,AND($B124="SIU_ED_JUL23",$A124="MO")=TRUE,$A$455,AND($B124="SIU_ED_JUL23",$A124&lt;&gt;"MO")=TRUE,0,$B124="DER_JUN23",0,$B124="CDHU_AGO23",0,AND($B124="SIN_SV_SET23",$A124="MO")=TRUE,$A$455,AND($B124="SIN_SV_SET23",$A124&lt;&gt;"MO")=TRUE,0,AND($B124="SIN_INS_SET23",$A124="MO")=TRUE,$A$455,AND($B124="SIN_INS_SET23",$A124&lt;&gt;"MO")=TRUE,0,AND($B124="COTAÇÃO",$A124="MO")=TRUE,$A$455,AND($B124="COTAÇÃO",$A124&lt;&gt;"MO")=TRUE,0)</f>
        <v>1.72</v>
      </c>
      <c r="H124" s="61" cm="1">
        <f t="array" ref="H124">ROUND(_xlfn.IFS(B124="SAB_OSE_SET23",VLOOKUP(C124,[12]SAB_OSE_SET23!A:N,7,FALSE),B124="SAB_EPSA_SET23",VLOOKUP(C124,[12]SAB_EPSA_SET23!A:F,4,FALSE),B124="SAB_INS_SET23",VLOOKUP(C124,[12]SAB_INS_SET23!A:F,4,FALSE),B124="SIU_INF_JUL23",VLOOKUP(C124,[12]SIU_INF_JUL23!A:F,4,FALSE),B124="SIU_ED_JUL23",VLOOKUP(C124,[12]SIU_ED_JUL23!A:F,4,FALSE),B124="SIU_INS_JUL23",VLOOKUP(C124,[12]SIU_INS_JUL23!A:F,4,FALSE),B124="DER_JUN23",VLOOKUP(C124,[12]DER_JUN23!A:F,4,FALSE),B124="CDHU_AGO23",VLOOKUP(C124,[12]CDHU_AGO23!A:F,4,FALSE),B124="DNIT_SV_JUL23",VLOOKUP(C124,[12]DNIT_SV_JUL23!A:F,4,FALSE),B124="DNIT_MAT_JUL23",VLOOKUP(C124,[12]DNIT_MAT_JUL23!A:F,4,FALSE),B124="SIN_SV_SET23",VLOOKUP(C124,[12]SIN_SV_SET23!G:L,5,FALSE),B124="SIN_INS_SET23",VLOOKUP(C124,[12]SIN_INS_SET23!A:F,5,FALSE),B124="COTAÇÃO",VLOOKUP(C124,[12]COTAÇÃO!$B:$G,6,FALSE))*(1+F124)*(1+G124),2)</f>
        <v>42.02</v>
      </c>
      <c r="I124" s="62">
        <v>1</v>
      </c>
      <c r="J124" s="39"/>
      <c r="K124" s="63"/>
      <c r="L124" s="64" t="str" cm="1">
        <f t="array" ref="L124">_xlfn.IFS(B124="SAB_OSE_SET23",VLOOKUP(C124,[12]SAB_OSE_SET23!A:N,5,FALSE),B124="SAB_EPSA_SET23",VLOOKUP(C124,[12]SAB_EPSA_SET23!A:F,2,FALSE),B124="SAB_INS_SET23",VLOOKUP(C124,[12]SAB_INS_SET23!A:F,2,FALSE),B124="SIU_INF_JUL23",VLOOKUP(C124,[12]SIU_INF_JUL23!A:F,2,FALSE),B124="SIU_ED_JUL23",VLOOKUP(C124,[12]SIU_ED_JUL23!A:F,2,FALSE),B124="SIU_INS_JUL23",VLOOKUP(C124,[12]SIU_INS_JUL23!A:F,2,FALSE),B124="DER_JUN23",VLOOKUP(C124,[12]DER_JUN23!A:F,2,FALSE),B124="CDHU_AGO23",VLOOKUP(C124,[12]CDHU_AGO23!A:F,2,FALSE),B124="DNIT_SV_JUL23",VLOOKUP(C124,[12]DNIT_SV_JUL23!A:F,2,FALSE),B124="DNIT_MAT_JUL23",VLOOKUP(C124,[12]DNIT_MAT_JUL23!A:F,2,FALSE),B124="SIN_SV_SET23",VLOOKUP(C124,[12]SIN_SV_SET23!G:L,2,FALSE),B124="SIN_INS_SET23",VLOOKUP(C124,[12]SIN_INS_SET23!A:F,2,FALSE),B124="COTAÇÃO",VLOOKUP(C124,[12]COTAÇÃO!$B:$G,3,FALSE))</f>
        <v>MOTORISTA</v>
      </c>
      <c r="M124" s="65" t="str" cm="1">
        <f t="array" ref="M124">_xlfn.IFS(B124="SAB_OSE_SET23",VLOOKUP(C124,[12]SAB_OSE_SET23!A:N,6,FALSE),B124="SAB_EPSA_SET23",VLOOKUP(C124,[12]SAB_EPSA_SET23!A:F,3,FALSE),B124="SAB_INS_SET23",VLOOKUP(C124,[12]SAB_INS_SET23!A:F,3,FALSE),B124="SIU_INF_JUL23",VLOOKUP(C124,[12]SIU_INF_JUL23!A:F,3,FALSE),B124="SIU_ED_JUL23",VLOOKUP(C124,[12]SIU_ED_JUL23!A:F,3,FALSE),B124="SIU_INS_JUL23",VLOOKUP(C124,[12]SIU_INS_JUL23!A:F,3,FALSE),B124="DER_JUN23",VLOOKUP(C124,[12]DER_JUN23!A:F,3,FALSE),B124="CDHU_AGO23",VLOOKUP(C124,[12]CDHU_AGO23!A:F,3,FALSE),B124="DNIT_SV_JUL23",VLOOKUP(C124,[12]DNIT_SV_JUL23!A:F,3,FALSE),B124="DNIT_MAT_JUL23",VLOOKUP(C124,[12]DNIT_MAT_JUL23!A:F,3,FALSE),B124="SIN_SV_SET23",VLOOKUP(C124,[12]SIN_SV_SET23!G:L,3,FALSE),B124="SIN_INS_SET23",VLOOKUP(C124,[12]SIN_INS_SET23!A:F,3,FALSE),B124="COTAÇÃO",VLOOKUP(C124,[12]COTAÇÃO!$B:$G,4,FALSE))</f>
        <v>H</v>
      </c>
      <c r="N124" s="66">
        <f t="shared" si="2902"/>
        <v>5</v>
      </c>
      <c r="O124" s="66">
        <f t="shared" si="2903"/>
        <v>42.02</v>
      </c>
      <c r="P124" s="67">
        <f t="shared" si="2879"/>
        <v>0</v>
      </c>
      <c r="Q124" s="68"/>
      <c r="R124" s="61">
        <f>R120*$I124</f>
        <v>5</v>
      </c>
      <c r="S124" s="67"/>
      <c r="T124" s="61">
        <f t="shared" ref="T124" si="2996">T120*$I124</f>
        <v>0</v>
      </c>
      <c r="U124" s="67">
        <f t="shared" si="2905"/>
        <v>0</v>
      </c>
      <c r="V124" s="61">
        <f t="shared" ref="V124" si="2997">V120*$I124</f>
        <v>0</v>
      </c>
      <c r="W124" s="67">
        <f t="shared" si="2907"/>
        <v>0</v>
      </c>
      <c r="X124" s="61">
        <f t="shared" ref="X124" si="2998">X120*$I124</f>
        <v>0</v>
      </c>
      <c r="Y124" s="67">
        <f t="shared" si="2909"/>
        <v>0</v>
      </c>
      <c r="Z124" s="61">
        <f t="shared" ref="Z124" si="2999">Z120*$I124</f>
        <v>0</v>
      </c>
      <c r="AA124" s="67">
        <f t="shared" si="2911"/>
        <v>0</v>
      </c>
      <c r="AB124" s="61">
        <f t="shared" ref="AB124" si="3000">AB120*$I124</f>
        <v>0</v>
      </c>
      <c r="AC124" s="67">
        <f t="shared" si="2913"/>
        <v>0</v>
      </c>
      <c r="AD124" s="61">
        <f t="shared" ref="AD124" si="3001">AD120*$I124</f>
        <v>0</v>
      </c>
      <c r="AE124" s="67">
        <f t="shared" si="2915"/>
        <v>0</v>
      </c>
      <c r="AF124" s="61">
        <f t="shared" ref="AF124" si="3002">AF120*$I124</f>
        <v>0</v>
      </c>
      <c r="AG124" s="67">
        <f t="shared" si="2917"/>
        <v>0</v>
      </c>
      <c r="AH124" s="61">
        <f t="shared" ref="AH124" si="3003">AH120*$I124</f>
        <v>0</v>
      </c>
      <c r="AI124" s="67">
        <f t="shared" si="2919"/>
        <v>0</v>
      </c>
      <c r="AJ124" s="61">
        <f t="shared" ref="AJ124" si="3004">AJ120*$I124</f>
        <v>0</v>
      </c>
      <c r="AK124" s="67">
        <f t="shared" si="2921"/>
        <v>0</v>
      </c>
      <c r="AL124" s="61">
        <f t="shared" ref="AL124" si="3005">AL120*$I124</f>
        <v>0</v>
      </c>
      <c r="AM124" s="67">
        <f t="shared" si="2923"/>
        <v>0</v>
      </c>
      <c r="AN124" s="61">
        <f t="shared" ref="AN124" si="3006">AN120*$I124</f>
        <v>0</v>
      </c>
      <c r="AO124" s="67">
        <f t="shared" si="2925"/>
        <v>0</v>
      </c>
      <c r="AP124" s="61">
        <f t="shared" ref="AP124" si="3007">AP120*$I124</f>
        <v>0</v>
      </c>
      <c r="AQ124" s="67">
        <f t="shared" si="2927"/>
        <v>0</v>
      </c>
      <c r="AR124" s="61">
        <f t="shared" ref="AR124" si="3008">AR120*$I124</f>
        <v>0</v>
      </c>
      <c r="AS124" s="67">
        <f t="shared" si="2929"/>
        <v>0</v>
      </c>
      <c r="AT124" s="61">
        <f t="shared" ref="AT124" si="3009">AT120*$I124</f>
        <v>0</v>
      </c>
      <c r="AU124" s="67">
        <f t="shared" si="2931"/>
        <v>0</v>
      </c>
      <c r="AV124" s="61">
        <f t="shared" ref="AV124" si="3010">AV120*$I124</f>
        <v>0</v>
      </c>
      <c r="AW124" s="67">
        <f t="shared" si="2933"/>
        <v>0</v>
      </c>
      <c r="AX124" s="61">
        <f t="shared" ref="AX124" si="3011">AX120*$I124</f>
        <v>0</v>
      </c>
      <c r="AY124" s="67">
        <f t="shared" si="2935"/>
        <v>0</v>
      </c>
      <c r="AZ124" s="61">
        <f t="shared" ref="AZ124" si="3012">AZ120*$I124</f>
        <v>0</v>
      </c>
      <c r="BA124" s="67">
        <f t="shared" si="2937"/>
        <v>0</v>
      </c>
      <c r="BB124" s="61">
        <f t="shared" ref="BB124" si="3013">BB120*$I124</f>
        <v>0</v>
      </c>
      <c r="BC124" s="67">
        <f t="shared" si="2939"/>
        <v>0</v>
      </c>
      <c r="BD124" s="61">
        <f t="shared" ref="BD124" si="3014">BD120*$I124</f>
        <v>0</v>
      </c>
      <c r="BE124" s="67">
        <f t="shared" si="2941"/>
        <v>0</v>
      </c>
      <c r="BF124" s="61">
        <f t="shared" ref="BF124" si="3015">BF120*$I124</f>
        <v>0</v>
      </c>
      <c r="BG124" s="67">
        <f t="shared" si="2943"/>
        <v>0</v>
      </c>
      <c r="BH124" s="61">
        <f t="shared" ref="BH124" si="3016">BH120*$I124</f>
        <v>0</v>
      </c>
      <c r="BI124" s="67">
        <f t="shared" si="2945"/>
        <v>0</v>
      </c>
      <c r="BJ124" s="61">
        <f t="shared" ref="BJ124" si="3017">BJ120*$I124</f>
        <v>0</v>
      </c>
      <c r="BK124" s="67">
        <f t="shared" si="2947"/>
        <v>0</v>
      </c>
      <c r="BL124" s="61">
        <f t="shared" ref="BL124" si="3018">BL120*$I124</f>
        <v>0</v>
      </c>
      <c r="BM124" s="67">
        <f t="shared" si="2949"/>
        <v>0</v>
      </c>
    </row>
    <row r="125" spans="1:68" s="47" customFormat="1" ht="30" x14ac:dyDescent="0.25">
      <c r="A125" s="58" t="s">
        <v>30</v>
      </c>
      <c r="B125" s="59" t="s">
        <v>28</v>
      </c>
      <c r="C125" s="59" t="s">
        <v>56</v>
      </c>
      <c r="D125" s="60" cm="1">
        <f t="array" ref="D125">_xlfn.IFS($B125="SAB_OSE_SET23",$A$440,$B125="SAB_EPSA_SET23",$A$442,$B125="SAB_INS_SET23",$A$444,$B125="SIU_INF_JUL23",$A$446,$B125="SIU_ED_JUL23",$A$447,$B125="DER_JUN23",$A$448,$B125="CDHU_AGO23",$A$449,$B125="SIN_SV_SET23",$A$450,$B125="SIN_INS_SET23",$A$451,$B125="COTAÇÃO",0)</f>
        <v>0</v>
      </c>
      <c r="E125" s="60" cm="1">
        <f t="array" ref="E125">_xlfn.IFS($B125="SAB_OSE_SET23",$A$441,$B125="SAB_EPSA_SET23",$A$443,$B125="SAB_INS_SET23",$A$445,$B125="SIU_INF_JUL23",0,$B125="SIU_ED_JUL23",0,$B125="DER_JUN23",0,$B125="CDHU_AGO23",0,$B125="SIN_SV_SET23",0,$B125="SIN_INS_SET23",0,$B125="COTAÇÃO",0)</f>
        <v>0</v>
      </c>
      <c r="F125" s="60" cm="1">
        <f t="array" ref="F125">_xlfn.IFS($B125="SAB_OSE_SET23",0,$B125="SAB_EPSA_SET23",0,AND($B125="SAB_INS_SET23",$A125="MAT")=TRUE,$A$454,AND($B125="SAB_INS_SET23",$A125&lt;&gt;"MAT")=TRUE,$A$453,AND($B125="SIU_INF_JUL23",$A125="MAT")=TRUE,$A$454,AND($B125="SIU_INF_JUL23",$A125&lt;&gt;"MAT")=TRUE,$A$453,AND($B125="SIU_ED_JUL23",$A125="MAT")=TRUE,$A$454,AND($B125="SIU_ED_JUL23",$A125&lt;&gt;"MAT")=TRUE,$A$453,$B125="DER_JUN23",0,$B125="CDHU_AGO23",0,AND($B125="SIN_SV_SET23",$A125="MAT")=TRUE,$A$454,AND($B125="SIN_SV_SET23",$A125&lt;&gt;"MAT")=TRUE,$A$453,AND($B125="SIN_INS_SET23",$A125="MAT")=TRUE,$A$454,AND($B125="SIN_INS_SET23",$A125&lt;&gt;"MAT")=TRUE,$A$453,AND($B125="COTAÇÃO",$A125="MAT")=TRUE,$A$454,AND($B125="COTAÇÃO",$A125&lt;&gt;"MAT")=TRUE,$A$453)</f>
        <v>0.28000000000000003</v>
      </c>
      <c r="G125" s="60" cm="1">
        <f t="array" ref="G125">_xlfn.IFS($B125="SAB_OSE_SET23",0,$B125="SAB_EPSA_SET23",0,AND($B125="SAB_INS_SET23",$A125="MO")=TRUE,$A$455,AND($B125="SAB_INS_SET23",$A125&lt;&gt;"MO")=TRUE,0,AND($B125="SIU_INF_JUL23",$A125="MO")=TRUE,$A$455,AND($B125="SIU_INF_JUL23",$A125&lt;&gt;"MO")=TRUE,0,AND($B125="SIU_ED_JUL23",$A125="MO")=TRUE,$A$455,AND($B125="SIU_ED_JUL23",$A125&lt;&gt;"MO")=TRUE,0,$B125="DER_JUN23",0,$B125="CDHU_AGO23",0,AND($B125="SIN_SV_SET23",$A125="MO")=TRUE,$A$455,AND($B125="SIN_SV_SET23",$A125&lt;&gt;"MO")=TRUE,0,AND($B125="SIN_INS_SET23",$A125="MO")=TRUE,$A$455,AND($B125="SIN_INS_SET23",$A125&lt;&gt;"MO")=TRUE,0,AND($B125="COTAÇÃO",$A125="MO")=TRUE,$A$455,AND($B125="COTAÇÃO",$A125&lt;&gt;"MO")=TRUE,0)</f>
        <v>0</v>
      </c>
      <c r="H125" s="61" cm="1">
        <f t="array" ref="H125">ROUND(_xlfn.IFS(B125="SAB_OSE_SET23",VLOOKUP(C125,[12]SAB_OSE_SET23!A:N,7,FALSE),B125="SAB_EPSA_SET23",VLOOKUP(C125,[12]SAB_EPSA_SET23!A:F,4,FALSE),B125="SAB_INS_SET23",VLOOKUP(C125,[12]SAB_INS_SET23!A:F,4,FALSE),B125="SIU_INF_JUL23",VLOOKUP(C125,[12]SIU_INF_JUL23!A:F,4,FALSE),B125="SIU_ED_JUL23",VLOOKUP(C125,[12]SIU_ED_JUL23!A:F,4,FALSE),B125="SIU_INS_JUL23",VLOOKUP(C125,[12]SIU_INS_JUL23!A:F,4,FALSE),B125="DER_JUN23",VLOOKUP(C125,[12]DER_JUN23!A:F,4,FALSE),B125="CDHU_AGO23",VLOOKUP(C125,[12]CDHU_AGO23!A:F,4,FALSE),B125="DNIT_SV_JUL23",VLOOKUP(C125,[12]DNIT_SV_JUL23!A:F,4,FALSE),B125="DNIT_MAT_JUL23",VLOOKUP(C125,[12]DNIT_MAT_JUL23!A:F,4,FALSE),B125="SIN_SV_SET23",VLOOKUP(C125,[12]SIN_SV_SET23!G:L,5,FALSE),B125="SIN_INS_SET23",VLOOKUP(C125,[12]SIN_INS_SET23!A:F,5,FALSE),B125="COTAÇÃO",VLOOKUP(C125,[12]COTAÇÃO!$B:$G,6,FALSE))*(1+F125)*(1+G125),2)</f>
        <v>310.69</v>
      </c>
      <c r="I125" s="62">
        <v>1</v>
      </c>
      <c r="J125" s="39"/>
      <c r="K125" s="63"/>
      <c r="L125" s="64" t="str" cm="1">
        <f t="array" ref="L125">_xlfn.IFS(B125="SAB_OSE_SET23",VLOOKUP(C125,[12]SAB_OSE_SET23!A:N,5,FALSE),B125="SAB_EPSA_SET23",VLOOKUP(C125,[12]SAB_EPSA_SET23!A:F,2,FALSE),B125="SAB_INS_SET23",VLOOKUP(C125,[12]SAB_INS_SET23!A:F,2,FALSE),B125="SIU_INF_JUL23",VLOOKUP(C125,[12]SIU_INF_JUL23!A:F,2,FALSE),B125="SIU_ED_JUL23",VLOOKUP(C125,[12]SIU_ED_JUL23!A:F,2,FALSE),B125="SIU_INS_JUL23",VLOOKUP(C125,[12]SIU_INS_JUL23!A:F,2,FALSE),B125="DER_JUN23",VLOOKUP(C125,[12]DER_JUN23!A:F,2,FALSE),B125="CDHU_AGO23",VLOOKUP(C125,[12]CDHU_AGO23!A:F,2,FALSE),B125="DNIT_SV_JUL23",VLOOKUP(C125,[12]DNIT_SV_JUL23!A:F,2,FALSE),B125="DNIT_MAT_JUL23",VLOOKUP(C125,[12]DNIT_MAT_JUL23!A:F,2,FALSE),B125="SIN_SV_SET23",VLOOKUP(C125,[12]SIN_SV_SET23!G:L,2,FALSE),B125="SIN_INS_SET23",VLOOKUP(C125,[12]SIN_INS_SET23!A:F,2,FALSE),B125="COTAÇÃO",VLOOKUP(C125,[12]COTAÇÃO!$B:$G,3,FALSE))</f>
        <v>CAMINHÃO - CARROCERIA FIXA ABERTA DE MADEIRA COM CAPACIDADE 9 T *190CV - COM GUINDASTE MUNCK 5 T</v>
      </c>
      <c r="M125" s="65" t="str" cm="1">
        <f t="array" ref="M125">_xlfn.IFS(B125="SAB_OSE_SET23",VLOOKUP(C125,[12]SAB_OSE_SET23!A:N,6,FALSE),B125="SAB_EPSA_SET23",VLOOKUP(C125,[12]SAB_EPSA_SET23!A:F,3,FALSE),B125="SAB_INS_SET23",VLOOKUP(C125,[12]SAB_INS_SET23!A:F,3,FALSE),B125="SIU_INF_JUL23",VLOOKUP(C125,[12]SIU_INF_JUL23!A:F,3,FALSE),B125="SIU_ED_JUL23",VLOOKUP(C125,[12]SIU_ED_JUL23!A:F,3,FALSE),B125="SIU_INS_JUL23",VLOOKUP(C125,[12]SIU_INS_JUL23!A:F,3,FALSE),B125="DER_JUN23",VLOOKUP(C125,[12]DER_JUN23!A:F,3,FALSE),B125="CDHU_AGO23",VLOOKUP(C125,[12]CDHU_AGO23!A:F,3,FALSE),B125="DNIT_SV_JUL23",VLOOKUP(C125,[12]DNIT_SV_JUL23!A:F,3,FALSE),B125="DNIT_MAT_JUL23",VLOOKUP(C125,[12]DNIT_MAT_JUL23!A:F,3,FALSE),B125="SIN_SV_SET23",VLOOKUP(C125,[12]SIN_SV_SET23!G:L,3,FALSE),B125="SIN_INS_SET23",VLOOKUP(C125,[12]SIN_INS_SET23!A:F,3,FALSE),B125="COTAÇÃO",VLOOKUP(C125,[12]COTAÇÃO!$B:$G,4,FALSE))</f>
        <v>H</v>
      </c>
      <c r="N125" s="66">
        <f t="shared" si="2902"/>
        <v>5</v>
      </c>
      <c r="O125" s="66">
        <f t="shared" si="2903"/>
        <v>310.69</v>
      </c>
      <c r="P125" s="67">
        <f t="shared" si="2879"/>
        <v>0</v>
      </c>
      <c r="Q125" s="68"/>
      <c r="R125" s="61">
        <f>R120*$I125</f>
        <v>5</v>
      </c>
      <c r="S125" s="67"/>
      <c r="T125" s="61">
        <f t="shared" ref="T125" si="3019">T120*$I125</f>
        <v>0</v>
      </c>
      <c r="U125" s="67">
        <f t="shared" si="2905"/>
        <v>0</v>
      </c>
      <c r="V125" s="61">
        <f t="shared" ref="V125" si="3020">V120*$I125</f>
        <v>0</v>
      </c>
      <c r="W125" s="67">
        <f t="shared" si="2907"/>
        <v>0</v>
      </c>
      <c r="X125" s="61">
        <f t="shared" ref="X125" si="3021">X120*$I125</f>
        <v>0</v>
      </c>
      <c r="Y125" s="67">
        <f t="shared" si="2909"/>
        <v>0</v>
      </c>
      <c r="Z125" s="61">
        <f t="shared" ref="Z125" si="3022">Z120*$I125</f>
        <v>0</v>
      </c>
      <c r="AA125" s="67">
        <f t="shared" si="2911"/>
        <v>0</v>
      </c>
      <c r="AB125" s="61">
        <f t="shared" ref="AB125" si="3023">AB120*$I125</f>
        <v>0</v>
      </c>
      <c r="AC125" s="67">
        <f t="shared" si="2913"/>
        <v>0</v>
      </c>
      <c r="AD125" s="61">
        <f t="shared" ref="AD125" si="3024">AD120*$I125</f>
        <v>0</v>
      </c>
      <c r="AE125" s="67">
        <f t="shared" si="2915"/>
        <v>0</v>
      </c>
      <c r="AF125" s="61">
        <f t="shared" ref="AF125" si="3025">AF120*$I125</f>
        <v>0</v>
      </c>
      <c r="AG125" s="67">
        <f t="shared" si="2917"/>
        <v>0</v>
      </c>
      <c r="AH125" s="61">
        <f t="shared" ref="AH125" si="3026">AH120*$I125</f>
        <v>0</v>
      </c>
      <c r="AI125" s="67">
        <f t="shared" si="2919"/>
        <v>0</v>
      </c>
      <c r="AJ125" s="61">
        <f t="shared" ref="AJ125" si="3027">AJ120*$I125</f>
        <v>0</v>
      </c>
      <c r="AK125" s="67">
        <f t="shared" si="2921"/>
        <v>0</v>
      </c>
      <c r="AL125" s="61">
        <f t="shared" ref="AL125" si="3028">AL120*$I125</f>
        <v>0</v>
      </c>
      <c r="AM125" s="67">
        <f t="shared" si="2923"/>
        <v>0</v>
      </c>
      <c r="AN125" s="61">
        <f t="shared" ref="AN125" si="3029">AN120*$I125</f>
        <v>0</v>
      </c>
      <c r="AO125" s="67">
        <f t="shared" si="2925"/>
        <v>0</v>
      </c>
      <c r="AP125" s="61">
        <f t="shared" ref="AP125" si="3030">AP120*$I125</f>
        <v>0</v>
      </c>
      <c r="AQ125" s="67">
        <f t="shared" si="2927"/>
        <v>0</v>
      </c>
      <c r="AR125" s="61">
        <f t="shared" ref="AR125" si="3031">AR120*$I125</f>
        <v>0</v>
      </c>
      <c r="AS125" s="67">
        <f t="shared" si="2929"/>
        <v>0</v>
      </c>
      <c r="AT125" s="61">
        <f t="shared" ref="AT125" si="3032">AT120*$I125</f>
        <v>0</v>
      </c>
      <c r="AU125" s="67">
        <f t="shared" si="2931"/>
        <v>0</v>
      </c>
      <c r="AV125" s="61">
        <f t="shared" ref="AV125" si="3033">AV120*$I125</f>
        <v>0</v>
      </c>
      <c r="AW125" s="67">
        <f t="shared" si="2933"/>
        <v>0</v>
      </c>
      <c r="AX125" s="61">
        <f t="shared" ref="AX125" si="3034">AX120*$I125</f>
        <v>0</v>
      </c>
      <c r="AY125" s="67">
        <f t="shared" si="2935"/>
        <v>0</v>
      </c>
      <c r="AZ125" s="61">
        <f t="shared" ref="AZ125" si="3035">AZ120*$I125</f>
        <v>0</v>
      </c>
      <c r="BA125" s="67">
        <f t="shared" si="2937"/>
        <v>0</v>
      </c>
      <c r="BB125" s="61">
        <f t="shared" ref="BB125" si="3036">BB120*$I125</f>
        <v>0</v>
      </c>
      <c r="BC125" s="67">
        <f t="shared" si="2939"/>
        <v>0</v>
      </c>
      <c r="BD125" s="61">
        <f t="shared" ref="BD125" si="3037">BD120*$I125</f>
        <v>0</v>
      </c>
      <c r="BE125" s="67">
        <f t="shared" si="2941"/>
        <v>0</v>
      </c>
      <c r="BF125" s="61">
        <f t="shared" ref="BF125" si="3038">BF120*$I125</f>
        <v>0</v>
      </c>
      <c r="BG125" s="67">
        <f t="shared" si="2943"/>
        <v>0</v>
      </c>
      <c r="BH125" s="61">
        <f t="shared" ref="BH125" si="3039">BH120*$I125</f>
        <v>0</v>
      </c>
      <c r="BI125" s="67">
        <f t="shared" si="2945"/>
        <v>0</v>
      </c>
      <c r="BJ125" s="61">
        <f t="shared" ref="BJ125" si="3040">BJ120*$I125</f>
        <v>0</v>
      </c>
      <c r="BK125" s="67">
        <f t="shared" si="2947"/>
        <v>0</v>
      </c>
      <c r="BL125" s="61">
        <f t="shared" ref="BL125" si="3041">BL120*$I125</f>
        <v>0</v>
      </c>
      <c r="BM125" s="67">
        <f t="shared" si="2949"/>
        <v>0</v>
      </c>
    </row>
    <row r="126" spans="1:68" s="47" customFormat="1" ht="30" x14ac:dyDescent="0.25">
      <c r="A126" s="58" t="s">
        <v>30</v>
      </c>
      <c r="B126" s="59" t="s">
        <v>28</v>
      </c>
      <c r="C126" s="59" t="s">
        <v>57</v>
      </c>
      <c r="D126" s="60" cm="1">
        <f t="array" ref="D126">_xlfn.IFS($B126="SAB_OSE_SET23",$A$440,$B126="SAB_EPSA_SET23",$A$442,$B126="SAB_INS_SET23",$A$444,$B126="SIU_INF_JUL23",$A$446,$B126="SIU_ED_JUL23",$A$447,$B126="DER_JUN23",$A$448,$B126="CDHU_AGO23",$A$449,$B126="SIN_SV_SET23",$A$450,$B126="SIN_INS_SET23",$A$451,$B126="COTAÇÃO",0)</f>
        <v>0</v>
      </c>
      <c r="E126" s="60" cm="1">
        <f t="array" ref="E126">_xlfn.IFS($B126="SAB_OSE_SET23",$A$441,$B126="SAB_EPSA_SET23",$A$443,$B126="SAB_INS_SET23",$A$445,$B126="SIU_INF_JUL23",0,$B126="SIU_ED_JUL23",0,$B126="DER_JUN23",0,$B126="CDHU_AGO23",0,$B126="SIN_SV_SET23",0,$B126="SIN_INS_SET23",0,$B126="COTAÇÃO",0)</f>
        <v>0</v>
      </c>
      <c r="F126" s="60" cm="1">
        <f t="array" ref="F126">_xlfn.IFS($B126="SAB_OSE_SET23",0,$B126="SAB_EPSA_SET23",0,AND($B126="SAB_INS_SET23",$A126="MAT")=TRUE,$A$454,AND($B126="SAB_INS_SET23",$A126&lt;&gt;"MAT")=TRUE,$A$453,AND($B126="SIU_INF_JUL23",$A126="MAT")=TRUE,$A$454,AND($B126="SIU_INF_JUL23",$A126&lt;&gt;"MAT")=TRUE,$A$453,AND($B126="SIU_ED_JUL23",$A126="MAT")=TRUE,$A$454,AND($B126="SIU_ED_JUL23",$A126&lt;&gt;"MAT")=TRUE,$A$453,$B126="DER_JUN23",0,$B126="CDHU_AGO23",0,AND($B126="SIN_SV_SET23",$A126="MAT")=TRUE,$A$454,AND($B126="SIN_SV_SET23",$A126&lt;&gt;"MAT")=TRUE,$A$453,AND($B126="SIN_INS_SET23",$A126="MAT")=TRUE,$A$454,AND($B126="SIN_INS_SET23",$A126&lt;&gt;"MAT")=TRUE,$A$453,AND($B126="COTAÇÃO",$A126="MAT")=TRUE,$A$454,AND($B126="COTAÇÃO",$A126&lt;&gt;"MAT")=TRUE,$A$453)</f>
        <v>0.28000000000000003</v>
      </c>
      <c r="G126" s="60" cm="1">
        <f t="array" ref="G126">_xlfn.IFS($B126="SAB_OSE_SET23",0,$B126="SAB_EPSA_SET23",0,AND($B126="SAB_INS_SET23",$A126="MO")=TRUE,$A$455,AND($B126="SAB_INS_SET23",$A126&lt;&gt;"MO")=TRUE,0,AND($B126="SIU_INF_JUL23",$A126="MO")=TRUE,$A$455,AND($B126="SIU_INF_JUL23",$A126&lt;&gt;"MO")=TRUE,0,AND($B126="SIU_ED_JUL23",$A126="MO")=TRUE,$A$455,AND($B126="SIU_ED_JUL23",$A126&lt;&gt;"MO")=TRUE,0,$B126="DER_JUN23",0,$B126="CDHU_AGO23",0,AND($B126="SIN_SV_SET23",$A126="MO")=TRUE,$A$455,AND($B126="SIN_SV_SET23",$A126&lt;&gt;"MO")=TRUE,0,AND($B126="SIN_INS_SET23",$A126="MO")=TRUE,$A$455,AND($B126="SIN_INS_SET23",$A126&lt;&gt;"MO")=TRUE,0,AND($B126="COTAÇÃO",$A126="MO")=TRUE,$A$455,AND($B126="COTAÇÃO",$A126&lt;&gt;"MO")=TRUE,0)</f>
        <v>0</v>
      </c>
      <c r="H126" s="61" cm="1">
        <f t="array" ref="H126">ROUND(_xlfn.IFS(B126="SAB_OSE_SET23",VLOOKUP(C126,[12]SAB_OSE_SET23!A:N,7,FALSE),B126="SAB_EPSA_SET23",VLOOKUP(C126,[12]SAB_EPSA_SET23!A:F,4,FALSE),B126="SAB_INS_SET23",VLOOKUP(C126,[12]SAB_INS_SET23!A:F,4,FALSE),B126="SIU_INF_JUL23",VLOOKUP(C126,[12]SIU_INF_JUL23!A:F,4,FALSE),B126="SIU_ED_JUL23",VLOOKUP(C126,[12]SIU_ED_JUL23!A:F,4,FALSE),B126="SIU_INS_JUL23",VLOOKUP(C126,[12]SIU_INS_JUL23!A:F,4,FALSE),B126="DER_JUN23",VLOOKUP(C126,[12]DER_JUN23!A:F,4,FALSE),B126="CDHU_AGO23",VLOOKUP(C126,[12]CDHU_AGO23!A:F,4,FALSE),B126="DNIT_SV_JUL23",VLOOKUP(C126,[12]DNIT_SV_JUL23!A:F,4,FALSE),B126="DNIT_MAT_JUL23",VLOOKUP(C126,[12]DNIT_MAT_JUL23!A:F,4,FALSE),B126="SIN_SV_SET23",VLOOKUP(C126,[12]SIN_SV_SET23!G:L,5,FALSE),B126="SIN_INS_SET23",VLOOKUP(C126,[12]SIN_INS_SET23!A:F,5,FALSE),B126="COTAÇÃO",VLOOKUP(C126,[12]COTAÇÃO!$B:$G,6,FALSE))*(1+F126)*(1+G126),2)</f>
        <v>143.88</v>
      </c>
      <c r="I126" s="62">
        <v>0.5</v>
      </c>
      <c r="J126" s="39"/>
      <c r="K126" s="63"/>
      <c r="L126" s="64" t="str" cm="1">
        <f t="array" ref="L126">_xlfn.IFS(B126="SAB_OSE_SET23",VLOOKUP(C126,[12]SAB_OSE_SET23!A:N,5,FALSE),B126="SAB_EPSA_SET23",VLOOKUP(C126,[12]SAB_EPSA_SET23!A:F,2,FALSE),B126="SAB_INS_SET23",VLOOKUP(C126,[12]SAB_INS_SET23!A:F,2,FALSE),B126="SIU_INF_JUL23",VLOOKUP(C126,[12]SIU_INF_JUL23!A:F,2,FALSE),B126="SIU_ED_JUL23",VLOOKUP(C126,[12]SIU_ED_JUL23!A:F,2,FALSE),B126="SIU_INS_JUL23",VLOOKUP(C126,[12]SIU_INS_JUL23!A:F,2,FALSE),B126="DER_JUN23",VLOOKUP(C126,[12]DER_JUN23!A:F,2,FALSE),B126="CDHU_AGO23",VLOOKUP(C126,[12]CDHU_AGO23!A:F,2,FALSE),B126="DNIT_SV_JUL23",VLOOKUP(C126,[12]DNIT_SV_JUL23!A:F,2,FALSE),B126="DNIT_MAT_JUL23",VLOOKUP(C126,[12]DNIT_MAT_JUL23!A:F,2,FALSE),B126="SIN_SV_SET23",VLOOKUP(C126,[12]SIN_SV_SET23!G:L,2,FALSE),B126="SIN_INS_SET23",VLOOKUP(C126,[12]SIN_INS_SET23!A:F,2,FALSE),B126="COTAÇÃO",VLOOKUP(C126,[12]COTAÇÃO!$B:$G,3,FALSE))</f>
        <v>CAMINHÃO - CARROCERIA FIXA ABERTA DE MADEIRA COM CAPACIDADE 9 T *190CV - COM GUINDASTE MUNCK 5 T - À DISPOSIÇÃO</v>
      </c>
      <c r="M126" s="65" t="str" cm="1">
        <f t="array" ref="M126">_xlfn.IFS(B126="SAB_OSE_SET23",VLOOKUP(C126,[12]SAB_OSE_SET23!A:N,6,FALSE),B126="SAB_EPSA_SET23",VLOOKUP(C126,[12]SAB_EPSA_SET23!A:F,3,FALSE),B126="SAB_INS_SET23",VLOOKUP(C126,[12]SAB_INS_SET23!A:F,3,FALSE),B126="SIU_INF_JUL23",VLOOKUP(C126,[12]SIU_INF_JUL23!A:F,3,FALSE),B126="SIU_ED_JUL23",VLOOKUP(C126,[12]SIU_ED_JUL23!A:F,3,FALSE),B126="SIU_INS_JUL23",VLOOKUP(C126,[12]SIU_INS_JUL23!A:F,3,FALSE),B126="DER_JUN23",VLOOKUP(C126,[12]DER_JUN23!A:F,3,FALSE),B126="CDHU_AGO23",VLOOKUP(C126,[12]CDHU_AGO23!A:F,3,FALSE),B126="DNIT_SV_JUL23",VLOOKUP(C126,[12]DNIT_SV_JUL23!A:F,3,FALSE),B126="DNIT_MAT_JUL23",VLOOKUP(C126,[12]DNIT_MAT_JUL23!A:F,3,FALSE),B126="SIN_SV_SET23",VLOOKUP(C126,[12]SIN_SV_SET23!G:L,3,FALSE),B126="SIN_INS_SET23",VLOOKUP(C126,[12]SIN_INS_SET23!A:F,3,FALSE),B126="COTAÇÃO",VLOOKUP(C126,[12]COTAÇÃO!$B:$G,4,FALSE))</f>
        <v>H</v>
      </c>
      <c r="N126" s="66">
        <f t="shared" si="2902"/>
        <v>2.5</v>
      </c>
      <c r="O126" s="66">
        <f t="shared" si="2903"/>
        <v>71.94</v>
      </c>
      <c r="P126" s="67">
        <f t="shared" si="2879"/>
        <v>0</v>
      </c>
      <c r="Q126" s="68"/>
      <c r="R126" s="61">
        <f>R120*$I126</f>
        <v>2.5</v>
      </c>
      <c r="S126" s="67"/>
      <c r="T126" s="61">
        <f t="shared" ref="T126" si="3042">T120*$I126</f>
        <v>0</v>
      </c>
      <c r="U126" s="67">
        <f t="shared" si="2905"/>
        <v>0</v>
      </c>
      <c r="V126" s="61">
        <f t="shared" ref="V126" si="3043">V120*$I126</f>
        <v>0</v>
      </c>
      <c r="W126" s="67">
        <f t="shared" si="2907"/>
        <v>0</v>
      </c>
      <c r="X126" s="61">
        <f t="shared" ref="X126" si="3044">X120*$I126</f>
        <v>0</v>
      </c>
      <c r="Y126" s="67">
        <f t="shared" si="2909"/>
        <v>0</v>
      </c>
      <c r="Z126" s="61">
        <f t="shared" ref="Z126" si="3045">Z120*$I126</f>
        <v>0</v>
      </c>
      <c r="AA126" s="67">
        <f t="shared" si="2911"/>
        <v>0</v>
      </c>
      <c r="AB126" s="61">
        <f t="shared" ref="AB126" si="3046">AB120*$I126</f>
        <v>0</v>
      </c>
      <c r="AC126" s="67">
        <f t="shared" si="2913"/>
        <v>0</v>
      </c>
      <c r="AD126" s="61">
        <f t="shared" ref="AD126" si="3047">AD120*$I126</f>
        <v>0</v>
      </c>
      <c r="AE126" s="67">
        <f t="shared" si="2915"/>
        <v>0</v>
      </c>
      <c r="AF126" s="61">
        <f t="shared" ref="AF126" si="3048">AF120*$I126</f>
        <v>0</v>
      </c>
      <c r="AG126" s="67">
        <f t="shared" si="2917"/>
        <v>0</v>
      </c>
      <c r="AH126" s="61">
        <f t="shared" ref="AH126" si="3049">AH120*$I126</f>
        <v>0</v>
      </c>
      <c r="AI126" s="67">
        <f t="shared" si="2919"/>
        <v>0</v>
      </c>
      <c r="AJ126" s="61">
        <f t="shared" ref="AJ126" si="3050">AJ120*$I126</f>
        <v>0</v>
      </c>
      <c r="AK126" s="67">
        <f t="shared" si="2921"/>
        <v>0</v>
      </c>
      <c r="AL126" s="61">
        <f t="shared" ref="AL126" si="3051">AL120*$I126</f>
        <v>0</v>
      </c>
      <c r="AM126" s="67">
        <f t="shared" si="2923"/>
        <v>0</v>
      </c>
      <c r="AN126" s="61">
        <f t="shared" ref="AN126" si="3052">AN120*$I126</f>
        <v>0</v>
      </c>
      <c r="AO126" s="67">
        <f t="shared" si="2925"/>
        <v>0</v>
      </c>
      <c r="AP126" s="61">
        <f t="shared" ref="AP126" si="3053">AP120*$I126</f>
        <v>0</v>
      </c>
      <c r="AQ126" s="67">
        <f t="shared" si="2927"/>
        <v>0</v>
      </c>
      <c r="AR126" s="61">
        <f t="shared" ref="AR126" si="3054">AR120*$I126</f>
        <v>0</v>
      </c>
      <c r="AS126" s="67">
        <f t="shared" si="2929"/>
        <v>0</v>
      </c>
      <c r="AT126" s="61">
        <f t="shared" ref="AT126" si="3055">AT120*$I126</f>
        <v>0</v>
      </c>
      <c r="AU126" s="67">
        <f t="shared" si="2931"/>
        <v>0</v>
      </c>
      <c r="AV126" s="61">
        <f t="shared" ref="AV126" si="3056">AV120*$I126</f>
        <v>0</v>
      </c>
      <c r="AW126" s="67">
        <f t="shared" si="2933"/>
        <v>0</v>
      </c>
      <c r="AX126" s="61">
        <f t="shared" ref="AX126" si="3057">AX120*$I126</f>
        <v>0</v>
      </c>
      <c r="AY126" s="67">
        <f t="shared" si="2935"/>
        <v>0</v>
      </c>
      <c r="AZ126" s="61">
        <f t="shared" ref="AZ126" si="3058">AZ120*$I126</f>
        <v>0</v>
      </c>
      <c r="BA126" s="67">
        <f t="shared" si="2937"/>
        <v>0</v>
      </c>
      <c r="BB126" s="61">
        <f t="shared" ref="BB126" si="3059">BB120*$I126</f>
        <v>0</v>
      </c>
      <c r="BC126" s="67">
        <f t="shared" si="2939"/>
        <v>0</v>
      </c>
      <c r="BD126" s="61">
        <f t="shared" ref="BD126" si="3060">BD120*$I126</f>
        <v>0</v>
      </c>
      <c r="BE126" s="67">
        <f t="shared" si="2941"/>
        <v>0</v>
      </c>
      <c r="BF126" s="61">
        <f t="shared" ref="BF126" si="3061">BF120*$I126</f>
        <v>0</v>
      </c>
      <c r="BG126" s="67">
        <f t="shared" si="2943"/>
        <v>0</v>
      </c>
      <c r="BH126" s="61">
        <f t="shared" ref="BH126" si="3062">BH120*$I126</f>
        <v>0</v>
      </c>
      <c r="BI126" s="67">
        <f t="shared" si="2945"/>
        <v>0</v>
      </c>
      <c r="BJ126" s="61">
        <f t="shared" ref="BJ126" si="3063">BJ120*$I126</f>
        <v>0</v>
      </c>
      <c r="BK126" s="67">
        <f t="shared" si="2947"/>
        <v>0</v>
      </c>
      <c r="BL126" s="61">
        <f t="shared" ref="BL126" si="3064">BL120*$I126</f>
        <v>0</v>
      </c>
      <c r="BM126" s="67">
        <f t="shared" si="2949"/>
        <v>0</v>
      </c>
    </row>
    <row r="127" spans="1:68" s="47" customFormat="1" x14ac:dyDescent="0.25">
      <c r="A127" s="48"/>
      <c r="B127" s="48"/>
      <c r="C127" s="48"/>
      <c r="D127" s="48"/>
      <c r="E127" s="48"/>
      <c r="F127" s="48"/>
      <c r="G127" s="48"/>
      <c r="H127" s="49"/>
      <c r="I127" s="50"/>
      <c r="J127" s="39"/>
      <c r="K127" s="51" t="str">
        <f>CONCATENATE($K$119,".2")</f>
        <v>5.2</v>
      </c>
      <c r="L127" s="52" t="s">
        <v>83</v>
      </c>
      <c r="M127" s="53" t="s">
        <v>21</v>
      </c>
      <c r="N127" s="54">
        <f>R127+T127+V127+X127+Z127+AB127+AD127+AF127+AH127+AJ127++AL127+AN127+AP127+AR127+AT127+AV127+AX127+AZ127+BB127+BD127+BF127+BH127+BJ127+BL127</f>
        <v>11</v>
      </c>
      <c r="O127" s="54">
        <f>SUM(O128:O133)</f>
        <v>23348.619999999995</v>
      </c>
      <c r="P127" s="55">
        <f t="shared" si="2879"/>
        <v>256834.82</v>
      </c>
      <c r="Q127" s="39"/>
      <c r="R127" s="56">
        <v>11</v>
      </c>
      <c r="S127" s="57">
        <f>ROUND(R127*$O127,2)</f>
        <v>256834.82</v>
      </c>
      <c r="T127" s="56"/>
      <c r="U127" s="57">
        <f>ROUND(T127*$O127,2)</f>
        <v>0</v>
      </c>
      <c r="V127" s="56"/>
      <c r="W127" s="57">
        <f t="shared" ref="W127" si="3065">ROUND(V127*$O127,2)</f>
        <v>0</v>
      </c>
      <c r="X127" s="56"/>
      <c r="Y127" s="57">
        <f t="shared" ref="Y127" si="3066">ROUND(X127*$O127,2)</f>
        <v>0</v>
      </c>
      <c r="Z127" s="56"/>
      <c r="AA127" s="57">
        <f t="shared" ref="AA127" si="3067">ROUND(Z127*$O127,2)</f>
        <v>0</v>
      </c>
      <c r="AB127" s="56"/>
      <c r="AC127" s="57">
        <f t="shared" ref="AC127" si="3068">ROUND(AB127*$O127,2)</f>
        <v>0</v>
      </c>
      <c r="AD127" s="56"/>
      <c r="AE127" s="57">
        <f t="shared" ref="AE127" si="3069">ROUND(AD127*$O127,2)</f>
        <v>0</v>
      </c>
      <c r="AF127" s="56"/>
      <c r="AG127" s="57">
        <f t="shared" ref="AG127" si="3070">ROUND(AF127*$O127,2)</f>
        <v>0</v>
      </c>
      <c r="AH127" s="56"/>
      <c r="AI127" s="57">
        <f t="shared" ref="AI127" si="3071">ROUND(AH127*$O127,2)</f>
        <v>0</v>
      </c>
      <c r="AJ127" s="56"/>
      <c r="AK127" s="57">
        <f t="shared" ref="AK127" si="3072">ROUND(AJ127*$O127,2)</f>
        <v>0</v>
      </c>
      <c r="AL127" s="56"/>
      <c r="AM127" s="57">
        <f t="shared" ref="AM127" si="3073">ROUND(AL127*$O127,2)</f>
        <v>0</v>
      </c>
      <c r="AN127" s="56"/>
      <c r="AO127" s="57">
        <f t="shared" ref="AO127" si="3074">ROUND(AN127*$O127,2)</f>
        <v>0</v>
      </c>
      <c r="AP127" s="56"/>
      <c r="AQ127" s="57">
        <f t="shared" ref="AQ127" si="3075">ROUND(AP127*$O127,2)</f>
        <v>0</v>
      </c>
      <c r="AR127" s="56"/>
      <c r="AS127" s="57">
        <f t="shared" ref="AS127" si="3076">ROUND(AR127*$O127,2)</f>
        <v>0</v>
      </c>
      <c r="AT127" s="56"/>
      <c r="AU127" s="57">
        <f t="shared" ref="AU127" si="3077">ROUND(AT127*$O127,2)</f>
        <v>0</v>
      </c>
      <c r="AV127" s="56"/>
      <c r="AW127" s="57">
        <f t="shared" ref="AW127" si="3078">ROUND(AV127*$O127,2)</f>
        <v>0</v>
      </c>
      <c r="AX127" s="56"/>
      <c r="AY127" s="57">
        <f t="shared" ref="AY127" si="3079">ROUND(AX127*$O127,2)</f>
        <v>0</v>
      </c>
      <c r="AZ127" s="56"/>
      <c r="BA127" s="57">
        <f t="shared" ref="BA127" si="3080">ROUND(AZ127*$O127,2)</f>
        <v>0</v>
      </c>
      <c r="BB127" s="56"/>
      <c r="BC127" s="57">
        <f t="shared" ref="BC127" si="3081">ROUND(BB127*$O127,2)</f>
        <v>0</v>
      </c>
      <c r="BD127" s="56"/>
      <c r="BE127" s="57">
        <f t="shared" ref="BE127" si="3082">ROUND(BD127*$O127,2)</f>
        <v>0</v>
      </c>
      <c r="BF127" s="56"/>
      <c r="BG127" s="57">
        <f t="shared" ref="BG127" si="3083">ROUND(BF127*$O127,2)</f>
        <v>0</v>
      </c>
      <c r="BH127" s="56"/>
      <c r="BI127" s="57">
        <f t="shared" ref="BI127" si="3084">ROUND(BH127*$O127,2)</f>
        <v>0</v>
      </c>
      <c r="BJ127" s="56"/>
      <c r="BK127" s="57">
        <f t="shared" ref="BK127" si="3085">ROUND(BJ127*$O127,2)</f>
        <v>0</v>
      </c>
      <c r="BL127" s="56"/>
      <c r="BM127" s="57">
        <f t="shared" ref="BM127" si="3086">ROUND(BL127*$O127,2)</f>
        <v>0</v>
      </c>
    </row>
    <row r="128" spans="1:68" s="47" customFormat="1" x14ac:dyDescent="0.25">
      <c r="A128" s="58" t="s">
        <v>37</v>
      </c>
      <c r="B128" s="59" t="s">
        <v>31</v>
      </c>
      <c r="C128" s="59" t="str">
        <f>K127</f>
        <v>5.2</v>
      </c>
      <c r="D128" s="60" cm="1">
        <f t="array" ref="D128">_xlfn.IFS($B128="SAB_OSE_SET23",$A$440,$B128="SAB_EPSA_SET23",$A$442,$B128="SAB_INS_SET23",$A$444,$B128="SIU_INF_JUL23",$A$446,$B128="SIU_ED_JUL23",$A$447,$B128="DER_JUN23",$A$448,$B128="CDHU_AGO23",$A$449,$B128="SIN_SV_SET23",$A$450,$B128="SIN_INS_SET23",$A$451,$B128="COTAÇÃO",0)</f>
        <v>0</v>
      </c>
      <c r="E128" s="60" cm="1">
        <f t="array" ref="E128">_xlfn.IFS($B128="SAB_OSE_SET23",$A$441,$B128="SAB_EPSA_SET23",$A$443,$B128="SAB_INS_SET23",$A$445,$B128="SIU_INF_JUL23",0,$B128="SIU_ED_JUL23",0,$B128="DER_JUN23",0,$B128="CDHU_AGO23",0,$B128="SIN_SV_SET23",0,$B128="SIN_INS_SET23",0,$B128="COTAÇÃO",0)</f>
        <v>0</v>
      </c>
      <c r="F128" s="60" cm="1">
        <f t="array" ref="F128">_xlfn.IFS($B128="SAB_OSE_SET23",0,$B128="SAB_EPSA_SET23",0,AND($B128="SAB_INS_SET23",$A128="MAT")=TRUE,$A$454,AND($B128="SAB_INS_SET23",$A128&lt;&gt;"MAT")=TRUE,$A$453,AND($B128="SIU_INF_JUL23",$A128="MAT")=TRUE,$A$454,AND($B128="SIU_INF_JUL23",$A128&lt;&gt;"MAT")=TRUE,$A$453,AND($B128="SIU_ED_JUL23",$A128="MAT")=TRUE,$A$454,AND($B128="SIU_ED_JUL23",$A128&lt;&gt;"MAT")=TRUE,$A$453,$B128="DER_JUN23",0,$B128="CDHU_AGO23",0,AND($B128="SIN_SV_SET23",$A128="MAT")=TRUE,$A$454,AND($B128="SIN_SV_SET23",$A128&lt;&gt;"MAT")=TRUE,$A$453,AND($B128="SIN_INS_SET23",$A128="MAT")=TRUE,$A$454,AND($B128="SIN_INS_SET23",$A128&lt;&gt;"MAT")=TRUE,$A$453,AND($B128="COTAÇÃO",$A128="MAT")=TRUE,$A$454,AND($B128="COTAÇÃO",$A128&lt;&gt;"MAT")=TRUE,$A$453)</f>
        <v>0.2</v>
      </c>
      <c r="G128" s="60" cm="1">
        <f t="array" ref="G128">_xlfn.IFS($B128="SAB_OSE_SET23",0,$B128="SAB_EPSA_SET23",0,AND($B128="SAB_INS_SET23",$A128="MO")=TRUE,$A$455,AND($B128="SAB_INS_SET23",$A128&lt;&gt;"MO")=TRUE,0,AND($B128="SIU_INF_JUL23",$A128="MO")=TRUE,$A$455,AND($B128="SIU_INF_JUL23",$A128&lt;&gt;"MO")=TRUE,0,AND($B128="SIU_ED_JUL23",$A128="MO")=TRUE,$A$455,AND($B128="SIU_ED_JUL23",$A128&lt;&gt;"MO")=TRUE,0,$B128="DER_JUN23",0,$B128="CDHU_AGO23",0,AND($B128="SIN_SV_SET23",$A128="MO")=TRUE,$A$455,AND($B128="SIN_SV_SET23",$A128&lt;&gt;"MO")=TRUE,0,AND($B128="SIN_INS_SET23",$A128="MO")=TRUE,$A$455,AND($B128="SIN_INS_SET23",$A128&lt;&gt;"MO")=TRUE,0,AND($B128="COTAÇÃO",$A128="MO")=TRUE,$A$455,AND($B128="COTAÇÃO",$A128&lt;&gt;"MO")=TRUE,0)</f>
        <v>0</v>
      </c>
      <c r="H128" s="61" cm="1">
        <f t="array" ref="H128">ROUND(_xlfn.IFS(B128="SAB_OSE_SET23",VLOOKUP(C128,[12]SAB_OSE_SET23!A:N,7,FALSE),B128="SAB_EPSA_SET23",VLOOKUP(C128,[12]SAB_EPSA_SET23!A:F,4,FALSE),B128="SAB_INS_SET23",VLOOKUP(C128,[12]SAB_INS_SET23!A:F,4,FALSE),B128="SIU_INF_JUL23",VLOOKUP(C128,[12]SIU_INF_JUL23!A:F,4,FALSE),B128="SIU_ED_JUL23",VLOOKUP(C128,[12]SIU_ED_JUL23!A:F,4,FALSE),B128="SIU_INS_JUL23",VLOOKUP(C128,[12]SIU_INS_JUL23!A:F,4,FALSE),B128="DER_JUN23",VLOOKUP(C128,[12]DER_JUN23!A:F,4,FALSE),B128="CDHU_AGO23",VLOOKUP(C128,[12]CDHU_AGO23!A:F,4,FALSE),B128="DNIT_SV_JUL23",VLOOKUP(C128,[12]DNIT_SV_JUL23!A:F,4,FALSE),B128="DNIT_MAT_JUL23",VLOOKUP(C128,[12]DNIT_MAT_JUL23!A:F,4,FALSE),B128="SIN_SV_SET23",VLOOKUP(C128,[12]SIN_SV_SET23!G:L,5,FALSE),B128="SIN_INS_SET23",VLOOKUP(C128,[12]SIN_INS_SET23!A:F,5,FALSE),B128="COTAÇÃO",VLOOKUP(C128,[12]COTAÇÃO!$B:$G,6,FALSE))*(1+F128)*(1+G128),2)</f>
        <v>22773.46</v>
      </c>
      <c r="I128" s="62">
        <v>1</v>
      </c>
      <c r="J128" s="39"/>
      <c r="K128" s="63"/>
      <c r="L128" s="64" t="str" cm="1">
        <f t="array" ref="L128">_xlfn.IFS(B128="SAB_OSE_SET23",VLOOKUP(C128,[12]SAB_OSE_SET23!A:N,5,FALSE),B128="SAB_EPSA_SET23",VLOOKUP(C128,[12]SAB_EPSA_SET23!A:F,2,FALSE),B128="SAB_INS_SET23",VLOOKUP(C128,[12]SAB_INS_SET23!A:F,2,FALSE),B128="SIU_INF_JUL23",VLOOKUP(C128,[12]SIU_INF_JUL23!A:F,2,FALSE),B128="SIU_ED_JUL23",VLOOKUP(C128,[12]SIU_ED_JUL23!A:F,2,FALSE),B128="SIU_INS_JUL23",VLOOKUP(C128,[12]SIU_INS_JUL23!A:F,2,FALSE),B128="DER_JUN23",VLOOKUP(C128,[12]DER_JUN23!A:F,2,FALSE),B128="CDHU_AGO23",VLOOKUP(C128,[12]CDHU_AGO23!A:F,2,FALSE),B128="DNIT_SV_JUL23",VLOOKUP(C128,[12]DNIT_SV_JUL23!A:F,2,FALSE),B128="DNIT_MAT_JUL23",VLOOKUP(C128,[12]DNIT_MAT_JUL23!A:F,2,FALSE),B128="SIN_SV_SET23",VLOOKUP(C128,[12]SIN_SV_SET23!G:L,2,FALSE),B128="SIN_INS_SET23",VLOOKUP(C128,[12]SIN_INS_SET23!A:F,2,FALSE),B128="COTAÇÃO",VLOOKUP(C128,[12]COTAÇÃO!$B:$G,3,FALSE))</f>
        <v>Caixas de emenda -  Projeto Civil, material e mão de obra</v>
      </c>
      <c r="M128" s="65" t="str" cm="1">
        <f t="array" ref="M128">_xlfn.IFS(B128="SAB_OSE_SET23",VLOOKUP(C128,[12]SAB_OSE_SET23!A:N,6,FALSE),B128="SAB_EPSA_SET23",VLOOKUP(C128,[12]SAB_EPSA_SET23!A:F,3,FALSE),B128="SAB_INS_SET23",VLOOKUP(C128,[12]SAB_INS_SET23!A:F,3,FALSE),B128="SIU_INF_JUL23",VLOOKUP(C128,[12]SIU_INF_JUL23!A:F,3,FALSE),B128="SIU_ED_JUL23",VLOOKUP(C128,[12]SIU_ED_JUL23!A:F,3,FALSE),B128="SIU_INS_JUL23",VLOOKUP(C128,[12]SIU_INS_JUL23!A:F,3,FALSE),B128="DER_JUN23",VLOOKUP(C128,[12]DER_JUN23!A:F,3,FALSE),B128="CDHU_AGO23",VLOOKUP(C128,[12]CDHU_AGO23!A:F,3,FALSE),B128="DNIT_SV_JUL23",VLOOKUP(C128,[12]DNIT_SV_JUL23!A:F,3,FALSE),B128="DNIT_MAT_JUL23",VLOOKUP(C128,[12]DNIT_MAT_JUL23!A:F,3,FALSE),B128="SIN_SV_SET23",VLOOKUP(C128,[12]SIN_SV_SET23!G:L,3,FALSE),B128="SIN_INS_SET23",VLOOKUP(C128,[12]SIN_INS_SET23!A:F,3,FALSE),B128="COTAÇÃO",VLOOKUP(C128,[12]COTAÇÃO!$B:$G,4,FALSE))</f>
        <v>pç</v>
      </c>
      <c r="N128" s="66">
        <f t="shared" ref="N128:N133" si="3087">R128+T128+V128+X128+Z128+AB128+AD128+AF128+AH128+AJ128++AL128+AN128+AP128+AR128+AT128+AV128+AX128+AZ128+BB128+BD128+BF128+BH128+BJ128+BL128</f>
        <v>11</v>
      </c>
      <c r="O128" s="66">
        <f t="shared" ref="O128:O133" si="3088">ROUND(H128*I128,2)</f>
        <v>22773.46</v>
      </c>
      <c r="P128" s="67">
        <f t="shared" si="2879"/>
        <v>0</v>
      </c>
      <c r="Q128" s="68"/>
      <c r="R128" s="61">
        <f>R127*$I128</f>
        <v>11</v>
      </c>
      <c r="S128" s="67"/>
      <c r="T128" s="61">
        <f t="shared" ref="T128" si="3089">T127*$I128</f>
        <v>0</v>
      </c>
      <c r="U128" s="67">
        <f t="shared" ref="U128:U133" si="3090">ROUND(T128*$H128,2)</f>
        <v>0</v>
      </c>
      <c r="V128" s="61">
        <f t="shared" ref="V128" si="3091">V127*$I128</f>
        <v>0</v>
      </c>
      <c r="W128" s="67">
        <f t="shared" ref="W128:W133" si="3092">ROUND(V128*$H128,2)</f>
        <v>0</v>
      </c>
      <c r="X128" s="61">
        <f t="shared" ref="X128" si="3093">X127*$I128</f>
        <v>0</v>
      </c>
      <c r="Y128" s="67">
        <f t="shared" ref="Y128:Y133" si="3094">ROUND(X128*$H128,2)</f>
        <v>0</v>
      </c>
      <c r="Z128" s="61">
        <f t="shared" ref="Z128" si="3095">Z127*$I128</f>
        <v>0</v>
      </c>
      <c r="AA128" s="67">
        <f t="shared" ref="AA128:AA133" si="3096">ROUND(Z128*$H128,2)</f>
        <v>0</v>
      </c>
      <c r="AB128" s="61">
        <f t="shared" ref="AB128" si="3097">AB127*$I128</f>
        <v>0</v>
      </c>
      <c r="AC128" s="67">
        <f t="shared" ref="AC128:AC133" si="3098">ROUND(AB128*$H128,2)</f>
        <v>0</v>
      </c>
      <c r="AD128" s="61">
        <f t="shared" ref="AD128" si="3099">AD127*$I128</f>
        <v>0</v>
      </c>
      <c r="AE128" s="67">
        <f t="shared" ref="AE128:AE133" si="3100">ROUND(AD128*$H128,2)</f>
        <v>0</v>
      </c>
      <c r="AF128" s="61">
        <f t="shared" ref="AF128" si="3101">AF127*$I128</f>
        <v>0</v>
      </c>
      <c r="AG128" s="67">
        <f t="shared" ref="AG128:AG133" si="3102">ROUND(AF128*$H128,2)</f>
        <v>0</v>
      </c>
      <c r="AH128" s="61">
        <f t="shared" ref="AH128" si="3103">AH127*$I128</f>
        <v>0</v>
      </c>
      <c r="AI128" s="67">
        <f t="shared" ref="AI128:AI133" si="3104">ROUND(AH128*$H128,2)</f>
        <v>0</v>
      </c>
      <c r="AJ128" s="61">
        <f t="shared" ref="AJ128" si="3105">AJ127*$I128</f>
        <v>0</v>
      </c>
      <c r="AK128" s="67">
        <f t="shared" ref="AK128:AK133" si="3106">ROUND(AJ128*$H128,2)</f>
        <v>0</v>
      </c>
      <c r="AL128" s="61">
        <f t="shared" ref="AL128" si="3107">AL127*$I128</f>
        <v>0</v>
      </c>
      <c r="AM128" s="67">
        <f t="shared" ref="AM128:AM133" si="3108">ROUND(AL128*$H128,2)</f>
        <v>0</v>
      </c>
      <c r="AN128" s="61">
        <f t="shared" ref="AN128" si="3109">AN127*$I128</f>
        <v>0</v>
      </c>
      <c r="AO128" s="67">
        <f t="shared" ref="AO128:AO133" si="3110">ROUND(AN128*$H128,2)</f>
        <v>0</v>
      </c>
      <c r="AP128" s="61">
        <f t="shared" ref="AP128" si="3111">AP127*$I128</f>
        <v>0</v>
      </c>
      <c r="AQ128" s="67">
        <f t="shared" ref="AQ128:AQ133" si="3112">ROUND(AP128*$H128,2)</f>
        <v>0</v>
      </c>
      <c r="AR128" s="61">
        <f t="shared" ref="AR128" si="3113">AR127*$I128</f>
        <v>0</v>
      </c>
      <c r="AS128" s="67">
        <f t="shared" ref="AS128:AS133" si="3114">ROUND(AR128*$H128,2)</f>
        <v>0</v>
      </c>
      <c r="AT128" s="61">
        <f t="shared" ref="AT128" si="3115">AT127*$I128</f>
        <v>0</v>
      </c>
      <c r="AU128" s="67">
        <f t="shared" ref="AU128:AU133" si="3116">ROUND(AT128*$H128,2)</f>
        <v>0</v>
      </c>
      <c r="AV128" s="61">
        <f t="shared" ref="AV128" si="3117">AV127*$I128</f>
        <v>0</v>
      </c>
      <c r="AW128" s="67">
        <f t="shared" ref="AW128:AW133" si="3118">ROUND(AV128*$H128,2)</f>
        <v>0</v>
      </c>
      <c r="AX128" s="61">
        <f t="shared" ref="AX128" si="3119">AX127*$I128</f>
        <v>0</v>
      </c>
      <c r="AY128" s="67">
        <f t="shared" ref="AY128:AY133" si="3120">ROUND(AX128*$H128,2)</f>
        <v>0</v>
      </c>
      <c r="AZ128" s="61">
        <f t="shared" ref="AZ128" si="3121">AZ127*$I128</f>
        <v>0</v>
      </c>
      <c r="BA128" s="67">
        <f t="shared" ref="BA128:BA133" si="3122">ROUND(AZ128*$H128,2)</f>
        <v>0</v>
      </c>
      <c r="BB128" s="61">
        <f t="shared" ref="BB128" si="3123">BB127*$I128</f>
        <v>0</v>
      </c>
      <c r="BC128" s="67">
        <f t="shared" ref="BC128:BC133" si="3124">ROUND(BB128*$H128,2)</f>
        <v>0</v>
      </c>
      <c r="BD128" s="61">
        <f t="shared" ref="BD128" si="3125">BD127*$I128</f>
        <v>0</v>
      </c>
      <c r="BE128" s="67">
        <f t="shared" ref="BE128:BE133" si="3126">ROUND(BD128*$H128,2)</f>
        <v>0</v>
      </c>
      <c r="BF128" s="61">
        <f t="shared" ref="BF128" si="3127">BF127*$I128</f>
        <v>0</v>
      </c>
      <c r="BG128" s="67">
        <f t="shared" ref="BG128:BG133" si="3128">ROUND(BF128*$H128,2)</f>
        <v>0</v>
      </c>
      <c r="BH128" s="61">
        <f t="shared" ref="BH128" si="3129">BH127*$I128</f>
        <v>0</v>
      </c>
      <c r="BI128" s="67">
        <f t="shared" ref="BI128:BI133" si="3130">ROUND(BH128*$H128,2)</f>
        <v>0</v>
      </c>
      <c r="BJ128" s="61">
        <f t="shared" ref="BJ128" si="3131">BJ127*$I128</f>
        <v>0</v>
      </c>
      <c r="BK128" s="67">
        <f t="shared" ref="BK128:BK133" si="3132">ROUND(BJ128*$H128,2)</f>
        <v>0</v>
      </c>
      <c r="BL128" s="61">
        <f t="shared" ref="BL128" si="3133">BL127*$I128</f>
        <v>0</v>
      </c>
      <c r="BM128" s="67">
        <f t="shared" ref="BM128:BM133" si="3134">ROUND(BL128*$H128,2)</f>
        <v>0</v>
      </c>
    </row>
    <row r="129" spans="1:65" s="47" customFormat="1" x14ac:dyDescent="0.25">
      <c r="A129" s="58" t="s">
        <v>26</v>
      </c>
      <c r="B129" s="59" t="s">
        <v>28</v>
      </c>
      <c r="C129" s="59" t="s">
        <v>38</v>
      </c>
      <c r="D129" s="60" cm="1">
        <f t="array" ref="D129">_xlfn.IFS($B129="SAB_OSE_SET23",$A$440,$B129="SAB_EPSA_SET23",$A$442,$B129="SAB_INS_SET23",$A$444,$B129="SIU_INF_JUL23",$A$446,$B129="SIU_ED_JUL23",$A$447,$B129="DER_JUN23",$A$448,$B129="CDHU_AGO23",$A$449,$B129="SIN_SV_SET23",$A$450,$B129="SIN_INS_SET23",$A$451,$B129="COTAÇÃO",0)</f>
        <v>0</v>
      </c>
      <c r="E129" s="60" cm="1">
        <f t="array" ref="E129">_xlfn.IFS($B129="SAB_OSE_SET23",$A$441,$B129="SAB_EPSA_SET23",$A$443,$B129="SAB_INS_SET23",$A$445,$B129="SIU_INF_JUL23",0,$B129="SIU_ED_JUL23",0,$B129="DER_JUN23",0,$B129="CDHU_AGO23",0,$B129="SIN_SV_SET23",0,$B129="SIN_INS_SET23",0,$B129="COTAÇÃO",0)</f>
        <v>0</v>
      </c>
      <c r="F129" s="60" cm="1">
        <f t="array" ref="F129">_xlfn.IFS($B129="SAB_OSE_SET23",0,$B129="SAB_EPSA_SET23",0,AND($B129="SAB_INS_SET23",$A129="MAT")=TRUE,$A$454,AND($B129="SAB_INS_SET23",$A129&lt;&gt;"MAT")=TRUE,$A$453,AND($B129="SIU_INF_JUL23",$A129="MAT")=TRUE,$A$454,AND($B129="SIU_INF_JUL23",$A129&lt;&gt;"MAT")=TRUE,$A$453,AND($B129="SIU_ED_JUL23",$A129="MAT")=TRUE,$A$454,AND($B129="SIU_ED_JUL23",$A129&lt;&gt;"MAT")=TRUE,$A$453,$B129="DER_JUN23",0,$B129="CDHU_AGO23",0,AND($B129="SIN_SV_SET23",$A129="MAT")=TRUE,$A$454,AND($B129="SIN_SV_SET23",$A129&lt;&gt;"MAT")=TRUE,$A$453,AND($B129="SIN_INS_SET23",$A129="MAT")=TRUE,$A$454,AND($B129="SIN_INS_SET23",$A129&lt;&gt;"MAT")=TRUE,$A$453,AND($B129="COTAÇÃO",$A129="MAT")=TRUE,$A$454,AND($B129="COTAÇÃO",$A129&lt;&gt;"MAT")=TRUE,$A$453)</f>
        <v>0.28000000000000003</v>
      </c>
      <c r="G129" s="60" cm="1">
        <f t="array" ref="G129">_xlfn.IFS($B129="SAB_OSE_SET23",0,$B129="SAB_EPSA_SET23",0,AND($B129="SAB_INS_SET23",$A129="MO")=TRUE,$A$455,AND($B129="SAB_INS_SET23",$A129&lt;&gt;"MO")=TRUE,0,AND($B129="SIU_INF_JUL23",$A129="MO")=TRUE,$A$455,AND($B129="SIU_INF_JUL23",$A129&lt;&gt;"MO")=TRUE,0,AND($B129="SIU_ED_JUL23",$A129="MO")=TRUE,$A$455,AND($B129="SIU_ED_JUL23",$A129&lt;&gt;"MO")=TRUE,0,$B129="DER_JUN23",0,$B129="CDHU_AGO23",0,AND($B129="SIN_SV_SET23",$A129="MO")=TRUE,$A$455,AND($B129="SIN_SV_SET23",$A129&lt;&gt;"MO")=TRUE,0,AND($B129="SIN_INS_SET23",$A129="MO")=TRUE,$A$455,AND($B129="SIN_INS_SET23",$A129&lt;&gt;"MO")=TRUE,0,AND($B129="COTAÇÃO",$A129="MO")=TRUE,$A$455,AND($B129="COTAÇÃO",$A129&lt;&gt;"MO")=TRUE,0)</f>
        <v>1.72</v>
      </c>
      <c r="H129" s="61" cm="1">
        <f t="array" ref="H129">ROUND(_xlfn.IFS(B129="SAB_OSE_SET23",VLOOKUP(C129,[12]SAB_OSE_SET23!A:N,7,FALSE),B129="SAB_EPSA_SET23",VLOOKUP(C129,[12]SAB_EPSA_SET23!A:F,4,FALSE),B129="SAB_INS_SET23",VLOOKUP(C129,[12]SAB_INS_SET23!A:F,4,FALSE),B129="SIU_INF_JUL23",VLOOKUP(C129,[12]SIU_INF_JUL23!A:F,4,FALSE),B129="SIU_ED_JUL23",VLOOKUP(C129,[12]SIU_ED_JUL23!A:F,4,FALSE),B129="SIU_INS_JUL23",VLOOKUP(C129,[12]SIU_INS_JUL23!A:F,4,FALSE),B129="DER_JUN23",VLOOKUP(C129,[12]DER_JUN23!A:F,4,FALSE),B129="CDHU_AGO23",VLOOKUP(C129,[12]CDHU_AGO23!A:F,4,FALSE),B129="DNIT_SV_JUL23",VLOOKUP(C129,[12]DNIT_SV_JUL23!A:F,4,FALSE),B129="DNIT_MAT_JUL23",VLOOKUP(C129,[12]DNIT_MAT_JUL23!A:F,4,FALSE),B129="SIN_SV_SET23",VLOOKUP(C129,[12]SIN_SV_SET23!G:L,5,FALSE),B129="SIN_INS_SET23",VLOOKUP(C129,[12]SIN_INS_SET23!A:F,5,FALSE),B129="COTAÇÃO",VLOOKUP(C129,[12]COTAÇÃO!$B:$G,6,FALSE))*(1+F129)*(1+G129),2)</f>
        <v>76.209999999999994</v>
      </c>
      <c r="I129" s="62">
        <v>1</v>
      </c>
      <c r="J129" s="39"/>
      <c r="K129" s="63"/>
      <c r="L129" s="64" t="str" cm="1">
        <f t="array" ref="L129">_xlfn.IFS(B129="SAB_OSE_SET23",VLOOKUP(C129,[12]SAB_OSE_SET23!A:N,5,FALSE),B129="SAB_EPSA_SET23",VLOOKUP(C129,[12]SAB_EPSA_SET23!A:F,2,FALSE),B129="SAB_INS_SET23",VLOOKUP(C129,[12]SAB_INS_SET23!A:F,2,FALSE),B129="SIU_INF_JUL23",VLOOKUP(C129,[12]SIU_INF_JUL23!A:F,2,FALSE),B129="SIU_ED_JUL23",VLOOKUP(C129,[12]SIU_ED_JUL23!A:F,2,FALSE),B129="SIU_INS_JUL23",VLOOKUP(C129,[12]SIU_INS_JUL23!A:F,2,FALSE),B129="DER_JUN23",VLOOKUP(C129,[12]DER_JUN23!A:F,2,FALSE),B129="CDHU_AGO23",VLOOKUP(C129,[12]CDHU_AGO23!A:F,2,FALSE),B129="DNIT_SV_JUL23",VLOOKUP(C129,[12]DNIT_SV_JUL23!A:F,2,FALSE),B129="DNIT_MAT_JUL23",VLOOKUP(C129,[12]DNIT_MAT_JUL23!A:F,2,FALSE),B129="SIN_SV_SET23",VLOOKUP(C129,[12]SIN_SV_SET23!G:L,2,FALSE),B129="SIN_INS_SET23",VLOOKUP(C129,[12]SIN_INS_SET23!A:F,2,FALSE),B129="COTAÇÃO",VLOOKUP(C129,[12]COTAÇÃO!$B:$G,3,FALSE))</f>
        <v>TÉCNICO ELETRICISTA</v>
      </c>
      <c r="M129" s="65" t="str" cm="1">
        <f t="array" ref="M129">_xlfn.IFS(B129="SAB_OSE_SET23",VLOOKUP(C129,[12]SAB_OSE_SET23!A:N,6,FALSE),B129="SAB_EPSA_SET23",VLOOKUP(C129,[12]SAB_EPSA_SET23!A:F,3,FALSE),B129="SAB_INS_SET23",VLOOKUP(C129,[12]SAB_INS_SET23!A:F,3,FALSE),B129="SIU_INF_JUL23",VLOOKUP(C129,[12]SIU_INF_JUL23!A:F,3,FALSE),B129="SIU_ED_JUL23",VLOOKUP(C129,[12]SIU_ED_JUL23!A:F,3,FALSE),B129="SIU_INS_JUL23",VLOOKUP(C129,[12]SIU_INS_JUL23!A:F,3,FALSE),B129="DER_JUN23",VLOOKUP(C129,[12]DER_JUN23!A:F,3,FALSE),B129="CDHU_AGO23",VLOOKUP(C129,[12]CDHU_AGO23!A:F,3,FALSE),B129="DNIT_SV_JUL23",VLOOKUP(C129,[12]DNIT_SV_JUL23!A:F,3,FALSE),B129="DNIT_MAT_JUL23",VLOOKUP(C129,[12]DNIT_MAT_JUL23!A:F,3,FALSE),B129="SIN_SV_SET23",VLOOKUP(C129,[12]SIN_SV_SET23!G:L,3,FALSE),B129="SIN_INS_SET23",VLOOKUP(C129,[12]SIN_INS_SET23!A:F,3,FALSE),B129="COTAÇÃO",VLOOKUP(C129,[12]COTAÇÃO!$B:$G,4,FALSE))</f>
        <v>H</v>
      </c>
      <c r="N129" s="66">
        <f t="shared" si="3087"/>
        <v>11</v>
      </c>
      <c r="O129" s="66">
        <f t="shared" si="3088"/>
        <v>76.209999999999994</v>
      </c>
      <c r="P129" s="67">
        <f t="shared" si="2879"/>
        <v>0</v>
      </c>
      <c r="Q129" s="68"/>
      <c r="R129" s="61">
        <f>R127*$I129</f>
        <v>11</v>
      </c>
      <c r="S129" s="67"/>
      <c r="T129" s="61">
        <f t="shared" ref="T129" si="3135">T127*$I129</f>
        <v>0</v>
      </c>
      <c r="U129" s="67">
        <f t="shared" si="3090"/>
        <v>0</v>
      </c>
      <c r="V129" s="61">
        <f t="shared" ref="V129" si="3136">V127*$I129</f>
        <v>0</v>
      </c>
      <c r="W129" s="67">
        <f t="shared" si="3092"/>
        <v>0</v>
      </c>
      <c r="X129" s="61">
        <f t="shared" ref="X129" si="3137">X127*$I129</f>
        <v>0</v>
      </c>
      <c r="Y129" s="67">
        <f t="shared" si="3094"/>
        <v>0</v>
      </c>
      <c r="Z129" s="61">
        <f t="shared" ref="Z129" si="3138">Z127*$I129</f>
        <v>0</v>
      </c>
      <c r="AA129" s="67">
        <f t="shared" si="3096"/>
        <v>0</v>
      </c>
      <c r="AB129" s="61">
        <f t="shared" ref="AB129" si="3139">AB127*$I129</f>
        <v>0</v>
      </c>
      <c r="AC129" s="67">
        <f t="shared" si="3098"/>
        <v>0</v>
      </c>
      <c r="AD129" s="61">
        <f t="shared" ref="AD129" si="3140">AD127*$I129</f>
        <v>0</v>
      </c>
      <c r="AE129" s="67">
        <f t="shared" si="3100"/>
        <v>0</v>
      </c>
      <c r="AF129" s="61">
        <f t="shared" ref="AF129" si="3141">AF127*$I129</f>
        <v>0</v>
      </c>
      <c r="AG129" s="67">
        <f t="shared" si="3102"/>
        <v>0</v>
      </c>
      <c r="AH129" s="61">
        <f t="shared" ref="AH129" si="3142">AH127*$I129</f>
        <v>0</v>
      </c>
      <c r="AI129" s="67">
        <f t="shared" si="3104"/>
        <v>0</v>
      </c>
      <c r="AJ129" s="61">
        <f t="shared" ref="AJ129" si="3143">AJ127*$I129</f>
        <v>0</v>
      </c>
      <c r="AK129" s="67">
        <f t="shared" si="3106"/>
        <v>0</v>
      </c>
      <c r="AL129" s="61">
        <f t="shared" ref="AL129" si="3144">AL127*$I129</f>
        <v>0</v>
      </c>
      <c r="AM129" s="67">
        <f t="shared" si="3108"/>
        <v>0</v>
      </c>
      <c r="AN129" s="61">
        <f t="shared" ref="AN129" si="3145">AN127*$I129</f>
        <v>0</v>
      </c>
      <c r="AO129" s="67">
        <f t="shared" si="3110"/>
        <v>0</v>
      </c>
      <c r="AP129" s="61">
        <f t="shared" ref="AP129" si="3146">AP127*$I129</f>
        <v>0</v>
      </c>
      <c r="AQ129" s="67">
        <f t="shared" si="3112"/>
        <v>0</v>
      </c>
      <c r="AR129" s="61">
        <f t="shared" ref="AR129" si="3147">AR127*$I129</f>
        <v>0</v>
      </c>
      <c r="AS129" s="67">
        <f t="shared" si="3114"/>
        <v>0</v>
      </c>
      <c r="AT129" s="61">
        <f t="shared" ref="AT129" si="3148">AT127*$I129</f>
        <v>0</v>
      </c>
      <c r="AU129" s="67">
        <f t="shared" si="3116"/>
        <v>0</v>
      </c>
      <c r="AV129" s="61">
        <f t="shared" ref="AV129" si="3149">AV127*$I129</f>
        <v>0</v>
      </c>
      <c r="AW129" s="67">
        <f t="shared" si="3118"/>
        <v>0</v>
      </c>
      <c r="AX129" s="61">
        <f t="shared" ref="AX129" si="3150">AX127*$I129</f>
        <v>0</v>
      </c>
      <c r="AY129" s="67">
        <f t="shared" si="3120"/>
        <v>0</v>
      </c>
      <c r="AZ129" s="61">
        <f t="shared" ref="AZ129" si="3151">AZ127*$I129</f>
        <v>0</v>
      </c>
      <c r="BA129" s="67">
        <f t="shared" si="3122"/>
        <v>0</v>
      </c>
      <c r="BB129" s="61">
        <f t="shared" ref="BB129" si="3152">BB127*$I129</f>
        <v>0</v>
      </c>
      <c r="BC129" s="67">
        <f t="shared" si="3124"/>
        <v>0</v>
      </c>
      <c r="BD129" s="61">
        <f t="shared" ref="BD129" si="3153">BD127*$I129</f>
        <v>0</v>
      </c>
      <c r="BE129" s="67">
        <f t="shared" si="3126"/>
        <v>0</v>
      </c>
      <c r="BF129" s="61">
        <f t="shared" ref="BF129" si="3154">BF127*$I129</f>
        <v>0</v>
      </c>
      <c r="BG129" s="67">
        <f t="shared" si="3128"/>
        <v>0</v>
      </c>
      <c r="BH129" s="61">
        <f t="shared" ref="BH129" si="3155">BH127*$I129</f>
        <v>0</v>
      </c>
      <c r="BI129" s="67">
        <f t="shared" si="3130"/>
        <v>0</v>
      </c>
      <c r="BJ129" s="61">
        <f t="shared" ref="BJ129" si="3156">BJ127*$I129</f>
        <v>0</v>
      </c>
      <c r="BK129" s="67">
        <f t="shared" si="3132"/>
        <v>0</v>
      </c>
      <c r="BL129" s="61">
        <f t="shared" ref="BL129" si="3157">BL127*$I129</f>
        <v>0</v>
      </c>
      <c r="BM129" s="67">
        <f t="shared" si="3134"/>
        <v>0</v>
      </c>
    </row>
    <row r="130" spans="1:65" s="47" customFormat="1" x14ac:dyDescent="0.25">
      <c r="A130" s="58" t="s">
        <v>26</v>
      </c>
      <c r="B130" s="59" t="s">
        <v>28</v>
      </c>
      <c r="C130" s="59" t="s">
        <v>54</v>
      </c>
      <c r="D130" s="60" cm="1">
        <f t="array" ref="D130">_xlfn.IFS($B130="SAB_OSE_SET23",$A$440,$B130="SAB_EPSA_SET23",$A$442,$B130="SAB_INS_SET23",$A$444,$B130="SIU_INF_JUL23",$A$446,$B130="SIU_ED_JUL23",$A$447,$B130="DER_JUN23",$A$448,$B130="CDHU_AGO23",$A$449,$B130="SIN_SV_SET23",$A$450,$B130="SIN_INS_SET23",$A$451,$B130="COTAÇÃO",0)</f>
        <v>0</v>
      </c>
      <c r="E130" s="60" cm="1">
        <f t="array" ref="E130">_xlfn.IFS($B130="SAB_OSE_SET23",$A$441,$B130="SAB_EPSA_SET23",$A$443,$B130="SAB_INS_SET23",$A$445,$B130="SIU_INF_JUL23",0,$B130="SIU_ED_JUL23",0,$B130="DER_JUN23",0,$B130="CDHU_AGO23",0,$B130="SIN_SV_SET23",0,$B130="SIN_INS_SET23",0,$B130="COTAÇÃO",0)</f>
        <v>0</v>
      </c>
      <c r="F130" s="60" cm="1">
        <f t="array" ref="F130">_xlfn.IFS($B130="SAB_OSE_SET23",0,$B130="SAB_EPSA_SET23",0,AND($B130="SAB_INS_SET23",$A130="MAT")=TRUE,$A$454,AND($B130="SAB_INS_SET23",$A130&lt;&gt;"MAT")=TRUE,$A$453,AND($B130="SIU_INF_JUL23",$A130="MAT")=TRUE,$A$454,AND($B130="SIU_INF_JUL23",$A130&lt;&gt;"MAT")=TRUE,$A$453,AND($B130="SIU_ED_JUL23",$A130="MAT")=TRUE,$A$454,AND($B130="SIU_ED_JUL23",$A130&lt;&gt;"MAT")=TRUE,$A$453,$B130="DER_JUN23",0,$B130="CDHU_AGO23",0,AND($B130="SIN_SV_SET23",$A130="MAT")=TRUE,$A$454,AND($B130="SIN_SV_SET23",$A130&lt;&gt;"MAT")=TRUE,$A$453,AND($B130="SIN_INS_SET23",$A130="MAT")=TRUE,$A$454,AND($B130="SIN_INS_SET23",$A130&lt;&gt;"MAT")=TRUE,$A$453,AND($B130="COTAÇÃO",$A130="MAT")=TRUE,$A$454,AND($B130="COTAÇÃO",$A130&lt;&gt;"MAT")=TRUE,$A$453)</f>
        <v>0.28000000000000003</v>
      </c>
      <c r="G130" s="60" cm="1">
        <f t="array" ref="G130">_xlfn.IFS($B130="SAB_OSE_SET23",0,$B130="SAB_EPSA_SET23",0,AND($B130="SAB_INS_SET23",$A130="MO")=TRUE,$A$455,AND($B130="SAB_INS_SET23",$A130&lt;&gt;"MO")=TRUE,0,AND($B130="SIU_INF_JUL23",$A130="MO")=TRUE,$A$455,AND($B130="SIU_INF_JUL23",$A130&lt;&gt;"MO")=TRUE,0,AND($B130="SIU_ED_JUL23",$A130="MO")=TRUE,$A$455,AND($B130="SIU_ED_JUL23",$A130&lt;&gt;"MO")=TRUE,0,$B130="DER_JUN23",0,$B130="CDHU_AGO23",0,AND($B130="SIN_SV_SET23",$A130="MO")=TRUE,$A$455,AND($B130="SIN_SV_SET23",$A130&lt;&gt;"MO")=TRUE,0,AND($B130="SIN_INS_SET23",$A130="MO")=TRUE,$A$455,AND($B130="SIN_INS_SET23",$A130&lt;&gt;"MO")=TRUE,0,AND($B130="COTAÇÃO",$A130="MO")=TRUE,$A$455,AND($B130="COTAÇÃO",$A130&lt;&gt;"MO")=TRUE,0)</f>
        <v>1.72</v>
      </c>
      <c r="H130" s="61" cm="1">
        <f t="array" ref="H130">ROUND(_xlfn.IFS(B130="SAB_OSE_SET23",VLOOKUP(C130,[12]SAB_OSE_SET23!A:N,7,FALSE),B130="SAB_EPSA_SET23",VLOOKUP(C130,[12]SAB_EPSA_SET23!A:F,4,FALSE),B130="SAB_INS_SET23",VLOOKUP(C130,[12]SAB_INS_SET23!A:F,4,FALSE),B130="SIU_INF_JUL23",VLOOKUP(C130,[12]SIU_INF_JUL23!A:F,4,FALSE),B130="SIU_ED_JUL23",VLOOKUP(C130,[12]SIU_ED_JUL23!A:F,4,FALSE),B130="SIU_INS_JUL23",VLOOKUP(C130,[12]SIU_INS_JUL23!A:F,4,FALSE),B130="DER_JUN23",VLOOKUP(C130,[12]DER_JUN23!A:F,4,FALSE),B130="CDHU_AGO23",VLOOKUP(C130,[12]CDHU_AGO23!A:F,4,FALSE),B130="DNIT_SV_JUL23",VLOOKUP(C130,[12]DNIT_SV_JUL23!A:F,4,FALSE),B130="DNIT_MAT_JUL23",VLOOKUP(C130,[12]DNIT_MAT_JUL23!A:F,4,FALSE),B130="SIN_SV_SET23",VLOOKUP(C130,[12]SIN_SV_SET23!G:L,5,FALSE),B130="SIN_INS_SET23",VLOOKUP(C130,[12]SIN_INS_SET23!A:F,5,FALSE),B130="COTAÇÃO",VLOOKUP(C130,[12]COTAÇÃO!$B:$G,6,FALSE))*(1+F130)*(1+G130),2)</f>
        <v>37.15</v>
      </c>
      <c r="I130" s="62">
        <v>2</v>
      </c>
      <c r="J130" s="39"/>
      <c r="K130" s="63"/>
      <c r="L130" s="64" t="str" cm="1">
        <f t="array" ref="L130">_xlfn.IFS(B130="SAB_OSE_SET23",VLOOKUP(C130,[12]SAB_OSE_SET23!A:N,5,FALSE),B130="SAB_EPSA_SET23",VLOOKUP(C130,[12]SAB_EPSA_SET23!A:F,2,FALSE),B130="SAB_INS_SET23",VLOOKUP(C130,[12]SAB_INS_SET23!A:F,2,FALSE),B130="SIU_INF_JUL23",VLOOKUP(C130,[12]SIU_INF_JUL23!A:F,2,FALSE),B130="SIU_ED_JUL23",VLOOKUP(C130,[12]SIU_ED_JUL23!A:F,2,FALSE),B130="SIU_INS_JUL23",VLOOKUP(C130,[12]SIU_INS_JUL23!A:F,2,FALSE),B130="DER_JUN23",VLOOKUP(C130,[12]DER_JUN23!A:F,2,FALSE),B130="CDHU_AGO23",VLOOKUP(C130,[12]CDHU_AGO23!A:F,2,FALSE),B130="DNIT_SV_JUL23",VLOOKUP(C130,[12]DNIT_SV_JUL23!A:F,2,FALSE),B130="DNIT_MAT_JUL23",VLOOKUP(C130,[12]DNIT_MAT_JUL23!A:F,2,FALSE),B130="SIN_SV_SET23",VLOOKUP(C130,[12]SIN_SV_SET23!G:L,2,FALSE),B130="SIN_INS_SET23",VLOOKUP(C130,[12]SIN_INS_SET23!A:F,2,FALSE),B130="COTAÇÃO",VLOOKUP(C130,[12]COTAÇÃO!$B:$G,3,FALSE))</f>
        <v>PEDREIRO</v>
      </c>
      <c r="M130" s="65" t="str" cm="1">
        <f t="array" ref="M130">_xlfn.IFS(B130="SAB_OSE_SET23",VLOOKUP(C130,[12]SAB_OSE_SET23!A:N,6,FALSE),B130="SAB_EPSA_SET23",VLOOKUP(C130,[12]SAB_EPSA_SET23!A:F,3,FALSE),B130="SAB_INS_SET23",VLOOKUP(C130,[12]SAB_INS_SET23!A:F,3,FALSE),B130="SIU_INF_JUL23",VLOOKUP(C130,[12]SIU_INF_JUL23!A:F,3,FALSE),B130="SIU_ED_JUL23",VLOOKUP(C130,[12]SIU_ED_JUL23!A:F,3,FALSE),B130="SIU_INS_JUL23",VLOOKUP(C130,[12]SIU_INS_JUL23!A:F,3,FALSE),B130="DER_JUN23",VLOOKUP(C130,[12]DER_JUN23!A:F,3,FALSE),B130="CDHU_AGO23",VLOOKUP(C130,[12]CDHU_AGO23!A:F,3,FALSE),B130="DNIT_SV_JUL23",VLOOKUP(C130,[12]DNIT_SV_JUL23!A:F,3,FALSE),B130="DNIT_MAT_JUL23",VLOOKUP(C130,[12]DNIT_MAT_JUL23!A:F,3,FALSE),B130="SIN_SV_SET23",VLOOKUP(C130,[12]SIN_SV_SET23!G:L,3,FALSE),B130="SIN_INS_SET23",VLOOKUP(C130,[12]SIN_INS_SET23!A:F,3,FALSE),B130="COTAÇÃO",VLOOKUP(C130,[12]COTAÇÃO!$B:$G,4,FALSE))</f>
        <v>H</v>
      </c>
      <c r="N130" s="66">
        <f t="shared" si="3087"/>
        <v>22</v>
      </c>
      <c r="O130" s="66">
        <f t="shared" si="3088"/>
        <v>74.3</v>
      </c>
      <c r="P130" s="67">
        <f t="shared" si="2879"/>
        <v>0</v>
      </c>
      <c r="Q130" s="68"/>
      <c r="R130" s="61">
        <f>R127*$I130</f>
        <v>22</v>
      </c>
      <c r="S130" s="67"/>
      <c r="T130" s="61">
        <f t="shared" ref="T130" si="3158">T127*$I130</f>
        <v>0</v>
      </c>
      <c r="U130" s="67">
        <f t="shared" si="3090"/>
        <v>0</v>
      </c>
      <c r="V130" s="61">
        <f t="shared" ref="V130" si="3159">V127*$I130</f>
        <v>0</v>
      </c>
      <c r="W130" s="67">
        <f t="shared" si="3092"/>
        <v>0</v>
      </c>
      <c r="X130" s="61">
        <f t="shared" ref="X130" si="3160">X127*$I130</f>
        <v>0</v>
      </c>
      <c r="Y130" s="67">
        <f t="shared" si="3094"/>
        <v>0</v>
      </c>
      <c r="Z130" s="61">
        <f t="shared" ref="Z130" si="3161">Z127*$I130</f>
        <v>0</v>
      </c>
      <c r="AA130" s="67">
        <f t="shared" si="3096"/>
        <v>0</v>
      </c>
      <c r="AB130" s="61">
        <f t="shared" ref="AB130" si="3162">AB127*$I130</f>
        <v>0</v>
      </c>
      <c r="AC130" s="67">
        <f t="shared" si="3098"/>
        <v>0</v>
      </c>
      <c r="AD130" s="61">
        <f t="shared" ref="AD130" si="3163">AD127*$I130</f>
        <v>0</v>
      </c>
      <c r="AE130" s="67">
        <f t="shared" si="3100"/>
        <v>0</v>
      </c>
      <c r="AF130" s="61">
        <f t="shared" ref="AF130" si="3164">AF127*$I130</f>
        <v>0</v>
      </c>
      <c r="AG130" s="67">
        <f t="shared" si="3102"/>
        <v>0</v>
      </c>
      <c r="AH130" s="61">
        <f t="shared" ref="AH130" si="3165">AH127*$I130</f>
        <v>0</v>
      </c>
      <c r="AI130" s="67">
        <f t="shared" si="3104"/>
        <v>0</v>
      </c>
      <c r="AJ130" s="61">
        <f t="shared" ref="AJ130" si="3166">AJ127*$I130</f>
        <v>0</v>
      </c>
      <c r="AK130" s="67">
        <f t="shared" si="3106"/>
        <v>0</v>
      </c>
      <c r="AL130" s="61">
        <f t="shared" ref="AL130" si="3167">AL127*$I130</f>
        <v>0</v>
      </c>
      <c r="AM130" s="67">
        <f t="shared" si="3108"/>
        <v>0</v>
      </c>
      <c r="AN130" s="61">
        <f t="shared" ref="AN130" si="3168">AN127*$I130</f>
        <v>0</v>
      </c>
      <c r="AO130" s="67">
        <f t="shared" si="3110"/>
        <v>0</v>
      </c>
      <c r="AP130" s="61">
        <f t="shared" ref="AP130" si="3169">AP127*$I130</f>
        <v>0</v>
      </c>
      <c r="AQ130" s="67">
        <f t="shared" si="3112"/>
        <v>0</v>
      </c>
      <c r="AR130" s="61">
        <f t="shared" ref="AR130" si="3170">AR127*$I130</f>
        <v>0</v>
      </c>
      <c r="AS130" s="67">
        <f t="shared" si="3114"/>
        <v>0</v>
      </c>
      <c r="AT130" s="61">
        <f t="shared" ref="AT130" si="3171">AT127*$I130</f>
        <v>0</v>
      </c>
      <c r="AU130" s="67">
        <f t="shared" si="3116"/>
        <v>0</v>
      </c>
      <c r="AV130" s="61">
        <f t="shared" ref="AV130" si="3172">AV127*$I130</f>
        <v>0</v>
      </c>
      <c r="AW130" s="67">
        <f t="shared" si="3118"/>
        <v>0</v>
      </c>
      <c r="AX130" s="61">
        <f t="shared" ref="AX130" si="3173">AX127*$I130</f>
        <v>0</v>
      </c>
      <c r="AY130" s="67">
        <f t="shared" si="3120"/>
        <v>0</v>
      </c>
      <c r="AZ130" s="61">
        <f t="shared" ref="AZ130" si="3174">AZ127*$I130</f>
        <v>0</v>
      </c>
      <c r="BA130" s="67">
        <f t="shared" si="3122"/>
        <v>0</v>
      </c>
      <c r="BB130" s="61">
        <f t="shared" ref="BB130" si="3175">BB127*$I130</f>
        <v>0</v>
      </c>
      <c r="BC130" s="67">
        <f t="shared" si="3124"/>
        <v>0</v>
      </c>
      <c r="BD130" s="61">
        <f t="shared" ref="BD130" si="3176">BD127*$I130</f>
        <v>0</v>
      </c>
      <c r="BE130" s="67">
        <f t="shared" si="3126"/>
        <v>0</v>
      </c>
      <c r="BF130" s="61">
        <f t="shared" ref="BF130" si="3177">BF127*$I130</f>
        <v>0</v>
      </c>
      <c r="BG130" s="67">
        <f t="shared" si="3128"/>
        <v>0</v>
      </c>
      <c r="BH130" s="61">
        <f t="shared" ref="BH130" si="3178">BH127*$I130</f>
        <v>0</v>
      </c>
      <c r="BI130" s="67">
        <f t="shared" si="3130"/>
        <v>0</v>
      </c>
      <c r="BJ130" s="61">
        <f t="shared" ref="BJ130" si="3179">BJ127*$I130</f>
        <v>0</v>
      </c>
      <c r="BK130" s="67">
        <f t="shared" si="3132"/>
        <v>0</v>
      </c>
      <c r="BL130" s="61">
        <f t="shared" ref="BL130" si="3180">BL127*$I130</f>
        <v>0</v>
      </c>
      <c r="BM130" s="67">
        <f t="shared" si="3134"/>
        <v>0</v>
      </c>
    </row>
    <row r="131" spans="1:65" s="47" customFormat="1" x14ac:dyDescent="0.25">
      <c r="A131" s="58" t="s">
        <v>26</v>
      </c>
      <c r="B131" s="59" t="s">
        <v>28</v>
      </c>
      <c r="C131" s="59" t="s">
        <v>53</v>
      </c>
      <c r="D131" s="60" cm="1">
        <f t="array" ref="D131">_xlfn.IFS($B131="SAB_OSE_SET23",$A$440,$B131="SAB_EPSA_SET23",$A$442,$B131="SAB_INS_SET23",$A$444,$B131="SIU_INF_JUL23",$A$446,$B131="SIU_ED_JUL23",$A$447,$B131="DER_JUN23",$A$448,$B131="CDHU_AGO23",$A$449,$B131="SIN_SV_SET23",$A$450,$B131="SIN_INS_SET23",$A$451,$B131="COTAÇÃO",0)</f>
        <v>0</v>
      </c>
      <c r="E131" s="60" cm="1">
        <f t="array" ref="E131">_xlfn.IFS($B131="SAB_OSE_SET23",$A$441,$B131="SAB_EPSA_SET23",$A$443,$B131="SAB_INS_SET23",$A$445,$B131="SIU_INF_JUL23",0,$B131="SIU_ED_JUL23",0,$B131="DER_JUN23",0,$B131="CDHU_AGO23",0,$B131="SIN_SV_SET23",0,$B131="SIN_INS_SET23",0,$B131="COTAÇÃO",0)</f>
        <v>0</v>
      </c>
      <c r="F131" s="60" cm="1">
        <f t="array" ref="F131">_xlfn.IFS($B131="SAB_OSE_SET23",0,$B131="SAB_EPSA_SET23",0,AND($B131="SAB_INS_SET23",$A131="MAT")=TRUE,$A$454,AND($B131="SAB_INS_SET23",$A131&lt;&gt;"MAT")=TRUE,$A$453,AND($B131="SIU_INF_JUL23",$A131="MAT")=TRUE,$A$454,AND($B131="SIU_INF_JUL23",$A131&lt;&gt;"MAT")=TRUE,$A$453,AND($B131="SIU_ED_JUL23",$A131="MAT")=TRUE,$A$454,AND($B131="SIU_ED_JUL23",$A131&lt;&gt;"MAT")=TRUE,$A$453,$B131="DER_JUN23",0,$B131="CDHU_AGO23",0,AND($B131="SIN_SV_SET23",$A131="MAT")=TRUE,$A$454,AND($B131="SIN_SV_SET23",$A131&lt;&gt;"MAT")=TRUE,$A$453,AND($B131="SIN_INS_SET23",$A131="MAT")=TRUE,$A$454,AND($B131="SIN_INS_SET23",$A131&lt;&gt;"MAT")=TRUE,$A$453,AND($B131="COTAÇÃO",$A131="MAT")=TRUE,$A$454,AND($B131="COTAÇÃO",$A131&lt;&gt;"MAT")=TRUE,$A$453)</f>
        <v>0.28000000000000003</v>
      </c>
      <c r="G131" s="60" cm="1">
        <f t="array" ref="G131">_xlfn.IFS($B131="SAB_OSE_SET23",0,$B131="SAB_EPSA_SET23",0,AND($B131="SAB_INS_SET23",$A131="MO")=TRUE,$A$455,AND($B131="SAB_INS_SET23",$A131&lt;&gt;"MO")=TRUE,0,AND($B131="SIU_INF_JUL23",$A131="MO")=TRUE,$A$455,AND($B131="SIU_INF_JUL23",$A131&lt;&gt;"MO")=TRUE,0,AND($B131="SIU_ED_JUL23",$A131="MO")=TRUE,$A$455,AND($B131="SIU_ED_JUL23",$A131&lt;&gt;"MO")=TRUE,0,$B131="DER_JUN23",0,$B131="CDHU_AGO23",0,AND($B131="SIN_SV_SET23",$A131="MO")=TRUE,$A$455,AND($B131="SIN_SV_SET23",$A131&lt;&gt;"MO")=TRUE,0,AND($B131="SIN_INS_SET23",$A131="MO")=TRUE,$A$455,AND($B131="SIN_INS_SET23",$A131&lt;&gt;"MO")=TRUE,0,AND($B131="COTAÇÃO",$A131="MO")=TRUE,$A$455,AND($B131="COTAÇÃO",$A131&lt;&gt;"MO")=TRUE,0)</f>
        <v>1.72</v>
      </c>
      <c r="H131" s="61" cm="1">
        <f t="array" ref="H131">ROUND(_xlfn.IFS(B131="SAB_OSE_SET23",VLOOKUP(C131,[12]SAB_OSE_SET23!A:N,7,FALSE),B131="SAB_EPSA_SET23",VLOOKUP(C131,[12]SAB_EPSA_SET23!A:F,4,FALSE),B131="SAB_INS_SET23",VLOOKUP(C131,[12]SAB_INS_SET23!A:F,4,FALSE),B131="SIU_INF_JUL23",VLOOKUP(C131,[12]SIU_INF_JUL23!A:F,4,FALSE),B131="SIU_ED_JUL23",VLOOKUP(C131,[12]SIU_ED_JUL23!A:F,4,FALSE),B131="SIU_INS_JUL23",VLOOKUP(C131,[12]SIU_INS_JUL23!A:F,4,FALSE),B131="DER_JUN23",VLOOKUP(C131,[12]DER_JUN23!A:F,4,FALSE),B131="CDHU_AGO23",VLOOKUP(C131,[12]CDHU_AGO23!A:F,4,FALSE),B131="DNIT_SV_JUL23",VLOOKUP(C131,[12]DNIT_SV_JUL23!A:F,4,FALSE),B131="DNIT_MAT_JUL23",VLOOKUP(C131,[12]DNIT_MAT_JUL23!A:F,4,FALSE),B131="SIN_SV_SET23",VLOOKUP(C131,[12]SIN_SV_SET23!G:L,5,FALSE),B131="SIN_INS_SET23",VLOOKUP(C131,[12]SIN_INS_SET23!A:F,5,FALSE),B131="COTAÇÃO",VLOOKUP(C131,[12]COTAÇÃO!$B:$G,6,FALSE))*(1+F131)*(1+G131),2)</f>
        <v>42.02</v>
      </c>
      <c r="I131" s="62">
        <v>1</v>
      </c>
      <c r="J131" s="39"/>
      <c r="K131" s="63"/>
      <c r="L131" s="64" t="str" cm="1">
        <f t="array" ref="L131">_xlfn.IFS(B131="SAB_OSE_SET23",VLOOKUP(C131,[12]SAB_OSE_SET23!A:N,5,FALSE),B131="SAB_EPSA_SET23",VLOOKUP(C131,[12]SAB_EPSA_SET23!A:F,2,FALSE),B131="SAB_INS_SET23",VLOOKUP(C131,[12]SAB_INS_SET23!A:F,2,FALSE),B131="SIU_INF_JUL23",VLOOKUP(C131,[12]SIU_INF_JUL23!A:F,2,FALSE),B131="SIU_ED_JUL23",VLOOKUP(C131,[12]SIU_ED_JUL23!A:F,2,FALSE),B131="SIU_INS_JUL23",VLOOKUP(C131,[12]SIU_INS_JUL23!A:F,2,FALSE),B131="DER_JUN23",VLOOKUP(C131,[12]DER_JUN23!A:F,2,FALSE),B131="CDHU_AGO23",VLOOKUP(C131,[12]CDHU_AGO23!A:F,2,FALSE),B131="DNIT_SV_JUL23",VLOOKUP(C131,[12]DNIT_SV_JUL23!A:F,2,FALSE),B131="DNIT_MAT_JUL23",VLOOKUP(C131,[12]DNIT_MAT_JUL23!A:F,2,FALSE),B131="SIN_SV_SET23",VLOOKUP(C131,[12]SIN_SV_SET23!G:L,2,FALSE),B131="SIN_INS_SET23",VLOOKUP(C131,[12]SIN_INS_SET23!A:F,2,FALSE),B131="COTAÇÃO",VLOOKUP(C131,[12]COTAÇÃO!$B:$G,3,FALSE))</f>
        <v>MOTORISTA</v>
      </c>
      <c r="M131" s="65" t="str" cm="1">
        <f t="array" ref="M131">_xlfn.IFS(B131="SAB_OSE_SET23",VLOOKUP(C131,[12]SAB_OSE_SET23!A:N,6,FALSE),B131="SAB_EPSA_SET23",VLOOKUP(C131,[12]SAB_EPSA_SET23!A:F,3,FALSE),B131="SAB_INS_SET23",VLOOKUP(C131,[12]SAB_INS_SET23!A:F,3,FALSE),B131="SIU_INF_JUL23",VLOOKUP(C131,[12]SIU_INF_JUL23!A:F,3,FALSE),B131="SIU_ED_JUL23",VLOOKUP(C131,[12]SIU_ED_JUL23!A:F,3,FALSE),B131="SIU_INS_JUL23",VLOOKUP(C131,[12]SIU_INS_JUL23!A:F,3,FALSE),B131="DER_JUN23",VLOOKUP(C131,[12]DER_JUN23!A:F,3,FALSE),B131="CDHU_AGO23",VLOOKUP(C131,[12]CDHU_AGO23!A:F,3,FALSE),B131="DNIT_SV_JUL23",VLOOKUP(C131,[12]DNIT_SV_JUL23!A:F,3,FALSE),B131="DNIT_MAT_JUL23",VLOOKUP(C131,[12]DNIT_MAT_JUL23!A:F,3,FALSE),B131="SIN_SV_SET23",VLOOKUP(C131,[12]SIN_SV_SET23!G:L,3,FALSE),B131="SIN_INS_SET23",VLOOKUP(C131,[12]SIN_INS_SET23!A:F,3,FALSE),B131="COTAÇÃO",VLOOKUP(C131,[12]COTAÇÃO!$B:$G,4,FALSE))</f>
        <v>H</v>
      </c>
      <c r="N131" s="66">
        <f t="shared" si="3087"/>
        <v>11</v>
      </c>
      <c r="O131" s="66">
        <f t="shared" si="3088"/>
        <v>42.02</v>
      </c>
      <c r="P131" s="67">
        <f t="shared" si="2879"/>
        <v>0</v>
      </c>
      <c r="Q131" s="68"/>
      <c r="R131" s="61">
        <f>R127*$I131</f>
        <v>11</v>
      </c>
      <c r="S131" s="67"/>
      <c r="T131" s="61">
        <f t="shared" ref="T131" si="3181">T127*$I131</f>
        <v>0</v>
      </c>
      <c r="U131" s="67">
        <f t="shared" si="3090"/>
        <v>0</v>
      </c>
      <c r="V131" s="61">
        <f t="shared" ref="V131" si="3182">V127*$I131</f>
        <v>0</v>
      </c>
      <c r="W131" s="67">
        <f t="shared" si="3092"/>
        <v>0</v>
      </c>
      <c r="X131" s="61">
        <f t="shared" ref="X131" si="3183">X127*$I131</f>
        <v>0</v>
      </c>
      <c r="Y131" s="67">
        <f t="shared" si="3094"/>
        <v>0</v>
      </c>
      <c r="Z131" s="61">
        <f t="shared" ref="Z131" si="3184">Z127*$I131</f>
        <v>0</v>
      </c>
      <c r="AA131" s="67">
        <f t="shared" si="3096"/>
        <v>0</v>
      </c>
      <c r="AB131" s="61">
        <f t="shared" ref="AB131" si="3185">AB127*$I131</f>
        <v>0</v>
      </c>
      <c r="AC131" s="67">
        <f t="shared" si="3098"/>
        <v>0</v>
      </c>
      <c r="AD131" s="61">
        <f t="shared" ref="AD131" si="3186">AD127*$I131</f>
        <v>0</v>
      </c>
      <c r="AE131" s="67">
        <f t="shared" si="3100"/>
        <v>0</v>
      </c>
      <c r="AF131" s="61">
        <f t="shared" ref="AF131" si="3187">AF127*$I131</f>
        <v>0</v>
      </c>
      <c r="AG131" s="67">
        <f t="shared" si="3102"/>
        <v>0</v>
      </c>
      <c r="AH131" s="61">
        <f t="shared" ref="AH131" si="3188">AH127*$I131</f>
        <v>0</v>
      </c>
      <c r="AI131" s="67">
        <f t="shared" si="3104"/>
        <v>0</v>
      </c>
      <c r="AJ131" s="61">
        <f t="shared" ref="AJ131" si="3189">AJ127*$I131</f>
        <v>0</v>
      </c>
      <c r="AK131" s="67">
        <f t="shared" si="3106"/>
        <v>0</v>
      </c>
      <c r="AL131" s="61">
        <f t="shared" ref="AL131" si="3190">AL127*$I131</f>
        <v>0</v>
      </c>
      <c r="AM131" s="67">
        <f t="shared" si="3108"/>
        <v>0</v>
      </c>
      <c r="AN131" s="61">
        <f t="shared" ref="AN131" si="3191">AN127*$I131</f>
        <v>0</v>
      </c>
      <c r="AO131" s="67">
        <f t="shared" si="3110"/>
        <v>0</v>
      </c>
      <c r="AP131" s="61">
        <f t="shared" ref="AP131" si="3192">AP127*$I131</f>
        <v>0</v>
      </c>
      <c r="AQ131" s="67">
        <f t="shared" si="3112"/>
        <v>0</v>
      </c>
      <c r="AR131" s="61">
        <f t="shared" ref="AR131" si="3193">AR127*$I131</f>
        <v>0</v>
      </c>
      <c r="AS131" s="67">
        <f t="shared" si="3114"/>
        <v>0</v>
      </c>
      <c r="AT131" s="61">
        <f t="shared" ref="AT131" si="3194">AT127*$I131</f>
        <v>0</v>
      </c>
      <c r="AU131" s="67">
        <f t="shared" si="3116"/>
        <v>0</v>
      </c>
      <c r="AV131" s="61">
        <f t="shared" ref="AV131" si="3195">AV127*$I131</f>
        <v>0</v>
      </c>
      <c r="AW131" s="67">
        <f t="shared" si="3118"/>
        <v>0</v>
      </c>
      <c r="AX131" s="61">
        <f t="shared" ref="AX131" si="3196">AX127*$I131</f>
        <v>0</v>
      </c>
      <c r="AY131" s="67">
        <f t="shared" si="3120"/>
        <v>0</v>
      </c>
      <c r="AZ131" s="61">
        <f t="shared" ref="AZ131" si="3197">AZ127*$I131</f>
        <v>0</v>
      </c>
      <c r="BA131" s="67">
        <f t="shared" si="3122"/>
        <v>0</v>
      </c>
      <c r="BB131" s="61">
        <f t="shared" ref="BB131" si="3198">BB127*$I131</f>
        <v>0</v>
      </c>
      <c r="BC131" s="67">
        <f t="shared" si="3124"/>
        <v>0</v>
      </c>
      <c r="BD131" s="61">
        <f t="shared" ref="BD131" si="3199">BD127*$I131</f>
        <v>0</v>
      </c>
      <c r="BE131" s="67">
        <f t="shared" si="3126"/>
        <v>0</v>
      </c>
      <c r="BF131" s="61">
        <f t="shared" ref="BF131" si="3200">BF127*$I131</f>
        <v>0</v>
      </c>
      <c r="BG131" s="67">
        <f t="shared" si="3128"/>
        <v>0</v>
      </c>
      <c r="BH131" s="61">
        <f t="shared" ref="BH131" si="3201">BH127*$I131</f>
        <v>0</v>
      </c>
      <c r="BI131" s="67">
        <f t="shared" si="3130"/>
        <v>0</v>
      </c>
      <c r="BJ131" s="61">
        <f t="shared" ref="BJ131" si="3202">BJ127*$I131</f>
        <v>0</v>
      </c>
      <c r="BK131" s="67">
        <f t="shared" si="3132"/>
        <v>0</v>
      </c>
      <c r="BL131" s="61">
        <f t="shared" ref="BL131" si="3203">BL127*$I131</f>
        <v>0</v>
      </c>
      <c r="BM131" s="67">
        <f t="shared" si="3134"/>
        <v>0</v>
      </c>
    </row>
    <row r="132" spans="1:65" s="47" customFormat="1" ht="30" x14ac:dyDescent="0.25">
      <c r="A132" s="58" t="s">
        <v>30</v>
      </c>
      <c r="B132" s="59" t="s">
        <v>28</v>
      </c>
      <c r="C132" s="59" t="s">
        <v>56</v>
      </c>
      <c r="D132" s="60" cm="1">
        <f t="array" ref="D132">_xlfn.IFS($B132="SAB_OSE_SET23",$A$440,$B132="SAB_EPSA_SET23",$A$442,$B132="SAB_INS_SET23",$A$444,$B132="SIU_INF_JUL23",$A$446,$B132="SIU_ED_JUL23",$A$447,$B132="DER_JUN23",$A$448,$B132="CDHU_AGO23",$A$449,$B132="SIN_SV_SET23",$A$450,$B132="SIN_INS_SET23",$A$451,$B132="COTAÇÃO",0)</f>
        <v>0</v>
      </c>
      <c r="E132" s="60" cm="1">
        <f t="array" ref="E132">_xlfn.IFS($B132="SAB_OSE_SET23",$A$441,$B132="SAB_EPSA_SET23",$A$443,$B132="SAB_INS_SET23",$A$445,$B132="SIU_INF_JUL23",0,$B132="SIU_ED_JUL23",0,$B132="DER_JUN23",0,$B132="CDHU_AGO23",0,$B132="SIN_SV_SET23",0,$B132="SIN_INS_SET23",0,$B132="COTAÇÃO",0)</f>
        <v>0</v>
      </c>
      <c r="F132" s="60" cm="1">
        <f t="array" ref="F132">_xlfn.IFS($B132="SAB_OSE_SET23",0,$B132="SAB_EPSA_SET23",0,AND($B132="SAB_INS_SET23",$A132="MAT")=TRUE,$A$454,AND($B132="SAB_INS_SET23",$A132&lt;&gt;"MAT")=TRUE,$A$453,AND($B132="SIU_INF_JUL23",$A132="MAT")=TRUE,$A$454,AND($B132="SIU_INF_JUL23",$A132&lt;&gt;"MAT")=TRUE,$A$453,AND($B132="SIU_ED_JUL23",$A132="MAT")=TRUE,$A$454,AND($B132="SIU_ED_JUL23",$A132&lt;&gt;"MAT")=TRUE,$A$453,$B132="DER_JUN23",0,$B132="CDHU_AGO23",0,AND($B132="SIN_SV_SET23",$A132="MAT")=TRUE,$A$454,AND($B132="SIN_SV_SET23",$A132&lt;&gt;"MAT")=TRUE,$A$453,AND($B132="SIN_INS_SET23",$A132="MAT")=TRUE,$A$454,AND($B132="SIN_INS_SET23",$A132&lt;&gt;"MAT")=TRUE,$A$453,AND($B132="COTAÇÃO",$A132="MAT")=TRUE,$A$454,AND($B132="COTAÇÃO",$A132&lt;&gt;"MAT")=TRUE,$A$453)</f>
        <v>0.28000000000000003</v>
      </c>
      <c r="G132" s="60" cm="1">
        <f t="array" ref="G132">_xlfn.IFS($B132="SAB_OSE_SET23",0,$B132="SAB_EPSA_SET23",0,AND($B132="SAB_INS_SET23",$A132="MO")=TRUE,$A$455,AND($B132="SAB_INS_SET23",$A132&lt;&gt;"MO")=TRUE,0,AND($B132="SIU_INF_JUL23",$A132="MO")=TRUE,$A$455,AND($B132="SIU_INF_JUL23",$A132&lt;&gt;"MO")=TRUE,0,AND($B132="SIU_ED_JUL23",$A132="MO")=TRUE,$A$455,AND($B132="SIU_ED_JUL23",$A132&lt;&gt;"MO")=TRUE,0,$B132="DER_JUN23",0,$B132="CDHU_AGO23",0,AND($B132="SIN_SV_SET23",$A132="MO")=TRUE,$A$455,AND($B132="SIN_SV_SET23",$A132&lt;&gt;"MO")=TRUE,0,AND($B132="SIN_INS_SET23",$A132="MO")=TRUE,$A$455,AND($B132="SIN_INS_SET23",$A132&lt;&gt;"MO")=TRUE,0,AND($B132="COTAÇÃO",$A132="MO")=TRUE,$A$455,AND($B132="COTAÇÃO",$A132&lt;&gt;"MO")=TRUE,0)</f>
        <v>0</v>
      </c>
      <c r="H132" s="61" cm="1">
        <f t="array" ref="H132">ROUND(_xlfn.IFS(B132="SAB_OSE_SET23",VLOOKUP(C132,[12]SAB_OSE_SET23!A:N,7,FALSE),B132="SAB_EPSA_SET23",VLOOKUP(C132,[12]SAB_EPSA_SET23!A:F,4,FALSE),B132="SAB_INS_SET23",VLOOKUP(C132,[12]SAB_INS_SET23!A:F,4,FALSE),B132="SIU_INF_JUL23",VLOOKUP(C132,[12]SIU_INF_JUL23!A:F,4,FALSE),B132="SIU_ED_JUL23",VLOOKUP(C132,[12]SIU_ED_JUL23!A:F,4,FALSE),B132="SIU_INS_JUL23",VLOOKUP(C132,[12]SIU_INS_JUL23!A:F,4,FALSE),B132="DER_JUN23",VLOOKUP(C132,[12]DER_JUN23!A:F,4,FALSE),B132="CDHU_AGO23",VLOOKUP(C132,[12]CDHU_AGO23!A:F,4,FALSE),B132="DNIT_SV_JUL23",VLOOKUP(C132,[12]DNIT_SV_JUL23!A:F,4,FALSE),B132="DNIT_MAT_JUL23",VLOOKUP(C132,[12]DNIT_MAT_JUL23!A:F,4,FALSE),B132="SIN_SV_SET23",VLOOKUP(C132,[12]SIN_SV_SET23!G:L,5,FALSE),B132="SIN_INS_SET23",VLOOKUP(C132,[12]SIN_INS_SET23!A:F,5,FALSE),B132="COTAÇÃO",VLOOKUP(C132,[12]COTAÇÃO!$B:$G,6,FALSE))*(1+F132)*(1+G132),2)</f>
        <v>310.69</v>
      </c>
      <c r="I132" s="62">
        <v>1</v>
      </c>
      <c r="J132" s="39"/>
      <c r="K132" s="63"/>
      <c r="L132" s="64" t="str" cm="1">
        <f t="array" ref="L132">_xlfn.IFS(B132="SAB_OSE_SET23",VLOOKUP(C132,[12]SAB_OSE_SET23!A:N,5,FALSE),B132="SAB_EPSA_SET23",VLOOKUP(C132,[12]SAB_EPSA_SET23!A:F,2,FALSE),B132="SAB_INS_SET23",VLOOKUP(C132,[12]SAB_INS_SET23!A:F,2,FALSE),B132="SIU_INF_JUL23",VLOOKUP(C132,[12]SIU_INF_JUL23!A:F,2,FALSE),B132="SIU_ED_JUL23",VLOOKUP(C132,[12]SIU_ED_JUL23!A:F,2,FALSE),B132="SIU_INS_JUL23",VLOOKUP(C132,[12]SIU_INS_JUL23!A:F,2,FALSE),B132="DER_JUN23",VLOOKUP(C132,[12]DER_JUN23!A:F,2,FALSE),B132="CDHU_AGO23",VLOOKUP(C132,[12]CDHU_AGO23!A:F,2,FALSE),B132="DNIT_SV_JUL23",VLOOKUP(C132,[12]DNIT_SV_JUL23!A:F,2,FALSE),B132="DNIT_MAT_JUL23",VLOOKUP(C132,[12]DNIT_MAT_JUL23!A:F,2,FALSE),B132="SIN_SV_SET23",VLOOKUP(C132,[12]SIN_SV_SET23!G:L,2,FALSE),B132="SIN_INS_SET23",VLOOKUP(C132,[12]SIN_INS_SET23!A:F,2,FALSE),B132="COTAÇÃO",VLOOKUP(C132,[12]COTAÇÃO!$B:$G,3,FALSE))</f>
        <v>CAMINHÃO - CARROCERIA FIXA ABERTA DE MADEIRA COM CAPACIDADE 9 T *190CV - COM GUINDASTE MUNCK 5 T</v>
      </c>
      <c r="M132" s="65" t="str" cm="1">
        <f t="array" ref="M132">_xlfn.IFS(B132="SAB_OSE_SET23",VLOOKUP(C132,[12]SAB_OSE_SET23!A:N,6,FALSE),B132="SAB_EPSA_SET23",VLOOKUP(C132,[12]SAB_EPSA_SET23!A:F,3,FALSE),B132="SAB_INS_SET23",VLOOKUP(C132,[12]SAB_INS_SET23!A:F,3,FALSE),B132="SIU_INF_JUL23",VLOOKUP(C132,[12]SIU_INF_JUL23!A:F,3,FALSE),B132="SIU_ED_JUL23",VLOOKUP(C132,[12]SIU_ED_JUL23!A:F,3,FALSE),B132="SIU_INS_JUL23",VLOOKUP(C132,[12]SIU_INS_JUL23!A:F,3,FALSE),B132="DER_JUN23",VLOOKUP(C132,[12]DER_JUN23!A:F,3,FALSE),B132="CDHU_AGO23",VLOOKUP(C132,[12]CDHU_AGO23!A:F,3,FALSE),B132="DNIT_SV_JUL23",VLOOKUP(C132,[12]DNIT_SV_JUL23!A:F,3,FALSE),B132="DNIT_MAT_JUL23",VLOOKUP(C132,[12]DNIT_MAT_JUL23!A:F,3,FALSE),B132="SIN_SV_SET23",VLOOKUP(C132,[12]SIN_SV_SET23!G:L,3,FALSE),B132="SIN_INS_SET23",VLOOKUP(C132,[12]SIN_INS_SET23!A:F,3,FALSE),B132="COTAÇÃO",VLOOKUP(C132,[12]COTAÇÃO!$B:$G,4,FALSE))</f>
        <v>H</v>
      </c>
      <c r="N132" s="66">
        <f t="shared" si="3087"/>
        <v>11</v>
      </c>
      <c r="O132" s="66">
        <f t="shared" si="3088"/>
        <v>310.69</v>
      </c>
      <c r="P132" s="67">
        <f t="shared" si="2879"/>
        <v>0</v>
      </c>
      <c r="Q132" s="68"/>
      <c r="R132" s="61">
        <f>R127*$I132</f>
        <v>11</v>
      </c>
      <c r="S132" s="67"/>
      <c r="T132" s="61">
        <f t="shared" ref="T132" si="3204">T127*$I132</f>
        <v>0</v>
      </c>
      <c r="U132" s="67">
        <f t="shared" si="3090"/>
        <v>0</v>
      </c>
      <c r="V132" s="61">
        <f t="shared" ref="V132" si="3205">V127*$I132</f>
        <v>0</v>
      </c>
      <c r="W132" s="67">
        <f t="shared" si="3092"/>
        <v>0</v>
      </c>
      <c r="X132" s="61">
        <f t="shared" ref="X132" si="3206">X127*$I132</f>
        <v>0</v>
      </c>
      <c r="Y132" s="67">
        <f t="shared" si="3094"/>
        <v>0</v>
      </c>
      <c r="Z132" s="61">
        <f t="shared" ref="Z132" si="3207">Z127*$I132</f>
        <v>0</v>
      </c>
      <c r="AA132" s="67">
        <f t="shared" si="3096"/>
        <v>0</v>
      </c>
      <c r="AB132" s="61">
        <f t="shared" ref="AB132" si="3208">AB127*$I132</f>
        <v>0</v>
      </c>
      <c r="AC132" s="67">
        <f t="shared" si="3098"/>
        <v>0</v>
      </c>
      <c r="AD132" s="61">
        <f t="shared" ref="AD132" si="3209">AD127*$I132</f>
        <v>0</v>
      </c>
      <c r="AE132" s="67">
        <f t="shared" si="3100"/>
        <v>0</v>
      </c>
      <c r="AF132" s="61">
        <f t="shared" ref="AF132" si="3210">AF127*$I132</f>
        <v>0</v>
      </c>
      <c r="AG132" s="67">
        <f t="shared" si="3102"/>
        <v>0</v>
      </c>
      <c r="AH132" s="61">
        <f t="shared" ref="AH132" si="3211">AH127*$I132</f>
        <v>0</v>
      </c>
      <c r="AI132" s="67">
        <f t="shared" si="3104"/>
        <v>0</v>
      </c>
      <c r="AJ132" s="61">
        <f t="shared" ref="AJ132" si="3212">AJ127*$I132</f>
        <v>0</v>
      </c>
      <c r="AK132" s="67">
        <f t="shared" si="3106"/>
        <v>0</v>
      </c>
      <c r="AL132" s="61">
        <f t="shared" ref="AL132" si="3213">AL127*$I132</f>
        <v>0</v>
      </c>
      <c r="AM132" s="67">
        <f t="shared" si="3108"/>
        <v>0</v>
      </c>
      <c r="AN132" s="61">
        <f t="shared" ref="AN132" si="3214">AN127*$I132</f>
        <v>0</v>
      </c>
      <c r="AO132" s="67">
        <f t="shared" si="3110"/>
        <v>0</v>
      </c>
      <c r="AP132" s="61">
        <f t="shared" ref="AP132" si="3215">AP127*$I132</f>
        <v>0</v>
      </c>
      <c r="AQ132" s="67">
        <f t="shared" si="3112"/>
        <v>0</v>
      </c>
      <c r="AR132" s="61">
        <f t="shared" ref="AR132" si="3216">AR127*$I132</f>
        <v>0</v>
      </c>
      <c r="AS132" s="67">
        <f t="shared" si="3114"/>
        <v>0</v>
      </c>
      <c r="AT132" s="61">
        <f t="shared" ref="AT132" si="3217">AT127*$I132</f>
        <v>0</v>
      </c>
      <c r="AU132" s="67">
        <f t="shared" si="3116"/>
        <v>0</v>
      </c>
      <c r="AV132" s="61">
        <f t="shared" ref="AV132" si="3218">AV127*$I132</f>
        <v>0</v>
      </c>
      <c r="AW132" s="67">
        <f t="shared" si="3118"/>
        <v>0</v>
      </c>
      <c r="AX132" s="61">
        <f t="shared" ref="AX132" si="3219">AX127*$I132</f>
        <v>0</v>
      </c>
      <c r="AY132" s="67">
        <f t="shared" si="3120"/>
        <v>0</v>
      </c>
      <c r="AZ132" s="61">
        <f t="shared" ref="AZ132" si="3220">AZ127*$I132</f>
        <v>0</v>
      </c>
      <c r="BA132" s="67">
        <f t="shared" si="3122"/>
        <v>0</v>
      </c>
      <c r="BB132" s="61">
        <f t="shared" ref="BB132" si="3221">BB127*$I132</f>
        <v>0</v>
      </c>
      <c r="BC132" s="67">
        <f t="shared" si="3124"/>
        <v>0</v>
      </c>
      <c r="BD132" s="61">
        <f t="shared" ref="BD132" si="3222">BD127*$I132</f>
        <v>0</v>
      </c>
      <c r="BE132" s="67">
        <f t="shared" si="3126"/>
        <v>0</v>
      </c>
      <c r="BF132" s="61">
        <f t="shared" ref="BF132" si="3223">BF127*$I132</f>
        <v>0</v>
      </c>
      <c r="BG132" s="67">
        <f t="shared" si="3128"/>
        <v>0</v>
      </c>
      <c r="BH132" s="61">
        <f t="shared" ref="BH132" si="3224">BH127*$I132</f>
        <v>0</v>
      </c>
      <c r="BI132" s="67">
        <f t="shared" si="3130"/>
        <v>0</v>
      </c>
      <c r="BJ132" s="61">
        <f t="shared" ref="BJ132" si="3225">BJ127*$I132</f>
        <v>0</v>
      </c>
      <c r="BK132" s="67">
        <f t="shared" si="3132"/>
        <v>0</v>
      </c>
      <c r="BL132" s="61">
        <f t="shared" ref="BL132" si="3226">BL127*$I132</f>
        <v>0</v>
      </c>
      <c r="BM132" s="67">
        <f t="shared" si="3134"/>
        <v>0</v>
      </c>
    </row>
    <row r="133" spans="1:65" s="47" customFormat="1" ht="30" x14ac:dyDescent="0.25">
      <c r="A133" s="58" t="s">
        <v>30</v>
      </c>
      <c r="B133" s="59" t="s">
        <v>28</v>
      </c>
      <c r="C133" s="59" t="s">
        <v>57</v>
      </c>
      <c r="D133" s="60" cm="1">
        <f t="array" ref="D133">_xlfn.IFS($B133="SAB_OSE_SET23",$A$440,$B133="SAB_EPSA_SET23",$A$442,$B133="SAB_INS_SET23",$A$444,$B133="SIU_INF_JUL23",$A$446,$B133="SIU_ED_JUL23",$A$447,$B133="DER_JUN23",$A$448,$B133="CDHU_AGO23",$A$449,$B133="SIN_SV_SET23",$A$450,$B133="SIN_INS_SET23",$A$451,$B133="COTAÇÃO",0)</f>
        <v>0</v>
      </c>
      <c r="E133" s="60" cm="1">
        <f t="array" ref="E133">_xlfn.IFS($B133="SAB_OSE_SET23",$A$441,$B133="SAB_EPSA_SET23",$A$443,$B133="SAB_INS_SET23",$A$445,$B133="SIU_INF_JUL23",0,$B133="SIU_ED_JUL23",0,$B133="DER_JUN23",0,$B133="CDHU_AGO23",0,$B133="SIN_SV_SET23",0,$B133="SIN_INS_SET23",0,$B133="COTAÇÃO",0)</f>
        <v>0</v>
      </c>
      <c r="F133" s="60" cm="1">
        <f t="array" ref="F133">_xlfn.IFS($B133="SAB_OSE_SET23",0,$B133="SAB_EPSA_SET23",0,AND($B133="SAB_INS_SET23",$A133="MAT")=TRUE,$A$454,AND($B133="SAB_INS_SET23",$A133&lt;&gt;"MAT")=TRUE,$A$453,AND($B133="SIU_INF_JUL23",$A133="MAT")=TRUE,$A$454,AND($B133="SIU_INF_JUL23",$A133&lt;&gt;"MAT")=TRUE,$A$453,AND($B133="SIU_ED_JUL23",$A133="MAT")=TRUE,$A$454,AND($B133="SIU_ED_JUL23",$A133&lt;&gt;"MAT")=TRUE,$A$453,$B133="DER_JUN23",0,$B133="CDHU_AGO23",0,AND($B133="SIN_SV_SET23",$A133="MAT")=TRUE,$A$454,AND($B133="SIN_SV_SET23",$A133&lt;&gt;"MAT")=TRUE,$A$453,AND($B133="SIN_INS_SET23",$A133="MAT")=TRUE,$A$454,AND($B133="SIN_INS_SET23",$A133&lt;&gt;"MAT")=TRUE,$A$453,AND($B133="COTAÇÃO",$A133="MAT")=TRUE,$A$454,AND($B133="COTAÇÃO",$A133&lt;&gt;"MAT")=TRUE,$A$453)</f>
        <v>0.28000000000000003</v>
      </c>
      <c r="G133" s="60" cm="1">
        <f t="array" ref="G133">_xlfn.IFS($B133="SAB_OSE_SET23",0,$B133="SAB_EPSA_SET23",0,AND($B133="SAB_INS_SET23",$A133="MO")=TRUE,$A$455,AND($B133="SAB_INS_SET23",$A133&lt;&gt;"MO")=TRUE,0,AND($B133="SIU_INF_JUL23",$A133="MO")=TRUE,$A$455,AND($B133="SIU_INF_JUL23",$A133&lt;&gt;"MO")=TRUE,0,AND($B133="SIU_ED_JUL23",$A133="MO")=TRUE,$A$455,AND($B133="SIU_ED_JUL23",$A133&lt;&gt;"MO")=TRUE,0,$B133="DER_JUN23",0,$B133="CDHU_AGO23",0,AND($B133="SIN_SV_SET23",$A133="MO")=TRUE,$A$455,AND($B133="SIN_SV_SET23",$A133&lt;&gt;"MO")=TRUE,0,AND($B133="SIN_INS_SET23",$A133="MO")=TRUE,$A$455,AND($B133="SIN_INS_SET23",$A133&lt;&gt;"MO")=TRUE,0,AND($B133="COTAÇÃO",$A133="MO")=TRUE,$A$455,AND($B133="COTAÇÃO",$A133&lt;&gt;"MO")=TRUE,0)</f>
        <v>0</v>
      </c>
      <c r="H133" s="61" cm="1">
        <f t="array" ref="H133">ROUND(_xlfn.IFS(B133="SAB_OSE_SET23",VLOOKUP(C133,[12]SAB_OSE_SET23!A:N,7,FALSE),B133="SAB_EPSA_SET23",VLOOKUP(C133,[12]SAB_EPSA_SET23!A:F,4,FALSE),B133="SAB_INS_SET23",VLOOKUP(C133,[12]SAB_INS_SET23!A:F,4,FALSE),B133="SIU_INF_JUL23",VLOOKUP(C133,[12]SIU_INF_JUL23!A:F,4,FALSE),B133="SIU_ED_JUL23",VLOOKUP(C133,[12]SIU_ED_JUL23!A:F,4,FALSE),B133="SIU_INS_JUL23",VLOOKUP(C133,[12]SIU_INS_JUL23!A:F,4,FALSE),B133="DER_JUN23",VLOOKUP(C133,[12]DER_JUN23!A:F,4,FALSE),B133="CDHU_AGO23",VLOOKUP(C133,[12]CDHU_AGO23!A:F,4,FALSE),B133="DNIT_SV_JUL23",VLOOKUP(C133,[12]DNIT_SV_JUL23!A:F,4,FALSE),B133="DNIT_MAT_JUL23",VLOOKUP(C133,[12]DNIT_MAT_JUL23!A:F,4,FALSE),B133="SIN_SV_SET23",VLOOKUP(C133,[12]SIN_SV_SET23!G:L,5,FALSE),B133="SIN_INS_SET23",VLOOKUP(C133,[12]SIN_INS_SET23!A:F,5,FALSE),B133="COTAÇÃO",VLOOKUP(C133,[12]COTAÇÃO!$B:$G,6,FALSE))*(1+F133)*(1+G133),2)</f>
        <v>143.88</v>
      </c>
      <c r="I133" s="62">
        <v>0.5</v>
      </c>
      <c r="J133" s="39"/>
      <c r="K133" s="63"/>
      <c r="L133" s="64" t="str" cm="1">
        <f t="array" ref="L133">_xlfn.IFS(B133="SAB_OSE_SET23",VLOOKUP(C133,[12]SAB_OSE_SET23!A:N,5,FALSE),B133="SAB_EPSA_SET23",VLOOKUP(C133,[12]SAB_EPSA_SET23!A:F,2,FALSE),B133="SAB_INS_SET23",VLOOKUP(C133,[12]SAB_INS_SET23!A:F,2,FALSE),B133="SIU_INF_JUL23",VLOOKUP(C133,[12]SIU_INF_JUL23!A:F,2,FALSE),B133="SIU_ED_JUL23",VLOOKUP(C133,[12]SIU_ED_JUL23!A:F,2,FALSE),B133="SIU_INS_JUL23",VLOOKUP(C133,[12]SIU_INS_JUL23!A:F,2,FALSE),B133="DER_JUN23",VLOOKUP(C133,[12]DER_JUN23!A:F,2,FALSE),B133="CDHU_AGO23",VLOOKUP(C133,[12]CDHU_AGO23!A:F,2,FALSE),B133="DNIT_SV_JUL23",VLOOKUP(C133,[12]DNIT_SV_JUL23!A:F,2,FALSE),B133="DNIT_MAT_JUL23",VLOOKUP(C133,[12]DNIT_MAT_JUL23!A:F,2,FALSE),B133="SIN_SV_SET23",VLOOKUP(C133,[12]SIN_SV_SET23!G:L,2,FALSE),B133="SIN_INS_SET23",VLOOKUP(C133,[12]SIN_INS_SET23!A:F,2,FALSE),B133="COTAÇÃO",VLOOKUP(C133,[12]COTAÇÃO!$B:$G,3,FALSE))</f>
        <v>CAMINHÃO - CARROCERIA FIXA ABERTA DE MADEIRA COM CAPACIDADE 9 T *190CV - COM GUINDASTE MUNCK 5 T - À DISPOSIÇÃO</v>
      </c>
      <c r="M133" s="65" t="str" cm="1">
        <f t="array" ref="M133">_xlfn.IFS(B133="SAB_OSE_SET23",VLOOKUP(C133,[12]SAB_OSE_SET23!A:N,6,FALSE),B133="SAB_EPSA_SET23",VLOOKUP(C133,[12]SAB_EPSA_SET23!A:F,3,FALSE),B133="SAB_INS_SET23",VLOOKUP(C133,[12]SAB_INS_SET23!A:F,3,FALSE),B133="SIU_INF_JUL23",VLOOKUP(C133,[12]SIU_INF_JUL23!A:F,3,FALSE),B133="SIU_ED_JUL23",VLOOKUP(C133,[12]SIU_ED_JUL23!A:F,3,FALSE),B133="SIU_INS_JUL23",VLOOKUP(C133,[12]SIU_INS_JUL23!A:F,3,FALSE),B133="DER_JUN23",VLOOKUP(C133,[12]DER_JUN23!A:F,3,FALSE),B133="CDHU_AGO23",VLOOKUP(C133,[12]CDHU_AGO23!A:F,3,FALSE),B133="DNIT_SV_JUL23",VLOOKUP(C133,[12]DNIT_SV_JUL23!A:F,3,FALSE),B133="DNIT_MAT_JUL23",VLOOKUP(C133,[12]DNIT_MAT_JUL23!A:F,3,FALSE),B133="SIN_SV_SET23",VLOOKUP(C133,[12]SIN_SV_SET23!G:L,3,FALSE),B133="SIN_INS_SET23",VLOOKUP(C133,[12]SIN_INS_SET23!A:F,3,FALSE),B133="COTAÇÃO",VLOOKUP(C133,[12]COTAÇÃO!$B:$G,4,FALSE))</f>
        <v>H</v>
      </c>
      <c r="N133" s="66">
        <f t="shared" si="3087"/>
        <v>5.5</v>
      </c>
      <c r="O133" s="66">
        <f t="shared" si="3088"/>
        <v>71.94</v>
      </c>
      <c r="P133" s="67">
        <f t="shared" si="2879"/>
        <v>0</v>
      </c>
      <c r="Q133" s="68"/>
      <c r="R133" s="61">
        <f>R127*$I133</f>
        <v>5.5</v>
      </c>
      <c r="S133" s="67"/>
      <c r="T133" s="61">
        <f t="shared" ref="T133" si="3227">T127*$I133</f>
        <v>0</v>
      </c>
      <c r="U133" s="67">
        <f t="shared" si="3090"/>
        <v>0</v>
      </c>
      <c r="V133" s="61">
        <f t="shared" ref="V133" si="3228">V127*$I133</f>
        <v>0</v>
      </c>
      <c r="W133" s="67">
        <f t="shared" si="3092"/>
        <v>0</v>
      </c>
      <c r="X133" s="61">
        <f t="shared" ref="X133" si="3229">X127*$I133</f>
        <v>0</v>
      </c>
      <c r="Y133" s="67">
        <f t="shared" si="3094"/>
        <v>0</v>
      </c>
      <c r="Z133" s="61">
        <f t="shared" ref="Z133" si="3230">Z127*$I133</f>
        <v>0</v>
      </c>
      <c r="AA133" s="67">
        <f t="shared" si="3096"/>
        <v>0</v>
      </c>
      <c r="AB133" s="61">
        <f t="shared" ref="AB133" si="3231">AB127*$I133</f>
        <v>0</v>
      </c>
      <c r="AC133" s="67">
        <f t="shared" si="3098"/>
        <v>0</v>
      </c>
      <c r="AD133" s="61">
        <f t="shared" ref="AD133" si="3232">AD127*$I133</f>
        <v>0</v>
      </c>
      <c r="AE133" s="67">
        <f t="shared" si="3100"/>
        <v>0</v>
      </c>
      <c r="AF133" s="61">
        <f t="shared" ref="AF133" si="3233">AF127*$I133</f>
        <v>0</v>
      </c>
      <c r="AG133" s="67">
        <f t="shared" si="3102"/>
        <v>0</v>
      </c>
      <c r="AH133" s="61">
        <f t="shared" ref="AH133" si="3234">AH127*$I133</f>
        <v>0</v>
      </c>
      <c r="AI133" s="67">
        <f t="shared" si="3104"/>
        <v>0</v>
      </c>
      <c r="AJ133" s="61">
        <f t="shared" ref="AJ133" si="3235">AJ127*$I133</f>
        <v>0</v>
      </c>
      <c r="AK133" s="67">
        <f t="shared" si="3106"/>
        <v>0</v>
      </c>
      <c r="AL133" s="61">
        <f t="shared" ref="AL133" si="3236">AL127*$I133</f>
        <v>0</v>
      </c>
      <c r="AM133" s="67">
        <f t="shared" si="3108"/>
        <v>0</v>
      </c>
      <c r="AN133" s="61">
        <f t="shared" ref="AN133" si="3237">AN127*$I133</f>
        <v>0</v>
      </c>
      <c r="AO133" s="67">
        <f t="shared" si="3110"/>
        <v>0</v>
      </c>
      <c r="AP133" s="61">
        <f t="shared" ref="AP133" si="3238">AP127*$I133</f>
        <v>0</v>
      </c>
      <c r="AQ133" s="67">
        <f t="shared" si="3112"/>
        <v>0</v>
      </c>
      <c r="AR133" s="61">
        <f t="shared" ref="AR133" si="3239">AR127*$I133</f>
        <v>0</v>
      </c>
      <c r="AS133" s="67">
        <f t="shared" si="3114"/>
        <v>0</v>
      </c>
      <c r="AT133" s="61">
        <f t="shared" ref="AT133" si="3240">AT127*$I133</f>
        <v>0</v>
      </c>
      <c r="AU133" s="67">
        <f t="shared" si="3116"/>
        <v>0</v>
      </c>
      <c r="AV133" s="61">
        <f t="shared" ref="AV133" si="3241">AV127*$I133</f>
        <v>0</v>
      </c>
      <c r="AW133" s="67">
        <f t="shared" si="3118"/>
        <v>0</v>
      </c>
      <c r="AX133" s="61">
        <f t="shared" ref="AX133" si="3242">AX127*$I133</f>
        <v>0</v>
      </c>
      <c r="AY133" s="67">
        <f t="shared" si="3120"/>
        <v>0</v>
      </c>
      <c r="AZ133" s="61">
        <f t="shared" ref="AZ133" si="3243">AZ127*$I133</f>
        <v>0</v>
      </c>
      <c r="BA133" s="67">
        <f t="shared" si="3122"/>
        <v>0</v>
      </c>
      <c r="BB133" s="61">
        <f t="shared" ref="BB133" si="3244">BB127*$I133</f>
        <v>0</v>
      </c>
      <c r="BC133" s="67">
        <f t="shared" si="3124"/>
        <v>0</v>
      </c>
      <c r="BD133" s="61">
        <f t="shared" ref="BD133" si="3245">BD127*$I133</f>
        <v>0</v>
      </c>
      <c r="BE133" s="67">
        <f t="shared" si="3126"/>
        <v>0</v>
      </c>
      <c r="BF133" s="61">
        <f t="shared" ref="BF133" si="3246">BF127*$I133</f>
        <v>0</v>
      </c>
      <c r="BG133" s="67">
        <f t="shared" si="3128"/>
        <v>0</v>
      </c>
      <c r="BH133" s="61">
        <f t="shared" ref="BH133" si="3247">BH127*$I133</f>
        <v>0</v>
      </c>
      <c r="BI133" s="67">
        <f t="shared" si="3130"/>
        <v>0</v>
      </c>
      <c r="BJ133" s="61">
        <f t="shared" ref="BJ133" si="3248">BJ127*$I133</f>
        <v>0</v>
      </c>
      <c r="BK133" s="67">
        <f t="shared" si="3132"/>
        <v>0</v>
      </c>
      <c r="BL133" s="61">
        <f t="shared" ref="BL133" si="3249">BL127*$I133</f>
        <v>0</v>
      </c>
      <c r="BM133" s="67">
        <f t="shared" si="3134"/>
        <v>0</v>
      </c>
    </row>
    <row r="134" spans="1:65" s="47" customFormat="1" x14ac:dyDescent="0.25">
      <c r="A134" s="48"/>
      <c r="B134" s="48"/>
      <c r="C134" s="48"/>
      <c r="D134" s="48"/>
      <c r="E134" s="48"/>
      <c r="F134" s="48"/>
      <c r="G134" s="48"/>
      <c r="H134" s="49"/>
      <c r="I134" s="50"/>
      <c r="J134" s="39"/>
      <c r="K134" s="51" t="str">
        <f>CONCATENATE($K$119,".3")</f>
        <v>5.3</v>
      </c>
      <c r="L134" s="52" t="s">
        <v>84</v>
      </c>
      <c r="M134" s="53" t="s">
        <v>21</v>
      </c>
      <c r="N134" s="54">
        <f>R134+T134+V134+X134+Z134+AB134+AD134+AF134+AH134+AJ134++AL134+AN134+AP134+AR134+AT134+AV134+AX134+AZ134+BB134+BD134+BF134+BH134+BJ134+BL134</f>
        <v>20</v>
      </c>
      <c r="O134" s="54">
        <f>SUM(O135:O140)</f>
        <v>26118.339999999997</v>
      </c>
      <c r="P134" s="55">
        <f t="shared" si="2879"/>
        <v>522366.8</v>
      </c>
      <c r="Q134" s="39"/>
      <c r="R134" s="56">
        <v>20</v>
      </c>
      <c r="S134" s="57">
        <f>ROUND(R134*$O134,2)</f>
        <v>522366.8</v>
      </c>
      <c r="T134" s="56"/>
      <c r="U134" s="57">
        <f>ROUND(T134*$O134,2)</f>
        <v>0</v>
      </c>
      <c r="V134" s="56"/>
      <c r="W134" s="57">
        <f t="shared" ref="W134" si="3250">ROUND(V134*$O134,2)</f>
        <v>0</v>
      </c>
      <c r="X134" s="56"/>
      <c r="Y134" s="57">
        <f t="shared" ref="Y134" si="3251">ROUND(X134*$O134,2)</f>
        <v>0</v>
      </c>
      <c r="Z134" s="56"/>
      <c r="AA134" s="57">
        <f t="shared" ref="AA134" si="3252">ROUND(Z134*$O134,2)</f>
        <v>0</v>
      </c>
      <c r="AB134" s="56"/>
      <c r="AC134" s="57">
        <f t="shared" ref="AC134" si="3253">ROUND(AB134*$O134,2)</f>
        <v>0</v>
      </c>
      <c r="AD134" s="56"/>
      <c r="AE134" s="57">
        <f t="shared" ref="AE134" si="3254">ROUND(AD134*$O134,2)</f>
        <v>0</v>
      </c>
      <c r="AF134" s="56"/>
      <c r="AG134" s="57">
        <f t="shared" ref="AG134" si="3255">ROUND(AF134*$O134,2)</f>
        <v>0</v>
      </c>
      <c r="AH134" s="56"/>
      <c r="AI134" s="57">
        <f t="shared" ref="AI134" si="3256">ROUND(AH134*$O134,2)</f>
        <v>0</v>
      </c>
      <c r="AJ134" s="56"/>
      <c r="AK134" s="57">
        <f t="shared" ref="AK134" si="3257">ROUND(AJ134*$O134,2)</f>
        <v>0</v>
      </c>
      <c r="AL134" s="56"/>
      <c r="AM134" s="57">
        <f t="shared" ref="AM134" si="3258">ROUND(AL134*$O134,2)</f>
        <v>0</v>
      </c>
      <c r="AN134" s="56"/>
      <c r="AO134" s="57">
        <f t="shared" ref="AO134" si="3259">ROUND(AN134*$O134,2)</f>
        <v>0</v>
      </c>
      <c r="AP134" s="56"/>
      <c r="AQ134" s="57">
        <f t="shared" ref="AQ134" si="3260">ROUND(AP134*$O134,2)</f>
        <v>0</v>
      </c>
      <c r="AR134" s="56"/>
      <c r="AS134" s="57">
        <f t="shared" ref="AS134" si="3261">ROUND(AR134*$O134,2)</f>
        <v>0</v>
      </c>
      <c r="AT134" s="56"/>
      <c r="AU134" s="57">
        <f t="shared" ref="AU134" si="3262">ROUND(AT134*$O134,2)</f>
        <v>0</v>
      </c>
      <c r="AV134" s="56"/>
      <c r="AW134" s="57">
        <f t="shared" ref="AW134" si="3263">ROUND(AV134*$O134,2)</f>
        <v>0</v>
      </c>
      <c r="AX134" s="56"/>
      <c r="AY134" s="57">
        <f t="shared" ref="AY134" si="3264">ROUND(AX134*$O134,2)</f>
        <v>0</v>
      </c>
      <c r="AZ134" s="56"/>
      <c r="BA134" s="57">
        <f t="shared" ref="BA134" si="3265">ROUND(AZ134*$O134,2)</f>
        <v>0</v>
      </c>
      <c r="BB134" s="56"/>
      <c r="BC134" s="57">
        <f t="shared" ref="BC134" si="3266">ROUND(BB134*$O134,2)</f>
        <v>0</v>
      </c>
      <c r="BD134" s="56"/>
      <c r="BE134" s="57">
        <f t="shared" ref="BE134" si="3267">ROUND(BD134*$O134,2)</f>
        <v>0</v>
      </c>
      <c r="BF134" s="56"/>
      <c r="BG134" s="57">
        <f t="shared" ref="BG134" si="3268">ROUND(BF134*$O134,2)</f>
        <v>0</v>
      </c>
      <c r="BH134" s="56"/>
      <c r="BI134" s="57">
        <f t="shared" ref="BI134" si="3269">ROUND(BH134*$O134,2)</f>
        <v>0</v>
      </c>
      <c r="BJ134" s="56"/>
      <c r="BK134" s="57">
        <f t="shared" ref="BK134" si="3270">ROUND(BJ134*$O134,2)</f>
        <v>0</v>
      </c>
      <c r="BL134" s="56"/>
      <c r="BM134" s="57">
        <f t="shared" ref="BM134" si="3271">ROUND(BL134*$O134,2)</f>
        <v>0</v>
      </c>
    </row>
    <row r="135" spans="1:65" s="47" customFormat="1" x14ac:dyDescent="0.25">
      <c r="A135" s="58" t="s">
        <v>37</v>
      </c>
      <c r="B135" s="59" t="s">
        <v>31</v>
      </c>
      <c r="C135" s="59" t="str">
        <f>K134</f>
        <v>5.3</v>
      </c>
      <c r="D135" s="60" cm="1">
        <f t="array" ref="D135">_xlfn.IFS($B135="SAB_OSE_SET23",$A$440,$B135="SAB_EPSA_SET23",$A$442,$B135="SAB_INS_SET23",$A$444,$B135="SIU_INF_JUL23",$A$446,$B135="SIU_ED_JUL23",$A$447,$B135="DER_JUN23",$A$448,$B135="CDHU_AGO23",$A$449,$B135="SIN_SV_SET23",$A$450,$B135="SIN_INS_SET23",$A$451,$B135="COTAÇÃO",0)</f>
        <v>0</v>
      </c>
      <c r="E135" s="60" cm="1">
        <f t="array" ref="E135">_xlfn.IFS($B135="SAB_OSE_SET23",$A$441,$B135="SAB_EPSA_SET23",$A$443,$B135="SAB_INS_SET23",$A$445,$B135="SIU_INF_JUL23",0,$B135="SIU_ED_JUL23",0,$B135="DER_JUN23",0,$B135="CDHU_AGO23",0,$B135="SIN_SV_SET23",0,$B135="SIN_INS_SET23",0,$B135="COTAÇÃO",0)</f>
        <v>0</v>
      </c>
      <c r="F135" s="60" cm="1">
        <f t="array" ref="F135">_xlfn.IFS($B135="SAB_OSE_SET23",0,$B135="SAB_EPSA_SET23",0,AND($B135="SAB_INS_SET23",$A135="MAT")=TRUE,$A$454,AND($B135="SAB_INS_SET23",$A135&lt;&gt;"MAT")=TRUE,$A$453,AND($B135="SIU_INF_JUL23",$A135="MAT")=TRUE,$A$454,AND($B135="SIU_INF_JUL23",$A135&lt;&gt;"MAT")=TRUE,$A$453,AND($B135="SIU_ED_JUL23",$A135="MAT")=TRUE,$A$454,AND($B135="SIU_ED_JUL23",$A135&lt;&gt;"MAT")=TRUE,$A$453,$B135="DER_JUN23",0,$B135="CDHU_AGO23",0,AND($B135="SIN_SV_SET23",$A135="MAT")=TRUE,$A$454,AND($B135="SIN_SV_SET23",$A135&lt;&gt;"MAT")=TRUE,$A$453,AND($B135="SIN_INS_SET23",$A135="MAT")=TRUE,$A$454,AND($B135="SIN_INS_SET23",$A135&lt;&gt;"MAT")=TRUE,$A$453,AND($B135="COTAÇÃO",$A135="MAT")=TRUE,$A$454,AND($B135="COTAÇÃO",$A135&lt;&gt;"MAT")=TRUE,$A$453)</f>
        <v>0.2</v>
      </c>
      <c r="G135" s="60" cm="1">
        <f t="array" ref="G135">_xlfn.IFS($B135="SAB_OSE_SET23",0,$B135="SAB_EPSA_SET23",0,AND($B135="SAB_INS_SET23",$A135="MO")=TRUE,$A$455,AND($B135="SAB_INS_SET23",$A135&lt;&gt;"MO")=TRUE,0,AND($B135="SIU_INF_JUL23",$A135="MO")=TRUE,$A$455,AND($B135="SIU_INF_JUL23",$A135&lt;&gt;"MO")=TRUE,0,AND($B135="SIU_ED_JUL23",$A135="MO")=TRUE,$A$455,AND($B135="SIU_ED_JUL23",$A135&lt;&gt;"MO")=TRUE,0,$B135="DER_JUN23",0,$B135="CDHU_AGO23",0,AND($B135="SIN_SV_SET23",$A135="MO")=TRUE,$A$455,AND($B135="SIN_SV_SET23",$A135&lt;&gt;"MO")=TRUE,0,AND($B135="SIN_INS_SET23",$A135="MO")=TRUE,$A$455,AND($B135="SIN_INS_SET23",$A135&lt;&gt;"MO")=TRUE,0,AND($B135="COTAÇÃO",$A135="MO")=TRUE,$A$455,AND($B135="COTAÇÃO",$A135&lt;&gt;"MO")=TRUE,0)</f>
        <v>0</v>
      </c>
      <c r="H135" s="61" cm="1">
        <f t="array" ref="H135">ROUND(_xlfn.IFS(B135="SAB_OSE_SET23",VLOOKUP(C135,[12]SAB_OSE_SET23!A:N,7,FALSE),B135="SAB_EPSA_SET23",VLOOKUP(C135,[12]SAB_EPSA_SET23!A:F,4,FALSE),B135="SAB_INS_SET23",VLOOKUP(C135,[12]SAB_INS_SET23!A:F,4,FALSE),B135="SIU_INF_JUL23",VLOOKUP(C135,[12]SIU_INF_JUL23!A:F,4,FALSE),B135="SIU_ED_JUL23",VLOOKUP(C135,[12]SIU_ED_JUL23!A:F,4,FALSE),B135="SIU_INS_JUL23",VLOOKUP(C135,[12]SIU_INS_JUL23!A:F,4,FALSE),B135="DER_JUN23",VLOOKUP(C135,[12]DER_JUN23!A:F,4,FALSE),B135="CDHU_AGO23",VLOOKUP(C135,[12]CDHU_AGO23!A:F,4,FALSE),B135="DNIT_SV_JUL23",VLOOKUP(C135,[12]DNIT_SV_JUL23!A:F,4,FALSE),B135="DNIT_MAT_JUL23",VLOOKUP(C135,[12]DNIT_MAT_JUL23!A:F,4,FALSE),B135="SIN_SV_SET23",VLOOKUP(C135,[12]SIN_SV_SET23!G:L,5,FALSE),B135="SIN_INS_SET23",VLOOKUP(C135,[12]SIN_INS_SET23!A:F,5,FALSE),B135="COTAÇÃO",VLOOKUP(C135,[12]COTAÇÃO!$B:$G,6,FALSE))*(1+F135)*(1+G135),2)</f>
        <v>25543.18</v>
      </c>
      <c r="I135" s="62">
        <v>1</v>
      </c>
      <c r="J135" s="39"/>
      <c r="K135" s="63"/>
      <c r="L135" s="64" t="str" cm="1">
        <f t="array" ref="L135">_xlfn.IFS(B135="SAB_OSE_SET23",VLOOKUP(C135,[12]SAB_OSE_SET23!A:N,5,FALSE),B135="SAB_EPSA_SET23",VLOOKUP(C135,[12]SAB_EPSA_SET23!A:F,2,FALSE),B135="SAB_INS_SET23",VLOOKUP(C135,[12]SAB_INS_SET23!A:F,2,FALSE),B135="SIU_INF_JUL23",VLOOKUP(C135,[12]SIU_INF_JUL23!A:F,2,FALSE),B135="SIU_ED_JUL23",VLOOKUP(C135,[12]SIU_ED_JUL23!A:F,2,FALSE),B135="SIU_INS_JUL23",VLOOKUP(C135,[12]SIU_INS_JUL23!A:F,2,FALSE),B135="DER_JUN23",VLOOKUP(C135,[12]DER_JUN23!A:F,2,FALSE),B135="CDHU_AGO23",VLOOKUP(C135,[12]CDHU_AGO23!A:F,2,FALSE),B135="DNIT_SV_JUL23",VLOOKUP(C135,[12]DNIT_SV_JUL23!A:F,2,FALSE),B135="DNIT_MAT_JUL23",VLOOKUP(C135,[12]DNIT_MAT_JUL23!A:F,2,FALSE),B135="SIN_SV_SET23",VLOOKUP(C135,[12]SIN_SV_SET23!G:L,2,FALSE),B135="SIN_INS_SET23",VLOOKUP(C135,[12]SIN_INS_SET23!A:F,2,FALSE),B135="COTAÇÃO",VLOOKUP(C135,[12]COTAÇÃO!$B:$G,3,FALSE))</f>
        <v>Caixas de travessia -  Projeto Civil, material e mão de obra</v>
      </c>
      <c r="M135" s="65" t="str" cm="1">
        <f t="array" ref="M135">_xlfn.IFS(B135="SAB_OSE_SET23",VLOOKUP(C135,[12]SAB_OSE_SET23!A:N,6,FALSE),B135="SAB_EPSA_SET23",VLOOKUP(C135,[12]SAB_EPSA_SET23!A:F,3,FALSE),B135="SAB_INS_SET23",VLOOKUP(C135,[12]SAB_INS_SET23!A:F,3,FALSE),B135="SIU_INF_JUL23",VLOOKUP(C135,[12]SIU_INF_JUL23!A:F,3,FALSE),B135="SIU_ED_JUL23",VLOOKUP(C135,[12]SIU_ED_JUL23!A:F,3,FALSE),B135="SIU_INS_JUL23",VLOOKUP(C135,[12]SIU_INS_JUL23!A:F,3,FALSE),B135="DER_JUN23",VLOOKUP(C135,[12]DER_JUN23!A:F,3,FALSE),B135="CDHU_AGO23",VLOOKUP(C135,[12]CDHU_AGO23!A:F,3,FALSE),B135="DNIT_SV_JUL23",VLOOKUP(C135,[12]DNIT_SV_JUL23!A:F,3,FALSE),B135="DNIT_MAT_JUL23",VLOOKUP(C135,[12]DNIT_MAT_JUL23!A:F,3,FALSE),B135="SIN_SV_SET23",VLOOKUP(C135,[12]SIN_SV_SET23!G:L,3,FALSE),B135="SIN_INS_SET23",VLOOKUP(C135,[12]SIN_INS_SET23!A:F,3,FALSE),B135="COTAÇÃO",VLOOKUP(C135,[12]COTAÇÃO!$B:$G,4,FALSE))</f>
        <v>pç</v>
      </c>
      <c r="N135" s="66">
        <f t="shared" ref="N135:N140" si="3272">R135+T135+V135+X135+Z135+AB135+AD135+AF135+AH135+AJ135++AL135+AN135+AP135+AR135+AT135+AV135+AX135+AZ135+BB135+BD135+BF135+BH135+BJ135+BL135</f>
        <v>20</v>
      </c>
      <c r="O135" s="66">
        <f t="shared" ref="O135:O140" si="3273">ROUND(H135*I135,2)</f>
        <v>25543.18</v>
      </c>
      <c r="P135" s="67">
        <f t="shared" si="2879"/>
        <v>0</v>
      </c>
      <c r="Q135" s="68"/>
      <c r="R135" s="61">
        <f>R134*$I135</f>
        <v>20</v>
      </c>
      <c r="S135" s="67"/>
      <c r="T135" s="61">
        <f t="shared" ref="T135" si="3274">T134*$I135</f>
        <v>0</v>
      </c>
      <c r="U135" s="67">
        <f t="shared" ref="U135:U140" si="3275">ROUND(T135*$H135,2)</f>
        <v>0</v>
      </c>
      <c r="V135" s="61">
        <f t="shared" ref="V135" si="3276">V134*$I135</f>
        <v>0</v>
      </c>
      <c r="W135" s="67">
        <f t="shared" ref="W135:W140" si="3277">ROUND(V135*$H135,2)</f>
        <v>0</v>
      </c>
      <c r="X135" s="61">
        <f t="shared" ref="X135" si="3278">X134*$I135</f>
        <v>0</v>
      </c>
      <c r="Y135" s="67">
        <f t="shared" ref="Y135:Y140" si="3279">ROUND(X135*$H135,2)</f>
        <v>0</v>
      </c>
      <c r="Z135" s="61">
        <f t="shared" ref="Z135" si="3280">Z134*$I135</f>
        <v>0</v>
      </c>
      <c r="AA135" s="67">
        <f t="shared" ref="AA135:AA140" si="3281">ROUND(Z135*$H135,2)</f>
        <v>0</v>
      </c>
      <c r="AB135" s="61">
        <f t="shared" ref="AB135" si="3282">AB134*$I135</f>
        <v>0</v>
      </c>
      <c r="AC135" s="67">
        <f t="shared" ref="AC135:AC140" si="3283">ROUND(AB135*$H135,2)</f>
        <v>0</v>
      </c>
      <c r="AD135" s="61">
        <f t="shared" ref="AD135" si="3284">AD134*$I135</f>
        <v>0</v>
      </c>
      <c r="AE135" s="67">
        <f t="shared" ref="AE135:AE140" si="3285">ROUND(AD135*$H135,2)</f>
        <v>0</v>
      </c>
      <c r="AF135" s="61">
        <f t="shared" ref="AF135" si="3286">AF134*$I135</f>
        <v>0</v>
      </c>
      <c r="AG135" s="67">
        <f t="shared" ref="AG135:AG140" si="3287">ROUND(AF135*$H135,2)</f>
        <v>0</v>
      </c>
      <c r="AH135" s="61">
        <f t="shared" ref="AH135" si="3288">AH134*$I135</f>
        <v>0</v>
      </c>
      <c r="AI135" s="67">
        <f t="shared" ref="AI135:AI140" si="3289">ROUND(AH135*$H135,2)</f>
        <v>0</v>
      </c>
      <c r="AJ135" s="61">
        <f t="shared" ref="AJ135" si="3290">AJ134*$I135</f>
        <v>0</v>
      </c>
      <c r="AK135" s="67">
        <f t="shared" ref="AK135:AK140" si="3291">ROUND(AJ135*$H135,2)</f>
        <v>0</v>
      </c>
      <c r="AL135" s="61">
        <f t="shared" ref="AL135" si="3292">AL134*$I135</f>
        <v>0</v>
      </c>
      <c r="AM135" s="67">
        <f t="shared" ref="AM135:AM140" si="3293">ROUND(AL135*$H135,2)</f>
        <v>0</v>
      </c>
      <c r="AN135" s="61">
        <f t="shared" ref="AN135" si="3294">AN134*$I135</f>
        <v>0</v>
      </c>
      <c r="AO135" s="67">
        <f t="shared" ref="AO135:AO140" si="3295">ROUND(AN135*$H135,2)</f>
        <v>0</v>
      </c>
      <c r="AP135" s="61">
        <f t="shared" ref="AP135" si="3296">AP134*$I135</f>
        <v>0</v>
      </c>
      <c r="AQ135" s="67">
        <f t="shared" ref="AQ135:AQ140" si="3297">ROUND(AP135*$H135,2)</f>
        <v>0</v>
      </c>
      <c r="AR135" s="61">
        <f t="shared" ref="AR135" si="3298">AR134*$I135</f>
        <v>0</v>
      </c>
      <c r="AS135" s="67">
        <f t="shared" ref="AS135:AS140" si="3299">ROUND(AR135*$H135,2)</f>
        <v>0</v>
      </c>
      <c r="AT135" s="61">
        <f t="shared" ref="AT135" si="3300">AT134*$I135</f>
        <v>0</v>
      </c>
      <c r="AU135" s="67">
        <f t="shared" ref="AU135:AU140" si="3301">ROUND(AT135*$H135,2)</f>
        <v>0</v>
      </c>
      <c r="AV135" s="61">
        <f t="shared" ref="AV135" si="3302">AV134*$I135</f>
        <v>0</v>
      </c>
      <c r="AW135" s="67">
        <f t="shared" ref="AW135:AW140" si="3303">ROUND(AV135*$H135,2)</f>
        <v>0</v>
      </c>
      <c r="AX135" s="61">
        <f t="shared" ref="AX135" si="3304">AX134*$I135</f>
        <v>0</v>
      </c>
      <c r="AY135" s="67">
        <f t="shared" ref="AY135:AY140" si="3305">ROUND(AX135*$H135,2)</f>
        <v>0</v>
      </c>
      <c r="AZ135" s="61">
        <f t="shared" ref="AZ135" si="3306">AZ134*$I135</f>
        <v>0</v>
      </c>
      <c r="BA135" s="67">
        <f t="shared" ref="BA135:BA140" si="3307">ROUND(AZ135*$H135,2)</f>
        <v>0</v>
      </c>
      <c r="BB135" s="61">
        <f t="shared" ref="BB135" si="3308">BB134*$I135</f>
        <v>0</v>
      </c>
      <c r="BC135" s="67">
        <f t="shared" ref="BC135:BC140" si="3309">ROUND(BB135*$H135,2)</f>
        <v>0</v>
      </c>
      <c r="BD135" s="61">
        <f t="shared" ref="BD135" si="3310">BD134*$I135</f>
        <v>0</v>
      </c>
      <c r="BE135" s="67">
        <f t="shared" ref="BE135:BE140" si="3311">ROUND(BD135*$H135,2)</f>
        <v>0</v>
      </c>
      <c r="BF135" s="61">
        <f t="shared" ref="BF135" si="3312">BF134*$I135</f>
        <v>0</v>
      </c>
      <c r="BG135" s="67">
        <f t="shared" ref="BG135:BG140" si="3313">ROUND(BF135*$H135,2)</f>
        <v>0</v>
      </c>
      <c r="BH135" s="61">
        <f t="shared" ref="BH135" si="3314">BH134*$I135</f>
        <v>0</v>
      </c>
      <c r="BI135" s="67">
        <f t="shared" ref="BI135:BI140" si="3315">ROUND(BH135*$H135,2)</f>
        <v>0</v>
      </c>
      <c r="BJ135" s="61">
        <f t="shared" ref="BJ135" si="3316">BJ134*$I135</f>
        <v>0</v>
      </c>
      <c r="BK135" s="67">
        <f t="shared" ref="BK135:BK140" si="3317">ROUND(BJ135*$H135,2)</f>
        <v>0</v>
      </c>
      <c r="BL135" s="61">
        <f t="shared" ref="BL135" si="3318">BL134*$I135</f>
        <v>0</v>
      </c>
      <c r="BM135" s="67">
        <f t="shared" ref="BM135:BM140" si="3319">ROUND(BL135*$H135,2)</f>
        <v>0</v>
      </c>
    </row>
    <row r="136" spans="1:65" s="47" customFormat="1" x14ac:dyDescent="0.25">
      <c r="A136" s="58" t="s">
        <v>26</v>
      </c>
      <c r="B136" s="59" t="s">
        <v>28</v>
      </c>
      <c r="C136" s="59" t="s">
        <v>38</v>
      </c>
      <c r="D136" s="60" cm="1">
        <f t="array" ref="D136">_xlfn.IFS($B136="SAB_OSE_SET23",$A$440,$B136="SAB_EPSA_SET23",$A$442,$B136="SAB_INS_SET23",$A$444,$B136="SIU_INF_JUL23",$A$446,$B136="SIU_ED_JUL23",$A$447,$B136="DER_JUN23",$A$448,$B136="CDHU_AGO23",$A$449,$B136="SIN_SV_SET23",$A$450,$B136="SIN_INS_SET23",$A$451,$B136="COTAÇÃO",0)</f>
        <v>0</v>
      </c>
      <c r="E136" s="60" cm="1">
        <f t="array" ref="E136">_xlfn.IFS($B136="SAB_OSE_SET23",$A$441,$B136="SAB_EPSA_SET23",$A$443,$B136="SAB_INS_SET23",$A$445,$B136="SIU_INF_JUL23",0,$B136="SIU_ED_JUL23",0,$B136="DER_JUN23",0,$B136="CDHU_AGO23",0,$B136="SIN_SV_SET23",0,$B136="SIN_INS_SET23",0,$B136="COTAÇÃO",0)</f>
        <v>0</v>
      </c>
      <c r="F136" s="60" cm="1">
        <f t="array" ref="F136">_xlfn.IFS($B136="SAB_OSE_SET23",0,$B136="SAB_EPSA_SET23",0,AND($B136="SAB_INS_SET23",$A136="MAT")=TRUE,$A$454,AND($B136="SAB_INS_SET23",$A136&lt;&gt;"MAT")=TRUE,$A$453,AND($B136="SIU_INF_JUL23",$A136="MAT")=TRUE,$A$454,AND($B136="SIU_INF_JUL23",$A136&lt;&gt;"MAT")=TRUE,$A$453,AND($B136="SIU_ED_JUL23",$A136="MAT")=TRUE,$A$454,AND($B136="SIU_ED_JUL23",$A136&lt;&gt;"MAT")=TRUE,$A$453,$B136="DER_JUN23",0,$B136="CDHU_AGO23",0,AND($B136="SIN_SV_SET23",$A136="MAT")=TRUE,$A$454,AND($B136="SIN_SV_SET23",$A136&lt;&gt;"MAT")=TRUE,$A$453,AND($B136="SIN_INS_SET23",$A136="MAT")=TRUE,$A$454,AND($B136="SIN_INS_SET23",$A136&lt;&gt;"MAT")=TRUE,$A$453,AND($B136="COTAÇÃO",$A136="MAT")=TRUE,$A$454,AND($B136="COTAÇÃO",$A136&lt;&gt;"MAT")=TRUE,$A$453)</f>
        <v>0.28000000000000003</v>
      </c>
      <c r="G136" s="60" cm="1">
        <f t="array" ref="G136">_xlfn.IFS($B136="SAB_OSE_SET23",0,$B136="SAB_EPSA_SET23",0,AND($B136="SAB_INS_SET23",$A136="MO")=TRUE,$A$455,AND($B136="SAB_INS_SET23",$A136&lt;&gt;"MO")=TRUE,0,AND($B136="SIU_INF_JUL23",$A136="MO")=TRUE,$A$455,AND($B136="SIU_INF_JUL23",$A136&lt;&gt;"MO")=TRUE,0,AND($B136="SIU_ED_JUL23",$A136="MO")=TRUE,$A$455,AND($B136="SIU_ED_JUL23",$A136&lt;&gt;"MO")=TRUE,0,$B136="DER_JUN23",0,$B136="CDHU_AGO23",0,AND($B136="SIN_SV_SET23",$A136="MO")=TRUE,$A$455,AND($B136="SIN_SV_SET23",$A136&lt;&gt;"MO")=TRUE,0,AND($B136="SIN_INS_SET23",$A136="MO")=TRUE,$A$455,AND($B136="SIN_INS_SET23",$A136&lt;&gt;"MO")=TRUE,0,AND($B136="COTAÇÃO",$A136="MO")=TRUE,$A$455,AND($B136="COTAÇÃO",$A136&lt;&gt;"MO")=TRUE,0)</f>
        <v>1.72</v>
      </c>
      <c r="H136" s="61" cm="1">
        <f t="array" ref="H136">ROUND(_xlfn.IFS(B136="SAB_OSE_SET23",VLOOKUP(C136,[12]SAB_OSE_SET23!A:N,7,FALSE),B136="SAB_EPSA_SET23",VLOOKUP(C136,[12]SAB_EPSA_SET23!A:F,4,FALSE),B136="SAB_INS_SET23",VLOOKUP(C136,[12]SAB_INS_SET23!A:F,4,FALSE),B136="SIU_INF_JUL23",VLOOKUP(C136,[12]SIU_INF_JUL23!A:F,4,FALSE),B136="SIU_ED_JUL23",VLOOKUP(C136,[12]SIU_ED_JUL23!A:F,4,FALSE),B136="SIU_INS_JUL23",VLOOKUP(C136,[12]SIU_INS_JUL23!A:F,4,FALSE),B136="DER_JUN23",VLOOKUP(C136,[12]DER_JUN23!A:F,4,FALSE),B136="CDHU_AGO23",VLOOKUP(C136,[12]CDHU_AGO23!A:F,4,FALSE),B136="DNIT_SV_JUL23",VLOOKUP(C136,[12]DNIT_SV_JUL23!A:F,4,FALSE),B136="DNIT_MAT_JUL23",VLOOKUP(C136,[12]DNIT_MAT_JUL23!A:F,4,FALSE),B136="SIN_SV_SET23",VLOOKUP(C136,[12]SIN_SV_SET23!G:L,5,FALSE),B136="SIN_INS_SET23",VLOOKUP(C136,[12]SIN_INS_SET23!A:F,5,FALSE),B136="COTAÇÃO",VLOOKUP(C136,[12]COTAÇÃO!$B:$G,6,FALSE))*(1+F136)*(1+G136),2)</f>
        <v>76.209999999999994</v>
      </c>
      <c r="I136" s="62">
        <v>1</v>
      </c>
      <c r="J136" s="39"/>
      <c r="K136" s="63"/>
      <c r="L136" s="64" t="str" cm="1">
        <f t="array" ref="L136">_xlfn.IFS(B136="SAB_OSE_SET23",VLOOKUP(C136,[12]SAB_OSE_SET23!A:N,5,FALSE),B136="SAB_EPSA_SET23",VLOOKUP(C136,[12]SAB_EPSA_SET23!A:F,2,FALSE),B136="SAB_INS_SET23",VLOOKUP(C136,[12]SAB_INS_SET23!A:F,2,FALSE),B136="SIU_INF_JUL23",VLOOKUP(C136,[12]SIU_INF_JUL23!A:F,2,FALSE),B136="SIU_ED_JUL23",VLOOKUP(C136,[12]SIU_ED_JUL23!A:F,2,FALSE),B136="SIU_INS_JUL23",VLOOKUP(C136,[12]SIU_INS_JUL23!A:F,2,FALSE),B136="DER_JUN23",VLOOKUP(C136,[12]DER_JUN23!A:F,2,FALSE),B136="CDHU_AGO23",VLOOKUP(C136,[12]CDHU_AGO23!A:F,2,FALSE),B136="DNIT_SV_JUL23",VLOOKUP(C136,[12]DNIT_SV_JUL23!A:F,2,FALSE),B136="DNIT_MAT_JUL23",VLOOKUP(C136,[12]DNIT_MAT_JUL23!A:F,2,FALSE),B136="SIN_SV_SET23",VLOOKUP(C136,[12]SIN_SV_SET23!G:L,2,FALSE),B136="SIN_INS_SET23",VLOOKUP(C136,[12]SIN_INS_SET23!A:F,2,FALSE),B136="COTAÇÃO",VLOOKUP(C136,[12]COTAÇÃO!$B:$G,3,FALSE))</f>
        <v>TÉCNICO ELETRICISTA</v>
      </c>
      <c r="M136" s="65" t="str" cm="1">
        <f t="array" ref="M136">_xlfn.IFS(B136="SAB_OSE_SET23",VLOOKUP(C136,[12]SAB_OSE_SET23!A:N,6,FALSE),B136="SAB_EPSA_SET23",VLOOKUP(C136,[12]SAB_EPSA_SET23!A:F,3,FALSE),B136="SAB_INS_SET23",VLOOKUP(C136,[12]SAB_INS_SET23!A:F,3,FALSE),B136="SIU_INF_JUL23",VLOOKUP(C136,[12]SIU_INF_JUL23!A:F,3,FALSE),B136="SIU_ED_JUL23",VLOOKUP(C136,[12]SIU_ED_JUL23!A:F,3,FALSE),B136="SIU_INS_JUL23",VLOOKUP(C136,[12]SIU_INS_JUL23!A:F,3,FALSE),B136="DER_JUN23",VLOOKUP(C136,[12]DER_JUN23!A:F,3,FALSE),B136="CDHU_AGO23",VLOOKUP(C136,[12]CDHU_AGO23!A:F,3,FALSE),B136="DNIT_SV_JUL23",VLOOKUP(C136,[12]DNIT_SV_JUL23!A:F,3,FALSE),B136="DNIT_MAT_JUL23",VLOOKUP(C136,[12]DNIT_MAT_JUL23!A:F,3,FALSE),B136="SIN_SV_SET23",VLOOKUP(C136,[12]SIN_SV_SET23!G:L,3,FALSE),B136="SIN_INS_SET23",VLOOKUP(C136,[12]SIN_INS_SET23!A:F,3,FALSE),B136="COTAÇÃO",VLOOKUP(C136,[12]COTAÇÃO!$B:$G,4,FALSE))</f>
        <v>H</v>
      </c>
      <c r="N136" s="66">
        <f t="shared" si="3272"/>
        <v>20</v>
      </c>
      <c r="O136" s="66">
        <f t="shared" si="3273"/>
        <v>76.209999999999994</v>
      </c>
      <c r="P136" s="67">
        <f t="shared" si="2879"/>
        <v>0</v>
      </c>
      <c r="Q136" s="68"/>
      <c r="R136" s="61">
        <f>R134*$I136</f>
        <v>20</v>
      </c>
      <c r="S136" s="67"/>
      <c r="T136" s="61">
        <f t="shared" ref="T136" si="3320">T134*$I136</f>
        <v>0</v>
      </c>
      <c r="U136" s="67">
        <f t="shared" si="3275"/>
        <v>0</v>
      </c>
      <c r="V136" s="61">
        <f t="shared" ref="V136" si="3321">V134*$I136</f>
        <v>0</v>
      </c>
      <c r="W136" s="67">
        <f t="shared" si="3277"/>
        <v>0</v>
      </c>
      <c r="X136" s="61">
        <f t="shared" ref="X136" si="3322">X134*$I136</f>
        <v>0</v>
      </c>
      <c r="Y136" s="67">
        <f t="shared" si="3279"/>
        <v>0</v>
      </c>
      <c r="Z136" s="61">
        <f t="shared" ref="Z136" si="3323">Z134*$I136</f>
        <v>0</v>
      </c>
      <c r="AA136" s="67">
        <f t="shared" si="3281"/>
        <v>0</v>
      </c>
      <c r="AB136" s="61">
        <f t="shared" ref="AB136" si="3324">AB134*$I136</f>
        <v>0</v>
      </c>
      <c r="AC136" s="67">
        <f t="shared" si="3283"/>
        <v>0</v>
      </c>
      <c r="AD136" s="61">
        <f t="shared" ref="AD136" si="3325">AD134*$I136</f>
        <v>0</v>
      </c>
      <c r="AE136" s="67">
        <f t="shared" si="3285"/>
        <v>0</v>
      </c>
      <c r="AF136" s="61">
        <f t="shared" ref="AF136" si="3326">AF134*$I136</f>
        <v>0</v>
      </c>
      <c r="AG136" s="67">
        <f t="shared" si="3287"/>
        <v>0</v>
      </c>
      <c r="AH136" s="61">
        <f t="shared" ref="AH136" si="3327">AH134*$I136</f>
        <v>0</v>
      </c>
      <c r="AI136" s="67">
        <f t="shared" si="3289"/>
        <v>0</v>
      </c>
      <c r="AJ136" s="61">
        <f t="shared" ref="AJ136" si="3328">AJ134*$I136</f>
        <v>0</v>
      </c>
      <c r="AK136" s="67">
        <f t="shared" si="3291"/>
        <v>0</v>
      </c>
      <c r="AL136" s="61">
        <f t="shared" ref="AL136" si="3329">AL134*$I136</f>
        <v>0</v>
      </c>
      <c r="AM136" s="67">
        <f t="shared" si="3293"/>
        <v>0</v>
      </c>
      <c r="AN136" s="61">
        <f t="shared" ref="AN136" si="3330">AN134*$I136</f>
        <v>0</v>
      </c>
      <c r="AO136" s="67">
        <f t="shared" si="3295"/>
        <v>0</v>
      </c>
      <c r="AP136" s="61">
        <f t="shared" ref="AP136" si="3331">AP134*$I136</f>
        <v>0</v>
      </c>
      <c r="AQ136" s="67">
        <f t="shared" si="3297"/>
        <v>0</v>
      </c>
      <c r="AR136" s="61">
        <f t="shared" ref="AR136" si="3332">AR134*$I136</f>
        <v>0</v>
      </c>
      <c r="AS136" s="67">
        <f t="shared" si="3299"/>
        <v>0</v>
      </c>
      <c r="AT136" s="61">
        <f t="shared" ref="AT136" si="3333">AT134*$I136</f>
        <v>0</v>
      </c>
      <c r="AU136" s="67">
        <f t="shared" si="3301"/>
        <v>0</v>
      </c>
      <c r="AV136" s="61">
        <f t="shared" ref="AV136" si="3334">AV134*$I136</f>
        <v>0</v>
      </c>
      <c r="AW136" s="67">
        <f t="shared" si="3303"/>
        <v>0</v>
      </c>
      <c r="AX136" s="61">
        <f t="shared" ref="AX136" si="3335">AX134*$I136</f>
        <v>0</v>
      </c>
      <c r="AY136" s="67">
        <f t="shared" si="3305"/>
        <v>0</v>
      </c>
      <c r="AZ136" s="61">
        <f t="shared" ref="AZ136" si="3336">AZ134*$I136</f>
        <v>0</v>
      </c>
      <c r="BA136" s="67">
        <f t="shared" si="3307"/>
        <v>0</v>
      </c>
      <c r="BB136" s="61">
        <f t="shared" ref="BB136" si="3337">BB134*$I136</f>
        <v>0</v>
      </c>
      <c r="BC136" s="67">
        <f t="shared" si="3309"/>
        <v>0</v>
      </c>
      <c r="BD136" s="61">
        <f t="shared" ref="BD136" si="3338">BD134*$I136</f>
        <v>0</v>
      </c>
      <c r="BE136" s="67">
        <f t="shared" si="3311"/>
        <v>0</v>
      </c>
      <c r="BF136" s="61">
        <f t="shared" ref="BF136" si="3339">BF134*$I136</f>
        <v>0</v>
      </c>
      <c r="BG136" s="67">
        <f t="shared" si="3313"/>
        <v>0</v>
      </c>
      <c r="BH136" s="61">
        <f t="shared" ref="BH136" si="3340">BH134*$I136</f>
        <v>0</v>
      </c>
      <c r="BI136" s="67">
        <f t="shared" si="3315"/>
        <v>0</v>
      </c>
      <c r="BJ136" s="61">
        <f t="shared" ref="BJ136" si="3341">BJ134*$I136</f>
        <v>0</v>
      </c>
      <c r="BK136" s="67">
        <f t="shared" si="3317"/>
        <v>0</v>
      </c>
      <c r="BL136" s="61">
        <f t="shared" ref="BL136" si="3342">BL134*$I136</f>
        <v>0</v>
      </c>
      <c r="BM136" s="67">
        <f t="shared" si="3319"/>
        <v>0</v>
      </c>
    </row>
    <row r="137" spans="1:65" s="47" customFormat="1" x14ac:dyDescent="0.25">
      <c r="A137" s="58" t="s">
        <v>26</v>
      </c>
      <c r="B137" s="59" t="s">
        <v>28</v>
      </c>
      <c r="C137" s="59" t="s">
        <v>54</v>
      </c>
      <c r="D137" s="60" cm="1">
        <f t="array" ref="D137">_xlfn.IFS($B137="SAB_OSE_SET23",$A$440,$B137="SAB_EPSA_SET23",$A$442,$B137="SAB_INS_SET23",$A$444,$B137="SIU_INF_JUL23",$A$446,$B137="SIU_ED_JUL23",$A$447,$B137="DER_JUN23",$A$448,$B137="CDHU_AGO23",$A$449,$B137="SIN_SV_SET23",$A$450,$B137="SIN_INS_SET23",$A$451,$B137="COTAÇÃO",0)</f>
        <v>0</v>
      </c>
      <c r="E137" s="60" cm="1">
        <f t="array" ref="E137">_xlfn.IFS($B137="SAB_OSE_SET23",$A$441,$B137="SAB_EPSA_SET23",$A$443,$B137="SAB_INS_SET23",$A$445,$B137="SIU_INF_JUL23",0,$B137="SIU_ED_JUL23",0,$B137="DER_JUN23",0,$B137="CDHU_AGO23",0,$B137="SIN_SV_SET23",0,$B137="SIN_INS_SET23",0,$B137="COTAÇÃO",0)</f>
        <v>0</v>
      </c>
      <c r="F137" s="60" cm="1">
        <f t="array" ref="F137">_xlfn.IFS($B137="SAB_OSE_SET23",0,$B137="SAB_EPSA_SET23",0,AND($B137="SAB_INS_SET23",$A137="MAT")=TRUE,$A$454,AND($B137="SAB_INS_SET23",$A137&lt;&gt;"MAT")=TRUE,$A$453,AND($B137="SIU_INF_JUL23",$A137="MAT")=TRUE,$A$454,AND($B137="SIU_INF_JUL23",$A137&lt;&gt;"MAT")=TRUE,$A$453,AND($B137="SIU_ED_JUL23",$A137="MAT")=TRUE,$A$454,AND($B137="SIU_ED_JUL23",$A137&lt;&gt;"MAT")=TRUE,$A$453,$B137="DER_JUN23",0,$B137="CDHU_AGO23",0,AND($B137="SIN_SV_SET23",$A137="MAT")=TRUE,$A$454,AND($B137="SIN_SV_SET23",$A137&lt;&gt;"MAT")=TRUE,$A$453,AND($B137="SIN_INS_SET23",$A137="MAT")=TRUE,$A$454,AND($B137="SIN_INS_SET23",$A137&lt;&gt;"MAT")=TRUE,$A$453,AND($B137="COTAÇÃO",$A137="MAT")=TRUE,$A$454,AND($B137="COTAÇÃO",$A137&lt;&gt;"MAT")=TRUE,$A$453)</f>
        <v>0.28000000000000003</v>
      </c>
      <c r="G137" s="60" cm="1">
        <f t="array" ref="G137">_xlfn.IFS($B137="SAB_OSE_SET23",0,$B137="SAB_EPSA_SET23",0,AND($B137="SAB_INS_SET23",$A137="MO")=TRUE,$A$455,AND($B137="SAB_INS_SET23",$A137&lt;&gt;"MO")=TRUE,0,AND($B137="SIU_INF_JUL23",$A137="MO")=TRUE,$A$455,AND($B137="SIU_INF_JUL23",$A137&lt;&gt;"MO")=TRUE,0,AND($B137="SIU_ED_JUL23",$A137="MO")=TRUE,$A$455,AND($B137="SIU_ED_JUL23",$A137&lt;&gt;"MO")=TRUE,0,$B137="DER_JUN23",0,$B137="CDHU_AGO23",0,AND($B137="SIN_SV_SET23",$A137="MO")=TRUE,$A$455,AND($B137="SIN_SV_SET23",$A137&lt;&gt;"MO")=TRUE,0,AND($B137="SIN_INS_SET23",$A137="MO")=TRUE,$A$455,AND($B137="SIN_INS_SET23",$A137&lt;&gt;"MO")=TRUE,0,AND($B137="COTAÇÃO",$A137="MO")=TRUE,$A$455,AND($B137="COTAÇÃO",$A137&lt;&gt;"MO")=TRUE,0)</f>
        <v>1.72</v>
      </c>
      <c r="H137" s="61" cm="1">
        <f t="array" ref="H137">ROUND(_xlfn.IFS(B137="SAB_OSE_SET23",VLOOKUP(C137,[12]SAB_OSE_SET23!A:N,7,FALSE),B137="SAB_EPSA_SET23",VLOOKUP(C137,[12]SAB_EPSA_SET23!A:F,4,FALSE),B137="SAB_INS_SET23",VLOOKUP(C137,[12]SAB_INS_SET23!A:F,4,FALSE),B137="SIU_INF_JUL23",VLOOKUP(C137,[12]SIU_INF_JUL23!A:F,4,FALSE),B137="SIU_ED_JUL23",VLOOKUP(C137,[12]SIU_ED_JUL23!A:F,4,FALSE),B137="SIU_INS_JUL23",VLOOKUP(C137,[12]SIU_INS_JUL23!A:F,4,FALSE),B137="DER_JUN23",VLOOKUP(C137,[12]DER_JUN23!A:F,4,FALSE),B137="CDHU_AGO23",VLOOKUP(C137,[12]CDHU_AGO23!A:F,4,FALSE),B137="DNIT_SV_JUL23",VLOOKUP(C137,[12]DNIT_SV_JUL23!A:F,4,FALSE),B137="DNIT_MAT_JUL23",VLOOKUP(C137,[12]DNIT_MAT_JUL23!A:F,4,FALSE),B137="SIN_SV_SET23",VLOOKUP(C137,[12]SIN_SV_SET23!G:L,5,FALSE),B137="SIN_INS_SET23",VLOOKUP(C137,[12]SIN_INS_SET23!A:F,5,FALSE),B137="COTAÇÃO",VLOOKUP(C137,[12]COTAÇÃO!$B:$G,6,FALSE))*(1+F137)*(1+G137),2)</f>
        <v>37.15</v>
      </c>
      <c r="I137" s="62">
        <v>2</v>
      </c>
      <c r="J137" s="39"/>
      <c r="K137" s="63"/>
      <c r="L137" s="64" t="str" cm="1">
        <f t="array" ref="L137">_xlfn.IFS(B137="SAB_OSE_SET23",VLOOKUP(C137,[12]SAB_OSE_SET23!A:N,5,FALSE),B137="SAB_EPSA_SET23",VLOOKUP(C137,[12]SAB_EPSA_SET23!A:F,2,FALSE),B137="SAB_INS_SET23",VLOOKUP(C137,[12]SAB_INS_SET23!A:F,2,FALSE),B137="SIU_INF_JUL23",VLOOKUP(C137,[12]SIU_INF_JUL23!A:F,2,FALSE),B137="SIU_ED_JUL23",VLOOKUP(C137,[12]SIU_ED_JUL23!A:F,2,FALSE),B137="SIU_INS_JUL23",VLOOKUP(C137,[12]SIU_INS_JUL23!A:F,2,FALSE),B137="DER_JUN23",VLOOKUP(C137,[12]DER_JUN23!A:F,2,FALSE),B137="CDHU_AGO23",VLOOKUP(C137,[12]CDHU_AGO23!A:F,2,FALSE),B137="DNIT_SV_JUL23",VLOOKUP(C137,[12]DNIT_SV_JUL23!A:F,2,FALSE),B137="DNIT_MAT_JUL23",VLOOKUP(C137,[12]DNIT_MAT_JUL23!A:F,2,FALSE),B137="SIN_SV_SET23",VLOOKUP(C137,[12]SIN_SV_SET23!G:L,2,FALSE),B137="SIN_INS_SET23",VLOOKUP(C137,[12]SIN_INS_SET23!A:F,2,FALSE),B137="COTAÇÃO",VLOOKUP(C137,[12]COTAÇÃO!$B:$G,3,FALSE))</f>
        <v>PEDREIRO</v>
      </c>
      <c r="M137" s="65" t="str" cm="1">
        <f t="array" ref="M137">_xlfn.IFS(B137="SAB_OSE_SET23",VLOOKUP(C137,[12]SAB_OSE_SET23!A:N,6,FALSE),B137="SAB_EPSA_SET23",VLOOKUP(C137,[12]SAB_EPSA_SET23!A:F,3,FALSE),B137="SAB_INS_SET23",VLOOKUP(C137,[12]SAB_INS_SET23!A:F,3,FALSE),B137="SIU_INF_JUL23",VLOOKUP(C137,[12]SIU_INF_JUL23!A:F,3,FALSE),B137="SIU_ED_JUL23",VLOOKUP(C137,[12]SIU_ED_JUL23!A:F,3,FALSE),B137="SIU_INS_JUL23",VLOOKUP(C137,[12]SIU_INS_JUL23!A:F,3,FALSE),B137="DER_JUN23",VLOOKUP(C137,[12]DER_JUN23!A:F,3,FALSE),B137="CDHU_AGO23",VLOOKUP(C137,[12]CDHU_AGO23!A:F,3,FALSE),B137="DNIT_SV_JUL23",VLOOKUP(C137,[12]DNIT_SV_JUL23!A:F,3,FALSE),B137="DNIT_MAT_JUL23",VLOOKUP(C137,[12]DNIT_MAT_JUL23!A:F,3,FALSE),B137="SIN_SV_SET23",VLOOKUP(C137,[12]SIN_SV_SET23!G:L,3,FALSE),B137="SIN_INS_SET23",VLOOKUP(C137,[12]SIN_INS_SET23!A:F,3,FALSE),B137="COTAÇÃO",VLOOKUP(C137,[12]COTAÇÃO!$B:$G,4,FALSE))</f>
        <v>H</v>
      </c>
      <c r="N137" s="66">
        <f t="shared" si="3272"/>
        <v>40</v>
      </c>
      <c r="O137" s="66">
        <f t="shared" si="3273"/>
        <v>74.3</v>
      </c>
      <c r="P137" s="67">
        <f t="shared" si="2879"/>
        <v>0</v>
      </c>
      <c r="Q137" s="68"/>
      <c r="R137" s="61">
        <f>R134*$I137</f>
        <v>40</v>
      </c>
      <c r="S137" s="67"/>
      <c r="T137" s="61">
        <f t="shared" ref="T137" si="3343">T134*$I137</f>
        <v>0</v>
      </c>
      <c r="U137" s="67">
        <f t="shared" si="3275"/>
        <v>0</v>
      </c>
      <c r="V137" s="61">
        <f t="shared" ref="V137" si="3344">V134*$I137</f>
        <v>0</v>
      </c>
      <c r="W137" s="67">
        <f t="shared" si="3277"/>
        <v>0</v>
      </c>
      <c r="X137" s="61">
        <f t="shared" ref="X137" si="3345">X134*$I137</f>
        <v>0</v>
      </c>
      <c r="Y137" s="67">
        <f t="shared" si="3279"/>
        <v>0</v>
      </c>
      <c r="Z137" s="61">
        <f t="shared" ref="Z137" si="3346">Z134*$I137</f>
        <v>0</v>
      </c>
      <c r="AA137" s="67">
        <f t="shared" si="3281"/>
        <v>0</v>
      </c>
      <c r="AB137" s="61">
        <f t="shared" ref="AB137" si="3347">AB134*$I137</f>
        <v>0</v>
      </c>
      <c r="AC137" s="67">
        <f t="shared" si="3283"/>
        <v>0</v>
      </c>
      <c r="AD137" s="61">
        <f t="shared" ref="AD137" si="3348">AD134*$I137</f>
        <v>0</v>
      </c>
      <c r="AE137" s="67">
        <f t="shared" si="3285"/>
        <v>0</v>
      </c>
      <c r="AF137" s="61">
        <f t="shared" ref="AF137" si="3349">AF134*$I137</f>
        <v>0</v>
      </c>
      <c r="AG137" s="67">
        <f t="shared" si="3287"/>
        <v>0</v>
      </c>
      <c r="AH137" s="61">
        <f t="shared" ref="AH137" si="3350">AH134*$I137</f>
        <v>0</v>
      </c>
      <c r="AI137" s="67">
        <f t="shared" si="3289"/>
        <v>0</v>
      </c>
      <c r="AJ137" s="61">
        <f t="shared" ref="AJ137" si="3351">AJ134*$I137</f>
        <v>0</v>
      </c>
      <c r="AK137" s="67">
        <f t="shared" si="3291"/>
        <v>0</v>
      </c>
      <c r="AL137" s="61">
        <f t="shared" ref="AL137" si="3352">AL134*$I137</f>
        <v>0</v>
      </c>
      <c r="AM137" s="67">
        <f t="shared" si="3293"/>
        <v>0</v>
      </c>
      <c r="AN137" s="61">
        <f t="shared" ref="AN137" si="3353">AN134*$I137</f>
        <v>0</v>
      </c>
      <c r="AO137" s="67">
        <f t="shared" si="3295"/>
        <v>0</v>
      </c>
      <c r="AP137" s="61">
        <f t="shared" ref="AP137" si="3354">AP134*$I137</f>
        <v>0</v>
      </c>
      <c r="AQ137" s="67">
        <f t="shared" si="3297"/>
        <v>0</v>
      </c>
      <c r="AR137" s="61">
        <f t="shared" ref="AR137" si="3355">AR134*$I137</f>
        <v>0</v>
      </c>
      <c r="AS137" s="67">
        <f t="shared" si="3299"/>
        <v>0</v>
      </c>
      <c r="AT137" s="61">
        <f t="shared" ref="AT137" si="3356">AT134*$I137</f>
        <v>0</v>
      </c>
      <c r="AU137" s="67">
        <f t="shared" si="3301"/>
        <v>0</v>
      </c>
      <c r="AV137" s="61">
        <f t="shared" ref="AV137" si="3357">AV134*$I137</f>
        <v>0</v>
      </c>
      <c r="AW137" s="67">
        <f t="shared" si="3303"/>
        <v>0</v>
      </c>
      <c r="AX137" s="61">
        <f t="shared" ref="AX137" si="3358">AX134*$I137</f>
        <v>0</v>
      </c>
      <c r="AY137" s="67">
        <f t="shared" si="3305"/>
        <v>0</v>
      </c>
      <c r="AZ137" s="61">
        <f t="shared" ref="AZ137" si="3359">AZ134*$I137</f>
        <v>0</v>
      </c>
      <c r="BA137" s="67">
        <f t="shared" si="3307"/>
        <v>0</v>
      </c>
      <c r="BB137" s="61">
        <f t="shared" ref="BB137" si="3360">BB134*$I137</f>
        <v>0</v>
      </c>
      <c r="BC137" s="67">
        <f t="shared" si="3309"/>
        <v>0</v>
      </c>
      <c r="BD137" s="61">
        <f t="shared" ref="BD137" si="3361">BD134*$I137</f>
        <v>0</v>
      </c>
      <c r="BE137" s="67">
        <f t="shared" si="3311"/>
        <v>0</v>
      </c>
      <c r="BF137" s="61">
        <f t="shared" ref="BF137" si="3362">BF134*$I137</f>
        <v>0</v>
      </c>
      <c r="BG137" s="67">
        <f t="shared" si="3313"/>
        <v>0</v>
      </c>
      <c r="BH137" s="61">
        <f t="shared" ref="BH137" si="3363">BH134*$I137</f>
        <v>0</v>
      </c>
      <c r="BI137" s="67">
        <f t="shared" si="3315"/>
        <v>0</v>
      </c>
      <c r="BJ137" s="61">
        <f t="shared" ref="BJ137" si="3364">BJ134*$I137</f>
        <v>0</v>
      </c>
      <c r="BK137" s="67">
        <f t="shared" si="3317"/>
        <v>0</v>
      </c>
      <c r="BL137" s="61">
        <f t="shared" ref="BL137" si="3365">BL134*$I137</f>
        <v>0</v>
      </c>
      <c r="BM137" s="67">
        <f t="shared" si="3319"/>
        <v>0</v>
      </c>
    </row>
    <row r="138" spans="1:65" s="47" customFormat="1" x14ac:dyDescent="0.25">
      <c r="A138" s="58" t="s">
        <v>26</v>
      </c>
      <c r="B138" s="59" t="s">
        <v>28</v>
      </c>
      <c r="C138" s="59" t="s">
        <v>53</v>
      </c>
      <c r="D138" s="60" cm="1">
        <f t="array" ref="D138">_xlfn.IFS($B138="SAB_OSE_SET23",$A$440,$B138="SAB_EPSA_SET23",$A$442,$B138="SAB_INS_SET23",$A$444,$B138="SIU_INF_JUL23",$A$446,$B138="SIU_ED_JUL23",$A$447,$B138="DER_JUN23",$A$448,$B138="CDHU_AGO23",$A$449,$B138="SIN_SV_SET23",$A$450,$B138="SIN_INS_SET23",$A$451,$B138="COTAÇÃO",0)</f>
        <v>0</v>
      </c>
      <c r="E138" s="60" cm="1">
        <f t="array" ref="E138">_xlfn.IFS($B138="SAB_OSE_SET23",$A$441,$B138="SAB_EPSA_SET23",$A$443,$B138="SAB_INS_SET23",$A$445,$B138="SIU_INF_JUL23",0,$B138="SIU_ED_JUL23",0,$B138="DER_JUN23",0,$B138="CDHU_AGO23",0,$B138="SIN_SV_SET23",0,$B138="SIN_INS_SET23",0,$B138="COTAÇÃO",0)</f>
        <v>0</v>
      </c>
      <c r="F138" s="60" cm="1">
        <f t="array" ref="F138">_xlfn.IFS($B138="SAB_OSE_SET23",0,$B138="SAB_EPSA_SET23",0,AND($B138="SAB_INS_SET23",$A138="MAT")=TRUE,$A$454,AND($B138="SAB_INS_SET23",$A138&lt;&gt;"MAT")=TRUE,$A$453,AND($B138="SIU_INF_JUL23",$A138="MAT")=TRUE,$A$454,AND($B138="SIU_INF_JUL23",$A138&lt;&gt;"MAT")=TRUE,$A$453,AND($B138="SIU_ED_JUL23",$A138="MAT")=TRUE,$A$454,AND($B138="SIU_ED_JUL23",$A138&lt;&gt;"MAT")=TRUE,$A$453,$B138="DER_JUN23",0,$B138="CDHU_AGO23",0,AND($B138="SIN_SV_SET23",$A138="MAT")=TRUE,$A$454,AND($B138="SIN_SV_SET23",$A138&lt;&gt;"MAT")=TRUE,$A$453,AND($B138="SIN_INS_SET23",$A138="MAT")=TRUE,$A$454,AND($B138="SIN_INS_SET23",$A138&lt;&gt;"MAT")=TRUE,$A$453,AND($B138="COTAÇÃO",$A138="MAT")=TRUE,$A$454,AND($B138="COTAÇÃO",$A138&lt;&gt;"MAT")=TRUE,$A$453)</f>
        <v>0.28000000000000003</v>
      </c>
      <c r="G138" s="60" cm="1">
        <f t="array" ref="G138">_xlfn.IFS($B138="SAB_OSE_SET23",0,$B138="SAB_EPSA_SET23",0,AND($B138="SAB_INS_SET23",$A138="MO")=TRUE,$A$455,AND($B138="SAB_INS_SET23",$A138&lt;&gt;"MO")=TRUE,0,AND($B138="SIU_INF_JUL23",$A138="MO")=TRUE,$A$455,AND($B138="SIU_INF_JUL23",$A138&lt;&gt;"MO")=TRUE,0,AND($B138="SIU_ED_JUL23",$A138="MO")=TRUE,$A$455,AND($B138="SIU_ED_JUL23",$A138&lt;&gt;"MO")=TRUE,0,$B138="DER_JUN23",0,$B138="CDHU_AGO23",0,AND($B138="SIN_SV_SET23",$A138="MO")=TRUE,$A$455,AND($B138="SIN_SV_SET23",$A138&lt;&gt;"MO")=TRUE,0,AND($B138="SIN_INS_SET23",$A138="MO")=TRUE,$A$455,AND($B138="SIN_INS_SET23",$A138&lt;&gt;"MO")=TRUE,0,AND($B138="COTAÇÃO",$A138="MO")=TRUE,$A$455,AND($B138="COTAÇÃO",$A138&lt;&gt;"MO")=TRUE,0)</f>
        <v>1.72</v>
      </c>
      <c r="H138" s="61" cm="1">
        <f t="array" ref="H138">ROUND(_xlfn.IFS(B138="SAB_OSE_SET23",VLOOKUP(C138,[12]SAB_OSE_SET23!A:N,7,FALSE),B138="SAB_EPSA_SET23",VLOOKUP(C138,[12]SAB_EPSA_SET23!A:F,4,FALSE),B138="SAB_INS_SET23",VLOOKUP(C138,[12]SAB_INS_SET23!A:F,4,FALSE),B138="SIU_INF_JUL23",VLOOKUP(C138,[12]SIU_INF_JUL23!A:F,4,FALSE),B138="SIU_ED_JUL23",VLOOKUP(C138,[12]SIU_ED_JUL23!A:F,4,FALSE),B138="SIU_INS_JUL23",VLOOKUP(C138,[12]SIU_INS_JUL23!A:F,4,FALSE),B138="DER_JUN23",VLOOKUP(C138,[12]DER_JUN23!A:F,4,FALSE),B138="CDHU_AGO23",VLOOKUP(C138,[12]CDHU_AGO23!A:F,4,FALSE),B138="DNIT_SV_JUL23",VLOOKUP(C138,[12]DNIT_SV_JUL23!A:F,4,FALSE),B138="DNIT_MAT_JUL23",VLOOKUP(C138,[12]DNIT_MAT_JUL23!A:F,4,FALSE),B138="SIN_SV_SET23",VLOOKUP(C138,[12]SIN_SV_SET23!G:L,5,FALSE),B138="SIN_INS_SET23",VLOOKUP(C138,[12]SIN_INS_SET23!A:F,5,FALSE),B138="COTAÇÃO",VLOOKUP(C138,[12]COTAÇÃO!$B:$G,6,FALSE))*(1+F138)*(1+G138),2)</f>
        <v>42.02</v>
      </c>
      <c r="I138" s="62">
        <v>1</v>
      </c>
      <c r="J138" s="39"/>
      <c r="K138" s="63"/>
      <c r="L138" s="64" t="str" cm="1">
        <f t="array" ref="L138">_xlfn.IFS(B138="SAB_OSE_SET23",VLOOKUP(C138,[12]SAB_OSE_SET23!A:N,5,FALSE),B138="SAB_EPSA_SET23",VLOOKUP(C138,[12]SAB_EPSA_SET23!A:F,2,FALSE),B138="SAB_INS_SET23",VLOOKUP(C138,[12]SAB_INS_SET23!A:F,2,FALSE),B138="SIU_INF_JUL23",VLOOKUP(C138,[12]SIU_INF_JUL23!A:F,2,FALSE),B138="SIU_ED_JUL23",VLOOKUP(C138,[12]SIU_ED_JUL23!A:F,2,FALSE),B138="SIU_INS_JUL23",VLOOKUP(C138,[12]SIU_INS_JUL23!A:F,2,FALSE),B138="DER_JUN23",VLOOKUP(C138,[12]DER_JUN23!A:F,2,FALSE),B138="CDHU_AGO23",VLOOKUP(C138,[12]CDHU_AGO23!A:F,2,FALSE),B138="DNIT_SV_JUL23",VLOOKUP(C138,[12]DNIT_SV_JUL23!A:F,2,FALSE),B138="DNIT_MAT_JUL23",VLOOKUP(C138,[12]DNIT_MAT_JUL23!A:F,2,FALSE),B138="SIN_SV_SET23",VLOOKUP(C138,[12]SIN_SV_SET23!G:L,2,FALSE),B138="SIN_INS_SET23",VLOOKUP(C138,[12]SIN_INS_SET23!A:F,2,FALSE),B138="COTAÇÃO",VLOOKUP(C138,[12]COTAÇÃO!$B:$G,3,FALSE))</f>
        <v>MOTORISTA</v>
      </c>
      <c r="M138" s="65" t="str" cm="1">
        <f t="array" ref="M138">_xlfn.IFS(B138="SAB_OSE_SET23",VLOOKUP(C138,[12]SAB_OSE_SET23!A:N,6,FALSE),B138="SAB_EPSA_SET23",VLOOKUP(C138,[12]SAB_EPSA_SET23!A:F,3,FALSE),B138="SAB_INS_SET23",VLOOKUP(C138,[12]SAB_INS_SET23!A:F,3,FALSE),B138="SIU_INF_JUL23",VLOOKUP(C138,[12]SIU_INF_JUL23!A:F,3,FALSE),B138="SIU_ED_JUL23",VLOOKUP(C138,[12]SIU_ED_JUL23!A:F,3,FALSE),B138="SIU_INS_JUL23",VLOOKUP(C138,[12]SIU_INS_JUL23!A:F,3,FALSE),B138="DER_JUN23",VLOOKUP(C138,[12]DER_JUN23!A:F,3,FALSE),B138="CDHU_AGO23",VLOOKUP(C138,[12]CDHU_AGO23!A:F,3,FALSE),B138="DNIT_SV_JUL23",VLOOKUP(C138,[12]DNIT_SV_JUL23!A:F,3,FALSE),B138="DNIT_MAT_JUL23",VLOOKUP(C138,[12]DNIT_MAT_JUL23!A:F,3,FALSE),B138="SIN_SV_SET23",VLOOKUP(C138,[12]SIN_SV_SET23!G:L,3,FALSE),B138="SIN_INS_SET23",VLOOKUP(C138,[12]SIN_INS_SET23!A:F,3,FALSE),B138="COTAÇÃO",VLOOKUP(C138,[12]COTAÇÃO!$B:$G,4,FALSE))</f>
        <v>H</v>
      </c>
      <c r="N138" s="66">
        <f t="shared" si="3272"/>
        <v>20</v>
      </c>
      <c r="O138" s="66">
        <f t="shared" si="3273"/>
        <v>42.02</v>
      </c>
      <c r="P138" s="67">
        <f t="shared" si="2879"/>
        <v>0</v>
      </c>
      <c r="Q138" s="68"/>
      <c r="R138" s="61">
        <f>R134*$I138</f>
        <v>20</v>
      </c>
      <c r="S138" s="67"/>
      <c r="T138" s="61">
        <f t="shared" ref="T138" si="3366">T134*$I138</f>
        <v>0</v>
      </c>
      <c r="U138" s="67">
        <f t="shared" si="3275"/>
        <v>0</v>
      </c>
      <c r="V138" s="61">
        <f t="shared" ref="V138" si="3367">V134*$I138</f>
        <v>0</v>
      </c>
      <c r="W138" s="67">
        <f t="shared" si="3277"/>
        <v>0</v>
      </c>
      <c r="X138" s="61">
        <f t="shared" ref="X138" si="3368">X134*$I138</f>
        <v>0</v>
      </c>
      <c r="Y138" s="67">
        <f t="shared" si="3279"/>
        <v>0</v>
      </c>
      <c r="Z138" s="61">
        <f t="shared" ref="Z138" si="3369">Z134*$I138</f>
        <v>0</v>
      </c>
      <c r="AA138" s="67">
        <f t="shared" si="3281"/>
        <v>0</v>
      </c>
      <c r="AB138" s="61">
        <f t="shared" ref="AB138" si="3370">AB134*$I138</f>
        <v>0</v>
      </c>
      <c r="AC138" s="67">
        <f t="shared" si="3283"/>
        <v>0</v>
      </c>
      <c r="AD138" s="61">
        <f t="shared" ref="AD138" si="3371">AD134*$I138</f>
        <v>0</v>
      </c>
      <c r="AE138" s="67">
        <f t="shared" si="3285"/>
        <v>0</v>
      </c>
      <c r="AF138" s="61">
        <f t="shared" ref="AF138" si="3372">AF134*$I138</f>
        <v>0</v>
      </c>
      <c r="AG138" s="67">
        <f t="shared" si="3287"/>
        <v>0</v>
      </c>
      <c r="AH138" s="61">
        <f t="shared" ref="AH138" si="3373">AH134*$I138</f>
        <v>0</v>
      </c>
      <c r="AI138" s="67">
        <f t="shared" si="3289"/>
        <v>0</v>
      </c>
      <c r="AJ138" s="61">
        <f t="shared" ref="AJ138" si="3374">AJ134*$I138</f>
        <v>0</v>
      </c>
      <c r="AK138" s="67">
        <f t="shared" si="3291"/>
        <v>0</v>
      </c>
      <c r="AL138" s="61">
        <f t="shared" ref="AL138" si="3375">AL134*$I138</f>
        <v>0</v>
      </c>
      <c r="AM138" s="67">
        <f t="shared" si="3293"/>
        <v>0</v>
      </c>
      <c r="AN138" s="61">
        <f t="shared" ref="AN138" si="3376">AN134*$I138</f>
        <v>0</v>
      </c>
      <c r="AO138" s="67">
        <f t="shared" si="3295"/>
        <v>0</v>
      </c>
      <c r="AP138" s="61">
        <f t="shared" ref="AP138" si="3377">AP134*$I138</f>
        <v>0</v>
      </c>
      <c r="AQ138" s="67">
        <f t="shared" si="3297"/>
        <v>0</v>
      </c>
      <c r="AR138" s="61">
        <f t="shared" ref="AR138" si="3378">AR134*$I138</f>
        <v>0</v>
      </c>
      <c r="AS138" s="67">
        <f t="shared" si="3299"/>
        <v>0</v>
      </c>
      <c r="AT138" s="61">
        <f t="shared" ref="AT138" si="3379">AT134*$I138</f>
        <v>0</v>
      </c>
      <c r="AU138" s="67">
        <f t="shared" si="3301"/>
        <v>0</v>
      </c>
      <c r="AV138" s="61">
        <f t="shared" ref="AV138" si="3380">AV134*$I138</f>
        <v>0</v>
      </c>
      <c r="AW138" s="67">
        <f t="shared" si="3303"/>
        <v>0</v>
      </c>
      <c r="AX138" s="61">
        <f t="shared" ref="AX138" si="3381">AX134*$I138</f>
        <v>0</v>
      </c>
      <c r="AY138" s="67">
        <f t="shared" si="3305"/>
        <v>0</v>
      </c>
      <c r="AZ138" s="61">
        <f t="shared" ref="AZ138" si="3382">AZ134*$I138</f>
        <v>0</v>
      </c>
      <c r="BA138" s="67">
        <f t="shared" si="3307"/>
        <v>0</v>
      </c>
      <c r="BB138" s="61">
        <f t="shared" ref="BB138" si="3383">BB134*$I138</f>
        <v>0</v>
      </c>
      <c r="BC138" s="67">
        <f t="shared" si="3309"/>
        <v>0</v>
      </c>
      <c r="BD138" s="61">
        <f t="shared" ref="BD138" si="3384">BD134*$I138</f>
        <v>0</v>
      </c>
      <c r="BE138" s="67">
        <f t="shared" si="3311"/>
        <v>0</v>
      </c>
      <c r="BF138" s="61">
        <f t="shared" ref="BF138" si="3385">BF134*$I138</f>
        <v>0</v>
      </c>
      <c r="BG138" s="67">
        <f t="shared" si="3313"/>
        <v>0</v>
      </c>
      <c r="BH138" s="61">
        <f t="shared" ref="BH138" si="3386">BH134*$I138</f>
        <v>0</v>
      </c>
      <c r="BI138" s="67">
        <f t="shared" si="3315"/>
        <v>0</v>
      </c>
      <c r="BJ138" s="61">
        <f t="shared" ref="BJ138" si="3387">BJ134*$I138</f>
        <v>0</v>
      </c>
      <c r="BK138" s="67">
        <f t="shared" si="3317"/>
        <v>0</v>
      </c>
      <c r="BL138" s="61">
        <f t="shared" ref="BL138" si="3388">BL134*$I138</f>
        <v>0</v>
      </c>
      <c r="BM138" s="67">
        <f t="shared" si="3319"/>
        <v>0</v>
      </c>
    </row>
    <row r="139" spans="1:65" s="47" customFormat="1" ht="30" x14ac:dyDescent="0.25">
      <c r="A139" s="58" t="s">
        <v>30</v>
      </c>
      <c r="B139" s="59" t="s">
        <v>28</v>
      </c>
      <c r="C139" s="59" t="s">
        <v>56</v>
      </c>
      <c r="D139" s="60" cm="1">
        <f t="array" ref="D139">_xlfn.IFS($B139="SAB_OSE_SET23",$A$440,$B139="SAB_EPSA_SET23",$A$442,$B139="SAB_INS_SET23",$A$444,$B139="SIU_INF_JUL23",$A$446,$B139="SIU_ED_JUL23",$A$447,$B139="DER_JUN23",$A$448,$B139="CDHU_AGO23",$A$449,$B139="SIN_SV_SET23",$A$450,$B139="SIN_INS_SET23",$A$451,$B139="COTAÇÃO",0)</f>
        <v>0</v>
      </c>
      <c r="E139" s="60" cm="1">
        <f t="array" ref="E139">_xlfn.IFS($B139="SAB_OSE_SET23",$A$441,$B139="SAB_EPSA_SET23",$A$443,$B139="SAB_INS_SET23",$A$445,$B139="SIU_INF_JUL23",0,$B139="SIU_ED_JUL23",0,$B139="DER_JUN23",0,$B139="CDHU_AGO23",0,$B139="SIN_SV_SET23",0,$B139="SIN_INS_SET23",0,$B139="COTAÇÃO",0)</f>
        <v>0</v>
      </c>
      <c r="F139" s="60" cm="1">
        <f t="array" ref="F139">_xlfn.IFS($B139="SAB_OSE_SET23",0,$B139="SAB_EPSA_SET23",0,AND($B139="SAB_INS_SET23",$A139="MAT")=TRUE,$A$454,AND($B139="SAB_INS_SET23",$A139&lt;&gt;"MAT")=TRUE,$A$453,AND($B139="SIU_INF_JUL23",$A139="MAT")=TRUE,$A$454,AND($B139="SIU_INF_JUL23",$A139&lt;&gt;"MAT")=TRUE,$A$453,AND($B139="SIU_ED_JUL23",$A139="MAT")=TRUE,$A$454,AND($B139="SIU_ED_JUL23",$A139&lt;&gt;"MAT")=TRUE,$A$453,$B139="DER_JUN23",0,$B139="CDHU_AGO23",0,AND($B139="SIN_SV_SET23",$A139="MAT")=TRUE,$A$454,AND($B139="SIN_SV_SET23",$A139&lt;&gt;"MAT")=TRUE,$A$453,AND($B139="SIN_INS_SET23",$A139="MAT")=TRUE,$A$454,AND($B139="SIN_INS_SET23",$A139&lt;&gt;"MAT")=TRUE,$A$453,AND($B139="COTAÇÃO",$A139="MAT")=TRUE,$A$454,AND($B139="COTAÇÃO",$A139&lt;&gt;"MAT")=TRUE,$A$453)</f>
        <v>0.28000000000000003</v>
      </c>
      <c r="G139" s="60" cm="1">
        <f t="array" ref="G139">_xlfn.IFS($B139="SAB_OSE_SET23",0,$B139="SAB_EPSA_SET23",0,AND($B139="SAB_INS_SET23",$A139="MO")=TRUE,$A$455,AND($B139="SAB_INS_SET23",$A139&lt;&gt;"MO")=TRUE,0,AND($B139="SIU_INF_JUL23",$A139="MO")=TRUE,$A$455,AND($B139="SIU_INF_JUL23",$A139&lt;&gt;"MO")=TRUE,0,AND($B139="SIU_ED_JUL23",$A139="MO")=TRUE,$A$455,AND($B139="SIU_ED_JUL23",$A139&lt;&gt;"MO")=TRUE,0,$B139="DER_JUN23",0,$B139="CDHU_AGO23",0,AND($B139="SIN_SV_SET23",$A139="MO")=TRUE,$A$455,AND($B139="SIN_SV_SET23",$A139&lt;&gt;"MO")=TRUE,0,AND($B139="SIN_INS_SET23",$A139="MO")=TRUE,$A$455,AND($B139="SIN_INS_SET23",$A139&lt;&gt;"MO")=TRUE,0,AND($B139="COTAÇÃO",$A139="MO")=TRUE,$A$455,AND($B139="COTAÇÃO",$A139&lt;&gt;"MO")=TRUE,0)</f>
        <v>0</v>
      </c>
      <c r="H139" s="61" cm="1">
        <f t="array" ref="H139">ROUND(_xlfn.IFS(B139="SAB_OSE_SET23",VLOOKUP(C139,[12]SAB_OSE_SET23!A:N,7,FALSE),B139="SAB_EPSA_SET23",VLOOKUP(C139,[12]SAB_EPSA_SET23!A:F,4,FALSE),B139="SAB_INS_SET23",VLOOKUP(C139,[12]SAB_INS_SET23!A:F,4,FALSE),B139="SIU_INF_JUL23",VLOOKUP(C139,[12]SIU_INF_JUL23!A:F,4,FALSE),B139="SIU_ED_JUL23",VLOOKUP(C139,[12]SIU_ED_JUL23!A:F,4,FALSE),B139="SIU_INS_JUL23",VLOOKUP(C139,[12]SIU_INS_JUL23!A:F,4,FALSE),B139="DER_JUN23",VLOOKUP(C139,[12]DER_JUN23!A:F,4,FALSE),B139="CDHU_AGO23",VLOOKUP(C139,[12]CDHU_AGO23!A:F,4,FALSE),B139="DNIT_SV_JUL23",VLOOKUP(C139,[12]DNIT_SV_JUL23!A:F,4,FALSE),B139="DNIT_MAT_JUL23",VLOOKUP(C139,[12]DNIT_MAT_JUL23!A:F,4,FALSE),B139="SIN_SV_SET23",VLOOKUP(C139,[12]SIN_SV_SET23!G:L,5,FALSE),B139="SIN_INS_SET23",VLOOKUP(C139,[12]SIN_INS_SET23!A:F,5,FALSE),B139="COTAÇÃO",VLOOKUP(C139,[12]COTAÇÃO!$B:$G,6,FALSE))*(1+F139)*(1+G139),2)</f>
        <v>310.69</v>
      </c>
      <c r="I139" s="62">
        <v>1</v>
      </c>
      <c r="J139" s="39"/>
      <c r="K139" s="63"/>
      <c r="L139" s="64" t="str" cm="1">
        <f t="array" ref="L139">_xlfn.IFS(B139="SAB_OSE_SET23",VLOOKUP(C139,[12]SAB_OSE_SET23!A:N,5,FALSE),B139="SAB_EPSA_SET23",VLOOKUP(C139,[12]SAB_EPSA_SET23!A:F,2,FALSE),B139="SAB_INS_SET23",VLOOKUP(C139,[12]SAB_INS_SET23!A:F,2,FALSE),B139="SIU_INF_JUL23",VLOOKUP(C139,[12]SIU_INF_JUL23!A:F,2,FALSE),B139="SIU_ED_JUL23",VLOOKUP(C139,[12]SIU_ED_JUL23!A:F,2,FALSE),B139="SIU_INS_JUL23",VLOOKUP(C139,[12]SIU_INS_JUL23!A:F,2,FALSE),B139="DER_JUN23",VLOOKUP(C139,[12]DER_JUN23!A:F,2,FALSE),B139="CDHU_AGO23",VLOOKUP(C139,[12]CDHU_AGO23!A:F,2,FALSE),B139="DNIT_SV_JUL23",VLOOKUP(C139,[12]DNIT_SV_JUL23!A:F,2,FALSE),B139="DNIT_MAT_JUL23",VLOOKUP(C139,[12]DNIT_MAT_JUL23!A:F,2,FALSE),B139="SIN_SV_SET23",VLOOKUP(C139,[12]SIN_SV_SET23!G:L,2,FALSE),B139="SIN_INS_SET23",VLOOKUP(C139,[12]SIN_INS_SET23!A:F,2,FALSE),B139="COTAÇÃO",VLOOKUP(C139,[12]COTAÇÃO!$B:$G,3,FALSE))</f>
        <v>CAMINHÃO - CARROCERIA FIXA ABERTA DE MADEIRA COM CAPACIDADE 9 T *190CV - COM GUINDASTE MUNCK 5 T</v>
      </c>
      <c r="M139" s="65" t="str" cm="1">
        <f t="array" ref="M139">_xlfn.IFS(B139="SAB_OSE_SET23",VLOOKUP(C139,[12]SAB_OSE_SET23!A:N,6,FALSE),B139="SAB_EPSA_SET23",VLOOKUP(C139,[12]SAB_EPSA_SET23!A:F,3,FALSE),B139="SAB_INS_SET23",VLOOKUP(C139,[12]SAB_INS_SET23!A:F,3,FALSE),B139="SIU_INF_JUL23",VLOOKUP(C139,[12]SIU_INF_JUL23!A:F,3,FALSE),B139="SIU_ED_JUL23",VLOOKUP(C139,[12]SIU_ED_JUL23!A:F,3,FALSE),B139="SIU_INS_JUL23",VLOOKUP(C139,[12]SIU_INS_JUL23!A:F,3,FALSE),B139="DER_JUN23",VLOOKUP(C139,[12]DER_JUN23!A:F,3,FALSE),B139="CDHU_AGO23",VLOOKUP(C139,[12]CDHU_AGO23!A:F,3,FALSE),B139="DNIT_SV_JUL23",VLOOKUP(C139,[12]DNIT_SV_JUL23!A:F,3,FALSE),B139="DNIT_MAT_JUL23",VLOOKUP(C139,[12]DNIT_MAT_JUL23!A:F,3,FALSE),B139="SIN_SV_SET23",VLOOKUP(C139,[12]SIN_SV_SET23!G:L,3,FALSE),B139="SIN_INS_SET23",VLOOKUP(C139,[12]SIN_INS_SET23!A:F,3,FALSE),B139="COTAÇÃO",VLOOKUP(C139,[12]COTAÇÃO!$B:$G,4,FALSE))</f>
        <v>H</v>
      </c>
      <c r="N139" s="66">
        <f t="shared" si="3272"/>
        <v>20</v>
      </c>
      <c r="O139" s="66">
        <f t="shared" si="3273"/>
        <v>310.69</v>
      </c>
      <c r="P139" s="67">
        <f t="shared" si="2879"/>
        <v>0</v>
      </c>
      <c r="Q139" s="68"/>
      <c r="R139" s="61">
        <f>R134*$I139</f>
        <v>20</v>
      </c>
      <c r="S139" s="67"/>
      <c r="T139" s="61">
        <f t="shared" ref="T139" si="3389">T134*$I139</f>
        <v>0</v>
      </c>
      <c r="U139" s="67">
        <f t="shared" si="3275"/>
        <v>0</v>
      </c>
      <c r="V139" s="61">
        <f t="shared" ref="V139" si="3390">V134*$I139</f>
        <v>0</v>
      </c>
      <c r="W139" s="67">
        <f t="shared" si="3277"/>
        <v>0</v>
      </c>
      <c r="X139" s="61">
        <f t="shared" ref="X139" si="3391">X134*$I139</f>
        <v>0</v>
      </c>
      <c r="Y139" s="67">
        <f t="shared" si="3279"/>
        <v>0</v>
      </c>
      <c r="Z139" s="61">
        <f t="shared" ref="Z139" si="3392">Z134*$I139</f>
        <v>0</v>
      </c>
      <c r="AA139" s="67">
        <f t="shared" si="3281"/>
        <v>0</v>
      </c>
      <c r="AB139" s="61">
        <f t="shared" ref="AB139" si="3393">AB134*$I139</f>
        <v>0</v>
      </c>
      <c r="AC139" s="67">
        <f t="shared" si="3283"/>
        <v>0</v>
      </c>
      <c r="AD139" s="61">
        <f t="shared" ref="AD139" si="3394">AD134*$I139</f>
        <v>0</v>
      </c>
      <c r="AE139" s="67">
        <f t="shared" si="3285"/>
        <v>0</v>
      </c>
      <c r="AF139" s="61">
        <f t="shared" ref="AF139" si="3395">AF134*$I139</f>
        <v>0</v>
      </c>
      <c r="AG139" s="67">
        <f t="shared" si="3287"/>
        <v>0</v>
      </c>
      <c r="AH139" s="61">
        <f t="shared" ref="AH139" si="3396">AH134*$I139</f>
        <v>0</v>
      </c>
      <c r="AI139" s="67">
        <f t="shared" si="3289"/>
        <v>0</v>
      </c>
      <c r="AJ139" s="61">
        <f t="shared" ref="AJ139" si="3397">AJ134*$I139</f>
        <v>0</v>
      </c>
      <c r="AK139" s="67">
        <f t="shared" si="3291"/>
        <v>0</v>
      </c>
      <c r="AL139" s="61">
        <f t="shared" ref="AL139" si="3398">AL134*$I139</f>
        <v>0</v>
      </c>
      <c r="AM139" s="67">
        <f t="shared" si="3293"/>
        <v>0</v>
      </c>
      <c r="AN139" s="61">
        <f t="shared" ref="AN139" si="3399">AN134*$I139</f>
        <v>0</v>
      </c>
      <c r="AO139" s="67">
        <f t="shared" si="3295"/>
        <v>0</v>
      </c>
      <c r="AP139" s="61">
        <f t="shared" ref="AP139" si="3400">AP134*$I139</f>
        <v>0</v>
      </c>
      <c r="AQ139" s="67">
        <f t="shared" si="3297"/>
        <v>0</v>
      </c>
      <c r="AR139" s="61">
        <f t="shared" ref="AR139" si="3401">AR134*$I139</f>
        <v>0</v>
      </c>
      <c r="AS139" s="67">
        <f t="shared" si="3299"/>
        <v>0</v>
      </c>
      <c r="AT139" s="61">
        <f t="shared" ref="AT139" si="3402">AT134*$I139</f>
        <v>0</v>
      </c>
      <c r="AU139" s="67">
        <f t="shared" si="3301"/>
        <v>0</v>
      </c>
      <c r="AV139" s="61">
        <f t="shared" ref="AV139" si="3403">AV134*$I139</f>
        <v>0</v>
      </c>
      <c r="AW139" s="67">
        <f t="shared" si="3303"/>
        <v>0</v>
      </c>
      <c r="AX139" s="61">
        <f t="shared" ref="AX139" si="3404">AX134*$I139</f>
        <v>0</v>
      </c>
      <c r="AY139" s="67">
        <f t="shared" si="3305"/>
        <v>0</v>
      </c>
      <c r="AZ139" s="61">
        <f t="shared" ref="AZ139" si="3405">AZ134*$I139</f>
        <v>0</v>
      </c>
      <c r="BA139" s="67">
        <f t="shared" si="3307"/>
        <v>0</v>
      </c>
      <c r="BB139" s="61">
        <f t="shared" ref="BB139" si="3406">BB134*$I139</f>
        <v>0</v>
      </c>
      <c r="BC139" s="67">
        <f t="shared" si="3309"/>
        <v>0</v>
      </c>
      <c r="BD139" s="61">
        <f t="shared" ref="BD139" si="3407">BD134*$I139</f>
        <v>0</v>
      </c>
      <c r="BE139" s="67">
        <f t="shared" si="3311"/>
        <v>0</v>
      </c>
      <c r="BF139" s="61">
        <f t="shared" ref="BF139" si="3408">BF134*$I139</f>
        <v>0</v>
      </c>
      <c r="BG139" s="67">
        <f t="shared" si="3313"/>
        <v>0</v>
      </c>
      <c r="BH139" s="61">
        <f t="shared" ref="BH139" si="3409">BH134*$I139</f>
        <v>0</v>
      </c>
      <c r="BI139" s="67">
        <f t="shared" si="3315"/>
        <v>0</v>
      </c>
      <c r="BJ139" s="61">
        <f t="shared" ref="BJ139" si="3410">BJ134*$I139</f>
        <v>0</v>
      </c>
      <c r="BK139" s="67">
        <f t="shared" si="3317"/>
        <v>0</v>
      </c>
      <c r="BL139" s="61">
        <f t="shared" ref="BL139" si="3411">BL134*$I139</f>
        <v>0</v>
      </c>
      <c r="BM139" s="67">
        <f t="shared" si="3319"/>
        <v>0</v>
      </c>
    </row>
    <row r="140" spans="1:65" s="47" customFormat="1" ht="30" x14ac:dyDescent="0.25">
      <c r="A140" s="58" t="s">
        <v>30</v>
      </c>
      <c r="B140" s="59" t="s">
        <v>28</v>
      </c>
      <c r="C140" s="59" t="s">
        <v>57</v>
      </c>
      <c r="D140" s="60" cm="1">
        <f t="array" ref="D140">_xlfn.IFS($B140="SAB_OSE_SET23",$A$440,$B140="SAB_EPSA_SET23",$A$442,$B140="SAB_INS_SET23",$A$444,$B140="SIU_INF_JUL23",$A$446,$B140="SIU_ED_JUL23",$A$447,$B140="DER_JUN23",$A$448,$B140="CDHU_AGO23",$A$449,$B140="SIN_SV_SET23",$A$450,$B140="SIN_INS_SET23",$A$451,$B140="COTAÇÃO",0)</f>
        <v>0</v>
      </c>
      <c r="E140" s="60" cm="1">
        <f t="array" ref="E140">_xlfn.IFS($B140="SAB_OSE_SET23",$A$441,$B140="SAB_EPSA_SET23",$A$443,$B140="SAB_INS_SET23",$A$445,$B140="SIU_INF_JUL23",0,$B140="SIU_ED_JUL23",0,$B140="DER_JUN23",0,$B140="CDHU_AGO23",0,$B140="SIN_SV_SET23",0,$B140="SIN_INS_SET23",0,$B140="COTAÇÃO",0)</f>
        <v>0</v>
      </c>
      <c r="F140" s="60" cm="1">
        <f t="array" ref="F140">_xlfn.IFS($B140="SAB_OSE_SET23",0,$B140="SAB_EPSA_SET23",0,AND($B140="SAB_INS_SET23",$A140="MAT")=TRUE,$A$454,AND($B140="SAB_INS_SET23",$A140&lt;&gt;"MAT")=TRUE,$A$453,AND($B140="SIU_INF_JUL23",$A140="MAT")=TRUE,$A$454,AND($B140="SIU_INF_JUL23",$A140&lt;&gt;"MAT")=TRUE,$A$453,AND($B140="SIU_ED_JUL23",$A140="MAT")=TRUE,$A$454,AND($B140="SIU_ED_JUL23",$A140&lt;&gt;"MAT")=TRUE,$A$453,$B140="DER_JUN23",0,$B140="CDHU_AGO23",0,AND($B140="SIN_SV_SET23",$A140="MAT")=TRUE,$A$454,AND($B140="SIN_SV_SET23",$A140&lt;&gt;"MAT")=TRUE,$A$453,AND($B140="SIN_INS_SET23",$A140="MAT")=TRUE,$A$454,AND($B140="SIN_INS_SET23",$A140&lt;&gt;"MAT")=TRUE,$A$453,AND($B140="COTAÇÃO",$A140="MAT")=TRUE,$A$454,AND($B140="COTAÇÃO",$A140&lt;&gt;"MAT")=TRUE,$A$453)</f>
        <v>0.28000000000000003</v>
      </c>
      <c r="G140" s="60" cm="1">
        <f t="array" ref="G140">_xlfn.IFS($B140="SAB_OSE_SET23",0,$B140="SAB_EPSA_SET23",0,AND($B140="SAB_INS_SET23",$A140="MO")=TRUE,$A$455,AND($B140="SAB_INS_SET23",$A140&lt;&gt;"MO")=TRUE,0,AND($B140="SIU_INF_JUL23",$A140="MO")=TRUE,$A$455,AND($B140="SIU_INF_JUL23",$A140&lt;&gt;"MO")=TRUE,0,AND($B140="SIU_ED_JUL23",$A140="MO")=TRUE,$A$455,AND($B140="SIU_ED_JUL23",$A140&lt;&gt;"MO")=TRUE,0,$B140="DER_JUN23",0,$B140="CDHU_AGO23",0,AND($B140="SIN_SV_SET23",$A140="MO")=TRUE,$A$455,AND($B140="SIN_SV_SET23",$A140&lt;&gt;"MO")=TRUE,0,AND($B140="SIN_INS_SET23",$A140="MO")=TRUE,$A$455,AND($B140="SIN_INS_SET23",$A140&lt;&gt;"MO")=TRUE,0,AND($B140="COTAÇÃO",$A140="MO")=TRUE,$A$455,AND($B140="COTAÇÃO",$A140&lt;&gt;"MO")=TRUE,0)</f>
        <v>0</v>
      </c>
      <c r="H140" s="61" cm="1">
        <f t="array" ref="H140">ROUND(_xlfn.IFS(B140="SAB_OSE_SET23",VLOOKUP(C140,[12]SAB_OSE_SET23!A:N,7,FALSE),B140="SAB_EPSA_SET23",VLOOKUP(C140,[12]SAB_EPSA_SET23!A:F,4,FALSE),B140="SAB_INS_SET23",VLOOKUP(C140,[12]SAB_INS_SET23!A:F,4,FALSE),B140="SIU_INF_JUL23",VLOOKUP(C140,[12]SIU_INF_JUL23!A:F,4,FALSE),B140="SIU_ED_JUL23",VLOOKUP(C140,[12]SIU_ED_JUL23!A:F,4,FALSE),B140="SIU_INS_JUL23",VLOOKUP(C140,[12]SIU_INS_JUL23!A:F,4,FALSE),B140="DER_JUN23",VLOOKUP(C140,[12]DER_JUN23!A:F,4,FALSE),B140="CDHU_AGO23",VLOOKUP(C140,[12]CDHU_AGO23!A:F,4,FALSE),B140="DNIT_SV_JUL23",VLOOKUP(C140,[12]DNIT_SV_JUL23!A:F,4,FALSE),B140="DNIT_MAT_JUL23",VLOOKUP(C140,[12]DNIT_MAT_JUL23!A:F,4,FALSE),B140="SIN_SV_SET23",VLOOKUP(C140,[12]SIN_SV_SET23!G:L,5,FALSE),B140="SIN_INS_SET23",VLOOKUP(C140,[12]SIN_INS_SET23!A:F,5,FALSE),B140="COTAÇÃO",VLOOKUP(C140,[12]COTAÇÃO!$B:$G,6,FALSE))*(1+F140)*(1+G140),2)</f>
        <v>143.88</v>
      </c>
      <c r="I140" s="62">
        <v>0.5</v>
      </c>
      <c r="J140" s="39"/>
      <c r="K140" s="63"/>
      <c r="L140" s="64" t="str" cm="1">
        <f t="array" ref="L140">_xlfn.IFS(B140="SAB_OSE_SET23",VLOOKUP(C140,[12]SAB_OSE_SET23!A:N,5,FALSE),B140="SAB_EPSA_SET23",VLOOKUP(C140,[12]SAB_EPSA_SET23!A:F,2,FALSE),B140="SAB_INS_SET23",VLOOKUP(C140,[12]SAB_INS_SET23!A:F,2,FALSE),B140="SIU_INF_JUL23",VLOOKUP(C140,[12]SIU_INF_JUL23!A:F,2,FALSE),B140="SIU_ED_JUL23",VLOOKUP(C140,[12]SIU_ED_JUL23!A:F,2,FALSE),B140="SIU_INS_JUL23",VLOOKUP(C140,[12]SIU_INS_JUL23!A:F,2,FALSE),B140="DER_JUN23",VLOOKUP(C140,[12]DER_JUN23!A:F,2,FALSE),B140="CDHU_AGO23",VLOOKUP(C140,[12]CDHU_AGO23!A:F,2,FALSE),B140="DNIT_SV_JUL23",VLOOKUP(C140,[12]DNIT_SV_JUL23!A:F,2,FALSE),B140="DNIT_MAT_JUL23",VLOOKUP(C140,[12]DNIT_MAT_JUL23!A:F,2,FALSE),B140="SIN_SV_SET23",VLOOKUP(C140,[12]SIN_SV_SET23!G:L,2,FALSE),B140="SIN_INS_SET23",VLOOKUP(C140,[12]SIN_INS_SET23!A:F,2,FALSE),B140="COTAÇÃO",VLOOKUP(C140,[12]COTAÇÃO!$B:$G,3,FALSE))</f>
        <v>CAMINHÃO - CARROCERIA FIXA ABERTA DE MADEIRA COM CAPACIDADE 9 T *190CV - COM GUINDASTE MUNCK 5 T - À DISPOSIÇÃO</v>
      </c>
      <c r="M140" s="65" t="str" cm="1">
        <f t="array" ref="M140">_xlfn.IFS(B140="SAB_OSE_SET23",VLOOKUP(C140,[12]SAB_OSE_SET23!A:N,6,FALSE),B140="SAB_EPSA_SET23",VLOOKUP(C140,[12]SAB_EPSA_SET23!A:F,3,FALSE),B140="SAB_INS_SET23",VLOOKUP(C140,[12]SAB_INS_SET23!A:F,3,FALSE),B140="SIU_INF_JUL23",VLOOKUP(C140,[12]SIU_INF_JUL23!A:F,3,FALSE),B140="SIU_ED_JUL23",VLOOKUP(C140,[12]SIU_ED_JUL23!A:F,3,FALSE),B140="SIU_INS_JUL23",VLOOKUP(C140,[12]SIU_INS_JUL23!A:F,3,FALSE),B140="DER_JUN23",VLOOKUP(C140,[12]DER_JUN23!A:F,3,FALSE),B140="CDHU_AGO23",VLOOKUP(C140,[12]CDHU_AGO23!A:F,3,FALSE),B140="DNIT_SV_JUL23",VLOOKUP(C140,[12]DNIT_SV_JUL23!A:F,3,FALSE),B140="DNIT_MAT_JUL23",VLOOKUP(C140,[12]DNIT_MAT_JUL23!A:F,3,FALSE),B140="SIN_SV_SET23",VLOOKUP(C140,[12]SIN_SV_SET23!G:L,3,FALSE),B140="SIN_INS_SET23",VLOOKUP(C140,[12]SIN_INS_SET23!A:F,3,FALSE),B140="COTAÇÃO",VLOOKUP(C140,[12]COTAÇÃO!$B:$G,4,FALSE))</f>
        <v>H</v>
      </c>
      <c r="N140" s="66">
        <f t="shared" si="3272"/>
        <v>10</v>
      </c>
      <c r="O140" s="66">
        <f t="shared" si="3273"/>
        <v>71.94</v>
      </c>
      <c r="P140" s="67">
        <f t="shared" si="2879"/>
        <v>0</v>
      </c>
      <c r="Q140" s="68"/>
      <c r="R140" s="61">
        <f>R134*$I140</f>
        <v>10</v>
      </c>
      <c r="S140" s="67"/>
      <c r="T140" s="61">
        <f t="shared" ref="T140" si="3412">T134*$I140</f>
        <v>0</v>
      </c>
      <c r="U140" s="67">
        <f t="shared" si="3275"/>
        <v>0</v>
      </c>
      <c r="V140" s="61">
        <f t="shared" ref="V140" si="3413">V134*$I140</f>
        <v>0</v>
      </c>
      <c r="W140" s="67">
        <f t="shared" si="3277"/>
        <v>0</v>
      </c>
      <c r="X140" s="61">
        <f t="shared" ref="X140" si="3414">X134*$I140</f>
        <v>0</v>
      </c>
      <c r="Y140" s="67">
        <f t="shared" si="3279"/>
        <v>0</v>
      </c>
      <c r="Z140" s="61">
        <f t="shared" ref="Z140" si="3415">Z134*$I140</f>
        <v>0</v>
      </c>
      <c r="AA140" s="67">
        <f t="shared" si="3281"/>
        <v>0</v>
      </c>
      <c r="AB140" s="61">
        <f t="shared" ref="AB140" si="3416">AB134*$I140</f>
        <v>0</v>
      </c>
      <c r="AC140" s="67">
        <f t="shared" si="3283"/>
        <v>0</v>
      </c>
      <c r="AD140" s="61">
        <f t="shared" ref="AD140" si="3417">AD134*$I140</f>
        <v>0</v>
      </c>
      <c r="AE140" s="67">
        <f t="shared" si="3285"/>
        <v>0</v>
      </c>
      <c r="AF140" s="61">
        <f t="shared" ref="AF140" si="3418">AF134*$I140</f>
        <v>0</v>
      </c>
      <c r="AG140" s="67">
        <f t="shared" si="3287"/>
        <v>0</v>
      </c>
      <c r="AH140" s="61">
        <f t="shared" ref="AH140" si="3419">AH134*$I140</f>
        <v>0</v>
      </c>
      <c r="AI140" s="67">
        <f t="shared" si="3289"/>
        <v>0</v>
      </c>
      <c r="AJ140" s="61">
        <f t="shared" ref="AJ140" si="3420">AJ134*$I140</f>
        <v>0</v>
      </c>
      <c r="AK140" s="67">
        <f t="shared" si="3291"/>
        <v>0</v>
      </c>
      <c r="AL140" s="61">
        <f t="shared" ref="AL140" si="3421">AL134*$I140</f>
        <v>0</v>
      </c>
      <c r="AM140" s="67">
        <f t="shared" si="3293"/>
        <v>0</v>
      </c>
      <c r="AN140" s="61">
        <f t="shared" ref="AN140" si="3422">AN134*$I140</f>
        <v>0</v>
      </c>
      <c r="AO140" s="67">
        <f t="shared" si="3295"/>
        <v>0</v>
      </c>
      <c r="AP140" s="61">
        <f t="shared" ref="AP140" si="3423">AP134*$I140</f>
        <v>0</v>
      </c>
      <c r="AQ140" s="67">
        <f t="shared" si="3297"/>
        <v>0</v>
      </c>
      <c r="AR140" s="61">
        <f t="shared" ref="AR140" si="3424">AR134*$I140</f>
        <v>0</v>
      </c>
      <c r="AS140" s="67">
        <f t="shared" si="3299"/>
        <v>0</v>
      </c>
      <c r="AT140" s="61">
        <f t="shared" ref="AT140" si="3425">AT134*$I140</f>
        <v>0</v>
      </c>
      <c r="AU140" s="67">
        <f t="shared" si="3301"/>
        <v>0</v>
      </c>
      <c r="AV140" s="61">
        <f t="shared" ref="AV140" si="3426">AV134*$I140</f>
        <v>0</v>
      </c>
      <c r="AW140" s="67">
        <f t="shared" si="3303"/>
        <v>0</v>
      </c>
      <c r="AX140" s="61">
        <f t="shared" ref="AX140" si="3427">AX134*$I140</f>
        <v>0</v>
      </c>
      <c r="AY140" s="67">
        <f t="shared" si="3305"/>
        <v>0</v>
      </c>
      <c r="AZ140" s="61">
        <f t="shared" ref="AZ140" si="3428">AZ134*$I140</f>
        <v>0</v>
      </c>
      <c r="BA140" s="67">
        <f t="shared" si="3307"/>
        <v>0</v>
      </c>
      <c r="BB140" s="61">
        <f t="shared" ref="BB140" si="3429">BB134*$I140</f>
        <v>0</v>
      </c>
      <c r="BC140" s="67">
        <f t="shared" si="3309"/>
        <v>0</v>
      </c>
      <c r="BD140" s="61">
        <f t="shared" ref="BD140" si="3430">BD134*$I140</f>
        <v>0</v>
      </c>
      <c r="BE140" s="67">
        <f t="shared" si="3311"/>
        <v>0</v>
      </c>
      <c r="BF140" s="61">
        <f t="shared" ref="BF140" si="3431">BF134*$I140</f>
        <v>0</v>
      </c>
      <c r="BG140" s="67">
        <f t="shared" si="3313"/>
        <v>0</v>
      </c>
      <c r="BH140" s="61">
        <f t="shared" ref="BH140" si="3432">BH134*$I140</f>
        <v>0</v>
      </c>
      <c r="BI140" s="67">
        <f t="shared" si="3315"/>
        <v>0</v>
      </c>
      <c r="BJ140" s="61">
        <f t="shared" ref="BJ140" si="3433">BJ134*$I140</f>
        <v>0</v>
      </c>
      <c r="BK140" s="67">
        <f t="shared" si="3317"/>
        <v>0</v>
      </c>
      <c r="BL140" s="61">
        <f t="shared" ref="BL140" si="3434">BL134*$I140</f>
        <v>0</v>
      </c>
      <c r="BM140" s="67">
        <f t="shared" si="3319"/>
        <v>0</v>
      </c>
    </row>
    <row r="141" spans="1:65" s="47" customFormat="1" x14ac:dyDescent="0.25">
      <c r="A141" s="48"/>
      <c r="B141" s="48"/>
      <c r="C141" s="48"/>
      <c r="D141" s="48"/>
      <c r="E141" s="48"/>
      <c r="F141" s="48"/>
      <c r="G141" s="48"/>
      <c r="H141" s="49"/>
      <c r="I141" s="50"/>
      <c r="J141" s="39"/>
      <c r="K141" s="51" t="str">
        <f>CONCATENATE($K$119,".4")</f>
        <v>5.4</v>
      </c>
      <c r="L141" s="52" t="s">
        <v>85</v>
      </c>
      <c r="M141" s="53" t="s">
        <v>21</v>
      </c>
      <c r="N141" s="54">
        <f>R141+T141+V141+X141+Z141+AB141+AD141+AF141+AH141+AJ141++AL141+AN141+AP141+AR141+AT141+AV141+AX141+AZ141+BB141+BD141+BF141+BH141+BJ141+BL141</f>
        <v>1</v>
      </c>
      <c r="O141" s="54">
        <f>SUM(O142:O149)</f>
        <v>43306.53</v>
      </c>
      <c r="P141" s="55">
        <f t="shared" si="2879"/>
        <v>43306.53</v>
      </c>
      <c r="Q141" s="39"/>
      <c r="R141" s="56">
        <v>1</v>
      </c>
      <c r="S141" s="57">
        <f>ROUND(R141*$O141,2)</f>
        <v>43306.53</v>
      </c>
      <c r="T141" s="56"/>
      <c r="U141" s="57">
        <f>ROUND(T141*$O141,2)</f>
        <v>0</v>
      </c>
      <c r="V141" s="56"/>
      <c r="W141" s="57">
        <f t="shared" ref="W141" si="3435">ROUND(V141*$O141,2)</f>
        <v>0</v>
      </c>
      <c r="X141" s="56"/>
      <c r="Y141" s="57">
        <f t="shared" ref="Y141" si="3436">ROUND(X141*$O141,2)</f>
        <v>0</v>
      </c>
      <c r="Z141" s="56"/>
      <c r="AA141" s="57">
        <f t="shared" ref="AA141" si="3437">ROUND(Z141*$O141,2)</f>
        <v>0</v>
      </c>
      <c r="AB141" s="56"/>
      <c r="AC141" s="57">
        <f t="shared" ref="AC141" si="3438">ROUND(AB141*$O141,2)</f>
        <v>0</v>
      </c>
      <c r="AD141" s="56"/>
      <c r="AE141" s="57">
        <f t="shared" ref="AE141" si="3439">ROUND(AD141*$O141,2)</f>
        <v>0</v>
      </c>
      <c r="AF141" s="56"/>
      <c r="AG141" s="57">
        <f t="shared" ref="AG141" si="3440">ROUND(AF141*$O141,2)</f>
        <v>0</v>
      </c>
      <c r="AH141" s="56"/>
      <c r="AI141" s="57">
        <f t="shared" ref="AI141" si="3441">ROUND(AH141*$O141,2)</f>
        <v>0</v>
      </c>
      <c r="AJ141" s="56"/>
      <c r="AK141" s="57">
        <f t="shared" ref="AK141" si="3442">ROUND(AJ141*$O141,2)</f>
        <v>0</v>
      </c>
      <c r="AL141" s="56"/>
      <c r="AM141" s="57">
        <f t="shared" ref="AM141" si="3443">ROUND(AL141*$O141,2)</f>
        <v>0</v>
      </c>
      <c r="AN141" s="56"/>
      <c r="AO141" s="57">
        <f t="shared" ref="AO141" si="3444">ROUND(AN141*$O141,2)</f>
        <v>0</v>
      </c>
      <c r="AP141" s="56"/>
      <c r="AQ141" s="57">
        <f t="shared" ref="AQ141" si="3445">ROUND(AP141*$O141,2)</f>
        <v>0</v>
      </c>
      <c r="AR141" s="56"/>
      <c r="AS141" s="57">
        <f t="shared" ref="AS141" si="3446">ROUND(AR141*$O141,2)</f>
        <v>0</v>
      </c>
      <c r="AT141" s="56"/>
      <c r="AU141" s="57">
        <f t="shared" ref="AU141" si="3447">ROUND(AT141*$O141,2)</f>
        <v>0</v>
      </c>
      <c r="AV141" s="56"/>
      <c r="AW141" s="57">
        <f t="shared" ref="AW141" si="3448">ROUND(AV141*$O141,2)</f>
        <v>0</v>
      </c>
      <c r="AX141" s="56"/>
      <c r="AY141" s="57">
        <f t="shared" ref="AY141" si="3449">ROUND(AX141*$O141,2)</f>
        <v>0</v>
      </c>
      <c r="AZ141" s="56"/>
      <c r="BA141" s="57">
        <f t="shared" ref="BA141" si="3450">ROUND(AZ141*$O141,2)</f>
        <v>0</v>
      </c>
      <c r="BB141" s="56"/>
      <c r="BC141" s="57">
        <f t="shared" ref="BC141" si="3451">ROUND(BB141*$O141,2)</f>
        <v>0</v>
      </c>
      <c r="BD141" s="56"/>
      <c r="BE141" s="57">
        <f t="shared" ref="BE141" si="3452">ROUND(BD141*$O141,2)</f>
        <v>0</v>
      </c>
      <c r="BF141" s="56"/>
      <c r="BG141" s="57">
        <f t="shared" ref="BG141" si="3453">ROUND(BF141*$O141,2)</f>
        <v>0</v>
      </c>
      <c r="BH141" s="56"/>
      <c r="BI141" s="57">
        <f t="shared" ref="BI141" si="3454">ROUND(BH141*$O141,2)</f>
        <v>0</v>
      </c>
      <c r="BJ141" s="56"/>
      <c r="BK141" s="57">
        <f t="shared" ref="BK141" si="3455">ROUND(BJ141*$O141,2)</f>
        <v>0</v>
      </c>
      <c r="BL141" s="56"/>
      <c r="BM141" s="57">
        <f t="shared" ref="BM141" si="3456">ROUND(BL141*$O141,2)</f>
        <v>0</v>
      </c>
    </row>
    <row r="142" spans="1:65" s="47" customFormat="1" x14ac:dyDescent="0.25">
      <c r="A142" s="58" t="s">
        <v>37</v>
      </c>
      <c r="B142" s="59" t="s">
        <v>31</v>
      </c>
      <c r="C142" s="59" t="str">
        <f>K141</f>
        <v>5.4</v>
      </c>
      <c r="D142" s="60" cm="1">
        <f t="array" ref="D142">_xlfn.IFS($B142="SAB_OSE_SET23",$A$440,$B142="SAB_EPSA_SET23",$A$442,$B142="SAB_INS_SET23",$A$444,$B142="SIU_INF_JUL23",$A$446,$B142="SIU_ED_JUL23",$A$447,$B142="DER_JUN23",$A$448,$B142="CDHU_AGO23",$A$449,$B142="SIN_SV_SET23",$A$450,$B142="SIN_INS_SET23",$A$451,$B142="COTAÇÃO",0)</f>
        <v>0</v>
      </c>
      <c r="E142" s="60" cm="1">
        <f t="array" ref="E142">_xlfn.IFS($B142="SAB_OSE_SET23",$A$441,$B142="SAB_EPSA_SET23",$A$443,$B142="SAB_INS_SET23",$A$445,$B142="SIU_INF_JUL23",0,$B142="SIU_ED_JUL23",0,$B142="DER_JUN23",0,$B142="CDHU_AGO23",0,$B142="SIN_SV_SET23",0,$B142="SIN_INS_SET23",0,$B142="COTAÇÃO",0)</f>
        <v>0</v>
      </c>
      <c r="F142" s="60" cm="1">
        <f t="array" ref="F142">_xlfn.IFS($B142="SAB_OSE_SET23",0,$B142="SAB_EPSA_SET23",0,AND($B142="SAB_INS_SET23",$A142="MAT")=TRUE,$A$454,AND($B142="SAB_INS_SET23",$A142&lt;&gt;"MAT")=TRUE,$A$453,AND($B142="SIU_INF_JUL23",$A142="MAT")=TRUE,$A$454,AND($B142="SIU_INF_JUL23",$A142&lt;&gt;"MAT")=TRUE,$A$453,AND($B142="SIU_ED_JUL23",$A142="MAT")=TRUE,$A$454,AND($B142="SIU_ED_JUL23",$A142&lt;&gt;"MAT")=TRUE,$A$453,$B142="DER_JUN23",0,$B142="CDHU_AGO23",0,AND($B142="SIN_SV_SET23",$A142="MAT")=TRUE,$A$454,AND($B142="SIN_SV_SET23",$A142&lt;&gt;"MAT")=TRUE,$A$453,AND($B142="SIN_INS_SET23",$A142="MAT")=TRUE,$A$454,AND($B142="SIN_INS_SET23",$A142&lt;&gt;"MAT")=TRUE,$A$453,AND($B142="COTAÇÃO",$A142="MAT")=TRUE,$A$454,AND($B142="COTAÇÃO",$A142&lt;&gt;"MAT")=TRUE,$A$453)</f>
        <v>0.2</v>
      </c>
      <c r="G142" s="60" cm="1">
        <f t="array" ref="G142">_xlfn.IFS($B142="SAB_OSE_SET23",0,$B142="SAB_EPSA_SET23",0,AND($B142="SAB_INS_SET23",$A142="MO")=TRUE,$A$455,AND($B142="SAB_INS_SET23",$A142&lt;&gt;"MO")=TRUE,0,AND($B142="SIU_INF_JUL23",$A142="MO")=TRUE,$A$455,AND($B142="SIU_INF_JUL23",$A142&lt;&gt;"MO")=TRUE,0,AND($B142="SIU_ED_JUL23",$A142="MO")=TRUE,$A$455,AND($B142="SIU_ED_JUL23",$A142&lt;&gt;"MO")=TRUE,0,$B142="DER_JUN23",0,$B142="CDHU_AGO23",0,AND($B142="SIN_SV_SET23",$A142="MO")=TRUE,$A$455,AND($B142="SIN_SV_SET23",$A142&lt;&gt;"MO")=TRUE,0,AND($B142="SIN_INS_SET23",$A142="MO")=TRUE,$A$455,AND($B142="SIN_INS_SET23",$A142&lt;&gt;"MO")=TRUE,0,AND($B142="COTAÇÃO",$A142="MO")=TRUE,$A$455,AND($B142="COTAÇÃO",$A142&lt;&gt;"MO")=TRUE,0)</f>
        <v>0</v>
      </c>
      <c r="H142" s="61" cm="1">
        <f t="array" ref="H142">ROUND(_xlfn.IFS(B142="SAB_OSE_SET23",VLOOKUP(C142,[12]SAB_OSE_SET23!A:N,7,FALSE),B142="SAB_EPSA_SET23",VLOOKUP(C142,[12]SAB_EPSA_SET23!A:F,4,FALSE),B142="SAB_INS_SET23",VLOOKUP(C142,[12]SAB_INS_SET23!A:F,4,FALSE),B142="SIU_INF_JUL23",VLOOKUP(C142,[12]SIU_INF_JUL23!A:F,4,FALSE),B142="SIU_ED_JUL23",VLOOKUP(C142,[12]SIU_ED_JUL23!A:F,4,FALSE),B142="SIU_INS_JUL23",VLOOKUP(C142,[12]SIU_INS_JUL23!A:F,4,FALSE),B142="DER_JUN23",VLOOKUP(C142,[12]DER_JUN23!A:F,4,FALSE),B142="CDHU_AGO23",VLOOKUP(C142,[12]CDHU_AGO23!A:F,4,FALSE),B142="DNIT_SV_JUL23",VLOOKUP(C142,[12]DNIT_SV_JUL23!A:F,4,FALSE),B142="DNIT_MAT_JUL23",VLOOKUP(C142,[12]DNIT_MAT_JUL23!A:F,4,FALSE),B142="SIN_SV_SET23",VLOOKUP(C142,[12]SIN_SV_SET23!G:L,5,FALSE),B142="SIN_INS_SET23",VLOOKUP(C142,[12]SIN_INS_SET23!A:F,5,FALSE),B142="COTAÇÃO",VLOOKUP(C142,[12]COTAÇÃO!$B:$G,6,FALSE))*(1+F142)*(1+G142),2)</f>
        <v>37834.199999999997</v>
      </c>
      <c r="I142" s="62">
        <v>1</v>
      </c>
      <c r="J142" s="39"/>
      <c r="K142" s="63"/>
      <c r="L142" s="64" t="str" cm="1">
        <f t="array" ref="L142">_xlfn.IFS(B142="SAB_OSE_SET23",VLOOKUP(C142,[12]SAB_OSE_SET23!A:N,5,FALSE),B142="SAB_EPSA_SET23",VLOOKUP(C142,[12]SAB_EPSA_SET23!A:F,2,FALSE),B142="SAB_INS_SET23",VLOOKUP(C142,[12]SAB_INS_SET23!A:F,2,FALSE),B142="SIU_INF_JUL23",VLOOKUP(C142,[12]SIU_INF_JUL23!A:F,2,FALSE),B142="SIU_ED_JUL23",VLOOKUP(C142,[12]SIU_ED_JUL23!A:F,2,FALSE),B142="SIU_INS_JUL23",VLOOKUP(C142,[12]SIU_INS_JUL23!A:F,2,FALSE),B142="DER_JUN23",VLOOKUP(C142,[12]DER_JUN23!A:F,2,FALSE),B142="CDHU_AGO23",VLOOKUP(C142,[12]CDHU_AGO23!A:F,2,FALSE),B142="DNIT_SV_JUL23",VLOOKUP(C142,[12]DNIT_SV_JUL23!A:F,2,FALSE),B142="DNIT_MAT_JUL23",VLOOKUP(C142,[12]DNIT_MAT_JUL23!A:F,2,FALSE),B142="SIN_SV_SET23",VLOOKUP(C142,[12]SIN_SV_SET23!G:L,2,FALSE),B142="SIN_INS_SET23",VLOOKUP(C142,[12]SIN_INS_SET23!A:F,2,FALSE),B142="COTAÇÃO",VLOOKUP(C142,[12]COTAÇÃO!$B:$G,3,FALSE))</f>
        <v>Poços de inspeção -  Projeto Civil, material e mão de obra</v>
      </c>
      <c r="M142" s="65" t="str" cm="1">
        <f t="array" ref="M142">_xlfn.IFS(B142="SAB_OSE_SET23",VLOOKUP(C142,[12]SAB_OSE_SET23!A:N,6,FALSE),B142="SAB_EPSA_SET23",VLOOKUP(C142,[12]SAB_EPSA_SET23!A:F,3,FALSE),B142="SAB_INS_SET23",VLOOKUP(C142,[12]SAB_INS_SET23!A:F,3,FALSE),B142="SIU_INF_JUL23",VLOOKUP(C142,[12]SIU_INF_JUL23!A:F,3,FALSE),B142="SIU_ED_JUL23",VLOOKUP(C142,[12]SIU_ED_JUL23!A:F,3,FALSE),B142="SIU_INS_JUL23",VLOOKUP(C142,[12]SIU_INS_JUL23!A:F,3,FALSE),B142="DER_JUN23",VLOOKUP(C142,[12]DER_JUN23!A:F,3,FALSE),B142="CDHU_AGO23",VLOOKUP(C142,[12]CDHU_AGO23!A:F,3,FALSE),B142="DNIT_SV_JUL23",VLOOKUP(C142,[12]DNIT_SV_JUL23!A:F,3,FALSE),B142="DNIT_MAT_JUL23",VLOOKUP(C142,[12]DNIT_MAT_JUL23!A:F,3,FALSE),B142="SIN_SV_SET23",VLOOKUP(C142,[12]SIN_SV_SET23!G:L,3,FALSE),B142="SIN_INS_SET23",VLOOKUP(C142,[12]SIN_INS_SET23!A:F,3,FALSE),B142="COTAÇÃO",VLOOKUP(C142,[12]COTAÇÃO!$B:$G,4,FALSE))</f>
        <v>pç</v>
      </c>
      <c r="N142" s="66">
        <f t="shared" ref="N142:N149" si="3457">R142+T142+V142+X142+Z142+AB142+AD142+AF142+AH142+AJ142++AL142+AN142+AP142+AR142+AT142+AV142+AX142+AZ142+BB142+BD142+BF142+BH142+BJ142+BL142</f>
        <v>1</v>
      </c>
      <c r="O142" s="66">
        <f t="shared" ref="O142:O149" si="3458">ROUND(H142*I142,2)</f>
        <v>37834.199999999997</v>
      </c>
      <c r="P142" s="67">
        <f t="shared" si="2879"/>
        <v>0</v>
      </c>
      <c r="Q142" s="68"/>
      <c r="R142" s="61">
        <f>R141*$I142</f>
        <v>1</v>
      </c>
      <c r="S142" s="67"/>
      <c r="T142" s="61">
        <f t="shared" ref="T142" si="3459">T141*$I142</f>
        <v>0</v>
      </c>
      <c r="U142" s="67">
        <f t="shared" ref="U142:U149" si="3460">ROUND(T142*$H142,2)</f>
        <v>0</v>
      </c>
      <c r="V142" s="61">
        <f t="shared" ref="V142" si="3461">V141*$I142</f>
        <v>0</v>
      </c>
      <c r="W142" s="67">
        <f t="shared" ref="W142:W149" si="3462">ROUND(V142*$H142,2)</f>
        <v>0</v>
      </c>
      <c r="X142" s="61">
        <f t="shared" ref="X142" si="3463">X141*$I142</f>
        <v>0</v>
      </c>
      <c r="Y142" s="67">
        <f t="shared" ref="Y142:Y149" si="3464">ROUND(X142*$H142,2)</f>
        <v>0</v>
      </c>
      <c r="Z142" s="61">
        <f t="shared" ref="Z142" si="3465">Z141*$I142</f>
        <v>0</v>
      </c>
      <c r="AA142" s="67">
        <f t="shared" ref="AA142:AA149" si="3466">ROUND(Z142*$H142,2)</f>
        <v>0</v>
      </c>
      <c r="AB142" s="61">
        <f t="shared" ref="AB142" si="3467">AB141*$I142</f>
        <v>0</v>
      </c>
      <c r="AC142" s="67">
        <f t="shared" ref="AC142:AC149" si="3468">ROUND(AB142*$H142,2)</f>
        <v>0</v>
      </c>
      <c r="AD142" s="61">
        <f t="shared" ref="AD142" si="3469">AD141*$I142</f>
        <v>0</v>
      </c>
      <c r="AE142" s="67">
        <f t="shared" ref="AE142:AE149" si="3470">ROUND(AD142*$H142,2)</f>
        <v>0</v>
      </c>
      <c r="AF142" s="61">
        <f t="shared" ref="AF142" si="3471">AF141*$I142</f>
        <v>0</v>
      </c>
      <c r="AG142" s="67">
        <f t="shared" ref="AG142:AG149" si="3472">ROUND(AF142*$H142,2)</f>
        <v>0</v>
      </c>
      <c r="AH142" s="61">
        <f t="shared" ref="AH142" si="3473">AH141*$I142</f>
        <v>0</v>
      </c>
      <c r="AI142" s="67">
        <f t="shared" ref="AI142:AI149" si="3474">ROUND(AH142*$H142,2)</f>
        <v>0</v>
      </c>
      <c r="AJ142" s="61">
        <f t="shared" ref="AJ142" si="3475">AJ141*$I142</f>
        <v>0</v>
      </c>
      <c r="AK142" s="67">
        <f t="shared" ref="AK142:AK149" si="3476">ROUND(AJ142*$H142,2)</f>
        <v>0</v>
      </c>
      <c r="AL142" s="61">
        <f t="shared" ref="AL142" si="3477">AL141*$I142</f>
        <v>0</v>
      </c>
      <c r="AM142" s="67">
        <f t="shared" ref="AM142:AM149" si="3478">ROUND(AL142*$H142,2)</f>
        <v>0</v>
      </c>
      <c r="AN142" s="61">
        <f t="shared" ref="AN142" si="3479">AN141*$I142</f>
        <v>0</v>
      </c>
      <c r="AO142" s="67">
        <f t="shared" ref="AO142:AO149" si="3480">ROUND(AN142*$H142,2)</f>
        <v>0</v>
      </c>
      <c r="AP142" s="61">
        <f t="shared" ref="AP142" si="3481">AP141*$I142</f>
        <v>0</v>
      </c>
      <c r="AQ142" s="67">
        <f t="shared" ref="AQ142:AQ149" si="3482">ROUND(AP142*$H142,2)</f>
        <v>0</v>
      </c>
      <c r="AR142" s="61">
        <f t="shared" ref="AR142" si="3483">AR141*$I142</f>
        <v>0</v>
      </c>
      <c r="AS142" s="67">
        <f t="shared" ref="AS142:AS149" si="3484">ROUND(AR142*$H142,2)</f>
        <v>0</v>
      </c>
      <c r="AT142" s="61">
        <f t="shared" ref="AT142" si="3485">AT141*$I142</f>
        <v>0</v>
      </c>
      <c r="AU142" s="67">
        <f t="shared" ref="AU142:AU149" si="3486">ROUND(AT142*$H142,2)</f>
        <v>0</v>
      </c>
      <c r="AV142" s="61">
        <f t="shared" ref="AV142" si="3487">AV141*$I142</f>
        <v>0</v>
      </c>
      <c r="AW142" s="67">
        <f t="shared" ref="AW142:AW149" si="3488">ROUND(AV142*$H142,2)</f>
        <v>0</v>
      </c>
      <c r="AX142" s="61">
        <f t="shared" ref="AX142" si="3489">AX141*$I142</f>
        <v>0</v>
      </c>
      <c r="AY142" s="67">
        <f t="shared" ref="AY142:AY149" si="3490">ROUND(AX142*$H142,2)</f>
        <v>0</v>
      </c>
      <c r="AZ142" s="61">
        <f t="shared" ref="AZ142" si="3491">AZ141*$I142</f>
        <v>0</v>
      </c>
      <c r="BA142" s="67">
        <f t="shared" ref="BA142:BA149" si="3492">ROUND(AZ142*$H142,2)</f>
        <v>0</v>
      </c>
      <c r="BB142" s="61">
        <f t="shared" ref="BB142" si="3493">BB141*$I142</f>
        <v>0</v>
      </c>
      <c r="BC142" s="67">
        <f t="shared" ref="BC142:BC149" si="3494">ROUND(BB142*$H142,2)</f>
        <v>0</v>
      </c>
      <c r="BD142" s="61">
        <f t="shared" ref="BD142" si="3495">BD141*$I142</f>
        <v>0</v>
      </c>
      <c r="BE142" s="67">
        <f t="shared" ref="BE142:BE149" si="3496">ROUND(BD142*$H142,2)</f>
        <v>0</v>
      </c>
      <c r="BF142" s="61">
        <f t="shared" ref="BF142" si="3497">BF141*$I142</f>
        <v>0</v>
      </c>
      <c r="BG142" s="67">
        <f t="shared" ref="BG142:BG149" si="3498">ROUND(BF142*$H142,2)</f>
        <v>0</v>
      </c>
      <c r="BH142" s="61">
        <f t="shared" ref="BH142" si="3499">BH141*$I142</f>
        <v>0</v>
      </c>
      <c r="BI142" s="67">
        <f t="shared" ref="BI142:BI149" si="3500">ROUND(BH142*$H142,2)</f>
        <v>0</v>
      </c>
      <c r="BJ142" s="61">
        <f t="shared" ref="BJ142" si="3501">BJ141*$I142</f>
        <v>0</v>
      </c>
      <c r="BK142" s="67">
        <f t="shared" ref="BK142:BK149" si="3502">ROUND(BJ142*$H142,2)</f>
        <v>0</v>
      </c>
      <c r="BL142" s="61">
        <f t="shared" ref="BL142" si="3503">BL141*$I142</f>
        <v>0</v>
      </c>
      <c r="BM142" s="67">
        <f t="shared" ref="BM142:BM149" si="3504">ROUND(BL142*$H142,2)</f>
        <v>0</v>
      </c>
    </row>
    <row r="143" spans="1:65" s="47" customFormat="1" x14ac:dyDescent="0.25">
      <c r="A143" s="58" t="s">
        <v>26</v>
      </c>
      <c r="B143" s="59" t="s">
        <v>23</v>
      </c>
      <c r="C143" s="59">
        <v>70110075</v>
      </c>
      <c r="D143" s="60" cm="1">
        <f t="array" ref="D143">_xlfn.IFS($B143="SAB_OSE_SET23",$A$440,$B143="SAB_EPSA_SET23",$A$442,$B143="SAB_INS_SET23",$A$444,$B143="SIU_INF_JUL23",$A$446,$B143="SIU_ED_JUL23",$A$447,$B143="DER_JUN23",$A$448,$B143="CDHU_AGO23",$A$449,$B143="SIN_SV_SET23",$A$450,$B143="SIN_INS_SET23",$A$451,$B143="COTAÇÃO",0)</f>
        <v>0.28000000000000003</v>
      </c>
      <c r="E143" s="60" cm="1">
        <f t="array" ref="E143">_xlfn.IFS($B143="SAB_OSE_SET23",$A$441,$B143="SAB_EPSA_SET23",$A$443,$B143="SAB_INS_SET23",$A$445,$B143="SIU_INF_JUL23",0,$B143="SIU_ED_JUL23",0,$B143="DER_JUN23",0,$B143="CDHU_AGO23",0,$B143="SIN_SV_SET23",0,$B143="SIN_INS_SET23",0,$B143="COTAÇÃO",0)</f>
        <v>1.72</v>
      </c>
      <c r="F143" s="60" cm="1">
        <f t="array" ref="F143">_xlfn.IFS($B143="SAB_OSE_SET23",0,$B143="SAB_EPSA_SET23",0,AND($B143="SAB_INS_SET23",$A143="MAT")=TRUE,$A$454,AND($B143="SAB_INS_SET23",$A143&lt;&gt;"MAT")=TRUE,$A$453,AND($B143="SIU_INF_JUL23",$A143="MAT")=TRUE,$A$454,AND($B143="SIU_INF_JUL23",$A143&lt;&gt;"MAT")=TRUE,$A$453,AND($B143="SIU_ED_JUL23",$A143="MAT")=TRUE,$A$454,AND($B143="SIU_ED_JUL23",$A143&lt;&gt;"MAT")=TRUE,$A$453,$B143="DER_JUN23",0,$B143="CDHU_AGO23",0,AND($B143="SIN_SV_SET23",$A143="MAT")=TRUE,$A$454,AND($B143="SIN_SV_SET23",$A143&lt;&gt;"MAT")=TRUE,$A$453,AND($B143="SIN_INS_SET23",$A143="MAT")=TRUE,$A$454,AND($B143="SIN_INS_SET23",$A143&lt;&gt;"MAT")=TRUE,$A$453,AND($B143="COTAÇÃO",$A143="MAT")=TRUE,$A$454,AND($B143="COTAÇÃO",$A143&lt;&gt;"MAT")=TRUE,$A$453)</f>
        <v>0</v>
      </c>
      <c r="G143" s="60" cm="1">
        <f t="array" ref="G143">_xlfn.IFS($B143="SAB_OSE_SET23",0,$B143="SAB_EPSA_SET23",0,AND($B143="SAB_INS_SET23",$A143="MO")=TRUE,$A$455,AND($B143="SAB_INS_SET23",$A143&lt;&gt;"MO")=TRUE,0,AND($B143="SIU_INF_JUL23",$A143="MO")=TRUE,$A$455,AND($B143="SIU_INF_JUL23",$A143&lt;&gt;"MO")=TRUE,0,AND($B143="SIU_ED_JUL23",$A143="MO")=TRUE,$A$455,AND($B143="SIU_ED_JUL23",$A143&lt;&gt;"MO")=TRUE,0,$B143="DER_JUN23",0,$B143="CDHU_AGO23",0,AND($B143="SIN_SV_SET23",$A143="MO")=TRUE,$A$455,AND($B143="SIN_SV_SET23",$A143&lt;&gt;"MO")=TRUE,0,AND($B143="SIN_INS_SET23",$A143="MO")=TRUE,$A$455,AND($B143="SIN_INS_SET23",$A143&lt;&gt;"MO")=TRUE,0,AND($B143="COTAÇÃO",$A143="MO")=TRUE,$A$455,AND($B143="COTAÇÃO",$A143&lt;&gt;"MO")=TRUE,0)</f>
        <v>0</v>
      </c>
      <c r="H143" s="61" cm="1">
        <f t="array" ref="H143">ROUND(_xlfn.IFS(B143="SAB_OSE_SET23",VLOOKUP(C143,[12]SAB_OSE_SET23!A:N,7,FALSE),B143="SAB_EPSA_SET23",VLOOKUP(C143,[12]SAB_EPSA_SET23!A:F,4,FALSE),B143="SAB_INS_SET23",VLOOKUP(C143,[12]SAB_INS_SET23!A:F,4,FALSE),B143="SIU_INF_JUL23",VLOOKUP(C143,[12]SIU_INF_JUL23!A:F,4,FALSE),B143="SIU_ED_JUL23",VLOOKUP(C143,[12]SIU_ED_JUL23!A:F,4,FALSE),B143="SIU_INS_JUL23",VLOOKUP(C143,[12]SIU_INS_JUL23!A:F,4,FALSE),B143="DER_JUN23",VLOOKUP(C143,[12]DER_JUN23!A:F,4,FALSE),B143="CDHU_AGO23",VLOOKUP(C143,[12]CDHU_AGO23!A:F,4,FALSE),B143="DNIT_SV_JUL23",VLOOKUP(C143,[12]DNIT_SV_JUL23!A:F,4,FALSE),B143="DNIT_MAT_JUL23",VLOOKUP(C143,[12]DNIT_MAT_JUL23!A:F,4,FALSE),B143="SIN_SV_SET23",VLOOKUP(C143,[12]SIN_SV_SET23!G:L,5,FALSE),B143="SIN_INS_SET23",VLOOKUP(C143,[12]SIN_INS_SET23!A:F,5,FALSE),B143="COTAÇÃO",VLOOKUP(C143,[12]COTAÇÃO!$B:$G,6,FALSE))*(1+F143)*(1+G143),2)</f>
        <v>758.89</v>
      </c>
      <c r="I143" s="62">
        <v>3</v>
      </c>
      <c r="J143" s="39"/>
      <c r="K143" s="63"/>
      <c r="L143" s="64" t="str" cm="1">
        <f t="array" ref="L143">_xlfn.IFS(B143="SAB_OSE_SET23",VLOOKUP(C143,[12]SAB_OSE_SET23!A:N,5,FALSE),B143="SAB_EPSA_SET23",VLOOKUP(C143,[12]SAB_EPSA_SET23!A:F,2,FALSE),B143="SAB_INS_SET23",VLOOKUP(C143,[12]SAB_INS_SET23!A:F,2,FALSE),B143="SIU_INF_JUL23",VLOOKUP(C143,[12]SIU_INF_JUL23!A:F,2,FALSE),B143="SIU_ED_JUL23",VLOOKUP(C143,[12]SIU_ED_JUL23!A:F,2,FALSE),B143="SIU_INS_JUL23",VLOOKUP(C143,[12]SIU_INS_JUL23!A:F,2,FALSE),B143="DER_JUN23",VLOOKUP(C143,[12]DER_JUN23!A:F,2,FALSE),B143="CDHU_AGO23",VLOOKUP(C143,[12]CDHU_AGO23!A:F,2,FALSE),B143="DNIT_SV_JUL23",VLOOKUP(C143,[12]DNIT_SV_JUL23!A:F,2,FALSE),B143="DNIT_MAT_JUL23",VLOOKUP(C143,[12]DNIT_MAT_JUL23!A:F,2,FALSE),B143="SIN_SV_SET23",VLOOKUP(C143,[12]SIN_SV_SET23!G:L,2,FALSE),B143="SIN_INS_SET23",VLOOKUP(C143,[12]SIN_INS_SET23!A:F,2,FALSE),B143="COTAÇÃO",VLOOKUP(C143,[12]COTAÇÃO!$B:$G,3,FALSE))</f>
        <v>MÓDULO DE ESCADA 3 DEGRAUS - AÇO INOX (DESENHO 0100-400-E124)</v>
      </c>
      <c r="M143" s="65" t="str" cm="1">
        <f t="array" ref="M143">_xlfn.IFS(B143="SAB_OSE_SET23",VLOOKUP(C143,[12]SAB_OSE_SET23!A:N,6,FALSE),B143="SAB_EPSA_SET23",VLOOKUP(C143,[12]SAB_EPSA_SET23!A:F,3,FALSE),B143="SAB_INS_SET23",VLOOKUP(C143,[12]SAB_INS_SET23!A:F,3,FALSE),B143="SIU_INF_JUL23",VLOOKUP(C143,[12]SIU_INF_JUL23!A:F,3,FALSE),B143="SIU_ED_JUL23",VLOOKUP(C143,[12]SIU_ED_JUL23!A:F,3,FALSE),B143="SIU_INS_JUL23",VLOOKUP(C143,[12]SIU_INS_JUL23!A:F,3,FALSE),B143="DER_JUN23",VLOOKUP(C143,[12]DER_JUN23!A:F,3,FALSE),B143="CDHU_AGO23",VLOOKUP(C143,[12]CDHU_AGO23!A:F,3,FALSE),B143="DNIT_SV_JUL23",VLOOKUP(C143,[12]DNIT_SV_JUL23!A:F,3,FALSE),B143="DNIT_MAT_JUL23",VLOOKUP(C143,[12]DNIT_MAT_JUL23!A:F,3,FALSE),B143="SIN_SV_SET23",VLOOKUP(C143,[12]SIN_SV_SET23!G:L,3,FALSE),B143="SIN_INS_SET23",VLOOKUP(C143,[12]SIN_INS_SET23!A:F,3,FALSE),B143="COTAÇÃO",VLOOKUP(C143,[12]COTAÇÃO!$B:$G,4,FALSE))</f>
        <v>un</v>
      </c>
      <c r="N143" s="66">
        <f t="shared" si="3457"/>
        <v>3</v>
      </c>
      <c r="O143" s="66">
        <f t="shared" si="3458"/>
        <v>2276.67</v>
      </c>
      <c r="P143" s="67">
        <f t="shared" si="2879"/>
        <v>2276.67</v>
      </c>
      <c r="Q143" s="68"/>
      <c r="R143" s="61">
        <f>R141*$I143</f>
        <v>3</v>
      </c>
      <c r="S143" s="67">
        <f t="shared" ref="S143:S144" si="3505">ROUND(R143*$H143,2)</f>
        <v>2276.67</v>
      </c>
      <c r="T143" s="61">
        <f>T139*$I143</f>
        <v>0</v>
      </c>
      <c r="U143" s="67">
        <f t="shared" si="3460"/>
        <v>0</v>
      </c>
      <c r="V143" s="61">
        <f>V139*$I143</f>
        <v>0</v>
      </c>
      <c r="W143" s="67">
        <f t="shared" si="3462"/>
        <v>0</v>
      </c>
      <c r="X143" s="61">
        <f>X139*$I143</f>
        <v>0</v>
      </c>
      <c r="Y143" s="67">
        <f t="shared" si="3464"/>
        <v>0</v>
      </c>
      <c r="Z143" s="61">
        <f>Z139*$I143</f>
        <v>0</v>
      </c>
      <c r="AA143" s="67">
        <f t="shared" si="3466"/>
        <v>0</v>
      </c>
      <c r="AB143" s="61">
        <f>AB139*$I143</f>
        <v>0</v>
      </c>
      <c r="AC143" s="67">
        <f t="shared" si="3468"/>
        <v>0</v>
      </c>
      <c r="AD143" s="61">
        <f>AD139*$I143</f>
        <v>0</v>
      </c>
      <c r="AE143" s="67">
        <f t="shared" si="3470"/>
        <v>0</v>
      </c>
      <c r="AF143" s="61">
        <f>AF139*$I143</f>
        <v>0</v>
      </c>
      <c r="AG143" s="67">
        <f t="shared" si="3472"/>
        <v>0</v>
      </c>
      <c r="AH143" s="61">
        <f>AH139*$I143</f>
        <v>0</v>
      </c>
      <c r="AI143" s="67">
        <f t="shared" si="3474"/>
        <v>0</v>
      </c>
      <c r="AJ143" s="61">
        <f>AJ139*$I143</f>
        <v>0</v>
      </c>
      <c r="AK143" s="67">
        <f t="shared" si="3476"/>
        <v>0</v>
      </c>
      <c r="AL143" s="61">
        <f>AL139*$I143</f>
        <v>0</v>
      </c>
      <c r="AM143" s="67">
        <f t="shared" si="3478"/>
        <v>0</v>
      </c>
      <c r="AN143" s="61">
        <f>AN139*$I143</f>
        <v>0</v>
      </c>
      <c r="AO143" s="67">
        <f t="shared" si="3480"/>
        <v>0</v>
      </c>
      <c r="AP143" s="61">
        <f>AP139*$I143</f>
        <v>0</v>
      </c>
      <c r="AQ143" s="67">
        <f t="shared" si="3482"/>
        <v>0</v>
      </c>
      <c r="AR143" s="61">
        <f>AR139*$I143</f>
        <v>0</v>
      </c>
      <c r="AS143" s="67">
        <f t="shared" si="3484"/>
        <v>0</v>
      </c>
      <c r="AT143" s="61">
        <f>AT139*$I143</f>
        <v>0</v>
      </c>
      <c r="AU143" s="67">
        <f t="shared" si="3486"/>
        <v>0</v>
      </c>
      <c r="AV143" s="61">
        <f>AV139*$I143</f>
        <v>0</v>
      </c>
      <c r="AW143" s="67">
        <f t="shared" si="3488"/>
        <v>0</v>
      </c>
      <c r="AX143" s="61">
        <f>AX139*$I143</f>
        <v>0</v>
      </c>
      <c r="AY143" s="67">
        <f t="shared" si="3490"/>
        <v>0</v>
      </c>
      <c r="AZ143" s="61">
        <f>AZ139*$I143</f>
        <v>0</v>
      </c>
      <c r="BA143" s="67">
        <f t="shared" si="3492"/>
        <v>0</v>
      </c>
      <c r="BB143" s="61">
        <f>BB139*$I143</f>
        <v>0</v>
      </c>
      <c r="BC143" s="67">
        <f t="shared" si="3494"/>
        <v>0</v>
      </c>
      <c r="BD143" s="61">
        <f>BD139*$I143</f>
        <v>0</v>
      </c>
      <c r="BE143" s="67">
        <f t="shared" si="3496"/>
        <v>0</v>
      </c>
      <c r="BF143" s="61">
        <f>BF139*$I143</f>
        <v>0</v>
      </c>
      <c r="BG143" s="67">
        <f t="shared" si="3498"/>
        <v>0</v>
      </c>
      <c r="BH143" s="61">
        <f>BH139*$I143</f>
        <v>0</v>
      </c>
      <c r="BI143" s="67">
        <f t="shared" si="3500"/>
        <v>0</v>
      </c>
      <c r="BJ143" s="61">
        <f>BJ139*$I143</f>
        <v>0</v>
      </c>
      <c r="BK143" s="67">
        <f t="shared" si="3502"/>
        <v>0</v>
      </c>
      <c r="BL143" s="61">
        <f>BL139*$I143</f>
        <v>0</v>
      </c>
      <c r="BM143" s="67">
        <f t="shared" si="3504"/>
        <v>0</v>
      </c>
    </row>
    <row r="144" spans="1:65" s="47" customFormat="1" x14ac:dyDescent="0.25">
      <c r="A144" s="58" t="s">
        <v>26</v>
      </c>
      <c r="B144" s="59" t="s">
        <v>23</v>
      </c>
      <c r="C144" s="59">
        <v>70110094</v>
      </c>
      <c r="D144" s="60" cm="1">
        <f t="array" ref="D144">_xlfn.IFS($B144="SAB_OSE_SET23",$A$440,$B144="SAB_EPSA_SET23",$A$442,$B144="SAB_INS_SET23",$A$444,$B144="SIU_INF_JUL23",$A$446,$B144="SIU_ED_JUL23",$A$447,$B144="DER_JUN23",$A$448,$B144="CDHU_AGO23",$A$449,$B144="SIN_SV_SET23",$A$450,$B144="SIN_INS_SET23",$A$451,$B144="COTAÇÃO",0)</f>
        <v>0.28000000000000003</v>
      </c>
      <c r="E144" s="60" cm="1">
        <f t="array" ref="E144">_xlfn.IFS($B144="SAB_OSE_SET23",$A$441,$B144="SAB_EPSA_SET23",$A$443,$B144="SAB_INS_SET23",$A$445,$B144="SIU_INF_JUL23",0,$B144="SIU_ED_JUL23",0,$B144="DER_JUN23",0,$B144="CDHU_AGO23",0,$B144="SIN_SV_SET23",0,$B144="SIN_INS_SET23",0,$B144="COTAÇÃO",0)</f>
        <v>1.72</v>
      </c>
      <c r="F144" s="60" cm="1">
        <f t="array" ref="F144">_xlfn.IFS($B144="SAB_OSE_SET23",0,$B144="SAB_EPSA_SET23",0,AND($B144="SAB_INS_SET23",$A144="MAT")=TRUE,$A$454,AND($B144="SAB_INS_SET23",$A144&lt;&gt;"MAT")=TRUE,$A$453,AND($B144="SIU_INF_JUL23",$A144="MAT")=TRUE,$A$454,AND($B144="SIU_INF_JUL23",$A144&lt;&gt;"MAT")=TRUE,$A$453,AND($B144="SIU_ED_JUL23",$A144="MAT")=TRUE,$A$454,AND($B144="SIU_ED_JUL23",$A144&lt;&gt;"MAT")=TRUE,$A$453,$B144="DER_JUN23",0,$B144="CDHU_AGO23",0,AND($B144="SIN_SV_SET23",$A144="MAT")=TRUE,$A$454,AND($B144="SIN_SV_SET23",$A144&lt;&gt;"MAT")=TRUE,$A$453,AND($B144="SIN_INS_SET23",$A144="MAT")=TRUE,$A$454,AND($B144="SIN_INS_SET23",$A144&lt;&gt;"MAT")=TRUE,$A$453,AND($B144="COTAÇÃO",$A144="MAT")=TRUE,$A$454,AND($B144="COTAÇÃO",$A144&lt;&gt;"MAT")=TRUE,$A$453)</f>
        <v>0</v>
      </c>
      <c r="G144" s="60" cm="1">
        <f t="array" ref="G144">_xlfn.IFS($B144="SAB_OSE_SET23",0,$B144="SAB_EPSA_SET23",0,AND($B144="SAB_INS_SET23",$A144="MO")=TRUE,$A$455,AND($B144="SAB_INS_SET23",$A144&lt;&gt;"MO")=TRUE,0,AND($B144="SIU_INF_JUL23",$A144="MO")=TRUE,$A$455,AND($B144="SIU_INF_JUL23",$A144&lt;&gt;"MO")=TRUE,0,AND($B144="SIU_ED_JUL23",$A144="MO")=TRUE,$A$455,AND($B144="SIU_ED_JUL23",$A144&lt;&gt;"MO")=TRUE,0,$B144="DER_JUN23",0,$B144="CDHU_AGO23",0,AND($B144="SIN_SV_SET23",$A144="MO")=TRUE,$A$455,AND($B144="SIN_SV_SET23",$A144&lt;&gt;"MO")=TRUE,0,AND($B144="SIN_INS_SET23",$A144="MO")=TRUE,$A$455,AND($B144="SIN_INS_SET23",$A144&lt;&gt;"MO")=TRUE,0,AND($B144="COTAÇÃO",$A144="MO")=TRUE,$A$455,AND($B144="COTAÇÃO",$A144&lt;&gt;"MO")=TRUE,0)</f>
        <v>0</v>
      </c>
      <c r="H144" s="61" cm="1">
        <f t="array" ref="H144">ROUND(_xlfn.IFS(B144="SAB_OSE_SET23",VLOOKUP(C144,[12]SAB_OSE_SET23!A:N,7,FALSE),B144="SAB_EPSA_SET23",VLOOKUP(C144,[12]SAB_EPSA_SET23!A:F,4,FALSE),B144="SAB_INS_SET23",VLOOKUP(C144,[12]SAB_INS_SET23!A:F,4,FALSE),B144="SIU_INF_JUL23",VLOOKUP(C144,[12]SIU_INF_JUL23!A:F,4,FALSE),B144="SIU_ED_JUL23",VLOOKUP(C144,[12]SIU_ED_JUL23!A:F,4,FALSE),B144="SIU_INS_JUL23",VLOOKUP(C144,[12]SIU_INS_JUL23!A:F,4,FALSE),B144="DER_JUN23",VLOOKUP(C144,[12]DER_JUN23!A:F,4,FALSE),B144="CDHU_AGO23",VLOOKUP(C144,[12]CDHU_AGO23!A:F,4,FALSE),B144="DNIT_SV_JUL23",VLOOKUP(C144,[12]DNIT_SV_JUL23!A:F,4,FALSE),B144="DNIT_MAT_JUL23",VLOOKUP(C144,[12]DNIT_MAT_JUL23!A:F,4,FALSE),B144="SIN_SV_SET23",VLOOKUP(C144,[12]SIN_SV_SET23!G:L,5,FALSE),B144="SIN_INS_SET23",VLOOKUP(C144,[12]SIN_INS_SET23!A:F,5,FALSE),B144="COTAÇÃO",VLOOKUP(C144,[12]COTAÇÃO!$B:$G,6,FALSE))*(1+F144)*(1+G144),2)</f>
        <v>2319.0300000000002</v>
      </c>
      <c r="I144" s="62">
        <f>ROUND(PI()*1.2^2/4,2)</f>
        <v>1.1299999999999999</v>
      </c>
      <c r="J144" s="39"/>
      <c r="K144" s="63"/>
      <c r="L144" s="64" t="str" cm="1">
        <f t="array" ref="L144">_xlfn.IFS(B144="SAB_OSE_SET23",VLOOKUP(C144,[12]SAB_OSE_SET23!A:N,5,FALSE),B144="SAB_EPSA_SET23",VLOOKUP(C144,[12]SAB_EPSA_SET23!A:F,2,FALSE),B144="SAB_INS_SET23",VLOOKUP(C144,[12]SAB_INS_SET23!A:F,2,FALSE),B144="SIU_INF_JUL23",VLOOKUP(C144,[12]SIU_INF_JUL23!A:F,2,FALSE),B144="SIU_ED_JUL23",VLOOKUP(C144,[12]SIU_ED_JUL23!A:F,2,FALSE),B144="SIU_INS_JUL23",VLOOKUP(C144,[12]SIU_INS_JUL23!A:F,2,FALSE),B144="DER_JUN23",VLOOKUP(C144,[12]DER_JUN23!A:F,2,FALSE),B144="CDHU_AGO23",VLOOKUP(C144,[12]CDHU_AGO23!A:F,2,FALSE),B144="DNIT_SV_JUL23",VLOOKUP(C144,[12]DNIT_SV_JUL23!A:F,2,FALSE),B144="DNIT_MAT_JUL23",VLOOKUP(C144,[12]DNIT_MAT_JUL23!A:F,2,FALSE),B144="SIN_SV_SET23",VLOOKUP(C144,[12]SIN_SV_SET23!G:L,2,FALSE),B144="SIN_INS_SET23",VLOOKUP(C144,[12]SIN_INS_SET23!A:F,2,FALSE),B144="COTAÇÃO",VLOOKUP(C144,[12]COTAÇÃO!$B:$G,3,FALSE))</f>
        <v>TAMPA EM CHAPA DE AÇO E = 1/2"</v>
      </c>
      <c r="M144" s="65" t="str" cm="1">
        <f t="array" ref="M144">_xlfn.IFS(B144="SAB_OSE_SET23",VLOOKUP(C144,[12]SAB_OSE_SET23!A:N,6,FALSE),B144="SAB_EPSA_SET23",VLOOKUP(C144,[12]SAB_EPSA_SET23!A:F,3,FALSE),B144="SAB_INS_SET23",VLOOKUP(C144,[12]SAB_INS_SET23!A:F,3,FALSE),B144="SIU_INF_JUL23",VLOOKUP(C144,[12]SIU_INF_JUL23!A:F,3,FALSE),B144="SIU_ED_JUL23",VLOOKUP(C144,[12]SIU_ED_JUL23!A:F,3,FALSE),B144="SIU_INS_JUL23",VLOOKUP(C144,[12]SIU_INS_JUL23!A:F,3,FALSE),B144="DER_JUN23",VLOOKUP(C144,[12]DER_JUN23!A:F,3,FALSE),B144="CDHU_AGO23",VLOOKUP(C144,[12]CDHU_AGO23!A:F,3,FALSE),B144="DNIT_SV_JUL23",VLOOKUP(C144,[12]DNIT_SV_JUL23!A:F,3,FALSE),B144="DNIT_MAT_JUL23",VLOOKUP(C144,[12]DNIT_MAT_JUL23!A:F,3,FALSE),B144="SIN_SV_SET23",VLOOKUP(C144,[12]SIN_SV_SET23!G:L,3,FALSE),B144="SIN_INS_SET23",VLOOKUP(C144,[12]SIN_INS_SET23!A:F,3,FALSE),B144="COTAÇÃO",VLOOKUP(C144,[12]COTAÇÃO!$B:$G,4,FALSE))</f>
        <v>M2</v>
      </c>
      <c r="N144" s="66">
        <f t="shared" si="3457"/>
        <v>1.1299999999999999</v>
      </c>
      <c r="O144" s="66">
        <f t="shared" si="3458"/>
        <v>2620.5</v>
      </c>
      <c r="P144" s="67">
        <f t="shared" si="2879"/>
        <v>2620.5</v>
      </c>
      <c r="Q144" s="68"/>
      <c r="R144" s="61">
        <f>R141*$I144</f>
        <v>1.1299999999999999</v>
      </c>
      <c r="S144" s="67">
        <f t="shared" si="3505"/>
        <v>2620.5</v>
      </c>
      <c r="T144" s="61">
        <f>T140*$I144</f>
        <v>0</v>
      </c>
      <c r="U144" s="67">
        <f t="shared" si="3460"/>
        <v>0</v>
      </c>
      <c r="V144" s="61">
        <f>V140*$I144</f>
        <v>0</v>
      </c>
      <c r="W144" s="67">
        <f t="shared" si="3462"/>
        <v>0</v>
      </c>
      <c r="X144" s="61">
        <f>X140*$I144</f>
        <v>0</v>
      </c>
      <c r="Y144" s="67">
        <f t="shared" si="3464"/>
        <v>0</v>
      </c>
      <c r="Z144" s="61">
        <f>Z140*$I144</f>
        <v>0</v>
      </c>
      <c r="AA144" s="67">
        <f t="shared" si="3466"/>
        <v>0</v>
      </c>
      <c r="AB144" s="61">
        <f>AB140*$I144</f>
        <v>0</v>
      </c>
      <c r="AC144" s="67">
        <f t="shared" si="3468"/>
        <v>0</v>
      </c>
      <c r="AD144" s="61">
        <f>AD140*$I144</f>
        <v>0</v>
      </c>
      <c r="AE144" s="67">
        <f t="shared" si="3470"/>
        <v>0</v>
      </c>
      <c r="AF144" s="61">
        <f>AF140*$I144</f>
        <v>0</v>
      </c>
      <c r="AG144" s="67">
        <f t="shared" si="3472"/>
        <v>0</v>
      </c>
      <c r="AH144" s="61">
        <f>AH140*$I144</f>
        <v>0</v>
      </c>
      <c r="AI144" s="67">
        <f t="shared" si="3474"/>
        <v>0</v>
      </c>
      <c r="AJ144" s="61">
        <f>AJ140*$I144</f>
        <v>0</v>
      </c>
      <c r="AK144" s="67">
        <f t="shared" si="3476"/>
        <v>0</v>
      </c>
      <c r="AL144" s="61">
        <f>AL140*$I144</f>
        <v>0</v>
      </c>
      <c r="AM144" s="67">
        <f t="shared" si="3478"/>
        <v>0</v>
      </c>
      <c r="AN144" s="61">
        <f>AN140*$I144</f>
        <v>0</v>
      </c>
      <c r="AO144" s="67">
        <f t="shared" si="3480"/>
        <v>0</v>
      </c>
      <c r="AP144" s="61">
        <f>AP140*$I144</f>
        <v>0</v>
      </c>
      <c r="AQ144" s="67">
        <f t="shared" si="3482"/>
        <v>0</v>
      </c>
      <c r="AR144" s="61">
        <f>AR140*$I144</f>
        <v>0</v>
      </c>
      <c r="AS144" s="67">
        <f t="shared" si="3484"/>
        <v>0</v>
      </c>
      <c r="AT144" s="61">
        <f>AT140*$I144</f>
        <v>0</v>
      </c>
      <c r="AU144" s="67">
        <f t="shared" si="3486"/>
        <v>0</v>
      </c>
      <c r="AV144" s="61">
        <f>AV140*$I144</f>
        <v>0</v>
      </c>
      <c r="AW144" s="67">
        <f t="shared" si="3488"/>
        <v>0</v>
      </c>
      <c r="AX144" s="61">
        <f>AX140*$I144</f>
        <v>0</v>
      </c>
      <c r="AY144" s="67">
        <f t="shared" si="3490"/>
        <v>0</v>
      </c>
      <c r="AZ144" s="61">
        <f>AZ140*$I144</f>
        <v>0</v>
      </c>
      <c r="BA144" s="67">
        <f t="shared" si="3492"/>
        <v>0</v>
      </c>
      <c r="BB144" s="61">
        <f>BB140*$I144</f>
        <v>0</v>
      </c>
      <c r="BC144" s="67">
        <f t="shared" si="3494"/>
        <v>0</v>
      </c>
      <c r="BD144" s="61">
        <f>BD140*$I144</f>
        <v>0</v>
      </c>
      <c r="BE144" s="67">
        <f t="shared" si="3496"/>
        <v>0</v>
      </c>
      <c r="BF144" s="61">
        <f>BF140*$I144</f>
        <v>0</v>
      </c>
      <c r="BG144" s="67">
        <f t="shared" si="3498"/>
        <v>0</v>
      </c>
      <c r="BH144" s="61">
        <f>BH140*$I144</f>
        <v>0</v>
      </c>
      <c r="BI144" s="67">
        <f t="shared" si="3500"/>
        <v>0</v>
      </c>
      <c r="BJ144" s="61">
        <f>BJ140*$I144</f>
        <v>0</v>
      </c>
      <c r="BK144" s="67">
        <f t="shared" si="3502"/>
        <v>0</v>
      </c>
      <c r="BL144" s="61">
        <f>BL140*$I144</f>
        <v>0</v>
      </c>
      <c r="BM144" s="67">
        <f t="shared" si="3504"/>
        <v>0</v>
      </c>
    </row>
    <row r="145" spans="1:65" s="47" customFormat="1" x14ac:dyDescent="0.25">
      <c r="A145" s="58" t="s">
        <v>26</v>
      </c>
      <c r="B145" s="59" t="s">
        <v>28</v>
      </c>
      <c r="C145" s="59" t="s">
        <v>38</v>
      </c>
      <c r="D145" s="60" cm="1">
        <f t="array" ref="D145">_xlfn.IFS($B145="SAB_OSE_SET23",$A$440,$B145="SAB_EPSA_SET23",$A$442,$B145="SAB_INS_SET23",$A$444,$B145="SIU_INF_JUL23",$A$446,$B145="SIU_ED_JUL23",$A$447,$B145="DER_JUN23",$A$448,$B145="CDHU_AGO23",$A$449,$B145="SIN_SV_SET23",$A$450,$B145="SIN_INS_SET23",$A$451,$B145="COTAÇÃO",0)</f>
        <v>0</v>
      </c>
      <c r="E145" s="60" cm="1">
        <f t="array" ref="E145">_xlfn.IFS($B145="SAB_OSE_SET23",$A$441,$B145="SAB_EPSA_SET23",$A$443,$B145="SAB_INS_SET23",$A$445,$B145="SIU_INF_JUL23",0,$B145="SIU_ED_JUL23",0,$B145="DER_JUN23",0,$B145="CDHU_AGO23",0,$B145="SIN_SV_SET23",0,$B145="SIN_INS_SET23",0,$B145="COTAÇÃO",0)</f>
        <v>0</v>
      </c>
      <c r="F145" s="60" cm="1">
        <f t="array" ref="F145">_xlfn.IFS($B145="SAB_OSE_SET23",0,$B145="SAB_EPSA_SET23",0,AND($B145="SAB_INS_SET23",$A145="MAT")=TRUE,$A$454,AND($B145="SAB_INS_SET23",$A145&lt;&gt;"MAT")=TRUE,$A$453,AND($B145="SIU_INF_JUL23",$A145="MAT")=TRUE,$A$454,AND($B145="SIU_INF_JUL23",$A145&lt;&gt;"MAT")=TRUE,$A$453,AND($B145="SIU_ED_JUL23",$A145="MAT")=TRUE,$A$454,AND($B145="SIU_ED_JUL23",$A145&lt;&gt;"MAT")=TRUE,$A$453,$B145="DER_JUN23",0,$B145="CDHU_AGO23",0,AND($B145="SIN_SV_SET23",$A145="MAT")=TRUE,$A$454,AND($B145="SIN_SV_SET23",$A145&lt;&gt;"MAT")=TRUE,$A$453,AND($B145="SIN_INS_SET23",$A145="MAT")=TRUE,$A$454,AND($B145="SIN_INS_SET23",$A145&lt;&gt;"MAT")=TRUE,$A$453,AND($B145="COTAÇÃO",$A145="MAT")=TRUE,$A$454,AND($B145="COTAÇÃO",$A145&lt;&gt;"MAT")=TRUE,$A$453)</f>
        <v>0.28000000000000003</v>
      </c>
      <c r="G145" s="60" cm="1">
        <f t="array" ref="G145">_xlfn.IFS($B145="SAB_OSE_SET23",0,$B145="SAB_EPSA_SET23",0,AND($B145="SAB_INS_SET23",$A145="MO")=TRUE,$A$455,AND($B145="SAB_INS_SET23",$A145&lt;&gt;"MO")=TRUE,0,AND($B145="SIU_INF_JUL23",$A145="MO")=TRUE,$A$455,AND($B145="SIU_INF_JUL23",$A145&lt;&gt;"MO")=TRUE,0,AND($B145="SIU_ED_JUL23",$A145="MO")=TRUE,$A$455,AND($B145="SIU_ED_JUL23",$A145&lt;&gt;"MO")=TRUE,0,$B145="DER_JUN23",0,$B145="CDHU_AGO23",0,AND($B145="SIN_SV_SET23",$A145="MO")=TRUE,$A$455,AND($B145="SIN_SV_SET23",$A145&lt;&gt;"MO")=TRUE,0,AND($B145="SIN_INS_SET23",$A145="MO")=TRUE,$A$455,AND($B145="SIN_INS_SET23",$A145&lt;&gt;"MO")=TRUE,0,AND($B145="COTAÇÃO",$A145="MO")=TRUE,$A$455,AND($B145="COTAÇÃO",$A145&lt;&gt;"MO")=TRUE,0)</f>
        <v>1.72</v>
      </c>
      <c r="H145" s="61" cm="1">
        <f t="array" ref="H145">ROUND(_xlfn.IFS(B145="SAB_OSE_SET23",VLOOKUP(C145,[12]SAB_OSE_SET23!A:N,7,FALSE),B145="SAB_EPSA_SET23",VLOOKUP(C145,[12]SAB_EPSA_SET23!A:F,4,FALSE),B145="SAB_INS_SET23",VLOOKUP(C145,[12]SAB_INS_SET23!A:F,4,FALSE),B145="SIU_INF_JUL23",VLOOKUP(C145,[12]SIU_INF_JUL23!A:F,4,FALSE),B145="SIU_ED_JUL23",VLOOKUP(C145,[12]SIU_ED_JUL23!A:F,4,FALSE),B145="SIU_INS_JUL23",VLOOKUP(C145,[12]SIU_INS_JUL23!A:F,4,FALSE),B145="DER_JUN23",VLOOKUP(C145,[12]DER_JUN23!A:F,4,FALSE),B145="CDHU_AGO23",VLOOKUP(C145,[12]CDHU_AGO23!A:F,4,FALSE),B145="DNIT_SV_JUL23",VLOOKUP(C145,[12]DNIT_SV_JUL23!A:F,4,FALSE),B145="DNIT_MAT_JUL23",VLOOKUP(C145,[12]DNIT_MAT_JUL23!A:F,4,FALSE),B145="SIN_SV_SET23",VLOOKUP(C145,[12]SIN_SV_SET23!G:L,5,FALSE),B145="SIN_INS_SET23",VLOOKUP(C145,[12]SIN_INS_SET23!A:F,5,FALSE),B145="COTAÇÃO",VLOOKUP(C145,[12]COTAÇÃO!$B:$G,6,FALSE))*(1+F145)*(1+G145),2)</f>
        <v>76.209999999999994</v>
      </c>
      <c r="I145" s="62">
        <v>1</v>
      </c>
      <c r="J145" s="39"/>
      <c r="K145" s="63"/>
      <c r="L145" s="64" t="str" cm="1">
        <f t="array" ref="L145">_xlfn.IFS(B145="SAB_OSE_SET23",VLOOKUP(C145,[12]SAB_OSE_SET23!A:N,5,FALSE),B145="SAB_EPSA_SET23",VLOOKUP(C145,[12]SAB_EPSA_SET23!A:F,2,FALSE),B145="SAB_INS_SET23",VLOOKUP(C145,[12]SAB_INS_SET23!A:F,2,FALSE),B145="SIU_INF_JUL23",VLOOKUP(C145,[12]SIU_INF_JUL23!A:F,2,FALSE),B145="SIU_ED_JUL23",VLOOKUP(C145,[12]SIU_ED_JUL23!A:F,2,FALSE),B145="SIU_INS_JUL23",VLOOKUP(C145,[12]SIU_INS_JUL23!A:F,2,FALSE),B145="DER_JUN23",VLOOKUP(C145,[12]DER_JUN23!A:F,2,FALSE),B145="CDHU_AGO23",VLOOKUP(C145,[12]CDHU_AGO23!A:F,2,FALSE),B145="DNIT_SV_JUL23",VLOOKUP(C145,[12]DNIT_SV_JUL23!A:F,2,FALSE),B145="DNIT_MAT_JUL23",VLOOKUP(C145,[12]DNIT_MAT_JUL23!A:F,2,FALSE),B145="SIN_SV_SET23",VLOOKUP(C145,[12]SIN_SV_SET23!G:L,2,FALSE),B145="SIN_INS_SET23",VLOOKUP(C145,[12]SIN_INS_SET23!A:F,2,FALSE),B145="COTAÇÃO",VLOOKUP(C145,[12]COTAÇÃO!$B:$G,3,FALSE))</f>
        <v>TÉCNICO ELETRICISTA</v>
      </c>
      <c r="M145" s="65" t="str" cm="1">
        <f t="array" ref="M145">_xlfn.IFS(B145="SAB_OSE_SET23",VLOOKUP(C145,[12]SAB_OSE_SET23!A:N,6,FALSE),B145="SAB_EPSA_SET23",VLOOKUP(C145,[12]SAB_EPSA_SET23!A:F,3,FALSE),B145="SAB_INS_SET23",VLOOKUP(C145,[12]SAB_INS_SET23!A:F,3,FALSE),B145="SIU_INF_JUL23",VLOOKUP(C145,[12]SIU_INF_JUL23!A:F,3,FALSE),B145="SIU_ED_JUL23",VLOOKUP(C145,[12]SIU_ED_JUL23!A:F,3,FALSE),B145="SIU_INS_JUL23",VLOOKUP(C145,[12]SIU_INS_JUL23!A:F,3,FALSE),B145="DER_JUN23",VLOOKUP(C145,[12]DER_JUN23!A:F,3,FALSE),B145="CDHU_AGO23",VLOOKUP(C145,[12]CDHU_AGO23!A:F,3,FALSE),B145="DNIT_SV_JUL23",VLOOKUP(C145,[12]DNIT_SV_JUL23!A:F,3,FALSE),B145="DNIT_MAT_JUL23",VLOOKUP(C145,[12]DNIT_MAT_JUL23!A:F,3,FALSE),B145="SIN_SV_SET23",VLOOKUP(C145,[12]SIN_SV_SET23!G:L,3,FALSE),B145="SIN_INS_SET23",VLOOKUP(C145,[12]SIN_INS_SET23!A:F,3,FALSE),B145="COTAÇÃO",VLOOKUP(C145,[12]COTAÇÃO!$B:$G,4,FALSE))</f>
        <v>H</v>
      </c>
      <c r="N145" s="66">
        <f t="shared" si="3457"/>
        <v>1</v>
      </c>
      <c r="O145" s="66">
        <f t="shared" si="3458"/>
        <v>76.209999999999994</v>
      </c>
      <c r="P145" s="67">
        <f t="shared" si="2879"/>
        <v>0</v>
      </c>
      <c r="Q145" s="68"/>
      <c r="R145" s="61">
        <f>R141*$I145</f>
        <v>1</v>
      </c>
      <c r="S145" s="67"/>
      <c r="T145" s="61">
        <f t="shared" ref="T145" si="3506">T141*$I145</f>
        <v>0</v>
      </c>
      <c r="U145" s="67">
        <f t="shared" si="3460"/>
        <v>0</v>
      </c>
      <c r="V145" s="61">
        <f t="shared" ref="V145" si="3507">V141*$I145</f>
        <v>0</v>
      </c>
      <c r="W145" s="67">
        <f t="shared" si="3462"/>
        <v>0</v>
      </c>
      <c r="X145" s="61">
        <f t="shared" ref="X145" si="3508">X141*$I145</f>
        <v>0</v>
      </c>
      <c r="Y145" s="67">
        <f t="shared" si="3464"/>
        <v>0</v>
      </c>
      <c r="Z145" s="61">
        <f t="shared" ref="Z145" si="3509">Z141*$I145</f>
        <v>0</v>
      </c>
      <c r="AA145" s="67">
        <f t="shared" si="3466"/>
        <v>0</v>
      </c>
      <c r="AB145" s="61">
        <f t="shared" ref="AB145" si="3510">AB141*$I145</f>
        <v>0</v>
      </c>
      <c r="AC145" s="67">
        <f t="shared" si="3468"/>
        <v>0</v>
      </c>
      <c r="AD145" s="61">
        <f t="shared" ref="AD145" si="3511">AD141*$I145</f>
        <v>0</v>
      </c>
      <c r="AE145" s="67">
        <f t="shared" si="3470"/>
        <v>0</v>
      </c>
      <c r="AF145" s="61">
        <f t="shared" ref="AF145" si="3512">AF141*$I145</f>
        <v>0</v>
      </c>
      <c r="AG145" s="67">
        <f t="shared" si="3472"/>
        <v>0</v>
      </c>
      <c r="AH145" s="61">
        <f t="shared" ref="AH145" si="3513">AH141*$I145</f>
        <v>0</v>
      </c>
      <c r="AI145" s="67">
        <f t="shared" si="3474"/>
        <v>0</v>
      </c>
      <c r="AJ145" s="61">
        <f t="shared" ref="AJ145" si="3514">AJ141*$I145</f>
        <v>0</v>
      </c>
      <c r="AK145" s="67">
        <f t="shared" si="3476"/>
        <v>0</v>
      </c>
      <c r="AL145" s="61">
        <f t="shared" ref="AL145" si="3515">AL141*$I145</f>
        <v>0</v>
      </c>
      <c r="AM145" s="67">
        <f t="shared" si="3478"/>
        <v>0</v>
      </c>
      <c r="AN145" s="61">
        <f t="shared" ref="AN145" si="3516">AN141*$I145</f>
        <v>0</v>
      </c>
      <c r="AO145" s="67">
        <f t="shared" si="3480"/>
        <v>0</v>
      </c>
      <c r="AP145" s="61">
        <f t="shared" ref="AP145" si="3517">AP141*$I145</f>
        <v>0</v>
      </c>
      <c r="AQ145" s="67">
        <f t="shared" si="3482"/>
        <v>0</v>
      </c>
      <c r="AR145" s="61">
        <f t="shared" ref="AR145" si="3518">AR141*$I145</f>
        <v>0</v>
      </c>
      <c r="AS145" s="67">
        <f t="shared" si="3484"/>
        <v>0</v>
      </c>
      <c r="AT145" s="61">
        <f t="shared" ref="AT145" si="3519">AT141*$I145</f>
        <v>0</v>
      </c>
      <c r="AU145" s="67">
        <f t="shared" si="3486"/>
        <v>0</v>
      </c>
      <c r="AV145" s="61">
        <f t="shared" ref="AV145" si="3520">AV141*$I145</f>
        <v>0</v>
      </c>
      <c r="AW145" s="67">
        <f t="shared" si="3488"/>
        <v>0</v>
      </c>
      <c r="AX145" s="61">
        <f t="shared" ref="AX145" si="3521">AX141*$I145</f>
        <v>0</v>
      </c>
      <c r="AY145" s="67">
        <f t="shared" si="3490"/>
        <v>0</v>
      </c>
      <c r="AZ145" s="61">
        <f t="shared" ref="AZ145" si="3522">AZ141*$I145</f>
        <v>0</v>
      </c>
      <c r="BA145" s="67">
        <f t="shared" si="3492"/>
        <v>0</v>
      </c>
      <c r="BB145" s="61">
        <f t="shared" ref="BB145" si="3523">BB141*$I145</f>
        <v>0</v>
      </c>
      <c r="BC145" s="67">
        <f t="shared" si="3494"/>
        <v>0</v>
      </c>
      <c r="BD145" s="61">
        <f t="shared" ref="BD145" si="3524">BD141*$I145</f>
        <v>0</v>
      </c>
      <c r="BE145" s="67">
        <f t="shared" si="3496"/>
        <v>0</v>
      </c>
      <c r="BF145" s="61">
        <f t="shared" ref="BF145" si="3525">BF141*$I145</f>
        <v>0</v>
      </c>
      <c r="BG145" s="67">
        <f t="shared" si="3498"/>
        <v>0</v>
      </c>
      <c r="BH145" s="61">
        <f t="shared" ref="BH145" si="3526">BH141*$I145</f>
        <v>0</v>
      </c>
      <c r="BI145" s="67">
        <f t="shared" si="3500"/>
        <v>0</v>
      </c>
      <c r="BJ145" s="61">
        <f t="shared" ref="BJ145" si="3527">BJ141*$I145</f>
        <v>0</v>
      </c>
      <c r="BK145" s="67">
        <f t="shared" si="3502"/>
        <v>0</v>
      </c>
      <c r="BL145" s="61">
        <f t="shared" ref="BL145" si="3528">BL141*$I145</f>
        <v>0</v>
      </c>
      <c r="BM145" s="67">
        <f t="shared" si="3504"/>
        <v>0</v>
      </c>
    </row>
    <row r="146" spans="1:65" s="47" customFormat="1" x14ac:dyDescent="0.25">
      <c r="A146" s="58" t="s">
        <v>26</v>
      </c>
      <c r="B146" s="59" t="s">
        <v>28</v>
      </c>
      <c r="C146" s="59" t="s">
        <v>54</v>
      </c>
      <c r="D146" s="60" cm="1">
        <f t="array" ref="D146">_xlfn.IFS($B146="SAB_OSE_SET23",$A$440,$B146="SAB_EPSA_SET23",$A$442,$B146="SAB_INS_SET23",$A$444,$B146="SIU_INF_JUL23",$A$446,$B146="SIU_ED_JUL23",$A$447,$B146="DER_JUN23",$A$448,$B146="CDHU_AGO23",$A$449,$B146="SIN_SV_SET23",$A$450,$B146="SIN_INS_SET23",$A$451,$B146="COTAÇÃO",0)</f>
        <v>0</v>
      </c>
      <c r="E146" s="60" cm="1">
        <f t="array" ref="E146">_xlfn.IFS($B146="SAB_OSE_SET23",$A$441,$B146="SAB_EPSA_SET23",$A$443,$B146="SAB_INS_SET23",$A$445,$B146="SIU_INF_JUL23",0,$B146="SIU_ED_JUL23",0,$B146="DER_JUN23",0,$B146="CDHU_AGO23",0,$B146="SIN_SV_SET23",0,$B146="SIN_INS_SET23",0,$B146="COTAÇÃO",0)</f>
        <v>0</v>
      </c>
      <c r="F146" s="60" cm="1">
        <f t="array" ref="F146">_xlfn.IFS($B146="SAB_OSE_SET23",0,$B146="SAB_EPSA_SET23",0,AND($B146="SAB_INS_SET23",$A146="MAT")=TRUE,$A$454,AND($B146="SAB_INS_SET23",$A146&lt;&gt;"MAT")=TRUE,$A$453,AND($B146="SIU_INF_JUL23",$A146="MAT")=TRUE,$A$454,AND($B146="SIU_INF_JUL23",$A146&lt;&gt;"MAT")=TRUE,$A$453,AND($B146="SIU_ED_JUL23",$A146="MAT")=TRUE,$A$454,AND($B146="SIU_ED_JUL23",$A146&lt;&gt;"MAT")=TRUE,$A$453,$B146="DER_JUN23",0,$B146="CDHU_AGO23",0,AND($B146="SIN_SV_SET23",$A146="MAT")=TRUE,$A$454,AND($B146="SIN_SV_SET23",$A146&lt;&gt;"MAT")=TRUE,$A$453,AND($B146="SIN_INS_SET23",$A146="MAT")=TRUE,$A$454,AND($B146="SIN_INS_SET23",$A146&lt;&gt;"MAT")=TRUE,$A$453,AND($B146="COTAÇÃO",$A146="MAT")=TRUE,$A$454,AND($B146="COTAÇÃO",$A146&lt;&gt;"MAT")=TRUE,$A$453)</f>
        <v>0.28000000000000003</v>
      </c>
      <c r="G146" s="60" cm="1">
        <f t="array" ref="G146">_xlfn.IFS($B146="SAB_OSE_SET23",0,$B146="SAB_EPSA_SET23",0,AND($B146="SAB_INS_SET23",$A146="MO")=TRUE,$A$455,AND($B146="SAB_INS_SET23",$A146&lt;&gt;"MO")=TRUE,0,AND($B146="SIU_INF_JUL23",$A146="MO")=TRUE,$A$455,AND($B146="SIU_INF_JUL23",$A146&lt;&gt;"MO")=TRUE,0,AND($B146="SIU_ED_JUL23",$A146="MO")=TRUE,$A$455,AND($B146="SIU_ED_JUL23",$A146&lt;&gt;"MO")=TRUE,0,$B146="DER_JUN23",0,$B146="CDHU_AGO23",0,AND($B146="SIN_SV_SET23",$A146="MO")=TRUE,$A$455,AND($B146="SIN_SV_SET23",$A146&lt;&gt;"MO")=TRUE,0,AND($B146="SIN_INS_SET23",$A146="MO")=TRUE,$A$455,AND($B146="SIN_INS_SET23",$A146&lt;&gt;"MO")=TRUE,0,AND($B146="COTAÇÃO",$A146="MO")=TRUE,$A$455,AND($B146="COTAÇÃO",$A146&lt;&gt;"MO")=TRUE,0)</f>
        <v>1.72</v>
      </c>
      <c r="H146" s="61" cm="1">
        <f t="array" ref="H146">ROUND(_xlfn.IFS(B146="SAB_OSE_SET23",VLOOKUP(C146,[12]SAB_OSE_SET23!A:N,7,FALSE),B146="SAB_EPSA_SET23",VLOOKUP(C146,[12]SAB_EPSA_SET23!A:F,4,FALSE),B146="SAB_INS_SET23",VLOOKUP(C146,[12]SAB_INS_SET23!A:F,4,FALSE),B146="SIU_INF_JUL23",VLOOKUP(C146,[12]SIU_INF_JUL23!A:F,4,FALSE),B146="SIU_ED_JUL23",VLOOKUP(C146,[12]SIU_ED_JUL23!A:F,4,FALSE),B146="SIU_INS_JUL23",VLOOKUP(C146,[12]SIU_INS_JUL23!A:F,4,FALSE),B146="DER_JUN23",VLOOKUP(C146,[12]DER_JUN23!A:F,4,FALSE),B146="CDHU_AGO23",VLOOKUP(C146,[12]CDHU_AGO23!A:F,4,FALSE),B146="DNIT_SV_JUL23",VLOOKUP(C146,[12]DNIT_SV_JUL23!A:F,4,FALSE),B146="DNIT_MAT_JUL23",VLOOKUP(C146,[12]DNIT_MAT_JUL23!A:F,4,FALSE),B146="SIN_SV_SET23",VLOOKUP(C146,[12]SIN_SV_SET23!G:L,5,FALSE),B146="SIN_INS_SET23",VLOOKUP(C146,[12]SIN_INS_SET23!A:F,5,FALSE),B146="COTAÇÃO",VLOOKUP(C146,[12]COTAÇÃO!$B:$G,6,FALSE))*(1+F146)*(1+G146),2)</f>
        <v>37.15</v>
      </c>
      <c r="I146" s="62">
        <v>2</v>
      </c>
      <c r="J146" s="39"/>
      <c r="K146" s="63"/>
      <c r="L146" s="64" t="str" cm="1">
        <f t="array" ref="L146">_xlfn.IFS(B146="SAB_OSE_SET23",VLOOKUP(C146,[12]SAB_OSE_SET23!A:N,5,FALSE),B146="SAB_EPSA_SET23",VLOOKUP(C146,[12]SAB_EPSA_SET23!A:F,2,FALSE),B146="SAB_INS_SET23",VLOOKUP(C146,[12]SAB_INS_SET23!A:F,2,FALSE),B146="SIU_INF_JUL23",VLOOKUP(C146,[12]SIU_INF_JUL23!A:F,2,FALSE),B146="SIU_ED_JUL23",VLOOKUP(C146,[12]SIU_ED_JUL23!A:F,2,FALSE),B146="SIU_INS_JUL23",VLOOKUP(C146,[12]SIU_INS_JUL23!A:F,2,FALSE),B146="DER_JUN23",VLOOKUP(C146,[12]DER_JUN23!A:F,2,FALSE),B146="CDHU_AGO23",VLOOKUP(C146,[12]CDHU_AGO23!A:F,2,FALSE),B146="DNIT_SV_JUL23",VLOOKUP(C146,[12]DNIT_SV_JUL23!A:F,2,FALSE),B146="DNIT_MAT_JUL23",VLOOKUP(C146,[12]DNIT_MAT_JUL23!A:F,2,FALSE),B146="SIN_SV_SET23",VLOOKUP(C146,[12]SIN_SV_SET23!G:L,2,FALSE),B146="SIN_INS_SET23",VLOOKUP(C146,[12]SIN_INS_SET23!A:F,2,FALSE),B146="COTAÇÃO",VLOOKUP(C146,[12]COTAÇÃO!$B:$G,3,FALSE))</f>
        <v>PEDREIRO</v>
      </c>
      <c r="M146" s="65" t="str" cm="1">
        <f t="array" ref="M146">_xlfn.IFS(B146="SAB_OSE_SET23",VLOOKUP(C146,[12]SAB_OSE_SET23!A:N,6,FALSE),B146="SAB_EPSA_SET23",VLOOKUP(C146,[12]SAB_EPSA_SET23!A:F,3,FALSE),B146="SAB_INS_SET23",VLOOKUP(C146,[12]SAB_INS_SET23!A:F,3,FALSE),B146="SIU_INF_JUL23",VLOOKUP(C146,[12]SIU_INF_JUL23!A:F,3,FALSE),B146="SIU_ED_JUL23",VLOOKUP(C146,[12]SIU_ED_JUL23!A:F,3,FALSE),B146="SIU_INS_JUL23",VLOOKUP(C146,[12]SIU_INS_JUL23!A:F,3,FALSE),B146="DER_JUN23",VLOOKUP(C146,[12]DER_JUN23!A:F,3,FALSE),B146="CDHU_AGO23",VLOOKUP(C146,[12]CDHU_AGO23!A:F,3,FALSE),B146="DNIT_SV_JUL23",VLOOKUP(C146,[12]DNIT_SV_JUL23!A:F,3,FALSE),B146="DNIT_MAT_JUL23",VLOOKUP(C146,[12]DNIT_MAT_JUL23!A:F,3,FALSE),B146="SIN_SV_SET23",VLOOKUP(C146,[12]SIN_SV_SET23!G:L,3,FALSE),B146="SIN_INS_SET23",VLOOKUP(C146,[12]SIN_INS_SET23!A:F,3,FALSE),B146="COTAÇÃO",VLOOKUP(C146,[12]COTAÇÃO!$B:$G,4,FALSE))</f>
        <v>H</v>
      </c>
      <c r="N146" s="66">
        <f t="shared" si="3457"/>
        <v>2</v>
      </c>
      <c r="O146" s="66">
        <f t="shared" si="3458"/>
        <v>74.3</v>
      </c>
      <c r="P146" s="67">
        <f t="shared" si="2879"/>
        <v>0</v>
      </c>
      <c r="Q146" s="68"/>
      <c r="R146" s="61">
        <f>R141*$I146</f>
        <v>2</v>
      </c>
      <c r="S146" s="67"/>
      <c r="T146" s="61">
        <f t="shared" ref="T146" si="3529">T141*$I146</f>
        <v>0</v>
      </c>
      <c r="U146" s="67">
        <f t="shared" si="3460"/>
        <v>0</v>
      </c>
      <c r="V146" s="61">
        <f t="shared" ref="V146" si="3530">V141*$I146</f>
        <v>0</v>
      </c>
      <c r="W146" s="67">
        <f t="shared" si="3462"/>
        <v>0</v>
      </c>
      <c r="X146" s="61">
        <f t="shared" ref="X146" si="3531">X141*$I146</f>
        <v>0</v>
      </c>
      <c r="Y146" s="67">
        <f t="shared" si="3464"/>
        <v>0</v>
      </c>
      <c r="Z146" s="61">
        <f t="shared" ref="Z146" si="3532">Z141*$I146</f>
        <v>0</v>
      </c>
      <c r="AA146" s="67">
        <f t="shared" si="3466"/>
        <v>0</v>
      </c>
      <c r="AB146" s="61">
        <f t="shared" ref="AB146" si="3533">AB141*$I146</f>
        <v>0</v>
      </c>
      <c r="AC146" s="67">
        <f t="shared" si="3468"/>
        <v>0</v>
      </c>
      <c r="AD146" s="61">
        <f t="shared" ref="AD146" si="3534">AD141*$I146</f>
        <v>0</v>
      </c>
      <c r="AE146" s="67">
        <f t="shared" si="3470"/>
        <v>0</v>
      </c>
      <c r="AF146" s="61">
        <f t="shared" ref="AF146" si="3535">AF141*$I146</f>
        <v>0</v>
      </c>
      <c r="AG146" s="67">
        <f t="shared" si="3472"/>
        <v>0</v>
      </c>
      <c r="AH146" s="61">
        <f t="shared" ref="AH146" si="3536">AH141*$I146</f>
        <v>0</v>
      </c>
      <c r="AI146" s="67">
        <f t="shared" si="3474"/>
        <v>0</v>
      </c>
      <c r="AJ146" s="61">
        <f t="shared" ref="AJ146" si="3537">AJ141*$I146</f>
        <v>0</v>
      </c>
      <c r="AK146" s="67">
        <f t="shared" si="3476"/>
        <v>0</v>
      </c>
      <c r="AL146" s="61">
        <f t="shared" ref="AL146" si="3538">AL141*$I146</f>
        <v>0</v>
      </c>
      <c r="AM146" s="67">
        <f t="shared" si="3478"/>
        <v>0</v>
      </c>
      <c r="AN146" s="61">
        <f t="shared" ref="AN146" si="3539">AN141*$I146</f>
        <v>0</v>
      </c>
      <c r="AO146" s="67">
        <f t="shared" si="3480"/>
        <v>0</v>
      </c>
      <c r="AP146" s="61">
        <f t="shared" ref="AP146" si="3540">AP141*$I146</f>
        <v>0</v>
      </c>
      <c r="AQ146" s="67">
        <f t="shared" si="3482"/>
        <v>0</v>
      </c>
      <c r="AR146" s="61">
        <f t="shared" ref="AR146" si="3541">AR141*$I146</f>
        <v>0</v>
      </c>
      <c r="AS146" s="67">
        <f t="shared" si="3484"/>
        <v>0</v>
      </c>
      <c r="AT146" s="61">
        <f t="shared" ref="AT146" si="3542">AT141*$I146</f>
        <v>0</v>
      </c>
      <c r="AU146" s="67">
        <f t="shared" si="3486"/>
        <v>0</v>
      </c>
      <c r="AV146" s="61">
        <f t="shared" ref="AV146" si="3543">AV141*$I146</f>
        <v>0</v>
      </c>
      <c r="AW146" s="67">
        <f t="shared" si="3488"/>
        <v>0</v>
      </c>
      <c r="AX146" s="61">
        <f t="shared" ref="AX146" si="3544">AX141*$I146</f>
        <v>0</v>
      </c>
      <c r="AY146" s="67">
        <f t="shared" si="3490"/>
        <v>0</v>
      </c>
      <c r="AZ146" s="61">
        <f t="shared" ref="AZ146" si="3545">AZ141*$I146</f>
        <v>0</v>
      </c>
      <c r="BA146" s="67">
        <f t="shared" si="3492"/>
        <v>0</v>
      </c>
      <c r="BB146" s="61">
        <f t="shared" ref="BB146" si="3546">BB141*$I146</f>
        <v>0</v>
      </c>
      <c r="BC146" s="67">
        <f t="shared" si="3494"/>
        <v>0</v>
      </c>
      <c r="BD146" s="61">
        <f t="shared" ref="BD146" si="3547">BD141*$I146</f>
        <v>0</v>
      </c>
      <c r="BE146" s="67">
        <f t="shared" si="3496"/>
        <v>0</v>
      </c>
      <c r="BF146" s="61">
        <f t="shared" ref="BF146" si="3548">BF141*$I146</f>
        <v>0</v>
      </c>
      <c r="BG146" s="67">
        <f t="shared" si="3498"/>
        <v>0</v>
      </c>
      <c r="BH146" s="61">
        <f t="shared" ref="BH146" si="3549">BH141*$I146</f>
        <v>0</v>
      </c>
      <c r="BI146" s="67">
        <f t="shared" si="3500"/>
        <v>0</v>
      </c>
      <c r="BJ146" s="61">
        <f t="shared" ref="BJ146" si="3550">BJ141*$I146</f>
        <v>0</v>
      </c>
      <c r="BK146" s="67">
        <f t="shared" si="3502"/>
        <v>0</v>
      </c>
      <c r="BL146" s="61">
        <f t="shared" ref="BL146" si="3551">BL141*$I146</f>
        <v>0</v>
      </c>
      <c r="BM146" s="67">
        <f t="shared" si="3504"/>
        <v>0</v>
      </c>
    </row>
    <row r="147" spans="1:65" s="47" customFormat="1" x14ac:dyDescent="0.25">
      <c r="A147" s="58" t="s">
        <v>26</v>
      </c>
      <c r="B147" s="59" t="s">
        <v>28</v>
      </c>
      <c r="C147" s="59" t="s">
        <v>53</v>
      </c>
      <c r="D147" s="60" cm="1">
        <f t="array" ref="D147">_xlfn.IFS($B147="SAB_OSE_SET23",$A$440,$B147="SAB_EPSA_SET23",$A$442,$B147="SAB_INS_SET23",$A$444,$B147="SIU_INF_JUL23",$A$446,$B147="SIU_ED_JUL23",$A$447,$B147="DER_JUN23",$A$448,$B147="CDHU_AGO23",$A$449,$B147="SIN_SV_SET23",$A$450,$B147="SIN_INS_SET23",$A$451,$B147="COTAÇÃO",0)</f>
        <v>0</v>
      </c>
      <c r="E147" s="60" cm="1">
        <f t="array" ref="E147">_xlfn.IFS($B147="SAB_OSE_SET23",$A$441,$B147="SAB_EPSA_SET23",$A$443,$B147="SAB_INS_SET23",$A$445,$B147="SIU_INF_JUL23",0,$B147="SIU_ED_JUL23",0,$B147="DER_JUN23",0,$B147="CDHU_AGO23",0,$B147="SIN_SV_SET23",0,$B147="SIN_INS_SET23",0,$B147="COTAÇÃO",0)</f>
        <v>0</v>
      </c>
      <c r="F147" s="60" cm="1">
        <f t="array" ref="F147">_xlfn.IFS($B147="SAB_OSE_SET23",0,$B147="SAB_EPSA_SET23",0,AND($B147="SAB_INS_SET23",$A147="MAT")=TRUE,$A$454,AND($B147="SAB_INS_SET23",$A147&lt;&gt;"MAT")=TRUE,$A$453,AND($B147="SIU_INF_JUL23",$A147="MAT")=TRUE,$A$454,AND($B147="SIU_INF_JUL23",$A147&lt;&gt;"MAT")=TRUE,$A$453,AND($B147="SIU_ED_JUL23",$A147="MAT")=TRUE,$A$454,AND($B147="SIU_ED_JUL23",$A147&lt;&gt;"MAT")=TRUE,$A$453,$B147="DER_JUN23",0,$B147="CDHU_AGO23",0,AND($B147="SIN_SV_SET23",$A147="MAT")=TRUE,$A$454,AND($B147="SIN_SV_SET23",$A147&lt;&gt;"MAT")=TRUE,$A$453,AND($B147="SIN_INS_SET23",$A147="MAT")=TRUE,$A$454,AND($B147="SIN_INS_SET23",$A147&lt;&gt;"MAT")=TRUE,$A$453,AND($B147="COTAÇÃO",$A147="MAT")=TRUE,$A$454,AND($B147="COTAÇÃO",$A147&lt;&gt;"MAT")=TRUE,$A$453)</f>
        <v>0.28000000000000003</v>
      </c>
      <c r="G147" s="60" cm="1">
        <f t="array" ref="G147">_xlfn.IFS($B147="SAB_OSE_SET23",0,$B147="SAB_EPSA_SET23",0,AND($B147="SAB_INS_SET23",$A147="MO")=TRUE,$A$455,AND($B147="SAB_INS_SET23",$A147&lt;&gt;"MO")=TRUE,0,AND($B147="SIU_INF_JUL23",$A147="MO")=TRUE,$A$455,AND($B147="SIU_INF_JUL23",$A147&lt;&gt;"MO")=TRUE,0,AND($B147="SIU_ED_JUL23",$A147="MO")=TRUE,$A$455,AND($B147="SIU_ED_JUL23",$A147&lt;&gt;"MO")=TRUE,0,$B147="DER_JUN23",0,$B147="CDHU_AGO23",0,AND($B147="SIN_SV_SET23",$A147="MO")=TRUE,$A$455,AND($B147="SIN_SV_SET23",$A147&lt;&gt;"MO")=TRUE,0,AND($B147="SIN_INS_SET23",$A147="MO")=TRUE,$A$455,AND($B147="SIN_INS_SET23",$A147&lt;&gt;"MO")=TRUE,0,AND($B147="COTAÇÃO",$A147="MO")=TRUE,$A$455,AND($B147="COTAÇÃO",$A147&lt;&gt;"MO")=TRUE,0)</f>
        <v>1.72</v>
      </c>
      <c r="H147" s="61" cm="1">
        <f t="array" ref="H147">ROUND(_xlfn.IFS(B147="SAB_OSE_SET23",VLOOKUP(C147,[12]SAB_OSE_SET23!A:N,7,FALSE),B147="SAB_EPSA_SET23",VLOOKUP(C147,[12]SAB_EPSA_SET23!A:F,4,FALSE),B147="SAB_INS_SET23",VLOOKUP(C147,[12]SAB_INS_SET23!A:F,4,FALSE),B147="SIU_INF_JUL23",VLOOKUP(C147,[12]SIU_INF_JUL23!A:F,4,FALSE),B147="SIU_ED_JUL23",VLOOKUP(C147,[12]SIU_ED_JUL23!A:F,4,FALSE),B147="SIU_INS_JUL23",VLOOKUP(C147,[12]SIU_INS_JUL23!A:F,4,FALSE),B147="DER_JUN23",VLOOKUP(C147,[12]DER_JUN23!A:F,4,FALSE),B147="CDHU_AGO23",VLOOKUP(C147,[12]CDHU_AGO23!A:F,4,FALSE),B147="DNIT_SV_JUL23",VLOOKUP(C147,[12]DNIT_SV_JUL23!A:F,4,FALSE),B147="DNIT_MAT_JUL23",VLOOKUP(C147,[12]DNIT_MAT_JUL23!A:F,4,FALSE),B147="SIN_SV_SET23",VLOOKUP(C147,[12]SIN_SV_SET23!G:L,5,FALSE),B147="SIN_INS_SET23",VLOOKUP(C147,[12]SIN_INS_SET23!A:F,5,FALSE),B147="COTAÇÃO",VLOOKUP(C147,[12]COTAÇÃO!$B:$G,6,FALSE))*(1+F147)*(1+G147),2)</f>
        <v>42.02</v>
      </c>
      <c r="I147" s="62">
        <v>1</v>
      </c>
      <c r="J147" s="39"/>
      <c r="K147" s="63"/>
      <c r="L147" s="64" t="str" cm="1">
        <f t="array" ref="L147">_xlfn.IFS(B147="SAB_OSE_SET23",VLOOKUP(C147,[12]SAB_OSE_SET23!A:N,5,FALSE),B147="SAB_EPSA_SET23",VLOOKUP(C147,[12]SAB_EPSA_SET23!A:F,2,FALSE),B147="SAB_INS_SET23",VLOOKUP(C147,[12]SAB_INS_SET23!A:F,2,FALSE),B147="SIU_INF_JUL23",VLOOKUP(C147,[12]SIU_INF_JUL23!A:F,2,FALSE),B147="SIU_ED_JUL23",VLOOKUP(C147,[12]SIU_ED_JUL23!A:F,2,FALSE),B147="SIU_INS_JUL23",VLOOKUP(C147,[12]SIU_INS_JUL23!A:F,2,FALSE),B147="DER_JUN23",VLOOKUP(C147,[12]DER_JUN23!A:F,2,FALSE),B147="CDHU_AGO23",VLOOKUP(C147,[12]CDHU_AGO23!A:F,2,FALSE),B147="DNIT_SV_JUL23",VLOOKUP(C147,[12]DNIT_SV_JUL23!A:F,2,FALSE),B147="DNIT_MAT_JUL23",VLOOKUP(C147,[12]DNIT_MAT_JUL23!A:F,2,FALSE),B147="SIN_SV_SET23",VLOOKUP(C147,[12]SIN_SV_SET23!G:L,2,FALSE),B147="SIN_INS_SET23",VLOOKUP(C147,[12]SIN_INS_SET23!A:F,2,FALSE),B147="COTAÇÃO",VLOOKUP(C147,[12]COTAÇÃO!$B:$G,3,FALSE))</f>
        <v>MOTORISTA</v>
      </c>
      <c r="M147" s="65" t="str" cm="1">
        <f t="array" ref="M147">_xlfn.IFS(B147="SAB_OSE_SET23",VLOOKUP(C147,[12]SAB_OSE_SET23!A:N,6,FALSE),B147="SAB_EPSA_SET23",VLOOKUP(C147,[12]SAB_EPSA_SET23!A:F,3,FALSE),B147="SAB_INS_SET23",VLOOKUP(C147,[12]SAB_INS_SET23!A:F,3,FALSE),B147="SIU_INF_JUL23",VLOOKUP(C147,[12]SIU_INF_JUL23!A:F,3,FALSE),B147="SIU_ED_JUL23",VLOOKUP(C147,[12]SIU_ED_JUL23!A:F,3,FALSE),B147="SIU_INS_JUL23",VLOOKUP(C147,[12]SIU_INS_JUL23!A:F,3,FALSE),B147="DER_JUN23",VLOOKUP(C147,[12]DER_JUN23!A:F,3,FALSE),B147="CDHU_AGO23",VLOOKUP(C147,[12]CDHU_AGO23!A:F,3,FALSE),B147="DNIT_SV_JUL23",VLOOKUP(C147,[12]DNIT_SV_JUL23!A:F,3,FALSE),B147="DNIT_MAT_JUL23",VLOOKUP(C147,[12]DNIT_MAT_JUL23!A:F,3,FALSE),B147="SIN_SV_SET23",VLOOKUP(C147,[12]SIN_SV_SET23!G:L,3,FALSE),B147="SIN_INS_SET23",VLOOKUP(C147,[12]SIN_INS_SET23!A:F,3,FALSE),B147="COTAÇÃO",VLOOKUP(C147,[12]COTAÇÃO!$B:$G,4,FALSE))</f>
        <v>H</v>
      </c>
      <c r="N147" s="66">
        <f t="shared" si="3457"/>
        <v>1</v>
      </c>
      <c r="O147" s="66">
        <f t="shared" si="3458"/>
        <v>42.02</v>
      </c>
      <c r="P147" s="67">
        <f t="shared" si="2879"/>
        <v>0</v>
      </c>
      <c r="Q147" s="68"/>
      <c r="R147" s="61">
        <f>R141*$I147</f>
        <v>1</v>
      </c>
      <c r="S147" s="67"/>
      <c r="T147" s="61">
        <f t="shared" ref="T147" si="3552">T141*$I147</f>
        <v>0</v>
      </c>
      <c r="U147" s="67">
        <f t="shared" si="3460"/>
        <v>0</v>
      </c>
      <c r="V147" s="61">
        <f t="shared" ref="V147" si="3553">V141*$I147</f>
        <v>0</v>
      </c>
      <c r="W147" s="67">
        <f t="shared" si="3462"/>
        <v>0</v>
      </c>
      <c r="X147" s="61">
        <f t="shared" ref="X147" si="3554">X141*$I147</f>
        <v>0</v>
      </c>
      <c r="Y147" s="67">
        <f t="shared" si="3464"/>
        <v>0</v>
      </c>
      <c r="Z147" s="61">
        <f t="shared" ref="Z147" si="3555">Z141*$I147</f>
        <v>0</v>
      </c>
      <c r="AA147" s="67">
        <f t="shared" si="3466"/>
        <v>0</v>
      </c>
      <c r="AB147" s="61">
        <f t="shared" ref="AB147" si="3556">AB141*$I147</f>
        <v>0</v>
      </c>
      <c r="AC147" s="67">
        <f t="shared" si="3468"/>
        <v>0</v>
      </c>
      <c r="AD147" s="61">
        <f t="shared" ref="AD147" si="3557">AD141*$I147</f>
        <v>0</v>
      </c>
      <c r="AE147" s="67">
        <f t="shared" si="3470"/>
        <v>0</v>
      </c>
      <c r="AF147" s="61">
        <f t="shared" ref="AF147" si="3558">AF141*$I147</f>
        <v>0</v>
      </c>
      <c r="AG147" s="67">
        <f t="shared" si="3472"/>
        <v>0</v>
      </c>
      <c r="AH147" s="61">
        <f t="shared" ref="AH147" si="3559">AH141*$I147</f>
        <v>0</v>
      </c>
      <c r="AI147" s="67">
        <f t="shared" si="3474"/>
        <v>0</v>
      </c>
      <c r="AJ147" s="61">
        <f t="shared" ref="AJ147" si="3560">AJ141*$I147</f>
        <v>0</v>
      </c>
      <c r="AK147" s="67">
        <f t="shared" si="3476"/>
        <v>0</v>
      </c>
      <c r="AL147" s="61">
        <f t="shared" ref="AL147" si="3561">AL141*$I147</f>
        <v>0</v>
      </c>
      <c r="AM147" s="67">
        <f t="shared" si="3478"/>
        <v>0</v>
      </c>
      <c r="AN147" s="61">
        <f t="shared" ref="AN147" si="3562">AN141*$I147</f>
        <v>0</v>
      </c>
      <c r="AO147" s="67">
        <f t="shared" si="3480"/>
        <v>0</v>
      </c>
      <c r="AP147" s="61">
        <f t="shared" ref="AP147" si="3563">AP141*$I147</f>
        <v>0</v>
      </c>
      <c r="AQ147" s="67">
        <f t="shared" si="3482"/>
        <v>0</v>
      </c>
      <c r="AR147" s="61">
        <f t="shared" ref="AR147" si="3564">AR141*$I147</f>
        <v>0</v>
      </c>
      <c r="AS147" s="67">
        <f t="shared" si="3484"/>
        <v>0</v>
      </c>
      <c r="AT147" s="61">
        <f t="shared" ref="AT147" si="3565">AT141*$I147</f>
        <v>0</v>
      </c>
      <c r="AU147" s="67">
        <f t="shared" si="3486"/>
        <v>0</v>
      </c>
      <c r="AV147" s="61">
        <f t="shared" ref="AV147" si="3566">AV141*$I147</f>
        <v>0</v>
      </c>
      <c r="AW147" s="67">
        <f t="shared" si="3488"/>
        <v>0</v>
      </c>
      <c r="AX147" s="61">
        <f t="shared" ref="AX147" si="3567">AX141*$I147</f>
        <v>0</v>
      </c>
      <c r="AY147" s="67">
        <f t="shared" si="3490"/>
        <v>0</v>
      </c>
      <c r="AZ147" s="61">
        <f t="shared" ref="AZ147" si="3568">AZ141*$I147</f>
        <v>0</v>
      </c>
      <c r="BA147" s="67">
        <f t="shared" si="3492"/>
        <v>0</v>
      </c>
      <c r="BB147" s="61">
        <f t="shared" ref="BB147" si="3569">BB141*$I147</f>
        <v>0</v>
      </c>
      <c r="BC147" s="67">
        <f t="shared" si="3494"/>
        <v>0</v>
      </c>
      <c r="BD147" s="61">
        <f t="shared" ref="BD147" si="3570">BD141*$I147</f>
        <v>0</v>
      </c>
      <c r="BE147" s="67">
        <f t="shared" si="3496"/>
        <v>0</v>
      </c>
      <c r="BF147" s="61">
        <f t="shared" ref="BF147" si="3571">BF141*$I147</f>
        <v>0</v>
      </c>
      <c r="BG147" s="67">
        <f t="shared" si="3498"/>
        <v>0</v>
      </c>
      <c r="BH147" s="61">
        <f t="shared" ref="BH147" si="3572">BH141*$I147</f>
        <v>0</v>
      </c>
      <c r="BI147" s="67">
        <f t="shared" si="3500"/>
        <v>0</v>
      </c>
      <c r="BJ147" s="61">
        <f t="shared" ref="BJ147" si="3573">BJ141*$I147</f>
        <v>0</v>
      </c>
      <c r="BK147" s="67">
        <f t="shared" si="3502"/>
        <v>0</v>
      </c>
      <c r="BL147" s="61">
        <f t="shared" ref="BL147" si="3574">BL141*$I147</f>
        <v>0</v>
      </c>
      <c r="BM147" s="67">
        <f t="shared" si="3504"/>
        <v>0</v>
      </c>
    </row>
    <row r="148" spans="1:65" s="47" customFormat="1" ht="30" x14ac:dyDescent="0.25">
      <c r="A148" s="58" t="s">
        <v>30</v>
      </c>
      <c r="B148" s="59" t="s">
        <v>28</v>
      </c>
      <c r="C148" s="59" t="s">
        <v>56</v>
      </c>
      <c r="D148" s="60" cm="1">
        <f t="array" ref="D148">_xlfn.IFS($B148="SAB_OSE_SET23",$A$440,$B148="SAB_EPSA_SET23",$A$442,$B148="SAB_INS_SET23",$A$444,$B148="SIU_INF_JUL23",$A$446,$B148="SIU_ED_JUL23",$A$447,$B148="DER_JUN23",$A$448,$B148="CDHU_AGO23",$A$449,$B148="SIN_SV_SET23",$A$450,$B148="SIN_INS_SET23",$A$451,$B148="COTAÇÃO",0)</f>
        <v>0</v>
      </c>
      <c r="E148" s="60" cm="1">
        <f t="array" ref="E148">_xlfn.IFS($B148="SAB_OSE_SET23",$A$441,$B148="SAB_EPSA_SET23",$A$443,$B148="SAB_INS_SET23",$A$445,$B148="SIU_INF_JUL23",0,$B148="SIU_ED_JUL23",0,$B148="DER_JUN23",0,$B148="CDHU_AGO23",0,$B148="SIN_SV_SET23",0,$B148="SIN_INS_SET23",0,$B148="COTAÇÃO",0)</f>
        <v>0</v>
      </c>
      <c r="F148" s="60" cm="1">
        <f t="array" ref="F148">_xlfn.IFS($B148="SAB_OSE_SET23",0,$B148="SAB_EPSA_SET23",0,AND($B148="SAB_INS_SET23",$A148="MAT")=TRUE,$A$454,AND($B148="SAB_INS_SET23",$A148&lt;&gt;"MAT")=TRUE,$A$453,AND($B148="SIU_INF_JUL23",$A148="MAT")=TRUE,$A$454,AND($B148="SIU_INF_JUL23",$A148&lt;&gt;"MAT")=TRUE,$A$453,AND($B148="SIU_ED_JUL23",$A148="MAT")=TRUE,$A$454,AND($B148="SIU_ED_JUL23",$A148&lt;&gt;"MAT")=TRUE,$A$453,$B148="DER_JUN23",0,$B148="CDHU_AGO23",0,AND($B148="SIN_SV_SET23",$A148="MAT")=TRUE,$A$454,AND($B148="SIN_SV_SET23",$A148&lt;&gt;"MAT")=TRUE,$A$453,AND($B148="SIN_INS_SET23",$A148="MAT")=TRUE,$A$454,AND($B148="SIN_INS_SET23",$A148&lt;&gt;"MAT")=TRUE,$A$453,AND($B148="COTAÇÃO",$A148="MAT")=TRUE,$A$454,AND($B148="COTAÇÃO",$A148&lt;&gt;"MAT")=TRUE,$A$453)</f>
        <v>0.28000000000000003</v>
      </c>
      <c r="G148" s="60" cm="1">
        <f t="array" ref="G148">_xlfn.IFS($B148="SAB_OSE_SET23",0,$B148="SAB_EPSA_SET23",0,AND($B148="SAB_INS_SET23",$A148="MO")=TRUE,$A$455,AND($B148="SAB_INS_SET23",$A148&lt;&gt;"MO")=TRUE,0,AND($B148="SIU_INF_JUL23",$A148="MO")=TRUE,$A$455,AND($B148="SIU_INF_JUL23",$A148&lt;&gt;"MO")=TRUE,0,AND($B148="SIU_ED_JUL23",$A148="MO")=TRUE,$A$455,AND($B148="SIU_ED_JUL23",$A148&lt;&gt;"MO")=TRUE,0,$B148="DER_JUN23",0,$B148="CDHU_AGO23",0,AND($B148="SIN_SV_SET23",$A148="MO")=TRUE,$A$455,AND($B148="SIN_SV_SET23",$A148&lt;&gt;"MO")=TRUE,0,AND($B148="SIN_INS_SET23",$A148="MO")=TRUE,$A$455,AND($B148="SIN_INS_SET23",$A148&lt;&gt;"MO")=TRUE,0,AND($B148="COTAÇÃO",$A148="MO")=TRUE,$A$455,AND($B148="COTAÇÃO",$A148&lt;&gt;"MO")=TRUE,0)</f>
        <v>0</v>
      </c>
      <c r="H148" s="61" cm="1">
        <f t="array" ref="H148">ROUND(_xlfn.IFS(B148="SAB_OSE_SET23",VLOOKUP(C148,[12]SAB_OSE_SET23!A:N,7,FALSE),B148="SAB_EPSA_SET23",VLOOKUP(C148,[12]SAB_EPSA_SET23!A:F,4,FALSE),B148="SAB_INS_SET23",VLOOKUP(C148,[12]SAB_INS_SET23!A:F,4,FALSE),B148="SIU_INF_JUL23",VLOOKUP(C148,[12]SIU_INF_JUL23!A:F,4,FALSE),B148="SIU_ED_JUL23",VLOOKUP(C148,[12]SIU_ED_JUL23!A:F,4,FALSE),B148="SIU_INS_JUL23",VLOOKUP(C148,[12]SIU_INS_JUL23!A:F,4,FALSE),B148="DER_JUN23",VLOOKUP(C148,[12]DER_JUN23!A:F,4,FALSE),B148="CDHU_AGO23",VLOOKUP(C148,[12]CDHU_AGO23!A:F,4,FALSE),B148="DNIT_SV_JUL23",VLOOKUP(C148,[12]DNIT_SV_JUL23!A:F,4,FALSE),B148="DNIT_MAT_JUL23",VLOOKUP(C148,[12]DNIT_MAT_JUL23!A:F,4,FALSE),B148="SIN_SV_SET23",VLOOKUP(C148,[12]SIN_SV_SET23!G:L,5,FALSE),B148="SIN_INS_SET23",VLOOKUP(C148,[12]SIN_INS_SET23!A:F,5,FALSE),B148="COTAÇÃO",VLOOKUP(C148,[12]COTAÇÃO!$B:$G,6,FALSE))*(1+F148)*(1+G148),2)</f>
        <v>310.69</v>
      </c>
      <c r="I148" s="62">
        <v>1</v>
      </c>
      <c r="J148" s="39"/>
      <c r="K148" s="63"/>
      <c r="L148" s="64" t="str" cm="1">
        <f t="array" ref="L148">_xlfn.IFS(B148="SAB_OSE_SET23",VLOOKUP(C148,[12]SAB_OSE_SET23!A:N,5,FALSE),B148="SAB_EPSA_SET23",VLOOKUP(C148,[12]SAB_EPSA_SET23!A:F,2,FALSE),B148="SAB_INS_SET23",VLOOKUP(C148,[12]SAB_INS_SET23!A:F,2,FALSE),B148="SIU_INF_JUL23",VLOOKUP(C148,[12]SIU_INF_JUL23!A:F,2,FALSE),B148="SIU_ED_JUL23",VLOOKUP(C148,[12]SIU_ED_JUL23!A:F,2,FALSE),B148="SIU_INS_JUL23",VLOOKUP(C148,[12]SIU_INS_JUL23!A:F,2,FALSE),B148="DER_JUN23",VLOOKUP(C148,[12]DER_JUN23!A:F,2,FALSE),B148="CDHU_AGO23",VLOOKUP(C148,[12]CDHU_AGO23!A:F,2,FALSE),B148="DNIT_SV_JUL23",VLOOKUP(C148,[12]DNIT_SV_JUL23!A:F,2,FALSE),B148="DNIT_MAT_JUL23",VLOOKUP(C148,[12]DNIT_MAT_JUL23!A:F,2,FALSE),B148="SIN_SV_SET23",VLOOKUP(C148,[12]SIN_SV_SET23!G:L,2,FALSE),B148="SIN_INS_SET23",VLOOKUP(C148,[12]SIN_INS_SET23!A:F,2,FALSE),B148="COTAÇÃO",VLOOKUP(C148,[12]COTAÇÃO!$B:$G,3,FALSE))</f>
        <v>CAMINHÃO - CARROCERIA FIXA ABERTA DE MADEIRA COM CAPACIDADE 9 T *190CV - COM GUINDASTE MUNCK 5 T</v>
      </c>
      <c r="M148" s="65" t="str" cm="1">
        <f t="array" ref="M148">_xlfn.IFS(B148="SAB_OSE_SET23",VLOOKUP(C148,[12]SAB_OSE_SET23!A:N,6,FALSE),B148="SAB_EPSA_SET23",VLOOKUP(C148,[12]SAB_EPSA_SET23!A:F,3,FALSE),B148="SAB_INS_SET23",VLOOKUP(C148,[12]SAB_INS_SET23!A:F,3,FALSE),B148="SIU_INF_JUL23",VLOOKUP(C148,[12]SIU_INF_JUL23!A:F,3,FALSE),B148="SIU_ED_JUL23",VLOOKUP(C148,[12]SIU_ED_JUL23!A:F,3,FALSE),B148="SIU_INS_JUL23",VLOOKUP(C148,[12]SIU_INS_JUL23!A:F,3,FALSE),B148="DER_JUN23",VLOOKUP(C148,[12]DER_JUN23!A:F,3,FALSE),B148="CDHU_AGO23",VLOOKUP(C148,[12]CDHU_AGO23!A:F,3,FALSE),B148="DNIT_SV_JUL23",VLOOKUP(C148,[12]DNIT_SV_JUL23!A:F,3,FALSE),B148="DNIT_MAT_JUL23",VLOOKUP(C148,[12]DNIT_MAT_JUL23!A:F,3,FALSE),B148="SIN_SV_SET23",VLOOKUP(C148,[12]SIN_SV_SET23!G:L,3,FALSE),B148="SIN_INS_SET23",VLOOKUP(C148,[12]SIN_INS_SET23!A:F,3,FALSE),B148="COTAÇÃO",VLOOKUP(C148,[12]COTAÇÃO!$B:$G,4,FALSE))</f>
        <v>H</v>
      </c>
      <c r="N148" s="66">
        <f t="shared" si="3457"/>
        <v>1</v>
      </c>
      <c r="O148" s="66">
        <f t="shared" si="3458"/>
        <v>310.69</v>
      </c>
      <c r="P148" s="67">
        <f t="shared" si="2879"/>
        <v>0</v>
      </c>
      <c r="Q148" s="68"/>
      <c r="R148" s="61">
        <f>R141*$I148</f>
        <v>1</v>
      </c>
      <c r="S148" s="67"/>
      <c r="T148" s="61">
        <f t="shared" ref="T148" si="3575">T141*$I148</f>
        <v>0</v>
      </c>
      <c r="U148" s="67">
        <f t="shared" si="3460"/>
        <v>0</v>
      </c>
      <c r="V148" s="61">
        <f t="shared" ref="V148" si="3576">V141*$I148</f>
        <v>0</v>
      </c>
      <c r="W148" s="67">
        <f t="shared" si="3462"/>
        <v>0</v>
      </c>
      <c r="X148" s="61">
        <f t="shared" ref="X148" si="3577">X141*$I148</f>
        <v>0</v>
      </c>
      <c r="Y148" s="67">
        <f t="shared" si="3464"/>
        <v>0</v>
      </c>
      <c r="Z148" s="61">
        <f t="shared" ref="Z148" si="3578">Z141*$I148</f>
        <v>0</v>
      </c>
      <c r="AA148" s="67">
        <f t="shared" si="3466"/>
        <v>0</v>
      </c>
      <c r="AB148" s="61">
        <f t="shared" ref="AB148" si="3579">AB141*$I148</f>
        <v>0</v>
      </c>
      <c r="AC148" s="67">
        <f t="shared" si="3468"/>
        <v>0</v>
      </c>
      <c r="AD148" s="61">
        <f t="shared" ref="AD148" si="3580">AD141*$I148</f>
        <v>0</v>
      </c>
      <c r="AE148" s="67">
        <f t="shared" si="3470"/>
        <v>0</v>
      </c>
      <c r="AF148" s="61">
        <f t="shared" ref="AF148" si="3581">AF141*$I148</f>
        <v>0</v>
      </c>
      <c r="AG148" s="67">
        <f t="shared" si="3472"/>
        <v>0</v>
      </c>
      <c r="AH148" s="61">
        <f t="shared" ref="AH148" si="3582">AH141*$I148</f>
        <v>0</v>
      </c>
      <c r="AI148" s="67">
        <f t="shared" si="3474"/>
        <v>0</v>
      </c>
      <c r="AJ148" s="61">
        <f t="shared" ref="AJ148" si="3583">AJ141*$I148</f>
        <v>0</v>
      </c>
      <c r="AK148" s="67">
        <f t="shared" si="3476"/>
        <v>0</v>
      </c>
      <c r="AL148" s="61">
        <f t="shared" ref="AL148" si="3584">AL141*$I148</f>
        <v>0</v>
      </c>
      <c r="AM148" s="67">
        <f t="shared" si="3478"/>
        <v>0</v>
      </c>
      <c r="AN148" s="61">
        <f t="shared" ref="AN148" si="3585">AN141*$I148</f>
        <v>0</v>
      </c>
      <c r="AO148" s="67">
        <f t="shared" si="3480"/>
        <v>0</v>
      </c>
      <c r="AP148" s="61">
        <f t="shared" ref="AP148" si="3586">AP141*$I148</f>
        <v>0</v>
      </c>
      <c r="AQ148" s="67">
        <f t="shared" si="3482"/>
        <v>0</v>
      </c>
      <c r="AR148" s="61">
        <f t="shared" ref="AR148" si="3587">AR141*$I148</f>
        <v>0</v>
      </c>
      <c r="AS148" s="67">
        <f t="shared" si="3484"/>
        <v>0</v>
      </c>
      <c r="AT148" s="61">
        <f t="shared" ref="AT148" si="3588">AT141*$I148</f>
        <v>0</v>
      </c>
      <c r="AU148" s="67">
        <f t="shared" si="3486"/>
        <v>0</v>
      </c>
      <c r="AV148" s="61">
        <f t="shared" ref="AV148" si="3589">AV141*$I148</f>
        <v>0</v>
      </c>
      <c r="AW148" s="67">
        <f t="shared" si="3488"/>
        <v>0</v>
      </c>
      <c r="AX148" s="61">
        <f t="shared" ref="AX148" si="3590">AX141*$I148</f>
        <v>0</v>
      </c>
      <c r="AY148" s="67">
        <f t="shared" si="3490"/>
        <v>0</v>
      </c>
      <c r="AZ148" s="61">
        <f t="shared" ref="AZ148" si="3591">AZ141*$I148</f>
        <v>0</v>
      </c>
      <c r="BA148" s="67">
        <f t="shared" si="3492"/>
        <v>0</v>
      </c>
      <c r="BB148" s="61">
        <f t="shared" ref="BB148" si="3592">BB141*$I148</f>
        <v>0</v>
      </c>
      <c r="BC148" s="67">
        <f t="shared" si="3494"/>
        <v>0</v>
      </c>
      <c r="BD148" s="61">
        <f t="shared" ref="BD148" si="3593">BD141*$I148</f>
        <v>0</v>
      </c>
      <c r="BE148" s="67">
        <f t="shared" si="3496"/>
        <v>0</v>
      </c>
      <c r="BF148" s="61">
        <f t="shared" ref="BF148" si="3594">BF141*$I148</f>
        <v>0</v>
      </c>
      <c r="BG148" s="67">
        <f t="shared" si="3498"/>
        <v>0</v>
      </c>
      <c r="BH148" s="61">
        <f t="shared" ref="BH148" si="3595">BH141*$I148</f>
        <v>0</v>
      </c>
      <c r="BI148" s="67">
        <f t="shared" si="3500"/>
        <v>0</v>
      </c>
      <c r="BJ148" s="61">
        <f t="shared" ref="BJ148" si="3596">BJ141*$I148</f>
        <v>0</v>
      </c>
      <c r="BK148" s="67">
        <f t="shared" si="3502"/>
        <v>0</v>
      </c>
      <c r="BL148" s="61">
        <f t="shared" ref="BL148" si="3597">BL141*$I148</f>
        <v>0</v>
      </c>
      <c r="BM148" s="67">
        <f t="shared" si="3504"/>
        <v>0</v>
      </c>
    </row>
    <row r="149" spans="1:65" s="47" customFormat="1" ht="30" x14ac:dyDescent="0.25">
      <c r="A149" s="58" t="s">
        <v>30</v>
      </c>
      <c r="B149" s="59" t="s">
        <v>28</v>
      </c>
      <c r="C149" s="59" t="s">
        <v>57</v>
      </c>
      <c r="D149" s="60" cm="1">
        <f t="array" ref="D149">_xlfn.IFS($B149="SAB_OSE_SET23",$A$440,$B149="SAB_EPSA_SET23",$A$442,$B149="SAB_INS_SET23",$A$444,$B149="SIU_INF_JUL23",$A$446,$B149="SIU_ED_JUL23",$A$447,$B149="DER_JUN23",$A$448,$B149="CDHU_AGO23",$A$449,$B149="SIN_SV_SET23",$A$450,$B149="SIN_INS_SET23",$A$451,$B149="COTAÇÃO",0)</f>
        <v>0</v>
      </c>
      <c r="E149" s="60" cm="1">
        <f t="array" ref="E149">_xlfn.IFS($B149="SAB_OSE_SET23",$A$441,$B149="SAB_EPSA_SET23",$A$443,$B149="SAB_INS_SET23",$A$445,$B149="SIU_INF_JUL23",0,$B149="SIU_ED_JUL23",0,$B149="DER_JUN23",0,$B149="CDHU_AGO23",0,$B149="SIN_SV_SET23",0,$B149="SIN_INS_SET23",0,$B149="COTAÇÃO",0)</f>
        <v>0</v>
      </c>
      <c r="F149" s="60" cm="1">
        <f t="array" ref="F149">_xlfn.IFS($B149="SAB_OSE_SET23",0,$B149="SAB_EPSA_SET23",0,AND($B149="SAB_INS_SET23",$A149="MAT")=TRUE,$A$454,AND($B149="SAB_INS_SET23",$A149&lt;&gt;"MAT")=TRUE,$A$453,AND($B149="SIU_INF_JUL23",$A149="MAT")=TRUE,$A$454,AND($B149="SIU_INF_JUL23",$A149&lt;&gt;"MAT")=TRUE,$A$453,AND($B149="SIU_ED_JUL23",$A149="MAT")=TRUE,$A$454,AND($B149="SIU_ED_JUL23",$A149&lt;&gt;"MAT")=TRUE,$A$453,$B149="DER_JUN23",0,$B149="CDHU_AGO23",0,AND($B149="SIN_SV_SET23",$A149="MAT")=TRUE,$A$454,AND($B149="SIN_SV_SET23",$A149&lt;&gt;"MAT")=TRUE,$A$453,AND($B149="SIN_INS_SET23",$A149="MAT")=TRUE,$A$454,AND($B149="SIN_INS_SET23",$A149&lt;&gt;"MAT")=TRUE,$A$453,AND($B149="COTAÇÃO",$A149="MAT")=TRUE,$A$454,AND($B149="COTAÇÃO",$A149&lt;&gt;"MAT")=TRUE,$A$453)</f>
        <v>0.28000000000000003</v>
      </c>
      <c r="G149" s="60" cm="1">
        <f t="array" ref="G149">_xlfn.IFS($B149="SAB_OSE_SET23",0,$B149="SAB_EPSA_SET23",0,AND($B149="SAB_INS_SET23",$A149="MO")=TRUE,$A$455,AND($B149="SAB_INS_SET23",$A149&lt;&gt;"MO")=TRUE,0,AND($B149="SIU_INF_JUL23",$A149="MO")=TRUE,$A$455,AND($B149="SIU_INF_JUL23",$A149&lt;&gt;"MO")=TRUE,0,AND($B149="SIU_ED_JUL23",$A149="MO")=TRUE,$A$455,AND($B149="SIU_ED_JUL23",$A149&lt;&gt;"MO")=TRUE,0,$B149="DER_JUN23",0,$B149="CDHU_AGO23",0,AND($B149="SIN_SV_SET23",$A149="MO")=TRUE,$A$455,AND($B149="SIN_SV_SET23",$A149&lt;&gt;"MO")=TRUE,0,AND($B149="SIN_INS_SET23",$A149="MO")=TRUE,$A$455,AND($B149="SIN_INS_SET23",$A149&lt;&gt;"MO")=TRUE,0,AND($B149="COTAÇÃO",$A149="MO")=TRUE,$A$455,AND($B149="COTAÇÃO",$A149&lt;&gt;"MO")=TRUE,0)</f>
        <v>0</v>
      </c>
      <c r="H149" s="61" cm="1">
        <f t="array" ref="H149">ROUND(_xlfn.IFS(B149="SAB_OSE_SET23",VLOOKUP(C149,[12]SAB_OSE_SET23!A:N,7,FALSE),B149="SAB_EPSA_SET23",VLOOKUP(C149,[12]SAB_EPSA_SET23!A:F,4,FALSE),B149="SAB_INS_SET23",VLOOKUP(C149,[12]SAB_INS_SET23!A:F,4,FALSE),B149="SIU_INF_JUL23",VLOOKUP(C149,[12]SIU_INF_JUL23!A:F,4,FALSE),B149="SIU_ED_JUL23",VLOOKUP(C149,[12]SIU_ED_JUL23!A:F,4,FALSE),B149="SIU_INS_JUL23",VLOOKUP(C149,[12]SIU_INS_JUL23!A:F,4,FALSE),B149="DER_JUN23",VLOOKUP(C149,[12]DER_JUN23!A:F,4,FALSE),B149="CDHU_AGO23",VLOOKUP(C149,[12]CDHU_AGO23!A:F,4,FALSE),B149="DNIT_SV_JUL23",VLOOKUP(C149,[12]DNIT_SV_JUL23!A:F,4,FALSE),B149="DNIT_MAT_JUL23",VLOOKUP(C149,[12]DNIT_MAT_JUL23!A:F,4,FALSE),B149="SIN_SV_SET23",VLOOKUP(C149,[12]SIN_SV_SET23!G:L,5,FALSE),B149="SIN_INS_SET23",VLOOKUP(C149,[12]SIN_INS_SET23!A:F,5,FALSE),B149="COTAÇÃO",VLOOKUP(C149,[12]COTAÇÃO!$B:$G,6,FALSE))*(1+F149)*(1+G149),2)</f>
        <v>143.88</v>
      </c>
      <c r="I149" s="62">
        <v>0.5</v>
      </c>
      <c r="J149" s="39"/>
      <c r="K149" s="63"/>
      <c r="L149" s="64" t="str" cm="1">
        <f t="array" ref="L149">_xlfn.IFS(B149="SAB_OSE_SET23",VLOOKUP(C149,[12]SAB_OSE_SET23!A:N,5,FALSE),B149="SAB_EPSA_SET23",VLOOKUP(C149,[12]SAB_EPSA_SET23!A:F,2,FALSE),B149="SAB_INS_SET23",VLOOKUP(C149,[12]SAB_INS_SET23!A:F,2,FALSE),B149="SIU_INF_JUL23",VLOOKUP(C149,[12]SIU_INF_JUL23!A:F,2,FALSE),B149="SIU_ED_JUL23",VLOOKUP(C149,[12]SIU_ED_JUL23!A:F,2,FALSE),B149="SIU_INS_JUL23",VLOOKUP(C149,[12]SIU_INS_JUL23!A:F,2,FALSE),B149="DER_JUN23",VLOOKUP(C149,[12]DER_JUN23!A:F,2,FALSE),B149="CDHU_AGO23",VLOOKUP(C149,[12]CDHU_AGO23!A:F,2,FALSE),B149="DNIT_SV_JUL23",VLOOKUP(C149,[12]DNIT_SV_JUL23!A:F,2,FALSE),B149="DNIT_MAT_JUL23",VLOOKUP(C149,[12]DNIT_MAT_JUL23!A:F,2,FALSE),B149="SIN_SV_SET23",VLOOKUP(C149,[12]SIN_SV_SET23!G:L,2,FALSE),B149="SIN_INS_SET23",VLOOKUP(C149,[12]SIN_INS_SET23!A:F,2,FALSE),B149="COTAÇÃO",VLOOKUP(C149,[12]COTAÇÃO!$B:$G,3,FALSE))</f>
        <v>CAMINHÃO - CARROCERIA FIXA ABERTA DE MADEIRA COM CAPACIDADE 9 T *190CV - COM GUINDASTE MUNCK 5 T - À DISPOSIÇÃO</v>
      </c>
      <c r="M149" s="65" t="str" cm="1">
        <f t="array" ref="M149">_xlfn.IFS(B149="SAB_OSE_SET23",VLOOKUP(C149,[12]SAB_OSE_SET23!A:N,6,FALSE),B149="SAB_EPSA_SET23",VLOOKUP(C149,[12]SAB_EPSA_SET23!A:F,3,FALSE),B149="SAB_INS_SET23",VLOOKUP(C149,[12]SAB_INS_SET23!A:F,3,FALSE),B149="SIU_INF_JUL23",VLOOKUP(C149,[12]SIU_INF_JUL23!A:F,3,FALSE),B149="SIU_ED_JUL23",VLOOKUP(C149,[12]SIU_ED_JUL23!A:F,3,FALSE),B149="SIU_INS_JUL23",VLOOKUP(C149,[12]SIU_INS_JUL23!A:F,3,FALSE),B149="DER_JUN23",VLOOKUP(C149,[12]DER_JUN23!A:F,3,FALSE),B149="CDHU_AGO23",VLOOKUP(C149,[12]CDHU_AGO23!A:F,3,FALSE),B149="DNIT_SV_JUL23",VLOOKUP(C149,[12]DNIT_SV_JUL23!A:F,3,FALSE),B149="DNIT_MAT_JUL23",VLOOKUP(C149,[12]DNIT_MAT_JUL23!A:F,3,FALSE),B149="SIN_SV_SET23",VLOOKUP(C149,[12]SIN_SV_SET23!G:L,3,FALSE),B149="SIN_INS_SET23",VLOOKUP(C149,[12]SIN_INS_SET23!A:F,3,FALSE),B149="COTAÇÃO",VLOOKUP(C149,[12]COTAÇÃO!$B:$G,4,FALSE))</f>
        <v>H</v>
      </c>
      <c r="N149" s="66">
        <f t="shared" si="3457"/>
        <v>0.5</v>
      </c>
      <c r="O149" s="66">
        <f t="shared" si="3458"/>
        <v>71.94</v>
      </c>
      <c r="P149" s="67">
        <f t="shared" si="2879"/>
        <v>0</v>
      </c>
      <c r="Q149" s="68"/>
      <c r="R149" s="61">
        <f>R141*$I149</f>
        <v>0.5</v>
      </c>
      <c r="S149" s="67"/>
      <c r="T149" s="61">
        <f t="shared" ref="T149" si="3598">T141*$I149</f>
        <v>0</v>
      </c>
      <c r="U149" s="67">
        <f t="shared" si="3460"/>
        <v>0</v>
      </c>
      <c r="V149" s="61">
        <f t="shared" ref="V149" si="3599">V141*$I149</f>
        <v>0</v>
      </c>
      <c r="W149" s="67">
        <f t="shared" si="3462"/>
        <v>0</v>
      </c>
      <c r="X149" s="61">
        <f t="shared" ref="X149" si="3600">X141*$I149</f>
        <v>0</v>
      </c>
      <c r="Y149" s="67">
        <f t="shared" si="3464"/>
        <v>0</v>
      </c>
      <c r="Z149" s="61">
        <f t="shared" ref="Z149" si="3601">Z141*$I149</f>
        <v>0</v>
      </c>
      <c r="AA149" s="67">
        <f t="shared" si="3466"/>
        <v>0</v>
      </c>
      <c r="AB149" s="61">
        <f t="shared" ref="AB149" si="3602">AB141*$I149</f>
        <v>0</v>
      </c>
      <c r="AC149" s="67">
        <f t="shared" si="3468"/>
        <v>0</v>
      </c>
      <c r="AD149" s="61">
        <f t="shared" ref="AD149" si="3603">AD141*$I149</f>
        <v>0</v>
      </c>
      <c r="AE149" s="67">
        <f t="shared" si="3470"/>
        <v>0</v>
      </c>
      <c r="AF149" s="61">
        <f t="shared" ref="AF149" si="3604">AF141*$I149</f>
        <v>0</v>
      </c>
      <c r="AG149" s="67">
        <f t="shared" si="3472"/>
        <v>0</v>
      </c>
      <c r="AH149" s="61">
        <f t="shared" ref="AH149" si="3605">AH141*$I149</f>
        <v>0</v>
      </c>
      <c r="AI149" s="67">
        <f t="shared" si="3474"/>
        <v>0</v>
      </c>
      <c r="AJ149" s="61">
        <f t="shared" ref="AJ149" si="3606">AJ141*$I149</f>
        <v>0</v>
      </c>
      <c r="AK149" s="67">
        <f t="shared" si="3476"/>
        <v>0</v>
      </c>
      <c r="AL149" s="61">
        <f t="shared" ref="AL149" si="3607">AL141*$I149</f>
        <v>0</v>
      </c>
      <c r="AM149" s="67">
        <f t="shared" si="3478"/>
        <v>0</v>
      </c>
      <c r="AN149" s="61">
        <f t="shared" ref="AN149" si="3608">AN141*$I149</f>
        <v>0</v>
      </c>
      <c r="AO149" s="67">
        <f t="shared" si="3480"/>
        <v>0</v>
      </c>
      <c r="AP149" s="61">
        <f t="shared" ref="AP149" si="3609">AP141*$I149</f>
        <v>0</v>
      </c>
      <c r="AQ149" s="67">
        <f t="shared" si="3482"/>
        <v>0</v>
      </c>
      <c r="AR149" s="61">
        <f t="shared" ref="AR149" si="3610">AR141*$I149</f>
        <v>0</v>
      </c>
      <c r="AS149" s="67">
        <f t="shared" si="3484"/>
        <v>0</v>
      </c>
      <c r="AT149" s="61">
        <f t="shared" ref="AT149" si="3611">AT141*$I149</f>
        <v>0</v>
      </c>
      <c r="AU149" s="67">
        <f t="shared" si="3486"/>
        <v>0</v>
      </c>
      <c r="AV149" s="61">
        <f t="shared" ref="AV149" si="3612">AV141*$I149</f>
        <v>0</v>
      </c>
      <c r="AW149" s="67">
        <f t="shared" si="3488"/>
        <v>0</v>
      </c>
      <c r="AX149" s="61">
        <f t="shared" ref="AX149" si="3613">AX141*$I149</f>
        <v>0</v>
      </c>
      <c r="AY149" s="67">
        <f t="shared" si="3490"/>
        <v>0</v>
      </c>
      <c r="AZ149" s="61">
        <f t="shared" ref="AZ149" si="3614">AZ141*$I149</f>
        <v>0</v>
      </c>
      <c r="BA149" s="67">
        <f t="shared" si="3492"/>
        <v>0</v>
      </c>
      <c r="BB149" s="61">
        <f t="shared" ref="BB149" si="3615">BB141*$I149</f>
        <v>0</v>
      </c>
      <c r="BC149" s="67">
        <f t="shared" si="3494"/>
        <v>0</v>
      </c>
      <c r="BD149" s="61">
        <f t="shared" ref="BD149" si="3616">BD141*$I149</f>
        <v>0</v>
      </c>
      <c r="BE149" s="67">
        <f t="shared" si="3496"/>
        <v>0</v>
      </c>
      <c r="BF149" s="61">
        <f t="shared" ref="BF149" si="3617">BF141*$I149</f>
        <v>0</v>
      </c>
      <c r="BG149" s="67">
        <f t="shared" si="3498"/>
        <v>0</v>
      </c>
      <c r="BH149" s="61">
        <f t="shared" ref="BH149" si="3618">BH141*$I149</f>
        <v>0</v>
      </c>
      <c r="BI149" s="67">
        <f t="shared" si="3500"/>
        <v>0</v>
      </c>
      <c r="BJ149" s="61">
        <f t="shared" ref="BJ149" si="3619">BJ141*$I149</f>
        <v>0</v>
      </c>
      <c r="BK149" s="67">
        <f t="shared" si="3502"/>
        <v>0</v>
      </c>
      <c r="BL149" s="61">
        <f t="shared" ref="BL149" si="3620">BL141*$I149</f>
        <v>0</v>
      </c>
      <c r="BM149" s="67">
        <f t="shared" si="3504"/>
        <v>0</v>
      </c>
    </row>
    <row r="150" spans="1:65" s="47" customFormat="1" ht="45" x14ac:dyDescent="0.25">
      <c r="A150" s="36"/>
      <c r="B150" s="36"/>
      <c r="C150" s="36"/>
      <c r="D150" s="36"/>
      <c r="E150" s="36"/>
      <c r="F150" s="36"/>
      <c r="G150" s="36"/>
      <c r="H150" s="37"/>
      <c r="I150" s="38"/>
      <c r="J150" s="39"/>
      <c r="K150" s="40">
        <v>6</v>
      </c>
      <c r="L150" s="41" t="s">
        <v>86</v>
      </c>
      <c r="M150" s="42" t="s">
        <v>33</v>
      </c>
      <c r="N150" s="43"/>
      <c r="O150" s="43"/>
      <c r="P150" s="44">
        <f>P151+P153+P157+P161+P165+P169+P173+P177+P181+P185+P189+P193+P197+P201+P205+P209+P213+P217+P221</f>
        <v>74183.139999999985</v>
      </c>
      <c r="Q150" s="39"/>
      <c r="R150" s="45"/>
      <c r="S150" s="46">
        <f>S151+S153+S157+S161+S165+S169+S173+S177+S181+S185+S189+S193+S197+S201+S205+S209+S213+S217+S221</f>
        <v>74183.139999999985</v>
      </c>
      <c r="T150" s="45"/>
      <c r="U150" s="46">
        <f>U151+U153+U157+U161+U165+U169+U173+U177+U181+U185+U189+U193+U197+U201+U205+U209+U213+U217+U221</f>
        <v>0</v>
      </c>
      <c r="V150" s="45"/>
      <c r="W150" s="46">
        <f>W151+W153+W157+W161+W165+W169+W173+W177+W181+W185+W189+W193+W197+W201+W205+W209+W213+W217+W221</f>
        <v>0</v>
      </c>
      <c r="X150" s="45"/>
      <c r="Y150" s="46">
        <f>Y151+Y153+Y157+Y161+Y165+Y169+Y173+Y177+Y181+Y185+Y189+Y193+Y197+Y201+Y205+Y209+Y213+Y217+Y221</f>
        <v>0</v>
      </c>
      <c r="Z150" s="45"/>
      <c r="AA150" s="46">
        <f>AA151+AA153+AA157+AA161+AA165+AA169+AA173+AA177+AA181+AA185+AA189+AA193+AA197+AA201+AA205+AA209+AA213+AA217+AA221</f>
        <v>0</v>
      </c>
      <c r="AB150" s="45"/>
      <c r="AC150" s="46">
        <f>AC151+AC153+AC157+AC161+AC165+AC169+AC173+AC177+AC181+AC185+AC189+AC193+AC197+AC201+AC205+AC209+AC213+AC217+AC221</f>
        <v>0</v>
      </c>
      <c r="AD150" s="45"/>
      <c r="AE150" s="46">
        <f>AE151+AE153+AE157+AE161+AE165+AE169+AE173+AE177+AE181+AE185+AE189+AE193+AE197+AE201+AE205+AE209+AE213+AE217+AE221</f>
        <v>0</v>
      </c>
      <c r="AF150" s="45"/>
      <c r="AG150" s="46">
        <f>AG151+AG153+AG157+AG161+AG165+AG169+AG173+AG177+AG181+AG185+AG189+AG193+AG197+AG201+AG205+AG209+AG213+AG217+AG221</f>
        <v>0</v>
      </c>
      <c r="AH150" s="45"/>
      <c r="AI150" s="46">
        <f>AI151+AI153+AI157+AI161+AI165+AI169+AI173+AI177+AI181+AI185+AI189+AI193+AI197+AI201+AI205+AI209+AI213+AI217+AI221</f>
        <v>0</v>
      </c>
      <c r="AJ150" s="45"/>
      <c r="AK150" s="46">
        <f>AK151+AK153+AK157+AK161+AK165+AK169+AK173+AK177+AK181+AK185+AK189+AK193+AK197+AK201+AK205+AK209+AK213+AK217+AK221</f>
        <v>0</v>
      </c>
      <c r="AL150" s="45"/>
      <c r="AM150" s="46">
        <f>AM151+AM153+AM157+AM161+AM165+AM169+AM173+AM177+AM181+AM185+AM189+AM193+AM197+AM201+AM205+AM209+AM213+AM217+AM221</f>
        <v>0</v>
      </c>
      <c r="AN150" s="45"/>
      <c r="AO150" s="46">
        <f>AO151+AO153+AO157+AO161+AO165+AO169+AO173+AO177+AO181+AO185+AO189+AO193+AO197+AO201+AO205+AO209+AO213+AO217+AO221</f>
        <v>0</v>
      </c>
      <c r="AP150" s="45"/>
      <c r="AQ150" s="46">
        <f>AQ151+AQ153+AQ157+AQ161+AQ165+AQ169+AQ173+AQ177+AQ181+AQ185+AQ189+AQ193+AQ197+AQ201+AQ205+AQ209+AQ213+AQ217+AQ221</f>
        <v>0</v>
      </c>
      <c r="AR150" s="45"/>
      <c r="AS150" s="46">
        <f>AS151+AS153+AS157+AS161+AS165+AS169+AS173+AS177+AS181+AS185+AS189+AS193+AS197+AS201+AS205+AS209+AS213+AS217+AS221</f>
        <v>0</v>
      </c>
      <c r="AT150" s="45"/>
      <c r="AU150" s="46">
        <f>AU151+AU153+AU157+AU161+AU165+AU169+AU173+AU177+AU181+AU185+AU189+AU193+AU197+AU201+AU205+AU209+AU213+AU217+AU221</f>
        <v>0</v>
      </c>
      <c r="AV150" s="45"/>
      <c r="AW150" s="46">
        <f>AW151+AW153+AW157+AW161+AW165+AW169+AW173+AW177+AW181+AW185+AW189+AW193+AW197+AW201+AW205+AW209+AW213+AW217+AW221</f>
        <v>0</v>
      </c>
      <c r="AX150" s="45"/>
      <c r="AY150" s="46">
        <f>AY151+AY153+AY157+AY161+AY165+AY169+AY173+AY177+AY181+AY185+AY189+AY193+AY197+AY201+AY205+AY209+AY213+AY217+AY221</f>
        <v>0</v>
      </c>
      <c r="AZ150" s="45"/>
      <c r="BA150" s="46">
        <f>BA151+BA153+BA157+BA161+BA165+BA169+BA173+BA177+BA181+BA185+BA189+BA193+BA197+BA201+BA205+BA209+BA213+BA217+BA221</f>
        <v>0</v>
      </c>
      <c r="BB150" s="45"/>
      <c r="BC150" s="46">
        <f>BC151+BC153+BC157+BC161+BC165+BC169+BC173+BC177+BC181+BC185+BC189+BC193+BC197+BC201+BC205+BC209+BC213+BC217+BC221</f>
        <v>0</v>
      </c>
      <c r="BD150" s="45"/>
      <c r="BE150" s="46">
        <f>BE151+BE153+BE157+BE161+BE165+BE169+BE173+BE177+BE181+BE185+BE189+BE193+BE197+BE201+BE205+BE209+BE213+BE217+BE221</f>
        <v>0</v>
      </c>
      <c r="BF150" s="45"/>
      <c r="BG150" s="46">
        <f>BG151+BG153+BG157+BG161+BG165+BG169+BG173+BG177+BG181+BG185+BG189+BG193+BG197+BG201+BG205+BG209+BG213+BG217+BG221</f>
        <v>0</v>
      </c>
      <c r="BH150" s="45"/>
      <c r="BI150" s="46">
        <f>BI151+BI153+BI157+BI161+BI165+BI169+BI173+BI177+BI181+BI185+BI189+BI193+BI197+BI201+BI205+BI209+BI213+BI217+BI221</f>
        <v>0</v>
      </c>
      <c r="BJ150" s="45"/>
      <c r="BK150" s="46">
        <f>BK151+BK153+BK157+BK161+BK165+BK169+BK173+BK177+BK181+BK185+BK189+BK193+BK197+BK201+BK205+BK209+BK213+BK217+BK221</f>
        <v>0</v>
      </c>
      <c r="BL150" s="45"/>
      <c r="BM150" s="46">
        <f>BM151+BM153+BM157+BM161+BM165+BM169+BM173+BM177+BM181+BM185+BM189+BM193+BM197+BM201+BM205+BM209+BM213+BM217+BM221</f>
        <v>0</v>
      </c>
    </row>
    <row r="151" spans="1:65" s="47" customFormat="1" ht="30" x14ac:dyDescent="0.25">
      <c r="A151" s="48"/>
      <c r="B151" s="48"/>
      <c r="C151" s="48"/>
      <c r="D151" s="48"/>
      <c r="E151" s="48"/>
      <c r="F151" s="48"/>
      <c r="G151" s="48"/>
      <c r="H151" s="49"/>
      <c r="I151" s="50"/>
      <c r="J151" s="39"/>
      <c r="K151" s="51" t="str">
        <f>CONCATENATE($K$150,".1")</f>
        <v>6.1</v>
      </c>
      <c r="L151" s="52" t="s">
        <v>87</v>
      </c>
      <c r="M151" s="53" t="s">
        <v>88</v>
      </c>
      <c r="N151" s="54">
        <f>R151+T151+V151+X151+Z151+AB151+AD151+AF151+AH151+AJ151++AL151+AN151+AP151+AR151+AT151+AV151+AX151+AZ151+BB151+BD151+BF151+BH151+BJ151+BL151</f>
        <v>8</v>
      </c>
      <c r="O151" s="54">
        <f>SUM(O152:O152)</f>
        <v>850.86</v>
      </c>
      <c r="P151" s="55">
        <f t="shared" ref="P151:P214" si="3621">S151+U151+W151+Y151+AA151+AC151+AE151+AG151+AI151+AK151++AM151+AO151+AQ151+AS151+AU151+AW151+AY151+BA151+BC151+BE151+BG151+BI151+BK151+BM151</f>
        <v>6806.88</v>
      </c>
      <c r="Q151" s="39"/>
      <c r="R151" s="56">
        <v>8</v>
      </c>
      <c r="S151" s="57">
        <f>ROUND(R151*$O151,2)</f>
        <v>6806.88</v>
      </c>
      <c r="T151" s="56"/>
      <c r="U151" s="57">
        <f>ROUND(T151*$O151,2)</f>
        <v>0</v>
      </c>
      <c r="V151" s="56"/>
      <c r="W151" s="57">
        <f t="shared" ref="W151" si="3622">ROUND(V151*$O151,2)</f>
        <v>0</v>
      </c>
      <c r="X151" s="56"/>
      <c r="Y151" s="57">
        <f t="shared" ref="Y151" si="3623">ROUND(X151*$O151,2)</f>
        <v>0</v>
      </c>
      <c r="Z151" s="56"/>
      <c r="AA151" s="57">
        <f t="shared" ref="AA151" si="3624">ROUND(Z151*$O151,2)</f>
        <v>0</v>
      </c>
      <c r="AB151" s="56"/>
      <c r="AC151" s="57">
        <f t="shared" ref="AC151" si="3625">ROUND(AB151*$O151,2)</f>
        <v>0</v>
      </c>
      <c r="AD151" s="56"/>
      <c r="AE151" s="57">
        <f t="shared" ref="AE151" si="3626">ROUND(AD151*$O151,2)</f>
        <v>0</v>
      </c>
      <c r="AF151" s="56"/>
      <c r="AG151" s="57">
        <f t="shared" ref="AG151" si="3627">ROUND(AF151*$O151,2)</f>
        <v>0</v>
      </c>
      <c r="AH151" s="56"/>
      <c r="AI151" s="57">
        <f t="shared" ref="AI151" si="3628">ROUND(AH151*$O151,2)</f>
        <v>0</v>
      </c>
      <c r="AJ151" s="56"/>
      <c r="AK151" s="57">
        <f t="shared" ref="AK151" si="3629">ROUND(AJ151*$O151,2)</f>
        <v>0</v>
      </c>
      <c r="AL151" s="56"/>
      <c r="AM151" s="57">
        <f t="shared" ref="AM151" si="3630">ROUND(AL151*$O151,2)</f>
        <v>0</v>
      </c>
      <c r="AN151" s="56"/>
      <c r="AO151" s="57">
        <f t="shared" ref="AO151" si="3631">ROUND(AN151*$O151,2)</f>
        <v>0</v>
      </c>
      <c r="AP151" s="56"/>
      <c r="AQ151" s="57">
        <f t="shared" ref="AQ151" si="3632">ROUND(AP151*$O151,2)</f>
        <v>0</v>
      </c>
      <c r="AR151" s="56"/>
      <c r="AS151" s="57">
        <f t="shared" ref="AS151" si="3633">ROUND(AR151*$O151,2)</f>
        <v>0</v>
      </c>
      <c r="AT151" s="56"/>
      <c r="AU151" s="57">
        <f t="shared" ref="AU151" si="3634">ROUND(AT151*$O151,2)</f>
        <v>0</v>
      </c>
      <c r="AV151" s="56"/>
      <c r="AW151" s="57">
        <f t="shared" ref="AW151" si="3635">ROUND(AV151*$O151,2)</f>
        <v>0</v>
      </c>
      <c r="AX151" s="56"/>
      <c r="AY151" s="57">
        <f t="shared" ref="AY151" si="3636">ROUND(AX151*$O151,2)</f>
        <v>0</v>
      </c>
      <c r="AZ151" s="56"/>
      <c r="BA151" s="57">
        <f t="shared" ref="BA151" si="3637">ROUND(AZ151*$O151,2)</f>
        <v>0</v>
      </c>
      <c r="BB151" s="56"/>
      <c r="BC151" s="57">
        <f t="shared" ref="BC151" si="3638">ROUND(BB151*$O151,2)</f>
        <v>0</v>
      </c>
      <c r="BD151" s="56"/>
      <c r="BE151" s="57">
        <f t="shared" ref="BE151" si="3639">ROUND(BD151*$O151,2)</f>
        <v>0</v>
      </c>
      <c r="BF151" s="56"/>
      <c r="BG151" s="57">
        <f t="shared" ref="BG151" si="3640">ROUND(BF151*$O151,2)</f>
        <v>0</v>
      </c>
      <c r="BH151" s="56"/>
      <c r="BI151" s="57">
        <f t="shared" ref="BI151" si="3641">ROUND(BH151*$O151,2)</f>
        <v>0</v>
      </c>
      <c r="BJ151" s="56"/>
      <c r="BK151" s="57">
        <f t="shared" ref="BK151" si="3642">ROUND(BJ151*$O151,2)</f>
        <v>0</v>
      </c>
      <c r="BL151" s="56"/>
      <c r="BM151" s="57">
        <f t="shared" ref="BM151" si="3643">ROUND(BL151*$O151,2)</f>
        <v>0</v>
      </c>
    </row>
    <row r="152" spans="1:65" s="47" customFormat="1" ht="30" x14ac:dyDescent="0.25">
      <c r="A152" s="58" t="s">
        <v>22</v>
      </c>
      <c r="B152" s="59" t="s">
        <v>67</v>
      </c>
      <c r="C152" s="59">
        <v>91308</v>
      </c>
      <c r="D152" s="60" cm="1">
        <f t="array" ref="D152">_xlfn.IFS($B152="SAB_OSE_SET23",$A$440,$B152="SAB_EPSA_SET23",$A$442,$B152="SAB_INS_SET23",$A$444,$B152="SIU_INF_JUL23",$A$446,$B152="SIU_ED_JUL23",$A$447,$B152="DER_JUN23",$A$448,$B152="CDHU_AGO23",$A$449,$B152="SIN_SV_SET23",$A$450,$B152="SIN_INS_SET23",$A$451,$B152="COTAÇÃO",0)</f>
        <v>0</v>
      </c>
      <c r="E152" s="60" cm="1">
        <f t="array" ref="E152">_xlfn.IFS($B152="SAB_OSE_SET23",$A$441,$B152="SAB_EPSA_SET23",$A$443,$B152="SAB_INS_SET23",$A$445,$B152="SIU_INF_JUL23",0,$B152="SIU_ED_JUL23",0,$B152="DER_JUN23",0,$B152="CDHU_AGO23",0,$B152="SIN_SV_SET23",0,$B152="SIN_INS_SET23",0,$B152="COTAÇÃO",0)</f>
        <v>0</v>
      </c>
      <c r="F152" s="60" cm="1">
        <f t="array" ref="F152">_xlfn.IFS($B152="SAB_OSE_SET23",0,$B152="SAB_EPSA_SET23",0,AND($B152="SAB_INS_SET23",$A152="MAT")=TRUE,$A$454,AND($B152="SAB_INS_SET23",$A152&lt;&gt;"MAT")=TRUE,$A$453,AND($B152="SIU_INF_JUL23",$A152="MAT")=TRUE,$A$454,AND($B152="SIU_INF_JUL23",$A152&lt;&gt;"MAT")=TRUE,$A$453,AND($B152="SIU_ED_JUL23",$A152="MAT")=TRUE,$A$454,AND($B152="SIU_ED_JUL23",$A152&lt;&gt;"MAT")=TRUE,$A$453,$B152="DER_JUN23",0,$B152="CDHU_AGO23",0,AND($B152="SIN_SV_SET23",$A152="MAT")=TRUE,$A$454,AND($B152="SIN_SV_SET23",$A152&lt;&gt;"MAT")=TRUE,$A$453,AND($B152="SIN_INS_SET23",$A152="MAT")=TRUE,$A$454,AND($B152="SIN_INS_SET23",$A152&lt;&gt;"MAT")=TRUE,$A$453,AND($B152="COTAÇÃO",$A152="MAT")=TRUE,$A$454,AND($B152="COTAÇÃO",$A152&lt;&gt;"MAT")=TRUE,$A$453)</f>
        <v>0.28000000000000003</v>
      </c>
      <c r="G152" s="60" cm="1">
        <f t="array" ref="G152">_xlfn.IFS($B152="SAB_OSE_SET23",0,$B152="SAB_EPSA_SET23",0,AND($B152="SAB_INS_SET23",$A152="MO")=TRUE,$A$455,AND($B152="SAB_INS_SET23",$A152&lt;&gt;"MO")=TRUE,0,AND($B152="SIU_INF_JUL23",$A152="MO")=TRUE,$A$455,AND($B152="SIU_INF_JUL23",$A152&lt;&gt;"MO")=TRUE,0,AND($B152="SIU_ED_JUL23",$A152="MO")=TRUE,$A$455,AND($B152="SIU_ED_JUL23",$A152&lt;&gt;"MO")=TRUE,0,$B152="DER_JUN23",0,$B152="CDHU_AGO23",0,AND($B152="SIN_SV_SET23",$A152="MO")=TRUE,$A$455,AND($B152="SIN_SV_SET23",$A152&lt;&gt;"MO")=TRUE,0,AND($B152="SIN_INS_SET23",$A152="MO")=TRUE,$A$455,AND($B152="SIN_INS_SET23",$A152&lt;&gt;"MO")=TRUE,0,AND($B152="COTAÇÃO",$A152="MO")=TRUE,$A$455,AND($B152="COTAÇÃO",$A152&lt;&gt;"MO")=TRUE,0)</f>
        <v>0</v>
      </c>
      <c r="H152" s="61" cm="1">
        <f t="array" ref="H152">ROUND(_xlfn.IFS(B152="SAB_OSE_SET23",VLOOKUP(C152,[12]SAB_OSE_SET23!A:N,7,FALSE),B152="SAB_EPSA_SET23",VLOOKUP(C152,[12]SAB_EPSA_SET23!A:F,4,FALSE),B152="SAB_INS_SET23",VLOOKUP(C152,[12]SAB_INS_SET23!A:F,4,FALSE),B152="SIU_INF_JUL23",VLOOKUP(C152,[12]SIU_INF_JUL23!A:F,4,FALSE),B152="SIU_ED_JUL23",VLOOKUP(C152,[12]SIU_ED_JUL23!A:F,4,FALSE),B152="SIU_INS_JUL23",VLOOKUP(C152,[12]SIU_INS_JUL23!A:F,4,FALSE),B152="DER_JUN23",VLOOKUP(C152,[12]DER_JUN23!A:F,4,FALSE),B152="CDHU_AGO23",VLOOKUP(C152,[12]CDHU_AGO23!A:F,4,FALSE),B152="DNIT_SV_JUL23",VLOOKUP(C152,[12]DNIT_SV_JUL23!A:F,4,FALSE),B152="DNIT_MAT_JUL23",VLOOKUP(C152,[12]DNIT_MAT_JUL23!A:F,4,FALSE),B152="SIN_SV_SET23",VLOOKUP(C152,[12]SIN_SV_SET23!G:L,5,FALSE),B152="SIN_INS_SET23",VLOOKUP(C152,[12]SIN_INS_SET23!A:F,5,FALSE),B152="COTAÇÃO",VLOOKUP(C152,[12]COTAÇÃO!$B:$G,6,FALSE))*(1+F152)*(1+G152),2)</f>
        <v>141.81</v>
      </c>
      <c r="I152" s="62">
        <v>6</v>
      </c>
      <c r="J152" s="39"/>
      <c r="K152" s="63"/>
      <c r="L152" s="64" t="str" cm="1">
        <f t="array" ref="L152">_xlfn.IFS(B152="SAB_OSE_SET23",VLOOKUP(C152,[12]SAB_OSE_SET23!A:N,5,FALSE),B152="SAB_EPSA_SET23",VLOOKUP(C152,[12]SAB_EPSA_SET23!A:F,2,FALSE),B152="SAB_INS_SET23",VLOOKUP(C152,[12]SAB_INS_SET23!A:F,2,FALSE),B152="SIU_INF_JUL23",VLOOKUP(C152,[12]SIU_INF_JUL23!A:F,2,FALSE),B152="SIU_ED_JUL23",VLOOKUP(C152,[12]SIU_ED_JUL23!A:F,2,FALSE),B152="SIU_INS_JUL23",VLOOKUP(C152,[12]SIU_INS_JUL23!A:F,2,FALSE),B152="DER_JUN23",VLOOKUP(C152,[12]DER_JUN23!A:F,2,FALSE),B152="CDHU_AGO23",VLOOKUP(C152,[12]CDHU_AGO23!A:F,2,FALSE),B152="DNIT_SV_JUL23",VLOOKUP(C152,[12]DNIT_SV_JUL23!A:F,2,FALSE),B152="DNIT_MAT_JUL23",VLOOKUP(C152,[12]DNIT_MAT_JUL23!A:F,2,FALSE),B152="SIN_SV_SET23",VLOOKUP(C152,[12]SIN_SV_SET23!G:L,2,FALSE),B152="SIN_INS_SET23",VLOOKUP(C152,[12]SIN_INS_SET23!A:F,2,FALSE),B152="COTAÇÃO",VLOOKUP(C152,[12]COTAÇÃO!$B:$G,3,FALSE))</f>
        <v>PERFILADO LISO CHAPA 14-GE-MED. 38X76MM COM TAMPA E INSTALAÇÃO.</v>
      </c>
      <c r="M152" s="65" t="str" cm="1">
        <f t="array" ref="M152">_xlfn.IFS(B152="SAB_OSE_SET23",VLOOKUP(C152,[12]SAB_OSE_SET23!A:N,6,FALSE),B152="SAB_EPSA_SET23",VLOOKUP(C152,[12]SAB_EPSA_SET23!A:F,3,FALSE),B152="SAB_INS_SET23",VLOOKUP(C152,[12]SAB_INS_SET23!A:F,3,FALSE),B152="SIU_INF_JUL23",VLOOKUP(C152,[12]SIU_INF_JUL23!A:F,3,FALSE),B152="SIU_ED_JUL23",VLOOKUP(C152,[12]SIU_ED_JUL23!A:F,3,FALSE),B152="SIU_INS_JUL23",VLOOKUP(C152,[12]SIU_INS_JUL23!A:F,3,FALSE),B152="DER_JUN23",VLOOKUP(C152,[12]DER_JUN23!A:F,3,FALSE),B152="CDHU_AGO23",VLOOKUP(C152,[12]CDHU_AGO23!A:F,3,FALSE),B152="DNIT_SV_JUL23",VLOOKUP(C152,[12]DNIT_SV_JUL23!A:F,3,FALSE),B152="DNIT_MAT_JUL23",VLOOKUP(C152,[12]DNIT_MAT_JUL23!A:F,3,FALSE),B152="SIN_SV_SET23",VLOOKUP(C152,[12]SIN_SV_SET23!G:L,3,FALSE),B152="SIN_INS_SET23",VLOOKUP(C152,[12]SIN_INS_SET23!A:F,3,FALSE),B152="COTAÇÃO",VLOOKUP(C152,[12]COTAÇÃO!$B:$G,4,FALSE))</f>
        <v>M</v>
      </c>
      <c r="N152" s="66">
        <f t="shared" ref="N152" si="3644">R152+T152+V152+X152+Z152+AB152+AD152+AF152+AH152+AJ152++AL152+AN152+AP152+AR152+AT152+AV152+AX152+AZ152+BB152+BD152+BF152+BH152+BJ152+BL152</f>
        <v>48</v>
      </c>
      <c r="O152" s="66">
        <f t="shared" ref="O152" si="3645">ROUND(H152*I152,2)</f>
        <v>850.86</v>
      </c>
      <c r="P152" s="67">
        <f t="shared" si="3621"/>
        <v>0</v>
      </c>
      <c r="Q152" s="68"/>
      <c r="R152" s="61">
        <f>R151*$I152</f>
        <v>48</v>
      </c>
      <c r="S152" s="67"/>
      <c r="T152" s="61">
        <f t="shared" ref="T152" si="3646">T151*$I152</f>
        <v>0</v>
      </c>
      <c r="U152" s="67">
        <f t="shared" ref="U152" si="3647">ROUND(T152*$H152,2)</f>
        <v>0</v>
      </c>
      <c r="V152" s="61">
        <f t="shared" ref="V152" si="3648">V151*$I152</f>
        <v>0</v>
      </c>
      <c r="W152" s="67">
        <f t="shared" ref="W152" si="3649">ROUND(V152*$H152,2)</f>
        <v>0</v>
      </c>
      <c r="X152" s="61">
        <f t="shared" ref="X152" si="3650">X151*$I152</f>
        <v>0</v>
      </c>
      <c r="Y152" s="67">
        <f t="shared" ref="Y152" si="3651">ROUND(X152*$H152,2)</f>
        <v>0</v>
      </c>
      <c r="Z152" s="61">
        <f t="shared" ref="Z152" si="3652">Z151*$I152</f>
        <v>0</v>
      </c>
      <c r="AA152" s="67">
        <f t="shared" ref="AA152" si="3653">ROUND(Z152*$H152,2)</f>
        <v>0</v>
      </c>
      <c r="AB152" s="61">
        <f t="shared" ref="AB152" si="3654">AB151*$I152</f>
        <v>0</v>
      </c>
      <c r="AC152" s="67">
        <f t="shared" ref="AC152" si="3655">ROUND(AB152*$H152,2)</f>
        <v>0</v>
      </c>
      <c r="AD152" s="61">
        <f t="shared" ref="AD152" si="3656">AD151*$I152</f>
        <v>0</v>
      </c>
      <c r="AE152" s="67">
        <f t="shared" ref="AE152" si="3657">ROUND(AD152*$H152,2)</f>
        <v>0</v>
      </c>
      <c r="AF152" s="61">
        <f t="shared" ref="AF152" si="3658">AF151*$I152</f>
        <v>0</v>
      </c>
      <c r="AG152" s="67">
        <f t="shared" ref="AG152" si="3659">ROUND(AF152*$H152,2)</f>
        <v>0</v>
      </c>
      <c r="AH152" s="61">
        <f t="shared" ref="AH152" si="3660">AH151*$I152</f>
        <v>0</v>
      </c>
      <c r="AI152" s="67">
        <f t="shared" ref="AI152" si="3661">ROUND(AH152*$H152,2)</f>
        <v>0</v>
      </c>
      <c r="AJ152" s="61">
        <f t="shared" ref="AJ152" si="3662">AJ151*$I152</f>
        <v>0</v>
      </c>
      <c r="AK152" s="67">
        <f t="shared" ref="AK152" si="3663">ROUND(AJ152*$H152,2)</f>
        <v>0</v>
      </c>
      <c r="AL152" s="61">
        <f t="shared" ref="AL152" si="3664">AL151*$I152</f>
        <v>0</v>
      </c>
      <c r="AM152" s="67">
        <f t="shared" ref="AM152" si="3665">ROUND(AL152*$H152,2)</f>
        <v>0</v>
      </c>
      <c r="AN152" s="61">
        <f t="shared" ref="AN152" si="3666">AN151*$I152</f>
        <v>0</v>
      </c>
      <c r="AO152" s="67">
        <f t="shared" ref="AO152" si="3667">ROUND(AN152*$H152,2)</f>
        <v>0</v>
      </c>
      <c r="AP152" s="61">
        <f t="shared" ref="AP152" si="3668">AP151*$I152</f>
        <v>0</v>
      </c>
      <c r="AQ152" s="67">
        <f t="shared" ref="AQ152" si="3669">ROUND(AP152*$H152,2)</f>
        <v>0</v>
      </c>
      <c r="AR152" s="61">
        <f t="shared" ref="AR152" si="3670">AR151*$I152</f>
        <v>0</v>
      </c>
      <c r="AS152" s="67">
        <f t="shared" ref="AS152" si="3671">ROUND(AR152*$H152,2)</f>
        <v>0</v>
      </c>
      <c r="AT152" s="61">
        <f t="shared" ref="AT152" si="3672">AT151*$I152</f>
        <v>0</v>
      </c>
      <c r="AU152" s="67">
        <f t="shared" ref="AU152" si="3673">ROUND(AT152*$H152,2)</f>
        <v>0</v>
      </c>
      <c r="AV152" s="61">
        <f t="shared" ref="AV152" si="3674">AV151*$I152</f>
        <v>0</v>
      </c>
      <c r="AW152" s="67">
        <f t="shared" ref="AW152" si="3675">ROUND(AV152*$H152,2)</f>
        <v>0</v>
      </c>
      <c r="AX152" s="61">
        <f t="shared" ref="AX152" si="3676">AX151*$I152</f>
        <v>0</v>
      </c>
      <c r="AY152" s="67">
        <f t="shared" ref="AY152" si="3677">ROUND(AX152*$H152,2)</f>
        <v>0</v>
      </c>
      <c r="AZ152" s="61">
        <f t="shared" ref="AZ152" si="3678">AZ151*$I152</f>
        <v>0</v>
      </c>
      <c r="BA152" s="67">
        <f t="shared" ref="BA152" si="3679">ROUND(AZ152*$H152,2)</f>
        <v>0</v>
      </c>
      <c r="BB152" s="61">
        <f t="shared" ref="BB152" si="3680">BB151*$I152</f>
        <v>0</v>
      </c>
      <c r="BC152" s="67">
        <f t="shared" ref="BC152" si="3681">ROUND(BB152*$H152,2)</f>
        <v>0</v>
      </c>
      <c r="BD152" s="61">
        <f t="shared" ref="BD152" si="3682">BD151*$I152</f>
        <v>0</v>
      </c>
      <c r="BE152" s="67">
        <f t="shared" ref="BE152" si="3683">ROUND(BD152*$H152,2)</f>
        <v>0</v>
      </c>
      <c r="BF152" s="61">
        <f t="shared" ref="BF152" si="3684">BF151*$I152</f>
        <v>0</v>
      </c>
      <c r="BG152" s="67">
        <f t="shared" ref="BG152" si="3685">ROUND(BF152*$H152,2)</f>
        <v>0</v>
      </c>
      <c r="BH152" s="61">
        <f t="shared" ref="BH152" si="3686">BH151*$I152</f>
        <v>0</v>
      </c>
      <c r="BI152" s="67">
        <f t="shared" ref="BI152" si="3687">ROUND(BH152*$H152,2)</f>
        <v>0</v>
      </c>
      <c r="BJ152" s="61">
        <f t="shared" ref="BJ152" si="3688">BJ151*$I152</f>
        <v>0</v>
      </c>
      <c r="BK152" s="67">
        <f t="shared" ref="BK152" si="3689">ROUND(BJ152*$H152,2)</f>
        <v>0</v>
      </c>
      <c r="BL152" s="61">
        <f t="shared" ref="BL152" si="3690">BL151*$I152</f>
        <v>0</v>
      </c>
      <c r="BM152" s="67">
        <f t="shared" ref="BM152" si="3691">ROUND(BL152*$H152,2)</f>
        <v>0</v>
      </c>
    </row>
    <row r="153" spans="1:65" s="47" customFormat="1" ht="30" x14ac:dyDescent="0.25">
      <c r="A153" s="48"/>
      <c r="B153" s="48"/>
      <c r="C153" s="48"/>
      <c r="D153" s="48"/>
      <c r="E153" s="48"/>
      <c r="F153" s="48"/>
      <c r="G153" s="48"/>
      <c r="H153" s="49"/>
      <c r="I153" s="50"/>
      <c r="J153" s="39"/>
      <c r="K153" s="51" t="str">
        <f>CONCATENATE($K$150,".2")</f>
        <v>6.2</v>
      </c>
      <c r="L153" s="52" t="s">
        <v>89</v>
      </c>
      <c r="M153" s="53" t="s">
        <v>88</v>
      </c>
      <c r="N153" s="54">
        <f>R153+T153+V153+X153+Z153+AB153+AD153+AF153+AH153+AJ153++AL153+AN153+AP153+AR153+AT153+AV153+AX153+AZ153+BB153+BD153+BF153+BH153+BJ153+BL153</f>
        <v>14</v>
      </c>
      <c r="O153" s="54">
        <f>SUM(O154:O154)</f>
        <v>378</v>
      </c>
      <c r="P153" s="55">
        <f t="shared" si="3621"/>
        <v>5292</v>
      </c>
      <c r="Q153" s="39"/>
      <c r="R153" s="56">
        <v>14</v>
      </c>
      <c r="S153" s="57">
        <f>ROUND(R153*$O153,2)</f>
        <v>5292</v>
      </c>
      <c r="T153" s="56"/>
      <c r="U153" s="57">
        <f>ROUND(T153*$O153,2)</f>
        <v>0</v>
      </c>
      <c r="V153" s="56"/>
      <c r="W153" s="57">
        <f t="shared" ref="W153" si="3692">ROUND(V153*$O153,2)</f>
        <v>0</v>
      </c>
      <c r="X153" s="56"/>
      <c r="Y153" s="57">
        <f t="shared" ref="Y153" si="3693">ROUND(X153*$O153,2)</f>
        <v>0</v>
      </c>
      <c r="Z153" s="56"/>
      <c r="AA153" s="57">
        <f t="shared" ref="AA153" si="3694">ROUND(Z153*$O153,2)</f>
        <v>0</v>
      </c>
      <c r="AB153" s="56"/>
      <c r="AC153" s="57">
        <f t="shared" ref="AC153" si="3695">ROUND(AB153*$O153,2)</f>
        <v>0</v>
      </c>
      <c r="AD153" s="56"/>
      <c r="AE153" s="57">
        <f t="shared" ref="AE153" si="3696">ROUND(AD153*$O153,2)</f>
        <v>0</v>
      </c>
      <c r="AF153" s="56"/>
      <c r="AG153" s="57">
        <f t="shared" ref="AG153" si="3697">ROUND(AF153*$O153,2)</f>
        <v>0</v>
      </c>
      <c r="AH153" s="56"/>
      <c r="AI153" s="57">
        <f t="shared" ref="AI153" si="3698">ROUND(AH153*$O153,2)</f>
        <v>0</v>
      </c>
      <c r="AJ153" s="56"/>
      <c r="AK153" s="57">
        <f t="shared" ref="AK153" si="3699">ROUND(AJ153*$O153,2)</f>
        <v>0</v>
      </c>
      <c r="AL153" s="56"/>
      <c r="AM153" s="57">
        <f t="shared" ref="AM153" si="3700">ROUND(AL153*$O153,2)</f>
        <v>0</v>
      </c>
      <c r="AN153" s="56"/>
      <c r="AO153" s="57">
        <f t="shared" ref="AO153" si="3701">ROUND(AN153*$O153,2)</f>
        <v>0</v>
      </c>
      <c r="AP153" s="56"/>
      <c r="AQ153" s="57">
        <f t="shared" ref="AQ153" si="3702">ROUND(AP153*$O153,2)</f>
        <v>0</v>
      </c>
      <c r="AR153" s="56"/>
      <c r="AS153" s="57">
        <f t="shared" ref="AS153" si="3703">ROUND(AR153*$O153,2)</f>
        <v>0</v>
      </c>
      <c r="AT153" s="56"/>
      <c r="AU153" s="57">
        <f t="shared" ref="AU153" si="3704">ROUND(AT153*$O153,2)</f>
        <v>0</v>
      </c>
      <c r="AV153" s="56"/>
      <c r="AW153" s="57">
        <f t="shared" ref="AW153" si="3705">ROUND(AV153*$O153,2)</f>
        <v>0</v>
      </c>
      <c r="AX153" s="56"/>
      <c r="AY153" s="57">
        <f t="shared" ref="AY153" si="3706">ROUND(AX153*$O153,2)</f>
        <v>0</v>
      </c>
      <c r="AZ153" s="56"/>
      <c r="BA153" s="57">
        <f t="shared" ref="BA153" si="3707">ROUND(AZ153*$O153,2)</f>
        <v>0</v>
      </c>
      <c r="BB153" s="56"/>
      <c r="BC153" s="57">
        <f t="shared" ref="BC153" si="3708">ROUND(BB153*$O153,2)</f>
        <v>0</v>
      </c>
      <c r="BD153" s="56"/>
      <c r="BE153" s="57">
        <f t="shared" ref="BE153" si="3709">ROUND(BD153*$O153,2)</f>
        <v>0</v>
      </c>
      <c r="BF153" s="56"/>
      <c r="BG153" s="57">
        <f t="shared" ref="BG153" si="3710">ROUND(BF153*$O153,2)</f>
        <v>0</v>
      </c>
      <c r="BH153" s="56"/>
      <c r="BI153" s="57">
        <f t="shared" ref="BI153" si="3711">ROUND(BH153*$O153,2)</f>
        <v>0</v>
      </c>
      <c r="BJ153" s="56"/>
      <c r="BK153" s="57">
        <f t="shared" ref="BK153" si="3712">ROUND(BJ153*$O153,2)</f>
        <v>0</v>
      </c>
      <c r="BL153" s="56"/>
      <c r="BM153" s="57">
        <f t="shared" ref="BM153" si="3713">ROUND(BL153*$O153,2)</f>
        <v>0</v>
      </c>
    </row>
    <row r="154" spans="1:65" s="47" customFormat="1" ht="45" x14ac:dyDescent="0.25">
      <c r="A154" s="58" t="s">
        <v>37</v>
      </c>
      <c r="B154" s="59" t="s">
        <v>90</v>
      </c>
      <c r="C154" s="59">
        <v>589</v>
      </c>
      <c r="D154" s="60" cm="1">
        <f t="array" ref="D154">_xlfn.IFS($B154="SAB_OSE_SET23",$A$440,$B154="SAB_EPSA_SET23",$A$442,$B154="SAB_INS_SET23",$A$444,$B154="SIU_INF_JUL23",$A$446,$B154="SIU_ED_JUL23",$A$447,$B154="DER_JUN23",$A$448,$B154="CDHU_AGO23",$A$449,$B154="SIN_SV_SET23",$A$450,$B154="SIN_INS_SET23",$A$451,$B154="COTAÇÃO",0)</f>
        <v>0</v>
      </c>
      <c r="E154" s="60" cm="1">
        <f t="array" ref="E154">_xlfn.IFS($B154="SAB_OSE_SET23",$A$441,$B154="SAB_EPSA_SET23",$A$443,$B154="SAB_INS_SET23",$A$445,$B154="SIU_INF_JUL23",0,$B154="SIU_ED_JUL23",0,$B154="DER_JUN23",0,$B154="CDHU_AGO23",0,$B154="SIN_SV_SET23",0,$B154="SIN_INS_SET23",0,$B154="COTAÇÃO",0)</f>
        <v>0</v>
      </c>
      <c r="F154" s="60" cm="1">
        <f t="array" ref="F154">_xlfn.IFS($B154="SAB_OSE_SET23",0,$B154="SAB_EPSA_SET23",0,AND($B154="SAB_INS_SET23",$A154="MAT")=TRUE,$A$454,AND($B154="SAB_INS_SET23",$A154&lt;&gt;"MAT")=TRUE,$A$453,AND($B154="SIU_INF_JUL23",$A154="MAT")=TRUE,$A$454,AND($B154="SIU_INF_JUL23",$A154&lt;&gt;"MAT")=TRUE,$A$453,AND($B154="SIU_ED_JUL23",$A154="MAT")=TRUE,$A$454,AND($B154="SIU_ED_JUL23",$A154&lt;&gt;"MAT")=TRUE,$A$453,$B154="DER_JUN23",0,$B154="CDHU_AGO23",0,AND($B154="SIN_SV_SET23",$A154="MAT")=TRUE,$A$454,AND($B154="SIN_SV_SET23",$A154&lt;&gt;"MAT")=TRUE,$A$453,AND($B154="SIN_INS_SET23",$A154="MAT")=TRUE,$A$454,AND($B154="SIN_INS_SET23",$A154&lt;&gt;"MAT")=TRUE,$A$453,AND($B154="COTAÇÃO",$A154="MAT")=TRUE,$A$454,AND($B154="COTAÇÃO",$A154&lt;&gt;"MAT")=TRUE,$A$453)</f>
        <v>0.2</v>
      </c>
      <c r="G154" s="60" cm="1">
        <f t="array" ref="G154">_xlfn.IFS($B154="SAB_OSE_SET23",0,$B154="SAB_EPSA_SET23",0,AND($B154="SAB_INS_SET23",$A154="MO")=TRUE,$A$455,AND($B154="SAB_INS_SET23",$A154&lt;&gt;"MO")=TRUE,0,AND($B154="SIU_INF_JUL23",$A154="MO")=TRUE,$A$455,AND($B154="SIU_INF_JUL23",$A154&lt;&gt;"MO")=TRUE,0,AND($B154="SIU_ED_JUL23",$A154="MO")=TRUE,$A$455,AND($B154="SIU_ED_JUL23",$A154&lt;&gt;"MO")=TRUE,0,$B154="DER_JUN23",0,$B154="CDHU_AGO23",0,AND($B154="SIN_SV_SET23",$A154="MO")=TRUE,$A$455,AND($B154="SIN_SV_SET23",$A154&lt;&gt;"MO")=TRUE,0,AND($B154="SIN_INS_SET23",$A154="MO")=TRUE,$A$455,AND($B154="SIN_INS_SET23",$A154&lt;&gt;"MO")=TRUE,0,AND($B154="COTAÇÃO",$A154="MO")=TRUE,$A$455,AND($B154="COTAÇÃO",$A154&lt;&gt;"MO")=TRUE,0)</f>
        <v>0</v>
      </c>
      <c r="H154" s="61" cm="1">
        <f t="array" ref="H154">ROUND(_xlfn.IFS(B154="SAB_OSE_SET23",VLOOKUP(C154,[12]SAB_OSE_SET23!A:N,7,FALSE),B154="SAB_EPSA_SET23",VLOOKUP(C154,[12]SAB_EPSA_SET23!A:F,4,FALSE),B154="SAB_INS_SET23",VLOOKUP(C154,[12]SAB_INS_SET23!A:F,4,FALSE),B154="SIU_INF_JUL23",VLOOKUP(C154,[12]SIU_INF_JUL23!A:F,4,FALSE),B154="SIU_ED_JUL23",VLOOKUP(C154,[12]SIU_ED_JUL23!A:F,4,FALSE),B154="SIU_INS_JUL23",VLOOKUP(C154,[12]SIU_INS_JUL23!A:F,4,FALSE),B154="DER_JUN23",VLOOKUP(C154,[12]DER_JUN23!A:F,4,FALSE),B154="CDHU_AGO23",VLOOKUP(C154,[12]CDHU_AGO23!A:F,4,FALSE),B154="DNIT_SV_JUL23",VLOOKUP(C154,[12]DNIT_SV_JUL23!A:F,4,FALSE),B154="DNIT_MAT_JUL23",VLOOKUP(C154,[12]DNIT_MAT_JUL23!A:F,4,FALSE),B154="SIN_SV_SET23",VLOOKUP(C154,[12]SIN_SV_SET23!G:L,5,FALSE),B154="SIN_INS_SET23",VLOOKUP(C154,[12]SIN_INS_SET23!A:F,5,FALSE),B154="COTAÇÃO",VLOOKUP(C154,[12]COTAÇÃO!$B:$G,6,FALSE))*(1+F154)*(1+G154),2)</f>
        <v>63</v>
      </c>
      <c r="I154" s="62">
        <v>6</v>
      </c>
      <c r="J154" s="39"/>
      <c r="K154" s="63"/>
      <c r="L154" s="64" t="str" cm="1">
        <f t="array" ref="L154">_xlfn.IFS(B154="SAB_OSE_SET23",VLOOKUP(C154,[12]SAB_OSE_SET23!A:N,5,FALSE),B154="SAB_EPSA_SET23",VLOOKUP(C154,[12]SAB_EPSA_SET23!A:F,2,FALSE),B154="SAB_INS_SET23",VLOOKUP(C154,[12]SAB_INS_SET23!A:F,2,FALSE),B154="SIU_INF_JUL23",VLOOKUP(C154,[12]SIU_INF_JUL23!A:F,2,FALSE),B154="SIU_ED_JUL23",VLOOKUP(C154,[12]SIU_ED_JUL23!A:F,2,FALSE),B154="SIU_INS_JUL23",VLOOKUP(C154,[12]SIU_INS_JUL23!A:F,2,FALSE),B154="DER_JUN23",VLOOKUP(C154,[12]DER_JUN23!A:F,2,FALSE),B154="CDHU_AGO23",VLOOKUP(C154,[12]CDHU_AGO23!A:F,2,FALSE),B154="DNIT_SV_JUL23",VLOOKUP(C154,[12]DNIT_SV_JUL23!A:F,2,FALSE),B154="DNIT_MAT_JUL23",VLOOKUP(C154,[12]DNIT_MAT_JUL23!A:F,2,FALSE),B154="SIN_SV_SET23",VLOOKUP(C154,[12]SIN_SV_SET23!G:L,2,FALSE),B154="SIN_INS_SET23",VLOOKUP(C154,[12]SIN_INS_SET23!A:F,2,FALSE),B154="COTAÇÃO",VLOOKUP(C154,[12]COTAÇÃO!$B:$G,3,FALSE))</f>
        <v xml:space="preserve">CANTONEIRA EM ALUMINIO, ABAS IGUAIS, LARGURA DE 50,80 MM (2"), ESPESSURA DE 6,35 MM (1/4") E PESO LINEAR DE APROXIMADAMENTE 1,630 KG/M                                                                                                                                                                                                                                                                                                                                                                    </v>
      </c>
      <c r="M154" s="65" t="str" cm="1">
        <f t="array" ref="M154">_xlfn.IFS(B154="SAB_OSE_SET23",VLOOKUP(C154,[12]SAB_OSE_SET23!A:N,6,FALSE),B154="SAB_EPSA_SET23",VLOOKUP(C154,[12]SAB_EPSA_SET23!A:F,3,FALSE),B154="SAB_INS_SET23",VLOOKUP(C154,[12]SAB_INS_SET23!A:F,3,FALSE),B154="SIU_INF_JUL23",VLOOKUP(C154,[12]SIU_INF_JUL23!A:F,3,FALSE),B154="SIU_ED_JUL23",VLOOKUP(C154,[12]SIU_ED_JUL23!A:F,3,FALSE),B154="SIU_INS_JUL23",VLOOKUP(C154,[12]SIU_INS_JUL23!A:F,3,FALSE),B154="DER_JUN23",VLOOKUP(C154,[12]DER_JUN23!A:F,3,FALSE),B154="CDHU_AGO23",VLOOKUP(C154,[12]CDHU_AGO23!A:F,3,FALSE),B154="DNIT_SV_JUL23",VLOOKUP(C154,[12]DNIT_SV_JUL23!A:F,3,FALSE),B154="DNIT_MAT_JUL23",VLOOKUP(C154,[12]DNIT_MAT_JUL23!A:F,3,FALSE),B154="SIN_SV_SET23",VLOOKUP(C154,[12]SIN_SV_SET23!G:L,3,FALSE),B154="SIN_INS_SET23",VLOOKUP(C154,[12]SIN_INS_SET23!A:F,3,FALSE),B154="COTAÇÃO",VLOOKUP(C154,[12]COTAÇÃO!$B:$G,4,FALSE))</f>
        <v xml:space="preserve">M     </v>
      </c>
      <c r="N154" s="66">
        <f t="shared" ref="N154:N156" si="3714">R154+T154+V154+X154+Z154+AB154+AD154+AF154+AH154+AJ154++AL154+AN154+AP154+AR154+AT154+AV154+AX154+AZ154+BB154+BD154+BF154+BH154+BJ154+BL154</f>
        <v>84</v>
      </c>
      <c r="O154" s="66">
        <f t="shared" ref="O154:O156" si="3715">ROUND(H154*I154,2)</f>
        <v>378</v>
      </c>
      <c r="P154" s="67">
        <f t="shared" si="3621"/>
        <v>0</v>
      </c>
      <c r="Q154" s="68"/>
      <c r="R154" s="61">
        <f>R153*$I154</f>
        <v>84</v>
      </c>
      <c r="S154" s="67"/>
      <c r="T154" s="61">
        <f t="shared" ref="T154" si="3716">T153*$I154</f>
        <v>0</v>
      </c>
      <c r="U154" s="67">
        <f t="shared" ref="U154:U156" si="3717">ROUND(T154*$H154,2)</f>
        <v>0</v>
      </c>
      <c r="V154" s="61">
        <f t="shared" ref="V154" si="3718">V153*$I154</f>
        <v>0</v>
      </c>
      <c r="W154" s="67">
        <f t="shared" ref="W154:W156" si="3719">ROUND(V154*$H154,2)</f>
        <v>0</v>
      </c>
      <c r="X154" s="61">
        <f t="shared" ref="X154" si="3720">X153*$I154</f>
        <v>0</v>
      </c>
      <c r="Y154" s="67">
        <f t="shared" ref="Y154:Y156" si="3721">ROUND(X154*$H154,2)</f>
        <v>0</v>
      </c>
      <c r="Z154" s="61">
        <f t="shared" ref="Z154" si="3722">Z153*$I154</f>
        <v>0</v>
      </c>
      <c r="AA154" s="67">
        <f t="shared" ref="AA154:AA156" si="3723">ROUND(Z154*$H154,2)</f>
        <v>0</v>
      </c>
      <c r="AB154" s="61">
        <f t="shared" ref="AB154" si="3724">AB153*$I154</f>
        <v>0</v>
      </c>
      <c r="AC154" s="67">
        <f t="shared" ref="AC154:AC156" si="3725">ROUND(AB154*$H154,2)</f>
        <v>0</v>
      </c>
      <c r="AD154" s="61">
        <f t="shared" ref="AD154" si="3726">AD153*$I154</f>
        <v>0</v>
      </c>
      <c r="AE154" s="67">
        <f t="shared" ref="AE154:AE156" si="3727">ROUND(AD154*$H154,2)</f>
        <v>0</v>
      </c>
      <c r="AF154" s="61">
        <f t="shared" ref="AF154" si="3728">AF153*$I154</f>
        <v>0</v>
      </c>
      <c r="AG154" s="67">
        <f t="shared" ref="AG154:AG156" si="3729">ROUND(AF154*$H154,2)</f>
        <v>0</v>
      </c>
      <c r="AH154" s="61">
        <f t="shared" ref="AH154" si="3730">AH153*$I154</f>
        <v>0</v>
      </c>
      <c r="AI154" s="67">
        <f t="shared" ref="AI154:AI156" si="3731">ROUND(AH154*$H154,2)</f>
        <v>0</v>
      </c>
      <c r="AJ154" s="61">
        <f t="shared" ref="AJ154" si="3732">AJ153*$I154</f>
        <v>0</v>
      </c>
      <c r="AK154" s="67">
        <f t="shared" ref="AK154:AK156" si="3733">ROUND(AJ154*$H154,2)</f>
        <v>0</v>
      </c>
      <c r="AL154" s="61">
        <f t="shared" ref="AL154" si="3734">AL153*$I154</f>
        <v>0</v>
      </c>
      <c r="AM154" s="67">
        <f t="shared" ref="AM154:AM156" si="3735">ROUND(AL154*$H154,2)</f>
        <v>0</v>
      </c>
      <c r="AN154" s="61">
        <f t="shared" ref="AN154" si="3736">AN153*$I154</f>
        <v>0</v>
      </c>
      <c r="AO154" s="67">
        <f t="shared" ref="AO154:AO156" si="3737">ROUND(AN154*$H154,2)</f>
        <v>0</v>
      </c>
      <c r="AP154" s="61">
        <f t="shared" ref="AP154" si="3738">AP153*$I154</f>
        <v>0</v>
      </c>
      <c r="AQ154" s="67">
        <f t="shared" ref="AQ154:AQ156" si="3739">ROUND(AP154*$H154,2)</f>
        <v>0</v>
      </c>
      <c r="AR154" s="61">
        <f t="shared" ref="AR154" si="3740">AR153*$I154</f>
        <v>0</v>
      </c>
      <c r="AS154" s="67">
        <f t="shared" ref="AS154:AS156" si="3741">ROUND(AR154*$H154,2)</f>
        <v>0</v>
      </c>
      <c r="AT154" s="61">
        <f t="shared" ref="AT154" si="3742">AT153*$I154</f>
        <v>0</v>
      </c>
      <c r="AU154" s="67">
        <f t="shared" ref="AU154:AU156" si="3743">ROUND(AT154*$H154,2)</f>
        <v>0</v>
      </c>
      <c r="AV154" s="61">
        <f t="shared" ref="AV154" si="3744">AV153*$I154</f>
        <v>0</v>
      </c>
      <c r="AW154" s="67">
        <f t="shared" ref="AW154:AW156" si="3745">ROUND(AV154*$H154,2)</f>
        <v>0</v>
      </c>
      <c r="AX154" s="61">
        <f t="shared" ref="AX154" si="3746">AX153*$I154</f>
        <v>0</v>
      </c>
      <c r="AY154" s="67">
        <f t="shared" ref="AY154:AY156" si="3747">ROUND(AX154*$H154,2)</f>
        <v>0</v>
      </c>
      <c r="AZ154" s="61">
        <f t="shared" ref="AZ154" si="3748">AZ153*$I154</f>
        <v>0</v>
      </c>
      <c r="BA154" s="67">
        <f t="shared" ref="BA154:BA156" si="3749">ROUND(AZ154*$H154,2)</f>
        <v>0</v>
      </c>
      <c r="BB154" s="61">
        <f t="shared" ref="BB154" si="3750">BB153*$I154</f>
        <v>0</v>
      </c>
      <c r="BC154" s="67">
        <f t="shared" ref="BC154:BC156" si="3751">ROUND(BB154*$H154,2)</f>
        <v>0</v>
      </c>
      <c r="BD154" s="61">
        <f t="shared" ref="BD154" si="3752">BD153*$I154</f>
        <v>0</v>
      </c>
      <c r="BE154" s="67">
        <f t="shared" ref="BE154:BE156" si="3753">ROUND(BD154*$H154,2)</f>
        <v>0</v>
      </c>
      <c r="BF154" s="61">
        <f t="shared" ref="BF154" si="3754">BF153*$I154</f>
        <v>0</v>
      </c>
      <c r="BG154" s="67">
        <f t="shared" ref="BG154:BG156" si="3755">ROUND(BF154*$H154,2)</f>
        <v>0</v>
      </c>
      <c r="BH154" s="61">
        <f t="shared" ref="BH154" si="3756">BH153*$I154</f>
        <v>0</v>
      </c>
      <c r="BI154" s="67">
        <f t="shared" ref="BI154:BI156" si="3757">ROUND(BH154*$H154,2)</f>
        <v>0</v>
      </c>
      <c r="BJ154" s="61">
        <f t="shared" ref="BJ154" si="3758">BJ153*$I154</f>
        <v>0</v>
      </c>
      <c r="BK154" s="67">
        <f t="shared" ref="BK154:BK156" si="3759">ROUND(BJ154*$H154,2)</f>
        <v>0</v>
      </c>
      <c r="BL154" s="61">
        <f t="shared" ref="BL154" si="3760">BL153*$I154</f>
        <v>0</v>
      </c>
      <c r="BM154" s="67">
        <f t="shared" ref="BM154:BM156" si="3761">ROUND(BL154*$H154,2)</f>
        <v>0</v>
      </c>
    </row>
    <row r="155" spans="1:65" s="47" customFormat="1" x14ac:dyDescent="0.25">
      <c r="A155" s="58" t="s">
        <v>26</v>
      </c>
      <c r="B155" s="59" t="s">
        <v>28</v>
      </c>
      <c r="C155" s="59" t="s">
        <v>38</v>
      </c>
      <c r="D155" s="60" cm="1">
        <f t="array" ref="D155">_xlfn.IFS($B155="SAB_OSE_SET23",$A$440,$B155="SAB_EPSA_SET23",$A$442,$B155="SAB_INS_SET23",$A$444,$B155="SIU_INF_JUL23",$A$446,$B155="SIU_ED_JUL23",$A$447,$B155="DER_JUN23",$A$448,$B155="CDHU_AGO23",$A$449,$B155="SIN_SV_SET23",$A$450,$B155="SIN_INS_SET23",$A$451,$B155="COTAÇÃO",0)</f>
        <v>0</v>
      </c>
      <c r="E155" s="60" cm="1">
        <f t="array" ref="E155">_xlfn.IFS($B155="SAB_OSE_SET23",$A$441,$B155="SAB_EPSA_SET23",$A$443,$B155="SAB_INS_SET23",$A$445,$B155="SIU_INF_JUL23",0,$B155="SIU_ED_JUL23",0,$B155="DER_JUN23",0,$B155="CDHU_AGO23",0,$B155="SIN_SV_SET23",0,$B155="SIN_INS_SET23",0,$B155="COTAÇÃO",0)</f>
        <v>0</v>
      </c>
      <c r="F155" s="60" cm="1">
        <f t="array" ref="F155">_xlfn.IFS($B155="SAB_OSE_SET23",0,$B155="SAB_EPSA_SET23",0,AND($B155="SAB_INS_SET23",$A155="MAT")=TRUE,$A$454,AND($B155="SAB_INS_SET23",$A155&lt;&gt;"MAT")=TRUE,$A$453,AND($B155="SIU_INF_JUL23",$A155="MAT")=TRUE,$A$454,AND($B155="SIU_INF_JUL23",$A155&lt;&gt;"MAT")=TRUE,$A$453,AND($B155="SIU_ED_JUL23",$A155="MAT")=TRUE,$A$454,AND($B155="SIU_ED_JUL23",$A155&lt;&gt;"MAT")=TRUE,$A$453,$B155="DER_JUN23",0,$B155="CDHU_AGO23",0,AND($B155="SIN_SV_SET23",$A155="MAT")=TRUE,$A$454,AND($B155="SIN_SV_SET23",$A155&lt;&gt;"MAT")=TRUE,$A$453,AND($B155="SIN_INS_SET23",$A155="MAT")=TRUE,$A$454,AND($B155="SIN_INS_SET23",$A155&lt;&gt;"MAT")=TRUE,$A$453,AND($B155="COTAÇÃO",$A155="MAT")=TRUE,$A$454,AND($B155="COTAÇÃO",$A155&lt;&gt;"MAT")=TRUE,$A$453)</f>
        <v>0.28000000000000003</v>
      </c>
      <c r="G155" s="60" cm="1">
        <f t="array" ref="G155">_xlfn.IFS($B155="SAB_OSE_SET23",0,$B155="SAB_EPSA_SET23",0,AND($B155="SAB_INS_SET23",$A155="MO")=TRUE,$A$455,AND($B155="SAB_INS_SET23",$A155&lt;&gt;"MO")=TRUE,0,AND($B155="SIU_INF_JUL23",$A155="MO")=TRUE,$A$455,AND($B155="SIU_INF_JUL23",$A155&lt;&gt;"MO")=TRUE,0,AND($B155="SIU_ED_JUL23",$A155="MO")=TRUE,$A$455,AND($B155="SIU_ED_JUL23",$A155&lt;&gt;"MO")=TRUE,0,$B155="DER_JUN23",0,$B155="CDHU_AGO23",0,AND($B155="SIN_SV_SET23",$A155="MO")=TRUE,$A$455,AND($B155="SIN_SV_SET23",$A155&lt;&gt;"MO")=TRUE,0,AND($B155="SIN_INS_SET23",$A155="MO")=TRUE,$A$455,AND($B155="SIN_INS_SET23",$A155&lt;&gt;"MO")=TRUE,0,AND($B155="COTAÇÃO",$A155="MO")=TRUE,$A$455,AND($B155="COTAÇÃO",$A155&lt;&gt;"MO")=TRUE,0)</f>
        <v>1.72</v>
      </c>
      <c r="H155" s="61" cm="1">
        <f t="array" ref="H155">ROUND(_xlfn.IFS(B155="SAB_OSE_SET23",VLOOKUP(C155,[12]SAB_OSE_SET23!A:N,7,FALSE),B155="SAB_EPSA_SET23",VLOOKUP(C155,[12]SAB_EPSA_SET23!A:F,4,FALSE),B155="SAB_INS_SET23",VLOOKUP(C155,[12]SAB_INS_SET23!A:F,4,FALSE),B155="SIU_INF_JUL23",VLOOKUP(C155,[12]SIU_INF_JUL23!A:F,4,FALSE),B155="SIU_ED_JUL23",VLOOKUP(C155,[12]SIU_ED_JUL23!A:F,4,FALSE),B155="SIU_INS_JUL23",VLOOKUP(C155,[12]SIU_INS_JUL23!A:F,4,FALSE),B155="DER_JUN23",VLOOKUP(C155,[12]DER_JUN23!A:F,4,FALSE),B155="CDHU_AGO23",VLOOKUP(C155,[12]CDHU_AGO23!A:F,4,FALSE),B155="DNIT_SV_JUL23",VLOOKUP(C155,[12]DNIT_SV_JUL23!A:F,4,FALSE),B155="DNIT_MAT_JUL23",VLOOKUP(C155,[12]DNIT_MAT_JUL23!A:F,4,FALSE),B155="SIN_SV_SET23",VLOOKUP(C155,[12]SIN_SV_SET23!G:L,5,FALSE),B155="SIN_INS_SET23",VLOOKUP(C155,[12]SIN_INS_SET23!A:F,5,FALSE),B155="COTAÇÃO",VLOOKUP(C155,[12]COTAÇÃO!$B:$G,6,FALSE))*(1+F155)*(1+G155),2)</f>
        <v>76.209999999999994</v>
      </c>
      <c r="I155" s="62">
        <v>1</v>
      </c>
      <c r="J155" s="39"/>
      <c r="K155" s="63"/>
      <c r="L155" s="64" t="str" cm="1">
        <f t="array" ref="L155">_xlfn.IFS(B155="SAB_OSE_SET23",VLOOKUP(C155,[12]SAB_OSE_SET23!A:N,5,FALSE),B155="SAB_EPSA_SET23",VLOOKUP(C155,[12]SAB_EPSA_SET23!A:F,2,FALSE),B155="SAB_INS_SET23",VLOOKUP(C155,[12]SAB_INS_SET23!A:F,2,FALSE),B155="SIU_INF_JUL23",VLOOKUP(C155,[12]SIU_INF_JUL23!A:F,2,FALSE),B155="SIU_ED_JUL23",VLOOKUP(C155,[12]SIU_ED_JUL23!A:F,2,FALSE),B155="SIU_INS_JUL23",VLOOKUP(C155,[12]SIU_INS_JUL23!A:F,2,FALSE),B155="DER_JUN23",VLOOKUP(C155,[12]DER_JUN23!A:F,2,FALSE),B155="CDHU_AGO23",VLOOKUP(C155,[12]CDHU_AGO23!A:F,2,FALSE),B155="DNIT_SV_JUL23",VLOOKUP(C155,[12]DNIT_SV_JUL23!A:F,2,FALSE),B155="DNIT_MAT_JUL23",VLOOKUP(C155,[12]DNIT_MAT_JUL23!A:F,2,FALSE),B155="SIN_SV_SET23",VLOOKUP(C155,[12]SIN_SV_SET23!G:L,2,FALSE),B155="SIN_INS_SET23",VLOOKUP(C155,[12]SIN_INS_SET23!A:F,2,FALSE),B155="COTAÇÃO",VLOOKUP(C155,[12]COTAÇÃO!$B:$G,3,FALSE))</f>
        <v>TÉCNICO ELETRICISTA</v>
      </c>
      <c r="M155" s="65" t="str" cm="1">
        <f t="array" ref="M155">_xlfn.IFS(B155="SAB_OSE_SET23",VLOOKUP(C155,[12]SAB_OSE_SET23!A:N,6,FALSE),B155="SAB_EPSA_SET23",VLOOKUP(C155,[12]SAB_EPSA_SET23!A:F,3,FALSE),B155="SAB_INS_SET23",VLOOKUP(C155,[12]SAB_INS_SET23!A:F,3,FALSE),B155="SIU_INF_JUL23",VLOOKUP(C155,[12]SIU_INF_JUL23!A:F,3,FALSE),B155="SIU_ED_JUL23",VLOOKUP(C155,[12]SIU_ED_JUL23!A:F,3,FALSE),B155="SIU_INS_JUL23",VLOOKUP(C155,[12]SIU_INS_JUL23!A:F,3,FALSE),B155="DER_JUN23",VLOOKUP(C155,[12]DER_JUN23!A:F,3,FALSE),B155="CDHU_AGO23",VLOOKUP(C155,[12]CDHU_AGO23!A:F,3,FALSE),B155="DNIT_SV_JUL23",VLOOKUP(C155,[12]DNIT_SV_JUL23!A:F,3,FALSE),B155="DNIT_MAT_JUL23",VLOOKUP(C155,[12]DNIT_MAT_JUL23!A:F,3,FALSE),B155="SIN_SV_SET23",VLOOKUP(C155,[12]SIN_SV_SET23!G:L,3,FALSE),B155="SIN_INS_SET23",VLOOKUP(C155,[12]SIN_INS_SET23!A:F,3,FALSE),B155="COTAÇÃO",VLOOKUP(C155,[12]COTAÇÃO!$B:$G,4,FALSE))</f>
        <v>H</v>
      </c>
      <c r="N155" s="66">
        <f t="shared" si="3714"/>
        <v>14</v>
      </c>
      <c r="O155" s="66">
        <f t="shared" si="3715"/>
        <v>76.209999999999994</v>
      </c>
      <c r="P155" s="67">
        <f t="shared" si="3621"/>
        <v>0</v>
      </c>
      <c r="Q155" s="68"/>
      <c r="R155" s="61">
        <f>R153*$I155</f>
        <v>14</v>
      </c>
      <c r="S155" s="67"/>
      <c r="T155" s="61">
        <f t="shared" ref="T155" si="3762">T153*$I155</f>
        <v>0</v>
      </c>
      <c r="U155" s="67">
        <f t="shared" si="3717"/>
        <v>0</v>
      </c>
      <c r="V155" s="61">
        <f t="shared" ref="V155" si="3763">V153*$I155</f>
        <v>0</v>
      </c>
      <c r="W155" s="67">
        <f t="shared" si="3719"/>
        <v>0</v>
      </c>
      <c r="X155" s="61">
        <f t="shared" ref="X155" si="3764">X153*$I155</f>
        <v>0</v>
      </c>
      <c r="Y155" s="67">
        <f t="shared" si="3721"/>
        <v>0</v>
      </c>
      <c r="Z155" s="61">
        <f t="shared" ref="Z155" si="3765">Z153*$I155</f>
        <v>0</v>
      </c>
      <c r="AA155" s="67">
        <f t="shared" si="3723"/>
        <v>0</v>
      </c>
      <c r="AB155" s="61">
        <f t="shared" ref="AB155" si="3766">AB153*$I155</f>
        <v>0</v>
      </c>
      <c r="AC155" s="67">
        <f t="shared" si="3725"/>
        <v>0</v>
      </c>
      <c r="AD155" s="61">
        <f t="shared" ref="AD155" si="3767">AD153*$I155</f>
        <v>0</v>
      </c>
      <c r="AE155" s="67">
        <f t="shared" si="3727"/>
        <v>0</v>
      </c>
      <c r="AF155" s="61">
        <f t="shared" ref="AF155" si="3768">AF153*$I155</f>
        <v>0</v>
      </c>
      <c r="AG155" s="67">
        <f t="shared" si="3729"/>
        <v>0</v>
      </c>
      <c r="AH155" s="61">
        <f t="shared" ref="AH155" si="3769">AH153*$I155</f>
        <v>0</v>
      </c>
      <c r="AI155" s="67">
        <f t="shared" si="3731"/>
        <v>0</v>
      </c>
      <c r="AJ155" s="61">
        <f t="shared" ref="AJ155" si="3770">AJ153*$I155</f>
        <v>0</v>
      </c>
      <c r="AK155" s="67">
        <f t="shared" si="3733"/>
        <v>0</v>
      </c>
      <c r="AL155" s="61">
        <f t="shared" ref="AL155" si="3771">AL153*$I155</f>
        <v>0</v>
      </c>
      <c r="AM155" s="67">
        <f t="shared" si="3735"/>
        <v>0</v>
      </c>
      <c r="AN155" s="61">
        <f t="shared" ref="AN155" si="3772">AN153*$I155</f>
        <v>0</v>
      </c>
      <c r="AO155" s="67">
        <f t="shared" si="3737"/>
        <v>0</v>
      </c>
      <c r="AP155" s="61">
        <f t="shared" ref="AP155" si="3773">AP153*$I155</f>
        <v>0</v>
      </c>
      <c r="AQ155" s="67">
        <f t="shared" si="3739"/>
        <v>0</v>
      </c>
      <c r="AR155" s="61">
        <f t="shared" ref="AR155" si="3774">AR153*$I155</f>
        <v>0</v>
      </c>
      <c r="AS155" s="67">
        <f t="shared" si="3741"/>
        <v>0</v>
      </c>
      <c r="AT155" s="61">
        <f t="shared" ref="AT155" si="3775">AT153*$I155</f>
        <v>0</v>
      </c>
      <c r="AU155" s="67">
        <f t="shared" si="3743"/>
        <v>0</v>
      </c>
      <c r="AV155" s="61">
        <f t="shared" ref="AV155" si="3776">AV153*$I155</f>
        <v>0</v>
      </c>
      <c r="AW155" s="67">
        <f t="shared" si="3745"/>
        <v>0</v>
      </c>
      <c r="AX155" s="61">
        <f t="shared" ref="AX155" si="3777">AX153*$I155</f>
        <v>0</v>
      </c>
      <c r="AY155" s="67">
        <f t="shared" si="3747"/>
        <v>0</v>
      </c>
      <c r="AZ155" s="61">
        <f t="shared" ref="AZ155" si="3778">AZ153*$I155</f>
        <v>0</v>
      </c>
      <c r="BA155" s="67">
        <f t="shared" si="3749"/>
        <v>0</v>
      </c>
      <c r="BB155" s="61">
        <f t="shared" ref="BB155" si="3779">BB153*$I155</f>
        <v>0</v>
      </c>
      <c r="BC155" s="67">
        <f t="shared" si="3751"/>
        <v>0</v>
      </c>
      <c r="BD155" s="61">
        <f t="shared" ref="BD155" si="3780">BD153*$I155</f>
        <v>0</v>
      </c>
      <c r="BE155" s="67">
        <f t="shared" si="3753"/>
        <v>0</v>
      </c>
      <c r="BF155" s="61">
        <f t="shared" ref="BF155" si="3781">BF153*$I155</f>
        <v>0</v>
      </c>
      <c r="BG155" s="67">
        <f t="shared" si="3755"/>
        <v>0</v>
      </c>
      <c r="BH155" s="61">
        <f t="shared" ref="BH155" si="3782">BH153*$I155</f>
        <v>0</v>
      </c>
      <c r="BI155" s="67">
        <f t="shared" si="3757"/>
        <v>0</v>
      </c>
      <c r="BJ155" s="61">
        <f t="shared" ref="BJ155" si="3783">BJ153*$I155</f>
        <v>0</v>
      </c>
      <c r="BK155" s="67">
        <f t="shared" si="3759"/>
        <v>0</v>
      </c>
      <c r="BL155" s="61">
        <f t="shared" ref="BL155" si="3784">BL153*$I155</f>
        <v>0</v>
      </c>
      <c r="BM155" s="67">
        <f t="shared" si="3761"/>
        <v>0</v>
      </c>
    </row>
    <row r="156" spans="1:65" s="47" customFormat="1" x14ac:dyDescent="0.25">
      <c r="A156" s="58" t="s">
        <v>26</v>
      </c>
      <c r="B156" s="59" t="s">
        <v>28</v>
      </c>
      <c r="C156" s="59" t="s">
        <v>39</v>
      </c>
      <c r="D156" s="60" cm="1">
        <f t="array" ref="D156">_xlfn.IFS($B156="SAB_OSE_SET23",$A$440,$B156="SAB_EPSA_SET23",$A$442,$B156="SAB_INS_SET23",$A$444,$B156="SIU_INF_JUL23",$A$446,$B156="SIU_ED_JUL23",$A$447,$B156="DER_JUN23",$A$448,$B156="CDHU_AGO23",$A$449,$B156="SIN_SV_SET23",$A$450,$B156="SIN_INS_SET23",$A$451,$B156="COTAÇÃO",0)</f>
        <v>0</v>
      </c>
      <c r="E156" s="60" cm="1">
        <f t="array" ref="E156">_xlfn.IFS($B156="SAB_OSE_SET23",$A$441,$B156="SAB_EPSA_SET23",$A$443,$B156="SAB_INS_SET23",$A$445,$B156="SIU_INF_JUL23",0,$B156="SIU_ED_JUL23",0,$B156="DER_JUN23",0,$B156="CDHU_AGO23",0,$B156="SIN_SV_SET23",0,$B156="SIN_INS_SET23",0,$B156="COTAÇÃO",0)</f>
        <v>0</v>
      </c>
      <c r="F156" s="60" cm="1">
        <f t="array" ref="F156">_xlfn.IFS($B156="SAB_OSE_SET23",0,$B156="SAB_EPSA_SET23",0,AND($B156="SAB_INS_SET23",$A156="MAT")=TRUE,$A$454,AND($B156="SAB_INS_SET23",$A156&lt;&gt;"MAT")=TRUE,$A$453,AND($B156="SIU_INF_JUL23",$A156="MAT")=TRUE,$A$454,AND($B156="SIU_INF_JUL23",$A156&lt;&gt;"MAT")=TRUE,$A$453,AND($B156="SIU_ED_JUL23",$A156="MAT")=TRUE,$A$454,AND($B156="SIU_ED_JUL23",$A156&lt;&gt;"MAT")=TRUE,$A$453,$B156="DER_JUN23",0,$B156="CDHU_AGO23",0,AND($B156="SIN_SV_SET23",$A156="MAT")=TRUE,$A$454,AND($B156="SIN_SV_SET23",$A156&lt;&gt;"MAT")=TRUE,$A$453,AND($B156="SIN_INS_SET23",$A156="MAT")=TRUE,$A$454,AND($B156="SIN_INS_SET23",$A156&lt;&gt;"MAT")=TRUE,$A$453,AND($B156="COTAÇÃO",$A156="MAT")=TRUE,$A$454,AND($B156="COTAÇÃO",$A156&lt;&gt;"MAT")=TRUE,$A$453)</f>
        <v>0.28000000000000003</v>
      </c>
      <c r="G156" s="60" cm="1">
        <f t="array" ref="G156">_xlfn.IFS($B156="SAB_OSE_SET23",0,$B156="SAB_EPSA_SET23",0,AND($B156="SAB_INS_SET23",$A156="MO")=TRUE,$A$455,AND($B156="SAB_INS_SET23",$A156&lt;&gt;"MO")=TRUE,0,AND($B156="SIU_INF_JUL23",$A156="MO")=TRUE,$A$455,AND($B156="SIU_INF_JUL23",$A156&lt;&gt;"MO")=TRUE,0,AND($B156="SIU_ED_JUL23",$A156="MO")=TRUE,$A$455,AND($B156="SIU_ED_JUL23",$A156&lt;&gt;"MO")=TRUE,0,$B156="DER_JUN23",0,$B156="CDHU_AGO23",0,AND($B156="SIN_SV_SET23",$A156="MO")=TRUE,$A$455,AND($B156="SIN_SV_SET23",$A156&lt;&gt;"MO")=TRUE,0,AND($B156="SIN_INS_SET23",$A156="MO")=TRUE,$A$455,AND($B156="SIN_INS_SET23",$A156&lt;&gt;"MO")=TRUE,0,AND($B156="COTAÇÃO",$A156="MO")=TRUE,$A$455,AND($B156="COTAÇÃO",$A156&lt;&gt;"MO")=TRUE,0)</f>
        <v>1.72</v>
      </c>
      <c r="H156" s="61" cm="1">
        <f t="array" ref="H156">ROUND(_xlfn.IFS(B156="SAB_OSE_SET23",VLOOKUP(C156,[12]SAB_OSE_SET23!A:N,7,FALSE),B156="SAB_EPSA_SET23",VLOOKUP(C156,[12]SAB_EPSA_SET23!A:F,4,FALSE),B156="SAB_INS_SET23",VLOOKUP(C156,[12]SAB_INS_SET23!A:F,4,FALSE),B156="SIU_INF_JUL23",VLOOKUP(C156,[12]SIU_INF_JUL23!A:F,4,FALSE),B156="SIU_ED_JUL23",VLOOKUP(C156,[12]SIU_ED_JUL23!A:F,4,FALSE),B156="SIU_INS_JUL23",VLOOKUP(C156,[12]SIU_INS_JUL23!A:F,4,FALSE),B156="DER_JUN23",VLOOKUP(C156,[12]DER_JUN23!A:F,4,FALSE),B156="CDHU_AGO23",VLOOKUP(C156,[12]CDHU_AGO23!A:F,4,FALSE),B156="DNIT_SV_JUL23",VLOOKUP(C156,[12]DNIT_SV_JUL23!A:F,4,FALSE),B156="DNIT_MAT_JUL23",VLOOKUP(C156,[12]DNIT_MAT_JUL23!A:F,4,FALSE),B156="SIN_SV_SET23",VLOOKUP(C156,[12]SIN_SV_SET23!G:L,5,FALSE),B156="SIN_INS_SET23",VLOOKUP(C156,[12]SIN_INS_SET23!A:F,5,FALSE),B156="COTAÇÃO",VLOOKUP(C156,[12]COTAÇÃO!$B:$G,6,FALSE))*(1+F156)*(1+G156),2)</f>
        <v>51.88</v>
      </c>
      <c r="I156" s="62">
        <v>1</v>
      </c>
      <c r="J156" s="39"/>
      <c r="K156" s="63"/>
      <c r="L156" s="64" t="str" cm="1">
        <f t="array" ref="L156">_xlfn.IFS(B156="SAB_OSE_SET23",VLOOKUP(C156,[12]SAB_OSE_SET23!A:N,5,FALSE),B156="SAB_EPSA_SET23",VLOOKUP(C156,[12]SAB_EPSA_SET23!A:F,2,FALSE),B156="SAB_INS_SET23",VLOOKUP(C156,[12]SAB_INS_SET23!A:F,2,FALSE),B156="SIU_INF_JUL23",VLOOKUP(C156,[12]SIU_INF_JUL23!A:F,2,FALSE),B156="SIU_ED_JUL23",VLOOKUP(C156,[12]SIU_ED_JUL23!A:F,2,FALSE),B156="SIU_INS_JUL23",VLOOKUP(C156,[12]SIU_INS_JUL23!A:F,2,FALSE),B156="DER_JUN23",VLOOKUP(C156,[12]DER_JUN23!A:F,2,FALSE),B156="CDHU_AGO23",VLOOKUP(C156,[12]CDHU_AGO23!A:F,2,FALSE),B156="DNIT_SV_JUL23",VLOOKUP(C156,[12]DNIT_SV_JUL23!A:F,2,FALSE),B156="DNIT_MAT_JUL23",VLOOKUP(C156,[12]DNIT_MAT_JUL23!A:F,2,FALSE),B156="SIN_SV_SET23",VLOOKUP(C156,[12]SIN_SV_SET23!G:L,2,FALSE),B156="SIN_INS_SET23",VLOOKUP(C156,[12]SIN_INS_SET23!A:F,2,FALSE),B156="COTAÇÃO",VLOOKUP(C156,[12]COTAÇÃO!$B:$G,3,FALSE))</f>
        <v>ELETRICISTA</v>
      </c>
      <c r="M156" s="65" t="str" cm="1">
        <f t="array" ref="M156">_xlfn.IFS(B156="SAB_OSE_SET23",VLOOKUP(C156,[12]SAB_OSE_SET23!A:N,6,FALSE),B156="SAB_EPSA_SET23",VLOOKUP(C156,[12]SAB_EPSA_SET23!A:F,3,FALSE),B156="SAB_INS_SET23",VLOOKUP(C156,[12]SAB_INS_SET23!A:F,3,FALSE),B156="SIU_INF_JUL23",VLOOKUP(C156,[12]SIU_INF_JUL23!A:F,3,FALSE),B156="SIU_ED_JUL23",VLOOKUP(C156,[12]SIU_ED_JUL23!A:F,3,FALSE),B156="SIU_INS_JUL23",VLOOKUP(C156,[12]SIU_INS_JUL23!A:F,3,FALSE),B156="DER_JUN23",VLOOKUP(C156,[12]DER_JUN23!A:F,3,FALSE),B156="CDHU_AGO23",VLOOKUP(C156,[12]CDHU_AGO23!A:F,3,FALSE),B156="DNIT_SV_JUL23",VLOOKUP(C156,[12]DNIT_SV_JUL23!A:F,3,FALSE),B156="DNIT_MAT_JUL23",VLOOKUP(C156,[12]DNIT_MAT_JUL23!A:F,3,FALSE),B156="SIN_SV_SET23",VLOOKUP(C156,[12]SIN_SV_SET23!G:L,3,FALSE),B156="SIN_INS_SET23",VLOOKUP(C156,[12]SIN_INS_SET23!A:F,3,FALSE),B156="COTAÇÃO",VLOOKUP(C156,[12]COTAÇÃO!$B:$G,4,FALSE))</f>
        <v>H</v>
      </c>
      <c r="N156" s="66">
        <f t="shared" si="3714"/>
        <v>14</v>
      </c>
      <c r="O156" s="66">
        <f t="shared" si="3715"/>
        <v>51.88</v>
      </c>
      <c r="P156" s="67">
        <f t="shared" si="3621"/>
        <v>0</v>
      </c>
      <c r="Q156" s="68"/>
      <c r="R156" s="61">
        <f>R153*$I156</f>
        <v>14</v>
      </c>
      <c r="S156" s="67"/>
      <c r="T156" s="61">
        <f t="shared" ref="T156" si="3785">T153*$I156</f>
        <v>0</v>
      </c>
      <c r="U156" s="67">
        <f t="shared" si="3717"/>
        <v>0</v>
      </c>
      <c r="V156" s="61">
        <f t="shared" ref="V156" si="3786">V153*$I156</f>
        <v>0</v>
      </c>
      <c r="W156" s="67">
        <f t="shared" si="3719"/>
        <v>0</v>
      </c>
      <c r="X156" s="61">
        <f t="shared" ref="X156" si="3787">X153*$I156</f>
        <v>0</v>
      </c>
      <c r="Y156" s="67">
        <f t="shared" si="3721"/>
        <v>0</v>
      </c>
      <c r="Z156" s="61">
        <f t="shared" ref="Z156" si="3788">Z153*$I156</f>
        <v>0</v>
      </c>
      <c r="AA156" s="67">
        <f t="shared" si="3723"/>
        <v>0</v>
      </c>
      <c r="AB156" s="61">
        <f t="shared" ref="AB156" si="3789">AB153*$I156</f>
        <v>0</v>
      </c>
      <c r="AC156" s="67">
        <f t="shared" si="3725"/>
        <v>0</v>
      </c>
      <c r="AD156" s="61">
        <f t="shared" ref="AD156" si="3790">AD153*$I156</f>
        <v>0</v>
      </c>
      <c r="AE156" s="67">
        <f t="shared" si="3727"/>
        <v>0</v>
      </c>
      <c r="AF156" s="61">
        <f t="shared" ref="AF156" si="3791">AF153*$I156</f>
        <v>0</v>
      </c>
      <c r="AG156" s="67">
        <f t="shared" si="3729"/>
        <v>0</v>
      </c>
      <c r="AH156" s="61">
        <f t="shared" ref="AH156" si="3792">AH153*$I156</f>
        <v>0</v>
      </c>
      <c r="AI156" s="67">
        <f t="shared" si="3731"/>
        <v>0</v>
      </c>
      <c r="AJ156" s="61">
        <f t="shared" ref="AJ156" si="3793">AJ153*$I156</f>
        <v>0</v>
      </c>
      <c r="AK156" s="67">
        <f t="shared" si="3733"/>
        <v>0</v>
      </c>
      <c r="AL156" s="61">
        <f t="shared" ref="AL156" si="3794">AL153*$I156</f>
        <v>0</v>
      </c>
      <c r="AM156" s="67">
        <f t="shared" si="3735"/>
        <v>0</v>
      </c>
      <c r="AN156" s="61">
        <f t="shared" ref="AN156" si="3795">AN153*$I156</f>
        <v>0</v>
      </c>
      <c r="AO156" s="67">
        <f t="shared" si="3737"/>
        <v>0</v>
      </c>
      <c r="AP156" s="61">
        <f t="shared" ref="AP156" si="3796">AP153*$I156</f>
        <v>0</v>
      </c>
      <c r="AQ156" s="67">
        <f t="shared" si="3739"/>
        <v>0</v>
      </c>
      <c r="AR156" s="61">
        <f t="shared" ref="AR156" si="3797">AR153*$I156</f>
        <v>0</v>
      </c>
      <c r="AS156" s="67">
        <f t="shared" si="3741"/>
        <v>0</v>
      </c>
      <c r="AT156" s="61">
        <f t="shared" ref="AT156" si="3798">AT153*$I156</f>
        <v>0</v>
      </c>
      <c r="AU156" s="67">
        <f t="shared" si="3743"/>
        <v>0</v>
      </c>
      <c r="AV156" s="61">
        <f t="shared" ref="AV156" si="3799">AV153*$I156</f>
        <v>0</v>
      </c>
      <c r="AW156" s="67">
        <f t="shared" si="3745"/>
        <v>0</v>
      </c>
      <c r="AX156" s="61">
        <f t="shared" ref="AX156" si="3800">AX153*$I156</f>
        <v>0</v>
      </c>
      <c r="AY156" s="67">
        <f t="shared" si="3747"/>
        <v>0</v>
      </c>
      <c r="AZ156" s="61">
        <f t="shared" ref="AZ156" si="3801">AZ153*$I156</f>
        <v>0</v>
      </c>
      <c r="BA156" s="67">
        <f t="shared" si="3749"/>
        <v>0</v>
      </c>
      <c r="BB156" s="61">
        <f t="shared" ref="BB156" si="3802">BB153*$I156</f>
        <v>0</v>
      </c>
      <c r="BC156" s="67">
        <f t="shared" si="3751"/>
        <v>0</v>
      </c>
      <c r="BD156" s="61">
        <f t="shared" ref="BD156" si="3803">BD153*$I156</f>
        <v>0</v>
      </c>
      <c r="BE156" s="67">
        <f t="shared" si="3753"/>
        <v>0</v>
      </c>
      <c r="BF156" s="61">
        <f t="shared" ref="BF156" si="3804">BF153*$I156</f>
        <v>0</v>
      </c>
      <c r="BG156" s="67">
        <f t="shared" si="3755"/>
        <v>0</v>
      </c>
      <c r="BH156" s="61">
        <f t="shared" ref="BH156" si="3805">BH153*$I156</f>
        <v>0</v>
      </c>
      <c r="BI156" s="67">
        <f t="shared" si="3757"/>
        <v>0</v>
      </c>
      <c r="BJ156" s="61">
        <f t="shared" ref="BJ156" si="3806">BJ153*$I156</f>
        <v>0</v>
      </c>
      <c r="BK156" s="67">
        <f t="shared" si="3759"/>
        <v>0</v>
      </c>
      <c r="BL156" s="61">
        <f t="shared" ref="BL156" si="3807">BL153*$I156</f>
        <v>0</v>
      </c>
      <c r="BM156" s="67">
        <f t="shared" si="3761"/>
        <v>0</v>
      </c>
    </row>
    <row r="157" spans="1:65" s="47" customFormat="1" x14ac:dyDescent="0.25">
      <c r="A157" s="48"/>
      <c r="B157" s="48"/>
      <c r="C157" s="48"/>
      <c r="D157" s="48"/>
      <c r="E157" s="48"/>
      <c r="F157" s="48"/>
      <c r="G157" s="48"/>
      <c r="H157" s="49"/>
      <c r="I157" s="50"/>
      <c r="J157" s="39"/>
      <c r="K157" s="51" t="str">
        <f>CONCATENATE($K$150,".3")</f>
        <v>6.3</v>
      </c>
      <c r="L157" s="52" t="s">
        <v>91</v>
      </c>
      <c r="M157" s="53" t="s">
        <v>88</v>
      </c>
      <c r="N157" s="54">
        <f>R157+T157+V157+X157+Z157+AB157+AD157+AF157+AH157+AJ157++AL157+AN157+AP157+AR157+AT157+AV157+AX157+AZ157+BB157+BD157+BF157+BH157+BJ157+BL157</f>
        <v>8</v>
      </c>
      <c r="O157" s="54">
        <f>SUM(O158:O158)</f>
        <v>157.62</v>
      </c>
      <c r="P157" s="55">
        <f t="shared" si="3621"/>
        <v>1260.96</v>
      </c>
      <c r="Q157" s="39"/>
      <c r="R157" s="56">
        <v>8</v>
      </c>
      <c r="S157" s="57">
        <f>ROUND(R157*$O157,2)</f>
        <v>1260.96</v>
      </c>
      <c r="T157" s="56"/>
      <c r="U157" s="57">
        <f>ROUND(T157*$O157,2)</f>
        <v>0</v>
      </c>
      <c r="V157" s="56"/>
      <c r="W157" s="57">
        <f t="shared" ref="W157" si="3808">ROUND(V157*$O157,2)</f>
        <v>0</v>
      </c>
      <c r="X157" s="56"/>
      <c r="Y157" s="57">
        <f t="shared" ref="Y157" si="3809">ROUND(X157*$O157,2)</f>
        <v>0</v>
      </c>
      <c r="Z157" s="56"/>
      <c r="AA157" s="57">
        <f t="shared" ref="AA157" si="3810">ROUND(Z157*$O157,2)</f>
        <v>0</v>
      </c>
      <c r="AB157" s="56"/>
      <c r="AC157" s="57">
        <f t="shared" ref="AC157" si="3811">ROUND(AB157*$O157,2)</f>
        <v>0</v>
      </c>
      <c r="AD157" s="56"/>
      <c r="AE157" s="57">
        <f t="shared" ref="AE157" si="3812">ROUND(AD157*$O157,2)</f>
        <v>0</v>
      </c>
      <c r="AF157" s="56"/>
      <c r="AG157" s="57">
        <f t="shared" ref="AG157" si="3813">ROUND(AF157*$O157,2)</f>
        <v>0</v>
      </c>
      <c r="AH157" s="56"/>
      <c r="AI157" s="57">
        <f t="shared" ref="AI157" si="3814">ROUND(AH157*$O157,2)</f>
        <v>0</v>
      </c>
      <c r="AJ157" s="56"/>
      <c r="AK157" s="57">
        <f t="shared" ref="AK157" si="3815">ROUND(AJ157*$O157,2)</f>
        <v>0</v>
      </c>
      <c r="AL157" s="56"/>
      <c r="AM157" s="57">
        <f t="shared" ref="AM157" si="3816">ROUND(AL157*$O157,2)</f>
        <v>0</v>
      </c>
      <c r="AN157" s="56"/>
      <c r="AO157" s="57">
        <f t="shared" ref="AO157" si="3817">ROUND(AN157*$O157,2)</f>
        <v>0</v>
      </c>
      <c r="AP157" s="56"/>
      <c r="AQ157" s="57">
        <f t="shared" ref="AQ157" si="3818">ROUND(AP157*$O157,2)</f>
        <v>0</v>
      </c>
      <c r="AR157" s="56"/>
      <c r="AS157" s="57">
        <f t="shared" ref="AS157" si="3819">ROUND(AR157*$O157,2)</f>
        <v>0</v>
      </c>
      <c r="AT157" s="56"/>
      <c r="AU157" s="57">
        <f t="shared" ref="AU157" si="3820">ROUND(AT157*$O157,2)</f>
        <v>0</v>
      </c>
      <c r="AV157" s="56"/>
      <c r="AW157" s="57">
        <f t="shared" ref="AW157" si="3821">ROUND(AV157*$O157,2)</f>
        <v>0</v>
      </c>
      <c r="AX157" s="56"/>
      <c r="AY157" s="57">
        <f t="shared" ref="AY157" si="3822">ROUND(AX157*$O157,2)</f>
        <v>0</v>
      </c>
      <c r="AZ157" s="56"/>
      <c r="BA157" s="57">
        <f t="shared" ref="BA157" si="3823">ROUND(AZ157*$O157,2)</f>
        <v>0</v>
      </c>
      <c r="BB157" s="56"/>
      <c r="BC157" s="57">
        <f t="shared" ref="BC157" si="3824">ROUND(BB157*$O157,2)</f>
        <v>0</v>
      </c>
      <c r="BD157" s="56"/>
      <c r="BE157" s="57">
        <f t="shared" ref="BE157" si="3825">ROUND(BD157*$O157,2)</f>
        <v>0</v>
      </c>
      <c r="BF157" s="56"/>
      <c r="BG157" s="57">
        <f t="shared" ref="BG157" si="3826">ROUND(BF157*$O157,2)</f>
        <v>0</v>
      </c>
      <c r="BH157" s="56"/>
      <c r="BI157" s="57">
        <f t="shared" ref="BI157" si="3827">ROUND(BH157*$O157,2)</f>
        <v>0</v>
      </c>
      <c r="BJ157" s="56"/>
      <c r="BK157" s="57">
        <f t="shared" ref="BK157" si="3828">ROUND(BJ157*$O157,2)</f>
        <v>0</v>
      </c>
      <c r="BL157" s="56"/>
      <c r="BM157" s="57">
        <f t="shared" ref="BM157" si="3829">ROUND(BL157*$O157,2)</f>
        <v>0</v>
      </c>
    </row>
    <row r="158" spans="1:65" s="47" customFormat="1" x14ac:dyDescent="0.25">
      <c r="A158" s="58" t="s">
        <v>37</v>
      </c>
      <c r="B158" s="59" t="s">
        <v>28</v>
      </c>
      <c r="C158" s="59" t="s">
        <v>92</v>
      </c>
      <c r="D158" s="60" cm="1">
        <f t="array" ref="D158">_xlfn.IFS($B158="SAB_OSE_SET23",$A$440,$B158="SAB_EPSA_SET23",$A$442,$B158="SAB_INS_SET23",$A$444,$B158="SIU_INF_JUL23",$A$446,$B158="SIU_ED_JUL23",$A$447,$B158="DER_JUN23",$A$448,$B158="CDHU_AGO23",$A$449,$B158="SIN_SV_SET23",$A$450,$B158="SIN_INS_SET23",$A$451,$B158="COTAÇÃO",0)</f>
        <v>0</v>
      </c>
      <c r="E158" s="60" cm="1">
        <f t="array" ref="E158">_xlfn.IFS($B158="SAB_OSE_SET23",$A$441,$B158="SAB_EPSA_SET23",$A$443,$B158="SAB_INS_SET23",$A$445,$B158="SIU_INF_JUL23",0,$B158="SIU_ED_JUL23",0,$B158="DER_JUN23",0,$B158="CDHU_AGO23",0,$B158="SIN_SV_SET23",0,$B158="SIN_INS_SET23",0,$B158="COTAÇÃO",0)</f>
        <v>0</v>
      </c>
      <c r="F158" s="60" cm="1">
        <f t="array" ref="F158">_xlfn.IFS($B158="SAB_OSE_SET23",0,$B158="SAB_EPSA_SET23",0,AND($B158="SAB_INS_SET23",$A158="MAT")=TRUE,$A$454,AND($B158="SAB_INS_SET23",$A158&lt;&gt;"MAT")=TRUE,$A$453,AND($B158="SIU_INF_JUL23",$A158="MAT")=TRUE,$A$454,AND($B158="SIU_INF_JUL23",$A158&lt;&gt;"MAT")=TRUE,$A$453,AND($B158="SIU_ED_JUL23",$A158="MAT")=TRUE,$A$454,AND($B158="SIU_ED_JUL23",$A158&lt;&gt;"MAT")=TRUE,$A$453,$B158="DER_JUN23",0,$B158="CDHU_AGO23",0,AND($B158="SIN_SV_SET23",$A158="MAT")=TRUE,$A$454,AND($B158="SIN_SV_SET23",$A158&lt;&gt;"MAT")=TRUE,$A$453,AND($B158="SIN_INS_SET23",$A158="MAT")=TRUE,$A$454,AND($B158="SIN_INS_SET23",$A158&lt;&gt;"MAT")=TRUE,$A$453,AND($B158="COTAÇÃO",$A158="MAT")=TRUE,$A$454,AND($B158="COTAÇÃO",$A158&lt;&gt;"MAT")=TRUE,$A$453)</f>
        <v>0.2</v>
      </c>
      <c r="G158" s="60" cm="1">
        <f t="array" ref="G158">_xlfn.IFS($B158="SAB_OSE_SET23",0,$B158="SAB_EPSA_SET23",0,AND($B158="SAB_INS_SET23",$A158="MO")=TRUE,$A$455,AND($B158="SAB_INS_SET23",$A158&lt;&gt;"MO")=TRUE,0,AND($B158="SIU_INF_JUL23",$A158="MO")=TRUE,$A$455,AND($B158="SIU_INF_JUL23",$A158&lt;&gt;"MO")=TRUE,0,AND($B158="SIU_ED_JUL23",$A158="MO")=TRUE,$A$455,AND($B158="SIU_ED_JUL23",$A158&lt;&gt;"MO")=TRUE,0,$B158="DER_JUN23",0,$B158="CDHU_AGO23",0,AND($B158="SIN_SV_SET23",$A158="MO")=TRUE,$A$455,AND($B158="SIN_SV_SET23",$A158&lt;&gt;"MO")=TRUE,0,AND($B158="SIN_INS_SET23",$A158="MO")=TRUE,$A$455,AND($B158="SIN_INS_SET23",$A158&lt;&gt;"MO")=TRUE,0,AND($B158="COTAÇÃO",$A158="MO")=TRUE,$A$455,AND($B158="COTAÇÃO",$A158&lt;&gt;"MO")=TRUE,0)</f>
        <v>0</v>
      </c>
      <c r="H158" s="61" cm="1">
        <f t="array" ref="H158">ROUND(_xlfn.IFS(B158="SAB_OSE_SET23",VLOOKUP(C158,[12]SAB_OSE_SET23!A:N,7,FALSE),B158="SAB_EPSA_SET23",VLOOKUP(C158,[12]SAB_EPSA_SET23!A:F,4,FALSE),B158="SAB_INS_SET23",VLOOKUP(C158,[12]SAB_INS_SET23!A:F,4,FALSE),B158="SIU_INF_JUL23",VLOOKUP(C158,[12]SIU_INF_JUL23!A:F,4,FALSE),B158="SIU_ED_JUL23",VLOOKUP(C158,[12]SIU_ED_JUL23!A:F,4,FALSE),B158="SIU_INS_JUL23",VLOOKUP(C158,[12]SIU_INS_JUL23!A:F,4,FALSE),B158="DER_JUN23",VLOOKUP(C158,[12]DER_JUN23!A:F,4,FALSE),B158="CDHU_AGO23",VLOOKUP(C158,[12]CDHU_AGO23!A:F,4,FALSE),B158="DNIT_SV_JUL23",VLOOKUP(C158,[12]DNIT_SV_JUL23!A:F,4,FALSE),B158="DNIT_MAT_JUL23",VLOOKUP(C158,[12]DNIT_MAT_JUL23!A:F,4,FALSE),B158="SIN_SV_SET23",VLOOKUP(C158,[12]SIN_SV_SET23!G:L,5,FALSE),B158="SIN_INS_SET23",VLOOKUP(C158,[12]SIN_INS_SET23!A:F,5,FALSE),B158="COTAÇÃO",VLOOKUP(C158,[12]COTAÇÃO!$B:$G,6,FALSE))*(1+F158)*(1+G158),2)</f>
        <v>26.27</v>
      </c>
      <c r="I158" s="62">
        <v>6</v>
      </c>
      <c r="J158" s="39"/>
      <c r="K158" s="63"/>
      <c r="L158" s="64" t="str" cm="1">
        <f t="array" ref="L158">_xlfn.IFS(B158="SAB_OSE_SET23",VLOOKUP(C158,[12]SAB_OSE_SET23!A:N,5,FALSE),B158="SAB_EPSA_SET23",VLOOKUP(C158,[12]SAB_EPSA_SET23!A:F,2,FALSE),B158="SAB_INS_SET23",VLOOKUP(C158,[12]SAB_INS_SET23!A:F,2,FALSE),B158="SIU_INF_JUL23",VLOOKUP(C158,[12]SIU_INF_JUL23!A:F,2,FALSE),B158="SIU_ED_JUL23",VLOOKUP(C158,[12]SIU_ED_JUL23!A:F,2,FALSE),B158="SIU_INS_JUL23",VLOOKUP(C158,[12]SIU_INS_JUL23!A:F,2,FALSE),B158="DER_JUN23",VLOOKUP(C158,[12]DER_JUN23!A:F,2,FALSE),B158="CDHU_AGO23",VLOOKUP(C158,[12]CDHU_AGO23!A:F,2,FALSE),B158="DNIT_SV_JUL23",VLOOKUP(C158,[12]DNIT_SV_JUL23!A:F,2,FALSE),B158="DNIT_MAT_JUL23",VLOOKUP(C158,[12]DNIT_MAT_JUL23!A:F,2,FALSE),B158="SIN_SV_SET23",VLOOKUP(C158,[12]SIN_SV_SET23!G:L,2,FALSE),B158="SIN_INS_SET23",VLOOKUP(C158,[12]SIN_INS_SET23!A:F,2,FALSE),B158="COTAÇÃO",VLOOKUP(C158,[12]COTAÇÃO!$B:$G,3,FALSE))</f>
        <v>BARRA CHATA AÇO 2" X 1/4" MASSA TEÓRICA *(2,53 KG/M) ASTM A36</v>
      </c>
      <c r="M158" s="65" t="str" cm="1">
        <f t="array" ref="M158">_xlfn.IFS(B158="SAB_OSE_SET23",VLOOKUP(C158,[12]SAB_OSE_SET23!A:N,6,FALSE),B158="SAB_EPSA_SET23",VLOOKUP(C158,[12]SAB_EPSA_SET23!A:F,3,FALSE),B158="SAB_INS_SET23",VLOOKUP(C158,[12]SAB_INS_SET23!A:F,3,FALSE),B158="SIU_INF_JUL23",VLOOKUP(C158,[12]SIU_INF_JUL23!A:F,3,FALSE),B158="SIU_ED_JUL23",VLOOKUP(C158,[12]SIU_ED_JUL23!A:F,3,FALSE),B158="SIU_INS_JUL23",VLOOKUP(C158,[12]SIU_INS_JUL23!A:F,3,FALSE),B158="DER_JUN23",VLOOKUP(C158,[12]DER_JUN23!A:F,3,FALSE),B158="CDHU_AGO23",VLOOKUP(C158,[12]CDHU_AGO23!A:F,3,FALSE),B158="DNIT_SV_JUL23",VLOOKUP(C158,[12]DNIT_SV_JUL23!A:F,3,FALSE),B158="DNIT_MAT_JUL23",VLOOKUP(C158,[12]DNIT_MAT_JUL23!A:F,3,FALSE),B158="SIN_SV_SET23",VLOOKUP(C158,[12]SIN_SV_SET23!G:L,3,FALSE),B158="SIN_INS_SET23",VLOOKUP(C158,[12]SIN_INS_SET23!A:F,3,FALSE),B158="COTAÇÃO",VLOOKUP(C158,[12]COTAÇÃO!$B:$G,4,FALSE))</f>
        <v>M</v>
      </c>
      <c r="N158" s="66">
        <f t="shared" ref="N158:N160" si="3830">R158+T158+V158+X158+Z158+AB158+AD158+AF158+AH158+AJ158++AL158+AN158+AP158+AR158+AT158+AV158+AX158+AZ158+BB158+BD158+BF158+BH158+BJ158+BL158</f>
        <v>48</v>
      </c>
      <c r="O158" s="66">
        <f t="shared" ref="O158:O160" si="3831">ROUND(H158*I158,2)</f>
        <v>157.62</v>
      </c>
      <c r="P158" s="67">
        <f t="shared" si="3621"/>
        <v>0</v>
      </c>
      <c r="Q158" s="68"/>
      <c r="R158" s="61">
        <f>R157*$I158</f>
        <v>48</v>
      </c>
      <c r="S158" s="67"/>
      <c r="T158" s="61">
        <f t="shared" ref="T158" si="3832">T157*$I158</f>
        <v>0</v>
      </c>
      <c r="U158" s="67">
        <f t="shared" ref="U158:U160" si="3833">ROUND(T158*$H158,2)</f>
        <v>0</v>
      </c>
      <c r="V158" s="61">
        <f t="shared" ref="V158" si="3834">V157*$I158</f>
        <v>0</v>
      </c>
      <c r="W158" s="67">
        <f t="shared" ref="W158:W160" si="3835">ROUND(V158*$H158,2)</f>
        <v>0</v>
      </c>
      <c r="X158" s="61">
        <f t="shared" ref="X158" si="3836">X157*$I158</f>
        <v>0</v>
      </c>
      <c r="Y158" s="67">
        <f t="shared" ref="Y158:Y160" si="3837">ROUND(X158*$H158,2)</f>
        <v>0</v>
      </c>
      <c r="Z158" s="61">
        <f t="shared" ref="Z158" si="3838">Z157*$I158</f>
        <v>0</v>
      </c>
      <c r="AA158" s="67">
        <f t="shared" ref="AA158:AA160" si="3839">ROUND(Z158*$H158,2)</f>
        <v>0</v>
      </c>
      <c r="AB158" s="61">
        <f t="shared" ref="AB158" si="3840">AB157*$I158</f>
        <v>0</v>
      </c>
      <c r="AC158" s="67">
        <f t="shared" ref="AC158:AC160" si="3841">ROUND(AB158*$H158,2)</f>
        <v>0</v>
      </c>
      <c r="AD158" s="61">
        <f t="shared" ref="AD158" si="3842">AD157*$I158</f>
        <v>0</v>
      </c>
      <c r="AE158" s="67">
        <f t="shared" ref="AE158:AE160" si="3843">ROUND(AD158*$H158,2)</f>
        <v>0</v>
      </c>
      <c r="AF158" s="61">
        <f t="shared" ref="AF158" si="3844">AF157*$I158</f>
        <v>0</v>
      </c>
      <c r="AG158" s="67">
        <f t="shared" ref="AG158:AG160" si="3845">ROUND(AF158*$H158,2)</f>
        <v>0</v>
      </c>
      <c r="AH158" s="61">
        <f t="shared" ref="AH158" si="3846">AH157*$I158</f>
        <v>0</v>
      </c>
      <c r="AI158" s="67">
        <f t="shared" ref="AI158:AI160" si="3847">ROUND(AH158*$H158,2)</f>
        <v>0</v>
      </c>
      <c r="AJ158" s="61">
        <f t="shared" ref="AJ158" si="3848">AJ157*$I158</f>
        <v>0</v>
      </c>
      <c r="AK158" s="67">
        <f t="shared" ref="AK158:AK160" si="3849">ROUND(AJ158*$H158,2)</f>
        <v>0</v>
      </c>
      <c r="AL158" s="61">
        <f t="shared" ref="AL158" si="3850">AL157*$I158</f>
        <v>0</v>
      </c>
      <c r="AM158" s="67">
        <f t="shared" ref="AM158:AM160" si="3851">ROUND(AL158*$H158,2)</f>
        <v>0</v>
      </c>
      <c r="AN158" s="61">
        <f t="shared" ref="AN158" si="3852">AN157*$I158</f>
        <v>0</v>
      </c>
      <c r="AO158" s="67">
        <f t="shared" ref="AO158:AO160" si="3853">ROUND(AN158*$H158,2)</f>
        <v>0</v>
      </c>
      <c r="AP158" s="61">
        <f t="shared" ref="AP158" si="3854">AP157*$I158</f>
        <v>0</v>
      </c>
      <c r="AQ158" s="67">
        <f t="shared" ref="AQ158:AQ160" si="3855">ROUND(AP158*$H158,2)</f>
        <v>0</v>
      </c>
      <c r="AR158" s="61">
        <f t="shared" ref="AR158" si="3856">AR157*$I158</f>
        <v>0</v>
      </c>
      <c r="AS158" s="67">
        <f t="shared" ref="AS158:AS160" si="3857">ROUND(AR158*$H158,2)</f>
        <v>0</v>
      </c>
      <c r="AT158" s="61">
        <f t="shared" ref="AT158" si="3858">AT157*$I158</f>
        <v>0</v>
      </c>
      <c r="AU158" s="67">
        <f t="shared" ref="AU158:AU160" si="3859">ROUND(AT158*$H158,2)</f>
        <v>0</v>
      </c>
      <c r="AV158" s="61">
        <f t="shared" ref="AV158" si="3860">AV157*$I158</f>
        <v>0</v>
      </c>
      <c r="AW158" s="67">
        <f t="shared" ref="AW158:AW160" si="3861">ROUND(AV158*$H158,2)</f>
        <v>0</v>
      </c>
      <c r="AX158" s="61">
        <f t="shared" ref="AX158" si="3862">AX157*$I158</f>
        <v>0</v>
      </c>
      <c r="AY158" s="67">
        <f t="shared" ref="AY158:AY160" si="3863">ROUND(AX158*$H158,2)</f>
        <v>0</v>
      </c>
      <c r="AZ158" s="61">
        <f t="shared" ref="AZ158" si="3864">AZ157*$I158</f>
        <v>0</v>
      </c>
      <c r="BA158" s="67">
        <f t="shared" ref="BA158:BA160" si="3865">ROUND(AZ158*$H158,2)</f>
        <v>0</v>
      </c>
      <c r="BB158" s="61">
        <f t="shared" ref="BB158" si="3866">BB157*$I158</f>
        <v>0</v>
      </c>
      <c r="BC158" s="67">
        <f t="shared" ref="BC158:BC160" si="3867">ROUND(BB158*$H158,2)</f>
        <v>0</v>
      </c>
      <c r="BD158" s="61">
        <f t="shared" ref="BD158" si="3868">BD157*$I158</f>
        <v>0</v>
      </c>
      <c r="BE158" s="67">
        <f t="shared" ref="BE158:BE160" si="3869">ROUND(BD158*$H158,2)</f>
        <v>0</v>
      </c>
      <c r="BF158" s="61">
        <f t="shared" ref="BF158" si="3870">BF157*$I158</f>
        <v>0</v>
      </c>
      <c r="BG158" s="67">
        <f t="shared" ref="BG158:BG160" si="3871">ROUND(BF158*$H158,2)</f>
        <v>0</v>
      </c>
      <c r="BH158" s="61">
        <f t="shared" ref="BH158" si="3872">BH157*$I158</f>
        <v>0</v>
      </c>
      <c r="BI158" s="67">
        <f t="shared" ref="BI158:BI160" si="3873">ROUND(BH158*$H158,2)</f>
        <v>0</v>
      </c>
      <c r="BJ158" s="61">
        <f t="shared" ref="BJ158" si="3874">BJ157*$I158</f>
        <v>0</v>
      </c>
      <c r="BK158" s="67">
        <f t="shared" ref="BK158:BK160" si="3875">ROUND(BJ158*$H158,2)</f>
        <v>0</v>
      </c>
      <c r="BL158" s="61">
        <f t="shared" ref="BL158" si="3876">BL157*$I158</f>
        <v>0</v>
      </c>
      <c r="BM158" s="67">
        <f t="shared" ref="BM158:BM160" si="3877">ROUND(BL158*$H158,2)</f>
        <v>0</v>
      </c>
    </row>
    <row r="159" spans="1:65" s="47" customFormat="1" x14ac:dyDescent="0.25">
      <c r="A159" s="58" t="s">
        <v>26</v>
      </c>
      <c r="B159" s="59" t="s">
        <v>28</v>
      </c>
      <c r="C159" s="59" t="s">
        <v>39</v>
      </c>
      <c r="D159" s="60" cm="1">
        <f t="array" ref="D159">_xlfn.IFS($B159="SAB_OSE_SET23",$A$440,$B159="SAB_EPSA_SET23",$A$442,$B159="SAB_INS_SET23",$A$444,$B159="SIU_INF_JUL23",$A$446,$B159="SIU_ED_JUL23",$A$447,$B159="DER_JUN23",$A$448,$B159="CDHU_AGO23",$A$449,$B159="SIN_SV_SET23",$A$450,$B159="SIN_INS_SET23",$A$451,$B159="COTAÇÃO",0)</f>
        <v>0</v>
      </c>
      <c r="E159" s="60" cm="1">
        <f t="array" ref="E159">_xlfn.IFS($B159="SAB_OSE_SET23",$A$441,$B159="SAB_EPSA_SET23",$A$443,$B159="SAB_INS_SET23",$A$445,$B159="SIU_INF_JUL23",0,$B159="SIU_ED_JUL23",0,$B159="DER_JUN23",0,$B159="CDHU_AGO23",0,$B159="SIN_SV_SET23",0,$B159="SIN_INS_SET23",0,$B159="COTAÇÃO",0)</f>
        <v>0</v>
      </c>
      <c r="F159" s="60" cm="1">
        <f t="array" ref="F159">_xlfn.IFS($B159="SAB_OSE_SET23",0,$B159="SAB_EPSA_SET23",0,AND($B159="SAB_INS_SET23",$A159="MAT")=TRUE,$A$454,AND($B159="SAB_INS_SET23",$A159&lt;&gt;"MAT")=TRUE,$A$453,AND($B159="SIU_INF_JUL23",$A159="MAT")=TRUE,$A$454,AND($B159="SIU_INF_JUL23",$A159&lt;&gt;"MAT")=TRUE,$A$453,AND($B159="SIU_ED_JUL23",$A159="MAT")=TRUE,$A$454,AND($B159="SIU_ED_JUL23",$A159&lt;&gt;"MAT")=TRUE,$A$453,$B159="DER_JUN23",0,$B159="CDHU_AGO23",0,AND($B159="SIN_SV_SET23",$A159="MAT")=TRUE,$A$454,AND($B159="SIN_SV_SET23",$A159&lt;&gt;"MAT")=TRUE,$A$453,AND($B159="SIN_INS_SET23",$A159="MAT")=TRUE,$A$454,AND($B159="SIN_INS_SET23",$A159&lt;&gt;"MAT")=TRUE,$A$453,AND($B159="COTAÇÃO",$A159="MAT")=TRUE,$A$454,AND($B159="COTAÇÃO",$A159&lt;&gt;"MAT")=TRUE,$A$453)</f>
        <v>0.28000000000000003</v>
      </c>
      <c r="G159" s="60" cm="1">
        <f t="array" ref="G159">_xlfn.IFS($B159="SAB_OSE_SET23",0,$B159="SAB_EPSA_SET23",0,AND($B159="SAB_INS_SET23",$A159="MO")=TRUE,$A$455,AND($B159="SAB_INS_SET23",$A159&lt;&gt;"MO")=TRUE,0,AND($B159="SIU_INF_JUL23",$A159="MO")=TRUE,$A$455,AND($B159="SIU_INF_JUL23",$A159&lt;&gt;"MO")=TRUE,0,AND($B159="SIU_ED_JUL23",$A159="MO")=TRUE,$A$455,AND($B159="SIU_ED_JUL23",$A159&lt;&gt;"MO")=TRUE,0,$B159="DER_JUN23",0,$B159="CDHU_AGO23",0,AND($B159="SIN_SV_SET23",$A159="MO")=TRUE,$A$455,AND($B159="SIN_SV_SET23",$A159&lt;&gt;"MO")=TRUE,0,AND($B159="SIN_INS_SET23",$A159="MO")=TRUE,$A$455,AND($B159="SIN_INS_SET23",$A159&lt;&gt;"MO")=TRUE,0,AND($B159="COTAÇÃO",$A159="MO")=TRUE,$A$455,AND($B159="COTAÇÃO",$A159&lt;&gt;"MO")=TRUE,0)</f>
        <v>1.72</v>
      </c>
      <c r="H159" s="61" cm="1">
        <f t="array" ref="H159">ROUND(_xlfn.IFS(B159="SAB_OSE_SET23",VLOOKUP(C159,[12]SAB_OSE_SET23!A:N,7,FALSE),B159="SAB_EPSA_SET23",VLOOKUP(C159,[12]SAB_EPSA_SET23!A:F,4,FALSE),B159="SAB_INS_SET23",VLOOKUP(C159,[12]SAB_INS_SET23!A:F,4,FALSE),B159="SIU_INF_JUL23",VLOOKUP(C159,[12]SIU_INF_JUL23!A:F,4,FALSE),B159="SIU_ED_JUL23",VLOOKUP(C159,[12]SIU_ED_JUL23!A:F,4,FALSE),B159="SIU_INS_JUL23",VLOOKUP(C159,[12]SIU_INS_JUL23!A:F,4,FALSE),B159="DER_JUN23",VLOOKUP(C159,[12]DER_JUN23!A:F,4,FALSE),B159="CDHU_AGO23",VLOOKUP(C159,[12]CDHU_AGO23!A:F,4,FALSE),B159="DNIT_SV_JUL23",VLOOKUP(C159,[12]DNIT_SV_JUL23!A:F,4,FALSE),B159="DNIT_MAT_JUL23",VLOOKUP(C159,[12]DNIT_MAT_JUL23!A:F,4,FALSE),B159="SIN_SV_SET23",VLOOKUP(C159,[12]SIN_SV_SET23!G:L,5,FALSE),B159="SIN_INS_SET23",VLOOKUP(C159,[12]SIN_INS_SET23!A:F,5,FALSE),B159="COTAÇÃO",VLOOKUP(C159,[12]COTAÇÃO!$B:$G,6,FALSE))*(1+F159)*(1+G159),2)</f>
        <v>51.88</v>
      </c>
      <c r="I159" s="62">
        <v>1</v>
      </c>
      <c r="J159" s="39"/>
      <c r="K159" s="63"/>
      <c r="L159" s="64" t="str" cm="1">
        <f t="array" ref="L159">_xlfn.IFS(B159="SAB_OSE_SET23",VLOOKUP(C159,[12]SAB_OSE_SET23!A:N,5,FALSE),B159="SAB_EPSA_SET23",VLOOKUP(C159,[12]SAB_EPSA_SET23!A:F,2,FALSE),B159="SAB_INS_SET23",VLOOKUP(C159,[12]SAB_INS_SET23!A:F,2,FALSE),B159="SIU_INF_JUL23",VLOOKUP(C159,[12]SIU_INF_JUL23!A:F,2,FALSE),B159="SIU_ED_JUL23",VLOOKUP(C159,[12]SIU_ED_JUL23!A:F,2,FALSE),B159="SIU_INS_JUL23",VLOOKUP(C159,[12]SIU_INS_JUL23!A:F,2,FALSE),B159="DER_JUN23",VLOOKUP(C159,[12]DER_JUN23!A:F,2,FALSE),B159="CDHU_AGO23",VLOOKUP(C159,[12]CDHU_AGO23!A:F,2,FALSE),B159="DNIT_SV_JUL23",VLOOKUP(C159,[12]DNIT_SV_JUL23!A:F,2,FALSE),B159="DNIT_MAT_JUL23",VLOOKUP(C159,[12]DNIT_MAT_JUL23!A:F,2,FALSE),B159="SIN_SV_SET23",VLOOKUP(C159,[12]SIN_SV_SET23!G:L,2,FALSE),B159="SIN_INS_SET23",VLOOKUP(C159,[12]SIN_INS_SET23!A:F,2,FALSE),B159="COTAÇÃO",VLOOKUP(C159,[12]COTAÇÃO!$B:$G,3,FALSE))</f>
        <v>ELETRICISTA</v>
      </c>
      <c r="M159" s="65" t="str" cm="1">
        <f t="array" ref="M159">_xlfn.IFS(B159="SAB_OSE_SET23",VLOOKUP(C159,[12]SAB_OSE_SET23!A:N,6,FALSE),B159="SAB_EPSA_SET23",VLOOKUP(C159,[12]SAB_EPSA_SET23!A:F,3,FALSE),B159="SAB_INS_SET23",VLOOKUP(C159,[12]SAB_INS_SET23!A:F,3,FALSE),B159="SIU_INF_JUL23",VLOOKUP(C159,[12]SIU_INF_JUL23!A:F,3,FALSE),B159="SIU_ED_JUL23",VLOOKUP(C159,[12]SIU_ED_JUL23!A:F,3,FALSE),B159="SIU_INS_JUL23",VLOOKUP(C159,[12]SIU_INS_JUL23!A:F,3,FALSE),B159="DER_JUN23",VLOOKUP(C159,[12]DER_JUN23!A:F,3,FALSE),B159="CDHU_AGO23",VLOOKUP(C159,[12]CDHU_AGO23!A:F,3,FALSE),B159="DNIT_SV_JUL23",VLOOKUP(C159,[12]DNIT_SV_JUL23!A:F,3,FALSE),B159="DNIT_MAT_JUL23",VLOOKUP(C159,[12]DNIT_MAT_JUL23!A:F,3,FALSE),B159="SIN_SV_SET23",VLOOKUP(C159,[12]SIN_SV_SET23!G:L,3,FALSE),B159="SIN_INS_SET23",VLOOKUP(C159,[12]SIN_INS_SET23!A:F,3,FALSE),B159="COTAÇÃO",VLOOKUP(C159,[12]COTAÇÃO!$B:$G,4,FALSE))</f>
        <v>H</v>
      </c>
      <c r="N159" s="66">
        <f t="shared" si="3830"/>
        <v>8</v>
      </c>
      <c r="O159" s="66">
        <f t="shared" si="3831"/>
        <v>51.88</v>
      </c>
      <c r="P159" s="67">
        <f t="shared" si="3621"/>
        <v>0</v>
      </c>
      <c r="Q159" s="68"/>
      <c r="R159" s="61">
        <f>R157*$I159</f>
        <v>8</v>
      </c>
      <c r="S159" s="67"/>
      <c r="T159" s="61">
        <f t="shared" ref="T159" si="3878">T157*$I159</f>
        <v>0</v>
      </c>
      <c r="U159" s="67">
        <f t="shared" si="3833"/>
        <v>0</v>
      </c>
      <c r="V159" s="61">
        <f t="shared" ref="V159" si="3879">V157*$I159</f>
        <v>0</v>
      </c>
      <c r="W159" s="67">
        <f t="shared" si="3835"/>
        <v>0</v>
      </c>
      <c r="X159" s="61">
        <f t="shared" ref="X159" si="3880">X157*$I159</f>
        <v>0</v>
      </c>
      <c r="Y159" s="67">
        <f t="shared" si="3837"/>
        <v>0</v>
      </c>
      <c r="Z159" s="61">
        <f t="shared" ref="Z159" si="3881">Z157*$I159</f>
        <v>0</v>
      </c>
      <c r="AA159" s="67">
        <f t="shared" si="3839"/>
        <v>0</v>
      </c>
      <c r="AB159" s="61">
        <f t="shared" ref="AB159" si="3882">AB157*$I159</f>
        <v>0</v>
      </c>
      <c r="AC159" s="67">
        <f t="shared" si="3841"/>
        <v>0</v>
      </c>
      <c r="AD159" s="61">
        <f t="shared" ref="AD159" si="3883">AD157*$I159</f>
        <v>0</v>
      </c>
      <c r="AE159" s="67">
        <f t="shared" si="3843"/>
        <v>0</v>
      </c>
      <c r="AF159" s="61">
        <f t="shared" ref="AF159" si="3884">AF157*$I159</f>
        <v>0</v>
      </c>
      <c r="AG159" s="67">
        <f t="shared" si="3845"/>
        <v>0</v>
      </c>
      <c r="AH159" s="61">
        <f t="shared" ref="AH159" si="3885">AH157*$I159</f>
        <v>0</v>
      </c>
      <c r="AI159" s="67">
        <f t="shared" si="3847"/>
        <v>0</v>
      </c>
      <c r="AJ159" s="61">
        <f t="shared" ref="AJ159" si="3886">AJ157*$I159</f>
        <v>0</v>
      </c>
      <c r="AK159" s="67">
        <f t="shared" si="3849"/>
        <v>0</v>
      </c>
      <c r="AL159" s="61">
        <f t="shared" ref="AL159" si="3887">AL157*$I159</f>
        <v>0</v>
      </c>
      <c r="AM159" s="67">
        <f t="shared" si="3851"/>
        <v>0</v>
      </c>
      <c r="AN159" s="61">
        <f t="shared" ref="AN159" si="3888">AN157*$I159</f>
        <v>0</v>
      </c>
      <c r="AO159" s="67">
        <f t="shared" si="3853"/>
        <v>0</v>
      </c>
      <c r="AP159" s="61">
        <f t="shared" ref="AP159" si="3889">AP157*$I159</f>
        <v>0</v>
      </c>
      <c r="AQ159" s="67">
        <f t="shared" si="3855"/>
        <v>0</v>
      </c>
      <c r="AR159" s="61">
        <f t="shared" ref="AR159" si="3890">AR157*$I159</f>
        <v>0</v>
      </c>
      <c r="AS159" s="67">
        <f t="shared" si="3857"/>
        <v>0</v>
      </c>
      <c r="AT159" s="61">
        <f t="shared" ref="AT159" si="3891">AT157*$I159</f>
        <v>0</v>
      </c>
      <c r="AU159" s="67">
        <f t="shared" si="3859"/>
        <v>0</v>
      </c>
      <c r="AV159" s="61">
        <f t="shared" ref="AV159" si="3892">AV157*$I159</f>
        <v>0</v>
      </c>
      <c r="AW159" s="67">
        <f t="shared" si="3861"/>
        <v>0</v>
      </c>
      <c r="AX159" s="61">
        <f t="shared" ref="AX159" si="3893">AX157*$I159</f>
        <v>0</v>
      </c>
      <c r="AY159" s="67">
        <f t="shared" si="3863"/>
        <v>0</v>
      </c>
      <c r="AZ159" s="61">
        <f t="shared" ref="AZ159" si="3894">AZ157*$I159</f>
        <v>0</v>
      </c>
      <c r="BA159" s="67">
        <f t="shared" si="3865"/>
        <v>0</v>
      </c>
      <c r="BB159" s="61">
        <f t="shared" ref="BB159" si="3895">BB157*$I159</f>
        <v>0</v>
      </c>
      <c r="BC159" s="67">
        <f t="shared" si="3867"/>
        <v>0</v>
      </c>
      <c r="BD159" s="61">
        <f t="shared" ref="BD159" si="3896">BD157*$I159</f>
        <v>0</v>
      </c>
      <c r="BE159" s="67">
        <f t="shared" si="3869"/>
        <v>0</v>
      </c>
      <c r="BF159" s="61">
        <f t="shared" ref="BF159" si="3897">BF157*$I159</f>
        <v>0</v>
      </c>
      <c r="BG159" s="67">
        <f t="shared" si="3871"/>
        <v>0</v>
      </c>
      <c r="BH159" s="61">
        <f t="shared" ref="BH159" si="3898">BH157*$I159</f>
        <v>0</v>
      </c>
      <c r="BI159" s="67">
        <f t="shared" si="3873"/>
        <v>0</v>
      </c>
      <c r="BJ159" s="61">
        <f t="shared" ref="BJ159" si="3899">BJ157*$I159</f>
        <v>0</v>
      </c>
      <c r="BK159" s="67">
        <f t="shared" si="3875"/>
        <v>0</v>
      </c>
      <c r="BL159" s="61">
        <f t="shared" ref="BL159" si="3900">BL157*$I159</f>
        <v>0</v>
      </c>
      <c r="BM159" s="67">
        <f t="shared" si="3877"/>
        <v>0</v>
      </c>
    </row>
    <row r="160" spans="1:65" s="47" customFormat="1" x14ac:dyDescent="0.25">
      <c r="A160" s="58" t="s">
        <v>26</v>
      </c>
      <c r="B160" s="59" t="s">
        <v>28</v>
      </c>
      <c r="C160" s="59" t="s">
        <v>93</v>
      </c>
      <c r="D160" s="60" cm="1">
        <f t="array" ref="D160">_xlfn.IFS($B160="SAB_OSE_SET23",$A$440,$B160="SAB_EPSA_SET23",$A$442,$B160="SAB_INS_SET23",$A$444,$B160="SIU_INF_JUL23",$A$446,$B160="SIU_ED_JUL23",$A$447,$B160="DER_JUN23",$A$448,$B160="CDHU_AGO23",$A$449,$B160="SIN_SV_SET23",$A$450,$B160="SIN_INS_SET23",$A$451,$B160="COTAÇÃO",0)</f>
        <v>0</v>
      </c>
      <c r="E160" s="60" cm="1">
        <f t="array" ref="E160">_xlfn.IFS($B160="SAB_OSE_SET23",$A$441,$B160="SAB_EPSA_SET23",$A$443,$B160="SAB_INS_SET23",$A$445,$B160="SIU_INF_JUL23",0,$B160="SIU_ED_JUL23",0,$B160="DER_JUN23",0,$B160="CDHU_AGO23",0,$B160="SIN_SV_SET23",0,$B160="SIN_INS_SET23",0,$B160="COTAÇÃO",0)</f>
        <v>0</v>
      </c>
      <c r="F160" s="60" cm="1">
        <f t="array" ref="F160">_xlfn.IFS($B160="SAB_OSE_SET23",0,$B160="SAB_EPSA_SET23",0,AND($B160="SAB_INS_SET23",$A160="MAT")=TRUE,$A$454,AND($B160="SAB_INS_SET23",$A160&lt;&gt;"MAT")=TRUE,$A$453,AND($B160="SIU_INF_JUL23",$A160="MAT")=TRUE,$A$454,AND($B160="SIU_INF_JUL23",$A160&lt;&gt;"MAT")=TRUE,$A$453,AND($B160="SIU_ED_JUL23",$A160="MAT")=TRUE,$A$454,AND($B160="SIU_ED_JUL23",$A160&lt;&gt;"MAT")=TRUE,$A$453,$B160="DER_JUN23",0,$B160="CDHU_AGO23",0,AND($B160="SIN_SV_SET23",$A160="MAT")=TRUE,$A$454,AND($B160="SIN_SV_SET23",$A160&lt;&gt;"MAT")=TRUE,$A$453,AND($B160="SIN_INS_SET23",$A160="MAT")=TRUE,$A$454,AND($B160="SIN_INS_SET23",$A160&lt;&gt;"MAT")=TRUE,$A$453,AND($B160="COTAÇÃO",$A160="MAT")=TRUE,$A$454,AND($B160="COTAÇÃO",$A160&lt;&gt;"MAT")=TRUE,$A$453)</f>
        <v>0.28000000000000003</v>
      </c>
      <c r="G160" s="60" cm="1">
        <f t="array" ref="G160">_xlfn.IFS($B160="SAB_OSE_SET23",0,$B160="SAB_EPSA_SET23",0,AND($B160="SAB_INS_SET23",$A160="MO")=TRUE,$A$455,AND($B160="SAB_INS_SET23",$A160&lt;&gt;"MO")=TRUE,0,AND($B160="SIU_INF_JUL23",$A160="MO")=TRUE,$A$455,AND($B160="SIU_INF_JUL23",$A160&lt;&gt;"MO")=TRUE,0,AND($B160="SIU_ED_JUL23",$A160="MO")=TRUE,$A$455,AND($B160="SIU_ED_JUL23",$A160&lt;&gt;"MO")=TRUE,0,$B160="DER_JUN23",0,$B160="CDHU_AGO23",0,AND($B160="SIN_SV_SET23",$A160="MO")=TRUE,$A$455,AND($B160="SIN_SV_SET23",$A160&lt;&gt;"MO")=TRUE,0,AND($B160="SIN_INS_SET23",$A160="MO")=TRUE,$A$455,AND($B160="SIN_INS_SET23",$A160&lt;&gt;"MO")=TRUE,0,AND($B160="COTAÇÃO",$A160="MO")=TRUE,$A$455,AND($B160="COTAÇÃO",$A160&lt;&gt;"MO")=TRUE,0)</f>
        <v>1.72</v>
      </c>
      <c r="H160" s="61" cm="1">
        <f t="array" ref="H160">ROUND(_xlfn.IFS(B160="SAB_OSE_SET23",VLOOKUP(C160,[12]SAB_OSE_SET23!A:N,7,FALSE),B160="SAB_EPSA_SET23",VLOOKUP(C160,[12]SAB_EPSA_SET23!A:F,4,FALSE),B160="SAB_INS_SET23",VLOOKUP(C160,[12]SAB_INS_SET23!A:F,4,FALSE),B160="SIU_INF_JUL23",VLOOKUP(C160,[12]SIU_INF_JUL23!A:F,4,FALSE),B160="SIU_ED_JUL23",VLOOKUP(C160,[12]SIU_ED_JUL23!A:F,4,FALSE),B160="SIU_INS_JUL23",VLOOKUP(C160,[12]SIU_INS_JUL23!A:F,4,FALSE),B160="DER_JUN23",VLOOKUP(C160,[12]DER_JUN23!A:F,4,FALSE),B160="CDHU_AGO23",VLOOKUP(C160,[12]CDHU_AGO23!A:F,4,FALSE),B160="DNIT_SV_JUL23",VLOOKUP(C160,[12]DNIT_SV_JUL23!A:F,4,FALSE),B160="DNIT_MAT_JUL23",VLOOKUP(C160,[12]DNIT_MAT_JUL23!A:F,4,FALSE),B160="SIN_SV_SET23",VLOOKUP(C160,[12]SIN_SV_SET23!G:L,5,FALSE),B160="SIN_INS_SET23",VLOOKUP(C160,[12]SIN_INS_SET23!A:F,5,FALSE),B160="COTAÇÃO",VLOOKUP(C160,[12]COTAÇÃO!$B:$G,6,FALSE))*(1+F160)*(1+G160),2)</f>
        <v>30.36</v>
      </c>
      <c r="I160" s="62">
        <v>1</v>
      </c>
      <c r="J160" s="39"/>
      <c r="K160" s="63"/>
      <c r="L160" s="64" t="str" cm="1">
        <f t="array" ref="L160">_xlfn.IFS(B160="SAB_OSE_SET23",VLOOKUP(C160,[12]SAB_OSE_SET23!A:N,5,FALSE),B160="SAB_EPSA_SET23",VLOOKUP(C160,[12]SAB_EPSA_SET23!A:F,2,FALSE),B160="SAB_INS_SET23",VLOOKUP(C160,[12]SAB_INS_SET23!A:F,2,FALSE),B160="SIU_INF_JUL23",VLOOKUP(C160,[12]SIU_INF_JUL23!A:F,2,FALSE),B160="SIU_ED_JUL23",VLOOKUP(C160,[12]SIU_ED_JUL23!A:F,2,FALSE),B160="SIU_INS_JUL23",VLOOKUP(C160,[12]SIU_INS_JUL23!A:F,2,FALSE),B160="DER_JUN23",VLOOKUP(C160,[12]DER_JUN23!A:F,2,FALSE),B160="CDHU_AGO23",VLOOKUP(C160,[12]CDHU_AGO23!A:F,2,FALSE),B160="DNIT_SV_JUL23",VLOOKUP(C160,[12]DNIT_SV_JUL23!A:F,2,FALSE),B160="DNIT_MAT_JUL23",VLOOKUP(C160,[12]DNIT_MAT_JUL23!A:F,2,FALSE),B160="SIN_SV_SET23",VLOOKUP(C160,[12]SIN_SV_SET23!G:L,2,FALSE),B160="SIN_INS_SET23",VLOOKUP(C160,[12]SIN_INS_SET23!A:F,2,FALSE),B160="COTAÇÃO",VLOOKUP(C160,[12]COTAÇÃO!$B:$G,3,FALSE))</f>
        <v>AJUDANTE DE ELETRICISTA</v>
      </c>
      <c r="M160" s="65" t="str" cm="1">
        <f t="array" ref="M160">_xlfn.IFS(B160="SAB_OSE_SET23",VLOOKUP(C160,[12]SAB_OSE_SET23!A:N,6,FALSE),B160="SAB_EPSA_SET23",VLOOKUP(C160,[12]SAB_EPSA_SET23!A:F,3,FALSE),B160="SAB_INS_SET23",VLOOKUP(C160,[12]SAB_INS_SET23!A:F,3,FALSE),B160="SIU_INF_JUL23",VLOOKUP(C160,[12]SIU_INF_JUL23!A:F,3,FALSE),B160="SIU_ED_JUL23",VLOOKUP(C160,[12]SIU_ED_JUL23!A:F,3,FALSE),B160="SIU_INS_JUL23",VLOOKUP(C160,[12]SIU_INS_JUL23!A:F,3,FALSE),B160="DER_JUN23",VLOOKUP(C160,[12]DER_JUN23!A:F,3,FALSE),B160="CDHU_AGO23",VLOOKUP(C160,[12]CDHU_AGO23!A:F,3,FALSE),B160="DNIT_SV_JUL23",VLOOKUP(C160,[12]DNIT_SV_JUL23!A:F,3,FALSE),B160="DNIT_MAT_JUL23",VLOOKUP(C160,[12]DNIT_MAT_JUL23!A:F,3,FALSE),B160="SIN_SV_SET23",VLOOKUP(C160,[12]SIN_SV_SET23!G:L,3,FALSE),B160="SIN_INS_SET23",VLOOKUP(C160,[12]SIN_INS_SET23!A:F,3,FALSE),B160="COTAÇÃO",VLOOKUP(C160,[12]COTAÇÃO!$B:$G,4,FALSE))</f>
        <v>H</v>
      </c>
      <c r="N160" s="66">
        <f t="shared" si="3830"/>
        <v>8</v>
      </c>
      <c r="O160" s="66">
        <f t="shared" si="3831"/>
        <v>30.36</v>
      </c>
      <c r="P160" s="67">
        <f t="shared" si="3621"/>
        <v>0</v>
      </c>
      <c r="Q160" s="68"/>
      <c r="R160" s="61">
        <f>R157*$I160</f>
        <v>8</v>
      </c>
      <c r="S160" s="67"/>
      <c r="T160" s="61">
        <f t="shared" ref="T160" si="3901">T157*$I160</f>
        <v>0</v>
      </c>
      <c r="U160" s="67">
        <f t="shared" si="3833"/>
        <v>0</v>
      </c>
      <c r="V160" s="61">
        <f t="shared" ref="V160" si="3902">V157*$I160</f>
        <v>0</v>
      </c>
      <c r="W160" s="67">
        <f t="shared" si="3835"/>
        <v>0</v>
      </c>
      <c r="X160" s="61">
        <f t="shared" ref="X160" si="3903">X157*$I160</f>
        <v>0</v>
      </c>
      <c r="Y160" s="67">
        <f t="shared" si="3837"/>
        <v>0</v>
      </c>
      <c r="Z160" s="61">
        <f t="shared" ref="Z160" si="3904">Z157*$I160</f>
        <v>0</v>
      </c>
      <c r="AA160" s="67">
        <f t="shared" si="3839"/>
        <v>0</v>
      </c>
      <c r="AB160" s="61">
        <f t="shared" ref="AB160" si="3905">AB157*$I160</f>
        <v>0</v>
      </c>
      <c r="AC160" s="67">
        <f t="shared" si="3841"/>
        <v>0</v>
      </c>
      <c r="AD160" s="61">
        <f t="shared" ref="AD160" si="3906">AD157*$I160</f>
        <v>0</v>
      </c>
      <c r="AE160" s="67">
        <f t="shared" si="3843"/>
        <v>0</v>
      </c>
      <c r="AF160" s="61">
        <f t="shared" ref="AF160" si="3907">AF157*$I160</f>
        <v>0</v>
      </c>
      <c r="AG160" s="67">
        <f t="shared" si="3845"/>
        <v>0</v>
      </c>
      <c r="AH160" s="61">
        <f t="shared" ref="AH160" si="3908">AH157*$I160</f>
        <v>0</v>
      </c>
      <c r="AI160" s="67">
        <f t="shared" si="3847"/>
        <v>0</v>
      </c>
      <c r="AJ160" s="61">
        <f t="shared" ref="AJ160" si="3909">AJ157*$I160</f>
        <v>0</v>
      </c>
      <c r="AK160" s="67">
        <f t="shared" si="3849"/>
        <v>0</v>
      </c>
      <c r="AL160" s="61">
        <f t="shared" ref="AL160" si="3910">AL157*$I160</f>
        <v>0</v>
      </c>
      <c r="AM160" s="67">
        <f t="shared" si="3851"/>
        <v>0</v>
      </c>
      <c r="AN160" s="61">
        <f t="shared" ref="AN160" si="3911">AN157*$I160</f>
        <v>0</v>
      </c>
      <c r="AO160" s="67">
        <f t="shared" si="3853"/>
        <v>0</v>
      </c>
      <c r="AP160" s="61">
        <f t="shared" ref="AP160" si="3912">AP157*$I160</f>
        <v>0</v>
      </c>
      <c r="AQ160" s="67">
        <f t="shared" si="3855"/>
        <v>0</v>
      </c>
      <c r="AR160" s="61">
        <f t="shared" ref="AR160" si="3913">AR157*$I160</f>
        <v>0</v>
      </c>
      <c r="AS160" s="67">
        <f t="shared" si="3857"/>
        <v>0</v>
      </c>
      <c r="AT160" s="61">
        <f t="shared" ref="AT160" si="3914">AT157*$I160</f>
        <v>0</v>
      </c>
      <c r="AU160" s="67">
        <f t="shared" si="3859"/>
        <v>0</v>
      </c>
      <c r="AV160" s="61">
        <f t="shared" ref="AV160" si="3915">AV157*$I160</f>
        <v>0</v>
      </c>
      <c r="AW160" s="67">
        <f t="shared" si="3861"/>
        <v>0</v>
      </c>
      <c r="AX160" s="61">
        <f t="shared" ref="AX160" si="3916">AX157*$I160</f>
        <v>0</v>
      </c>
      <c r="AY160" s="67">
        <f t="shared" si="3863"/>
        <v>0</v>
      </c>
      <c r="AZ160" s="61">
        <f t="shared" ref="AZ160" si="3917">AZ157*$I160</f>
        <v>0</v>
      </c>
      <c r="BA160" s="67">
        <f t="shared" si="3865"/>
        <v>0</v>
      </c>
      <c r="BB160" s="61">
        <f t="shared" ref="BB160" si="3918">BB157*$I160</f>
        <v>0</v>
      </c>
      <c r="BC160" s="67">
        <f t="shared" si="3867"/>
        <v>0</v>
      </c>
      <c r="BD160" s="61">
        <f t="shared" ref="BD160" si="3919">BD157*$I160</f>
        <v>0</v>
      </c>
      <c r="BE160" s="67">
        <f t="shared" si="3869"/>
        <v>0</v>
      </c>
      <c r="BF160" s="61">
        <f t="shared" ref="BF160" si="3920">BF157*$I160</f>
        <v>0</v>
      </c>
      <c r="BG160" s="67">
        <f t="shared" si="3871"/>
        <v>0</v>
      </c>
      <c r="BH160" s="61">
        <f t="shared" ref="BH160" si="3921">BH157*$I160</f>
        <v>0</v>
      </c>
      <c r="BI160" s="67">
        <f t="shared" si="3873"/>
        <v>0</v>
      </c>
      <c r="BJ160" s="61">
        <f t="shared" ref="BJ160" si="3922">BJ157*$I160</f>
        <v>0</v>
      </c>
      <c r="BK160" s="67">
        <f t="shared" si="3875"/>
        <v>0</v>
      </c>
      <c r="BL160" s="61">
        <f t="shared" ref="BL160" si="3923">BL157*$I160</f>
        <v>0</v>
      </c>
      <c r="BM160" s="67">
        <f t="shared" si="3877"/>
        <v>0</v>
      </c>
    </row>
    <row r="161" spans="1:65" s="47" customFormat="1" ht="45" x14ac:dyDescent="0.25">
      <c r="A161" s="48"/>
      <c r="B161" s="48"/>
      <c r="C161" s="48"/>
      <c r="D161" s="48"/>
      <c r="E161" s="48"/>
      <c r="F161" s="48"/>
      <c r="G161" s="48"/>
      <c r="H161" s="49"/>
      <c r="I161" s="50"/>
      <c r="J161" s="39"/>
      <c r="K161" s="51" t="str">
        <f>CONCATENATE($K$150,".4")</f>
        <v>6.4</v>
      </c>
      <c r="L161" s="52" t="s">
        <v>94</v>
      </c>
      <c r="M161" s="53" t="s">
        <v>88</v>
      </c>
      <c r="N161" s="54">
        <f>R161+T161+V161+X161+Z161+AB161+AD161+AF161+AH161+AJ161++AL161+AN161+AP161+AR161+AT161+AV161+AX161+AZ161+BB161+BD161+BF161+BH161+BJ161+BL161</f>
        <v>10</v>
      </c>
      <c r="O161" s="54">
        <f>SUM(O162:O162)</f>
        <v>258.92</v>
      </c>
      <c r="P161" s="55">
        <f t="shared" si="3621"/>
        <v>2589.1999999999998</v>
      </c>
      <c r="Q161" s="39"/>
      <c r="R161" s="56">
        <v>10</v>
      </c>
      <c r="S161" s="57">
        <f>ROUND(R161*$O161,2)</f>
        <v>2589.1999999999998</v>
      </c>
      <c r="T161" s="56"/>
      <c r="U161" s="57">
        <f>ROUND(T161*$O161,2)</f>
        <v>0</v>
      </c>
      <c r="V161" s="56"/>
      <c r="W161" s="57">
        <f t="shared" ref="W161" si="3924">ROUND(V161*$O161,2)</f>
        <v>0</v>
      </c>
      <c r="X161" s="56"/>
      <c r="Y161" s="57">
        <f t="shared" ref="Y161" si="3925">ROUND(X161*$O161,2)</f>
        <v>0</v>
      </c>
      <c r="Z161" s="56"/>
      <c r="AA161" s="57">
        <f t="shared" ref="AA161" si="3926">ROUND(Z161*$O161,2)</f>
        <v>0</v>
      </c>
      <c r="AB161" s="56"/>
      <c r="AC161" s="57">
        <f t="shared" ref="AC161" si="3927">ROUND(AB161*$O161,2)</f>
        <v>0</v>
      </c>
      <c r="AD161" s="56"/>
      <c r="AE161" s="57">
        <f t="shared" ref="AE161" si="3928">ROUND(AD161*$O161,2)</f>
        <v>0</v>
      </c>
      <c r="AF161" s="56"/>
      <c r="AG161" s="57">
        <f t="shared" ref="AG161" si="3929">ROUND(AF161*$O161,2)</f>
        <v>0</v>
      </c>
      <c r="AH161" s="56"/>
      <c r="AI161" s="57">
        <f t="shared" ref="AI161" si="3930">ROUND(AH161*$O161,2)</f>
        <v>0</v>
      </c>
      <c r="AJ161" s="56"/>
      <c r="AK161" s="57">
        <f t="shared" ref="AK161" si="3931">ROUND(AJ161*$O161,2)</f>
        <v>0</v>
      </c>
      <c r="AL161" s="56"/>
      <c r="AM161" s="57">
        <f t="shared" ref="AM161" si="3932">ROUND(AL161*$O161,2)</f>
        <v>0</v>
      </c>
      <c r="AN161" s="56"/>
      <c r="AO161" s="57">
        <f t="shared" ref="AO161" si="3933">ROUND(AN161*$O161,2)</f>
        <v>0</v>
      </c>
      <c r="AP161" s="56"/>
      <c r="AQ161" s="57">
        <f t="shared" ref="AQ161" si="3934">ROUND(AP161*$O161,2)</f>
        <v>0</v>
      </c>
      <c r="AR161" s="56"/>
      <c r="AS161" s="57">
        <f t="shared" ref="AS161" si="3935">ROUND(AR161*$O161,2)</f>
        <v>0</v>
      </c>
      <c r="AT161" s="56"/>
      <c r="AU161" s="57">
        <f t="shared" ref="AU161" si="3936">ROUND(AT161*$O161,2)</f>
        <v>0</v>
      </c>
      <c r="AV161" s="56"/>
      <c r="AW161" s="57">
        <f t="shared" ref="AW161" si="3937">ROUND(AV161*$O161,2)</f>
        <v>0</v>
      </c>
      <c r="AX161" s="56"/>
      <c r="AY161" s="57">
        <f t="shared" ref="AY161" si="3938">ROUND(AX161*$O161,2)</f>
        <v>0</v>
      </c>
      <c r="AZ161" s="56"/>
      <c r="BA161" s="57">
        <f t="shared" ref="BA161" si="3939">ROUND(AZ161*$O161,2)</f>
        <v>0</v>
      </c>
      <c r="BB161" s="56"/>
      <c r="BC161" s="57">
        <f t="shared" ref="BC161" si="3940">ROUND(BB161*$O161,2)</f>
        <v>0</v>
      </c>
      <c r="BD161" s="56"/>
      <c r="BE161" s="57">
        <f t="shared" ref="BE161" si="3941">ROUND(BD161*$O161,2)</f>
        <v>0</v>
      </c>
      <c r="BF161" s="56"/>
      <c r="BG161" s="57">
        <f t="shared" ref="BG161" si="3942">ROUND(BF161*$O161,2)</f>
        <v>0</v>
      </c>
      <c r="BH161" s="56"/>
      <c r="BI161" s="57">
        <f t="shared" ref="BI161" si="3943">ROUND(BH161*$O161,2)</f>
        <v>0</v>
      </c>
      <c r="BJ161" s="56"/>
      <c r="BK161" s="57">
        <f t="shared" ref="BK161" si="3944">ROUND(BJ161*$O161,2)</f>
        <v>0</v>
      </c>
      <c r="BL161" s="56"/>
      <c r="BM161" s="57">
        <f t="shared" ref="BM161" si="3945">ROUND(BL161*$O161,2)</f>
        <v>0</v>
      </c>
    </row>
    <row r="162" spans="1:65" s="47" customFormat="1" ht="45" x14ac:dyDescent="0.25">
      <c r="A162" s="58" t="s">
        <v>37</v>
      </c>
      <c r="B162" s="59" t="s">
        <v>28</v>
      </c>
      <c r="C162" s="59" t="s">
        <v>95</v>
      </c>
      <c r="D162" s="60" cm="1">
        <f t="array" ref="D162">_xlfn.IFS($B162="SAB_OSE_SET23",$A$440,$B162="SAB_EPSA_SET23",$A$442,$B162="SAB_INS_SET23",$A$444,$B162="SIU_INF_JUL23",$A$446,$B162="SIU_ED_JUL23",$A$447,$B162="DER_JUN23",$A$448,$B162="CDHU_AGO23",$A$449,$B162="SIN_SV_SET23",$A$450,$B162="SIN_INS_SET23",$A$451,$B162="COTAÇÃO",0)</f>
        <v>0</v>
      </c>
      <c r="E162" s="60" cm="1">
        <f t="array" ref="E162">_xlfn.IFS($B162="SAB_OSE_SET23",$A$441,$B162="SAB_EPSA_SET23",$A$443,$B162="SAB_INS_SET23",$A$445,$B162="SIU_INF_JUL23",0,$B162="SIU_ED_JUL23",0,$B162="DER_JUN23",0,$B162="CDHU_AGO23",0,$B162="SIN_SV_SET23",0,$B162="SIN_INS_SET23",0,$B162="COTAÇÃO",0)</f>
        <v>0</v>
      </c>
      <c r="F162" s="60" cm="1">
        <f t="array" ref="F162">_xlfn.IFS($B162="SAB_OSE_SET23",0,$B162="SAB_EPSA_SET23",0,AND($B162="SAB_INS_SET23",$A162="MAT")=TRUE,$A$454,AND($B162="SAB_INS_SET23",$A162&lt;&gt;"MAT")=TRUE,$A$453,AND($B162="SIU_INF_JUL23",$A162="MAT")=TRUE,$A$454,AND($B162="SIU_INF_JUL23",$A162&lt;&gt;"MAT")=TRUE,$A$453,AND($B162="SIU_ED_JUL23",$A162="MAT")=TRUE,$A$454,AND($B162="SIU_ED_JUL23",$A162&lt;&gt;"MAT")=TRUE,$A$453,$B162="DER_JUN23",0,$B162="CDHU_AGO23",0,AND($B162="SIN_SV_SET23",$A162="MAT")=TRUE,$A$454,AND($B162="SIN_SV_SET23",$A162&lt;&gt;"MAT")=TRUE,$A$453,AND($B162="SIN_INS_SET23",$A162="MAT")=TRUE,$A$454,AND($B162="SIN_INS_SET23",$A162&lt;&gt;"MAT")=TRUE,$A$453,AND($B162="COTAÇÃO",$A162="MAT")=TRUE,$A$454,AND($B162="COTAÇÃO",$A162&lt;&gt;"MAT")=TRUE,$A$453)</f>
        <v>0.2</v>
      </c>
      <c r="G162" s="60" cm="1">
        <f t="array" ref="G162">_xlfn.IFS($B162="SAB_OSE_SET23",0,$B162="SAB_EPSA_SET23",0,AND($B162="SAB_INS_SET23",$A162="MO")=TRUE,$A$455,AND($B162="SAB_INS_SET23",$A162&lt;&gt;"MO")=TRUE,0,AND($B162="SIU_INF_JUL23",$A162="MO")=TRUE,$A$455,AND($B162="SIU_INF_JUL23",$A162&lt;&gt;"MO")=TRUE,0,AND($B162="SIU_ED_JUL23",$A162="MO")=TRUE,$A$455,AND($B162="SIU_ED_JUL23",$A162&lt;&gt;"MO")=TRUE,0,$B162="DER_JUN23",0,$B162="CDHU_AGO23",0,AND($B162="SIN_SV_SET23",$A162="MO")=TRUE,$A$455,AND($B162="SIN_SV_SET23",$A162&lt;&gt;"MO")=TRUE,0,AND($B162="SIN_INS_SET23",$A162="MO")=TRUE,$A$455,AND($B162="SIN_INS_SET23",$A162&lt;&gt;"MO")=TRUE,0,AND($B162="COTAÇÃO",$A162="MO")=TRUE,$A$455,AND($B162="COTAÇÃO",$A162&lt;&gt;"MO")=TRUE,0)</f>
        <v>0</v>
      </c>
      <c r="H162" s="61" cm="1">
        <f t="array" ref="H162">ROUND(_xlfn.IFS(B162="SAB_OSE_SET23",VLOOKUP(C162,[12]SAB_OSE_SET23!A:N,7,FALSE),B162="SAB_EPSA_SET23",VLOOKUP(C162,[12]SAB_EPSA_SET23!A:F,4,FALSE),B162="SAB_INS_SET23",VLOOKUP(C162,[12]SAB_INS_SET23!A:F,4,FALSE),B162="SIU_INF_JUL23",VLOOKUP(C162,[12]SIU_INF_JUL23!A:F,4,FALSE),B162="SIU_ED_JUL23",VLOOKUP(C162,[12]SIU_ED_JUL23!A:F,4,FALSE),B162="SIU_INS_JUL23",VLOOKUP(C162,[12]SIU_INS_JUL23!A:F,4,FALSE),B162="DER_JUN23",VLOOKUP(C162,[12]DER_JUN23!A:F,4,FALSE),B162="CDHU_AGO23",VLOOKUP(C162,[12]CDHU_AGO23!A:F,4,FALSE),B162="DNIT_SV_JUL23",VLOOKUP(C162,[12]DNIT_SV_JUL23!A:F,4,FALSE),B162="DNIT_MAT_JUL23",VLOOKUP(C162,[12]DNIT_MAT_JUL23!A:F,4,FALSE),B162="SIN_SV_SET23",VLOOKUP(C162,[12]SIN_SV_SET23!G:L,5,FALSE),B162="SIN_INS_SET23",VLOOKUP(C162,[12]SIN_INS_SET23!A:F,5,FALSE),B162="COTAÇÃO",VLOOKUP(C162,[12]COTAÇÃO!$B:$G,6,FALSE))*(1+F162)*(1+G162),2)</f>
        <v>129.46</v>
      </c>
      <c r="I162" s="62">
        <v>2</v>
      </c>
      <c r="J162" s="39"/>
      <c r="K162" s="63"/>
      <c r="L162" s="64" t="str" cm="1">
        <f t="array" ref="L162">_xlfn.IFS(B162="SAB_OSE_SET23",VLOOKUP(C162,[12]SAB_OSE_SET23!A:N,5,FALSE),B162="SAB_EPSA_SET23",VLOOKUP(C162,[12]SAB_EPSA_SET23!A:F,2,FALSE),B162="SAB_INS_SET23",VLOOKUP(C162,[12]SAB_INS_SET23!A:F,2,FALSE),B162="SIU_INF_JUL23",VLOOKUP(C162,[12]SIU_INF_JUL23!A:F,2,FALSE),B162="SIU_ED_JUL23",VLOOKUP(C162,[12]SIU_ED_JUL23!A:F,2,FALSE),B162="SIU_INS_JUL23",VLOOKUP(C162,[12]SIU_INS_JUL23!A:F,2,FALSE),B162="DER_JUN23",VLOOKUP(C162,[12]DER_JUN23!A:F,2,FALSE),B162="CDHU_AGO23",VLOOKUP(C162,[12]CDHU_AGO23!A:F,2,FALSE),B162="DNIT_SV_JUL23",VLOOKUP(C162,[12]DNIT_SV_JUL23!A:F,2,FALSE),B162="DNIT_MAT_JUL23",VLOOKUP(C162,[12]DNIT_MAT_JUL23!A:F,2,FALSE),B162="SIN_SV_SET23",VLOOKUP(C162,[12]SIN_SV_SET23!G:L,2,FALSE),B162="SIN_INS_SET23",VLOOKUP(C162,[12]SIN_INS_SET23!A:F,2,FALSE),B162="COTAÇÃO",VLOOKUP(C162,[12]COTAÇÃO!$B:$G,3,FALSE))</f>
        <v>PERFILADO PERFURADO DE AÇO GALV A FOGO 38 X 38 X 3.000MM (LARG X ALT X COMP) CHAPA
*12</v>
      </c>
      <c r="M162" s="65" t="str" cm="1">
        <f t="array" ref="M162">_xlfn.IFS(B162="SAB_OSE_SET23",VLOOKUP(C162,[12]SAB_OSE_SET23!A:N,6,FALSE),B162="SAB_EPSA_SET23",VLOOKUP(C162,[12]SAB_EPSA_SET23!A:F,3,FALSE),B162="SAB_INS_SET23",VLOOKUP(C162,[12]SAB_INS_SET23!A:F,3,FALSE),B162="SIU_INF_JUL23",VLOOKUP(C162,[12]SIU_INF_JUL23!A:F,3,FALSE),B162="SIU_ED_JUL23",VLOOKUP(C162,[12]SIU_ED_JUL23!A:F,3,FALSE),B162="SIU_INS_JUL23",VLOOKUP(C162,[12]SIU_INS_JUL23!A:F,3,FALSE),B162="DER_JUN23",VLOOKUP(C162,[12]DER_JUN23!A:F,3,FALSE),B162="CDHU_AGO23",VLOOKUP(C162,[12]CDHU_AGO23!A:F,3,FALSE),B162="DNIT_SV_JUL23",VLOOKUP(C162,[12]DNIT_SV_JUL23!A:F,3,FALSE),B162="DNIT_MAT_JUL23",VLOOKUP(C162,[12]DNIT_MAT_JUL23!A:F,3,FALSE),B162="SIN_SV_SET23",VLOOKUP(C162,[12]SIN_SV_SET23!G:L,3,FALSE),B162="SIN_INS_SET23",VLOOKUP(C162,[12]SIN_INS_SET23!A:F,3,FALSE),B162="COTAÇÃO",VLOOKUP(C162,[12]COTAÇÃO!$B:$G,4,FALSE))</f>
        <v>un</v>
      </c>
      <c r="N162" s="66">
        <f t="shared" ref="N162:N164" si="3946">R162+T162+V162+X162+Z162+AB162+AD162+AF162+AH162+AJ162++AL162+AN162+AP162+AR162+AT162+AV162+AX162+AZ162+BB162+BD162+BF162+BH162+BJ162+BL162</f>
        <v>20</v>
      </c>
      <c r="O162" s="66">
        <f t="shared" ref="O162:O164" si="3947">ROUND(H162*I162,2)</f>
        <v>258.92</v>
      </c>
      <c r="P162" s="67">
        <f t="shared" si="3621"/>
        <v>0</v>
      </c>
      <c r="Q162" s="68"/>
      <c r="R162" s="61">
        <f>R161*$I162</f>
        <v>20</v>
      </c>
      <c r="S162" s="67"/>
      <c r="T162" s="61">
        <f t="shared" ref="T162" si="3948">T161*$I162</f>
        <v>0</v>
      </c>
      <c r="U162" s="67">
        <f t="shared" ref="U162:U164" si="3949">ROUND(T162*$H162,2)</f>
        <v>0</v>
      </c>
      <c r="V162" s="61">
        <f t="shared" ref="V162" si="3950">V161*$I162</f>
        <v>0</v>
      </c>
      <c r="W162" s="67">
        <f t="shared" ref="W162:W164" si="3951">ROUND(V162*$H162,2)</f>
        <v>0</v>
      </c>
      <c r="X162" s="61">
        <f t="shared" ref="X162" si="3952">X161*$I162</f>
        <v>0</v>
      </c>
      <c r="Y162" s="67">
        <f t="shared" ref="Y162:Y164" si="3953">ROUND(X162*$H162,2)</f>
        <v>0</v>
      </c>
      <c r="Z162" s="61">
        <f t="shared" ref="Z162" si="3954">Z161*$I162</f>
        <v>0</v>
      </c>
      <c r="AA162" s="67">
        <f t="shared" ref="AA162:AA164" si="3955">ROUND(Z162*$H162,2)</f>
        <v>0</v>
      </c>
      <c r="AB162" s="61">
        <f t="shared" ref="AB162" si="3956">AB161*$I162</f>
        <v>0</v>
      </c>
      <c r="AC162" s="67">
        <f t="shared" ref="AC162:AC164" si="3957">ROUND(AB162*$H162,2)</f>
        <v>0</v>
      </c>
      <c r="AD162" s="61">
        <f t="shared" ref="AD162" si="3958">AD161*$I162</f>
        <v>0</v>
      </c>
      <c r="AE162" s="67">
        <f t="shared" ref="AE162:AE164" si="3959">ROUND(AD162*$H162,2)</f>
        <v>0</v>
      </c>
      <c r="AF162" s="61">
        <f t="shared" ref="AF162" si="3960">AF161*$I162</f>
        <v>0</v>
      </c>
      <c r="AG162" s="67">
        <f t="shared" ref="AG162:AG164" si="3961">ROUND(AF162*$H162,2)</f>
        <v>0</v>
      </c>
      <c r="AH162" s="61">
        <f t="shared" ref="AH162" si="3962">AH161*$I162</f>
        <v>0</v>
      </c>
      <c r="AI162" s="67">
        <f t="shared" ref="AI162:AI164" si="3963">ROUND(AH162*$H162,2)</f>
        <v>0</v>
      </c>
      <c r="AJ162" s="61">
        <f t="shared" ref="AJ162" si="3964">AJ161*$I162</f>
        <v>0</v>
      </c>
      <c r="AK162" s="67">
        <f t="shared" ref="AK162:AK164" si="3965">ROUND(AJ162*$H162,2)</f>
        <v>0</v>
      </c>
      <c r="AL162" s="61">
        <f t="shared" ref="AL162" si="3966">AL161*$I162</f>
        <v>0</v>
      </c>
      <c r="AM162" s="67">
        <f t="shared" ref="AM162:AM164" si="3967">ROUND(AL162*$H162,2)</f>
        <v>0</v>
      </c>
      <c r="AN162" s="61">
        <f t="shared" ref="AN162" si="3968">AN161*$I162</f>
        <v>0</v>
      </c>
      <c r="AO162" s="67">
        <f t="shared" ref="AO162:AO164" si="3969">ROUND(AN162*$H162,2)</f>
        <v>0</v>
      </c>
      <c r="AP162" s="61">
        <f t="shared" ref="AP162" si="3970">AP161*$I162</f>
        <v>0</v>
      </c>
      <c r="AQ162" s="67">
        <f t="shared" ref="AQ162:AQ164" si="3971">ROUND(AP162*$H162,2)</f>
        <v>0</v>
      </c>
      <c r="AR162" s="61">
        <f t="shared" ref="AR162" si="3972">AR161*$I162</f>
        <v>0</v>
      </c>
      <c r="AS162" s="67">
        <f t="shared" ref="AS162:AS164" si="3973">ROUND(AR162*$H162,2)</f>
        <v>0</v>
      </c>
      <c r="AT162" s="61">
        <f t="shared" ref="AT162" si="3974">AT161*$I162</f>
        <v>0</v>
      </c>
      <c r="AU162" s="67">
        <f t="shared" ref="AU162:AU164" si="3975">ROUND(AT162*$H162,2)</f>
        <v>0</v>
      </c>
      <c r="AV162" s="61">
        <f t="shared" ref="AV162" si="3976">AV161*$I162</f>
        <v>0</v>
      </c>
      <c r="AW162" s="67">
        <f t="shared" ref="AW162:AW164" si="3977">ROUND(AV162*$H162,2)</f>
        <v>0</v>
      </c>
      <c r="AX162" s="61">
        <f t="shared" ref="AX162" si="3978">AX161*$I162</f>
        <v>0</v>
      </c>
      <c r="AY162" s="67">
        <f t="shared" ref="AY162:AY164" si="3979">ROUND(AX162*$H162,2)</f>
        <v>0</v>
      </c>
      <c r="AZ162" s="61">
        <f t="shared" ref="AZ162" si="3980">AZ161*$I162</f>
        <v>0</v>
      </c>
      <c r="BA162" s="67">
        <f t="shared" ref="BA162:BA164" si="3981">ROUND(AZ162*$H162,2)</f>
        <v>0</v>
      </c>
      <c r="BB162" s="61">
        <f t="shared" ref="BB162" si="3982">BB161*$I162</f>
        <v>0</v>
      </c>
      <c r="BC162" s="67">
        <f t="shared" ref="BC162:BC164" si="3983">ROUND(BB162*$H162,2)</f>
        <v>0</v>
      </c>
      <c r="BD162" s="61">
        <f t="shared" ref="BD162" si="3984">BD161*$I162</f>
        <v>0</v>
      </c>
      <c r="BE162" s="67">
        <f t="shared" ref="BE162:BE164" si="3985">ROUND(BD162*$H162,2)</f>
        <v>0</v>
      </c>
      <c r="BF162" s="61">
        <f t="shared" ref="BF162" si="3986">BF161*$I162</f>
        <v>0</v>
      </c>
      <c r="BG162" s="67">
        <f t="shared" ref="BG162:BG164" si="3987">ROUND(BF162*$H162,2)</f>
        <v>0</v>
      </c>
      <c r="BH162" s="61">
        <f t="shared" ref="BH162" si="3988">BH161*$I162</f>
        <v>0</v>
      </c>
      <c r="BI162" s="67">
        <f t="shared" ref="BI162:BI164" si="3989">ROUND(BH162*$H162,2)</f>
        <v>0</v>
      </c>
      <c r="BJ162" s="61">
        <f t="shared" ref="BJ162" si="3990">BJ161*$I162</f>
        <v>0</v>
      </c>
      <c r="BK162" s="67">
        <f t="shared" ref="BK162:BK164" si="3991">ROUND(BJ162*$H162,2)</f>
        <v>0</v>
      </c>
      <c r="BL162" s="61">
        <f t="shared" ref="BL162" si="3992">BL161*$I162</f>
        <v>0</v>
      </c>
      <c r="BM162" s="67">
        <f t="shared" ref="BM162:BM164" si="3993">ROUND(BL162*$H162,2)</f>
        <v>0</v>
      </c>
    </row>
    <row r="163" spans="1:65" s="47" customFormat="1" x14ac:dyDescent="0.25">
      <c r="A163" s="58" t="s">
        <v>26</v>
      </c>
      <c r="B163" s="59" t="s">
        <v>28</v>
      </c>
      <c r="C163" s="59" t="s">
        <v>38</v>
      </c>
      <c r="D163" s="60" cm="1">
        <f t="array" ref="D163">_xlfn.IFS($B163="SAB_OSE_SET23",$A$440,$B163="SAB_EPSA_SET23",$A$442,$B163="SAB_INS_SET23",$A$444,$B163="SIU_INF_JUL23",$A$446,$B163="SIU_ED_JUL23",$A$447,$B163="DER_JUN23",$A$448,$B163="CDHU_AGO23",$A$449,$B163="SIN_SV_SET23",$A$450,$B163="SIN_INS_SET23",$A$451,$B163="COTAÇÃO",0)</f>
        <v>0</v>
      </c>
      <c r="E163" s="60" cm="1">
        <f t="array" ref="E163">_xlfn.IFS($B163="SAB_OSE_SET23",$A$441,$B163="SAB_EPSA_SET23",$A$443,$B163="SAB_INS_SET23",$A$445,$B163="SIU_INF_JUL23",0,$B163="SIU_ED_JUL23",0,$B163="DER_JUN23",0,$B163="CDHU_AGO23",0,$B163="SIN_SV_SET23",0,$B163="SIN_INS_SET23",0,$B163="COTAÇÃO",0)</f>
        <v>0</v>
      </c>
      <c r="F163" s="60" cm="1">
        <f t="array" ref="F163">_xlfn.IFS($B163="SAB_OSE_SET23",0,$B163="SAB_EPSA_SET23",0,AND($B163="SAB_INS_SET23",$A163="MAT")=TRUE,$A$454,AND($B163="SAB_INS_SET23",$A163&lt;&gt;"MAT")=TRUE,$A$453,AND($B163="SIU_INF_JUL23",$A163="MAT")=TRUE,$A$454,AND($B163="SIU_INF_JUL23",$A163&lt;&gt;"MAT")=TRUE,$A$453,AND($B163="SIU_ED_JUL23",$A163="MAT")=TRUE,$A$454,AND($B163="SIU_ED_JUL23",$A163&lt;&gt;"MAT")=TRUE,$A$453,$B163="DER_JUN23",0,$B163="CDHU_AGO23",0,AND($B163="SIN_SV_SET23",$A163="MAT")=TRUE,$A$454,AND($B163="SIN_SV_SET23",$A163&lt;&gt;"MAT")=TRUE,$A$453,AND($B163="SIN_INS_SET23",$A163="MAT")=TRUE,$A$454,AND($B163="SIN_INS_SET23",$A163&lt;&gt;"MAT")=TRUE,$A$453,AND($B163="COTAÇÃO",$A163="MAT")=TRUE,$A$454,AND($B163="COTAÇÃO",$A163&lt;&gt;"MAT")=TRUE,$A$453)</f>
        <v>0.28000000000000003</v>
      </c>
      <c r="G163" s="60" cm="1">
        <f t="array" ref="G163">_xlfn.IFS($B163="SAB_OSE_SET23",0,$B163="SAB_EPSA_SET23",0,AND($B163="SAB_INS_SET23",$A163="MO")=TRUE,$A$455,AND($B163="SAB_INS_SET23",$A163&lt;&gt;"MO")=TRUE,0,AND($B163="SIU_INF_JUL23",$A163="MO")=TRUE,$A$455,AND($B163="SIU_INF_JUL23",$A163&lt;&gt;"MO")=TRUE,0,AND($B163="SIU_ED_JUL23",$A163="MO")=TRUE,$A$455,AND($B163="SIU_ED_JUL23",$A163&lt;&gt;"MO")=TRUE,0,$B163="DER_JUN23",0,$B163="CDHU_AGO23",0,AND($B163="SIN_SV_SET23",$A163="MO")=TRUE,$A$455,AND($B163="SIN_SV_SET23",$A163&lt;&gt;"MO")=TRUE,0,AND($B163="SIN_INS_SET23",$A163="MO")=TRUE,$A$455,AND($B163="SIN_INS_SET23",$A163&lt;&gt;"MO")=TRUE,0,AND($B163="COTAÇÃO",$A163="MO")=TRUE,$A$455,AND($B163="COTAÇÃO",$A163&lt;&gt;"MO")=TRUE,0)</f>
        <v>1.72</v>
      </c>
      <c r="H163" s="61" cm="1">
        <f t="array" ref="H163">ROUND(_xlfn.IFS(B163="SAB_OSE_SET23",VLOOKUP(C163,[12]SAB_OSE_SET23!A:N,7,FALSE),B163="SAB_EPSA_SET23",VLOOKUP(C163,[12]SAB_EPSA_SET23!A:F,4,FALSE),B163="SAB_INS_SET23",VLOOKUP(C163,[12]SAB_INS_SET23!A:F,4,FALSE),B163="SIU_INF_JUL23",VLOOKUP(C163,[12]SIU_INF_JUL23!A:F,4,FALSE),B163="SIU_ED_JUL23",VLOOKUP(C163,[12]SIU_ED_JUL23!A:F,4,FALSE),B163="SIU_INS_JUL23",VLOOKUP(C163,[12]SIU_INS_JUL23!A:F,4,FALSE),B163="DER_JUN23",VLOOKUP(C163,[12]DER_JUN23!A:F,4,FALSE),B163="CDHU_AGO23",VLOOKUP(C163,[12]CDHU_AGO23!A:F,4,FALSE),B163="DNIT_SV_JUL23",VLOOKUP(C163,[12]DNIT_SV_JUL23!A:F,4,FALSE),B163="DNIT_MAT_JUL23",VLOOKUP(C163,[12]DNIT_MAT_JUL23!A:F,4,FALSE),B163="SIN_SV_SET23",VLOOKUP(C163,[12]SIN_SV_SET23!G:L,5,FALSE),B163="SIN_INS_SET23",VLOOKUP(C163,[12]SIN_INS_SET23!A:F,5,FALSE),B163="COTAÇÃO",VLOOKUP(C163,[12]COTAÇÃO!$B:$G,6,FALSE))*(1+F163)*(1+G163),2)</f>
        <v>76.209999999999994</v>
      </c>
      <c r="I163" s="62">
        <v>1</v>
      </c>
      <c r="J163" s="39"/>
      <c r="K163" s="63"/>
      <c r="L163" s="64" t="str" cm="1">
        <f t="array" ref="L163">_xlfn.IFS(B163="SAB_OSE_SET23",VLOOKUP(C163,[12]SAB_OSE_SET23!A:N,5,FALSE),B163="SAB_EPSA_SET23",VLOOKUP(C163,[12]SAB_EPSA_SET23!A:F,2,FALSE),B163="SAB_INS_SET23",VLOOKUP(C163,[12]SAB_INS_SET23!A:F,2,FALSE),B163="SIU_INF_JUL23",VLOOKUP(C163,[12]SIU_INF_JUL23!A:F,2,FALSE),B163="SIU_ED_JUL23",VLOOKUP(C163,[12]SIU_ED_JUL23!A:F,2,FALSE),B163="SIU_INS_JUL23",VLOOKUP(C163,[12]SIU_INS_JUL23!A:F,2,FALSE),B163="DER_JUN23",VLOOKUP(C163,[12]DER_JUN23!A:F,2,FALSE),B163="CDHU_AGO23",VLOOKUP(C163,[12]CDHU_AGO23!A:F,2,FALSE),B163="DNIT_SV_JUL23",VLOOKUP(C163,[12]DNIT_SV_JUL23!A:F,2,FALSE),B163="DNIT_MAT_JUL23",VLOOKUP(C163,[12]DNIT_MAT_JUL23!A:F,2,FALSE),B163="SIN_SV_SET23",VLOOKUP(C163,[12]SIN_SV_SET23!G:L,2,FALSE),B163="SIN_INS_SET23",VLOOKUP(C163,[12]SIN_INS_SET23!A:F,2,FALSE),B163="COTAÇÃO",VLOOKUP(C163,[12]COTAÇÃO!$B:$G,3,FALSE))</f>
        <v>TÉCNICO ELETRICISTA</v>
      </c>
      <c r="M163" s="65" t="str" cm="1">
        <f t="array" ref="M163">_xlfn.IFS(B163="SAB_OSE_SET23",VLOOKUP(C163,[12]SAB_OSE_SET23!A:N,6,FALSE),B163="SAB_EPSA_SET23",VLOOKUP(C163,[12]SAB_EPSA_SET23!A:F,3,FALSE),B163="SAB_INS_SET23",VLOOKUP(C163,[12]SAB_INS_SET23!A:F,3,FALSE),B163="SIU_INF_JUL23",VLOOKUP(C163,[12]SIU_INF_JUL23!A:F,3,FALSE),B163="SIU_ED_JUL23",VLOOKUP(C163,[12]SIU_ED_JUL23!A:F,3,FALSE),B163="SIU_INS_JUL23",VLOOKUP(C163,[12]SIU_INS_JUL23!A:F,3,FALSE),B163="DER_JUN23",VLOOKUP(C163,[12]DER_JUN23!A:F,3,FALSE),B163="CDHU_AGO23",VLOOKUP(C163,[12]CDHU_AGO23!A:F,3,FALSE),B163="DNIT_SV_JUL23",VLOOKUP(C163,[12]DNIT_SV_JUL23!A:F,3,FALSE),B163="DNIT_MAT_JUL23",VLOOKUP(C163,[12]DNIT_MAT_JUL23!A:F,3,FALSE),B163="SIN_SV_SET23",VLOOKUP(C163,[12]SIN_SV_SET23!G:L,3,FALSE),B163="SIN_INS_SET23",VLOOKUP(C163,[12]SIN_INS_SET23!A:F,3,FALSE),B163="COTAÇÃO",VLOOKUP(C163,[12]COTAÇÃO!$B:$G,4,FALSE))</f>
        <v>H</v>
      </c>
      <c r="N163" s="66">
        <f t="shared" si="3946"/>
        <v>10</v>
      </c>
      <c r="O163" s="66">
        <f t="shared" si="3947"/>
        <v>76.209999999999994</v>
      </c>
      <c r="P163" s="67">
        <f t="shared" si="3621"/>
        <v>0</v>
      </c>
      <c r="Q163" s="68"/>
      <c r="R163" s="61">
        <f>R161*$I163</f>
        <v>10</v>
      </c>
      <c r="S163" s="67"/>
      <c r="T163" s="61">
        <f t="shared" ref="T163" si="3994">T161*$I163</f>
        <v>0</v>
      </c>
      <c r="U163" s="67">
        <f t="shared" si="3949"/>
        <v>0</v>
      </c>
      <c r="V163" s="61">
        <f t="shared" ref="V163" si="3995">V161*$I163</f>
        <v>0</v>
      </c>
      <c r="W163" s="67">
        <f t="shared" si="3951"/>
        <v>0</v>
      </c>
      <c r="X163" s="61">
        <f t="shared" ref="X163" si="3996">X161*$I163</f>
        <v>0</v>
      </c>
      <c r="Y163" s="67">
        <f t="shared" si="3953"/>
        <v>0</v>
      </c>
      <c r="Z163" s="61">
        <f t="shared" ref="Z163" si="3997">Z161*$I163</f>
        <v>0</v>
      </c>
      <c r="AA163" s="67">
        <f t="shared" si="3955"/>
        <v>0</v>
      </c>
      <c r="AB163" s="61">
        <f t="shared" ref="AB163" si="3998">AB161*$I163</f>
        <v>0</v>
      </c>
      <c r="AC163" s="67">
        <f t="shared" si="3957"/>
        <v>0</v>
      </c>
      <c r="AD163" s="61">
        <f t="shared" ref="AD163" si="3999">AD161*$I163</f>
        <v>0</v>
      </c>
      <c r="AE163" s="67">
        <f t="shared" si="3959"/>
        <v>0</v>
      </c>
      <c r="AF163" s="61">
        <f t="shared" ref="AF163" si="4000">AF161*$I163</f>
        <v>0</v>
      </c>
      <c r="AG163" s="67">
        <f t="shared" si="3961"/>
        <v>0</v>
      </c>
      <c r="AH163" s="61">
        <f t="shared" ref="AH163" si="4001">AH161*$I163</f>
        <v>0</v>
      </c>
      <c r="AI163" s="67">
        <f t="shared" si="3963"/>
        <v>0</v>
      </c>
      <c r="AJ163" s="61">
        <f t="shared" ref="AJ163" si="4002">AJ161*$I163</f>
        <v>0</v>
      </c>
      <c r="AK163" s="67">
        <f t="shared" si="3965"/>
        <v>0</v>
      </c>
      <c r="AL163" s="61">
        <f t="shared" ref="AL163" si="4003">AL161*$I163</f>
        <v>0</v>
      </c>
      <c r="AM163" s="67">
        <f t="shared" si="3967"/>
        <v>0</v>
      </c>
      <c r="AN163" s="61">
        <f t="shared" ref="AN163" si="4004">AN161*$I163</f>
        <v>0</v>
      </c>
      <c r="AO163" s="67">
        <f t="shared" si="3969"/>
        <v>0</v>
      </c>
      <c r="AP163" s="61">
        <f t="shared" ref="AP163" si="4005">AP161*$I163</f>
        <v>0</v>
      </c>
      <c r="AQ163" s="67">
        <f t="shared" si="3971"/>
        <v>0</v>
      </c>
      <c r="AR163" s="61">
        <f t="shared" ref="AR163" si="4006">AR161*$I163</f>
        <v>0</v>
      </c>
      <c r="AS163" s="67">
        <f t="shared" si="3973"/>
        <v>0</v>
      </c>
      <c r="AT163" s="61">
        <f t="shared" ref="AT163" si="4007">AT161*$I163</f>
        <v>0</v>
      </c>
      <c r="AU163" s="67">
        <f t="shared" si="3975"/>
        <v>0</v>
      </c>
      <c r="AV163" s="61">
        <f t="shared" ref="AV163" si="4008">AV161*$I163</f>
        <v>0</v>
      </c>
      <c r="AW163" s="67">
        <f t="shared" si="3977"/>
        <v>0</v>
      </c>
      <c r="AX163" s="61">
        <f t="shared" ref="AX163" si="4009">AX161*$I163</f>
        <v>0</v>
      </c>
      <c r="AY163" s="67">
        <f t="shared" si="3979"/>
        <v>0</v>
      </c>
      <c r="AZ163" s="61">
        <f t="shared" ref="AZ163" si="4010">AZ161*$I163</f>
        <v>0</v>
      </c>
      <c r="BA163" s="67">
        <f t="shared" si="3981"/>
        <v>0</v>
      </c>
      <c r="BB163" s="61">
        <f t="shared" ref="BB163" si="4011">BB161*$I163</f>
        <v>0</v>
      </c>
      <c r="BC163" s="67">
        <f t="shared" si="3983"/>
        <v>0</v>
      </c>
      <c r="BD163" s="61">
        <f t="shared" ref="BD163" si="4012">BD161*$I163</f>
        <v>0</v>
      </c>
      <c r="BE163" s="67">
        <f t="shared" si="3985"/>
        <v>0</v>
      </c>
      <c r="BF163" s="61">
        <f t="shared" ref="BF163" si="4013">BF161*$I163</f>
        <v>0</v>
      </c>
      <c r="BG163" s="67">
        <f t="shared" si="3987"/>
        <v>0</v>
      </c>
      <c r="BH163" s="61">
        <f t="shared" ref="BH163" si="4014">BH161*$I163</f>
        <v>0</v>
      </c>
      <c r="BI163" s="67">
        <f t="shared" si="3989"/>
        <v>0</v>
      </c>
      <c r="BJ163" s="61">
        <f t="shared" ref="BJ163" si="4015">BJ161*$I163</f>
        <v>0</v>
      </c>
      <c r="BK163" s="67">
        <f t="shared" si="3991"/>
        <v>0</v>
      </c>
      <c r="BL163" s="61">
        <f t="shared" ref="BL163" si="4016">BL161*$I163</f>
        <v>0</v>
      </c>
      <c r="BM163" s="67">
        <f t="shared" si="3993"/>
        <v>0</v>
      </c>
    </row>
    <row r="164" spans="1:65" s="47" customFormat="1" x14ac:dyDescent="0.25">
      <c r="A164" s="58" t="s">
        <v>26</v>
      </c>
      <c r="B164" s="59" t="s">
        <v>28</v>
      </c>
      <c r="C164" s="59" t="s">
        <v>39</v>
      </c>
      <c r="D164" s="60" cm="1">
        <f t="array" ref="D164">_xlfn.IFS($B164="SAB_OSE_SET23",$A$440,$B164="SAB_EPSA_SET23",$A$442,$B164="SAB_INS_SET23",$A$444,$B164="SIU_INF_JUL23",$A$446,$B164="SIU_ED_JUL23",$A$447,$B164="DER_JUN23",$A$448,$B164="CDHU_AGO23",$A$449,$B164="SIN_SV_SET23",$A$450,$B164="SIN_INS_SET23",$A$451,$B164="COTAÇÃO",0)</f>
        <v>0</v>
      </c>
      <c r="E164" s="60" cm="1">
        <f t="array" ref="E164">_xlfn.IFS($B164="SAB_OSE_SET23",$A$441,$B164="SAB_EPSA_SET23",$A$443,$B164="SAB_INS_SET23",$A$445,$B164="SIU_INF_JUL23",0,$B164="SIU_ED_JUL23",0,$B164="DER_JUN23",0,$B164="CDHU_AGO23",0,$B164="SIN_SV_SET23",0,$B164="SIN_INS_SET23",0,$B164="COTAÇÃO",0)</f>
        <v>0</v>
      </c>
      <c r="F164" s="60" cm="1">
        <f t="array" ref="F164">_xlfn.IFS($B164="SAB_OSE_SET23",0,$B164="SAB_EPSA_SET23",0,AND($B164="SAB_INS_SET23",$A164="MAT")=TRUE,$A$454,AND($B164="SAB_INS_SET23",$A164&lt;&gt;"MAT")=TRUE,$A$453,AND($B164="SIU_INF_JUL23",$A164="MAT")=TRUE,$A$454,AND($B164="SIU_INF_JUL23",$A164&lt;&gt;"MAT")=TRUE,$A$453,AND($B164="SIU_ED_JUL23",$A164="MAT")=TRUE,$A$454,AND($B164="SIU_ED_JUL23",$A164&lt;&gt;"MAT")=TRUE,$A$453,$B164="DER_JUN23",0,$B164="CDHU_AGO23",0,AND($B164="SIN_SV_SET23",$A164="MAT")=TRUE,$A$454,AND($B164="SIN_SV_SET23",$A164&lt;&gt;"MAT")=TRUE,$A$453,AND($B164="SIN_INS_SET23",$A164="MAT")=TRUE,$A$454,AND($B164="SIN_INS_SET23",$A164&lt;&gt;"MAT")=TRUE,$A$453,AND($B164="COTAÇÃO",$A164="MAT")=TRUE,$A$454,AND($B164="COTAÇÃO",$A164&lt;&gt;"MAT")=TRUE,$A$453)</f>
        <v>0.28000000000000003</v>
      </c>
      <c r="G164" s="60" cm="1">
        <f t="array" ref="G164">_xlfn.IFS($B164="SAB_OSE_SET23",0,$B164="SAB_EPSA_SET23",0,AND($B164="SAB_INS_SET23",$A164="MO")=TRUE,$A$455,AND($B164="SAB_INS_SET23",$A164&lt;&gt;"MO")=TRUE,0,AND($B164="SIU_INF_JUL23",$A164="MO")=TRUE,$A$455,AND($B164="SIU_INF_JUL23",$A164&lt;&gt;"MO")=TRUE,0,AND($B164="SIU_ED_JUL23",$A164="MO")=TRUE,$A$455,AND($B164="SIU_ED_JUL23",$A164&lt;&gt;"MO")=TRUE,0,$B164="DER_JUN23",0,$B164="CDHU_AGO23",0,AND($B164="SIN_SV_SET23",$A164="MO")=TRUE,$A$455,AND($B164="SIN_SV_SET23",$A164&lt;&gt;"MO")=TRUE,0,AND($B164="SIN_INS_SET23",$A164="MO")=TRUE,$A$455,AND($B164="SIN_INS_SET23",$A164&lt;&gt;"MO")=TRUE,0,AND($B164="COTAÇÃO",$A164="MO")=TRUE,$A$455,AND($B164="COTAÇÃO",$A164&lt;&gt;"MO")=TRUE,0)</f>
        <v>1.72</v>
      </c>
      <c r="H164" s="61" cm="1">
        <f t="array" ref="H164">ROUND(_xlfn.IFS(B164="SAB_OSE_SET23",VLOOKUP(C164,[12]SAB_OSE_SET23!A:N,7,FALSE),B164="SAB_EPSA_SET23",VLOOKUP(C164,[12]SAB_EPSA_SET23!A:F,4,FALSE),B164="SAB_INS_SET23",VLOOKUP(C164,[12]SAB_INS_SET23!A:F,4,FALSE),B164="SIU_INF_JUL23",VLOOKUP(C164,[12]SIU_INF_JUL23!A:F,4,FALSE),B164="SIU_ED_JUL23",VLOOKUP(C164,[12]SIU_ED_JUL23!A:F,4,FALSE),B164="SIU_INS_JUL23",VLOOKUP(C164,[12]SIU_INS_JUL23!A:F,4,FALSE),B164="DER_JUN23",VLOOKUP(C164,[12]DER_JUN23!A:F,4,FALSE),B164="CDHU_AGO23",VLOOKUP(C164,[12]CDHU_AGO23!A:F,4,FALSE),B164="DNIT_SV_JUL23",VLOOKUP(C164,[12]DNIT_SV_JUL23!A:F,4,FALSE),B164="DNIT_MAT_JUL23",VLOOKUP(C164,[12]DNIT_MAT_JUL23!A:F,4,FALSE),B164="SIN_SV_SET23",VLOOKUP(C164,[12]SIN_SV_SET23!G:L,5,FALSE),B164="SIN_INS_SET23",VLOOKUP(C164,[12]SIN_INS_SET23!A:F,5,FALSE),B164="COTAÇÃO",VLOOKUP(C164,[12]COTAÇÃO!$B:$G,6,FALSE))*(1+F164)*(1+G164),2)</f>
        <v>51.88</v>
      </c>
      <c r="I164" s="62">
        <v>1</v>
      </c>
      <c r="J164" s="39"/>
      <c r="K164" s="63"/>
      <c r="L164" s="64" t="str" cm="1">
        <f t="array" ref="L164">_xlfn.IFS(B164="SAB_OSE_SET23",VLOOKUP(C164,[12]SAB_OSE_SET23!A:N,5,FALSE),B164="SAB_EPSA_SET23",VLOOKUP(C164,[12]SAB_EPSA_SET23!A:F,2,FALSE),B164="SAB_INS_SET23",VLOOKUP(C164,[12]SAB_INS_SET23!A:F,2,FALSE),B164="SIU_INF_JUL23",VLOOKUP(C164,[12]SIU_INF_JUL23!A:F,2,FALSE),B164="SIU_ED_JUL23",VLOOKUP(C164,[12]SIU_ED_JUL23!A:F,2,FALSE),B164="SIU_INS_JUL23",VLOOKUP(C164,[12]SIU_INS_JUL23!A:F,2,FALSE),B164="DER_JUN23",VLOOKUP(C164,[12]DER_JUN23!A:F,2,FALSE),B164="CDHU_AGO23",VLOOKUP(C164,[12]CDHU_AGO23!A:F,2,FALSE),B164="DNIT_SV_JUL23",VLOOKUP(C164,[12]DNIT_SV_JUL23!A:F,2,FALSE),B164="DNIT_MAT_JUL23",VLOOKUP(C164,[12]DNIT_MAT_JUL23!A:F,2,FALSE),B164="SIN_SV_SET23",VLOOKUP(C164,[12]SIN_SV_SET23!G:L,2,FALSE),B164="SIN_INS_SET23",VLOOKUP(C164,[12]SIN_INS_SET23!A:F,2,FALSE),B164="COTAÇÃO",VLOOKUP(C164,[12]COTAÇÃO!$B:$G,3,FALSE))</f>
        <v>ELETRICISTA</v>
      </c>
      <c r="M164" s="65" t="str" cm="1">
        <f t="array" ref="M164">_xlfn.IFS(B164="SAB_OSE_SET23",VLOOKUP(C164,[12]SAB_OSE_SET23!A:N,6,FALSE),B164="SAB_EPSA_SET23",VLOOKUP(C164,[12]SAB_EPSA_SET23!A:F,3,FALSE),B164="SAB_INS_SET23",VLOOKUP(C164,[12]SAB_INS_SET23!A:F,3,FALSE),B164="SIU_INF_JUL23",VLOOKUP(C164,[12]SIU_INF_JUL23!A:F,3,FALSE),B164="SIU_ED_JUL23",VLOOKUP(C164,[12]SIU_ED_JUL23!A:F,3,FALSE),B164="SIU_INS_JUL23",VLOOKUP(C164,[12]SIU_INS_JUL23!A:F,3,FALSE),B164="DER_JUN23",VLOOKUP(C164,[12]DER_JUN23!A:F,3,FALSE),B164="CDHU_AGO23",VLOOKUP(C164,[12]CDHU_AGO23!A:F,3,FALSE),B164="DNIT_SV_JUL23",VLOOKUP(C164,[12]DNIT_SV_JUL23!A:F,3,FALSE),B164="DNIT_MAT_JUL23",VLOOKUP(C164,[12]DNIT_MAT_JUL23!A:F,3,FALSE),B164="SIN_SV_SET23",VLOOKUP(C164,[12]SIN_SV_SET23!G:L,3,FALSE),B164="SIN_INS_SET23",VLOOKUP(C164,[12]SIN_INS_SET23!A:F,3,FALSE),B164="COTAÇÃO",VLOOKUP(C164,[12]COTAÇÃO!$B:$G,4,FALSE))</f>
        <v>H</v>
      </c>
      <c r="N164" s="66">
        <f t="shared" si="3946"/>
        <v>10</v>
      </c>
      <c r="O164" s="66">
        <f t="shared" si="3947"/>
        <v>51.88</v>
      </c>
      <c r="P164" s="67">
        <f t="shared" si="3621"/>
        <v>0</v>
      </c>
      <c r="Q164" s="68"/>
      <c r="R164" s="61">
        <f>R161*$I164</f>
        <v>10</v>
      </c>
      <c r="S164" s="67"/>
      <c r="T164" s="61">
        <f t="shared" ref="T164" si="4017">T161*$I164</f>
        <v>0</v>
      </c>
      <c r="U164" s="67">
        <f t="shared" si="3949"/>
        <v>0</v>
      </c>
      <c r="V164" s="61">
        <f t="shared" ref="V164" si="4018">V161*$I164</f>
        <v>0</v>
      </c>
      <c r="W164" s="67">
        <f t="shared" si="3951"/>
        <v>0</v>
      </c>
      <c r="X164" s="61">
        <f t="shared" ref="X164" si="4019">X161*$I164</f>
        <v>0</v>
      </c>
      <c r="Y164" s="67">
        <f t="shared" si="3953"/>
        <v>0</v>
      </c>
      <c r="Z164" s="61">
        <f t="shared" ref="Z164" si="4020">Z161*$I164</f>
        <v>0</v>
      </c>
      <c r="AA164" s="67">
        <f t="shared" si="3955"/>
        <v>0</v>
      </c>
      <c r="AB164" s="61">
        <f t="shared" ref="AB164" si="4021">AB161*$I164</f>
        <v>0</v>
      </c>
      <c r="AC164" s="67">
        <f t="shared" si="3957"/>
        <v>0</v>
      </c>
      <c r="AD164" s="61">
        <f t="shared" ref="AD164" si="4022">AD161*$I164</f>
        <v>0</v>
      </c>
      <c r="AE164" s="67">
        <f t="shared" si="3959"/>
        <v>0</v>
      </c>
      <c r="AF164" s="61">
        <f t="shared" ref="AF164" si="4023">AF161*$I164</f>
        <v>0</v>
      </c>
      <c r="AG164" s="67">
        <f t="shared" si="3961"/>
        <v>0</v>
      </c>
      <c r="AH164" s="61">
        <f t="shared" ref="AH164" si="4024">AH161*$I164</f>
        <v>0</v>
      </c>
      <c r="AI164" s="67">
        <f t="shared" si="3963"/>
        <v>0</v>
      </c>
      <c r="AJ164" s="61">
        <f t="shared" ref="AJ164" si="4025">AJ161*$I164</f>
        <v>0</v>
      </c>
      <c r="AK164" s="67">
        <f t="shared" si="3965"/>
        <v>0</v>
      </c>
      <c r="AL164" s="61">
        <f t="shared" ref="AL164" si="4026">AL161*$I164</f>
        <v>0</v>
      </c>
      <c r="AM164" s="67">
        <f t="shared" si="3967"/>
        <v>0</v>
      </c>
      <c r="AN164" s="61">
        <f t="shared" ref="AN164" si="4027">AN161*$I164</f>
        <v>0</v>
      </c>
      <c r="AO164" s="67">
        <f t="shared" si="3969"/>
        <v>0</v>
      </c>
      <c r="AP164" s="61">
        <f t="shared" ref="AP164" si="4028">AP161*$I164</f>
        <v>0</v>
      </c>
      <c r="AQ164" s="67">
        <f t="shared" si="3971"/>
        <v>0</v>
      </c>
      <c r="AR164" s="61">
        <f t="shared" ref="AR164" si="4029">AR161*$I164</f>
        <v>0</v>
      </c>
      <c r="AS164" s="67">
        <f t="shared" si="3973"/>
        <v>0</v>
      </c>
      <c r="AT164" s="61">
        <f t="shared" ref="AT164" si="4030">AT161*$I164</f>
        <v>0</v>
      </c>
      <c r="AU164" s="67">
        <f t="shared" si="3975"/>
        <v>0</v>
      </c>
      <c r="AV164" s="61">
        <f t="shared" ref="AV164" si="4031">AV161*$I164</f>
        <v>0</v>
      </c>
      <c r="AW164" s="67">
        <f t="shared" si="3977"/>
        <v>0</v>
      </c>
      <c r="AX164" s="61">
        <f t="shared" ref="AX164" si="4032">AX161*$I164</f>
        <v>0</v>
      </c>
      <c r="AY164" s="67">
        <f t="shared" si="3979"/>
        <v>0</v>
      </c>
      <c r="AZ164" s="61">
        <f t="shared" ref="AZ164" si="4033">AZ161*$I164</f>
        <v>0</v>
      </c>
      <c r="BA164" s="67">
        <f t="shared" si="3981"/>
        <v>0</v>
      </c>
      <c r="BB164" s="61">
        <f t="shared" ref="BB164" si="4034">BB161*$I164</f>
        <v>0</v>
      </c>
      <c r="BC164" s="67">
        <f t="shared" si="3983"/>
        <v>0</v>
      </c>
      <c r="BD164" s="61">
        <f t="shared" ref="BD164" si="4035">BD161*$I164</f>
        <v>0</v>
      </c>
      <c r="BE164" s="67">
        <f t="shared" si="3985"/>
        <v>0</v>
      </c>
      <c r="BF164" s="61">
        <f t="shared" ref="BF164" si="4036">BF161*$I164</f>
        <v>0</v>
      </c>
      <c r="BG164" s="67">
        <f t="shared" si="3987"/>
        <v>0</v>
      </c>
      <c r="BH164" s="61">
        <f t="shared" ref="BH164" si="4037">BH161*$I164</f>
        <v>0</v>
      </c>
      <c r="BI164" s="67">
        <f t="shared" si="3989"/>
        <v>0</v>
      </c>
      <c r="BJ164" s="61">
        <f t="shared" ref="BJ164" si="4038">BJ161*$I164</f>
        <v>0</v>
      </c>
      <c r="BK164" s="67">
        <f t="shared" si="3991"/>
        <v>0</v>
      </c>
      <c r="BL164" s="61">
        <f t="shared" ref="BL164" si="4039">BL161*$I164</f>
        <v>0</v>
      </c>
      <c r="BM164" s="67">
        <f t="shared" si="3993"/>
        <v>0</v>
      </c>
    </row>
    <row r="165" spans="1:65" s="47" customFormat="1" x14ac:dyDescent="0.25">
      <c r="A165" s="48"/>
      <c r="B165" s="48"/>
      <c r="C165" s="48"/>
      <c r="D165" s="48"/>
      <c r="E165" s="48"/>
      <c r="F165" s="48"/>
      <c r="G165" s="48"/>
      <c r="H165" s="49"/>
      <c r="I165" s="50"/>
      <c r="J165" s="39"/>
      <c r="K165" s="51" t="str">
        <f>CONCATENATE($K$150,".5")</f>
        <v>6.5</v>
      </c>
      <c r="L165" s="52" t="s">
        <v>96</v>
      </c>
      <c r="M165" s="53" t="s">
        <v>46</v>
      </c>
      <c r="N165" s="54">
        <f>R165+T165+V165+X165+Z165+AB165+AD165+AF165+AH165+AJ165++AL165+AN165+AP165+AR165+AT165+AV165+AX165+AZ165+BB165+BD165+BF165+BH165+BJ165+BL165</f>
        <v>4</v>
      </c>
      <c r="O165" s="54">
        <f>SUM(O166:O166)</f>
        <v>138.25</v>
      </c>
      <c r="P165" s="55">
        <f t="shared" si="3621"/>
        <v>553</v>
      </c>
      <c r="Q165" s="39"/>
      <c r="R165" s="56">
        <v>4</v>
      </c>
      <c r="S165" s="57">
        <f>ROUND(R165*$O165,2)</f>
        <v>553</v>
      </c>
      <c r="T165" s="56"/>
      <c r="U165" s="57">
        <f>ROUND(T165*$O165,2)</f>
        <v>0</v>
      </c>
      <c r="V165" s="56"/>
      <c r="W165" s="57">
        <f t="shared" ref="W165" si="4040">ROUND(V165*$O165,2)</f>
        <v>0</v>
      </c>
      <c r="X165" s="56"/>
      <c r="Y165" s="57">
        <f t="shared" ref="Y165" si="4041">ROUND(X165*$O165,2)</f>
        <v>0</v>
      </c>
      <c r="Z165" s="56"/>
      <c r="AA165" s="57">
        <f t="shared" ref="AA165" si="4042">ROUND(Z165*$O165,2)</f>
        <v>0</v>
      </c>
      <c r="AB165" s="56"/>
      <c r="AC165" s="57">
        <f t="shared" ref="AC165" si="4043">ROUND(AB165*$O165,2)</f>
        <v>0</v>
      </c>
      <c r="AD165" s="56"/>
      <c r="AE165" s="57">
        <f t="shared" ref="AE165" si="4044">ROUND(AD165*$O165,2)</f>
        <v>0</v>
      </c>
      <c r="AF165" s="56"/>
      <c r="AG165" s="57">
        <f t="shared" ref="AG165" si="4045">ROUND(AF165*$O165,2)</f>
        <v>0</v>
      </c>
      <c r="AH165" s="56"/>
      <c r="AI165" s="57">
        <f t="shared" ref="AI165" si="4046">ROUND(AH165*$O165,2)</f>
        <v>0</v>
      </c>
      <c r="AJ165" s="56"/>
      <c r="AK165" s="57">
        <f t="shared" ref="AK165" si="4047">ROUND(AJ165*$O165,2)</f>
        <v>0</v>
      </c>
      <c r="AL165" s="56"/>
      <c r="AM165" s="57">
        <f t="shared" ref="AM165" si="4048">ROUND(AL165*$O165,2)</f>
        <v>0</v>
      </c>
      <c r="AN165" s="56"/>
      <c r="AO165" s="57">
        <f t="shared" ref="AO165" si="4049">ROUND(AN165*$O165,2)</f>
        <v>0</v>
      </c>
      <c r="AP165" s="56"/>
      <c r="AQ165" s="57">
        <f t="shared" ref="AQ165" si="4050">ROUND(AP165*$O165,2)</f>
        <v>0</v>
      </c>
      <c r="AR165" s="56"/>
      <c r="AS165" s="57">
        <f t="shared" ref="AS165" si="4051">ROUND(AR165*$O165,2)</f>
        <v>0</v>
      </c>
      <c r="AT165" s="56"/>
      <c r="AU165" s="57">
        <f t="shared" ref="AU165" si="4052">ROUND(AT165*$O165,2)</f>
        <v>0</v>
      </c>
      <c r="AV165" s="56"/>
      <c r="AW165" s="57">
        <f t="shared" ref="AW165" si="4053">ROUND(AV165*$O165,2)</f>
        <v>0</v>
      </c>
      <c r="AX165" s="56"/>
      <c r="AY165" s="57">
        <f t="shared" ref="AY165" si="4054">ROUND(AX165*$O165,2)</f>
        <v>0</v>
      </c>
      <c r="AZ165" s="56"/>
      <c r="BA165" s="57">
        <f t="shared" ref="BA165" si="4055">ROUND(AZ165*$O165,2)</f>
        <v>0</v>
      </c>
      <c r="BB165" s="56"/>
      <c r="BC165" s="57">
        <f t="shared" ref="BC165" si="4056">ROUND(BB165*$O165,2)</f>
        <v>0</v>
      </c>
      <c r="BD165" s="56"/>
      <c r="BE165" s="57">
        <f t="shared" ref="BE165" si="4057">ROUND(BD165*$O165,2)</f>
        <v>0</v>
      </c>
      <c r="BF165" s="56"/>
      <c r="BG165" s="57">
        <f t="shared" ref="BG165" si="4058">ROUND(BF165*$O165,2)</f>
        <v>0</v>
      </c>
      <c r="BH165" s="56"/>
      <c r="BI165" s="57">
        <f t="shared" ref="BI165" si="4059">ROUND(BH165*$O165,2)</f>
        <v>0</v>
      </c>
      <c r="BJ165" s="56"/>
      <c r="BK165" s="57">
        <f t="shared" ref="BK165" si="4060">ROUND(BJ165*$O165,2)</f>
        <v>0</v>
      </c>
      <c r="BL165" s="56"/>
      <c r="BM165" s="57">
        <f t="shared" ref="BM165" si="4061">ROUND(BL165*$O165,2)</f>
        <v>0</v>
      </c>
    </row>
    <row r="166" spans="1:65" s="47" customFormat="1" x14ac:dyDescent="0.25">
      <c r="A166" s="58" t="s">
        <v>37</v>
      </c>
      <c r="B166" s="59" t="s">
        <v>28</v>
      </c>
      <c r="C166" s="59" t="s">
        <v>97</v>
      </c>
      <c r="D166" s="60" cm="1">
        <f t="array" ref="D166">_xlfn.IFS($B166="SAB_OSE_SET23",$A$440,$B166="SAB_EPSA_SET23",$A$442,$B166="SAB_INS_SET23",$A$444,$B166="SIU_INF_JUL23",$A$446,$B166="SIU_ED_JUL23",$A$447,$B166="DER_JUN23",$A$448,$B166="CDHU_AGO23",$A$449,$B166="SIN_SV_SET23",$A$450,$B166="SIN_INS_SET23",$A$451,$B166="COTAÇÃO",0)</f>
        <v>0</v>
      </c>
      <c r="E166" s="60" cm="1">
        <f t="array" ref="E166">_xlfn.IFS($B166="SAB_OSE_SET23",$A$441,$B166="SAB_EPSA_SET23",$A$443,$B166="SAB_INS_SET23",$A$445,$B166="SIU_INF_JUL23",0,$B166="SIU_ED_JUL23",0,$B166="DER_JUN23",0,$B166="CDHU_AGO23",0,$B166="SIN_SV_SET23",0,$B166="SIN_INS_SET23",0,$B166="COTAÇÃO",0)</f>
        <v>0</v>
      </c>
      <c r="F166" s="60" cm="1">
        <f t="array" ref="F166">_xlfn.IFS($B166="SAB_OSE_SET23",0,$B166="SAB_EPSA_SET23",0,AND($B166="SAB_INS_SET23",$A166="MAT")=TRUE,$A$454,AND($B166="SAB_INS_SET23",$A166&lt;&gt;"MAT")=TRUE,$A$453,AND($B166="SIU_INF_JUL23",$A166="MAT")=TRUE,$A$454,AND($B166="SIU_INF_JUL23",$A166&lt;&gt;"MAT")=TRUE,$A$453,AND($B166="SIU_ED_JUL23",$A166="MAT")=TRUE,$A$454,AND($B166="SIU_ED_JUL23",$A166&lt;&gt;"MAT")=TRUE,$A$453,$B166="DER_JUN23",0,$B166="CDHU_AGO23",0,AND($B166="SIN_SV_SET23",$A166="MAT")=TRUE,$A$454,AND($B166="SIN_SV_SET23",$A166&lt;&gt;"MAT")=TRUE,$A$453,AND($B166="SIN_INS_SET23",$A166="MAT")=TRUE,$A$454,AND($B166="SIN_INS_SET23",$A166&lt;&gt;"MAT")=TRUE,$A$453,AND($B166="COTAÇÃO",$A166="MAT")=TRUE,$A$454,AND($B166="COTAÇÃO",$A166&lt;&gt;"MAT")=TRUE,$A$453)</f>
        <v>0.2</v>
      </c>
      <c r="G166" s="60" cm="1">
        <f t="array" ref="G166">_xlfn.IFS($B166="SAB_OSE_SET23",0,$B166="SAB_EPSA_SET23",0,AND($B166="SAB_INS_SET23",$A166="MO")=TRUE,$A$455,AND($B166="SAB_INS_SET23",$A166&lt;&gt;"MO")=TRUE,0,AND($B166="SIU_INF_JUL23",$A166="MO")=TRUE,$A$455,AND($B166="SIU_INF_JUL23",$A166&lt;&gt;"MO")=TRUE,0,AND($B166="SIU_ED_JUL23",$A166="MO")=TRUE,$A$455,AND($B166="SIU_ED_JUL23",$A166&lt;&gt;"MO")=TRUE,0,$B166="DER_JUN23",0,$B166="CDHU_AGO23",0,AND($B166="SIN_SV_SET23",$A166="MO")=TRUE,$A$455,AND($B166="SIN_SV_SET23",$A166&lt;&gt;"MO")=TRUE,0,AND($B166="SIN_INS_SET23",$A166="MO")=TRUE,$A$455,AND($B166="SIN_INS_SET23",$A166&lt;&gt;"MO")=TRUE,0,AND($B166="COTAÇÃO",$A166="MO")=TRUE,$A$455,AND($B166="COTAÇÃO",$A166&lt;&gt;"MO")=TRUE,0)</f>
        <v>0</v>
      </c>
      <c r="H166" s="61" cm="1">
        <f t="array" ref="H166">ROUND(_xlfn.IFS(B166="SAB_OSE_SET23",VLOOKUP(C166,[12]SAB_OSE_SET23!A:N,7,FALSE),B166="SAB_EPSA_SET23",VLOOKUP(C166,[12]SAB_EPSA_SET23!A:F,4,FALSE),B166="SAB_INS_SET23",VLOOKUP(C166,[12]SAB_INS_SET23!A:F,4,FALSE),B166="SIU_INF_JUL23",VLOOKUP(C166,[12]SIU_INF_JUL23!A:F,4,FALSE),B166="SIU_ED_JUL23",VLOOKUP(C166,[12]SIU_ED_JUL23!A:F,4,FALSE),B166="SIU_INS_JUL23",VLOOKUP(C166,[12]SIU_INS_JUL23!A:F,4,FALSE),B166="DER_JUN23",VLOOKUP(C166,[12]DER_JUN23!A:F,4,FALSE),B166="CDHU_AGO23",VLOOKUP(C166,[12]CDHU_AGO23!A:F,4,FALSE),B166="DNIT_SV_JUL23",VLOOKUP(C166,[12]DNIT_SV_JUL23!A:F,4,FALSE),B166="DNIT_MAT_JUL23",VLOOKUP(C166,[12]DNIT_MAT_JUL23!A:F,4,FALSE),B166="SIN_SV_SET23",VLOOKUP(C166,[12]SIN_SV_SET23!G:L,5,FALSE),B166="SIN_INS_SET23",VLOOKUP(C166,[12]SIN_INS_SET23!A:F,5,FALSE),B166="COTAÇÃO",VLOOKUP(C166,[12]COTAÇÃO!$B:$G,6,FALSE))*(1+F166)*(1+G166),2)</f>
        <v>553</v>
      </c>
      <c r="I166" s="62">
        <f>0.5*0.5</f>
        <v>0.25</v>
      </c>
      <c r="J166" s="39"/>
      <c r="K166" s="63"/>
      <c r="L166" s="64" t="str" cm="1">
        <f t="array" ref="L166">_xlfn.IFS(B166="SAB_OSE_SET23",VLOOKUP(C166,[12]SAB_OSE_SET23!A:N,5,FALSE),B166="SAB_EPSA_SET23",VLOOKUP(C166,[12]SAB_EPSA_SET23!A:F,2,FALSE),B166="SAB_INS_SET23",VLOOKUP(C166,[12]SAB_INS_SET23!A:F,2,FALSE),B166="SIU_INF_JUL23",VLOOKUP(C166,[12]SIU_INF_JUL23!A:F,2,FALSE),B166="SIU_ED_JUL23",VLOOKUP(C166,[12]SIU_ED_JUL23!A:F,2,FALSE),B166="SIU_INS_JUL23",VLOOKUP(C166,[12]SIU_INS_JUL23!A:F,2,FALSE),B166="DER_JUN23",VLOOKUP(C166,[12]DER_JUN23!A:F,2,FALSE),B166="CDHU_AGO23",VLOOKUP(C166,[12]CDHU_AGO23!A:F,2,FALSE),B166="DNIT_SV_JUL23",VLOOKUP(C166,[12]DNIT_SV_JUL23!A:F,2,FALSE),B166="DNIT_MAT_JUL23",VLOOKUP(C166,[12]DNIT_MAT_JUL23!A:F,2,FALSE),B166="SIN_SV_SET23",VLOOKUP(C166,[12]SIN_SV_SET23!G:L,2,FALSE),B166="SIN_INS_SET23",VLOOKUP(C166,[12]SIN_INS_SET23!A:F,2,FALSE),B166="COTAÇÃO",VLOOKUP(C166,[12]COTAÇÃO!$B:$G,3,FALSE))</f>
        <v>CHAPA AÇO ESP=1/4" MASSA TEÓRICA *(50,00 KG/M2) ASTM A36</v>
      </c>
      <c r="M166" s="65" t="str" cm="1">
        <f t="array" ref="M166">_xlfn.IFS(B166="SAB_OSE_SET23",VLOOKUP(C166,[12]SAB_OSE_SET23!A:N,6,FALSE),B166="SAB_EPSA_SET23",VLOOKUP(C166,[12]SAB_EPSA_SET23!A:F,3,FALSE),B166="SAB_INS_SET23",VLOOKUP(C166,[12]SAB_INS_SET23!A:F,3,FALSE),B166="SIU_INF_JUL23",VLOOKUP(C166,[12]SIU_INF_JUL23!A:F,3,FALSE),B166="SIU_ED_JUL23",VLOOKUP(C166,[12]SIU_ED_JUL23!A:F,3,FALSE),B166="SIU_INS_JUL23",VLOOKUP(C166,[12]SIU_INS_JUL23!A:F,3,FALSE),B166="DER_JUN23",VLOOKUP(C166,[12]DER_JUN23!A:F,3,FALSE),B166="CDHU_AGO23",VLOOKUP(C166,[12]CDHU_AGO23!A:F,3,FALSE),B166="DNIT_SV_JUL23",VLOOKUP(C166,[12]DNIT_SV_JUL23!A:F,3,FALSE),B166="DNIT_MAT_JUL23",VLOOKUP(C166,[12]DNIT_MAT_JUL23!A:F,3,FALSE),B166="SIN_SV_SET23",VLOOKUP(C166,[12]SIN_SV_SET23!G:L,3,FALSE),B166="SIN_INS_SET23",VLOOKUP(C166,[12]SIN_INS_SET23!A:F,3,FALSE),B166="COTAÇÃO",VLOOKUP(C166,[12]COTAÇÃO!$B:$G,4,FALSE))</f>
        <v>M2</v>
      </c>
      <c r="N166" s="66">
        <f t="shared" ref="N166:N168" si="4062">R166+T166+V166+X166+Z166+AB166+AD166+AF166+AH166+AJ166++AL166+AN166+AP166+AR166+AT166+AV166+AX166+AZ166+BB166+BD166+BF166+BH166+BJ166+BL166</f>
        <v>1</v>
      </c>
      <c r="O166" s="66">
        <f t="shared" ref="O166:O168" si="4063">ROUND(H166*I166,2)</f>
        <v>138.25</v>
      </c>
      <c r="P166" s="67">
        <f t="shared" si="3621"/>
        <v>0</v>
      </c>
      <c r="Q166" s="68"/>
      <c r="R166" s="61">
        <f>R165*$I166</f>
        <v>1</v>
      </c>
      <c r="S166" s="67"/>
      <c r="T166" s="61">
        <f t="shared" ref="T166" si="4064">T165*$I166</f>
        <v>0</v>
      </c>
      <c r="U166" s="67">
        <f t="shared" ref="U166:U168" si="4065">ROUND(T166*$H166,2)</f>
        <v>0</v>
      </c>
      <c r="V166" s="61">
        <f t="shared" ref="V166" si="4066">V165*$I166</f>
        <v>0</v>
      </c>
      <c r="W166" s="67">
        <f t="shared" ref="W166:W168" si="4067">ROUND(V166*$H166,2)</f>
        <v>0</v>
      </c>
      <c r="X166" s="61">
        <f t="shared" ref="X166" si="4068">X165*$I166</f>
        <v>0</v>
      </c>
      <c r="Y166" s="67">
        <f t="shared" ref="Y166:Y168" si="4069">ROUND(X166*$H166,2)</f>
        <v>0</v>
      </c>
      <c r="Z166" s="61">
        <f t="shared" ref="Z166" si="4070">Z165*$I166</f>
        <v>0</v>
      </c>
      <c r="AA166" s="67">
        <f t="shared" ref="AA166:AA168" si="4071">ROUND(Z166*$H166,2)</f>
        <v>0</v>
      </c>
      <c r="AB166" s="61">
        <f t="shared" ref="AB166" si="4072">AB165*$I166</f>
        <v>0</v>
      </c>
      <c r="AC166" s="67">
        <f t="shared" ref="AC166:AC168" si="4073">ROUND(AB166*$H166,2)</f>
        <v>0</v>
      </c>
      <c r="AD166" s="61">
        <f t="shared" ref="AD166" si="4074">AD165*$I166</f>
        <v>0</v>
      </c>
      <c r="AE166" s="67">
        <f t="shared" ref="AE166:AE168" si="4075">ROUND(AD166*$H166,2)</f>
        <v>0</v>
      </c>
      <c r="AF166" s="61">
        <f t="shared" ref="AF166" si="4076">AF165*$I166</f>
        <v>0</v>
      </c>
      <c r="AG166" s="67">
        <f t="shared" ref="AG166:AG168" si="4077">ROUND(AF166*$H166,2)</f>
        <v>0</v>
      </c>
      <c r="AH166" s="61">
        <f t="shared" ref="AH166" si="4078">AH165*$I166</f>
        <v>0</v>
      </c>
      <c r="AI166" s="67">
        <f t="shared" ref="AI166:AI168" si="4079">ROUND(AH166*$H166,2)</f>
        <v>0</v>
      </c>
      <c r="AJ166" s="61">
        <f t="shared" ref="AJ166" si="4080">AJ165*$I166</f>
        <v>0</v>
      </c>
      <c r="AK166" s="67">
        <f t="shared" ref="AK166:AK168" si="4081">ROUND(AJ166*$H166,2)</f>
        <v>0</v>
      </c>
      <c r="AL166" s="61">
        <f t="shared" ref="AL166" si="4082">AL165*$I166</f>
        <v>0</v>
      </c>
      <c r="AM166" s="67">
        <f t="shared" ref="AM166:AM168" si="4083">ROUND(AL166*$H166,2)</f>
        <v>0</v>
      </c>
      <c r="AN166" s="61">
        <f t="shared" ref="AN166" si="4084">AN165*$I166</f>
        <v>0</v>
      </c>
      <c r="AO166" s="67">
        <f t="shared" ref="AO166:AO168" si="4085">ROUND(AN166*$H166,2)</f>
        <v>0</v>
      </c>
      <c r="AP166" s="61">
        <f t="shared" ref="AP166" si="4086">AP165*$I166</f>
        <v>0</v>
      </c>
      <c r="AQ166" s="67">
        <f t="shared" ref="AQ166:AQ168" si="4087">ROUND(AP166*$H166,2)</f>
        <v>0</v>
      </c>
      <c r="AR166" s="61">
        <f t="shared" ref="AR166" si="4088">AR165*$I166</f>
        <v>0</v>
      </c>
      <c r="AS166" s="67">
        <f t="shared" ref="AS166:AS168" si="4089">ROUND(AR166*$H166,2)</f>
        <v>0</v>
      </c>
      <c r="AT166" s="61">
        <f t="shared" ref="AT166" si="4090">AT165*$I166</f>
        <v>0</v>
      </c>
      <c r="AU166" s="67">
        <f t="shared" ref="AU166:AU168" si="4091">ROUND(AT166*$H166,2)</f>
        <v>0</v>
      </c>
      <c r="AV166" s="61">
        <f t="shared" ref="AV166" si="4092">AV165*$I166</f>
        <v>0</v>
      </c>
      <c r="AW166" s="67">
        <f t="shared" ref="AW166:AW168" si="4093">ROUND(AV166*$H166,2)</f>
        <v>0</v>
      </c>
      <c r="AX166" s="61">
        <f t="shared" ref="AX166" si="4094">AX165*$I166</f>
        <v>0</v>
      </c>
      <c r="AY166" s="67">
        <f t="shared" ref="AY166:AY168" si="4095">ROUND(AX166*$H166,2)</f>
        <v>0</v>
      </c>
      <c r="AZ166" s="61">
        <f t="shared" ref="AZ166" si="4096">AZ165*$I166</f>
        <v>0</v>
      </c>
      <c r="BA166" s="67">
        <f t="shared" ref="BA166:BA168" si="4097">ROUND(AZ166*$H166,2)</f>
        <v>0</v>
      </c>
      <c r="BB166" s="61">
        <f t="shared" ref="BB166" si="4098">BB165*$I166</f>
        <v>0</v>
      </c>
      <c r="BC166" s="67">
        <f t="shared" ref="BC166:BC168" si="4099">ROUND(BB166*$H166,2)</f>
        <v>0</v>
      </c>
      <c r="BD166" s="61">
        <f t="shared" ref="BD166" si="4100">BD165*$I166</f>
        <v>0</v>
      </c>
      <c r="BE166" s="67">
        <f t="shared" ref="BE166:BE168" si="4101">ROUND(BD166*$H166,2)</f>
        <v>0</v>
      </c>
      <c r="BF166" s="61">
        <f t="shared" ref="BF166" si="4102">BF165*$I166</f>
        <v>0</v>
      </c>
      <c r="BG166" s="67">
        <f t="shared" ref="BG166:BG168" si="4103">ROUND(BF166*$H166,2)</f>
        <v>0</v>
      </c>
      <c r="BH166" s="61">
        <f t="shared" ref="BH166" si="4104">BH165*$I166</f>
        <v>0</v>
      </c>
      <c r="BI166" s="67">
        <f t="shared" ref="BI166:BI168" si="4105">ROUND(BH166*$H166,2)</f>
        <v>0</v>
      </c>
      <c r="BJ166" s="61">
        <f t="shared" ref="BJ166" si="4106">BJ165*$I166</f>
        <v>0</v>
      </c>
      <c r="BK166" s="67">
        <f t="shared" ref="BK166:BK168" si="4107">ROUND(BJ166*$H166,2)</f>
        <v>0</v>
      </c>
      <c r="BL166" s="61">
        <f t="shared" ref="BL166" si="4108">BL165*$I166</f>
        <v>0</v>
      </c>
      <c r="BM166" s="67">
        <f t="shared" ref="BM166:BM168" si="4109">ROUND(BL166*$H166,2)</f>
        <v>0</v>
      </c>
    </row>
    <row r="167" spans="1:65" s="47" customFormat="1" x14ac:dyDescent="0.25">
      <c r="A167" s="58" t="s">
        <v>26</v>
      </c>
      <c r="B167" s="59" t="s">
        <v>28</v>
      </c>
      <c r="C167" s="59" t="s">
        <v>38</v>
      </c>
      <c r="D167" s="60" cm="1">
        <f t="array" ref="D167">_xlfn.IFS($B167="SAB_OSE_SET23",$A$440,$B167="SAB_EPSA_SET23",$A$442,$B167="SAB_INS_SET23",$A$444,$B167="SIU_INF_JUL23",$A$446,$B167="SIU_ED_JUL23",$A$447,$B167="DER_JUN23",$A$448,$B167="CDHU_AGO23",$A$449,$B167="SIN_SV_SET23",$A$450,$B167="SIN_INS_SET23",$A$451,$B167="COTAÇÃO",0)</f>
        <v>0</v>
      </c>
      <c r="E167" s="60" cm="1">
        <f t="array" ref="E167">_xlfn.IFS($B167="SAB_OSE_SET23",$A$441,$B167="SAB_EPSA_SET23",$A$443,$B167="SAB_INS_SET23",$A$445,$B167="SIU_INF_JUL23",0,$B167="SIU_ED_JUL23",0,$B167="DER_JUN23",0,$B167="CDHU_AGO23",0,$B167="SIN_SV_SET23",0,$B167="SIN_INS_SET23",0,$B167="COTAÇÃO",0)</f>
        <v>0</v>
      </c>
      <c r="F167" s="60" cm="1">
        <f t="array" ref="F167">_xlfn.IFS($B167="SAB_OSE_SET23",0,$B167="SAB_EPSA_SET23",0,AND($B167="SAB_INS_SET23",$A167="MAT")=TRUE,$A$454,AND($B167="SAB_INS_SET23",$A167&lt;&gt;"MAT")=TRUE,$A$453,AND($B167="SIU_INF_JUL23",$A167="MAT")=TRUE,$A$454,AND($B167="SIU_INF_JUL23",$A167&lt;&gt;"MAT")=TRUE,$A$453,AND($B167="SIU_ED_JUL23",$A167="MAT")=TRUE,$A$454,AND($B167="SIU_ED_JUL23",$A167&lt;&gt;"MAT")=TRUE,$A$453,$B167="DER_JUN23",0,$B167="CDHU_AGO23",0,AND($B167="SIN_SV_SET23",$A167="MAT")=TRUE,$A$454,AND($B167="SIN_SV_SET23",$A167&lt;&gt;"MAT")=TRUE,$A$453,AND($B167="SIN_INS_SET23",$A167="MAT")=TRUE,$A$454,AND($B167="SIN_INS_SET23",$A167&lt;&gt;"MAT")=TRUE,$A$453,AND($B167="COTAÇÃO",$A167="MAT")=TRUE,$A$454,AND($B167="COTAÇÃO",$A167&lt;&gt;"MAT")=TRUE,$A$453)</f>
        <v>0.28000000000000003</v>
      </c>
      <c r="G167" s="60" cm="1">
        <f t="array" ref="G167">_xlfn.IFS($B167="SAB_OSE_SET23",0,$B167="SAB_EPSA_SET23",0,AND($B167="SAB_INS_SET23",$A167="MO")=TRUE,$A$455,AND($B167="SAB_INS_SET23",$A167&lt;&gt;"MO")=TRUE,0,AND($B167="SIU_INF_JUL23",$A167="MO")=TRUE,$A$455,AND($B167="SIU_INF_JUL23",$A167&lt;&gt;"MO")=TRUE,0,AND($B167="SIU_ED_JUL23",$A167="MO")=TRUE,$A$455,AND($B167="SIU_ED_JUL23",$A167&lt;&gt;"MO")=TRUE,0,$B167="DER_JUN23",0,$B167="CDHU_AGO23",0,AND($B167="SIN_SV_SET23",$A167="MO")=TRUE,$A$455,AND($B167="SIN_SV_SET23",$A167&lt;&gt;"MO")=TRUE,0,AND($B167="SIN_INS_SET23",$A167="MO")=TRUE,$A$455,AND($B167="SIN_INS_SET23",$A167&lt;&gt;"MO")=TRUE,0,AND($B167="COTAÇÃO",$A167="MO")=TRUE,$A$455,AND($B167="COTAÇÃO",$A167&lt;&gt;"MO")=TRUE,0)</f>
        <v>1.72</v>
      </c>
      <c r="H167" s="61" cm="1">
        <f t="array" ref="H167">ROUND(_xlfn.IFS(B167="SAB_OSE_SET23",VLOOKUP(C167,[12]SAB_OSE_SET23!A:N,7,FALSE),B167="SAB_EPSA_SET23",VLOOKUP(C167,[12]SAB_EPSA_SET23!A:F,4,FALSE),B167="SAB_INS_SET23",VLOOKUP(C167,[12]SAB_INS_SET23!A:F,4,FALSE),B167="SIU_INF_JUL23",VLOOKUP(C167,[12]SIU_INF_JUL23!A:F,4,FALSE),B167="SIU_ED_JUL23",VLOOKUP(C167,[12]SIU_ED_JUL23!A:F,4,FALSE),B167="SIU_INS_JUL23",VLOOKUP(C167,[12]SIU_INS_JUL23!A:F,4,FALSE),B167="DER_JUN23",VLOOKUP(C167,[12]DER_JUN23!A:F,4,FALSE),B167="CDHU_AGO23",VLOOKUP(C167,[12]CDHU_AGO23!A:F,4,FALSE),B167="DNIT_SV_JUL23",VLOOKUP(C167,[12]DNIT_SV_JUL23!A:F,4,FALSE),B167="DNIT_MAT_JUL23",VLOOKUP(C167,[12]DNIT_MAT_JUL23!A:F,4,FALSE),B167="SIN_SV_SET23",VLOOKUP(C167,[12]SIN_SV_SET23!G:L,5,FALSE),B167="SIN_INS_SET23",VLOOKUP(C167,[12]SIN_INS_SET23!A:F,5,FALSE),B167="COTAÇÃO",VLOOKUP(C167,[12]COTAÇÃO!$B:$G,6,FALSE))*(1+F167)*(1+G167),2)</f>
        <v>76.209999999999994</v>
      </c>
      <c r="I167" s="62">
        <v>1</v>
      </c>
      <c r="J167" s="39"/>
      <c r="K167" s="63"/>
      <c r="L167" s="64" t="str" cm="1">
        <f t="array" ref="L167">_xlfn.IFS(B167="SAB_OSE_SET23",VLOOKUP(C167,[12]SAB_OSE_SET23!A:N,5,FALSE),B167="SAB_EPSA_SET23",VLOOKUP(C167,[12]SAB_EPSA_SET23!A:F,2,FALSE),B167="SAB_INS_SET23",VLOOKUP(C167,[12]SAB_INS_SET23!A:F,2,FALSE),B167="SIU_INF_JUL23",VLOOKUP(C167,[12]SIU_INF_JUL23!A:F,2,FALSE),B167="SIU_ED_JUL23",VLOOKUP(C167,[12]SIU_ED_JUL23!A:F,2,FALSE),B167="SIU_INS_JUL23",VLOOKUP(C167,[12]SIU_INS_JUL23!A:F,2,FALSE),B167="DER_JUN23",VLOOKUP(C167,[12]DER_JUN23!A:F,2,FALSE),B167="CDHU_AGO23",VLOOKUP(C167,[12]CDHU_AGO23!A:F,2,FALSE),B167="DNIT_SV_JUL23",VLOOKUP(C167,[12]DNIT_SV_JUL23!A:F,2,FALSE),B167="DNIT_MAT_JUL23",VLOOKUP(C167,[12]DNIT_MAT_JUL23!A:F,2,FALSE),B167="SIN_SV_SET23",VLOOKUP(C167,[12]SIN_SV_SET23!G:L,2,FALSE),B167="SIN_INS_SET23",VLOOKUP(C167,[12]SIN_INS_SET23!A:F,2,FALSE),B167="COTAÇÃO",VLOOKUP(C167,[12]COTAÇÃO!$B:$G,3,FALSE))</f>
        <v>TÉCNICO ELETRICISTA</v>
      </c>
      <c r="M167" s="65" t="str" cm="1">
        <f t="array" ref="M167">_xlfn.IFS(B167="SAB_OSE_SET23",VLOOKUP(C167,[12]SAB_OSE_SET23!A:N,6,FALSE),B167="SAB_EPSA_SET23",VLOOKUP(C167,[12]SAB_EPSA_SET23!A:F,3,FALSE),B167="SAB_INS_SET23",VLOOKUP(C167,[12]SAB_INS_SET23!A:F,3,FALSE),B167="SIU_INF_JUL23",VLOOKUP(C167,[12]SIU_INF_JUL23!A:F,3,FALSE),B167="SIU_ED_JUL23",VLOOKUP(C167,[12]SIU_ED_JUL23!A:F,3,FALSE),B167="SIU_INS_JUL23",VLOOKUP(C167,[12]SIU_INS_JUL23!A:F,3,FALSE),B167="DER_JUN23",VLOOKUP(C167,[12]DER_JUN23!A:F,3,FALSE),B167="CDHU_AGO23",VLOOKUP(C167,[12]CDHU_AGO23!A:F,3,FALSE),B167="DNIT_SV_JUL23",VLOOKUP(C167,[12]DNIT_SV_JUL23!A:F,3,FALSE),B167="DNIT_MAT_JUL23",VLOOKUP(C167,[12]DNIT_MAT_JUL23!A:F,3,FALSE),B167="SIN_SV_SET23",VLOOKUP(C167,[12]SIN_SV_SET23!G:L,3,FALSE),B167="SIN_INS_SET23",VLOOKUP(C167,[12]SIN_INS_SET23!A:F,3,FALSE),B167="COTAÇÃO",VLOOKUP(C167,[12]COTAÇÃO!$B:$G,4,FALSE))</f>
        <v>H</v>
      </c>
      <c r="N167" s="66">
        <f t="shared" si="4062"/>
        <v>4</v>
      </c>
      <c r="O167" s="66">
        <f t="shared" si="4063"/>
        <v>76.209999999999994</v>
      </c>
      <c r="P167" s="67">
        <f t="shared" si="3621"/>
        <v>0</v>
      </c>
      <c r="Q167" s="68"/>
      <c r="R167" s="61">
        <f>R165*$I167</f>
        <v>4</v>
      </c>
      <c r="S167" s="67"/>
      <c r="T167" s="61">
        <f t="shared" ref="T167" si="4110">T165*$I167</f>
        <v>0</v>
      </c>
      <c r="U167" s="67">
        <f t="shared" si="4065"/>
        <v>0</v>
      </c>
      <c r="V167" s="61">
        <f t="shared" ref="V167" si="4111">V165*$I167</f>
        <v>0</v>
      </c>
      <c r="W167" s="67">
        <f t="shared" si="4067"/>
        <v>0</v>
      </c>
      <c r="X167" s="61">
        <f t="shared" ref="X167" si="4112">X165*$I167</f>
        <v>0</v>
      </c>
      <c r="Y167" s="67">
        <f t="shared" si="4069"/>
        <v>0</v>
      </c>
      <c r="Z167" s="61">
        <f t="shared" ref="Z167" si="4113">Z165*$I167</f>
        <v>0</v>
      </c>
      <c r="AA167" s="67">
        <f t="shared" si="4071"/>
        <v>0</v>
      </c>
      <c r="AB167" s="61">
        <f t="shared" ref="AB167" si="4114">AB165*$I167</f>
        <v>0</v>
      </c>
      <c r="AC167" s="67">
        <f t="shared" si="4073"/>
        <v>0</v>
      </c>
      <c r="AD167" s="61">
        <f t="shared" ref="AD167" si="4115">AD165*$I167</f>
        <v>0</v>
      </c>
      <c r="AE167" s="67">
        <f t="shared" si="4075"/>
        <v>0</v>
      </c>
      <c r="AF167" s="61">
        <f t="shared" ref="AF167" si="4116">AF165*$I167</f>
        <v>0</v>
      </c>
      <c r="AG167" s="67">
        <f t="shared" si="4077"/>
        <v>0</v>
      </c>
      <c r="AH167" s="61">
        <f t="shared" ref="AH167" si="4117">AH165*$I167</f>
        <v>0</v>
      </c>
      <c r="AI167" s="67">
        <f t="shared" si="4079"/>
        <v>0</v>
      </c>
      <c r="AJ167" s="61">
        <f t="shared" ref="AJ167" si="4118">AJ165*$I167</f>
        <v>0</v>
      </c>
      <c r="AK167" s="67">
        <f t="shared" si="4081"/>
        <v>0</v>
      </c>
      <c r="AL167" s="61">
        <f t="shared" ref="AL167" si="4119">AL165*$I167</f>
        <v>0</v>
      </c>
      <c r="AM167" s="67">
        <f t="shared" si="4083"/>
        <v>0</v>
      </c>
      <c r="AN167" s="61">
        <f t="shared" ref="AN167" si="4120">AN165*$I167</f>
        <v>0</v>
      </c>
      <c r="AO167" s="67">
        <f t="shared" si="4085"/>
        <v>0</v>
      </c>
      <c r="AP167" s="61">
        <f t="shared" ref="AP167" si="4121">AP165*$I167</f>
        <v>0</v>
      </c>
      <c r="AQ167" s="67">
        <f t="shared" si="4087"/>
        <v>0</v>
      </c>
      <c r="AR167" s="61">
        <f t="shared" ref="AR167" si="4122">AR165*$I167</f>
        <v>0</v>
      </c>
      <c r="AS167" s="67">
        <f t="shared" si="4089"/>
        <v>0</v>
      </c>
      <c r="AT167" s="61">
        <f t="shared" ref="AT167" si="4123">AT165*$I167</f>
        <v>0</v>
      </c>
      <c r="AU167" s="67">
        <f t="shared" si="4091"/>
        <v>0</v>
      </c>
      <c r="AV167" s="61">
        <f t="shared" ref="AV167" si="4124">AV165*$I167</f>
        <v>0</v>
      </c>
      <c r="AW167" s="67">
        <f t="shared" si="4093"/>
        <v>0</v>
      </c>
      <c r="AX167" s="61">
        <f t="shared" ref="AX167" si="4125">AX165*$I167</f>
        <v>0</v>
      </c>
      <c r="AY167" s="67">
        <f t="shared" si="4095"/>
        <v>0</v>
      </c>
      <c r="AZ167" s="61">
        <f t="shared" ref="AZ167" si="4126">AZ165*$I167</f>
        <v>0</v>
      </c>
      <c r="BA167" s="67">
        <f t="shared" si="4097"/>
        <v>0</v>
      </c>
      <c r="BB167" s="61">
        <f t="shared" ref="BB167" si="4127">BB165*$I167</f>
        <v>0</v>
      </c>
      <c r="BC167" s="67">
        <f t="shared" si="4099"/>
        <v>0</v>
      </c>
      <c r="BD167" s="61">
        <f t="shared" ref="BD167" si="4128">BD165*$I167</f>
        <v>0</v>
      </c>
      <c r="BE167" s="67">
        <f t="shared" si="4101"/>
        <v>0</v>
      </c>
      <c r="BF167" s="61">
        <f t="shared" ref="BF167" si="4129">BF165*$I167</f>
        <v>0</v>
      </c>
      <c r="BG167" s="67">
        <f t="shared" si="4103"/>
        <v>0</v>
      </c>
      <c r="BH167" s="61">
        <f t="shared" ref="BH167" si="4130">BH165*$I167</f>
        <v>0</v>
      </c>
      <c r="BI167" s="67">
        <f t="shared" si="4105"/>
        <v>0</v>
      </c>
      <c r="BJ167" s="61">
        <f t="shared" ref="BJ167" si="4131">BJ165*$I167</f>
        <v>0</v>
      </c>
      <c r="BK167" s="67">
        <f t="shared" si="4107"/>
        <v>0</v>
      </c>
      <c r="BL167" s="61">
        <f t="shared" ref="BL167" si="4132">BL165*$I167</f>
        <v>0</v>
      </c>
      <c r="BM167" s="67">
        <f t="shared" si="4109"/>
        <v>0</v>
      </c>
    </row>
    <row r="168" spans="1:65" s="47" customFormat="1" x14ac:dyDescent="0.25">
      <c r="A168" s="58" t="s">
        <v>26</v>
      </c>
      <c r="B168" s="59" t="s">
        <v>28</v>
      </c>
      <c r="C168" s="59" t="s">
        <v>39</v>
      </c>
      <c r="D168" s="60" cm="1">
        <f t="array" ref="D168">_xlfn.IFS($B168="SAB_OSE_SET23",$A$440,$B168="SAB_EPSA_SET23",$A$442,$B168="SAB_INS_SET23",$A$444,$B168="SIU_INF_JUL23",$A$446,$B168="SIU_ED_JUL23",$A$447,$B168="DER_JUN23",$A$448,$B168="CDHU_AGO23",$A$449,$B168="SIN_SV_SET23",$A$450,$B168="SIN_INS_SET23",$A$451,$B168="COTAÇÃO",0)</f>
        <v>0</v>
      </c>
      <c r="E168" s="60" cm="1">
        <f t="array" ref="E168">_xlfn.IFS($B168="SAB_OSE_SET23",$A$441,$B168="SAB_EPSA_SET23",$A$443,$B168="SAB_INS_SET23",$A$445,$B168="SIU_INF_JUL23",0,$B168="SIU_ED_JUL23",0,$B168="DER_JUN23",0,$B168="CDHU_AGO23",0,$B168="SIN_SV_SET23",0,$B168="SIN_INS_SET23",0,$B168="COTAÇÃO",0)</f>
        <v>0</v>
      </c>
      <c r="F168" s="60" cm="1">
        <f t="array" ref="F168">_xlfn.IFS($B168="SAB_OSE_SET23",0,$B168="SAB_EPSA_SET23",0,AND($B168="SAB_INS_SET23",$A168="MAT")=TRUE,$A$454,AND($B168="SAB_INS_SET23",$A168&lt;&gt;"MAT")=TRUE,$A$453,AND($B168="SIU_INF_JUL23",$A168="MAT")=TRUE,$A$454,AND($B168="SIU_INF_JUL23",$A168&lt;&gt;"MAT")=TRUE,$A$453,AND($B168="SIU_ED_JUL23",$A168="MAT")=TRUE,$A$454,AND($B168="SIU_ED_JUL23",$A168&lt;&gt;"MAT")=TRUE,$A$453,$B168="DER_JUN23",0,$B168="CDHU_AGO23",0,AND($B168="SIN_SV_SET23",$A168="MAT")=TRUE,$A$454,AND($B168="SIN_SV_SET23",$A168&lt;&gt;"MAT")=TRUE,$A$453,AND($B168="SIN_INS_SET23",$A168="MAT")=TRUE,$A$454,AND($B168="SIN_INS_SET23",$A168&lt;&gt;"MAT")=TRUE,$A$453,AND($B168="COTAÇÃO",$A168="MAT")=TRUE,$A$454,AND($B168="COTAÇÃO",$A168&lt;&gt;"MAT")=TRUE,$A$453)</f>
        <v>0.28000000000000003</v>
      </c>
      <c r="G168" s="60" cm="1">
        <f t="array" ref="G168">_xlfn.IFS($B168="SAB_OSE_SET23",0,$B168="SAB_EPSA_SET23",0,AND($B168="SAB_INS_SET23",$A168="MO")=TRUE,$A$455,AND($B168="SAB_INS_SET23",$A168&lt;&gt;"MO")=TRUE,0,AND($B168="SIU_INF_JUL23",$A168="MO")=TRUE,$A$455,AND($B168="SIU_INF_JUL23",$A168&lt;&gt;"MO")=TRUE,0,AND($B168="SIU_ED_JUL23",$A168="MO")=TRUE,$A$455,AND($B168="SIU_ED_JUL23",$A168&lt;&gt;"MO")=TRUE,0,$B168="DER_JUN23",0,$B168="CDHU_AGO23",0,AND($B168="SIN_SV_SET23",$A168="MO")=TRUE,$A$455,AND($B168="SIN_SV_SET23",$A168&lt;&gt;"MO")=TRUE,0,AND($B168="SIN_INS_SET23",$A168="MO")=TRUE,$A$455,AND($B168="SIN_INS_SET23",$A168&lt;&gt;"MO")=TRUE,0,AND($B168="COTAÇÃO",$A168="MO")=TRUE,$A$455,AND($B168="COTAÇÃO",$A168&lt;&gt;"MO")=TRUE,0)</f>
        <v>1.72</v>
      </c>
      <c r="H168" s="61" cm="1">
        <f t="array" ref="H168">ROUND(_xlfn.IFS(B168="SAB_OSE_SET23",VLOOKUP(C168,[12]SAB_OSE_SET23!A:N,7,FALSE),B168="SAB_EPSA_SET23",VLOOKUP(C168,[12]SAB_EPSA_SET23!A:F,4,FALSE),B168="SAB_INS_SET23",VLOOKUP(C168,[12]SAB_INS_SET23!A:F,4,FALSE),B168="SIU_INF_JUL23",VLOOKUP(C168,[12]SIU_INF_JUL23!A:F,4,FALSE),B168="SIU_ED_JUL23",VLOOKUP(C168,[12]SIU_ED_JUL23!A:F,4,FALSE),B168="SIU_INS_JUL23",VLOOKUP(C168,[12]SIU_INS_JUL23!A:F,4,FALSE),B168="DER_JUN23",VLOOKUP(C168,[12]DER_JUN23!A:F,4,FALSE),B168="CDHU_AGO23",VLOOKUP(C168,[12]CDHU_AGO23!A:F,4,FALSE),B168="DNIT_SV_JUL23",VLOOKUP(C168,[12]DNIT_SV_JUL23!A:F,4,FALSE),B168="DNIT_MAT_JUL23",VLOOKUP(C168,[12]DNIT_MAT_JUL23!A:F,4,FALSE),B168="SIN_SV_SET23",VLOOKUP(C168,[12]SIN_SV_SET23!G:L,5,FALSE),B168="SIN_INS_SET23",VLOOKUP(C168,[12]SIN_INS_SET23!A:F,5,FALSE),B168="COTAÇÃO",VLOOKUP(C168,[12]COTAÇÃO!$B:$G,6,FALSE))*(1+F168)*(1+G168),2)</f>
        <v>51.88</v>
      </c>
      <c r="I168" s="62">
        <v>1</v>
      </c>
      <c r="J168" s="39"/>
      <c r="K168" s="63"/>
      <c r="L168" s="64" t="str" cm="1">
        <f t="array" ref="L168">_xlfn.IFS(B168="SAB_OSE_SET23",VLOOKUP(C168,[12]SAB_OSE_SET23!A:N,5,FALSE),B168="SAB_EPSA_SET23",VLOOKUP(C168,[12]SAB_EPSA_SET23!A:F,2,FALSE),B168="SAB_INS_SET23",VLOOKUP(C168,[12]SAB_INS_SET23!A:F,2,FALSE),B168="SIU_INF_JUL23",VLOOKUP(C168,[12]SIU_INF_JUL23!A:F,2,FALSE),B168="SIU_ED_JUL23",VLOOKUP(C168,[12]SIU_ED_JUL23!A:F,2,FALSE),B168="SIU_INS_JUL23",VLOOKUP(C168,[12]SIU_INS_JUL23!A:F,2,FALSE),B168="DER_JUN23",VLOOKUP(C168,[12]DER_JUN23!A:F,2,FALSE),B168="CDHU_AGO23",VLOOKUP(C168,[12]CDHU_AGO23!A:F,2,FALSE),B168="DNIT_SV_JUL23",VLOOKUP(C168,[12]DNIT_SV_JUL23!A:F,2,FALSE),B168="DNIT_MAT_JUL23",VLOOKUP(C168,[12]DNIT_MAT_JUL23!A:F,2,FALSE),B168="SIN_SV_SET23",VLOOKUP(C168,[12]SIN_SV_SET23!G:L,2,FALSE),B168="SIN_INS_SET23",VLOOKUP(C168,[12]SIN_INS_SET23!A:F,2,FALSE),B168="COTAÇÃO",VLOOKUP(C168,[12]COTAÇÃO!$B:$G,3,FALSE))</f>
        <v>ELETRICISTA</v>
      </c>
      <c r="M168" s="65" t="str" cm="1">
        <f t="array" ref="M168">_xlfn.IFS(B168="SAB_OSE_SET23",VLOOKUP(C168,[12]SAB_OSE_SET23!A:N,6,FALSE),B168="SAB_EPSA_SET23",VLOOKUP(C168,[12]SAB_EPSA_SET23!A:F,3,FALSE),B168="SAB_INS_SET23",VLOOKUP(C168,[12]SAB_INS_SET23!A:F,3,FALSE),B168="SIU_INF_JUL23",VLOOKUP(C168,[12]SIU_INF_JUL23!A:F,3,FALSE),B168="SIU_ED_JUL23",VLOOKUP(C168,[12]SIU_ED_JUL23!A:F,3,FALSE),B168="SIU_INS_JUL23",VLOOKUP(C168,[12]SIU_INS_JUL23!A:F,3,FALSE),B168="DER_JUN23",VLOOKUP(C168,[12]DER_JUN23!A:F,3,FALSE),B168="CDHU_AGO23",VLOOKUP(C168,[12]CDHU_AGO23!A:F,3,FALSE),B168="DNIT_SV_JUL23",VLOOKUP(C168,[12]DNIT_SV_JUL23!A:F,3,FALSE),B168="DNIT_MAT_JUL23",VLOOKUP(C168,[12]DNIT_MAT_JUL23!A:F,3,FALSE),B168="SIN_SV_SET23",VLOOKUP(C168,[12]SIN_SV_SET23!G:L,3,FALSE),B168="SIN_INS_SET23",VLOOKUP(C168,[12]SIN_INS_SET23!A:F,3,FALSE),B168="COTAÇÃO",VLOOKUP(C168,[12]COTAÇÃO!$B:$G,4,FALSE))</f>
        <v>H</v>
      </c>
      <c r="N168" s="66">
        <f t="shared" si="4062"/>
        <v>4</v>
      </c>
      <c r="O168" s="66">
        <f t="shared" si="4063"/>
        <v>51.88</v>
      </c>
      <c r="P168" s="67">
        <f t="shared" si="3621"/>
        <v>0</v>
      </c>
      <c r="Q168" s="68"/>
      <c r="R168" s="61">
        <f>R165*$I168</f>
        <v>4</v>
      </c>
      <c r="S168" s="67"/>
      <c r="T168" s="61">
        <f t="shared" ref="T168" si="4133">T165*$I168</f>
        <v>0</v>
      </c>
      <c r="U168" s="67">
        <f t="shared" si="4065"/>
        <v>0</v>
      </c>
      <c r="V168" s="61">
        <f t="shared" ref="V168" si="4134">V165*$I168</f>
        <v>0</v>
      </c>
      <c r="W168" s="67">
        <f t="shared" si="4067"/>
        <v>0</v>
      </c>
      <c r="X168" s="61">
        <f t="shared" ref="X168" si="4135">X165*$I168</f>
        <v>0</v>
      </c>
      <c r="Y168" s="67">
        <f t="shared" si="4069"/>
        <v>0</v>
      </c>
      <c r="Z168" s="61">
        <f t="shared" ref="Z168" si="4136">Z165*$I168</f>
        <v>0</v>
      </c>
      <c r="AA168" s="67">
        <f t="shared" si="4071"/>
        <v>0</v>
      </c>
      <c r="AB168" s="61">
        <f t="shared" ref="AB168" si="4137">AB165*$I168</f>
        <v>0</v>
      </c>
      <c r="AC168" s="67">
        <f t="shared" si="4073"/>
        <v>0</v>
      </c>
      <c r="AD168" s="61">
        <f t="shared" ref="AD168" si="4138">AD165*$I168</f>
        <v>0</v>
      </c>
      <c r="AE168" s="67">
        <f t="shared" si="4075"/>
        <v>0</v>
      </c>
      <c r="AF168" s="61">
        <f t="shared" ref="AF168" si="4139">AF165*$I168</f>
        <v>0</v>
      </c>
      <c r="AG168" s="67">
        <f t="shared" si="4077"/>
        <v>0</v>
      </c>
      <c r="AH168" s="61">
        <f t="shared" ref="AH168" si="4140">AH165*$I168</f>
        <v>0</v>
      </c>
      <c r="AI168" s="67">
        <f t="shared" si="4079"/>
        <v>0</v>
      </c>
      <c r="AJ168" s="61">
        <f t="shared" ref="AJ168" si="4141">AJ165*$I168</f>
        <v>0</v>
      </c>
      <c r="AK168" s="67">
        <f t="shared" si="4081"/>
        <v>0</v>
      </c>
      <c r="AL168" s="61">
        <f t="shared" ref="AL168" si="4142">AL165*$I168</f>
        <v>0</v>
      </c>
      <c r="AM168" s="67">
        <f t="shared" si="4083"/>
        <v>0</v>
      </c>
      <c r="AN168" s="61">
        <f t="shared" ref="AN168" si="4143">AN165*$I168</f>
        <v>0</v>
      </c>
      <c r="AO168" s="67">
        <f t="shared" si="4085"/>
        <v>0</v>
      </c>
      <c r="AP168" s="61">
        <f t="shared" ref="AP168" si="4144">AP165*$I168</f>
        <v>0</v>
      </c>
      <c r="AQ168" s="67">
        <f t="shared" si="4087"/>
        <v>0</v>
      </c>
      <c r="AR168" s="61">
        <f t="shared" ref="AR168" si="4145">AR165*$I168</f>
        <v>0</v>
      </c>
      <c r="AS168" s="67">
        <f t="shared" si="4089"/>
        <v>0</v>
      </c>
      <c r="AT168" s="61">
        <f t="shared" ref="AT168" si="4146">AT165*$I168</f>
        <v>0</v>
      </c>
      <c r="AU168" s="67">
        <f t="shared" si="4091"/>
        <v>0</v>
      </c>
      <c r="AV168" s="61">
        <f t="shared" ref="AV168" si="4147">AV165*$I168</f>
        <v>0</v>
      </c>
      <c r="AW168" s="67">
        <f t="shared" si="4093"/>
        <v>0</v>
      </c>
      <c r="AX168" s="61">
        <f t="shared" ref="AX168" si="4148">AX165*$I168</f>
        <v>0</v>
      </c>
      <c r="AY168" s="67">
        <f t="shared" si="4095"/>
        <v>0</v>
      </c>
      <c r="AZ168" s="61">
        <f t="shared" ref="AZ168" si="4149">AZ165*$I168</f>
        <v>0</v>
      </c>
      <c r="BA168" s="67">
        <f t="shared" si="4097"/>
        <v>0</v>
      </c>
      <c r="BB168" s="61">
        <f t="shared" ref="BB168" si="4150">BB165*$I168</f>
        <v>0</v>
      </c>
      <c r="BC168" s="67">
        <f t="shared" si="4099"/>
        <v>0</v>
      </c>
      <c r="BD168" s="61">
        <f t="shared" ref="BD168" si="4151">BD165*$I168</f>
        <v>0</v>
      </c>
      <c r="BE168" s="67">
        <f t="shared" si="4101"/>
        <v>0</v>
      </c>
      <c r="BF168" s="61">
        <f t="shared" ref="BF168" si="4152">BF165*$I168</f>
        <v>0</v>
      </c>
      <c r="BG168" s="67">
        <f t="shared" si="4103"/>
        <v>0</v>
      </c>
      <c r="BH168" s="61">
        <f t="shared" ref="BH168" si="4153">BH165*$I168</f>
        <v>0</v>
      </c>
      <c r="BI168" s="67">
        <f t="shared" si="4105"/>
        <v>0</v>
      </c>
      <c r="BJ168" s="61">
        <f t="shared" ref="BJ168" si="4154">BJ165*$I168</f>
        <v>0</v>
      </c>
      <c r="BK168" s="67">
        <f t="shared" si="4107"/>
        <v>0</v>
      </c>
      <c r="BL168" s="61">
        <f t="shared" ref="BL168" si="4155">BL165*$I168</f>
        <v>0</v>
      </c>
      <c r="BM168" s="67">
        <f t="shared" si="4109"/>
        <v>0</v>
      </c>
    </row>
    <row r="169" spans="1:65" s="47" customFormat="1" ht="30" x14ac:dyDescent="0.25">
      <c r="A169" s="48"/>
      <c r="B169" s="48"/>
      <c r="C169" s="48"/>
      <c r="D169" s="48"/>
      <c r="E169" s="48"/>
      <c r="F169" s="48"/>
      <c r="G169" s="48"/>
      <c r="H169" s="49"/>
      <c r="I169" s="50"/>
      <c r="J169" s="39"/>
      <c r="K169" s="51" t="str">
        <f>CONCATENATE($K$150,".6")</f>
        <v>6.6</v>
      </c>
      <c r="L169" s="52" t="s">
        <v>98</v>
      </c>
      <c r="M169" s="53" t="s">
        <v>46</v>
      </c>
      <c r="N169" s="54">
        <f>R169+T169+V169+X169+Z169+AB169+AD169+AF169+AH169+AJ169++AL169+AN169+AP169+AR169+AT169+AV169+AX169+AZ169+BB169+BD169+BF169+BH169+BJ169+BL169</f>
        <v>80</v>
      </c>
      <c r="O169" s="54">
        <f>SUM(O170:O172)</f>
        <v>27.110000000000003</v>
      </c>
      <c r="P169" s="55">
        <f t="shared" si="3621"/>
        <v>2168.8000000000002</v>
      </c>
      <c r="Q169" s="39"/>
      <c r="R169" s="56">
        <v>80</v>
      </c>
      <c r="S169" s="57">
        <f>ROUND(R169*$O169,2)</f>
        <v>2168.8000000000002</v>
      </c>
      <c r="T169" s="56"/>
      <c r="U169" s="57">
        <f>ROUND(T169*$O169,2)</f>
        <v>0</v>
      </c>
      <c r="V169" s="56"/>
      <c r="W169" s="57">
        <f t="shared" ref="W169" si="4156">ROUND(V169*$O169,2)</f>
        <v>0</v>
      </c>
      <c r="X169" s="56"/>
      <c r="Y169" s="57">
        <f t="shared" ref="Y169" si="4157">ROUND(X169*$O169,2)</f>
        <v>0</v>
      </c>
      <c r="Z169" s="56"/>
      <c r="AA169" s="57">
        <f t="shared" ref="AA169" si="4158">ROUND(Z169*$O169,2)</f>
        <v>0</v>
      </c>
      <c r="AB169" s="56"/>
      <c r="AC169" s="57">
        <f t="shared" ref="AC169" si="4159">ROUND(AB169*$O169,2)</f>
        <v>0</v>
      </c>
      <c r="AD169" s="56"/>
      <c r="AE169" s="57">
        <f t="shared" ref="AE169" si="4160">ROUND(AD169*$O169,2)</f>
        <v>0</v>
      </c>
      <c r="AF169" s="56"/>
      <c r="AG169" s="57">
        <f t="shared" ref="AG169" si="4161">ROUND(AF169*$O169,2)</f>
        <v>0</v>
      </c>
      <c r="AH169" s="56"/>
      <c r="AI169" s="57">
        <f t="shared" ref="AI169" si="4162">ROUND(AH169*$O169,2)</f>
        <v>0</v>
      </c>
      <c r="AJ169" s="56"/>
      <c r="AK169" s="57">
        <f t="shared" ref="AK169" si="4163">ROUND(AJ169*$O169,2)</f>
        <v>0</v>
      </c>
      <c r="AL169" s="56"/>
      <c r="AM169" s="57">
        <f t="shared" ref="AM169" si="4164">ROUND(AL169*$O169,2)</f>
        <v>0</v>
      </c>
      <c r="AN169" s="56"/>
      <c r="AO169" s="57">
        <f t="shared" ref="AO169" si="4165">ROUND(AN169*$O169,2)</f>
        <v>0</v>
      </c>
      <c r="AP169" s="56"/>
      <c r="AQ169" s="57">
        <f t="shared" ref="AQ169" si="4166">ROUND(AP169*$O169,2)</f>
        <v>0</v>
      </c>
      <c r="AR169" s="56"/>
      <c r="AS169" s="57">
        <f t="shared" ref="AS169" si="4167">ROUND(AR169*$O169,2)</f>
        <v>0</v>
      </c>
      <c r="AT169" s="56"/>
      <c r="AU169" s="57">
        <f t="shared" ref="AU169" si="4168">ROUND(AT169*$O169,2)</f>
        <v>0</v>
      </c>
      <c r="AV169" s="56"/>
      <c r="AW169" s="57">
        <f t="shared" ref="AW169" si="4169">ROUND(AV169*$O169,2)</f>
        <v>0</v>
      </c>
      <c r="AX169" s="56"/>
      <c r="AY169" s="57">
        <f t="shared" ref="AY169" si="4170">ROUND(AX169*$O169,2)</f>
        <v>0</v>
      </c>
      <c r="AZ169" s="56"/>
      <c r="BA169" s="57">
        <f t="shared" ref="BA169" si="4171">ROUND(AZ169*$O169,2)</f>
        <v>0</v>
      </c>
      <c r="BB169" s="56"/>
      <c r="BC169" s="57">
        <f t="shared" ref="BC169" si="4172">ROUND(BB169*$O169,2)</f>
        <v>0</v>
      </c>
      <c r="BD169" s="56"/>
      <c r="BE169" s="57">
        <f t="shared" ref="BE169" si="4173">ROUND(BD169*$O169,2)</f>
        <v>0</v>
      </c>
      <c r="BF169" s="56"/>
      <c r="BG169" s="57">
        <f t="shared" ref="BG169" si="4174">ROUND(BF169*$O169,2)</f>
        <v>0</v>
      </c>
      <c r="BH169" s="56"/>
      <c r="BI169" s="57">
        <f t="shared" ref="BI169" si="4175">ROUND(BH169*$O169,2)</f>
        <v>0</v>
      </c>
      <c r="BJ169" s="56"/>
      <c r="BK169" s="57">
        <f t="shared" ref="BK169" si="4176">ROUND(BJ169*$O169,2)</f>
        <v>0</v>
      </c>
      <c r="BL169" s="56"/>
      <c r="BM169" s="57">
        <f t="shared" ref="BM169" si="4177">ROUND(BL169*$O169,2)</f>
        <v>0</v>
      </c>
    </row>
    <row r="170" spans="1:65" s="47" customFormat="1" ht="30" x14ac:dyDescent="0.25">
      <c r="A170" s="58" t="s">
        <v>37</v>
      </c>
      <c r="B170" s="59" t="s">
        <v>28</v>
      </c>
      <c r="C170" s="59" t="s">
        <v>99</v>
      </c>
      <c r="D170" s="60" cm="1">
        <f t="array" ref="D170">_xlfn.IFS($B170="SAB_OSE_SET23",$A$440,$B170="SAB_EPSA_SET23",$A$442,$B170="SAB_INS_SET23",$A$444,$B170="SIU_INF_JUL23",$A$446,$B170="SIU_ED_JUL23",$A$447,$B170="DER_JUN23",$A$448,$B170="CDHU_AGO23",$A$449,$B170="SIN_SV_SET23",$A$450,$B170="SIN_INS_SET23",$A$451,$B170="COTAÇÃO",0)</f>
        <v>0</v>
      </c>
      <c r="E170" s="60" cm="1">
        <f t="array" ref="E170">_xlfn.IFS($B170="SAB_OSE_SET23",$A$441,$B170="SAB_EPSA_SET23",$A$443,$B170="SAB_INS_SET23",$A$445,$B170="SIU_INF_JUL23",0,$B170="SIU_ED_JUL23",0,$B170="DER_JUN23",0,$B170="CDHU_AGO23",0,$B170="SIN_SV_SET23",0,$B170="SIN_INS_SET23",0,$B170="COTAÇÃO",0)</f>
        <v>0</v>
      </c>
      <c r="F170" s="60" cm="1">
        <f t="array" ref="F170">_xlfn.IFS($B170="SAB_OSE_SET23",0,$B170="SAB_EPSA_SET23",0,AND($B170="SAB_INS_SET23",$A170="MAT")=TRUE,$A$454,AND($B170="SAB_INS_SET23",$A170&lt;&gt;"MAT")=TRUE,$A$453,AND($B170="SIU_INF_JUL23",$A170="MAT")=TRUE,$A$454,AND($B170="SIU_INF_JUL23",$A170&lt;&gt;"MAT")=TRUE,$A$453,AND($B170="SIU_ED_JUL23",$A170="MAT")=TRUE,$A$454,AND($B170="SIU_ED_JUL23",$A170&lt;&gt;"MAT")=TRUE,$A$453,$B170="DER_JUN23",0,$B170="CDHU_AGO23",0,AND($B170="SIN_SV_SET23",$A170="MAT")=TRUE,$A$454,AND($B170="SIN_SV_SET23",$A170&lt;&gt;"MAT")=TRUE,$A$453,AND($B170="SIN_INS_SET23",$A170="MAT")=TRUE,$A$454,AND($B170="SIN_INS_SET23",$A170&lt;&gt;"MAT")=TRUE,$A$453,AND($B170="COTAÇÃO",$A170="MAT")=TRUE,$A$454,AND($B170="COTAÇÃO",$A170&lt;&gt;"MAT")=TRUE,$A$453)</f>
        <v>0.2</v>
      </c>
      <c r="G170" s="60" cm="1">
        <f t="array" ref="G170">_xlfn.IFS($B170="SAB_OSE_SET23",0,$B170="SAB_EPSA_SET23",0,AND($B170="SAB_INS_SET23",$A170="MO")=TRUE,$A$455,AND($B170="SAB_INS_SET23",$A170&lt;&gt;"MO")=TRUE,0,AND($B170="SIU_INF_JUL23",$A170="MO")=TRUE,$A$455,AND($B170="SIU_INF_JUL23",$A170&lt;&gt;"MO")=TRUE,0,AND($B170="SIU_ED_JUL23",$A170="MO")=TRUE,$A$455,AND($B170="SIU_ED_JUL23",$A170&lt;&gt;"MO")=TRUE,0,$B170="DER_JUN23",0,$B170="CDHU_AGO23",0,AND($B170="SIN_SV_SET23",$A170="MO")=TRUE,$A$455,AND($B170="SIN_SV_SET23",$A170&lt;&gt;"MO")=TRUE,0,AND($B170="SIN_INS_SET23",$A170="MO")=TRUE,$A$455,AND($B170="SIN_INS_SET23",$A170&lt;&gt;"MO")=TRUE,0,AND($B170="COTAÇÃO",$A170="MO")=TRUE,$A$455,AND($B170="COTAÇÃO",$A170&lt;&gt;"MO")=TRUE,0)</f>
        <v>0</v>
      </c>
      <c r="H170" s="61" cm="1">
        <f t="array" ref="H170">ROUND(_xlfn.IFS(B170="SAB_OSE_SET23",VLOOKUP(C170,[12]SAB_OSE_SET23!A:N,7,FALSE),B170="SAB_EPSA_SET23",VLOOKUP(C170,[12]SAB_EPSA_SET23!A:F,4,FALSE),B170="SAB_INS_SET23",VLOOKUP(C170,[12]SAB_INS_SET23!A:F,4,FALSE),B170="SIU_INF_JUL23",VLOOKUP(C170,[12]SIU_INF_JUL23!A:F,4,FALSE),B170="SIU_ED_JUL23",VLOOKUP(C170,[12]SIU_ED_JUL23!A:F,4,FALSE),B170="SIU_INS_JUL23",VLOOKUP(C170,[12]SIU_INS_JUL23!A:F,4,FALSE),B170="DER_JUN23",VLOOKUP(C170,[12]DER_JUN23!A:F,4,FALSE),B170="CDHU_AGO23",VLOOKUP(C170,[12]CDHU_AGO23!A:F,4,FALSE),B170="DNIT_SV_JUL23",VLOOKUP(C170,[12]DNIT_SV_JUL23!A:F,4,FALSE),B170="DNIT_MAT_JUL23",VLOOKUP(C170,[12]DNIT_MAT_JUL23!A:F,4,FALSE),B170="SIN_SV_SET23",VLOOKUP(C170,[12]SIN_SV_SET23!G:L,5,FALSE),B170="SIN_INS_SET23",VLOOKUP(C170,[12]SIN_INS_SET23!A:F,5,FALSE),B170="COTAÇÃO",VLOOKUP(C170,[12]COTAÇÃO!$B:$G,6,FALSE))*(1+F170)*(1+G170),2)</f>
        <v>14.3</v>
      </c>
      <c r="I170" s="62">
        <v>1</v>
      </c>
      <c r="J170" s="39"/>
      <c r="K170" s="63"/>
      <c r="L170" s="64" t="str" cm="1">
        <f t="array" ref="L170">_xlfn.IFS(B170="SAB_OSE_SET23",VLOOKUP(C170,[12]SAB_OSE_SET23!A:N,5,FALSE),B170="SAB_EPSA_SET23",VLOOKUP(C170,[12]SAB_EPSA_SET23!A:F,2,FALSE),B170="SAB_INS_SET23",VLOOKUP(C170,[12]SAB_INS_SET23!A:F,2,FALSE),B170="SIU_INF_JUL23",VLOOKUP(C170,[12]SIU_INF_JUL23!A:F,2,FALSE),B170="SIU_ED_JUL23",VLOOKUP(C170,[12]SIU_ED_JUL23!A:F,2,FALSE),B170="SIU_INS_JUL23",VLOOKUP(C170,[12]SIU_INS_JUL23!A:F,2,FALSE),B170="DER_JUN23",VLOOKUP(C170,[12]DER_JUN23!A:F,2,FALSE),B170="CDHU_AGO23",VLOOKUP(C170,[12]CDHU_AGO23!A:F,2,FALSE),B170="DNIT_SV_JUL23",VLOOKUP(C170,[12]DNIT_SV_JUL23!A:F,2,FALSE),B170="DNIT_MAT_JUL23",VLOOKUP(C170,[12]DNIT_MAT_JUL23!A:F,2,FALSE),B170="SIN_SV_SET23",VLOOKUP(C170,[12]SIN_SV_SET23!G:L,2,FALSE),B170="SIN_INS_SET23",VLOOKUP(C170,[12]SIN_INS_SET23!A:F,2,FALSE),B170="COTAÇÃO",VLOOKUP(C170,[12]COTAÇÃO!$B:$G,3,FALSE))</f>
        <v>BASE (SAPATA) EXTERNA DE AÇO GALV A FOGO 4 FUROS PARA PERFILADO SIMPLES (38X38MM)</v>
      </c>
      <c r="M170" s="65" t="str" cm="1">
        <f t="array" ref="M170">_xlfn.IFS(B170="SAB_OSE_SET23",VLOOKUP(C170,[12]SAB_OSE_SET23!A:N,6,FALSE),B170="SAB_EPSA_SET23",VLOOKUP(C170,[12]SAB_EPSA_SET23!A:F,3,FALSE),B170="SAB_INS_SET23",VLOOKUP(C170,[12]SAB_INS_SET23!A:F,3,FALSE),B170="SIU_INF_JUL23",VLOOKUP(C170,[12]SIU_INF_JUL23!A:F,3,FALSE),B170="SIU_ED_JUL23",VLOOKUP(C170,[12]SIU_ED_JUL23!A:F,3,FALSE),B170="SIU_INS_JUL23",VLOOKUP(C170,[12]SIU_INS_JUL23!A:F,3,FALSE),B170="DER_JUN23",VLOOKUP(C170,[12]DER_JUN23!A:F,3,FALSE),B170="CDHU_AGO23",VLOOKUP(C170,[12]CDHU_AGO23!A:F,3,FALSE),B170="DNIT_SV_JUL23",VLOOKUP(C170,[12]DNIT_SV_JUL23!A:F,3,FALSE),B170="DNIT_MAT_JUL23",VLOOKUP(C170,[12]DNIT_MAT_JUL23!A:F,3,FALSE),B170="SIN_SV_SET23",VLOOKUP(C170,[12]SIN_SV_SET23!G:L,3,FALSE),B170="SIN_INS_SET23",VLOOKUP(C170,[12]SIN_INS_SET23!A:F,3,FALSE),B170="COTAÇÃO",VLOOKUP(C170,[12]COTAÇÃO!$B:$G,4,FALSE))</f>
        <v>un</v>
      </c>
      <c r="N170" s="66">
        <f t="shared" ref="N170:N172" si="4178">R170+T170+V170+X170+Z170+AB170+AD170+AF170+AH170+AJ170++AL170+AN170+AP170+AR170+AT170+AV170+AX170+AZ170+BB170+BD170+BF170+BH170+BJ170+BL170</f>
        <v>80</v>
      </c>
      <c r="O170" s="66">
        <f t="shared" ref="O170:O172" si="4179">ROUND(H170*I170,2)</f>
        <v>14.3</v>
      </c>
      <c r="P170" s="67">
        <f t="shared" si="3621"/>
        <v>0</v>
      </c>
      <c r="Q170" s="68"/>
      <c r="R170" s="61">
        <f>R169*$I170</f>
        <v>80</v>
      </c>
      <c r="S170" s="67"/>
      <c r="T170" s="61">
        <f t="shared" ref="T170" si="4180">T169*$I170</f>
        <v>0</v>
      </c>
      <c r="U170" s="67">
        <f t="shared" ref="U170:U172" si="4181">ROUND(T170*$H170,2)</f>
        <v>0</v>
      </c>
      <c r="V170" s="61">
        <f t="shared" ref="V170" si="4182">V169*$I170</f>
        <v>0</v>
      </c>
      <c r="W170" s="67">
        <f t="shared" ref="W170:W172" si="4183">ROUND(V170*$H170,2)</f>
        <v>0</v>
      </c>
      <c r="X170" s="61">
        <f t="shared" ref="X170" si="4184">X169*$I170</f>
        <v>0</v>
      </c>
      <c r="Y170" s="67">
        <f t="shared" ref="Y170:Y172" si="4185">ROUND(X170*$H170,2)</f>
        <v>0</v>
      </c>
      <c r="Z170" s="61">
        <f t="shared" ref="Z170" si="4186">Z169*$I170</f>
        <v>0</v>
      </c>
      <c r="AA170" s="67">
        <f t="shared" ref="AA170:AA172" si="4187">ROUND(Z170*$H170,2)</f>
        <v>0</v>
      </c>
      <c r="AB170" s="61">
        <f t="shared" ref="AB170" si="4188">AB169*$I170</f>
        <v>0</v>
      </c>
      <c r="AC170" s="67">
        <f t="shared" ref="AC170:AC172" si="4189">ROUND(AB170*$H170,2)</f>
        <v>0</v>
      </c>
      <c r="AD170" s="61">
        <f t="shared" ref="AD170" si="4190">AD169*$I170</f>
        <v>0</v>
      </c>
      <c r="AE170" s="67">
        <f t="shared" ref="AE170:AE172" si="4191">ROUND(AD170*$H170,2)</f>
        <v>0</v>
      </c>
      <c r="AF170" s="61">
        <f t="shared" ref="AF170" si="4192">AF169*$I170</f>
        <v>0</v>
      </c>
      <c r="AG170" s="67">
        <f t="shared" ref="AG170:AG172" si="4193">ROUND(AF170*$H170,2)</f>
        <v>0</v>
      </c>
      <c r="AH170" s="61">
        <f t="shared" ref="AH170" si="4194">AH169*$I170</f>
        <v>0</v>
      </c>
      <c r="AI170" s="67">
        <f t="shared" ref="AI170:AI172" si="4195">ROUND(AH170*$H170,2)</f>
        <v>0</v>
      </c>
      <c r="AJ170" s="61">
        <f t="shared" ref="AJ170" si="4196">AJ169*$I170</f>
        <v>0</v>
      </c>
      <c r="AK170" s="67">
        <f t="shared" ref="AK170:AK172" si="4197">ROUND(AJ170*$H170,2)</f>
        <v>0</v>
      </c>
      <c r="AL170" s="61">
        <f t="shared" ref="AL170" si="4198">AL169*$I170</f>
        <v>0</v>
      </c>
      <c r="AM170" s="67">
        <f t="shared" ref="AM170:AM172" si="4199">ROUND(AL170*$H170,2)</f>
        <v>0</v>
      </c>
      <c r="AN170" s="61">
        <f t="shared" ref="AN170" si="4200">AN169*$I170</f>
        <v>0</v>
      </c>
      <c r="AO170" s="67">
        <f t="shared" ref="AO170:AO172" si="4201">ROUND(AN170*$H170,2)</f>
        <v>0</v>
      </c>
      <c r="AP170" s="61">
        <f t="shared" ref="AP170" si="4202">AP169*$I170</f>
        <v>0</v>
      </c>
      <c r="AQ170" s="67">
        <f t="shared" ref="AQ170:AQ172" si="4203">ROUND(AP170*$H170,2)</f>
        <v>0</v>
      </c>
      <c r="AR170" s="61">
        <f t="shared" ref="AR170" si="4204">AR169*$I170</f>
        <v>0</v>
      </c>
      <c r="AS170" s="67">
        <f t="shared" ref="AS170:AS172" si="4205">ROUND(AR170*$H170,2)</f>
        <v>0</v>
      </c>
      <c r="AT170" s="61">
        <f t="shared" ref="AT170" si="4206">AT169*$I170</f>
        <v>0</v>
      </c>
      <c r="AU170" s="67">
        <f t="shared" ref="AU170:AU172" si="4207">ROUND(AT170*$H170,2)</f>
        <v>0</v>
      </c>
      <c r="AV170" s="61">
        <f t="shared" ref="AV170" si="4208">AV169*$I170</f>
        <v>0</v>
      </c>
      <c r="AW170" s="67">
        <f t="shared" ref="AW170:AW172" si="4209">ROUND(AV170*$H170,2)</f>
        <v>0</v>
      </c>
      <c r="AX170" s="61">
        <f t="shared" ref="AX170" si="4210">AX169*$I170</f>
        <v>0</v>
      </c>
      <c r="AY170" s="67">
        <f t="shared" ref="AY170:AY172" si="4211">ROUND(AX170*$H170,2)</f>
        <v>0</v>
      </c>
      <c r="AZ170" s="61">
        <f t="shared" ref="AZ170" si="4212">AZ169*$I170</f>
        <v>0</v>
      </c>
      <c r="BA170" s="67">
        <f t="shared" ref="BA170:BA172" si="4213">ROUND(AZ170*$H170,2)</f>
        <v>0</v>
      </c>
      <c r="BB170" s="61">
        <f t="shared" ref="BB170" si="4214">BB169*$I170</f>
        <v>0</v>
      </c>
      <c r="BC170" s="67">
        <f t="shared" ref="BC170:BC172" si="4215">ROUND(BB170*$H170,2)</f>
        <v>0</v>
      </c>
      <c r="BD170" s="61">
        <f t="shared" ref="BD170" si="4216">BD169*$I170</f>
        <v>0</v>
      </c>
      <c r="BE170" s="67">
        <f t="shared" ref="BE170:BE172" si="4217">ROUND(BD170*$H170,2)</f>
        <v>0</v>
      </c>
      <c r="BF170" s="61">
        <f t="shared" ref="BF170" si="4218">BF169*$I170</f>
        <v>0</v>
      </c>
      <c r="BG170" s="67">
        <f t="shared" ref="BG170:BG172" si="4219">ROUND(BF170*$H170,2)</f>
        <v>0</v>
      </c>
      <c r="BH170" s="61">
        <f t="shared" ref="BH170" si="4220">BH169*$I170</f>
        <v>0</v>
      </c>
      <c r="BI170" s="67">
        <f t="shared" ref="BI170:BI172" si="4221">ROUND(BH170*$H170,2)</f>
        <v>0</v>
      </c>
      <c r="BJ170" s="61">
        <f t="shared" ref="BJ170" si="4222">BJ169*$I170</f>
        <v>0</v>
      </c>
      <c r="BK170" s="67">
        <f t="shared" ref="BK170:BK172" si="4223">ROUND(BJ170*$H170,2)</f>
        <v>0</v>
      </c>
      <c r="BL170" s="61">
        <f t="shared" ref="BL170" si="4224">BL169*$I170</f>
        <v>0</v>
      </c>
      <c r="BM170" s="67">
        <f t="shared" ref="BM170:BM172" si="4225">ROUND(BL170*$H170,2)</f>
        <v>0</v>
      </c>
    </row>
    <row r="171" spans="1:65" s="47" customFormat="1" x14ac:dyDescent="0.25">
      <c r="A171" s="58" t="s">
        <v>26</v>
      </c>
      <c r="B171" s="59" t="s">
        <v>28</v>
      </c>
      <c r="C171" s="59" t="s">
        <v>38</v>
      </c>
      <c r="D171" s="60" cm="1">
        <f t="array" ref="D171">_xlfn.IFS($B171="SAB_OSE_SET23",$A$440,$B171="SAB_EPSA_SET23",$A$442,$B171="SAB_INS_SET23",$A$444,$B171="SIU_INF_JUL23",$A$446,$B171="SIU_ED_JUL23",$A$447,$B171="DER_JUN23",$A$448,$B171="CDHU_AGO23",$A$449,$B171="SIN_SV_SET23",$A$450,$B171="SIN_INS_SET23",$A$451,$B171="COTAÇÃO",0)</f>
        <v>0</v>
      </c>
      <c r="E171" s="60" cm="1">
        <f t="array" ref="E171">_xlfn.IFS($B171="SAB_OSE_SET23",$A$441,$B171="SAB_EPSA_SET23",$A$443,$B171="SAB_INS_SET23",$A$445,$B171="SIU_INF_JUL23",0,$B171="SIU_ED_JUL23",0,$B171="DER_JUN23",0,$B171="CDHU_AGO23",0,$B171="SIN_SV_SET23",0,$B171="SIN_INS_SET23",0,$B171="COTAÇÃO",0)</f>
        <v>0</v>
      </c>
      <c r="F171" s="60" cm="1">
        <f t="array" ref="F171">_xlfn.IFS($B171="SAB_OSE_SET23",0,$B171="SAB_EPSA_SET23",0,AND($B171="SAB_INS_SET23",$A171="MAT")=TRUE,$A$454,AND($B171="SAB_INS_SET23",$A171&lt;&gt;"MAT")=TRUE,$A$453,AND($B171="SIU_INF_JUL23",$A171="MAT")=TRUE,$A$454,AND($B171="SIU_INF_JUL23",$A171&lt;&gt;"MAT")=TRUE,$A$453,AND($B171="SIU_ED_JUL23",$A171="MAT")=TRUE,$A$454,AND($B171="SIU_ED_JUL23",$A171&lt;&gt;"MAT")=TRUE,$A$453,$B171="DER_JUN23",0,$B171="CDHU_AGO23",0,AND($B171="SIN_SV_SET23",$A171="MAT")=TRUE,$A$454,AND($B171="SIN_SV_SET23",$A171&lt;&gt;"MAT")=TRUE,$A$453,AND($B171="SIN_INS_SET23",$A171="MAT")=TRUE,$A$454,AND($B171="SIN_INS_SET23",$A171&lt;&gt;"MAT")=TRUE,$A$453,AND($B171="COTAÇÃO",$A171="MAT")=TRUE,$A$454,AND($B171="COTAÇÃO",$A171&lt;&gt;"MAT")=TRUE,$A$453)</f>
        <v>0.28000000000000003</v>
      </c>
      <c r="G171" s="60" cm="1">
        <f t="array" ref="G171">_xlfn.IFS($B171="SAB_OSE_SET23",0,$B171="SAB_EPSA_SET23",0,AND($B171="SAB_INS_SET23",$A171="MO")=TRUE,$A$455,AND($B171="SAB_INS_SET23",$A171&lt;&gt;"MO")=TRUE,0,AND($B171="SIU_INF_JUL23",$A171="MO")=TRUE,$A$455,AND($B171="SIU_INF_JUL23",$A171&lt;&gt;"MO")=TRUE,0,AND($B171="SIU_ED_JUL23",$A171="MO")=TRUE,$A$455,AND($B171="SIU_ED_JUL23",$A171&lt;&gt;"MO")=TRUE,0,$B171="DER_JUN23",0,$B171="CDHU_AGO23",0,AND($B171="SIN_SV_SET23",$A171="MO")=TRUE,$A$455,AND($B171="SIN_SV_SET23",$A171&lt;&gt;"MO")=TRUE,0,AND($B171="SIN_INS_SET23",$A171="MO")=TRUE,$A$455,AND($B171="SIN_INS_SET23",$A171&lt;&gt;"MO")=TRUE,0,AND($B171="COTAÇÃO",$A171="MO")=TRUE,$A$455,AND($B171="COTAÇÃO",$A171&lt;&gt;"MO")=TRUE,0)</f>
        <v>1.72</v>
      </c>
      <c r="H171" s="61" cm="1">
        <f t="array" ref="H171">ROUND(_xlfn.IFS(B171="SAB_OSE_SET23",VLOOKUP(C171,[12]SAB_OSE_SET23!A:N,7,FALSE),B171="SAB_EPSA_SET23",VLOOKUP(C171,[12]SAB_EPSA_SET23!A:F,4,FALSE),B171="SAB_INS_SET23",VLOOKUP(C171,[12]SAB_INS_SET23!A:F,4,FALSE),B171="SIU_INF_JUL23",VLOOKUP(C171,[12]SIU_INF_JUL23!A:F,4,FALSE),B171="SIU_ED_JUL23",VLOOKUP(C171,[12]SIU_ED_JUL23!A:F,4,FALSE),B171="SIU_INS_JUL23",VLOOKUP(C171,[12]SIU_INS_JUL23!A:F,4,FALSE),B171="DER_JUN23",VLOOKUP(C171,[12]DER_JUN23!A:F,4,FALSE),B171="CDHU_AGO23",VLOOKUP(C171,[12]CDHU_AGO23!A:F,4,FALSE),B171="DNIT_SV_JUL23",VLOOKUP(C171,[12]DNIT_SV_JUL23!A:F,4,FALSE),B171="DNIT_MAT_JUL23",VLOOKUP(C171,[12]DNIT_MAT_JUL23!A:F,4,FALSE),B171="SIN_SV_SET23",VLOOKUP(C171,[12]SIN_SV_SET23!G:L,5,FALSE),B171="SIN_INS_SET23",VLOOKUP(C171,[12]SIN_INS_SET23!A:F,5,FALSE),B171="COTAÇÃO",VLOOKUP(C171,[12]COTAÇÃO!$B:$G,6,FALSE))*(1+F171)*(1+G171),2)</f>
        <v>76.209999999999994</v>
      </c>
      <c r="I171" s="62">
        <v>0.1</v>
      </c>
      <c r="J171" s="39"/>
      <c r="K171" s="63"/>
      <c r="L171" s="64" t="str" cm="1">
        <f t="array" ref="L171">_xlfn.IFS(B171="SAB_OSE_SET23",VLOOKUP(C171,[12]SAB_OSE_SET23!A:N,5,FALSE),B171="SAB_EPSA_SET23",VLOOKUP(C171,[12]SAB_EPSA_SET23!A:F,2,FALSE),B171="SAB_INS_SET23",VLOOKUP(C171,[12]SAB_INS_SET23!A:F,2,FALSE),B171="SIU_INF_JUL23",VLOOKUP(C171,[12]SIU_INF_JUL23!A:F,2,FALSE),B171="SIU_ED_JUL23",VLOOKUP(C171,[12]SIU_ED_JUL23!A:F,2,FALSE),B171="SIU_INS_JUL23",VLOOKUP(C171,[12]SIU_INS_JUL23!A:F,2,FALSE),B171="DER_JUN23",VLOOKUP(C171,[12]DER_JUN23!A:F,2,FALSE),B171="CDHU_AGO23",VLOOKUP(C171,[12]CDHU_AGO23!A:F,2,FALSE),B171="DNIT_SV_JUL23",VLOOKUP(C171,[12]DNIT_SV_JUL23!A:F,2,FALSE),B171="DNIT_MAT_JUL23",VLOOKUP(C171,[12]DNIT_MAT_JUL23!A:F,2,FALSE),B171="SIN_SV_SET23",VLOOKUP(C171,[12]SIN_SV_SET23!G:L,2,FALSE),B171="SIN_INS_SET23",VLOOKUP(C171,[12]SIN_INS_SET23!A:F,2,FALSE),B171="COTAÇÃO",VLOOKUP(C171,[12]COTAÇÃO!$B:$G,3,FALSE))</f>
        <v>TÉCNICO ELETRICISTA</v>
      </c>
      <c r="M171" s="65" t="str" cm="1">
        <f t="array" ref="M171">_xlfn.IFS(B171="SAB_OSE_SET23",VLOOKUP(C171,[12]SAB_OSE_SET23!A:N,6,FALSE),B171="SAB_EPSA_SET23",VLOOKUP(C171,[12]SAB_EPSA_SET23!A:F,3,FALSE),B171="SAB_INS_SET23",VLOOKUP(C171,[12]SAB_INS_SET23!A:F,3,FALSE),B171="SIU_INF_JUL23",VLOOKUP(C171,[12]SIU_INF_JUL23!A:F,3,FALSE),B171="SIU_ED_JUL23",VLOOKUP(C171,[12]SIU_ED_JUL23!A:F,3,FALSE),B171="SIU_INS_JUL23",VLOOKUP(C171,[12]SIU_INS_JUL23!A:F,3,FALSE),B171="DER_JUN23",VLOOKUP(C171,[12]DER_JUN23!A:F,3,FALSE),B171="CDHU_AGO23",VLOOKUP(C171,[12]CDHU_AGO23!A:F,3,FALSE),B171="DNIT_SV_JUL23",VLOOKUP(C171,[12]DNIT_SV_JUL23!A:F,3,FALSE),B171="DNIT_MAT_JUL23",VLOOKUP(C171,[12]DNIT_MAT_JUL23!A:F,3,FALSE),B171="SIN_SV_SET23",VLOOKUP(C171,[12]SIN_SV_SET23!G:L,3,FALSE),B171="SIN_INS_SET23",VLOOKUP(C171,[12]SIN_INS_SET23!A:F,3,FALSE),B171="COTAÇÃO",VLOOKUP(C171,[12]COTAÇÃO!$B:$G,4,FALSE))</f>
        <v>H</v>
      </c>
      <c r="N171" s="66">
        <f t="shared" si="4178"/>
        <v>8</v>
      </c>
      <c r="O171" s="66">
        <f t="shared" si="4179"/>
        <v>7.62</v>
      </c>
      <c r="P171" s="67">
        <f t="shared" si="3621"/>
        <v>0</v>
      </c>
      <c r="Q171" s="68"/>
      <c r="R171" s="61">
        <f>R169*$I171</f>
        <v>8</v>
      </c>
      <c r="S171" s="67"/>
      <c r="T171" s="61">
        <f t="shared" ref="T171" si="4226">T169*$I171</f>
        <v>0</v>
      </c>
      <c r="U171" s="67">
        <f t="shared" si="4181"/>
        <v>0</v>
      </c>
      <c r="V171" s="61">
        <f t="shared" ref="V171" si="4227">V169*$I171</f>
        <v>0</v>
      </c>
      <c r="W171" s="67">
        <f t="shared" si="4183"/>
        <v>0</v>
      </c>
      <c r="X171" s="61">
        <f t="shared" ref="X171" si="4228">X169*$I171</f>
        <v>0</v>
      </c>
      <c r="Y171" s="67">
        <f t="shared" si="4185"/>
        <v>0</v>
      </c>
      <c r="Z171" s="61">
        <f t="shared" ref="Z171" si="4229">Z169*$I171</f>
        <v>0</v>
      </c>
      <c r="AA171" s="67">
        <f t="shared" si="4187"/>
        <v>0</v>
      </c>
      <c r="AB171" s="61">
        <f t="shared" ref="AB171" si="4230">AB169*$I171</f>
        <v>0</v>
      </c>
      <c r="AC171" s="67">
        <f t="shared" si="4189"/>
        <v>0</v>
      </c>
      <c r="AD171" s="61">
        <f t="shared" ref="AD171" si="4231">AD169*$I171</f>
        <v>0</v>
      </c>
      <c r="AE171" s="67">
        <f t="shared" si="4191"/>
        <v>0</v>
      </c>
      <c r="AF171" s="61">
        <f t="shared" ref="AF171" si="4232">AF169*$I171</f>
        <v>0</v>
      </c>
      <c r="AG171" s="67">
        <f t="shared" si="4193"/>
        <v>0</v>
      </c>
      <c r="AH171" s="61">
        <f t="shared" ref="AH171" si="4233">AH169*$I171</f>
        <v>0</v>
      </c>
      <c r="AI171" s="67">
        <f t="shared" si="4195"/>
        <v>0</v>
      </c>
      <c r="AJ171" s="61">
        <f t="shared" ref="AJ171" si="4234">AJ169*$I171</f>
        <v>0</v>
      </c>
      <c r="AK171" s="67">
        <f t="shared" si="4197"/>
        <v>0</v>
      </c>
      <c r="AL171" s="61">
        <f t="shared" ref="AL171" si="4235">AL169*$I171</f>
        <v>0</v>
      </c>
      <c r="AM171" s="67">
        <f t="shared" si="4199"/>
        <v>0</v>
      </c>
      <c r="AN171" s="61">
        <f t="shared" ref="AN171" si="4236">AN169*$I171</f>
        <v>0</v>
      </c>
      <c r="AO171" s="67">
        <f t="shared" si="4201"/>
        <v>0</v>
      </c>
      <c r="AP171" s="61">
        <f t="shared" ref="AP171" si="4237">AP169*$I171</f>
        <v>0</v>
      </c>
      <c r="AQ171" s="67">
        <f t="shared" si="4203"/>
        <v>0</v>
      </c>
      <c r="AR171" s="61">
        <f t="shared" ref="AR171" si="4238">AR169*$I171</f>
        <v>0</v>
      </c>
      <c r="AS171" s="67">
        <f t="shared" si="4205"/>
        <v>0</v>
      </c>
      <c r="AT171" s="61">
        <f t="shared" ref="AT171" si="4239">AT169*$I171</f>
        <v>0</v>
      </c>
      <c r="AU171" s="67">
        <f t="shared" si="4207"/>
        <v>0</v>
      </c>
      <c r="AV171" s="61">
        <f t="shared" ref="AV171" si="4240">AV169*$I171</f>
        <v>0</v>
      </c>
      <c r="AW171" s="67">
        <f t="shared" si="4209"/>
        <v>0</v>
      </c>
      <c r="AX171" s="61">
        <f t="shared" ref="AX171" si="4241">AX169*$I171</f>
        <v>0</v>
      </c>
      <c r="AY171" s="67">
        <f t="shared" si="4211"/>
        <v>0</v>
      </c>
      <c r="AZ171" s="61">
        <f t="shared" ref="AZ171" si="4242">AZ169*$I171</f>
        <v>0</v>
      </c>
      <c r="BA171" s="67">
        <f t="shared" si="4213"/>
        <v>0</v>
      </c>
      <c r="BB171" s="61">
        <f t="shared" ref="BB171" si="4243">BB169*$I171</f>
        <v>0</v>
      </c>
      <c r="BC171" s="67">
        <f t="shared" si="4215"/>
        <v>0</v>
      </c>
      <c r="BD171" s="61">
        <f t="shared" ref="BD171" si="4244">BD169*$I171</f>
        <v>0</v>
      </c>
      <c r="BE171" s="67">
        <f t="shared" si="4217"/>
        <v>0</v>
      </c>
      <c r="BF171" s="61">
        <f t="shared" ref="BF171" si="4245">BF169*$I171</f>
        <v>0</v>
      </c>
      <c r="BG171" s="67">
        <f t="shared" si="4219"/>
        <v>0</v>
      </c>
      <c r="BH171" s="61">
        <f t="shared" ref="BH171" si="4246">BH169*$I171</f>
        <v>0</v>
      </c>
      <c r="BI171" s="67">
        <f t="shared" si="4221"/>
        <v>0</v>
      </c>
      <c r="BJ171" s="61">
        <f t="shared" ref="BJ171" si="4247">BJ169*$I171</f>
        <v>0</v>
      </c>
      <c r="BK171" s="67">
        <f t="shared" si="4223"/>
        <v>0</v>
      </c>
      <c r="BL171" s="61">
        <f t="shared" ref="BL171" si="4248">BL169*$I171</f>
        <v>0</v>
      </c>
      <c r="BM171" s="67">
        <f t="shared" si="4225"/>
        <v>0</v>
      </c>
    </row>
    <row r="172" spans="1:65" s="47" customFormat="1" x14ac:dyDescent="0.25">
      <c r="A172" s="58" t="s">
        <v>26</v>
      </c>
      <c r="B172" s="59" t="s">
        <v>28</v>
      </c>
      <c r="C172" s="59" t="s">
        <v>39</v>
      </c>
      <c r="D172" s="60" cm="1">
        <f t="array" ref="D172">_xlfn.IFS($B172="SAB_OSE_SET23",$A$440,$B172="SAB_EPSA_SET23",$A$442,$B172="SAB_INS_SET23",$A$444,$B172="SIU_INF_JUL23",$A$446,$B172="SIU_ED_JUL23",$A$447,$B172="DER_JUN23",$A$448,$B172="CDHU_AGO23",$A$449,$B172="SIN_SV_SET23",$A$450,$B172="SIN_INS_SET23",$A$451,$B172="COTAÇÃO",0)</f>
        <v>0</v>
      </c>
      <c r="E172" s="60" cm="1">
        <f t="array" ref="E172">_xlfn.IFS($B172="SAB_OSE_SET23",$A$441,$B172="SAB_EPSA_SET23",$A$443,$B172="SAB_INS_SET23",$A$445,$B172="SIU_INF_JUL23",0,$B172="SIU_ED_JUL23",0,$B172="DER_JUN23",0,$B172="CDHU_AGO23",0,$B172="SIN_SV_SET23",0,$B172="SIN_INS_SET23",0,$B172="COTAÇÃO",0)</f>
        <v>0</v>
      </c>
      <c r="F172" s="60" cm="1">
        <f t="array" ref="F172">_xlfn.IFS($B172="SAB_OSE_SET23",0,$B172="SAB_EPSA_SET23",0,AND($B172="SAB_INS_SET23",$A172="MAT")=TRUE,$A$454,AND($B172="SAB_INS_SET23",$A172&lt;&gt;"MAT")=TRUE,$A$453,AND($B172="SIU_INF_JUL23",$A172="MAT")=TRUE,$A$454,AND($B172="SIU_INF_JUL23",$A172&lt;&gt;"MAT")=TRUE,$A$453,AND($B172="SIU_ED_JUL23",$A172="MAT")=TRUE,$A$454,AND($B172="SIU_ED_JUL23",$A172&lt;&gt;"MAT")=TRUE,$A$453,$B172="DER_JUN23",0,$B172="CDHU_AGO23",0,AND($B172="SIN_SV_SET23",$A172="MAT")=TRUE,$A$454,AND($B172="SIN_SV_SET23",$A172&lt;&gt;"MAT")=TRUE,$A$453,AND($B172="SIN_INS_SET23",$A172="MAT")=TRUE,$A$454,AND($B172="SIN_INS_SET23",$A172&lt;&gt;"MAT")=TRUE,$A$453,AND($B172="COTAÇÃO",$A172="MAT")=TRUE,$A$454,AND($B172="COTAÇÃO",$A172&lt;&gt;"MAT")=TRUE,$A$453)</f>
        <v>0.28000000000000003</v>
      </c>
      <c r="G172" s="60" cm="1">
        <f t="array" ref="G172">_xlfn.IFS($B172="SAB_OSE_SET23",0,$B172="SAB_EPSA_SET23",0,AND($B172="SAB_INS_SET23",$A172="MO")=TRUE,$A$455,AND($B172="SAB_INS_SET23",$A172&lt;&gt;"MO")=TRUE,0,AND($B172="SIU_INF_JUL23",$A172="MO")=TRUE,$A$455,AND($B172="SIU_INF_JUL23",$A172&lt;&gt;"MO")=TRUE,0,AND($B172="SIU_ED_JUL23",$A172="MO")=TRUE,$A$455,AND($B172="SIU_ED_JUL23",$A172&lt;&gt;"MO")=TRUE,0,$B172="DER_JUN23",0,$B172="CDHU_AGO23",0,AND($B172="SIN_SV_SET23",$A172="MO")=TRUE,$A$455,AND($B172="SIN_SV_SET23",$A172&lt;&gt;"MO")=TRUE,0,AND($B172="SIN_INS_SET23",$A172="MO")=TRUE,$A$455,AND($B172="SIN_INS_SET23",$A172&lt;&gt;"MO")=TRUE,0,AND($B172="COTAÇÃO",$A172="MO")=TRUE,$A$455,AND($B172="COTAÇÃO",$A172&lt;&gt;"MO")=TRUE,0)</f>
        <v>1.72</v>
      </c>
      <c r="H172" s="61" cm="1">
        <f t="array" ref="H172">ROUND(_xlfn.IFS(B172="SAB_OSE_SET23",VLOOKUP(C172,[12]SAB_OSE_SET23!A:N,7,FALSE),B172="SAB_EPSA_SET23",VLOOKUP(C172,[12]SAB_EPSA_SET23!A:F,4,FALSE),B172="SAB_INS_SET23",VLOOKUP(C172,[12]SAB_INS_SET23!A:F,4,FALSE),B172="SIU_INF_JUL23",VLOOKUP(C172,[12]SIU_INF_JUL23!A:F,4,FALSE),B172="SIU_ED_JUL23",VLOOKUP(C172,[12]SIU_ED_JUL23!A:F,4,FALSE),B172="SIU_INS_JUL23",VLOOKUP(C172,[12]SIU_INS_JUL23!A:F,4,FALSE),B172="DER_JUN23",VLOOKUP(C172,[12]DER_JUN23!A:F,4,FALSE),B172="CDHU_AGO23",VLOOKUP(C172,[12]CDHU_AGO23!A:F,4,FALSE),B172="DNIT_SV_JUL23",VLOOKUP(C172,[12]DNIT_SV_JUL23!A:F,4,FALSE),B172="DNIT_MAT_JUL23",VLOOKUP(C172,[12]DNIT_MAT_JUL23!A:F,4,FALSE),B172="SIN_SV_SET23",VLOOKUP(C172,[12]SIN_SV_SET23!G:L,5,FALSE),B172="SIN_INS_SET23",VLOOKUP(C172,[12]SIN_INS_SET23!A:F,5,FALSE),B172="COTAÇÃO",VLOOKUP(C172,[12]COTAÇÃO!$B:$G,6,FALSE))*(1+F172)*(1+G172),2)</f>
        <v>51.88</v>
      </c>
      <c r="I172" s="62">
        <v>0.1</v>
      </c>
      <c r="J172" s="39"/>
      <c r="K172" s="63"/>
      <c r="L172" s="64" t="str" cm="1">
        <f t="array" ref="L172">_xlfn.IFS(B172="SAB_OSE_SET23",VLOOKUP(C172,[12]SAB_OSE_SET23!A:N,5,FALSE),B172="SAB_EPSA_SET23",VLOOKUP(C172,[12]SAB_EPSA_SET23!A:F,2,FALSE),B172="SAB_INS_SET23",VLOOKUP(C172,[12]SAB_INS_SET23!A:F,2,FALSE),B172="SIU_INF_JUL23",VLOOKUP(C172,[12]SIU_INF_JUL23!A:F,2,FALSE),B172="SIU_ED_JUL23",VLOOKUP(C172,[12]SIU_ED_JUL23!A:F,2,FALSE),B172="SIU_INS_JUL23",VLOOKUP(C172,[12]SIU_INS_JUL23!A:F,2,FALSE),B172="DER_JUN23",VLOOKUP(C172,[12]DER_JUN23!A:F,2,FALSE),B172="CDHU_AGO23",VLOOKUP(C172,[12]CDHU_AGO23!A:F,2,FALSE),B172="DNIT_SV_JUL23",VLOOKUP(C172,[12]DNIT_SV_JUL23!A:F,2,FALSE),B172="DNIT_MAT_JUL23",VLOOKUP(C172,[12]DNIT_MAT_JUL23!A:F,2,FALSE),B172="SIN_SV_SET23",VLOOKUP(C172,[12]SIN_SV_SET23!G:L,2,FALSE),B172="SIN_INS_SET23",VLOOKUP(C172,[12]SIN_INS_SET23!A:F,2,FALSE),B172="COTAÇÃO",VLOOKUP(C172,[12]COTAÇÃO!$B:$G,3,FALSE))</f>
        <v>ELETRICISTA</v>
      </c>
      <c r="M172" s="65" t="str" cm="1">
        <f t="array" ref="M172">_xlfn.IFS(B172="SAB_OSE_SET23",VLOOKUP(C172,[12]SAB_OSE_SET23!A:N,6,FALSE),B172="SAB_EPSA_SET23",VLOOKUP(C172,[12]SAB_EPSA_SET23!A:F,3,FALSE),B172="SAB_INS_SET23",VLOOKUP(C172,[12]SAB_INS_SET23!A:F,3,FALSE),B172="SIU_INF_JUL23",VLOOKUP(C172,[12]SIU_INF_JUL23!A:F,3,FALSE),B172="SIU_ED_JUL23",VLOOKUP(C172,[12]SIU_ED_JUL23!A:F,3,FALSE),B172="SIU_INS_JUL23",VLOOKUP(C172,[12]SIU_INS_JUL23!A:F,3,FALSE),B172="DER_JUN23",VLOOKUP(C172,[12]DER_JUN23!A:F,3,FALSE),B172="CDHU_AGO23",VLOOKUP(C172,[12]CDHU_AGO23!A:F,3,FALSE),B172="DNIT_SV_JUL23",VLOOKUP(C172,[12]DNIT_SV_JUL23!A:F,3,FALSE),B172="DNIT_MAT_JUL23",VLOOKUP(C172,[12]DNIT_MAT_JUL23!A:F,3,FALSE),B172="SIN_SV_SET23",VLOOKUP(C172,[12]SIN_SV_SET23!G:L,3,FALSE),B172="SIN_INS_SET23",VLOOKUP(C172,[12]SIN_INS_SET23!A:F,3,FALSE),B172="COTAÇÃO",VLOOKUP(C172,[12]COTAÇÃO!$B:$G,4,FALSE))</f>
        <v>H</v>
      </c>
      <c r="N172" s="66">
        <f t="shared" si="4178"/>
        <v>8</v>
      </c>
      <c r="O172" s="66">
        <f t="shared" si="4179"/>
        <v>5.19</v>
      </c>
      <c r="P172" s="67">
        <f t="shared" si="3621"/>
        <v>0</v>
      </c>
      <c r="Q172" s="68"/>
      <c r="R172" s="61">
        <f>R169*$I172</f>
        <v>8</v>
      </c>
      <c r="S172" s="67"/>
      <c r="T172" s="61">
        <f t="shared" ref="T172" si="4249">T169*$I172</f>
        <v>0</v>
      </c>
      <c r="U172" s="67">
        <f t="shared" si="4181"/>
        <v>0</v>
      </c>
      <c r="V172" s="61">
        <f t="shared" ref="V172" si="4250">V169*$I172</f>
        <v>0</v>
      </c>
      <c r="W172" s="67">
        <f t="shared" si="4183"/>
        <v>0</v>
      </c>
      <c r="X172" s="61">
        <f t="shared" ref="X172" si="4251">X169*$I172</f>
        <v>0</v>
      </c>
      <c r="Y172" s="67">
        <f t="shared" si="4185"/>
        <v>0</v>
      </c>
      <c r="Z172" s="61">
        <f t="shared" ref="Z172" si="4252">Z169*$I172</f>
        <v>0</v>
      </c>
      <c r="AA172" s="67">
        <f t="shared" si="4187"/>
        <v>0</v>
      </c>
      <c r="AB172" s="61">
        <f t="shared" ref="AB172" si="4253">AB169*$I172</f>
        <v>0</v>
      </c>
      <c r="AC172" s="67">
        <f t="shared" si="4189"/>
        <v>0</v>
      </c>
      <c r="AD172" s="61">
        <f t="shared" ref="AD172" si="4254">AD169*$I172</f>
        <v>0</v>
      </c>
      <c r="AE172" s="67">
        <f t="shared" si="4191"/>
        <v>0</v>
      </c>
      <c r="AF172" s="61">
        <f t="shared" ref="AF172" si="4255">AF169*$I172</f>
        <v>0</v>
      </c>
      <c r="AG172" s="67">
        <f t="shared" si="4193"/>
        <v>0</v>
      </c>
      <c r="AH172" s="61">
        <f t="shared" ref="AH172" si="4256">AH169*$I172</f>
        <v>0</v>
      </c>
      <c r="AI172" s="67">
        <f t="shared" si="4195"/>
        <v>0</v>
      </c>
      <c r="AJ172" s="61">
        <f t="shared" ref="AJ172" si="4257">AJ169*$I172</f>
        <v>0</v>
      </c>
      <c r="AK172" s="67">
        <f t="shared" si="4197"/>
        <v>0</v>
      </c>
      <c r="AL172" s="61">
        <f t="shared" ref="AL172" si="4258">AL169*$I172</f>
        <v>0</v>
      </c>
      <c r="AM172" s="67">
        <f t="shared" si="4199"/>
        <v>0</v>
      </c>
      <c r="AN172" s="61">
        <f t="shared" ref="AN172" si="4259">AN169*$I172</f>
        <v>0</v>
      </c>
      <c r="AO172" s="67">
        <f t="shared" si="4201"/>
        <v>0</v>
      </c>
      <c r="AP172" s="61">
        <f t="shared" ref="AP172" si="4260">AP169*$I172</f>
        <v>0</v>
      </c>
      <c r="AQ172" s="67">
        <f t="shared" si="4203"/>
        <v>0</v>
      </c>
      <c r="AR172" s="61">
        <f t="shared" ref="AR172" si="4261">AR169*$I172</f>
        <v>0</v>
      </c>
      <c r="AS172" s="67">
        <f t="shared" si="4205"/>
        <v>0</v>
      </c>
      <c r="AT172" s="61">
        <f t="shared" ref="AT172" si="4262">AT169*$I172</f>
        <v>0</v>
      </c>
      <c r="AU172" s="67">
        <f t="shared" si="4207"/>
        <v>0</v>
      </c>
      <c r="AV172" s="61">
        <f t="shared" ref="AV172" si="4263">AV169*$I172</f>
        <v>0</v>
      </c>
      <c r="AW172" s="67">
        <f t="shared" si="4209"/>
        <v>0</v>
      </c>
      <c r="AX172" s="61">
        <f t="shared" ref="AX172" si="4264">AX169*$I172</f>
        <v>0</v>
      </c>
      <c r="AY172" s="67">
        <f t="shared" si="4211"/>
        <v>0</v>
      </c>
      <c r="AZ172" s="61">
        <f t="shared" ref="AZ172" si="4265">AZ169*$I172</f>
        <v>0</v>
      </c>
      <c r="BA172" s="67">
        <f t="shared" si="4213"/>
        <v>0</v>
      </c>
      <c r="BB172" s="61">
        <f t="shared" ref="BB172" si="4266">BB169*$I172</f>
        <v>0</v>
      </c>
      <c r="BC172" s="67">
        <f t="shared" si="4215"/>
        <v>0</v>
      </c>
      <c r="BD172" s="61">
        <f t="shared" ref="BD172" si="4267">BD169*$I172</f>
        <v>0</v>
      </c>
      <c r="BE172" s="67">
        <f t="shared" si="4217"/>
        <v>0</v>
      </c>
      <c r="BF172" s="61">
        <f t="shared" ref="BF172" si="4268">BF169*$I172</f>
        <v>0</v>
      </c>
      <c r="BG172" s="67">
        <f t="shared" si="4219"/>
        <v>0</v>
      </c>
      <c r="BH172" s="61">
        <f t="shared" ref="BH172" si="4269">BH169*$I172</f>
        <v>0</v>
      </c>
      <c r="BI172" s="67">
        <f t="shared" si="4221"/>
        <v>0</v>
      </c>
      <c r="BJ172" s="61">
        <f t="shared" ref="BJ172" si="4270">BJ169*$I172</f>
        <v>0</v>
      </c>
      <c r="BK172" s="67">
        <f t="shared" si="4223"/>
        <v>0</v>
      </c>
      <c r="BL172" s="61">
        <f t="shared" ref="BL172" si="4271">BL169*$I172</f>
        <v>0</v>
      </c>
      <c r="BM172" s="67">
        <f t="shared" si="4225"/>
        <v>0</v>
      </c>
    </row>
    <row r="173" spans="1:65" s="47" customFormat="1" ht="30" x14ac:dyDescent="0.25">
      <c r="A173" s="48"/>
      <c r="B173" s="48"/>
      <c r="C173" s="48"/>
      <c r="D173" s="48"/>
      <c r="E173" s="48"/>
      <c r="F173" s="48"/>
      <c r="G173" s="48"/>
      <c r="H173" s="49"/>
      <c r="I173" s="50"/>
      <c r="J173" s="39"/>
      <c r="K173" s="51" t="str">
        <f>CONCATENATE($K$150,".7")</f>
        <v>6.7</v>
      </c>
      <c r="L173" s="52" t="s">
        <v>100</v>
      </c>
      <c r="M173" s="53" t="s">
        <v>46</v>
      </c>
      <c r="N173" s="54">
        <f>R173+T173+V173+X173+Z173+AB173+AD173+AF173+AH173+AJ173++AL173+AN173+AP173+AR173+AT173+AV173+AX173+AZ173+BB173+BD173+BF173+BH173+BJ173+BL173</f>
        <v>250</v>
      </c>
      <c r="O173" s="54">
        <f>SUM(O174:O176)</f>
        <v>5.2600000000000007</v>
      </c>
      <c r="P173" s="55">
        <f t="shared" si="3621"/>
        <v>1315</v>
      </c>
      <c r="Q173" s="39"/>
      <c r="R173" s="56">
        <v>250</v>
      </c>
      <c r="S173" s="57">
        <f>ROUND(R173*$O173,2)</f>
        <v>1315</v>
      </c>
      <c r="T173" s="56"/>
      <c r="U173" s="57">
        <f>ROUND(T173*$O173,2)</f>
        <v>0</v>
      </c>
      <c r="V173" s="56"/>
      <c r="W173" s="57">
        <f t="shared" ref="W173" si="4272">ROUND(V173*$O173,2)</f>
        <v>0</v>
      </c>
      <c r="X173" s="56"/>
      <c r="Y173" s="57">
        <f t="shared" ref="Y173" si="4273">ROUND(X173*$O173,2)</f>
        <v>0</v>
      </c>
      <c r="Z173" s="56"/>
      <c r="AA173" s="57">
        <f t="shared" ref="AA173" si="4274">ROUND(Z173*$O173,2)</f>
        <v>0</v>
      </c>
      <c r="AB173" s="56"/>
      <c r="AC173" s="57">
        <f t="shared" ref="AC173" si="4275">ROUND(AB173*$O173,2)</f>
        <v>0</v>
      </c>
      <c r="AD173" s="56"/>
      <c r="AE173" s="57">
        <f t="shared" ref="AE173" si="4276">ROUND(AD173*$O173,2)</f>
        <v>0</v>
      </c>
      <c r="AF173" s="56"/>
      <c r="AG173" s="57">
        <f t="shared" ref="AG173" si="4277">ROUND(AF173*$O173,2)</f>
        <v>0</v>
      </c>
      <c r="AH173" s="56"/>
      <c r="AI173" s="57">
        <f t="shared" ref="AI173" si="4278">ROUND(AH173*$O173,2)</f>
        <v>0</v>
      </c>
      <c r="AJ173" s="56"/>
      <c r="AK173" s="57">
        <f t="shared" ref="AK173" si="4279">ROUND(AJ173*$O173,2)</f>
        <v>0</v>
      </c>
      <c r="AL173" s="56"/>
      <c r="AM173" s="57">
        <f t="shared" ref="AM173" si="4280">ROUND(AL173*$O173,2)</f>
        <v>0</v>
      </c>
      <c r="AN173" s="56"/>
      <c r="AO173" s="57">
        <f t="shared" ref="AO173" si="4281">ROUND(AN173*$O173,2)</f>
        <v>0</v>
      </c>
      <c r="AP173" s="56"/>
      <c r="AQ173" s="57">
        <f t="shared" ref="AQ173" si="4282">ROUND(AP173*$O173,2)</f>
        <v>0</v>
      </c>
      <c r="AR173" s="56"/>
      <c r="AS173" s="57">
        <f t="shared" ref="AS173" si="4283">ROUND(AR173*$O173,2)</f>
        <v>0</v>
      </c>
      <c r="AT173" s="56"/>
      <c r="AU173" s="57">
        <f t="shared" ref="AU173" si="4284">ROUND(AT173*$O173,2)</f>
        <v>0</v>
      </c>
      <c r="AV173" s="56"/>
      <c r="AW173" s="57">
        <f t="shared" ref="AW173" si="4285">ROUND(AV173*$O173,2)</f>
        <v>0</v>
      </c>
      <c r="AX173" s="56"/>
      <c r="AY173" s="57">
        <f t="shared" ref="AY173" si="4286">ROUND(AX173*$O173,2)</f>
        <v>0</v>
      </c>
      <c r="AZ173" s="56"/>
      <c r="BA173" s="57">
        <f t="shared" ref="BA173" si="4287">ROUND(AZ173*$O173,2)</f>
        <v>0</v>
      </c>
      <c r="BB173" s="56"/>
      <c r="BC173" s="57">
        <f t="shared" ref="BC173" si="4288">ROUND(BB173*$O173,2)</f>
        <v>0</v>
      </c>
      <c r="BD173" s="56"/>
      <c r="BE173" s="57">
        <f t="shared" ref="BE173" si="4289">ROUND(BD173*$O173,2)</f>
        <v>0</v>
      </c>
      <c r="BF173" s="56"/>
      <c r="BG173" s="57">
        <f t="shared" ref="BG173" si="4290">ROUND(BF173*$O173,2)</f>
        <v>0</v>
      </c>
      <c r="BH173" s="56"/>
      <c r="BI173" s="57">
        <f t="shared" ref="BI173" si="4291">ROUND(BH173*$O173,2)</f>
        <v>0</v>
      </c>
      <c r="BJ173" s="56"/>
      <c r="BK173" s="57">
        <f t="shared" ref="BK173" si="4292">ROUND(BJ173*$O173,2)</f>
        <v>0</v>
      </c>
      <c r="BL173" s="56"/>
      <c r="BM173" s="57">
        <f t="shared" ref="BM173" si="4293">ROUND(BL173*$O173,2)</f>
        <v>0</v>
      </c>
    </row>
    <row r="174" spans="1:65" s="47" customFormat="1" ht="30" x14ac:dyDescent="0.25">
      <c r="A174" s="58" t="s">
        <v>37</v>
      </c>
      <c r="B174" s="59" t="s">
        <v>31</v>
      </c>
      <c r="C174" s="59" t="str">
        <f>K173</f>
        <v>6.7</v>
      </c>
      <c r="D174" s="60" cm="1">
        <f t="array" ref="D174">_xlfn.IFS($B174="SAB_OSE_SET23",$A$440,$B174="SAB_EPSA_SET23",$A$442,$B174="SAB_INS_SET23",$A$444,$B174="SIU_INF_JUL23",$A$446,$B174="SIU_ED_JUL23",$A$447,$B174="DER_JUN23",$A$448,$B174="CDHU_AGO23",$A$449,$B174="SIN_SV_SET23",$A$450,$B174="SIN_INS_SET23",$A$451,$B174="COTAÇÃO",0)</f>
        <v>0</v>
      </c>
      <c r="E174" s="60" cm="1">
        <f t="array" ref="E174">_xlfn.IFS($B174="SAB_OSE_SET23",$A$441,$B174="SAB_EPSA_SET23",$A$443,$B174="SAB_INS_SET23",$A$445,$B174="SIU_INF_JUL23",0,$B174="SIU_ED_JUL23",0,$B174="DER_JUN23",0,$B174="CDHU_AGO23",0,$B174="SIN_SV_SET23",0,$B174="SIN_INS_SET23",0,$B174="COTAÇÃO",0)</f>
        <v>0</v>
      </c>
      <c r="F174" s="60" cm="1">
        <f t="array" ref="F174">_xlfn.IFS($B174="SAB_OSE_SET23",0,$B174="SAB_EPSA_SET23",0,AND($B174="SAB_INS_SET23",$A174="MAT")=TRUE,$A$454,AND($B174="SAB_INS_SET23",$A174&lt;&gt;"MAT")=TRUE,$A$453,AND($B174="SIU_INF_JUL23",$A174="MAT")=TRUE,$A$454,AND($B174="SIU_INF_JUL23",$A174&lt;&gt;"MAT")=TRUE,$A$453,AND($B174="SIU_ED_JUL23",$A174="MAT")=TRUE,$A$454,AND($B174="SIU_ED_JUL23",$A174&lt;&gt;"MAT")=TRUE,$A$453,$B174="DER_JUN23",0,$B174="CDHU_AGO23",0,AND($B174="SIN_SV_SET23",$A174="MAT")=TRUE,$A$454,AND($B174="SIN_SV_SET23",$A174&lt;&gt;"MAT")=TRUE,$A$453,AND($B174="SIN_INS_SET23",$A174="MAT")=TRUE,$A$454,AND($B174="SIN_INS_SET23",$A174&lt;&gt;"MAT")=TRUE,$A$453,AND($B174="COTAÇÃO",$A174="MAT")=TRUE,$A$454,AND($B174="COTAÇÃO",$A174&lt;&gt;"MAT")=TRUE,$A$453)</f>
        <v>0.2</v>
      </c>
      <c r="G174" s="60" cm="1">
        <f t="array" ref="G174">_xlfn.IFS($B174="SAB_OSE_SET23",0,$B174="SAB_EPSA_SET23",0,AND($B174="SAB_INS_SET23",$A174="MO")=TRUE,$A$455,AND($B174="SAB_INS_SET23",$A174&lt;&gt;"MO")=TRUE,0,AND($B174="SIU_INF_JUL23",$A174="MO")=TRUE,$A$455,AND($B174="SIU_INF_JUL23",$A174&lt;&gt;"MO")=TRUE,0,AND($B174="SIU_ED_JUL23",$A174="MO")=TRUE,$A$455,AND($B174="SIU_ED_JUL23",$A174&lt;&gt;"MO")=TRUE,0,$B174="DER_JUN23",0,$B174="CDHU_AGO23",0,AND($B174="SIN_SV_SET23",$A174="MO")=TRUE,$A$455,AND($B174="SIN_SV_SET23",$A174&lt;&gt;"MO")=TRUE,0,AND($B174="SIN_INS_SET23",$A174="MO")=TRUE,$A$455,AND($B174="SIN_INS_SET23",$A174&lt;&gt;"MO")=TRUE,0,AND($B174="COTAÇÃO",$A174="MO")=TRUE,$A$455,AND($B174="COTAÇÃO",$A174&lt;&gt;"MO")=TRUE,0)</f>
        <v>0</v>
      </c>
      <c r="H174" s="61" cm="1">
        <f t="array" ref="H174">ROUND(_xlfn.IFS(B174="SAB_OSE_SET23",VLOOKUP(C174,[12]SAB_OSE_SET23!A:N,7,FALSE),B174="SAB_EPSA_SET23",VLOOKUP(C174,[12]SAB_EPSA_SET23!A:F,4,FALSE),B174="SAB_INS_SET23",VLOOKUP(C174,[12]SAB_INS_SET23!A:F,4,FALSE),B174="SIU_INF_JUL23",VLOOKUP(C174,[12]SIU_INF_JUL23!A:F,4,FALSE),B174="SIU_ED_JUL23",VLOOKUP(C174,[12]SIU_ED_JUL23!A:F,4,FALSE),B174="SIU_INS_JUL23",VLOOKUP(C174,[12]SIU_INS_JUL23!A:F,4,FALSE),B174="DER_JUN23",VLOOKUP(C174,[12]DER_JUN23!A:F,4,FALSE),B174="CDHU_AGO23",VLOOKUP(C174,[12]CDHU_AGO23!A:F,4,FALSE),B174="DNIT_SV_JUL23",VLOOKUP(C174,[12]DNIT_SV_JUL23!A:F,4,FALSE),B174="DNIT_MAT_JUL23",VLOOKUP(C174,[12]DNIT_MAT_JUL23!A:F,4,FALSE),B174="SIN_SV_SET23",VLOOKUP(C174,[12]SIN_SV_SET23!G:L,5,FALSE),B174="SIN_INS_SET23",VLOOKUP(C174,[12]SIN_INS_SET23!A:F,5,FALSE),B174="COTAÇÃO",VLOOKUP(C174,[12]COTAÇÃO!$B:$G,6,FALSE))*(1+F174)*(1+G174),2)</f>
        <v>2.7</v>
      </c>
      <c r="I174" s="62">
        <v>1</v>
      </c>
      <c r="J174" s="39"/>
      <c r="K174" s="63"/>
      <c r="L174" s="64" t="str" cm="1">
        <f t="array" ref="L174">_xlfn.IFS(B174="SAB_OSE_SET23",VLOOKUP(C174,[12]SAB_OSE_SET23!A:N,5,FALSE),B174="SAB_EPSA_SET23",VLOOKUP(C174,[12]SAB_EPSA_SET23!A:F,2,FALSE),B174="SAB_INS_SET23",VLOOKUP(C174,[12]SAB_INS_SET23!A:F,2,FALSE),B174="SIU_INF_JUL23",VLOOKUP(C174,[12]SIU_INF_JUL23!A:F,2,FALSE),B174="SIU_ED_JUL23",VLOOKUP(C174,[12]SIU_ED_JUL23!A:F,2,FALSE),B174="SIU_INS_JUL23",VLOOKUP(C174,[12]SIU_INS_JUL23!A:F,2,FALSE),B174="DER_JUN23",VLOOKUP(C174,[12]DER_JUN23!A:F,2,FALSE),B174="CDHU_AGO23",VLOOKUP(C174,[12]CDHU_AGO23!A:F,2,FALSE),B174="DNIT_SV_JUL23",VLOOKUP(C174,[12]DNIT_SV_JUL23!A:F,2,FALSE),B174="DNIT_MAT_JUL23",VLOOKUP(C174,[12]DNIT_MAT_JUL23!A:F,2,FALSE),B174="SIN_SV_SET23",VLOOKUP(C174,[12]SIN_SV_SET23!G:L,2,FALSE),B174="SIN_INS_SET23",VLOOKUP(C174,[12]SIN_INS_SET23!A:F,2,FALSE),B174="COTAÇÃO",VLOOKUP(C174,[12]COTAÇÃO!$B:$G,3,FALSE))</f>
        <v>Porca losangular com pino rosqueado em aço bicromatizado,  WW3/8``.Ref. PPA.112. 3. BI, da Poleoduto ou similar aprovado</v>
      </c>
      <c r="M174" s="65" t="str" cm="1">
        <f t="array" ref="M174">_xlfn.IFS(B174="SAB_OSE_SET23",VLOOKUP(C174,[12]SAB_OSE_SET23!A:N,6,FALSE),B174="SAB_EPSA_SET23",VLOOKUP(C174,[12]SAB_EPSA_SET23!A:F,3,FALSE),B174="SAB_INS_SET23",VLOOKUP(C174,[12]SAB_INS_SET23!A:F,3,FALSE),B174="SIU_INF_JUL23",VLOOKUP(C174,[12]SIU_INF_JUL23!A:F,3,FALSE),B174="SIU_ED_JUL23",VLOOKUP(C174,[12]SIU_ED_JUL23!A:F,3,FALSE),B174="SIU_INS_JUL23",VLOOKUP(C174,[12]SIU_INS_JUL23!A:F,3,FALSE),B174="DER_JUN23",VLOOKUP(C174,[12]DER_JUN23!A:F,3,FALSE),B174="CDHU_AGO23",VLOOKUP(C174,[12]CDHU_AGO23!A:F,3,FALSE),B174="DNIT_SV_JUL23",VLOOKUP(C174,[12]DNIT_SV_JUL23!A:F,3,FALSE),B174="DNIT_MAT_JUL23",VLOOKUP(C174,[12]DNIT_MAT_JUL23!A:F,3,FALSE),B174="SIN_SV_SET23",VLOOKUP(C174,[12]SIN_SV_SET23!G:L,3,FALSE),B174="SIN_INS_SET23",VLOOKUP(C174,[12]SIN_INS_SET23!A:F,3,FALSE),B174="COTAÇÃO",VLOOKUP(C174,[12]COTAÇÃO!$B:$G,4,FALSE))</f>
        <v>pç</v>
      </c>
      <c r="N174" s="66">
        <f t="shared" ref="N174:N176" si="4294">R174+T174+V174+X174+Z174+AB174+AD174+AF174+AH174+AJ174++AL174+AN174+AP174+AR174+AT174+AV174+AX174+AZ174+BB174+BD174+BF174+BH174+BJ174+BL174</f>
        <v>250</v>
      </c>
      <c r="O174" s="66">
        <f t="shared" ref="O174:O176" si="4295">ROUND(H174*I174,2)</f>
        <v>2.7</v>
      </c>
      <c r="P174" s="67">
        <f t="shared" si="3621"/>
        <v>0</v>
      </c>
      <c r="Q174" s="68"/>
      <c r="R174" s="61">
        <f>R173*$I174</f>
        <v>250</v>
      </c>
      <c r="S174" s="67"/>
      <c r="T174" s="61">
        <f t="shared" ref="T174" si="4296">T173*$I174</f>
        <v>0</v>
      </c>
      <c r="U174" s="67">
        <f t="shared" ref="U174:U176" si="4297">ROUND(T174*$H174,2)</f>
        <v>0</v>
      </c>
      <c r="V174" s="61">
        <f t="shared" ref="V174" si="4298">V173*$I174</f>
        <v>0</v>
      </c>
      <c r="W174" s="67">
        <f t="shared" ref="W174:W176" si="4299">ROUND(V174*$H174,2)</f>
        <v>0</v>
      </c>
      <c r="X174" s="61">
        <f t="shared" ref="X174" si="4300">X173*$I174</f>
        <v>0</v>
      </c>
      <c r="Y174" s="67">
        <f t="shared" ref="Y174:Y176" si="4301">ROUND(X174*$H174,2)</f>
        <v>0</v>
      </c>
      <c r="Z174" s="61">
        <f t="shared" ref="Z174" si="4302">Z173*$I174</f>
        <v>0</v>
      </c>
      <c r="AA174" s="67">
        <f t="shared" ref="AA174:AA176" si="4303">ROUND(Z174*$H174,2)</f>
        <v>0</v>
      </c>
      <c r="AB174" s="61">
        <f t="shared" ref="AB174" si="4304">AB173*$I174</f>
        <v>0</v>
      </c>
      <c r="AC174" s="67">
        <f t="shared" ref="AC174:AC176" si="4305">ROUND(AB174*$H174,2)</f>
        <v>0</v>
      </c>
      <c r="AD174" s="61">
        <f t="shared" ref="AD174" si="4306">AD173*$I174</f>
        <v>0</v>
      </c>
      <c r="AE174" s="67">
        <f t="shared" ref="AE174:AE176" si="4307">ROUND(AD174*$H174,2)</f>
        <v>0</v>
      </c>
      <c r="AF174" s="61">
        <f t="shared" ref="AF174" si="4308">AF173*$I174</f>
        <v>0</v>
      </c>
      <c r="AG174" s="67">
        <f t="shared" ref="AG174:AG176" si="4309">ROUND(AF174*$H174,2)</f>
        <v>0</v>
      </c>
      <c r="AH174" s="61">
        <f t="shared" ref="AH174" si="4310">AH173*$I174</f>
        <v>0</v>
      </c>
      <c r="AI174" s="67">
        <f t="shared" ref="AI174:AI176" si="4311">ROUND(AH174*$H174,2)</f>
        <v>0</v>
      </c>
      <c r="AJ174" s="61">
        <f t="shared" ref="AJ174" si="4312">AJ173*$I174</f>
        <v>0</v>
      </c>
      <c r="AK174" s="67">
        <f t="shared" ref="AK174:AK176" si="4313">ROUND(AJ174*$H174,2)</f>
        <v>0</v>
      </c>
      <c r="AL174" s="61">
        <f t="shared" ref="AL174" si="4314">AL173*$I174</f>
        <v>0</v>
      </c>
      <c r="AM174" s="67">
        <f t="shared" ref="AM174:AM176" si="4315">ROUND(AL174*$H174,2)</f>
        <v>0</v>
      </c>
      <c r="AN174" s="61">
        <f t="shared" ref="AN174" si="4316">AN173*$I174</f>
        <v>0</v>
      </c>
      <c r="AO174" s="67">
        <f t="shared" ref="AO174:AO176" si="4317">ROUND(AN174*$H174,2)</f>
        <v>0</v>
      </c>
      <c r="AP174" s="61">
        <f t="shared" ref="AP174" si="4318">AP173*$I174</f>
        <v>0</v>
      </c>
      <c r="AQ174" s="67">
        <f t="shared" ref="AQ174:AQ176" si="4319">ROUND(AP174*$H174,2)</f>
        <v>0</v>
      </c>
      <c r="AR174" s="61">
        <f t="shared" ref="AR174" si="4320">AR173*$I174</f>
        <v>0</v>
      </c>
      <c r="AS174" s="67">
        <f t="shared" ref="AS174:AS176" si="4321">ROUND(AR174*$H174,2)</f>
        <v>0</v>
      </c>
      <c r="AT174" s="61">
        <f t="shared" ref="AT174" si="4322">AT173*$I174</f>
        <v>0</v>
      </c>
      <c r="AU174" s="67">
        <f t="shared" ref="AU174:AU176" si="4323">ROUND(AT174*$H174,2)</f>
        <v>0</v>
      </c>
      <c r="AV174" s="61">
        <f t="shared" ref="AV174" si="4324">AV173*$I174</f>
        <v>0</v>
      </c>
      <c r="AW174" s="67">
        <f t="shared" ref="AW174:AW176" si="4325">ROUND(AV174*$H174,2)</f>
        <v>0</v>
      </c>
      <c r="AX174" s="61">
        <f t="shared" ref="AX174" si="4326">AX173*$I174</f>
        <v>0</v>
      </c>
      <c r="AY174" s="67">
        <f t="shared" ref="AY174:AY176" si="4327">ROUND(AX174*$H174,2)</f>
        <v>0</v>
      </c>
      <c r="AZ174" s="61">
        <f t="shared" ref="AZ174" si="4328">AZ173*$I174</f>
        <v>0</v>
      </c>
      <c r="BA174" s="67">
        <f t="shared" ref="BA174:BA176" si="4329">ROUND(AZ174*$H174,2)</f>
        <v>0</v>
      </c>
      <c r="BB174" s="61">
        <f t="shared" ref="BB174" si="4330">BB173*$I174</f>
        <v>0</v>
      </c>
      <c r="BC174" s="67">
        <f t="shared" ref="BC174:BC176" si="4331">ROUND(BB174*$H174,2)</f>
        <v>0</v>
      </c>
      <c r="BD174" s="61">
        <f t="shared" ref="BD174" si="4332">BD173*$I174</f>
        <v>0</v>
      </c>
      <c r="BE174" s="67">
        <f t="shared" ref="BE174:BE176" si="4333">ROUND(BD174*$H174,2)</f>
        <v>0</v>
      </c>
      <c r="BF174" s="61">
        <f t="shared" ref="BF174" si="4334">BF173*$I174</f>
        <v>0</v>
      </c>
      <c r="BG174" s="67">
        <f t="shared" ref="BG174:BG176" si="4335">ROUND(BF174*$H174,2)</f>
        <v>0</v>
      </c>
      <c r="BH174" s="61">
        <f t="shared" ref="BH174" si="4336">BH173*$I174</f>
        <v>0</v>
      </c>
      <c r="BI174" s="67">
        <f t="shared" ref="BI174:BI176" si="4337">ROUND(BH174*$H174,2)</f>
        <v>0</v>
      </c>
      <c r="BJ174" s="61">
        <f t="shared" ref="BJ174" si="4338">BJ173*$I174</f>
        <v>0</v>
      </c>
      <c r="BK174" s="67">
        <f t="shared" ref="BK174:BK176" si="4339">ROUND(BJ174*$H174,2)</f>
        <v>0</v>
      </c>
      <c r="BL174" s="61">
        <f t="shared" ref="BL174" si="4340">BL173*$I174</f>
        <v>0</v>
      </c>
      <c r="BM174" s="67">
        <f t="shared" ref="BM174:BM176" si="4341">ROUND(BL174*$H174,2)</f>
        <v>0</v>
      </c>
    </row>
    <row r="175" spans="1:65" s="47" customFormat="1" x14ac:dyDescent="0.25">
      <c r="A175" s="58" t="s">
        <v>26</v>
      </c>
      <c r="B175" s="59" t="s">
        <v>28</v>
      </c>
      <c r="C175" s="59" t="s">
        <v>38</v>
      </c>
      <c r="D175" s="60" cm="1">
        <f t="array" ref="D175">_xlfn.IFS($B175="SAB_OSE_SET23",$A$440,$B175="SAB_EPSA_SET23",$A$442,$B175="SAB_INS_SET23",$A$444,$B175="SIU_INF_JUL23",$A$446,$B175="SIU_ED_JUL23",$A$447,$B175="DER_JUN23",$A$448,$B175="CDHU_AGO23",$A$449,$B175="SIN_SV_SET23",$A$450,$B175="SIN_INS_SET23",$A$451,$B175="COTAÇÃO",0)</f>
        <v>0</v>
      </c>
      <c r="E175" s="60" cm="1">
        <f t="array" ref="E175">_xlfn.IFS($B175="SAB_OSE_SET23",$A$441,$B175="SAB_EPSA_SET23",$A$443,$B175="SAB_INS_SET23",$A$445,$B175="SIU_INF_JUL23",0,$B175="SIU_ED_JUL23",0,$B175="DER_JUN23",0,$B175="CDHU_AGO23",0,$B175="SIN_SV_SET23",0,$B175="SIN_INS_SET23",0,$B175="COTAÇÃO",0)</f>
        <v>0</v>
      </c>
      <c r="F175" s="60" cm="1">
        <f t="array" ref="F175">_xlfn.IFS($B175="SAB_OSE_SET23",0,$B175="SAB_EPSA_SET23",0,AND($B175="SAB_INS_SET23",$A175="MAT")=TRUE,$A$454,AND($B175="SAB_INS_SET23",$A175&lt;&gt;"MAT")=TRUE,$A$453,AND($B175="SIU_INF_JUL23",$A175="MAT")=TRUE,$A$454,AND($B175="SIU_INF_JUL23",$A175&lt;&gt;"MAT")=TRUE,$A$453,AND($B175="SIU_ED_JUL23",$A175="MAT")=TRUE,$A$454,AND($B175="SIU_ED_JUL23",$A175&lt;&gt;"MAT")=TRUE,$A$453,$B175="DER_JUN23",0,$B175="CDHU_AGO23",0,AND($B175="SIN_SV_SET23",$A175="MAT")=TRUE,$A$454,AND($B175="SIN_SV_SET23",$A175&lt;&gt;"MAT")=TRUE,$A$453,AND($B175="SIN_INS_SET23",$A175="MAT")=TRUE,$A$454,AND($B175="SIN_INS_SET23",$A175&lt;&gt;"MAT")=TRUE,$A$453,AND($B175="COTAÇÃO",$A175="MAT")=TRUE,$A$454,AND($B175="COTAÇÃO",$A175&lt;&gt;"MAT")=TRUE,$A$453)</f>
        <v>0.28000000000000003</v>
      </c>
      <c r="G175" s="60" cm="1">
        <f t="array" ref="G175">_xlfn.IFS($B175="SAB_OSE_SET23",0,$B175="SAB_EPSA_SET23",0,AND($B175="SAB_INS_SET23",$A175="MO")=TRUE,$A$455,AND($B175="SAB_INS_SET23",$A175&lt;&gt;"MO")=TRUE,0,AND($B175="SIU_INF_JUL23",$A175="MO")=TRUE,$A$455,AND($B175="SIU_INF_JUL23",$A175&lt;&gt;"MO")=TRUE,0,AND($B175="SIU_ED_JUL23",$A175="MO")=TRUE,$A$455,AND($B175="SIU_ED_JUL23",$A175&lt;&gt;"MO")=TRUE,0,$B175="DER_JUN23",0,$B175="CDHU_AGO23",0,AND($B175="SIN_SV_SET23",$A175="MO")=TRUE,$A$455,AND($B175="SIN_SV_SET23",$A175&lt;&gt;"MO")=TRUE,0,AND($B175="SIN_INS_SET23",$A175="MO")=TRUE,$A$455,AND($B175="SIN_INS_SET23",$A175&lt;&gt;"MO")=TRUE,0,AND($B175="COTAÇÃO",$A175="MO")=TRUE,$A$455,AND($B175="COTAÇÃO",$A175&lt;&gt;"MO")=TRUE,0)</f>
        <v>1.72</v>
      </c>
      <c r="H175" s="61" cm="1">
        <f t="array" ref="H175">ROUND(_xlfn.IFS(B175="SAB_OSE_SET23",VLOOKUP(C175,[12]SAB_OSE_SET23!A:N,7,FALSE),B175="SAB_EPSA_SET23",VLOOKUP(C175,[12]SAB_EPSA_SET23!A:F,4,FALSE),B175="SAB_INS_SET23",VLOOKUP(C175,[12]SAB_INS_SET23!A:F,4,FALSE),B175="SIU_INF_JUL23",VLOOKUP(C175,[12]SIU_INF_JUL23!A:F,4,FALSE),B175="SIU_ED_JUL23",VLOOKUP(C175,[12]SIU_ED_JUL23!A:F,4,FALSE),B175="SIU_INS_JUL23",VLOOKUP(C175,[12]SIU_INS_JUL23!A:F,4,FALSE),B175="DER_JUN23",VLOOKUP(C175,[12]DER_JUN23!A:F,4,FALSE),B175="CDHU_AGO23",VLOOKUP(C175,[12]CDHU_AGO23!A:F,4,FALSE),B175="DNIT_SV_JUL23",VLOOKUP(C175,[12]DNIT_SV_JUL23!A:F,4,FALSE),B175="DNIT_MAT_JUL23",VLOOKUP(C175,[12]DNIT_MAT_JUL23!A:F,4,FALSE),B175="SIN_SV_SET23",VLOOKUP(C175,[12]SIN_SV_SET23!G:L,5,FALSE),B175="SIN_INS_SET23",VLOOKUP(C175,[12]SIN_INS_SET23!A:F,5,FALSE),B175="COTAÇÃO",VLOOKUP(C175,[12]COTAÇÃO!$B:$G,6,FALSE))*(1+F175)*(1+G175),2)</f>
        <v>76.209999999999994</v>
      </c>
      <c r="I175" s="62">
        <v>0.02</v>
      </c>
      <c r="J175" s="39"/>
      <c r="K175" s="63"/>
      <c r="L175" s="64" t="str" cm="1">
        <f t="array" ref="L175">_xlfn.IFS(B175="SAB_OSE_SET23",VLOOKUP(C175,[12]SAB_OSE_SET23!A:N,5,FALSE),B175="SAB_EPSA_SET23",VLOOKUP(C175,[12]SAB_EPSA_SET23!A:F,2,FALSE),B175="SAB_INS_SET23",VLOOKUP(C175,[12]SAB_INS_SET23!A:F,2,FALSE),B175="SIU_INF_JUL23",VLOOKUP(C175,[12]SIU_INF_JUL23!A:F,2,FALSE),B175="SIU_ED_JUL23",VLOOKUP(C175,[12]SIU_ED_JUL23!A:F,2,FALSE),B175="SIU_INS_JUL23",VLOOKUP(C175,[12]SIU_INS_JUL23!A:F,2,FALSE),B175="DER_JUN23",VLOOKUP(C175,[12]DER_JUN23!A:F,2,FALSE),B175="CDHU_AGO23",VLOOKUP(C175,[12]CDHU_AGO23!A:F,2,FALSE),B175="DNIT_SV_JUL23",VLOOKUP(C175,[12]DNIT_SV_JUL23!A:F,2,FALSE),B175="DNIT_MAT_JUL23",VLOOKUP(C175,[12]DNIT_MAT_JUL23!A:F,2,FALSE),B175="SIN_SV_SET23",VLOOKUP(C175,[12]SIN_SV_SET23!G:L,2,FALSE),B175="SIN_INS_SET23",VLOOKUP(C175,[12]SIN_INS_SET23!A:F,2,FALSE),B175="COTAÇÃO",VLOOKUP(C175,[12]COTAÇÃO!$B:$G,3,FALSE))</f>
        <v>TÉCNICO ELETRICISTA</v>
      </c>
      <c r="M175" s="65" t="str" cm="1">
        <f t="array" ref="M175">_xlfn.IFS(B175="SAB_OSE_SET23",VLOOKUP(C175,[12]SAB_OSE_SET23!A:N,6,FALSE),B175="SAB_EPSA_SET23",VLOOKUP(C175,[12]SAB_EPSA_SET23!A:F,3,FALSE),B175="SAB_INS_SET23",VLOOKUP(C175,[12]SAB_INS_SET23!A:F,3,FALSE),B175="SIU_INF_JUL23",VLOOKUP(C175,[12]SIU_INF_JUL23!A:F,3,FALSE),B175="SIU_ED_JUL23",VLOOKUP(C175,[12]SIU_ED_JUL23!A:F,3,FALSE),B175="SIU_INS_JUL23",VLOOKUP(C175,[12]SIU_INS_JUL23!A:F,3,FALSE),B175="DER_JUN23",VLOOKUP(C175,[12]DER_JUN23!A:F,3,FALSE),B175="CDHU_AGO23",VLOOKUP(C175,[12]CDHU_AGO23!A:F,3,FALSE),B175="DNIT_SV_JUL23",VLOOKUP(C175,[12]DNIT_SV_JUL23!A:F,3,FALSE),B175="DNIT_MAT_JUL23",VLOOKUP(C175,[12]DNIT_MAT_JUL23!A:F,3,FALSE),B175="SIN_SV_SET23",VLOOKUP(C175,[12]SIN_SV_SET23!G:L,3,FALSE),B175="SIN_INS_SET23",VLOOKUP(C175,[12]SIN_INS_SET23!A:F,3,FALSE),B175="COTAÇÃO",VLOOKUP(C175,[12]COTAÇÃO!$B:$G,4,FALSE))</f>
        <v>H</v>
      </c>
      <c r="N175" s="66">
        <f t="shared" si="4294"/>
        <v>5</v>
      </c>
      <c r="O175" s="66">
        <f t="shared" si="4295"/>
        <v>1.52</v>
      </c>
      <c r="P175" s="67">
        <f t="shared" si="3621"/>
        <v>0</v>
      </c>
      <c r="Q175" s="68"/>
      <c r="R175" s="61">
        <f>R173*$I175</f>
        <v>5</v>
      </c>
      <c r="S175" s="67"/>
      <c r="T175" s="61">
        <f t="shared" ref="T175" si="4342">T173*$I175</f>
        <v>0</v>
      </c>
      <c r="U175" s="67">
        <f t="shared" si="4297"/>
        <v>0</v>
      </c>
      <c r="V175" s="61">
        <f t="shared" ref="V175" si="4343">V173*$I175</f>
        <v>0</v>
      </c>
      <c r="W175" s="67">
        <f t="shared" si="4299"/>
        <v>0</v>
      </c>
      <c r="X175" s="61">
        <f t="shared" ref="X175" si="4344">X173*$I175</f>
        <v>0</v>
      </c>
      <c r="Y175" s="67">
        <f t="shared" si="4301"/>
        <v>0</v>
      </c>
      <c r="Z175" s="61">
        <f t="shared" ref="Z175" si="4345">Z173*$I175</f>
        <v>0</v>
      </c>
      <c r="AA175" s="67">
        <f t="shared" si="4303"/>
        <v>0</v>
      </c>
      <c r="AB175" s="61">
        <f t="shared" ref="AB175" si="4346">AB173*$I175</f>
        <v>0</v>
      </c>
      <c r="AC175" s="67">
        <f t="shared" si="4305"/>
        <v>0</v>
      </c>
      <c r="AD175" s="61">
        <f t="shared" ref="AD175" si="4347">AD173*$I175</f>
        <v>0</v>
      </c>
      <c r="AE175" s="67">
        <f t="shared" si="4307"/>
        <v>0</v>
      </c>
      <c r="AF175" s="61">
        <f t="shared" ref="AF175" si="4348">AF173*$I175</f>
        <v>0</v>
      </c>
      <c r="AG175" s="67">
        <f t="shared" si="4309"/>
        <v>0</v>
      </c>
      <c r="AH175" s="61">
        <f t="shared" ref="AH175" si="4349">AH173*$I175</f>
        <v>0</v>
      </c>
      <c r="AI175" s="67">
        <f t="shared" si="4311"/>
        <v>0</v>
      </c>
      <c r="AJ175" s="61">
        <f t="shared" ref="AJ175" si="4350">AJ173*$I175</f>
        <v>0</v>
      </c>
      <c r="AK175" s="67">
        <f t="shared" si="4313"/>
        <v>0</v>
      </c>
      <c r="AL175" s="61">
        <f t="shared" ref="AL175" si="4351">AL173*$I175</f>
        <v>0</v>
      </c>
      <c r="AM175" s="67">
        <f t="shared" si="4315"/>
        <v>0</v>
      </c>
      <c r="AN175" s="61">
        <f t="shared" ref="AN175" si="4352">AN173*$I175</f>
        <v>0</v>
      </c>
      <c r="AO175" s="67">
        <f t="shared" si="4317"/>
        <v>0</v>
      </c>
      <c r="AP175" s="61">
        <f t="shared" ref="AP175" si="4353">AP173*$I175</f>
        <v>0</v>
      </c>
      <c r="AQ175" s="67">
        <f t="shared" si="4319"/>
        <v>0</v>
      </c>
      <c r="AR175" s="61">
        <f t="shared" ref="AR175" si="4354">AR173*$I175</f>
        <v>0</v>
      </c>
      <c r="AS175" s="67">
        <f t="shared" si="4321"/>
        <v>0</v>
      </c>
      <c r="AT175" s="61">
        <f t="shared" ref="AT175" si="4355">AT173*$I175</f>
        <v>0</v>
      </c>
      <c r="AU175" s="67">
        <f t="shared" si="4323"/>
        <v>0</v>
      </c>
      <c r="AV175" s="61">
        <f t="shared" ref="AV175" si="4356">AV173*$I175</f>
        <v>0</v>
      </c>
      <c r="AW175" s="67">
        <f t="shared" si="4325"/>
        <v>0</v>
      </c>
      <c r="AX175" s="61">
        <f t="shared" ref="AX175" si="4357">AX173*$I175</f>
        <v>0</v>
      </c>
      <c r="AY175" s="67">
        <f t="shared" si="4327"/>
        <v>0</v>
      </c>
      <c r="AZ175" s="61">
        <f t="shared" ref="AZ175" si="4358">AZ173*$I175</f>
        <v>0</v>
      </c>
      <c r="BA175" s="67">
        <f t="shared" si="4329"/>
        <v>0</v>
      </c>
      <c r="BB175" s="61">
        <f t="shared" ref="BB175" si="4359">BB173*$I175</f>
        <v>0</v>
      </c>
      <c r="BC175" s="67">
        <f t="shared" si="4331"/>
        <v>0</v>
      </c>
      <c r="BD175" s="61">
        <f t="shared" ref="BD175" si="4360">BD173*$I175</f>
        <v>0</v>
      </c>
      <c r="BE175" s="67">
        <f t="shared" si="4333"/>
        <v>0</v>
      </c>
      <c r="BF175" s="61">
        <f t="shared" ref="BF175" si="4361">BF173*$I175</f>
        <v>0</v>
      </c>
      <c r="BG175" s="67">
        <f t="shared" si="4335"/>
        <v>0</v>
      </c>
      <c r="BH175" s="61">
        <f t="shared" ref="BH175" si="4362">BH173*$I175</f>
        <v>0</v>
      </c>
      <c r="BI175" s="67">
        <f t="shared" si="4337"/>
        <v>0</v>
      </c>
      <c r="BJ175" s="61">
        <f t="shared" ref="BJ175" si="4363">BJ173*$I175</f>
        <v>0</v>
      </c>
      <c r="BK175" s="67">
        <f t="shared" si="4339"/>
        <v>0</v>
      </c>
      <c r="BL175" s="61">
        <f t="shared" ref="BL175" si="4364">BL173*$I175</f>
        <v>0</v>
      </c>
      <c r="BM175" s="67">
        <f t="shared" si="4341"/>
        <v>0</v>
      </c>
    </row>
    <row r="176" spans="1:65" s="47" customFormat="1" x14ac:dyDescent="0.25">
      <c r="A176" s="58" t="s">
        <v>26</v>
      </c>
      <c r="B176" s="59" t="s">
        <v>28</v>
      </c>
      <c r="C176" s="59" t="s">
        <v>39</v>
      </c>
      <c r="D176" s="60" cm="1">
        <f t="array" ref="D176">_xlfn.IFS($B176="SAB_OSE_SET23",$A$440,$B176="SAB_EPSA_SET23",$A$442,$B176="SAB_INS_SET23",$A$444,$B176="SIU_INF_JUL23",$A$446,$B176="SIU_ED_JUL23",$A$447,$B176="DER_JUN23",$A$448,$B176="CDHU_AGO23",$A$449,$B176="SIN_SV_SET23",$A$450,$B176="SIN_INS_SET23",$A$451,$B176="COTAÇÃO",0)</f>
        <v>0</v>
      </c>
      <c r="E176" s="60" cm="1">
        <f t="array" ref="E176">_xlfn.IFS($B176="SAB_OSE_SET23",$A$441,$B176="SAB_EPSA_SET23",$A$443,$B176="SAB_INS_SET23",$A$445,$B176="SIU_INF_JUL23",0,$B176="SIU_ED_JUL23",0,$B176="DER_JUN23",0,$B176="CDHU_AGO23",0,$B176="SIN_SV_SET23",0,$B176="SIN_INS_SET23",0,$B176="COTAÇÃO",0)</f>
        <v>0</v>
      </c>
      <c r="F176" s="60" cm="1">
        <f t="array" ref="F176">_xlfn.IFS($B176="SAB_OSE_SET23",0,$B176="SAB_EPSA_SET23",0,AND($B176="SAB_INS_SET23",$A176="MAT")=TRUE,$A$454,AND($B176="SAB_INS_SET23",$A176&lt;&gt;"MAT")=TRUE,$A$453,AND($B176="SIU_INF_JUL23",$A176="MAT")=TRUE,$A$454,AND($B176="SIU_INF_JUL23",$A176&lt;&gt;"MAT")=TRUE,$A$453,AND($B176="SIU_ED_JUL23",$A176="MAT")=TRUE,$A$454,AND($B176="SIU_ED_JUL23",$A176&lt;&gt;"MAT")=TRUE,$A$453,$B176="DER_JUN23",0,$B176="CDHU_AGO23",0,AND($B176="SIN_SV_SET23",$A176="MAT")=TRUE,$A$454,AND($B176="SIN_SV_SET23",$A176&lt;&gt;"MAT")=TRUE,$A$453,AND($B176="SIN_INS_SET23",$A176="MAT")=TRUE,$A$454,AND($B176="SIN_INS_SET23",$A176&lt;&gt;"MAT")=TRUE,$A$453,AND($B176="COTAÇÃO",$A176="MAT")=TRUE,$A$454,AND($B176="COTAÇÃO",$A176&lt;&gt;"MAT")=TRUE,$A$453)</f>
        <v>0.28000000000000003</v>
      </c>
      <c r="G176" s="60" cm="1">
        <f t="array" ref="G176">_xlfn.IFS($B176="SAB_OSE_SET23",0,$B176="SAB_EPSA_SET23",0,AND($B176="SAB_INS_SET23",$A176="MO")=TRUE,$A$455,AND($B176="SAB_INS_SET23",$A176&lt;&gt;"MO")=TRUE,0,AND($B176="SIU_INF_JUL23",$A176="MO")=TRUE,$A$455,AND($B176="SIU_INF_JUL23",$A176&lt;&gt;"MO")=TRUE,0,AND($B176="SIU_ED_JUL23",$A176="MO")=TRUE,$A$455,AND($B176="SIU_ED_JUL23",$A176&lt;&gt;"MO")=TRUE,0,$B176="DER_JUN23",0,$B176="CDHU_AGO23",0,AND($B176="SIN_SV_SET23",$A176="MO")=TRUE,$A$455,AND($B176="SIN_SV_SET23",$A176&lt;&gt;"MO")=TRUE,0,AND($B176="SIN_INS_SET23",$A176="MO")=TRUE,$A$455,AND($B176="SIN_INS_SET23",$A176&lt;&gt;"MO")=TRUE,0,AND($B176="COTAÇÃO",$A176="MO")=TRUE,$A$455,AND($B176="COTAÇÃO",$A176&lt;&gt;"MO")=TRUE,0)</f>
        <v>1.72</v>
      </c>
      <c r="H176" s="61" cm="1">
        <f t="array" ref="H176">ROUND(_xlfn.IFS(B176="SAB_OSE_SET23",VLOOKUP(C176,[12]SAB_OSE_SET23!A:N,7,FALSE),B176="SAB_EPSA_SET23",VLOOKUP(C176,[12]SAB_EPSA_SET23!A:F,4,FALSE),B176="SAB_INS_SET23",VLOOKUP(C176,[12]SAB_INS_SET23!A:F,4,FALSE),B176="SIU_INF_JUL23",VLOOKUP(C176,[12]SIU_INF_JUL23!A:F,4,FALSE),B176="SIU_ED_JUL23",VLOOKUP(C176,[12]SIU_ED_JUL23!A:F,4,FALSE),B176="SIU_INS_JUL23",VLOOKUP(C176,[12]SIU_INS_JUL23!A:F,4,FALSE),B176="DER_JUN23",VLOOKUP(C176,[12]DER_JUN23!A:F,4,FALSE),B176="CDHU_AGO23",VLOOKUP(C176,[12]CDHU_AGO23!A:F,4,FALSE),B176="DNIT_SV_JUL23",VLOOKUP(C176,[12]DNIT_SV_JUL23!A:F,4,FALSE),B176="DNIT_MAT_JUL23",VLOOKUP(C176,[12]DNIT_MAT_JUL23!A:F,4,FALSE),B176="SIN_SV_SET23",VLOOKUP(C176,[12]SIN_SV_SET23!G:L,5,FALSE),B176="SIN_INS_SET23",VLOOKUP(C176,[12]SIN_INS_SET23!A:F,5,FALSE),B176="COTAÇÃO",VLOOKUP(C176,[12]COTAÇÃO!$B:$G,6,FALSE))*(1+F176)*(1+G176),2)</f>
        <v>51.88</v>
      </c>
      <c r="I176" s="62">
        <v>0.02</v>
      </c>
      <c r="J176" s="39"/>
      <c r="K176" s="63"/>
      <c r="L176" s="64" t="str" cm="1">
        <f t="array" ref="L176">_xlfn.IFS(B176="SAB_OSE_SET23",VLOOKUP(C176,[12]SAB_OSE_SET23!A:N,5,FALSE),B176="SAB_EPSA_SET23",VLOOKUP(C176,[12]SAB_EPSA_SET23!A:F,2,FALSE),B176="SAB_INS_SET23",VLOOKUP(C176,[12]SAB_INS_SET23!A:F,2,FALSE),B176="SIU_INF_JUL23",VLOOKUP(C176,[12]SIU_INF_JUL23!A:F,2,FALSE),B176="SIU_ED_JUL23",VLOOKUP(C176,[12]SIU_ED_JUL23!A:F,2,FALSE),B176="SIU_INS_JUL23",VLOOKUP(C176,[12]SIU_INS_JUL23!A:F,2,FALSE),B176="DER_JUN23",VLOOKUP(C176,[12]DER_JUN23!A:F,2,FALSE),B176="CDHU_AGO23",VLOOKUP(C176,[12]CDHU_AGO23!A:F,2,FALSE),B176="DNIT_SV_JUL23",VLOOKUP(C176,[12]DNIT_SV_JUL23!A:F,2,FALSE),B176="DNIT_MAT_JUL23",VLOOKUP(C176,[12]DNIT_MAT_JUL23!A:F,2,FALSE),B176="SIN_SV_SET23",VLOOKUP(C176,[12]SIN_SV_SET23!G:L,2,FALSE),B176="SIN_INS_SET23",VLOOKUP(C176,[12]SIN_INS_SET23!A:F,2,FALSE),B176="COTAÇÃO",VLOOKUP(C176,[12]COTAÇÃO!$B:$G,3,FALSE))</f>
        <v>ELETRICISTA</v>
      </c>
      <c r="M176" s="65" t="str" cm="1">
        <f t="array" ref="M176">_xlfn.IFS(B176="SAB_OSE_SET23",VLOOKUP(C176,[12]SAB_OSE_SET23!A:N,6,FALSE),B176="SAB_EPSA_SET23",VLOOKUP(C176,[12]SAB_EPSA_SET23!A:F,3,FALSE),B176="SAB_INS_SET23",VLOOKUP(C176,[12]SAB_INS_SET23!A:F,3,FALSE),B176="SIU_INF_JUL23",VLOOKUP(C176,[12]SIU_INF_JUL23!A:F,3,FALSE),B176="SIU_ED_JUL23",VLOOKUP(C176,[12]SIU_ED_JUL23!A:F,3,FALSE),B176="SIU_INS_JUL23",VLOOKUP(C176,[12]SIU_INS_JUL23!A:F,3,FALSE),B176="DER_JUN23",VLOOKUP(C176,[12]DER_JUN23!A:F,3,FALSE),B176="CDHU_AGO23",VLOOKUP(C176,[12]CDHU_AGO23!A:F,3,FALSE),B176="DNIT_SV_JUL23",VLOOKUP(C176,[12]DNIT_SV_JUL23!A:F,3,FALSE),B176="DNIT_MAT_JUL23",VLOOKUP(C176,[12]DNIT_MAT_JUL23!A:F,3,FALSE),B176="SIN_SV_SET23",VLOOKUP(C176,[12]SIN_SV_SET23!G:L,3,FALSE),B176="SIN_INS_SET23",VLOOKUP(C176,[12]SIN_INS_SET23!A:F,3,FALSE),B176="COTAÇÃO",VLOOKUP(C176,[12]COTAÇÃO!$B:$G,4,FALSE))</f>
        <v>H</v>
      </c>
      <c r="N176" s="66">
        <f t="shared" si="4294"/>
        <v>5</v>
      </c>
      <c r="O176" s="66">
        <f t="shared" si="4295"/>
        <v>1.04</v>
      </c>
      <c r="P176" s="67">
        <f t="shared" si="3621"/>
        <v>0</v>
      </c>
      <c r="Q176" s="68"/>
      <c r="R176" s="61">
        <f>R173*$I176</f>
        <v>5</v>
      </c>
      <c r="S176" s="67"/>
      <c r="T176" s="61">
        <f t="shared" ref="T176" si="4365">T173*$I176</f>
        <v>0</v>
      </c>
      <c r="U176" s="67">
        <f t="shared" si="4297"/>
        <v>0</v>
      </c>
      <c r="V176" s="61">
        <f t="shared" ref="V176" si="4366">V173*$I176</f>
        <v>0</v>
      </c>
      <c r="W176" s="67">
        <f t="shared" si="4299"/>
        <v>0</v>
      </c>
      <c r="X176" s="61">
        <f t="shared" ref="X176" si="4367">X173*$I176</f>
        <v>0</v>
      </c>
      <c r="Y176" s="67">
        <f t="shared" si="4301"/>
        <v>0</v>
      </c>
      <c r="Z176" s="61">
        <f t="shared" ref="Z176" si="4368">Z173*$I176</f>
        <v>0</v>
      </c>
      <c r="AA176" s="67">
        <f t="shared" si="4303"/>
        <v>0</v>
      </c>
      <c r="AB176" s="61">
        <f t="shared" ref="AB176" si="4369">AB173*$I176</f>
        <v>0</v>
      </c>
      <c r="AC176" s="67">
        <f t="shared" si="4305"/>
        <v>0</v>
      </c>
      <c r="AD176" s="61">
        <f t="shared" ref="AD176" si="4370">AD173*$I176</f>
        <v>0</v>
      </c>
      <c r="AE176" s="67">
        <f t="shared" si="4307"/>
        <v>0</v>
      </c>
      <c r="AF176" s="61">
        <f t="shared" ref="AF176" si="4371">AF173*$I176</f>
        <v>0</v>
      </c>
      <c r="AG176" s="67">
        <f t="shared" si="4309"/>
        <v>0</v>
      </c>
      <c r="AH176" s="61">
        <f t="shared" ref="AH176" si="4372">AH173*$I176</f>
        <v>0</v>
      </c>
      <c r="AI176" s="67">
        <f t="shared" si="4311"/>
        <v>0</v>
      </c>
      <c r="AJ176" s="61">
        <f t="shared" ref="AJ176" si="4373">AJ173*$I176</f>
        <v>0</v>
      </c>
      <c r="AK176" s="67">
        <f t="shared" si="4313"/>
        <v>0</v>
      </c>
      <c r="AL176" s="61">
        <f t="shared" ref="AL176" si="4374">AL173*$I176</f>
        <v>0</v>
      </c>
      <c r="AM176" s="67">
        <f t="shared" si="4315"/>
        <v>0</v>
      </c>
      <c r="AN176" s="61">
        <f t="shared" ref="AN176" si="4375">AN173*$I176</f>
        <v>0</v>
      </c>
      <c r="AO176" s="67">
        <f t="shared" si="4317"/>
        <v>0</v>
      </c>
      <c r="AP176" s="61">
        <f t="shared" ref="AP176" si="4376">AP173*$I176</f>
        <v>0</v>
      </c>
      <c r="AQ176" s="67">
        <f t="shared" si="4319"/>
        <v>0</v>
      </c>
      <c r="AR176" s="61">
        <f t="shared" ref="AR176" si="4377">AR173*$I176</f>
        <v>0</v>
      </c>
      <c r="AS176" s="67">
        <f t="shared" si="4321"/>
        <v>0</v>
      </c>
      <c r="AT176" s="61">
        <f t="shared" ref="AT176" si="4378">AT173*$I176</f>
        <v>0</v>
      </c>
      <c r="AU176" s="67">
        <f t="shared" si="4323"/>
        <v>0</v>
      </c>
      <c r="AV176" s="61">
        <f t="shared" ref="AV176" si="4379">AV173*$I176</f>
        <v>0</v>
      </c>
      <c r="AW176" s="67">
        <f t="shared" si="4325"/>
        <v>0</v>
      </c>
      <c r="AX176" s="61">
        <f t="shared" ref="AX176" si="4380">AX173*$I176</f>
        <v>0</v>
      </c>
      <c r="AY176" s="67">
        <f t="shared" si="4327"/>
        <v>0</v>
      </c>
      <c r="AZ176" s="61">
        <f t="shared" ref="AZ176" si="4381">AZ173*$I176</f>
        <v>0</v>
      </c>
      <c r="BA176" s="67">
        <f t="shared" si="4329"/>
        <v>0</v>
      </c>
      <c r="BB176" s="61">
        <f t="shared" ref="BB176" si="4382">BB173*$I176</f>
        <v>0</v>
      </c>
      <c r="BC176" s="67">
        <f t="shared" si="4331"/>
        <v>0</v>
      </c>
      <c r="BD176" s="61">
        <f t="shared" ref="BD176" si="4383">BD173*$I176</f>
        <v>0</v>
      </c>
      <c r="BE176" s="67">
        <f t="shared" si="4333"/>
        <v>0</v>
      </c>
      <c r="BF176" s="61">
        <f t="shared" ref="BF176" si="4384">BF173*$I176</f>
        <v>0</v>
      </c>
      <c r="BG176" s="67">
        <f t="shared" si="4335"/>
        <v>0</v>
      </c>
      <c r="BH176" s="61">
        <f t="shared" ref="BH176" si="4385">BH173*$I176</f>
        <v>0</v>
      </c>
      <c r="BI176" s="67">
        <f t="shared" si="4337"/>
        <v>0</v>
      </c>
      <c r="BJ176" s="61">
        <f t="shared" ref="BJ176" si="4386">BJ173*$I176</f>
        <v>0</v>
      </c>
      <c r="BK176" s="67">
        <f t="shared" si="4339"/>
        <v>0</v>
      </c>
      <c r="BL176" s="61">
        <f t="shared" ref="BL176" si="4387">BL173*$I176</f>
        <v>0</v>
      </c>
      <c r="BM176" s="67">
        <f t="shared" si="4341"/>
        <v>0</v>
      </c>
    </row>
    <row r="177" spans="1:65" s="47" customFormat="1" ht="45" x14ac:dyDescent="0.25">
      <c r="A177" s="48"/>
      <c r="B177" s="48"/>
      <c r="C177" s="48"/>
      <c r="D177" s="48"/>
      <c r="E177" s="48"/>
      <c r="F177" s="48"/>
      <c r="G177" s="48"/>
      <c r="H177" s="49"/>
      <c r="I177" s="50"/>
      <c r="J177" s="39"/>
      <c r="K177" s="51" t="str">
        <f>CONCATENATE($K$150,".8")</f>
        <v>6.8</v>
      </c>
      <c r="L177" s="52" t="s">
        <v>101</v>
      </c>
      <c r="M177" s="53" t="s">
        <v>46</v>
      </c>
      <c r="N177" s="54">
        <f>R177+T177+V177+X177+Z177+AB177+AD177+AF177+AH177+AJ177++AL177+AN177+AP177+AR177+AT177+AV177+AX177+AZ177+BB177+BD177+BF177+BH177+BJ177+BL177</f>
        <v>210</v>
      </c>
      <c r="O177" s="54">
        <f>SUM(O178:O180)</f>
        <v>131.35</v>
      </c>
      <c r="P177" s="55">
        <f t="shared" si="3621"/>
        <v>27583.5</v>
      </c>
      <c r="Q177" s="39"/>
      <c r="R177" s="56">
        <v>210</v>
      </c>
      <c r="S177" s="57">
        <f>ROUND(R177*$O177,2)</f>
        <v>27583.5</v>
      </c>
      <c r="T177" s="56"/>
      <c r="U177" s="57">
        <f>ROUND(T177*$O177,2)</f>
        <v>0</v>
      </c>
      <c r="V177" s="56"/>
      <c r="W177" s="57">
        <f t="shared" ref="W177" si="4388">ROUND(V177*$O177,2)</f>
        <v>0</v>
      </c>
      <c r="X177" s="56"/>
      <c r="Y177" s="57">
        <f t="shared" ref="Y177" si="4389">ROUND(X177*$O177,2)</f>
        <v>0</v>
      </c>
      <c r="Z177" s="56"/>
      <c r="AA177" s="57">
        <f t="shared" ref="AA177" si="4390">ROUND(Z177*$O177,2)</f>
        <v>0</v>
      </c>
      <c r="AB177" s="56"/>
      <c r="AC177" s="57">
        <f t="shared" ref="AC177" si="4391">ROUND(AB177*$O177,2)</f>
        <v>0</v>
      </c>
      <c r="AD177" s="56"/>
      <c r="AE177" s="57">
        <f t="shared" ref="AE177" si="4392">ROUND(AD177*$O177,2)</f>
        <v>0</v>
      </c>
      <c r="AF177" s="56"/>
      <c r="AG177" s="57">
        <f t="shared" ref="AG177" si="4393">ROUND(AF177*$O177,2)</f>
        <v>0</v>
      </c>
      <c r="AH177" s="56"/>
      <c r="AI177" s="57">
        <f t="shared" ref="AI177" si="4394">ROUND(AH177*$O177,2)</f>
        <v>0</v>
      </c>
      <c r="AJ177" s="56"/>
      <c r="AK177" s="57">
        <f t="shared" ref="AK177" si="4395">ROUND(AJ177*$O177,2)</f>
        <v>0</v>
      </c>
      <c r="AL177" s="56"/>
      <c r="AM177" s="57">
        <f t="shared" ref="AM177" si="4396">ROUND(AL177*$O177,2)</f>
        <v>0</v>
      </c>
      <c r="AN177" s="56"/>
      <c r="AO177" s="57">
        <f t="shared" ref="AO177" si="4397">ROUND(AN177*$O177,2)</f>
        <v>0</v>
      </c>
      <c r="AP177" s="56"/>
      <c r="AQ177" s="57">
        <f t="shared" ref="AQ177" si="4398">ROUND(AP177*$O177,2)</f>
        <v>0</v>
      </c>
      <c r="AR177" s="56"/>
      <c r="AS177" s="57">
        <f t="shared" ref="AS177" si="4399">ROUND(AR177*$O177,2)</f>
        <v>0</v>
      </c>
      <c r="AT177" s="56"/>
      <c r="AU177" s="57">
        <f t="shared" ref="AU177" si="4400">ROUND(AT177*$O177,2)</f>
        <v>0</v>
      </c>
      <c r="AV177" s="56"/>
      <c r="AW177" s="57">
        <f t="shared" ref="AW177" si="4401">ROUND(AV177*$O177,2)</f>
        <v>0</v>
      </c>
      <c r="AX177" s="56"/>
      <c r="AY177" s="57">
        <f t="shared" ref="AY177" si="4402">ROUND(AX177*$O177,2)</f>
        <v>0</v>
      </c>
      <c r="AZ177" s="56"/>
      <c r="BA177" s="57">
        <f t="shared" ref="BA177" si="4403">ROUND(AZ177*$O177,2)</f>
        <v>0</v>
      </c>
      <c r="BB177" s="56"/>
      <c r="BC177" s="57">
        <f t="shared" ref="BC177" si="4404">ROUND(BB177*$O177,2)</f>
        <v>0</v>
      </c>
      <c r="BD177" s="56"/>
      <c r="BE177" s="57">
        <f t="shared" ref="BE177" si="4405">ROUND(BD177*$O177,2)</f>
        <v>0</v>
      </c>
      <c r="BF177" s="56"/>
      <c r="BG177" s="57">
        <f t="shared" ref="BG177" si="4406">ROUND(BF177*$O177,2)</f>
        <v>0</v>
      </c>
      <c r="BH177" s="56"/>
      <c r="BI177" s="57">
        <f t="shared" ref="BI177" si="4407">ROUND(BH177*$O177,2)</f>
        <v>0</v>
      </c>
      <c r="BJ177" s="56"/>
      <c r="BK177" s="57">
        <f t="shared" ref="BK177" si="4408">ROUND(BJ177*$O177,2)</f>
        <v>0</v>
      </c>
      <c r="BL177" s="56"/>
      <c r="BM177" s="57">
        <f t="shared" ref="BM177" si="4409">ROUND(BL177*$O177,2)</f>
        <v>0</v>
      </c>
    </row>
    <row r="178" spans="1:65" s="47" customFormat="1" ht="45" x14ac:dyDescent="0.25">
      <c r="A178" s="58" t="s">
        <v>37</v>
      </c>
      <c r="B178" s="59" t="s">
        <v>31</v>
      </c>
      <c r="C178" s="59" t="str">
        <f>K177</f>
        <v>6.8</v>
      </c>
      <c r="D178" s="60" cm="1">
        <f t="array" ref="D178">_xlfn.IFS($B178="SAB_OSE_SET23",$A$440,$B178="SAB_EPSA_SET23",$A$442,$B178="SAB_INS_SET23",$A$444,$B178="SIU_INF_JUL23",$A$446,$B178="SIU_ED_JUL23",$A$447,$B178="DER_JUN23",$A$448,$B178="CDHU_AGO23",$A$449,$B178="SIN_SV_SET23",$A$450,$B178="SIN_INS_SET23",$A$451,$B178="COTAÇÃO",0)</f>
        <v>0</v>
      </c>
      <c r="E178" s="60" cm="1">
        <f t="array" ref="E178">_xlfn.IFS($B178="SAB_OSE_SET23",$A$441,$B178="SAB_EPSA_SET23",$A$443,$B178="SAB_INS_SET23",$A$445,$B178="SIU_INF_JUL23",0,$B178="SIU_ED_JUL23",0,$B178="DER_JUN23",0,$B178="CDHU_AGO23",0,$B178="SIN_SV_SET23",0,$B178="SIN_INS_SET23",0,$B178="COTAÇÃO",0)</f>
        <v>0</v>
      </c>
      <c r="F178" s="60" cm="1">
        <f t="array" ref="F178">_xlfn.IFS($B178="SAB_OSE_SET23",0,$B178="SAB_EPSA_SET23",0,AND($B178="SAB_INS_SET23",$A178="MAT")=TRUE,$A$454,AND($B178="SAB_INS_SET23",$A178&lt;&gt;"MAT")=TRUE,$A$453,AND($B178="SIU_INF_JUL23",$A178="MAT")=TRUE,$A$454,AND($B178="SIU_INF_JUL23",$A178&lt;&gt;"MAT")=TRUE,$A$453,AND($B178="SIU_ED_JUL23",$A178="MAT")=TRUE,$A$454,AND($B178="SIU_ED_JUL23",$A178&lt;&gt;"MAT")=TRUE,$A$453,$B178="DER_JUN23",0,$B178="CDHU_AGO23",0,AND($B178="SIN_SV_SET23",$A178="MAT")=TRUE,$A$454,AND($B178="SIN_SV_SET23",$A178&lt;&gt;"MAT")=TRUE,$A$453,AND($B178="SIN_INS_SET23",$A178="MAT")=TRUE,$A$454,AND($B178="SIN_INS_SET23",$A178&lt;&gt;"MAT")=TRUE,$A$453,AND($B178="COTAÇÃO",$A178="MAT")=TRUE,$A$454,AND($B178="COTAÇÃO",$A178&lt;&gt;"MAT")=TRUE,$A$453)</f>
        <v>0.2</v>
      </c>
      <c r="G178" s="60" cm="1">
        <f t="array" ref="G178">_xlfn.IFS($B178="SAB_OSE_SET23",0,$B178="SAB_EPSA_SET23",0,AND($B178="SAB_INS_SET23",$A178="MO")=TRUE,$A$455,AND($B178="SAB_INS_SET23",$A178&lt;&gt;"MO")=TRUE,0,AND($B178="SIU_INF_JUL23",$A178="MO")=TRUE,$A$455,AND($B178="SIU_INF_JUL23",$A178&lt;&gt;"MO")=TRUE,0,AND($B178="SIU_ED_JUL23",$A178="MO")=TRUE,$A$455,AND($B178="SIU_ED_JUL23",$A178&lt;&gt;"MO")=TRUE,0,$B178="DER_JUN23",0,$B178="CDHU_AGO23",0,AND($B178="SIN_SV_SET23",$A178="MO")=TRUE,$A$455,AND($B178="SIN_SV_SET23",$A178&lt;&gt;"MO")=TRUE,0,AND($B178="SIN_INS_SET23",$A178="MO")=TRUE,$A$455,AND($B178="SIN_INS_SET23",$A178&lt;&gt;"MO")=TRUE,0,AND($B178="COTAÇÃO",$A178="MO")=TRUE,$A$455,AND($B178="COTAÇÃO",$A178&lt;&gt;"MO")=TRUE,0)</f>
        <v>0</v>
      </c>
      <c r="H178" s="61" cm="1">
        <f t="array" ref="H178">ROUND(_xlfn.IFS(B178="SAB_OSE_SET23",VLOOKUP(C178,[12]SAB_OSE_SET23!A:N,7,FALSE),B178="SAB_EPSA_SET23",VLOOKUP(C178,[12]SAB_EPSA_SET23!A:F,4,FALSE),B178="SAB_INS_SET23",VLOOKUP(C178,[12]SAB_INS_SET23!A:F,4,FALSE),B178="SIU_INF_JUL23",VLOOKUP(C178,[12]SIU_INF_JUL23!A:F,4,FALSE),B178="SIU_ED_JUL23",VLOOKUP(C178,[12]SIU_ED_JUL23!A:F,4,FALSE),B178="SIU_INS_JUL23",VLOOKUP(C178,[12]SIU_INS_JUL23!A:F,4,FALSE),B178="DER_JUN23",VLOOKUP(C178,[12]DER_JUN23!A:F,4,FALSE),B178="CDHU_AGO23",VLOOKUP(C178,[12]CDHU_AGO23!A:F,4,FALSE),B178="DNIT_SV_JUL23",VLOOKUP(C178,[12]DNIT_SV_JUL23!A:F,4,FALSE),B178="DNIT_MAT_JUL23",VLOOKUP(C178,[12]DNIT_MAT_JUL23!A:F,4,FALSE),B178="SIN_SV_SET23",VLOOKUP(C178,[12]SIN_SV_SET23!G:L,5,FALSE),B178="SIN_INS_SET23",VLOOKUP(C178,[12]SIN_INS_SET23!A:F,5,FALSE),B178="COTAÇÃO",VLOOKUP(C178,[12]COTAÇÃO!$B:$G,6,FALSE))*(1+F178)*(1+G178),2)</f>
        <v>3.26</v>
      </c>
      <c r="I178" s="62">
        <v>1</v>
      </c>
      <c r="J178" s="39"/>
      <c r="K178" s="63"/>
      <c r="L178" s="64" t="str" cm="1">
        <f t="array" ref="L178">_xlfn.IFS(B178="SAB_OSE_SET23",VLOOKUP(C178,[12]SAB_OSE_SET23!A:N,5,FALSE),B178="SAB_EPSA_SET23",VLOOKUP(C178,[12]SAB_EPSA_SET23!A:F,2,FALSE),B178="SAB_INS_SET23",VLOOKUP(C178,[12]SAB_INS_SET23!A:F,2,FALSE),B178="SIU_INF_JUL23",VLOOKUP(C178,[12]SIU_INF_JUL23!A:F,2,FALSE),B178="SIU_ED_JUL23",VLOOKUP(C178,[12]SIU_ED_JUL23!A:F,2,FALSE),B178="SIU_INS_JUL23",VLOOKUP(C178,[12]SIU_INS_JUL23!A:F,2,FALSE),B178="DER_JUN23",VLOOKUP(C178,[12]DER_JUN23!A:F,2,FALSE),B178="CDHU_AGO23",VLOOKUP(C178,[12]CDHU_AGO23!A:F,2,FALSE),B178="DNIT_SV_JUL23",VLOOKUP(C178,[12]DNIT_SV_JUL23!A:F,2,FALSE),B178="DNIT_MAT_JUL23",VLOOKUP(C178,[12]DNIT_MAT_JUL23!A:F,2,FALSE),B178="SIN_SV_SET23",VLOOKUP(C178,[12]SIN_SV_SET23!G:L,2,FALSE),B178="SIN_INS_SET23",VLOOKUP(C178,[12]SIN_INS_SET23!A:F,2,FALSE),B178="COTAÇÃO",VLOOKUP(C178,[12]COTAÇÃO!$B:$G,3,FALSE))</f>
        <v>Abraçadeira em poliamida e fibra de carbono, para cabo Ø24 a 38mm, modelo L, cod.19.107. 02 ..Ref. PPA. 112. 3. BI, da Elastimold ou similar aprovado</v>
      </c>
      <c r="M178" s="65" t="str" cm="1">
        <f t="array" ref="M178">_xlfn.IFS(B178="SAB_OSE_SET23",VLOOKUP(C178,[12]SAB_OSE_SET23!A:N,6,FALSE),B178="SAB_EPSA_SET23",VLOOKUP(C178,[12]SAB_EPSA_SET23!A:F,3,FALSE),B178="SAB_INS_SET23",VLOOKUP(C178,[12]SAB_INS_SET23!A:F,3,FALSE),B178="SIU_INF_JUL23",VLOOKUP(C178,[12]SIU_INF_JUL23!A:F,3,FALSE),B178="SIU_ED_JUL23",VLOOKUP(C178,[12]SIU_ED_JUL23!A:F,3,FALSE),B178="SIU_INS_JUL23",VLOOKUP(C178,[12]SIU_INS_JUL23!A:F,3,FALSE),B178="DER_JUN23",VLOOKUP(C178,[12]DER_JUN23!A:F,3,FALSE),B178="CDHU_AGO23",VLOOKUP(C178,[12]CDHU_AGO23!A:F,3,FALSE),B178="DNIT_SV_JUL23",VLOOKUP(C178,[12]DNIT_SV_JUL23!A:F,3,FALSE),B178="DNIT_MAT_JUL23",VLOOKUP(C178,[12]DNIT_MAT_JUL23!A:F,3,FALSE),B178="SIN_SV_SET23",VLOOKUP(C178,[12]SIN_SV_SET23!G:L,3,FALSE),B178="SIN_INS_SET23",VLOOKUP(C178,[12]SIN_INS_SET23!A:F,3,FALSE),B178="COTAÇÃO",VLOOKUP(C178,[12]COTAÇÃO!$B:$G,4,FALSE))</f>
        <v>pç</v>
      </c>
      <c r="N178" s="66">
        <f t="shared" ref="N178:N180" si="4410">R178+T178+V178+X178+Z178+AB178+AD178+AF178+AH178+AJ178++AL178+AN178+AP178+AR178+AT178+AV178+AX178+AZ178+BB178+BD178+BF178+BH178+BJ178+BL178</f>
        <v>210</v>
      </c>
      <c r="O178" s="66">
        <f t="shared" ref="O178:O180" si="4411">ROUND(H178*I178,2)</f>
        <v>3.26</v>
      </c>
      <c r="P178" s="67">
        <f t="shared" si="3621"/>
        <v>0</v>
      </c>
      <c r="Q178" s="68"/>
      <c r="R178" s="61">
        <f>R177*$I178</f>
        <v>210</v>
      </c>
      <c r="S178" s="67"/>
      <c r="T178" s="61">
        <f t="shared" ref="T178" si="4412">T177*$I178</f>
        <v>0</v>
      </c>
      <c r="U178" s="67">
        <f t="shared" ref="U178:U180" si="4413">ROUND(T178*$H178,2)</f>
        <v>0</v>
      </c>
      <c r="V178" s="61">
        <f t="shared" ref="V178" si="4414">V177*$I178</f>
        <v>0</v>
      </c>
      <c r="W178" s="67">
        <f t="shared" ref="W178:W180" si="4415">ROUND(V178*$H178,2)</f>
        <v>0</v>
      </c>
      <c r="X178" s="61">
        <f t="shared" ref="X178" si="4416">X177*$I178</f>
        <v>0</v>
      </c>
      <c r="Y178" s="67">
        <f t="shared" ref="Y178:Y180" si="4417">ROUND(X178*$H178,2)</f>
        <v>0</v>
      </c>
      <c r="Z178" s="61">
        <f t="shared" ref="Z178" si="4418">Z177*$I178</f>
        <v>0</v>
      </c>
      <c r="AA178" s="67">
        <f t="shared" ref="AA178:AA180" si="4419">ROUND(Z178*$H178,2)</f>
        <v>0</v>
      </c>
      <c r="AB178" s="61">
        <f t="shared" ref="AB178" si="4420">AB177*$I178</f>
        <v>0</v>
      </c>
      <c r="AC178" s="67">
        <f t="shared" ref="AC178:AC180" si="4421">ROUND(AB178*$H178,2)</f>
        <v>0</v>
      </c>
      <c r="AD178" s="61">
        <f t="shared" ref="AD178" si="4422">AD177*$I178</f>
        <v>0</v>
      </c>
      <c r="AE178" s="67">
        <f t="shared" ref="AE178:AE180" si="4423">ROUND(AD178*$H178,2)</f>
        <v>0</v>
      </c>
      <c r="AF178" s="61">
        <f t="shared" ref="AF178" si="4424">AF177*$I178</f>
        <v>0</v>
      </c>
      <c r="AG178" s="67">
        <f t="shared" ref="AG178:AG180" si="4425">ROUND(AF178*$H178,2)</f>
        <v>0</v>
      </c>
      <c r="AH178" s="61">
        <f t="shared" ref="AH178" si="4426">AH177*$I178</f>
        <v>0</v>
      </c>
      <c r="AI178" s="67">
        <f t="shared" ref="AI178:AI180" si="4427">ROUND(AH178*$H178,2)</f>
        <v>0</v>
      </c>
      <c r="AJ178" s="61">
        <f t="shared" ref="AJ178" si="4428">AJ177*$I178</f>
        <v>0</v>
      </c>
      <c r="AK178" s="67">
        <f t="shared" ref="AK178:AK180" si="4429">ROUND(AJ178*$H178,2)</f>
        <v>0</v>
      </c>
      <c r="AL178" s="61">
        <f t="shared" ref="AL178" si="4430">AL177*$I178</f>
        <v>0</v>
      </c>
      <c r="AM178" s="67">
        <f t="shared" ref="AM178:AM180" si="4431">ROUND(AL178*$H178,2)</f>
        <v>0</v>
      </c>
      <c r="AN178" s="61">
        <f t="shared" ref="AN178" si="4432">AN177*$I178</f>
        <v>0</v>
      </c>
      <c r="AO178" s="67">
        <f t="shared" ref="AO178:AO180" si="4433">ROUND(AN178*$H178,2)</f>
        <v>0</v>
      </c>
      <c r="AP178" s="61">
        <f t="shared" ref="AP178" si="4434">AP177*$I178</f>
        <v>0</v>
      </c>
      <c r="AQ178" s="67">
        <f t="shared" ref="AQ178:AQ180" si="4435">ROUND(AP178*$H178,2)</f>
        <v>0</v>
      </c>
      <c r="AR178" s="61">
        <f t="shared" ref="AR178" si="4436">AR177*$I178</f>
        <v>0</v>
      </c>
      <c r="AS178" s="67">
        <f t="shared" ref="AS178:AS180" si="4437">ROUND(AR178*$H178,2)</f>
        <v>0</v>
      </c>
      <c r="AT178" s="61">
        <f t="shared" ref="AT178" si="4438">AT177*$I178</f>
        <v>0</v>
      </c>
      <c r="AU178" s="67">
        <f t="shared" ref="AU178:AU180" si="4439">ROUND(AT178*$H178,2)</f>
        <v>0</v>
      </c>
      <c r="AV178" s="61">
        <f t="shared" ref="AV178" si="4440">AV177*$I178</f>
        <v>0</v>
      </c>
      <c r="AW178" s="67">
        <f t="shared" ref="AW178:AW180" si="4441">ROUND(AV178*$H178,2)</f>
        <v>0</v>
      </c>
      <c r="AX178" s="61">
        <f t="shared" ref="AX178" si="4442">AX177*$I178</f>
        <v>0</v>
      </c>
      <c r="AY178" s="67">
        <f t="shared" ref="AY178:AY180" si="4443">ROUND(AX178*$H178,2)</f>
        <v>0</v>
      </c>
      <c r="AZ178" s="61">
        <f t="shared" ref="AZ178" si="4444">AZ177*$I178</f>
        <v>0</v>
      </c>
      <c r="BA178" s="67">
        <f t="shared" ref="BA178:BA180" si="4445">ROUND(AZ178*$H178,2)</f>
        <v>0</v>
      </c>
      <c r="BB178" s="61">
        <f t="shared" ref="BB178" si="4446">BB177*$I178</f>
        <v>0</v>
      </c>
      <c r="BC178" s="67">
        <f t="shared" ref="BC178:BC180" si="4447">ROUND(BB178*$H178,2)</f>
        <v>0</v>
      </c>
      <c r="BD178" s="61">
        <f t="shared" ref="BD178" si="4448">BD177*$I178</f>
        <v>0</v>
      </c>
      <c r="BE178" s="67">
        <f t="shared" ref="BE178:BE180" si="4449">ROUND(BD178*$H178,2)</f>
        <v>0</v>
      </c>
      <c r="BF178" s="61">
        <f t="shared" ref="BF178" si="4450">BF177*$I178</f>
        <v>0</v>
      </c>
      <c r="BG178" s="67">
        <f t="shared" ref="BG178:BG180" si="4451">ROUND(BF178*$H178,2)</f>
        <v>0</v>
      </c>
      <c r="BH178" s="61">
        <f t="shared" ref="BH178" si="4452">BH177*$I178</f>
        <v>0</v>
      </c>
      <c r="BI178" s="67">
        <f t="shared" ref="BI178:BI180" si="4453">ROUND(BH178*$H178,2)</f>
        <v>0</v>
      </c>
      <c r="BJ178" s="61">
        <f t="shared" ref="BJ178" si="4454">BJ177*$I178</f>
        <v>0</v>
      </c>
      <c r="BK178" s="67">
        <f t="shared" ref="BK178:BK180" si="4455">ROUND(BJ178*$H178,2)</f>
        <v>0</v>
      </c>
      <c r="BL178" s="61">
        <f t="shared" ref="BL178" si="4456">BL177*$I178</f>
        <v>0</v>
      </c>
      <c r="BM178" s="67">
        <f t="shared" ref="BM178:BM180" si="4457">ROUND(BL178*$H178,2)</f>
        <v>0</v>
      </c>
    </row>
    <row r="179" spans="1:65" s="47" customFormat="1" x14ac:dyDescent="0.25">
      <c r="A179" s="58" t="s">
        <v>26</v>
      </c>
      <c r="B179" s="59" t="s">
        <v>28</v>
      </c>
      <c r="C179" s="59" t="s">
        <v>38</v>
      </c>
      <c r="D179" s="60" cm="1">
        <f t="array" ref="D179">_xlfn.IFS($B179="SAB_OSE_SET23",$A$440,$B179="SAB_EPSA_SET23",$A$442,$B179="SAB_INS_SET23",$A$444,$B179="SIU_INF_JUL23",$A$446,$B179="SIU_ED_JUL23",$A$447,$B179="DER_JUN23",$A$448,$B179="CDHU_AGO23",$A$449,$B179="SIN_SV_SET23",$A$450,$B179="SIN_INS_SET23",$A$451,$B179="COTAÇÃO",0)</f>
        <v>0</v>
      </c>
      <c r="E179" s="60" cm="1">
        <f t="array" ref="E179">_xlfn.IFS($B179="SAB_OSE_SET23",$A$441,$B179="SAB_EPSA_SET23",$A$443,$B179="SAB_INS_SET23",$A$445,$B179="SIU_INF_JUL23",0,$B179="SIU_ED_JUL23",0,$B179="DER_JUN23",0,$B179="CDHU_AGO23",0,$B179="SIN_SV_SET23",0,$B179="SIN_INS_SET23",0,$B179="COTAÇÃO",0)</f>
        <v>0</v>
      </c>
      <c r="F179" s="60" cm="1">
        <f t="array" ref="F179">_xlfn.IFS($B179="SAB_OSE_SET23",0,$B179="SAB_EPSA_SET23",0,AND($B179="SAB_INS_SET23",$A179="MAT")=TRUE,$A$454,AND($B179="SAB_INS_SET23",$A179&lt;&gt;"MAT")=TRUE,$A$453,AND($B179="SIU_INF_JUL23",$A179="MAT")=TRUE,$A$454,AND($B179="SIU_INF_JUL23",$A179&lt;&gt;"MAT")=TRUE,$A$453,AND($B179="SIU_ED_JUL23",$A179="MAT")=TRUE,$A$454,AND($B179="SIU_ED_JUL23",$A179&lt;&gt;"MAT")=TRUE,$A$453,$B179="DER_JUN23",0,$B179="CDHU_AGO23",0,AND($B179="SIN_SV_SET23",$A179="MAT")=TRUE,$A$454,AND($B179="SIN_SV_SET23",$A179&lt;&gt;"MAT")=TRUE,$A$453,AND($B179="SIN_INS_SET23",$A179="MAT")=TRUE,$A$454,AND($B179="SIN_INS_SET23",$A179&lt;&gt;"MAT")=TRUE,$A$453,AND($B179="COTAÇÃO",$A179="MAT")=TRUE,$A$454,AND($B179="COTAÇÃO",$A179&lt;&gt;"MAT")=TRUE,$A$453)</f>
        <v>0.28000000000000003</v>
      </c>
      <c r="G179" s="60" cm="1">
        <f t="array" ref="G179">_xlfn.IFS($B179="SAB_OSE_SET23",0,$B179="SAB_EPSA_SET23",0,AND($B179="SAB_INS_SET23",$A179="MO")=TRUE,$A$455,AND($B179="SAB_INS_SET23",$A179&lt;&gt;"MO")=TRUE,0,AND($B179="SIU_INF_JUL23",$A179="MO")=TRUE,$A$455,AND($B179="SIU_INF_JUL23",$A179&lt;&gt;"MO")=TRUE,0,AND($B179="SIU_ED_JUL23",$A179="MO")=TRUE,$A$455,AND($B179="SIU_ED_JUL23",$A179&lt;&gt;"MO")=TRUE,0,$B179="DER_JUN23",0,$B179="CDHU_AGO23",0,AND($B179="SIN_SV_SET23",$A179="MO")=TRUE,$A$455,AND($B179="SIN_SV_SET23",$A179&lt;&gt;"MO")=TRUE,0,AND($B179="SIN_INS_SET23",$A179="MO")=TRUE,$A$455,AND($B179="SIN_INS_SET23",$A179&lt;&gt;"MO")=TRUE,0,AND($B179="COTAÇÃO",$A179="MO")=TRUE,$A$455,AND($B179="COTAÇÃO",$A179&lt;&gt;"MO")=TRUE,0)</f>
        <v>1.72</v>
      </c>
      <c r="H179" s="61" cm="1">
        <f t="array" ref="H179">ROUND(_xlfn.IFS(B179="SAB_OSE_SET23",VLOOKUP(C179,[12]SAB_OSE_SET23!A:N,7,FALSE),B179="SAB_EPSA_SET23",VLOOKUP(C179,[12]SAB_EPSA_SET23!A:F,4,FALSE),B179="SAB_INS_SET23",VLOOKUP(C179,[12]SAB_INS_SET23!A:F,4,FALSE),B179="SIU_INF_JUL23",VLOOKUP(C179,[12]SIU_INF_JUL23!A:F,4,FALSE),B179="SIU_ED_JUL23",VLOOKUP(C179,[12]SIU_ED_JUL23!A:F,4,FALSE),B179="SIU_INS_JUL23",VLOOKUP(C179,[12]SIU_INS_JUL23!A:F,4,FALSE),B179="DER_JUN23",VLOOKUP(C179,[12]DER_JUN23!A:F,4,FALSE),B179="CDHU_AGO23",VLOOKUP(C179,[12]CDHU_AGO23!A:F,4,FALSE),B179="DNIT_SV_JUL23",VLOOKUP(C179,[12]DNIT_SV_JUL23!A:F,4,FALSE),B179="DNIT_MAT_JUL23",VLOOKUP(C179,[12]DNIT_MAT_JUL23!A:F,4,FALSE),B179="SIN_SV_SET23",VLOOKUP(C179,[12]SIN_SV_SET23!G:L,5,FALSE),B179="SIN_INS_SET23",VLOOKUP(C179,[12]SIN_INS_SET23!A:F,5,FALSE),B179="COTAÇÃO",VLOOKUP(C179,[12]COTAÇÃO!$B:$G,6,FALSE))*(1+F179)*(1+G179),2)</f>
        <v>76.209999999999994</v>
      </c>
      <c r="I179" s="62">
        <v>1</v>
      </c>
      <c r="J179" s="39"/>
      <c r="K179" s="63"/>
      <c r="L179" s="64" t="str" cm="1">
        <f t="array" ref="L179">_xlfn.IFS(B179="SAB_OSE_SET23",VLOOKUP(C179,[12]SAB_OSE_SET23!A:N,5,FALSE),B179="SAB_EPSA_SET23",VLOOKUP(C179,[12]SAB_EPSA_SET23!A:F,2,FALSE),B179="SAB_INS_SET23",VLOOKUP(C179,[12]SAB_INS_SET23!A:F,2,FALSE),B179="SIU_INF_JUL23",VLOOKUP(C179,[12]SIU_INF_JUL23!A:F,2,FALSE),B179="SIU_ED_JUL23",VLOOKUP(C179,[12]SIU_ED_JUL23!A:F,2,FALSE),B179="SIU_INS_JUL23",VLOOKUP(C179,[12]SIU_INS_JUL23!A:F,2,FALSE),B179="DER_JUN23",VLOOKUP(C179,[12]DER_JUN23!A:F,2,FALSE),B179="CDHU_AGO23",VLOOKUP(C179,[12]CDHU_AGO23!A:F,2,FALSE),B179="DNIT_SV_JUL23",VLOOKUP(C179,[12]DNIT_SV_JUL23!A:F,2,FALSE),B179="DNIT_MAT_JUL23",VLOOKUP(C179,[12]DNIT_MAT_JUL23!A:F,2,FALSE),B179="SIN_SV_SET23",VLOOKUP(C179,[12]SIN_SV_SET23!G:L,2,FALSE),B179="SIN_INS_SET23",VLOOKUP(C179,[12]SIN_INS_SET23!A:F,2,FALSE),B179="COTAÇÃO",VLOOKUP(C179,[12]COTAÇÃO!$B:$G,3,FALSE))</f>
        <v>TÉCNICO ELETRICISTA</v>
      </c>
      <c r="M179" s="65" t="str" cm="1">
        <f t="array" ref="M179">_xlfn.IFS(B179="SAB_OSE_SET23",VLOOKUP(C179,[12]SAB_OSE_SET23!A:N,6,FALSE),B179="SAB_EPSA_SET23",VLOOKUP(C179,[12]SAB_EPSA_SET23!A:F,3,FALSE),B179="SAB_INS_SET23",VLOOKUP(C179,[12]SAB_INS_SET23!A:F,3,FALSE),B179="SIU_INF_JUL23",VLOOKUP(C179,[12]SIU_INF_JUL23!A:F,3,FALSE),B179="SIU_ED_JUL23",VLOOKUP(C179,[12]SIU_ED_JUL23!A:F,3,FALSE),B179="SIU_INS_JUL23",VLOOKUP(C179,[12]SIU_INS_JUL23!A:F,3,FALSE),B179="DER_JUN23",VLOOKUP(C179,[12]DER_JUN23!A:F,3,FALSE),B179="CDHU_AGO23",VLOOKUP(C179,[12]CDHU_AGO23!A:F,3,FALSE),B179="DNIT_SV_JUL23",VLOOKUP(C179,[12]DNIT_SV_JUL23!A:F,3,FALSE),B179="DNIT_MAT_JUL23",VLOOKUP(C179,[12]DNIT_MAT_JUL23!A:F,3,FALSE),B179="SIN_SV_SET23",VLOOKUP(C179,[12]SIN_SV_SET23!G:L,3,FALSE),B179="SIN_INS_SET23",VLOOKUP(C179,[12]SIN_INS_SET23!A:F,3,FALSE),B179="COTAÇÃO",VLOOKUP(C179,[12]COTAÇÃO!$B:$G,4,FALSE))</f>
        <v>H</v>
      </c>
      <c r="N179" s="66">
        <f t="shared" si="4410"/>
        <v>210</v>
      </c>
      <c r="O179" s="66">
        <f t="shared" si="4411"/>
        <v>76.209999999999994</v>
      </c>
      <c r="P179" s="67">
        <f t="shared" si="3621"/>
        <v>0</v>
      </c>
      <c r="Q179" s="68"/>
      <c r="R179" s="61">
        <f>R177*$I179</f>
        <v>210</v>
      </c>
      <c r="S179" s="67"/>
      <c r="T179" s="61">
        <f t="shared" ref="T179" si="4458">T177*$I179</f>
        <v>0</v>
      </c>
      <c r="U179" s="67">
        <f t="shared" si="4413"/>
        <v>0</v>
      </c>
      <c r="V179" s="61">
        <f t="shared" ref="V179" si="4459">V177*$I179</f>
        <v>0</v>
      </c>
      <c r="W179" s="67">
        <f t="shared" si="4415"/>
        <v>0</v>
      </c>
      <c r="X179" s="61">
        <f t="shared" ref="X179" si="4460">X177*$I179</f>
        <v>0</v>
      </c>
      <c r="Y179" s="67">
        <f t="shared" si="4417"/>
        <v>0</v>
      </c>
      <c r="Z179" s="61">
        <f t="shared" ref="Z179" si="4461">Z177*$I179</f>
        <v>0</v>
      </c>
      <c r="AA179" s="67">
        <f t="shared" si="4419"/>
        <v>0</v>
      </c>
      <c r="AB179" s="61">
        <f t="shared" ref="AB179" si="4462">AB177*$I179</f>
        <v>0</v>
      </c>
      <c r="AC179" s="67">
        <f t="shared" si="4421"/>
        <v>0</v>
      </c>
      <c r="AD179" s="61">
        <f t="shared" ref="AD179" si="4463">AD177*$I179</f>
        <v>0</v>
      </c>
      <c r="AE179" s="67">
        <f t="shared" si="4423"/>
        <v>0</v>
      </c>
      <c r="AF179" s="61">
        <f t="shared" ref="AF179" si="4464">AF177*$I179</f>
        <v>0</v>
      </c>
      <c r="AG179" s="67">
        <f t="shared" si="4425"/>
        <v>0</v>
      </c>
      <c r="AH179" s="61">
        <f t="shared" ref="AH179" si="4465">AH177*$I179</f>
        <v>0</v>
      </c>
      <c r="AI179" s="67">
        <f t="shared" si="4427"/>
        <v>0</v>
      </c>
      <c r="AJ179" s="61">
        <f t="shared" ref="AJ179" si="4466">AJ177*$I179</f>
        <v>0</v>
      </c>
      <c r="AK179" s="67">
        <f t="shared" si="4429"/>
        <v>0</v>
      </c>
      <c r="AL179" s="61">
        <f t="shared" ref="AL179" si="4467">AL177*$I179</f>
        <v>0</v>
      </c>
      <c r="AM179" s="67">
        <f t="shared" si="4431"/>
        <v>0</v>
      </c>
      <c r="AN179" s="61">
        <f t="shared" ref="AN179" si="4468">AN177*$I179</f>
        <v>0</v>
      </c>
      <c r="AO179" s="67">
        <f t="shared" si="4433"/>
        <v>0</v>
      </c>
      <c r="AP179" s="61">
        <f t="shared" ref="AP179" si="4469">AP177*$I179</f>
        <v>0</v>
      </c>
      <c r="AQ179" s="67">
        <f t="shared" si="4435"/>
        <v>0</v>
      </c>
      <c r="AR179" s="61">
        <f t="shared" ref="AR179" si="4470">AR177*$I179</f>
        <v>0</v>
      </c>
      <c r="AS179" s="67">
        <f t="shared" si="4437"/>
        <v>0</v>
      </c>
      <c r="AT179" s="61">
        <f t="shared" ref="AT179" si="4471">AT177*$I179</f>
        <v>0</v>
      </c>
      <c r="AU179" s="67">
        <f t="shared" si="4439"/>
        <v>0</v>
      </c>
      <c r="AV179" s="61">
        <f t="shared" ref="AV179" si="4472">AV177*$I179</f>
        <v>0</v>
      </c>
      <c r="AW179" s="67">
        <f t="shared" si="4441"/>
        <v>0</v>
      </c>
      <c r="AX179" s="61">
        <f t="shared" ref="AX179" si="4473">AX177*$I179</f>
        <v>0</v>
      </c>
      <c r="AY179" s="67">
        <f t="shared" si="4443"/>
        <v>0</v>
      </c>
      <c r="AZ179" s="61">
        <f t="shared" ref="AZ179" si="4474">AZ177*$I179</f>
        <v>0</v>
      </c>
      <c r="BA179" s="67">
        <f t="shared" si="4445"/>
        <v>0</v>
      </c>
      <c r="BB179" s="61">
        <f t="shared" ref="BB179" si="4475">BB177*$I179</f>
        <v>0</v>
      </c>
      <c r="BC179" s="67">
        <f t="shared" si="4447"/>
        <v>0</v>
      </c>
      <c r="BD179" s="61">
        <f t="shared" ref="BD179" si="4476">BD177*$I179</f>
        <v>0</v>
      </c>
      <c r="BE179" s="67">
        <f t="shared" si="4449"/>
        <v>0</v>
      </c>
      <c r="BF179" s="61">
        <f t="shared" ref="BF179" si="4477">BF177*$I179</f>
        <v>0</v>
      </c>
      <c r="BG179" s="67">
        <f t="shared" si="4451"/>
        <v>0</v>
      </c>
      <c r="BH179" s="61">
        <f t="shared" ref="BH179" si="4478">BH177*$I179</f>
        <v>0</v>
      </c>
      <c r="BI179" s="67">
        <f t="shared" si="4453"/>
        <v>0</v>
      </c>
      <c r="BJ179" s="61">
        <f t="shared" ref="BJ179" si="4479">BJ177*$I179</f>
        <v>0</v>
      </c>
      <c r="BK179" s="67">
        <f t="shared" si="4455"/>
        <v>0</v>
      </c>
      <c r="BL179" s="61">
        <f t="shared" ref="BL179" si="4480">BL177*$I179</f>
        <v>0</v>
      </c>
      <c r="BM179" s="67">
        <f t="shared" si="4457"/>
        <v>0</v>
      </c>
    </row>
    <row r="180" spans="1:65" s="47" customFormat="1" x14ac:dyDescent="0.25">
      <c r="A180" s="58" t="s">
        <v>26</v>
      </c>
      <c r="B180" s="59" t="s">
        <v>28</v>
      </c>
      <c r="C180" s="59" t="s">
        <v>39</v>
      </c>
      <c r="D180" s="60" cm="1">
        <f t="array" ref="D180">_xlfn.IFS($B180="SAB_OSE_SET23",$A$440,$B180="SAB_EPSA_SET23",$A$442,$B180="SAB_INS_SET23",$A$444,$B180="SIU_INF_JUL23",$A$446,$B180="SIU_ED_JUL23",$A$447,$B180="DER_JUN23",$A$448,$B180="CDHU_AGO23",$A$449,$B180="SIN_SV_SET23",$A$450,$B180="SIN_INS_SET23",$A$451,$B180="COTAÇÃO",0)</f>
        <v>0</v>
      </c>
      <c r="E180" s="60" cm="1">
        <f t="array" ref="E180">_xlfn.IFS($B180="SAB_OSE_SET23",$A$441,$B180="SAB_EPSA_SET23",$A$443,$B180="SAB_INS_SET23",$A$445,$B180="SIU_INF_JUL23",0,$B180="SIU_ED_JUL23",0,$B180="DER_JUN23",0,$B180="CDHU_AGO23",0,$B180="SIN_SV_SET23",0,$B180="SIN_INS_SET23",0,$B180="COTAÇÃO",0)</f>
        <v>0</v>
      </c>
      <c r="F180" s="60" cm="1">
        <f t="array" ref="F180">_xlfn.IFS($B180="SAB_OSE_SET23",0,$B180="SAB_EPSA_SET23",0,AND($B180="SAB_INS_SET23",$A180="MAT")=TRUE,$A$454,AND($B180="SAB_INS_SET23",$A180&lt;&gt;"MAT")=TRUE,$A$453,AND($B180="SIU_INF_JUL23",$A180="MAT")=TRUE,$A$454,AND($B180="SIU_INF_JUL23",$A180&lt;&gt;"MAT")=TRUE,$A$453,AND($B180="SIU_ED_JUL23",$A180="MAT")=TRUE,$A$454,AND($B180="SIU_ED_JUL23",$A180&lt;&gt;"MAT")=TRUE,$A$453,$B180="DER_JUN23",0,$B180="CDHU_AGO23",0,AND($B180="SIN_SV_SET23",$A180="MAT")=TRUE,$A$454,AND($B180="SIN_SV_SET23",$A180&lt;&gt;"MAT")=TRUE,$A$453,AND($B180="SIN_INS_SET23",$A180="MAT")=TRUE,$A$454,AND($B180="SIN_INS_SET23",$A180&lt;&gt;"MAT")=TRUE,$A$453,AND($B180="COTAÇÃO",$A180="MAT")=TRUE,$A$454,AND($B180="COTAÇÃO",$A180&lt;&gt;"MAT")=TRUE,$A$453)</f>
        <v>0.28000000000000003</v>
      </c>
      <c r="G180" s="60" cm="1">
        <f t="array" ref="G180">_xlfn.IFS($B180="SAB_OSE_SET23",0,$B180="SAB_EPSA_SET23",0,AND($B180="SAB_INS_SET23",$A180="MO")=TRUE,$A$455,AND($B180="SAB_INS_SET23",$A180&lt;&gt;"MO")=TRUE,0,AND($B180="SIU_INF_JUL23",$A180="MO")=TRUE,$A$455,AND($B180="SIU_INF_JUL23",$A180&lt;&gt;"MO")=TRUE,0,AND($B180="SIU_ED_JUL23",$A180="MO")=TRUE,$A$455,AND($B180="SIU_ED_JUL23",$A180&lt;&gt;"MO")=TRUE,0,$B180="DER_JUN23",0,$B180="CDHU_AGO23",0,AND($B180="SIN_SV_SET23",$A180="MO")=TRUE,$A$455,AND($B180="SIN_SV_SET23",$A180&lt;&gt;"MO")=TRUE,0,AND($B180="SIN_INS_SET23",$A180="MO")=TRUE,$A$455,AND($B180="SIN_INS_SET23",$A180&lt;&gt;"MO")=TRUE,0,AND($B180="COTAÇÃO",$A180="MO")=TRUE,$A$455,AND($B180="COTAÇÃO",$A180&lt;&gt;"MO")=TRUE,0)</f>
        <v>1.72</v>
      </c>
      <c r="H180" s="61" cm="1">
        <f t="array" ref="H180">ROUND(_xlfn.IFS(B180="SAB_OSE_SET23",VLOOKUP(C180,[12]SAB_OSE_SET23!A:N,7,FALSE),B180="SAB_EPSA_SET23",VLOOKUP(C180,[12]SAB_EPSA_SET23!A:F,4,FALSE),B180="SAB_INS_SET23",VLOOKUP(C180,[12]SAB_INS_SET23!A:F,4,FALSE),B180="SIU_INF_JUL23",VLOOKUP(C180,[12]SIU_INF_JUL23!A:F,4,FALSE),B180="SIU_ED_JUL23",VLOOKUP(C180,[12]SIU_ED_JUL23!A:F,4,FALSE),B180="SIU_INS_JUL23",VLOOKUP(C180,[12]SIU_INS_JUL23!A:F,4,FALSE),B180="DER_JUN23",VLOOKUP(C180,[12]DER_JUN23!A:F,4,FALSE),B180="CDHU_AGO23",VLOOKUP(C180,[12]CDHU_AGO23!A:F,4,FALSE),B180="DNIT_SV_JUL23",VLOOKUP(C180,[12]DNIT_SV_JUL23!A:F,4,FALSE),B180="DNIT_MAT_JUL23",VLOOKUP(C180,[12]DNIT_MAT_JUL23!A:F,4,FALSE),B180="SIN_SV_SET23",VLOOKUP(C180,[12]SIN_SV_SET23!G:L,5,FALSE),B180="SIN_INS_SET23",VLOOKUP(C180,[12]SIN_INS_SET23!A:F,5,FALSE),B180="COTAÇÃO",VLOOKUP(C180,[12]COTAÇÃO!$B:$G,6,FALSE))*(1+F180)*(1+G180),2)</f>
        <v>51.88</v>
      </c>
      <c r="I180" s="62">
        <v>1</v>
      </c>
      <c r="J180" s="39"/>
      <c r="K180" s="63"/>
      <c r="L180" s="64" t="str" cm="1">
        <f t="array" ref="L180">_xlfn.IFS(B180="SAB_OSE_SET23",VLOOKUP(C180,[12]SAB_OSE_SET23!A:N,5,FALSE),B180="SAB_EPSA_SET23",VLOOKUP(C180,[12]SAB_EPSA_SET23!A:F,2,FALSE),B180="SAB_INS_SET23",VLOOKUP(C180,[12]SAB_INS_SET23!A:F,2,FALSE),B180="SIU_INF_JUL23",VLOOKUP(C180,[12]SIU_INF_JUL23!A:F,2,FALSE),B180="SIU_ED_JUL23",VLOOKUP(C180,[12]SIU_ED_JUL23!A:F,2,FALSE),B180="SIU_INS_JUL23",VLOOKUP(C180,[12]SIU_INS_JUL23!A:F,2,FALSE),B180="DER_JUN23",VLOOKUP(C180,[12]DER_JUN23!A:F,2,FALSE),B180="CDHU_AGO23",VLOOKUP(C180,[12]CDHU_AGO23!A:F,2,FALSE),B180="DNIT_SV_JUL23",VLOOKUP(C180,[12]DNIT_SV_JUL23!A:F,2,FALSE),B180="DNIT_MAT_JUL23",VLOOKUP(C180,[12]DNIT_MAT_JUL23!A:F,2,FALSE),B180="SIN_SV_SET23",VLOOKUP(C180,[12]SIN_SV_SET23!G:L,2,FALSE),B180="SIN_INS_SET23",VLOOKUP(C180,[12]SIN_INS_SET23!A:F,2,FALSE),B180="COTAÇÃO",VLOOKUP(C180,[12]COTAÇÃO!$B:$G,3,FALSE))</f>
        <v>ELETRICISTA</v>
      </c>
      <c r="M180" s="65" t="str" cm="1">
        <f t="array" ref="M180">_xlfn.IFS(B180="SAB_OSE_SET23",VLOOKUP(C180,[12]SAB_OSE_SET23!A:N,6,FALSE),B180="SAB_EPSA_SET23",VLOOKUP(C180,[12]SAB_EPSA_SET23!A:F,3,FALSE),B180="SAB_INS_SET23",VLOOKUP(C180,[12]SAB_INS_SET23!A:F,3,FALSE),B180="SIU_INF_JUL23",VLOOKUP(C180,[12]SIU_INF_JUL23!A:F,3,FALSE),B180="SIU_ED_JUL23",VLOOKUP(C180,[12]SIU_ED_JUL23!A:F,3,FALSE),B180="SIU_INS_JUL23",VLOOKUP(C180,[12]SIU_INS_JUL23!A:F,3,FALSE),B180="DER_JUN23",VLOOKUP(C180,[12]DER_JUN23!A:F,3,FALSE),B180="CDHU_AGO23",VLOOKUP(C180,[12]CDHU_AGO23!A:F,3,FALSE),B180="DNIT_SV_JUL23",VLOOKUP(C180,[12]DNIT_SV_JUL23!A:F,3,FALSE),B180="DNIT_MAT_JUL23",VLOOKUP(C180,[12]DNIT_MAT_JUL23!A:F,3,FALSE),B180="SIN_SV_SET23",VLOOKUP(C180,[12]SIN_SV_SET23!G:L,3,FALSE),B180="SIN_INS_SET23",VLOOKUP(C180,[12]SIN_INS_SET23!A:F,3,FALSE),B180="COTAÇÃO",VLOOKUP(C180,[12]COTAÇÃO!$B:$G,4,FALSE))</f>
        <v>H</v>
      </c>
      <c r="N180" s="66">
        <f t="shared" si="4410"/>
        <v>210</v>
      </c>
      <c r="O180" s="66">
        <f t="shared" si="4411"/>
        <v>51.88</v>
      </c>
      <c r="P180" s="67">
        <f t="shared" si="3621"/>
        <v>0</v>
      </c>
      <c r="Q180" s="68"/>
      <c r="R180" s="61">
        <f>R177*$I180</f>
        <v>210</v>
      </c>
      <c r="S180" s="67"/>
      <c r="T180" s="61">
        <f t="shared" ref="T180" si="4481">T177*$I180</f>
        <v>0</v>
      </c>
      <c r="U180" s="67">
        <f t="shared" si="4413"/>
        <v>0</v>
      </c>
      <c r="V180" s="61">
        <f t="shared" ref="V180" si="4482">V177*$I180</f>
        <v>0</v>
      </c>
      <c r="W180" s="67">
        <f t="shared" si="4415"/>
        <v>0</v>
      </c>
      <c r="X180" s="61">
        <f t="shared" ref="X180" si="4483">X177*$I180</f>
        <v>0</v>
      </c>
      <c r="Y180" s="67">
        <f t="shared" si="4417"/>
        <v>0</v>
      </c>
      <c r="Z180" s="61">
        <f t="shared" ref="Z180" si="4484">Z177*$I180</f>
        <v>0</v>
      </c>
      <c r="AA180" s="67">
        <f t="shared" si="4419"/>
        <v>0</v>
      </c>
      <c r="AB180" s="61">
        <f t="shared" ref="AB180" si="4485">AB177*$I180</f>
        <v>0</v>
      </c>
      <c r="AC180" s="67">
        <f t="shared" si="4421"/>
        <v>0</v>
      </c>
      <c r="AD180" s="61">
        <f t="shared" ref="AD180" si="4486">AD177*$I180</f>
        <v>0</v>
      </c>
      <c r="AE180" s="67">
        <f t="shared" si="4423"/>
        <v>0</v>
      </c>
      <c r="AF180" s="61">
        <f t="shared" ref="AF180" si="4487">AF177*$I180</f>
        <v>0</v>
      </c>
      <c r="AG180" s="67">
        <f t="shared" si="4425"/>
        <v>0</v>
      </c>
      <c r="AH180" s="61">
        <f t="shared" ref="AH180" si="4488">AH177*$I180</f>
        <v>0</v>
      </c>
      <c r="AI180" s="67">
        <f t="shared" si="4427"/>
        <v>0</v>
      </c>
      <c r="AJ180" s="61">
        <f t="shared" ref="AJ180" si="4489">AJ177*$I180</f>
        <v>0</v>
      </c>
      <c r="AK180" s="67">
        <f t="shared" si="4429"/>
        <v>0</v>
      </c>
      <c r="AL180" s="61">
        <f t="shared" ref="AL180" si="4490">AL177*$I180</f>
        <v>0</v>
      </c>
      <c r="AM180" s="67">
        <f t="shared" si="4431"/>
        <v>0</v>
      </c>
      <c r="AN180" s="61">
        <f t="shared" ref="AN180" si="4491">AN177*$I180</f>
        <v>0</v>
      </c>
      <c r="AO180" s="67">
        <f t="shared" si="4433"/>
        <v>0</v>
      </c>
      <c r="AP180" s="61">
        <f t="shared" ref="AP180" si="4492">AP177*$I180</f>
        <v>0</v>
      </c>
      <c r="AQ180" s="67">
        <f t="shared" si="4435"/>
        <v>0</v>
      </c>
      <c r="AR180" s="61">
        <f t="shared" ref="AR180" si="4493">AR177*$I180</f>
        <v>0</v>
      </c>
      <c r="AS180" s="67">
        <f t="shared" si="4437"/>
        <v>0</v>
      </c>
      <c r="AT180" s="61">
        <f t="shared" ref="AT180" si="4494">AT177*$I180</f>
        <v>0</v>
      </c>
      <c r="AU180" s="67">
        <f t="shared" si="4439"/>
        <v>0</v>
      </c>
      <c r="AV180" s="61">
        <f t="shared" ref="AV180" si="4495">AV177*$I180</f>
        <v>0</v>
      </c>
      <c r="AW180" s="67">
        <f t="shared" si="4441"/>
        <v>0</v>
      </c>
      <c r="AX180" s="61">
        <f t="shared" ref="AX180" si="4496">AX177*$I180</f>
        <v>0</v>
      </c>
      <c r="AY180" s="67">
        <f t="shared" si="4443"/>
        <v>0</v>
      </c>
      <c r="AZ180" s="61">
        <f t="shared" ref="AZ180" si="4497">AZ177*$I180</f>
        <v>0</v>
      </c>
      <c r="BA180" s="67">
        <f t="shared" si="4445"/>
        <v>0</v>
      </c>
      <c r="BB180" s="61">
        <f t="shared" ref="BB180" si="4498">BB177*$I180</f>
        <v>0</v>
      </c>
      <c r="BC180" s="67">
        <f t="shared" si="4447"/>
        <v>0</v>
      </c>
      <c r="BD180" s="61">
        <f t="shared" ref="BD180" si="4499">BD177*$I180</f>
        <v>0</v>
      </c>
      <c r="BE180" s="67">
        <f t="shared" si="4449"/>
        <v>0</v>
      </c>
      <c r="BF180" s="61">
        <f t="shared" ref="BF180" si="4500">BF177*$I180</f>
        <v>0</v>
      </c>
      <c r="BG180" s="67">
        <f t="shared" si="4451"/>
        <v>0</v>
      </c>
      <c r="BH180" s="61">
        <f t="shared" ref="BH180" si="4501">BH177*$I180</f>
        <v>0</v>
      </c>
      <c r="BI180" s="67">
        <f t="shared" si="4453"/>
        <v>0</v>
      </c>
      <c r="BJ180" s="61">
        <f t="shared" ref="BJ180" si="4502">BJ177*$I180</f>
        <v>0</v>
      </c>
      <c r="BK180" s="67">
        <f t="shared" si="4455"/>
        <v>0</v>
      </c>
      <c r="BL180" s="61">
        <f t="shared" ref="BL180" si="4503">BL177*$I180</f>
        <v>0</v>
      </c>
      <c r="BM180" s="67">
        <f t="shared" si="4457"/>
        <v>0</v>
      </c>
    </row>
    <row r="181" spans="1:65" s="47" customFormat="1" ht="30" x14ac:dyDescent="0.25">
      <c r="A181" s="48"/>
      <c r="B181" s="48"/>
      <c r="C181" s="48"/>
      <c r="D181" s="48"/>
      <c r="E181" s="48"/>
      <c r="F181" s="48"/>
      <c r="G181" s="48"/>
      <c r="H181" s="49"/>
      <c r="I181" s="50"/>
      <c r="J181" s="39"/>
      <c r="K181" s="51" t="str">
        <f>CONCATENATE($K$150,".9")</f>
        <v>6.9</v>
      </c>
      <c r="L181" s="52" t="s">
        <v>102</v>
      </c>
      <c r="M181" s="53" t="s">
        <v>21</v>
      </c>
      <c r="N181" s="54">
        <f>R181+T181+V181+X181+Z181+AB181+AD181+AF181+AH181+AJ181++AL181+AN181+AP181+AR181+AT181+AV181+AX181+AZ181+BB181+BD181+BF181+BH181+BJ181+BL181</f>
        <v>900</v>
      </c>
      <c r="O181" s="54">
        <f>SUM(O182:O184)</f>
        <v>14.38</v>
      </c>
      <c r="P181" s="55">
        <f t="shared" si="3621"/>
        <v>12942</v>
      </c>
      <c r="Q181" s="39"/>
      <c r="R181" s="56">
        <v>900</v>
      </c>
      <c r="S181" s="57">
        <f>ROUND(R181*$O181,2)</f>
        <v>12942</v>
      </c>
      <c r="T181" s="56"/>
      <c r="U181" s="57">
        <f>ROUND(T181*$O181,2)</f>
        <v>0</v>
      </c>
      <c r="V181" s="56"/>
      <c r="W181" s="57">
        <f t="shared" ref="W181" si="4504">ROUND(V181*$O181,2)</f>
        <v>0</v>
      </c>
      <c r="X181" s="56"/>
      <c r="Y181" s="57">
        <f t="shared" ref="Y181" si="4505">ROUND(X181*$O181,2)</f>
        <v>0</v>
      </c>
      <c r="Z181" s="56"/>
      <c r="AA181" s="57">
        <f t="shared" ref="AA181" si="4506">ROUND(Z181*$O181,2)</f>
        <v>0</v>
      </c>
      <c r="AB181" s="56"/>
      <c r="AC181" s="57">
        <f t="shared" ref="AC181" si="4507">ROUND(AB181*$O181,2)</f>
        <v>0</v>
      </c>
      <c r="AD181" s="56"/>
      <c r="AE181" s="57">
        <f t="shared" ref="AE181" si="4508">ROUND(AD181*$O181,2)</f>
        <v>0</v>
      </c>
      <c r="AF181" s="56"/>
      <c r="AG181" s="57">
        <f t="shared" ref="AG181" si="4509">ROUND(AF181*$O181,2)</f>
        <v>0</v>
      </c>
      <c r="AH181" s="56"/>
      <c r="AI181" s="57">
        <f t="shared" ref="AI181" si="4510">ROUND(AH181*$O181,2)</f>
        <v>0</v>
      </c>
      <c r="AJ181" s="56"/>
      <c r="AK181" s="57">
        <f t="shared" ref="AK181" si="4511">ROUND(AJ181*$O181,2)</f>
        <v>0</v>
      </c>
      <c r="AL181" s="56"/>
      <c r="AM181" s="57">
        <f t="shared" ref="AM181" si="4512">ROUND(AL181*$O181,2)</f>
        <v>0</v>
      </c>
      <c r="AN181" s="56"/>
      <c r="AO181" s="57">
        <f t="shared" ref="AO181" si="4513">ROUND(AN181*$O181,2)</f>
        <v>0</v>
      </c>
      <c r="AP181" s="56"/>
      <c r="AQ181" s="57">
        <f t="shared" ref="AQ181" si="4514">ROUND(AP181*$O181,2)</f>
        <v>0</v>
      </c>
      <c r="AR181" s="56"/>
      <c r="AS181" s="57">
        <f t="shared" ref="AS181" si="4515">ROUND(AR181*$O181,2)</f>
        <v>0</v>
      </c>
      <c r="AT181" s="56"/>
      <c r="AU181" s="57">
        <f t="shared" ref="AU181" si="4516">ROUND(AT181*$O181,2)</f>
        <v>0</v>
      </c>
      <c r="AV181" s="56"/>
      <c r="AW181" s="57">
        <f t="shared" ref="AW181" si="4517">ROUND(AV181*$O181,2)</f>
        <v>0</v>
      </c>
      <c r="AX181" s="56"/>
      <c r="AY181" s="57">
        <f t="shared" ref="AY181" si="4518">ROUND(AX181*$O181,2)</f>
        <v>0</v>
      </c>
      <c r="AZ181" s="56"/>
      <c r="BA181" s="57">
        <f t="shared" ref="BA181" si="4519">ROUND(AZ181*$O181,2)</f>
        <v>0</v>
      </c>
      <c r="BB181" s="56"/>
      <c r="BC181" s="57">
        <f t="shared" ref="BC181" si="4520">ROUND(BB181*$O181,2)</f>
        <v>0</v>
      </c>
      <c r="BD181" s="56"/>
      <c r="BE181" s="57">
        <f t="shared" ref="BE181" si="4521">ROUND(BD181*$O181,2)</f>
        <v>0</v>
      </c>
      <c r="BF181" s="56"/>
      <c r="BG181" s="57">
        <f t="shared" ref="BG181" si="4522">ROUND(BF181*$O181,2)</f>
        <v>0</v>
      </c>
      <c r="BH181" s="56"/>
      <c r="BI181" s="57">
        <f t="shared" ref="BI181" si="4523">ROUND(BH181*$O181,2)</f>
        <v>0</v>
      </c>
      <c r="BJ181" s="56"/>
      <c r="BK181" s="57">
        <f t="shared" ref="BK181" si="4524">ROUND(BJ181*$O181,2)</f>
        <v>0</v>
      </c>
      <c r="BL181" s="56"/>
      <c r="BM181" s="57">
        <f t="shared" ref="BM181" si="4525">ROUND(BL181*$O181,2)</f>
        <v>0</v>
      </c>
    </row>
    <row r="182" spans="1:65" s="47" customFormat="1" ht="30" x14ac:dyDescent="0.25">
      <c r="A182" s="58" t="s">
        <v>37</v>
      </c>
      <c r="B182" s="59" t="s">
        <v>31</v>
      </c>
      <c r="C182" s="59" t="str">
        <f>K181</f>
        <v>6.9</v>
      </c>
      <c r="D182" s="60" cm="1">
        <f t="array" ref="D182">_xlfn.IFS($B182="SAB_OSE_SET23",$A$440,$B182="SAB_EPSA_SET23",$A$442,$B182="SAB_INS_SET23",$A$444,$B182="SIU_INF_JUL23",$A$446,$B182="SIU_ED_JUL23",$A$447,$B182="DER_JUN23",$A$448,$B182="CDHU_AGO23",$A$449,$B182="SIN_SV_SET23",$A$450,$B182="SIN_INS_SET23",$A$451,$B182="COTAÇÃO",0)</f>
        <v>0</v>
      </c>
      <c r="E182" s="60" cm="1">
        <f t="array" ref="E182">_xlfn.IFS($B182="SAB_OSE_SET23",$A$441,$B182="SAB_EPSA_SET23",$A$443,$B182="SAB_INS_SET23",$A$445,$B182="SIU_INF_JUL23",0,$B182="SIU_ED_JUL23",0,$B182="DER_JUN23",0,$B182="CDHU_AGO23",0,$B182="SIN_SV_SET23",0,$B182="SIN_INS_SET23",0,$B182="COTAÇÃO",0)</f>
        <v>0</v>
      </c>
      <c r="F182" s="60" cm="1">
        <f t="array" ref="F182">_xlfn.IFS($B182="SAB_OSE_SET23",0,$B182="SAB_EPSA_SET23",0,AND($B182="SAB_INS_SET23",$A182="MAT")=TRUE,$A$454,AND($B182="SAB_INS_SET23",$A182&lt;&gt;"MAT")=TRUE,$A$453,AND($B182="SIU_INF_JUL23",$A182="MAT")=TRUE,$A$454,AND($B182="SIU_INF_JUL23",$A182&lt;&gt;"MAT")=TRUE,$A$453,AND($B182="SIU_ED_JUL23",$A182="MAT")=TRUE,$A$454,AND($B182="SIU_ED_JUL23",$A182&lt;&gt;"MAT")=TRUE,$A$453,$B182="DER_JUN23",0,$B182="CDHU_AGO23",0,AND($B182="SIN_SV_SET23",$A182="MAT")=TRUE,$A$454,AND($B182="SIN_SV_SET23",$A182&lt;&gt;"MAT")=TRUE,$A$453,AND($B182="SIN_INS_SET23",$A182="MAT")=TRUE,$A$454,AND($B182="SIN_INS_SET23",$A182&lt;&gt;"MAT")=TRUE,$A$453,AND($B182="COTAÇÃO",$A182="MAT")=TRUE,$A$454,AND($B182="COTAÇÃO",$A182&lt;&gt;"MAT")=TRUE,$A$453)</f>
        <v>0.2</v>
      </c>
      <c r="G182" s="60" cm="1">
        <f t="array" ref="G182">_xlfn.IFS($B182="SAB_OSE_SET23",0,$B182="SAB_EPSA_SET23",0,AND($B182="SAB_INS_SET23",$A182="MO")=TRUE,$A$455,AND($B182="SAB_INS_SET23",$A182&lt;&gt;"MO")=TRUE,0,AND($B182="SIU_INF_JUL23",$A182="MO")=TRUE,$A$455,AND($B182="SIU_INF_JUL23",$A182&lt;&gt;"MO")=TRUE,0,AND($B182="SIU_ED_JUL23",$A182="MO")=TRUE,$A$455,AND($B182="SIU_ED_JUL23",$A182&lt;&gt;"MO")=TRUE,0,$B182="DER_JUN23",0,$B182="CDHU_AGO23",0,AND($B182="SIN_SV_SET23",$A182="MO")=TRUE,$A$455,AND($B182="SIN_SV_SET23",$A182&lt;&gt;"MO")=TRUE,0,AND($B182="SIN_INS_SET23",$A182="MO")=TRUE,$A$455,AND($B182="SIN_INS_SET23",$A182&lt;&gt;"MO")=TRUE,0,AND($B182="COTAÇÃO",$A182="MO")=TRUE,$A$455,AND($B182="COTAÇÃO",$A182&lt;&gt;"MO")=TRUE,0)</f>
        <v>0</v>
      </c>
      <c r="H182" s="61" cm="1">
        <f t="array" ref="H182">ROUND(_xlfn.IFS(B182="SAB_OSE_SET23",VLOOKUP(C182,[12]SAB_OSE_SET23!A:N,7,FALSE),B182="SAB_EPSA_SET23",VLOOKUP(C182,[12]SAB_EPSA_SET23!A:F,4,FALSE),B182="SAB_INS_SET23",VLOOKUP(C182,[12]SAB_INS_SET23!A:F,4,FALSE),B182="SIU_INF_JUL23",VLOOKUP(C182,[12]SIU_INF_JUL23!A:F,4,FALSE),B182="SIU_ED_JUL23",VLOOKUP(C182,[12]SIU_ED_JUL23!A:F,4,FALSE),B182="SIU_INS_JUL23",VLOOKUP(C182,[12]SIU_INS_JUL23!A:F,4,FALSE),B182="DER_JUN23",VLOOKUP(C182,[12]DER_JUN23!A:F,4,FALSE),B182="CDHU_AGO23",VLOOKUP(C182,[12]CDHU_AGO23!A:F,4,FALSE),B182="DNIT_SV_JUL23",VLOOKUP(C182,[12]DNIT_SV_JUL23!A:F,4,FALSE),B182="DNIT_MAT_JUL23",VLOOKUP(C182,[12]DNIT_MAT_JUL23!A:F,4,FALSE),B182="SIN_SV_SET23",VLOOKUP(C182,[12]SIN_SV_SET23!G:L,5,FALSE),B182="SIN_INS_SET23",VLOOKUP(C182,[12]SIN_INS_SET23!A:F,5,FALSE),B182="COTAÇÃO",VLOOKUP(C182,[12]COTAÇÃO!$B:$G,6,FALSE))*(1+F182)*(1+G182),2)</f>
        <v>7.98</v>
      </c>
      <c r="I182" s="62">
        <v>1</v>
      </c>
      <c r="J182" s="39"/>
      <c r="K182" s="63"/>
      <c r="L182" s="64" t="str" cm="1">
        <f t="array" ref="L182">_xlfn.IFS(B182="SAB_OSE_SET23",VLOOKUP(C182,[12]SAB_OSE_SET23!A:N,5,FALSE),B182="SAB_EPSA_SET23",VLOOKUP(C182,[12]SAB_EPSA_SET23!A:F,2,FALSE),B182="SAB_INS_SET23",VLOOKUP(C182,[12]SAB_INS_SET23!A:F,2,FALSE),B182="SIU_INF_JUL23",VLOOKUP(C182,[12]SIU_INF_JUL23!A:F,2,FALSE),B182="SIU_ED_JUL23",VLOOKUP(C182,[12]SIU_ED_JUL23!A:F,2,FALSE),B182="SIU_INS_JUL23",VLOOKUP(C182,[12]SIU_INS_JUL23!A:F,2,FALSE),B182="DER_JUN23",VLOOKUP(C182,[12]DER_JUN23!A:F,2,FALSE),B182="CDHU_AGO23",VLOOKUP(C182,[12]CDHU_AGO23!A:F,2,FALSE),B182="DNIT_SV_JUL23",VLOOKUP(C182,[12]DNIT_SV_JUL23!A:F,2,FALSE),B182="DNIT_MAT_JUL23",VLOOKUP(C182,[12]DNIT_MAT_JUL23!A:F,2,FALSE),B182="SIN_SV_SET23",VLOOKUP(C182,[12]SIN_SV_SET23!G:L,2,FALSE),B182="SIN_INS_SET23",VLOOKUP(C182,[12]SIN_INS_SET23!A:F,2,FALSE),B182="COTAÇÃO",VLOOKUP(C182,[12]COTAÇÃO!$B:$G,3,FALSE))</f>
        <v>Chumbador em aço bicromatizado, auto perfurante,com rosca interna,ww3/8``x 38mm, tipo UR38, da Tecnart ou similar aprovado</v>
      </c>
      <c r="M182" s="65" t="str" cm="1">
        <f t="array" ref="M182">_xlfn.IFS(B182="SAB_OSE_SET23",VLOOKUP(C182,[12]SAB_OSE_SET23!A:N,6,FALSE),B182="SAB_EPSA_SET23",VLOOKUP(C182,[12]SAB_EPSA_SET23!A:F,3,FALSE),B182="SAB_INS_SET23",VLOOKUP(C182,[12]SAB_INS_SET23!A:F,3,FALSE),B182="SIU_INF_JUL23",VLOOKUP(C182,[12]SIU_INF_JUL23!A:F,3,FALSE),B182="SIU_ED_JUL23",VLOOKUP(C182,[12]SIU_ED_JUL23!A:F,3,FALSE),B182="SIU_INS_JUL23",VLOOKUP(C182,[12]SIU_INS_JUL23!A:F,3,FALSE),B182="DER_JUN23",VLOOKUP(C182,[12]DER_JUN23!A:F,3,FALSE),B182="CDHU_AGO23",VLOOKUP(C182,[12]CDHU_AGO23!A:F,3,FALSE),B182="DNIT_SV_JUL23",VLOOKUP(C182,[12]DNIT_SV_JUL23!A:F,3,FALSE),B182="DNIT_MAT_JUL23",VLOOKUP(C182,[12]DNIT_MAT_JUL23!A:F,3,FALSE),B182="SIN_SV_SET23",VLOOKUP(C182,[12]SIN_SV_SET23!G:L,3,FALSE),B182="SIN_INS_SET23",VLOOKUP(C182,[12]SIN_INS_SET23!A:F,3,FALSE),B182="COTAÇÃO",VLOOKUP(C182,[12]COTAÇÃO!$B:$G,4,FALSE))</f>
        <v>pç</v>
      </c>
      <c r="N182" s="66">
        <f t="shared" ref="N182:N184" si="4526">R182+T182+V182+X182+Z182+AB182+AD182+AF182+AH182+AJ182++AL182+AN182+AP182+AR182+AT182+AV182+AX182+AZ182+BB182+BD182+BF182+BH182+BJ182+BL182</f>
        <v>900</v>
      </c>
      <c r="O182" s="66">
        <f t="shared" ref="O182:O184" si="4527">ROUND(H182*I182,2)</f>
        <v>7.98</v>
      </c>
      <c r="P182" s="67">
        <f t="shared" si="3621"/>
        <v>0</v>
      </c>
      <c r="Q182" s="68"/>
      <c r="R182" s="61">
        <f>R181*$I182</f>
        <v>900</v>
      </c>
      <c r="S182" s="67"/>
      <c r="T182" s="61">
        <f t="shared" ref="T182" si="4528">T181*$I182</f>
        <v>0</v>
      </c>
      <c r="U182" s="67">
        <f t="shared" ref="U182:U184" si="4529">ROUND(T182*$H182,2)</f>
        <v>0</v>
      </c>
      <c r="V182" s="61">
        <f t="shared" ref="V182" si="4530">V181*$I182</f>
        <v>0</v>
      </c>
      <c r="W182" s="67">
        <f t="shared" ref="W182:W184" si="4531">ROUND(V182*$H182,2)</f>
        <v>0</v>
      </c>
      <c r="X182" s="61">
        <f t="shared" ref="X182" si="4532">X181*$I182</f>
        <v>0</v>
      </c>
      <c r="Y182" s="67">
        <f t="shared" ref="Y182:Y184" si="4533">ROUND(X182*$H182,2)</f>
        <v>0</v>
      </c>
      <c r="Z182" s="61">
        <f t="shared" ref="Z182" si="4534">Z181*$I182</f>
        <v>0</v>
      </c>
      <c r="AA182" s="67">
        <f t="shared" ref="AA182:AA184" si="4535">ROUND(Z182*$H182,2)</f>
        <v>0</v>
      </c>
      <c r="AB182" s="61">
        <f t="shared" ref="AB182" si="4536">AB181*$I182</f>
        <v>0</v>
      </c>
      <c r="AC182" s="67">
        <f t="shared" ref="AC182:AC184" si="4537">ROUND(AB182*$H182,2)</f>
        <v>0</v>
      </c>
      <c r="AD182" s="61">
        <f t="shared" ref="AD182" si="4538">AD181*$I182</f>
        <v>0</v>
      </c>
      <c r="AE182" s="67">
        <f t="shared" ref="AE182:AE184" si="4539">ROUND(AD182*$H182,2)</f>
        <v>0</v>
      </c>
      <c r="AF182" s="61">
        <f t="shared" ref="AF182" si="4540">AF181*$I182</f>
        <v>0</v>
      </c>
      <c r="AG182" s="67">
        <f t="shared" ref="AG182:AG184" si="4541">ROUND(AF182*$H182,2)</f>
        <v>0</v>
      </c>
      <c r="AH182" s="61">
        <f t="shared" ref="AH182" si="4542">AH181*$I182</f>
        <v>0</v>
      </c>
      <c r="AI182" s="67">
        <f t="shared" ref="AI182:AI184" si="4543">ROUND(AH182*$H182,2)</f>
        <v>0</v>
      </c>
      <c r="AJ182" s="61">
        <f t="shared" ref="AJ182" si="4544">AJ181*$I182</f>
        <v>0</v>
      </c>
      <c r="AK182" s="67">
        <f t="shared" ref="AK182:AK184" si="4545">ROUND(AJ182*$H182,2)</f>
        <v>0</v>
      </c>
      <c r="AL182" s="61">
        <f t="shared" ref="AL182" si="4546">AL181*$I182</f>
        <v>0</v>
      </c>
      <c r="AM182" s="67">
        <f t="shared" ref="AM182:AM184" si="4547">ROUND(AL182*$H182,2)</f>
        <v>0</v>
      </c>
      <c r="AN182" s="61">
        <f t="shared" ref="AN182" si="4548">AN181*$I182</f>
        <v>0</v>
      </c>
      <c r="AO182" s="67">
        <f t="shared" ref="AO182:AO184" si="4549">ROUND(AN182*$H182,2)</f>
        <v>0</v>
      </c>
      <c r="AP182" s="61">
        <f t="shared" ref="AP182" si="4550">AP181*$I182</f>
        <v>0</v>
      </c>
      <c r="AQ182" s="67">
        <f t="shared" ref="AQ182:AQ184" si="4551">ROUND(AP182*$H182,2)</f>
        <v>0</v>
      </c>
      <c r="AR182" s="61">
        <f t="shared" ref="AR182" si="4552">AR181*$I182</f>
        <v>0</v>
      </c>
      <c r="AS182" s="67">
        <f t="shared" ref="AS182:AS184" si="4553">ROUND(AR182*$H182,2)</f>
        <v>0</v>
      </c>
      <c r="AT182" s="61">
        <f t="shared" ref="AT182" si="4554">AT181*$I182</f>
        <v>0</v>
      </c>
      <c r="AU182" s="67">
        <f t="shared" ref="AU182:AU184" si="4555">ROUND(AT182*$H182,2)</f>
        <v>0</v>
      </c>
      <c r="AV182" s="61">
        <f t="shared" ref="AV182" si="4556">AV181*$I182</f>
        <v>0</v>
      </c>
      <c r="AW182" s="67">
        <f t="shared" ref="AW182:AW184" si="4557">ROUND(AV182*$H182,2)</f>
        <v>0</v>
      </c>
      <c r="AX182" s="61">
        <f t="shared" ref="AX182" si="4558">AX181*$I182</f>
        <v>0</v>
      </c>
      <c r="AY182" s="67">
        <f t="shared" ref="AY182:AY184" si="4559">ROUND(AX182*$H182,2)</f>
        <v>0</v>
      </c>
      <c r="AZ182" s="61">
        <f t="shared" ref="AZ182" si="4560">AZ181*$I182</f>
        <v>0</v>
      </c>
      <c r="BA182" s="67">
        <f t="shared" ref="BA182:BA184" si="4561">ROUND(AZ182*$H182,2)</f>
        <v>0</v>
      </c>
      <c r="BB182" s="61">
        <f t="shared" ref="BB182" si="4562">BB181*$I182</f>
        <v>0</v>
      </c>
      <c r="BC182" s="67">
        <f t="shared" ref="BC182:BC184" si="4563">ROUND(BB182*$H182,2)</f>
        <v>0</v>
      </c>
      <c r="BD182" s="61">
        <f t="shared" ref="BD182" si="4564">BD181*$I182</f>
        <v>0</v>
      </c>
      <c r="BE182" s="67">
        <f t="shared" ref="BE182:BE184" si="4565">ROUND(BD182*$H182,2)</f>
        <v>0</v>
      </c>
      <c r="BF182" s="61">
        <f t="shared" ref="BF182" si="4566">BF181*$I182</f>
        <v>0</v>
      </c>
      <c r="BG182" s="67">
        <f t="shared" ref="BG182:BG184" si="4567">ROUND(BF182*$H182,2)</f>
        <v>0</v>
      </c>
      <c r="BH182" s="61">
        <f t="shared" ref="BH182" si="4568">BH181*$I182</f>
        <v>0</v>
      </c>
      <c r="BI182" s="67">
        <f t="shared" ref="BI182:BI184" si="4569">ROUND(BH182*$H182,2)</f>
        <v>0</v>
      </c>
      <c r="BJ182" s="61">
        <f t="shared" ref="BJ182" si="4570">BJ181*$I182</f>
        <v>0</v>
      </c>
      <c r="BK182" s="67">
        <f t="shared" ref="BK182:BK184" si="4571">ROUND(BJ182*$H182,2)</f>
        <v>0</v>
      </c>
      <c r="BL182" s="61">
        <f t="shared" ref="BL182" si="4572">BL181*$I182</f>
        <v>0</v>
      </c>
      <c r="BM182" s="67">
        <f t="shared" ref="BM182:BM184" si="4573">ROUND(BL182*$H182,2)</f>
        <v>0</v>
      </c>
    </row>
    <row r="183" spans="1:65" s="47" customFormat="1" x14ac:dyDescent="0.25">
      <c r="A183" s="58" t="s">
        <v>26</v>
      </c>
      <c r="B183" s="59" t="s">
        <v>28</v>
      </c>
      <c r="C183" s="59" t="s">
        <v>38</v>
      </c>
      <c r="D183" s="60" cm="1">
        <f t="array" ref="D183">_xlfn.IFS($B183="SAB_OSE_SET23",$A$440,$B183="SAB_EPSA_SET23",$A$442,$B183="SAB_INS_SET23",$A$444,$B183="SIU_INF_JUL23",$A$446,$B183="SIU_ED_JUL23",$A$447,$B183="DER_JUN23",$A$448,$B183="CDHU_AGO23",$A$449,$B183="SIN_SV_SET23",$A$450,$B183="SIN_INS_SET23",$A$451,$B183="COTAÇÃO",0)</f>
        <v>0</v>
      </c>
      <c r="E183" s="60" cm="1">
        <f t="array" ref="E183">_xlfn.IFS($B183="SAB_OSE_SET23",$A$441,$B183="SAB_EPSA_SET23",$A$443,$B183="SAB_INS_SET23",$A$445,$B183="SIU_INF_JUL23",0,$B183="SIU_ED_JUL23",0,$B183="DER_JUN23",0,$B183="CDHU_AGO23",0,$B183="SIN_SV_SET23",0,$B183="SIN_INS_SET23",0,$B183="COTAÇÃO",0)</f>
        <v>0</v>
      </c>
      <c r="F183" s="60" cm="1">
        <f t="array" ref="F183">_xlfn.IFS($B183="SAB_OSE_SET23",0,$B183="SAB_EPSA_SET23",0,AND($B183="SAB_INS_SET23",$A183="MAT")=TRUE,$A$454,AND($B183="SAB_INS_SET23",$A183&lt;&gt;"MAT")=TRUE,$A$453,AND($B183="SIU_INF_JUL23",$A183="MAT")=TRUE,$A$454,AND($B183="SIU_INF_JUL23",$A183&lt;&gt;"MAT")=TRUE,$A$453,AND($B183="SIU_ED_JUL23",$A183="MAT")=TRUE,$A$454,AND($B183="SIU_ED_JUL23",$A183&lt;&gt;"MAT")=TRUE,$A$453,$B183="DER_JUN23",0,$B183="CDHU_AGO23",0,AND($B183="SIN_SV_SET23",$A183="MAT")=TRUE,$A$454,AND($B183="SIN_SV_SET23",$A183&lt;&gt;"MAT")=TRUE,$A$453,AND($B183="SIN_INS_SET23",$A183="MAT")=TRUE,$A$454,AND($B183="SIN_INS_SET23",$A183&lt;&gt;"MAT")=TRUE,$A$453,AND($B183="COTAÇÃO",$A183="MAT")=TRUE,$A$454,AND($B183="COTAÇÃO",$A183&lt;&gt;"MAT")=TRUE,$A$453)</f>
        <v>0.28000000000000003</v>
      </c>
      <c r="G183" s="60" cm="1">
        <f t="array" ref="G183">_xlfn.IFS($B183="SAB_OSE_SET23",0,$B183="SAB_EPSA_SET23",0,AND($B183="SAB_INS_SET23",$A183="MO")=TRUE,$A$455,AND($B183="SAB_INS_SET23",$A183&lt;&gt;"MO")=TRUE,0,AND($B183="SIU_INF_JUL23",$A183="MO")=TRUE,$A$455,AND($B183="SIU_INF_JUL23",$A183&lt;&gt;"MO")=TRUE,0,AND($B183="SIU_ED_JUL23",$A183="MO")=TRUE,$A$455,AND($B183="SIU_ED_JUL23",$A183&lt;&gt;"MO")=TRUE,0,$B183="DER_JUN23",0,$B183="CDHU_AGO23",0,AND($B183="SIN_SV_SET23",$A183="MO")=TRUE,$A$455,AND($B183="SIN_SV_SET23",$A183&lt;&gt;"MO")=TRUE,0,AND($B183="SIN_INS_SET23",$A183="MO")=TRUE,$A$455,AND($B183="SIN_INS_SET23",$A183&lt;&gt;"MO")=TRUE,0,AND($B183="COTAÇÃO",$A183="MO")=TRUE,$A$455,AND($B183="COTAÇÃO",$A183&lt;&gt;"MO")=TRUE,0)</f>
        <v>1.72</v>
      </c>
      <c r="H183" s="61" cm="1">
        <f t="array" ref="H183">ROUND(_xlfn.IFS(B183="SAB_OSE_SET23",VLOOKUP(C183,[12]SAB_OSE_SET23!A:N,7,FALSE),B183="SAB_EPSA_SET23",VLOOKUP(C183,[12]SAB_EPSA_SET23!A:F,4,FALSE),B183="SAB_INS_SET23",VLOOKUP(C183,[12]SAB_INS_SET23!A:F,4,FALSE),B183="SIU_INF_JUL23",VLOOKUP(C183,[12]SIU_INF_JUL23!A:F,4,FALSE),B183="SIU_ED_JUL23",VLOOKUP(C183,[12]SIU_ED_JUL23!A:F,4,FALSE),B183="SIU_INS_JUL23",VLOOKUP(C183,[12]SIU_INS_JUL23!A:F,4,FALSE),B183="DER_JUN23",VLOOKUP(C183,[12]DER_JUN23!A:F,4,FALSE),B183="CDHU_AGO23",VLOOKUP(C183,[12]CDHU_AGO23!A:F,4,FALSE),B183="DNIT_SV_JUL23",VLOOKUP(C183,[12]DNIT_SV_JUL23!A:F,4,FALSE),B183="DNIT_MAT_JUL23",VLOOKUP(C183,[12]DNIT_MAT_JUL23!A:F,4,FALSE),B183="SIN_SV_SET23",VLOOKUP(C183,[12]SIN_SV_SET23!G:L,5,FALSE),B183="SIN_INS_SET23",VLOOKUP(C183,[12]SIN_INS_SET23!A:F,5,FALSE),B183="COTAÇÃO",VLOOKUP(C183,[12]COTAÇÃO!$B:$G,6,FALSE))*(1+F183)*(1+G183),2)</f>
        <v>76.209999999999994</v>
      </c>
      <c r="I183" s="62">
        <v>0.05</v>
      </c>
      <c r="J183" s="39"/>
      <c r="K183" s="63"/>
      <c r="L183" s="64" t="str" cm="1">
        <f t="array" ref="L183">_xlfn.IFS(B183="SAB_OSE_SET23",VLOOKUP(C183,[12]SAB_OSE_SET23!A:N,5,FALSE),B183="SAB_EPSA_SET23",VLOOKUP(C183,[12]SAB_EPSA_SET23!A:F,2,FALSE),B183="SAB_INS_SET23",VLOOKUP(C183,[12]SAB_INS_SET23!A:F,2,FALSE),B183="SIU_INF_JUL23",VLOOKUP(C183,[12]SIU_INF_JUL23!A:F,2,FALSE),B183="SIU_ED_JUL23",VLOOKUP(C183,[12]SIU_ED_JUL23!A:F,2,FALSE),B183="SIU_INS_JUL23",VLOOKUP(C183,[12]SIU_INS_JUL23!A:F,2,FALSE),B183="DER_JUN23",VLOOKUP(C183,[12]DER_JUN23!A:F,2,FALSE),B183="CDHU_AGO23",VLOOKUP(C183,[12]CDHU_AGO23!A:F,2,FALSE),B183="DNIT_SV_JUL23",VLOOKUP(C183,[12]DNIT_SV_JUL23!A:F,2,FALSE),B183="DNIT_MAT_JUL23",VLOOKUP(C183,[12]DNIT_MAT_JUL23!A:F,2,FALSE),B183="SIN_SV_SET23",VLOOKUP(C183,[12]SIN_SV_SET23!G:L,2,FALSE),B183="SIN_INS_SET23",VLOOKUP(C183,[12]SIN_INS_SET23!A:F,2,FALSE),B183="COTAÇÃO",VLOOKUP(C183,[12]COTAÇÃO!$B:$G,3,FALSE))</f>
        <v>TÉCNICO ELETRICISTA</v>
      </c>
      <c r="M183" s="65" t="str" cm="1">
        <f t="array" ref="M183">_xlfn.IFS(B183="SAB_OSE_SET23",VLOOKUP(C183,[12]SAB_OSE_SET23!A:N,6,FALSE),B183="SAB_EPSA_SET23",VLOOKUP(C183,[12]SAB_EPSA_SET23!A:F,3,FALSE),B183="SAB_INS_SET23",VLOOKUP(C183,[12]SAB_INS_SET23!A:F,3,FALSE),B183="SIU_INF_JUL23",VLOOKUP(C183,[12]SIU_INF_JUL23!A:F,3,FALSE),B183="SIU_ED_JUL23",VLOOKUP(C183,[12]SIU_ED_JUL23!A:F,3,FALSE),B183="SIU_INS_JUL23",VLOOKUP(C183,[12]SIU_INS_JUL23!A:F,3,FALSE),B183="DER_JUN23",VLOOKUP(C183,[12]DER_JUN23!A:F,3,FALSE),B183="CDHU_AGO23",VLOOKUP(C183,[12]CDHU_AGO23!A:F,3,FALSE),B183="DNIT_SV_JUL23",VLOOKUP(C183,[12]DNIT_SV_JUL23!A:F,3,FALSE),B183="DNIT_MAT_JUL23",VLOOKUP(C183,[12]DNIT_MAT_JUL23!A:F,3,FALSE),B183="SIN_SV_SET23",VLOOKUP(C183,[12]SIN_SV_SET23!G:L,3,FALSE),B183="SIN_INS_SET23",VLOOKUP(C183,[12]SIN_INS_SET23!A:F,3,FALSE),B183="COTAÇÃO",VLOOKUP(C183,[12]COTAÇÃO!$B:$G,4,FALSE))</f>
        <v>H</v>
      </c>
      <c r="N183" s="66">
        <f t="shared" si="4526"/>
        <v>45</v>
      </c>
      <c r="O183" s="66">
        <f t="shared" si="4527"/>
        <v>3.81</v>
      </c>
      <c r="P183" s="67">
        <f t="shared" si="3621"/>
        <v>0</v>
      </c>
      <c r="Q183" s="68"/>
      <c r="R183" s="61">
        <f>R181*$I183</f>
        <v>45</v>
      </c>
      <c r="S183" s="67"/>
      <c r="T183" s="61">
        <f t="shared" ref="T183" si="4574">T181*$I183</f>
        <v>0</v>
      </c>
      <c r="U183" s="67">
        <f t="shared" si="4529"/>
        <v>0</v>
      </c>
      <c r="V183" s="61">
        <f t="shared" ref="V183" si="4575">V181*$I183</f>
        <v>0</v>
      </c>
      <c r="W183" s="67">
        <f t="shared" si="4531"/>
        <v>0</v>
      </c>
      <c r="X183" s="61">
        <f t="shared" ref="X183" si="4576">X181*$I183</f>
        <v>0</v>
      </c>
      <c r="Y183" s="67">
        <f t="shared" si="4533"/>
        <v>0</v>
      </c>
      <c r="Z183" s="61">
        <f t="shared" ref="Z183" si="4577">Z181*$I183</f>
        <v>0</v>
      </c>
      <c r="AA183" s="67">
        <f t="shared" si="4535"/>
        <v>0</v>
      </c>
      <c r="AB183" s="61">
        <f t="shared" ref="AB183" si="4578">AB181*$I183</f>
        <v>0</v>
      </c>
      <c r="AC183" s="67">
        <f t="shared" si="4537"/>
        <v>0</v>
      </c>
      <c r="AD183" s="61">
        <f t="shared" ref="AD183" si="4579">AD181*$I183</f>
        <v>0</v>
      </c>
      <c r="AE183" s="67">
        <f t="shared" si="4539"/>
        <v>0</v>
      </c>
      <c r="AF183" s="61">
        <f t="shared" ref="AF183" si="4580">AF181*$I183</f>
        <v>0</v>
      </c>
      <c r="AG183" s="67">
        <f t="shared" si="4541"/>
        <v>0</v>
      </c>
      <c r="AH183" s="61">
        <f t="shared" ref="AH183" si="4581">AH181*$I183</f>
        <v>0</v>
      </c>
      <c r="AI183" s="67">
        <f t="shared" si="4543"/>
        <v>0</v>
      </c>
      <c r="AJ183" s="61">
        <f t="shared" ref="AJ183" si="4582">AJ181*$I183</f>
        <v>0</v>
      </c>
      <c r="AK183" s="67">
        <f t="shared" si="4545"/>
        <v>0</v>
      </c>
      <c r="AL183" s="61">
        <f t="shared" ref="AL183" si="4583">AL181*$I183</f>
        <v>0</v>
      </c>
      <c r="AM183" s="67">
        <f t="shared" si="4547"/>
        <v>0</v>
      </c>
      <c r="AN183" s="61">
        <f t="shared" ref="AN183" si="4584">AN181*$I183</f>
        <v>0</v>
      </c>
      <c r="AO183" s="67">
        <f t="shared" si="4549"/>
        <v>0</v>
      </c>
      <c r="AP183" s="61">
        <f t="shared" ref="AP183" si="4585">AP181*$I183</f>
        <v>0</v>
      </c>
      <c r="AQ183" s="67">
        <f t="shared" si="4551"/>
        <v>0</v>
      </c>
      <c r="AR183" s="61">
        <f t="shared" ref="AR183" si="4586">AR181*$I183</f>
        <v>0</v>
      </c>
      <c r="AS183" s="67">
        <f t="shared" si="4553"/>
        <v>0</v>
      </c>
      <c r="AT183" s="61">
        <f t="shared" ref="AT183" si="4587">AT181*$I183</f>
        <v>0</v>
      </c>
      <c r="AU183" s="67">
        <f t="shared" si="4555"/>
        <v>0</v>
      </c>
      <c r="AV183" s="61">
        <f t="shared" ref="AV183" si="4588">AV181*$I183</f>
        <v>0</v>
      </c>
      <c r="AW183" s="67">
        <f t="shared" si="4557"/>
        <v>0</v>
      </c>
      <c r="AX183" s="61">
        <f t="shared" ref="AX183" si="4589">AX181*$I183</f>
        <v>0</v>
      </c>
      <c r="AY183" s="67">
        <f t="shared" si="4559"/>
        <v>0</v>
      </c>
      <c r="AZ183" s="61">
        <f t="shared" ref="AZ183" si="4590">AZ181*$I183</f>
        <v>0</v>
      </c>
      <c r="BA183" s="67">
        <f t="shared" si="4561"/>
        <v>0</v>
      </c>
      <c r="BB183" s="61">
        <f t="shared" ref="BB183" si="4591">BB181*$I183</f>
        <v>0</v>
      </c>
      <c r="BC183" s="67">
        <f t="shared" si="4563"/>
        <v>0</v>
      </c>
      <c r="BD183" s="61">
        <f t="shared" ref="BD183" si="4592">BD181*$I183</f>
        <v>0</v>
      </c>
      <c r="BE183" s="67">
        <f t="shared" si="4565"/>
        <v>0</v>
      </c>
      <c r="BF183" s="61">
        <f t="shared" ref="BF183" si="4593">BF181*$I183</f>
        <v>0</v>
      </c>
      <c r="BG183" s="67">
        <f t="shared" si="4567"/>
        <v>0</v>
      </c>
      <c r="BH183" s="61">
        <f t="shared" ref="BH183" si="4594">BH181*$I183</f>
        <v>0</v>
      </c>
      <c r="BI183" s="67">
        <f t="shared" si="4569"/>
        <v>0</v>
      </c>
      <c r="BJ183" s="61">
        <f t="shared" ref="BJ183" si="4595">BJ181*$I183</f>
        <v>0</v>
      </c>
      <c r="BK183" s="67">
        <f t="shared" si="4571"/>
        <v>0</v>
      </c>
      <c r="BL183" s="61">
        <f t="shared" ref="BL183" si="4596">BL181*$I183</f>
        <v>0</v>
      </c>
      <c r="BM183" s="67">
        <f t="shared" si="4573"/>
        <v>0</v>
      </c>
    </row>
    <row r="184" spans="1:65" s="47" customFormat="1" x14ac:dyDescent="0.25">
      <c r="A184" s="58" t="s">
        <v>26</v>
      </c>
      <c r="B184" s="59" t="s">
        <v>28</v>
      </c>
      <c r="C184" s="59" t="s">
        <v>39</v>
      </c>
      <c r="D184" s="60" cm="1">
        <f t="array" ref="D184">_xlfn.IFS($B184="SAB_OSE_SET23",$A$440,$B184="SAB_EPSA_SET23",$A$442,$B184="SAB_INS_SET23",$A$444,$B184="SIU_INF_JUL23",$A$446,$B184="SIU_ED_JUL23",$A$447,$B184="DER_JUN23",$A$448,$B184="CDHU_AGO23",$A$449,$B184="SIN_SV_SET23",$A$450,$B184="SIN_INS_SET23",$A$451,$B184="COTAÇÃO",0)</f>
        <v>0</v>
      </c>
      <c r="E184" s="60" cm="1">
        <f t="array" ref="E184">_xlfn.IFS($B184="SAB_OSE_SET23",$A$441,$B184="SAB_EPSA_SET23",$A$443,$B184="SAB_INS_SET23",$A$445,$B184="SIU_INF_JUL23",0,$B184="SIU_ED_JUL23",0,$B184="DER_JUN23",0,$B184="CDHU_AGO23",0,$B184="SIN_SV_SET23",0,$B184="SIN_INS_SET23",0,$B184="COTAÇÃO",0)</f>
        <v>0</v>
      </c>
      <c r="F184" s="60" cm="1">
        <f t="array" ref="F184">_xlfn.IFS($B184="SAB_OSE_SET23",0,$B184="SAB_EPSA_SET23",0,AND($B184="SAB_INS_SET23",$A184="MAT")=TRUE,$A$454,AND($B184="SAB_INS_SET23",$A184&lt;&gt;"MAT")=TRUE,$A$453,AND($B184="SIU_INF_JUL23",$A184="MAT")=TRUE,$A$454,AND($B184="SIU_INF_JUL23",$A184&lt;&gt;"MAT")=TRUE,$A$453,AND($B184="SIU_ED_JUL23",$A184="MAT")=TRUE,$A$454,AND($B184="SIU_ED_JUL23",$A184&lt;&gt;"MAT")=TRUE,$A$453,$B184="DER_JUN23",0,$B184="CDHU_AGO23",0,AND($B184="SIN_SV_SET23",$A184="MAT")=TRUE,$A$454,AND($B184="SIN_SV_SET23",$A184&lt;&gt;"MAT")=TRUE,$A$453,AND($B184="SIN_INS_SET23",$A184="MAT")=TRUE,$A$454,AND($B184="SIN_INS_SET23",$A184&lt;&gt;"MAT")=TRUE,$A$453,AND($B184="COTAÇÃO",$A184="MAT")=TRUE,$A$454,AND($B184="COTAÇÃO",$A184&lt;&gt;"MAT")=TRUE,$A$453)</f>
        <v>0.28000000000000003</v>
      </c>
      <c r="G184" s="60" cm="1">
        <f t="array" ref="G184">_xlfn.IFS($B184="SAB_OSE_SET23",0,$B184="SAB_EPSA_SET23",0,AND($B184="SAB_INS_SET23",$A184="MO")=TRUE,$A$455,AND($B184="SAB_INS_SET23",$A184&lt;&gt;"MO")=TRUE,0,AND($B184="SIU_INF_JUL23",$A184="MO")=TRUE,$A$455,AND($B184="SIU_INF_JUL23",$A184&lt;&gt;"MO")=TRUE,0,AND($B184="SIU_ED_JUL23",$A184="MO")=TRUE,$A$455,AND($B184="SIU_ED_JUL23",$A184&lt;&gt;"MO")=TRUE,0,$B184="DER_JUN23",0,$B184="CDHU_AGO23",0,AND($B184="SIN_SV_SET23",$A184="MO")=TRUE,$A$455,AND($B184="SIN_SV_SET23",$A184&lt;&gt;"MO")=TRUE,0,AND($B184="SIN_INS_SET23",$A184="MO")=TRUE,$A$455,AND($B184="SIN_INS_SET23",$A184&lt;&gt;"MO")=TRUE,0,AND($B184="COTAÇÃO",$A184="MO")=TRUE,$A$455,AND($B184="COTAÇÃO",$A184&lt;&gt;"MO")=TRUE,0)</f>
        <v>1.72</v>
      </c>
      <c r="H184" s="61" cm="1">
        <f t="array" ref="H184">ROUND(_xlfn.IFS(B184="SAB_OSE_SET23",VLOOKUP(C184,[12]SAB_OSE_SET23!A:N,7,FALSE),B184="SAB_EPSA_SET23",VLOOKUP(C184,[12]SAB_EPSA_SET23!A:F,4,FALSE),B184="SAB_INS_SET23",VLOOKUP(C184,[12]SAB_INS_SET23!A:F,4,FALSE),B184="SIU_INF_JUL23",VLOOKUP(C184,[12]SIU_INF_JUL23!A:F,4,FALSE),B184="SIU_ED_JUL23",VLOOKUP(C184,[12]SIU_ED_JUL23!A:F,4,FALSE),B184="SIU_INS_JUL23",VLOOKUP(C184,[12]SIU_INS_JUL23!A:F,4,FALSE),B184="DER_JUN23",VLOOKUP(C184,[12]DER_JUN23!A:F,4,FALSE),B184="CDHU_AGO23",VLOOKUP(C184,[12]CDHU_AGO23!A:F,4,FALSE),B184="DNIT_SV_JUL23",VLOOKUP(C184,[12]DNIT_SV_JUL23!A:F,4,FALSE),B184="DNIT_MAT_JUL23",VLOOKUP(C184,[12]DNIT_MAT_JUL23!A:F,4,FALSE),B184="SIN_SV_SET23",VLOOKUP(C184,[12]SIN_SV_SET23!G:L,5,FALSE),B184="SIN_INS_SET23",VLOOKUP(C184,[12]SIN_INS_SET23!A:F,5,FALSE),B184="COTAÇÃO",VLOOKUP(C184,[12]COTAÇÃO!$B:$G,6,FALSE))*(1+F184)*(1+G184),2)</f>
        <v>51.88</v>
      </c>
      <c r="I184" s="62">
        <v>0.05</v>
      </c>
      <c r="J184" s="39"/>
      <c r="K184" s="63"/>
      <c r="L184" s="64" t="str" cm="1">
        <f t="array" ref="L184">_xlfn.IFS(B184="SAB_OSE_SET23",VLOOKUP(C184,[12]SAB_OSE_SET23!A:N,5,FALSE),B184="SAB_EPSA_SET23",VLOOKUP(C184,[12]SAB_EPSA_SET23!A:F,2,FALSE),B184="SAB_INS_SET23",VLOOKUP(C184,[12]SAB_INS_SET23!A:F,2,FALSE),B184="SIU_INF_JUL23",VLOOKUP(C184,[12]SIU_INF_JUL23!A:F,2,FALSE),B184="SIU_ED_JUL23",VLOOKUP(C184,[12]SIU_ED_JUL23!A:F,2,FALSE),B184="SIU_INS_JUL23",VLOOKUP(C184,[12]SIU_INS_JUL23!A:F,2,FALSE),B184="DER_JUN23",VLOOKUP(C184,[12]DER_JUN23!A:F,2,FALSE),B184="CDHU_AGO23",VLOOKUP(C184,[12]CDHU_AGO23!A:F,2,FALSE),B184="DNIT_SV_JUL23",VLOOKUP(C184,[12]DNIT_SV_JUL23!A:F,2,FALSE),B184="DNIT_MAT_JUL23",VLOOKUP(C184,[12]DNIT_MAT_JUL23!A:F,2,FALSE),B184="SIN_SV_SET23",VLOOKUP(C184,[12]SIN_SV_SET23!G:L,2,FALSE),B184="SIN_INS_SET23",VLOOKUP(C184,[12]SIN_INS_SET23!A:F,2,FALSE),B184="COTAÇÃO",VLOOKUP(C184,[12]COTAÇÃO!$B:$G,3,FALSE))</f>
        <v>ELETRICISTA</v>
      </c>
      <c r="M184" s="65" t="str" cm="1">
        <f t="array" ref="M184">_xlfn.IFS(B184="SAB_OSE_SET23",VLOOKUP(C184,[12]SAB_OSE_SET23!A:N,6,FALSE),B184="SAB_EPSA_SET23",VLOOKUP(C184,[12]SAB_EPSA_SET23!A:F,3,FALSE),B184="SAB_INS_SET23",VLOOKUP(C184,[12]SAB_INS_SET23!A:F,3,FALSE),B184="SIU_INF_JUL23",VLOOKUP(C184,[12]SIU_INF_JUL23!A:F,3,FALSE),B184="SIU_ED_JUL23",VLOOKUP(C184,[12]SIU_ED_JUL23!A:F,3,FALSE),B184="SIU_INS_JUL23",VLOOKUP(C184,[12]SIU_INS_JUL23!A:F,3,FALSE),B184="DER_JUN23",VLOOKUP(C184,[12]DER_JUN23!A:F,3,FALSE),B184="CDHU_AGO23",VLOOKUP(C184,[12]CDHU_AGO23!A:F,3,FALSE),B184="DNIT_SV_JUL23",VLOOKUP(C184,[12]DNIT_SV_JUL23!A:F,3,FALSE),B184="DNIT_MAT_JUL23",VLOOKUP(C184,[12]DNIT_MAT_JUL23!A:F,3,FALSE),B184="SIN_SV_SET23",VLOOKUP(C184,[12]SIN_SV_SET23!G:L,3,FALSE),B184="SIN_INS_SET23",VLOOKUP(C184,[12]SIN_INS_SET23!A:F,3,FALSE),B184="COTAÇÃO",VLOOKUP(C184,[12]COTAÇÃO!$B:$G,4,FALSE))</f>
        <v>H</v>
      </c>
      <c r="N184" s="66">
        <f t="shared" si="4526"/>
        <v>45</v>
      </c>
      <c r="O184" s="66">
        <f t="shared" si="4527"/>
        <v>2.59</v>
      </c>
      <c r="P184" s="67">
        <f t="shared" si="3621"/>
        <v>0</v>
      </c>
      <c r="Q184" s="68"/>
      <c r="R184" s="61">
        <f>R181*$I184</f>
        <v>45</v>
      </c>
      <c r="S184" s="67"/>
      <c r="T184" s="61">
        <f t="shared" ref="T184" si="4597">T181*$I184</f>
        <v>0</v>
      </c>
      <c r="U184" s="67">
        <f t="shared" si="4529"/>
        <v>0</v>
      </c>
      <c r="V184" s="61">
        <f t="shared" ref="V184" si="4598">V181*$I184</f>
        <v>0</v>
      </c>
      <c r="W184" s="67">
        <f t="shared" si="4531"/>
        <v>0</v>
      </c>
      <c r="X184" s="61">
        <f t="shared" ref="X184" si="4599">X181*$I184</f>
        <v>0</v>
      </c>
      <c r="Y184" s="67">
        <f t="shared" si="4533"/>
        <v>0</v>
      </c>
      <c r="Z184" s="61">
        <f t="shared" ref="Z184" si="4600">Z181*$I184</f>
        <v>0</v>
      </c>
      <c r="AA184" s="67">
        <f t="shared" si="4535"/>
        <v>0</v>
      </c>
      <c r="AB184" s="61">
        <f t="shared" ref="AB184" si="4601">AB181*$I184</f>
        <v>0</v>
      </c>
      <c r="AC184" s="67">
        <f t="shared" si="4537"/>
        <v>0</v>
      </c>
      <c r="AD184" s="61">
        <f t="shared" ref="AD184" si="4602">AD181*$I184</f>
        <v>0</v>
      </c>
      <c r="AE184" s="67">
        <f t="shared" si="4539"/>
        <v>0</v>
      </c>
      <c r="AF184" s="61">
        <f t="shared" ref="AF184" si="4603">AF181*$I184</f>
        <v>0</v>
      </c>
      <c r="AG184" s="67">
        <f t="shared" si="4541"/>
        <v>0</v>
      </c>
      <c r="AH184" s="61">
        <f t="shared" ref="AH184" si="4604">AH181*$I184</f>
        <v>0</v>
      </c>
      <c r="AI184" s="67">
        <f t="shared" si="4543"/>
        <v>0</v>
      </c>
      <c r="AJ184" s="61">
        <f t="shared" ref="AJ184" si="4605">AJ181*$I184</f>
        <v>0</v>
      </c>
      <c r="AK184" s="67">
        <f t="shared" si="4545"/>
        <v>0</v>
      </c>
      <c r="AL184" s="61">
        <f t="shared" ref="AL184" si="4606">AL181*$I184</f>
        <v>0</v>
      </c>
      <c r="AM184" s="67">
        <f t="shared" si="4547"/>
        <v>0</v>
      </c>
      <c r="AN184" s="61">
        <f t="shared" ref="AN184" si="4607">AN181*$I184</f>
        <v>0</v>
      </c>
      <c r="AO184" s="67">
        <f t="shared" si="4549"/>
        <v>0</v>
      </c>
      <c r="AP184" s="61">
        <f t="shared" ref="AP184" si="4608">AP181*$I184</f>
        <v>0</v>
      </c>
      <c r="AQ184" s="67">
        <f t="shared" si="4551"/>
        <v>0</v>
      </c>
      <c r="AR184" s="61">
        <f t="shared" ref="AR184" si="4609">AR181*$I184</f>
        <v>0</v>
      </c>
      <c r="AS184" s="67">
        <f t="shared" si="4553"/>
        <v>0</v>
      </c>
      <c r="AT184" s="61">
        <f t="shared" ref="AT184" si="4610">AT181*$I184</f>
        <v>0</v>
      </c>
      <c r="AU184" s="67">
        <f t="shared" si="4555"/>
        <v>0</v>
      </c>
      <c r="AV184" s="61">
        <f t="shared" ref="AV184" si="4611">AV181*$I184</f>
        <v>0</v>
      </c>
      <c r="AW184" s="67">
        <f t="shared" si="4557"/>
        <v>0</v>
      </c>
      <c r="AX184" s="61">
        <f t="shared" ref="AX184" si="4612">AX181*$I184</f>
        <v>0</v>
      </c>
      <c r="AY184" s="67">
        <f t="shared" si="4559"/>
        <v>0</v>
      </c>
      <c r="AZ184" s="61">
        <f t="shared" ref="AZ184" si="4613">AZ181*$I184</f>
        <v>0</v>
      </c>
      <c r="BA184" s="67">
        <f t="shared" si="4561"/>
        <v>0</v>
      </c>
      <c r="BB184" s="61">
        <f t="shared" ref="BB184" si="4614">BB181*$I184</f>
        <v>0</v>
      </c>
      <c r="BC184" s="67">
        <f t="shared" si="4563"/>
        <v>0</v>
      </c>
      <c r="BD184" s="61">
        <f t="shared" ref="BD184" si="4615">BD181*$I184</f>
        <v>0</v>
      </c>
      <c r="BE184" s="67">
        <f t="shared" si="4565"/>
        <v>0</v>
      </c>
      <c r="BF184" s="61">
        <f t="shared" ref="BF184" si="4616">BF181*$I184</f>
        <v>0</v>
      </c>
      <c r="BG184" s="67">
        <f t="shared" si="4567"/>
        <v>0</v>
      </c>
      <c r="BH184" s="61">
        <f t="shared" ref="BH184" si="4617">BH181*$I184</f>
        <v>0</v>
      </c>
      <c r="BI184" s="67">
        <f t="shared" si="4569"/>
        <v>0</v>
      </c>
      <c r="BJ184" s="61">
        <f t="shared" ref="BJ184" si="4618">BJ181*$I184</f>
        <v>0</v>
      </c>
      <c r="BK184" s="67">
        <f t="shared" si="4571"/>
        <v>0</v>
      </c>
      <c r="BL184" s="61">
        <f t="shared" ref="BL184" si="4619">BL181*$I184</f>
        <v>0</v>
      </c>
      <c r="BM184" s="67">
        <f t="shared" si="4573"/>
        <v>0</v>
      </c>
    </row>
    <row r="185" spans="1:65" s="47" customFormat="1" ht="30" x14ac:dyDescent="0.25">
      <c r="A185" s="48"/>
      <c r="B185" s="48"/>
      <c r="C185" s="48"/>
      <c r="D185" s="48"/>
      <c r="E185" s="48"/>
      <c r="F185" s="48"/>
      <c r="G185" s="48"/>
      <c r="H185" s="49"/>
      <c r="I185" s="50"/>
      <c r="J185" s="39"/>
      <c r="K185" s="51" t="str">
        <f>CONCATENATE($K$150,".10")</f>
        <v>6.10</v>
      </c>
      <c r="L185" s="52" t="s">
        <v>103</v>
      </c>
      <c r="M185" s="53" t="s">
        <v>46</v>
      </c>
      <c r="N185" s="54">
        <f>R185+T185+V185+X185+Z185+AB185+AD185+AF185+AH185+AJ185++AL185+AN185+AP185+AR185+AT185+AV185+AX185+AZ185+BB185+BD185+BF185+BH185+BJ185+BL185</f>
        <v>160</v>
      </c>
      <c r="O185" s="54">
        <f>SUM(O186:O188)</f>
        <v>12.2</v>
      </c>
      <c r="P185" s="55">
        <f t="shared" si="3621"/>
        <v>1952</v>
      </c>
      <c r="Q185" s="39"/>
      <c r="R185" s="56">
        <v>160</v>
      </c>
      <c r="S185" s="57">
        <f>ROUND(R185*$O185,2)</f>
        <v>1952</v>
      </c>
      <c r="T185" s="56"/>
      <c r="U185" s="57">
        <f>ROUND(T185*$O185,2)</f>
        <v>0</v>
      </c>
      <c r="V185" s="56"/>
      <c r="W185" s="57">
        <f t="shared" ref="W185" si="4620">ROUND(V185*$O185,2)</f>
        <v>0</v>
      </c>
      <c r="X185" s="56"/>
      <c r="Y185" s="57">
        <f t="shared" ref="Y185" si="4621">ROUND(X185*$O185,2)</f>
        <v>0</v>
      </c>
      <c r="Z185" s="56"/>
      <c r="AA185" s="57">
        <f t="shared" ref="AA185" si="4622">ROUND(Z185*$O185,2)</f>
        <v>0</v>
      </c>
      <c r="AB185" s="56"/>
      <c r="AC185" s="57">
        <f t="shared" ref="AC185" si="4623">ROUND(AB185*$O185,2)</f>
        <v>0</v>
      </c>
      <c r="AD185" s="56"/>
      <c r="AE185" s="57">
        <f t="shared" ref="AE185" si="4624">ROUND(AD185*$O185,2)</f>
        <v>0</v>
      </c>
      <c r="AF185" s="56"/>
      <c r="AG185" s="57">
        <f t="shared" ref="AG185" si="4625">ROUND(AF185*$O185,2)</f>
        <v>0</v>
      </c>
      <c r="AH185" s="56"/>
      <c r="AI185" s="57">
        <f t="shared" ref="AI185" si="4626">ROUND(AH185*$O185,2)</f>
        <v>0</v>
      </c>
      <c r="AJ185" s="56"/>
      <c r="AK185" s="57">
        <f t="shared" ref="AK185" si="4627">ROUND(AJ185*$O185,2)</f>
        <v>0</v>
      </c>
      <c r="AL185" s="56"/>
      <c r="AM185" s="57">
        <f t="shared" ref="AM185" si="4628">ROUND(AL185*$O185,2)</f>
        <v>0</v>
      </c>
      <c r="AN185" s="56"/>
      <c r="AO185" s="57">
        <f t="shared" ref="AO185" si="4629">ROUND(AN185*$O185,2)</f>
        <v>0</v>
      </c>
      <c r="AP185" s="56"/>
      <c r="AQ185" s="57">
        <f t="shared" ref="AQ185" si="4630">ROUND(AP185*$O185,2)</f>
        <v>0</v>
      </c>
      <c r="AR185" s="56"/>
      <c r="AS185" s="57">
        <f t="shared" ref="AS185" si="4631">ROUND(AR185*$O185,2)</f>
        <v>0</v>
      </c>
      <c r="AT185" s="56"/>
      <c r="AU185" s="57">
        <f t="shared" ref="AU185" si="4632">ROUND(AT185*$O185,2)</f>
        <v>0</v>
      </c>
      <c r="AV185" s="56"/>
      <c r="AW185" s="57">
        <f t="shared" ref="AW185" si="4633">ROUND(AV185*$O185,2)</f>
        <v>0</v>
      </c>
      <c r="AX185" s="56"/>
      <c r="AY185" s="57">
        <f t="shared" ref="AY185" si="4634">ROUND(AX185*$O185,2)</f>
        <v>0</v>
      </c>
      <c r="AZ185" s="56"/>
      <c r="BA185" s="57">
        <f t="shared" ref="BA185" si="4635">ROUND(AZ185*$O185,2)</f>
        <v>0</v>
      </c>
      <c r="BB185" s="56"/>
      <c r="BC185" s="57">
        <f t="shared" ref="BC185" si="4636">ROUND(BB185*$O185,2)</f>
        <v>0</v>
      </c>
      <c r="BD185" s="56"/>
      <c r="BE185" s="57">
        <f t="shared" ref="BE185" si="4637">ROUND(BD185*$O185,2)</f>
        <v>0</v>
      </c>
      <c r="BF185" s="56"/>
      <c r="BG185" s="57">
        <f t="shared" ref="BG185" si="4638">ROUND(BF185*$O185,2)</f>
        <v>0</v>
      </c>
      <c r="BH185" s="56"/>
      <c r="BI185" s="57">
        <f t="shared" ref="BI185" si="4639">ROUND(BH185*$O185,2)</f>
        <v>0</v>
      </c>
      <c r="BJ185" s="56"/>
      <c r="BK185" s="57">
        <f t="shared" ref="BK185" si="4640">ROUND(BJ185*$O185,2)</f>
        <v>0</v>
      </c>
      <c r="BL185" s="56"/>
      <c r="BM185" s="57">
        <f t="shared" ref="BM185" si="4641">ROUND(BL185*$O185,2)</f>
        <v>0</v>
      </c>
    </row>
    <row r="186" spans="1:65" s="47" customFormat="1" ht="30" x14ac:dyDescent="0.25">
      <c r="A186" s="58" t="s">
        <v>37</v>
      </c>
      <c r="B186" s="59" t="s">
        <v>31</v>
      </c>
      <c r="C186" s="59" t="str">
        <f>K185</f>
        <v>6.10</v>
      </c>
      <c r="D186" s="60" cm="1">
        <f t="array" ref="D186">_xlfn.IFS($B186="SAB_OSE_SET23",$A$440,$B186="SAB_EPSA_SET23",$A$442,$B186="SAB_INS_SET23",$A$444,$B186="SIU_INF_JUL23",$A$446,$B186="SIU_ED_JUL23",$A$447,$B186="DER_JUN23",$A$448,$B186="CDHU_AGO23",$A$449,$B186="SIN_SV_SET23",$A$450,$B186="SIN_INS_SET23",$A$451,$B186="COTAÇÃO",0)</f>
        <v>0</v>
      </c>
      <c r="E186" s="60" cm="1">
        <f t="array" ref="E186">_xlfn.IFS($B186="SAB_OSE_SET23",$A$441,$B186="SAB_EPSA_SET23",$A$443,$B186="SAB_INS_SET23",$A$445,$B186="SIU_INF_JUL23",0,$B186="SIU_ED_JUL23",0,$B186="DER_JUN23",0,$B186="CDHU_AGO23",0,$B186="SIN_SV_SET23",0,$B186="SIN_INS_SET23",0,$B186="COTAÇÃO",0)</f>
        <v>0</v>
      </c>
      <c r="F186" s="60" cm="1">
        <f t="array" ref="F186">_xlfn.IFS($B186="SAB_OSE_SET23",0,$B186="SAB_EPSA_SET23",0,AND($B186="SAB_INS_SET23",$A186="MAT")=TRUE,$A$454,AND($B186="SAB_INS_SET23",$A186&lt;&gt;"MAT")=TRUE,$A$453,AND($B186="SIU_INF_JUL23",$A186="MAT")=TRUE,$A$454,AND($B186="SIU_INF_JUL23",$A186&lt;&gt;"MAT")=TRUE,$A$453,AND($B186="SIU_ED_JUL23",$A186="MAT")=TRUE,$A$454,AND($B186="SIU_ED_JUL23",$A186&lt;&gt;"MAT")=TRUE,$A$453,$B186="DER_JUN23",0,$B186="CDHU_AGO23",0,AND($B186="SIN_SV_SET23",$A186="MAT")=TRUE,$A$454,AND($B186="SIN_SV_SET23",$A186&lt;&gt;"MAT")=TRUE,$A$453,AND($B186="SIN_INS_SET23",$A186="MAT")=TRUE,$A$454,AND($B186="SIN_INS_SET23",$A186&lt;&gt;"MAT")=TRUE,$A$453,AND($B186="COTAÇÃO",$A186="MAT")=TRUE,$A$454,AND($B186="COTAÇÃO",$A186&lt;&gt;"MAT")=TRUE,$A$453)</f>
        <v>0.2</v>
      </c>
      <c r="G186" s="60" cm="1">
        <f t="array" ref="G186">_xlfn.IFS($B186="SAB_OSE_SET23",0,$B186="SAB_EPSA_SET23",0,AND($B186="SAB_INS_SET23",$A186="MO")=TRUE,$A$455,AND($B186="SAB_INS_SET23",$A186&lt;&gt;"MO")=TRUE,0,AND($B186="SIU_INF_JUL23",$A186="MO")=TRUE,$A$455,AND($B186="SIU_INF_JUL23",$A186&lt;&gt;"MO")=TRUE,0,AND($B186="SIU_ED_JUL23",$A186="MO")=TRUE,$A$455,AND($B186="SIU_ED_JUL23",$A186&lt;&gt;"MO")=TRUE,0,$B186="DER_JUN23",0,$B186="CDHU_AGO23",0,AND($B186="SIN_SV_SET23",$A186="MO")=TRUE,$A$455,AND($B186="SIN_SV_SET23",$A186&lt;&gt;"MO")=TRUE,0,AND($B186="SIN_INS_SET23",$A186="MO")=TRUE,$A$455,AND($B186="SIN_INS_SET23",$A186&lt;&gt;"MO")=TRUE,0,AND($B186="COTAÇÃO",$A186="MO")=TRUE,$A$455,AND($B186="COTAÇÃO",$A186&lt;&gt;"MO")=TRUE,0)</f>
        <v>0</v>
      </c>
      <c r="H186" s="61" cm="1">
        <f t="array" ref="H186">ROUND(_xlfn.IFS(B186="SAB_OSE_SET23",VLOOKUP(C186,[12]SAB_OSE_SET23!A:N,7,FALSE),B186="SAB_EPSA_SET23",VLOOKUP(C186,[12]SAB_EPSA_SET23!A:F,4,FALSE),B186="SAB_INS_SET23",VLOOKUP(C186,[12]SAB_INS_SET23!A:F,4,FALSE),B186="SIU_INF_JUL23",VLOOKUP(C186,[12]SIU_INF_JUL23!A:F,4,FALSE),B186="SIU_ED_JUL23",VLOOKUP(C186,[12]SIU_ED_JUL23!A:F,4,FALSE),B186="SIU_INS_JUL23",VLOOKUP(C186,[12]SIU_INS_JUL23!A:F,4,FALSE),B186="DER_JUN23",VLOOKUP(C186,[12]DER_JUN23!A:F,4,FALSE),B186="CDHU_AGO23",VLOOKUP(C186,[12]CDHU_AGO23!A:F,4,FALSE),B186="DNIT_SV_JUL23",VLOOKUP(C186,[12]DNIT_SV_JUL23!A:F,4,FALSE),B186="DNIT_MAT_JUL23",VLOOKUP(C186,[12]DNIT_MAT_JUL23!A:F,4,FALSE),B186="SIN_SV_SET23",VLOOKUP(C186,[12]SIN_SV_SET23!G:L,5,FALSE),B186="SIN_INS_SET23",VLOOKUP(C186,[12]SIN_INS_SET23!A:F,5,FALSE),B186="COTAÇÃO",VLOOKUP(C186,[12]COTAÇÃO!$B:$G,6,FALSE))*(1+F186)*(1+G186),2)</f>
        <v>5.8</v>
      </c>
      <c r="I186" s="62">
        <v>1</v>
      </c>
      <c r="J186" s="39"/>
      <c r="K186" s="63"/>
      <c r="L186" s="64" t="str" cm="1">
        <f t="array" ref="L186">_xlfn.IFS(B186="SAB_OSE_SET23",VLOOKUP(C186,[12]SAB_OSE_SET23!A:N,5,FALSE),B186="SAB_EPSA_SET23",VLOOKUP(C186,[12]SAB_EPSA_SET23!A:F,2,FALSE),B186="SAB_INS_SET23",VLOOKUP(C186,[12]SAB_INS_SET23!A:F,2,FALSE),B186="SIU_INF_JUL23",VLOOKUP(C186,[12]SIU_INF_JUL23!A:F,2,FALSE),B186="SIU_ED_JUL23",VLOOKUP(C186,[12]SIU_ED_JUL23!A:F,2,FALSE),B186="SIU_INS_JUL23",VLOOKUP(C186,[12]SIU_INS_JUL23!A:F,2,FALSE),B186="DER_JUN23",VLOOKUP(C186,[12]DER_JUN23!A:F,2,FALSE),B186="CDHU_AGO23",VLOOKUP(C186,[12]CDHU_AGO23!A:F,2,FALSE),B186="DNIT_SV_JUL23",VLOOKUP(C186,[12]DNIT_SV_JUL23!A:F,2,FALSE),B186="DNIT_MAT_JUL23",VLOOKUP(C186,[12]DNIT_MAT_JUL23!A:F,2,FALSE),B186="SIN_SV_SET23",VLOOKUP(C186,[12]SIN_SV_SET23!G:L,2,FALSE),B186="SIN_INS_SET23",VLOOKUP(C186,[12]SIN_INS_SET23!A:F,2,FALSE),B186="COTAÇÃO",VLOOKUP(C186,[12]COTAÇÃO!$B:$G,3,FALSE))</f>
        <v>Chumbador em aço bicromatizado, auto perfurante,com rosca interna,ww1/4``x 31mm, tipo UR14, da Tecnart ou similar aprovado</v>
      </c>
      <c r="M186" s="65" t="str" cm="1">
        <f t="array" ref="M186">_xlfn.IFS(B186="SAB_OSE_SET23",VLOOKUP(C186,[12]SAB_OSE_SET23!A:N,6,FALSE),B186="SAB_EPSA_SET23",VLOOKUP(C186,[12]SAB_EPSA_SET23!A:F,3,FALSE),B186="SAB_INS_SET23",VLOOKUP(C186,[12]SAB_INS_SET23!A:F,3,FALSE),B186="SIU_INF_JUL23",VLOOKUP(C186,[12]SIU_INF_JUL23!A:F,3,FALSE),B186="SIU_ED_JUL23",VLOOKUP(C186,[12]SIU_ED_JUL23!A:F,3,FALSE),B186="SIU_INS_JUL23",VLOOKUP(C186,[12]SIU_INS_JUL23!A:F,3,FALSE),B186="DER_JUN23",VLOOKUP(C186,[12]DER_JUN23!A:F,3,FALSE),B186="CDHU_AGO23",VLOOKUP(C186,[12]CDHU_AGO23!A:F,3,FALSE),B186="DNIT_SV_JUL23",VLOOKUP(C186,[12]DNIT_SV_JUL23!A:F,3,FALSE),B186="DNIT_MAT_JUL23",VLOOKUP(C186,[12]DNIT_MAT_JUL23!A:F,3,FALSE),B186="SIN_SV_SET23",VLOOKUP(C186,[12]SIN_SV_SET23!G:L,3,FALSE),B186="SIN_INS_SET23",VLOOKUP(C186,[12]SIN_INS_SET23!A:F,3,FALSE),B186="COTAÇÃO",VLOOKUP(C186,[12]COTAÇÃO!$B:$G,4,FALSE))</f>
        <v>pç</v>
      </c>
      <c r="N186" s="66">
        <f t="shared" ref="N186:N188" si="4642">R186+T186+V186+X186+Z186+AB186+AD186+AF186+AH186+AJ186++AL186+AN186+AP186+AR186+AT186+AV186+AX186+AZ186+BB186+BD186+BF186+BH186+BJ186+BL186</f>
        <v>160</v>
      </c>
      <c r="O186" s="66">
        <f t="shared" ref="O186:O188" si="4643">ROUND(H186*I186,2)</f>
        <v>5.8</v>
      </c>
      <c r="P186" s="67">
        <f t="shared" si="3621"/>
        <v>0</v>
      </c>
      <c r="Q186" s="68"/>
      <c r="R186" s="61">
        <f>R185*$I186</f>
        <v>160</v>
      </c>
      <c r="S186" s="67"/>
      <c r="T186" s="61">
        <f t="shared" ref="T186" si="4644">T185*$I186</f>
        <v>0</v>
      </c>
      <c r="U186" s="67">
        <f t="shared" ref="U186:U188" si="4645">ROUND(T186*$H186,2)</f>
        <v>0</v>
      </c>
      <c r="V186" s="61">
        <f t="shared" ref="V186" si="4646">V185*$I186</f>
        <v>0</v>
      </c>
      <c r="W186" s="67">
        <f t="shared" ref="W186:W188" si="4647">ROUND(V186*$H186,2)</f>
        <v>0</v>
      </c>
      <c r="X186" s="61">
        <f t="shared" ref="X186" si="4648">X185*$I186</f>
        <v>0</v>
      </c>
      <c r="Y186" s="67">
        <f t="shared" ref="Y186:Y188" si="4649">ROUND(X186*$H186,2)</f>
        <v>0</v>
      </c>
      <c r="Z186" s="61">
        <f t="shared" ref="Z186" si="4650">Z185*$I186</f>
        <v>0</v>
      </c>
      <c r="AA186" s="67">
        <f t="shared" ref="AA186:AA188" si="4651">ROUND(Z186*$H186,2)</f>
        <v>0</v>
      </c>
      <c r="AB186" s="61">
        <f t="shared" ref="AB186" si="4652">AB185*$I186</f>
        <v>0</v>
      </c>
      <c r="AC186" s="67">
        <f t="shared" ref="AC186:AC188" si="4653">ROUND(AB186*$H186,2)</f>
        <v>0</v>
      </c>
      <c r="AD186" s="61">
        <f t="shared" ref="AD186" si="4654">AD185*$I186</f>
        <v>0</v>
      </c>
      <c r="AE186" s="67">
        <f t="shared" ref="AE186:AE188" si="4655">ROUND(AD186*$H186,2)</f>
        <v>0</v>
      </c>
      <c r="AF186" s="61">
        <f t="shared" ref="AF186" si="4656">AF185*$I186</f>
        <v>0</v>
      </c>
      <c r="AG186" s="67">
        <f t="shared" ref="AG186:AG188" si="4657">ROUND(AF186*$H186,2)</f>
        <v>0</v>
      </c>
      <c r="AH186" s="61">
        <f t="shared" ref="AH186" si="4658">AH185*$I186</f>
        <v>0</v>
      </c>
      <c r="AI186" s="67">
        <f t="shared" ref="AI186:AI188" si="4659">ROUND(AH186*$H186,2)</f>
        <v>0</v>
      </c>
      <c r="AJ186" s="61">
        <f t="shared" ref="AJ186" si="4660">AJ185*$I186</f>
        <v>0</v>
      </c>
      <c r="AK186" s="67">
        <f t="shared" ref="AK186:AK188" si="4661">ROUND(AJ186*$H186,2)</f>
        <v>0</v>
      </c>
      <c r="AL186" s="61">
        <f t="shared" ref="AL186" si="4662">AL185*$I186</f>
        <v>0</v>
      </c>
      <c r="AM186" s="67">
        <f t="shared" ref="AM186:AM188" si="4663">ROUND(AL186*$H186,2)</f>
        <v>0</v>
      </c>
      <c r="AN186" s="61">
        <f t="shared" ref="AN186" si="4664">AN185*$I186</f>
        <v>0</v>
      </c>
      <c r="AO186" s="67">
        <f t="shared" ref="AO186:AO188" si="4665">ROUND(AN186*$H186,2)</f>
        <v>0</v>
      </c>
      <c r="AP186" s="61">
        <f t="shared" ref="AP186" si="4666">AP185*$I186</f>
        <v>0</v>
      </c>
      <c r="AQ186" s="67">
        <f t="shared" ref="AQ186:AQ188" si="4667">ROUND(AP186*$H186,2)</f>
        <v>0</v>
      </c>
      <c r="AR186" s="61">
        <f t="shared" ref="AR186" si="4668">AR185*$I186</f>
        <v>0</v>
      </c>
      <c r="AS186" s="67">
        <f t="shared" ref="AS186:AS188" si="4669">ROUND(AR186*$H186,2)</f>
        <v>0</v>
      </c>
      <c r="AT186" s="61">
        <f t="shared" ref="AT186" si="4670">AT185*$I186</f>
        <v>0</v>
      </c>
      <c r="AU186" s="67">
        <f t="shared" ref="AU186:AU188" si="4671">ROUND(AT186*$H186,2)</f>
        <v>0</v>
      </c>
      <c r="AV186" s="61">
        <f t="shared" ref="AV186" si="4672">AV185*$I186</f>
        <v>0</v>
      </c>
      <c r="AW186" s="67">
        <f t="shared" ref="AW186:AW188" si="4673">ROUND(AV186*$H186,2)</f>
        <v>0</v>
      </c>
      <c r="AX186" s="61">
        <f t="shared" ref="AX186" si="4674">AX185*$I186</f>
        <v>0</v>
      </c>
      <c r="AY186" s="67">
        <f t="shared" ref="AY186:AY188" si="4675">ROUND(AX186*$H186,2)</f>
        <v>0</v>
      </c>
      <c r="AZ186" s="61">
        <f t="shared" ref="AZ186" si="4676">AZ185*$I186</f>
        <v>0</v>
      </c>
      <c r="BA186" s="67">
        <f t="shared" ref="BA186:BA188" si="4677">ROUND(AZ186*$H186,2)</f>
        <v>0</v>
      </c>
      <c r="BB186" s="61">
        <f t="shared" ref="BB186" si="4678">BB185*$I186</f>
        <v>0</v>
      </c>
      <c r="BC186" s="67">
        <f t="shared" ref="BC186:BC188" si="4679">ROUND(BB186*$H186,2)</f>
        <v>0</v>
      </c>
      <c r="BD186" s="61">
        <f t="shared" ref="BD186" si="4680">BD185*$I186</f>
        <v>0</v>
      </c>
      <c r="BE186" s="67">
        <f t="shared" ref="BE186:BE188" si="4681">ROUND(BD186*$H186,2)</f>
        <v>0</v>
      </c>
      <c r="BF186" s="61">
        <f t="shared" ref="BF186" si="4682">BF185*$I186</f>
        <v>0</v>
      </c>
      <c r="BG186" s="67">
        <f t="shared" ref="BG186:BG188" si="4683">ROUND(BF186*$H186,2)</f>
        <v>0</v>
      </c>
      <c r="BH186" s="61">
        <f t="shared" ref="BH186" si="4684">BH185*$I186</f>
        <v>0</v>
      </c>
      <c r="BI186" s="67">
        <f t="shared" ref="BI186:BI188" si="4685">ROUND(BH186*$H186,2)</f>
        <v>0</v>
      </c>
      <c r="BJ186" s="61">
        <f t="shared" ref="BJ186" si="4686">BJ185*$I186</f>
        <v>0</v>
      </c>
      <c r="BK186" s="67">
        <f t="shared" ref="BK186:BK188" si="4687">ROUND(BJ186*$H186,2)</f>
        <v>0</v>
      </c>
      <c r="BL186" s="61">
        <f t="shared" ref="BL186" si="4688">BL185*$I186</f>
        <v>0</v>
      </c>
      <c r="BM186" s="67">
        <f t="shared" ref="BM186:BM188" si="4689">ROUND(BL186*$H186,2)</f>
        <v>0</v>
      </c>
    </row>
    <row r="187" spans="1:65" s="47" customFormat="1" x14ac:dyDescent="0.25">
      <c r="A187" s="58" t="s">
        <v>26</v>
      </c>
      <c r="B187" s="59" t="s">
        <v>28</v>
      </c>
      <c r="C187" s="59" t="s">
        <v>38</v>
      </c>
      <c r="D187" s="60" cm="1">
        <f t="array" ref="D187">_xlfn.IFS($B187="SAB_OSE_SET23",$A$440,$B187="SAB_EPSA_SET23",$A$442,$B187="SAB_INS_SET23",$A$444,$B187="SIU_INF_JUL23",$A$446,$B187="SIU_ED_JUL23",$A$447,$B187="DER_JUN23",$A$448,$B187="CDHU_AGO23",$A$449,$B187="SIN_SV_SET23",$A$450,$B187="SIN_INS_SET23",$A$451,$B187="COTAÇÃO",0)</f>
        <v>0</v>
      </c>
      <c r="E187" s="60" cm="1">
        <f t="array" ref="E187">_xlfn.IFS($B187="SAB_OSE_SET23",$A$441,$B187="SAB_EPSA_SET23",$A$443,$B187="SAB_INS_SET23",$A$445,$B187="SIU_INF_JUL23",0,$B187="SIU_ED_JUL23",0,$B187="DER_JUN23",0,$B187="CDHU_AGO23",0,$B187="SIN_SV_SET23",0,$B187="SIN_INS_SET23",0,$B187="COTAÇÃO",0)</f>
        <v>0</v>
      </c>
      <c r="F187" s="60" cm="1">
        <f t="array" ref="F187">_xlfn.IFS($B187="SAB_OSE_SET23",0,$B187="SAB_EPSA_SET23",0,AND($B187="SAB_INS_SET23",$A187="MAT")=TRUE,$A$454,AND($B187="SAB_INS_SET23",$A187&lt;&gt;"MAT")=TRUE,$A$453,AND($B187="SIU_INF_JUL23",$A187="MAT")=TRUE,$A$454,AND($B187="SIU_INF_JUL23",$A187&lt;&gt;"MAT")=TRUE,$A$453,AND($B187="SIU_ED_JUL23",$A187="MAT")=TRUE,$A$454,AND($B187="SIU_ED_JUL23",$A187&lt;&gt;"MAT")=TRUE,$A$453,$B187="DER_JUN23",0,$B187="CDHU_AGO23",0,AND($B187="SIN_SV_SET23",$A187="MAT")=TRUE,$A$454,AND($B187="SIN_SV_SET23",$A187&lt;&gt;"MAT")=TRUE,$A$453,AND($B187="SIN_INS_SET23",$A187="MAT")=TRUE,$A$454,AND($B187="SIN_INS_SET23",$A187&lt;&gt;"MAT")=TRUE,$A$453,AND($B187="COTAÇÃO",$A187="MAT")=TRUE,$A$454,AND($B187="COTAÇÃO",$A187&lt;&gt;"MAT")=TRUE,$A$453)</f>
        <v>0.28000000000000003</v>
      </c>
      <c r="G187" s="60" cm="1">
        <f t="array" ref="G187">_xlfn.IFS($B187="SAB_OSE_SET23",0,$B187="SAB_EPSA_SET23",0,AND($B187="SAB_INS_SET23",$A187="MO")=TRUE,$A$455,AND($B187="SAB_INS_SET23",$A187&lt;&gt;"MO")=TRUE,0,AND($B187="SIU_INF_JUL23",$A187="MO")=TRUE,$A$455,AND($B187="SIU_INF_JUL23",$A187&lt;&gt;"MO")=TRUE,0,AND($B187="SIU_ED_JUL23",$A187="MO")=TRUE,$A$455,AND($B187="SIU_ED_JUL23",$A187&lt;&gt;"MO")=TRUE,0,$B187="DER_JUN23",0,$B187="CDHU_AGO23",0,AND($B187="SIN_SV_SET23",$A187="MO")=TRUE,$A$455,AND($B187="SIN_SV_SET23",$A187&lt;&gt;"MO")=TRUE,0,AND($B187="SIN_INS_SET23",$A187="MO")=TRUE,$A$455,AND($B187="SIN_INS_SET23",$A187&lt;&gt;"MO")=TRUE,0,AND($B187="COTAÇÃO",$A187="MO")=TRUE,$A$455,AND($B187="COTAÇÃO",$A187&lt;&gt;"MO")=TRUE,0)</f>
        <v>1.72</v>
      </c>
      <c r="H187" s="61" cm="1">
        <f t="array" ref="H187">ROUND(_xlfn.IFS(B187="SAB_OSE_SET23",VLOOKUP(C187,[12]SAB_OSE_SET23!A:N,7,FALSE),B187="SAB_EPSA_SET23",VLOOKUP(C187,[12]SAB_EPSA_SET23!A:F,4,FALSE),B187="SAB_INS_SET23",VLOOKUP(C187,[12]SAB_INS_SET23!A:F,4,FALSE),B187="SIU_INF_JUL23",VLOOKUP(C187,[12]SIU_INF_JUL23!A:F,4,FALSE),B187="SIU_ED_JUL23",VLOOKUP(C187,[12]SIU_ED_JUL23!A:F,4,FALSE),B187="SIU_INS_JUL23",VLOOKUP(C187,[12]SIU_INS_JUL23!A:F,4,FALSE),B187="DER_JUN23",VLOOKUP(C187,[12]DER_JUN23!A:F,4,FALSE),B187="CDHU_AGO23",VLOOKUP(C187,[12]CDHU_AGO23!A:F,4,FALSE),B187="DNIT_SV_JUL23",VLOOKUP(C187,[12]DNIT_SV_JUL23!A:F,4,FALSE),B187="DNIT_MAT_JUL23",VLOOKUP(C187,[12]DNIT_MAT_JUL23!A:F,4,FALSE),B187="SIN_SV_SET23",VLOOKUP(C187,[12]SIN_SV_SET23!G:L,5,FALSE),B187="SIN_INS_SET23",VLOOKUP(C187,[12]SIN_INS_SET23!A:F,5,FALSE),B187="COTAÇÃO",VLOOKUP(C187,[12]COTAÇÃO!$B:$G,6,FALSE))*(1+F187)*(1+G187),2)</f>
        <v>76.209999999999994</v>
      </c>
      <c r="I187" s="62">
        <v>0.05</v>
      </c>
      <c r="J187" s="39"/>
      <c r="K187" s="63"/>
      <c r="L187" s="64" t="str" cm="1">
        <f t="array" ref="L187">_xlfn.IFS(B187="SAB_OSE_SET23",VLOOKUP(C187,[12]SAB_OSE_SET23!A:N,5,FALSE),B187="SAB_EPSA_SET23",VLOOKUP(C187,[12]SAB_EPSA_SET23!A:F,2,FALSE),B187="SAB_INS_SET23",VLOOKUP(C187,[12]SAB_INS_SET23!A:F,2,FALSE),B187="SIU_INF_JUL23",VLOOKUP(C187,[12]SIU_INF_JUL23!A:F,2,FALSE),B187="SIU_ED_JUL23",VLOOKUP(C187,[12]SIU_ED_JUL23!A:F,2,FALSE),B187="SIU_INS_JUL23",VLOOKUP(C187,[12]SIU_INS_JUL23!A:F,2,FALSE),B187="DER_JUN23",VLOOKUP(C187,[12]DER_JUN23!A:F,2,FALSE),B187="CDHU_AGO23",VLOOKUP(C187,[12]CDHU_AGO23!A:F,2,FALSE),B187="DNIT_SV_JUL23",VLOOKUP(C187,[12]DNIT_SV_JUL23!A:F,2,FALSE),B187="DNIT_MAT_JUL23",VLOOKUP(C187,[12]DNIT_MAT_JUL23!A:F,2,FALSE),B187="SIN_SV_SET23",VLOOKUP(C187,[12]SIN_SV_SET23!G:L,2,FALSE),B187="SIN_INS_SET23",VLOOKUP(C187,[12]SIN_INS_SET23!A:F,2,FALSE),B187="COTAÇÃO",VLOOKUP(C187,[12]COTAÇÃO!$B:$G,3,FALSE))</f>
        <v>TÉCNICO ELETRICISTA</v>
      </c>
      <c r="M187" s="65" t="str" cm="1">
        <f t="array" ref="M187">_xlfn.IFS(B187="SAB_OSE_SET23",VLOOKUP(C187,[12]SAB_OSE_SET23!A:N,6,FALSE),B187="SAB_EPSA_SET23",VLOOKUP(C187,[12]SAB_EPSA_SET23!A:F,3,FALSE),B187="SAB_INS_SET23",VLOOKUP(C187,[12]SAB_INS_SET23!A:F,3,FALSE),B187="SIU_INF_JUL23",VLOOKUP(C187,[12]SIU_INF_JUL23!A:F,3,FALSE),B187="SIU_ED_JUL23",VLOOKUP(C187,[12]SIU_ED_JUL23!A:F,3,FALSE),B187="SIU_INS_JUL23",VLOOKUP(C187,[12]SIU_INS_JUL23!A:F,3,FALSE),B187="DER_JUN23",VLOOKUP(C187,[12]DER_JUN23!A:F,3,FALSE),B187="CDHU_AGO23",VLOOKUP(C187,[12]CDHU_AGO23!A:F,3,FALSE),B187="DNIT_SV_JUL23",VLOOKUP(C187,[12]DNIT_SV_JUL23!A:F,3,FALSE),B187="DNIT_MAT_JUL23",VLOOKUP(C187,[12]DNIT_MAT_JUL23!A:F,3,FALSE),B187="SIN_SV_SET23",VLOOKUP(C187,[12]SIN_SV_SET23!G:L,3,FALSE),B187="SIN_INS_SET23",VLOOKUP(C187,[12]SIN_INS_SET23!A:F,3,FALSE),B187="COTAÇÃO",VLOOKUP(C187,[12]COTAÇÃO!$B:$G,4,FALSE))</f>
        <v>H</v>
      </c>
      <c r="N187" s="66">
        <f t="shared" si="4642"/>
        <v>8</v>
      </c>
      <c r="O187" s="66">
        <f t="shared" si="4643"/>
        <v>3.81</v>
      </c>
      <c r="P187" s="67">
        <f t="shared" si="3621"/>
        <v>0</v>
      </c>
      <c r="Q187" s="68"/>
      <c r="R187" s="61">
        <f>R185*$I187</f>
        <v>8</v>
      </c>
      <c r="S187" s="67"/>
      <c r="T187" s="61">
        <f t="shared" ref="T187" si="4690">T185*$I187</f>
        <v>0</v>
      </c>
      <c r="U187" s="67">
        <f t="shared" si="4645"/>
        <v>0</v>
      </c>
      <c r="V187" s="61">
        <f t="shared" ref="V187" si="4691">V185*$I187</f>
        <v>0</v>
      </c>
      <c r="W187" s="67">
        <f t="shared" si="4647"/>
        <v>0</v>
      </c>
      <c r="X187" s="61">
        <f t="shared" ref="X187" si="4692">X185*$I187</f>
        <v>0</v>
      </c>
      <c r="Y187" s="67">
        <f t="shared" si="4649"/>
        <v>0</v>
      </c>
      <c r="Z187" s="61">
        <f t="shared" ref="Z187" si="4693">Z185*$I187</f>
        <v>0</v>
      </c>
      <c r="AA187" s="67">
        <f t="shared" si="4651"/>
        <v>0</v>
      </c>
      <c r="AB187" s="61">
        <f t="shared" ref="AB187" si="4694">AB185*$I187</f>
        <v>0</v>
      </c>
      <c r="AC187" s="67">
        <f t="shared" si="4653"/>
        <v>0</v>
      </c>
      <c r="AD187" s="61">
        <f t="shared" ref="AD187" si="4695">AD185*$I187</f>
        <v>0</v>
      </c>
      <c r="AE187" s="67">
        <f t="shared" si="4655"/>
        <v>0</v>
      </c>
      <c r="AF187" s="61">
        <f t="shared" ref="AF187" si="4696">AF185*$I187</f>
        <v>0</v>
      </c>
      <c r="AG187" s="67">
        <f t="shared" si="4657"/>
        <v>0</v>
      </c>
      <c r="AH187" s="61">
        <f t="shared" ref="AH187" si="4697">AH185*$I187</f>
        <v>0</v>
      </c>
      <c r="AI187" s="67">
        <f t="shared" si="4659"/>
        <v>0</v>
      </c>
      <c r="AJ187" s="61">
        <f t="shared" ref="AJ187" si="4698">AJ185*$I187</f>
        <v>0</v>
      </c>
      <c r="AK187" s="67">
        <f t="shared" si="4661"/>
        <v>0</v>
      </c>
      <c r="AL187" s="61">
        <f t="shared" ref="AL187" si="4699">AL185*$I187</f>
        <v>0</v>
      </c>
      <c r="AM187" s="67">
        <f t="shared" si="4663"/>
        <v>0</v>
      </c>
      <c r="AN187" s="61">
        <f t="shared" ref="AN187" si="4700">AN185*$I187</f>
        <v>0</v>
      </c>
      <c r="AO187" s="67">
        <f t="shared" si="4665"/>
        <v>0</v>
      </c>
      <c r="AP187" s="61">
        <f t="shared" ref="AP187" si="4701">AP185*$I187</f>
        <v>0</v>
      </c>
      <c r="AQ187" s="67">
        <f t="shared" si="4667"/>
        <v>0</v>
      </c>
      <c r="AR187" s="61">
        <f t="shared" ref="AR187" si="4702">AR185*$I187</f>
        <v>0</v>
      </c>
      <c r="AS187" s="67">
        <f t="shared" si="4669"/>
        <v>0</v>
      </c>
      <c r="AT187" s="61">
        <f t="shared" ref="AT187" si="4703">AT185*$I187</f>
        <v>0</v>
      </c>
      <c r="AU187" s="67">
        <f t="shared" si="4671"/>
        <v>0</v>
      </c>
      <c r="AV187" s="61">
        <f t="shared" ref="AV187" si="4704">AV185*$I187</f>
        <v>0</v>
      </c>
      <c r="AW187" s="67">
        <f t="shared" si="4673"/>
        <v>0</v>
      </c>
      <c r="AX187" s="61">
        <f t="shared" ref="AX187" si="4705">AX185*$I187</f>
        <v>0</v>
      </c>
      <c r="AY187" s="67">
        <f t="shared" si="4675"/>
        <v>0</v>
      </c>
      <c r="AZ187" s="61">
        <f t="shared" ref="AZ187" si="4706">AZ185*$I187</f>
        <v>0</v>
      </c>
      <c r="BA187" s="67">
        <f t="shared" si="4677"/>
        <v>0</v>
      </c>
      <c r="BB187" s="61">
        <f t="shared" ref="BB187" si="4707">BB185*$I187</f>
        <v>0</v>
      </c>
      <c r="BC187" s="67">
        <f t="shared" si="4679"/>
        <v>0</v>
      </c>
      <c r="BD187" s="61">
        <f t="shared" ref="BD187" si="4708">BD185*$I187</f>
        <v>0</v>
      </c>
      <c r="BE187" s="67">
        <f t="shared" si="4681"/>
        <v>0</v>
      </c>
      <c r="BF187" s="61">
        <f t="shared" ref="BF187" si="4709">BF185*$I187</f>
        <v>0</v>
      </c>
      <c r="BG187" s="67">
        <f t="shared" si="4683"/>
        <v>0</v>
      </c>
      <c r="BH187" s="61">
        <f t="shared" ref="BH187" si="4710">BH185*$I187</f>
        <v>0</v>
      </c>
      <c r="BI187" s="67">
        <f t="shared" si="4685"/>
        <v>0</v>
      </c>
      <c r="BJ187" s="61">
        <f t="shared" ref="BJ187" si="4711">BJ185*$I187</f>
        <v>0</v>
      </c>
      <c r="BK187" s="67">
        <f t="shared" si="4687"/>
        <v>0</v>
      </c>
      <c r="BL187" s="61">
        <f t="shared" ref="BL187" si="4712">BL185*$I187</f>
        <v>0</v>
      </c>
      <c r="BM187" s="67">
        <f t="shared" si="4689"/>
        <v>0</v>
      </c>
    </row>
    <row r="188" spans="1:65" s="47" customFormat="1" x14ac:dyDescent="0.25">
      <c r="A188" s="58" t="s">
        <v>26</v>
      </c>
      <c r="B188" s="59" t="s">
        <v>28</v>
      </c>
      <c r="C188" s="59" t="s">
        <v>39</v>
      </c>
      <c r="D188" s="60" cm="1">
        <f t="array" ref="D188">_xlfn.IFS($B188="SAB_OSE_SET23",$A$440,$B188="SAB_EPSA_SET23",$A$442,$B188="SAB_INS_SET23",$A$444,$B188="SIU_INF_JUL23",$A$446,$B188="SIU_ED_JUL23",$A$447,$B188="DER_JUN23",$A$448,$B188="CDHU_AGO23",$A$449,$B188="SIN_SV_SET23",$A$450,$B188="SIN_INS_SET23",$A$451,$B188="COTAÇÃO",0)</f>
        <v>0</v>
      </c>
      <c r="E188" s="60" cm="1">
        <f t="array" ref="E188">_xlfn.IFS($B188="SAB_OSE_SET23",$A$441,$B188="SAB_EPSA_SET23",$A$443,$B188="SAB_INS_SET23",$A$445,$B188="SIU_INF_JUL23",0,$B188="SIU_ED_JUL23",0,$B188="DER_JUN23",0,$B188="CDHU_AGO23",0,$B188="SIN_SV_SET23",0,$B188="SIN_INS_SET23",0,$B188="COTAÇÃO",0)</f>
        <v>0</v>
      </c>
      <c r="F188" s="60" cm="1">
        <f t="array" ref="F188">_xlfn.IFS($B188="SAB_OSE_SET23",0,$B188="SAB_EPSA_SET23",0,AND($B188="SAB_INS_SET23",$A188="MAT")=TRUE,$A$454,AND($B188="SAB_INS_SET23",$A188&lt;&gt;"MAT")=TRUE,$A$453,AND($B188="SIU_INF_JUL23",$A188="MAT")=TRUE,$A$454,AND($B188="SIU_INF_JUL23",$A188&lt;&gt;"MAT")=TRUE,$A$453,AND($B188="SIU_ED_JUL23",$A188="MAT")=TRUE,$A$454,AND($B188="SIU_ED_JUL23",$A188&lt;&gt;"MAT")=TRUE,$A$453,$B188="DER_JUN23",0,$B188="CDHU_AGO23",0,AND($B188="SIN_SV_SET23",$A188="MAT")=TRUE,$A$454,AND($B188="SIN_SV_SET23",$A188&lt;&gt;"MAT")=TRUE,$A$453,AND($B188="SIN_INS_SET23",$A188="MAT")=TRUE,$A$454,AND($B188="SIN_INS_SET23",$A188&lt;&gt;"MAT")=TRUE,$A$453,AND($B188="COTAÇÃO",$A188="MAT")=TRUE,$A$454,AND($B188="COTAÇÃO",$A188&lt;&gt;"MAT")=TRUE,$A$453)</f>
        <v>0.28000000000000003</v>
      </c>
      <c r="G188" s="60" cm="1">
        <f t="array" ref="G188">_xlfn.IFS($B188="SAB_OSE_SET23",0,$B188="SAB_EPSA_SET23",0,AND($B188="SAB_INS_SET23",$A188="MO")=TRUE,$A$455,AND($B188="SAB_INS_SET23",$A188&lt;&gt;"MO")=TRUE,0,AND($B188="SIU_INF_JUL23",$A188="MO")=TRUE,$A$455,AND($B188="SIU_INF_JUL23",$A188&lt;&gt;"MO")=TRUE,0,AND($B188="SIU_ED_JUL23",$A188="MO")=TRUE,$A$455,AND($B188="SIU_ED_JUL23",$A188&lt;&gt;"MO")=TRUE,0,$B188="DER_JUN23",0,$B188="CDHU_AGO23",0,AND($B188="SIN_SV_SET23",$A188="MO")=TRUE,$A$455,AND($B188="SIN_SV_SET23",$A188&lt;&gt;"MO")=TRUE,0,AND($B188="SIN_INS_SET23",$A188="MO")=TRUE,$A$455,AND($B188="SIN_INS_SET23",$A188&lt;&gt;"MO")=TRUE,0,AND($B188="COTAÇÃO",$A188="MO")=TRUE,$A$455,AND($B188="COTAÇÃO",$A188&lt;&gt;"MO")=TRUE,0)</f>
        <v>1.72</v>
      </c>
      <c r="H188" s="61" cm="1">
        <f t="array" ref="H188">ROUND(_xlfn.IFS(B188="SAB_OSE_SET23",VLOOKUP(C188,[12]SAB_OSE_SET23!A:N,7,FALSE),B188="SAB_EPSA_SET23",VLOOKUP(C188,[12]SAB_EPSA_SET23!A:F,4,FALSE),B188="SAB_INS_SET23",VLOOKUP(C188,[12]SAB_INS_SET23!A:F,4,FALSE),B188="SIU_INF_JUL23",VLOOKUP(C188,[12]SIU_INF_JUL23!A:F,4,FALSE),B188="SIU_ED_JUL23",VLOOKUP(C188,[12]SIU_ED_JUL23!A:F,4,FALSE),B188="SIU_INS_JUL23",VLOOKUP(C188,[12]SIU_INS_JUL23!A:F,4,FALSE),B188="DER_JUN23",VLOOKUP(C188,[12]DER_JUN23!A:F,4,FALSE),B188="CDHU_AGO23",VLOOKUP(C188,[12]CDHU_AGO23!A:F,4,FALSE),B188="DNIT_SV_JUL23",VLOOKUP(C188,[12]DNIT_SV_JUL23!A:F,4,FALSE),B188="DNIT_MAT_JUL23",VLOOKUP(C188,[12]DNIT_MAT_JUL23!A:F,4,FALSE),B188="SIN_SV_SET23",VLOOKUP(C188,[12]SIN_SV_SET23!G:L,5,FALSE),B188="SIN_INS_SET23",VLOOKUP(C188,[12]SIN_INS_SET23!A:F,5,FALSE),B188="COTAÇÃO",VLOOKUP(C188,[12]COTAÇÃO!$B:$G,6,FALSE))*(1+F188)*(1+G188),2)</f>
        <v>51.88</v>
      </c>
      <c r="I188" s="62">
        <v>0.05</v>
      </c>
      <c r="J188" s="39"/>
      <c r="K188" s="63"/>
      <c r="L188" s="64" t="str" cm="1">
        <f t="array" ref="L188">_xlfn.IFS(B188="SAB_OSE_SET23",VLOOKUP(C188,[12]SAB_OSE_SET23!A:N,5,FALSE),B188="SAB_EPSA_SET23",VLOOKUP(C188,[12]SAB_EPSA_SET23!A:F,2,FALSE),B188="SAB_INS_SET23",VLOOKUP(C188,[12]SAB_INS_SET23!A:F,2,FALSE),B188="SIU_INF_JUL23",VLOOKUP(C188,[12]SIU_INF_JUL23!A:F,2,FALSE),B188="SIU_ED_JUL23",VLOOKUP(C188,[12]SIU_ED_JUL23!A:F,2,FALSE),B188="SIU_INS_JUL23",VLOOKUP(C188,[12]SIU_INS_JUL23!A:F,2,FALSE),B188="DER_JUN23",VLOOKUP(C188,[12]DER_JUN23!A:F,2,FALSE),B188="CDHU_AGO23",VLOOKUP(C188,[12]CDHU_AGO23!A:F,2,FALSE),B188="DNIT_SV_JUL23",VLOOKUP(C188,[12]DNIT_SV_JUL23!A:F,2,FALSE),B188="DNIT_MAT_JUL23",VLOOKUP(C188,[12]DNIT_MAT_JUL23!A:F,2,FALSE),B188="SIN_SV_SET23",VLOOKUP(C188,[12]SIN_SV_SET23!G:L,2,FALSE),B188="SIN_INS_SET23",VLOOKUP(C188,[12]SIN_INS_SET23!A:F,2,FALSE),B188="COTAÇÃO",VLOOKUP(C188,[12]COTAÇÃO!$B:$G,3,FALSE))</f>
        <v>ELETRICISTA</v>
      </c>
      <c r="M188" s="65" t="str" cm="1">
        <f t="array" ref="M188">_xlfn.IFS(B188="SAB_OSE_SET23",VLOOKUP(C188,[12]SAB_OSE_SET23!A:N,6,FALSE),B188="SAB_EPSA_SET23",VLOOKUP(C188,[12]SAB_EPSA_SET23!A:F,3,FALSE),B188="SAB_INS_SET23",VLOOKUP(C188,[12]SAB_INS_SET23!A:F,3,FALSE),B188="SIU_INF_JUL23",VLOOKUP(C188,[12]SIU_INF_JUL23!A:F,3,FALSE),B188="SIU_ED_JUL23",VLOOKUP(C188,[12]SIU_ED_JUL23!A:F,3,FALSE),B188="SIU_INS_JUL23",VLOOKUP(C188,[12]SIU_INS_JUL23!A:F,3,FALSE),B188="DER_JUN23",VLOOKUP(C188,[12]DER_JUN23!A:F,3,FALSE),B188="CDHU_AGO23",VLOOKUP(C188,[12]CDHU_AGO23!A:F,3,FALSE),B188="DNIT_SV_JUL23",VLOOKUP(C188,[12]DNIT_SV_JUL23!A:F,3,FALSE),B188="DNIT_MAT_JUL23",VLOOKUP(C188,[12]DNIT_MAT_JUL23!A:F,3,FALSE),B188="SIN_SV_SET23",VLOOKUP(C188,[12]SIN_SV_SET23!G:L,3,FALSE),B188="SIN_INS_SET23",VLOOKUP(C188,[12]SIN_INS_SET23!A:F,3,FALSE),B188="COTAÇÃO",VLOOKUP(C188,[12]COTAÇÃO!$B:$G,4,FALSE))</f>
        <v>H</v>
      </c>
      <c r="N188" s="66">
        <f t="shared" si="4642"/>
        <v>8</v>
      </c>
      <c r="O188" s="66">
        <f t="shared" si="4643"/>
        <v>2.59</v>
      </c>
      <c r="P188" s="67">
        <f t="shared" si="3621"/>
        <v>0</v>
      </c>
      <c r="Q188" s="68"/>
      <c r="R188" s="61">
        <f>R185*$I188</f>
        <v>8</v>
      </c>
      <c r="S188" s="67"/>
      <c r="T188" s="61">
        <f t="shared" ref="T188" si="4713">T185*$I188</f>
        <v>0</v>
      </c>
      <c r="U188" s="67">
        <f t="shared" si="4645"/>
        <v>0</v>
      </c>
      <c r="V188" s="61">
        <f t="shared" ref="V188" si="4714">V185*$I188</f>
        <v>0</v>
      </c>
      <c r="W188" s="67">
        <f t="shared" si="4647"/>
        <v>0</v>
      </c>
      <c r="X188" s="61">
        <f t="shared" ref="X188" si="4715">X185*$I188</f>
        <v>0</v>
      </c>
      <c r="Y188" s="67">
        <f t="shared" si="4649"/>
        <v>0</v>
      </c>
      <c r="Z188" s="61">
        <f t="shared" ref="Z188" si="4716">Z185*$I188</f>
        <v>0</v>
      </c>
      <c r="AA188" s="67">
        <f t="shared" si="4651"/>
        <v>0</v>
      </c>
      <c r="AB188" s="61">
        <f t="shared" ref="AB188" si="4717">AB185*$I188</f>
        <v>0</v>
      </c>
      <c r="AC188" s="67">
        <f t="shared" si="4653"/>
        <v>0</v>
      </c>
      <c r="AD188" s="61">
        <f t="shared" ref="AD188" si="4718">AD185*$I188</f>
        <v>0</v>
      </c>
      <c r="AE188" s="67">
        <f t="shared" si="4655"/>
        <v>0</v>
      </c>
      <c r="AF188" s="61">
        <f t="shared" ref="AF188" si="4719">AF185*$I188</f>
        <v>0</v>
      </c>
      <c r="AG188" s="67">
        <f t="shared" si="4657"/>
        <v>0</v>
      </c>
      <c r="AH188" s="61">
        <f t="shared" ref="AH188" si="4720">AH185*$I188</f>
        <v>0</v>
      </c>
      <c r="AI188" s="67">
        <f t="shared" si="4659"/>
        <v>0</v>
      </c>
      <c r="AJ188" s="61">
        <f t="shared" ref="AJ188" si="4721">AJ185*$I188</f>
        <v>0</v>
      </c>
      <c r="AK188" s="67">
        <f t="shared" si="4661"/>
        <v>0</v>
      </c>
      <c r="AL188" s="61">
        <f t="shared" ref="AL188" si="4722">AL185*$I188</f>
        <v>0</v>
      </c>
      <c r="AM188" s="67">
        <f t="shared" si="4663"/>
        <v>0</v>
      </c>
      <c r="AN188" s="61">
        <f t="shared" ref="AN188" si="4723">AN185*$I188</f>
        <v>0</v>
      </c>
      <c r="AO188" s="67">
        <f t="shared" si="4665"/>
        <v>0</v>
      </c>
      <c r="AP188" s="61">
        <f t="shared" ref="AP188" si="4724">AP185*$I188</f>
        <v>0</v>
      </c>
      <c r="AQ188" s="67">
        <f t="shared" si="4667"/>
        <v>0</v>
      </c>
      <c r="AR188" s="61">
        <f t="shared" ref="AR188" si="4725">AR185*$I188</f>
        <v>0</v>
      </c>
      <c r="AS188" s="67">
        <f t="shared" si="4669"/>
        <v>0</v>
      </c>
      <c r="AT188" s="61">
        <f t="shared" ref="AT188" si="4726">AT185*$I188</f>
        <v>0</v>
      </c>
      <c r="AU188" s="67">
        <f t="shared" si="4671"/>
        <v>0</v>
      </c>
      <c r="AV188" s="61">
        <f t="shared" ref="AV188" si="4727">AV185*$I188</f>
        <v>0</v>
      </c>
      <c r="AW188" s="67">
        <f t="shared" si="4673"/>
        <v>0</v>
      </c>
      <c r="AX188" s="61">
        <f t="shared" ref="AX188" si="4728">AX185*$I188</f>
        <v>0</v>
      </c>
      <c r="AY188" s="67">
        <f t="shared" si="4675"/>
        <v>0</v>
      </c>
      <c r="AZ188" s="61">
        <f t="shared" ref="AZ188" si="4729">AZ185*$I188</f>
        <v>0</v>
      </c>
      <c r="BA188" s="67">
        <f t="shared" si="4677"/>
        <v>0</v>
      </c>
      <c r="BB188" s="61">
        <f t="shared" ref="BB188" si="4730">BB185*$I188</f>
        <v>0</v>
      </c>
      <c r="BC188" s="67">
        <f t="shared" si="4679"/>
        <v>0</v>
      </c>
      <c r="BD188" s="61">
        <f t="shared" ref="BD188" si="4731">BD185*$I188</f>
        <v>0</v>
      </c>
      <c r="BE188" s="67">
        <f t="shared" si="4681"/>
        <v>0</v>
      </c>
      <c r="BF188" s="61">
        <f t="shared" ref="BF188" si="4732">BF185*$I188</f>
        <v>0</v>
      </c>
      <c r="BG188" s="67">
        <f t="shared" si="4683"/>
        <v>0</v>
      </c>
      <c r="BH188" s="61">
        <f t="shared" ref="BH188" si="4733">BH185*$I188</f>
        <v>0</v>
      </c>
      <c r="BI188" s="67">
        <f t="shared" si="4685"/>
        <v>0</v>
      </c>
      <c r="BJ188" s="61">
        <f t="shared" ref="BJ188" si="4734">BJ185*$I188</f>
        <v>0</v>
      </c>
      <c r="BK188" s="67">
        <f t="shared" si="4687"/>
        <v>0</v>
      </c>
      <c r="BL188" s="61">
        <f t="shared" ref="BL188" si="4735">BL185*$I188</f>
        <v>0</v>
      </c>
      <c r="BM188" s="67">
        <f t="shared" si="4689"/>
        <v>0</v>
      </c>
    </row>
    <row r="189" spans="1:65" s="47" customFormat="1" ht="30" x14ac:dyDescent="0.25">
      <c r="A189" s="48"/>
      <c r="B189" s="48"/>
      <c r="C189" s="48"/>
      <c r="D189" s="48"/>
      <c r="E189" s="48"/>
      <c r="F189" s="48"/>
      <c r="G189" s="48"/>
      <c r="H189" s="49"/>
      <c r="I189" s="50"/>
      <c r="J189" s="39"/>
      <c r="K189" s="51" t="str">
        <f>CONCATENATE($K$150,".11")</f>
        <v>6.11</v>
      </c>
      <c r="L189" s="52" t="s">
        <v>104</v>
      </c>
      <c r="M189" s="53" t="s">
        <v>46</v>
      </c>
      <c r="N189" s="54">
        <f>R189+T189+V189+X189+Z189+AB189+AD189+AF189+AH189+AJ189++AL189+AN189+AP189+AR189+AT189+AV189+AX189+AZ189+BB189+BD189+BF189+BH189+BJ189+BL189</f>
        <v>300</v>
      </c>
      <c r="O189" s="54">
        <f>SUM(O190:O192)</f>
        <v>4.95</v>
      </c>
      <c r="P189" s="55">
        <f t="shared" si="3621"/>
        <v>1485</v>
      </c>
      <c r="Q189" s="39"/>
      <c r="R189" s="56">
        <v>300</v>
      </c>
      <c r="S189" s="57">
        <f>ROUND(R189*$O189,2)</f>
        <v>1485</v>
      </c>
      <c r="T189" s="56"/>
      <c r="U189" s="57">
        <f>ROUND(T189*$O189,2)</f>
        <v>0</v>
      </c>
      <c r="V189" s="56"/>
      <c r="W189" s="57">
        <f t="shared" ref="W189" si="4736">ROUND(V189*$O189,2)</f>
        <v>0</v>
      </c>
      <c r="X189" s="56"/>
      <c r="Y189" s="57">
        <f t="shared" ref="Y189" si="4737">ROUND(X189*$O189,2)</f>
        <v>0</v>
      </c>
      <c r="Z189" s="56"/>
      <c r="AA189" s="57">
        <f t="shared" ref="AA189" si="4738">ROUND(Z189*$O189,2)</f>
        <v>0</v>
      </c>
      <c r="AB189" s="56"/>
      <c r="AC189" s="57">
        <f t="shared" ref="AC189" si="4739">ROUND(AB189*$O189,2)</f>
        <v>0</v>
      </c>
      <c r="AD189" s="56"/>
      <c r="AE189" s="57">
        <f t="shared" ref="AE189" si="4740">ROUND(AD189*$O189,2)</f>
        <v>0</v>
      </c>
      <c r="AF189" s="56"/>
      <c r="AG189" s="57">
        <f t="shared" ref="AG189" si="4741">ROUND(AF189*$O189,2)</f>
        <v>0</v>
      </c>
      <c r="AH189" s="56"/>
      <c r="AI189" s="57">
        <f t="shared" ref="AI189" si="4742">ROUND(AH189*$O189,2)</f>
        <v>0</v>
      </c>
      <c r="AJ189" s="56"/>
      <c r="AK189" s="57">
        <f t="shared" ref="AK189" si="4743">ROUND(AJ189*$O189,2)</f>
        <v>0</v>
      </c>
      <c r="AL189" s="56"/>
      <c r="AM189" s="57">
        <f t="shared" ref="AM189" si="4744">ROUND(AL189*$O189,2)</f>
        <v>0</v>
      </c>
      <c r="AN189" s="56"/>
      <c r="AO189" s="57">
        <f t="shared" ref="AO189" si="4745">ROUND(AN189*$O189,2)</f>
        <v>0</v>
      </c>
      <c r="AP189" s="56"/>
      <c r="AQ189" s="57">
        <f t="shared" ref="AQ189" si="4746">ROUND(AP189*$O189,2)</f>
        <v>0</v>
      </c>
      <c r="AR189" s="56"/>
      <c r="AS189" s="57">
        <f t="shared" ref="AS189" si="4747">ROUND(AR189*$O189,2)</f>
        <v>0</v>
      </c>
      <c r="AT189" s="56"/>
      <c r="AU189" s="57">
        <f t="shared" ref="AU189" si="4748">ROUND(AT189*$O189,2)</f>
        <v>0</v>
      </c>
      <c r="AV189" s="56"/>
      <c r="AW189" s="57">
        <f t="shared" ref="AW189" si="4749">ROUND(AV189*$O189,2)</f>
        <v>0</v>
      </c>
      <c r="AX189" s="56"/>
      <c r="AY189" s="57">
        <f t="shared" ref="AY189" si="4750">ROUND(AX189*$O189,2)</f>
        <v>0</v>
      </c>
      <c r="AZ189" s="56"/>
      <c r="BA189" s="57">
        <f t="shared" ref="BA189" si="4751">ROUND(AZ189*$O189,2)</f>
        <v>0</v>
      </c>
      <c r="BB189" s="56"/>
      <c r="BC189" s="57">
        <f t="shared" ref="BC189" si="4752">ROUND(BB189*$O189,2)</f>
        <v>0</v>
      </c>
      <c r="BD189" s="56"/>
      <c r="BE189" s="57">
        <f t="shared" ref="BE189" si="4753">ROUND(BD189*$O189,2)</f>
        <v>0</v>
      </c>
      <c r="BF189" s="56"/>
      <c r="BG189" s="57">
        <f t="shared" ref="BG189" si="4754">ROUND(BF189*$O189,2)</f>
        <v>0</v>
      </c>
      <c r="BH189" s="56"/>
      <c r="BI189" s="57">
        <f t="shared" ref="BI189" si="4755">ROUND(BH189*$O189,2)</f>
        <v>0</v>
      </c>
      <c r="BJ189" s="56"/>
      <c r="BK189" s="57">
        <f t="shared" ref="BK189" si="4756">ROUND(BJ189*$O189,2)</f>
        <v>0</v>
      </c>
      <c r="BL189" s="56"/>
      <c r="BM189" s="57">
        <f t="shared" ref="BM189" si="4757">ROUND(BL189*$O189,2)</f>
        <v>0</v>
      </c>
    </row>
    <row r="190" spans="1:65" s="47" customFormat="1" ht="30" x14ac:dyDescent="0.25">
      <c r="A190" s="58" t="s">
        <v>37</v>
      </c>
      <c r="B190" s="59" t="s">
        <v>31</v>
      </c>
      <c r="C190" s="59" t="str">
        <f>K189</f>
        <v>6.11</v>
      </c>
      <c r="D190" s="60" cm="1">
        <f t="array" ref="D190">_xlfn.IFS($B190="SAB_OSE_SET23",$A$440,$B190="SAB_EPSA_SET23",$A$442,$B190="SAB_INS_SET23",$A$444,$B190="SIU_INF_JUL23",$A$446,$B190="SIU_ED_JUL23",$A$447,$B190="DER_JUN23",$A$448,$B190="CDHU_AGO23",$A$449,$B190="SIN_SV_SET23",$A$450,$B190="SIN_INS_SET23",$A$451,$B190="COTAÇÃO",0)</f>
        <v>0</v>
      </c>
      <c r="E190" s="60" cm="1">
        <f t="array" ref="E190">_xlfn.IFS($B190="SAB_OSE_SET23",$A$441,$B190="SAB_EPSA_SET23",$A$443,$B190="SAB_INS_SET23",$A$445,$B190="SIU_INF_JUL23",0,$B190="SIU_ED_JUL23",0,$B190="DER_JUN23",0,$B190="CDHU_AGO23",0,$B190="SIN_SV_SET23",0,$B190="SIN_INS_SET23",0,$B190="COTAÇÃO",0)</f>
        <v>0</v>
      </c>
      <c r="F190" s="60" cm="1">
        <f t="array" ref="F190">_xlfn.IFS($B190="SAB_OSE_SET23",0,$B190="SAB_EPSA_SET23",0,AND($B190="SAB_INS_SET23",$A190="MAT")=TRUE,$A$454,AND($B190="SAB_INS_SET23",$A190&lt;&gt;"MAT")=TRUE,$A$453,AND($B190="SIU_INF_JUL23",$A190="MAT")=TRUE,$A$454,AND($B190="SIU_INF_JUL23",$A190&lt;&gt;"MAT")=TRUE,$A$453,AND($B190="SIU_ED_JUL23",$A190="MAT")=TRUE,$A$454,AND($B190="SIU_ED_JUL23",$A190&lt;&gt;"MAT")=TRUE,$A$453,$B190="DER_JUN23",0,$B190="CDHU_AGO23",0,AND($B190="SIN_SV_SET23",$A190="MAT")=TRUE,$A$454,AND($B190="SIN_SV_SET23",$A190&lt;&gt;"MAT")=TRUE,$A$453,AND($B190="SIN_INS_SET23",$A190="MAT")=TRUE,$A$454,AND($B190="SIN_INS_SET23",$A190&lt;&gt;"MAT")=TRUE,$A$453,AND($B190="COTAÇÃO",$A190="MAT")=TRUE,$A$454,AND($B190="COTAÇÃO",$A190&lt;&gt;"MAT")=TRUE,$A$453)</f>
        <v>0.2</v>
      </c>
      <c r="G190" s="60" cm="1">
        <f t="array" ref="G190">_xlfn.IFS($B190="SAB_OSE_SET23",0,$B190="SAB_EPSA_SET23",0,AND($B190="SAB_INS_SET23",$A190="MO")=TRUE,$A$455,AND($B190="SAB_INS_SET23",$A190&lt;&gt;"MO")=TRUE,0,AND($B190="SIU_INF_JUL23",$A190="MO")=TRUE,$A$455,AND($B190="SIU_INF_JUL23",$A190&lt;&gt;"MO")=TRUE,0,AND($B190="SIU_ED_JUL23",$A190="MO")=TRUE,$A$455,AND($B190="SIU_ED_JUL23",$A190&lt;&gt;"MO")=TRUE,0,$B190="DER_JUN23",0,$B190="CDHU_AGO23",0,AND($B190="SIN_SV_SET23",$A190="MO")=TRUE,$A$455,AND($B190="SIN_SV_SET23",$A190&lt;&gt;"MO")=TRUE,0,AND($B190="SIN_INS_SET23",$A190="MO")=TRUE,$A$455,AND($B190="SIN_INS_SET23",$A190&lt;&gt;"MO")=TRUE,0,AND($B190="COTAÇÃO",$A190="MO")=TRUE,$A$455,AND($B190="COTAÇÃO",$A190&lt;&gt;"MO")=TRUE,0)</f>
        <v>0</v>
      </c>
      <c r="H190" s="61" cm="1">
        <f t="array" ref="H190">ROUND(_xlfn.IFS(B190="SAB_OSE_SET23",VLOOKUP(C190,[12]SAB_OSE_SET23!A:N,7,FALSE),B190="SAB_EPSA_SET23",VLOOKUP(C190,[12]SAB_EPSA_SET23!A:F,4,FALSE),B190="SAB_INS_SET23",VLOOKUP(C190,[12]SAB_INS_SET23!A:F,4,FALSE),B190="SIU_INF_JUL23",VLOOKUP(C190,[12]SIU_INF_JUL23!A:F,4,FALSE),B190="SIU_ED_JUL23",VLOOKUP(C190,[12]SIU_ED_JUL23!A:F,4,FALSE),B190="SIU_INS_JUL23",VLOOKUP(C190,[12]SIU_INS_JUL23!A:F,4,FALSE),B190="DER_JUN23",VLOOKUP(C190,[12]DER_JUN23!A:F,4,FALSE),B190="CDHU_AGO23",VLOOKUP(C190,[12]CDHU_AGO23!A:F,4,FALSE),B190="DNIT_SV_JUL23",VLOOKUP(C190,[12]DNIT_SV_JUL23!A:F,4,FALSE),B190="DNIT_MAT_JUL23",VLOOKUP(C190,[12]DNIT_MAT_JUL23!A:F,4,FALSE),B190="SIN_SV_SET23",VLOOKUP(C190,[12]SIN_SV_SET23!G:L,5,FALSE),B190="SIN_INS_SET23",VLOOKUP(C190,[12]SIN_INS_SET23!A:F,5,FALSE),B190="COTAÇÃO",VLOOKUP(C190,[12]COTAÇÃO!$B:$G,6,FALSE))*(1+F190)*(1+G190),2)</f>
        <v>2.39</v>
      </c>
      <c r="I190" s="62">
        <v>1</v>
      </c>
      <c r="J190" s="39"/>
      <c r="K190" s="63"/>
      <c r="L190" s="64" t="str" cm="1">
        <f t="array" ref="L190">_xlfn.IFS(B190="SAB_OSE_SET23",VLOOKUP(C190,[12]SAB_OSE_SET23!A:N,5,FALSE),B190="SAB_EPSA_SET23",VLOOKUP(C190,[12]SAB_EPSA_SET23!A:F,2,FALSE),B190="SAB_INS_SET23",VLOOKUP(C190,[12]SAB_INS_SET23!A:F,2,FALSE),B190="SIU_INF_JUL23",VLOOKUP(C190,[12]SIU_INF_JUL23!A:F,2,FALSE),B190="SIU_ED_JUL23",VLOOKUP(C190,[12]SIU_ED_JUL23!A:F,2,FALSE),B190="SIU_INS_JUL23",VLOOKUP(C190,[12]SIU_INS_JUL23!A:F,2,FALSE),B190="DER_JUN23",VLOOKUP(C190,[12]DER_JUN23!A:F,2,FALSE),B190="CDHU_AGO23",VLOOKUP(C190,[12]CDHU_AGO23!A:F,2,FALSE),B190="DNIT_SV_JUL23",VLOOKUP(C190,[12]DNIT_SV_JUL23!A:F,2,FALSE),B190="DNIT_MAT_JUL23",VLOOKUP(C190,[12]DNIT_MAT_JUL23!A:F,2,FALSE),B190="SIN_SV_SET23",VLOOKUP(C190,[12]SIN_SV_SET23!G:L,2,FALSE),B190="SIN_INS_SET23",VLOOKUP(C190,[12]SIN_INS_SET23!A:F,2,FALSE),B190="COTAÇÃO",VLOOKUP(C190,[12]COTAÇÃO!$B:$G,3,FALSE))</f>
        <v>Parafuso cabeça sextavada em aço carbono bicromatizado, ww3/8``x1``, da Poleoduto ou similar aprovado</v>
      </c>
      <c r="M190" s="65" t="str" cm="1">
        <f t="array" ref="M190">_xlfn.IFS(B190="SAB_OSE_SET23",VLOOKUP(C190,[12]SAB_OSE_SET23!A:N,6,FALSE),B190="SAB_EPSA_SET23",VLOOKUP(C190,[12]SAB_EPSA_SET23!A:F,3,FALSE),B190="SAB_INS_SET23",VLOOKUP(C190,[12]SAB_INS_SET23!A:F,3,FALSE),B190="SIU_INF_JUL23",VLOOKUP(C190,[12]SIU_INF_JUL23!A:F,3,FALSE),B190="SIU_ED_JUL23",VLOOKUP(C190,[12]SIU_ED_JUL23!A:F,3,FALSE),B190="SIU_INS_JUL23",VLOOKUP(C190,[12]SIU_INS_JUL23!A:F,3,FALSE),B190="DER_JUN23",VLOOKUP(C190,[12]DER_JUN23!A:F,3,FALSE),B190="CDHU_AGO23",VLOOKUP(C190,[12]CDHU_AGO23!A:F,3,FALSE),B190="DNIT_SV_JUL23",VLOOKUP(C190,[12]DNIT_SV_JUL23!A:F,3,FALSE),B190="DNIT_MAT_JUL23",VLOOKUP(C190,[12]DNIT_MAT_JUL23!A:F,3,FALSE),B190="SIN_SV_SET23",VLOOKUP(C190,[12]SIN_SV_SET23!G:L,3,FALSE),B190="SIN_INS_SET23",VLOOKUP(C190,[12]SIN_INS_SET23!A:F,3,FALSE),B190="COTAÇÃO",VLOOKUP(C190,[12]COTAÇÃO!$B:$G,4,FALSE))</f>
        <v>pç</v>
      </c>
      <c r="N190" s="66">
        <f t="shared" ref="N190:N192" si="4758">R190+T190+V190+X190+Z190+AB190+AD190+AF190+AH190+AJ190++AL190+AN190+AP190+AR190+AT190+AV190+AX190+AZ190+BB190+BD190+BF190+BH190+BJ190+BL190</f>
        <v>300</v>
      </c>
      <c r="O190" s="66">
        <f t="shared" ref="O190:O192" si="4759">ROUND(H190*I190,2)</f>
        <v>2.39</v>
      </c>
      <c r="P190" s="67">
        <f t="shared" si="3621"/>
        <v>0</v>
      </c>
      <c r="Q190" s="68"/>
      <c r="R190" s="61">
        <f>R189*$I190</f>
        <v>300</v>
      </c>
      <c r="S190" s="67"/>
      <c r="T190" s="61">
        <f t="shared" ref="T190" si="4760">T189*$I190</f>
        <v>0</v>
      </c>
      <c r="U190" s="67">
        <f t="shared" ref="U190:U192" si="4761">ROUND(T190*$H190,2)</f>
        <v>0</v>
      </c>
      <c r="V190" s="61">
        <f t="shared" ref="V190" si="4762">V189*$I190</f>
        <v>0</v>
      </c>
      <c r="W190" s="67">
        <f t="shared" ref="W190:W192" si="4763">ROUND(V190*$H190,2)</f>
        <v>0</v>
      </c>
      <c r="X190" s="61">
        <f t="shared" ref="X190" si="4764">X189*$I190</f>
        <v>0</v>
      </c>
      <c r="Y190" s="67">
        <f t="shared" ref="Y190:Y192" si="4765">ROUND(X190*$H190,2)</f>
        <v>0</v>
      </c>
      <c r="Z190" s="61">
        <f t="shared" ref="Z190" si="4766">Z189*$I190</f>
        <v>0</v>
      </c>
      <c r="AA190" s="67">
        <f t="shared" ref="AA190:AA192" si="4767">ROUND(Z190*$H190,2)</f>
        <v>0</v>
      </c>
      <c r="AB190" s="61">
        <f t="shared" ref="AB190" si="4768">AB189*$I190</f>
        <v>0</v>
      </c>
      <c r="AC190" s="67">
        <f t="shared" ref="AC190:AC192" si="4769">ROUND(AB190*$H190,2)</f>
        <v>0</v>
      </c>
      <c r="AD190" s="61">
        <f t="shared" ref="AD190" si="4770">AD189*$I190</f>
        <v>0</v>
      </c>
      <c r="AE190" s="67">
        <f t="shared" ref="AE190:AE192" si="4771">ROUND(AD190*$H190,2)</f>
        <v>0</v>
      </c>
      <c r="AF190" s="61">
        <f t="shared" ref="AF190" si="4772">AF189*$I190</f>
        <v>0</v>
      </c>
      <c r="AG190" s="67">
        <f t="shared" ref="AG190:AG192" si="4773">ROUND(AF190*$H190,2)</f>
        <v>0</v>
      </c>
      <c r="AH190" s="61">
        <f t="shared" ref="AH190" si="4774">AH189*$I190</f>
        <v>0</v>
      </c>
      <c r="AI190" s="67">
        <f t="shared" ref="AI190:AI192" si="4775">ROUND(AH190*$H190,2)</f>
        <v>0</v>
      </c>
      <c r="AJ190" s="61">
        <f t="shared" ref="AJ190" si="4776">AJ189*$I190</f>
        <v>0</v>
      </c>
      <c r="AK190" s="67">
        <f t="shared" ref="AK190:AK192" si="4777">ROUND(AJ190*$H190,2)</f>
        <v>0</v>
      </c>
      <c r="AL190" s="61">
        <f t="shared" ref="AL190" si="4778">AL189*$I190</f>
        <v>0</v>
      </c>
      <c r="AM190" s="67">
        <f t="shared" ref="AM190:AM192" si="4779">ROUND(AL190*$H190,2)</f>
        <v>0</v>
      </c>
      <c r="AN190" s="61">
        <f t="shared" ref="AN190" si="4780">AN189*$I190</f>
        <v>0</v>
      </c>
      <c r="AO190" s="67">
        <f t="shared" ref="AO190:AO192" si="4781">ROUND(AN190*$H190,2)</f>
        <v>0</v>
      </c>
      <c r="AP190" s="61">
        <f t="shared" ref="AP190" si="4782">AP189*$I190</f>
        <v>0</v>
      </c>
      <c r="AQ190" s="67">
        <f t="shared" ref="AQ190:AQ192" si="4783">ROUND(AP190*$H190,2)</f>
        <v>0</v>
      </c>
      <c r="AR190" s="61">
        <f t="shared" ref="AR190" si="4784">AR189*$I190</f>
        <v>0</v>
      </c>
      <c r="AS190" s="67">
        <f t="shared" ref="AS190:AS192" si="4785">ROUND(AR190*$H190,2)</f>
        <v>0</v>
      </c>
      <c r="AT190" s="61">
        <f t="shared" ref="AT190" si="4786">AT189*$I190</f>
        <v>0</v>
      </c>
      <c r="AU190" s="67">
        <f t="shared" ref="AU190:AU192" si="4787">ROUND(AT190*$H190,2)</f>
        <v>0</v>
      </c>
      <c r="AV190" s="61">
        <f t="shared" ref="AV190" si="4788">AV189*$I190</f>
        <v>0</v>
      </c>
      <c r="AW190" s="67">
        <f t="shared" ref="AW190:AW192" si="4789">ROUND(AV190*$H190,2)</f>
        <v>0</v>
      </c>
      <c r="AX190" s="61">
        <f t="shared" ref="AX190" si="4790">AX189*$I190</f>
        <v>0</v>
      </c>
      <c r="AY190" s="67">
        <f t="shared" ref="AY190:AY192" si="4791">ROUND(AX190*$H190,2)</f>
        <v>0</v>
      </c>
      <c r="AZ190" s="61">
        <f t="shared" ref="AZ190" si="4792">AZ189*$I190</f>
        <v>0</v>
      </c>
      <c r="BA190" s="67">
        <f t="shared" ref="BA190:BA192" si="4793">ROUND(AZ190*$H190,2)</f>
        <v>0</v>
      </c>
      <c r="BB190" s="61">
        <f t="shared" ref="BB190" si="4794">BB189*$I190</f>
        <v>0</v>
      </c>
      <c r="BC190" s="67">
        <f t="shared" ref="BC190:BC192" si="4795">ROUND(BB190*$H190,2)</f>
        <v>0</v>
      </c>
      <c r="BD190" s="61">
        <f t="shared" ref="BD190" si="4796">BD189*$I190</f>
        <v>0</v>
      </c>
      <c r="BE190" s="67">
        <f t="shared" ref="BE190:BE192" si="4797">ROUND(BD190*$H190,2)</f>
        <v>0</v>
      </c>
      <c r="BF190" s="61">
        <f t="shared" ref="BF190" si="4798">BF189*$I190</f>
        <v>0</v>
      </c>
      <c r="BG190" s="67">
        <f t="shared" ref="BG190:BG192" si="4799">ROUND(BF190*$H190,2)</f>
        <v>0</v>
      </c>
      <c r="BH190" s="61">
        <f t="shared" ref="BH190" si="4800">BH189*$I190</f>
        <v>0</v>
      </c>
      <c r="BI190" s="67">
        <f t="shared" ref="BI190:BI192" si="4801">ROUND(BH190*$H190,2)</f>
        <v>0</v>
      </c>
      <c r="BJ190" s="61">
        <f t="shared" ref="BJ190" si="4802">BJ189*$I190</f>
        <v>0</v>
      </c>
      <c r="BK190" s="67">
        <f t="shared" ref="BK190:BK192" si="4803">ROUND(BJ190*$H190,2)</f>
        <v>0</v>
      </c>
      <c r="BL190" s="61">
        <f t="shared" ref="BL190" si="4804">BL189*$I190</f>
        <v>0</v>
      </c>
      <c r="BM190" s="67">
        <f t="shared" ref="BM190:BM192" si="4805">ROUND(BL190*$H190,2)</f>
        <v>0</v>
      </c>
    </row>
    <row r="191" spans="1:65" s="47" customFormat="1" x14ac:dyDescent="0.25">
      <c r="A191" s="58" t="s">
        <v>26</v>
      </c>
      <c r="B191" s="59" t="s">
        <v>28</v>
      </c>
      <c r="C191" s="59" t="s">
        <v>38</v>
      </c>
      <c r="D191" s="60" cm="1">
        <f t="array" ref="D191">_xlfn.IFS($B191="SAB_OSE_SET23",$A$440,$B191="SAB_EPSA_SET23",$A$442,$B191="SAB_INS_SET23",$A$444,$B191="SIU_INF_JUL23",$A$446,$B191="SIU_ED_JUL23",$A$447,$B191="DER_JUN23",$A$448,$B191="CDHU_AGO23",$A$449,$B191="SIN_SV_SET23",$A$450,$B191="SIN_INS_SET23",$A$451,$B191="COTAÇÃO",0)</f>
        <v>0</v>
      </c>
      <c r="E191" s="60" cm="1">
        <f t="array" ref="E191">_xlfn.IFS($B191="SAB_OSE_SET23",$A$441,$B191="SAB_EPSA_SET23",$A$443,$B191="SAB_INS_SET23",$A$445,$B191="SIU_INF_JUL23",0,$B191="SIU_ED_JUL23",0,$B191="DER_JUN23",0,$B191="CDHU_AGO23",0,$B191="SIN_SV_SET23",0,$B191="SIN_INS_SET23",0,$B191="COTAÇÃO",0)</f>
        <v>0</v>
      </c>
      <c r="F191" s="60" cm="1">
        <f t="array" ref="F191">_xlfn.IFS($B191="SAB_OSE_SET23",0,$B191="SAB_EPSA_SET23",0,AND($B191="SAB_INS_SET23",$A191="MAT")=TRUE,$A$454,AND($B191="SAB_INS_SET23",$A191&lt;&gt;"MAT")=TRUE,$A$453,AND($B191="SIU_INF_JUL23",$A191="MAT")=TRUE,$A$454,AND($B191="SIU_INF_JUL23",$A191&lt;&gt;"MAT")=TRUE,$A$453,AND($B191="SIU_ED_JUL23",$A191="MAT")=TRUE,$A$454,AND($B191="SIU_ED_JUL23",$A191&lt;&gt;"MAT")=TRUE,$A$453,$B191="DER_JUN23",0,$B191="CDHU_AGO23",0,AND($B191="SIN_SV_SET23",$A191="MAT")=TRUE,$A$454,AND($B191="SIN_SV_SET23",$A191&lt;&gt;"MAT")=TRUE,$A$453,AND($B191="SIN_INS_SET23",$A191="MAT")=TRUE,$A$454,AND($B191="SIN_INS_SET23",$A191&lt;&gt;"MAT")=TRUE,$A$453,AND($B191="COTAÇÃO",$A191="MAT")=TRUE,$A$454,AND($B191="COTAÇÃO",$A191&lt;&gt;"MAT")=TRUE,$A$453)</f>
        <v>0.28000000000000003</v>
      </c>
      <c r="G191" s="60" cm="1">
        <f t="array" ref="G191">_xlfn.IFS($B191="SAB_OSE_SET23",0,$B191="SAB_EPSA_SET23",0,AND($B191="SAB_INS_SET23",$A191="MO")=TRUE,$A$455,AND($B191="SAB_INS_SET23",$A191&lt;&gt;"MO")=TRUE,0,AND($B191="SIU_INF_JUL23",$A191="MO")=TRUE,$A$455,AND($B191="SIU_INF_JUL23",$A191&lt;&gt;"MO")=TRUE,0,AND($B191="SIU_ED_JUL23",$A191="MO")=TRUE,$A$455,AND($B191="SIU_ED_JUL23",$A191&lt;&gt;"MO")=TRUE,0,$B191="DER_JUN23",0,$B191="CDHU_AGO23",0,AND($B191="SIN_SV_SET23",$A191="MO")=TRUE,$A$455,AND($B191="SIN_SV_SET23",$A191&lt;&gt;"MO")=TRUE,0,AND($B191="SIN_INS_SET23",$A191="MO")=TRUE,$A$455,AND($B191="SIN_INS_SET23",$A191&lt;&gt;"MO")=TRUE,0,AND($B191="COTAÇÃO",$A191="MO")=TRUE,$A$455,AND($B191="COTAÇÃO",$A191&lt;&gt;"MO")=TRUE,0)</f>
        <v>1.72</v>
      </c>
      <c r="H191" s="61" cm="1">
        <f t="array" ref="H191">ROUND(_xlfn.IFS(B191="SAB_OSE_SET23",VLOOKUP(C191,[12]SAB_OSE_SET23!A:N,7,FALSE),B191="SAB_EPSA_SET23",VLOOKUP(C191,[12]SAB_EPSA_SET23!A:F,4,FALSE),B191="SAB_INS_SET23",VLOOKUP(C191,[12]SAB_INS_SET23!A:F,4,FALSE),B191="SIU_INF_JUL23",VLOOKUP(C191,[12]SIU_INF_JUL23!A:F,4,FALSE),B191="SIU_ED_JUL23",VLOOKUP(C191,[12]SIU_ED_JUL23!A:F,4,FALSE),B191="SIU_INS_JUL23",VLOOKUP(C191,[12]SIU_INS_JUL23!A:F,4,FALSE),B191="DER_JUN23",VLOOKUP(C191,[12]DER_JUN23!A:F,4,FALSE),B191="CDHU_AGO23",VLOOKUP(C191,[12]CDHU_AGO23!A:F,4,FALSE),B191="DNIT_SV_JUL23",VLOOKUP(C191,[12]DNIT_SV_JUL23!A:F,4,FALSE),B191="DNIT_MAT_JUL23",VLOOKUP(C191,[12]DNIT_MAT_JUL23!A:F,4,FALSE),B191="SIN_SV_SET23",VLOOKUP(C191,[12]SIN_SV_SET23!G:L,5,FALSE),B191="SIN_INS_SET23",VLOOKUP(C191,[12]SIN_INS_SET23!A:F,5,FALSE),B191="COTAÇÃO",VLOOKUP(C191,[12]COTAÇÃO!$B:$G,6,FALSE))*(1+F191)*(1+G191),2)</f>
        <v>76.209999999999994</v>
      </c>
      <c r="I191" s="62">
        <v>0.02</v>
      </c>
      <c r="J191" s="39"/>
      <c r="K191" s="63"/>
      <c r="L191" s="64" t="str" cm="1">
        <f t="array" ref="L191">_xlfn.IFS(B191="SAB_OSE_SET23",VLOOKUP(C191,[12]SAB_OSE_SET23!A:N,5,FALSE),B191="SAB_EPSA_SET23",VLOOKUP(C191,[12]SAB_EPSA_SET23!A:F,2,FALSE),B191="SAB_INS_SET23",VLOOKUP(C191,[12]SAB_INS_SET23!A:F,2,FALSE),B191="SIU_INF_JUL23",VLOOKUP(C191,[12]SIU_INF_JUL23!A:F,2,FALSE),B191="SIU_ED_JUL23",VLOOKUP(C191,[12]SIU_ED_JUL23!A:F,2,FALSE),B191="SIU_INS_JUL23",VLOOKUP(C191,[12]SIU_INS_JUL23!A:F,2,FALSE),B191="DER_JUN23",VLOOKUP(C191,[12]DER_JUN23!A:F,2,FALSE),B191="CDHU_AGO23",VLOOKUP(C191,[12]CDHU_AGO23!A:F,2,FALSE),B191="DNIT_SV_JUL23",VLOOKUP(C191,[12]DNIT_SV_JUL23!A:F,2,FALSE),B191="DNIT_MAT_JUL23",VLOOKUP(C191,[12]DNIT_MAT_JUL23!A:F,2,FALSE),B191="SIN_SV_SET23",VLOOKUP(C191,[12]SIN_SV_SET23!G:L,2,FALSE),B191="SIN_INS_SET23",VLOOKUP(C191,[12]SIN_INS_SET23!A:F,2,FALSE),B191="COTAÇÃO",VLOOKUP(C191,[12]COTAÇÃO!$B:$G,3,FALSE))</f>
        <v>TÉCNICO ELETRICISTA</v>
      </c>
      <c r="M191" s="65" t="str" cm="1">
        <f t="array" ref="M191">_xlfn.IFS(B191="SAB_OSE_SET23",VLOOKUP(C191,[12]SAB_OSE_SET23!A:N,6,FALSE),B191="SAB_EPSA_SET23",VLOOKUP(C191,[12]SAB_EPSA_SET23!A:F,3,FALSE),B191="SAB_INS_SET23",VLOOKUP(C191,[12]SAB_INS_SET23!A:F,3,FALSE),B191="SIU_INF_JUL23",VLOOKUP(C191,[12]SIU_INF_JUL23!A:F,3,FALSE),B191="SIU_ED_JUL23",VLOOKUP(C191,[12]SIU_ED_JUL23!A:F,3,FALSE),B191="SIU_INS_JUL23",VLOOKUP(C191,[12]SIU_INS_JUL23!A:F,3,FALSE),B191="DER_JUN23",VLOOKUP(C191,[12]DER_JUN23!A:F,3,FALSE),B191="CDHU_AGO23",VLOOKUP(C191,[12]CDHU_AGO23!A:F,3,FALSE),B191="DNIT_SV_JUL23",VLOOKUP(C191,[12]DNIT_SV_JUL23!A:F,3,FALSE),B191="DNIT_MAT_JUL23",VLOOKUP(C191,[12]DNIT_MAT_JUL23!A:F,3,FALSE),B191="SIN_SV_SET23",VLOOKUP(C191,[12]SIN_SV_SET23!G:L,3,FALSE),B191="SIN_INS_SET23",VLOOKUP(C191,[12]SIN_INS_SET23!A:F,3,FALSE),B191="COTAÇÃO",VLOOKUP(C191,[12]COTAÇÃO!$B:$G,4,FALSE))</f>
        <v>H</v>
      </c>
      <c r="N191" s="66">
        <f t="shared" si="4758"/>
        <v>6</v>
      </c>
      <c r="O191" s="66">
        <f t="shared" si="4759"/>
        <v>1.52</v>
      </c>
      <c r="P191" s="67">
        <f t="shared" si="3621"/>
        <v>0</v>
      </c>
      <c r="Q191" s="68"/>
      <c r="R191" s="61">
        <f>R189*$I191</f>
        <v>6</v>
      </c>
      <c r="S191" s="67"/>
      <c r="T191" s="61">
        <f t="shared" ref="T191" si="4806">T189*$I191</f>
        <v>0</v>
      </c>
      <c r="U191" s="67">
        <f t="shared" si="4761"/>
        <v>0</v>
      </c>
      <c r="V191" s="61">
        <f t="shared" ref="V191" si="4807">V189*$I191</f>
        <v>0</v>
      </c>
      <c r="W191" s="67">
        <f t="shared" si="4763"/>
        <v>0</v>
      </c>
      <c r="X191" s="61">
        <f t="shared" ref="X191" si="4808">X189*$I191</f>
        <v>0</v>
      </c>
      <c r="Y191" s="67">
        <f t="shared" si="4765"/>
        <v>0</v>
      </c>
      <c r="Z191" s="61">
        <f t="shared" ref="Z191" si="4809">Z189*$I191</f>
        <v>0</v>
      </c>
      <c r="AA191" s="67">
        <f t="shared" si="4767"/>
        <v>0</v>
      </c>
      <c r="AB191" s="61">
        <f t="shared" ref="AB191" si="4810">AB189*$I191</f>
        <v>0</v>
      </c>
      <c r="AC191" s="67">
        <f t="shared" si="4769"/>
        <v>0</v>
      </c>
      <c r="AD191" s="61">
        <f t="shared" ref="AD191" si="4811">AD189*$I191</f>
        <v>0</v>
      </c>
      <c r="AE191" s="67">
        <f t="shared" si="4771"/>
        <v>0</v>
      </c>
      <c r="AF191" s="61">
        <f t="shared" ref="AF191" si="4812">AF189*$I191</f>
        <v>0</v>
      </c>
      <c r="AG191" s="67">
        <f t="shared" si="4773"/>
        <v>0</v>
      </c>
      <c r="AH191" s="61">
        <f t="shared" ref="AH191" si="4813">AH189*$I191</f>
        <v>0</v>
      </c>
      <c r="AI191" s="67">
        <f t="shared" si="4775"/>
        <v>0</v>
      </c>
      <c r="AJ191" s="61">
        <f t="shared" ref="AJ191" si="4814">AJ189*$I191</f>
        <v>0</v>
      </c>
      <c r="AK191" s="67">
        <f t="shared" si="4777"/>
        <v>0</v>
      </c>
      <c r="AL191" s="61">
        <f t="shared" ref="AL191" si="4815">AL189*$I191</f>
        <v>0</v>
      </c>
      <c r="AM191" s="67">
        <f t="shared" si="4779"/>
        <v>0</v>
      </c>
      <c r="AN191" s="61">
        <f t="shared" ref="AN191" si="4816">AN189*$I191</f>
        <v>0</v>
      </c>
      <c r="AO191" s="67">
        <f t="shared" si="4781"/>
        <v>0</v>
      </c>
      <c r="AP191" s="61">
        <f t="shared" ref="AP191" si="4817">AP189*$I191</f>
        <v>0</v>
      </c>
      <c r="AQ191" s="67">
        <f t="shared" si="4783"/>
        <v>0</v>
      </c>
      <c r="AR191" s="61">
        <f t="shared" ref="AR191" si="4818">AR189*$I191</f>
        <v>0</v>
      </c>
      <c r="AS191" s="67">
        <f t="shared" si="4785"/>
        <v>0</v>
      </c>
      <c r="AT191" s="61">
        <f t="shared" ref="AT191" si="4819">AT189*$I191</f>
        <v>0</v>
      </c>
      <c r="AU191" s="67">
        <f t="shared" si="4787"/>
        <v>0</v>
      </c>
      <c r="AV191" s="61">
        <f t="shared" ref="AV191" si="4820">AV189*$I191</f>
        <v>0</v>
      </c>
      <c r="AW191" s="67">
        <f t="shared" si="4789"/>
        <v>0</v>
      </c>
      <c r="AX191" s="61">
        <f t="shared" ref="AX191" si="4821">AX189*$I191</f>
        <v>0</v>
      </c>
      <c r="AY191" s="67">
        <f t="shared" si="4791"/>
        <v>0</v>
      </c>
      <c r="AZ191" s="61">
        <f t="shared" ref="AZ191" si="4822">AZ189*$I191</f>
        <v>0</v>
      </c>
      <c r="BA191" s="67">
        <f t="shared" si="4793"/>
        <v>0</v>
      </c>
      <c r="BB191" s="61">
        <f t="shared" ref="BB191" si="4823">BB189*$I191</f>
        <v>0</v>
      </c>
      <c r="BC191" s="67">
        <f t="shared" si="4795"/>
        <v>0</v>
      </c>
      <c r="BD191" s="61">
        <f t="shared" ref="BD191" si="4824">BD189*$I191</f>
        <v>0</v>
      </c>
      <c r="BE191" s="67">
        <f t="shared" si="4797"/>
        <v>0</v>
      </c>
      <c r="BF191" s="61">
        <f t="shared" ref="BF191" si="4825">BF189*$I191</f>
        <v>0</v>
      </c>
      <c r="BG191" s="67">
        <f t="shared" si="4799"/>
        <v>0</v>
      </c>
      <c r="BH191" s="61">
        <f t="shared" ref="BH191" si="4826">BH189*$I191</f>
        <v>0</v>
      </c>
      <c r="BI191" s="67">
        <f t="shared" si="4801"/>
        <v>0</v>
      </c>
      <c r="BJ191" s="61">
        <f t="shared" ref="BJ191" si="4827">BJ189*$I191</f>
        <v>0</v>
      </c>
      <c r="BK191" s="67">
        <f t="shared" si="4803"/>
        <v>0</v>
      </c>
      <c r="BL191" s="61">
        <f t="shared" ref="BL191" si="4828">BL189*$I191</f>
        <v>0</v>
      </c>
      <c r="BM191" s="67">
        <f t="shared" si="4805"/>
        <v>0</v>
      </c>
    </row>
    <row r="192" spans="1:65" s="47" customFormat="1" x14ac:dyDescent="0.25">
      <c r="A192" s="58" t="s">
        <v>26</v>
      </c>
      <c r="B192" s="59" t="s">
        <v>28</v>
      </c>
      <c r="C192" s="59" t="s">
        <v>39</v>
      </c>
      <c r="D192" s="60" cm="1">
        <f t="array" ref="D192">_xlfn.IFS($B192="SAB_OSE_SET23",$A$440,$B192="SAB_EPSA_SET23",$A$442,$B192="SAB_INS_SET23",$A$444,$B192="SIU_INF_JUL23",$A$446,$B192="SIU_ED_JUL23",$A$447,$B192="DER_JUN23",$A$448,$B192="CDHU_AGO23",$A$449,$B192="SIN_SV_SET23",$A$450,$B192="SIN_INS_SET23",$A$451,$B192="COTAÇÃO",0)</f>
        <v>0</v>
      </c>
      <c r="E192" s="60" cm="1">
        <f t="array" ref="E192">_xlfn.IFS($B192="SAB_OSE_SET23",$A$441,$B192="SAB_EPSA_SET23",$A$443,$B192="SAB_INS_SET23",$A$445,$B192="SIU_INF_JUL23",0,$B192="SIU_ED_JUL23",0,$B192="DER_JUN23",0,$B192="CDHU_AGO23",0,$B192="SIN_SV_SET23",0,$B192="SIN_INS_SET23",0,$B192="COTAÇÃO",0)</f>
        <v>0</v>
      </c>
      <c r="F192" s="60" cm="1">
        <f t="array" ref="F192">_xlfn.IFS($B192="SAB_OSE_SET23",0,$B192="SAB_EPSA_SET23",0,AND($B192="SAB_INS_SET23",$A192="MAT")=TRUE,$A$454,AND($B192="SAB_INS_SET23",$A192&lt;&gt;"MAT")=TRUE,$A$453,AND($B192="SIU_INF_JUL23",$A192="MAT")=TRUE,$A$454,AND($B192="SIU_INF_JUL23",$A192&lt;&gt;"MAT")=TRUE,$A$453,AND($B192="SIU_ED_JUL23",$A192="MAT")=TRUE,$A$454,AND($B192="SIU_ED_JUL23",$A192&lt;&gt;"MAT")=TRUE,$A$453,$B192="DER_JUN23",0,$B192="CDHU_AGO23",0,AND($B192="SIN_SV_SET23",$A192="MAT")=TRUE,$A$454,AND($B192="SIN_SV_SET23",$A192&lt;&gt;"MAT")=TRUE,$A$453,AND($B192="SIN_INS_SET23",$A192="MAT")=TRUE,$A$454,AND($B192="SIN_INS_SET23",$A192&lt;&gt;"MAT")=TRUE,$A$453,AND($B192="COTAÇÃO",$A192="MAT")=TRUE,$A$454,AND($B192="COTAÇÃO",$A192&lt;&gt;"MAT")=TRUE,$A$453)</f>
        <v>0.28000000000000003</v>
      </c>
      <c r="G192" s="60" cm="1">
        <f t="array" ref="G192">_xlfn.IFS($B192="SAB_OSE_SET23",0,$B192="SAB_EPSA_SET23",0,AND($B192="SAB_INS_SET23",$A192="MO")=TRUE,$A$455,AND($B192="SAB_INS_SET23",$A192&lt;&gt;"MO")=TRUE,0,AND($B192="SIU_INF_JUL23",$A192="MO")=TRUE,$A$455,AND($B192="SIU_INF_JUL23",$A192&lt;&gt;"MO")=TRUE,0,AND($B192="SIU_ED_JUL23",$A192="MO")=TRUE,$A$455,AND($B192="SIU_ED_JUL23",$A192&lt;&gt;"MO")=TRUE,0,$B192="DER_JUN23",0,$B192="CDHU_AGO23",0,AND($B192="SIN_SV_SET23",$A192="MO")=TRUE,$A$455,AND($B192="SIN_SV_SET23",$A192&lt;&gt;"MO")=TRUE,0,AND($B192="SIN_INS_SET23",$A192="MO")=TRUE,$A$455,AND($B192="SIN_INS_SET23",$A192&lt;&gt;"MO")=TRUE,0,AND($B192="COTAÇÃO",$A192="MO")=TRUE,$A$455,AND($B192="COTAÇÃO",$A192&lt;&gt;"MO")=TRUE,0)</f>
        <v>1.72</v>
      </c>
      <c r="H192" s="61" cm="1">
        <f t="array" ref="H192">ROUND(_xlfn.IFS(B192="SAB_OSE_SET23",VLOOKUP(C192,[12]SAB_OSE_SET23!A:N,7,FALSE),B192="SAB_EPSA_SET23",VLOOKUP(C192,[12]SAB_EPSA_SET23!A:F,4,FALSE),B192="SAB_INS_SET23",VLOOKUP(C192,[12]SAB_INS_SET23!A:F,4,FALSE),B192="SIU_INF_JUL23",VLOOKUP(C192,[12]SIU_INF_JUL23!A:F,4,FALSE),B192="SIU_ED_JUL23",VLOOKUP(C192,[12]SIU_ED_JUL23!A:F,4,FALSE),B192="SIU_INS_JUL23",VLOOKUP(C192,[12]SIU_INS_JUL23!A:F,4,FALSE),B192="DER_JUN23",VLOOKUP(C192,[12]DER_JUN23!A:F,4,FALSE),B192="CDHU_AGO23",VLOOKUP(C192,[12]CDHU_AGO23!A:F,4,FALSE),B192="DNIT_SV_JUL23",VLOOKUP(C192,[12]DNIT_SV_JUL23!A:F,4,FALSE),B192="DNIT_MAT_JUL23",VLOOKUP(C192,[12]DNIT_MAT_JUL23!A:F,4,FALSE),B192="SIN_SV_SET23",VLOOKUP(C192,[12]SIN_SV_SET23!G:L,5,FALSE),B192="SIN_INS_SET23",VLOOKUP(C192,[12]SIN_INS_SET23!A:F,5,FALSE),B192="COTAÇÃO",VLOOKUP(C192,[12]COTAÇÃO!$B:$G,6,FALSE))*(1+F192)*(1+G192),2)</f>
        <v>51.88</v>
      </c>
      <c r="I192" s="62">
        <v>0.02</v>
      </c>
      <c r="J192" s="39"/>
      <c r="K192" s="63"/>
      <c r="L192" s="64" t="str" cm="1">
        <f t="array" ref="L192">_xlfn.IFS(B192="SAB_OSE_SET23",VLOOKUP(C192,[12]SAB_OSE_SET23!A:N,5,FALSE),B192="SAB_EPSA_SET23",VLOOKUP(C192,[12]SAB_EPSA_SET23!A:F,2,FALSE),B192="SAB_INS_SET23",VLOOKUP(C192,[12]SAB_INS_SET23!A:F,2,FALSE),B192="SIU_INF_JUL23",VLOOKUP(C192,[12]SIU_INF_JUL23!A:F,2,FALSE),B192="SIU_ED_JUL23",VLOOKUP(C192,[12]SIU_ED_JUL23!A:F,2,FALSE),B192="SIU_INS_JUL23",VLOOKUP(C192,[12]SIU_INS_JUL23!A:F,2,FALSE),B192="DER_JUN23",VLOOKUP(C192,[12]DER_JUN23!A:F,2,FALSE),B192="CDHU_AGO23",VLOOKUP(C192,[12]CDHU_AGO23!A:F,2,FALSE),B192="DNIT_SV_JUL23",VLOOKUP(C192,[12]DNIT_SV_JUL23!A:F,2,FALSE),B192="DNIT_MAT_JUL23",VLOOKUP(C192,[12]DNIT_MAT_JUL23!A:F,2,FALSE),B192="SIN_SV_SET23",VLOOKUP(C192,[12]SIN_SV_SET23!G:L,2,FALSE),B192="SIN_INS_SET23",VLOOKUP(C192,[12]SIN_INS_SET23!A:F,2,FALSE),B192="COTAÇÃO",VLOOKUP(C192,[12]COTAÇÃO!$B:$G,3,FALSE))</f>
        <v>ELETRICISTA</v>
      </c>
      <c r="M192" s="65" t="str" cm="1">
        <f t="array" ref="M192">_xlfn.IFS(B192="SAB_OSE_SET23",VLOOKUP(C192,[12]SAB_OSE_SET23!A:N,6,FALSE),B192="SAB_EPSA_SET23",VLOOKUP(C192,[12]SAB_EPSA_SET23!A:F,3,FALSE),B192="SAB_INS_SET23",VLOOKUP(C192,[12]SAB_INS_SET23!A:F,3,FALSE),B192="SIU_INF_JUL23",VLOOKUP(C192,[12]SIU_INF_JUL23!A:F,3,FALSE),B192="SIU_ED_JUL23",VLOOKUP(C192,[12]SIU_ED_JUL23!A:F,3,FALSE),B192="SIU_INS_JUL23",VLOOKUP(C192,[12]SIU_INS_JUL23!A:F,3,FALSE),B192="DER_JUN23",VLOOKUP(C192,[12]DER_JUN23!A:F,3,FALSE),B192="CDHU_AGO23",VLOOKUP(C192,[12]CDHU_AGO23!A:F,3,FALSE),B192="DNIT_SV_JUL23",VLOOKUP(C192,[12]DNIT_SV_JUL23!A:F,3,FALSE),B192="DNIT_MAT_JUL23",VLOOKUP(C192,[12]DNIT_MAT_JUL23!A:F,3,FALSE),B192="SIN_SV_SET23",VLOOKUP(C192,[12]SIN_SV_SET23!G:L,3,FALSE),B192="SIN_INS_SET23",VLOOKUP(C192,[12]SIN_INS_SET23!A:F,3,FALSE),B192="COTAÇÃO",VLOOKUP(C192,[12]COTAÇÃO!$B:$G,4,FALSE))</f>
        <v>H</v>
      </c>
      <c r="N192" s="66">
        <f t="shared" si="4758"/>
        <v>6</v>
      </c>
      <c r="O192" s="66">
        <f t="shared" si="4759"/>
        <v>1.04</v>
      </c>
      <c r="P192" s="67">
        <f t="shared" si="3621"/>
        <v>0</v>
      </c>
      <c r="Q192" s="68"/>
      <c r="R192" s="61">
        <f>R189*$I192</f>
        <v>6</v>
      </c>
      <c r="S192" s="67"/>
      <c r="T192" s="61">
        <f t="shared" ref="T192" si="4829">T189*$I192</f>
        <v>0</v>
      </c>
      <c r="U192" s="67">
        <f t="shared" si="4761"/>
        <v>0</v>
      </c>
      <c r="V192" s="61">
        <f t="shared" ref="V192" si="4830">V189*$I192</f>
        <v>0</v>
      </c>
      <c r="W192" s="67">
        <f t="shared" si="4763"/>
        <v>0</v>
      </c>
      <c r="X192" s="61">
        <f t="shared" ref="X192" si="4831">X189*$I192</f>
        <v>0</v>
      </c>
      <c r="Y192" s="67">
        <f t="shared" si="4765"/>
        <v>0</v>
      </c>
      <c r="Z192" s="61">
        <f t="shared" ref="Z192" si="4832">Z189*$I192</f>
        <v>0</v>
      </c>
      <c r="AA192" s="67">
        <f t="shared" si="4767"/>
        <v>0</v>
      </c>
      <c r="AB192" s="61">
        <f t="shared" ref="AB192" si="4833">AB189*$I192</f>
        <v>0</v>
      </c>
      <c r="AC192" s="67">
        <f t="shared" si="4769"/>
        <v>0</v>
      </c>
      <c r="AD192" s="61">
        <f t="shared" ref="AD192" si="4834">AD189*$I192</f>
        <v>0</v>
      </c>
      <c r="AE192" s="67">
        <f t="shared" si="4771"/>
        <v>0</v>
      </c>
      <c r="AF192" s="61">
        <f t="shared" ref="AF192" si="4835">AF189*$I192</f>
        <v>0</v>
      </c>
      <c r="AG192" s="67">
        <f t="shared" si="4773"/>
        <v>0</v>
      </c>
      <c r="AH192" s="61">
        <f t="shared" ref="AH192" si="4836">AH189*$I192</f>
        <v>0</v>
      </c>
      <c r="AI192" s="67">
        <f t="shared" si="4775"/>
        <v>0</v>
      </c>
      <c r="AJ192" s="61">
        <f t="shared" ref="AJ192" si="4837">AJ189*$I192</f>
        <v>0</v>
      </c>
      <c r="AK192" s="67">
        <f t="shared" si="4777"/>
        <v>0</v>
      </c>
      <c r="AL192" s="61">
        <f t="shared" ref="AL192" si="4838">AL189*$I192</f>
        <v>0</v>
      </c>
      <c r="AM192" s="67">
        <f t="shared" si="4779"/>
        <v>0</v>
      </c>
      <c r="AN192" s="61">
        <f t="shared" ref="AN192" si="4839">AN189*$I192</f>
        <v>0</v>
      </c>
      <c r="AO192" s="67">
        <f t="shared" si="4781"/>
        <v>0</v>
      </c>
      <c r="AP192" s="61">
        <f t="shared" ref="AP192" si="4840">AP189*$I192</f>
        <v>0</v>
      </c>
      <c r="AQ192" s="67">
        <f t="shared" si="4783"/>
        <v>0</v>
      </c>
      <c r="AR192" s="61">
        <f t="shared" ref="AR192" si="4841">AR189*$I192</f>
        <v>0</v>
      </c>
      <c r="AS192" s="67">
        <f t="shared" si="4785"/>
        <v>0</v>
      </c>
      <c r="AT192" s="61">
        <f t="shared" ref="AT192" si="4842">AT189*$I192</f>
        <v>0</v>
      </c>
      <c r="AU192" s="67">
        <f t="shared" si="4787"/>
        <v>0</v>
      </c>
      <c r="AV192" s="61">
        <f t="shared" ref="AV192" si="4843">AV189*$I192</f>
        <v>0</v>
      </c>
      <c r="AW192" s="67">
        <f t="shared" si="4789"/>
        <v>0</v>
      </c>
      <c r="AX192" s="61">
        <f t="shared" ref="AX192" si="4844">AX189*$I192</f>
        <v>0</v>
      </c>
      <c r="AY192" s="67">
        <f t="shared" si="4791"/>
        <v>0</v>
      </c>
      <c r="AZ192" s="61">
        <f t="shared" ref="AZ192" si="4845">AZ189*$I192</f>
        <v>0</v>
      </c>
      <c r="BA192" s="67">
        <f t="shared" si="4793"/>
        <v>0</v>
      </c>
      <c r="BB192" s="61">
        <f t="shared" ref="BB192" si="4846">BB189*$I192</f>
        <v>0</v>
      </c>
      <c r="BC192" s="67">
        <f t="shared" si="4795"/>
        <v>0</v>
      </c>
      <c r="BD192" s="61">
        <f t="shared" ref="BD192" si="4847">BD189*$I192</f>
        <v>0</v>
      </c>
      <c r="BE192" s="67">
        <f t="shared" si="4797"/>
        <v>0</v>
      </c>
      <c r="BF192" s="61">
        <f t="shared" ref="BF192" si="4848">BF189*$I192</f>
        <v>0</v>
      </c>
      <c r="BG192" s="67">
        <f t="shared" si="4799"/>
        <v>0</v>
      </c>
      <c r="BH192" s="61">
        <f t="shared" ref="BH192" si="4849">BH189*$I192</f>
        <v>0</v>
      </c>
      <c r="BI192" s="67">
        <f t="shared" si="4801"/>
        <v>0</v>
      </c>
      <c r="BJ192" s="61">
        <f t="shared" ref="BJ192" si="4850">BJ189*$I192</f>
        <v>0</v>
      </c>
      <c r="BK192" s="67">
        <f t="shared" si="4803"/>
        <v>0</v>
      </c>
      <c r="BL192" s="61">
        <f t="shared" ref="BL192" si="4851">BL189*$I192</f>
        <v>0</v>
      </c>
      <c r="BM192" s="67">
        <f t="shared" si="4805"/>
        <v>0</v>
      </c>
    </row>
    <row r="193" spans="1:65" s="47" customFormat="1" ht="30" x14ac:dyDescent="0.25">
      <c r="A193" s="48"/>
      <c r="B193" s="48"/>
      <c r="C193" s="48"/>
      <c r="D193" s="48"/>
      <c r="E193" s="48"/>
      <c r="F193" s="48"/>
      <c r="G193" s="48"/>
      <c r="H193" s="49"/>
      <c r="I193" s="50"/>
      <c r="J193" s="39"/>
      <c r="K193" s="51" t="str">
        <f>CONCATENATE($K$150,".12")</f>
        <v>6.12</v>
      </c>
      <c r="L193" s="52" t="s">
        <v>105</v>
      </c>
      <c r="M193" s="53" t="s">
        <v>46</v>
      </c>
      <c r="N193" s="54">
        <f>R193+T193+V193+X193+Z193+AB193+AD193+AF193+AH193+AJ193++AL193+AN193+AP193+AR193+AT193+AV193+AX193+AZ193+BB193+BD193+BF193+BH193+BJ193+BL193</f>
        <v>900</v>
      </c>
      <c r="O193" s="54">
        <f>SUM(O194:O196)</f>
        <v>4.3100000000000005</v>
      </c>
      <c r="P193" s="55">
        <f t="shared" si="3621"/>
        <v>3879</v>
      </c>
      <c r="Q193" s="39"/>
      <c r="R193" s="56">
        <v>900</v>
      </c>
      <c r="S193" s="57">
        <f>ROUND(R193*$O193,2)</f>
        <v>3879</v>
      </c>
      <c r="T193" s="56"/>
      <c r="U193" s="57">
        <f>ROUND(T193*$O193,2)</f>
        <v>0</v>
      </c>
      <c r="V193" s="56"/>
      <c r="W193" s="57">
        <f t="shared" ref="W193" si="4852">ROUND(V193*$O193,2)</f>
        <v>0</v>
      </c>
      <c r="X193" s="56"/>
      <c r="Y193" s="57">
        <f t="shared" ref="Y193" si="4853">ROUND(X193*$O193,2)</f>
        <v>0</v>
      </c>
      <c r="Z193" s="56"/>
      <c r="AA193" s="57">
        <f t="shared" ref="AA193" si="4854">ROUND(Z193*$O193,2)</f>
        <v>0</v>
      </c>
      <c r="AB193" s="56"/>
      <c r="AC193" s="57">
        <f t="shared" ref="AC193" si="4855">ROUND(AB193*$O193,2)</f>
        <v>0</v>
      </c>
      <c r="AD193" s="56"/>
      <c r="AE193" s="57">
        <f t="shared" ref="AE193" si="4856">ROUND(AD193*$O193,2)</f>
        <v>0</v>
      </c>
      <c r="AF193" s="56"/>
      <c r="AG193" s="57">
        <f t="shared" ref="AG193" si="4857">ROUND(AF193*$O193,2)</f>
        <v>0</v>
      </c>
      <c r="AH193" s="56"/>
      <c r="AI193" s="57">
        <f t="shared" ref="AI193" si="4858">ROUND(AH193*$O193,2)</f>
        <v>0</v>
      </c>
      <c r="AJ193" s="56"/>
      <c r="AK193" s="57">
        <f t="shared" ref="AK193" si="4859">ROUND(AJ193*$O193,2)</f>
        <v>0</v>
      </c>
      <c r="AL193" s="56"/>
      <c r="AM193" s="57">
        <f t="shared" ref="AM193" si="4860">ROUND(AL193*$O193,2)</f>
        <v>0</v>
      </c>
      <c r="AN193" s="56"/>
      <c r="AO193" s="57">
        <f t="shared" ref="AO193" si="4861">ROUND(AN193*$O193,2)</f>
        <v>0</v>
      </c>
      <c r="AP193" s="56"/>
      <c r="AQ193" s="57">
        <f t="shared" ref="AQ193" si="4862">ROUND(AP193*$O193,2)</f>
        <v>0</v>
      </c>
      <c r="AR193" s="56"/>
      <c r="AS193" s="57">
        <f t="shared" ref="AS193" si="4863">ROUND(AR193*$O193,2)</f>
        <v>0</v>
      </c>
      <c r="AT193" s="56"/>
      <c r="AU193" s="57">
        <f t="shared" ref="AU193" si="4864">ROUND(AT193*$O193,2)</f>
        <v>0</v>
      </c>
      <c r="AV193" s="56"/>
      <c r="AW193" s="57">
        <f t="shared" ref="AW193" si="4865">ROUND(AV193*$O193,2)</f>
        <v>0</v>
      </c>
      <c r="AX193" s="56"/>
      <c r="AY193" s="57">
        <f t="shared" ref="AY193" si="4866">ROUND(AX193*$O193,2)</f>
        <v>0</v>
      </c>
      <c r="AZ193" s="56"/>
      <c r="BA193" s="57">
        <f t="shared" ref="BA193" si="4867">ROUND(AZ193*$O193,2)</f>
        <v>0</v>
      </c>
      <c r="BB193" s="56"/>
      <c r="BC193" s="57">
        <f t="shared" ref="BC193" si="4868">ROUND(BB193*$O193,2)</f>
        <v>0</v>
      </c>
      <c r="BD193" s="56"/>
      <c r="BE193" s="57">
        <f t="shared" ref="BE193" si="4869">ROUND(BD193*$O193,2)</f>
        <v>0</v>
      </c>
      <c r="BF193" s="56"/>
      <c r="BG193" s="57">
        <f t="shared" ref="BG193" si="4870">ROUND(BF193*$O193,2)</f>
        <v>0</v>
      </c>
      <c r="BH193" s="56"/>
      <c r="BI193" s="57">
        <f t="shared" ref="BI193" si="4871">ROUND(BH193*$O193,2)</f>
        <v>0</v>
      </c>
      <c r="BJ193" s="56"/>
      <c r="BK193" s="57">
        <f t="shared" ref="BK193" si="4872">ROUND(BJ193*$O193,2)</f>
        <v>0</v>
      </c>
      <c r="BL193" s="56"/>
      <c r="BM193" s="57">
        <f t="shared" ref="BM193" si="4873">ROUND(BL193*$O193,2)</f>
        <v>0</v>
      </c>
    </row>
    <row r="194" spans="1:65" s="47" customFormat="1" ht="30" x14ac:dyDescent="0.25">
      <c r="A194" s="58" t="s">
        <v>37</v>
      </c>
      <c r="B194" s="59" t="s">
        <v>31</v>
      </c>
      <c r="C194" s="59" t="str">
        <f>K193</f>
        <v>6.12</v>
      </c>
      <c r="D194" s="60" cm="1">
        <f t="array" ref="D194">_xlfn.IFS($B194="SAB_OSE_SET23",$A$440,$B194="SAB_EPSA_SET23",$A$442,$B194="SAB_INS_SET23",$A$444,$B194="SIU_INF_JUL23",$A$446,$B194="SIU_ED_JUL23",$A$447,$B194="DER_JUN23",$A$448,$B194="CDHU_AGO23",$A$449,$B194="SIN_SV_SET23",$A$450,$B194="SIN_INS_SET23",$A$451,$B194="COTAÇÃO",0)</f>
        <v>0</v>
      </c>
      <c r="E194" s="60" cm="1">
        <f t="array" ref="E194">_xlfn.IFS($B194="SAB_OSE_SET23",$A$441,$B194="SAB_EPSA_SET23",$A$443,$B194="SAB_INS_SET23",$A$445,$B194="SIU_INF_JUL23",0,$B194="SIU_ED_JUL23",0,$B194="DER_JUN23",0,$B194="CDHU_AGO23",0,$B194="SIN_SV_SET23",0,$B194="SIN_INS_SET23",0,$B194="COTAÇÃO",0)</f>
        <v>0</v>
      </c>
      <c r="F194" s="60" cm="1">
        <f t="array" ref="F194">_xlfn.IFS($B194="SAB_OSE_SET23",0,$B194="SAB_EPSA_SET23",0,AND($B194="SAB_INS_SET23",$A194="MAT")=TRUE,$A$454,AND($B194="SAB_INS_SET23",$A194&lt;&gt;"MAT")=TRUE,$A$453,AND($B194="SIU_INF_JUL23",$A194="MAT")=TRUE,$A$454,AND($B194="SIU_INF_JUL23",$A194&lt;&gt;"MAT")=TRUE,$A$453,AND($B194="SIU_ED_JUL23",$A194="MAT")=TRUE,$A$454,AND($B194="SIU_ED_JUL23",$A194&lt;&gt;"MAT")=TRUE,$A$453,$B194="DER_JUN23",0,$B194="CDHU_AGO23",0,AND($B194="SIN_SV_SET23",$A194="MAT")=TRUE,$A$454,AND($B194="SIN_SV_SET23",$A194&lt;&gt;"MAT")=TRUE,$A$453,AND($B194="SIN_INS_SET23",$A194="MAT")=TRUE,$A$454,AND($B194="SIN_INS_SET23",$A194&lt;&gt;"MAT")=TRUE,$A$453,AND($B194="COTAÇÃO",$A194="MAT")=TRUE,$A$454,AND($B194="COTAÇÃO",$A194&lt;&gt;"MAT")=TRUE,$A$453)</f>
        <v>0.2</v>
      </c>
      <c r="G194" s="60" cm="1">
        <f t="array" ref="G194">_xlfn.IFS($B194="SAB_OSE_SET23",0,$B194="SAB_EPSA_SET23",0,AND($B194="SAB_INS_SET23",$A194="MO")=TRUE,$A$455,AND($B194="SAB_INS_SET23",$A194&lt;&gt;"MO")=TRUE,0,AND($B194="SIU_INF_JUL23",$A194="MO")=TRUE,$A$455,AND($B194="SIU_INF_JUL23",$A194&lt;&gt;"MO")=TRUE,0,AND($B194="SIU_ED_JUL23",$A194="MO")=TRUE,$A$455,AND($B194="SIU_ED_JUL23",$A194&lt;&gt;"MO")=TRUE,0,$B194="DER_JUN23",0,$B194="CDHU_AGO23",0,AND($B194="SIN_SV_SET23",$A194="MO")=TRUE,$A$455,AND($B194="SIN_SV_SET23",$A194&lt;&gt;"MO")=TRUE,0,AND($B194="SIN_INS_SET23",$A194="MO")=TRUE,$A$455,AND($B194="SIN_INS_SET23",$A194&lt;&gt;"MO")=TRUE,0,AND($B194="COTAÇÃO",$A194="MO")=TRUE,$A$455,AND($B194="COTAÇÃO",$A194&lt;&gt;"MO")=TRUE,0)</f>
        <v>0</v>
      </c>
      <c r="H194" s="61" cm="1">
        <f t="array" ref="H194">ROUND(_xlfn.IFS(B194="SAB_OSE_SET23",VLOOKUP(C194,[12]SAB_OSE_SET23!A:N,7,FALSE),B194="SAB_EPSA_SET23",VLOOKUP(C194,[12]SAB_EPSA_SET23!A:F,4,FALSE),B194="SAB_INS_SET23",VLOOKUP(C194,[12]SAB_INS_SET23!A:F,4,FALSE),B194="SIU_INF_JUL23",VLOOKUP(C194,[12]SIU_INF_JUL23!A:F,4,FALSE),B194="SIU_ED_JUL23",VLOOKUP(C194,[12]SIU_ED_JUL23!A:F,4,FALSE),B194="SIU_INS_JUL23",VLOOKUP(C194,[12]SIU_INS_JUL23!A:F,4,FALSE),B194="DER_JUN23",VLOOKUP(C194,[12]DER_JUN23!A:F,4,FALSE),B194="CDHU_AGO23",VLOOKUP(C194,[12]CDHU_AGO23!A:F,4,FALSE),B194="DNIT_SV_JUL23",VLOOKUP(C194,[12]DNIT_SV_JUL23!A:F,4,FALSE),B194="DNIT_MAT_JUL23",VLOOKUP(C194,[12]DNIT_MAT_JUL23!A:F,4,FALSE),B194="SIN_SV_SET23",VLOOKUP(C194,[12]SIN_SV_SET23!G:L,5,FALSE),B194="SIN_INS_SET23",VLOOKUP(C194,[12]SIN_INS_SET23!A:F,5,FALSE),B194="COTAÇÃO",VLOOKUP(C194,[12]COTAÇÃO!$B:$G,6,FALSE))*(1+F194)*(1+G194),2)</f>
        <v>1.75</v>
      </c>
      <c r="I194" s="62">
        <v>1</v>
      </c>
      <c r="J194" s="39"/>
      <c r="K194" s="63"/>
      <c r="L194" s="64" t="str" cm="1">
        <f t="array" ref="L194">_xlfn.IFS(B194="SAB_OSE_SET23",VLOOKUP(C194,[12]SAB_OSE_SET23!A:N,5,FALSE),B194="SAB_EPSA_SET23",VLOOKUP(C194,[12]SAB_EPSA_SET23!A:F,2,FALSE),B194="SAB_INS_SET23",VLOOKUP(C194,[12]SAB_INS_SET23!A:F,2,FALSE),B194="SIU_INF_JUL23",VLOOKUP(C194,[12]SIU_INF_JUL23!A:F,2,FALSE),B194="SIU_ED_JUL23",VLOOKUP(C194,[12]SIU_ED_JUL23!A:F,2,FALSE),B194="SIU_INS_JUL23",VLOOKUP(C194,[12]SIU_INS_JUL23!A:F,2,FALSE),B194="DER_JUN23",VLOOKUP(C194,[12]DER_JUN23!A:F,2,FALSE),B194="CDHU_AGO23",VLOOKUP(C194,[12]CDHU_AGO23!A:F,2,FALSE),B194="DNIT_SV_JUL23",VLOOKUP(C194,[12]DNIT_SV_JUL23!A:F,2,FALSE),B194="DNIT_MAT_JUL23",VLOOKUP(C194,[12]DNIT_MAT_JUL23!A:F,2,FALSE),B194="SIN_SV_SET23",VLOOKUP(C194,[12]SIN_SV_SET23!G:L,2,FALSE),B194="SIN_INS_SET23",VLOOKUP(C194,[12]SIN_INS_SET23!A:F,2,FALSE),B194="COTAÇÃO",VLOOKUP(C194,[12]COTAÇÃO!$B:$G,3,FALSE))</f>
        <v>Parafuso cabeça sextavada em aço carbono bicromatizado, ww3/8``x 3/4``, da Poleoduto ou similar aprovado</v>
      </c>
      <c r="M194" s="65" t="str" cm="1">
        <f t="array" ref="M194">_xlfn.IFS(B194="SAB_OSE_SET23",VLOOKUP(C194,[12]SAB_OSE_SET23!A:N,6,FALSE),B194="SAB_EPSA_SET23",VLOOKUP(C194,[12]SAB_EPSA_SET23!A:F,3,FALSE),B194="SAB_INS_SET23",VLOOKUP(C194,[12]SAB_INS_SET23!A:F,3,FALSE),B194="SIU_INF_JUL23",VLOOKUP(C194,[12]SIU_INF_JUL23!A:F,3,FALSE),B194="SIU_ED_JUL23",VLOOKUP(C194,[12]SIU_ED_JUL23!A:F,3,FALSE),B194="SIU_INS_JUL23",VLOOKUP(C194,[12]SIU_INS_JUL23!A:F,3,FALSE),B194="DER_JUN23",VLOOKUP(C194,[12]DER_JUN23!A:F,3,FALSE),B194="CDHU_AGO23",VLOOKUP(C194,[12]CDHU_AGO23!A:F,3,FALSE),B194="DNIT_SV_JUL23",VLOOKUP(C194,[12]DNIT_SV_JUL23!A:F,3,FALSE),B194="DNIT_MAT_JUL23",VLOOKUP(C194,[12]DNIT_MAT_JUL23!A:F,3,FALSE),B194="SIN_SV_SET23",VLOOKUP(C194,[12]SIN_SV_SET23!G:L,3,FALSE),B194="SIN_INS_SET23",VLOOKUP(C194,[12]SIN_INS_SET23!A:F,3,FALSE),B194="COTAÇÃO",VLOOKUP(C194,[12]COTAÇÃO!$B:$G,4,FALSE))</f>
        <v>pç</v>
      </c>
      <c r="N194" s="66">
        <f t="shared" ref="N194:N196" si="4874">R194+T194+V194+X194+Z194+AB194+AD194+AF194+AH194+AJ194++AL194+AN194+AP194+AR194+AT194+AV194+AX194+AZ194+BB194+BD194+BF194+BH194+BJ194+BL194</f>
        <v>900</v>
      </c>
      <c r="O194" s="66">
        <f t="shared" ref="O194:O196" si="4875">ROUND(H194*I194,2)</f>
        <v>1.75</v>
      </c>
      <c r="P194" s="67">
        <f t="shared" si="3621"/>
        <v>0</v>
      </c>
      <c r="Q194" s="68"/>
      <c r="R194" s="61">
        <f>R193*$I194</f>
        <v>900</v>
      </c>
      <c r="S194" s="67"/>
      <c r="T194" s="61">
        <f t="shared" ref="T194" si="4876">T193*$I194</f>
        <v>0</v>
      </c>
      <c r="U194" s="67">
        <f t="shared" ref="U194:U196" si="4877">ROUND(T194*$H194,2)</f>
        <v>0</v>
      </c>
      <c r="V194" s="61">
        <f t="shared" ref="V194" si="4878">V193*$I194</f>
        <v>0</v>
      </c>
      <c r="W194" s="67">
        <f t="shared" ref="W194:W196" si="4879">ROUND(V194*$H194,2)</f>
        <v>0</v>
      </c>
      <c r="X194" s="61">
        <f t="shared" ref="X194" si="4880">X193*$I194</f>
        <v>0</v>
      </c>
      <c r="Y194" s="67">
        <f t="shared" ref="Y194:Y196" si="4881">ROUND(X194*$H194,2)</f>
        <v>0</v>
      </c>
      <c r="Z194" s="61">
        <f t="shared" ref="Z194" si="4882">Z193*$I194</f>
        <v>0</v>
      </c>
      <c r="AA194" s="67">
        <f t="shared" ref="AA194:AA196" si="4883">ROUND(Z194*$H194,2)</f>
        <v>0</v>
      </c>
      <c r="AB194" s="61">
        <f t="shared" ref="AB194" si="4884">AB193*$I194</f>
        <v>0</v>
      </c>
      <c r="AC194" s="67">
        <f t="shared" ref="AC194:AC196" si="4885">ROUND(AB194*$H194,2)</f>
        <v>0</v>
      </c>
      <c r="AD194" s="61">
        <f t="shared" ref="AD194" si="4886">AD193*$I194</f>
        <v>0</v>
      </c>
      <c r="AE194" s="67">
        <f t="shared" ref="AE194:AE196" si="4887">ROUND(AD194*$H194,2)</f>
        <v>0</v>
      </c>
      <c r="AF194" s="61">
        <f t="shared" ref="AF194" si="4888">AF193*$I194</f>
        <v>0</v>
      </c>
      <c r="AG194" s="67">
        <f t="shared" ref="AG194:AG196" si="4889">ROUND(AF194*$H194,2)</f>
        <v>0</v>
      </c>
      <c r="AH194" s="61">
        <f t="shared" ref="AH194" si="4890">AH193*$I194</f>
        <v>0</v>
      </c>
      <c r="AI194" s="67">
        <f t="shared" ref="AI194:AI196" si="4891">ROUND(AH194*$H194,2)</f>
        <v>0</v>
      </c>
      <c r="AJ194" s="61">
        <f t="shared" ref="AJ194" si="4892">AJ193*$I194</f>
        <v>0</v>
      </c>
      <c r="AK194" s="67">
        <f t="shared" ref="AK194:AK196" si="4893">ROUND(AJ194*$H194,2)</f>
        <v>0</v>
      </c>
      <c r="AL194" s="61">
        <f t="shared" ref="AL194" si="4894">AL193*$I194</f>
        <v>0</v>
      </c>
      <c r="AM194" s="67">
        <f t="shared" ref="AM194:AM196" si="4895">ROUND(AL194*$H194,2)</f>
        <v>0</v>
      </c>
      <c r="AN194" s="61">
        <f t="shared" ref="AN194" si="4896">AN193*$I194</f>
        <v>0</v>
      </c>
      <c r="AO194" s="67">
        <f t="shared" ref="AO194:AO196" si="4897">ROUND(AN194*$H194,2)</f>
        <v>0</v>
      </c>
      <c r="AP194" s="61">
        <f t="shared" ref="AP194" si="4898">AP193*$I194</f>
        <v>0</v>
      </c>
      <c r="AQ194" s="67">
        <f t="shared" ref="AQ194:AQ196" si="4899">ROUND(AP194*$H194,2)</f>
        <v>0</v>
      </c>
      <c r="AR194" s="61">
        <f t="shared" ref="AR194" si="4900">AR193*$I194</f>
        <v>0</v>
      </c>
      <c r="AS194" s="67">
        <f t="shared" ref="AS194:AS196" si="4901">ROUND(AR194*$H194,2)</f>
        <v>0</v>
      </c>
      <c r="AT194" s="61">
        <f t="shared" ref="AT194" si="4902">AT193*$I194</f>
        <v>0</v>
      </c>
      <c r="AU194" s="67">
        <f t="shared" ref="AU194:AU196" si="4903">ROUND(AT194*$H194,2)</f>
        <v>0</v>
      </c>
      <c r="AV194" s="61">
        <f t="shared" ref="AV194" si="4904">AV193*$I194</f>
        <v>0</v>
      </c>
      <c r="AW194" s="67">
        <f t="shared" ref="AW194:AW196" si="4905">ROUND(AV194*$H194,2)</f>
        <v>0</v>
      </c>
      <c r="AX194" s="61">
        <f t="shared" ref="AX194" si="4906">AX193*$I194</f>
        <v>0</v>
      </c>
      <c r="AY194" s="67">
        <f t="shared" ref="AY194:AY196" si="4907">ROUND(AX194*$H194,2)</f>
        <v>0</v>
      </c>
      <c r="AZ194" s="61">
        <f t="shared" ref="AZ194" si="4908">AZ193*$I194</f>
        <v>0</v>
      </c>
      <c r="BA194" s="67">
        <f t="shared" ref="BA194:BA196" si="4909">ROUND(AZ194*$H194,2)</f>
        <v>0</v>
      </c>
      <c r="BB194" s="61">
        <f t="shared" ref="BB194" si="4910">BB193*$I194</f>
        <v>0</v>
      </c>
      <c r="BC194" s="67">
        <f t="shared" ref="BC194:BC196" si="4911">ROUND(BB194*$H194,2)</f>
        <v>0</v>
      </c>
      <c r="BD194" s="61">
        <f t="shared" ref="BD194" si="4912">BD193*$I194</f>
        <v>0</v>
      </c>
      <c r="BE194" s="67">
        <f t="shared" ref="BE194:BE196" si="4913">ROUND(BD194*$H194,2)</f>
        <v>0</v>
      </c>
      <c r="BF194" s="61">
        <f t="shared" ref="BF194" si="4914">BF193*$I194</f>
        <v>0</v>
      </c>
      <c r="BG194" s="67">
        <f t="shared" ref="BG194:BG196" si="4915">ROUND(BF194*$H194,2)</f>
        <v>0</v>
      </c>
      <c r="BH194" s="61">
        <f t="shared" ref="BH194" si="4916">BH193*$I194</f>
        <v>0</v>
      </c>
      <c r="BI194" s="67">
        <f t="shared" ref="BI194:BI196" si="4917">ROUND(BH194*$H194,2)</f>
        <v>0</v>
      </c>
      <c r="BJ194" s="61">
        <f t="shared" ref="BJ194" si="4918">BJ193*$I194</f>
        <v>0</v>
      </c>
      <c r="BK194" s="67">
        <f t="shared" ref="BK194:BK196" si="4919">ROUND(BJ194*$H194,2)</f>
        <v>0</v>
      </c>
      <c r="BL194" s="61">
        <f t="shared" ref="BL194" si="4920">BL193*$I194</f>
        <v>0</v>
      </c>
      <c r="BM194" s="67">
        <f t="shared" ref="BM194:BM196" si="4921">ROUND(BL194*$H194,2)</f>
        <v>0</v>
      </c>
    </row>
    <row r="195" spans="1:65" s="47" customFormat="1" x14ac:dyDescent="0.25">
      <c r="A195" s="58" t="s">
        <v>26</v>
      </c>
      <c r="B195" s="59" t="s">
        <v>28</v>
      </c>
      <c r="C195" s="59" t="s">
        <v>38</v>
      </c>
      <c r="D195" s="60" cm="1">
        <f t="array" ref="D195">_xlfn.IFS($B195="SAB_OSE_SET23",$A$440,$B195="SAB_EPSA_SET23",$A$442,$B195="SAB_INS_SET23",$A$444,$B195="SIU_INF_JUL23",$A$446,$B195="SIU_ED_JUL23",$A$447,$B195="DER_JUN23",$A$448,$B195="CDHU_AGO23",$A$449,$B195="SIN_SV_SET23",$A$450,$B195="SIN_INS_SET23",$A$451,$B195="COTAÇÃO",0)</f>
        <v>0</v>
      </c>
      <c r="E195" s="60" cm="1">
        <f t="array" ref="E195">_xlfn.IFS($B195="SAB_OSE_SET23",$A$441,$B195="SAB_EPSA_SET23",$A$443,$B195="SAB_INS_SET23",$A$445,$B195="SIU_INF_JUL23",0,$B195="SIU_ED_JUL23",0,$B195="DER_JUN23",0,$B195="CDHU_AGO23",0,$B195="SIN_SV_SET23",0,$B195="SIN_INS_SET23",0,$B195="COTAÇÃO",0)</f>
        <v>0</v>
      </c>
      <c r="F195" s="60" cm="1">
        <f t="array" ref="F195">_xlfn.IFS($B195="SAB_OSE_SET23",0,$B195="SAB_EPSA_SET23",0,AND($B195="SAB_INS_SET23",$A195="MAT")=TRUE,$A$454,AND($B195="SAB_INS_SET23",$A195&lt;&gt;"MAT")=TRUE,$A$453,AND($B195="SIU_INF_JUL23",$A195="MAT")=TRUE,$A$454,AND($B195="SIU_INF_JUL23",$A195&lt;&gt;"MAT")=TRUE,$A$453,AND($B195="SIU_ED_JUL23",$A195="MAT")=TRUE,$A$454,AND($B195="SIU_ED_JUL23",$A195&lt;&gt;"MAT")=TRUE,$A$453,$B195="DER_JUN23",0,$B195="CDHU_AGO23",0,AND($B195="SIN_SV_SET23",$A195="MAT")=TRUE,$A$454,AND($B195="SIN_SV_SET23",$A195&lt;&gt;"MAT")=TRUE,$A$453,AND($B195="SIN_INS_SET23",$A195="MAT")=TRUE,$A$454,AND($B195="SIN_INS_SET23",$A195&lt;&gt;"MAT")=TRUE,$A$453,AND($B195="COTAÇÃO",$A195="MAT")=TRUE,$A$454,AND($B195="COTAÇÃO",$A195&lt;&gt;"MAT")=TRUE,$A$453)</f>
        <v>0.28000000000000003</v>
      </c>
      <c r="G195" s="60" cm="1">
        <f t="array" ref="G195">_xlfn.IFS($B195="SAB_OSE_SET23",0,$B195="SAB_EPSA_SET23",0,AND($B195="SAB_INS_SET23",$A195="MO")=TRUE,$A$455,AND($B195="SAB_INS_SET23",$A195&lt;&gt;"MO")=TRUE,0,AND($B195="SIU_INF_JUL23",$A195="MO")=TRUE,$A$455,AND($B195="SIU_INF_JUL23",$A195&lt;&gt;"MO")=TRUE,0,AND($B195="SIU_ED_JUL23",$A195="MO")=TRUE,$A$455,AND($B195="SIU_ED_JUL23",$A195&lt;&gt;"MO")=TRUE,0,$B195="DER_JUN23",0,$B195="CDHU_AGO23",0,AND($B195="SIN_SV_SET23",$A195="MO")=TRUE,$A$455,AND($B195="SIN_SV_SET23",$A195&lt;&gt;"MO")=TRUE,0,AND($B195="SIN_INS_SET23",$A195="MO")=TRUE,$A$455,AND($B195="SIN_INS_SET23",$A195&lt;&gt;"MO")=TRUE,0,AND($B195="COTAÇÃO",$A195="MO")=TRUE,$A$455,AND($B195="COTAÇÃO",$A195&lt;&gt;"MO")=TRUE,0)</f>
        <v>1.72</v>
      </c>
      <c r="H195" s="61" cm="1">
        <f t="array" ref="H195">ROUND(_xlfn.IFS(B195="SAB_OSE_SET23",VLOOKUP(C195,[12]SAB_OSE_SET23!A:N,7,FALSE),B195="SAB_EPSA_SET23",VLOOKUP(C195,[12]SAB_EPSA_SET23!A:F,4,FALSE),B195="SAB_INS_SET23",VLOOKUP(C195,[12]SAB_INS_SET23!A:F,4,FALSE),B195="SIU_INF_JUL23",VLOOKUP(C195,[12]SIU_INF_JUL23!A:F,4,FALSE),B195="SIU_ED_JUL23",VLOOKUP(C195,[12]SIU_ED_JUL23!A:F,4,FALSE),B195="SIU_INS_JUL23",VLOOKUP(C195,[12]SIU_INS_JUL23!A:F,4,FALSE),B195="DER_JUN23",VLOOKUP(C195,[12]DER_JUN23!A:F,4,FALSE),B195="CDHU_AGO23",VLOOKUP(C195,[12]CDHU_AGO23!A:F,4,FALSE),B195="DNIT_SV_JUL23",VLOOKUP(C195,[12]DNIT_SV_JUL23!A:F,4,FALSE),B195="DNIT_MAT_JUL23",VLOOKUP(C195,[12]DNIT_MAT_JUL23!A:F,4,FALSE),B195="SIN_SV_SET23",VLOOKUP(C195,[12]SIN_SV_SET23!G:L,5,FALSE),B195="SIN_INS_SET23",VLOOKUP(C195,[12]SIN_INS_SET23!A:F,5,FALSE),B195="COTAÇÃO",VLOOKUP(C195,[12]COTAÇÃO!$B:$G,6,FALSE))*(1+F195)*(1+G195),2)</f>
        <v>76.209999999999994</v>
      </c>
      <c r="I195" s="62">
        <v>0.02</v>
      </c>
      <c r="J195" s="39"/>
      <c r="K195" s="63"/>
      <c r="L195" s="64" t="str" cm="1">
        <f t="array" ref="L195">_xlfn.IFS(B195="SAB_OSE_SET23",VLOOKUP(C195,[12]SAB_OSE_SET23!A:N,5,FALSE),B195="SAB_EPSA_SET23",VLOOKUP(C195,[12]SAB_EPSA_SET23!A:F,2,FALSE),B195="SAB_INS_SET23",VLOOKUP(C195,[12]SAB_INS_SET23!A:F,2,FALSE),B195="SIU_INF_JUL23",VLOOKUP(C195,[12]SIU_INF_JUL23!A:F,2,FALSE),B195="SIU_ED_JUL23",VLOOKUP(C195,[12]SIU_ED_JUL23!A:F,2,FALSE),B195="SIU_INS_JUL23",VLOOKUP(C195,[12]SIU_INS_JUL23!A:F,2,FALSE),B195="DER_JUN23",VLOOKUP(C195,[12]DER_JUN23!A:F,2,FALSE),B195="CDHU_AGO23",VLOOKUP(C195,[12]CDHU_AGO23!A:F,2,FALSE),B195="DNIT_SV_JUL23",VLOOKUP(C195,[12]DNIT_SV_JUL23!A:F,2,FALSE),B195="DNIT_MAT_JUL23",VLOOKUP(C195,[12]DNIT_MAT_JUL23!A:F,2,FALSE),B195="SIN_SV_SET23",VLOOKUP(C195,[12]SIN_SV_SET23!G:L,2,FALSE),B195="SIN_INS_SET23",VLOOKUP(C195,[12]SIN_INS_SET23!A:F,2,FALSE),B195="COTAÇÃO",VLOOKUP(C195,[12]COTAÇÃO!$B:$G,3,FALSE))</f>
        <v>TÉCNICO ELETRICISTA</v>
      </c>
      <c r="M195" s="65" t="str" cm="1">
        <f t="array" ref="M195">_xlfn.IFS(B195="SAB_OSE_SET23",VLOOKUP(C195,[12]SAB_OSE_SET23!A:N,6,FALSE),B195="SAB_EPSA_SET23",VLOOKUP(C195,[12]SAB_EPSA_SET23!A:F,3,FALSE),B195="SAB_INS_SET23",VLOOKUP(C195,[12]SAB_INS_SET23!A:F,3,FALSE),B195="SIU_INF_JUL23",VLOOKUP(C195,[12]SIU_INF_JUL23!A:F,3,FALSE),B195="SIU_ED_JUL23",VLOOKUP(C195,[12]SIU_ED_JUL23!A:F,3,FALSE),B195="SIU_INS_JUL23",VLOOKUP(C195,[12]SIU_INS_JUL23!A:F,3,FALSE),B195="DER_JUN23",VLOOKUP(C195,[12]DER_JUN23!A:F,3,FALSE),B195="CDHU_AGO23",VLOOKUP(C195,[12]CDHU_AGO23!A:F,3,FALSE),B195="DNIT_SV_JUL23",VLOOKUP(C195,[12]DNIT_SV_JUL23!A:F,3,FALSE),B195="DNIT_MAT_JUL23",VLOOKUP(C195,[12]DNIT_MAT_JUL23!A:F,3,FALSE),B195="SIN_SV_SET23",VLOOKUP(C195,[12]SIN_SV_SET23!G:L,3,FALSE),B195="SIN_INS_SET23",VLOOKUP(C195,[12]SIN_INS_SET23!A:F,3,FALSE),B195="COTAÇÃO",VLOOKUP(C195,[12]COTAÇÃO!$B:$G,4,FALSE))</f>
        <v>H</v>
      </c>
      <c r="N195" s="66">
        <f t="shared" si="4874"/>
        <v>18</v>
      </c>
      <c r="O195" s="66">
        <f t="shared" si="4875"/>
        <v>1.52</v>
      </c>
      <c r="P195" s="67">
        <f t="shared" si="3621"/>
        <v>0</v>
      </c>
      <c r="Q195" s="68"/>
      <c r="R195" s="61">
        <f>R193*$I195</f>
        <v>18</v>
      </c>
      <c r="S195" s="67"/>
      <c r="T195" s="61">
        <f t="shared" ref="T195" si="4922">T193*$I195</f>
        <v>0</v>
      </c>
      <c r="U195" s="67">
        <f t="shared" si="4877"/>
        <v>0</v>
      </c>
      <c r="V195" s="61">
        <f t="shared" ref="V195" si="4923">V193*$I195</f>
        <v>0</v>
      </c>
      <c r="W195" s="67">
        <f t="shared" si="4879"/>
        <v>0</v>
      </c>
      <c r="X195" s="61">
        <f t="shared" ref="X195" si="4924">X193*$I195</f>
        <v>0</v>
      </c>
      <c r="Y195" s="67">
        <f t="shared" si="4881"/>
        <v>0</v>
      </c>
      <c r="Z195" s="61">
        <f t="shared" ref="Z195" si="4925">Z193*$I195</f>
        <v>0</v>
      </c>
      <c r="AA195" s="67">
        <f t="shared" si="4883"/>
        <v>0</v>
      </c>
      <c r="AB195" s="61">
        <f t="shared" ref="AB195" si="4926">AB193*$I195</f>
        <v>0</v>
      </c>
      <c r="AC195" s="67">
        <f t="shared" si="4885"/>
        <v>0</v>
      </c>
      <c r="AD195" s="61">
        <f t="shared" ref="AD195" si="4927">AD193*$I195</f>
        <v>0</v>
      </c>
      <c r="AE195" s="67">
        <f t="shared" si="4887"/>
        <v>0</v>
      </c>
      <c r="AF195" s="61">
        <f t="shared" ref="AF195" si="4928">AF193*$I195</f>
        <v>0</v>
      </c>
      <c r="AG195" s="67">
        <f t="shared" si="4889"/>
        <v>0</v>
      </c>
      <c r="AH195" s="61">
        <f t="shared" ref="AH195" si="4929">AH193*$I195</f>
        <v>0</v>
      </c>
      <c r="AI195" s="67">
        <f t="shared" si="4891"/>
        <v>0</v>
      </c>
      <c r="AJ195" s="61">
        <f t="shared" ref="AJ195" si="4930">AJ193*$I195</f>
        <v>0</v>
      </c>
      <c r="AK195" s="67">
        <f t="shared" si="4893"/>
        <v>0</v>
      </c>
      <c r="AL195" s="61">
        <f t="shared" ref="AL195" si="4931">AL193*$I195</f>
        <v>0</v>
      </c>
      <c r="AM195" s="67">
        <f t="shared" si="4895"/>
        <v>0</v>
      </c>
      <c r="AN195" s="61">
        <f t="shared" ref="AN195" si="4932">AN193*$I195</f>
        <v>0</v>
      </c>
      <c r="AO195" s="67">
        <f t="shared" si="4897"/>
        <v>0</v>
      </c>
      <c r="AP195" s="61">
        <f t="shared" ref="AP195" si="4933">AP193*$I195</f>
        <v>0</v>
      </c>
      <c r="AQ195" s="67">
        <f t="shared" si="4899"/>
        <v>0</v>
      </c>
      <c r="AR195" s="61">
        <f t="shared" ref="AR195" si="4934">AR193*$I195</f>
        <v>0</v>
      </c>
      <c r="AS195" s="67">
        <f t="shared" si="4901"/>
        <v>0</v>
      </c>
      <c r="AT195" s="61">
        <f t="shared" ref="AT195" si="4935">AT193*$I195</f>
        <v>0</v>
      </c>
      <c r="AU195" s="67">
        <f t="shared" si="4903"/>
        <v>0</v>
      </c>
      <c r="AV195" s="61">
        <f t="shared" ref="AV195" si="4936">AV193*$I195</f>
        <v>0</v>
      </c>
      <c r="AW195" s="67">
        <f t="shared" si="4905"/>
        <v>0</v>
      </c>
      <c r="AX195" s="61">
        <f t="shared" ref="AX195" si="4937">AX193*$I195</f>
        <v>0</v>
      </c>
      <c r="AY195" s="67">
        <f t="shared" si="4907"/>
        <v>0</v>
      </c>
      <c r="AZ195" s="61">
        <f t="shared" ref="AZ195" si="4938">AZ193*$I195</f>
        <v>0</v>
      </c>
      <c r="BA195" s="67">
        <f t="shared" si="4909"/>
        <v>0</v>
      </c>
      <c r="BB195" s="61">
        <f t="shared" ref="BB195" si="4939">BB193*$I195</f>
        <v>0</v>
      </c>
      <c r="BC195" s="67">
        <f t="shared" si="4911"/>
        <v>0</v>
      </c>
      <c r="BD195" s="61">
        <f t="shared" ref="BD195" si="4940">BD193*$I195</f>
        <v>0</v>
      </c>
      <c r="BE195" s="67">
        <f t="shared" si="4913"/>
        <v>0</v>
      </c>
      <c r="BF195" s="61">
        <f t="shared" ref="BF195" si="4941">BF193*$I195</f>
        <v>0</v>
      </c>
      <c r="BG195" s="67">
        <f t="shared" si="4915"/>
        <v>0</v>
      </c>
      <c r="BH195" s="61">
        <f t="shared" ref="BH195" si="4942">BH193*$I195</f>
        <v>0</v>
      </c>
      <c r="BI195" s="67">
        <f t="shared" si="4917"/>
        <v>0</v>
      </c>
      <c r="BJ195" s="61">
        <f t="shared" ref="BJ195" si="4943">BJ193*$I195</f>
        <v>0</v>
      </c>
      <c r="BK195" s="67">
        <f t="shared" si="4919"/>
        <v>0</v>
      </c>
      <c r="BL195" s="61">
        <f t="shared" ref="BL195" si="4944">BL193*$I195</f>
        <v>0</v>
      </c>
      <c r="BM195" s="67">
        <f t="shared" si="4921"/>
        <v>0</v>
      </c>
    </row>
    <row r="196" spans="1:65" s="47" customFormat="1" x14ac:dyDescent="0.25">
      <c r="A196" s="58" t="s">
        <v>26</v>
      </c>
      <c r="B196" s="59" t="s">
        <v>28</v>
      </c>
      <c r="C196" s="59" t="s">
        <v>39</v>
      </c>
      <c r="D196" s="60" cm="1">
        <f t="array" ref="D196">_xlfn.IFS($B196="SAB_OSE_SET23",$A$440,$B196="SAB_EPSA_SET23",$A$442,$B196="SAB_INS_SET23",$A$444,$B196="SIU_INF_JUL23",$A$446,$B196="SIU_ED_JUL23",$A$447,$B196="DER_JUN23",$A$448,$B196="CDHU_AGO23",$A$449,$B196="SIN_SV_SET23",$A$450,$B196="SIN_INS_SET23",$A$451,$B196="COTAÇÃO",0)</f>
        <v>0</v>
      </c>
      <c r="E196" s="60" cm="1">
        <f t="array" ref="E196">_xlfn.IFS($B196="SAB_OSE_SET23",$A$441,$B196="SAB_EPSA_SET23",$A$443,$B196="SAB_INS_SET23",$A$445,$B196="SIU_INF_JUL23",0,$B196="SIU_ED_JUL23",0,$B196="DER_JUN23",0,$B196="CDHU_AGO23",0,$B196="SIN_SV_SET23",0,$B196="SIN_INS_SET23",0,$B196="COTAÇÃO",0)</f>
        <v>0</v>
      </c>
      <c r="F196" s="60" cm="1">
        <f t="array" ref="F196">_xlfn.IFS($B196="SAB_OSE_SET23",0,$B196="SAB_EPSA_SET23",0,AND($B196="SAB_INS_SET23",$A196="MAT")=TRUE,$A$454,AND($B196="SAB_INS_SET23",$A196&lt;&gt;"MAT")=TRUE,$A$453,AND($B196="SIU_INF_JUL23",$A196="MAT")=TRUE,$A$454,AND($B196="SIU_INF_JUL23",$A196&lt;&gt;"MAT")=TRUE,$A$453,AND($B196="SIU_ED_JUL23",$A196="MAT")=TRUE,$A$454,AND($B196="SIU_ED_JUL23",$A196&lt;&gt;"MAT")=TRUE,$A$453,$B196="DER_JUN23",0,$B196="CDHU_AGO23",0,AND($B196="SIN_SV_SET23",$A196="MAT")=TRUE,$A$454,AND($B196="SIN_SV_SET23",$A196&lt;&gt;"MAT")=TRUE,$A$453,AND($B196="SIN_INS_SET23",$A196="MAT")=TRUE,$A$454,AND($B196="SIN_INS_SET23",$A196&lt;&gt;"MAT")=TRUE,$A$453,AND($B196="COTAÇÃO",$A196="MAT")=TRUE,$A$454,AND($B196="COTAÇÃO",$A196&lt;&gt;"MAT")=TRUE,$A$453)</f>
        <v>0.28000000000000003</v>
      </c>
      <c r="G196" s="60" cm="1">
        <f t="array" ref="G196">_xlfn.IFS($B196="SAB_OSE_SET23",0,$B196="SAB_EPSA_SET23",0,AND($B196="SAB_INS_SET23",$A196="MO")=TRUE,$A$455,AND($B196="SAB_INS_SET23",$A196&lt;&gt;"MO")=TRUE,0,AND($B196="SIU_INF_JUL23",$A196="MO")=TRUE,$A$455,AND($B196="SIU_INF_JUL23",$A196&lt;&gt;"MO")=TRUE,0,AND($B196="SIU_ED_JUL23",$A196="MO")=TRUE,$A$455,AND($B196="SIU_ED_JUL23",$A196&lt;&gt;"MO")=TRUE,0,$B196="DER_JUN23",0,$B196="CDHU_AGO23",0,AND($B196="SIN_SV_SET23",$A196="MO")=TRUE,$A$455,AND($B196="SIN_SV_SET23",$A196&lt;&gt;"MO")=TRUE,0,AND($B196="SIN_INS_SET23",$A196="MO")=TRUE,$A$455,AND($B196="SIN_INS_SET23",$A196&lt;&gt;"MO")=TRUE,0,AND($B196="COTAÇÃO",$A196="MO")=TRUE,$A$455,AND($B196="COTAÇÃO",$A196&lt;&gt;"MO")=TRUE,0)</f>
        <v>1.72</v>
      </c>
      <c r="H196" s="61" cm="1">
        <f t="array" ref="H196">ROUND(_xlfn.IFS(B196="SAB_OSE_SET23",VLOOKUP(C196,[12]SAB_OSE_SET23!A:N,7,FALSE),B196="SAB_EPSA_SET23",VLOOKUP(C196,[12]SAB_EPSA_SET23!A:F,4,FALSE),B196="SAB_INS_SET23",VLOOKUP(C196,[12]SAB_INS_SET23!A:F,4,FALSE),B196="SIU_INF_JUL23",VLOOKUP(C196,[12]SIU_INF_JUL23!A:F,4,FALSE),B196="SIU_ED_JUL23",VLOOKUP(C196,[12]SIU_ED_JUL23!A:F,4,FALSE),B196="SIU_INS_JUL23",VLOOKUP(C196,[12]SIU_INS_JUL23!A:F,4,FALSE),B196="DER_JUN23",VLOOKUP(C196,[12]DER_JUN23!A:F,4,FALSE),B196="CDHU_AGO23",VLOOKUP(C196,[12]CDHU_AGO23!A:F,4,FALSE),B196="DNIT_SV_JUL23",VLOOKUP(C196,[12]DNIT_SV_JUL23!A:F,4,FALSE),B196="DNIT_MAT_JUL23",VLOOKUP(C196,[12]DNIT_MAT_JUL23!A:F,4,FALSE),B196="SIN_SV_SET23",VLOOKUP(C196,[12]SIN_SV_SET23!G:L,5,FALSE),B196="SIN_INS_SET23",VLOOKUP(C196,[12]SIN_INS_SET23!A:F,5,FALSE),B196="COTAÇÃO",VLOOKUP(C196,[12]COTAÇÃO!$B:$G,6,FALSE))*(1+F196)*(1+G196),2)</f>
        <v>51.88</v>
      </c>
      <c r="I196" s="62">
        <v>0.02</v>
      </c>
      <c r="J196" s="39"/>
      <c r="K196" s="63"/>
      <c r="L196" s="64" t="str" cm="1">
        <f t="array" ref="L196">_xlfn.IFS(B196="SAB_OSE_SET23",VLOOKUP(C196,[12]SAB_OSE_SET23!A:N,5,FALSE),B196="SAB_EPSA_SET23",VLOOKUP(C196,[12]SAB_EPSA_SET23!A:F,2,FALSE),B196="SAB_INS_SET23",VLOOKUP(C196,[12]SAB_INS_SET23!A:F,2,FALSE),B196="SIU_INF_JUL23",VLOOKUP(C196,[12]SIU_INF_JUL23!A:F,2,FALSE),B196="SIU_ED_JUL23",VLOOKUP(C196,[12]SIU_ED_JUL23!A:F,2,FALSE),B196="SIU_INS_JUL23",VLOOKUP(C196,[12]SIU_INS_JUL23!A:F,2,FALSE),B196="DER_JUN23",VLOOKUP(C196,[12]DER_JUN23!A:F,2,FALSE),B196="CDHU_AGO23",VLOOKUP(C196,[12]CDHU_AGO23!A:F,2,FALSE),B196="DNIT_SV_JUL23",VLOOKUP(C196,[12]DNIT_SV_JUL23!A:F,2,FALSE),B196="DNIT_MAT_JUL23",VLOOKUP(C196,[12]DNIT_MAT_JUL23!A:F,2,FALSE),B196="SIN_SV_SET23",VLOOKUP(C196,[12]SIN_SV_SET23!G:L,2,FALSE),B196="SIN_INS_SET23",VLOOKUP(C196,[12]SIN_INS_SET23!A:F,2,FALSE),B196="COTAÇÃO",VLOOKUP(C196,[12]COTAÇÃO!$B:$G,3,FALSE))</f>
        <v>ELETRICISTA</v>
      </c>
      <c r="M196" s="65" t="str" cm="1">
        <f t="array" ref="M196">_xlfn.IFS(B196="SAB_OSE_SET23",VLOOKUP(C196,[12]SAB_OSE_SET23!A:N,6,FALSE),B196="SAB_EPSA_SET23",VLOOKUP(C196,[12]SAB_EPSA_SET23!A:F,3,FALSE),B196="SAB_INS_SET23",VLOOKUP(C196,[12]SAB_INS_SET23!A:F,3,FALSE),B196="SIU_INF_JUL23",VLOOKUP(C196,[12]SIU_INF_JUL23!A:F,3,FALSE),B196="SIU_ED_JUL23",VLOOKUP(C196,[12]SIU_ED_JUL23!A:F,3,FALSE),B196="SIU_INS_JUL23",VLOOKUP(C196,[12]SIU_INS_JUL23!A:F,3,FALSE),B196="DER_JUN23",VLOOKUP(C196,[12]DER_JUN23!A:F,3,FALSE),B196="CDHU_AGO23",VLOOKUP(C196,[12]CDHU_AGO23!A:F,3,FALSE),B196="DNIT_SV_JUL23",VLOOKUP(C196,[12]DNIT_SV_JUL23!A:F,3,FALSE),B196="DNIT_MAT_JUL23",VLOOKUP(C196,[12]DNIT_MAT_JUL23!A:F,3,FALSE),B196="SIN_SV_SET23",VLOOKUP(C196,[12]SIN_SV_SET23!G:L,3,FALSE),B196="SIN_INS_SET23",VLOOKUP(C196,[12]SIN_INS_SET23!A:F,3,FALSE),B196="COTAÇÃO",VLOOKUP(C196,[12]COTAÇÃO!$B:$G,4,FALSE))</f>
        <v>H</v>
      </c>
      <c r="N196" s="66">
        <f t="shared" si="4874"/>
        <v>18</v>
      </c>
      <c r="O196" s="66">
        <f t="shared" si="4875"/>
        <v>1.04</v>
      </c>
      <c r="P196" s="67">
        <f t="shared" si="3621"/>
        <v>0</v>
      </c>
      <c r="Q196" s="68"/>
      <c r="R196" s="61">
        <f>R193*$I196</f>
        <v>18</v>
      </c>
      <c r="S196" s="67"/>
      <c r="T196" s="61">
        <f t="shared" ref="T196" si="4945">T193*$I196</f>
        <v>0</v>
      </c>
      <c r="U196" s="67">
        <f t="shared" si="4877"/>
        <v>0</v>
      </c>
      <c r="V196" s="61">
        <f t="shared" ref="V196" si="4946">V193*$I196</f>
        <v>0</v>
      </c>
      <c r="W196" s="67">
        <f t="shared" si="4879"/>
        <v>0</v>
      </c>
      <c r="X196" s="61">
        <f t="shared" ref="X196" si="4947">X193*$I196</f>
        <v>0</v>
      </c>
      <c r="Y196" s="67">
        <f t="shared" si="4881"/>
        <v>0</v>
      </c>
      <c r="Z196" s="61">
        <f t="shared" ref="Z196" si="4948">Z193*$I196</f>
        <v>0</v>
      </c>
      <c r="AA196" s="67">
        <f t="shared" si="4883"/>
        <v>0</v>
      </c>
      <c r="AB196" s="61">
        <f t="shared" ref="AB196" si="4949">AB193*$I196</f>
        <v>0</v>
      </c>
      <c r="AC196" s="67">
        <f t="shared" si="4885"/>
        <v>0</v>
      </c>
      <c r="AD196" s="61">
        <f t="shared" ref="AD196" si="4950">AD193*$I196</f>
        <v>0</v>
      </c>
      <c r="AE196" s="67">
        <f t="shared" si="4887"/>
        <v>0</v>
      </c>
      <c r="AF196" s="61">
        <f t="shared" ref="AF196" si="4951">AF193*$I196</f>
        <v>0</v>
      </c>
      <c r="AG196" s="67">
        <f t="shared" si="4889"/>
        <v>0</v>
      </c>
      <c r="AH196" s="61">
        <f t="shared" ref="AH196" si="4952">AH193*$I196</f>
        <v>0</v>
      </c>
      <c r="AI196" s="67">
        <f t="shared" si="4891"/>
        <v>0</v>
      </c>
      <c r="AJ196" s="61">
        <f t="shared" ref="AJ196" si="4953">AJ193*$I196</f>
        <v>0</v>
      </c>
      <c r="AK196" s="67">
        <f t="shared" si="4893"/>
        <v>0</v>
      </c>
      <c r="AL196" s="61">
        <f t="shared" ref="AL196" si="4954">AL193*$I196</f>
        <v>0</v>
      </c>
      <c r="AM196" s="67">
        <f t="shared" si="4895"/>
        <v>0</v>
      </c>
      <c r="AN196" s="61">
        <f t="shared" ref="AN196" si="4955">AN193*$I196</f>
        <v>0</v>
      </c>
      <c r="AO196" s="67">
        <f t="shared" si="4897"/>
        <v>0</v>
      </c>
      <c r="AP196" s="61">
        <f t="shared" ref="AP196" si="4956">AP193*$I196</f>
        <v>0</v>
      </c>
      <c r="AQ196" s="67">
        <f t="shared" si="4899"/>
        <v>0</v>
      </c>
      <c r="AR196" s="61">
        <f t="shared" ref="AR196" si="4957">AR193*$I196</f>
        <v>0</v>
      </c>
      <c r="AS196" s="67">
        <f t="shared" si="4901"/>
        <v>0</v>
      </c>
      <c r="AT196" s="61">
        <f t="shared" ref="AT196" si="4958">AT193*$I196</f>
        <v>0</v>
      </c>
      <c r="AU196" s="67">
        <f t="shared" si="4903"/>
        <v>0</v>
      </c>
      <c r="AV196" s="61">
        <f t="shared" ref="AV196" si="4959">AV193*$I196</f>
        <v>0</v>
      </c>
      <c r="AW196" s="67">
        <f t="shared" si="4905"/>
        <v>0</v>
      </c>
      <c r="AX196" s="61">
        <f t="shared" ref="AX196" si="4960">AX193*$I196</f>
        <v>0</v>
      </c>
      <c r="AY196" s="67">
        <f t="shared" si="4907"/>
        <v>0</v>
      </c>
      <c r="AZ196" s="61">
        <f t="shared" ref="AZ196" si="4961">AZ193*$I196</f>
        <v>0</v>
      </c>
      <c r="BA196" s="67">
        <f t="shared" si="4909"/>
        <v>0</v>
      </c>
      <c r="BB196" s="61">
        <f t="shared" ref="BB196" si="4962">BB193*$I196</f>
        <v>0</v>
      </c>
      <c r="BC196" s="67">
        <f t="shared" si="4911"/>
        <v>0</v>
      </c>
      <c r="BD196" s="61">
        <f t="shared" ref="BD196" si="4963">BD193*$I196</f>
        <v>0</v>
      </c>
      <c r="BE196" s="67">
        <f t="shared" si="4913"/>
        <v>0</v>
      </c>
      <c r="BF196" s="61">
        <f t="shared" ref="BF196" si="4964">BF193*$I196</f>
        <v>0</v>
      </c>
      <c r="BG196" s="67">
        <f t="shared" si="4915"/>
        <v>0</v>
      </c>
      <c r="BH196" s="61">
        <f t="shared" ref="BH196" si="4965">BH193*$I196</f>
        <v>0</v>
      </c>
      <c r="BI196" s="67">
        <f t="shared" si="4917"/>
        <v>0</v>
      </c>
      <c r="BJ196" s="61">
        <f t="shared" ref="BJ196" si="4966">BJ193*$I196</f>
        <v>0</v>
      </c>
      <c r="BK196" s="67">
        <f t="shared" si="4919"/>
        <v>0</v>
      </c>
      <c r="BL196" s="61">
        <f t="shared" ref="BL196" si="4967">BL193*$I196</f>
        <v>0</v>
      </c>
      <c r="BM196" s="67">
        <f t="shared" si="4921"/>
        <v>0</v>
      </c>
    </row>
    <row r="197" spans="1:65" s="47" customFormat="1" ht="30" x14ac:dyDescent="0.25">
      <c r="A197" s="48"/>
      <c r="B197" s="48"/>
      <c r="C197" s="48"/>
      <c r="D197" s="48"/>
      <c r="E197" s="48"/>
      <c r="F197" s="48"/>
      <c r="G197" s="48"/>
      <c r="H197" s="49"/>
      <c r="I197" s="50"/>
      <c r="J197" s="39"/>
      <c r="K197" s="51" t="str">
        <f>CONCATENATE($K$150,".13")</f>
        <v>6.13</v>
      </c>
      <c r="L197" s="52" t="s">
        <v>106</v>
      </c>
      <c r="M197" s="53" t="s">
        <v>46</v>
      </c>
      <c r="N197" s="54">
        <f>R197+T197+V197+X197+Z197+AB197+AD197+AF197+AH197+AJ197++AL197+AN197+AP197+AR197+AT197+AV197+AX197+AZ197+BB197+BD197+BF197+BH197+BJ197+BL197</f>
        <v>150</v>
      </c>
      <c r="O197" s="54">
        <f>SUM(O198:O200)</f>
        <v>3.7199999999999998</v>
      </c>
      <c r="P197" s="55">
        <f t="shared" si="3621"/>
        <v>558</v>
      </c>
      <c r="Q197" s="39"/>
      <c r="R197" s="56">
        <v>150</v>
      </c>
      <c r="S197" s="57">
        <f>ROUND(R197*$O197,2)</f>
        <v>558</v>
      </c>
      <c r="T197" s="56"/>
      <c r="U197" s="57">
        <f>ROUND(T197*$O197,2)</f>
        <v>0</v>
      </c>
      <c r="V197" s="56"/>
      <c r="W197" s="57">
        <f t="shared" ref="W197" si="4968">ROUND(V197*$O197,2)</f>
        <v>0</v>
      </c>
      <c r="X197" s="56"/>
      <c r="Y197" s="57">
        <f t="shared" ref="Y197" si="4969">ROUND(X197*$O197,2)</f>
        <v>0</v>
      </c>
      <c r="Z197" s="56"/>
      <c r="AA197" s="57">
        <f t="shared" ref="AA197" si="4970">ROUND(Z197*$O197,2)</f>
        <v>0</v>
      </c>
      <c r="AB197" s="56"/>
      <c r="AC197" s="57">
        <f t="shared" ref="AC197" si="4971">ROUND(AB197*$O197,2)</f>
        <v>0</v>
      </c>
      <c r="AD197" s="56"/>
      <c r="AE197" s="57">
        <f t="shared" ref="AE197" si="4972">ROUND(AD197*$O197,2)</f>
        <v>0</v>
      </c>
      <c r="AF197" s="56"/>
      <c r="AG197" s="57">
        <f t="shared" ref="AG197" si="4973">ROUND(AF197*$O197,2)</f>
        <v>0</v>
      </c>
      <c r="AH197" s="56"/>
      <c r="AI197" s="57">
        <f t="shared" ref="AI197" si="4974">ROUND(AH197*$O197,2)</f>
        <v>0</v>
      </c>
      <c r="AJ197" s="56"/>
      <c r="AK197" s="57">
        <f t="shared" ref="AK197" si="4975">ROUND(AJ197*$O197,2)</f>
        <v>0</v>
      </c>
      <c r="AL197" s="56"/>
      <c r="AM197" s="57">
        <f t="shared" ref="AM197" si="4976">ROUND(AL197*$O197,2)</f>
        <v>0</v>
      </c>
      <c r="AN197" s="56"/>
      <c r="AO197" s="57">
        <f t="shared" ref="AO197" si="4977">ROUND(AN197*$O197,2)</f>
        <v>0</v>
      </c>
      <c r="AP197" s="56"/>
      <c r="AQ197" s="57">
        <f t="shared" ref="AQ197" si="4978">ROUND(AP197*$O197,2)</f>
        <v>0</v>
      </c>
      <c r="AR197" s="56"/>
      <c r="AS197" s="57">
        <f t="shared" ref="AS197" si="4979">ROUND(AR197*$O197,2)</f>
        <v>0</v>
      </c>
      <c r="AT197" s="56"/>
      <c r="AU197" s="57">
        <f t="shared" ref="AU197" si="4980">ROUND(AT197*$O197,2)</f>
        <v>0</v>
      </c>
      <c r="AV197" s="56"/>
      <c r="AW197" s="57">
        <f t="shared" ref="AW197" si="4981">ROUND(AV197*$O197,2)</f>
        <v>0</v>
      </c>
      <c r="AX197" s="56"/>
      <c r="AY197" s="57">
        <f t="shared" ref="AY197" si="4982">ROUND(AX197*$O197,2)</f>
        <v>0</v>
      </c>
      <c r="AZ197" s="56"/>
      <c r="BA197" s="57">
        <f t="shared" ref="BA197" si="4983">ROUND(AZ197*$O197,2)</f>
        <v>0</v>
      </c>
      <c r="BB197" s="56"/>
      <c r="BC197" s="57">
        <f t="shared" ref="BC197" si="4984">ROUND(BB197*$O197,2)</f>
        <v>0</v>
      </c>
      <c r="BD197" s="56"/>
      <c r="BE197" s="57">
        <f t="shared" ref="BE197" si="4985">ROUND(BD197*$O197,2)</f>
        <v>0</v>
      </c>
      <c r="BF197" s="56"/>
      <c r="BG197" s="57">
        <f t="shared" ref="BG197" si="4986">ROUND(BF197*$O197,2)</f>
        <v>0</v>
      </c>
      <c r="BH197" s="56"/>
      <c r="BI197" s="57">
        <f t="shared" ref="BI197" si="4987">ROUND(BH197*$O197,2)</f>
        <v>0</v>
      </c>
      <c r="BJ197" s="56"/>
      <c r="BK197" s="57">
        <f t="shared" ref="BK197" si="4988">ROUND(BJ197*$O197,2)</f>
        <v>0</v>
      </c>
      <c r="BL197" s="56"/>
      <c r="BM197" s="57">
        <f t="shared" ref="BM197" si="4989">ROUND(BL197*$O197,2)</f>
        <v>0</v>
      </c>
    </row>
    <row r="198" spans="1:65" s="47" customFormat="1" ht="30" x14ac:dyDescent="0.25">
      <c r="A198" s="58" t="s">
        <v>37</v>
      </c>
      <c r="B198" s="59" t="s">
        <v>31</v>
      </c>
      <c r="C198" s="59" t="str">
        <f>K197</f>
        <v>6.13</v>
      </c>
      <c r="D198" s="60" cm="1">
        <f t="array" ref="D198">_xlfn.IFS($B198="SAB_OSE_SET23",$A$440,$B198="SAB_EPSA_SET23",$A$442,$B198="SAB_INS_SET23",$A$444,$B198="SIU_INF_JUL23",$A$446,$B198="SIU_ED_JUL23",$A$447,$B198="DER_JUN23",$A$448,$B198="CDHU_AGO23",$A$449,$B198="SIN_SV_SET23",$A$450,$B198="SIN_INS_SET23",$A$451,$B198="COTAÇÃO",0)</f>
        <v>0</v>
      </c>
      <c r="E198" s="60" cm="1">
        <f t="array" ref="E198">_xlfn.IFS($B198="SAB_OSE_SET23",$A$441,$B198="SAB_EPSA_SET23",$A$443,$B198="SAB_INS_SET23",$A$445,$B198="SIU_INF_JUL23",0,$B198="SIU_ED_JUL23",0,$B198="DER_JUN23",0,$B198="CDHU_AGO23",0,$B198="SIN_SV_SET23",0,$B198="SIN_INS_SET23",0,$B198="COTAÇÃO",0)</f>
        <v>0</v>
      </c>
      <c r="F198" s="60" cm="1">
        <f t="array" ref="F198">_xlfn.IFS($B198="SAB_OSE_SET23",0,$B198="SAB_EPSA_SET23",0,AND($B198="SAB_INS_SET23",$A198="MAT")=TRUE,$A$454,AND($B198="SAB_INS_SET23",$A198&lt;&gt;"MAT")=TRUE,$A$453,AND($B198="SIU_INF_JUL23",$A198="MAT")=TRUE,$A$454,AND($B198="SIU_INF_JUL23",$A198&lt;&gt;"MAT")=TRUE,$A$453,AND($B198="SIU_ED_JUL23",$A198="MAT")=TRUE,$A$454,AND($B198="SIU_ED_JUL23",$A198&lt;&gt;"MAT")=TRUE,$A$453,$B198="DER_JUN23",0,$B198="CDHU_AGO23",0,AND($B198="SIN_SV_SET23",$A198="MAT")=TRUE,$A$454,AND($B198="SIN_SV_SET23",$A198&lt;&gt;"MAT")=TRUE,$A$453,AND($B198="SIN_INS_SET23",$A198="MAT")=TRUE,$A$454,AND($B198="SIN_INS_SET23",$A198&lt;&gt;"MAT")=TRUE,$A$453,AND($B198="COTAÇÃO",$A198="MAT")=TRUE,$A$454,AND($B198="COTAÇÃO",$A198&lt;&gt;"MAT")=TRUE,$A$453)</f>
        <v>0.2</v>
      </c>
      <c r="G198" s="60" cm="1">
        <f t="array" ref="G198">_xlfn.IFS($B198="SAB_OSE_SET23",0,$B198="SAB_EPSA_SET23",0,AND($B198="SAB_INS_SET23",$A198="MO")=TRUE,$A$455,AND($B198="SAB_INS_SET23",$A198&lt;&gt;"MO")=TRUE,0,AND($B198="SIU_INF_JUL23",$A198="MO")=TRUE,$A$455,AND($B198="SIU_INF_JUL23",$A198&lt;&gt;"MO")=TRUE,0,AND($B198="SIU_ED_JUL23",$A198="MO")=TRUE,$A$455,AND($B198="SIU_ED_JUL23",$A198&lt;&gt;"MO")=TRUE,0,$B198="DER_JUN23",0,$B198="CDHU_AGO23",0,AND($B198="SIN_SV_SET23",$A198="MO")=TRUE,$A$455,AND($B198="SIN_SV_SET23",$A198&lt;&gt;"MO")=TRUE,0,AND($B198="SIN_INS_SET23",$A198="MO")=TRUE,$A$455,AND($B198="SIN_INS_SET23",$A198&lt;&gt;"MO")=TRUE,0,AND($B198="COTAÇÃO",$A198="MO")=TRUE,$A$455,AND($B198="COTAÇÃO",$A198&lt;&gt;"MO")=TRUE,0)</f>
        <v>0</v>
      </c>
      <c r="H198" s="61" cm="1">
        <f t="array" ref="H198">ROUND(_xlfn.IFS(B198="SAB_OSE_SET23",VLOOKUP(C198,[12]SAB_OSE_SET23!A:N,7,FALSE),B198="SAB_EPSA_SET23",VLOOKUP(C198,[12]SAB_EPSA_SET23!A:F,4,FALSE),B198="SAB_INS_SET23",VLOOKUP(C198,[12]SAB_INS_SET23!A:F,4,FALSE),B198="SIU_INF_JUL23",VLOOKUP(C198,[12]SIU_INF_JUL23!A:F,4,FALSE),B198="SIU_ED_JUL23",VLOOKUP(C198,[12]SIU_ED_JUL23!A:F,4,FALSE),B198="SIU_INS_JUL23",VLOOKUP(C198,[12]SIU_INS_JUL23!A:F,4,FALSE),B198="DER_JUN23",VLOOKUP(C198,[12]DER_JUN23!A:F,4,FALSE),B198="CDHU_AGO23",VLOOKUP(C198,[12]CDHU_AGO23!A:F,4,FALSE),B198="DNIT_SV_JUL23",VLOOKUP(C198,[12]DNIT_SV_JUL23!A:F,4,FALSE),B198="DNIT_MAT_JUL23",VLOOKUP(C198,[12]DNIT_MAT_JUL23!A:F,4,FALSE),B198="SIN_SV_SET23",VLOOKUP(C198,[12]SIN_SV_SET23!G:L,5,FALSE),B198="SIN_INS_SET23",VLOOKUP(C198,[12]SIN_INS_SET23!A:F,5,FALSE),B198="COTAÇÃO",VLOOKUP(C198,[12]COTAÇÃO!$B:$G,6,FALSE))*(1+F198)*(1+G198),2)</f>
        <v>1.1599999999999999</v>
      </c>
      <c r="I198" s="62">
        <v>1</v>
      </c>
      <c r="J198" s="39"/>
      <c r="K198" s="63"/>
      <c r="L198" s="64" t="str" cm="1">
        <f t="array" ref="L198">_xlfn.IFS(B198="SAB_OSE_SET23",VLOOKUP(C198,[12]SAB_OSE_SET23!A:N,5,FALSE),B198="SAB_EPSA_SET23",VLOOKUP(C198,[12]SAB_EPSA_SET23!A:F,2,FALSE),B198="SAB_INS_SET23",VLOOKUP(C198,[12]SAB_INS_SET23!A:F,2,FALSE),B198="SIU_INF_JUL23",VLOOKUP(C198,[12]SIU_INF_JUL23!A:F,2,FALSE),B198="SIU_ED_JUL23",VLOOKUP(C198,[12]SIU_ED_JUL23!A:F,2,FALSE),B198="SIU_INS_JUL23",VLOOKUP(C198,[12]SIU_INS_JUL23!A:F,2,FALSE),B198="DER_JUN23",VLOOKUP(C198,[12]DER_JUN23!A:F,2,FALSE),B198="CDHU_AGO23",VLOOKUP(C198,[12]CDHU_AGO23!A:F,2,FALSE),B198="DNIT_SV_JUL23",VLOOKUP(C198,[12]DNIT_SV_JUL23!A:F,2,FALSE),B198="DNIT_MAT_JUL23",VLOOKUP(C198,[12]DNIT_MAT_JUL23!A:F,2,FALSE),B198="SIN_SV_SET23",VLOOKUP(C198,[12]SIN_SV_SET23!G:L,2,FALSE),B198="SIN_INS_SET23",VLOOKUP(C198,[12]SIN_INS_SET23!A:F,2,FALSE),B198="COTAÇÃO",VLOOKUP(C198,[12]COTAÇÃO!$B:$G,3,FALSE))</f>
        <v>Parafuso cabeça sextavada em aço carbono bicromatizado, ww1/4``x 3/4``, da Poleoduto ou similar aprovado</v>
      </c>
      <c r="M198" s="65" t="str" cm="1">
        <f t="array" ref="M198">_xlfn.IFS(B198="SAB_OSE_SET23",VLOOKUP(C198,[12]SAB_OSE_SET23!A:N,6,FALSE),B198="SAB_EPSA_SET23",VLOOKUP(C198,[12]SAB_EPSA_SET23!A:F,3,FALSE),B198="SAB_INS_SET23",VLOOKUP(C198,[12]SAB_INS_SET23!A:F,3,FALSE),B198="SIU_INF_JUL23",VLOOKUP(C198,[12]SIU_INF_JUL23!A:F,3,FALSE),B198="SIU_ED_JUL23",VLOOKUP(C198,[12]SIU_ED_JUL23!A:F,3,FALSE),B198="SIU_INS_JUL23",VLOOKUP(C198,[12]SIU_INS_JUL23!A:F,3,FALSE),B198="DER_JUN23",VLOOKUP(C198,[12]DER_JUN23!A:F,3,FALSE),B198="CDHU_AGO23",VLOOKUP(C198,[12]CDHU_AGO23!A:F,3,FALSE),B198="DNIT_SV_JUL23",VLOOKUP(C198,[12]DNIT_SV_JUL23!A:F,3,FALSE),B198="DNIT_MAT_JUL23",VLOOKUP(C198,[12]DNIT_MAT_JUL23!A:F,3,FALSE),B198="SIN_SV_SET23",VLOOKUP(C198,[12]SIN_SV_SET23!G:L,3,FALSE),B198="SIN_INS_SET23",VLOOKUP(C198,[12]SIN_INS_SET23!A:F,3,FALSE),B198="COTAÇÃO",VLOOKUP(C198,[12]COTAÇÃO!$B:$G,4,FALSE))</f>
        <v>pç</v>
      </c>
      <c r="N198" s="66">
        <f t="shared" ref="N198:N200" si="4990">R198+T198+V198+X198+Z198+AB198+AD198+AF198+AH198+AJ198++AL198+AN198+AP198+AR198+AT198+AV198+AX198+AZ198+BB198+BD198+BF198+BH198+BJ198+BL198</f>
        <v>150</v>
      </c>
      <c r="O198" s="66">
        <f t="shared" ref="O198:O200" si="4991">ROUND(H198*I198,2)</f>
        <v>1.1599999999999999</v>
      </c>
      <c r="P198" s="67">
        <f t="shared" si="3621"/>
        <v>0</v>
      </c>
      <c r="Q198" s="68"/>
      <c r="R198" s="61">
        <f>R197*$I198</f>
        <v>150</v>
      </c>
      <c r="S198" s="67"/>
      <c r="T198" s="61">
        <f t="shared" ref="T198" si="4992">T197*$I198</f>
        <v>0</v>
      </c>
      <c r="U198" s="67">
        <f t="shared" ref="U198:U200" si="4993">ROUND(T198*$H198,2)</f>
        <v>0</v>
      </c>
      <c r="V198" s="61">
        <f t="shared" ref="V198" si="4994">V197*$I198</f>
        <v>0</v>
      </c>
      <c r="W198" s="67">
        <f t="shared" ref="W198:W200" si="4995">ROUND(V198*$H198,2)</f>
        <v>0</v>
      </c>
      <c r="X198" s="61">
        <f t="shared" ref="X198" si="4996">X197*$I198</f>
        <v>0</v>
      </c>
      <c r="Y198" s="67">
        <f t="shared" ref="Y198:Y200" si="4997">ROUND(X198*$H198,2)</f>
        <v>0</v>
      </c>
      <c r="Z198" s="61">
        <f t="shared" ref="Z198" si="4998">Z197*$I198</f>
        <v>0</v>
      </c>
      <c r="AA198" s="67">
        <f t="shared" ref="AA198:AA200" si="4999">ROUND(Z198*$H198,2)</f>
        <v>0</v>
      </c>
      <c r="AB198" s="61">
        <f t="shared" ref="AB198" si="5000">AB197*$I198</f>
        <v>0</v>
      </c>
      <c r="AC198" s="67">
        <f t="shared" ref="AC198:AC200" si="5001">ROUND(AB198*$H198,2)</f>
        <v>0</v>
      </c>
      <c r="AD198" s="61">
        <f t="shared" ref="AD198" si="5002">AD197*$I198</f>
        <v>0</v>
      </c>
      <c r="AE198" s="67">
        <f t="shared" ref="AE198:AE200" si="5003">ROUND(AD198*$H198,2)</f>
        <v>0</v>
      </c>
      <c r="AF198" s="61">
        <f t="shared" ref="AF198" si="5004">AF197*$I198</f>
        <v>0</v>
      </c>
      <c r="AG198" s="67">
        <f t="shared" ref="AG198:AG200" si="5005">ROUND(AF198*$H198,2)</f>
        <v>0</v>
      </c>
      <c r="AH198" s="61">
        <f t="shared" ref="AH198" si="5006">AH197*$I198</f>
        <v>0</v>
      </c>
      <c r="AI198" s="67">
        <f t="shared" ref="AI198:AI200" si="5007">ROUND(AH198*$H198,2)</f>
        <v>0</v>
      </c>
      <c r="AJ198" s="61">
        <f t="shared" ref="AJ198" si="5008">AJ197*$I198</f>
        <v>0</v>
      </c>
      <c r="AK198" s="67">
        <f t="shared" ref="AK198:AK200" si="5009">ROUND(AJ198*$H198,2)</f>
        <v>0</v>
      </c>
      <c r="AL198" s="61">
        <f t="shared" ref="AL198" si="5010">AL197*$I198</f>
        <v>0</v>
      </c>
      <c r="AM198" s="67">
        <f t="shared" ref="AM198:AM200" si="5011">ROUND(AL198*$H198,2)</f>
        <v>0</v>
      </c>
      <c r="AN198" s="61">
        <f t="shared" ref="AN198" si="5012">AN197*$I198</f>
        <v>0</v>
      </c>
      <c r="AO198" s="67">
        <f t="shared" ref="AO198:AO200" si="5013">ROUND(AN198*$H198,2)</f>
        <v>0</v>
      </c>
      <c r="AP198" s="61">
        <f t="shared" ref="AP198" si="5014">AP197*$I198</f>
        <v>0</v>
      </c>
      <c r="AQ198" s="67">
        <f t="shared" ref="AQ198:AQ200" si="5015">ROUND(AP198*$H198,2)</f>
        <v>0</v>
      </c>
      <c r="AR198" s="61">
        <f t="shared" ref="AR198" si="5016">AR197*$I198</f>
        <v>0</v>
      </c>
      <c r="AS198" s="67">
        <f t="shared" ref="AS198:AS200" si="5017">ROUND(AR198*$H198,2)</f>
        <v>0</v>
      </c>
      <c r="AT198" s="61">
        <f t="shared" ref="AT198" si="5018">AT197*$I198</f>
        <v>0</v>
      </c>
      <c r="AU198" s="67">
        <f t="shared" ref="AU198:AU200" si="5019">ROUND(AT198*$H198,2)</f>
        <v>0</v>
      </c>
      <c r="AV198" s="61">
        <f t="shared" ref="AV198" si="5020">AV197*$I198</f>
        <v>0</v>
      </c>
      <c r="AW198" s="67">
        <f t="shared" ref="AW198:AW200" si="5021">ROUND(AV198*$H198,2)</f>
        <v>0</v>
      </c>
      <c r="AX198" s="61">
        <f t="shared" ref="AX198" si="5022">AX197*$I198</f>
        <v>0</v>
      </c>
      <c r="AY198" s="67">
        <f t="shared" ref="AY198:AY200" si="5023">ROUND(AX198*$H198,2)</f>
        <v>0</v>
      </c>
      <c r="AZ198" s="61">
        <f t="shared" ref="AZ198" si="5024">AZ197*$I198</f>
        <v>0</v>
      </c>
      <c r="BA198" s="67">
        <f t="shared" ref="BA198:BA200" si="5025">ROUND(AZ198*$H198,2)</f>
        <v>0</v>
      </c>
      <c r="BB198" s="61">
        <f t="shared" ref="BB198" si="5026">BB197*$I198</f>
        <v>0</v>
      </c>
      <c r="BC198" s="67">
        <f t="shared" ref="BC198:BC200" si="5027">ROUND(BB198*$H198,2)</f>
        <v>0</v>
      </c>
      <c r="BD198" s="61">
        <f t="shared" ref="BD198" si="5028">BD197*$I198</f>
        <v>0</v>
      </c>
      <c r="BE198" s="67">
        <f t="shared" ref="BE198:BE200" si="5029">ROUND(BD198*$H198,2)</f>
        <v>0</v>
      </c>
      <c r="BF198" s="61">
        <f t="shared" ref="BF198" si="5030">BF197*$I198</f>
        <v>0</v>
      </c>
      <c r="BG198" s="67">
        <f t="shared" ref="BG198:BG200" si="5031">ROUND(BF198*$H198,2)</f>
        <v>0</v>
      </c>
      <c r="BH198" s="61">
        <f t="shared" ref="BH198" si="5032">BH197*$I198</f>
        <v>0</v>
      </c>
      <c r="BI198" s="67">
        <f t="shared" ref="BI198:BI200" si="5033">ROUND(BH198*$H198,2)</f>
        <v>0</v>
      </c>
      <c r="BJ198" s="61">
        <f t="shared" ref="BJ198" si="5034">BJ197*$I198</f>
        <v>0</v>
      </c>
      <c r="BK198" s="67">
        <f t="shared" ref="BK198:BK200" si="5035">ROUND(BJ198*$H198,2)</f>
        <v>0</v>
      </c>
      <c r="BL198" s="61">
        <f t="shared" ref="BL198" si="5036">BL197*$I198</f>
        <v>0</v>
      </c>
      <c r="BM198" s="67">
        <f t="shared" ref="BM198:BM200" si="5037">ROUND(BL198*$H198,2)</f>
        <v>0</v>
      </c>
    </row>
    <row r="199" spans="1:65" s="47" customFormat="1" x14ac:dyDescent="0.25">
      <c r="A199" s="58" t="s">
        <v>26</v>
      </c>
      <c r="B199" s="59" t="s">
        <v>28</v>
      </c>
      <c r="C199" s="59" t="s">
        <v>38</v>
      </c>
      <c r="D199" s="60" cm="1">
        <f t="array" ref="D199">_xlfn.IFS($B199="SAB_OSE_SET23",$A$440,$B199="SAB_EPSA_SET23",$A$442,$B199="SAB_INS_SET23",$A$444,$B199="SIU_INF_JUL23",$A$446,$B199="SIU_ED_JUL23",$A$447,$B199="DER_JUN23",$A$448,$B199="CDHU_AGO23",$A$449,$B199="SIN_SV_SET23",$A$450,$B199="SIN_INS_SET23",$A$451,$B199="COTAÇÃO",0)</f>
        <v>0</v>
      </c>
      <c r="E199" s="60" cm="1">
        <f t="array" ref="E199">_xlfn.IFS($B199="SAB_OSE_SET23",$A$441,$B199="SAB_EPSA_SET23",$A$443,$B199="SAB_INS_SET23",$A$445,$B199="SIU_INF_JUL23",0,$B199="SIU_ED_JUL23",0,$B199="DER_JUN23",0,$B199="CDHU_AGO23",0,$B199="SIN_SV_SET23",0,$B199="SIN_INS_SET23",0,$B199="COTAÇÃO",0)</f>
        <v>0</v>
      </c>
      <c r="F199" s="60" cm="1">
        <f t="array" ref="F199">_xlfn.IFS($B199="SAB_OSE_SET23",0,$B199="SAB_EPSA_SET23",0,AND($B199="SAB_INS_SET23",$A199="MAT")=TRUE,$A$454,AND($B199="SAB_INS_SET23",$A199&lt;&gt;"MAT")=TRUE,$A$453,AND($B199="SIU_INF_JUL23",$A199="MAT")=TRUE,$A$454,AND($B199="SIU_INF_JUL23",$A199&lt;&gt;"MAT")=TRUE,$A$453,AND($B199="SIU_ED_JUL23",$A199="MAT")=TRUE,$A$454,AND($B199="SIU_ED_JUL23",$A199&lt;&gt;"MAT")=TRUE,$A$453,$B199="DER_JUN23",0,$B199="CDHU_AGO23",0,AND($B199="SIN_SV_SET23",$A199="MAT")=TRUE,$A$454,AND($B199="SIN_SV_SET23",$A199&lt;&gt;"MAT")=TRUE,$A$453,AND($B199="SIN_INS_SET23",$A199="MAT")=TRUE,$A$454,AND($B199="SIN_INS_SET23",$A199&lt;&gt;"MAT")=TRUE,$A$453,AND($B199="COTAÇÃO",$A199="MAT")=TRUE,$A$454,AND($B199="COTAÇÃO",$A199&lt;&gt;"MAT")=TRUE,$A$453)</f>
        <v>0.28000000000000003</v>
      </c>
      <c r="G199" s="60" cm="1">
        <f t="array" ref="G199">_xlfn.IFS($B199="SAB_OSE_SET23",0,$B199="SAB_EPSA_SET23",0,AND($B199="SAB_INS_SET23",$A199="MO")=TRUE,$A$455,AND($B199="SAB_INS_SET23",$A199&lt;&gt;"MO")=TRUE,0,AND($B199="SIU_INF_JUL23",$A199="MO")=TRUE,$A$455,AND($B199="SIU_INF_JUL23",$A199&lt;&gt;"MO")=TRUE,0,AND($B199="SIU_ED_JUL23",$A199="MO")=TRUE,$A$455,AND($B199="SIU_ED_JUL23",$A199&lt;&gt;"MO")=TRUE,0,$B199="DER_JUN23",0,$B199="CDHU_AGO23",0,AND($B199="SIN_SV_SET23",$A199="MO")=TRUE,$A$455,AND($B199="SIN_SV_SET23",$A199&lt;&gt;"MO")=TRUE,0,AND($B199="SIN_INS_SET23",$A199="MO")=TRUE,$A$455,AND($B199="SIN_INS_SET23",$A199&lt;&gt;"MO")=TRUE,0,AND($B199="COTAÇÃO",$A199="MO")=TRUE,$A$455,AND($B199="COTAÇÃO",$A199&lt;&gt;"MO")=TRUE,0)</f>
        <v>1.72</v>
      </c>
      <c r="H199" s="61" cm="1">
        <f t="array" ref="H199">ROUND(_xlfn.IFS(B199="SAB_OSE_SET23",VLOOKUP(C199,[12]SAB_OSE_SET23!A:N,7,FALSE),B199="SAB_EPSA_SET23",VLOOKUP(C199,[12]SAB_EPSA_SET23!A:F,4,FALSE),B199="SAB_INS_SET23",VLOOKUP(C199,[12]SAB_INS_SET23!A:F,4,FALSE),B199="SIU_INF_JUL23",VLOOKUP(C199,[12]SIU_INF_JUL23!A:F,4,FALSE),B199="SIU_ED_JUL23",VLOOKUP(C199,[12]SIU_ED_JUL23!A:F,4,FALSE),B199="SIU_INS_JUL23",VLOOKUP(C199,[12]SIU_INS_JUL23!A:F,4,FALSE),B199="DER_JUN23",VLOOKUP(C199,[12]DER_JUN23!A:F,4,FALSE),B199="CDHU_AGO23",VLOOKUP(C199,[12]CDHU_AGO23!A:F,4,FALSE),B199="DNIT_SV_JUL23",VLOOKUP(C199,[12]DNIT_SV_JUL23!A:F,4,FALSE),B199="DNIT_MAT_JUL23",VLOOKUP(C199,[12]DNIT_MAT_JUL23!A:F,4,FALSE),B199="SIN_SV_SET23",VLOOKUP(C199,[12]SIN_SV_SET23!G:L,5,FALSE),B199="SIN_INS_SET23",VLOOKUP(C199,[12]SIN_INS_SET23!A:F,5,FALSE),B199="COTAÇÃO",VLOOKUP(C199,[12]COTAÇÃO!$B:$G,6,FALSE))*(1+F199)*(1+G199),2)</f>
        <v>76.209999999999994</v>
      </c>
      <c r="I199" s="62">
        <v>0.02</v>
      </c>
      <c r="J199" s="39"/>
      <c r="K199" s="63"/>
      <c r="L199" s="64" t="str" cm="1">
        <f t="array" ref="L199">_xlfn.IFS(B199="SAB_OSE_SET23",VLOOKUP(C199,[12]SAB_OSE_SET23!A:N,5,FALSE),B199="SAB_EPSA_SET23",VLOOKUP(C199,[12]SAB_EPSA_SET23!A:F,2,FALSE),B199="SAB_INS_SET23",VLOOKUP(C199,[12]SAB_INS_SET23!A:F,2,FALSE),B199="SIU_INF_JUL23",VLOOKUP(C199,[12]SIU_INF_JUL23!A:F,2,FALSE),B199="SIU_ED_JUL23",VLOOKUP(C199,[12]SIU_ED_JUL23!A:F,2,FALSE),B199="SIU_INS_JUL23",VLOOKUP(C199,[12]SIU_INS_JUL23!A:F,2,FALSE),B199="DER_JUN23",VLOOKUP(C199,[12]DER_JUN23!A:F,2,FALSE),B199="CDHU_AGO23",VLOOKUP(C199,[12]CDHU_AGO23!A:F,2,FALSE),B199="DNIT_SV_JUL23",VLOOKUP(C199,[12]DNIT_SV_JUL23!A:F,2,FALSE),B199="DNIT_MAT_JUL23",VLOOKUP(C199,[12]DNIT_MAT_JUL23!A:F,2,FALSE),B199="SIN_SV_SET23",VLOOKUP(C199,[12]SIN_SV_SET23!G:L,2,FALSE),B199="SIN_INS_SET23",VLOOKUP(C199,[12]SIN_INS_SET23!A:F,2,FALSE),B199="COTAÇÃO",VLOOKUP(C199,[12]COTAÇÃO!$B:$G,3,FALSE))</f>
        <v>TÉCNICO ELETRICISTA</v>
      </c>
      <c r="M199" s="65" t="str" cm="1">
        <f t="array" ref="M199">_xlfn.IFS(B199="SAB_OSE_SET23",VLOOKUP(C199,[12]SAB_OSE_SET23!A:N,6,FALSE),B199="SAB_EPSA_SET23",VLOOKUP(C199,[12]SAB_EPSA_SET23!A:F,3,FALSE),B199="SAB_INS_SET23",VLOOKUP(C199,[12]SAB_INS_SET23!A:F,3,FALSE),B199="SIU_INF_JUL23",VLOOKUP(C199,[12]SIU_INF_JUL23!A:F,3,FALSE),B199="SIU_ED_JUL23",VLOOKUP(C199,[12]SIU_ED_JUL23!A:F,3,FALSE),B199="SIU_INS_JUL23",VLOOKUP(C199,[12]SIU_INS_JUL23!A:F,3,FALSE),B199="DER_JUN23",VLOOKUP(C199,[12]DER_JUN23!A:F,3,FALSE),B199="CDHU_AGO23",VLOOKUP(C199,[12]CDHU_AGO23!A:F,3,FALSE),B199="DNIT_SV_JUL23",VLOOKUP(C199,[12]DNIT_SV_JUL23!A:F,3,FALSE),B199="DNIT_MAT_JUL23",VLOOKUP(C199,[12]DNIT_MAT_JUL23!A:F,3,FALSE),B199="SIN_SV_SET23",VLOOKUP(C199,[12]SIN_SV_SET23!G:L,3,FALSE),B199="SIN_INS_SET23",VLOOKUP(C199,[12]SIN_INS_SET23!A:F,3,FALSE),B199="COTAÇÃO",VLOOKUP(C199,[12]COTAÇÃO!$B:$G,4,FALSE))</f>
        <v>H</v>
      </c>
      <c r="N199" s="66">
        <f t="shared" si="4990"/>
        <v>3</v>
      </c>
      <c r="O199" s="66">
        <f t="shared" si="4991"/>
        <v>1.52</v>
      </c>
      <c r="P199" s="67">
        <f t="shared" si="3621"/>
        <v>0</v>
      </c>
      <c r="Q199" s="68"/>
      <c r="R199" s="61">
        <f>R197*$I199</f>
        <v>3</v>
      </c>
      <c r="S199" s="67"/>
      <c r="T199" s="61">
        <f t="shared" ref="T199" si="5038">T197*$I199</f>
        <v>0</v>
      </c>
      <c r="U199" s="67">
        <f t="shared" si="4993"/>
        <v>0</v>
      </c>
      <c r="V199" s="61">
        <f t="shared" ref="V199" si="5039">V197*$I199</f>
        <v>0</v>
      </c>
      <c r="W199" s="67">
        <f t="shared" si="4995"/>
        <v>0</v>
      </c>
      <c r="X199" s="61">
        <f t="shared" ref="X199" si="5040">X197*$I199</f>
        <v>0</v>
      </c>
      <c r="Y199" s="67">
        <f t="shared" si="4997"/>
        <v>0</v>
      </c>
      <c r="Z199" s="61">
        <f t="shared" ref="Z199" si="5041">Z197*$I199</f>
        <v>0</v>
      </c>
      <c r="AA199" s="67">
        <f t="shared" si="4999"/>
        <v>0</v>
      </c>
      <c r="AB199" s="61">
        <f t="shared" ref="AB199" si="5042">AB197*$I199</f>
        <v>0</v>
      </c>
      <c r="AC199" s="67">
        <f t="shared" si="5001"/>
        <v>0</v>
      </c>
      <c r="AD199" s="61">
        <f t="shared" ref="AD199" si="5043">AD197*$I199</f>
        <v>0</v>
      </c>
      <c r="AE199" s="67">
        <f t="shared" si="5003"/>
        <v>0</v>
      </c>
      <c r="AF199" s="61">
        <f t="shared" ref="AF199" si="5044">AF197*$I199</f>
        <v>0</v>
      </c>
      <c r="AG199" s="67">
        <f t="shared" si="5005"/>
        <v>0</v>
      </c>
      <c r="AH199" s="61">
        <f t="shared" ref="AH199" si="5045">AH197*$I199</f>
        <v>0</v>
      </c>
      <c r="AI199" s="67">
        <f t="shared" si="5007"/>
        <v>0</v>
      </c>
      <c r="AJ199" s="61">
        <f t="shared" ref="AJ199" si="5046">AJ197*$I199</f>
        <v>0</v>
      </c>
      <c r="AK199" s="67">
        <f t="shared" si="5009"/>
        <v>0</v>
      </c>
      <c r="AL199" s="61">
        <f t="shared" ref="AL199" si="5047">AL197*$I199</f>
        <v>0</v>
      </c>
      <c r="AM199" s="67">
        <f t="shared" si="5011"/>
        <v>0</v>
      </c>
      <c r="AN199" s="61">
        <f t="shared" ref="AN199" si="5048">AN197*$I199</f>
        <v>0</v>
      </c>
      <c r="AO199" s="67">
        <f t="shared" si="5013"/>
        <v>0</v>
      </c>
      <c r="AP199" s="61">
        <f t="shared" ref="AP199" si="5049">AP197*$I199</f>
        <v>0</v>
      </c>
      <c r="AQ199" s="67">
        <f t="shared" si="5015"/>
        <v>0</v>
      </c>
      <c r="AR199" s="61">
        <f t="shared" ref="AR199" si="5050">AR197*$I199</f>
        <v>0</v>
      </c>
      <c r="AS199" s="67">
        <f t="shared" si="5017"/>
        <v>0</v>
      </c>
      <c r="AT199" s="61">
        <f t="shared" ref="AT199" si="5051">AT197*$I199</f>
        <v>0</v>
      </c>
      <c r="AU199" s="67">
        <f t="shared" si="5019"/>
        <v>0</v>
      </c>
      <c r="AV199" s="61">
        <f t="shared" ref="AV199" si="5052">AV197*$I199</f>
        <v>0</v>
      </c>
      <c r="AW199" s="67">
        <f t="shared" si="5021"/>
        <v>0</v>
      </c>
      <c r="AX199" s="61">
        <f t="shared" ref="AX199" si="5053">AX197*$I199</f>
        <v>0</v>
      </c>
      <c r="AY199" s="67">
        <f t="shared" si="5023"/>
        <v>0</v>
      </c>
      <c r="AZ199" s="61">
        <f t="shared" ref="AZ199" si="5054">AZ197*$I199</f>
        <v>0</v>
      </c>
      <c r="BA199" s="67">
        <f t="shared" si="5025"/>
        <v>0</v>
      </c>
      <c r="BB199" s="61">
        <f t="shared" ref="BB199" si="5055">BB197*$I199</f>
        <v>0</v>
      </c>
      <c r="BC199" s="67">
        <f t="shared" si="5027"/>
        <v>0</v>
      </c>
      <c r="BD199" s="61">
        <f t="shared" ref="BD199" si="5056">BD197*$I199</f>
        <v>0</v>
      </c>
      <c r="BE199" s="67">
        <f t="shared" si="5029"/>
        <v>0</v>
      </c>
      <c r="BF199" s="61">
        <f t="shared" ref="BF199" si="5057">BF197*$I199</f>
        <v>0</v>
      </c>
      <c r="BG199" s="67">
        <f t="shared" si="5031"/>
        <v>0</v>
      </c>
      <c r="BH199" s="61">
        <f t="shared" ref="BH199" si="5058">BH197*$I199</f>
        <v>0</v>
      </c>
      <c r="BI199" s="67">
        <f t="shared" si="5033"/>
        <v>0</v>
      </c>
      <c r="BJ199" s="61">
        <f t="shared" ref="BJ199" si="5059">BJ197*$I199</f>
        <v>0</v>
      </c>
      <c r="BK199" s="67">
        <f t="shared" si="5035"/>
        <v>0</v>
      </c>
      <c r="BL199" s="61">
        <f t="shared" ref="BL199" si="5060">BL197*$I199</f>
        <v>0</v>
      </c>
      <c r="BM199" s="67">
        <f t="shared" si="5037"/>
        <v>0</v>
      </c>
    </row>
    <row r="200" spans="1:65" s="47" customFormat="1" x14ac:dyDescent="0.25">
      <c r="A200" s="58" t="s">
        <v>26</v>
      </c>
      <c r="B200" s="59" t="s">
        <v>28</v>
      </c>
      <c r="C200" s="59" t="s">
        <v>39</v>
      </c>
      <c r="D200" s="60" cm="1">
        <f t="array" ref="D200">_xlfn.IFS($B200="SAB_OSE_SET23",$A$440,$B200="SAB_EPSA_SET23",$A$442,$B200="SAB_INS_SET23",$A$444,$B200="SIU_INF_JUL23",$A$446,$B200="SIU_ED_JUL23",$A$447,$B200="DER_JUN23",$A$448,$B200="CDHU_AGO23",$A$449,$B200="SIN_SV_SET23",$A$450,$B200="SIN_INS_SET23",$A$451,$B200="COTAÇÃO",0)</f>
        <v>0</v>
      </c>
      <c r="E200" s="60" cm="1">
        <f t="array" ref="E200">_xlfn.IFS($B200="SAB_OSE_SET23",$A$441,$B200="SAB_EPSA_SET23",$A$443,$B200="SAB_INS_SET23",$A$445,$B200="SIU_INF_JUL23",0,$B200="SIU_ED_JUL23",0,$B200="DER_JUN23",0,$B200="CDHU_AGO23",0,$B200="SIN_SV_SET23",0,$B200="SIN_INS_SET23",0,$B200="COTAÇÃO",0)</f>
        <v>0</v>
      </c>
      <c r="F200" s="60" cm="1">
        <f t="array" ref="F200">_xlfn.IFS($B200="SAB_OSE_SET23",0,$B200="SAB_EPSA_SET23",0,AND($B200="SAB_INS_SET23",$A200="MAT")=TRUE,$A$454,AND($B200="SAB_INS_SET23",$A200&lt;&gt;"MAT")=TRUE,$A$453,AND($B200="SIU_INF_JUL23",$A200="MAT")=TRUE,$A$454,AND($B200="SIU_INF_JUL23",$A200&lt;&gt;"MAT")=TRUE,$A$453,AND($B200="SIU_ED_JUL23",$A200="MAT")=TRUE,$A$454,AND($B200="SIU_ED_JUL23",$A200&lt;&gt;"MAT")=TRUE,$A$453,$B200="DER_JUN23",0,$B200="CDHU_AGO23",0,AND($B200="SIN_SV_SET23",$A200="MAT")=TRUE,$A$454,AND($B200="SIN_SV_SET23",$A200&lt;&gt;"MAT")=TRUE,$A$453,AND($B200="SIN_INS_SET23",$A200="MAT")=TRUE,$A$454,AND($B200="SIN_INS_SET23",$A200&lt;&gt;"MAT")=TRUE,$A$453,AND($B200="COTAÇÃO",$A200="MAT")=TRUE,$A$454,AND($B200="COTAÇÃO",$A200&lt;&gt;"MAT")=TRUE,$A$453)</f>
        <v>0.28000000000000003</v>
      </c>
      <c r="G200" s="60" cm="1">
        <f t="array" ref="G200">_xlfn.IFS($B200="SAB_OSE_SET23",0,$B200="SAB_EPSA_SET23",0,AND($B200="SAB_INS_SET23",$A200="MO")=TRUE,$A$455,AND($B200="SAB_INS_SET23",$A200&lt;&gt;"MO")=TRUE,0,AND($B200="SIU_INF_JUL23",$A200="MO")=TRUE,$A$455,AND($B200="SIU_INF_JUL23",$A200&lt;&gt;"MO")=TRUE,0,AND($B200="SIU_ED_JUL23",$A200="MO")=TRUE,$A$455,AND($B200="SIU_ED_JUL23",$A200&lt;&gt;"MO")=TRUE,0,$B200="DER_JUN23",0,$B200="CDHU_AGO23",0,AND($B200="SIN_SV_SET23",$A200="MO")=TRUE,$A$455,AND($B200="SIN_SV_SET23",$A200&lt;&gt;"MO")=TRUE,0,AND($B200="SIN_INS_SET23",$A200="MO")=TRUE,$A$455,AND($B200="SIN_INS_SET23",$A200&lt;&gt;"MO")=TRUE,0,AND($B200="COTAÇÃO",$A200="MO")=TRUE,$A$455,AND($B200="COTAÇÃO",$A200&lt;&gt;"MO")=TRUE,0)</f>
        <v>1.72</v>
      </c>
      <c r="H200" s="61" cm="1">
        <f t="array" ref="H200">ROUND(_xlfn.IFS(B200="SAB_OSE_SET23",VLOOKUP(C200,[12]SAB_OSE_SET23!A:N,7,FALSE),B200="SAB_EPSA_SET23",VLOOKUP(C200,[12]SAB_EPSA_SET23!A:F,4,FALSE),B200="SAB_INS_SET23",VLOOKUP(C200,[12]SAB_INS_SET23!A:F,4,FALSE),B200="SIU_INF_JUL23",VLOOKUP(C200,[12]SIU_INF_JUL23!A:F,4,FALSE),B200="SIU_ED_JUL23",VLOOKUP(C200,[12]SIU_ED_JUL23!A:F,4,FALSE),B200="SIU_INS_JUL23",VLOOKUP(C200,[12]SIU_INS_JUL23!A:F,4,FALSE),B200="DER_JUN23",VLOOKUP(C200,[12]DER_JUN23!A:F,4,FALSE),B200="CDHU_AGO23",VLOOKUP(C200,[12]CDHU_AGO23!A:F,4,FALSE),B200="DNIT_SV_JUL23",VLOOKUP(C200,[12]DNIT_SV_JUL23!A:F,4,FALSE),B200="DNIT_MAT_JUL23",VLOOKUP(C200,[12]DNIT_MAT_JUL23!A:F,4,FALSE),B200="SIN_SV_SET23",VLOOKUP(C200,[12]SIN_SV_SET23!G:L,5,FALSE),B200="SIN_INS_SET23",VLOOKUP(C200,[12]SIN_INS_SET23!A:F,5,FALSE),B200="COTAÇÃO",VLOOKUP(C200,[12]COTAÇÃO!$B:$G,6,FALSE))*(1+F200)*(1+G200),2)</f>
        <v>51.88</v>
      </c>
      <c r="I200" s="62">
        <v>0.02</v>
      </c>
      <c r="J200" s="39"/>
      <c r="K200" s="63"/>
      <c r="L200" s="64" t="str" cm="1">
        <f t="array" ref="L200">_xlfn.IFS(B200="SAB_OSE_SET23",VLOOKUP(C200,[12]SAB_OSE_SET23!A:N,5,FALSE),B200="SAB_EPSA_SET23",VLOOKUP(C200,[12]SAB_EPSA_SET23!A:F,2,FALSE),B200="SAB_INS_SET23",VLOOKUP(C200,[12]SAB_INS_SET23!A:F,2,FALSE),B200="SIU_INF_JUL23",VLOOKUP(C200,[12]SIU_INF_JUL23!A:F,2,FALSE),B200="SIU_ED_JUL23",VLOOKUP(C200,[12]SIU_ED_JUL23!A:F,2,FALSE),B200="SIU_INS_JUL23",VLOOKUP(C200,[12]SIU_INS_JUL23!A:F,2,FALSE),B200="DER_JUN23",VLOOKUP(C200,[12]DER_JUN23!A:F,2,FALSE),B200="CDHU_AGO23",VLOOKUP(C200,[12]CDHU_AGO23!A:F,2,FALSE),B200="DNIT_SV_JUL23",VLOOKUP(C200,[12]DNIT_SV_JUL23!A:F,2,FALSE),B200="DNIT_MAT_JUL23",VLOOKUP(C200,[12]DNIT_MAT_JUL23!A:F,2,FALSE),B200="SIN_SV_SET23",VLOOKUP(C200,[12]SIN_SV_SET23!G:L,2,FALSE),B200="SIN_INS_SET23",VLOOKUP(C200,[12]SIN_INS_SET23!A:F,2,FALSE),B200="COTAÇÃO",VLOOKUP(C200,[12]COTAÇÃO!$B:$G,3,FALSE))</f>
        <v>ELETRICISTA</v>
      </c>
      <c r="M200" s="65" t="str" cm="1">
        <f t="array" ref="M200">_xlfn.IFS(B200="SAB_OSE_SET23",VLOOKUP(C200,[12]SAB_OSE_SET23!A:N,6,FALSE),B200="SAB_EPSA_SET23",VLOOKUP(C200,[12]SAB_EPSA_SET23!A:F,3,FALSE),B200="SAB_INS_SET23",VLOOKUP(C200,[12]SAB_INS_SET23!A:F,3,FALSE),B200="SIU_INF_JUL23",VLOOKUP(C200,[12]SIU_INF_JUL23!A:F,3,FALSE),B200="SIU_ED_JUL23",VLOOKUP(C200,[12]SIU_ED_JUL23!A:F,3,FALSE),B200="SIU_INS_JUL23",VLOOKUP(C200,[12]SIU_INS_JUL23!A:F,3,FALSE),B200="DER_JUN23",VLOOKUP(C200,[12]DER_JUN23!A:F,3,FALSE),B200="CDHU_AGO23",VLOOKUP(C200,[12]CDHU_AGO23!A:F,3,FALSE),B200="DNIT_SV_JUL23",VLOOKUP(C200,[12]DNIT_SV_JUL23!A:F,3,FALSE),B200="DNIT_MAT_JUL23",VLOOKUP(C200,[12]DNIT_MAT_JUL23!A:F,3,FALSE),B200="SIN_SV_SET23",VLOOKUP(C200,[12]SIN_SV_SET23!G:L,3,FALSE),B200="SIN_INS_SET23",VLOOKUP(C200,[12]SIN_INS_SET23!A:F,3,FALSE),B200="COTAÇÃO",VLOOKUP(C200,[12]COTAÇÃO!$B:$G,4,FALSE))</f>
        <v>H</v>
      </c>
      <c r="N200" s="66">
        <f t="shared" si="4990"/>
        <v>3</v>
      </c>
      <c r="O200" s="66">
        <f t="shared" si="4991"/>
        <v>1.04</v>
      </c>
      <c r="P200" s="67">
        <f t="shared" si="3621"/>
        <v>0</v>
      </c>
      <c r="Q200" s="68"/>
      <c r="R200" s="61">
        <f>R197*$I200</f>
        <v>3</v>
      </c>
      <c r="S200" s="67"/>
      <c r="T200" s="61">
        <f t="shared" ref="T200" si="5061">T197*$I200</f>
        <v>0</v>
      </c>
      <c r="U200" s="67">
        <f t="shared" si="4993"/>
        <v>0</v>
      </c>
      <c r="V200" s="61">
        <f t="shared" ref="V200" si="5062">V197*$I200</f>
        <v>0</v>
      </c>
      <c r="W200" s="67">
        <f t="shared" si="4995"/>
        <v>0</v>
      </c>
      <c r="X200" s="61">
        <f t="shared" ref="X200" si="5063">X197*$I200</f>
        <v>0</v>
      </c>
      <c r="Y200" s="67">
        <f t="shared" si="4997"/>
        <v>0</v>
      </c>
      <c r="Z200" s="61">
        <f t="shared" ref="Z200" si="5064">Z197*$I200</f>
        <v>0</v>
      </c>
      <c r="AA200" s="67">
        <f t="shared" si="4999"/>
        <v>0</v>
      </c>
      <c r="AB200" s="61">
        <f t="shared" ref="AB200" si="5065">AB197*$I200</f>
        <v>0</v>
      </c>
      <c r="AC200" s="67">
        <f t="shared" si="5001"/>
        <v>0</v>
      </c>
      <c r="AD200" s="61">
        <f t="shared" ref="AD200" si="5066">AD197*$I200</f>
        <v>0</v>
      </c>
      <c r="AE200" s="67">
        <f t="shared" si="5003"/>
        <v>0</v>
      </c>
      <c r="AF200" s="61">
        <f t="shared" ref="AF200" si="5067">AF197*$I200</f>
        <v>0</v>
      </c>
      <c r="AG200" s="67">
        <f t="shared" si="5005"/>
        <v>0</v>
      </c>
      <c r="AH200" s="61">
        <f t="shared" ref="AH200" si="5068">AH197*$I200</f>
        <v>0</v>
      </c>
      <c r="AI200" s="67">
        <f t="shared" si="5007"/>
        <v>0</v>
      </c>
      <c r="AJ200" s="61">
        <f t="shared" ref="AJ200" si="5069">AJ197*$I200</f>
        <v>0</v>
      </c>
      <c r="AK200" s="67">
        <f t="shared" si="5009"/>
        <v>0</v>
      </c>
      <c r="AL200" s="61">
        <f t="shared" ref="AL200" si="5070">AL197*$I200</f>
        <v>0</v>
      </c>
      <c r="AM200" s="67">
        <f t="shared" si="5011"/>
        <v>0</v>
      </c>
      <c r="AN200" s="61">
        <f t="shared" ref="AN200" si="5071">AN197*$I200</f>
        <v>0</v>
      </c>
      <c r="AO200" s="67">
        <f t="shared" si="5013"/>
        <v>0</v>
      </c>
      <c r="AP200" s="61">
        <f t="shared" ref="AP200" si="5072">AP197*$I200</f>
        <v>0</v>
      </c>
      <c r="AQ200" s="67">
        <f t="shared" si="5015"/>
        <v>0</v>
      </c>
      <c r="AR200" s="61">
        <f t="shared" ref="AR200" si="5073">AR197*$I200</f>
        <v>0</v>
      </c>
      <c r="AS200" s="67">
        <f t="shared" si="5017"/>
        <v>0</v>
      </c>
      <c r="AT200" s="61">
        <f t="shared" ref="AT200" si="5074">AT197*$I200</f>
        <v>0</v>
      </c>
      <c r="AU200" s="67">
        <f t="shared" si="5019"/>
        <v>0</v>
      </c>
      <c r="AV200" s="61">
        <f t="shared" ref="AV200" si="5075">AV197*$I200</f>
        <v>0</v>
      </c>
      <c r="AW200" s="67">
        <f t="shared" si="5021"/>
        <v>0</v>
      </c>
      <c r="AX200" s="61">
        <f t="shared" ref="AX200" si="5076">AX197*$I200</f>
        <v>0</v>
      </c>
      <c r="AY200" s="67">
        <f t="shared" si="5023"/>
        <v>0</v>
      </c>
      <c r="AZ200" s="61">
        <f t="shared" ref="AZ200" si="5077">AZ197*$I200</f>
        <v>0</v>
      </c>
      <c r="BA200" s="67">
        <f t="shared" si="5025"/>
        <v>0</v>
      </c>
      <c r="BB200" s="61">
        <f t="shared" ref="BB200" si="5078">BB197*$I200</f>
        <v>0</v>
      </c>
      <c r="BC200" s="67">
        <f t="shared" si="5027"/>
        <v>0</v>
      </c>
      <c r="BD200" s="61">
        <f t="shared" ref="BD200" si="5079">BD197*$I200</f>
        <v>0</v>
      </c>
      <c r="BE200" s="67">
        <f t="shared" si="5029"/>
        <v>0</v>
      </c>
      <c r="BF200" s="61">
        <f t="shared" ref="BF200" si="5080">BF197*$I200</f>
        <v>0</v>
      </c>
      <c r="BG200" s="67">
        <f t="shared" si="5031"/>
        <v>0</v>
      </c>
      <c r="BH200" s="61">
        <f t="shared" ref="BH200" si="5081">BH197*$I200</f>
        <v>0</v>
      </c>
      <c r="BI200" s="67">
        <f t="shared" si="5033"/>
        <v>0</v>
      </c>
      <c r="BJ200" s="61">
        <f t="shared" ref="BJ200" si="5082">BJ197*$I200</f>
        <v>0</v>
      </c>
      <c r="BK200" s="67">
        <f t="shared" si="5035"/>
        <v>0</v>
      </c>
      <c r="BL200" s="61">
        <f t="shared" ref="BL200" si="5083">BL197*$I200</f>
        <v>0</v>
      </c>
      <c r="BM200" s="67">
        <f t="shared" si="5037"/>
        <v>0</v>
      </c>
    </row>
    <row r="201" spans="1:65" s="47" customFormat="1" ht="30" x14ac:dyDescent="0.25">
      <c r="A201" s="48"/>
      <c r="B201" s="48"/>
      <c r="C201" s="48"/>
      <c r="D201" s="48"/>
      <c r="E201" s="48"/>
      <c r="F201" s="48"/>
      <c r="G201" s="48"/>
      <c r="H201" s="49"/>
      <c r="I201" s="50"/>
      <c r="J201" s="39"/>
      <c r="K201" s="51" t="str">
        <f>CONCATENATE($K$150,".14")</f>
        <v>6.14</v>
      </c>
      <c r="L201" s="52" t="s">
        <v>107</v>
      </c>
      <c r="M201" s="53" t="s">
        <v>46</v>
      </c>
      <c r="N201" s="54">
        <f>R201+T201+V201+X201+Z201+AB201+AD201+AF201+AH201+AJ201++AL201+AN201+AP201+AR201+AT201+AV201+AX201+AZ201+BB201+BD201+BF201+BH201+BJ201+BL201</f>
        <v>150</v>
      </c>
      <c r="O201" s="54">
        <f>SUM(O202:O204)</f>
        <v>2.0700000000000003</v>
      </c>
      <c r="P201" s="55">
        <f t="shared" si="3621"/>
        <v>310.5</v>
      </c>
      <c r="Q201" s="39"/>
      <c r="R201" s="56">
        <v>150</v>
      </c>
      <c r="S201" s="57">
        <f>ROUND(R201*$O201,2)</f>
        <v>310.5</v>
      </c>
      <c r="T201" s="56"/>
      <c r="U201" s="57">
        <f>ROUND(T201*$O201,2)</f>
        <v>0</v>
      </c>
      <c r="V201" s="56"/>
      <c r="W201" s="57">
        <f t="shared" ref="W201" si="5084">ROUND(V201*$O201,2)</f>
        <v>0</v>
      </c>
      <c r="X201" s="56"/>
      <c r="Y201" s="57">
        <f t="shared" ref="Y201" si="5085">ROUND(X201*$O201,2)</f>
        <v>0</v>
      </c>
      <c r="Z201" s="56"/>
      <c r="AA201" s="57">
        <f t="shared" ref="AA201" si="5086">ROUND(Z201*$O201,2)</f>
        <v>0</v>
      </c>
      <c r="AB201" s="56"/>
      <c r="AC201" s="57">
        <f t="shared" ref="AC201" si="5087">ROUND(AB201*$O201,2)</f>
        <v>0</v>
      </c>
      <c r="AD201" s="56"/>
      <c r="AE201" s="57">
        <f t="shared" ref="AE201" si="5088">ROUND(AD201*$O201,2)</f>
        <v>0</v>
      </c>
      <c r="AF201" s="56"/>
      <c r="AG201" s="57">
        <f t="shared" ref="AG201" si="5089">ROUND(AF201*$O201,2)</f>
        <v>0</v>
      </c>
      <c r="AH201" s="56"/>
      <c r="AI201" s="57">
        <f t="shared" ref="AI201" si="5090">ROUND(AH201*$O201,2)</f>
        <v>0</v>
      </c>
      <c r="AJ201" s="56"/>
      <c r="AK201" s="57">
        <f t="shared" ref="AK201" si="5091">ROUND(AJ201*$O201,2)</f>
        <v>0</v>
      </c>
      <c r="AL201" s="56"/>
      <c r="AM201" s="57">
        <f t="shared" ref="AM201" si="5092">ROUND(AL201*$O201,2)</f>
        <v>0</v>
      </c>
      <c r="AN201" s="56"/>
      <c r="AO201" s="57">
        <f t="shared" ref="AO201" si="5093">ROUND(AN201*$O201,2)</f>
        <v>0</v>
      </c>
      <c r="AP201" s="56"/>
      <c r="AQ201" s="57">
        <f t="shared" ref="AQ201" si="5094">ROUND(AP201*$O201,2)</f>
        <v>0</v>
      </c>
      <c r="AR201" s="56"/>
      <c r="AS201" s="57">
        <f t="shared" ref="AS201" si="5095">ROUND(AR201*$O201,2)</f>
        <v>0</v>
      </c>
      <c r="AT201" s="56"/>
      <c r="AU201" s="57">
        <f t="shared" ref="AU201" si="5096">ROUND(AT201*$O201,2)</f>
        <v>0</v>
      </c>
      <c r="AV201" s="56"/>
      <c r="AW201" s="57">
        <f t="shared" ref="AW201" si="5097">ROUND(AV201*$O201,2)</f>
        <v>0</v>
      </c>
      <c r="AX201" s="56"/>
      <c r="AY201" s="57">
        <f t="shared" ref="AY201" si="5098">ROUND(AX201*$O201,2)</f>
        <v>0</v>
      </c>
      <c r="AZ201" s="56"/>
      <c r="BA201" s="57">
        <f t="shared" ref="BA201" si="5099">ROUND(AZ201*$O201,2)</f>
        <v>0</v>
      </c>
      <c r="BB201" s="56"/>
      <c r="BC201" s="57">
        <f t="shared" ref="BC201" si="5100">ROUND(BB201*$O201,2)</f>
        <v>0</v>
      </c>
      <c r="BD201" s="56"/>
      <c r="BE201" s="57">
        <f t="shared" ref="BE201" si="5101">ROUND(BD201*$O201,2)</f>
        <v>0</v>
      </c>
      <c r="BF201" s="56"/>
      <c r="BG201" s="57">
        <f t="shared" ref="BG201" si="5102">ROUND(BF201*$O201,2)</f>
        <v>0</v>
      </c>
      <c r="BH201" s="56"/>
      <c r="BI201" s="57">
        <f t="shared" ref="BI201" si="5103">ROUND(BH201*$O201,2)</f>
        <v>0</v>
      </c>
      <c r="BJ201" s="56"/>
      <c r="BK201" s="57">
        <f t="shared" ref="BK201" si="5104">ROUND(BJ201*$O201,2)</f>
        <v>0</v>
      </c>
      <c r="BL201" s="56"/>
      <c r="BM201" s="57">
        <f t="shared" ref="BM201" si="5105">ROUND(BL201*$O201,2)</f>
        <v>0</v>
      </c>
    </row>
    <row r="202" spans="1:65" s="47" customFormat="1" ht="30" x14ac:dyDescent="0.25">
      <c r="A202" s="58" t="s">
        <v>37</v>
      </c>
      <c r="B202" s="59" t="s">
        <v>31</v>
      </c>
      <c r="C202" s="59" t="str">
        <f>K201</f>
        <v>6.14</v>
      </c>
      <c r="D202" s="60" cm="1">
        <f t="array" ref="D202">_xlfn.IFS($B202="SAB_OSE_SET23",$A$440,$B202="SAB_EPSA_SET23",$A$442,$B202="SAB_INS_SET23",$A$444,$B202="SIU_INF_JUL23",$A$446,$B202="SIU_ED_JUL23",$A$447,$B202="DER_JUN23",$A$448,$B202="CDHU_AGO23",$A$449,$B202="SIN_SV_SET23",$A$450,$B202="SIN_INS_SET23",$A$451,$B202="COTAÇÃO",0)</f>
        <v>0</v>
      </c>
      <c r="E202" s="60" cm="1">
        <f t="array" ref="E202">_xlfn.IFS($B202="SAB_OSE_SET23",$A$441,$B202="SAB_EPSA_SET23",$A$443,$B202="SAB_INS_SET23",$A$445,$B202="SIU_INF_JUL23",0,$B202="SIU_ED_JUL23",0,$B202="DER_JUN23",0,$B202="CDHU_AGO23",0,$B202="SIN_SV_SET23",0,$B202="SIN_INS_SET23",0,$B202="COTAÇÃO",0)</f>
        <v>0</v>
      </c>
      <c r="F202" s="60" cm="1">
        <f t="array" ref="F202">_xlfn.IFS($B202="SAB_OSE_SET23",0,$B202="SAB_EPSA_SET23",0,AND($B202="SAB_INS_SET23",$A202="MAT")=TRUE,$A$454,AND($B202="SAB_INS_SET23",$A202&lt;&gt;"MAT")=TRUE,$A$453,AND($B202="SIU_INF_JUL23",$A202="MAT")=TRUE,$A$454,AND($B202="SIU_INF_JUL23",$A202&lt;&gt;"MAT")=TRUE,$A$453,AND($B202="SIU_ED_JUL23",$A202="MAT")=TRUE,$A$454,AND($B202="SIU_ED_JUL23",$A202&lt;&gt;"MAT")=TRUE,$A$453,$B202="DER_JUN23",0,$B202="CDHU_AGO23",0,AND($B202="SIN_SV_SET23",$A202="MAT")=TRUE,$A$454,AND($B202="SIN_SV_SET23",$A202&lt;&gt;"MAT")=TRUE,$A$453,AND($B202="SIN_INS_SET23",$A202="MAT")=TRUE,$A$454,AND($B202="SIN_INS_SET23",$A202&lt;&gt;"MAT")=TRUE,$A$453,AND($B202="COTAÇÃO",$A202="MAT")=TRUE,$A$454,AND($B202="COTAÇÃO",$A202&lt;&gt;"MAT")=TRUE,$A$453)</f>
        <v>0.2</v>
      </c>
      <c r="G202" s="60" cm="1">
        <f t="array" ref="G202">_xlfn.IFS($B202="SAB_OSE_SET23",0,$B202="SAB_EPSA_SET23",0,AND($B202="SAB_INS_SET23",$A202="MO")=TRUE,$A$455,AND($B202="SAB_INS_SET23",$A202&lt;&gt;"MO")=TRUE,0,AND($B202="SIU_INF_JUL23",$A202="MO")=TRUE,$A$455,AND($B202="SIU_INF_JUL23",$A202&lt;&gt;"MO")=TRUE,0,AND($B202="SIU_ED_JUL23",$A202="MO")=TRUE,$A$455,AND($B202="SIU_ED_JUL23",$A202&lt;&gt;"MO")=TRUE,0,$B202="DER_JUN23",0,$B202="CDHU_AGO23",0,AND($B202="SIN_SV_SET23",$A202="MO")=TRUE,$A$455,AND($B202="SIN_SV_SET23",$A202&lt;&gt;"MO")=TRUE,0,AND($B202="SIN_INS_SET23",$A202="MO")=TRUE,$A$455,AND($B202="SIN_INS_SET23",$A202&lt;&gt;"MO")=TRUE,0,AND($B202="COTAÇÃO",$A202="MO")=TRUE,$A$455,AND($B202="COTAÇÃO",$A202&lt;&gt;"MO")=TRUE,0)</f>
        <v>0</v>
      </c>
      <c r="H202" s="61" cm="1">
        <f t="array" ref="H202">ROUND(_xlfn.IFS(B202="SAB_OSE_SET23",VLOOKUP(C202,[12]SAB_OSE_SET23!A:N,7,FALSE),B202="SAB_EPSA_SET23",VLOOKUP(C202,[12]SAB_EPSA_SET23!A:F,4,FALSE),B202="SAB_INS_SET23",VLOOKUP(C202,[12]SAB_INS_SET23!A:F,4,FALSE),B202="SIU_INF_JUL23",VLOOKUP(C202,[12]SIU_INF_JUL23!A:F,4,FALSE),B202="SIU_ED_JUL23",VLOOKUP(C202,[12]SIU_ED_JUL23!A:F,4,FALSE),B202="SIU_INS_JUL23",VLOOKUP(C202,[12]SIU_INS_JUL23!A:F,4,FALSE),B202="DER_JUN23",VLOOKUP(C202,[12]DER_JUN23!A:F,4,FALSE),B202="CDHU_AGO23",VLOOKUP(C202,[12]CDHU_AGO23!A:F,4,FALSE),B202="DNIT_SV_JUL23",VLOOKUP(C202,[12]DNIT_SV_JUL23!A:F,4,FALSE),B202="DNIT_MAT_JUL23",VLOOKUP(C202,[12]DNIT_MAT_JUL23!A:F,4,FALSE),B202="SIN_SV_SET23",VLOOKUP(C202,[12]SIN_SV_SET23!G:L,5,FALSE),B202="SIN_INS_SET23",VLOOKUP(C202,[12]SIN_INS_SET23!A:F,5,FALSE),B202="COTAÇÃO",VLOOKUP(C202,[12]COTAÇÃO!$B:$G,6,FALSE))*(1+F202)*(1+G202),2)</f>
        <v>0.79</v>
      </c>
      <c r="I202" s="62">
        <v>1</v>
      </c>
      <c r="J202" s="39"/>
      <c r="K202" s="63"/>
      <c r="L202" s="64" t="str" cm="1">
        <f t="array" ref="L202">_xlfn.IFS(B202="SAB_OSE_SET23",VLOOKUP(C202,[12]SAB_OSE_SET23!A:N,5,FALSE),B202="SAB_EPSA_SET23",VLOOKUP(C202,[12]SAB_EPSA_SET23!A:F,2,FALSE),B202="SAB_INS_SET23",VLOOKUP(C202,[12]SAB_INS_SET23!A:F,2,FALSE),B202="SIU_INF_JUL23",VLOOKUP(C202,[12]SIU_INF_JUL23!A:F,2,FALSE),B202="SIU_ED_JUL23",VLOOKUP(C202,[12]SIU_ED_JUL23!A:F,2,FALSE),B202="SIU_INS_JUL23",VLOOKUP(C202,[12]SIU_INS_JUL23!A:F,2,FALSE),B202="DER_JUN23",VLOOKUP(C202,[12]DER_JUN23!A:F,2,FALSE),B202="CDHU_AGO23",VLOOKUP(C202,[12]CDHU_AGO23!A:F,2,FALSE),B202="DNIT_SV_JUL23",VLOOKUP(C202,[12]DNIT_SV_JUL23!A:F,2,FALSE),B202="DNIT_MAT_JUL23",VLOOKUP(C202,[12]DNIT_MAT_JUL23!A:F,2,FALSE),B202="SIN_SV_SET23",VLOOKUP(C202,[12]SIN_SV_SET23!G:L,2,FALSE),B202="SIN_INS_SET23",VLOOKUP(C202,[12]SIN_INS_SET23!A:F,2,FALSE),B202="COTAÇÃO",VLOOKUP(C202,[12]COTAÇÃO!$B:$G,3,FALSE))</f>
        <v>Parafuso cabeça redonda com fenda, em aço carbono bicromatizado, ww 1/4 ``x 5/8``, da Poleoduto ou similar aprovado</v>
      </c>
      <c r="M202" s="65" t="str" cm="1">
        <f t="array" ref="M202">_xlfn.IFS(B202="SAB_OSE_SET23",VLOOKUP(C202,[12]SAB_OSE_SET23!A:N,6,FALSE),B202="SAB_EPSA_SET23",VLOOKUP(C202,[12]SAB_EPSA_SET23!A:F,3,FALSE),B202="SAB_INS_SET23",VLOOKUP(C202,[12]SAB_INS_SET23!A:F,3,FALSE),B202="SIU_INF_JUL23",VLOOKUP(C202,[12]SIU_INF_JUL23!A:F,3,FALSE),B202="SIU_ED_JUL23",VLOOKUP(C202,[12]SIU_ED_JUL23!A:F,3,FALSE),B202="SIU_INS_JUL23",VLOOKUP(C202,[12]SIU_INS_JUL23!A:F,3,FALSE),B202="DER_JUN23",VLOOKUP(C202,[12]DER_JUN23!A:F,3,FALSE),B202="CDHU_AGO23",VLOOKUP(C202,[12]CDHU_AGO23!A:F,3,FALSE),B202="DNIT_SV_JUL23",VLOOKUP(C202,[12]DNIT_SV_JUL23!A:F,3,FALSE),B202="DNIT_MAT_JUL23",VLOOKUP(C202,[12]DNIT_MAT_JUL23!A:F,3,FALSE),B202="SIN_SV_SET23",VLOOKUP(C202,[12]SIN_SV_SET23!G:L,3,FALSE),B202="SIN_INS_SET23",VLOOKUP(C202,[12]SIN_INS_SET23!A:F,3,FALSE),B202="COTAÇÃO",VLOOKUP(C202,[12]COTAÇÃO!$B:$G,4,FALSE))</f>
        <v>pç</v>
      </c>
      <c r="N202" s="66">
        <f t="shared" ref="N202:N204" si="5106">R202+T202+V202+X202+Z202+AB202+AD202+AF202+AH202+AJ202++AL202+AN202+AP202+AR202+AT202+AV202+AX202+AZ202+BB202+BD202+BF202+BH202+BJ202+BL202</f>
        <v>150</v>
      </c>
      <c r="O202" s="66">
        <f t="shared" ref="O202:O204" si="5107">ROUND(H202*I202,2)</f>
        <v>0.79</v>
      </c>
      <c r="P202" s="67">
        <f t="shared" si="3621"/>
        <v>0</v>
      </c>
      <c r="Q202" s="68"/>
      <c r="R202" s="61">
        <f>R201*$I202</f>
        <v>150</v>
      </c>
      <c r="S202" s="67"/>
      <c r="T202" s="61">
        <f t="shared" ref="T202" si="5108">T201*$I202</f>
        <v>0</v>
      </c>
      <c r="U202" s="67">
        <f t="shared" ref="U202:U204" si="5109">ROUND(T202*$H202,2)</f>
        <v>0</v>
      </c>
      <c r="V202" s="61">
        <f t="shared" ref="V202" si="5110">V201*$I202</f>
        <v>0</v>
      </c>
      <c r="W202" s="67">
        <f t="shared" ref="W202:W204" si="5111">ROUND(V202*$H202,2)</f>
        <v>0</v>
      </c>
      <c r="X202" s="61">
        <f t="shared" ref="X202" si="5112">X201*$I202</f>
        <v>0</v>
      </c>
      <c r="Y202" s="67">
        <f t="shared" ref="Y202:Y204" si="5113">ROUND(X202*$H202,2)</f>
        <v>0</v>
      </c>
      <c r="Z202" s="61">
        <f t="shared" ref="Z202" si="5114">Z201*$I202</f>
        <v>0</v>
      </c>
      <c r="AA202" s="67">
        <f t="shared" ref="AA202:AA204" si="5115">ROUND(Z202*$H202,2)</f>
        <v>0</v>
      </c>
      <c r="AB202" s="61">
        <f t="shared" ref="AB202" si="5116">AB201*$I202</f>
        <v>0</v>
      </c>
      <c r="AC202" s="67">
        <f t="shared" ref="AC202:AC204" si="5117">ROUND(AB202*$H202,2)</f>
        <v>0</v>
      </c>
      <c r="AD202" s="61">
        <f t="shared" ref="AD202" si="5118">AD201*$I202</f>
        <v>0</v>
      </c>
      <c r="AE202" s="67">
        <f t="shared" ref="AE202:AE204" si="5119">ROUND(AD202*$H202,2)</f>
        <v>0</v>
      </c>
      <c r="AF202" s="61">
        <f t="shared" ref="AF202" si="5120">AF201*$I202</f>
        <v>0</v>
      </c>
      <c r="AG202" s="67">
        <f t="shared" ref="AG202:AG204" si="5121">ROUND(AF202*$H202,2)</f>
        <v>0</v>
      </c>
      <c r="AH202" s="61">
        <f t="shared" ref="AH202" si="5122">AH201*$I202</f>
        <v>0</v>
      </c>
      <c r="AI202" s="67">
        <f t="shared" ref="AI202:AI204" si="5123">ROUND(AH202*$H202,2)</f>
        <v>0</v>
      </c>
      <c r="AJ202" s="61">
        <f t="shared" ref="AJ202" si="5124">AJ201*$I202</f>
        <v>0</v>
      </c>
      <c r="AK202" s="67">
        <f t="shared" ref="AK202:AK204" si="5125">ROUND(AJ202*$H202,2)</f>
        <v>0</v>
      </c>
      <c r="AL202" s="61">
        <f t="shared" ref="AL202" si="5126">AL201*$I202</f>
        <v>0</v>
      </c>
      <c r="AM202" s="67">
        <f t="shared" ref="AM202:AM204" si="5127">ROUND(AL202*$H202,2)</f>
        <v>0</v>
      </c>
      <c r="AN202" s="61">
        <f t="shared" ref="AN202" si="5128">AN201*$I202</f>
        <v>0</v>
      </c>
      <c r="AO202" s="67">
        <f t="shared" ref="AO202:AO204" si="5129">ROUND(AN202*$H202,2)</f>
        <v>0</v>
      </c>
      <c r="AP202" s="61">
        <f t="shared" ref="AP202" si="5130">AP201*$I202</f>
        <v>0</v>
      </c>
      <c r="AQ202" s="67">
        <f t="shared" ref="AQ202:AQ204" si="5131">ROUND(AP202*$H202,2)</f>
        <v>0</v>
      </c>
      <c r="AR202" s="61">
        <f t="shared" ref="AR202" si="5132">AR201*$I202</f>
        <v>0</v>
      </c>
      <c r="AS202" s="67">
        <f t="shared" ref="AS202:AS204" si="5133">ROUND(AR202*$H202,2)</f>
        <v>0</v>
      </c>
      <c r="AT202" s="61">
        <f t="shared" ref="AT202" si="5134">AT201*$I202</f>
        <v>0</v>
      </c>
      <c r="AU202" s="67">
        <f t="shared" ref="AU202:AU204" si="5135">ROUND(AT202*$H202,2)</f>
        <v>0</v>
      </c>
      <c r="AV202" s="61">
        <f t="shared" ref="AV202" si="5136">AV201*$I202</f>
        <v>0</v>
      </c>
      <c r="AW202" s="67">
        <f t="shared" ref="AW202:AW204" si="5137">ROUND(AV202*$H202,2)</f>
        <v>0</v>
      </c>
      <c r="AX202" s="61">
        <f t="shared" ref="AX202" si="5138">AX201*$I202</f>
        <v>0</v>
      </c>
      <c r="AY202" s="67">
        <f t="shared" ref="AY202:AY204" si="5139">ROUND(AX202*$H202,2)</f>
        <v>0</v>
      </c>
      <c r="AZ202" s="61">
        <f t="shared" ref="AZ202" si="5140">AZ201*$I202</f>
        <v>0</v>
      </c>
      <c r="BA202" s="67">
        <f t="shared" ref="BA202:BA204" si="5141">ROUND(AZ202*$H202,2)</f>
        <v>0</v>
      </c>
      <c r="BB202" s="61">
        <f t="shared" ref="BB202" si="5142">BB201*$I202</f>
        <v>0</v>
      </c>
      <c r="BC202" s="67">
        <f t="shared" ref="BC202:BC204" si="5143">ROUND(BB202*$H202,2)</f>
        <v>0</v>
      </c>
      <c r="BD202" s="61">
        <f t="shared" ref="BD202" si="5144">BD201*$I202</f>
        <v>0</v>
      </c>
      <c r="BE202" s="67">
        <f t="shared" ref="BE202:BE204" si="5145">ROUND(BD202*$H202,2)</f>
        <v>0</v>
      </c>
      <c r="BF202" s="61">
        <f t="shared" ref="BF202" si="5146">BF201*$I202</f>
        <v>0</v>
      </c>
      <c r="BG202" s="67">
        <f t="shared" ref="BG202:BG204" si="5147">ROUND(BF202*$H202,2)</f>
        <v>0</v>
      </c>
      <c r="BH202" s="61">
        <f t="shared" ref="BH202" si="5148">BH201*$I202</f>
        <v>0</v>
      </c>
      <c r="BI202" s="67">
        <f t="shared" ref="BI202:BI204" si="5149">ROUND(BH202*$H202,2)</f>
        <v>0</v>
      </c>
      <c r="BJ202" s="61">
        <f t="shared" ref="BJ202" si="5150">BJ201*$I202</f>
        <v>0</v>
      </c>
      <c r="BK202" s="67">
        <f t="shared" ref="BK202:BK204" si="5151">ROUND(BJ202*$H202,2)</f>
        <v>0</v>
      </c>
      <c r="BL202" s="61">
        <f t="shared" ref="BL202" si="5152">BL201*$I202</f>
        <v>0</v>
      </c>
      <c r="BM202" s="67">
        <f t="shared" ref="BM202:BM204" si="5153">ROUND(BL202*$H202,2)</f>
        <v>0</v>
      </c>
    </row>
    <row r="203" spans="1:65" s="47" customFormat="1" x14ac:dyDescent="0.25">
      <c r="A203" s="58" t="s">
        <v>26</v>
      </c>
      <c r="B203" s="59" t="s">
        <v>28</v>
      </c>
      <c r="C203" s="59" t="s">
        <v>38</v>
      </c>
      <c r="D203" s="60" cm="1">
        <f t="array" ref="D203">_xlfn.IFS($B203="SAB_OSE_SET23",$A$440,$B203="SAB_EPSA_SET23",$A$442,$B203="SAB_INS_SET23",$A$444,$B203="SIU_INF_JUL23",$A$446,$B203="SIU_ED_JUL23",$A$447,$B203="DER_JUN23",$A$448,$B203="CDHU_AGO23",$A$449,$B203="SIN_SV_SET23",$A$450,$B203="SIN_INS_SET23",$A$451,$B203="COTAÇÃO",0)</f>
        <v>0</v>
      </c>
      <c r="E203" s="60" cm="1">
        <f t="array" ref="E203">_xlfn.IFS($B203="SAB_OSE_SET23",$A$441,$B203="SAB_EPSA_SET23",$A$443,$B203="SAB_INS_SET23",$A$445,$B203="SIU_INF_JUL23",0,$B203="SIU_ED_JUL23",0,$B203="DER_JUN23",0,$B203="CDHU_AGO23",0,$B203="SIN_SV_SET23",0,$B203="SIN_INS_SET23",0,$B203="COTAÇÃO",0)</f>
        <v>0</v>
      </c>
      <c r="F203" s="60" cm="1">
        <f t="array" ref="F203">_xlfn.IFS($B203="SAB_OSE_SET23",0,$B203="SAB_EPSA_SET23",0,AND($B203="SAB_INS_SET23",$A203="MAT")=TRUE,$A$454,AND($B203="SAB_INS_SET23",$A203&lt;&gt;"MAT")=TRUE,$A$453,AND($B203="SIU_INF_JUL23",$A203="MAT")=TRUE,$A$454,AND($B203="SIU_INF_JUL23",$A203&lt;&gt;"MAT")=TRUE,$A$453,AND($B203="SIU_ED_JUL23",$A203="MAT")=TRUE,$A$454,AND($B203="SIU_ED_JUL23",$A203&lt;&gt;"MAT")=TRUE,$A$453,$B203="DER_JUN23",0,$B203="CDHU_AGO23",0,AND($B203="SIN_SV_SET23",$A203="MAT")=TRUE,$A$454,AND($B203="SIN_SV_SET23",$A203&lt;&gt;"MAT")=TRUE,$A$453,AND($B203="SIN_INS_SET23",$A203="MAT")=TRUE,$A$454,AND($B203="SIN_INS_SET23",$A203&lt;&gt;"MAT")=TRUE,$A$453,AND($B203="COTAÇÃO",$A203="MAT")=TRUE,$A$454,AND($B203="COTAÇÃO",$A203&lt;&gt;"MAT")=TRUE,$A$453)</f>
        <v>0.28000000000000003</v>
      </c>
      <c r="G203" s="60" cm="1">
        <f t="array" ref="G203">_xlfn.IFS($B203="SAB_OSE_SET23",0,$B203="SAB_EPSA_SET23",0,AND($B203="SAB_INS_SET23",$A203="MO")=TRUE,$A$455,AND($B203="SAB_INS_SET23",$A203&lt;&gt;"MO")=TRUE,0,AND($B203="SIU_INF_JUL23",$A203="MO")=TRUE,$A$455,AND($B203="SIU_INF_JUL23",$A203&lt;&gt;"MO")=TRUE,0,AND($B203="SIU_ED_JUL23",$A203="MO")=TRUE,$A$455,AND($B203="SIU_ED_JUL23",$A203&lt;&gt;"MO")=TRUE,0,$B203="DER_JUN23",0,$B203="CDHU_AGO23",0,AND($B203="SIN_SV_SET23",$A203="MO")=TRUE,$A$455,AND($B203="SIN_SV_SET23",$A203&lt;&gt;"MO")=TRUE,0,AND($B203="SIN_INS_SET23",$A203="MO")=TRUE,$A$455,AND($B203="SIN_INS_SET23",$A203&lt;&gt;"MO")=TRUE,0,AND($B203="COTAÇÃO",$A203="MO")=TRUE,$A$455,AND($B203="COTAÇÃO",$A203&lt;&gt;"MO")=TRUE,0)</f>
        <v>1.72</v>
      </c>
      <c r="H203" s="61" cm="1">
        <f t="array" ref="H203">ROUND(_xlfn.IFS(B203="SAB_OSE_SET23",VLOOKUP(C203,[12]SAB_OSE_SET23!A:N,7,FALSE),B203="SAB_EPSA_SET23",VLOOKUP(C203,[12]SAB_EPSA_SET23!A:F,4,FALSE),B203="SAB_INS_SET23",VLOOKUP(C203,[12]SAB_INS_SET23!A:F,4,FALSE),B203="SIU_INF_JUL23",VLOOKUP(C203,[12]SIU_INF_JUL23!A:F,4,FALSE),B203="SIU_ED_JUL23",VLOOKUP(C203,[12]SIU_ED_JUL23!A:F,4,FALSE),B203="SIU_INS_JUL23",VLOOKUP(C203,[12]SIU_INS_JUL23!A:F,4,FALSE),B203="DER_JUN23",VLOOKUP(C203,[12]DER_JUN23!A:F,4,FALSE),B203="CDHU_AGO23",VLOOKUP(C203,[12]CDHU_AGO23!A:F,4,FALSE),B203="DNIT_SV_JUL23",VLOOKUP(C203,[12]DNIT_SV_JUL23!A:F,4,FALSE),B203="DNIT_MAT_JUL23",VLOOKUP(C203,[12]DNIT_MAT_JUL23!A:F,4,FALSE),B203="SIN_SV_SET23",VLOOKUP(C203,[12]SIN_SV_SET23!G:L,5,FALSE),B203="SIN_INS_SET23",VLOOKUP(C203,[12]SIN_INS_SET23!A:F,5,FALSE),B203="COTAÇÃO",VLOOKUP(C203,[12]COTAÇÃO!$B:$G,6,FALSE))*(1+F203)*(1+G203),2)</f>
        <v>76.209999999999994</v>
      </c>
      <c r="I203" s="62">
        <v>0.01</v>
      </c>
      <c r="J203" s="39"/>
      <c r="K203" s="63"/>
      <c r="L203" s="64" t="str" cm="1">
        <f t="array" ref="L203">_xlfn.IFS(B203="SAB_OSE_SET23",VLOOKUP(C203,[12]SAB_OSE_SET23!A:N,5,FALSE),B203="SAB_EPSA_SET23",VLOOKUP(C203,[12]SAB_EPSA_SET23!A:F,2,FALSE),B203="SAB_INS_SET23",VLOOKUP(C203,[12]SAB_INS_SET23!A:F,2,FALSE),B203="SIU_INF_JUL23",VLOOKUP(C203,[12]SIU_INF_JUL23!A:F,2,FALSE),B203="SIU_ED_JUL23",VLOOKUP(C203,[12]SIU_ED_JUL23!A:F,2,FALSE),B203="SIU_INS_JUL23",VLOOKUP(C203,[12]SIU_INS_JUL23!A:F,2,FALSE),B203="DER_JUN23",VLOOKUP(C203,[12]DER_JUN23!A:F,2,FALSE),B203="CDHU_AGO23",VLOOKUP(C203,[12]CDHU_AGO23!A:F,2,FALSE),B203="DNIT_SV_JUL23",VLOOKUP(C203,[12]DNIT_SV_JUL23!A:F,2,FALSE),B203="DNIT_MAT_JUL23",VLOOKUP(C203,[12]DNIT_MAT_JUL23!A:F,2,FALSE),B203="SIN_SV_SET23",VLOOKUP(C203,[12]SIN_SV_SET23!G:L,2,FALSE),B203="SIN_INS_SET23",VLOOKUP(C203,[12]SIN_INS_SET23!A:F,2,FALSE),B203="COTAÇÃO",VLOOKUP(C203,[12]COTAÇÃO!$B:$G,3,FALSE))</f>
        <v>TÉCNICO ELETRICISTA</v>
      </c>
      <c r="M203" s="65" t="str" cm="1">
        <f t="array" ref="M203">_xlfn.IFS(B203="SAB_OSE_SET23",VLOOKUP(C203,[12]SAB_OSE_SET23!A:N,6,FALSE),B203="SAB_EPSA_SET23",VLOOKUP(C203,[12]SAB_EPSA_SET23!A:F,3,FALSE),B203="SAB_INS_SET23",VLOOKUP(C203,[12]SAB_INS_SET23!A:F,3,FALSE),B203="SIU_INF_JUL23",VLOOKUP(C203,[12]SIU_INF_JUL23!A:F,3,FALSE),B203="SIU_ED_JUL23",VLOOKUP(C203,[12]SIU_ED_JUL23!A:F,3,FALSE),B203="SIU_INS_JUL23",VLOOKUP(C203,[12]SIU_INS_JUL23!A:F,3,FALSE),B203="DER_JUN23",VLOOKUP(C203,[12]DER_JUN23!A:F,3,FALSE),B203="CDHU_AGO23",VLOOKUP(C203,[12]CDHU_AGO23!A:F,3,FALSE),B203="DNIT_SV_JUL23",VLOOKUP(C203,[12]DNIT_SV_JUL23!A:F,3,FALSE),B203="DNIT_MAT_JUL23",VLOOKUP(C203,[12]DNIT_MAT_JUL23!A:F,3,FALSE),B203="SIN_SV_SET23",VLOOKUP(C203,[12]SIN_SV_SET23!G:L,3,FALSE),B203="SIN_INS_SET23",VLOOKUP(C203,[12]SIN_INS_SET23!A:F,3,FALSE),B203="COTAÇÃO",VLOOKUP(C203,[12]COTAÇÃO!$B:$G,4,FALSE))</f>
        <v>H</v>
      </c>
      <c r="N203" s="66">
        <f t="shared" si="5106"/>
        <v>1.5</v>
      </c>
      <c r="O203" s="66">
        <f t="shared" si="5107"/>
        <v>0.76</v>
      </c>
      <c r="P203" s="67">
        <f t="shared" si="3621"/>
        <v>0</v>
      </c>
      <c r="Q203" s="68"/>
      <c r="R203" s="61">
        <f>R201*$I203</f>
        <v>1.5</v>
      </c>
      <c r="S203" s="67"/>
      <c r="T203" s="61">
        <f t="shared" ref="T203" si="5154">T201*$I203</f>
        <v>0</v>
      </c>
      <c r="U203" s="67">
        <f t="shared" si="5109"/>
        <v>0</v>
      </c>
      <c r="V203" s="61">
        <f t="shared" ref="V203" si="5155">V201*$I203</f>
        <v>0</v>
      </c>
      <c r="W203" s="67">
        <f t="shared" si="5111"/>
        <v>0</v>
      </c>
      <c r="X203" s="61">
        <f t="shared" ref="X203" si="5156">X201*$I203</f>
        <v>0</v>
      </c>
      <c r="Y203" s="67">
        <f t="shared" si="5113"/>
        <v>0</v>
      </c>
      <c r="Z203" s="61">
        <f t="shared" ref="Z203" si="5157">Z201*$I203</f>
        <v>0</v>
      </c>
      <c r="AA203" s="67">
        <f t="shared" si="5115"/>
        <v>0</v>
      </c>
      <c r="AB203" s="61">
        <f t="shared" ref="AB203" si="5158">AB201*$I203</f>
        <v>0</v>
      </c>
      <c r="AC203" s="67">
        <f t="shared" si="5117"/>
        <v>0</v>
      </c>
      <c r="AD203" s="61">
        <f t="shared" ref="AD203" si="5159">AD201*$I203</f>
        <v>0</v>
      </c>
      <c r="AE203" s="67">
        <f t="shared" si="5119"/>
        <v>0</v>
      </c>
      <c r="AF203" s="61">
        <f t="shared" ref="AF203" si="5160">AF201*$I203</f>
        <v>0</v>
      </c>
      <c r="AG203" s="67">
        <f t="shared" si="5121"/>
        <v>0</v>
      </c>
      <c r="AH203" s="61">
        <f t="shared" ref="AH203" si="5161">AH201*$I203</f>
        <v>0</v>
      </c>
      <c r="AI203" s="67">
        <f t="shared" si="5123"/>
        <v>0</v>
      </c>
      <c r="AJ203" s="61">
        <f t="shared" ref="AJ203" si="5162">AJ201*$I203</f>
        <v>0</v>
      </c>
      <c r="AK203" s="67">
        <f t="shared" si="5125"/>
        <v>0</v>
      </c>
      <c r="AL203" s="61">
        <f t="shared" ref="AL203" si="5163">AL201*$I203</f>
        <v>0</v>
      </c>
      <c r="AM203" s="67">
        <f t="shared" si="5127"/>
        <v>0</v>
      </c>
      <c r="AN203" s="61">
        <f t="shared" ref="AN203" si="5164">AN201*$I203</f>
        <v>0</v>
      </c>
      <c r="AO203" s="67">
        <f t="shared" si="5129"/>
        <v>0</v>
      </c>
      <c r="AP203" s="61">
        <f t="shared" ref="AP203" si="5165">AP201*$I203</f>
        <v>0</v>
      </c>
      <c r="AQ203" s="67">
        <f t="shared" si="5131"/>
        <v>0</v>
      </c>
      <c r="AR203" s="61">
        <f t="shared" ref="AR203" si="5166">AR201*$I203</f>
        <v>0</v>
      </c>
      <c r="AS203" s="67">
        <f t="shared" si="5133"/>
        <v>0</v>
      </c>
      <c r="AT203" s="61">
        <f t="shared" ref="AT203" si="5167">AT201*$I203</f>
        <v>0</v>
      </c>
      <c r="AU203" s="67">
        <f t="shared" si="5135"/>
        <v>0</v>
      </c>
      <c r="AV203" s="61">
        <f t="shared" ref="AV203" si="5168">AV201*$I203</f>
        <v>0</v>
      </c>
      <c r="AW203" s="67">
        <f t="shared" si="5137"/>
        <v>0</v>
      </c>
      <c r="AX203" s="61">
        <f t="shared" ref="AX203" si="5169">AX201*$I203</f>
        <v>0</v>
      </c>
      <c r="AY203" s="67">
        <f t="shared" si="5139"/>
        <v>0</v>
      </c>
      <c r="AZ203" s="61">
        <f t="shared" ref="AZ203" si="5170">AZ201*$I203</f>
        <v>0</v>
      </c>
      <c r="BA203" s="67">
        <f t="shared" si="5141"/>
        <v>0</v>
      </c>
      <c r="BB203" s="61">
        <f t="shared" ref="BB203" si="5171">BB201*$I203</f>
        <v>0</v>
      </c>
      <c r="BC203" s="67">
        <f t="shared" si="5143"/>
        <v>0</v>
      </c>
      <c r="BD203" s="61">
        <f t="shared" ref="BD203" si="5172">BD201*$I203</f>
        <v>0</v>
      </c>
      <c r="BE203" s="67">
        <f t="shared" si="5145"/>
        <v>0</v>
      </c>
      <c r="BF203" s="61">
        <f t="shared" ref="BF203" si="5173">BF201*$I203</f>
        <v>0</v>
      </c>
      <c r="BG203" s="67">
        <f t="shared" si="5147"/>
        <v>0</v>
      </c>
      <c r="BH203" s="61">
        <f t="shared" ref="BH203" si="5174">BH201*$I203</f>
        <v>0</v>
      </c>
      <c r="BI203" s="67">
        <f t="shared" si="5149"/>
        <v>0</v>
      </c>
      <c r="BJ203" s="61">
        <f t="shared" ref="BJ203" si="5175">BJ201*$I203</f>
        <v>0</v>
      </c>
      <c r="BK203" s="67">
        <f t="shared" si="5151"/>
        <v>0</v>
      </c>
      <c r="BL203" s="61">
        <f t="shared" ref="BL203" si="5176">BL201*$I203</f>
        <v>0</v>
      </c>
      <c r="BM203" s="67">
        <f t="shared" si="5153"/>
        <v>0</v>
      </c>
    </row>
    <row r="204" spans="1:65" s="47" customFormat="1" x14ac:dyDescent="0.25">
      <c r="A204" s="58" t="s">
        <v>26</v>
      </c>
      <c r="B204" s="59" t="s">
        <v>28</v>
      </c>
      <c r="C204" s="59" t="s">
        <v>39</v>
      </c>
      <c r="D204" s="60" cm="1">
        <f t="array" ref="D204">_xlfn.IFS($B204="SAB_OSE_SET23",$A$440,$B204="SAB_EPSA_SET23",$A$442,$B204="SAB_INS_SET23",$A$444,$B204="SIU_INF_JUL23",$A$446,$B204="SIU_ED_JUL23",$A$447,$B204="DER_JUN23",$A$448,$B204="CDHU_AGO23",$A$449,$B204="SIN_SV_SET23",$A$450,$B204="SIN_INS_SET23",$A$451,$B204="COTAÇÃO",0)</f>
        <v>0</v>
      </c>
      <c r="E204" s="60" cm="1">
        <f t="array" ref="E204">_xlfn.IFS($B204="SAB_OSE_SET23",$A$441,$B204="SAB_EPSA_SET23",$A$443,$B204="SAB_INS_SET23",$A$445,$B204="SIU_INF_JUL23",0,$B204="SIU_ED_JUL23",0,$B204="DER_JUN23",0,$B204="CDHU_AGO23",0,$B204="SIN_SV_SET23",0,$B204="SIN_INS_SET23",0,$B204="COTAÇÃO",0)</f>
        <v>0</v>
      </c>
      <c r="F204" s="60" cm="1">
        <f t="array" ref="F204">_xlfn.IFS($B204="SAB_OSE_SET23",0,$B204="SAB_EPSA_SET23",0,AND($B204="SAB_INS_SET23",$A204="MAT")=TRUE,$A$454,AND($B204="SAB_INS_SET23",$A204&lt;&gt;"MAT")=TRUE,$A$453,AND($B204="SIU_INF_JUL23",$A204="MAT")=TRUE,$A$454,AND($B204="SIU_INF_JUL23",$A204&lt;&gt;"MAT")=TRUE,$A$453,AND($B204="SIU_ED_JUL23",$A204="MAT")=TRUE,$A$454,AND($B204="SIU_ED_JUL23",$A204&lt;&gt;"MAT")=TRUE,$A$453,$B204="DER_JUN23",0,$B204="CDHU_AGO23",0,AND($B204="SIN_SV_SET23",$A204="MAT")=TRUE,$A$454,AND($B204="SIN_SV_SET23",$A204&lt;&gt;"MAT")=TRUE,$A$453,AND($B204="SIN_INS_SET23",$A204="MAT")=TRUE,$A$454,AND($B204="SIN_INS_SET23",$A204&lt;&gt;"MAT")=TRUE,$A$453,AND($B204="COTAÇÃO",$A204="MAT")=TRUE,$A$454,AND($B204="COTAÇÃO",$A204&lt;&gt;"MAT")=TRUE,$A$453)</f>
        <v>0.28000000000000003</v>
      </c>
      <c r="G204" s="60" cm="1">
        <f t="array" ref="G204">_xlfn.IFS($B204="SAB_OSE_SET23",0,$B204="SAB_EPSA_SET23",0,AND($B204="SAB_INS_SET23",$A204="MO")=TRUE,$A$455,AND($B204="SAB_INS_SET23",$A204&lt;&gt;"MO")=TRUE,0,AND($B204="SIU_INF_JUL23",$A204="MO")=TRUE,$A$455,AND($B204="SIU_INF_JUL23",$A204&lt;&gt;"MO")=TRUE,0,AND($B204="SIU_ED_JUL23",$A204="MO")=TRUE,$A$455,AND($B204="SIU_ED_JUL23",$A204&lt;&gt;"MO")=TRUE,0,$B204="DER_JUN23",0,$B204="CDHU_AGO23",0,AND($B204="SIN_SV_SET23",$A204="MO")=TRUE,$A$455,AND($B204="SIN_SV_SET23",$A204&lt;&gt;"MO")=TRUE,0,AND($B204="SIN_INS_SET23",$A204="MO")=TRUE,$A$455,AND($B204="SIN_INS_SET23",$A204&lt;&gt;"MO")=TRUE,0,AND($B204="COTAÇÃO",$A204="MO")=TRUE,$A$455,AND($B204="COTAÇÃO",$A204&lt;&gt;"MO")=TRUE,0)</f>
        <v>1.72</v>
      </c>
      <c r="H204" s="61" cm="1">
        <f t="array" ref="H204">ROUND(_xlfn.IFS(B204="SAB_OSE_SET23",VLOOKUP(C204,[12]SAB_OSE_SET23!A:N,7,FALSE),B204="SAB_EPSA_SET23",VLOOKUP(C204,[12]SAB_EPSA_SET23!A:F,4,FALSE),B204="SAB_INS_SET23",VLOOKUP(C204,[12]SAB_INS_SET23!A:F,4,FALSE),B204="SIU_INF_JUL23",VLOOKUP(C204,[12]SIU_INF_JUL23!A:F,4,FALSE),B204="SIU_ED_JUL23",VLOOKUP(C204,[12]SIU_ED_JUL23!A:F,4,FALSE),B204="SIU_INS_JUL23",VLOOKUP(C204,[12]SIU_INS_JUL23!A:F,4,FALSE),B204="DER_JUN23",VLOOKUP(C204,[12]DER_JUN23!A:F,4,FALSE),B204="CDHU_AGO23",VLOOKUP(C204,[12]CDHU_AGO23!A:F,4,FALSE),B204="DNIT_SV_JUL23",VLOOKUP(C204,[12]DNIT_SV_JUL23!A:F,4,FALSE),B204="DNIT_MAT_JUL23",VLOOKUP(C204,[12]DNIT_MAT_JUL23!A:F,4,FALSE),B204="SIN_SV_SET23",VLOOKUP(C204,[12]SIN_SV_SET23!G:L,5,FALSE),B204="SIN_INS_SET23",VLOOKUP(C204,[12]SIN_INS_SET23!A:F,5,FALSE),B204="COTAÇÃO",VLOOKUP(C204,[12]COTAÇÃO!$B:$G,6,FALSE))*(1+F204)*(1+G204),2)</f>
        <v>51.88</v>
      </c>
      <c r="I204" s="62">
        <v>0.01</v>
      </c>
      <c r="J204" s="39"/>
      <c r="K204" s="63"/>
      <c r="L204" s="64" t="str" cm="1">
        <f t="array" ref="L204">_xlfn.IFS(B204="SAB_OSE_SET23",VLOOKUP(C204,[12]SAB_OSE_SET23!A:N,5,FALSE),B204="SAB_EPSA_SET23",VLOOKUP(C204,[12]SAB_EPSA_SET23!A:F,2,FALSE),B204="SAB_INS_SET23",VLOOKUP(C204,[12]SAB_INS_SET23!A:F,2,FALSE),B204="SIU_INF_JUL23",VLOOKUP(C204,[12]SIU_INF_JUL23!A:F,2,FALSE),B204="SIU_ED_JUL23",VLOOKUP(C204,[12]SIU_ED_JUL23!A:F,2,FALSE),B204="SIU_INS_JUL23",VLOOKUP(C204,[12]SIU_INS_JUL23!A:F,2,FALSE),B204="DER_JUN23",VLOOKUP(C204,[12]DER_JUN23!A:F,2,FALSE),B204="CDHU_AGO23",VLOOKUP(C204,[12]CDHU_AGO23!A:F,2,FALSE),B204="DNIT_SV_JUL23",VLOOKUP(C204,[12]DNIT_SV_JUL23!A:F,2,FALSE),B204="DNIT_MAT_JUL23",VLOOKUP(C204,[12]DNIT_MAT_JUL23!A:F,2,FALSE),B204="SIN_SV_SET23",VLOOKUP(C204,[12]SIN_SV_SET23!G:L,2,FALSE),B204="SIN_INS_SET23",VLOOKUP(C204,[12]SIN_INS_SET23!A:F,2,FALSE),B204="COTAÇÃO",VLOOKUP(C204,[12]COTAÇÃO!$B:$G,3,FALSE))</f>
        <v>ELETRICISTA</v>
      </c>
      <c r="M204" s="65" t="str" cm="1">
        <f t="array" ref="M204">_xlfn.IFS(B204="SAB_OSE_SET23",VLOOKUP(C204,[12]SAB_OSE_SET23!A:N,6,FALSE),B204="SAB_EPSA_SET23",VLOOKUP(C204,[12]SAB_EPSA_SET23!A:F,3,FALSE),B204="SAB_INS_SET23",VLOOKUP(C204,[12]SAB_INS_SET23!A:F,3,FALSE),B204="SIU_INF_JUL23",VLOOKUP(C204,[12]SIU_INF_JUL23!A:F,3,FALSE),B204="SIU_ED_JUL23",VLOOKUP(C204,[12]SIU_ED_JUL23!A:F,3,FALSE),B204="SIU_INS_JUL23",VLOOKUP(C204,[12]SIU_INS_JUL23!A:F,3,FALSE),B204="DER_JUN23",VLOOKUP(C204,[12]DER_JUN23!A:F,3,FALSE),B204="CDHU_AGO23",VLOOKUP(C204,[12]CDHU_AGO23!A:F,3,FALSE),B204="DNIT_SV_JUL23",VLOOKUP(C204,[12]DNIT_SV_JUL23!A:F,3,FALSE),B204="DNIT_MAT_JUL23",VLOOKUP(C204,[12]DNIT_MAT_JUL23!A:F,3,FALSE),B204="SIN_SV_SET23",VLOOKUP(C204,[12]SIN_SV_SET23!G:L,3,FALSE),B204="SIN_INS_SET23",VLOOKUP(C204,[12]SIN_INS_SET23!A:F,3,FALSE),B204="COTAÇÃO",VLOOKUP(C204,[12]COTAÇÃO!$B:$G,4,FALSE))</f>
        <v>H</v>
      </c>
      <c r="N204" s="66">
        <f t="shared" si="5106"/>
        <v>1.5</v>
      </c>
      <c r="O204" s="66">
        <f t="shared" si="5107"/>
        <v>0.52</v>
      </c>
      <c r="P204" s="67">
        <f t="shared" si="3621"/>
        <v>0</v>
      </c>
      <c r="Q204" s="68"/>
      <c r="R204" s="61">
        <f>R201*$I204</f>
        <v>1.5</v>
      </c>
      <c r="S204" s="67"/>
      <c r="T204" s="61">
        <f t="shared" ref="T204" si="5177">T201*$I204</f>
        <v>0</v>
      </c>
      <c r="U204" s="67">
        <f t="shared" si="5109"/>
        <v>0</v>
      </c>
      <c r="V204" s="61">
        <f t="shared" ref="V204" si="5178">V201*$I204</f>
        <v>0</v>
      </c>
      <c r="W204" s="67">
        <f t="shared" si="5111"/>
        <v>0</v>
      </c>
      <c r="X204" s="61">
        <f t="shared" ref="X204" si="5179">X201*$I204</f>
        <v>0</v>
      </c>
      <c r="Y204" s="67">
        <f t="shared" si="5113"/>
        <v>0</v>
      </c>
      <c r="Z204" s="61">
        <f t="shared" ref="Z204" si="5180">Z201*$I204</f>
        <v>0</v>
      </c>
      <c r="AA204" s="67">
        <f t="shared" si="5115"/>
        <v>0</v>
      </c>
      <c r="AB204" s="61">
        <f t="shared" ref="AB204" si="5181">AB201*$I204</f>
        <v>0</v>
      </c>
      <c r="AC204" s="67">
        <f t="shared" si="5117"/>
        <v>0</v>
      </c>
      <c r="AD204" s="61">
        <f t="shared" ref="AD204" si="5182">AD201*$I204</f>
        <v>0</v>
      </c>
      <c r="AE204" s="67">
        <f t="shared" si="5119"/>
        <v>0</v>
      </c>
      <c r="AF204" s="61">
        <f t="shared" ref="AF204" si="5183">AF201*$I204</f>
        <v>0</v>
      </c>
      <c r="AG204" s="67">
        <f t="shared" si="5121"/>
        <v>0</v>
      </c>
      <c r="AH204" s="61">
        <f t="shared" ref="AH204" si="5184">AH201*$I204</f>
        <v>0</v>
      </c>
      <c r="AI204" s="67">
        <f t="shared" si="5123"/>
        <v>0</v>
      </c>
      <c r="AJ204" s="61">
        <f t="shared" ref="AJ204" si="5185">AJ201*$I204</f>
        <v>0</v>
      </c>
      <c r="AK204" s="67">
        <f t="shared" si="5125"/>
        <v>0</v>
      </c>
      <c r="AL204" s="61">
        <f t="shared" ref="AL204" si="5186">AL201*$I204</f>
        <v>0</v>
      </c>
      <c r="AM204" s="67">
        <f t="shared" si="5127"/>
        <v>0</v>
      </c>
      <c r="AN204" s="61">
        <f t="shared" ref="AN204" si="5187">AN201*$I204</f>
        <v>0</v>
      </c>
      <c r="AO204" s="67">
        <f t="shared" si="5129"/>
        <v>0</v>
      </c>
      <c r="AP204" s="61">
        <f t="shared" ref="AP204" si="5188">AP201*$I204</f>
        <v>0</v>
      </c>
      <c r="AQ204" s="67">
        <f t="shared" si="5131"/>
        <v>0</v>
      </c>
      <c r="AR204" s="61">
        <f t="shared" ref="AR204" si="5189">AR201*$I204</f>
        <v>0</v>
      </c>
      <c r="AS204" s="67">
        <f t="shared" si="5133"/>
        <v>0</v>
      </c>
      <c r="AT204" s="61">
        <f t="shared" ref="AT204" si="5190">AT201*$I204</f>
        <v>0</v>
      </c>
      <c r="AU204" s="67">
        <f t="shared" si="5135"/>
        <v>0</v>
      </c>
      <c r="AV204" s="61">
        <f t="shared" ref="AV204" si="5191">AV201*$I204</f>
        <v>0</v>
      </c>
      <c r="AW204" s="67">
        <f t="shared" si="5137"/>
        <v>0</v>
      </c>
      <c r="AX204" s="61">
        <f t="shared" ref="AX204" si="5192">AX201*$I204</f>
        <v>0</v>
      </c>
      <c r="AY204" s="67">
        <f t="shared" si="5139"/>
        <v>0</v>
      </c>
      <c r="AZ204" s="61">
        <f t="shared" ref="AZ204" si="5193">AZ201*$I204</f>
        <v>0</v>
      </c>
      <c r="BA204" s="67">
        <f t="shared" si="5141"/>
        <v>0</v>
      </c>
      <c r="BB204" s="61">
        <f t="shared" ref="BB204" si="5194">BB201*$I204</f>
        <v>0</v>
      </c>
      <c r="BC204" s="67">
        <f t="shared" si="5143"/>
        <v>0</v>
      </c>
      <c r="BD204" s="61">
        <f t="shared" ref="BD204" si="5195">BD201*$I204</f>
        <v>0</v>
      </c>
      <c r="BE204" s="67">
        <f t="shared" si="5145"/>
        <v>0</v>
      </c>
      <c r="BF204" s="61">
        <f t="shared" ref="BF204" si="5196">BF201*$I204</f>
        <v>0</v>
      </c>
      <c r="BG204" s="67">
        <f t="shared" si="5147"/>
        <v>0</v>
      </c>
      <c r="BH204" s="61">
        <f t="shared" ref="BH204" si="5197">BH201*$I204</f>
        <v>0</v>
      </c>
      <c r="BI204" s="67">
        <f t="shared" si="5149"/>
        <v>0</v>
      </c>
      <c r="BJ204" s="61">
        <f t="shared" ref="BJ204" si="5198">BJ201*$I204</f>
        <v>0</v>
      </c>
      <c r="BK204" s="67">
        <f t="shared" si="5151"/>
        <v>0</v>
      </c>
      <c r="BL204" s="61">
        <f t="shared" ref="BL204" si="5199">BL201*$I204</f>
        <v>0</v>
      </c>
      <c r="BM204" s="67">
        <f t="shared" si="5153"/>
        <v>0</v>
      </c>
    </row>
    <row r="205" spans="1:65" s="47" customFormat="1" ht="30" x14ac:dyDescent="0.25">
      <c r="A205" s="48"/>
      <c r="B205" s="48"/>
      <c r="C205" s="48"/>
      <c r="D205" s="48"/>
      <c r="E205" s="48"/>
      <c r="F205" s="48"/>
      <c r="G205" s="48"/>
      <c r="H205" s="49"/>
      <c r="I205" s="50"/>
      <c r="J205" s="39"/>
      <c r="K205" s="51" t="str">
        <f>CONCATENATE($K$150,".15")</f>
        <v>6.15</v>
      </c>
      <c r="L205" s="52" t="s">
        <v>108</v>
      </c>
      <c r="M205" s="53" t="s">
        <v>46</v>
      </c>
      <c r="N205" s="54">
        <f>R205+T205+V205+X205+Z205+AB205+AD205+AF205+AH205+AJ205++AL205+AN205+AP205+AR205+AT205+AV205+AX205+AZ205+BB205+BD205+BF205+BH205+BJ205+BL205</f>
        <v>550</v>
      </c>
      <c r="O205" s="54">
        <f>SUM(O206:O208)</f>
        <v>1.72</v>
      </c>
      <c r="P205" s="55">
        <f t="shared" si="3621"/>
        <v>946</v>
      </c>
      <c r="Q205" s="39"/>
      <c r="R205" s="56">
        <v>550</v>
      </c>
      <c r="S205" s="57">
        <f>ROUND(R205*$O205,2)</f>
        <v>946</v>
      </c>
      <c r="T205" s="56"/>
      <c r="U205" s="57">
        <f>ROUND(T205*$O205,2)</f>
        <v>0</v>
      </c>
      <c r="V205" s="56"/>
      <c r="W205" s="57">
        <f t="shared" ref="W205" si="5200">ROUND(V205*$O205,2)</f>
        <v>0</v>
      </c>
      <c r="X205" s="56"/>
      <c r="Y205" s="57">
        <f t="shared" ref="Y205" si="5201">ROUND(X205*$O205,2)</f>
        <v>0</v>
      </c>
      <c r="Z205" s="56"/>
      <c r="AA205" s="57">
        <f t="shared" ref="AA205" si="5202">ROUND(Z205*$O205,2)</f>
        <v>0</v>
      </c>
      <c r="AB205" s="56"/>
      <c r="AC205" s="57">
        <f t="shared" ref="AC205" si="5203">ROUND(AB205*$O205,2)</f>
        <v>0</v>
      </c>
      <c r="AD205" s="56"/>
      <c r="AE205" s="57">
        <f t="shared" ref="AE205" si="5204">ROUND(AD205*$O205,2)</f>
        <v>0</v>
      </c>
      <c r="AF205" s="56"/>
      <c r="AG205" s="57">
        <f t="shared" ref="AG205" si="5205">ROUND(AF205*$O205,2)</f>
        <v>0</v>
      </c>
      <c r="AH205" s="56"/>
      <c r="AI205" s="57">
        <f t="shared" ref="AI205" si="5206">ROUND(AH205*$O205,2)</f>
        <v>0</v>
      </c>
      <c r="AJ205" s="56"/>
      <c r="AK205" s="57">
        <f t="shared" ref="AK205" si="5207">ROUND(AJ205*$O205,2)</f>
        <v>0</v>
      </c>
      <c r="AL205" s="56"/>
      <c r="AM205" s="57">
        <f t="shared" ref="AM205" si="5208">ROUND(AL205*$O205,2)</f>
        <v>0</v>
      </c>
      <c r="AN205" s="56"/>
      <c r="AO205" s="57">
        <f t="shared" ref="AO205" si="5209">ROUND(AN205*$O205,2)</f>
        <v>0</v>
      </c>
      <c r="AP205" s="56"/>
      <c r="AQ205" s="57">
        <f t="shared" ref="AQ205" si="5210">ROUND(AP205*$O205,2)</f>
        <v>0</v>
      </c>
      <c r="AR205" s="56"/>
      <c r="AS205" s="57">
        <f t="shared" ref="AS205" si="5211">ROUND(AR205*$O205,2)</f>
        <v>0</v>
      </c>
      <c r="AT205" s="56"/>
      <c r="AU205" s="57">
        <f t="shared" ref="AU205" si="5212">ROUND(AT205*$O205,2)</f>
        <v>0</v>
      </c>
      <c r="AV205" s="56"/>
      <c r="AW205" s="57">
        <f t="shared" ref="AW205" si="5213">ROUND(AV205*$O205,2)</f>
        <v>0</v>
      </c>
      <c r="AX205" s="56"/>
      <c r="AY205" s="57">
        <f t="shared" ref="AY205" si="5214">ROUND(AX205*$O205,2)</f>
        <v>0</v>
      </c>
      <c r="AZ205" s="56"/>
      <c r="BA205" s="57">
        <f t="shared" ref="BA205" si="5215">ROUND(AZ205*$O205,2)</f>
        <v>0</v>
      </c>
      <c r="BB205" s="56"/>
      <c r="BC205" s="57">
        <f t="shared" ref="BC205" si="5216">ROUND(BB205*$O205,2)</f>
        <v>0</v>
      </c>
      <c r="BD205" s="56"/>
      <c r="BE205" s="57">
        <f t="shared" ref="BE205" si="5217">ROUND(BD205*$O205,2)</f>
        <v>0</v>
      </c>
      <c r="BF205" s="56"/>
      <c r="BG205" s="57">
        <f t="shared" ref="BG205" si="5218">ROUND(BF205*$O205,2)</f>
        <v>0</v>
      </c>
      <c r="BH205" s="56"/>
      <c r="BI205" s="57">
        <f t="shared" ref="BI205" si="5219">ROUND(BH205*$O205,2)</f>
        <v>0</v>
      </c>
      <c r="BJ205" s="56"/>
      <c r="BK205" s="57">
        <f t="shared" ref="BK205" si="5220">ROUND(BJ205*$O205,2)</f>
        <v>0</v>
      </c>
      <c r="BL205" s="56"/>
      <c r="BM205" s="57">
        <f t="shared" ref="BM205" si="5221">ROUND(BL205*$O205,2)</f>
        <v>0</v>
      </c>
    </row>
    <row r="206" spans="1:65" s="47" customFormat="1" ht="30" x14ac:dyDescent="0.25">
      <c r="A206" s="58" t="s">
        <v>37</v>
      </c>
      <c r="B206" s="59" t="s">
        <v>31</v>
      </c>
      <c r="C206" s="59" t="str">
        <f>K205</f>
        <v>6.15</v>
      </c>
      <c r="D206" s="60" cm="1">
        <f t="array" ref="D206">_xlfn.IFS($B206="SAB_OSE_SET23",$A$440,$B206="SAB_EPSA_SET23",$A$442,$B206="SAB_INS_SET23",$A$444,$B206="SIU_INF_JUL23",$A$446,$B206="SIU_ED_JUL23",$A$447,$B206="DER_JUN23",$A$448,$B206="CDHU_AGO23",$A$449,$B206="SIN_SV_SET23",$A$450,$B206="SIN_INS_SET23",$A$451,$B206="COTAÇÃO",0)</f>
        <v>0</v>
      </c>
      <c r="E206" s="60" cm="1">
        <f t="array" ref="E206">_xlfn.IFS($B206="SAB_OSE_SET23",$A$441,$B206="SAB_EPSA_SET23",$A$443,$B206="SAB_INS_SET23",$A$445,$B206="SIU_INF_JUL23",0,$B206="SIU_ED_JUL23",0,$B206="DER_JUN23",0,$B206="CDHU_AGO23",0,$B206="SIN_SV_SET23",0,$B206="SIN_INS_SET23",0,$B206="COTAÇÃO",0)</f>
        <v>0</v>
      </c>
      <c r="F206" s="60" cm="1">
        <f t="array" ref="F206">_xlfn.IFS($B206="SAB_OSE_SET23",0,$B206="SAB_EPSA_SET23",0,AND($B206="SAB_INS_SET23",$A206="MAT")=TRUE,$A$454,AND($B206="SAB_INS_SET23",$A206&lt;&gt;"MAT")=TRUE,$A$453,AND($B206="SIU_INF_JUL23",$A206="MAT")=TRUE,$A$454,AND($B206="SIU_INF_JUL23",$A206&lt;&gt;"MAT")=TRUE,$A$453,AND($B206="SIU_ED_JUL23",$A206="MAT")=TRUE,$A$454,AND($B206="SIU_ED_JUL23",$A206&lt;&gt;"MAT")=TRUE,$A$453,$B206="DER_JUN23",0,$B206="CDHU_AGO23",0,AND($B206="SIN_SV_SET23",$A206="MAT")=TRUE,$A$454,AND($B206="SIN_SV_SET23",$A206&lt;&gt;"MAT")=TRUE,$A$453,AND($B206="SIN_INS_SET23",$A206="MAT")=TRUE,$A$454,AND($B206="SIN_INS_SET23",$A206&lt;&gt;"MAT")=TRUE,$A$453,AND($B206="COTAÇÃO",$A206="MAT")=TRUE,$A$454,AND($B206="COTAÇÃO",$A206&lt;&gt;"MAT")=TRUE,$A$453)</f>
        <v>0.2</v>
      </c>
      <c r="G206" s="60" cm="1">
        <f t="array" ref="G206">_xlfn.IFS($B206="SAB_OSE_SET23",0,$B206="SAB_EPSA_SET23",0,AND($B206="SAB_INS_SET23",$A206="MO")=TRUE,$A$455,AND($B206="SAB_INS_SET23",$A206&lt;&gt;"MO")=TRUE,0,AND($B206="SIU_INF_JUL23",$A206="MO")=TRUE,$A$455,AND($B206="SIU_INF_JUL23",$A206&lt;&gt;"MO")=TRUE,0,AND($B206="SIU_ED_JUL23",$A206="MO")=TRUE,$A$455,AND($B206="SIU_ED_JUL23",$A206&lt;&gt;"MO")=TRUE,0,$B206="DER_JUN23",0,$B206="CDHU_AGO23",0,AND($B206="SIN_SV_SET23",$A206="MO")=TRUE,$A$455,AND($B206="SIN_SV_SET23",$A206&lt;&gt;"MO")=TRUE,0,AND($B206="SIN_INS_SET23",$A206="MO")=TRUE,$A$455,AND($B206="SIN_INS_SET23",$A206&lt;&gt;"MO")=TRUE,0,AND($B206="COTAÇÃO",$A206="MO")=TRUE,$A$455,AND($B206="COTAÇÃO",$A206&lt;&gt;"MO")=TRUE,0)</f>
        <v>0</v>
      </c>
      <c r="H206" s="61" cm="1">
        <f t="array" ref="H206">ROUND(_xlfn.IFS(B206="SAB_OSE_SET23",VLOOKUP(C206,[12]SAB_OSE_SET23!A:N,7,FALSE),B206="SAB_EPSA_SET23",VLOOKUP(C206,[12]SAB_EPSA_SET23!A:F,4,FALSE),B206="SAB_INS_SET23",VLOOKUP(C206,[12]SAB_INS_SET23!A:F,4,FALSE),B206="SIU_INF_JUL23",VLOOKUP(C206,[12]SIU_INF_JUL23!A:F,4,FALSE),B206="SIU_ED_JUL23",VLOOKUP(C206,[12]SIU_ED_JUL23!A:F,4,FALSE),B206="SIU_INS_JUL23",VLOOKUP(C206,[12]SIU_INS_JUL23!A:F,4,FALSE),B206="DER_JUN23",VLOOKUP(C206,[12]DER_JUN23!A:F,4,FALSE),B206="CDHU_AGO23",VLOOKUP(C206,[12]CDHU_AGO23!A:F,4,FALSE),B206="DNIT_SV_JUL23",VLOOKUP(C206,[12]DNIT_SV_JUL23!A:F,4,FALSE),B206="DNIT_MAT_JUL23",VLOOKUP(C206,[12]DNIT_MAT_JUL23!A:F,4,FALSE),B206="SIN_SV_SET23",VLOOKUP(C206,[12]SIN_SV_SET23!G:L,5,FALSE),B206="SIN_INS_SET23",VLOOKUP(C206,[12]SIN_INS_SET23!A:F,5,FALSE),B206="COTAÇÃO",VLOOKUP(C206,[12]COTAÇÃO!$B:$G,6,FALSE))*(1+F206)*(1+G206),2)</f>
        <v>0.44</v>
      </c>
      <c r="I206" s="62">
        <v>1</v>
      </c>
      <c r="J206" s="39"/>
      <c r="K206" s="63"/>
      <c r="L206" s="64" t="str" cm="1">
        <f t="array" ref="L206">_xlfn.IFS(B206="SAB_OSE_SET23",VLOOKUP(C206,[12]SAB_OSE_SET23!A:N,5,FALSE),B206="SAB_EPSA_SET23",VLOOKUP(C206,[12]SAB_EPSA_SET23!A:F,2,FALSE),B206="SAB_INS_SET23",VLOOKUP(C206,[12]SAB_INS_SET23!A:F,2,FALSE),B206="SIU_INF_JUL23",VLOOKUP(C206,[12]SIU_INF_JUL23!A:F,2,FALSE),B206="SIU_ED_JUL23",VLOOKUP(C206,[12]SIU_ED_JUL23!A:F,2,FALSE),B206="SIU_INS_JUL23",VLOOKUP(C206,[12]SIU_INS_JUL23!A:F,2,FALSE),B206="DER_JUN23",VLOOKUP(C206,[12]DER_JUN23!A:F,2,FALSE),B206="CDHU_AGO23",VLOOKUP(C206,[12]CDHU_AGO23!A:F,2,FALSE),B206="DNIT_SV_JUL23",VLOOKUP(C206,[12]DNIT_SV_JUL23!A:F,2,FALSE),B206="DNIT_MAT_JUL23",VLOOKUP(C206,[12]DNIT_MAT_JUL23!A:F,2,FALSE),B206="SIN_SV_SET23",VLOOKUP(C206,[12]SIN_SV_SET23!G:L,2,FALSE),B206="SIN_INS_SET23",VLOOKUP(C206,[12]SIN_INS_SET23!A:F,2,FALSE),B206="COTAÇÃO",VLOOKUP(C206,[12]COTAÇÃO!$B:$G,3,FALSE))</f>
        <v>Porca sextavada em aço bicromatizado,ww 3/8``, da Poleoduto ou similar aprovado</v>
      </c>
      <c r="M206" s="65" t="str" cm="1">
        <f t="array" ref="M206">_xlfn.IFS(B206="SAB_OSE_SET23",VLOOKUP(C206,[12]SAB_OSE_SET23!A:N,6,FALSE),B206="SAB_EPSA_SET23",VLOOKUP(C206,[12]SAB_EPSA_SET23!A:F,3,FALSE),B206="SAB_INS_SET23",VLOOKUP(C206,[12]SAB_INS_SET23!A:F,3,FALSE),B206="SIU_INF_JUL23",VLOOKUP(C206,[12]SIU_INF_JUL23!A:F,3,FALSE),B206="SIU_ED_JUL23",VLOOKUP(C206,[12]SIU_ED_JUL23!A:F,3,FALSE),B206="SIU_INS_JUL23",VLOOKUP(C206,[12]SIU_INS_JUL23!A:F,3,FALSE),B206="DER_JUN23",VLOOKUP(C206,[12]DER_JUN23!A:F,3,FALSE),B206="CDHU_AGO23",VLOOKUP(C206,[12]CDHU_AGO23!A:F,3,FALSE),B206="DNIT_SV_JUL23",VLOOKUP(C206,[12]DNIT_SV_JUL23!A:F,3,FALSE),B206="DNIT_MAT_JUL23",VLOOKUP(C206,[12]DNIT_MAT_JUL23!A:F,3,FALSE),B206="SIN_SV_SET23",VLOOKUP(C206,[12]SIN_SV_SET23!G:L,3,FALSE),B206="SIN_INS_SET23",VLOOKUP(C206,[12]SIN_INS_SET23!A:F,3,FALSE),B206="COTAÇÃO",VLOOKUP(C206,[12]COTAÇÃO!$B:$G,4,FALSE))</f>
        <v>pç</v>
      </c>
      <c r="N206" s="66">
        <f t="shared" ref="N206:N208" si="5222">R206+T206+V206+X206+Z206+AB206+AD206+AF206+AH206+AJ206++AL206+AN206+AP206+AR206+AT206+AV206+AX206+AZ206+BB206+BD206+BF206+BH206+BJ206+BL206</f>
        <v>550</v>
      </c>
      <c r="O206" s="66">
        <f t="shared" ref="O206:O208" si="5223">ROUND(H206*I206,2)</f>
        <v>0.44</v>
      </c>
      <c r="P206" s="67">
        <f t="shared" si="3621"/>
        <v>0</v>
      </c>
      <c r="Q206" s="68"/>
      <c r="R206" s="61">
        <f>R205*$I206</f>
        <v>550</v>
      </c>
      <c r="S206" s="67"/>
      <c r="T206" s="61">
        <f t="shared" ref="T206" si="5224">T205*$I206</f>
        <v>0</v>
      </c>
      <c r="U206" s="67">
        <f t="shared" ref="U206:U208" si="5225">ROUND(T206*$H206,2)</f>
        <v>0</v>
      </c>
      <c r="V206" s="61">
        <f t="shared" ref="V206" si="5226">V205*$I206</f>
        <v>0</v>
      </c>
      <c r="W206" s="67">
        <f t="shared" ref="W206:W208" si="5227">ROUND(V206*$H206,2)</f>
        <v>0</v>
      </c>
      <c r="X206" s="61">
        <f t="shared" ref="X206" si="5228">X205*$I206</f>
        <v>0</v>
      </c>
      <c r="Y206" s="67">
        <f t="shared" ref="Y206:Y208" si="5229">ROUND(X206*$H206,2)</f>
        <v>0</v>
      </c>
      <c r="Z206" s="61">
        <f t="shared" ref="Z206" si="5230">Z205*$I206</f>
        <v>0</v>
      </c>
      <c r="AA206" s="67">
        <f t="shared" ref="AA206:AA208" si="5231">ROUND(Z206*$H206,2)</f>
        <v>0</v>
      </c>
      <c r="AB206" s="61">
        <f t="shared" ref="AB206" si="5232">AB205*$I206</f>
        <v>0</v>
      </c>
      <c r="AC206" s="67">
        <f t="shared" ref="AC206:AC208" si="5233">ROUND(AB206*$H206,2)</f>
        <v>0</v>
      </c>
      <c r="AD206" s="61">
        <f t="shared" ref="AD206" si="5234">AD205*$I206</f>
        <v>0</v>
      </c>
      <c r="AE206" s="67">
        <f t="shared" ref="AE206:AE208" si="5235">ROUND(AD206*$H206,2)</f>
        <v>0</v>
      </c>
      <c r="AF206" s="61">
        <f t="shared" ref="AF206" si="5236">AF205*$I206</f>
        <v>0</v>
      </c>
      <c r="AG206" s="67">
        <f t="shared" ref="AG206:AG208" si="5237">ROUND(AF206*$H206,2)</f>
        <v>0</v>
      </c>
      <c r="AH206" s="61">
        <f t="shared" ref="AH206" si="5238">AH205*$I206</f>
        <v>0</v>
      </c>
      <c r="AI206" s="67">
        <f t="shared" ref="AI206:AI208" si="5239">ROUND(AH206*$H206,2)</f>
        <v>0</v>
      </c>
      <c r="AJ206" s="61">
        <f t="shared" ref="AJ206" si="5240">AJ205*$I206</f>
        <v>0</v>
      </c>
      <c r="AK206" s="67">
        <f t="shared" ref="AK206:AK208" si="5241">ROUND(AJ206*$H206,2)</f>
        <v>0</v>
      </c>
      <c r="AL206" s="61">
        <f t="shared" ref="AL206" si="5242">AL205*$I206</f>
        <v>0</v>
      </c>
      <c r="AM206" s="67">
        <f t="shared" ref="AM206:AM208" si="5243">ROUND(AL206*$H206,2)</f>
        <v>0</v>
      </c>
      <c r="AN206" s="61">
        <f t="shared" ref="AN206" si="5244">AN205*$I206</f>
        <v>0</v>
      </c>
      <c r="AO206" s="67">
        <f t="shared" ref="AO206:AO208" si="5245">ROUND(AN206*$H206,2)</f>
        <v>0</v>
      </c>
      <c r="AP206" s="61">
        <f t="shared" ref="AP206" si="5246">AP205*$I206</f>
        <v>0</v>
      </c>
      <c r="AQ206" s="67">
        <f t="shared" ref="AQ206:AQ208" si="5247">ROUND(AP206*$H206,2)</f>
        <v>0</v>
      </c>
      <c r="AR206" s="61">
        <f t="shared" ref="AR206" si="5248">AR205*$I206</f>
        <v>0</v>
      </c>
      <c r="AS206" s="67">
        <f t="shared" ref="AS206:AS208" si="5249">ROUND(AR206*$H206,2)</f>
        <v>0</v>
      </c>
      <c r="AT206" s="61">
        <f t="shared" ref="AT206" si="5250">AT205*$I206</f>
        <v>0</v>
      </c>
      <c r="AU206" s="67">
        <f t="shared" ref="AU206:AU208" si="5251">ROUND(AT206*$H206,2)</f>
        <v>0</v>
      </c>
      <c r="AV206" s="61">
        <f t="shared" ref="AV206" si="5252">AV205*$I206</f>
        <v>0</v>
      </c>
      <c r="AW206" s="67">
        <f t="shared" ref="AW206:AW208" si="5253">ROUND(AV206*$H206,2)</f>
        <v>0</v>
      </c>
      <c r="AX206" s="61">
        <f t="shared" ref="AX206" si="5254">AX205*$I206</f>
        <v>0</v>
      </c>
      <c r="AY206" s="67">
        <f t="shared" ref="AY206:AY208" si="5255">ROUND(AX206*$H206,2)</f>
        <v>0</v>
      </c>
      <c r="AZ206" s="61">
        <f t="shared" ref="AZ206" si="5256">AZ205*$I206</f>
        <v>0</v>
      </c>
      <c r="BA206" s="67">
        <f t="shared" ref="BA206:BA208" si="5257">ROUND(AZ206*$H206,2)</f>
        <v>0</v>
      </c>
      <c r="BB206" s="61">
        <f t="shared" ref="BB206" si="5258">BB205*$I206</f>
        <v>0</v>
      </c>
      <c r="BC206" s="67">
        <f t="shared" ref="BC206:BC208" si="5259">ROUND(BB206*$H206,2)</f>
        <v>0</v>
      </c>
      <c r="BD206" s="61">
        <f t="shared" ref="BD206" si="5260">BD205*$I206</f>
        <v>0</v>
      </c>
      <c r="BE206" s="67">
        <f t="shared" ref="BE206:BE208" si="5261">ROUND(BD206*$H206,2)</f>
        <v>0</v>
      </c>
      <c r="BF206" s="61">
        <f t="shared" ref="BF206" si="5262">BF205*$I206</f>
        <v>0</v>
      </c>
      <c r="BG206" s="67">
        <f t="shared" ref="BG206:BG208" si="5263">ROUND(BF206*$H206,2)</f>
        <v>0</v>
      </c>
      <c r="BH206" s="61">
        <f t="shared" ref="BH206" si="5264">BH205*$I206</f>
        <v>0</v>
      </c>
      <c r="BI206" s="67">
        <f t="shared" ref="BI206:BI208" si="5265">ROUND(BH206*$H206,2)</f>
        <v>0</v>
      </c>
      <c r="BJ206" s="61">
        <f t="shared" ref="BJ206" si="5266">BJ205*$I206</f>
        <v>0</v>
      </c>
      <c r="BK206" s="67">
        <f t="shared" ref="BK206:BK208" si="5267">ROUND(BJ206*$H206,2)</f>
        <v>0</v>
      </c>
      <c r="BL206" s="61">
        <f t="shared" ref="BL206" si="5268">BL205*$I206</f>
        <v>0</v>
      </c>
      <c r="BM206" s="67">
        <f t="shared" ref="BM206:BM208" si="5269">ROUND(BL206*$H206,2)</f>
        <v>0</v>
      </c>
    </row>
    <row r="207" spans="1:65" s="47" customFormat="1" x14ac:dyDescent="0.25">
      <c r="A207" s="58" t="s">
        <v>26</v>
      </c>
      <c r="B207" s="59" t="s">
        <v>28</v>
      </c>
      <c r="C207" s="59" t="s">
        <v>38</v>
      </c>
      <c r="D207" s="60" cm="1">
        <f t="array" ref="D207">_xlfn.IFS($B207="SAB_OSE_SET23",$A$440,$B207="SAB_EPSA_SET23",$A$442,$B207="SAB_INS_SET23",$A$444,$B207="SIU_INF_JUL23",$A$446,$B207="SIU_ED_JUL23",$A$447,$B207="DER_JUN23",$A$448,$B207="CDHU_AGO23",$A$449,$B207="SIN_SV_SET23",$A$450,$B207="SIN_INS_SET23",$A$451,$B207="COTAÇÃO",0)</f>
        <v>0</v>
      </c>
      <c r="E207" s="60" cm="1">
        <f t="array" ref="E207">_xlfn.IFS($B207="SAB_OSE_SET23",$A$441,$B207="SAB_EPSA_SET23",$A$443,$B207="SAB_INS_SET23",$A$445,$B207="SIU_INF_JUL23",0,$B207="SIU_ED_JUL23",0,$B207="DER_JUN23",0,$B207="CDHU_AGO23",0,$B207="SIN_SV_SET23",0,$B207="SIN_INS_SET23",0,$B207="COTAÇÃO",0)</f>
        <v>0</v>
      </c>
      <c r="F207" s="60" cm="1">
        <f t="array" ref="F207">_xlfn.IFS($B207="SAB_OSE_SET23",0,$B207="SAB_EPSA_SET23",0,AND($B207="SAB_INS_SET23",$A207="MAT")=TRUE,$A$454,AND($B207="SAB_INS_SET23",$A207&lt;&gt;"MAT")=TRUE,$A$453,AND($B207="SIU_INF_JUL23",$A207="MAT")=TRUE,$A$454,AND($B207="SIU_INF_JUL23",$A207&lt;&gt;"MAT")=TRUE,$A$453,AND($B207="SIU_ED_JUL23",$A207="MAT")=TRUE,$A$454,AND($B207="SIU_ED_JUL23",$A207&lt;&gt;"MAT")=TRUE,$A$453,$B207="DER_JUN23",0,$B207="CDHU_AGO23",0,AND($B207="SIN_SV_SET23",$A207="MAT")=TRUE,$A$454,AND($B207="SIN_SV_SET23",$A207&lt;&gt;"MAT")=TRUE,$A$453,AND($B207="SIN_INS_SET23",$A207="MAT")=TRUE,$A$454,AND($B207="SIN_INS_SET23",$A207&lt;&gt;"MAT")=TRUE,$A$453,AND($B207="COTAÇÃO",$A207="MAT")=TRUE,$A$454,AND($B207="COTAÇÃO",$A207&lt;&gt;"MAT")=TRUE,$A$453)</f>
        <v>0.28000000000000003</v>
      </c>
      <c r="G207" s="60" cm="1">
        <f t="array" ref="G207">_xlfn.IFS($B207="SAB_OSE_SET23",0,$B207="SAB_EPSA_SET23",0,AND($B207="SAB_INS_SET23",$A207="MO")=TRUE,$A$455,AND($B207="SAB_INS_SET23",$A207&lt;&gt;"MO")=TRUE,0,AND($B207="SIU_INF_JUL23",$A207="MO")=TRUE,$A$455,AND($B207="SIU_INF_JUL23",$A207&lt;&gt;"MO")=TRUE,0,AND($B207="SIU_ED_JUL23",$A207="MO")=TRUE,$A$455,AND($B207="SIU_ED_JUL23",$A207&lt;&gt;"MO")=TRUE,0,$B207="DER_JUN23",0,$B207="CDHU_AGO23",0,AND($B207="SIN_SV_SET23",$A207="MO")=TRUE,$A$455,AND($B207="SIN_SV_SET23",$A207&lt;&gt;"MO")=TRUE,0,AND($B207="SIN_INS_SET23",$A207="MO")=TRUE,$A$455,AND($B207="SIN_INS_SET23",$A207&lt;&gt;"MO")=TRUE,0,AND($B207="COTAÇÃO",$A207="MO")=TRUE,$A$455,AND($B207="COTAÇÃO",$A207&lt;&gt;"MO")=TRUE,0)</f>
        <v>1.72</v>
      </c>
      <c r="H207" s="61" cm="1">
        <f t="array" ref="H207">ROUND(_xlfn.IFS(B207="SAB_OSE_SET23",VLOOKUP(C207,[12]SAB_OSE_SET23!A:N,7,FALSE),B207="SAB_EPSA_SET23",VLOOKUP(C207,[12]SAB_EPSA_SET23!A:F,4,FALSE),B207="SAB_INS_SET23",VLOOKUP(C207,[12]SAB_INS_SET23!A:F,4,FALSE),B207="SIU_INF_JUL23",VLOOKUP(C207,[12]SIU_INF_JUL23!A:F,4,FALSE),B207="SIU_ED_JUL23",VLOOKUP(C207,[12]SIU_ED_JUL23!A:F,4,FALSE),B207="SIU_INS_JUL23",VLOOKUP(C207,[12]SIU_INS_JUL23!A:F,4,FALSE),B207="DER_JUN23",VLOOKUP(C207,[12]DER_JUN23!A:F,4,FALSE),B207="CDHU_AGO23",VLOOKUP(C207,[12]CDHU_AGO23!A:F,4,FALSE),B207="DNIT_SV_JUL23",VLOOKUP(C207,[12]DNIT_SV_JUL23!A:F,4,FALSE),B207="DNIT_MAT_JUL23",VLOOKUP(C207,[12]DNIT_MAT_JUL23!A:F,4,FALSE),B207="SIN_SV_SET23",VLOOKUP(C207,[12]SIN_SV_SET23!G:L,5,FALSE),B207="SIN_INS_SET23",VLOOKUP(C207,[12]SIN_INS_SET23!A:F,5,FALSE),B207="COTAÇÃO",VLOOKUP(C207,[12]COTAÇÃO!$B:$G,6,FALSE))*(1+F207)*(1+G207),2)</f>
        <v>76.209999999999994</v>
      </c>
      <c r="I207" s="62">
        <v>0.01</v>
      </c>
      <c r="J207" s="39"/>
      <c r="K207" s="63"/>
      <c r="L207" s="64" t="str" cm="1">
        <f t="array" ref="L207">_xlfn.IFS(B207="SAB_OSE_SET23",VLOOKUP(C207,[12]SAB_OSE_SET23!A:N,5,FALSE),B207="SAB_EPSA_SET23",VLOOKUP(C207,[12]SAB_EPSA_SET23!A:F,2,FALSE),B207="SAB_INS_SET23",VLOOKUP(C207,[12]SAB_INS_SET23!A:F,2,FALSE),B207="SIU_INF_JUL23",VLOOKUP(C207,[12]SIU_INF_JUL23!A:F,2,FALSE),B207="SIU_ED_JUL23",VLOOKUP(C207,[12]SIU_ED_JUL23!A:F,2,FALSE),B207="SIU_INS_JUL23",VLOOKUP(C207,[12]SIU_INS_JUL23!A:F,2,FALSE),B207="DER_JUN23",VLOOKUP(C207,[12]DER_JUN23!A:F,2,FALSE),B207="CDHU_AGO23",VLOOKUP(C207,[12]CDHU_AGO23!A:F,2,FALSE),B207="DNIT_SV_JUL23",VLOOKUP(C207,[12]DNIT_SV_JUL23!A:F,2,FALSE),B207="DNIT_MAT_JUL23",VLOOKUP(C207,[12]DNIT_MAT_JUL23!A:F,2,FALSE),B207="SIN_SV_SET23",VLOOKUP(C207,[12]SIN_SV_SET23!G:L,2,FALSE),B207="SIN_INS_SET23",VLOOKUP(C207,[12]SIN_INS_SET23!A:F,2,FALSE),B207="COTAÇÃO",VLOOKUP(C207,[12]COTAÇÃO!$B:$G,3,FALSE))</f>
        <v>TÉCNICO ELETRICISTA</v>
      </c>
      <c r="M207" s="65" t="str" cm="1">
        <f t="array" ref="M207">_xlfn.IFS(B207="SAB_OSE_SET23",VLOOKUP(C207,[12]SAB_OSE_SET23!A:N,6,FALSE),B207="SAB_EPSA_SET23",VLOOKUP(C207,[12]SAB_EPSA_SET23!A:F,3,FALSE),B207="SAB_INS_SET23",VLOOKUP(C207,[12]SAB_INS_SET23!A:F,3,FALSE),B207="SIU_INF_JUL23",VLOOKUP(C207,[12]SIU_INF_JUL23!A:F,3,FALSE),B207="SIU_ED_JUL23",VLOOKUP(C207,[12]SIU_ED_JUL23!A:F,3,FALSE),B207="SIU_INS_JUL23",VLOOKUP(C207,[12]SIU_INS_JUL23!A:F,3,FALSE),B207="DER_JUN23",VLOOKUP(C207,[12]DER_JUN23!A:F,3,FALSE),B207="CDHU_AGO23",VLOOKUP(C207,[12]CDHU_AGO23!A:F,3,FALSE),B207="DNIT_SV_JUL23",VLOOKUP(C207,[12]DNIT_SV_JUL23!A:F,3,FALSE),B207="DNIT_MAT_JUL23",VLOOKUP(C207,[12]DNIT_MAT_JUL23!A:F,3,FALSE),B207="SIN_SV_SET23",VLOOKUP(C207,[12]SIN_SV_SET23!G:L,3,FALSE),B207="SIN_INS_SET23",VLOOKUP(C207,[12]SIN_INS_SET23!A:F,3,FALSE),B207="COTAÇÃO",VLOOKUP(C207,[12]COTAÇÃO!$B:$G,4,FALSE))</f>
        <v>H</v>
      </c>
      <c r="N207" s="66">
        <f t="shared" si="5222"/>
        <v>5.5</v>
      </c>
      <c r="O207" s="66">
        <f t="shared" si="5223"/>
        <v>0.76</v>
      </c>
      <c r="P207" s="67">
        <f t="shared" si="3621"/>
        <v>0</v>
      </c>
      <c r="Q207" s="68"/>
      <c r="R207" s="61">
        <f>R205*$I207</f>
        <v>5.5</v>
      </c>
      <c r="S207" s="67"/>
      <c r="T207" s="61">
        <f t="shared" ref="T207" si="5270">T205*$I207</f>
        <v>0</v>
      </c>
      <c r="U207" s="67">
        <f t="shared" si="5225"/>
        <v>0</v>
      </c>
      <c r="V207" s="61">
        <f t="shared" ref="V207" si="5271">V205*$I207</f>
        <v>0</v>
      </c>
      <c r="W207" s="67">
        <f t="shared" si="5227"/>
        <v>0</v>
      </c>
      <c r="X207" s="61">
        <f t="shared" ref="X207" si="5272">X205*$I207</f>
        <v>0</v>
      </c>
      <c r="Y207" s="67">
        <f t="shared" si="5229"/>
        <v>0</v>
      </c>
      <c r="Z207" s="61">
        <f t="shared" ref="Z207" si="5273">Z205*$I207</f>
        <v>0</v>
      </c>
      <c r="AA207" s="67">
        <f t="shared" si="5231"/>
        <v>0</v>
      </c>
      <c r="AB207" s="61">
        <f t="shared" ref="AB207" si="5274">AB205*$I207</f>
        <v>0</v>
      </c>
      <c r="AC207" s="67">
        <f t="shared" si="5233"/>
        <v>0</v>
      </c>
      <c r="AD207" s="61">
        <f t="shared" ref="AD207" si="5275">AD205*$I207</f>
        <v>0</v>
      </c>
      <c r="AE207" s="67">
        <f t="shared" si="5235"/>
        <v>0</v>
      </c>
      <c r="AF207" s="61">
        <f t="shared" ref="AF207" si="5276">AF205*$I207</f>
        <v>0</v>
      </c>
      <c r="AG207" s="67">
        <f t="shared" si="5237"/>
        <v>0</v>
      </c>
      <c r="AH207" s="61">
        <f t="shared" ref="AH207" si="5277">AH205*$I207</f>
        <v>0</v>
      </c>
      <c r="AI207" s="67">
        <f t="shared" si="5239"/>
        <v>0</v>
      </c>
      <c r="AJ207" s="61">
        <f t="shared" ref="AJ207" si="5278">AJ205*$I207</f>
        <v>0</v>
      </c>
      <c r="AK207" s="67">
        <f t="shared" si="5241"/>
        <v>0</v>
      </c>
      <c r="AL207" s="61">
        <f t="shared" ref="AL207" si="5279">AL205*$I207</f>
        <v>0</v>
      </c>
      <c r="AM207" s="67">
        <f t="shared" si="5243"/>
        <v>0</v>
      </c>
      <c r="AN207" s="61">
        <f t="shared" ref="AN207" si="5280">AN205*$I207</f>
        <v>0</v>
      </c>
      <c r="AO207" s="67">
        <f t="shared" si="5245"/>
        <v>0</v>
      </c>
      <c r="AP207" s="61">
        <f t="shared" ref="AP207" si="5281">AP205*$I207</f>
        <v>0</v>
      </c>
      <c r="AQ207" s="67">
        <f t="shared" si="5247"/>
        <v>0</v>
      </c>
      <c r="AR207" s="61">
        <f t="shared" ref="AR207" si="5282">AR205*$I207</f>
        <v>0</v>
      </c>
      <c r="AS207" s="67">
        <f t="shared" si="5249"/>
        <v>0</v>
      </c>
      <c r="AT207" s="61">
        <f t="shared" ref="AT207" si="5283">AT205*$I207</f>
        <v>0</v>
      </c>
      <c r="AU207" s="67">
        <f t="shared" si="5251"/>
        <v>0</v>
      </c>
      <c r="AV207" s="61">
        <f t="shared" ref="AV207" si="5284">AV205*$I207</f>
        <v>0</v>
      </c>
      <c r="AW207" s="67">
        <f t="shared" si="5253"/>
        <v>0</v>
      </c>
      <c r="AX207" s="61">
        <f t="shared" ref="AX207" si="5285">AX205*$I207</f>
        <v>0</v>
      </c>
      <c r="AY207" s="67">
        <f t="shared" si="5255"/>
        <v>0</v>
      </c>
      <c r="AZ207" s="61">
        <f t="shared" ref="AZ207" si="5286">AZ205*$I207</f>
        <v>0</v>
      </c>
      <c r="BA207" s="67">
        <f t="shared" si="5257"/>
        <v>0</v>
      </c>
      <c r="BB207" s="61">
        <f t="shared" ref="BB207" si="5287">BB205*$I207</f>
        <v>0</v>
      </c>
      <c r="BC207" s="67">
        <f t="shared" si="5259"/>
        <v>0</v>
      </c>
      <c r="BD207" s="61">
        <f t="shared" ref="BD207" si="5288">BD205*$I207</f>
        <v>0</v>
      </c>
      <c r="BE207" s="67">
        <f t="shared" si="5261"/>
        <v>0</v>
      </c>
      <c r="BF207" s="61">
        <f t="shared" ref="BF207" si="5289">BF205*$I207</f>
        <v>0</v>
      </c>
      <c r="BG207" s="67">
        <f t="shared" si="5263"/>
        <v>0</v>
      </c>
      <c r="BH207" s="61">
        <f t="shared" ref="BH207" si="5290">BH205*$I207</f>
        <v>0</v>
      </c>
      <c r="BI207" s="67">
        <f t="shared" si="5265"/>
        <v>0</v>
      </c>
      <c r="BJ207" s="61">
        <f t="shared" ref="BJ207" si="5291">BJ205*$I207</f>
        <v>0</v>
      </c>
      <c r="BK207" s="67">
        <f t="shared" si="5267"/>
        <v>0</v>
      </c>
      <c r="BL207" s="61">
        <f t="shared" ref="BL207" si="5292">BL205*$I207</f>
        <v>0</v>
      </c>
      <c r="BM207" s="67">
        <f t="shared" si="5269"/>
        <v>0</v>
      </c>
    </row>
    <row r="208" spans="1:65" s="47" customFormat="1" x14ac:dyDescent="0.25">
      <c r="A208" s="58" t="s">
        <v>26</v>
      </c>
      <c r="B208" s="59" t="s">
        <v>28</v>
      </c>
      <c r="C208" s="59" t="s">
        <v>39</v>
      </c>
      <c r="D208" s="60" cm="1">
        <f t="array" ref="D208">_xlfn.IFS($B208="SAB_OSE_SET23",$A$440,$B208="SAB_EPSA_SET23",$A$442,$B208="SAB_INS_SET23",$A$444,$B208="SIU_INF_JUL23",$A$446,$B208="SIU_ED_JUL23",$A$447,$B208="DER_JUN23",$A$448,$B208="CDHU_AGO23",$A$449,$B208="SIN_SV_SET23",$A$450,$B208="SIN_INS_SET23",$A$451,$B208="COTAÇÃO",0)</f>
        <v>0</v>
      </c>
      <c r="E208" s="60" cm="1">
        <f t="array" ref="E208">_xlfn.IFS($B208="SAB_OSE_SET23",$A$441,$B208="SAB_EPSA_SET23",$A$443,$B208="SAB_INS_SET23",$A$445,$B208="SIU_INF_JUL23",0,$B208="SIU_ED_JUL23",0,$B208="DER_JUN23",0,$B208="CDHU_AGO23",0,$B208="SIN_SV_SET23",0,$B208="SIN_INS_SET23",0,$B208="COTAÇÃO",0)</f>
        <v>0</v>
      </c>
      <c r="F208" s="60" cm="1">
        <f t="array" ref="F208">_xlfn.IFS($B208="SAB_OSE_SET23",0,$B208="SAB_EPSA_SET23",0,AND($B208="SAB_INS_SET23",$A208="MAT")=TRUE,$A$454,AND($B208="SAB_INS_SET23",$A208&lt;&gt;"MAT")=TRUE,$A$453,AND($B208="SIU_INF_JUL23",$A208="MAT")=TRUE,$A$454,AND($B208="SIU_INF_JUL23",$A208&lt;&gt;"MAT")=TRUE,$A$453,AND($B208="SIU_ED_JUL23",$A208="MAT")=TRUE,$A$454,AND($B208="SIU_ED_JUL23",$A208&lt;&gt;"MAT")=TRUE,$A$453,$B208="DER_JUN23",0,$B208="CDHU_AGO23",0,AND($B208="SIN_SV_SET23",$A208="MAT")=TRUE,$A$454,AND($B208="SIN_SV_SET23",$A208&lt;&gt;"MAT")=TRUE,$A$453,AND($B208="SIN_INS_SET23",$A208="MAT")=TRUE,$A$454,AND($B208="SIN_INS_SET23",$A208&lt;&gt;"MAT")=TRUE,$A$453,AND($B208="COTAÇÃO",$A208="MAT")=TRUE,$A$454,AND($B208="COTAÇÃO",$A208&lt;&gt;"MAT")=TRUE,$A$453)</f>
        <v>0.28000000000000003</v>
      </c>
      <c r="G208" s="60" cm="1">
        <f t="array" ref="G208">_xlfn.IFS($B208="SAB_OSE_SET23",0,$B208="SAB_EPSA_SET23",0,AND($B208="SAB_INS_SET23",$A208="MO")=TRUE,$A$455,AND($B208="SAB_INS_SET23",$A208&lt;&gt;"MO")=TRUE,0,AND($B208="SIU_INF_JUL23",$A208="MO")=TRUE,$A$455,AND($B208="SIU_INF_JUL23",$A208&lt;&gt;"MO")=TRUE,0,AND($B208="SIU_ED_JUL23",$A208="MO")=TRUE,$A$455,AND($B208="SIU_ED_JUL23",$A208&lt;&gt;"MO")=TRUE,0,$B208="DER_JUN23",0,$B208="CDHU_AGO23",0,AND($B208="SIN_SV_SET23",$A208="MO")=TRUE,$A$455,AND($B208="SIN_SV_SET23",$A208&lt;&gt;"MO")=TRUE,0,AND($B208="SIN_INS_SET23",$A208="MO")=TRUE,$A$455,AND($B208="SIN_INS_SET23",$A208&lt;&gt;"MO")=TRUE,0,AND($B208="COTAÇÃO",$A208="MO")=TRUE,$A$455,AND($B208="COTAÇÃO",$A208&lt;&gt;"MO")=TRUE,0)</f>
        <v>1.72</v>
      </c>
      <c r="H208" s="61" cm="1">
        <f t="array" ref="H208">ROUND(_xlfn.IFS(B208="SAB_OSE_SET23",VLOOKUP(C208,[12]SAB_OSE_SET23!A:N,7,FALSE),B208="SAB_EPSA_SET23",VLOOKUP(C208,[12]SAB_EPSA_SET23!A:F,4,FALSE),B208="SAB_INS_SET23",VLOOKUP(C208,[12]SAB_INS_SET23!A:F,4,FALSE),B208="SIU_INF_JUL23",VLOOKUP(C208,[12]SIU_INF_JUL23!A:F,4,FALSE),B208="SIU_ED_JUL23",VLOOKUP(C208,[12]SIU_ED_JUL23!A:F,4,FALSE),B208="SIU_INS_JUL23",VLOOKUP(C208,[12]SIU_INS_JUL23!A:F,4,FALSE),B208="DER_JUN23",VLOOKUP(C208,[12]DER_JUN23!A:F,4,FALSE),B208="CDHU_AGO23",VLOOKUP(C208,[12]CDHU_AGO23!A:F,4,FALSE),B208="DNIT_SV_JUL23",VLOOKUP(C208,[12]DNIT_SV_JUL23!A:F,4,FALSE),B208="DNIT_MAT_JUL23",VLOOKUP(C208,[12]DNIT_MAT_JUL23!A:F,4,FALSE),B208="SIN_SV_SET23",VLOOKUP(C208,[12]SIN_SV_SET23!G:L,5,FALSE),B208="SIN_INS_SET23",VLOOKUP(C208,[12]SIN_INS_SET23!A:F,5,FALSE),B208="COTAÇÃO",VLOOKUP(C208,[12]COTAÇÃO!$B:$G,6,FALSE))*(1+F208)*(1+G208),2)</f>
        <v>51.88</v>
      </c>
      <c r="I208" s="62">
        <v>0.01</v>
      </c>
      <c r="J208" s="39"/>
      <c r="K208" s="63"/>
      <c r="L208" s="64" t="str" cm="1">
        <f t="array" ref="L208">_xlfn.IFS(B208="SAB_OSE_SET23",VLOOKUP(C208,[12]SAB_OSE_SET23!A:N,5,FALSE),B208="SAB_EPSA_SET23",VLOOKUP(C208,[12]SAB_EPSA_SET23!A:F,2,FALSE),B208="SAB_INS_SET23",VLOOKUP(C208,[12]SAB_INS_SET23!A:F,2,FALSE),B208="SIU_INF_JUL23",VLOOKUP(C208,[12]SIU_INF_JUL23!A:F,2,FALSE),B208="SIU_ED_JUL23",VLOOKUP(C208,[12]SIU_ED_JUL23!A:F,2,FALSE),B208="SIU_INS_JUL23",VLOOKUP(C208,[12]SIU_INS_JUL23!A:F,2,FALSE),B208="DER_JUN23",VLOOKUP(C208,[12]DER_JUN23!A:F,2,FALSE),B208="CDHU_AGO23",VLOOKUP(C208,[12]CDHU_AGO23!A:F,2,FALSE),B208="DNIT_SV_JUL23",VLOOKUP(C208,[12]DNIT_SV_JUL23!A:F,2,FALSE),B208="DNIT_MAT_JUL23",VLOOKUP(C208,[12]DNIT_MAT_JUL23!A:F,2,FALSE),B208="SIN_SV_SET23",VLOOKUP(C208,[12]SIN_SV_SET23!G:L,2,FALSE),B208="SIN_INS_SET23",VLOOKUP(C208,[12]SIN_INS_SET23!A:F,2,FALSE),B208="COTAÇÃO",VLOOKUP(C208,[12]COTAÇÃO!$B:$G,3,FALSE))</f>
        <v>ELETRICISTA</v>
      </c>
      <c r="M208" s="65" t="str" cm="1">
        <f t="array" ref="M208">_xlfn.IFS(B208="SAB_OSE_SET23",VLOOKUP(C208,[12]SAB_OSE_SET23!A:N,6,FALSE),B208="SAB_EPSA_SET23",VLOOKUP(C208,[12]SAB_EPSA_SET23!A:F,3,FALSE),B208="SAB_INS_SET23",VLOOKUP(C208,[12]SAB_INS_SET23!A:F,3,FALSE),B208="SIU_INF_JUL23",VLOOKUP(C208,[12]SIU_INF_JUL23!A:F,3,FALSE),B208="SIU_ED_JUL23",VLOOKUP(C208,[12]SIU_ED_JUL23!A:F,3,FALSE),B208="SIU_INS_JUL23",VLOOKUP(C208,[12]SIU_INS_JUL23!A:F,3,FALSE),B208="DER_JUN23",VLOOKUP(C208,[12]DER_JUN23!A:F,3,FALSE),B208="CDHU_AGO23",VLOOKUP(C208,[12]CDHU_AGO23!A:F,3,FALSE),B208="DNIT_SV_JUL23",VLOOKUP(C208,[12]DNIT_SV_JUL23!A:F,3,FALSE),B208="DNIT_MAT_JUL23",VLOOKUP(C208,[12]DNIT_MAT_JUL23!A:F,3,FALSE),B208="SIN_SV_SET23",VLOOKUP(C208,[12]SIN_SV_SET23!G:L,3,FALSE),B208="SIN_INS_SET23",VLOOKUP(C208,[12]SIN_INS_SET23!A:F,3,FALSE),B208="COTAÇÃO",VLOOKUP(C208,[12]COTAÇÃO!$B:$G,4,FALSE))</f>
        <v>H</v>
      </c>
      <c r="N208" s="66">
        <f t="shared" si="5222"/>
        <v>5.5</v>
      </c>
      <c r="O208" s="66">
        <f t="shared" si="5223"/>
        <v>0.52</v>
      </c>
      <c r="P208" s="67">
        <f t="shared" si="3621"/>
        <v>0</v>
      </c>
      <c r="Q208" s="68"/>
      <c r="R208" s="61">
        <f>R205*$I208</f>
        <v>5.5</v>
      </c>
      <c r="S208" s="67"/>
      <c r="T208" s="61">
        <f t="shared" ref="T208" si="5293">T205*$I208</f>
        <v>0</v>
      </c>
      <c r="U208" s="67">
        <f t="shared" si="5225"/>
        <v>0</v>
      </c>
      <c r="V208" s="61">
        <f t="shared" ref="V208" si="5294">V205*$I208</f>
        <v>0</v>
      </c>
      <c r="W208" s="67">
        <f t="shared" si="5227"/>
        <v>0</v>
      </c>
      <c r="X208" s="61">
        <f t="shared" ref="X208" si="5295">X205*$I208</f>
        <v>0</v>
      </c>
      <c r="Y208" s="67">
        <f t="shared" si="5229"/>
        <v>0</v>
      </c>
      <c r="Z208" s="61">
        <f t="shared" ref="Z208" si="5296">Z205*$I208</f>
        <v>0</v>
      </c>
      <c r="AA208" s="67">
        <f t="shared" si="5231"/>
        <v>0</v>
      </c>
      <c r="AB208" s="61">
        <f t="shared" ref="AB208" si="5297">AB205*$I208</f>
        <v>0</v>
      </c>
      <c r="AC208" s="67">
        <f t="shared" si="5233"/>
        <v>0</v>
      </c>
      <c r="AD208" s="61">
        <f t="shared" ref="AD208" si="5298">AD205*$I208</f>
        <v>0</v>
      </c>
      <c r="AE208" s="67">
        <f t="shared" si="5235"/>
        <v>0</v>
      </c>
      <c r="AF208" s="61">
        <f t="shared" ref="AF208" si="5299">AF205*$I208</f>
        <v>0</v>
      </c>
      <c r="AG208" s="67">
        <f t="shared" si="5237"/>
        <v>0</v>
      </c>
      <c r="AH208" s="61">
        <f t="shared" ref="AH208" si="5300">AH205*$I208</f>
        <v>0</v>
      </c>
      <c r="AI208" s="67">
        <f t="shared" si="5239"/>
        <v>0</v>
      </c>
      <c r="AJ208" s="61">
        <f t="shared" ref="AJ208" si="5301">AJ205*$I208</f>
        <v>0</v>
      </c>
      <c r="AK208" s="67">
        <f t="shared" si="5241"/>
        <v>0</v>
      </c>
      <c r="AL208" s="61">
        <f t="shared" ref="AL208" si="5302">AL205*$I208</f>
        <v>0</v>
      </c>
      <c r="AM208" s="67">
        <f t="shared" si="5243"/>
        <v>0</v>
      </c>
      <c r="AN208" s="61">
        <f t="shared" ref="AN208" si="5303">AN205*$I208</f>
        <v>0</v>
      </c>
      <c r="AO208" s="67">
        <f t="shared" si="5245"/>
        <v>0</v>
      </c>
      <c r="AP208" s="61">
        <f t="shared" ref="AP208" si="5304">AP205*$I208</f>
        <v>0</v>
      </c>
      <c r="AQ208" s="67">
        <f t="shared" si="5247"/>
        <v>0</v>
      </c>
      <c r="AR208" s="61">
        <f t="shared" ref="AR208" si="5305">AR205*$I208</f>
        <v>0</v>
      </c>
      <c r="AS208" s="67">
        <f t="shared" si="5249"/>
        <v>0</v>
      </c>
      <c r="AT208" s="61">
        <f t="shared" ref="AT208" si="5306">AT205*$I208</f>
        <v>0</v>
      </c>
      <c r="AU208" s="67">
        <f t="shared" si="5251"/>
        <v>0</v>
      </c>
      <c r="AV208" s="61">
        <f t="shared" ref="AV208" si="5307">AV205*$I208</f>
        <v>0</v>
      </c>
      <c r="AW208" s="67">
        <f t="shared" si="5253"/>
        <v>0</v>
      </c>
      <c r="AX208" s="61">
        <f t="shared" ref="AX208" si="5308">AX205*$I208</f>
        <v>0</v>
      </c>
      <c r="AY208" s="67">
        <f t="shared" si="5255"/>
        <v>0</v>
      </c>
      <c r="AZ208" s="61">
        <f t="shared" ref="AZ208" si="5309">AZ205*$I208</f>
        <v>0</v>
      </c>
      <c r="BA208" s="67">
        <f t="shared" si="5257"/>
        <v>0</v>
      </c>
      <c r="BB208" s="61">
        <f t="shared" ref="BB208" si="5310">BB205*$I208</f>
        <v>0</v>
      </c>
      <c r="BC208" s="67">
        <f t="shared" si="5259"/>
        <v>0</v>
      </c>
      <c r="BD208" s="61">
        <f t="shared" ref="BD208" si="5311">BD205*$I208</f>
        <v>0</v>
      </c>
      <c r="BE208" s="67">
        <f t="shared" si="5261"/>
        <v>0</v>
      </c>
      <c r="BF208" s="61">
        <f t="shared" ref="BF208" si="5312">BF205*$I208</f>
        <v>0</v>
      </c>
      <c r="BG208" s="67">
        <f t="shared" si="5263"/>
        <v>0</v>
      </c>
      <c r="BH208" s="61">
        <f t="shared" ref="BH208" si="5313">BH205*$I208</f>
        <v>0</v>
      </c>
      <c r="BI208" s="67">
        <f t="shared" si="5265"/>
        <v>0</v>
      </c>
      <c r="BJ208" s="61">
        <f t="shared" ref="BJ208" si="5314">BJ205*$I208</f>
        <v>0</v>
      </c>
      <c r="BK208" s="67">
        <f t="shared" si="5267"/>
        <v>0</v>
      </c>
      <c r="BL208" s="61">
        <f t="shared" ref="BL208" si="5315">BL205*$I208</f>
        <v>0</v>
      </c>
      <c r="BM208" s="67">
        <f t="shared" si="5269"/>
        <v>0</v>
      </c>
    </row>
    <row r="209" spans="1:65" s="47" customFormat="1" ht="30" x14ac:dyDescent="0.25">
      <c r="A209" s="48"/>
      <c r="B209" s="48"/>
      <c r="C209" s="48"/>
      <c r="D209" s="48"/>
      <c r="E209" s="48"/>
      <c r="F209" s="48"/>
      <c r="G209" s="48"/>
      <c r="H209" s="49"/>
      <c r="I209" s="50"/>
      <c r="J209" s="39"/>
      <c r="K209" s="51" t="str">
        <f>CONCATENATE($K$150,".16")</f>
        <v>6.16</v>
      </c>
      <c r="L209" s="52" t="s">
        <v>109</v>
      </c>
      <c r="M209" s="53" t="s">
        <v>46</v>
      </c>
      <c r="N209" s="54">
        <f>R209+T209+V209+X209+Z209+AB209+AD209+AF209+AH209+AJ209++AL209+AN209+AP209+AR209+AT209+AV209+AX209+AZ209+BB209+BD209+BF209+BH209+BJ209+BL209</f>
        <v>140</v>
      </c>
      <c r="O209" s="54">
        <f>SUM(O210:O212)</f>
        <v>1.51</v>
      </c>
      <c r="P209" s="55">
        <f t="shared" si="3621"/>
        <v>211.4</v>
      </c>
      <c r="Q209" s="39"/>
      <c r="R209" s="56">
        <v>140</v>
      </c>
      <c r="S209" s="57">
        <f>ROUND(R209*$O209,2)</f>
        <v>211.4</v>
      </c>
      <c r="T209" s="56"/>
      <c r="U209" s="57">
        <f>ROUND(T209*$O209,2)</f>
        <v>0</v>
      </c>
      <c r="V209" s="56"/>
      <c r="W209" s="57">
        <f t="shared" ref="W209" si="5316">ROUND(V209*$O209,2)</f>
        <v>0</v>
      </c>
      <c r="X209" s="56"/>
      <c r="Y209" s="57">
        <f t="shared" ref="Y209" si="5317">ROUND(X209*$O209,2)</f>
        <v>0</v>
      </c>
      <c r="Z209" s="56"/>
      <c r="AA209" s="57">
        <f t="shared" ref="AA209" si="5318">ROUND(Z209*$O209,2)</f>
        <v>0</v>
      </c>
      <c r="AB209" s="56"/>
      <c r="AC209" s="57">
        <f t="shared" ref="AC209" si="5319">ROUND(AB209*$O209,2)</f>
        <v>0</v>
      </c>
      <c r="AD209" s="56"/>
      <c r="AE209" s="57">
        <f t="shared" ref="AE209" si="5320">ROUND(AD209*$O209,2)</f>
        <v>0</v>
      </c>
      <c r="AF209" s="56"/>
      <c r="AG209" s="57">
        <f t="shared" ref="AG209" si="5321">ROUND(AF209*$O209,2)</f>
        <v>0</v>
      </c>
      <c r="AH209" s="56"/>
      <c r="AI209" s="57">
        <f t="shared" ref="AI209" si="5322">ROUND(AH209*$O209,2)</f>
        <v>0</v>
      </c>
      <c r="AJ209" s="56"/>
      <c r="AK209" s="57">
        <f t="shared" ref="AK209" si="5323">ROUND(AJ209*$O209,2)</f>
        <v>0</v>
      </c>
      <c r="AL209" s="56"/>
      <c r="AM209" s="57">
        <f t="shared" ref="AM209" si="5324">ROUND(AL209*$O209,2)</f>
        <v>0</v>
      </c>
      <c r="AN209" s="56"/>
      <c r="AO209" s="57">
        <f t="shared" ref="AO209" si="5325">ROUND(AN209*$O209,2)</f>
        <v>0</v>
      </c>
      <c r="AP209" s="56"/>
      <c r="AQ209" s="57">
        <f t="shared" ref="AQ209" si="5326">ROUND(AP209*$O209,2)</f>
        <v>0</v>
      </c>
      <c r="AR209" s="56"/>
      <c r="AS209" s="57">
        <f t="shared" ref="AS209" si="5327">ROUND(AR209*$O209,2)</f>
        <v>0</v>
      </c>
      <c r="AT209" s="56"/>
      <c r="AU209" s="57">
        <f t="shared" ref="AU209" si="5328">ROUND(AT209*$O209,2)</f>
        <v>0</v>
      </c>
      <c r="AV209" s="56"/>
      <c r="AW209" s="57">
        <f t="shared" ref="AW209" si="5329">ROUND(AV209*$O209,2)</f>
        <v>0</v>
      </c>
      <c r="AX209" s="56"/>
      <c r="AY209" s="57">
        <f t="shared" ref="AY209" si="5330">ROUND(AX209*$O209,2)</f>
        <v>0</v>
      </c>
      <c r="AZ209" s="56"/>
      <c r="BA209" s="57">
        <f t="shared" ref="BA209" si="5331">ROUND(AZ209*$O209,2)</f>
        <v>0</v>
      </c>
      <c r="BB209" s="56"/>
      <c r="BC209" s="57">
        <f t="shared" ref="BC209" si="5332">ROUND(BB209*$O209,2)</f>
        <v>0</v>
      </c>
      <c r="BD209" s="56"/>
      <c r="BE209" s="57">
        <f t="shared" ref="BE209" si="5333">ROUND(BD209*$O209,2)</f>
        <v>0</v>
      </c>
      <c r="BF209" s="56"/>
      <c r="BG209" s="57">
        <f t="shared" ref="BG209" si="5334">ROUND(BF209*$O209,2)</f>
        <v>0</v>
      </c>
      <c r="BH209" s="56"/>
      <c r="BI209" s="57">
        <f t="shared" ref="BI209" si="5335">ROUND(BH209*$O209,2)</f>
        <v>0</v>
      </c>
      <c r="BJ209" s="56"/>
      <c r="BK209" s="57">
        <f t="shared" ref="BK209" si="5336">ROUND(BJ209*$O209,2)</f>
        <v>0</v>
      </c>
      <c r="BL209" s="56"/>
      <c r="BM209" s="57">
        <f t="shared" ref="BM209" si="5337">ROUND(BL209*$O209,2)</f>
        <v>0</v>
      </c>
    </row>
    <row r="210" spans="1:65" s="47" customFormat="1" ht="30" x14ac:dyDescent="0.25">
      <c r="A210" s="58" t="s">
        <v>37</v>
      </c>
      <c r="B210" s="59" t="s">
        <v>31</v>
      </c>
      <c r="C210" s="59" t="str">
        <f>K209</f>
        <v>6.16</v>
      </c>
      <c r="D210" s="60" cm="1">
        <f t="array" ref="D210">_xlfn.IFS($B210="SAB_OSE_SET23",$A$440,$B210="SAB_EPSA_SET23",$A$442,$B210="SAB_INS_SET23",$A$444,$B210="SIU_INF_JUL23",$A$446,$B210="SIU_ED_JUL23",$A$447,$B210="DER_JUN23",$A$448,$B210="CDHU_AGO23",$A$449,$B210="SIN_SV_SET23",$A$450,$B210="SIN_INS_SET23",$A$451,$B210="COTAÇÃO",0)</f>
        <v>0</v>
      </c>
      <c r="E210" s="60" cm="1">
        <f t="array" ref="E210">_xlfn.IFS($B210="SAB_OSE_SET23",$A$441,$B210="SAB_EPSA_SET23",$A$443,$B210="SAB_INS_SET23",$A$445,$B210="SIU_INF_JUL23",0,$B210="SIU_ED_JUL23",0,$B210="DER_JUN23",0,$B210="CDHU_AGO23",0,$B210="SIN_SV_SET23",0,$B210="SIN_INS_SET23",0,$B210="COTAÇÃO",0)</f>
        <v>0</v>
      </c>
      <c r="F210" s="60" cm="1">
        <f t="array" ref="F210">_xlfn.IFS($B210="SAB_OSE_SET23",0,$B210="SAB_EPSA_SET23",0,AND($B210="SAB_INS_SET23",$A210="MAT")=TRUE,$A$454,AND($B210="SAB_INS_SET23",$A210&lt;&gt;"MAT")=TRUE,$A$453,AND($B210="SIU_INF_JUL23",$A210="MAT")=TRUE,$A$454,AND($B210="SIU_INF_JUL23",$A210&lt;&gt;"MAT")=TRUE,$A$453,AND($B210="SIU_ED_JUL23",$A210="MAT")=TRUE,$A$454,AND($B210="SIU_ED_JUL23",$A210&lt;&gt;"MAT")=TRUE,$A$453,$B210="DER_JUN23",0,$B210="CDHU_AGO23",0,AND($B210="SIN_SV_SET23",$A210="MAT")=TRUE,$A$454,AND($B210="SIN_SV_SET23",$A210&lt;&gt;"MAT")=TRUE,$A$453,AND($B210="SIN_INS_SET23",$A210="MAT")=TRUE,$A$454,AND($B210="SIN_INS_SET23",$A210&lt;&gt;"MAT")=TRUE,$A$453,AND($B210="COTAÇÃO",$A210="MAT")=TRUE,$A$454,AND($B210="COTAÇÃO",$A210&lt;&gt;"MAT")=TRUE,$A$453)</f>
        <v>0.2</v>
      </c>
      <c r="G210" s="60" cm="1">
        <f t="array" ref="G210">_xlfn.IFS($B210="SAB_OSE_SET23",0,$B210="SAB_EPSA_SET23",0,AND($B210="SAB_INS_SET23",$A210="MO")=TRUE,$A$455,AND($B210="SAB_INS_SET23",$A210&lt;&gt;"MO")=TRUE,0,AND($B210="SIU_INF_JUL23",$A210="MO")=TRUE,$A$455,AND($B210="SIU_INF_JUL23",$A210&lt;&gt;"MO")=TRUE,0,AND($B210="SIU_ED_JUL23",$A210="MO")=TRUE,$A$455,AND($B210="SIU_ED_JUL23",$A210&lt;&gt;"MO")=TRUE,0,$B210="DER_JUN23",0,$B210="CDHU_AGO23",0,AND($B210="SIN_SV_SET23",$A210="MO")=TRUE,$A$455,AND($B210="SIN_SV_SET23",$A210&lt;&gt;"MO")=TRUE,0,AND($B210="SIN_INS_SET23",$A210="MO")=TRUE,$A$455,AND($B210="SIN_INS_SET23",$A210&lt;&gt;"MO")=TRUE,0,AND($B210="COTAÇÃO",$A210="MO")=TRUE,$A$455,AND($B210="COTAÇÃO",$A210&lt;&gt;"MO")=TRUE,0)</f>
        <v>0</v>
      </c>
      <c r="H210" s="61" cm="1">
        <f t="array" ref="H210">ROUND(_xlfn.IFS(B210="SAB_OSE_SET23",VLOOKUP(C210,[12]SAB_OSE_SET23!A:N,7,FALSE),B210="SAB_EPSA_SET23",VLOOKUP(C210,[12]SAB_EPSA_SET23!A:F,4,FALSE),B210="SAB_INS_SET23",VLOOKUP(C210,[12]SAB_INS_SET23!A:F,4,FALSE),B210="SIU_INF_JUL23",VLOOKUP(C210,[12]SIU_INF_JUL23!A:F,4,FALSE),B210="SIU_ED_JUL23",VLOOKUP(C210,[12]SIU_ED_JUL23!A:F,4,FALSE),B210="SIU_INS_JUL23",VLOOKUP(C210,[12]SIU_INS_JUL23!A:F,4,FALSE),B210="DER_JUN23",VLOOKUP(C210,[12]DER_JUN23!A:F,4,FALSE),B210="CDHU_AGO23",VLOOKUP(C210,[12]CDHU_AGO23!A:F,4,FALSE),B210="DNIT_SV_JUL23",VLOOKUP(C210,[12]DNIT_SV_JUL23!A:F,4,FALSE),B210="DNIT_MAT_JUL23",VLOOKUP(C210,[12]DNIT_MAT_JUL23!A:F,4,FALSE),B210="SIN_SV_SET23",VLOOKUP(C210,[12]SIN_SV_SET23!G:L,5,FALSE),B210="SIN_INS_SET23",VLOOKUP(C210,[12]SIN_INS_SET23!A:F,5,FALSE),B210="COTAÇÃO",VLOOKUP(C210,[12]COTAÇÃO!$B:$G,6,FALSE))*(1+F210)*(1+G210),2)</f>
        <v>0.23</v>
      </c>
      <c r="I210" s="62">
        <v>1</v>
      </c>
      <c r="J210" s="39"/>
      <c r="K210" s="63"/>
      <c r="L210" s="64" t="str" cm="1">
        <f t="array" ref="L210">_xlfn.IFS(B210="SAB_OSE_SET23",VLOOKUP(C210,[12]SAB_OSE_SET23!A:N,5,FALSE),B210="SAB_EPSA_SET23",VLOOKUP(C210,[12]SAB_EPSA_SET23!A:F,2,FALSE),B210="SAB_INS_SET23",VLOOKUP(C210,[12]SAB_INS_SET23!A:F,2,FALSE),B210="SIU_INF_JUL23",VLOOKUP(C210,[12]SIU_INF_JUL23!A:F,2,FALSE),B210="SIU_ED_JUL23",VLOOKUP(C210,[12]SIU_ED_JUL23!A:F,2,FALSE),B210="SIU_INS_JUL23",VLOOKUP(C210,[12]SIU_INS_JUL23!A:F,2,FALSE),B210="DER_JUN23",VLOOKUP(C210,[12]DER_JUN23!A:F,2,FALSE),B210="CDHU_AGO23",VLOOKUP(C210,[12]CDHU_AGO23!A:F,2,FALSE),B210="DNIT_SV_JUL23",VLOOKUP(C210,[12]DNIT_SV_JUL23!A:F,2,FALSE),B210="DNIT_MAT_JUL23",VLOOKUP(C210,[12]DNIT_MAT_JUL23!A:F,2,FALSE),B210="SIN_SV_SET23",VLOOKUP(C210,[12]SIN_SV_SET23!G:L,2,FALSE),B210="SIN_INS_SET23",VLOOKUP(C210,[12]SIN_INS_SET23!A:F,2,FALSE),B210="COTAÇÃO",VLOOKUP(C210,[12]COTAÇÃO!$B:$G,3,FALSE))</f>
        <v>Porca sextavada em aço bicromatizado,ww 1/4``, da Poleoduto ou similar aprovado</v>
      </c>
      <c r="M210" s="65" t="str" cm="1">
        <f t="array" ref="M210">_xlfn.IFS(B210="SAB_OSE_SET23",VLOOKUP(C210,[12]SAB_OSE_SET23!A:N,6,FALSE),B210="SAB_EPSA_SET23",VLOOKUP(C210,[12]SAB_EPSA_SET23!A:F,3,FALSE),B210="SAB_INS_SET23",VLOOKUP(C210,[12]SAB_INS_SET23!A:F,3,FALSE),B210="SIU_INF_JUL23",VLOOKUP(C210,[12]SIU_INF_JUL23!A:F,3,FALSE),B210="SIU_ED_JUL23",VLOOKUP(C210,[12]SIU_ED_JUL23!A:F,3,FALSE),B210="SIU_INS_JUL23",VLOOKUP(C210,[12]SIU_INS_JUL23!A:F,3,FALSE),B210="DER_JUN23",VLOOKUP(C210,[12]DER_JUN23!A:F,3,FALSE),B210="CDHU_AGO23",VLOOKUP(C210,[12]CDHU_AGO23!A:F,3,FALSE),B210="DNIT_SV_JUL23",VLOOKUP(C210,[12]DNIT_SV_JUL23!A:F,3,FALSE),B210="DNIT_MAT_JUL23",VLOOKUP(C210,[12]DNIT_MAT_JUL23!A:F,3,FALSE),B210="SIN_SV_SET23",VLOOKUP(C210,[12]SIN_SV_SET23!G:L,3,FALSE),B210="SIN_INS_SET23",VLOOKUP(C210,[12]SIN_INS_SET23!A:F,3,FALSE),B210="COTAÇÃO",VLOOKUP(C210,[12]COTAÇÃO!$B:$G,4,FALSE))</f>
        <v>pç</v>
      </c>
      <c r="N210" s="66">
        <f t="shared" ref="N210:N212" si="5338">R210+T210+V210+X210+Z210+AB210+AD210+AF210+AH210+AJ210++AL210+AN210+AP210+AR210+AT210+AV210+AX210+AZ210+BB210+BD210+BF210+BH210+BJ210+BL210</f>
        <v>140</v>
      </c>
      <c r="O210" s="66">
        <f t="shared" ref="O210:O212" si="5339">ROUND(H210*I210,2)</f>
        <v>0.23</v>
      </c>
      <c r="P210" s="67">
        <f t="shared" si="3621"/>
        <v>0</v>
      </c>
      <c r="Q210" s="68"/>
      <c r="R210" s="61">
        <f>R209*$I210</f>
        <v>140</v>
      </c>
      <c r="S210" s="67"/>
      <c r="T210" s="61">
        <f t="shared" ref="T210" si="5340">T209*$I210</f>
        <v>0</v>
      </c>
      <c r="U210" s="67">
        <f t="shared" ref="U210:U212" si="5341">ROUND(T210*$H210,2)</f>
        <v>0</v>
      </c>
      <c r="V210" s="61">
        <f t="shared" ref="V210" si="5342">V209*$I210</f>
        <v>0</v>
      </c>
      <c r="W210" s="67">
        <f t="shared" ref="W210:W212" si="5343">ROUND(V210*$H210,2)</f>
        <v>0</v>
      </c>
      <c r="X210" s="61">
        <f t="shared" ref="X210" si="5344">X209*$I210</f>
        <v>0</v>
      </c>
      <c r="Y210" s="67">
        <f t="shared" ref="Y210:Y212" si="5345">ROUND(X210*$H210,2)</f>
        <v>0</v>
      </c>
      <c r="Z210" s="61">
        <f t="shared" ref="Z210" si="5346">Z209*$I210</f>
        <v>0</v>
      </c>
      <c r="AA210" s="67">
        <f t="shared" ref="AA210:AA212" si="5347">ROUND(Z210*$H210,2)</f>
        <v>0</v>
      </c>
      <c r="AB210" s="61">
        <f t="shared" ref="AB210" si="5348">AB209*$I210</f>
        <v>0</v>
      </c>
      <c r="AC210" s="67">
        <f t="shared" ref="AC210:AC212" si="5349">ROUND(AB210*$H210,2)</f>
        <v>0</v>
      </c>
      <c r="AD210" s="61">
        <f t="shared" ref="AD210" si="5350">AD209*$I210</f>
        <v>0</v>
      </c>
      <c r="AE210" s="67">
        <f t="shared" ref="AE210:AE212" si="5351">ROUND(AD210*$H210,2)</f>
        <v>0</v>
      </c>
      <c r="AF210" s="61">
        <f t="shared" ref="AF210" si="5352">AF209*$I210</f>
        <v>0</v>
      </c>
      <c r="AG210" s="67">
        <f t="shared" ref="AG210:AG212" si="5353">ROUND(AF210*$H210,2)</f>
        <v>0</v>
      </c>
      <c r="AH210" s="61">
        <f t="shared" ref="AH210" si="5354">AH209*$I210</f>
        <v>0</v>
      </c>
      <c r="AI210" s="67">
        <f t="shared" ref="AI210:AI212" si="5355">ROUND(AH210*$H210,2)</f>
        <v>0</v>
      </c>
      <c r="AJ210" s="61">
        <f t="shared" ref="AJ210" si="5356">AJ209*$I210</f>
        <v>0</v>
      </c>
      <c r="AK210" s="67">
        <f t="shared" ref="AK210:AK212" si="5357">ROUND(AJ210*$H210,2)</f>
        <v>0</v>
      </c>
      <c r="AL210" s="61">
        <f t="shared" ref="AL210" si="5358">AL209*$I210</f>
        <v>0</v>
      </c>
      <c r="AM210" s="67">
        <f t="shared" ref="AM210:AM212" si="5359">ROUND(AL210*$H210,2)</f>
        <v>0</v>
      </c>
      <c r="AN210" s="61">
        <f t="shared" ref="AN210" si="5360">AN209*$I210</f>
        <v>0</v>
      </c>
      <c r="AO210" s="67">
        <f t="shared" ref="AO210:AO212" si="5361">ROUND(AN210*$H210,2)</f>
        <v>0</v>
      </c>
      <c r="AP210" s="61">
        <f t="shared" ref="AP210" si="5362">AP209*$I210</f>
        <v>0</v>
      </c>
      <c r="AQ210" s="67">
        <f t="shared" ref="AQ210:AQ212" si="5363">ROUND(AP210*$H210,2)</f>
        <v>0</v>
      </c>
      <c r="AR210" s="61">
        <f t="shared" ref="AR210" si="5364">AR209*$I210</f>
        <v>0</v>
      </c>
      <c r="AS210" s="67">
        <f t="shared" ref="AS210:AS212" si="5365">ROUND(AR210*$H210,2)</f>
        <v>0</v>
      </c>
      <c r="AT210" s="61">
        <f t="shared" ref="AT210" si="5366">AT209*$I210</f>
        <v>0</v>
      </c>
      <c r="AU210" s="67">
        <f t="shared" ref="AU210:AU212" si="5367">ROUND(AT210*$H210,2)</f>
        <v>0</v>
      </c>
      <c r="AV210" s="61">
        <f t="shared" ref="AV210" si="5368">AV209*$I210</f>
        <v>0</v>
      </c>
      <c r="AW210" s="67">
        <f t="shared" ref="AW210:AW212" si="5369">ROUND(AV210*$H210,2)</f>
        <v>0</v>
      </c>
      <c r="AX210" s="61">
        <f t="shared" ref="AX210" si="5370">AX209*$I210</f>
        <v>0</v>
      </c>
      <c r="AY210" s="67">
        <f t="shared" ref="AY210:AY212" si="5371">ROUND(AX210*$H210,2)</f>
        <v>0</v>
      </c>
      <c r="AZ210" s="61">
        <f t="shared" ref="AZ210" si="5372">AZ209*$I210</f>
        <v>0</v>
      </c>
      <c r="BA210" s="67">
        <f t="shared" ref="BA210:BA212" si="5373">ROUND(AZ210*$H210,2)</f>
        <v>0</v>
      </c>
      <c r="BB210" s="61">
        <f t="shared" ref="BB210" si="5374">BB209*$I210</f>
        <v>0</v>
      </c>
      <c r="BC210" s="67">
        <f t="shared" ref="BC210:BC212" si="5375">ROUND(BB210*$H210,2)</f>
        <v>0</v>
      </c>
      <c r="BD210" s="61">
        <f t="shared" ref="BD210" si="5376">BD209*$I210</f>
        <v>0</v>
      </c>
      <c r="BE210" s="67">
        <f t="shared" ref="BE210:BE212" si="5377">ROUND(BD210*$H210,2)</f>
        <v>0</v>
      </c>
      <c r="BF210" s="61">
        <f t="shared" ref="BF210" si="5378">BF209*$I210</f>
        <v>0</v>
      </c>
      <c r="BG210" s="67">
        <f t="shared" ref="BG210:BG212" si="5379">ROUND(BF210*$H210,2)</f>
        <v>0</v>
      </c>
      <c r="BH210" s="61">
        <f t="shared" ref="BH210" si="5380">BH209*$I210</f>
        <v>0</v>
      </c>
      <c r="BI210" s="67">
        <f t="shared" ref="BI210:BI212" si="5381">ROUND(BH210*$H210,2)</f>
        <v>0</v>
      </c>
      <c r="BJ210" s="61">
        <f t="shared" ref="BJ210" si="5382">BJ209*$I210</f>
        <v>0</v>
      </c>
      <c r="BK210" s="67">
        <f t="shared" ref="BK210:BK212" si="5383">ROUND(BJ210*$H210,2)</f>
        <v>0</v>
      </c>
      <c r="BL210" s="61">
        <f t="shared" ref="BL210" si="5384">BL209*$I210</f>
        <v>0</v>
      </c>
      <c r="BM210" s="67">
        <f t="shared" ref="BM210:BM212" si="5385">ROUND(BL210*$H210,2)</f>
        <v>0</v>
      </c>
    </row>
    <row r="211" spans="1:65" s="47" customFormat="1" x14ac:dyDescent="0.25">
      <c r="A211" s="58" t="s">
        <v>26</v>
      </c>
      <c r="B211" s="59" t="s">
        <v>28</v>
      </c>
      <c r="C211" s="59" t="s">
        <v>38</v>
      </c>
      <c r="D211" s="60" cm="1">
        <f t="array" ref="D211">_xlfn.IFS($B211="SAB_OSE_SET23",$A$440,$B211="SAB_EPSA_SET23",$A$442,$B211="SAB_INS_SET23",$A$444,$B211="SIU_INF_JUL23",$A$446,$B211="SIU_ED_JUL23",$A$447,$B211="DER_JUN23",$A$448,$B211="CDHU_AGO23",$A$449,$B211="SIN_SV_SET23",$A$450,$B211="SIN_INS_SET23",$A$451,$B211="COTAÇÃO",0)</f>
        <v>0</v>
      </c>
      <c r="E211" s="60" cm="1">
        <f t="array" ref="E211">_xlfn.IFS($B211="SAB_OSE_SET23",$A$441,$B211="SAB_EPSA_SET23",$A$443,$B211="SAB_INS_SET23",$A$445,$B211="SIU_INF_JUL23",0,$B211="SIU_ED_JUL23",0,$B211="DER_JUN23",0,$B211="CDHU_AGO23",0,$B211="SIN_SV_SET23",0,$B211="SIN_INS_SET23",0,$B211="COTAÇÃO",0)</f>
        <v>0</v>
      </c>
      <c r="F211" s="60" cm="1">
        <f t="array" ref="F211">_xlfn.IFS($B211="SAB_OSE_SET23",0,$B211="SAB_EPSA_SET23",0,AND($B211="SAB_INS_SET23",$A211="MAT")=TRUE,$A$454,AND($B211="SAB_INS_SET23",$A211&lt;&gt;"MAT")=TRUE,$A$453,AND($B211="SIU_INF_JUL23",$A211="MAT")=TRUE,$A$454,AND($B211="SIU_INF_JUL23",$A211&lt;&gt;"MAT")=TRUE,$A$453,AND($B211="SIU_ED_JUL23",$A211="MAT")=TRUE,$A$454,AND($B211="SIU_ED_JUL23",$A211&lt;&gt;"MAT")=TRUE,$A$453,$B211="DER_JUN23",0,$B211="CDHU_AGO23",0,AND($B211="SIN_SV_SET23",$A211="MAT")=TRUE,$A$454,AND($B211="SIN_SV_SET23",$A211&lt;&gt;"MAT")=TRUE,$A$453,AND($B211="SIN_INS_SET23",$A211="MAT")=TRUE,$A$454,AND($B211="SIN_INS_SET23",$A211&lt;&gt;"MAT")=TRUE,$A$453,AND($B211="COTAÇÃO",$A211="MAT")=TRUE,$A$454,AND($B211="COTAÇÃO",$A211&lt;&gt;"MAT")=TRUE,$A$453)</f>
        <v>0.28000000000000003</v>
      </c>
      <c r="G211" s="60" cm="1">
        <f t="array" ref="G211">_xlfn.IFS($B211="SAB_OSE_SET23",0,$B211="SAB_EPSA_SET23",0,AND($B211="SAB_INS_SET23",$A211="MO")=TRUE,$A$455,AND($B211="SAB_INS_SET23",$A211&lt;&gt;"MO")=TRUE,0,AND($B211="SIU_INF_JUL23",$A211="MO")=TRUE,$A$455,AND($B211="SIU_INF_JUL23",$A211&lt;&gt;"MO")=TRUE,0,AND($B211="SIU_ED_JUL23",$A211="MO")=TRUE,$A$455,AND($B211="SIU_ED_JUL23",$A211&lt;&gt;"MO")=TRUE,0,$B211="DER_JUN23",0,$B211="CDHU_AGO23",0,AND($B211="SIN_SV_SET23",$A211="MO")=TRUE,$A$455,AND($B211="SIN_SV_SET23",$A211&lt;&gt;"MO")=TRUE,0,AND($B211="SIN_INS_SET23",$A211="MO")=TRUE,$A$455,AND($B211="SIN_INS_SET23",$A211&lt;&gt;"MO")=TRUE,0,AND($B211="COTAÇÃO",$A211="MO")=TRUE,$A$455,AND($B211="COTAÇÃO",$A211&lt;&gt;"MO")=TRUE,0)</f>
        <v>1.72</v>
      </c>
      <c r="H211" s="61" cm="1">
        <f t="array" ref="H211">ROUND(_xlfn.IFS(B211="SAB_OSE_SET23",VLOOKUP(C211,[12]SAB_OSE_SET23!A:N,7,FALSE),B211="SAB_EPSA_SET23",VLOOKUP(C211,[12]SAB_EPSA_SET23!A:F,4,FALSE),B211="SAB_INS_SET23",VLOOKUP(C211,[12]SAB_INS_SET23!A:F,4,FALSE),B211="SIU_INF_JUL23",VLOOKUP(C211,[12]SIU_INF_JUL23!A:F,4,FALSE),B211="SIU_ED_JUL23",VLOOKUP(C211,[12]SIU_ED_JUL23!A:F,4,FALSE),B211="SIU_INS_JUL23",VLOOKUP(C211,[12]SIU_INS_JUL23!A:F,4,FALSE),B211="DER_JUN23",VLOOKUP(C211,[12]DER_JUN23!A:F,4,FALSE),B211="CDHU_AGO23",VLOOKUP(C211,[12]CDHU_AGO23!A:F,4,FALSE),B211="DNIT_SV_JUL23",VLOOKUP(C211,[12]DNIT_SV_JUL23!A:F,4,FALSE),B211="DNIT_MAT_JUL23",VLOOKUP(C211,[12]DNIT_MAT_JUL23!A:F,4,FALSE),B211="SIN_SV_SET23",VLOOKUP(C211,[12]SIN_SV_SET23!G:L,5,FALSE),B211="SIN_INS_SET23",VLOOKUP(C211,[12]SIN_INS_SET23!A:F,5,FALSE),B211="COTAÇÃO",VLOOKUP(C211,[12]COTAÇÃO!$B:$G,6,FALSE))*(1+F211)*(1+G211),2)</f>
        <v>76.209999999999994</v>
      </c>
      <c r="I211" s="62">
        <v>0.01</v>
      </c>
      <c r="J211" s="39"/>
      <c r="K211" s="63"/>
      <c r="L211" s="64" t="str" cm="1">
        <f t="array" ref="L211">_xlfn.IFS(B211="SAB_OSE_SET23",VLOOKUP(C211,[12]SAB_OSE_SET23!A:N,5,FALSE),B211="SAB_EPSA_SET23",VLOOKUP(C211,[12]SAB_EPSA_SET23!A:F,2,FALSE),B211="SAB_INS_SET23",VLOOKUP(C211,[12]SAB_INS_SET23!A:F,2,FALSE),B211="SIU_INF_JUL23",VLOOKUP(C211,[12]SIU_INF_JUL23!A:F,2,FALSE),B211="SIU_ED_JUL23",VLOOKUP(C211,[12]SIU_ED_JUL23!A:F,2,FALSE),B211="SIU_INS_JUL23",VLOOKUP(C211,[12]SIU_INS_JUL23!A:F,2,FALSE),B211="DER_JUN23",VLOOKUP(C211,[12]DER_JUN23!A:F,2,FALSE),B211="CDHU_AGO23",VLOOKUP(C211,[12]CDHU_AGO23!A:F,2,FALSE),B211="DNIT_SV_JUL23",VLOOKUP(C211,[12]DNIT_SV_JUL23!A:F,2,FALSE),B211="DNIT_MAT_JUL23",VLOOKUP(C211,[12]DNIT_MAT_JUL23!A:F,2,FALSE),B211="SIN_SV_SET23",VLOOKUP(C211,[12]SIN_SV_SET23!G:L,2,FALSE),B211="SIN_INS_SET23",VLOOKUP(C211,[12]SIN_INS_SET23!A:F,2,FALSE),B211="COTAÇÃO",VLOOKUP(C211,[12]COTAÇÃO!$B:$G,3,FALSE))</f>
        <v>TÉCNICO ELETRICISTA</v>
      </c>
      <c r="M211" s="65" t="str" cm="1">
        <f t="array" ref="M211">_xlfn.IFS(B211="SAB_OSE_SET23",VLOOKUP(C211,[12]SAB_OSE_SET23!A:N,6,FALSE),B211="SAB_EPSA_SET23",VLOOKUP(C211,[12]SAB_EPSA_SET23!A:F,3,FALSE),B211="SAB_INS_SET23",VLOOKUP(C211,[12]SAB_INS_SET23!A:F,3,FALSE),B211="SIU_INF_JUL23",VLOOKUP(C211,[12]SIU_INF_JUL23!A:F,3,FALSE),B211="SIU_ED_JUL23",VLOOKUP(C211,[12]SIU_ED_JUL23!A:F,3,FALSE),B211="SIU_INS_JUL23",VLOOKUP(C211,[12]SIU_INS_JUL23!A:F,3,FALSE),B211="DER_JUN23",VLOOKUP(C211,[12]DER_JUN23!A:F,3,FALSE),B211="CDHU_AGO23",VLOOKUP(C211,[12]CDHU_AGO23!A:F,3,FALSE),B211="DNIT_SV_JUL23",VLOOKUP(C211,[12]DNIT_SV_JUL23!A:F,3,FALSE),B211="DNIT_MAT_JUL23",VLOOKUP(C211,[12]DNIT_MAT_JUL23!A:F,3,FALSE),B211="SIN_SV_SET23",VLOOKUP(C211,[12]SIN_SV_SET23!G:L,3,FALSE),B211="SIN_INS_SET23",VLOOKUP(C211,[12]SIN_INS_SET23!A:F,3,FALSE),B211="COTAÇÃO",VLOOKUP(C211,[12]COTAÇÃO!$B:$G,4,FALSE))</f>
        <v>H</v>
      </c>
      <c r="N211" s="66">
        <f t="shared" si="5338"/>
        <v>1.4000000000000001</v>
      </c>
      <c r="O211" s="66">
        <f t="shared" si="5339"/>
        <v>0.76</v>
      </c>
      <c r="P211" s="67">
        <f t="shared" si="3621"/>
        <v>0</v>
      </c>
      <c r="Q211" s="68"/>
      <c r="R211" s="61">
        <f>R209*$I211</f>
        <v>1.4000000000000001</v>
      </c>
      <c r="S211" s="67"/>
      <c r="T211" s="61">
        <f t="shared" ref="T211" si="5386">T209*$I211</f>
        <v>0</v>
      </c>
      <c r="U211" s="67">
        <f t="shared" si="5341"/>
        <v>0</v>
      </c>
      <c r="V211" s="61">
        <f t="shared" ref="V211" si="5387">V209*$I211</f>
        <v>0</v>
      </c>
      <c r="W211" s="67">
        <f t="shared" si="5343"/>
        <v>0</v>
      </c>
      <c r="X211" s="61">
        <f t="shared" ref="X211" si="5388">X209*$I211</f>
        <v>0</v>
      </c>
      <c r="Y211" s="67">
        <f t="shared" si="5345"/>
        <v>0</v>
      </c>
      <c r="Z211" s="61">
        <f t="shared" ref="Z211" si="5389">Z209*$I211</f>
        <v>0</v>
      </c>
      <c r="AA211" s="67">
        <f t="shared" si="5347"/>
        <v>0</v>
      </c>
      <c r="AB211" s="61">
        <f t="shared" ref="AB211" si="5390">AB209*$I211</f>
        <v>0</v>
      </c>
      <c r="AC211" s="67">
        <f t="shared" si="5349"/>
        <v>0</v>
      </c>
      <c r="AD211" s="61">
        <f t="shared" ref="AD211" si="5391">AD209*$I211</f>
        <v>0</v>
      </c>
      <c r="AE211" s="67">
        <f t="shared" si="5351"/>
        <v>0</v>
      </c>
      <c r="AF211" s="61">
        <f t="shared" ref="AF211" si="5392">AF209*$I211</f>
        <v>0</v>
      </c>
      <c r="AG211" s="67">
        <f t="shared" si="5353"/>
        <v>0</v>
      </c>
      <c r="AH211" s="61">
        <f t="shared" ref="AH211" si="5393">AH209*$I211</f>
        <v>0</v>
      </c>
      <c r="AI211" s="67">
        <f t="shared" si="5355"/>
        <v>0</v>
      </c>
      <c r="AJ211" s="61">
        <f t="shared" ref="AJ211" si="5394">AJ209*$I211</f>
        <v>0</v>
      </c>
      <c r="AK211" s="67">
        <f t="shared" si="5357"/>
        <v>0</v>
      </c>
      <c r="AL211" s="61">
        <f t="shared" ref="AL211" si="5395">AL209*$I211</f>
        <v>0</v>
      </c>
      <c r="AM211" s="67">
        <f t="shared" si="5359"/>
        <v>0</v>
      </c>
      <c r="AN211" s="61">
        <f t="shared" ref="AN211" si="5396">AN209*$I211</f>
        <v>0</v>
      </c>
      <c r="AO211" s="67">
        <f t="shared" si="5361"/>
        <v>0</v>
      </c>
      <c r="AP211" s="61">
        <f t="shared" ref="AP211" si="5397">AP209*$I211</f>
        <v>0</v>
      </c>
      <c r="AQ211" s="67">
        <f t="shared" si="5363"/>
        <v>0</v>
      </c>
      <c r="AR211" s="61">
        <f t="shared" ref="AR211" si="5398">AR209*$I211</f>
        <v>0</v>
      </c>
      <c r="AS211" s="67">
        <f t="shared" si="5365"/>
        <v>0</v>
      </c>
      <c r="AT211" s="61">
        <f t="shared" ref="AT211" si="5399">AT209*$I211</f>
        <v>0</v>
      </c>
      <c r="AU211" s="67">
        <f t="shared" si="5367"/>
        <v>0</v>
      </c>
      <c r="AV211" s="61">
        <f t="shared" ref="AV211" si="5400">AV209*$I211</f>
        <v>0</v>
      </c>
      <c r="AW211" s="67">
        <f t="shared" si="5369"/>
        <v>0</v>
      </c>
      <c r="AX211" s="61">
        <f t="shared" ref="AX211" si="5401">AX209*$I211</f>
        <v>0</v>
      </c>
      <c r="AY211" s="67">
        <f t="shared" si="5371"/>
        <v>0</v>
      </c>
      <c r="AZ211" s="61">
        <f t="shared" ref="AZ211" si="5402">AZ209*$I211</f>
        <v>0</v>
      </c>
      <c r="BA211" s="67">
        <f t="shared" si="5373"/>
        <v>0</v>
      </c>
      <c r="BB211" s="61">
        <f t="shared" ref="BB211" si="5403">BB209*$I211</f>
        <v>0</v>
      </c>
      <c r="BC211" s="67">
        <f t="shared" si="5375"/>
        <v>0</v>
      </c>
      <c r="BD211" s="61">
        <f t="shared" ref="BD211" si="5404">BD209*$I211</f>
        <v>0</v>
      </c>
      <c r="BE211" s="67">
        <f t="shared" si="5377"/>
        <v>0</v>
      </c>
      <c r="BF211" s="61">
        <f t="shared" ref="BF211" si="5405">BF209*$I211</f>
        <v>0</v>
      </c>
      <c r="BG211" s="67">
        <f t="shared" si="5379"/>
        <v>0</v>
      </c>
      <c r="BH211" s="61">
        <f t="shared" ref="BH211" si="5406">BH209*$I211</f>
        <v>0</v>
      </c>
      <c r="BI211" s="67">
        <f t="shared" si="5381"/>
        <v>0</v>
      </c>
      <c r="BJ211" s="61">
        <f t="shared" ref="BJ211" si="5407">BJ209*$I211</f>
        <v>0</v>
      </c>
      <c r="BK211" s="67">
        <f t="shared" si="5383"/>
        <v>0</v>
      </c>
      <c r="BL211" s="61">
        <f t="shared" ref="BL211" si="5408">BL209*$I211</f>
        <v>0</v>
      </c>
      <c r="BM211" s="67">
        <f t="shared" si="5385"/>
        <v>0</v>
      </c>
    </row>
    <row r="212" spans="1:65" s="47" customFormat="1" x14ac:dyDescent="0.25">
      <c r="A212" s="58" t="s">
        <v>26</v>
      </c>
      <c r="B212" s="59" t="s">
        <v>28</v>
      </c>
      <c r="C212" s="59" t="s">
        <v>39</v>
      </c>
      <c r="D212" s="60" cm="1">
        <f t="array" ref="D212">_xlfn.IFS($B212="SAB_OSE_SET23",$A$440,$B212="SAB_EPSA_SET23",$A$442,$B212="SAB_INS_SET23",$A$444,$B212="SIU_INF_JUL23",$A$446,$B212="SIU_ED_JUL23",$A$447,$B212="DER_JUN23",$A$448,$B212="CDHU_AGO23",$A$449,$B212="SIN_SV_SET23",$A$450,$B212="SIN_INS_SET23",$A$451,$B212="COTAÇÃO",0)</f>
        <v>0</v>
      </c>
      <c r="E212" s="60" cm="1">
        <f t="array" ref="E212">_xlfn.IFS($B212="SAB_OSE_SET23",$A$441,$B212="SAB_EPSA_SET23",$A$443,$B212="SAB_INS_SET23",$A$445,$B212="SIU_INF_JUL23",0,$B212="SIU_ED_JUL23",0,$B212="DER_JUN23",0,$B212="CDHU_AGO23",0,$B212="SIN_SV_SET23",0,$B212="SIN_INS_SET23",0,$B212="COTAÇÃO",0)</f>
        <v>0</v>
      </c>
      <c r="F212" s="60" cm="1">
        <f t="array" ref="F212">_xlfn.IFS($B212="SAB_OSE_SET23",0,$B212="SAB_EPSA_SET23",0,AND($B212="SAB_INS_SET23",$A212="MAT")=TRUE,$A$454,AND($B212="SAB_INS_SET23",$A212&lt;&gt;"MAT")=TRUE,$A$453,AND($B212="SIU_INF_JUL23",$A212="MAT")=TRUE,$A$454,AND($B212="SIU_INF_JUL23",$A212&lt;&gt;"MAT")=TRUE,$A$453,AND($B212="SIU_ED_JUL23",$A212="MAT")=TRUE,$A$454,AND($B212="SIU_ED_JUL23",$A212&lt;&gt;"MAT")=TRUE,$A$453,$B212="DER_JUN23",0,$B212="CDHU_AGO23",0,AND($B212="SIN_SV_SET23",$A212="MAT")=TRUE,$A$454,AND($B212="SIN_SV_SET23",$A212&lt;&gt;"MAT")=TRUE,$A$453,AND($B212="SIN_INS_SET23",$A212="MAT")=TRUE,$A$454,AND($B212="SIN_INS_SET23",$A212&lt;&gt;"MAT")=TRUE,$A$453,AND($B212="COTAÇÃO",$A212="MAT")=TRUE,$A$454,AND($B212="COTAÇÃO",$A212&lt;&gt;"MAT")=TRUE,$A$453)</f>
        <v>0.28000000000000003</v>
      </c>
      <c r="G212" s="60" cm="1">
        <f t="array" ref="G212">_xlfn.IFS($B212="SAB_OSE_SET23",0,$B212="SAB_EPSA_SET23",0,AND($B212="SAB_INS_SET23",$A212="MO")=TRUE,$A$455,AND($B212="SAB_INS_SET23",$A212&lt;&gt;"MO")=TRUE,0,AND($B212="SIU_INF_JUL23",$A212="MO")=TRUE,$A$455,AND($B212="SIU_INF_JUL23",$A212&lt;&gt;"MO")=TRUE,0,AND($B212="SIU_ED_JUL23",$A212="MO")=TRUE,$A$455,AND($B212="SIU_ED_JUL23",$A212&lt;&gt;"MO")=TRUE,0,$B212="DER_JUN23",0,$B212="CDHU_AGO23",0,AND($B212="SIN_SV_SET23",$A212="MO")=TRUE,$A$455,AND($B212="SIN_SV_SET23",$A212&lt;&gt;"MO")=TRUE,0,AND($B212="SIN_INS_SET23",$A212="MO")=TRUE,$A$455,AND($B212="SIN_INS_SET23",$A212&lt;&gt;"MO")=TRUE,0,AND($B212="COTAÇÃO",$A212="MO")=TRUE,$A$455,AND($B212="COTAÇÃO",$A212&lt;&gt;"MO")=TRUE,0)</f>
        <v>1.72</v>
      </c>
      <c r="H212" s="61" cm="1">
        <f t="array" ref="H212">ROUND(_xlfn.IFS(B212="SAB_OSE_SET23",VLOOKUP(C212,[12]SAB_OSE_SET23!A:N,7,FALSE),B212="SAB_EPSA_SET23",VLOOKUP(C212,[12]SAB_EPSA_SET23!A:F,4,FALSE),B212="SAB_INS_SET23",VLOOKUP(C212,[12]SAB_INS_SET23!A:F,4,FALSE),B212="SIU_INF_JUL23",VLOOKUP(C212,[12]SIU_INF_JUL23!A:F,4,FALSE),B212="SIU_ED_JUL23",VLOOKUP(C212,[12]SIU_ED_JUL23!A:F,4,FALSE),B212="SIU_INS_JUL23",VLOOKUP(C212,[12]SIU_INS_JUL23!A:F,4,FALSE),B212="DER_JUN23",VLOOKUP(C212,[12]DER_JUN23!A:F,4,FALSE),B212="CDHU_AGO23",VLOOKUP(C212,[12]CDHU_AGO23!A:F,4,FALSE),B212="DNIT_SV_JUL23",VLOOKUP(C212,[12]DNIT_SV_JUL23!A:F,4,FALSE),B212="DNIT_MAT_JUL23",VLOOKUP(C212,[12]DNIT_MAT_JUL23!A:F,4,FALSE),B212="SIN_SV_SET23",VLOOKUP(C212,[12]SIN_SV_SET23!G:L,5,FALSE),B212="SIN_INS_SET23",VLOOKUP(C212,[12]SIN_INS_SET23!A:F,5,FALSE),B212="COTAÇÃO",VLOOKUP(C212,[12]COTAÇÃO!$B:$G,6,FALSE))*(1+F212)*(1+G212),2)</f>
        <v>51.88</v>
      </c>
      <c r="I212" s="62">
        <v>0.01</v>
      </c>
      <c r="J212" s="39"/>
      <c r="K212" s="63"/>
      <c r="L212" s="64" t="str" cm="1">
        <f t="array" ref="L212">_xlfn.IFS(B212="SAB_OSE_SET23",VLOOKUP(C212,[12]SAB_OSE_SET23!A:N,5,FALSE),B212="SAB_EPSA_SET23",VLOOKUP(C212,[12]SAB_EPSA_SET23!A:F,2,FALSE),B212="SAB_INS_SET23",VLOOKUP(C212,[12]SAB_INS_SET23!A:F,2,FALSE),B212="SIU_INF_JUL23",VLOOKUP(C212,[12]SIU_INF_JUL23!A:F,2,FALSE),B212="SIU_ED_JUL23",VLOOKUP(C212,[12]SIU_ED_JUL23!A:F,2,FALSE),B212="SIU_INS_JUL23",VLOOKUP(C212,[12]SIU_INS_JUL23!A:F,2,FALSE),B212="DER_JUN23",VLOOKUP(C212,[12]DER_JUN23!A:F,2,FALSE),B212="CDHU_AGO23",VLOOKUP(C212,[12]CDHU_AGO23!A:F,2,FALSE),B212="DNIT_SV_JUL23",VLOOKUP(C212,[12]DNIT_SV_JUL23!A:F,2,FALSE),B212="DNIT_MAT_JUL23",VLOOKUP(C212,[12]DNIT_MAT_JUL23!A:F,2,FALSE),B212="SIN_SV_SET23",VLOOKUP(C212,[12]SIN_SV_SET23!G:L,2,FALSE),B212="SIN_INS_SET23",VLOOKUP(C212,[12]SIN_INS_SET23!A:F,2,FALSE),B212="COTAÇÃO",VLOOKUP(C212,[12]COTAÇÃO!$B:$G,3,FALSE))</f>
        <v>ELETRICISTA</v>
      </c>
      <c r="M212" s="65" t="str" cm="1">
        <f t="array" ref="M212">_xlfn.IFS(B212="SAB_OSE_SET23",VLOOKUP(C212,[12]SAB_OSE_SET23!A:N,6,FALSE),B212="SAB_EPSA_SET23",VLOOKUP(C212,[12]SAB_EPSA_SET23!A:F,3,FALSE),B212="SAB_INS_SET23",VLOOKUP(C212,[12]SAB_INS_SET23!A:F,3,FALSE),B212="SIU_INF_JUL23",VLOOKUP(C212,[12]SIU_INF_JUL23!A:F,3,FALSE),B212="SIU_ED_JUL23",VLOOKUP(C212,[12]SIU_ED_JUL23!A:F,3,FALSE),B212="SIU_INS_JUL23",VLOOKUP(C212,[12]SIU_INS_JUL23!A:F,3,FALSE),B212="DER_JUN23",VLOOKUP(C212,[12]DER_JUN23!A:F,3,FALSE),B212="CDHU_AGO23",VLOOKUP(C212,[12]CDHU_AGO23!A:F,3,FALSE),B212="DNIT_SV_JUL23",VLOOKUP(C212,[12]DNIT_SV_JUL23!A:F,3,FALSE),B212="DNIT_MAT_JUL23",VLOOKUP(C212,[12]DNIT_MAT_JUL23!A:F,3,FALSE),B212="SIN_SV_SET23",VLOOKUP(C212,[12]SIN_SV_SET23!G:L,3,FALSE),B212="SIN_INS_SET23",VLOOKUP(C212,[12]SIN_INS_SET23!A:F,3,FALSE),B212="COTAÇÃO",VLOOKUP(C212,[12]COTAÇÃO!$B:$G,4,FALSE))</f>
        <v>H</v>
      </c>
      <c r="N212" s="66">
        <f t="shared" si="5338"/>
        <v>1.4000000000000001</v>
      </c>
      <c r="O212" s="66">
        <f t="shared" si="5339"/>
        <v>0.52</v>
      </c>
      <c r="P212" s="67">
        <f t="shared" si="3621"/>
        <v>0</v>
      </c>
      <c r="Q212" s="68"/>
      <c r="R212" s="61">
        <f>R209*$I212</f>
        <v>1.4000000000000001</v>
      </c>
      <c r="S212" s="67"/>
      <c r="T212" s="61">
        <f t="shared" ref="T212" si="5409">T209*$I212</f>
        <v>0</v>
      </c>
      <c r="U212" s="67">
        <f t="shared" si="5341"/>
        <v>0</v>
      </c>
      <c r="V212" s="61">
        <f t="shared" ref="V212" si="5410">V209*$I212</f>
        <v>0</v>
      </c>
      <c r="W212" s="67">
        <f t="shared" si="5343"/>
        <v>0</v>
      </c>
      <c r="X212" s="61">
        <f t="shared" ref="X212" si="5411">X209*$I212</f>
        <v>0</v>
      </c>
      <c r="Y212" s="67">
        <f t="shared" si="5345"/>
        <v>0</v>
      </c>
      <c r="Z212" s="61">
        <f t="shared" ref="Z212" si="5412">Z209*$I212</f>
        <v>0</v>
      </c>
      <c r="AA212" s="67">
        <f t="shared" si="5347"/>
        <v>0</v>
      </c>
      <c r="AB212" s="61">
        <f t="shared" ref="AB212" si="5413">AB209*$I212</f>
        <v>0</v>
      </c>
      <c r="AC212" s="67">
        <f t="shared" si="5349"/>
        <v>0</v>
      </c>
      <c r="AD212" s="61">
        <f t="shared" ref="AD212" si="5414">AD209*$I212</f>
        <v>0</v>
      </c>
      <c r="AE212" s="67">
        <f t="shared" si="5351"/>
        <v>0</v>
      </c>
      <c r="AF212" s="61">
        <f t="shared" ref="AF212" si="5415">AF209*$I212</f>
        <v>0</v>
      </c>
      <c r="AG212" s="67">
        <f t="shared" si="5353"/>
        <v>0</v>
      </c>
      <c r="AH212" s="61">
        <f t="shared" ref="AH212" si="5416">AH209*$I212</f>
        <v>0</v>
      </c>
      <c r="AI212" s="67">
        <f t="shared" si="5355"/>
        <v>0</v>
      </c>
      <c r="AJ212" s="61">
        <f t="shared" ref="AJ212" si="5417">AJ209*$I212</f>
        <v>0</v>
      </c>
      <c r="AK212" s="67">
        <f t="shared" si="5357"/>
        <v>0</v>
      </c>
      <c r="AL212" s="61">
        <f t="shared" ref="AL212" si="5418">AL209*$I212</f>
        <v>0</v>
      </c>
      <c r="AM212" s="67">
        <f t="shared" si="5359"/>
        <v>0</v>
      </c>
      <c r="AN212" s="61">
        <f t="shared" ref="AN212" si="5419">AN209*$I212</f>
        <v>0</v>
      </c>
      <c r="AO212" s="67">
        <f t="shared" si="5361"/>
        <v>0</v>
      </c>
      <c r="AP212" s="61">
        <f t="shared" ref="AP212" si="5420">AP209*$I212</f>
        <v>0</v>
      </c>
      <c r="AQ212" s="67">
        <f t="shared" si="5363"/>
        <v>0</v>
      </c>
      <c r="AR212" s="61">
        <f t="shared" ref="AR212" si="5421">AR209*$I212</f>
        <v>0</v>
      </c>
      <c r="AS212" s="67">
        <f t="shared" si="5365"/>
        <v>0</v>
      </c>
      <c r="AT212" s="61">
        <f t="shared" ref="AT212" si="5422">AT209*$I212</f>
        <v>0</v>
      </c>
      <c r="AU212" s="67">
        <f t="shared" si="5367"/>
        <v>0</v>
      </c>
      <c r="AV212" s="61">
        <f t="shared" ref="AV212" si="5423">AV209*$I212</f>
        <v>0</v>
      </c>
      <c r="AW212" s="67">
        <f t="shared" si="5369"/>
        <v>0</v>
      </c>
      <c r="AX212" s="61">
        <f t="shared" ref="AX212" si="5424">AX209*$I212</f>
        <v>0</v>
      </c>
      <c r="AY212" s="67">
        <f t="shared" si="5371"/>
        <v>0</v>
      </c>
      <c r="AZ212" s="61">
        <f t="shared" ref="AZ212" si="5425">AZ209*$I212</f>
        <v>0</v>
      </c>
      <c r="BA212" s="67">
        <f t="shared" si="5373"/>
        <v>0</v>
      </c>
      <c r="BB212" s="61">
        <f t="shared" ref="BB212" si="5426">BB209*$I212</f>
        <v>0</v>
      </c>
      <c r="BC212" s="67">
        <f t="shared" si="5375"/>
        <v>0</v>
      </c>
      <c r="BD212" s="61">
        <f t="shared" ref="BD212" si="5427">BD209*$I212</f>
        <v>0</v>
      </c>
      <c r="BE212" s="67">
        <f t="shared" si="5377"/>
        <v>0</v>
      </c>
      <c r="BF212" s="61">
        <f t="shared" ref="BF212" si="5428">BF209*$I212</f>
        <v>0</v>
      </c>
      <c r="BG212" s="67">
        <f t="shared" si="5379"/>
        <v>0</v>
      </c>
      <c r="BH212" s="61">
        <f t="shared" ref="BH212" si="5429">BH209*$I212</f>
        <v>0</v>
      </c>
      <c r="BI212" s="67">
        <f t="shared" si="5381"/>
        <v>0</v>
      </c>
      <c r="BJ212" s="61">
        <f t="shared" ref="BJ212" si="5430">BJ209*$I212</f>
        <v>0</v>
      </c>
      <c r="BK212" s="67">
        <f t="shared" si="5383"/>
        <v>0</v>
      </c>
      <c r="BL212" s="61">
        <f t="shared" ref="BL212" si="5431">BL209*$I212</f>
        <v>0</v>
      </c>
      <c r="BM212" s="67">
        <f t="shared" si="5385"/>
        <v>0</v>
      </c>
    </row>
    <row r="213" spans="1:65" s="47" customFormat="1" ht="30" x14ac:dyDescent="0.25">
      <c r="A213" s="48"/>
      <c r="B213" s="48"/>
      <c r="C213" s="48"/>
      <c r="D213" s="48"/>
      <c r="E213" s="48"/>
      <c r="F213" s="48"/>
      <c r="G213" s="48"/>
      <c r="H213" s="49"/>
      <c r="I213" s="50"/>
      <c r="J213" s="39"/>
      <c r="K213" s="51" t="str">
        <f>CONCATENATE($K$150,".17")</f>
        <v>6.17</v>
      </c>
      <c r="L213" s="52" t="s">
        <v>110</v>
      </c>
      <c r="M213" s="53" t="s">
        <v>46</v>
      </c>
      <c r="N213" s="54">
        <f>R213+T213+V213+X213+Z213+AB213+AD213+AF213+AH213+AJ213++AL213+AN213+AP213+AR213+AT213+AV213+AX213+AZ213+BB213+BD213+BF213+BH213+BJ213+BL213</f>
        <v>1650</v>
      </c>
      <c r="O213" s="54">
        <f>SUM(O214:O216)</f>
        <v>1.83</v>
      </c>
      <c r="P213" s="55">
        <f t="shared" si="3621"/>
        <v>3019.5</v>
      </c>
      <c r="Q213" s="39"/>
      <c r="R213" s="56">
        <v>1650</v>
      </c>
      <c r="S213" s="57">
        <f>ROUND(R213*$O213,2)</f>
        <v>3019.5</v>
      </c>
      <c r="T213" s="56"/>
      <c r="U213" s="57">
        <f>ROUND(T213*$O213,2)</f>
        <v>0</v>
      </c>
      <c r="V213" s="56"/>
      <c r="W213" s="57">
        <f t="shared" ref="W213" si="5432">ROUND(V213*$O213,2)</f>
        <v>0</v>
      </c>
      <c r="X213" s="56"/>
      <c r="Y213" s="57">
        <f t="shared" ref="Y213" si="5433">ROUND(X213*$O213,2)</f>
        <v>0</v>
      </c>
      <c r="Z213" s="56"/>
      <c r="AA213" s="57">
        <f t="shared" ref="AA213" si="5434">ROUND(Z213*$O213,2)</f>
        <v>0</v>
      </c>
      <c r="AB213" s="56"/>
      <c r="AC213" s="57">
        <f t="shared" ref="AC213" si="5435">ROUND(AB213*$O213,2)</f>
        <v>0</v>
      </c>
      <c r="AD213" s="56"/>
      <c r="AE213" s="57">
        <f t="shared" ref="AE213" si="5436">ROUND(AD213*$O213,2)</f>
        <v>0</v>
      </c>
      <c r="AF213" s="56"/>
      <c r="AG213" s="57">
        <f t="shared" ref="AG213" si="5437">ROUND(AF213*$O213,2)</f>
        <v>0</v>
      </c>
      <c r="AH213" s="56"/>
      <c r="AI213" s="57">
        <f t="shared" ref="AI213" si="5438">ROUND(AH213*$O213,2)</f>
        <v>0</v>
      </c>
      <c r="AJ213" s="56"/>
      <c r="AK213" s="57">
        <f t="shared" ref="AK213" si="5439">ROUND(AJ213*$O213,2)</f>
        <v>0</v>
      </c>
      <c r="AL213" s="56"/>
      <c r="AM213" s="57">
        <f t="shared" ref="AM213" si="5440">ROUND(AL213*$O213,2)</f>
        <v>0</v>
      </c>
      <c r="AN213" s="56"/>
      <c r="AO213" s="57">
        <f t="shared" ref="AO213" si="5441">ROUND(AN213*$O213,2)</f>
        <v>0</v>
      </c>
      <c r="AP213" s="56"/>
      <c r="AQ213" s="57">
        <f t="shared" ref="AQ213" si="5442">ROUND(AP213*$O213,2)</f>
        <v>0</v>
      </c>
      <c r="AR213" s="56"/>
      <c r="AS213" s="57">
        <f t="shared" ref="AS213" si="5443">ROUND(AR213*$O213,2)</f>
        <v>0</v>
      </c>
      <c r="AT213" s="56"/>
      <c r="AU213" s="57">
        <f t="shared" ref="AU213" si="5444">ROUND(AT213*$O213,2)</f>
        <v>0</v>
      </c>
      <c r="AV213" s="56"/>
      <c r="AW213" s="57">
        <f t="shared" ref="AW213" si="5445">ROUND(AV213*$O213,2)</f>
        <v>0</v>
      </c>
      <c r="AX213" s="56"/>
      <c r="AY213" s="57">
        <f t="shared" ref="AY213" si="5446">ROUND(AX213*$O213,2)</f>
        <v>0</v>
      </c>
      <c r="AZ213" s="56"/>
      <c r="BA213" s="57">
        <f t="shared" ref="BA213" si="5447">ROUND(AZ213*$O213,2)</f>
        <v>0</v>
      </c>
      <c r="BB213" s="56"/>
      <c r="BC213" s="57">
        <f t="shared" ref="BC213" si="5448">ROUND(BB213*$O213,2)</f>
        <v>0</v>
      </c>
      <c r="BD213" s="56"/>
      <c r="BE213" s="57">
        <f t="shared" ref="BE213" si="5449">ROUND(BD213*$O213,2)</f>
        <v>0</v>
      </c>
      <c r="BF213" s="56"/>
      <c r="BG213" s="57">
        <f t="shared" ref="BG213" si="5450">ROUND(BF213*$O213,2)</f>
        <v>0</v>
      </c>
      <c r="BH213" s="56"/>
      <c r="BI213" s="57">
        <f t="shared" ref="BI213" si="5451">ROUND(BH213*$O213,2)</f>
        <v>0</v>
      </c>
      <c r="BJ213" s="56"/>
      <c r="BK213" s="57">
        <f t="shared" ref="BK213" si="5452">ROUND(BJ213*$O213,2)</f>
        <v>0</v>
      </c>
      <c r="BL213" s="56"/>
      <c r="BM213" s="57">
        <f t="shared" ref="BM213" si="5453">ROUND(BL213*$O213,2)</f>
        <v>0</v>
      </c>
    </row>
    <row r="214" spans="1:65" s="47" customFormat="1" ht="30" x14ac:dyDescent="0.25">
      <c r="A214" s="58" t="s">
        <v>37</v>
      </c>
      <c r="B214" s="59" t="s">
        <v>31</v>
      </c>
      <c r="C214" s="59" t="str">
        <f>K213</f>
        <v>6.17</v>
      </c>
      <c r="D214" s="60" cm="1">
        <f t="array" ref="D214">_xlfn.IFS($B214="SAB_OSE_SET23",$A$440,$B214="SAB_EPSA_SET23",$A$442,$B214="SAB_INS_SET23",$A$444,$B214="SIU_INF_JUL23",$A$446,$B214="SIU_ED_JUL23",$A$447,$B214="DER_JUN23",$A$448,$B214="CDHU_AGO23",$A$449,$B214="SIN_SV_SET23",$A$450,$B214="SIN_INS_SET23",$A$451,$B214="COTAÇÃO",0)</f>
        <v>0</v>
      </c>
      <c r="E214" s="60" cm="1">
        <f t="array" ref="E214">_xlfn.IFS($B214="SAB_OSE_SET23",$A$441,$B214="SAB_EPSA_SET23",$A$443,$B214="SAB_INS_SET23",$A$445,$B214="SIU_INF_JUL23",0,$B214="SIU_ED_JUL23",0,$B214="DER_JUN23",0,$B214="CDHU_AGO23",0,$B214="SIN_SV_SET23",0,$B214="SIN_INS_SET23",0,$B214="COTAÇÃO",0)</f>
        <v>0</v>
      </c>
      <c r="F214" s="60" cm="1">
        <f t="array" ref="F214">_xlfn.IFS($B214="SAB_OSE_SET23",0,$B214="SAB_EPSA_SET23",0,AND($B214="SAB_INS_SET23",$A214="MAT")=TRUE,$A$454,AND($B214="SAB_INS_SET23",$A214&lt;&gt;"MAT")=TRUE,$A$453,AND($B214="SIU_INF_JUL23",$A214="MAT")=TRUE,$A$454,AND($B214="SIU_INF_JUL23",$A214&lt;&gt;"MAT")=TRUE,$A$453,AND($B214="SIU_ED_JUL23",$A214="MAT")=TRUE,$A$454,AND($B214="SIU_ED_JUL23",$A214&lt;&gt;"MAT")=TRUE,$A$453,$B214="DER_JUN23",0,$B214="CDHU_AGO23",0,AND($B214="SIN_SV_SET23",$A214="MAT")=TRUE,$A$454,AND($B214="SIN_SV_SET23",$A214&lt;&gt;"MAT")=TRUE,$A$453,AND($B214="SIN_INS_SET23",$A214="MAT")=TRUE,$A$454,AND($B214="SIN_INS_SET23",$A214&lt;&gt;"MAT")=TRUE,$A$453,AND($B214="COTAÇÃO",$A214="MAT")=TRUE,$A$454,AND($B214="COTAÇÃO",$A214&lt;&gt;"MAT")=TRUE,$A$453)</f>
        <v>0.2</v>
      </c>
      <c r="G214" s="60" cm="1">
        <f t="array" ref="G214">_xlfn.IFS($B214="SAB_OSE_SET23",0,$B214="SAB_EPSA_SET23",0,AND($B214="SAB_INS_SET23",$A214="MO")=TRUE,$A$455,AND($B214="SAB_INS_SET23",$A214&lt;&gt;"MO")=TRUE,0,AND($B214="SIU_INF_JUL23",$A214="MO")=TRUE,$A$455,AND($B214="SIU_INF_JUL23",$A214&lt;&gt;"MO")=TRUE,0,AND($B214="SIU_ED_JUL23",$A214="MO")=TRUE,$A$455,AND($B214="SIU_ED_JUL23",$A214&lt;&gt;"MO")=TRUE,0,$B214="DER_JUN23",0,$B214="CDHU_AGO23",0,AND($B214="SIN_SV_SET23",$A214="MO")=TRUE,$A$455,AND($B214="SIN_SV_SET23",$A214&lt;&gt;"MO")=TRUE,0,AND($B214="SIN_INS_SET23",$A214="MO")=TRUE,$A$455,AND($B214="SIN_INS_SET23",$A214&lt;&gt;"MO")=TRUE,0,AND($B214="COTAÇÃO",$A214="MO")=TRUE,$A$455,AND($B214="COTAÇÃO",$A214&lt;&gt;"MO")=TRUE,0)</f>
        <v>0</v>
      </c>
      <c r="H214" s="61" cm="1">
        <f t="array" ref="H214">ROUND(_xlfn.IFS(B214="SAB_OSE_SET23",VLOOKUP(C214,[12]SAB_OSE_SET23!A:N,7,FALSE),B214="SAB_EPSA_SET23",VLOOKUP(C214,[12]SAB_EPSA_SET23!A:F,4,FALSE),B214="SAB_INS_SET23",VLOOKUP(C214,[12]SAB_INS_SET23!A:F,4,FALSE),B214="SIU_INF_JUL23",VLOOKUP(C214,[12]SIU_INF_JUL23!A:F,4,FALSE),B214="SIU_ED_JUL23",VLOOKUP(C214,[12]SIU_ED_JUL23!A:F,4,FALSE),B214="SIU_INS_JUL23",VLOOKUP(C214,[12]SIU_INS_JUL23!A:F,4,FALSE),B214="DER_JUN23",VLOOKUP(C214,[12]DER_JUN23!A:F,4,FALSE),B214="CDHU_AGO23",VLOOKUP(C214,[12]CDHU_AGO23!A:F,4,FALSE),B214="DNIT_SV_JUL23",VLOOKUP(C214,[12]DNIT_SV_JUL23!A:F,4,FALSE),B214="DNIT_MAT_JUL23",VLOOKUP(C214,[12]DNIT_MAT_JUL23!A:F,4,FALSE),B214="SIN_SV_SET23",VLOOKUP(C214,[12]SIN_SV_SET23!G:L,5,FALSE),B214="SIN_INS_SET23",VLOOKUP(C214,[12]SIN_INS_SET23!A:F,5,FALSE),B214="COTAÇÃO",VLOOKUP(C214,[12]COTAÇÃO!$B:$G,6,FALSE))*(1+F214)*(1+G214),2)</f>
        <v>0.55000000000000004</v>
      </c>
      <c r="I214" s="62">
        <v>1</v>
      </c>
      <c r="J214" s="39"/>
      <c r="K214" s="63"/>
      <c r="L214" s="64" t="str" cm="1">
        <f t="array" ref="L214">_xlfn.IFS(B214="SAB_OSE_SET23",VLOOKUP(C214,[12]SAB_OSE_SET23!A:N,5,FALSE),B214="SAB_EPSA_SET23",VLOOKUP(C214,[12]SAB_EPSA_SET23!A:F,2,FALSE),B214="SAB_INS_SET23",VLOOKUP(C214,[12]SAB_INS_SET23!A:F,2,FALSE),B214="SIU_INF_JUL23",VLOOKUP(C214,[12]SIU_INF_JUL23!A:F,2,FALSE),B214="SIU_ED_JUL23",VLOOKUP(C214,[12]SIU_ED_JUL23!A:F,2,FALSE),B214="SIU_INS_JUL23",VLOOKUP(C214,[12]SIU_INS_JUL23!A:F,2,FALSE),B214="DER_JUN23",VLOOKUP(C214,[12]DER_JUN23!A:F,2,FALSE),B214="CDHU_AGO23",VLOOKUP(C214,[12]CDHU_AGO23!A:F,2,FALSE),B214="DNIT_SV_JUL23",VLOOKUP(C214,[12]DNIT_SV_JUL23!A:F,2,FALSE),B214="DNIT_MAT_JUL23",VLOOKUP(C214,[12]DNIT_MAT_JUL23!A:F,2,FALSE),B214="SIN_SV_SET23",VLOOKUP(C214,[12]SIN_SV_SET23!G:L,2,FALSE),B214="SIN_INS_SET23",VLOOKUP(C214,[12]SIN_INS_SET23!A:F,2,FALSE),B214="COTAÇÃO",VLOOKUP(C214,[12]COTAÇÃO!$B:$G,3,FALSE))</f>
        <v>Arruela lisa em aço bicromatizado, Ø3/8``, da Poleoduto ou similar aprovado</v>
      </c>
      <c r="M214" s="65" t="str" cm="1">
        <f t="array" ref="M214">_xlfn.IFS(B214="SAB_OSE_SET23",VLOOKUP(C214,[12]SAB_OSE_SET23!A:N,6,FALSE),B214="SAB_EPSA_SET23",VLOOKUP(C214,[12]SAB_EPSA_SET23!A:F,3,FALSE),B214="SAB_INS_SET23",VLOOKUP(C214,[12]SAB_INS_SET23!A:F,3,FALSE),B214="SIU_INF_JUL23",VLOOKUP(C214,[12]SIU_INF_JUL23!A:F,3,FALSE),B214="SIU_ED_JUL23",VLOOKUP(C214,[12]SIU_ED_JUL23!A:F,3,FALSE),B214="SIU_INS_JUL23",VLOOKUP(C214,[12]SIU_INS_JUL23!A:F,3,FALSE),B214="DER_JUN23",VLOOKUP(C214,[12]DER_JUN23!A:F,3,FALSE),B214="CDHU_AGO23",VLOOKUP(C214,[12]CDHU_AGO23!A:F,3,FALSE),B214="DNIT_SV_JUL23",VLOOKUP(C214,[12]DNIT_SV_JUL23!A:F,3,FALSE),B214="DNIT_MAT_JUL23",VLOOKUP(C214,[12]DNIT_MAT_JUL23!A:F,3,FALSE),B214="SIN_SV_SET23",VLOOKUP(C214,[12]SIN_SV_SET23!G:L,3,FALSE),B214="SIN_INS_SET23",VLOOKUP(C214,[12]SIN_INS_SET23!A:F,3,FALSE),B214="COTAÇÃO",VLOOKUP(C214,[12]COTAÇÃO!$B:$G,4,FALSE))</f>
        <v>pç</v>
      </c>
      <c r="N214" s="66">
        <f t="shared" ref="N214:N216" si="5454">R214+T214+V214+X214+Z214+AB214+AD214+AF214+AH214+AJ214++AL214+AN214+AP214+AR214+AT214+AV214+AX214+AZ214+BB214+BD214+BF214+BH214+BJ214+BL214</f>
        <v>1650</v>
      </c>
      <c r="O214" s="66">
        <f t="shared" ref="O214:O216" si="5455">ROUND(H214*I214,2)</f>
        <v>0.55000000000000004</v>
      </c>
      <c r="P214" s="67">
        <f t="shared" si="3621"/>
        <v>0</v>
      </c>
      <c r="Q214" s="68"/>
      <c r="R214" s="61">
        <f>R213*$I214</f>
        <v>1650</v>
      </c>
      <c r="S214" s="67"/>
      <c r="T214" s="61">
        <f t="shared" ref="T214" si="5456">T213*$I214</f>
        <v>0</v>
      </c>
      <c r="U214" s="67">
        <f t="shared" ref="U214:U216" si="5457">ROUND(T214*$H214,2)</f>
        <v>0</v>
      </c>
      <c r="V214" s="61">
        <f t="shared" ref="V214" si="5458">V213*$I214</f>
        <v>0</v>
      </c>
      <c r="W214" s="67">
        <f t="shared" ref="W214:W216" si="5459">ROUND(V214*$H214,2)</f>
        <v>0</v>
      </c>
      <c r="X214" s="61">
        <f t="shared" ref="X214" si="5460">X213*$I214</f>
        <v>0</v>
      </c>
      <c r="Y214" s="67">
        <f t="shared" ref="Y214:Y216" si="5461">ROUND(X214*$H214,2)</f>
        <v>0</v>
      </c>
      <c r="Z214" s="61">
        <f t="shared" ref="Z214" si="5462">Z213*$I214</f>
        <v>0</v>
      </c>
      <c r="AA214" s="67">
        <f t="shared" ref="AA214:AA216" si="5463">ROUND(Z214*$H214,2)</f>
        <v>0</v>
      </c>
      <c r="AB214" s="61">
        <f t="shared" ref="AB214" si="5464">AB213*$I214</f>
        <v>0</v>
      </c>
      <c r="AC214" s="67">
        <f t="shared" ref="AC214:AC216" si="5465">ROUND(AB214*$H214,2)</f>
        <v>0</v>
      </c>
      <c r="AD214" s="61">
        <f t="shared" ref="AD214" si="5466">AD213*$I214</f>
        <v>0</v>
      </c>
      <c r="AE214" s="67">
        <f t="shared" ref="AE214:AE216" si="5467">ROUND(AD214*$H214,2)</f>
        <v>0</v>
      </c>
      <c r="AF214" s="61">
        <f t="shared" ref="AF214" si="5468">AF213*$I214</f>
        <v>0</v>
      </c>
      <c r="AG214" s="67">
        <f t="shared" ref="AG214:AG216" si="5469">ROUND(AF214*$H214,2)</f>
        <v>0</v>
      </c>
      <c r="AH214" s="61">
        <f t="shared" ref="AH214" si="5470">AH213*$I214</f>
        <v>0</v>
      </c>
      <c r="AI214" s="67">
        <f t="shared" ref="AI214:AI216" si="5471">ROUND(AH214*$H214,2)</f>
        <v>0</v>
      </c>
      <c r="AJ214" s="61">
        <f t="shared" ref="AJ214" si="5472">AJ213*$I214</f>
        <v>0</v>
      </c>
      <c r="AK214" s="67">
        <f t="shared" ref="AK214:AK216" si="5473">ROUND(AJ214*$H214,2)</f>
        <v>0</v>
      </c>
      <c r="AL214" s="61">
        <f t="shared" ref="AL214" si="5474">AL213*$I214</f>
        <v>0</v>
      </c>
      <c r="AM214" s="67">
        <f t="shared" ref="AM214:AM216" si="5475">ROUND(AL214*$H214,2)</f>
        <v>0</v>
      </c>
      <c r="AN214" s="61">
        <f t="shared" ref="AN214" si="5476">AN213*$I214</f>
        <v>0</v>
      </c>
      <c r="AO214" s="67">
        <f t="shared" ref="AO214:AO216" si="5477">ROUND(AN214*$H214,2)</f>
        <v>0</v>
      </c>
      <c r="AP214" s="61">
        <f t="shared" ref="AP214" si="5478">AP213*$I214</f>
        <v>0</v>
      </c>
      <c r="AQ214" s="67">
        <f t="shared" ref="AQ214:AQ216" si="5479">ROUND(AP214*$H214,2)</f>
        <v>0</v>
      </c>
      <c r="AR214" s="61">
        <f t="shared" ref="AR214" si="5480">AR213*$I214</f>
        <v>0</v>
      </c>
      <c r="AS214" s="67">
        <f t="shared" ref="AS214:AS216" si="5481">ROUND(AR214*$H214,2)</f>
        <v>0</v>
      </c>
      <c r="AT214" s="61">
        <f t="shared" ref="AT214" si="5482">AT213*$I214</f>
        <v>0</v>
      </c>
      <c r="AU214" s="67">
        <f t="shared" ref="AU214:AU216" si="5483">ROUND(AT214*$H214,2)</f>
        <v>0</v>
      </c>
      <c r="AV214" s="61">
        <f t="shared" ref="AV214" si="5484">AV213*$I214</f>
        <v>0</v>
      </c>
      <c r="AW214" s="67">
        <f t="shared" ref="AW214:AW216" si="5485">ROUND(AV214*$H214,2)</f>
        <v>0</v>
      </c>
      <c r="AX214" s="61">
        <f t="shared" ref="AX214" si="5486">AX213*$I214</f>
        <v>0</v>
      </c>
      <c r="AY214" s="67">
        <f t="shared" ref="AY214:AY216" si="5487">ROUND(AX214*$H214,2)</f>
        <v>0</v>
      </c>
      <c r="AZ214" s="61">
        <f t="shared" ref="AZ214" si="5488">AZ213*$I214</f>
        <v>0</v>
      </c>
      <c r="BA214" s="67">
        <f t="shared" ref="BA214:BA216" si="5489">ROUND(AZ214*$H214,2)</f>
        <v>0</v>
      </c>
      <c r="BB214" s="61">
        <f t="shared" ref="BB214" si="5490">BB213*$I214</f>
        <v>0</v>
      </c>
      <c r="BC214" s="67">
        <f t="shared" ref="BC214:BC216" si="5491">ROUND(BB214*$H214,2)</f>
        <v>0</v>
      </c>
      <c r="BD214" s="61">
        <f t="shared" ref="BD214" si="5492">BD213*$I214</f>
        <v>0</v>
      </c>
      <c r="BE214" s="67">
        <f t="shared" ref="BE214:BE216" si="5493">ROUND(BD214*$H214,2)</f>
        <v>0</v>
      </c>
      <c r="BF214" s="61">
        <f t="shared" ref="BF214" si="5494">BF213*$I214</f>
        <v>0</v>
      </c>
      <c r="BG214" s="67">
        <f t="shared" ref="BG214:BG216" si="5495">ROUND(BF214*$H214,2)</f>
        <v>0</v>
      </c>
      <c r="BH214" s="61">
        <f t="shared" ref="BH214" si="5496">BH213*$I214</f>
        <v>0</v>
      </c>
      <c r="BI214" s="67">
        <f t="shared" ref="BI214:BI216" si="5497">ROUND(BH214*$H214,2)</f>
        <v>0</v>
      </c>
      <c r="BJ214" s="61">
        <f t="shared" ref="BJ214" si="5498">BJ213*$I214</f>
        <v>0</v>
      </c>
      <c r="BK214" s="67">
        <f t="shared" ref="BK214:BK216" si="5499">ROUND(BJ214*$H214,2)</f>
        <v>0</v>
      </c>
      <c r="BL214" s="61">
        <f t="shared" ref="BL214" si="5500">BL213*$I214</f>
        <v>0</v>
      </c>
      <c r="BM214" s="67">
        <f t="shared" ref="BM214:BM216" si="5501">ROUND(BL214*$H214,2)</f>
        <v>0</v>
      </c>
    </row>
    <row r="215" spans="1:65" s="47" customFormat="1" x14ac:dyDescent="0.25">
      <c r="A215" s="58" t="s">
        <v>26</v>
      </c>
      <c r="B215" s="59" t="s">
        <v>28</v>
      </c>
      <c r="C215" s="59" t="s">
        <v>38</v>
      </c>
      <c r="D215" s="60" cm="1">
        <f t="array" ref="D215">_xlfn.IFS($B215="SAB_OSE_SET23",$A$440,$B215="SAB_EPSA_SET23",$A$442,$B215="SAB_INS_SET23",$A$444,$B215="SIU_INF_JUL23",$A$446,$B215="SIU_ED_JUL23",$A$447,$B215="DER_JUN23",$A$448,$B215="CDHU_AGO23",$A$449,$B215="SIN_SV_SET23",$A$450,$B215="SIN_INS_SET23",$A$451,$B215="COTAÇÃO",0)</f>
        <v>0</v>
      </c>
      <c r="E215" s="60" cm="1">
        <f t="array" ref="E215">_xlfn.IFS($B215="SAB_OSE_SET23",$A$441,$B215="SAB_EPSA_SET23",$A$443,$B215="SAB_INS_SET23",$A$445,$B215="SIU_INF_JUL23",0,$B215="SIU_ED_JUL23",0,$B215="DER_JUN23",0,$B215="CDHU_AGO23",0,$B215="SIN_SV_SET23",0,$B215="SIN_INS_SET23",0,$B215="COTAÇÃO",0)</f>
        <v>0</v>
      </c>
      <c r="F215" s="60" cm="1">
        <f t="array" ref="F215">_xlfn.IFS($B215="SAB_OSE_SET23",0,$B215="SAB_EPSA_SET23",0,AND($B215="SAB_INS_SET23",$A215="MAT")=TRUE,$A$454,AND($B215="SAB_INS_SET23",$A215&lt;&gt;"MAT")=TRUE,$A$453,AND($B215="SIU_INF_JUL23",$A215="MAT")=TRUE,$A$454,AND($B215="SIU_INF_JUL23",$A215&lt;&gt;"MAT")=TRUE,$A$453,AND($B215="SIU_ED_JUL23",$A215="MAT")=TRUE,$A$454,AND($B215="SIU_ED_JUL23",$A215&lt;&gt;"MAT")=TRUE,$A$453,$B215="DER_JUN23",0,$B215="CDHU_AGO23",0,AND($B215="SIN_SV_SET23",$A215="MAT")=TRUE,$A$454,AND($B215="SIN_SV_SET23",$A215&lt;&gt;"MAT")=TRUE,$A$453,AND($B215="SIN_INS_SET23",$A215="MAT")=TRUE,$A$454,AND($B215="SIN_INS_SET23",$A215&lt;&gt;"MAT")=TRUE,$A$453,AND($B215="COTAÇÃO",$A215="MAT")=TRUE,$A$454,AND($B215="COTAÇÃO",$A215&lt;&gt;"MAT")=TRUE,$A$453)</f>
        <v>0.28000000000000003</v>
      </c>
      <c r="G215" s="60" cm="1">
        <f t="array" ref="G215">_xlfn.IFS($B215="SAB_OSE_SET23",0,$B215="SAB_EPSA_SET23",0,AND($B215="SAB_INS_SET23",$A215="MO")=TRUE,$A$455,AND($B215="SAB_INS_SET23",$A215&lt;&gt;"MO")=TRUE,0,AND($B215="SIU_INF_JUL23",$A215="MO")=TRUE,$A$455,AND($B215="SIU_INF_JUL23",$A215&lt;&gt;"MO")=TRUE,0,AND($B215="SIU_ED_JUL23",$A215="MO")=TRUE,$A$455,AND($B215="SIU_ED_JUL23",$A215&lt;&gt;"MO")=TRUE,0,$B215="DER_JUN23",0,$B215="CDHU_AGO23",0,AND($B215="SIN_SV_SET23",$A215="MO")=TRUE,$A$455,AND($B215="SIN_SV_SET23",$A215&lt;&gt;"MO")=TRUE,0,AND($B215="SIN_INS_SET23",$A215="MO")=TRUE,$A$455,AND($B215="SIN_INS_SET23",$A215&lt;&gt;"MO")=TRUE,0,AND($B215="COTAÇÃO",$A215="MO")=TRUE,$A$455,AND($B215="COTAÇÃO",$A215&lt;&gt;"MO")=TRUE,0)</f>
        <v>1.72</v>
      </c>
      <c r="H215" s="61" cm="1">
        <f t="array" ref="H215">ROUND(_xlfn.IFS(B215="SAB_OSE_SET23",VLOOKUP(C215,[12]SAB_OSE_SET23!A:N,7,FALSE),B215="SAB_EPSA_SET23",VLOOKUP(C215,[12]SAB_EPSA_SET23!A:F,4,FALSE),B215="SAB_INS_SET23",VLOOKUP(C215,[12]SAB_INS_SET23!A:F,4,FALSE),B215="SIU_INF_JUL23",VLOOKUP(C215,[12]SIU_INF_JUL23!A:F,4,FALSE),B215="SIU_ED_JUL23",VLOOKUP(C215,[12]SIU_ED_JUL23!A:F,4,FALSE),B215="SIU_INS_JUL23",VLOOKUP(C215,[12]SIU_INS_JUL23!A:F,4,FALSE),B215="DER_JUN23",VLOOKUP(C215,[12]DER_JUN23!A:F,4,FALSE),B215="CDHU_AGO23",VLOOKUP(C215,[12]CDHU_AGO23!A:F,4,FALSE),B215="DNIT_SV_JUL23",VLOOKUP(C215,[12]DNIT_SV_JUL23!A:F,4,FALSE),B215="DNIT_MAT_JUL23",VLOOKUP(C215,[12]DNIT_MAT_JUL23!A:F,4,FALSE),B215="SIN_SV_SET23",VLOOKUP(C215,[12]SIN_SV_SET23!G:L,5,FALSE),B215="SIN_INS_SET23",VLOOKUP(C215,[12]SIN_INS_SET23!A:F,5,FALSE),B215="COTAÇÃO",VLOOKUP(C215,[12]COTAÇÃO!$B:$G,6,FALSE))*(1+F215)*(1+G215),2)</f>
        <v>76.209999999999994</v>
      </c>
      <c r="I215" s="62">
        <v>0.01</v>
      </c>
      <c r="J215" s="39"/>
      <c r="K215" s="63"/>
      <c r="L215" s="64" t="str" cm="1">
        <f t="array" ref="L215">_xlfn.IFS(B215="SAB_OSE_SET23",VLOOKUP(C215,[12]SAB_OSE_SET23!A:N,5,FALSE),B215="SAB_EPSA_SET23",VLOOKUP(C215,[12]SAB_EPSA_SET23!A:F,2,FALSE),B215="SAB_INS_SET23",VLOOKUP(C215,[12]SAB_INS_SET23!A:F,2,FALSE),B215="SIU_INF_JUL23",VLOOKUP(C215,[12]SIU_INF_JUL23!A:F,2,FALSE),B215="SIU_ED_JUL23",VLOOKUP(C215,[12]SIU_ED_JUL23!A:F,2,FALSE),B215="SIU_INS_JUL23",VLOOKUP(C215,[12]SIU_INS_JUL23!A:F,2,FALSE),B215="DER_JUN23",VLOOKUP(C215,[12]DER_JUN23!A:F,2,FALSE),B215="CDHU_AGO23",VLOOKUP(C215,[12]CDHU_AGO23!A:F,2,FALSE),B215="DNIT_SV_JUL23",VLOOKUP(C215,[12]DNIT_SV_JUL23!A:F,2,FALSE),B215="DNIT_MAT_JUL23",VLOOKUP(C215,[12]DNIT_MAT_JUL23!A:F,2,FALSE),B215="SIN_SV_SET23",VLOOKUP(C215,[12]SIN_SV_SET23!G:L,2,FALSE),B215="SIN_INS_SET23",VLOOKUP(C215,[12]SIN_INS_SET23!A:F,2,FALSE),B215="COTAÇÃO",VLOOKUP(C215,[12]COTAÇÃO!$B:$G,3,FALSE))</f>
        <v>TÉCNICO ELETRICISTA</v>
      </c>
      <c r="M215" s="65" t="str" cm="1">
        <f t="array" ref="M215">_xlfn.IFS(B215="SAB_OSE_SET23",VLOOKUP(C215,[12]SAB_OSE_SET23!A:N,6,FALSE),B215="SAB_EPSA_SET23",VLOOKUP(C215,[12]SAB_EPSA_SET23!A:F,3,FALSE),B215="SAB_INS_SET23",VLOOKUP(C215,[12]SAB_INS_SET23!A:F,3,FALSE),B215="SIU_INF_JUL23",VLOOKUP(C215,[12]SIU_INF_JUL23!A:F,3,FALSE),B215="SIU_ED_JUL23",VLOOKUP(C215,[12]SIU_ED_JUL23!A:F,3,FALSE),B215="SIU_INS_JUL23",VLOOKUP(C215,[12]SIU_INS_JUL23!A:F,3,FALSE),B215="DER_JUN23",VLOOKUP(C215,[12]DER_JUN23!A:F,3,FALSE),B215="CDHU_AGO23",VLOOKUP(C215,[12]CDHU_AGO23!A:F,3,FALSE),B215="DNIT_SV_JUL23",VLOOKUP(C215,[12]DNIT_SV_JUL23!A:F,3,FALSE),B215="DNIT_MAT_JUL23",VLOOKUP(C215,[12]DNIT_MAT_JUL23!A:F,3,FALSE),B215="SIN_SV_SET23",VLOOKUP(C215,[12]SIN_SV_SET23!G:L,3,FALSE),B215="SIN_INS_SET23",VLOOKUP(C215,[12]SIN_INS_SET23!A:F,3,FALSE),B215="COTAÇÃO",VLOOKUP(C215,[12]COTAÇÃO!$B:$G,4,FALSE))</f>
        <v>H</v>
      </c>
      <c r="N215" s="66">
        <f t="shared" si="5454"/>
        <v>16.5</v>
      </c>
      <c r="O215" s="66">
        <f t="shared" si="5455"/>
        <v>0.76</v>
      </c>
      <c r="P215" s="67">
        <f t="shared" ref="P215:P224" si="5502">S215+U215+W215+Y215+AA215+AC215+AE215+AG215+AI215+AK215++AM215+AO215+AQ215+AS215+AU215+AW215+AY215+BA215+BC215+BE215+BG215+BI215+BK215+BM215</f>
        <v>0</v>
      </c>
      <c r="Q215" s="68"/>
      <c r="R215" s="61">
        <f>R213*$I215</f>
        <v>16.5</v>
      </c>
      <c r="S215" s="67"/>
      <c r="T215" s="61">
        <f t="shared" ref="T215" si="5503">T213*$I215</f>
        <v>0</v>
      </c>
      <c r="U215" s="67">
        <f t="shared" si="5457"/>
        <v>0</v>
      </c>
      <c r="V215" s="61">
        <f t="shared" ref="V215" si="5504">V213*$I215</f>
        <v>0</v>
      </c>
      <c r="W215" s="67">
        <f t="shared" si="5459"/>
        <v>0</v>
      </c>
      <c r="X215" s="61">
        <f t="shared" ref="X215" si="5505">X213*$I215</f>
        <v>0</v>
      </c>
      <c r="Y215" s="67">
        <f t="shared" si="5461"/>
        <v>0</v>
      </c>
      <c r="Z215" s="61">
        <f t="shared" ref="Z215" si="5506">Z213*$I215</f>
        <v>0</v>
      </c>
      <c r="AA215" s="67">
        <f t="shared" si="5463"/>
        <v>0</v>
      </c>
      <c r="AB215" s="61">
        <f t="shared" ref="AB215" si="5507">AB213*$I215</f>
        <v>0</v>
      </c>
      <c r="AC215" s="67">
        <f t="shared" si="5465"/>
        <v>0</v>
      </c>
      <c r="AD215" s="61">
        <f t="shared" ref="AD215" si="5508">AD213*$I215</f>
        <v>0</v>
      </c>
      <c r="AE215" s="67">
        <f t="shared" si="5467"/>
        <v>0</v>
      </c>
      <c r="AF215" s="61">
        <f t="shared" ref="AF215" si="5509">AF213*$I215</f>
        <v>0</v>
      </c>
      <c r="AG215" s="67">
        <f t="shared" si="5469"/>
        <v>0</v>
      </c>
      <c r="AH215" s="61">
        <f t="shared" ref="AH215" si="5510">AH213*$I215</f>
        <v>0</v>
      </c>
      <c r="AI215" s="67">
        <f t="shared" si="5471"/>
        <v>0</v>
      </c>
      <c r="AJ215" s="61">
        <f t="shared" ref="AJ215" si="5511">AJ213*$I215</f>
        <v>0</v>
      </c>
      <c r="AK215" s="67">
        <f t="shared" si="5473"/>
        <v>0</v>
      </c>
      <c r="AL215" s="61">
        <f t="shared" ref="AL215" si="5512">AL213*$I215</f>
        <v>0</v>
      </c>
      <c r="AM215" s="67">
        <f t="shared" si="5475"/>
        <v>0</v>
      </c>
      <c r="AN215" s="61">
        <f t="shared" ref="AN215" si="5513">AN213*$I215</f>
        <v>0</v>
      </c>
      <c r="AO215" s="67">
        <f t="shared" si="5477"/>
        <v>0</v>
      </c>
      <c r="AP215" s="61">
        <f t="shared" ref="AP215" si="5514">AP213*$I215</f>
        <v>0</v>
      </c>
      <c r="AQ215" s="67">
        <f t="shared" si="5479"/>
        <v>0</v>
      </c>
      <c r="AR215" s="61">
        <f t="shared" ref="AR215" si="5515">AR213*$I215</f>
        <v>0</v>
      </c>
      <c r="AS215" s="67">
        <f t="shared" si="5481"/>
        <v>0</v>
      </c>
      <c r="AT215" s="61">
        <f t="shared" ref="AT215" si="5516">AT213*$I215</f>
        <v>0</v>
      </c>
      <c r="AU215" s="67">
        <f t="shared" si="5483"/>
        <v>0</v>
      </c>
      <c r="AV215" s="61">
        <f t="shared" ref="AV215" si="5517">AV213*$I215</f>
        <v>0</v>
      </c>
      <c r="AW215" s="67">
        <f t="shared" si="5485"/>
        <v>0</v>
      </c>
      <c r="AX215" s="61">
        <f t="shared" ref="AX215" si="5518">AX213*$I215</f>
        <v>0</v>
      </c>
      <c r="AY215" s="67">
        <f t="shared" si="5487"/>
        <v>0</v>
      </c>
      <c r="AZ215" s="61">
        <f t="shared" ref="AZ215" si="5519">AZ213*$I215</f>
        <v>0</v>
      </c>
      <c r="BA215" s="67">
        <f t="shared" si="5489"/>
        <v>0</v>
      </c>
      <c r="BB215" s="61">
        <f t="shared" ref="BB215" si="5520">BB213*$I215</f>
        <v>0</v>
      </c>
      <c r="BC215" s="67">
        <f t="shared" si="5491"/>
        <v>0</v>
      </c>
      <c r="BD215" s="61">
        <f t="shared" ref="BD215" si="5521">BD213*$I215</f>
        <v>0</v>
      </c>
      <c r="BE215" s="67">
        <f t="shared" si="5493"/>
        <v>0</v>
      </c>
      <c r="BF215" s="61">
        <f t="shared" ref="BF215" si="5522">BF213*$I215</f>
        <v>0</v>
      </c>
      <c r="BG215" s="67">
        <f t="shared" si="5495"/>
        <v>0</v>
      </c>
      <c r="BH215" s="61">
        <f t="shared" ref="BH215" si="5523">BH213*$I215</f>
        <v>0</v>
      </c>
      <c r="BI215" s="67">
        <f t="shared" si="5497"/>
        <v>0</v>
      </c>
      <c r="BJ215" s="61">
        <f t="shared" ref="BJ215" si="5524">BJ213*$I215</f>
        <v>0</v>
      </c>
      <c r="BK215" s="67">
        <f t="shared" si="5499"/>
        <v>0</v>
      </c>
      <c r="BL215" s="61">
        <f t="shared" ref="BL215" si="5525">BL213*$I215</f>
        <v>0</v>
      </c>
      <c r="BM215" s="67">
        <f t="shared" si="5501"/>
        <v>0</v>
      </c>
    </row>
    <row r="216" spans="1:65" s="47" customFormat="1" x14ac:dyDescent="0.25">
      <c r="A216" s="58" t="s">
        <v>26</v>
      </c>
      <c r="B216" s="59" t="s">
        <v>28</v>
      </c>
      <c r="C216" s="59" t="s">
        <v>39</v>
      </c>
      <c r="D216" s="60" cm="1">
        <f t="array" ref="D216">_xlfn.IFS($B216="SAB_OSE_SET23",$A$440,$B216="SAB_EPSA_SET23",$A$442,$B216="SAB_INS_SET23",$A$444,$B216="SIU_INF_JUL23",$A$446,$B216="SIU_ED_JUL23",$A$447,$B216="DER_JUN23",$A$448,$B216="CDHU_AGO23",$A$449,$B216="SIN_SV_SET23",$A$450,$B216="SIN_INS_SET23",$A$451,$B216="COTAÇÃO",0)</f>
        <v>0</v>
      </c>
      <c r="E216" s="60" cm="1">
        <f t="array" ref="E216">_xlfn.IFS($B216="SAB_OSE_SET23",$A$441,$B216="SAB_EPSA_SET23",$A$443,$B216="SAB_INS_SET23",$A$445,$B216="SIU_INF_JUL23",0,$B216="SIU_ED_JUL23",0,$B216="DER_JUN23",0,$B216="CDHU_AGO23",0,$B216="SIN_SV_SET23",0,$B216="SIN_INS_SET23",0,$B216="COTAÇÃO",0)</f>
        <v>0</v>
      </c>
      <c r="F216" s="60" cm="1">
        <f t="array" ref="F216">_xlfn.IFS($B216="SAB_OSE_SET23",0,$B216="SAB_EPSA_SET23",0,AND($B216="SAB_INS_SET23",$A216="MAT")=TRUE,$A$454,AND($B216="SAB_INS_SET23",$A216&lt;&gt;"MAT")=TRUE,$A$453,AND($B216="SIU_INF_JUL23",$A216="MAT")=TRUE,$A$454,AND($B216="SIU_INF_JUL23",$A216&lt;&gt;"MAT")=TRUE,$A$453,AND($B216="SIU_ED_JUL23",$A216="MAT")=TRUE,$A$454,AND($B216="SIU_ED_JUL23",$A216&lt;&gt;"MAT")=TRUE,$A$453,$B216="DER_JUN23",0,$B216="CDHU_AGO23",0,AND($B216="SIN_SV_SET23",$A216="MAT")=TRUE,$A$454,AND($B216="SIN_SV_SET23",$A216&lt;&gt;"MAT")=TRUE,$A$453,AND($B216="SIN_INS_SET23",$A216="MAT")=TRUE,$A$454,AND($B216="SIN_INS_SET23",$A216&lt;&gt;"MAT")=TRUE,$A$453,AND($B216="COTAÇÃO",$A216="MAT")=TRUE,$A$454,AND($B216="COTAÇÃO",$A216&lt;&gt;"MAT")=TRUE,$A$453)</f>
        <v>0.28000000000000003</v>
      </c>
      <c r="G216" s="60" cm="1">
        <f t="array" ref="G216">_xlfn.IFS($B216="SAB_OSE_SET23",0,$B216="SAB_EPSA_SET23",0,AND($B216="SAB_INS_SET23",$A216="MO")=TRUE,$A$455,AND($B216="SAB_INS_SET23",$A216&lt;&gt;"MO")=TRUE,0,AND($B216="SIU_INF_JUL23",$A216="MO")=TRUE,$A$455,AND($B216="SIU_INF_JUL23",$A216&lt;&gt;"MO")=TRUE,0,AND($B216="SIU_ED_JUL23",$A216="MO")=TRUE,$A$455,AND($B216="SIU_ED_JUL23",$A216&lt;&gt;"MO")=TRUE,0,$B216="DER_JUN23",0,$B216="CDHU_AGO23",0,AND($B216="SIN_SV_SET23",$A216="MO")=TRUE,$A$455,AND($B216="SIN_SV_SET23",$A216&lt;&gt;"MO")=TRUE,0,AND($B216="SIN_INS_SET23",$A216="MO")=TRUE,$A$455,AND($B216="SIN_INS_SET23",$A216&lt;&gt;"MO")=TRUE,0,AND($B216="COTAÇÃO",$A216="MO")=TRUE,$A$455,AND($B216="COTAÇÃO",$A216&lt;&gt;"MO")=TRUE,0)</f>
        <v>1.72</v>
      </c>
      <c r="H216" s="61" cm="1">
        <f t="array" ref="H216">ROUND(_xlfn.IFS(B216="SAB_OSE_SET23",VLOOKUP(C216,[12]SAB_OSE_SET23!A:N,7,FALSE),B216="SAB_EPSA_SET23",VLOOKUP(C216,[12]SAB_EPSA_SET23!A:F,4,FALSE),B216="SAB_INS_SET23",VLOOKUP(C216,[12]SAB_INS_SET23!A:F,4,FALSE),B216="SIU_INF_JUL23",VLOOKUP(C216,[12]SIU_INF_JUL23!A:F,4,FALSE),B216="SIU_ED_JUL23",VLOOKUP(C216,[12]SIU_ED_JUL23!A:F,4,FALSE),B216="SIU_INS_JUL23",VLOOKUP(C216,[12]SIU_INS_JUL23!A:F,4,FALSE),B216="DER_JUN23",VLOOKUP(C216,[12]DER_JUN23!A:F,4,FALSE),B216="CDHU_AGO23",VLOOKUP(C216,[12]CDHU_AGO23!A:F,4,FALSE),B216="DNIT_SV_JUL23",VLOOKUP(C216,[12]DNIT_SV_JUL23!A:F,4,FALSE),B216="DNIT_MAT_JUL23",VLOOKUP(C216,[12]DNIT_MAT_JUL23!A:F,4,FALSE),B216="SIN_SV_SET23",VLOOKUP(C216,[12]SIN_SV_SET23!G:L,5,FALSE),B216="SIN_INS_SET23",VLOOKUP(C216,[12]SIN_INS_SET23!A:F,5,FALSE),B216="COTAÇÃO",VLOOKUP(C216,[12]COTAÇÃO!$B:$G,6,FALSE))*(1+F216)*(1+G216),2)</f>
        <v>51.88</v>
      </c>
      <c r="I216" s="62">
        <v>0.01</v>
      </c>
      <c r="J216" s="39"/>
      <c r="K216" s="63"/>
      <c r="L216" s="64" t="str" cm="1">
        <f t="array" ref="L216">_xlfn.IFS(B216="SAB_OSE_SET23",VLOOKUP(C216,[12]SAB_OSE_SET23!A:N,5,FALSE),B216="SAB_EPSA_SET23",VLOOKUP(C216,[12]SAB_EPSA_SET23!A:F,2,FALSE),B216="SAB_INS_SET23",VLOOKUP(C216,[12]SAB_INS_SET23!A:F,2,FALSE),B216="SIU_INF_JUL23",VLOOKUP(C216,[12]SIU_INF_JUL23!A:F,2,FALSE),B216="SIU_ED_JUL23",VLOOKUP(C216,[12]SIU_ED_JUL23!A:F,2,FALSE),B216="SIU_INS_JUL23",VLOOKUP(C216,[12]SIU_INS_JUL23!A:F,2,FALSE),B216="DER_JUN23",VLOOKUP(C216,[12]DER_JUN23!A:F,2,FALSE),B216="CDHU_AGO23",VLOOKUP(C216,[12]CDHU_AGO23!A:F,2,FALSE),B216="DNIT_SV_JUL23",VLOOKUP(C216,[12]DNIT_SV_JUL23!A:F,2,FALSE),B216="DNIT_MAT_JUL23",VLOOKUP(C216,[12]DNIT_MAT_JUL23!A:F,2,FALSE),B216="SIN_SV_SET23",VLOOKUP(C216,[12]SIN_SV_SET23!G:L,2,FALSE),B216="SIN_INS_SET23",VLOOKUP(C216,[12]SIN_INS_SET23!A:F,2,FALSE),B216="COTAÇÃO",VLOOKUP(C216,[12]COTAÇÃO!$B:$G,3,FALSE))</f>
        <v>ELETRICISTA</v>
      </c>
      <c r="M216" s="65" t="str" cm="1">
        <f t="array" ref="M216">_xlfn.IFS(B216="SAB_OSE_SET23",VLOOKUP(C216,[12]SAB_OSE_SET23!A:N,6,FALSE),B216="SAB_EPSA_SET23",VLOOKUP(C216,[12]SAB_EPSA_SET23!A:F,3,FALSE),B216="SAB_INS_SET23",VLOOKUP(C216,[12]SAB_INS_SET23!A:F,3,FALSE),B216="SIU_INF_JUL23",VLOOKUP(C216,[12]SIU_INF_JUL23!A:F,3,FALSE),B216="SIU_ED_JUL23",VLOOKUP(C216,[12]SIU_ED_JUL23!A:F,3,FALSE),B216="SIU_INS_JUL23",VLOOKUP(C216,[12]SIU_INS_JUL23!A:F,3,FALSE),B216="DER_JUN23",VLOOKUP(C216,[12]DER_JUN23!A:F,3,FALSE),B216="CDHU_AGO23",VLOOKUP(C216,[12]CDHU_AGO23!A:F,3,FALSE),B216="DNIT_SV_JUL23",VLOOKUP(C216,[12]DNIT_SV_JUL23!A:F,3,FALSE),B216="DNIT_MAT_JUL23",VLOOKUP(C216,[12]DNIT_MAT_JUL23!A:F,3,FALSE),B216="SIN_SV_SET23",VLOOKUP(C216,[12]SIN_SV_SET23!G:L,3,FALSE),B216="SIN_INS_SET23",VLOOKUP(C216,[12]SIN_INS_SET23!A:F,3,FALSE),B216="COTAÇÃO",VLOOKUP(C216,[12]COTAÇÃO!$B:$G,4,FALSE))</f>
        <v>H</v>
      </c>
      <c r="N216" s="66">
        <f t="shared" si="5454"/>
        <v>16.5</v>
      </c>
      <c r="O216" s="66">
        <f t="shared" si="5455"/>
        <v>0.52</v>
      </c>
      <c r="P216" s="67">
        <f t="shared" si="5502"/>
        <v>0</v>
      </c>
      <c r="Q216" s="68"/>
      <c r="R216" s="61">
        <f>R213*$I216</f>
        <v>16.5</v>
      </c>
      <c r="S216" s="67"/>
      <c r="T216" s="61">
        <f t="shared" ref="T216" si="5526">T213*$I216</f>
        <v>0</v>
      </c>
      <c r="U216" s="67">
        <f t="shared" si="5457"/>
        <v>0</v>
      </c>
      <c r="V216" s="61">
        <f t="shared" ref="V216" si="5527">V213*$I216</f>
        <v>0</v>
      </c>
      <c r="W216" s="67">
        <f t="shared" si="5459"/>
        <v>0</v>
      </c>
      <c r="X216" s="61">
        <f t="shared" ref="X216" si="5528">X213*$I216</f>
        <v>0</v>
      </c>
      <c r="Y216" s="67">
        <f t="shared" si="5461"/>
        <v>0</v>
      </c>
      <c r="Z216" s="61">
        <f t="shared" ref="Z216" si="5529">Z213*$I216</f>
        <v>0</v>
      </c>
      <c r="AA216" s="67">
        <f t="shared" si="5463"/>
        <v>0</v>
      </c>
      <c r="AB216" s="61">
        <f t="shared" ref="AB216" si="5530">AB213*$I216</f>
        <v>0</v>
      </c>
      <c r="AC216" s="67">
        <f t="shared" si="5465"/>
        <v>0</v>
      </c>
      <c r="AD216" s="61">
        <f t="shared" ref="AD216" si="5531">AD213*$I216</f>
        <v>0</v>
      </c>
      <c r="AE216" s="67">
        <f t="shared" si="5467"/>
        <v>0</v>
      </c>
      <c r="AF216" s="61">
        <f t="shared" ref="AF216" si="5532">AF213*$I216</f>
        <v>0</v>
      </c>
      <c r="AG216" s="67">
        <f t="shared" si="5469"/>
        <v>0</v>
      </c>
      <c r="AH216" s="61">
        <f t="shared" ref="AH216" si="5533">AH213*$I216</f>
        <v>0</v>
      </c>
      <c r="AI216" s="67">
        <f t="shared" si="5471"/>
        <v>0</v>
      </c>
      <c r="AJ216" s="61">
        <f t="shared" ref="AJ216" si="5534">AJ213*$I216</f>
        <v>0</v>
      </c>
      <c r="AK216" s="67">
        <f t="shared" si="5473"/>
        <v>0</v>
      </c>
      <c r="AL216" s="61">
        <f t="shared" ref="AL216" si="5535">AL213*$I216</f>
        <v>0</v>
      </c>
      <c r="AM216" s="67">
        <f t="shared" si="5475"/>
        <v>0</v>
      </c>
      <c r="AN216" s="61">
        <f t="shared" ref="AN216" si="5536">AN213*$I216</f>
        <v>0</v>
      </c>
      <c r="AO216" s="67">
        <f t="shared" si="5477"/>
        <v>0</v>
      </c>
      <c r="AP216" s="61">
        <f t="shared" ref="AP216" si="5537">AP213*$I216</f>
        <v>0</v>
      </c>
      <c r="AQ216" s="67">
        <f t="shared" si="5479"/>
        <v>0</v>
      </c>
      <c r="AR216" s="61">
        <f t="shared" ref="AR216" si="5538">AR213*$I216</f>
        <v>0</v>
      </c>
      <c r="AS216" s="67">
        <f t="shared" si="5481"/>
        <v>0</v>
      </c>
      <c r="AT216" s="61">
        <f t="shared" ref="AT216" si="5539">AT213*$I216</f>
        <v>0</v>
      </c>
      <c r="AU216" s="67">
        <f t="shared" si="5483"/>
        <v>0</v>
      </c>
      <c r="AV216" s="61">
        <f t="shared" ref="AV216" si="5540">AV213*$I216</f>
        <v>0</v>
      </c>
      <c r="AW216" s="67">
        <f t="shared" si="5485"/>
        <v>0</v>
      </c>
      <c r="AX216" s="61">
        <f t="shared" ref="AX216" si="5541">AX213*$I216</f>
        <v>0</v>
      </c>
      <c r="AY216" s="67">
        <f t="shared" si="5487"/>
        <v>0</v>
      </c>
      <c r="AZ216" s="61">
        <f t="shared" ref="AZ216" si="5542">AZ213*$I216</f>
        <v>0</v>
      </c>
      <c r="BA216" s="67">
        <f t="shared" si="5489"/>
        <v>0</v>
      </c>
      <c r="BB216" s="61">
        <f t="shared" ref="BB216" si="5543">BB213*$I216</f>
        <v>0</v>
      </c>
      <c r="BC216" s="67">
        <f t="shared" si="5491"/>
        <v>0</v>
      </c>
      <c r="BD216" s="61">
        <f t="shared" ref="BD216" si="5544">BD213*$I216</f>
        <v>0</v>
      </c>
      <c r="BE216" s="67">
        <f t="shared" si="5493"/>
        <v>0</v>
      </c>
      <c r="BF216" s="61">
        <f t="shared" ref="BF216" si="5545">BF213*$I216</f>
        <v>0</v>
      </c>
      <c r="BG216" s="67">
        <f t="shared" si="5495"/>
        <v>0</v>
      </c>
      <c r="BH216" s="61">
        <f t="shared" ref="BH216" si="5546">BH213*$I216</f>
        <v>0</v>
      </c>
      <c r="BI216" s="67">
        <f t="shared" si="5497"/>
        <v>0</v>
      </c>
      <c r="BJ216" s="61">
        <f t="shared" ref="BJ216" si="5547">BJ213*$I216</f>
        <v>0</v>
      </c>
      <c r="BK216" s="67">
        <f t="shared" si="5499"/>
        <v>0</v>
      </c>
      <c r="BL216" s="61">
        <f t="shared" ref="BL216" si="5548">BL213*$I216</f>
        <v>0</v>
      </c>
      <c r="BM216" s="67">
        <f t="shared" si="5501"/>
        <v>0</v>
      </c>
    </row>
    <row r="217" spans="1:65" s="47" customFormat="1" ht="30" x14ac:dyDescent="0.25">
      <c r="A217" s="48"/>
      <c r="B217" s="48"/>
      <c r="C217" s="48"/>
      <c r="D217" s="48"/>
      <c r="E217" s="48"/>
      <c r="F217" s="48"/>
      <c r="G217" s="48"/>
      <c r="H217" s="49"/>
      <c r="I217" s="50"/>
      <c r="J217" s="39"/>
      <c r="K217" s="51" t="str">
        <f>CONCATENATE($K$150,".18")</f>
        <v>6.18</v>
      </c>
      <c r="L217" s="52" t="s">
        <v>111</v>
      </c>
      <c r="M217" s="53" t="s">
        <v>46</v>
      </c>
      <c r="N217" s="54">
        <f>R217+T217+V217+X217+Z217+AB217+AD217+AF217+AH217+AJ217++AL217+AN217+AP217+AR217+AT217+AV217+AX217+AZ217+BB217+BD217+BF217+BH217+BJ217+BL217</f>
        <v>310</v>
      </c>
      <c r="O217" s="54">
        <f>SUM(O218:O220)</f>
        <v>1.84</v>
      </c>
      <c r="P217" s="55">
        <f t="shared" si="5502"/>
        <v>570.4</v>
      </c>
      <c r="Q217" s="39"/>
      <c r="R217" s="56">
        <v>310</v>
      </c>
      <c r="S217" s="57">
        <f>ROUND(R217*$O217,2)</f>
        <v>570.4</v>
      </c>
      <c r="T217" s="56"/>
      <c r="U217" s="57">
        <f>ROUND(T217*$O217,2)</f>
        <v>0</v>
      </c>
      <c r="V217" s="56"/>
      <c r="W217" s="57">
        <f t="shared" ref="W217" si="5549">ROUND(V217*$O217,2)</f>
        <v>0</v>
      </c>
      <c r="X217" s="56"/>
      <c r="Y217" s="57">
        <f t="shared" ref="Y217" si="5550">ROUND(X217*$O217,2)</f>
        <v>0</v>
      </c>
      <c r="Z217" s="56"/>
      <c r="AA217" s="57">
        <f t="shared" ref="AA217" si="5551">ROUND(Z217*$O217,2)</f>
        <v>0</v>
      </c>
      <c r="AB217" s="56"/>
      <c r="AC217" s="57">
        <f t="shared" ref="AC217" si="5552">ROUND(AB217*$O217,2)</f>
        <v>0</v>
      </c>
      <c r="AD217" s="56"/>
      <c r="AE217" s="57">
        <f t="shared" ref="AE217" si="5553">ROUND(AD217*$O217,2)</f>
        <v>0</v>
      </c>
      <c r="AF217" s="56"/>
      <c r="AG217" s="57">
        <f t="shared" ref="AG217" si="5554">ROUND(AF217*$O217,2)</f>
        <v>0</v>
      </c>
      <c r="AH217" s="56"/>
      <c r="AI217" s="57">
        <f t="shared" ref="AI217" si="5555">ROUND(AH217*$O217,2)</f>
        <v>0</v>
      </c>
      <c r="AJ217" s="56"/>
      <c r="AK217" s="57">
        <f t="shared" ref="AK217" si="5556">ROUND(AJ217*$O217,2)</f>
        <v>0</v>
      </c>
      <c r="AL217" s="56"/>
      <c r="AM217" s="57">
        <f t="shared" ref="AM217" si="5557">ROUND(AL217*$O217,2)</f>
        <v>0</v>
      </c>
      <c r="AN217" s="56"/>
      <c r="AO217" s="57">
        <f t="shared" ref="AO217" si="5558">ROUND(AN217*$O217,2)</f>
        <v>0</v>
      </c>
      <c r="AP217" s="56"/>
      <c r="AQ217" s="57">
        <f t="shared" ref="AQ217" si="5559">ROUND(AP217*$O217,2)</f>
        <v>0</v>
      </c>
      <c r="AR217" s="56"/>
      <c r="AS217" s="57">
        <f t="shared" ref="AS217" si="5560">ROUND(AR217*$O217,2)</f>
        <v>0</v>
      </c>
      <c r="AT217" s="56"/>
      <c r="AU217" s="57">
        <f t="shared" ref="AU217" si="5561">ROUND(AT217*$O217,2)</f>
        <v>0</v>
      </c>
      <c r="AV217" s="56"/>
      <c r="AW217" s="57">
        <f t="shared" ref="AW217" si="5562">ROUND(AV217*$O217,2)</f>
        <v>0</v>
      </c>
      <c r="AX217" s="56"/>
      <c r="AY217" s="57">
        <f t="shared" ref="AY217" si="5563">ROUND(AX217*$O217,2)</f>
        <v>0</v>
      </c>
      <c r="AZ217" s="56"/>
      <c r="BA217" s="57">
        <f t="shared" ref="BA217" si="5564">ROUND(AZ217*$O217,2)</f>
        <v>0</v>
      </c>
      <c r="BB217" s="56"/>
      <c r="BC217" s="57">
        <f t="shared" ref="BC217" si="5565">ROUND(BB217*$O217,2)</f>
        <v>0</v>
      </c>
      <c r="BD217" s="56"/>
      <c r="BE217" s="57">
        <f t="shared" ref="BE217" si="5566">ROUND(BD217*$O217,2)</f>
        <v>0</v>
      </c>
      <c r="BF217" s="56"/>
      <c r="BG217" s="57">
        <f t="shared" ref="BG217" si="5567">ROUND(BF217*$O217,2)</f>
        <v>0</v>
      </c>
      <c r="BH217" s="56"/>
      <c r="BI217" s="57">
        <f t="shared" ref="BI217" si="5568">ROUND(BH217*$O217,2)</f>
        <v>0</v>
      </c>
      <c r="BJ217" s="56"/>
      <c r="BK217" s="57">
        <f t="shared" ref="BK217" si="5569">ROUND(BJ217*$O217,2)</f>
        <v>0</v>
      </c>
      <c r="BL217" s="56"/>
      <c r="BM217" s="57">
        <f t="shared" ref="BM217" si="5570">ROUND(BL217*$O217,2)</f>
        <v>0</v>
      </c>
    </row>
    <row r="218" spans="1:65" s="47" customFormat="1" ht="30" x14ac:dyDescent="0.25">
      <c r="A218" s="58" t="s">
        <v>37</v>
      </c>
      <c r="B218" s="59" t="s">
        <v>31</v>
      </c>
      <c r="C218" s="59" t="str">
        <f>K217</f>
        <v>6.18</v>
      </c>
      <c r="D218" s="60" cm="1">
        <f t="array" ref="D218">_xlfn.IFS($B218="SAB_OSE_SET23",$A$440,$B218="SAB_EPSA_SET23",$A$442,$B218="SAB_INS_SET23",$A$444,$B218="SIU_INF_JUL23",$A$446,$B218="SIU_ED_JUL23",$A$447,$B218="DER_JUN23",$A$448,$B218="CDHU_AGO23",$A$449,$B218="SIN_SV_SET23",$A$450,$B218="SIN_INS_SET23",$A$451,$B218="COTAÇÃO",0)</f>
        <v>0</v>
      </c>
      <c r="E218" s="60" cm="1">
        <f t="array" ref="E218">_xlfn.IFS($B218="SAB_OSE_SET23",$A$441,$B218="SAB_EPSA_SET23",$A$443,$B218="SAB_INS_SET23",$A$445,$B218="SIU_INF_JUL23",0,$B218="SIU_ED_JUL23",0,$B218="DER_JUN23",0,$B218="CDHU_AGO23",0,$B218="SIN_SV_SET23",0,$B218="SIN_INS_SET23",0,$B218="COTAÇÃO",0)</f>
        <v>0</v>
      </c>
      <c r="F218" s="60" cm="1">
        <f t="array" ref="F218">_xlfn.IFS($B218="SAB_OSE_SET23",0,$B218="SAB_EPSA_SET23",0,AND($B218="SAB_INS_SET23",$A218="MAT")=TRUE,$A$454,AND($B218="SAB_INS_SET23",$A218&lt;&gt;"MAT")=TRUE,$A$453,AND($B218="SIU_INF_JUL23",$A218="MAT")=TRUE,$A$454,AND($B218="SIU_INF_JUL23",$A218&lt;&gt;"MAT")=TRUE,$A$453,AND($B218="SIU_ED_JUL23",$A218="MAT")=TRUE,$A$454,AND($B218="SIU_ED_JUL23",$A218&lt;&gt;"MAT")=TRUE,$A$453,$B218="DER_JUN23",0,$B218="CDHU_AGO23",0,AND($B218="SIN_SV_SET23",$A218="MAT")=TRUE,$A$454,AND($B218="SIN_SV_SET23",$A218&lt;&gt;"MAT")=TRUE,$A$453,AND($B218="SIN_INS_SET23",$A218="MAT")=TRUE,$A$454,AND($B218="SIN_INS_SET23",$A218&lt;&gt;"MAT")=TRUE,$A$453,AND($B218="COTAÇÃO",$A218="MAT")=TRUE,$A$454,AND($B218="COTAÇÃO",$A218&lt;&gt;"MAT")=TRUE,$A$453)</f>
        <v>0.2</v>
      </c>
      <c r="G218" s="60" cm="1">
        <f t="array" ref="G218">_xlfn.IFS($B218="SAB_OSE_SET23",0,$B218="SAB_EPSA_SET23",0,AND($B218="SAB_INS_SET23",$A218="MO")=TRUE,$A$455,AND($B218="SAB_INS_SET23",$A218&lt;&gt;"MO")=TRUE,0,AND($B218="SIU_INF_JUL23",$A218="MO")=TRUE,$A$455,AND($B218="SIU_INF_JUL23",$A218&lt;&gt;"MO")=TRUE,0,AND($B218="SIU_ED_JUL23",$A218="MO")=TRUE,$A$455,AND($B218="SIU_ED_JUL23",$A218&lt;&gt;"MO")=TRUE,0,$B218="DER_JUN23",0,$B218="CDHU_AGO23",0,AND($B218="SIN_SV_SET23",$A218="MO")=TRUE,$A$455,AND($B218="SIN_SV_SET23",$A218&lt;&gt;"MO")=TRUE,0,AND($B218="SIN_INS_SET23",$A218="MO")=TRUE,$A$455,AND($B218="SIN_INS_SET23",$A218&lt;&gt;"MO")=TRUE,0,AND($B218="COTAÇÃO",$A218="MO")=TRUE,$A$455,AND($B218="COTAÇÃO",$A218&lt;&gt;"MO")=TRUE,0)</f>
        <v>0</v>
      </c>
      <c r="H218" s="61" cm="1">
        <f t="array" ref="H218">ROUND(_xlfn.IFS(B218="SAB_OSE_SET23",VLOOKUP(C218,[12]SAB_OSE_SET23!A:N,7,FALSE),B218="SAB_EPSA_SET23",VLOOKUP(C218,[12]SAB_EPSA_SET23!A:F,4,FALSE),B218="SAB_INS_SET23",VLOOKUP(C218,[12]SAB_INS_SET23!A:F,4,FALSE),B218="SIU_INF_JUL23",VLOOKUP(C218,[12]SIU_INF_JUL23!A:F,4,FALSE),B218="SIU_ED_JUL23",VLOOKUP(C218,[12]SIU_ED_JUL23!A:F,4,FALSE),B218="SIU_INS_JUL23",VLOOKUP(C218,[12]SIU_INS_JUL23!A:F,4,FALSE),B218="DER_JUN23",VLOOKUP(C218,[12]DER_JUN23!A:F,4,FALSE),B218="CDHU_AGO23",VLOOKUP(C218,[12]CDHU_AGO23!A:F,4,FALSE),B218="DNIT_SV_JUL23",VLOOKUP(C218,[12]DNIT_SV_JUL23!A:F,4,FALSE),B218="DNIT_MAT_JUL23",VLOOKUP(C218,[12]DNIT_MAT_JUL23!A:F,4,FALSE),B218="SIN_SV_SET23",VLOOKUP(C218,[12]SIN_SV_SET23!G:L,5,FALSE),B218="SIN_INS_SET23",VLOOKUP(C218,[12]SIN_INS_SET23!A:F,5,FALSE),B218="COTAÇÃO",VLOOKUP(C218,[12]COTAÇÃO!$B:$G,6,FALSE))*(1+F218)*(1+G218),2)</f>
        <v>0.56000000000000005</v>
      </c>
      <c r="I218" s="62">
        <v>1</v>
      </c>
      <c r="J218" s="39"/>
      <c r="K218" s="63"/>
      <c r="L218" s="64" t="str" cm="1">
        <f t="array" ref="L218">_xlfn.IFS(B218="SAB_OSE_SET23",VLOOKUP(C218,[12]SAB_OSE_SET23!A:N,5,FALSE),B218="SAB_EPSA_SET23",VLOOKUP(C218,[12]SAB_EPSA_SET23!A:F,2,FALSE),B218="SAB_INS_SET23",VLOOKUP(C218,[12]SAB_INS_SET23!A:F,2,FALSE),B218="SIU_INF_JUL23",VLOOKUP(C218,[12]SIU_INF_JUL23!A:F,2,FALSE),B218="SIU_ED_JUL23",VLOOKUP(C218,[12]SIU_ED_JUL23!A:F,2,FALSE),B218="SIU_INS_JUL23",VLOOKUP(C218,[12]SIU_INS_JUL23!A:F,2,FALSE),B218="DER_JUN23",VLOOKUP(C218,[12]DER_JUN23!A:F,2,FALSE),B218="CDHU_AGO23",VLOOKUP(C218,[12]CDHU_AGO23!A:F,2,FALSE),B218="DNIT_SV_JUL23",VLOOKUP(C218,[12]DNIT_SV_JUL23!A:F,2,FALSE),B218="DNIT_MAT_JUL23",VLOOKUP(C218,[12]DNIT_MAT_JUL23!A:F,2,FALSE),B218="SIN_SV_SET23",VLOOKUP(C218,[12]SIN_SV_SET23!G:L,2,FALSE),B218="SIN_INS_SET23",VLOOKUP(C218,[12]SIN_INS_SET23!A:F,2,FALSE),B218="COTAÇÃO",VLOOKUP(C218,[12]COTAÇÃO!$B:$G,3,FALSE))</f>
        <v>Arruela lisa em aço bicromatizado, Ø1/4``, da Poleoduto ou similar aprovado</v>
      </c>
      <c r="M218" s="65" t="str" cm="1">
        <f t="array" ref="M218">_xlfn.IFS(B218="SAB_OSE_SET23",VLOOKUP(C218,[12]SAB_OSE_SET23!A:N,6,FALSE),B218="SAB_EPSA_SET23",VLOOKUP(C218,[12]SAB_EPSA_SET23!A:F,3,FALSE),B218="SAB_INS_SET23",VLOOKUP(C218,[12]SAB_INS_SET23!A:F,3,FALSE),B218="SIU_INF_JUL23",VLOOKUP(C218,[12]SIU_INF_JUL23!A:F,3,FALSE),B218="SIU_ED_JUL23",VLOOKUP(C218,[12]SIU_ED_JUL23!A:F,3,FALSE),B218="SIU_INS_JUL23",VLOOKUP(C218,[12]SIU_INS_JUL23!A:F,3,FALSE),B218="DER_JUN23",VLOOKUP(C218,[12]DER_JUN23!A:F,3,FALSE),B218="CDHU_AGO23",VLOOKUP(C218,[12]CDHU_AGO23!A:F,3,FALSE),B218="DNIT_SV_JUL23",VLOOKUP(C218,[12]DNIT_SV_JUL23!A:F,3,FALSE),B218="DNIT_MAT_JUL23",VLOOKUP(C218,[12]DNIT_MAT_JUL23!A:F,3,FALSE),B218="SIN_SV_SET23",VLOOKUP(C218,[12]SIN_SV_SET23!G:L,3,FALSE),B218="SIN_INS_SET23",VLOOKUP(C218,[12]SIN_INS_SET23!A:F,3,FALSE),B218="COTAÇÃO",VLOOKUP(C218,[12]COTAÇÃO!$B:$G,4,FALSE))</f>
        <v>pç</v>
      </c>
      <c r="N218" s="66">
        <f t="shared" ref="N218:N220" si="5571">R218+T218+V218+X218+Z218+AB218+AD218+AF218+AH218+AJ218++AL218+AN218+AP218+AR218+AT218+AV218+AX218+AZ218+BB218+BD218+BF218+BH218+BJ218+BL218</f>
        <v>310</v>
      </c>
      <c r="O218" s="66">
        <f t="shared" ref="O218:O220" si="5572">ROUND(H218*I218,2)</f>
        <v>0.56000000000000005</v>
      </c>
      <c r="P218" s="67">
        <f t="shared" si="5502"/>
        <v>0</v>
      </c>
      <c r="Q218" s="68"/>
      <c r="R218" s="61">
        <f>R217*$I218</f>
        <v>310</v>
      </c>
      <c r="S218" s="67"/>
      <c r="T218" s="61">
        <f t="shared" ref="T218" si="5573">T217*$I218</f>
        <v>0</v>
      </c>
      <c r="U218" s="67">
        <f t="shared" ref="U218:U220" si="5574">ROUND(T218*$H218,2)</f>
        <v>0</v>
      </c>
      <c r="V218" s="61">
        <f t="shared" ref="V218" si="5575">V217*$I218</f>
        <v>0</v>
      </c>
      <c r="W218" s="67">
        <f t="shared" ref="W218:W220" si="5576">ROUND(V218*$H218,2)</f>
        <v>0</v>
      </c>
      <c r="X218" s="61">
        <f t="shared" ref="X218" si="5577">X217*$I218</f>
        <v>0</v>
      </c>
      <c r="Y218" s="67">
        <f t="shared" ref="Y218:Y220" si="5578">ROUND(X218*$H218,2)</f>
        <v>0</v>
      </c>
      <c r="Z218" s="61">
        <f t="shared" ref="Z218" si="5579">Z217*$I218</f>
        <v>0</v>
      </c>
      <c r="AA218" s="67">
        <f t="shared" ref="AA218:AA220" si="5580">ROUND(Z218*$H218,2)</f>
        <v>0</v>
      </c>
      <c r="AB218" s="61">
        <f t="shared" ref="AB218" si="5581">AB217*$I218</f>
        <v>0</v>
      </c>
      <c r="AC218" s="67">
        <f t="shared" ref="AC218:AC220" si="5582">ROUND(AB218*$H218,2)</f>
        <v>0</v>
      </c>
      <c r="AD218" s="61">
        <f t="shared" ref="AD218" si="5583">AD217*$I218</f>
        <v>0</v>
      </c>
      <c r="AE218" s="67">
        <f t="shared" ref="AE218:AE220" si="5584">ROUND(AD218*$H218,2)</f>
        <v>0</v>
      </c>
      <c r="AF218" s="61">
        <f t="shared" ref="AF218" si="5585">AF217*$I218</f>
        <v>0</v>
      </c>
      <c r="AG218" s="67">
        <f t="shared" ref="AG218:AG220" si="5586">ROUND(AF218*$H218,2)</f>
        <v>0</v>
      </c>
      <c r="AH218" s="61">
        <f t="shared" ref="AH218" si="5587">AH217*$I218</f>
        <v>0</v>
      </c>
      <c r="AI218" s="67">
        <f t="shared" ref="AI218:AI220" si="5588">ROUND(AH218*$H218,2)</f>
        <v>0</v>
      </c>
      <c r="AJ218" s="61">
        <f t="shared" ref="AJ218" si="5589">AJ217*$I218</f>
        <v>0</v>
      </c>
      <c r="AK218" s="67">
        <f t="shared" ref="AK218:AK220" si="5590">ROUND(AJ218*$H218,2)</f>
        <v>0</v>
      </c>
      <c r="AL218" s="61">
        <f t="shared" ref="AL218" si="5591">AL217*$I218</f>
        <v>0</v>
      </c>
      <c r="AM218" s="67">
        <f t="shared" ref="AM218:AM220" si="5592">ROUND(AL218*$H218,2)</f>
        <v>0</v>
      </c>
      <c r="AN218" s="61">
        <f t="shared" ref="AN218" si="5593">AN217*$I218</f>
        <v>0</v>
      </c>
      <c r="AO218" s="67">
        <f t="shared" ref="AO218:AO220" si="5594">ROUND(AN218*$H218,2)</f>
        <v>0</v>
      </c>
      <c r="AP218" s="61">
        <f t="shared" ref="AP218" si="5595">AP217*$I218</f>
        <v>0</v>
      </c>
      <c r="AQ218" s="67">
        <f t="shared" ref="AQ218:AQ220" si="5596">ROUND(AP218*$H218,2)</f>
        <v>0</v>
      </c>
      <c r="AR218" s="61">
        <f t="shared" ref="AR218" si="5597">AR217*$I218</f>
        <v>0</v>
      </c>
      <c r="AS218" s="67">
        <f t="shared" ref="AS218:AS220" si="5598">ROUND(AR218*$H218,2)</f>
        <v>0</v>
      </c>
      <c r="AT218" s="61">
        <f t="shared" ref="AT218" si="5599">AT217*$I218</f>
        <v>0</v>
      </c>
      <c r="AU218" s="67">
        <f t="shared" ref="AU218:AU220" si="5600">ROUND(AT218*$H218,2)</f>
        <v>0</v>
      </c>
      <c r="AV218" s="61">
        <f t="shared" ref="AV218" si="5601">AV217*$I218</f>
        <v>0</v>
      </c>
      <c r="AW218" s="67">
        <f t="shared" ref="AW218:AW220" si="5602">ROUND(AV218*$H218,2)</f>
        <v>0</v>
      </c>
      <c r="AX218" s="61">
        <f t="shared" ref="AX218" si="5603">AX217*$I218</f>
        <v>0</v>
      </c>
      <c r="AY218" s="67">
        <f t="shared" ref="AY218:AY220" si="5604">ROUND(AX218*$H218,2)</f>
        <v>0</v>
      </c>
      <c r="AZ218" s="61">
        <f t="shared" ref="AZ218" si="5605">AZ217*$I218</f>
        <v>0</v>
      </c>
      <c r="BA218" s="67">
        <f t="shared" ref="BA218:BA220" si="5606">ROUND(AZ218*$H218,2)</f>
        <v>0</v>
      </c>
      <c r="BB218" s="61">
        <f t="shared" ref="BB218" si="5607">BB217*$I218</f>
        <v>0</v>
      </c>
      <c r="BC218" s="67">
        <f t="shared" ref="BC218:BC220" si="5608">ROUND(BB218*$H218,2)</f>
        <v>0</v>
      </c>
      <c r="BD218" s="61">
        <f t="shared" ref="BD218" si="5609">BD217*$I218</f>
        <v>0</v>
      </c>
      <c r="BE218" s="67">
        <f t="shared" ref="BE218:BE220" si="5610">ROUND(BD218*$H218,2)</f>
        <v>0</v>
      </c>
      <c r="BF218" s="61">
        <f t="shared" ref="BF218" si="5611">BF217*$I218</f>
        <v>0</v>
      </c>
      <c r="BG218" s="67">
        <f t="shared" ref="BG218:BG220" si="5612">ROUND(BF218*$H218,2)</f>
        <v>0</v>
      </c>
      <c r="BH218" s="61">
        <f t="shared" ref="BH218" si="5613">BH217*$I218</f>
        <v>0</v>
      </c>
      <c r="BI218" s="67">
        <f t="shared" ref="BI218:BI220" si="5614">ROUND(BH218*$H218,2)</f>
        <v>0</v>
      </c>
      <c r="BJ218" s="61">
        <f t="shared" ref="BJ218" si="5615">BJ217*$I218</f>
        <v>0</v>
      </c>
      <c r="BK218" s="67">
        <f t="shared" ref="BK218:BK220" si="5616">ROUND(BJ218*$H218,2)</f>
        <v>0</v>
      </c>
      <c r="BL218" s="61">
        <f t="shared" ref="BL218" si="5617">BL217*$I218</f>
        <v>0</v>
      </c>
      <c r="BM218" s="67">
        <f t="shared" ref="BM218:BM220" si="5618">ROUND(BL218*$H218,2)</f>
        <v>0</v>
      </c>
    </row>
    <row r="219" spans="1:65" s="47" customFormat="1" x14ac:dyDescent="0.25">
      <c r="A219" s="58" t="s">
        <v>26</v>
      </c>
      <c r="B219" s="59" t="s">
        <v>28</v>
      </c>
      <c r="C219" s="59" t="s">
        <v>38</v>
      </c>
      <c r="D219" s="60" cm="1">
        <f t="array" ref="D219">_xlfn.IFS($B219="SAB_OSE_SET23",$A$440,$B219="SAB_EPSA_SET23",$A$442,$B219="SAB_INS_SET23",$A$444,$B219="SIU_INF_JUL23",$A$446,$B219="SIU_ED_JUL23",$A$447,$B219="DER_JUN23",$A$448,$B219="CDHU_AGO23",$A$449,$B219="SIN_SV_SET23",$A$450,$B219="SIN_INS_SET23",$A$451,$B219="COTAÇÃO",0)</f>
        <v>0</v>
      </c>
      <c r="E219" s="60" cm="1">
        <f t="array" ref="E219">_xlfn.IFS($B219="SAB_OSE_SET23",$A$441,$B219="SAB_EPSA_SET23",$A$443,$B219="SAB_INS_SET23",$A$445,$B219="SIU_INF_JUL23",0,$B219="SIU_ED_JUL23",0,$B219="DER_JUN23",0,$B219="CDHU_AGO23",0,$B219="SIN_SV_SET23",0,$B219="SIN_INS_SET23",0,$B219="COTAÇÃO",0)</f>
        <v>0</v>
      </c>
      <c r="F219" s="60" cm="1">
        <f t="array" ref="F219">_xlfn.IFS($B219="SAB_OSE_SET23",0,$B219="SAB_EPSA_SET23",0,AND($B219="SAB_INS_SET23",$A219="MAT")=TRUE,$A$454,AND($B219="SAB_INS_SET23",$A219&lt;&gt;"MAT")=TRUE,$A$453,AND($B219="SIU_INF_JUL23",$A219="MAT")=TRUE,$A$454,AND($B219="SIU_INF_JUL23",$A219&lt;&gt;"MAT")=TRUE,$A$453,AND($B219="SIU_ED_JUL23",$A219="MAT")=TRUE,$A$454,AND($B219="SIU_ED_JUL23",$A219&lt;&gt;"MAT")=TRUE,$A$453,$B219="DER_JUN23",0,$B219="CDHU_AGO23",0,AND($B219="SIN_SV_SET23",$A219="MAT")=TRUE,$A$454,AND($B219="SIN_SV_SET23",$A219&lt;&gt;"MAT")=TRUE,$A$453,AND($B219="SIN_INS_SET23",$A219="MAT")=TRUE,$A$454,AND($B219="SIN_INS_SET23",$A219&lt;&gt;"MAT")=TRUE,$A$453,AND($B219="COTAÇÃO",$A219="MAT")=TRUE,$A$454,AND($B219="COTAÇÃO",$A219&lt;&gt;"MAT")=TRUE,$A$453)</f>
        <v>0.28000000000000003</v>
      </c>
      <c r="G219" s="60" cm="1">
        <f t="array" ref="G219">_xlfn.IFS($B219="SAB_OSE_SET23",0,$B219="SAB_EPSA_SET23",0,AND($B219="SAB_INS_SET23",$A219="MO")=TRUE,$A$455,AND($B219="SAB_INS_SET23",$A219&lt;&gt;"MO")=TRUE,0,AND($B219="SIU_INF_JUL23",$A219="MO")=TRUE,$A$455,AND($B219="SIU_INF_JUL23",$A219&lt;&gt;"MO")=TRUE,0,AND($B219="SIU_ED_JUL23",$A219="MO")=TRUE,$A$455,AND($B219="SIU_ED_JUL23",$A219&lt;&gt;"MO")=TRUE,0,$B219="DER_JUN23",0,$B219="CDHU_AGO23",0,AND($B219="SIN_SV_SET23",$A219="MO")=TRUE,$A$455,AND($B219="SIN_SV_SET23",$A219&lt;&gt;"MO")=TRUE,0,AND($B219="SIN_INS_SET23",$A219="MO")=TRUE,$A$455,AND($B219="SIN_INS_SET23",$A219&lt;&gt;"MO")=TRUE,0,AND($B219="COTAÇÃO",$A219="MO")=TRUE,$A$455,AND($B219="COTAÇÃO",$A219&lt;&gt;"MO")=TRUE,0)</f>
        <v>1.72</v>
      </c>
      <c r="H219" s="61" cm="1">
        <f t="array" ref="H219">ROUND(_xlfn.IFS(B219="SAB_OSE_SET23",VLOOKUP(C219,[12]SAB_OSE_SET23!A:N,7,FALSE),B219="SAB_EPSA_SET23",VLOOKUP(C219,[12]SAB_EPSA_SET23!A:F,4,FALSE),B219="SAB_INS_SET23",VLOOKUP(C219,[12]SAB_INS_SET23!A:F,4,FALSE),B219="SIU_INF_JUL23",VLOOKUP(C219,[12]SIU_INF_JUL23!A:F,4,FALSE),B219="SIU_ED_JUL23",VLOOKUP(C219,[12]SIU_ED_JUL23!A:F,4,FALSE),B219="SIU_INS_JUL23",VLOOKUP(C219,[12]SIU_INS_JUL23!A:F,4,FALSE),B219="DER_JUN23",VLOOKUP(C219,[12]DER_JUN23!A:F,4,FALSE),B219="CDHU_AGO23",VLOOKUP(C219,[12]CDHU_AGO23!A:F,4,FALSE),B219="DNIT_SV_JUL23",VLOOKUP(C219,[12]DNIT_SV_JUL23!A:F,4,FALSE),B219="DNIT_MAT_JUL23",VLOOKUP(C219,[12]DNIT_MAT_JUL23!A:F,4,FALSE),B219="SIN_SV_SET23",VLOOKUP(C219,[12]SIN_SV_SET23!G:L,5,FALSE),B219="SIN_INS_SET23",VLOOKUP(C219,[12]SIN_INS_SET23!A:F,5,FALSE),B219="COTAÇÃO",VLOOKUP(C219,[12]COTAÇÃO!$B:$G,6,FALSE))*(1+F219)*(1+G219),2)</f>
        <v>76.209999999999994</v>
      </c>
      <c r="I219" s="62">
        <v>0.01</v>
      </c>
      <c r="J219" s="39"/>
      <c r="K219" s="63"/>
      <c r="L219" s="64" t="str" cm="1">
        <f t="array" ref="L219">_xlfn.IFS(B219="SAB_OSE_SET23",VLOOKUP(C219,[12]SAB_OSE_SET23!A:N,5,FALSE),B219="SAB_EPSA_SET23",VLOOKUP(C219,[12]SAB_EPSA_SET23!A:F,2,FALSE),B219="SAB_INS_SET23",VLOOKUP(C219,[12]SAB_INS_SET23!A:F,2,FALSE),B219="SIU_INF_JUL23",VLOOKUP(C219,[12]SIU_INF_JUL23!A:F,2,FALSE),B219="SIU_ED_JUL23",VLOOKUP(C219,[12]SIU_ED_JUL23!A:F,2,FALSE),B219="SIU_INS_JUL23",VLOOKUP(C219,[12]SIU_INS_JUL23!A:F,2,FALSE),B219="DER_JUN23",VLOOKUP(C219,[12]DER_JUN23!A:F,2,FALSE),B219="CDHU_AGO23",VLOOKUP(C219,[12]CDHU_AGO23!A:F,2,FALSE),B219="DNIT_SV_JUL23",VLOOKUP(C219,[12]DNIT_SV_JUL23!A:F,2,FALSE),B219="DNIT_MAT_JUL23",VLOOKUP(C219,[12]DNIT_MAT_JUL23!A:F,2,FALSE),B219="SIN_SV_SET23",VLOOKUP(C219,[12]SIN_SV_SET23!G:L,2,FALSE),B219="SIN_INS_SET23",VLOOKUP(C219,[12]SIN_INS_SET23!A:F,2,FALSE),B219="COTAÇÃO",VLOOKUP(C219,[12]COTAÇÃO!$B:$G,3,FALSE))</f>
        <v>TÉCNICO ELETRICISTA</v>
      </c>
      <c r="M219" s="65" t="str" cm="1">
        <f t="array" ref="M219">_xlfn.IFS(B219="SAB_OSE_SET23",VLOOKUP(C219,[12]SAB_OSE_SET23!A:N,6,FALSE),B219="SAB_EPSA_SET23",VLOOKUP(C219,[12]SAB_EPSA_SET23!A:F,3,FALSE),B219="SAB_INS_SET23",VLOOKUP(C219,[12]SAB_INS_SET23!A:F,3,FALSE),B219="SIU_INF_JUL23",VLOOKUP(C219,[12]SIU_INF_JUL23!A:F,3,FALSE),B219="SIU_ED_JUL23",VLOOKUP(C219,[12]SIU_ED_JUL23!A:F,3,FALSE),B219="SIU_INS_JUL23",VLOOKUP(C219,[12]SIU_INS_JUL23!A:F,3,FALSE),B219="DER_JUN23",VLOOKUP(C219,[12]DER_JUN23!A:F,3,FALSE),B219="CDHU_AGO23",VLOOKUP(C219,[12]CDHU_AGO23!A:F,3,FALSE),B219="DNIT_SV_JUL23",VLOOKUP(C219,[12]DNIT_SV_JUL23!A:F,3,FALSE),B219="DNIT_MAT_JUL23",VLOOKUP(C219,[12]DNIT_MAT_JUL23!A:F,3,FALSE),B219="SIN_SV_SET23",VLOOKUP(C219,[12]SIN_SV_SET23!G:L,3,FALSE),B219="SIN_INS_SET23",VLOOKUP(C219,[12]SIN_INS_SET23!A:F,3,FALSE),B219="COTAÇÃO",VLOOKUP(C219,[12]COTAÇÃO!$B:$G,4,FALSE))</f>
        <v>H</v>
      </c>
      <c r="N219" s="66">
        <f t="shared" si="5571"/>
        <v>3.1</v>
      </c>
      <c r="O219" s="66">
        <f t="shared" si="5572"/>
        <v>0.76</v>
      </c>
      <c r="P219" s="67">
        <f t="shared" si="5502"/>
        <v>0</v>
      </c>
      <c r="Q219" s="68"/>
      <c r="R219" s="61">
        <f>R217*$I219</f>
        <v>3.1</v>
      </c>
      <c r="S219" s="67"/>
      <c r="T219" s="61">
        <f t="shared" ref="T219" si="5619">T217*$I219</f>
        <v>0</v>
      </c>
      <c r="U219" s="67">
        <f t="shared" si="5574"/>
        <v>0</v>
      </c>
      <c r="V219" s="61">
        <f t="shared" ref="V219" si="5620">V217*$I219</f>
        <v>0</v>
      </c>
      <c r="W219" s="67">
        <f t="shared" si="5576"/>
        <v>0</v>
      </c>
      <c r="X219" s="61">
        <f t="shared" ref="X219" si="5621">X217*$I219</f>
        <v>0</v>
      </c>
      <c r="Y219" s="67">
        <f t="shared" si="5578"/>
        <v>0</v>
      </c>
      <c r="Z219" s="61">
        <f t="shared" ref="Z219" si="5622">Z217*$I219</f>
        <v>0</v>
      </c>
      <c r="AA219" s="67">
        <f t="shared" si="5580"/>
        <v>0</v>
      </c>
      <c r="AB219" s="61">
        <f t="shared" ref="AB219" si="5623">AB217*$I219</f>
        <v>0</v>
      </c>
      <c r="AC219" s="67">
        <f t="shared" si="5582"/>
        <v>0</v>
      </c>
      <c r="AD219" s="61">
        <f t="shared" ref="AD219" si="5624">AD217*$I219</f>
        <v>0</v>
      </c>
      <c r="AE219" s="67">
        <f t="shared" si="5584"/>
        <v>0</v>
      </c>
      <c r="AF219" s="61">
        <f t="shared" ref="AF219" si="5625">AF217*$I219</f>
        <v>0</v>
      </c>
      <c r="AG219" s="67">
        <f t="shared" si="5586"/>
        <v>0</v>
      </c>
      <c r="AH219" s="61">
        <f t="shared" ref="AH219" si="5626">AH217*$I219</f>
        <v>0</v>
      </c>
      <c r="AI219" s="67">
        <f t="shared" si="5588"/>
        <v>0</v>
      </c>
      <c r="AJ219" s="61">
        <f t="shared" ref="AJ219" si="5627">AJ217*$I219</f>
        <v>0</v>
      </c>
      <c r="AK219" s="67">
        <f t="shared" si="5590"/>
        <v>0</v>
      </c>
      <c r="AL219" s="61">
        <f t="shared" ref="AL219" si="5628">AL217*$I219</f>
        <v>0</v>
      </c>
      <c r="AM219" s="67">
        <f t="shared" si="5592"/>
        <v>0</v>
      </c>
      <c r="AN219" s="61">
        <f t="shared" ref="AN219" si="5629">AN217*$I219</f>
        <v>0</v>
      </c>
      <c r="AO219" s="67">
        <f t="shared" si="5594"/>
        <v>0</v>
      </c>
      <c r="AP219" s="61">
        <f t="shared" ref="AP219" si="5630">AP217*$I219</f>
        <v>0</v>
      </c>
      <c r="AQ219" s="67">
        <f t="shared" si="5596"/>
        <v>0</v>
      </c>
      <c r="AR219" s="61">
        <f t="shared" ref="AR219" si="5631">AR217*$I219</f>
        <v>0</v>
      </c>
      <c r="AS219" s="67">
        <f t="shared" si="5598"/>
        <v>0</v>
      </c>
      <c r="AT219" s="61">
        <f t="shared" ref="AT219" si="5632">AT217*$I219</f>
        <v>0</v>
      </c>
      <c r="AU219" s="67">
        <f t="shared" si="5600"/>
        <v>0</v>
      </c>
      <c r="AV219" s="61">
        <f t="shared" ref="AV219" si="5633">AV217*$I219</f>
        <v>0</v>
      </c>
      <c r="AW219" s="67">
        <f t="shared" si="5602"/>
        <v>0</v>
      </c>
      <c r="AX219" s="61">
        <f t="shared" ref="AX219" si="5634">AX217*$I219</f>
        <v>0</v>
      </c>
      <c r="AY219" s="67">
        <f t="shared" si="5604"/>
        <v>0</v>
      </c>
      <c r="AZ219" s="61">
        <f t="shared" ref="AZ219" si="5635">AZ217*$I219</f>
        <v>0</v>
      </c>
      <c r="BA219" s="67">
        <f t="shared" si="5606"/>
        <v>0</v>
      </c>
      <c r="BB219" s="61">
        <f t="shared" ref="BB219" si="5636">BB217*$I219</f>
        <v>0</v>
      </c>
      <c r="BC219" s="67">
        <f t="shared" si="5608"/>
        <v>0</v>
      </c>
      <c r="BD219" s="61">
        <f t="shared" ref="BD219" si="5637">BD217*$I219</f>
        <v>0</v>
      </c>
      <c r="BE219" s="67">
        <f t="shared" si="5610"/>
        <v>0</v>
      </c>
      <c r="BF219" s="61">
        <f t="shared" ref="BF219" si="5638">BF217*$I219</f>
        <v>0</v>
      </c>
      <c r="BG219" s="67">
        <f t="shared" si="5612"/>
        <v>0</v>
      </c>
      <c r="BH219" s="61">
        <f t="shared" ref="BH219" si="5639">BH217*$I219</f>
        <v>0</v>
      </c>
      <c r="BI219" s="67">
        <f t="shared" si="5614"/>
        <v>0</v>
      </c>
      <c r="BJ219" s="61">
        <f t="shared" ref="BJ219" si="5640">BJ217*$I219</f>
        <v>0</v>
      </c>
      <c r="BK219" s="67">
        <f t="shared" si="5616"/>
        <v>0</v>
      </c>
      <c r="BL219" s="61">
        <f t="shared" ref="BL219" si="5641">BL217*$I219</f>
        <v>0</v>
      </c>
      <c r="BM219" s="67">
        <f t="shared" si="5618"/>
        <v>0</v>
      </c>
    </row>
    <row r="220" spans="1:65" s="47" customFormat="1" x14ac:dyDescent="0.25">
      <c r="A220" s="58" t="s">
        <v>26</v>
      </c>
      <c r="B220" s="59" t="s">
        <v>28</v>
      </c>
      <c r="C220" s="59" t="s">
        <v>39</v>
      </c>
      <c r="D220" s="60" cm="1">
        <f t="array" ref="D220">_xlfn.IFS($B220="SAB_OSE_SET23",$A$440,$B220="SAB_EPSA_SET23",$A$442,$B220="SAB_INS_SET23",$A$444,$B220="SIU_INF_JUL23",$A$446,$B220="SIU_ED_JUL23",$A$447,$B220="DER_JUN23",$A$448,$B220="CDHU_AGO23",$A$449,$B220="SIN_SV_SET23",$A$450,$B220="SIN_INS_SET23",$A$451,$B220="COTAÇÃO",0)</f>
        <v>0</v>
      </c>
      <c r="E220" s="60" cm="1">
        <f t="array" ref="E220">_xlfn.IFS($B220="SAB_OSE_SET23",$A$441,$B220="SAB_EPSA_SET23",$A$443,$B220="SAB_INS_SET23",$A$445,$B220="SIU_INF_JUL23",0,$B220="SIU_ED_JUL23",0,$B220="DER_JUN23",0,$B220="CDHU_AGO23",0,$B220="SIN_SV_SET23",0,$B220="SIN_INS_SET23",0,$B220="COTAÇÃO",0)</f>
        <v>0</v>
      </c>
      <c r="F220" s="60" cm="1">
        <f t="array" ref="F220">_xlfn.IFS($B220="SAB_OSE_SET23",0,$B220="SAB_EPSA_SET23",0,AND($B220="SAB_INS_SET23",$A220="MAT")=TRUE,$A$454,AND($B220="SAB_INS_SET23",$A220&lt;&gt;"MAT")=TRUE,$A$453,AND($B220="SIU_INF_JUL23",$A220="MAT")=TRUE,$A$454,AND($B220="SIU_INF_JUL23",$A220&lt;&gt;"MAT")=TRUE,$A$453,AND($B220="SIU_ED_JUL23",$A220="MAT")=TRUE,$A$454,AND($B220="SIU_ED_JUL23",$A220&lt;&gt;"MAT")=TRUE,$A$453,$B220="DER_JUN23",0,$B220="CDHU_AGO23",0,AND($B220="SIN_SV_SET23",$A220="MAT")=TRUE,$A$454,AND($B220="SIN_SV_SET23",$A220&lt;&gt;"MAT")=TRUE,$A$453,AND($B220="SIN_INS_SET23",$A220="MAT")=TRUE,$A$454,AND($B220="SIN_INS_SET23",$A220&lt;&gt;"MAT")=TRUE,$A$453,AND($B220="COTAÇÃO",$A220="MAT")=TRUE,$A$454,AND($B220="COTAÇÃO",$A220&lt;&gt;"MAT")=TRUE,$A$453)</f>
        <v>0.28000000000000003</v>
      </c>
      <c r="G220" s="60" cm="1">
        <f t="array" ref="G220">_xlfn.IFS($B220="SAB_OSE_SET23",0,$B220="SAB_EPSA_SET23",0,AND($B220="SAB_INS_SET23",$A220="MO")=TRUE,$A$455,AND($B220="SAB_INS_SET23",$A220&lt;&gt;"MO")=TRUE,0,AND($B220="SIU_INF_JUL23",$A220="MO")=TRUE,$A$455,AND($B220="SIU_INF_JUL23",$A220&lt;&gt;"MO")=TRUE,0,AND($B220="SIU_ED_JUL23",$A220="MO")=TRUE,$A$455,AND($B220="SIU_ED_JUL23",$A220&lt;&gt;"MO")=TRUE,0,$B220="DER_JUN23",0,$B220="CDHU_AGO23",0,AND($B220="SIN_SV_SET23",$A220="MO")=TRUE,$A$455,AND($B220="SIN_SV_SET23",$A220&lt;&gt;"MO")=TRUE,0,AND($B220="SIN_INS_SET23",$A220="MO")=TRUE,$A$455,AND($B220="SIN_INS_SET23",$A220&lt;&gt;"MO")=TRUE,0,AND($B220="COTAÇÃO",$A220="MO")=TRUE,$A$455,AND($B220="COTAÇÃO",$A220&lt;&gt;"MO")=TRUE,0)</f>
        <v>1.72</v>
      </c>
      <c r="H220" s="61" cm="1">
        <f t="array" ref="H220">ROUND(_xlfn.IFS(B220="SAB_OSE_SET23",VLOOKUP(C220,[12]SAB_OSE_SET23!A:N,7,FALSE),B220="SAB_EPSA_SET23",VLOOKUP(C220,[12]SAB_EPSA_SET23!A:F,4,FALSE),B220="SAB_INS_SET23",VLOOKUP(C220,[12]SAB_INS_SET23!A:F,4,FALSE),B220="SIU_INF_JUL23",VLOOKUP(C220,[12]SIU_INF_JUL23!A:F,4,FALSE),B220="SIU_ED_JUL23",VLOOKUP(C220,[12]SIU_ED_JUL23!A:F,4,FALSE),B220="SIU_INS_JUL23",VLOOKUP(C220,[12]SIU_INS_JUL23!A:F,4,FALSE),B220="DER_JUN23",VLOOKUP(C220,[12]DER_JUN23!A:F,4,FALSE),B220="CDHU_AGO23",VLOOKUP(C220,[12]CDHU_AGO23!A:F,4,FALSE),B220="DNIT_SV_JUL23",VLOOKUP(C220,[12]DNIT_SV_JUL23!A:F,4,FALSE),B220="DNIT_MAT_JUL23",VLOOKUP(C220,[12]DNIT_MAT_JUL23!A:F,4,FALSE),B220="SIN_SV_SET23",VLOOKUP(C220,[12]SIN_SV_SET23!G:L,5,FALSE),B220="SIN_INS_SET23",VLOOKUP(C220,[12]SIN_INS_SET23!A:F,5,FALSE),B220="COTAÇÃO",VLOOKUP(C220,[12]COTAÇÃO!$B:$G,6,FALSE))*(1+F220)*(1+G220),2)</f>
        <v>51.88</v>
      </c>
      <c r="I220" s="62">
        <v>0.01</v>
      </c>
      <c r="J220" s="39"/>
      <c r="K220" s="63"/>
      <c r="L220" s="64" t="str" cm="1">
        <f t="array" ref="L220">_xlfn.IFS(B220="SAB_OSE_SET23",VLOOKUP(C220,[12]SAB_OSE_SET23!A:N,5,FALSE),B220="SAB_EPSA_SET23",VLOOKUP(C220,[12]SAB_EPSA_SET23!A:F,2,FALSE),B220="SAB_INS_SET23",VLOOKUP(C220,[12]SAB_INS_SET23!A:F,2,FALSE),B220="SIU_INF_JUL23",VLOOKUP(C220,[12]SIU_INF_JUL23!A:F,2,FALSE),B220="SIU_ED_JUL23",VLOOKUP(C220,[12]SIU_ED_JUL23!A:F,2,FALSE),B220="SIU_INS_JUL23",VLOOKUP(C220,[12]SIU_INS_JUL23!A:F,2,FALSE),B220="DER_JUN23",VLOOKUP(C220,[12]DER_JUN23!A:F,2,FALSE),B220="CDHU_AGO23",VLOOKUP(C220,[12]CDHU_AGO23!A:F,2,FALSE),B220="DNIT_SV_JUL23",VLOOKUP(C220,[12]DNIT_SV_JUL23!A:F,2,FALSE),B220="DNIT_MAT_JUL23",VLOOKUP(C220,[12]DNIT_MAT_JUL23!A:F,2,FALSE),B220="SIN_SV_SET23",VLOOKUP(C220,[12]SIN_SV_SET23!G:L,2,FALSE),B220="SIN_INS_SET23",VLOOKUP(C220,[12]SIN_INS_SET23!A:F,2,FALSE),B220="COTAÇÃO",VLOOKUP(C220,[12]COTAÇÃO!$B:$G,3,FALSE))</f>
        <v>ELETRICISTA</v>
      </c>
      <c r="M220" s="65" t="str" cm="1">
        <f t="array" ref="M220">_xlfn.IFS(B220="SAB_OSE_SET23",VLOOKUP(C220,[12]SAB_OSE_SET23!A:N,6,FALSE),B220="SAB_EPSA_SET23",VLOOKUP(C220,[12]SAB_EPSA_SET23!A:F,3,FALSE),B220="SAB_INS_SET23",VLOOKUP(C220,[12]SAB_INS_SET23!A:F,3,FALSE),B220="SIU_INF_JUL23",VLOOKUP(C220,[12]SIU_INF_JUL23!A:F,3,FALSE),B220="SIU_ED_JUL23",VLOOKUP(C220,[12]SIU_ED_JUL23!A:F,3,FALSE),B220="SIU_INS_JUL23",VLOOKUP(C220,[12]SIU_INS_JUL23!A:F,3,FALSE),B220="DER_JUN23",VLOOKUP(C220,[12]DER_JUN23!A:F,3,FALSE),B220="CDHU_AGO23",VLOOKUP(C220,[12]CDHU_AGO23!A:F,3,FALSE),B220="DNIT_SV_JUL23",VLOOKUP(C220,[12]DNIT_SV_JUL23!A:F,3,FALSE),B220="DNIT_MAT_JUL23",VLOOKUP(C220,[12]DNIT_MAT_JUL23!A:F,3,FALSE),B220="SIN_SV_SET23",VLOOKUP(C220,[12]SIN_SV_SET23!G:L,3,FALSE),B220="SIN_INS_SET23",VLOOKUP(C220,[12]SIN_INS_SET23!A:F,3,FALSE),B220="COTAÇÃO",VLOOKUP(C220,[12]COTAÇÃO!$B:$G,4,FALSE))</f>
        <v>H</v>
      </c>
      <c r="N220" s="66">
        <f t="shared" si="5571"/>
        <v>3.1</v>
      </c>
      <c r="O220" s="66">
        <f t="shared" si="5572"/>
        <v>0.52</v>
      </c>
      <c r="P220" s="67">
        <f t="shared" si="5502"/>
        <v>0</v>
      </c>
      <c r="Q220" s="68"/>
      <c r="R220" s="61">
        <f>R217*$I220</f>
        <v>3.1</v>
      </c>
      <c r="S220" s="67"/>
      <c r="T220" s="61">
        <f t="shared" ref="T220" si="5642">T217*$I220</f>
        <v>0</v>
      </c>
      <c r="U220" s="67">
        <f t="shared" si="5574"/>
        <v>0</v>
      </c>
      <c r="V220" s="61">
        <f t="shared" ref="V220" si="5643">V217*$I220</f>
        <v>0</v>
      </c>
      <c r="W220" s="67">
        <f t="shared" si="5576"/>
        <v>0</v>
      </c>
      <c r="X220" s="61">
        <f t="shared" ref="X220" si="5644">X217*$I220</f>
        <v>0</v>
      </c>
      <c r="Y220" s="67">
        <f t="shared" si="5578"/>
        <v>0</v>
      </c>
      <c r="Z220" s="61">
        <f t="shared" ref="Z220" si="5645">Z217*$I220</f>
        <v>0</v>
      </c>
      <c r="AA220" s="67">
        <f t="shared" si="5580"/>
        <v>0</v>
      </c>
      <c r="AB220" s="61">
        <f t="shared" ref="AB220" si="5646">AB217*$I220</f>
        <v>0</v>
      </c>
      <c r="AC220" s="67">
        <f t="shared" si="5582"/>
        <v>0</v>
      </c>
      <c r="AD220" s="61">
        <f t="shared" ref="AD220" si="5647">AD217*$I220</f>
        <v>0</v>
      </c>
      <c r="AE220" s="67">
        <f t="shared" si="5584"/>
        <v>0</v>
      </c>
      <c r="AF220" s="61">
        <f t="shared" ref="AF220" si="5648">AF217*$I220</f>
        <v>0</v>
      </c>
      <c r="AG220" s="67">
        <f t="shared" si="5586"/>
        <v>0</v>
      </c>
      <c r="AH220" s="61">
        <f t="shared" ref="AH220" si="5649">AH217*$I220</f>
        <v>0</v>
      </c>
      <c r="AI220" s="67">
        <f t="shared" si="5588"/>
        <v>0</v>
      </c>
      <c r="AJ220" s="61">
        <f t="shared" ref="AJ220" si="5650">AJ217*$I220</f>
        <v>0</v>
      </c>
      <c r="AK220" s="67">
        <f t="shared" si="5590"/>
        <v>0</v>
      </c>
      <c r="AL220" s="61">
        <f t="shared" ref="AL220" si="5651">AL217*$I220</f>
        <v>0</v>
      </c>
      <c r="AM220" s="67">
        <f t="shared" si="5592"/>
        <v>0</v>
      </c>
      <c r="AN220" s="61">
        <f t="shared" ref="AN220" si="5652">AN217*$I220</f>
        <v>0</v>
      </c>
      <c r="AO220" s="67">
        <f t="shared" si="5594"/>
        <v>0</v>
      </c>
      <c r="AP220" s="61">
        <f t="shared" ref="AP220" si="5653">AP217*$I220</f>
        <v>0</v>
      </c>
      <c r="AQ220" s="67">
        <f t="shared" si="5596"/>
        <v>0</v>
      </c>
      <c r="AR220" s="61">
        <f t="shared" ref="AR220" si="5654">AR217*$I220</f>
        <v>0</v>
      </c>
      <c r="AS220" s="67">
        <f t="shared" si="5598"/>
        <v>0</v>
      </c>
      <c r="AT220" s="61">
        <f t="shared" ref="AT220" si="5655">AT217*$I220</f>
        <v>0</v>
      </c>
      <c r="AU220" s="67">
        <f t="shared" si="5600"/>
        <v>0</v>
      </c>
      <c r="AV220" s="61">
        <f t="shared" ref="AV220" si="5656">AV217*$I220</f>
        <v>0</v>
      </c>
      <c r="AW220" s="67">
        <f t="shared" si="5602"/>
        <v>0</v>
      </c>
      <c r="AX220" s="61">
        <f t="shared" ref="AX220" si="5657">AX217*$I220</f>
        <v>0</v>
      </c>
      <c r="AY220" s="67">
        <f t="shared" si="5604"/>
        <v>0</v>
      </c>
      <c r="AZ220" s="61">
        <f t="shared" ref="AZ220" si="5658">AZ217*$I220</f>
        <v>0</v>
      </c>
      <c r="BA220" s="67">
        <f t="shared" si="5606"/>
        <v>0</v>
      </c>
      <c r="BB220" s="61">
        <f t="shared" ref="BB220" si="5659">BB217*$I220</f>
        <v>0</v>
      </c>
      <c r="BC220" s="67">
        <f t="shared" si="5608"/>
        <v>0</v>
      </c>
      <c r="BD220" s="61">
        <f t="shared" ref="BD220" si="5660">BD217*$I220</f>
        <v>0</v>
      </c>
      <c r="BE220" s="67">
        <f t="shared" si="5610"/>
        <v>0</v>
      </c>
      <c r="BF220" s="61">
        <f t="shared" ref="BF220" si="5661">BF217*$I220</f>
        <v>0</v>
      </c>
      <c r="BG220" s="67">
        <f t="shared" si="5612"/>
        <v>0</v>
      </c>
      <c r="BH220" s="61">
        <f t="shared" ref="BH220" si="5662">BH217*$I220</f>
        <v>0</v>
      </c>
      <c r="BI220" s="67">
        <f t="shared" si="5614"/>
        <v>0</v>
      </c>
      <c r="BJ220" s="61">
        <f t="shared" ref="BJ220" si="5663">BJ217*$I220</f>
        <v>0</v>
      </c>
      <c r="BK220" s="67">
        <f t="shared" si="5616"/>
        <v>0</v>
      </c>
      <c r="BL220" s="61">
        <f t="shared" ref="BL220" si="5664">BL217*$I220</f>
        <v>0</v>
      </c>
      <c r="BM220" s="67">
        <f t="shared" si="5618"/>
        <v>0</v>
      </c>
    </row>
    <row r="221" spans="1:65" s="47" customFormat="1" ht="30" x14ac:dyDescent="0.25">
      <c r="A221" s="48"/>
      <c r="B221" s="48"/>
      <c r="C221" s="48"/>
      <c r="D221" s="48"/>
      <c r="E221" s="48"/>
      <c r="F221" s="48"/>
      <c r="G221" s="48"/>
      <c r="H221" s="49"/>
      <c r="I221" s="50"/>
      <c r="J221" s="39"/>
      <c r="K221" s="51" t="str">
        <f>CONCATENATE($K$150,".19")</f>
        <v>6.19</v>
      </c>
      <c r="L221" s="52" t="s">
        <v>112</v>
      </c>
      <c r="M221" s="53" t="s">
        <v>46</v>
      </c>
      <c r="N221" s="54">
        <f>R221+T221+V221+X221+Z221+AB221+AD221+AF221+AH221+AJ221++AL221+AN221+AP221+AR221+AT221+AV221+AX221+AZ221+BB221+BD221+BF221+BH221+BJ221+BL221</f>
        <v>50</v>
      </c>
      <c r="O221" s="54">
        <f>SUM(O222:O224)</f>
        <v>14.799999999999999</v>
      </c>
      <c r="P221" s="55">
        <f t="shared" si="5502"/>
        <v>740</v>
      </c>
      <c r="Q221" s="39"/>
      <c r="R221" s="56">
        <v>50</v>
      </c>
      <c r="S221" s="57">
        <f>ROUND(R221*$O221,2)</f>
        <v>740</v>
      </c>
      <c r="T221" s="56"/>
      <c r="U221" s="57">
        <f>ROUND(T221*$O221,2)</f>
        <v>0</v>
      </c>
      <c r="V221" s="56"/>
      <c r="W221" s="57">
        <f t="shared" ref="W221" si="5665">ROUND(V221*$O221,2)</f>
        <v>0</v>
      </c>
      <c r="X221" s="56"/>
      <c r="Y221" s="57">
        <f t="shared" ref="Y221" si="5666">ROUND(X221*$O221,2)</f>
        <v>0</v>
      </c>
      <c r="Z221" s="56"/>
      <c r="AA221" s="57">
        <f t="shared" ref="AA221" si="5667">ROUND(Z221*$O221,2)</f>
        <v>0</v>
      </c>
      <c r="AB221" s="56"/>
      <c r="AC221" s="57">
        <f t="shared" ref="AC221" si="5668">ROUND(AB221*$O221,2)</f>
        <v>0</v>
      </c>
      <c r="AD221" s="56"/>
      <c r="AE221" s="57">
        <f t="shared" ref="AE221" si="5669">ROUND(AD221*$O221,2)</f>
        <v>0</v>
      </c>
      <c r="AF221" s="56"/>
      <c r="AG221" s="57">
        <f t="shared" ref="AG221" si="5670">ROUND(AF221*$O221,2)</f>
        <v>0</v>
      </c>
      <c r="AH221" s="56"/>
      <c r="AI221" s="57">
        <f t="shared" ref="AI221" si="5671">ROUND(AH221*$O221,2)</f>
        <v>0</v>
      </c>
      <c r="AJ221" s="56"/>
      <c r="AK221" s="57">
        <f t="shared" ref="AK221" si="5672">ROUND(AJ221*$O221,2)</f>
        <v>0</v>
      </c>
      <c r="AL221" s="56"/>
      <c r="AM221" s="57">
        <f t="shared" ref="AM221" si="5673">ROUND(AL221*$O221,2)</f>
        <v>0</v>
      </c>
      <c r="AN221" s="56"/>
      <c r="AO221" s="57">
        <f t="shared" ref="AO221" si="5674">ROUND(AN221*$O221,2)</f>
        <v>0</v>
      </c>
      <c r="AP221" s="56"/>
      <c r="AQ221" s="57">
        <f t="shared" ref="AQ221" si="5675">ROUND(AP221*$O221,2)</f>
        <v>0</v>
      </c>
      <c r="AR221" s="56"/>
      <c r="AS221" s="57">
        <f t="shared" ref="AS221" si="5676">ROUND(AR221*$O221,2)</f>
        <v>0</v>
      </c>
      <c r="AT221" s="56"/>
      <c r="AU221" s="57">
        <f t="shared" ref="AU221" si="5677">ROUND(AT221*$O221,2)</f>
        <v>0</v>
      </c>
      <c r="AV221" s="56"/>
      <c r="AW221" s="57">
        <f t="shared" ref="AW221" si="5678">ROUND(AV221*$O221,2)</f>
        <v>0</v>
      </c>
      <c r="AX221" s="56"/>
      <c r="AY221" s="57">
        <f t="shared" ref="AY221" si="5679">ROUND(AX221*$O221,2)</f>
        <v>0</v>
      </c>
      <c r="AZ221" s="56"/>
      <c r="BA221" s="57">
        <f t="shared" ref="BA221" si="5680">ROUND(AZ221*$O221,2)</f>
        <v>0</v>
      </c>
      <c r="BB221" s="56"/>
      <c r="BC221" s="57">
        <f t="shared" ref="BC221" si="5681">ROUND(BB221*$O221,2)</f>
        <v>0</v>
      </c>
      <c r="BD221" s="56"/>
      <c r="BE221" s="57">
        <f t="shared" ref="BE221" si="5682">ROUND(BD221*$O221,2)</f>
        <v>0</v>
      </c>
      <c r="BF221" s="56"/>
      <c r="BG221" s="57">
        <f t="shared" ref="BG221" si="5683">ROUND(BF221*$O221,2)</f>
        <v>0</v>
      </c>
      <c r="BH221" s="56"/>
      <c r="BI221" s="57">
        <f t="shared" ref="BI221" si="5684">ROUND(BH221*$O221,2)</f>
        <v>0</v>
      </c>
      <c r="BJ221" s="56"/>
      <c r="BK221" s="57">
        <f t="shared" ref="BK221" si="5685">ROUND(BJ221*$O221,2)</f>
        <v>0</v>
      </c>
      <c r="BL221" s="56"/>
      <c r="BM221" s="57">
        <f t="shared" ref="BM221" si="5686">ROUND(BL221*$O221,2)</f>
        <v>0</v>
      </c>
    </row>
    <row r="222" spans="1:65" s="47" customFormat="1" ht="30" x14ac:dyDescent="0.25">
      <c r="A222" s="58" t="s">
        <v>37</v>
      </c>
      <c r="B222" s="59" t="s">
        <v>31</v>
      </c>
      <c r="C222" s="59" t="str">
        <f>K221</f>
        <v>6.19</v>
      </c>
      <c r="D222" s="60" cm="1">
        <f t="array" ref="D222">_xlfn.IFS($B222="SAB_OSE_SET23",$A$440,$B222="SAB_EPSA_SET23",$A$442,$B222="SAB_INS_SET23",$A$444,$B222="SIU_INF_JUL23",$A$446,$B222="SIU_ED_JUL23",$A$447,$B222="DER_JUN23",$A$448,$B222="CDHU_AGO23",$A$449,$B222="SIN_SV_SET23",$A$450,$B222="SIN_INS_SET23",$A$451,$B222="COTAÇÃO",0)</f>
        <v>0</v>
      </c>
      <c r="E222" s="60" cm="1">
        <f t="array" ref="E222">_xlfn.IFS($B222="SAB_OSE_SET23",$A$441,$B222="SAB_EPSA_SET23",$A$443,$B222="SAB_INS_SET23",$A$445,$B222="SIU_INF_JUL23",0,$B222="SIU_ED_JUL23",0,$B222="DER_JUN23",0,$B222="CDHU_AGO23",0,$B222="SIN_SV_SET23",0,$B222="SIN_INS_SET23",0,$B222="COTAÇÃO",0)</f>
        <v>0</v>
      </c>
      <c r="F222" s="60" cm="1">
        <f t="array" ref="F222">_xlfn.IFS($B222="SAB_OSE_SET23",0,$B222="SAB_EPSA_SET23",0,AND($B222="SAB_INS_SET23",$A222="MAT")=TRUE,$A$454,AND($B222="SAB_INS_SET23",$A222&lt;&gt;"MAT")=TRUE,$A$453,AND($B222="SIU_INF_JUL23",$A222="MAT")=TRUE,$A$454,AND($B222="SIU_INF_JUL23",$A222&lt;&gt;"MAT")=TRUE,$A$453,AND($B222="SIU_ED_JUL23",$A222="MAT")=TRUE,$A$454,AND($B222="SIU_ED_JUL23",$A222&lt;&gt;"MAT")=TRUE,$A$453,$B222="DER_JUN23",0,$B222="CDHU_AGO23",0,AND($B222="SIN_SV_SET23",$A222="MAT")=TRUE,$A$454,AND($B222="SIN_SV_SET23",$A222&lt;&gt;"MAT")=TRUE,$A$453,AND($B222="SIN_INS_SET23",$A222="MAT")=TRUE,$A$454,AND($B222="SIN_INS_SET23",$A222&lt;&gt;"MAT")=TRUE,$A$453,AND($B222="COTAÇÃO",$A222="MAT")=TRUE,$A$454,AND($B222="COTAÇÃO",$A222&lt;&gt;"MAT")=TRUE,$A$453)</f>
        <v>0.2</v>
      </c>
      <c r="G222" s="60" cm="1">
        <f t="array" ref="G222">_xlfn.IFS($B222="SAB_OSE_SET23",0,$B222="SAB_EPSA_SET23",0,AND($B222="SAB_INS_SET23",$A222="MO")=TRUE,$A$455,AND($B222="SAB_INS_SET23",$A222&lt;&gt;"MO")=TRUE,0,AND($B222="SIU_INF_JUL23",$A222="MO")=TRUE,$A$455,AND($B222="SIU_INF_JUL23",$A222&lt;&gt;"MO")=TRUE,0,AND($B222="SIU_ED_JUL23",$A222="MO")=TRUE,$A$455,AND($B222="SIU_ED_JUL23",$A222&lt;&gt;"MO")=TRUE,0,$B222="DER_JUN23",0,$B222="CDHU_AGO23",0,AND($B222="SIN_SV_SET23",$A222="MO")=TRUE,$A$455,AND($B222="SIN_SV_SET23",$A222&lt;&gt;"MO")=TRUE,0,AND($B222="SIN_INS_SET23",$A222="MO")=TRUE,$A$455,AND($B222="SIN_INS_SET23",$A222&lt;&gt;"MO")=TRUE,0,AND($B222="COTAÇÃO",$A222="MO")=TRUE,$A$455,AND($B222="COTAÇÃO",$A222&lt;&gt;"MO")=TRUE,0)</f>
        <v>0</v>
      </c>
      <c r="H222" s="61" cm="1">
        <f t="array" ref="H222">ROUND(_xlfn.IFS(B222="SAB_OSE_SET23",VLOOKUP(C222,[12]SAB_OSE_SET23!A:N,7,FALSE),B222="SAB_EPSA_SET23",VLOOKUP(C222,[12]SAB_EPSA_SET23!A:F,4,FALSE),B222="SAB_INS_SET23",VLOOKUP(C222,[12]SAB_INS_SET23!A:F,4,FALSE),B222="SIU_INF_JUL23",VLOOKUP(C222,[12]SIU_INF_JUL23!A:F,4,FALSE),B222="SIU_ED_JUL23",VLOOKUP(C222,[12]SIU_ED_JUL23!A:F,4,FALSE),B222="SIU_INS_JUL23",VLOOKUP(C222,[12]SIU_INS_JUL23!A:F,4,FALSE),B222="DER_JUN23",VLOOKUP(C222,[12]DER_JUN23!A:F,4,FALSE),B222="CDHU_AGO23",VLOOKUP(C222,[12]CDHU_AGO23!A:F,4,FALSE),B222="DNIT_SV_JUL23",VLOOKUP(C222,[12]DNIT_SV_JUL23!A:F,4,FALSE),B222="DNIT_MAT_JUL23",VLOOKUP(C222,[12]DNIT_MAT_JUL23!A:F,4,FALSE),B222="SIN_SV_SET23",VLOOKUP(C222,[12]SIN_SV_SET23!G:L,5,FALSE),B222="SIN_INS_SET23",VLOOKUP(C222,[12]SIN_INS_SET23!A:F,5,FALSE),B222="COTAÇÃO",VLOOKUP(C222,[12]COTAÇÃO!$B:$G,6,FALSE))*(1+F222)*(1+G222),2)</f>
        <v>13.52</v>
      </c>
      <c r="I222" s="62">
        <v>1</v>
      </c>
      <c r="J222" s="39"/>
      <c r="K222" s="63"/>
      <c r="L222" s="64" t="str" cm="1">
        <f t="array" ref="L222">_xlfn.IFS(B222="SAB_OSE_SET23",VLOOKUP(C222,[12]SAB_OSE_SET23!A:N,5,FALSE),B222="SAB_EPSA_SET23",VLOOKUP(C222,[12]SAB_EPSA_SET23!A:F,2,FALSE),B222="SAB_INS_SET23",VLOOKUP(C222,[12]SAB_INS_SET23!A:F,2,FALSE),B222="SIU_INF_JUL23",VLOOKUP(C222,[12]SIU_INF_JUL23!A:F,2,FALSE),B222="SIU_ED_JUL23",VLOOKUP(C222,[12]SIU_ED_JUL23!A:F,2,FALSE),B222="SIU_INS_JUL23",VLOOKUP(C222,[12]SIU_INS_JUL23!A:F,2,FALSE),B222="DER_JUN23",VLOOKUP(C222,[12]DER_JUN23!A:F,2,FALSE),B222="CDHU_AGO23",VLOOKUP(C222,[12]CDHU_AGO23!A:F,2,FALSE),B222="DNIT_SV_JUL23",VLOOKUP(C222,[12]DNIT_SV_JUL23!A:F,2,FALSE),B222="DNIT_MAT_JUL23",VLOOKUP(C222,[12]DNIT_MAT_JUL23!A:F,2,FALSE),B222="SIN_SV_SET23",VLOOKUP(C222,[12]SIN_SV_SET23!G:L,2,FALSE),B222="SIN_INS_SET23",VLOOKUP(C222,[12]SIN_INS_SET23!A:F,2,FALSE),B222="COTAÇÃO",VLOOKUP(C222,[12]COTAÇÃO!$B:$G,3,FALSE))</f>
        <v>Chumbador em aço galvanizado,,com parafuso comprimento 125mm, Ø 3/8``, tipo Omega, ref. OM38125,da Tecnart ou similar aprovado</v>
      </c>
      <c r="M222" s="65" t="str" cm="1">
        <f t="array" ref="M222">_xlfn.IFS(B222="SAB_OSE_SET23",VLOOKUP(C222,[12]SAB_OSE_SET23!A:N,6,FALSE),B222="SAB_EPSA_SET23",VLOOKUP(C222,[12]SAB_EPSA_SET23!A:F,3,FALSE),B222="SAB_INS_SET23",VLOOKUP(C222,[12]SAB_INS_SET23!A:F,3,FALSE),B222="SIU_INF_JUL23",VLOOKUP(C222,[12]SIU_INF_JUL23!A:F,3,FALSE),B222="SIU_ED_JUL23",VLOOKUP(C222,[12]SIU_ED_JUL23!A:F,3,FALSE),B222="SIU_INS_JUL23",VLOOKUP(C222,[12]SIU_INS_JUL23!A:F,3,FALSE),B222="DER_JUN23",VLOOKUP(C222,[12]DER_JUN23!A:F,3,FALSE),B222="CDHU_AGO23",VLOOKUP(C222,[12]CDHU_AGO23!A:F,3,FALSE),B222="DNIT_SV_JUL23",VLOOKUP(C222,[12]DNIT_SV_JUL23!A:F,3,FALSE),B222="DNIT_MAT_JUL23",VLOOKUP(C222,[12]DNIT_MAT_JUL23!A:F,3,FALSE),B222="SIN_SV_SET23",VLOOKUP(C222,[12]SIN_SV_SET23!G:L,3,FALSE),B222="SIN_INS_SET23",VLOOKUP(C222,[12]SIN_INS_SET23!A:F,3,FALSE),B222="COTAÇÃO",VLOOKUP(C222,[12]COTAÇÃO!$B:$G,4,FALSE))</f>
        <v>pç</v>
      </c>
      <c r="N222" s="66">
        <f t="shared" ref="N222:N224" si="5687">R222+T222+V222+X222+Z222+AB222+AD222+AF222+AH222+AJ222++AL222+AN222+AP222+AR222+AT222+AV222+AX222+AZ222+BB222+BD222+BF222+BH222+BJ222+BL222</f>
        <v>50</v>
      </c>
      <c r="O222" s="66">
        <f t="shared" ref="O222:O224" si="5688">ROUND(H222*I222,2)</f>
        <v>13.52</v>
      </c>
      <c r="P222" s="67">
        <f t="shared" si="5502"/>
        <v>0</v>
      </c>
      <c r="Q222" s="68"/>
      <c r="R222" s="61">
        <f>R221*$I222</f>
        <v>50</v>
      </c>
      <c r="S222" s="67"/>
      <c r="T222" s="61">
        <f t="shared" ref="T222" si="5689">T221*$I222</f>
        <v>0</v>
      </c>
      <c r="U222" s="67">
        <f t="shared" ref="U222:U224" si="5690">ROUND(T222*$H222,2)</f>
        <v>0</v>
      </c>
      <c r="V222" s="61">
        <f t="shared" ref="V222" si="5691">V221*$I222</f>
        <v>0</v>
      </c>
      <c r="W222" s="67">
        <f t="shared" ref="W222:W224" si="5692">ROUND(V222*$H222,2)</f>
        <v>0</v>
      </c>
      <c r="X222" s="61">
        <f t="shared" ref="X222" si="5693">X221*$I222</f>
        <v>0</v>
      </c>
      <c r="Y222" s="67">
        <f t="shared" ref="Y222:Y224" si="5694">ROUND(X222*$H222,2)</f>
        <v>0</v>
      </c>
      <c r="Z222" s="61">
        <f t="shared" ref="Z222" si="5695">Z221*$I222</f>
        <v>0</v>
      </c>
      <c r="AA222" s="67">
        <f t="shared" ref="AA222:AA224" si="5696">ROUND(Z222*$H222,2)</f>
        <v>0</v>
      </c>
      <c r="AB222" s="61">
        <f t="shared" ref="AB222" si="5697">AB221*$I222</f>
        <v>0</v>
      </c>
      <c r="AC222" s="67">
        <f t="shared" ref="AC222:AC224" si="5698">ROUND(AB222*$H222,2)</f>
        <v>0</v>
      </c>
      <c r="AD222" s="61">
        <f t="shared" ref="AD222" si="5699">AD221*$I222</f>
        <v>0</v>
      </c>
      <c r="AE222" s="67">
        <f t="shared" ref="AE222:AE224" si="5700">ROUND(AD222*$H222,2)</f>
        <v>0</v>
      </c>
      <c r="AF222" s="61">
        <f t="shared" ref="AF222" si="5701">AF221*$I222</f>
        <v>0</v>
      </c>
      <c r="AG222" s="67">
        <f t="shared" ref="AG222:AG224" si="5702">ROUND(AF222*$H222,2)</f>
        <v>0</v>
      </c>
      <c r="AH222" s="61">
        <f t="shared" ref="AH222" si="5703">AH221*$I222</f>
        <v>0</v>
      </c>
      <c r="AI222" s="67">
        <f t="shared" ref="AI222:AI224" si="5704">ROUND(AH222*$H222,2)</f>
        <v>0</v>
      </c>
      <c r="AJ222" s="61">
        <f t="shared" ref="AJ222" si="5705">AJ221*$I222</f>
        <v>0</v>
      </c>
      <c r="AK222" s="67">
        <f t="shared" ref="AK222:AK224" si="5706">ROUND(AJ222*$H222,2)</f>
        <v>0</v>
      </c>
      <c r="AL222" s="61">
        <f t="shared" ref="AL222" si="5707">AL221*$I222</f>
        <v>0</v>
      </c>
      <c r="AM222" s="67">
        <f t="shared" ref="AM222:AM224" si="5708">ROUND(AL222*$H222,2)</f>
        <v>0</v>
      </c>
      <c r="AN222" s="61">
        <f t="shared" ref="AN222" si="5709">AN221*$I222</f>
        <v>0</v>
      </c>
      <c r="AO222" s="67">
        <f t="shared" ref="AO222:AO224" si="5710">ROUND(AN222*$H222,2)</f>
        <v>0</v>
      </c>
      <c r="AP222" s="61">
        <f t="shared" ref="AP222" si="5711">AP221*$I222</f>
        <v>0</v>
      </c>
      <c r="AQ222" s="67">
        <f t="shared" ref="AQ222:AQ224" si="5712">ROUND(AP222*$H222,2)</f>
        <v>0</v>
      </c>
      <c r="AR222" s="61">
        <f t="shared" ref="AR222" si="5713">AR221*$I222</f>
        <v>0</v>
      </c>
      <c r="AS222" s="67">
        <f t="shared" ref="AS222:AS224" si="5714">ROUND(AR222*$H222,2)</f>
        <v>0</v>
      </c>
      <c r="AT222" s="61">
        <f t="shared" ref="AT222" si="5715">AT221*$I222</f>
        <v>0</v>
      </c>
      <c r="AU222" s="67">
        <f t="shared" ref="AU222:AU224" si="5716">ROUND(AT222*$H222,2)</f>
        <v>0</v>
      </c>
      <c r="AV222" s="61">
        <f t="shared" ref="AV222" si="5717">AV221*$I222</f>
        <v>0</v>
      </c>
      <c r="AW222" s="67">
        <f t="shared" ref="AW222:AW224" si="5718">ROUND(AV222*$H222,2)</f>
        <v>0</v>
      </c>
      <c r="AX222" s="61">
        <f t="shared" ref="AX222" si="5719">AX221*$I222</f>
        <v>0</v>
      </c>
      <c r="AY222" s="67">
        <f t="shared" ref="AY222:AY224" si="5720">ROUND(AX222*$H222,2)</f>
        <v>0</v>
      </c>
      <c r="AZ222" s="61">
        <f t="shared" ref="AZ222" si="5721">AZ221*$I222</f>
        <v>0</v>
      </c>
      <c r="BA222" s="67">
        <f t="shared" ref="BA222:BA224" si="5722">ROUND(AZ222*$H222,2)</f>
        <v>0</v>
      </c>
      <c r="BB222" s="61">
        <f t="shared" ref="BB222" si="5723">BB221*$I222</f>
        <v>0</v>
      </c>
      <c r="BC222" s="67">
        <f t="shared" ref="BC222:BC224" si="5724">ROUND(BB222*$H222,2)</f>
        <v>0</v>
      </c>
      <c r="BD222" s="61">
        <f t="shared" ref="BD222" si="5725">BD221*$I222</f>
        <v>0</v>
      </c>
      <c r="BE222" s="67">
        <f t="shared" ref="BE222:BE224" si="5726">ROUND(BD222*$H222,2)</f>
        <v>0</v>
      </c>
      <c r="BF222" s="61">
        <f t="shared" ref="BF222" si="5727">BF221*$I222</f>
        <v>0</v>
      </c>
      <c r="BG222" s="67">
        <f t="shared" ref="BG222:BG224" si="5728">ROUND(BF222*$H222,2)</f>
        <v>0</v>
      </c>
      <c r="BH222" s="61">
        <f t="shared" ref="BH222" si="5729">BH221*$I222</f>
        <v>0</v>
      </c>
      <c r="BI222" s="67">
        <f t="shared" ref="BI222:BI224" si="5730">ROUND(BH222*$H222,2)</f>
        <v>0</v>
      </c>
      <c r="BJ222" s="61">
        <f t="shared" ref="BJ222" si="5731">BJ221*$I222</f>
        <v>0</v>
      </c>
      <c r="BK222" s="67">
        <f t="shared" ref="BK222:BK224" si="5732">ROUND(BJ222*$H222,2)</f>
        <v>0</v>
      </c>
      <c r="BL222" s="61">
        <f t="shared" ref="BL222" si="5733">BL221*$I222</f>
        <v>0</v>
      </c>
      <c r="BM222" s="67">
        <f t="shared" ref="BM222:BM224" si="5734">ROUND(BL222*$H222,2)</f>
        <v>0</v>
      </c>
    </row>
    <row r="223" spans="1:65" s="47" customFormat="1" x14ac:dyDescent="0.25">
      <c r="A223" s="58" t="s">
        <v>26</v>
      </c>
      <c r="B223" s="59" t="s">
        <v>28</v>
      </c>
      <c r="C223" s="59" t="s">
        <v>38</v>
      </c>
      <c r="D223" s="60" cm="1">
        <f t="array" ref="D223">_xlfn.IFS($B223="SAB_OSE_SET23",$A$440,$B223="SAB_EPSA_SET23",$A$442,$B223="SAB_INS_SET23",$A$444,$B223="SIU_INF_JUL23",$A$446,$B223="SIU_ED_JUL23",$A$447,$B223="DER_JUN23",$A$448,$B223="CDHU_AGO23",$A$449,$B223="SIN_SV_SET23",$A$450,$B223="SIN_INS_SET23",$A$451,$B223="COTAÇÃO",0)</f>
        <v>0</v>
      </c>
      <c r="E223" s="60" cm="1">
        <f t="array" ref="E223">_xlfn.IFS($B223="SAB_OSE_SET23",$A$441,$B223="SAB_EPSA_SET23",$A$443,$B223="SAB_INS_SET23",$A$445,$B223="SIU_INF_JUL23",0,$B223="SIU_ED_JUL23",0,$B223="DER_JUN23",0,$B223="CDHU_AGO23",0,$B223="SIN_SV_SET23",0,$B223="SIN_INS_SET23",0,$B223="COTAÇÃO",0)</f>
        <v>0</v>
      </c>
      <c r="F223" s="60" cm="1">
        <f t="array" ref="F223">_xlfn.IFS($B223="SAB_OSE_SET23",0,$B223="SAB_EPSA_SET23",0,AND($B223="SAB_INS_SET23",$A223="MAT")=TRUE,$A$454,AND($B223="SAB_INS_SET23",$A223&lt;&gt;"MAT")=TRUE,$A$453,AND($B223="SIU_INF_JUL23",$A223="MAT")=TRUE,$A$454,AND($B223="SIU_INF_JUL23",$A223&lt;&gt;"MAT")=TRUE,$A$453,AND($B223="SIU_ED_JUL23",$A223="MAT")=TRUE,$A$454,AND($B223="SIU_ED_JUL23",$A223&lt;&gt;"MAT")=TRUE,$A$453,$B223="DER_JUN23",0,$B223="CDHU_AGO23",0,AND($B223="SIN_SV_SET23",$A223="MAT")=TRUE,$A$454,AND($B223="SIN_SV_SET23",$A223&lt;&gt;"MAT")=TRUE,$A$453,AND($B223="SIN_INS_SET23",$A223="MAT")=TRUE,$A$454,AND($B223="SIN_INS_SET23",$A223&lt;&gt;"MAT")=TRUE,$A$453,AND($B223="COTAÇÃO",$A223="MAT")=TRUE,$A$454,AND($B223="COTAÇÃO",$A223&lt;&gt;"MAT")=TRUE,$A$453)</f>
        <v>0.28000000000000003</v>
      </c>
      <c r="G223" s="60" cm="1">
        <f t="array" ref="G223">_xlfn.IFS($B223="SAB_OSE_SET23",0,$B223="SAB_EPSA_SET23",0,AND($B223="SAB_INS_SET23",$A223="MO")=TRUE,$A$455,AND($B223="SAB_INS_SET23",$A223&lt;&gt;"MO")=TRUE,0,AND($B223="SIU_INF_JUL23",$A223="MO")=TRUE,$A$455,AND($B223="SIU_INF_JUL23",$A223&lt;&gt;"MO")=TRUE,0,AND($B223="SIU_ED_JUL23",$A223="MO")=TRUE,$A$455,AND($B223="SIU_ED_JUL23",$A223&lt;&gt;"MO")=TRUE,0,$B223="DER_JUN23",0,$B223="CDHU_AGO23",0,AND($B223="SIN_SV_SET23",$A223="MO")=TRUE,$A$455,AND($B223="SIN_SV_SET23",$A223&lt;&gt;"MO")=TRUE,0,AND($B223="SIN_INS_SET23",$A223="MO")=TRUE,$A$455,AND($B223="SIN_INS_SET23",$A223&lt;&gt;"MO")=TRUE,0,AND($B223="COTAÇÃO",$A223="MO")=TRUE,$A$455,AND($B223="COTAÇÃO",$A223&lt;&gt;"MO")=TRUE,0)</f>
        <v>1.72</v>
      </c>
      <c r="H223" s="61" cm="1">
        <f t="array" ref="H223">ROUND(_xlfn.IFS(B223="SAB_OSE_SET23",VLOOKUP(C223,[12]SAB_OSE_SET23!A:N,7,FALSE),B223="SAB_EPSA_SET23",VLOOKUP(C223,[12]SAB_EPSA_SET23!A:F,4,FALSE),B223="SAB_INS_SET23",VLOOKUP(C223,[12]SAB_INS_SET23!A:F,4,FALSE),B223="SIU_INF_JUL23",VLOOKUP(C223,[12]SIU_INF_JUL23!A:F,4,FALSE),B223="SIU_ED_JUL23",VLOOKUP(C223,[12]SIU_ED_JUL23!A:F,4,FALSE),B223="SIU_INS_JUL23",VLOOKUP(C223,[12]SIU_INS_JUL23!A:F,4,FALSE),B223="DER_JUN23",VLOOKUP(C223,[12]DER_JUN23!A:F,4,FALSE),B223="CDHU_AGO23",VLOOKUP(C223,[12]CDHU_AGO23!A:F,4,FALSE),B223="DNIT_SV_JUL23",VLOOKUP(C223,[12]DNIT_SV_JUL23!A:F,4,FALSE),B223="DNIT_MAT_JUL23",VLOOKUP(C223,[12]DNIT_MAT_JUL23!A:F,4,FALSE),B223="SIN_SV_SET23",VLOOKUP(C223,[12]SIN_SV_SET23!G:L,5,FALSE),B223="SIN_INS_SET23",VLOOKUP(C223,[12]SIN_INS_SET23!A:F,5,FALSE),B223="COTAÇÃO",VLOOKUP(C223,[12]COTAÇÃO!$B:$G,6,FALSE))*(1+F223)*(1+G223),2)</f>
        <v>76.209999999999994</v>
      </c>
      <c r="I223" s="62">
        <v>0.01</v>
      </c>
      <c r="J223" s="39"/>
      <c r="K223" s="63"/>
      <c r="L223" s="64" t="str" cm="1">
        <f t="array" ref="L223">_xlfn.IFS(B223="SAB_OSE_SET23",VLOOKUP(C223,[12]SAB_OSE_SET23!A:N,5,FALSE),B223="SAB_EPSA_SET23",VLOOKUP(C223,[12]SAB_EPSA_SET23!A:F,2,FALSE),B223="SAB_INS_SET23",VLOOKUP(C223,[12]SAB_INS_SET23!A:F,2,FALSE),B223="SIU_INF_JUL23",VLOOKUP(C223,[12]SIU_INF_JUL23!A:F,2,FALSE),B223="SIU_ED_JUL23",VLOOKUP(C223,[12]SIU_ED_JUL23!A:F,2,FALSE),B223="SIU_INS_JUL23",VLOOKUP(C223,[12]SIU_INS_JUL23!A:F,2,FALSE),B223="DER_JUN23",VLOOKUP(C223,[12]DER_JUN23!A:F,2,FALSE),B223="CDHU_AGO23",VLOOKUP(C223,[12]CDHU_AGO23!A:F,2,FALSE),B223="DNIT_SV_JUL23",VLOOKUP(C223,[12]DNIT_SV_JUL23!A:F,2,FALSE),B223="DNIT_MAT_JUL23",VLOOKUP(C223,[12]DNIT_MAT_JUL23!A:F,2,FALSE),B223="SIN_SV_SET23",VLOOKUP(C223,[12]SIN_SV_SET23!G:L,2,FALSE),B223="SIN_INS_SET23",VLOOKUP(C223,[12]SIN_INS_SET23!A:F,2,FALSE),B223="COTAÇÃO",VLOOKUP(C223,[12]COTAÇÃO!$B:$G,3,FALSE))</f>
        <v>TÉCNICO ELETRICISTA</v>
      </c>
      <c r="M223" s="65" t="str" cm="1">
        <f t="array" ref="M223">_xlfn.IFS(B223="SAB_OSE_SET23",VLOOKUP(C223,[12]SAB_OSE_SET23!A:N,6,FALSE),B223="SAB_EPSA_SET23",VLOOKUP(C223,[12]SAB_EPSA_SET23!A:F,3,FALSE),B223="SAB_INS_SET23",VLOOKUP(C223,[12]SAB_INS_SET23!A:F,3,FALSE),B223="SIU_INF_JUL23",VLOOKUP(C223,[12]SIU_INF_JUL23!A:F,3,FALSE),B223="SIU_ED_JUL23",VLOOKUP(C223,[12]SIU_ED_JUL23!A:F,3,FALSE),B223="SIU_INS_JUL23",VLOOKUP(C223,[12]SIU_INS_JUL23!A:F,3,FALSE),B223="DER_JUN23",VLOOKUP(C223,[12]DER_JUN23!A:F,3,FALSE),B223="CDHU_AGO23",VLOOKUP(C223,[12]CDHU_AGO23!A:F,3,FALSE),B223="DNIT_SV_JUL23",VLOOKUP(C223,[12]DNIT_SV_JUL23!A:F,3,FALSE),B223="DNIT_MAT_JUL23",VLOOKUP(C223,[12]DNIT_MAT_JUL23!A:F,3,FALSE),B223="SIN_SV_SET23",VLOOKUP(C223,[12]SIN_SV_SET23!G:L,3,FALSE),B223="SIN_INS_SET23",VLOOKUP(C223,[12]SIN_INS_SET23!A:F,3,FALSE),B223="COTAÇÃO",VLOOKUP(C223,[12]COTAÇÃO!$B:$G,4,FALSE))</f>
        <v>H</v>
      </c>
      <c r="N223" s="66">
        <f t="shared" si="5687"/>
        <v>0.5</v>
      </c>
      <c r="O223" s="66">
        <f t="shared" si="5688"/>
        <v>0.76</v>
      </c>
      <c r="P223" s="67">
        <f t="shared" si="5502"/>
        <v>0</v>
      </c>
      <c r="Q223" s="68"/>
      <c r="R223" s="61">
        <f>R221*$I223</f>
        <v>0.5</v>
      </c>
      <c r="S223" s="67"/>
      <c r="T223" s="61">
        <f t="shared" ref="T223" si="5735">T221*$I223</f>
        <v>0</v>
      </c>
      <c r="U223" s="67">
        <f t="shared" si="5690"/>
        <v>0</v>
      </c>
      <c r="V223" s="61">
        <f t="shared" ref="V223" si="5736">V221*$I223</f>
        <v>0</v>
      </c>
      <c r="W223" s="67">
        <f t="shared" si="5692"/>
        <v>0</v>
      </c>
      <c r="X223" s="61">
        <f t="shared" ref="X223" si="5737">X221*$I223</f>
        <v>0</v>
      </c>
      <c r="Y223" s="67">
        <f t="shared" si="5694"/>
        <v>0</v>
      </c>
      <c r="Z223" s="61">
        <f t="shared" ref="Z223" si="5738">Z221*$I223</f>
        <v>0</v>
      </c>
      <c r="AA223" s="67">
        <f t="shared" si="5696"/>
        <v>0</v>
      </c>
      <c r="AB223" s="61">
        <f t="shared" ref="AB223" si="5739">AB221*$I223</f>
        <v>0</v>
      </c>
      <c r="AC223" s="67">
        <f t="shared" si="5698"/>
        <v>0</v>
      </c>
      <c r="AD223" s="61">
        <f t="shared" ref="AD223" si="5740">AD221*$I223</f>
        <v>0</v>
      </c>
      <c r="AE223" s="67">
        <f t="shared" si="5700"/>
        <v>0</v>
      </c>
      <c r="AF223" s="61">
        <f t="shared" ref="AF223" si="5741">AF221*$I223</f>
        <v>0</v>
      </c>
      <c r="AG223" s="67">
        <f t="shared" si="5702"/>
        <v>0</v>
      </c>
      <c r="AH223" s="61">
        <f t="shared" ref="AH223" si="5742">AH221*$I223</f>
        <v>0</v>
      </c>
      <c r="AI223" s="67">
        <f t="shared" si="5704"/>
        <v>0</v>
      </c>
      <c r="AJ223" s="61">
        <f t="shared" ref="AJ223" si="5743">AJ221*$I223</f>
        <v>0</v>
      </c>
      <c r="AK223" s="67">
        <f t="shared" si="5706"/>
        <v>0</v>
      </c>
      <c r="AL223" s="61">
        <f t="shared" ref="AL223" si="5744">AL221*$I223</f>
        <v>0</v>
      </c>
      <c r="AM223" s="67">
        <f t="shared" si="5708"/>
        <v>0</v>
      </c>
      <c r="AN223" s="61">
        <f t="shared" ref="AN223" si="5745">AN221*$I223</f>
        <v>0</v>
      </c>
      <c r="AO223" s="67">
        <f t="shared" si="5710"/>
        <v>0</v>
      </c>
      <c r="AP223" s="61">
        <f t="shared" ref="AP223" si="5746">AP221*$I223</f>
        <v>0</v>
      </c>
      <c r="AQ223" s="67">
        <f t="shared" si="5712"/>
        <v>0</v>
      </c>
      <c r="AR223" s="61">
        <f t="shared" ref="AR223" si="5747">AR221*$I223</f>
        <v>0</v>
      </c>
      <c r="AS223" s="67">
        <f t="shared" si="5714"/>
        <v>0</v>
      </c>
      <c r="AT223" s="61">
        <f t="shared" ref="AT223" si="5748">AT221*$I223</f>
        <v>0</v>
      </c>
      <c r="AU223" s="67">
        <f t="shared" si="5716"/>
        <v>0</v>
      </c>
      <c r="AV223" s="61">
        <f t="shared" ref="AV223" si="5749">AV221*$I223</f>
        <v>0</v>
      </c>
      <c r="AW223" s="67">
        <f t="shared" si="5718"/>
        <v>0</v>
      </c>
      <c r="AX223" s="61">
        <f t="shared" ref="AX223" si="5750">AX221*$I223</f>
        <v>0</v>
      </c>
      <c r="AY223" s="67">
        <f t="shared" si="5720"/>
        <v>0</v>
      </c>
      <c r="AZ223" s="61">
        <f t="shared" ref="AZ223" si="5751">AZ221*$I223</f>
        <v>0</v>
      </c>
      <c r="BA223" s="67">
        <f t="shared" si="5722"/>
        <v>0</v>
      </c>
      <c r="BB223" s="61">
        <f t="shared" ref="BB223" si="5752">BB221*$I223</f>
        <v>0</v>
      </c>
      <c r="BC223" s="67">
        <f t="shared" si="5724"/>
        <v>0</v>
      </c>
      <c r="BD223" s="61">
        <f t="shared" ref="BD223" si="5753">BD221*$I223</f>
        <v>0</v>
      </c>
      <c r="BE223" s="67">
        <f t="shared" si="5726"/>
        <v>0</v>
      </c>
      <c r="BF223" s="61">
        <f t="shared" ref="BF223" si="5754">BF221*$I223</f>
        <v>0</v>
      </c>
      <c r="BG223" s="67">
        <f t="shared" si="5728"/>
        <v>0</v>
      </c>
      <c r="BH223" s="61">
        <f t="shared" ref="BH223" si="5755">BH221*$I223</f>
        <v>0</v>
      </c>
      <c r="BI223" s="67">
        <f t="shared" si="5730"/>
        <v>0</v>
      </c>
      <c r="BJ223" s="61">
        <f t="shared" ref="BJ223" si="5756">BJ221*$I223</f>
        <v>0</v>
      </c>
      <c r="BK223" s="67">
        <f t="shared" si="5732"/>
        <v>0</v>
      </c>
      <c r="BL223" s="61">
        <f t="shared" ref="BL223" si="5757">BL221*$I223</f>
        <v>0</v>
      </c>
      <c r="BM223" s="67">
        <f t="shared" si="5734"/>
        <v>0</v>
      </c>
    </row>
    <row r="224" spans="1:65" s="47" customFormat="1" x14ac:dyDescent="0.25">
      <c r="A224" s="58" t="s">
        <v>26</v>
      </c>
      <c r="B224" s="59" t="s">
        <v>28</v>
      </c>
      <c r="C224" s="59" t="s">
        <v>39</v>
      </c>
      <c r="D224" s="60" cm="1">
        <f t="array" ref="D224">_xlfn.IFS($B224="SAB_OSE_SET23",$A$440,$B224="SAB_EPSA_SET23",$A$442,$B224="SAB_INS_SET23",$A$444,$B224="SIU_INF_JUL23",$A$446,$B224="SIU_ED_JUL23",$A$447,$B224="DER_JUN23",$A$448,$B224="CDHU_AGO23",$A$449,$B224="SIN_SV_SET23",$A$450,$B224="SIN_INS_SET23",$A$451,$B224="COTAÇÃO",0)</f>
        <v>0</v>
      </c>
      <c r="E224" s="60" cm="1">
        <f t="array" ref="E224">_xlfn.IFS($B224="SAB_OSE_SET23",$A$441,$B224="SAB_EPSA_SET23",$A$443,$B224="SAB_INS_SET23",$A$445,$B224="SIU_INF_JUL23",0,$B224="SIU_ED_JUL23",0,$B224="DER_JUN23",0,$B224="CDHU_AGO23",0,$B224="SIN_SV_SET23",0,$B224="SIN_INS_SET23",0,$B224="COTAÇÃO",0)</f>
        <v>0</v>
      </c>
      <c r="F224" s="60" cm="1">
        <f t="array" ref="F224">_xlfn.IFS($B224="SAB_OSE_SET23",0,$B224="SAB_EPSA_SET23",0,AND($B224="SAB_INS_SET23",$A224="MAT")=TRUE,$A$454,AND($B224="SAB_INS_SET23",$A224&lt;&gt;"MAT")=TRUE,$A$453,AND($B224="SIU_INF_JUL23",$A224="MAT")=TRUE,$A$454,AND($B224="SIU_INF_JUL23",$A224&lt;&gt;"MAT")=TRUE,$A$453,AND($B224="SIU_ED_JUL23",$A224="MAT")=TRUE,$A$454,AND($B224="SIU_ED_JUL23",$A224&lt;&gt;"MAT")=TRUE,$A$453,$B224="DER_JUN23",0,$B224="CDHU_AGO23",0,AND($B224="SIN_SV_SET23",$A224="MAT")=TRUE,$A$454,AND($B224="SIN_SV_SET23",$A224&lt;&gt;"MAT")=TRUE,$A$453,AND($B224="SIN_INS_SET23",$A224="MAT")=TRUE,$A$454,AND($B224="SIN_INS_SET23",$A224&lt;&gt;"MAT")=TRUE,$A$453,AND($B224="COTAÇÃO",$A224="MAT")=TRUE,$A$454,AND($B224="COTAÇÃO",$A224&lt;&gt;"MAT")=TRUE,$A$453)</f>
        <v>0.28000000000000003</v>
      </c>
      <c r="G224" s="60" cm="1">
        <f t="array" ref="G224">_xlfn.IFS($B224="SAB_OSE_SET23",0,$B224="SAB_EPSA_SET23",0,AND($B224="SAB_INS_SET23",$A224="MO")=TRUE,$A$455,AND($B224="SAB_INS_SET23",$A224&lt;&gt;"MO")=TRUE,0,AND($B224="SIU_INF_JUL23",$A224="MO")=TRUE,$A$455,AND($B224="SIU_INF_JUL23",$A224&lt;&gt;"MO")=TRUE,0,AND($B224="SIU_ED_JUL23",$A224="MO")=TRUE,$A$455,AND($B224="SIU_ED_JUL23",$A224&lt;&gt;"MO")=TRUE,0,$B224="DER_JUN23",0,$B224="CDHU_AGO23",0,AND($B224="SIN_SV_SET23",$A224="MO")=TRUE,$A$455,AND($B224="SIN_SV_SET23",$A224&lt;&gt;"MO")=TRUE,0,AND($B224="SIN_INS_SET23",$A224="MO")=TRUE,$A$455,AND($B224="SIN_INS_SET23",$A224&lt;&gt;"MO")=TRUE,0,AND($B224="COTAÇÃO",$A224="MO")=TRUE,$A$455,AND($B224="COTAÇÃO",$A224&lt;&gt;"MO")=TRUE,0)</f>
        <v>1.72</v>
      </c>
      <c r="H224" s="61" cm="1">
        <f t="array" ref="H224">ROUND(_xlfn.IFS(B224="SAB_OSE_SET23",VLOOKUP(C224,[12]SAB_OSE_SET23!A:N,7,FALSE),B224="SAB_EPSA_SET23",VLOOKUP(C224,[12]SAB_EPSA_SET23!A:F,4,FALSE),B224="SAB_INS_SET23",VLOOKUP(C224,[12]SAB_INS_SET23!A:F,4,FALSE),B224="SIU_INF_JUL23",VLOOKUP(C224,[12]SIU_INF_JUL23!A:F,4,FALSE),B224="SIU_ED_JUL23",VLOOKUP(C224,[12]SIU_ED_JUL23!A:F,4,FALSE),B224="SIU_INS_JUL23",VLOOKUP(C224,[12]SIU_INS_JUL23!A:F,4,FALSE),B224="DER_JUN23",VLOOKUP(C224,[12]DER_JUN23!A:F,4,FALSE),B224="CDHU_AGO23",VLOOKUP(C224,[12]CDHU_AGO23!A:F,4,FALSE),B224="DNIT_SV_JUL23",VLOOKUP(C224,[12]DNIT_SV_JUL23!A:F,4,FALSE),B224="DNIT_MAT_JUL23",VLOOKUP(C224,[12]DNIT_MAT_JUL23!A:F,4,FALSE),B224="SIN_SV_SET23",VLOOKUP(C224,[12]SIN_SV_SET23!G:L,5,FALSE),B224="SIN_INS_SET23",VLOOKUP(C224,[12]SIN_INS_SET23!A:F,5,FALSE),B224="COTAÇÃO",VLOOKUP(C224,[12]COTAÇÃO!$B:$G,6,FALSE))*(1+F224)*(1+G224),2)</f>
        <v>51.88</v>
      </c>
      <c r="I224" s="62">
        <v>0.01</v>
      </c>
      <c r="J224" s="39"/>
      <c r="K224" s="63"/>
      <c r="L224" s="64" t="str" cm="1">
        <f t="array" ref="L224">_xlfn.IFS(B224="SAB_OSE_SET23",VLOOKUP(C224,[12]SAB_OSE_SET23!A:N,5,FALSE),B224="SAB_EPSA_SET23",VLOOKUP(C224,[12]SAB_EPSA_SET23!A:F,2,FALSE),B224="SAB_INS_SET23",VLOOKUP(C224,[12]SAB_INS_SET23!A:F,2,FALSE),B224="SIU_INF_JUL23",VLOOKUP(C224,[12]SIU_INF_JUL23!A:F,2,FALSE),B224="SIU_ED_JUL23",VLOOKUP(C224,[12]SIU_ED_JUL23!A:F,2,FALSE),B224="SIU_INS_JUL23",VLOOKUP(C224,[12]SIU_INS_JUL23!A:F,2,FALSE),B224="DER_JUN23",VLOOKUP(C224,[12]DER_JUN23!A:F,2,FALSE),B224="CDHU_AGO23",VLOOKUP(C224,[12]CDHU_AGO23!A:F,2,FALSE),B224="DNIT_SV_JUL23",VLOOKUP(C224,[12]DNIT_SV_JUL23!A:F,2,FALSE),B224="DNIT_MAT_JUL23",VLOOKUP(C224,[12]DNIT_MAT_JUL23!A:F,2,FALSE),B224="SIN_SV_SET23",VLOOKUP(C224,[12]SIN_SV_SET23!G:L,2,FALSE),B224="SIN_INS_SET23",VLOOKUP(C224,[12]SIN_INS_SET23!A:F,2,FALSE),B224="COTAÇÃO",VLOOKUP(C224,[12]COTAÇÃO!$B:$G,3,FALSE))</f>
        <v>ELETRICISTA</v>
      </c>
      <c r="M224" s="65" t="str" cm="1">
        <f t="array" ref="M224">_xlfn.IFS(B224="SAB_OSE_SET23",VLOOKUP(C224,[12]SAB_OSE_SET23!A:N,6,FALSE),B224="SAB_EPSA_SET23",VLOOKUP(C224,[12]SAB_EPSA_SET23!A:F,3,FALSE),B224="SAB_INS_SET23",VLOOKUP(C224,[12]SAB_INS_SET23!A:F,3,FALSE),B224="SIU_INF_JUL23",VLOOKUP(C224,[12]SIU_INF_JUL23!A:F,3,FALSE),B224="SIU_ED_JUL23",VLOOKUP(C224,[12]SIU_ED_JUL23!A:F,3,FALSE),B224="SIU_INS_JUL23",VLOOKUP(C224,[12]SIU_INS_JUL23!A:F,3,FALSE),B224="DER_JUN23",VLOOKUP(C224,[12]DER_JUN23!A:F,3,FALSE),B224="CDHU_AGO23",VLOOKUP(C224,[12]CDHU_AGO23!A:F,3,FALSE),B224="DNIT_SV_JUL23",VLOOKUP(C224,[12]DNIT_SV_JUL23!A:F,3,FALSE),B224="DNIT_MAT_JUL23",VLOOKUP(C224,[12]DNIT_MAT_JUL23!A:F,3,FALSE),B224="SIN_SV_SET23",VLOOKUP(C224,[12]SIN_SV_SET23!G:L,3,FALSE),B224="SIN_INS_SET23",VLOOKUP(C224,[12]SIN_INS_SET23!A:F,3,FALSE),B224="COTAÇÃO",VLOOKUP(C224,[12]COTAÇÃO!$B:$G,4,FALSE))</f>
        <v>H</v>
      </c>
      <c r="N224" s="66">
        <f t="shared" si="5687"/>
        <v>0.5</v>
      </c>
      <c r="O224" s="66">
        <f t="shared" si="5688"/>
        <v>0.52</v>
      </c>
      <c r="P224" s="67">
        <f t="shared" si="5502"/>
        <v>0</v>
      </c>
      <c r="Q224" s="68"/>
      <c r="R224" s="61">
        <f>R221*$I224</f>
        <v>0.5</v>
      </c>
      <c r="S224" s="67"/>
      <c r="T224" s="61">
        <f t="shared" ref="T224" si="5758">T221*$I224</f>
        <v>0</v>
      </c>
      <c r="U224" s="67">
        <f t="shared" si="5690"/>
        <v>0</v>
      </c>
      <c r="V224" s="61">
        <f t="shared" ref="V224" si="5759">V221*$I224</f>
        <v>0</v>
      </c>
      <c r="W224" s="67">
        <f t="shared" si="5692"/>
        <v>0</v>
      </c>
      <c r="X224" s="61">
        <f t="shared" ref="X224" si="5760">X221*$I224</f>
        <v>0</v>
      </c>
      <c r="Y224" s="67">
        <f t="shared" si="5694"/>
        <v>0</v>
      </c>
      <c r="Z224" s="61">
        <f t="shared" ref="Z224" si="5761">Z221*$I224</f>
        <v>0</v>
      </c>
      <c r="AA224" s="67">
        <f t="shared" si="5696"/>
        <v>0</v>
      </c>
      <c r="AB224" s="61">
        <f t="shared" ref="AB224" si="5762">AB221*$I224</f>
        <v>0</v>
      </c>
      <c r="AC224" s="67">
        <f t="shared" si="5698"/>
        <v>0</v>
      </c>
      <c r="AD224" s="61">
        <f t="shared" ref="AD224" si="5763">AD221*$I224</f>
        <v>0</v>
      </c>
      <c r="AE224" s="67">
        <f t="shared" si="5700"/>
        <v>0</v>
      </c>
      <c r="AF224" s="61">
        <f t="shared" ref="AF224" si="5764">AF221*$I224</f>
        <v>0</v>
      </c>
      <c r="AG224" s="67">
        <f t="shared" si="5702"/>
        <v>0</v>
      </c>
      <c r="AH224" s="61">
        <f t="shared" ref="AH224" si="5765">AH221*$I224</f>
        <v>0</v>
      </c>
      <c r="AI224" s="67">
        <f t="shared" si="5704"/>
        <v>0</v>
      </c>
      <c r="AJ224" s="61">
        <f t="shared" ref="AJ224" si="5766">AJ221*$I224</f>
        <v>0</v>
      </c>
      <c r="AK224" s="67">
        <f t="shared" si="5706"/>
        <v>0</v>
      </c>
      <c r="AL224" s="61">
        <f t="shared" ref="AL224" si="5767">AL221*$I224</f>
        <v>0</v>
      </c>
      <c r="AM224" s="67">
        <f t="shared" si="5708"/>
        <v>0</v>
      </c>
      <c r="AN224" s="61">
        <f t="shared" ref="AN224" si="5768">AN221*$I224</f>
        <v>0</v>
      </c>
      <c r="AO224" s="67">
        <f t="shared" si="5710"/>
        <v>0</v>
      </c>
      <c r="AP224" s="61">
        <f t="shared" ref="AP224" si="5769">AP221*$I224</f>
        <v>0</v>
      </c>
      <c r="AQ224" s="67">
        <f t="shared" si="5712"/>
        <v>0</v>
      </c>
      <c r="AR224" s="61">
        <f t="shared" ref="AR224" si="5770">AR221*$I224</f>
        <v>0</v>
      </c>
      <c r="AS224" s="67">
        <f t="shared" si="5714"/>
        <v>0</v>
      </c>
      <c r="AT224" s="61">
        <f t="shared" ref="AT224" si="5771">AT221*$I224</f>
        <v>0</v>
      </c>
      <c r="AU224" s="67">
        <f t="shared" si="5716"/>
        <v>0</v>
      </c>
      <c r="AV224" s="61">
        <f t="shared" ref="AV224" si="5772">AV221*$I224</f>
        <v>0</v>
      </c>
      <c r="AW224" s="67">
        <f t="shared" si="5718"/>
        <v>0</v>
      </c>
      <c r="AX224" s="61">
        <f t="shared" ref="AX224" si="5773">AX221*$I224</f>
        <v>0</v>
      </c>
      <c r="AY224" s="67">
        <f t="shared" si="5720"/>
        <v>0</v>
      </c>
      <c r="AZ224" s="61">
        <f t="shared" ref="AZ224" si="5774">AZ221*$I224</f>
        <v>0</v>
      </c>
      <c r="BA224" s="67">
        <f t="shared" si="5722"/>
        <v>0</v>
      </c>
      <c r="BB224" s="61">
        <f t="shared" ref="BB224" si="5775">BB221*$I224</f>
        <v>0</v>
      </c>
      <c r="BC224" s="67">
        <f t="shared" si="5724"/>
        <v>0</v>
      </c>
      <c r="BD224" s="61">
        <f t="shared" ref="BD224" si="5776">BD221*$I224</f>
        <v>0</v>
      </c>
      <c r="BE224" s="67">
        <f t="shared" si="5726"/>
        <v>0</v>
      </c>
      <c r="BF224" s="61">
        <f t="shared" ref="BF224" si="5777">BF221*$I224</f>
        <v>0</v>
      </c>
      <c r="BG224" s="67">
        <f t="shared" si="5728"/>
        <v>0</v>
      </c>
      <c r="BH224" s="61">
        <f t="shared" ref="BH224" si="5778">BH221*$I224</f>
        <v>0</v>
      </c>
      <c r="BI224" s="67">
        <f t="shared" si="5730"/>
        <v>0</v>
      </c>
      <c r="BJ224" s="61">
        <f t="shared" ref="BJ224" si="5779">BJ221*$I224</f>
        <v>0</v>
      </c>
      <c r="BK224" s="67">
        <f t="shared" si="5732"/>
        <v>0</v>
      </c>
      <c r="BL224" s="61">
        <f t="shared" ref="BL224" si="5780">BL221*$I224</f>
        <v>0</v>
      </c>
      <c r="BM224" s="67">
        <f t="shared" si="5734"/>
        <v>0</v>
      </c>
    </row>
    <row r="225" spans="1:65" s="47" customFormat="1" ht="30" x14ac:dyDescent="0.25">
      <c r="A225" s="36"/>
      <c r="B225" s="36"/>
      <c r="C225" s="36"/>
      <c r="D225" s="36"/>
      <c r="E225" s="36"/>
      <c r="F225" s="36"/>
      <c r="G225" s="36"/>
      <c r="H225" s="37"/>
      <c r="I225" s="38"/>
      <c r="J225" s="39"/>
      <c r="K225" s="40">
        <v>7</v>
      </c>
      <c r="L225" s="41" t="s">
        <v>113</v>
      </c>
      <c r="M225" s="42" t="s">
        <v>33</v>
      </c>
      <c r="N225" s="43"/>
      <c r="O225" s="43"/>
      <c r="P225" s="44">
        <f>P226+P230+P232+P234+P238+P242</f>
        <v>855654.81</v>
      </c>
      <c r="Q225" s="39"/>
      <c r="R225" s="45"/>
      <c r="S225" s="46">
        <f>S226+S230+S232+S234+S238+S242</f>
        <v>855654.81</v>
      </c>
      <c r="T225" s="45"/>
      <c r="U225" s="46">
        <f t="shared" ref="U225" si="5781">U226+U230+U232+U234+U238+U242</f>
        <v>0</v>
      </c>
      <c r="V225" s="45"/>
      <c r="W225" s="46">
        <f t="shared" ref="W225" si="5782">W226+W230+W232+W234+W238+W242</f>
        <v>0</v>
      </c>
      <c r="X225" s="45"/>
      <c r="Y225" s="46">
        <f t="shared" ref="Y225" si="5783">Y226+Y230+Y232+Y234+Y238+Y242</f>
        <v>0</v>
      </c>
      <c r="Z225" s="45"/>
      <c r="AA225" s="46">
        <f t="shared" ref="AA225" si="5784">AA226+AA230+AA232+AA234+AA238+AA242</f>
        <v>0</v>
      </c>
      <c r="AB225" s="45"/>
      <c r="AC225" s="46">
        <f t="shared" ref="AC225" si="5785">AC226+AC230+AC232+AC234+AC238+AC242</f>
        <v>0</v>
      </c>
      <c r="AD225" s="45"/>
      <c r="AE225" s="46">
        <f t="shared" ref="AE225" si="5786">AE226+AE230+AE232+AE234+AE238+AE242</f>
        <v>0</v>
      </c>
      <c r="AF225" s="45"/>
      <c r="AG225" s="46">
        <f t="shared" ref="AG225" si="5787">AG226+AG230+AG232+AG234+AG238+AG242</f>
        <v>0</v>
      </c>
      <c r="AH225" s="45"/>
      <c r="AI225" s="46">
        <f t="shared" ref="AI225" si="5788">AI226+AI230+AI232+AI234+AI238+AI242</f>
        <v>0</v>
      </c>
      <c r="AJ225" s="45"/>
      <c r="AK225" s="46">
        <f t="shared" ref="AK225" si="5789">AK226+AK230+AK232+AK234+AK238+AK242</f>
        <v>0</v>
      </c>
      <c r="AL225" s="45"/>
      <c r="AM225" s="46">
        <f t="shared" ref="AM225" si="5790">AM226+AM230+AM232+AM234+AM238+AM242</f>
        <v>0</v>
      </c>
      <c r="AN225" s="45"/>
      <c r="AO225" s="46">
        <f t="shared" ref="AO225" si="5791">AO226+AO230+AO232+AO234+AO238+AO242</f>
        <v>0</v>
      </c>
      <c r="AP225" s="45"/>
      <c r="AQ225" s="46">
        <f t="shared" ref="AQ225" si="5792">AQ226+AQ230+AQ232+AQ234+AQ238+AQ242</f>
        <v>0</v>
      </c>
      <c r="AR225" s="45"/>
      <c r="AS225" s="46">
        <f t="shared" ref="AS225" si="5793">AS226+AS230+AS232+AS234+AS238+AS242</f>
        <v>0</v>
      </c>
      <c r="AT225" s="45"/>
      <c r="AU225" s="46">
        <f t="shared" ref="AU225" si="5794">AU226+AU230+AU232+AU234+AU238+AU242</f>
        <v>0</v>
      </c>
      <c r="AV225" s="45"/>
      <c r="AW225" s="46">
        <f t="shared" ref="AW225" si="5795">AW226+AW230+AW232+AW234+AW238+AW242</f>
        <v>0</v>
      </c>
      <c r="AX225" s="45"/>
      <c r="AY225" s="46">
        <f t="shared" ref="AY225" si="5796">AY226+AY230+AY232+AY234+AY238+AY242</f>
        <v>0</v>
      </c>
      <c r="AZ225" s="45"/>
      <c r="BA225" s="46">
        <f t="shared" ref="BA225" si="5797">BA226+BA230+BA232+BA234+BA238+BA242</f>
        <v>0</v>
      </c>
      <c r="BB225" s="45"/>
      <c r="BC225" s="46">
        <f t="shared" ref="BC225" si="5798">BC226+BC230+BC232+BC234+BC238+BC242</f>
        <v>0</v>
      </c>
      <c r="BD225" s="45"/>
      <c r="BE225" s="46">
        <f t="shared" ref="BE225" si="5799">BE226+BE230+BE232+BE234+BE238+BE242</f>
        <v>0</v>
      </c>
      <c r="BF225" s="45"/>
      <c r="BG225" s="46">
        <f t="shared" ref="BG225" si="5800">BG226+BG230+BG232+BG234+BG238+BG242</f>
        <v>0</v>
      </c>
      <c r="BH225" s="45"/>
      <c r="BI225" s="46">
        <f t="shared" ref="BI225" si="5801">BI226+BI230+BI232+BI234+BI238+BI242</f>
        <v>0</v>
      </c>
      <c r="BJ225" s="45"/>
      <c r="BK225" s="46">
        <f t="shared" ref="BK225" si="5802">BK226+BK230+BK232+BK234+BK238+BK242</f>
        <v>0</v>
      </c>
      <c r="BL225" s="45"/>
      <c r="BM225" s="46">
        <f t="shared" ref="BM225" si="5803">BM226+BM230+BM232+BM234+BM238+BM242</f>
        <v>0</v>
      </c>
    </row>
    <row r="226" spans="1:65" s="47" customFormat="1" ht="45" x14ac:dyDescent="0.25">
      <c r="A226" s="48"/>
      <c r="B226" s="48"/>
      <c r="C226" s="48"/>
      <c r="D226" s="48"/>
      <c r="E226" s="48"/>
      <c r="F226" s="48"/>
      <c r="G226" s="48"/>
      <c r="H226" s="49"/>
      <c r="I226" s="50"/>
      <c r="J226" s="39"/>
      <c r="K226" s="51" t="str">
        <f>CONCATENATE($K$225,".1")</f>
        <v>7.1</v>
      </c>
      <c r="L226" s="52" t="s">
        <v>114</v>
      </c>
      <c r="M226" s="53" t="s">
        <v>21</v>
      </c>
      <c r="N226" s="54">
        <f>R226+T226+V226+X226+Z226+AB226+AD226+AF226+AH226+AJ226++AL226+AN226+AP226+AR226+AT226+AV226+AX226+AZ226+BB226+BD226+BF226+BH226+BJ226+BL226</f>
        <v>97</v>
      </c>
      <c r="O226" s="54">
        <f>SUM(O227:O229)</f>
        <v>568.25</v>
      </c>
      <c r="P226" s="55">
        <f t="shared" ref="P226:P245" si="5804">S226+U226+W226+Y226+AA226+AC226+AE226+AG226+AI226+AK226++AM226+AO226+AQ226+AS226+AU226+AW226+AY226+BA226+BC226+BE226+BG226+BI226+BK226+BM226</f>
        <v>55120.25</v>
      </c>
      <c r="Q226" s="39"/>
      <c r="R226" s="56">
        <v>97</v>
      </c>
      <c r="S226" s="57">
        <f>ROUND(R226*$O226,2)</f>
        <v>55120.25</v>
      </c>
      <c r="T226" s="56"/>
      <c r="U226" s="57">
        <f>ROUND(T226*$O226,2)</f>
        <v>0</v>
      </c>
      <c r="V226" s="56"/>
      <c r="W226" s="57">
        <f t="shared" ref="W226" si="5805">ROUND(V226*$O226,2)</f>
        <v>0</v>
      </c>
      <c r="X226" s="56"/>
      <c r="Y226" s="57">
        <f t="shared" ref="Y226" si="5806">ROUND(X226*$O226,2)</f>
        <v>0</v>
      </c>
      <c r="Z226" s="56"/>
      <c r="AA226" s="57">
        <f t="shared" ref="AA226" si="5807">ROUND(Z226*$O226,2)</f>
        <v>0</v>
      </c>
      <c r="AB226" s="56"/>
      <c r="AC226" s="57">
        <f t="shared" ref="AC226" si="5808">ROUND(AB226*$O226,2)</f>
        <v>0</v>
      </c>
      <c r="AD226" s="56"/>
      <c r="AE226" s="57">
        <f t="shared" ref="AE226" si="5809">ROUND(AD226*$O226,2)</f>
        <v>0</v>
      </c>
      <c r="AF226" s="56"/>
      <c r="AG226" s="57">
        <f t="shared" ref="AG226" si="5810">ROUND(AF226*$O226,2)</f>
        <v>0</v>
      </c>
      <c r="AH226" s="56"/>
      <c r="AI226" s="57">
        <f t="shared" ref="AI226" si="5811">ROUND(AH226*$O226,2)</f>
        <v>0</v>
      </c>
      <c r="AJ226" s="56"/>
      <c r="AK226" s="57">
        <f t="shared" ref="AK226" si="5812">ROUND(AJ226*$O226,2)</f>
        <v>0</v>
      </c>
      <c r="AL226" s="56"/>
      <c r="AM226" s="57">
        <f t="shared" ref="AM226" si="5813">ROUND(AL226*$O226,2)</f>
        <v>0</v>
      </c>
      <c r="AN226" s="56"/>
      <c r="AO226" s="57">
        <f t="shared" ref="AO226" si="5814">ROUND(AN226*$O226,2)</f>
        <v>0</v>
      </c>
      <c r="AP226" s="56"/>
      <c r="AQ226" s="57">
        <f t="shared" ref="AQ226" si="5815">ROUND(AP226*$O226,2)</f>
        <v>0</v>
      </c>
      <c r="AR226" s="56"/>
      <c r="AS226" s="57">
        <f t="shared" ref="AS226" si="5816">ROUND(AR226*$O226,2)</f>
        <v>0</v>
      </c>
      <c r="AT226" s="56"/>
      <c r="AU226" s="57">
        <f t="shared" ref="AU226" si="5817">ROUND(AT226*$O226,2)</f>
        <v>0</v>
      </c>
      <c r="AV226" s="56"/>
      <c r="AW226" s="57">
        <f t="shared" ref="AW226" si="5818">ROUND(AV226*$O226,2)</f>
        <v>0</v>
      </c>
      <c r="AX226" s="56"/>
      <c r="AY226" s="57">
        <f t="shared" ref="AY226" si="5819">ROUND(AX226*$O226,2)</f>
        <v>0</v>
      </c>
      <c r="AZ226" s="56"/>
      <c r="BA226" s="57">
        <f t="shared" ref="BA226" si="5820">ROUND(AZ226*$O226,2)</f>
        <v>0</v>
      </c>
      <c r="BB226" s="56"/>
      <c r="BC226" s="57">
        <f t="shared" ref="BC226" si="5821">ROUND(BB226*$O226,2)</f>
        <v>0</v>
      </c>
      <c r="BD226" s="56"/>
      <c r="BE226" s="57">
        <f t="shared" ref="BE226" si="5822">ROUND(BD226*$O226,2)</f>
        <v>0</v>
      </c>
      <c r="BF226" s="56"/>
      <c r="BG226" s="57">
        <f t="shared" ref="BG226" si="5823">ROUND(BF226*$O226,2)</f>
        <v>0</v>
      </c>
      <c r="BH226" s="56"/>
      <c r="BI226" s="57">
        <f t="shared" ref="BI226" si="5824">ROUND(BH226*$O226,2)</f>
        <v>0</v>
      </c>
      <c r="BJ226" s="56"/>
      <c r="BK226" s="57">
        <f t="shared" ref="BK226" si="5825">ROUND(BJ226*$O226,2)</f>
        <v>0</v>
      </c>
      <c r="BL226" s="56"/>
      <c r="BM226" s="57">
        <f t="shared" ref="BM226" si="5826">ROUND(BL226*$O226,2)</f>
        <v>0</v>
      </c>
    </row>
    <row r="227" spans="1:65" s="47" customFormat="1" ht="30" x14ac:dyDescent="0.25">
      <c r="A227" s="58" t="s">
        <v>37</v>
      </c>
      <c r="B227" s="59" t="s">
        <v>28</v>
      </c>
      <c r="C227" s="59" t="s">
        <v>115</v>
      </c>
      <c r="D227" s="60" cm="1">
        <f t="array" ref="D227">_xlfn.IFS($B227="SAB_OSE_SET23",$A$440,$B227="SAB_EPSA_SET23",$A$442,$B227="SAB_INS_SET23",$A$444,$B227="SIU_INF_JUL23",$A$446,$B227="SIU_ED_JUL23",$A$447,$B227="DER_JUN23",$A$448,$B227="CDHU_AGO23",$A$449,$B227="SIN_SV_SET23",$A$450,$B227="SIN_INS_SET23",$A$451,$B227="COTAÇÃO",0)</f>
        <v>0</v>
      </c>
      <c r="E227" s="60" cm="1">
        <f t="array" ref="E227">_xlfn.IFS($B227="SAB_OSE_SET23",$A$441,$B227="SAB_EPSA_SET23",$A$443,$B227="SAB_INS_SET23",$A$445,$B227="SIU_INF_JUL23",0,$B227="SIU_ED_JUL23",0,$B227="DER_JUN23",0,$B227="CDHU_AGO23",0,$B227="SIN_SV_SET23",0,$B227="SIN_INS_SET23",0,$B227="COTAÇÃO",0)</f>
        <v>0</v>
      </c>
      <c r="F227" s="60" cm="1">
        <f t="array" ref="F227">_xlfn.IFS($B227="SAB_OSE_SET23",0,$B227="SAB_EPSA_SET23",0,AND($B227="SAB_INS_SET23",$A227="MAT")=TRUE,$A$454,AND($B227="SAB_INS_SET23",$A227&lt;&gt;"MAT")=TRUE,$A$453,AND($B227="SIU_INF_JUL23",$A227="MAT")=TRUE,$A$454,AND($B227="SIU_INF_JUL23",$A227&lt;&gt;"MAT")=TRUE,$A$453,AND($B227="SIU_ED_JUL23",$A227="MAT")=TRUE,$A$454,AND($B227="SIU_ED_JUL23",$A227&lt;&gt;"MAT")=TRUE,$A$453,$B227="DER_JUN23",0,$B227="CDHU_AGO23",0,AND($B227="SIN_SV_SET23",$A227="MAT")=TRUE,$A$454,AND($B227="SIN_SV_SET23",$A227&lt;&gt;"MAT")=TRUE,$A$453,AND($B227="SIN_INS_SET23",$A227="MAT")=TRUE,$A$454,AND($B227="SIN_INS_SET23",$A227&lt;&gt;"MAT")=TRUE,$A$453,AND($B227="COTAÇÃO",$A227="MAT")=TRUE,$A$454,AND($B227="COTAÇÃO",$A227&lt;&gt;"MAT")=TRUE,$A$453)</f>
        <v>0.2</v>
      </c>
      <c r="G227" s="60" cm="1">
        <f t="array" ref="G227">_xlfn.IFS($B227="SAB_OSE_SET23",0,$B227="SAB_EPSA_SET23",0,AND($B227="SAB_INS_SET23",$A227="MO")=TRUE,$A$455,AND($B227="SAB_INS_SET23",$A227&lt;&gt;"MO")=TRUE,0,AND($B227="SIU_INF_JUL23",$A227="MO")=TRUE,$A$455,AND($B227="SIU_INF_JUL23",$A227&lt;&gt;"MO")=TRUE,0,AND($B227="SIU_ED_JUL23",$A227="MO")=TRUE,$A$455,AND($B227="SIU_ED_JUL23",$A227&lt;&gt;"MO")=TRUE,0,$B227="DER_JUN23",0,$B227="CDHU_AGO23",0,AND($B227="SIN_SV_SET23",$A227="MO")=TRUE,$A$455,AND($B227="SIN_SV_SET23",$A227&lt;&gt;"MO")=TRUE,0,AND($B227="SIN_INS_SET23",$A227="MO")=TRUE,$A$455,AND($B227="SIN_INS_SET23",$A227&lt;&gt;"MO")=TRUE,0,AND($B227="COTAÇÃO",$A227="MO")=TRUE,$A$455,AND($B227="COTAÇÃO",$A227&lt;&gt;"MO")=TRUE,0)</f>
        <v>0</v>
      </c>
      <c r="H227" s="61" cm="1">
        <f t="array" ref="H227">ROUND(_xlfn.IFS(B227="SAB_OSE_SET23",VLOOKUP(C227,[12]SAB_OSE_SET23!A:N,7,FALSE),B227="SAB_EPSA_SET23",VLOOKUP(C227,[12]SAB_EPSA_SET23!A:F,4,FALSE),B227="SAB_INS_SET23",VLOOKUP(C227,[12]SAB_INS_SET23!A:F,4,FALSE),B227="SIU_INF_JUL23",VLOOKUP(C227,[12]SIU_INF_JUL23!A:F,4,FALSE),B227="SIU_ED_JUL23",VLOOKUP(C227,[12]SIU_ED_JUL23!A:F,4,FALSE),B227="SIU_INS_JUL23",VLOOKUP(C227,[12]SIU_INS_JUL23!A:F,4,FALSE),B227="DER_JUN23",VLOOKUP(C227,[12]DER_JUN23!A:F,4,FALSE),B227="CDHU_AGO23",VLOOKUP(C227,[12]CDHU_AGO23!A:F,4,FALSE),B227="DNIT_SV_JUL23",VLOOKUP(C227,[12]DNIT_SV_JUL23!A:F,4,FALSE),B227="DNIT_MAT_JUL23",VLOOKUP(C227,[12]DNIT_MAT_JUL23!A:F,4,FALSE),B227="SIN_SV_SET23",VLOOKUP(C227,[12]SIN_SV_SET23!G:L,5,FALSE),B227="SIN_INS_SET23",VLOOKUP(C227,[12]SIN_INS_SET23!A:F,5,FALSE),B227="COTAÇÃO",VLOOKUP(C227,[12]COTAÇÃO!$B:$G,6,FALSE))*(1+F227)*(1+G227),2)</f>
        <v>312.07</v>
      </c>
      <c r="I227" s="62">
        <v>1</v>
      </c>
      <c r="J227" s="39"/>
      <c r="K227" s="63"/>
      <c r="L227" s="64" t="str" cm="1">
        <f t="array" ref="L227">_xlfn.IFS(B227="SAB_OSE_SET23",VLOOKUP(C227,[12]SAB_OSE_SET23!A:N,5,FALSE),B227="SAB_EPSA_SET23",VLOOKUP(C227,[12]SAB_EPSA_SET23!A:F,2,FALSE),B227="SAB_INS_SET23",VLOOKUP(C227,[12]SAB_INS_SET23!A:F,2,FALSE),B227="SIU_INF_JUL23",VLOOKUP(C227,[12]SIU_INF_JUL23!A:F,2,FALSE),B227="SIU_ED_JUL23",VLOOKUP(C227,[12]SIU_ED_JUL23!A:F,2,FALSE),B227="SIU_INS_JUL23",VLOOKUP(C227,[12]SIU_INS_JUL23!A:F,2,FALSE),B227="DER_JUN23",VLOOKUP(C227,[12]DER_JUN23!A:F,2,FALSE),B227="CDHU_AGO23",VLOOKUP(C227,[12]CDHU_AGO23!A:F,2,FALSE),B227="DNIT_SV_JUL23",VLOOKUP(C227,[12]DNIT_SV_JUL23!A:F,2,FALSE),B227="DNIT_MAT_JUL23",VLOOKUP(C227,[12]DNIT_MAT_JUL23!A:F,2,FALSE),B227="SIN_SV_SET23",VLOOKUP(C227,[12]SIN_SV_SET23!G:L,2,FALSE),B227="SIN_INS_SET23",VLOOKUP(C227,[12]SIN_INS_SET23!A:F,2,FALSE),B227="COTAÇÃO",VLOOKUP(C227,[12]COTAÇÃO!$B:$G,3,FALSE))</f>
        <v>HASTE DE ATERRAMENTO ALTA CAMADA DE AÇO COM REVESTIMENTO EM COBRE ELETROLÍTICO (0,254MM) D=3/4'' X 3,0M NBR 13571</v>
      </c>
      <c r="M227" s="65" t="str" cm="1">
        <f t="array" ref="M227">_xlfn.IFS(B227="SAB_OSE_SET23",VLOOKUP(C227,[12]SAB_OSE_SET23!A:N,6,FALSE),B227="SAB_EPSA_SET23",VLOOKUP(C227,[12]SAB_EPSA_SET23!A:F,3,FALSE),B227="SAB_INS_SET23",VLOOKUP(C227,[12]SAB_INS_SET23!A:F,3,FALSE),B227="SIU_INF_JUL23",VLOOKUP(C227,[12]SIU_INF_JUL23!A:F,3,FALSE),B227="SIU_ED_JUL23",VLOOKUP(C227,[12]SIU_ED_JUL23!A:F,3,FALSE),B227="SIU_INS_JUL23",VLOOKUP(C227,[12]SIU_INS_JUL23!A:F,3,FALSE),B227="DER_JUN23",VLOOKUP(C227,[12]DER_JUN23!A:F,3,FALSE),B227="CDHU_AGO23",VLOOKUP(C227,[12]CDHU_AGO23!A:F,3,FALSE),B227="DNIT_SV_JUL23",VLOOKUP(C227,[12]DNIT_SV_JUL23!A:F,3,FALSE),B227="DNIT_MAT_JUL23",VLOOKUP(C227,[12]DNIT_MAT_JUL23!A:F,3,FALSE),B227="SIN_SV_SET23",VLOOKUP(C227,[12]SIN_SV_SET23!G:L,3,FALSE),B227="SIN_INS_SET23",VLOOKUP(C227,[12]SIN_INS_SET23!A:F,3,FALSE),B227="COTAÇÃO",VLOOKUP(C227,[12]COTAÇÃO!$B:$G,4,FALSE))</f>
        <v>un</v>
      </c>
      <c r="N227" s="66">
        <f t="shared" ref="N227:N229" si="5827">R227+T227+V227+X227+Z227+AB227+AD227+AF227+AH227+AJ227++AL227+AN227+AP227+AR227+AT227+AV227+AX227+AZ227+BB227+BD227+BF227+BH227+BJ227+BL227</f>
        <v>97</v>
      </c>
      <c r="O227" s="66">
        <f t="shared" ref="O227:O229" si="5828">ROUND(H227*I227,2)</f>
        <v>312.07</v>
      </c>
      <c r="P227" s="67">
        <f t="shared" si="5804"/>
        <v>0</v>
      </c>
      <c r="Q227" s="68"/>
      <c r="R227" s="61">
        <f>R226*$I227</f>
        <v>97</v>
      </c>
      <c r="S227" s="67"/>
      <c r="T227" s="61">
        <f t="shared" ref="T227" si="5829">T226*$I227</f>
        <v>0</v>
      </c>
      <c r="U227" s="67">
        <f t="shared" ref="U227:U229" si="5830">ROUND(T227*$H227,2)</f>
        <v>0</v>
      </c>
      <c r="V227" s="61">
        <f t="shared" ref="V227" si="5831">V226*$I227</f>
        <v>0</v>
      </c>
      <c r="W227" s="67">
        <f t="shared" ref="W227:W229" si="5832">ROUND(V227*$H227,2)</f>
        <v>0</v>
      </c>
      <c r="X227" s="61">
        <f t="shared" ref="X227" si="5833">X226*$I227</f>
        <v>0</v>
      </c>
      <c r="Y227" s="67">
        <f t="shared" ref="Y227:Y229" si="5834">ROUND(X227*$H227,2)</f>
        <v>0</v>
      </c>
      <c r="Z227" s="61">
        <f t="shared" ref="Z227" si="5835">Z226*$I227</f>
        <v>0</v>
      </c>
      <c r="AA227" s="67">
        <f t="shared" ref="AA227:AA229" si="5836">ROUND(Z227*$H227,2)</f>
        <v>0</v>
      </c>
      <c r="AB227" s="61">
        <f t="shared" ref="AB227" si="5837">AB226*$I227</f>
        <v>0</v>
      </c>
      <c r="AC227" s="67">
        <f t="shared" ref="AC227:AC229" si="5838">ROUND(AB227*$H227,2)</f>
        <v>0</v>
      </c>
      <c r="AD227" s="61">
        <f t="shared" ref="AD227" si="5839">AD226*$I227</f>
        <v>0</v>
      </c>
      <c r="AE227" s="67">
        <f t="shared" ref="AE227:AE229" si="5840">ROUND(AD227*$H227,2)</f>
        <v>0</v>
      </c>
      <c r="AF227" s="61">
        <f t="shared" ref="AF227" si="5841">AF226*$I227</f>
        <v>0</v>
      </c>
      <c r="AG227" s="67">
        <f t="shared" ref="AG227:AG229" si="5842">ROUND(AF227*$H227,2)</f>
        <v>0</v>
      </c>
      <c r="AH227" s="61">
        <f t="shared" ref="AH227" si="5843">AH226*$I227</f>
        <v>0</v>
      </c>
      <c r="AI227" s="67">
        <f t="shared" ref="AI227:AI229" si="5844">ROUND(AH227*$H227,2)</f>
        <v>0</v>
      </c>
      <c r="AJ227" s="61">
        <f t="shared" ref="AJ227" si="5845">AJ226*$I227</f>
        <v>0</v>
      </c>
      <c r="AK227" s="67">
        <f t="shared" ref="AK227:AK229" si="5846">ROUND(AJ227*$H227,2)</f>
        <v>0</v>
      </c>
      <c r="AL227" s="61">
        <f t="shared" ref="AL227" si="5847">AL226*$I227</f>
        <v>0</v>
      </c>
      <c r="AM227" s="67">
        <f t="shared" ref="AM227:AM229" si="5848">ROUND(AL227*$H227,2)</f>
        <v>0</v>
      </c>
      <c r="AN227" s="61">
        <f t="shared" ref="AN227" si="5849">AN226*$I227</f>
        <v>0</v>
      </c>
      <c r="AO227" s="67">
        <f t="shared" ref="AO227:AO229" si="5850">ROUND(AN227*$H227,2)</f>
        <v>0</v>
      </c>
      <c r="AP227" s="61">
        <f t="shared" ref="AP227" si="5851">AP226*$I227</f>
        <v>0</v>
      </c>
      <c r="AQ227" s="67">
        <f t="shared" ref="AQ227:AQ229" si="5852">ROUND(AP227*$H227,2)</f>
        <v>0</v>
      </c>
      <c r="AR227" s="61">
        <f t="shared" ref="AR227" si="5853">AR226*$I227</f>
        <v>0</v>
      </c>
      <c r="AS227" s="67">
        <f t="shared" ref="AS227:AS229" si="5854">ROUND(AR227*$H227,2)</f>
        <v>0</v>
      </c>
      <c r="AT227" s="61">
        <f t="shared" ref="AT227" si="5855">AT226*$I227</f>
        <v>0</v>
      </c>
      <c r="AU227" s="67">
        <f t="shared" ref="AU227:AU229" si="5856">ROUND(AT227*$H227,2)</f>
        <v>0</v>
      </c>
      <c r="AV227" s="61">
        <f t="shared" ref="AV227" si="5857">AV226*$I227</f>
        <v>0</v>
      </c>
      <c r="AW227" s="67">
        <f t="shared" ref="AW227:AW229" si="5858">ROUND(AV227*$H227,2)</f>
        <v>0</v>
      </c>
      <c r="AX227" s="61">
        <f t="shared" ref="AX227" si="5859">AX226*$I227</f>
        <v>0</v>
      </c>
      <c r="AY227" s="67">
        <f t="shared" ref="AY227:AY229" si="5860">ROUND(AX227*$H227,2)</f>
        <v>0</v>
      </c>
      <c r="AZ227" s="61">
        <f t="shared" ref="AZ227" si="5861">AZ226*$I227</f>
        <v>0</v>
      </c>
      <c r="BA227" s="67">
        <f t="shared" ref="BA227:BA229" si="5862">ROUND(AZ227*$H227,2)</f>
        <v>0</v>
      </c>
      <c r="BB227" s="61">
        <f t="shared" ref="BB227" si="5863">BB226*$I227</f>
        <v>0</v>
      </c>
      <c r="BC227" s="67">
        <f t="shared" ref="BC227:BC229" si="5864">ROUND(BB227*$H227,2)</f>
        <v>0</v>
      </c>
      <c r="BD227" s="61">
        <f t="shared" ref="BD227" si="5865">BD226*$I227</f>
        <v>0</v>
      </c>
      <c r="BE227" s="67">
        <f t="shared" ref="BE227:BE229" si="5866">ROUND(BD227*$H227,2)</f>
        <v>0</v>
      </c>
      <c r="BF227" s="61">
        <f t="shared" ref="BF227" si="5867">BF226*$I227</f>
        <v>0</v>
      </c>
      <c r="BG227" s="67">
        <f t="shared" ref="BG227:BG229" si="5868">ROUND(BF227*$H227,2)</f>
        <v>0</v>
      </c>
      <c r="BH227" s="61">
        <f t="shared" ref="BH227" si="5869">BH226*$I227</f>
        <v>0</v>
      </c>
      <c r="BI227" s="67">
        <f t="shared" ref="BI227:BI229" si="5870">ROUND(BH227*$H227,2)</f>
        <v>0</v>
      </c>
      <c r="BJ227" s="61">
        <f t="shared" ref="BJ227" si="5871">BJ226*$I227</f>
        <v>0</v>
      </c>
      <c r="BK227" s="67">
        <f t="shared" ref="BK227:BK229" si="5872">ROUND(BJ227*$H227,2)</f>
        <v>0</v>
      </c>
      <c r="BL227" s="61">
        <f t="shared" ref="BL227" si="5873">BL226*$I227</f>
        <v>0</v>
      </c>
      <c r="BM227" s="67">
        <f t="shared" ref="BM227:BM229" si="5874">ROUND(BL227*$H227,2)</f>
        <v>0</v>
      </c>
    </row>
    <row r="228" spans="1:65" s="47" customFormat="1" x14ac:dyDescent="0.25">
      <c r="A228" s="58" t="s">
        <v>26</v>
      </c>
      <c r="B228" s="59" t="s">
        <v>28</v>
      </c>
      <c r="C228" s="59" t="s">
        <v>38</v>
      </c>
      <c r="D228" s="60" cm="1">
        <f t="array" ref="D228">_xlfn.IFS($B228="SAB_OSE_SET23",$A$440,$B228="SAB_EPSA_SET23",$A$442,$B228="SAB_INS_SET23",$A$444,$B228="SIU_INF_JUL23",$A$446,$B228="SIU_ED_JUL23",$A$447,$B228="DER_JUN23",$A$448,$B228="CDHU_AGO23",$A$449,$B228="SIN_SV_SET23",$A$450,$B228="SIN_INS_SET23",$A$451,$B228="COTAÇÃO",0)</f>
        <v>0</v>
      </c>
      <c r="E228" s="60" cm="1">
        <f t="array" ref="E228">_xlfn.IFS($B228="SAB_OSE_SET23",$A$441,$B228="SAB_EPSA_SET23",$A$443,$B228="SAB_INS_SET23",$A$445,$B228="SIU_INF_JUL23",0,$B228="SIU_ED_JUL23",0,$B228="DER_JUN23",0,$B228="CDHU_AGO23",0,$B228="SIN_SV_SET23",0,$B228="SIN_INS_SET23",0,$B228="COTAÇÃO",0)</f>
        <v>0</v>
      </c>
      <c r="F228" s="60" cm="1">
        <f t="array" ref="F228">_xlfn.IFS($B228="SAB_OSE_SET23",0,$B228="SAB_EPSA_SET23",0,AND($B228="SAB_INS_SET23",$A228="MAT")=TRUE,$A$454,AND($B228="SAB_INS_SET23",$A228&lt;&gt;"MAT")=TRUE,$A$453,AND($B228="SIU_INF_JUL23",$A228="MAT")=TRUE,$A$454,AND($B228="SIU_INF_JUL23",$A228&lt;&gt;"MAT")=TRUE,$A$453,AND($B228="SIU_ED_JUL23",$A228="MAT")=TRUE,$A$454,AND($B228="SIU_ED_JUL23",$A228&lt;&gt;"MAT")=TRUE,$A$453,$B228="DER_JUN23",0,$B228="CDHU_AGO23",0,AND($B228="SIN_SV_SET23",$A228="MAT")=TRUE,$A$454,AND($B228="SIN_SV_SET23",$A228&lt;&gt;"MAT")=TRUE,$A$453,AND($B228="SIN_INS_SET23",$A228="MAT")=TRUE,$A$454,AND($B228="SIN_INS_SET23",$A228&lt;&gt;"MAT")=TRUE,$A$453,AND($B228="COTAÇÃO",$A228="MAT")=TRUE,$A$454,AND($B228="COTAÇÃO",$A228&lt;&gt;"MAT")=TRUE,$A$453)</f>
        <v>0.28000000000000003</v>
      </c>
      <c r="G228" s="60" cm="1">
        <f t="array" ref="G228">_xlfn.IFS($B228="SAB_OSE_SET23",0,$B228="SAB_EPSA_SET23",0,AND($B228="SAB_INS_SET23",$A228="MO")=TRUE,$A$455,AND($B228="SAB_INS_SET23",$A228&lt;&gt;"MO")=TRUE,0,AND($B228="SIU_INF_JUL23",$A228="MO")=TRUE,$A$455,AND($B228="SIU_INF_JUL23",$A228&lt;&gt;"MO")=TRUE,0,AND($B228="SIU_ED_JUL23",$A228="MO")=TRUE,$A$455,AND($B228="SIU_ED_JUL23",$A228&lt;&gt;"MO")=TRUE,0,$B228="DER_JUN23",0,$B228="CDHU_AGO23",0,AND($B228="SIN_SV_SET23",$A228="MO")=TRUE,$A$455,AND($B228="SIN_SV_SET23",$A228&lt;&gt;"MO")=TRUE,0,AND($B228="SIN_INS_SET23",$A228="MO")=TRUE,$A$455,AND($B228="SIN_INS_SET23",$A228&lt;&gt;"MO")=TRUE,0,AND($B228="COTAÇÃO",$A228="MO")=TRUE,$A$455,AND($B228="COTAÇÃO",$A228&lt;&gt;"MO")=TRUE,0)</f>
        <v>1.72</v>
      </c>
      <c r="H228" s="61" cm="1">
        <f t="array" ref="H228">ROUND(_xlfn.IFS(B228="SAB_OSE_SET23",VLOOKUP(C228,[12]SAB_OSE_SET23!A:N,7,FALSE),B228="SAB_EPSA_SET23",VLOOKUP(C228,[12]SAB_EPSA_SET23!A:F,4,FALSE),B228="SAB_INS_SET23",VLOOKUP(C228,[12]SAB_INS_SET23!A:F,4,FALSE),B228="SIU_INF_JUL23",VLOOKUP(C228,[12]SIU_INF_JUL23!A:F,4,FALSE),B228="SIU_ED_JUL23",VLOOKUP(C228,[12]SIU_ED_JUL23!A:F,4,FALSE),B228="SIU_INS_JUL23",VLOOKUP(C228,[12]SIU_INS_JUL23!A:F,4,FALSE),B228="DER_JUN23",VLOOKUP(C228,[12]DER_JUN23!A:F,4,FALSE),B228="CDHU_AGO23",VLOOKUP(C228,[12]CDHU_AGO23!A:F,4,FALSE),B228="DNIT_SV_JUL23",VLOOKUP(C228,[12]DNIT_SV_JUL23!A:F,4,FALSE),B228="DNIT_MAT_JUL23",VLOOKUP(C228,[12]DNIT_MAT_JUL23!A:F,4,FALSE),B228="SIN_SV_SET23",VLOOKUP(C228,[12]SIN_SV_SET23!G:L,5,FALSE),B228="SIN_INS_SET23",VLOOKUP(C228,[12]SIN_INS_SET23!A:F,5,FALSE),B228="COTAÇÃO",VLOOKUP(C228,[12]COTAÇÃO!$B:$G,6,FALSE))*(1+F228)*(1+G228),2)</f>
        <v>76.209999999999994</v>
      </c>
      <c r="I228" s="62">
        <v>2</v>
      </c>
      <c r="J228" s="39"/>
      <c r="K228" s="63"/>
      <c r="L228" s="64" t="str" cm="1">
        <f t="array" ref="L228">_xlfn.IFS(B228="SAB_OSE_SET23",VLOOKUP(C228,[12]SAB_OSE_SET23!A:N,5,FALSE),B228="SAB_EPSA_SET23",VLOOKUP(C228,[12]SAB_EPSA_SET23!A:F,2,FALSE),B228="SAB_INS_SET23",VLOOKUP(C228,[12]SAB_INS_SET23!A:F,2,FALSE),B228="SIU_INF_JUL23",VLOOKUP(C228,[12]SIU_INF_JUL23!A:F,2,FALSE),B228="SIU_ED_JUL23",VLOOKUP(C228,[12]SIU_ED_JUL23!A:F,2,FALSE),B228="SIU_INS_JUL23",VLOOKUP(C228,[12]SIU_INS_JUL23!A:F,2,FALSE),B228="DER_JUN23",VLOOKUP(C228,[12]DER_JUN23!A:F,2,FALSE),B228="CDHU_AGO23",VLOOKUP(C228,[12]CDHU_AGO23!A:F,2,FALSE),B228="DNIT_SV_JUL23",VLOOKUP(C228,[12]DNIT_SV_JUL23!A:F,2,FALSE),B228="DNIT_MAT_JUL23",VLOOKUP(C228,[12]DNIT_MAT_JUL23!A:F,2,FALSE),B228="SIN_SV_SET23",VLOOKUP(C228,[12]SIN_SV_SET23!G:L,2,FALSE),B228="SIN_INS_SET23",VLOOKUP(C228,[12]SIN_INS_SET23!A:F,2,FALSE),B228="COTAÇÃO",VLOOKUP(C228,[12]COTAÇÃO!$B:$G,3,FALSE))</f>
        <v>TÉCNICO ELETRICISTA</v>
      </c>
      <c r="M228" s="65" t="str" cm="1">
        <f t="array" ref="M228">_xlfn.IFS(B228="SAB_OSE_SET23",VLOOKUP(C228,[12]SAB_OSE_SET23!A:N,6,FALSE),B228="SAB_EPSA_SET23",VLOOKUP(C228,[12]SAB_EPSA_SET23!A:F,3,FALSE),B228="SAB_INS_SET23",VLOOKUP(C228,[12]SAB_INS_SET23!A:F,3,FALSE),B228="SIU_INF_JUL23",VLOOKUP(C228,[12]SIU_INF_JUL23!A:F,3,FALSE),B228="SIU_ED_JUL23",VLOOKUP(C228,[12]SIU_ED_JUL23!A:F,3,FALSE),B228="SIU_INS_JUL23",VLOOKUP(C228,[12]SIU_INS_JUL23!A:F,3,FALSE),B228="DER_JUN23",VLOOKUP(C228,[12]DER_JUN23!A:F,3,FALSE),B228="CDHU_AGO23",VLOOKUP(C228,[12]CDHU_AGO23!A:F,3,FALSE),B228="DNIT_SV_JUL23",VLOOKUP(C228,[12]DNIT_SV_JUL23!A:F,3,FALSE),B228="DNIT_MAT_JUL23",VLOOKUP(C228,[12]DNIT_MAT_JUL23!A:F,3,FALSE),B228="SIN_SV_SET23",VLOOKUP(C228,[12]SIN_SV_SET23!G:L,3,FALSE),B228="SIN_INS_SET23",VLOOKUP(C228,[12]SIN_INS_SET23!A:F,3,FALSE),B228="COTAÇÃO",VLOOKUP(C228,[12]COTAÇÃO!$B:$G,4,FALSE))</f>
        <v>H</v>
      </c>
      <c r="N228" s="66">
        <f t="shared" si="5827"/>
        <v>194</v>
      </c>
      <c r="O228" s="66">
        <f t="shared" si="5828"/>
        <v>152.41999999999999</v>
      </c>
      <c r="P228" s="67">
        <f t="shared" si="5804"/>
        <v>0</v>
      </c>
      <c r="Q228" s="68"/>
      <c r="R228" s="61">
        <f>R226*$I228</f>
        <v>194</v>
      </c>
      <c r="S228" s="67"/>
      <c r="T228" s="61">
        <f t="shared" ref="T228" si="5875">T226*$I228</f>
        <v>0</v>
      </c>
      <c r="U228" s="67">
        <f t="shared" si="5830"/>
        <v>0</v>
      </c>
      <c r="V228" s="61">
        <f t="shared" ref="V228" si="5876">V226*$I228</f>
        <v>0</v>
      </c>
      <c r="W228" s="67">
        <f t="shared" si="5832"/>
        <v>0</v>
      </c>
      <c r="X228" s="61">
        <f t="shared" ref="X228" si="5877">X226*$I228</f>
        <v>0</v>
      </c>
      <c r="Y228" s="67">
        <f t="shared" si="5834"/>
        <v>0</v>
      </c>
      <c r="Z228" s="61">
        <f t="shared" ref="Z228" si="5878">Z226*$I228</f>
        <v>0</v>
      </c>
      <c r="AA228" s="67">
        <f t="shared" si="5836"/>
        <v>0</v>
      </c>
      <c r="AB228" s="61">
        <f t="shared" ref="AB228" si="5879">AB226*$I228</f>
        <v>0</v>
      </c>
      <c r="AC228" s="67">
        <f t="shared" si="5838"/>
        <v>0</v>
      </c>
      <c r="AD228" s="61">
        <f t="shared" ref="AD228" si="5880">AD226*$I228</f>
        <v>0</v>
      </c>
      <c r="AE228" s="67">
        <f t="shared" si="5840"/>
        <v>0</v>
      </c>
      <c r="AF228" s="61">
        <f t="shared" ref="AF228" si="5881">AF226*$I228</f>
        <v>0</v>
      </c>
      <c r="AG228" s="67">
        <f t="shared" si="5842"/>
        <v>0</v>
      </c>
      <c r="AH228" s="61">
        <f t="shared" ref="AH228" si="5882">AH226*$I228</f>
        <v>0</v>
      </c>
      <c r="AI228" s="67">
        <f t="shared" si="5844"/>
        <v>0</v>
      </c>
      <c r="AJ228" s="61">
        <f t="shared" ref="AJ228" si="5883">AJ226*$I228</f>
        <v>0</v>
      </c>
      <c r="AK228" s="67">
        <f t="shared" si="5846"/>
        <v>0</v>
      </c>
      <c r="AL228" s="61">
        <f t="shared" ref="AL228" si="5884">AL226*$I228</f>
        <v>0</v>
      </c>
      <c r="AM228" s="67">
        <f t="shared" si="5848"/>
        <v>0</v>
      </c>
      <c r="AN228" s="61">
        <f t="shared" ref="AN228" si="5885">AN226*$I228</f>
        <v>0</v>
      </c>
      <c r="AO228" s="67">
        <f t="shared" si="5850"/>
        <v>0</v>
      </c>
      <c r="AP228" s="61">
        <f t="shared" ref="AP228" si="5886">AP226*$I228</f>
        <v>0</v>
      </c>
      <c r="AQ228" s="67">
        <f t="shared" si="5852"/>
        <v>0</v>
      </c>
      <c r="AR228" s="61">
        <f t="shared" ref="AR228" si="5887">AR226*$I228</f>
        <v>0</v>
      </c>
      <c r="AS228" s="67">
        <f t="shared" si="5854"/>
        <v>0</v>
      </c>
      <c r="AT228" s="61">
        <f t="shared" ref="AT228" si="5888">AT226*$I228</f>
        <v>0</v>
      </c>
      <c r="AU228" s="67">
        <f t="shared" si="5856"/>
        <v>0</v>
      </c>
      <c r="AV228" s="61">
        <f t="shared" ref="AV228" si="5889">AV226*$I228</f>
        <v>0</v>
      </c>
      <c r="AW228" s="67">
        <f t="shared" si="5858"/>
        <v>0</v>
      </c>
      <c r="AX228" s="61">
        <f t="shared" ref="AX228" si="5890">AX226*$I228</f>
        <v>0</v>
      </c>
      <c r="AY228" s="67">
        <f t="shared" si="5860"/>
        <v>0</v>
      </c>
      <c r="AZ228" s="61">
        <f t="shared" ref="AZ228" si="5891">AZ226*$I228</f>
        <v>0</v>
      </c>
      <c r="BA228" s="67">
        <f t="shared" si="5862"/>
        <v>0</v>
      </c>
      <c r="BB228" s="61">
        <f t="shared" ref="BB228" si="5892">BB226*$I228</f>
        <v>0</v>
      </c>
      <c r="BC228" s="67">
        <f t="shared" si="5864"/>
        <v>0</v>
      </c>
      <c r="BD228" s="61">
        <f t="shared" ref="BD228" si="5893">BD226*$I228</f>
        <v>0</v>
      </c>
      <c r="BE228" s="67">
        <f t="shared" si="5866"/>
        <v>0</v>
      </c>
      <c r="BF228" s="61">
        <f t="shared" ref="BF228" si="5894">BF226*$I228</f>
        <v>0</v>
      </c>
      <c r="BG228" s="67">
        <f t="shared" si="5868"/>
        <v>0</v>
      </c>
      <c r="BH228" s="61">
        <f t="shared" ref="BH228" si="5895">BH226*$I228</f>
        <v>0</v>
      </c>
      <c r="BI228" s="67">
        <f t="shared" si="5870"/>
        <v>0</v>
      </c>
      <c r="BJ228" s="61">
        <f t="shared" ref="BJ228" si="5896">BJ226*$I228</f>
        <v>0</v>
      </c>
      <c r="BK228" s="67">
        <f t="shared" si="5872"/>
        <v>0</v>
      </c>
      <c r="BL228" s="61">
        <f t="shared" ref="BL228" si="5897">BL226*$I228</f>
        <v>0</v>
      </c>
      <c r="BM228" s="67">
        <f t="shared" si="5874"/>
        <v>0</v>
      </c>
    </row>
    <row r="229" spans="1:65" s="47" customFormat="1" x14ac:dyDescent="0.25">
      <c r="A229" s="58" t="s">
        <v>26</v>
      </c>
      <c r="B229" s="59" t="s">
        <v>28</v>
      </c>
      <c r="C229" s="59" t="s">
        <v>39</v>
      </c>
      <c r="D229" s="60" cm="1">
        <f t="array" ref="D229">_xlfn.IFS($B229="SAB_OSE_SET23",$A$440,$B229="SAB_EPSA_SET23",$A$442,$B229="SAB_INS_SET23",$A$444,$B229="SIU_INF_JUL23",$A$446,$B229="SIU_ED_JUL23",$A$447,$B229="DER_JUN23",$A$448,$B229="CDHU_AGO23",$A$449,$B229="SIN_SV_SET23",$A$450,$B229="SIN_INS_SET23",$A$451,$B229="COTAÇÃO",0)</f>
        <v>0</v>
      </c>
      <c r="E229" s="60" cm="1">
        <f t="array" ref="E229">_xlfn.IFS($B229="SAB_OSE_SET23",$A$441,$B229="SAB_EPSA_SET23",$A$443,$B229="SAB_INS_SET23",$A$445,$B229="SIU_INF_JUL23",0,$B229="SIU_ED_JUL23",0,$B229="DER_JUN23",0,$B229="CDHU_AGO23",0,$B229="SIN_SV_SET23",0,$B229="SIN_INS_SET23",0,$B229="COTAÇÃO",0)</f>
        <v>0</v>
      </c>
      <c r="F229" s="60" cm="1">
        <f t="array" ref="F229">_xlfn.IFS($B229="SAB_OSE_SET23",0,$B229="SAB_EPSA_SET23",0,AND($B229="SAB_INS_SET23",$A229="MAT")=TRUE,$A$454,AND($B229="SAB_INS_SET23",$A229&lt;&gt;"MAT")=TRUE,$A$453,AND($B229="SIU_INF_JUL23",$A229="MAT")=TRUE,$A$454,AND($B229="SIU_INF_JUL23",$A229&lt;&gt;"MAT")=TRUE,$A$453,AND($B229="SIU_ED_JUL23",$A229="MAT")=TRUE,$A$454,AND($B229="SIU_ED_JUL23",$A229&lt;&gt;"MAT")=TRUE,$A$453,$B229="DER_JUN23",0,$B229="CDHU_AGO23",0,AND($B229="SIN_SV_SET23",$A229="MAT")=TRUE,$A$454,AND($B229="SIN_SV_SET23",$A229&lt;&gt;"MAT")=TRUE,$A$453,AND($B229="SIN_INS_SET23",$A229="MAT")=TRUE,$A$454,AND($B229="SIN_INS_SET23",$A229&lt;&gt;"MAT")=TRUE,$A$453,AND($B229="COTAÇÃO",$A229="MAT")=TRUE,$A$454,AND($B229="COTAÇÃO",$A229&lt;&gt;"MAT")=TRUE,$A$453)</f>
        <v>0.28000000000000003</v>
      </c>
      <c r="G229" s="60" cm="1">
        <f t="array" ref="G229">_xlfn.IFS($B229="SAB_OSE_SET23",0,$B229="SAB_EPSA_SET23",0,AND($B229="SAB_INS_SET23",$A229="MO")=TRUE,$A$455,AND($B229="SAB_INS_SET23",$A229&lt;&gt;"MO")=TRUE,0,AND($B229="SIU_INF_JUL23",$A229="MO")=TRUE,$A$455,AND($B229="SIU_INF_JUL23",$A229&lt;&gt;"MO")=TRUE,0,AND($B229="SIU_ED_JUL23",$A229="MO")=TRUE,$A$455,AND($B229="SIU_ED_JUL23",$A229&lt;&gt;"MO")=TRUE,0,$B229="DER_JUN23",0,$B229="CDHU_AGO23",0,AND($B229="SIN_SV_SET23",$A229="MO")=TRUE,$A$455,AND($B229="SIN_SV_SET23",$A229&lt;&gt;"MO")=TRUE,0,AND($B229="SIN_INS_SET23",$A229="MO")=TRUE,$A$455,AND($B229="SIN_INS_SET23",$A229&lt;&gt;"MO")=TRUE,0,AND($B229="COTAÇÃO",$A229="MO")=TRUE,$A$455,AND($B229="COTAÇÃO",$A229&lt;&gt;"MO")=TRUE,0)</f>
        <v>1.72</v>
      </c>
      <c r="H229" s="61" cm="1">
        <f t="array" ref="H229">ROUND(_xlfn.IFS(B229="SAB_OSE_SET23",VLOOKUP(C229,[12]SAB_OSE_SET23!A:N,7,FALSE),B229="SAB_EPSA_SET23",VLOOKUP(C229,[12]SAB_EPSA_SET23!A:F,4,FALSE),B229="SAB_INS_SET23",VLOOKUP(C229,[12]SAB_INS_SET23!A:F,4,FALSE),B229="SIU_INF_JUL23",VLOOKUP(C229,[12]SIU_INF_JUL23!A:F,4,FALSE),B229="SIU_ED_JUL23",VLOOKUP(C229,[12]SIU_ED_JUL23!A:F,4,FALSE),B229="SIU_INS_JUL23",VLOOKUP(C229,[12]SIU_INS_JUL23!A:F,4,FALSE),B229="DER_JUN23",VLOOKUP(C229,[12]DER_JUN23!A:F,4,FALSE),B229="CDHU_AGO23",VLOOKUP(C229,[12]CDHU_AGO23!A:F,4,FALSE),B229="DNIT_SV_JUL23",VLOOKUP(C229,[12]DNIT_SV_JUL23!A:F,4,FALSE),B229="DNIT_MAT_JUL23",VLOOKUP(C229,[12]DNIT_MAT_JUL23!A:F,4,FALSE),B229="SIN_SV_SET23",VLOOKUP(C229,[12]SIN_SV_SET23!G:L,5,FALSE),B229="SIN_INS_SET23",VLOOKUP(C229,[12]SIN_INS_SET23!A:F,5,FALSE),B229="COTAÇÃO",VLOOKUP(C229,[12]COTAÇÃO!$B:$G,6,FALSE))*(1+F229)*(1+G229),2)</f>
        <v>51.88</v>
      </c>
      <c r="I229" s="62">
        <v>2</v>
      </c>
      <c r="J229" s="39"/>
      <c r="K229" s="63"/>
      <c r="L229" s="64" t="str" cm="1">
        <f t="array" ref="L229">_xlfn.IFS(B229="SAB_OSE_SET23",VLOOKUP(C229,[12]SAB_OSE_SET23!A:N,5,FALSE),B229="SAB_EPSA_SET23",VLOOKUP(C229,[12]SAB_EPSA_SET23!A:F,2,FALSE),B229="SAB_INS_SET23",VLOOKUP(C229,[12]SAB_INS_SET23!A:F,2,FALSE),B229="SIU_INF_JUL23",VLOOKUP(C229,[12]SIU_INF_JUL23!A:F,2,FALSE),B229="SIU_ED_JUL23",VLOOKUP(C229,[12]SIU_ED_JUL23!A:F,2,FALSE),B229="SIU_INS_JUL23",VLOOKUP(C229,[12]SIU_INS_JUL23!A:F,2,FALSE),B229="DER_JUN23",VLOOKUP(C229,[12]DER_JUN23!A:F,2,FALSE),B229="CDHU_AGO23",VLOOKUP(C229,[12]CDHU_AGO23!A:F,2,FALSE),B229="DNIT_SV_JUL23",VLOOKUP(C229,[12]DNIT_SV_JUL23!A:F,2,FALSE),B229="DNIT_MAT_JUL23",VLOOKUP(C229,[12]DNIT_MAT_JUL23!A:F,2,FALSE),B229="SIN_SV_SET23",VLOOKUP(C229,[12]SIN_SV_SET23!G:L,2,FALSE),B229="SIN_INS_SET23",VLOOKUP(C229,[12]SIN_INS_SET23!A:F,2,FALSE),B229="COTAÇÃO",VLOOKUP(C229,[12]COTAÇÃO!$B:$G,3,FALSE))</f>
        <v>ELETRICISTA</v>
      </c>
      <c r="M229" s="65" t="str" cm="1">
        <f t="array" ref="M229">_xlfn.IFS(B229="SAB_OSE_SET23",VLOOKUP(C229,[12]SAB_OSE_SET23!A:N,6,FALSE),B229="SAB_EPSA_SET23",VLOOKUP(C229,[12]SAB_EPSA_SET23!A:F,3,FALSE),B229="SAB_INS_SET23",VLOOKUP(C229,[12]SAB_INS_SET23!A:F,3,FALSE),B229="SIU_INF_JUL23",VLOOKUP(C229,[12]SIU_INF_JUL23!A:F,3,FALSE),B229="SIU_ED_JUL23",VLOOKUP(C229,[12]SIU_ED_JUL23!A:F,3,FALSE),B229="SIU_INS_JUL23",VLOOKUP(C229,[12]SIU_INS_JUL23!A:F,3,FALSE),B229="DER_JUN23",VLOOKUP(C229,[12]DER_JUN23!A:F,3,FALSE),B229="CDHU_AGO23",VLOOKUP(C229,[12]CDHU_AGO23!A:F,3,FALSE),B229="DNIT_SV_JUL23",VLOOKUP(C229,[12]DNIT_SV_JUL23!A:F,3,FALSE),B229="DNIT_MAT_JUL23",VLOOKUP(C229,[12]DNIT_MAT_JUL23!A:F,3,FALSE),B229="SIN_SV_SET23",VLOOKUP(C229,[12]SIN_SV_SET23!G:L,3,FALSE),B229="SIN_INS_SET23",VLOOKUP(C229,[12]SIN_INS_SET23!A:F,3,FALSE),B229="COTAÇÃO",VLOOKUP(C229,[12]COTAÇÃO!$B:$G,4,FALSE))</f>
        <v>H</v>
      </c>
      <c r="N229" s="66">
        <f t="shared" si="5827"/>
        <v>194</v>
      </c>
      <c r="O229" s="66">
        <f t="shared" si="5828"/>
        <v>103.76</v>
      </c>
      <c r="P229" s="67">
        <f t="shared" si="5804"/>
        <v>0</v>
      </c>
      <c r="Q229" s="68"/>
      <c r="R229" s="61">
        <f>R226*$I229</f>
        <v>194</v>
      </c>
      <c r="S229" s="67"/>
      <c r="T229" s="61">
        <f t="shared" ref="T229" si="5898">T226*$I229</f>
        <v>0</v>
      </c>
      <c r="U229" s="67">
        <f t="shared" si="5830"/>
        <v>0</v>
      </c>
      <c r="V229" s="61">
        <f t="shared" ref="V229" si="5899">V226*$I229</f>
        <v>0</v>
      </c>
      <c r="W229" s="67">
        <f t="shared" si="5832"/>
        <v>0</v>
      </c>
      <c r="X229" s="61">
        <f t="shared" ref="X229" si="5900">X226*$I229</f>
        <v>0</v>
      </c>
      <c r="Y229" s="67">
        <f t="shared" si="5834"/>
        <v>0</v>
      </c>
      <c r="Z229" s="61">
        <f t="shared" ref="Z229" si="5901">Z226*$I229</f>
        <v>0</v>
      </c>
      <c r="AA229" s="67">
        <f t="shared" si="5836"/>
        <v>0</v>
      </c>
      <c r="AB229" s="61">
        <f t="shared" ref="AB229" si="5902">AB226*$I229</f>
        <v>0</v>
      </c>
      <c r="AC229" s="67">
        <f t="shared" si="5838"/>
        <v>0</v>
      </c>
      <c r="AD229" s="61">
        <f t="shared" ref="AD229" si="5903">AD226*$I229</f>
        <v>0</v>
      </c>
      <c r="AE229" s="67">
        <f t="shared" si="5840"/>
        <v>0</v>
      </c>
      <c r="AF229" s="61">
        <f t="shared" ref="AF229" si="5904">AF226*$I229</f>
        <v>0</v>
      </c>
      <c r="AG229" s="67">
        <f t="shared" si="5842"/>
        <v>0</v>
      </c>
      <c r="AH229" s="61">
        <f t="shared" ref="AH229" si="5905">AH226*$I229</f>
        <v>0</v>
      </c>
      <c r="AI229" s="67">
        <f t="shared" si="5844"/>
        <v>0</v>
      </c>
      <c r="AJ229" s="61">
        <f t="shared" ref="AJ229" si="5906">AJ226*$I229</f>
        <v>0</v>
      </c>
      <c r="AK229" s="67">
        <f t="shared" si="5846"/>
        <v>0</v>
      </c>
      <c r="AL229" s="61">
        <f t="shared" ref="AL229" si="5907">AL226*$I229</f>
        <v>0</v>
      </c>
      <c r="AM229" s="67">
        <f t="shared" si="5848"/>
        <v>0</v>
      </c>
      <c r="AN229" s="61">
        <f t="shared" ref="AN229" si="5908">AN226*$I229</f>
        <v>0</v>
      </c>
      <c r="AO229" s="67">
        <f t="shared" si="5850"/>
        <v>0</v>
      </c>
      <c r="AP229" s="61">
        <f t="shared" ref="AP229" si="5909">AP226*$I229</f>
        <v>0</v>
      </c>
      <c r="AQ229" s="67">
        <f t="shared" si="5852"/>
        <v>0</v>
      </c>
      <c r="AR229" s="61">
        <f t="shared" ref="AR229" si="5910">AR226*$I229</f>
        <v>0</v>
      </c>
      <c r="AS229" s="67">
        <f t="shared" si="5854"/>
        <v>0</v>
      </c>
      <c r="AT229" s="61">
        <f t="shared" ref="AT229" si="5911">AT226*$I229</f>
        <v>0</v>
      </c>
      <c r="AU229" s="67">
        <f t="shared" si="5856"/>
        <v>0</v>
      </c>
      <c r="AV229" s="61">
        <f t="shared" ref="AV229" si="5912">AV226*$I229</f>
        <v>0</v>
      </c>
      <c r="AW229" s="67">
        <f t="shared" si="5858"/>
        <v>0</v>
      </c>
      <c r="AX229" s="61">
        <f t="shared" ref="AX229" si="5913">AX226*$I229</f>
        <v>0</v>
      </c>
      <c r="AY229" s="67">
        <f t="shared" si="5860"/>
        <v>0</v>
      </c>
      <c r="AZ229" s="61">
        <f t="shared" ref="AZ229" si="5914">AZ226*$I229</f>
        <v>0</v>
      </c>
      <c r="BA229" s="67">
        <f t="shared" si="5862"/>
        <v>0</v>
      </c>
      <c r="BB229" s="61">
        <f t="shared" ref="BB229" si="5915">BB226*$I229</f>
        <v>0</v>
      </c>
      <c r="BC229" s="67">
        <f t="shared" si="5864"/>
        <v>0</v>
      </c>
      <c r="BD229" s="61">
        <f t="shared" ref="BD229" si="5916">BD226*$I229</f>
        <v>0</v>
      </c>
      <c r="BE229" s="67">
        <f t="shared" si="5866"/>
        <v>0</v>
      </c>
      <c r="BF229" s="61">
        <f t="shared" ref="BF229" si="5917">BF226*$I229</f>
        <v>0</v>
      </c>
      <c r="BG229" s="67">
        <f t="shared" si="5868"/>
        <v>0</v>
      </c>
      <c r="BH229" s="61">
        <f t="shared" ref="BH229" si="5918">BH226*$I229</f>
        <v>0</v>
      </c>
      <c r="BI229" s="67">
        <f t="shared" si="5870"/>
        <v>0</v>
      </c>
      <c r="BJ229" s="61">
        <f t="shared" ref="BJ229" si="5919">BJ226*$I229</f>
        <v>0</v>
      </c>
      <c r="BK229" s="67">
        <f t="shared" si="5872"/>
        <v>0</v>
      </c>
      <c r="BL229" s="61">
        <f t="shared" ref="BL229" si="5920">BL226*$I229</f>
        <v>0</v>
      </c>
      <c r="BM229" s="67">
        <f t="shared" si="5874"/>
        <v>0</v>
      </c>
    </row>
    <row r="230" spans="1:65" s="47" customFormat="1" x14ac:dyDescent="0.25">
      <c r="A230" s="48"/>
      <c r="B230" s="48"/>
      <c r="C230" s="48"/>
      <c r="D230" s="48"/>
      <c r="E230" s="48"/>
      <c r="F230" s="48"/>
      <c r="G230" s="48"/>
      <c r="H230" s="49"/>
      <c r="I230" s="50"/>
      <c r="J230" s="39"/>
      <c r="K230" s="51" t="str">
        <f>CONCATENATE($K$225,".2")</f>
        <v>7.2</v>
      </c>
      <c r="L230" s="52" t="s">
        <v>116</v>
      </c>
      <c r="M230" s="53" t="s">
        <v>36</v>
      </c>
      <c r="N230" s="54">
        <f>R230+T230+V230+X230+Z230+AB230+AD230+AF230+AH230+AJ230++AL230+AN230+AP230+AR230+AT230+AV230+AX230+AZ230+BB230+BD230+BF230+BH230+BJ230+BL230</f>
        <v>8148</v>
      </c>
      <c r="O230" s="54">
        <f>SUM(O231:O231)</f>
        <v>95.22</v>
      </c>
      <c r="P230" s="55">
        <f t="shared" si="5804"/>
        <v>775852.56</v>
      </c>
      <c r="Q230" s="39"/>
      <c r="R230" s="56">
        <f>ROUND((K445+K446+K443)*(1+K449),0)</f>
        <v>8148</v>
      </c>
      <c r="S230" s="57">
        <f>ROUND(R230*$O230,2)</f>
        <v>775852.56</v>
      </c>
      <c r="T230" s="56"/>
      <c r="U230" s="57">
        <f>ROUND(T230*$O230,2)</f>
        <v>0</v>
      </c>
      <c r="V230" s="56"/>
      <c r="W230" s="57">
        <f t="shared" ref="W230" si="5921">ROUND(V230*$O230,2)</f>
        <v>0</v>
      </c>
      <c r="X230" s="56"/>
      <c r="Y230" s="57">
        <f t="shared" ref="Y230" si="5922">ROUND(X230*$O230,2)</f>
        <v>0</v>
      </c>
      <c r="Z230" s="56"/>
      <c r="AA230" s="57">
        <f t="shared" ref="AA230" si="5923">ROUND(Z230*$O230,2)</f>
        <v>0</v>
      </c>
      <c r="AB230" s="56"/>
      <c r="AC230" s="57">
        <f t="shared" ref="AC230" si="5924">ROUND(AB230*$O230,2)</f>
        <v>0</v>
      </c>
      <c r="AD230" s="56"/>
      <c r="AE230" s="57">
        <f t="shared" ref="AE230" si="5925">ROUND(AD230*$O230,2)</f>
        <v>0</v>
      </c>
      <c r="AF230" s="56"/>
      <c r="AG230" s="57">
        <f t="shared" ref="AG230" si="5926">ROUND(AF230*$O230,2)</f>
        <v>0</v>
      </c>
      <c r="AH230" s="56"/>
      <c r="AI230" s="57">
        <f t="shared" ref="AI230" si="5927">ROUND(AH230*$O230,2)</f>
        <v>0</v>
      </c>
      <c r="AJ230" s="56"/>
      <c r="AK230" s="57">
        <f t="shared" ref="AK230" si="5928">ROUND(AJ230*$O230,2)</f>
        <v>0</v>
      </c>
      <c r="AL230" s="56"/>
      <c r="AM230" s="57">
        <f t="shared" ref="AM230" si="5929">ROUND(AL230*$O230,2)</f>
        <v>0</v>
      </c>
      <c r="AN230" s="56"/>
      <c r="AO230" s="57">
        <f t="shared" ref="AO230" si="5930">ROUND(AN230*$O230,2)</f>
        <v>0</v>
      </c>
      <c r="AP230" s="56"/>
      <c r="AQ230" s="57">
        <f t="shared" ref="AQ230" si="5931">ROUND(AP230*$O230,2)</f>
        <v>0</v>
      </c>
      <c r="AR230" s="56"/>
      <c r="AS230" s="57">
        <f t="shared" ref="AS230" si="5932">ROUND(AR230*$O230,2)</f>
        <v>0</v>
      </c>
      <c r="AT230" s="56"/>
      <c r="AU230" s="57">
        <f t="shared" ref="AU230" si="5933">ROUND(AT230*$O230,2)</f>
        <v>0</v>
      </c>
      <c r="AV230" s="56"/>
      <c r="AW230" s="57">
        <f t="shared" ref="AW230" si="5934">ROUND(AV230*$O230,2)</f>
        <v>0</v>
      </c>
      <c r="AX230" s="56"/>
      <c r="AY230" s="57">
        <f t="shared" ref="AY230" si="5935">ROUND(AX230*$O230,2)</f>
        <v>0</v>
      </c>
      <c r="AZ230" s="56"/>
      <c r="BA230" s="57">
        <f t="shared" ref="BA230" si="5936">ROUND(AZ230*$O230,2)</f>
        <v>0</v>
      </c>
      <c r="BB230" s="56"/>
      <c r="BC230" s="57">
        <f t="shared" ref="BC230" si="5937">ROUND(BB230*$O230,2)</f>
        <v>0</v>
      </c>
      <c r="BD230" s="56"/>
      <c r="BE230" s="57">
        <f t="shared" ref="BE230" si="5938">ROUND(BD230*$O230,2)</f>
        <v>0</v>
      </c>
      <c r="BF230" s="56"/>
      <c r="BG230" s="57">
        <f t="shared" ref="BG230" si="5939">ROUND(BF230*$O230,2)</f>
        <v>0</v>
      </c>
      <c r="BH230" s="56"/>
      <c r="BI230" s="57">
        <f t="shared" ref="BI230" si="5940">ROUND(BH230*$O230,2)</f>
        <v>0</v>
      </c>
      <c r="BJ230" s="56"/>
      <c r="BK230" s="57">
        <f t="shared" ref="BK230" si="5941">ROUND(BJ230*$O230,2)</f>
        <v>0</v>
      </c>
      <c r="BL230" s="56"/>
      <c r="BM230" s="57">
        <f t="shared" ref="BM230" si="5942">ROUND(BL230*$O230,2)</f>
        <v>0</v>
      </c>
    </row>
    <row r="231" spans="1:65" s="47" customFormat="1" x14ac:dyDescent="0.25">
      <c r="A231" s="58" t="s">
        <v>22</v>
      </c>
      <c r="B231" s="59" t="s">
        <v>23</v>
      </c>
      <c r="C231" s="59">
        <v>70130090</v>
      </c>
      <c r="D231" s="60" cm="1">
        <f t="array" ref="D231">_xlfn.IFS($B231="SAB_OSE_SET23",$A$440,$B231="SAB_EPSA_SET23",$A$442,$B231="SAB_INS_SET23",$A$444,$B231="SIU_INF_JUL23",$A$446,$B231="SIU_ED_JUL23",$A$447,$B231="DER_JUN23",$A$448,$B231="CDHU_AGO23",$A$449,$B231="SIN_SV_SET23",$A$450,$B231="SIN_INS_SET23",$A$451,$B231="COTAÇÃO",0)</f>
        <v>0.28000000000000003</v>
      </c>
      <c r="E231" s="60" cm="1">
        <f t="array" ref="E231">_xlfn.IFS($B231="SAB_OSE_SET23",$A$441,$B231="SAB_EPSA_SET23",$A$443,$B231="SAB_INS_SET23",$A$445,$B231="SIU_INF_JUL23",0,$B231="SIU_ED_JUL23",0,$B231="DER_JUN23",0,$B231="CDHU_AGO23",0,$B231="SIN_SV_SET23",0,$B231="SIN_INS_SET23",0,$B231="COTAÇÃO",0)</f>
        <v>1.72</v>
      </c>
      <c r="F231" s="60" cm="1">
        <f t="array" ref="F231">_xlfn.IFS($B231="SAB_OSE_SET23",0,$B231="SAB_EPSA_SET23",0,AND($B231="SAB_INS_SET23",$A231="MAT")=TRUE,$A$454,AND($B231="SAB_INS_SET23",$A231&lt;&gt;"MAT")=TRUE,$A$453,AND($B231="SIU_INF_JUL23",$A231="MAT")=TRUE,$A$454,AND($B231="SIU_INF_JUL23",$A231&lt;&gt;"MAT")=TRUE,$A$453,AND($B231="SIU_ED_JUL23",$A231="MAT")=TRUE,$A$454,AND($B231="SIU_ED_JUL23",$A231&lt;&gt;"MAT")=TRUE,$A$453,$B231="DER_JUN23",0,$B231="CDHU_AGO23",0,AND($B231="SIN_SV_SET23",$A231="MAT")=TRUE,$A$454,AND($B231="SIN_SV_SET23",$A231&lt;&gt;"MAT")=TRUE,$A$453,AND($B231="SIN_INS_SET23",$A231="MAT")=TRUE,$A$454,AND($B231="SIN_INS_SET23",$A231&lt;&gt;"MAT")=TRUE,$A$453,AND($B231="COTAÇÃO",$A231="MAT")=TRUE,$A$454,AND($B231="COTAÇÃO",$A231&lt;&gt;"MAT")=TRUE,$A$453)</f>
        <v>0</v>
      </c>
      <c r="G231" s="60" cm="1">
        <f t="array" ref="G231">_xlfn.IFS($B231="SAB_OSE_SET23",0,$B231="SAB_EPSA_SET23",0,AND($B231="SAB_INS_SET23",$A231="MO")=TRUE,$A$455,AND($B231="SAB_INS_SET23",$A231&lt;&gt;"MO")=TRUE,0,AND($B231="SIU_INF_JUL23",$A231="MO")=TRUE,$A$455,AND($B231="SIU_INF_JUL23",$A231&lt;&gt;"MO")=TRUE,0,AND($B231="SIU_ED_JUL23",$A231="MO")=TRUE,$A$455,AND($B231="SIU_ED_JUL23",$A231&lt;&gt;"MO")=TRUE,0,$B231="DER_JUN23",0,$B231="CDHU_AGO23",0,AND($B231="SIN_SV_SET23",$A231="MO")=TRUE,$A$455,AND($B231="SIN_SV_SET23",$A231&lt;&gt;"MO")=TRUE,0,AND($B231="SIN_INS_SET23",$A231="MO")=TRUE,$A$455,AND($B231="SIN_INS_SET23",$A231&lt;&gt;"MO")=TRUE,0,AND($B231="COTAÇÃO",$A231="MO")=TRUE,$A$455,AND($B231="COTAÇÃO",$A231&lt;&gt;"MO")=TRUE,0)</f>
        <v>0</v>
      </c>
      <c r="H231" s="61" cm="1">
        <f t="array" ref="H231">ROUND(_xlfn.IFS(B231="SAB_OSE_SET23",VLOOKUP(C231,[12]SAB_OSE_SET23!A:N,7,FALSE),B231="SAB_EPSA_SET23",VLOOKUP(C231,[12]SAB_EPSA_SET23!A:F,4,FALSE),B231="SAB_INS_SET23",VLOOKUP(C231,[12]SAB_INS_SET23!A:F,4,FALSE),B231="SIU_INF_JUL23",VLOOKUP(C231,[12]SIU_INF_JUL23!A:F,4,FALSE),B231="SIU_ED_JUL23",VLOOKUP(C231,[12]SIU_ED_JUL23!A:F,4,FALSE),B231="SIU_INS_JUL23",VLOOKUP(C231,[12]SIU_INS_JUL23!A:F,4,FALSE),B231="DER_JUN23",VLOOKUP(C231,[12]DER_JUN23!A:F,4,FALSE),B231="CDHU_AGO23",VLOOKUP(C231,[12]CDHU_AGO23!A:F,4,FALSE),B231="DNIT_SV_JUL23",VLOOKUP(C231,[12]DNIT_SV_JUL23!A:F,4,FALSE),B231="DNIT_MAT_JUL23",VLOOKUP(C231,[12]DNIT_MAT_JUL23!A:F,4,FALSE),B231="SIN_SV_SET23",VLOOKUP(C231,[12]SIN_SV_SET23!G:L,5,FALSE),B231="SIN_INS_SET23",VLOOKUP(C231,[12]SIN_INS_SET23!A:F,5,FALSE),B231="COTAÇÃO",VLOOKUP(C231,[12]COTAÇÃO!$B:$G,6,FALSE))*(1+F231)*(1+G231),2)</f>
        <v>95.22</v>
      </c>
      <c r="I231" s="62">
        <v>1</v>
      </c>
      <c r="J231" s="39"/>
      <c r="K231" s="63"/>
      <c r="L231" s="64" t="str" cm="1">
        <f t="array" ref="L231">_xlfn.IFS(B231="SAB_OSE_SET23",VLOOKUP(C231,[12]SAB_OSE_SET23!A:N,5,FALSE),B231="SAB_EPSA_SET23",VLOOKUP(C231,[12]SAB_EPSA_SET23!A:F,2,FALSE),B231="SAB_INS_SET23",VLOOKUP(C231,[12]SAB_INS_SET23!A:F,2,FALSE),B231="SIU_INF_JUL23",VLOOKUP(C231,[12]SIU_INF_JUL23!A:F,2,FALSE),B231="SIU_ED_JUL23",VLOOKUP(C231,[12]SIU_ED_JUL23!A:F,2,FALSE),B231="SIU_INS_JUL23",VLOOKUP(C231,[12]SIU_INS_JUL23!A:F,2,FALSE),B231="DER_JUN23",VLOOKUP(C231,[12]DER_JUN23!A:F,2,FALSE),B231="CDHU_AGO23",VLOOKUP(C231,[12]CDHU_AGO23!A:F,2,FALSE),B231="DNIT_SV_JUL23",VLOOKUP(C231,[12]DNIT_SV_JUL23!A:F,2,FALSE),B231="DNIT_MAT_JUL23",VLOOKUP(C231,[12]DNIT_MAT_JUL23!A:F,2,FALSE),B231="SIN_SV_SET23",VLOOKUP(C231,[12]SIN_SV_SET23!G:L,2,FALSE),B231="SIN_INS_SET23",VLOOKUP(C231,[12]SIN_INS_SET23!A:F,2,FALSE),B231="COTAÇÃO",VLOOKUP(C231,[12]COTAÇÃO!$B:$G,3,FALSE))</f>
        <v>CABO DE COBRE NU #70,0 MM2</v>
      </c>
      <c r="M231" s="65" t="str" cm="1">
        <f t="array" ref="M231">_xlfn.IFS(B231="SAB_OSE_SET23",VLOOKUP(C231,[12]SAB_OSE_SET23!A:N,6,FALSE),B231="SAB_EPSA_SET23",VLOOKUP(C231,[12]SAB_EPSA_SET23!A:F,3,FALSE),B231="SAB_INS_SET23",VLOOKUP(C231,[12]SAB_INS_SET23!A:F,3,FALSE),B231="SIU_INF_JUL23",VLOOKUP(C231,[12]SIU_INF_JUL23!A:F,3,FALSE),B231="SIU_ED_JUL23",VLOOKUP(C231,[12]SIU_ED_JUL23!A:F,3,FALSE),B231="SIU_INS_JUL23",VLOOKUP(C231,[12]SIU_INS_JUL23!A:F,3,FALSE),B231="DER_JUN23",VLOOKUP(C231,[12]DER_JUN23!A:F,3,FALSE),B231="CDHU_AGO23",VLOOKUP(C231,[12]CDHU_AGO23!A:F,3,FALSE),B231="DNIT_SV_JUL23",VLOOKUP(C231,[12]DNIT_SV_JUL23!A:F,3,FALSE),B231="DNIT_MAT_JUL23",VLOOKUP(C231,[12]DNIT_MAT_JUL23!A:F,3,FALSE),B231="SIN_SV_SET23",VLOOKUP(C231,[12]SIN_SV_SET23!G:L,3,FALSE),B231="SIN_INS_SET23",VLOOKUP(C231,[12]SIN_INS_SET23!A:F,3,FALSE),B231="COTAÇÃO",VLOOKUP(C231,[12]COTAÇÃO!$B:$G,4,FALSE))</f>
        <v>M</v>
      </c>
      <c r="N231" s="66">
        <f t="shared" ref="N231" si="5943">R231+T231+V231+X231+Z231+AB231+AD231+AF231+AH231+AJ231++AL231+AN231+AP231+AR231+AT231+AV231+AX231+AZ231+BB231+BD231+BF231+BH231+BJ231+BL231</f>
        <v>8148</v>
      </c>
      <c r="O231" s="66">
        <f t="shared" ref="O231" si="5944">ROUND(H231*I231,2)</f>
        <v>95.22</v>
      </c>
      <c r="P231" s="67">
        <f t="shared" si="5804"/>
        <v>0</v>
      </c>
      <c r="Q231" s="68"/>
      <c r="R231" s="61">
        <f>R230*$I231</f>
        <v>8148</v>
      </c>
      <c r="S231" s="67"/>
      <c r="T231" s="61">
        <f t="shared" ref="T231" si="5945">T230*$I231</f>
        <v>0</v>
      </c>
      <c r="U231" s="67">
        <f t="shared" ref="U231" si="5946">ROUND(T231*$H231,2)</f>
        <v>0</v>
      </c>
      <c r="V231" s="61">
        <f t="shared" ref="V231" si="5947">V230*$I231</f>
        <v>0</v>
      </c>
      <c r="W231" s="67">
        <f t="shared" ref="W231" si="5948">ROUND(V231*$H231,2)</f>
        <v>0</v>
      </c>
      <c r="X231" s="61">
        <f t="shared" ref="X231" si="5949">X230*$I231</f>
        <v>0</v>
      </c>
      <c r="Y231" s="67">
        <f t="shared" ref="Y231" si="5950">ROUND(X231*$H231,2)</f>
        <v>0</v>
      </c>
      <c r="Z231" s="61">
        <f t="shared" ref="Z231" si="5951">Z230*$I231</f>
        <v>0</v>
      </c>
      <c r="AA231" s="67">
        <f t="shared" ref="AA231" si="5952">ROUND(Z231*$H231,2)</f>
        <v>0</v>
      </c>
      <c r="AB231" s="61">
        <f t="shared" ref="AB231" si="5953">AB230*$I231</f>
        <v>0</v>
      </c>
      <c r="AC231" s="67">
        <f t="shared" ref="AC231" si="5954">ROUND(AB231*$H231,2)</f>
        <v>0</v>
      </c>
      <c r="AD231" s="61">
        <f t="shared" ref="AD231" si="5955">AD230*$I231</f>
        <v>0</v>
      </c>
      <c r="AE231" s="67">
        <f t="shared" ref="AE231" si="5956">ROUND(AD231*$H231,2)</f>
        <v>0</v>
      </c>
      <c r="AF231" s="61">
        <f t="shared" ref="AF231" si="5957">AF230*$I231</f>
        <v>0</v>
      </c>
      <c r="AG231" s="67">
        <f t="shared" ref="AG231" si="5958">ROUND(AF231*$H231,2)</f>
        <v>0</v>
      </c>
      <c r="AH231" s="61">
        <f t="shared" ref="AH231" si="5959">AH230*$I231</f>
        <v>0</v>
      </c>
      <c r="AI231" s="67">
        <f t="shared" ref="AI231" si="5960">ROUND(AH231*$H231,2)</f>
        <v>0</v>
      </c>
      <c r="AJ231" s="61">
        <f t="shared" ref="AJ231" si="5961">AJ230*$I231</f>
        <v>0</v>
      </c>
      <c r="AK231" s="67">
        <f t="shared" ref="AK231" si="5962">ROUND(AJ231*$H231,2)</f>
        <v>0</v>
      </c>
      <c r="AL231" s="61">
        <f t="shared" ref="AL231" si="5963">AL230*$I231</f>
        <v>0</v>
      </c>
      <c r="AM231" s="67">
        <f t="shared" ref="AM231" si="5964">ROUND(AL231*$H231,2)</f>
        <v>0</v>
      </c>
      <c r="AN231" s="61">
        <f t="shared" ref="AN231" si="5965">AN230*$I231</f>
        <v>0</v>
      </c>
      <c r="AO231" s="67">
        <f t="shared" ref="AO231" si="5966">ROUND(AN231*$H231,2)</f>
        <v>0</v>
      </c>
      <c r="AP231" s="61">
        <f t="shared" ref="AP231" si="5967">AP230*$I231</f>
        <v>0</v>
      </c>
      <c r="AQ231" s="67">
        <f t="shared" ref="AQ231" si="5968">ROUND(AP231*$H231,2)</f>
        <v>0</v>
      </c>
      <c r="AR231" s="61">
        <f t="shared" ref="AR231" si="5969">AR230*$I231</f>
        <v>0</v>
      </c>
      <c r="AS231" s="67">
        <f t="shared" ref="AS231" si="5970">ROUND(AR231*$H231,2)</f>
        <v>0</v>
      </c>
      <c r="AT231" s="61">
        <f t="shared" ref="AT231" si="5971">AT230*$I231</f>
        <v>0</v>
      </c>
      <c r="AU231" s="67">
        <f t="shared" ref="AU231" si="5972">ROUND(AT231*$H231,2)</f>
        <v>0</v>
      </c>
      <c r="AV231" s="61">
        <f t="shared" ref="AV231" si="5973">AV230*$I231</f>
        <v>0</v>
      </c>
      <c r="AW231" s="67">
        <f t="shared" ref="AW231" si="5974">ROUND(AV231*$H231,2)</f>
        <v>0</v>
      </c>
      <c r="AX231" s="61">
        <f t="shared" ref="AX231" si="5975">AX230*$I231</f>
        <v>0</v>
      </c>
      <c r="AY231" s="67">
        <f t="shared" ref="AY231" si="5976">ROUND(AX231*$H231,2)</f>
        <v>0</v>
      </c>
      <c r="AZ231" s="61">
        <f t="shared" ref="AZ231" si="5977">AZ230*$I231</f>
        <v>0</v>
      </c>
      <c r="BA231" s="67">
        <f t="shared" ref="BA231" si="5978">ROUND(AZ231*$H231,2)</f>
        <v>0</v>
      </c>
      <c r="BB231" s="61">
        <f t="shared" ref="BB231" si="5979">BB230*$I231</f>
        <v>0</v>
      </c>
      <c r="BC231" s="67">
        <f t="shared" ref="BC231" si="5980">ROUND(BB231*$H231,2)</f>
        <v>0</v>
      </c>
      <c r="BD231" s="61">
        <f t="shared" ref="BD231" si="5981">BD230*$I231</f>
        <v>0</v>
      </c>
      <c r="BE231" s="67">
        <f t="shared" ref="BE231" si="5982">ROUND(BD231*$H231,2)</f>
        <v>0</v>
      </c>
      <c r="BF231" s="61">
        <f t="shared" ref="BF231" si="5983">BF230*$I231</f>
        <v>0</v>
      </c>
      <c r="BG231" s="67">
        <f t="shared" ref="BG231" si="5984">ROUND(BF231*$H231,2)</f>
        <v>0</v>
      </c>
      <c r="BH231" s="61">
        <f t="shared" ref="BH231" si="5985">BH230*$I231</f>
        <v>0</v>
      </c>
      <c r="BI231" s="67">
        <f t="shared" ref="BI231" si="5986">ROUND(BH231*$H231,2)</f>
        <v>0</v>
      </c>
      <c r="BJ231" s="61">
        <f t="shared" ref="BJ231" si="5987">BJ230*$I231</f>
        <v>0</v>
      </c>
      <c r="BK231" s="67">
        <f t="shared" ref="BK231" si="5988">ROUND(BJ231*$H231,2)</f>
        <v>0</v>
      </c>
      <c r="BL231" s="61">
        <f t="shared" ref="BL231" si="5989">BL230*$I231</f>
        <v>0</v>
      </c>
      <c r="BM231" s="67">
        <f t="shared" ref="BM231" si="5990">ROUND(BL231*$H231,2)</f>
        <v>0</v>
      </c>
    </row>
    <row r="232" spans="1:65" s="47" customFormat="1" ht="45" x14ac:dyDescent="0.25">
      <c r="A232" s="48"/>
      <c r="B232" s="48"/>
      <c r="C232" s="48"/>
      <c r="D232" s="48"/>
      <c r="E232" s="48"/>
      <c r="F232" s="48"/>
      <c r="G232" s="48"/>
      <c r="H232" s="49"/>
      <c r="I232" s="50"/>
      <c r="J232" s="39"/>
      <c r="K232" s="51" t="str">
        <f>CONCATENATE($K$225,".3")</f>
        <v>7.3</v>
      </c>
      <c r="L232" s="52" t="s">
        <v>117</v>
      </c>
      <c r="M232" s="53" t="s">
        <v>21</v>
      </c>
      <c r="N232" s="54">
        <f>R232+T232+V232+X232+Z232+AB232+AD232+AF232+AH232+AJ232++AL232+AN232+AP232+AR232+AT232+AV232+AX232+AZ232+BB232+BD232+BF232+BH232+BJ232+BL232</f>
        <v>300</v>
      </c>
      <c r="O232" s="54">
        <f>SUM(O233:O233)</f>
        <v>46.52</v>
      </c>
      <c r="P232" s="55">
        <f t="shared" si="5804"/>
        <v>13956</v>
      </c>
      <c r="Q232" s="39"/>
      <c r="R232" s="56">
        <v>300</v>
      </c>
      <c r="S232" s="57">
        <f>ROUND(R232*$O232,2)</f>
        <v>13956</v>
      </c>
      <c r="T232" s="56"/>
      <c r="U232" s="57">
        <f>ROUND(T232*$O232,2)</f>
        <v>0</v>
      </c>
      <c r="V232" s="56"/>
      <c r="W232" s="57">
        <f t="shared" ref="W232" si="5991">ROUND(V232*$O232,2)</f>
        <v>0</v>
      </c>
      <c r="X232" s="56"/>
      <c r="Y232" s="57">
        <f t="shared" ref="Y232" si="5992">ROUND(X232*$O232,2)</f>
        <v>0</v>
      </c>
      <c r="Z232" s="56"/>
      <c r="AA232" s="57">
        <f t="shared" ref="AA232" si="5993">ROUND(Z232*$O232,2)</f>
        <v>0</v>
      </c>
      <c r="AB232" s="56"/>
      <c r="AC232" s="57">
        <f t="shared" ref="AC232" si="5994">ROUND(AB232*$O232,2)</f>
        <v>0</v>
      </c>
      <c r="AD232" s="56"/>
      <c r="AE232" s="57">
        <f t="shared" ref="AE232" si="5995">ROUND(AD232*$O232,2)</f>
        <v>0</v>
      </c>
      <c r="AF232" s="56"/>
      <c r="AG232" s="57">
        <f t="shared" ref="AG232" si="5996">ROUND(AF232*$O232,2)</f>
        <v>0</v>
      </c>
      <c r="AH232" s="56"/>
      <c r="AI232" s="57">
        <f t="shared" ref="AI232" si="5997">ROUND(AH232*$O232,2)</f>
        <v>0</v>
      </c>
      <c r="AJ232" s="56"/>
      <c r="AK232" s="57">
        <f t="shared" ref="AK232" si="5998">ROUND(AJ232*$O232,2)</f>
        <v>0</v>
      </c>
      <c r="AL232" s="56"/>
      <c r="AM232" s="57">
        <f t="shared" ref="AM232" si="5999">ROUND(AL232*$O232,2)</f>
        <v>0</v>
      </c>
      <c r="AN232" s="56"/>
      <c r="AO232" s="57">
        <f t="shared" ref="AO232" si="6000">ROUND(AN232*$O232,2)</f>
        <v>0</v>
      </c>
      <c r="AP232" s="56"/>
      <c r="AQ232" s="57">
        <f t="shared" ref="AQ232" si="6001">ROUND(AP232*$O232,2)</f>
        <v>0</v>
      </c>
      <c r="AR232" s="56"/>
      <c r="AS232" s="57">
        <f t="shared" ref="AS232" si="6002">ROUND(AR232*$O232,2)</f>
        <v>0</v>
      </c>
      <c r="AT232" s="56"/>
      <c r="AU232" s="57">
        <f t="shared" ref="AU232" si="6003">ROUND(AT232*$O232,2)</f>
        <v>0</v>
      </c>
      <c r="AV232" s="56"/>
      <c r="AW232" s="57">
        <f t="shared" ref="AW232" si="6004">ROUND(AV232*$O232,2)</f>
        <v>0</v>
      </c>
      <c r="AX232" s="56"/>
      <c r="AY232" s="57">
        <f t="shared" ref="AY232" si="6005">ROUND(AX232*$O232,2)</f>
        <v>0</v>
      </c>
      <c r="AZ232" s="56"/>
      <c r="BA232" s="57">
        <f t="shared" ref="BA232" si="6006">ROUND(AZ232*$O232,2)</f>
        <v>0</v>
      </c>
      <c r="BB232" s="56"/>
      <c r="BC232" s="57">
        <f t="shared" ref="BC232" si="6007">ROUND(BB232*$O232,2)</f>
        <v>0</v>
      </c>
      <c r="BD232" s="56"/>
      <c r="BE232" s="57">
        <f t="shared" ref="BE232" si="6008">ROUND(BD232*$O232,2)</f>
        <v>0</v>
      </c>
      <c r="BF232" s="56"/>
      <c r="BG232" s="57">
        <f t="shared" ref="BG232" si="6009">ROUND(BF232*$O232,2)</f>
        <v>0</v>
      </c>
      <c r="BH232" s="56"/>
      <c r="BI232" s="57">
        <f t="shared" ref="BI232" si="6010">ROUND(BH232*$O232,2)</f>
        <v>0</v>
      </c>
      <c r="BJ232" s="56"/>
      <c r="BK232" s="57">
        <f t="shared" ref="BK232" si="6011">ROUND(BJ232*$O232,2)</f>
        <v>0</v>
      </c>
      <c r="BL232" s="56"/>
      <c r="BM232" s="57">
        <f t="shared" ref="BM232" si="6012">ROUND(BL232*$O232,2)</f>
        <v>0</v>
      </c>
    </row>
    <row r="233" spans="1:65" s="47" customFormat="1" x14ac:dyDescent="0.25">
      <c r="A233" s="58" t="s">
        <v>22</v>
      </c>
      <c r="B233" s="59" t="s">
        <v>23</v>
      </c>
      <c r="C233" s="59">
        <v>70130153</v>
      </c>
      <c r="D233" s="60" cm="1">
        <f t="array" ref="D233">_xlfn.IFS($B233="SAB_OSE_SET23",$A$440,$B233="SAB_EPSA_SET23",$A$442,$B233="SAB_INS_SET23",$A$444,$B233="SIU_INF_JUL23",$A$446,$B233="SIU_ED_JUL23",$A$447,$B233="DER_JUN23",$A$448,$B233="CDHU_AGO23",$A$449,$B233="SIN_SV_SET23",$A$450,$B233="SIN_INS_SET23",$A$451,$B233="COTAÇÃO",0)</f>
        <v>0.28000000000000003</v>
      </c>
      <c r="E233" s="60" cm="1">
        <f t="array" ref="E233">_xlfn.IFS($B233="SAB_OSE_SET23",$A$441,$B233="SAB_EPSA_SET23",$A$443,$B233="SAB_INS_SET23",$A$445,$B233="SIU_INF_JUL23",0,$B233="SIU_ED_JUL23",0,$B233="DER_JUN23",0,$B233="CDHU_AGO23",0,$B233="SIN_SV_SET23",0,$B233="SIN_INS_SET23",0,$B233="COTAÇÃO",0)</f>
        <v>1.72</v>
      </c>
      <c r="F233" s="60" cm="1">
        <f t="array" ref="F233">_xlfn.IFS($B233="SAB_OSE_SET23",0,$B233="SAB_EPSA_SET23",0,AND($B233="SAB_INS_SET23",$A233="MAT")=TRUE,$A$454,AND($B233="SAB_INS_SET23",$A233&lt;&gt;"MAT")=TRUE,$A$453,AND($B233="SIU_INF_JUL23",$A233="MAT")=TRUE,$A$454,AND($B233="SIU_INF_JUL23",$A233&lt;&gt;"MAT")=TRUE,$A$453,AND($B233="SIU_ED_JUL23",$A233="MAT")=TRUE,$A$454,AND($B233="SIU_ED_JUL23",$A233&lt;&gt;"MAT")=TRUE,$A$453,$B233="DER_JUN23",0,$B233="CDHU_AGO23",0,AND($B233="SIN_SV_SET23",$A233="MAT")=TRUE,$A$454,AND($B233="SIN_SV_SET23",$A233&lt;&gt;"MAT")=TRUE,$A$453,AND($B233="SIN_INS_SET23",$A233="MAT")=TRUE,$A$454,AND($B233="SIN_INS_SET23",$A233&lt;&gt;"MAT")=TRUE,$A$453,AND($B233="COTAÇÃO",$A233="MAT")=TRUE,$A$454,AND($B233="COTAÇÃO",$A233&lt;&gt;"MAT")=TRUE,$A$453)</f>
        <v>0</v>
      </c>
      <c r="G233" s="60" cm="1">
        <f t="array" ref="G233">_xlfn.IFS($B233="SAB_OSE_SET23",0,$B233="SAB_EPSA_SET23",0,AND($B233="SAB_INS_SET23",$A233="MO")=TRUE,$A$455,AND($B233="SAB_INS_SET23",$A233&lt;&gt;"MO")=TRUE,0,AND($B233="SIU_INF_JUL23",$A233="MO")=TRUE,$A$455,AND($B233="SIU_INF_JUL23",$A233&lt;&gt;"MO")=TRUE,0,AND($B233="SIU_ED_JUL23",$A233="MO")=TRUE,$A$455,AND($B233="SIU_ED_JUL23",$A233&lt;&gt;"MO")=TRUE,0,$B233="DER_JUN23",0,$B233="CDHU_AGO23",0,AND($B233="SIN_SV_SET23",$A233="MO")=TRUE,$A$455,AND($B233="SIN_SV_SET23",$A233&lt;&gt;"MO")=TRUE,0,AND($B233="SIN_INS_SET23",$A233="MO")=TRUE,$A$455,AND($B233="SIN_INS_SET23",$A233&lt;&gt;"MO")=TRUE,0,AND($B233="COTAÇÃO",$A233="MO")=TRUE,$A$455,AND($B233="COTAÇÃO",$A233&lt;&gt;"MO")=TRUE,0)</f>
        <v>0</v>
      </c>
      <c r="H233" s="61" cm="1">
        <f t="array" ref="H233">ROUND(_xlfn.IFS(B233="SAB_OSE_SET23",VLOOKUP(C233,[12]SAB_OSE_SET23!A:N,7,FALSE),B233="SAB_EPSA_SET23",VLOOKUP(C233,[12]SAB_EPSA_SET23!A:F,4,FALSE),B233="SAB_INS_SET23",VLOOKUP(C233,[12]SAB_INS_SET23!A:F,4,FALSE),B233="SIU_INF_JUL23",VLOOKUP(C233,[12]SIU_INF_JUL23!A:F,4,FALSE),B233="SIU_ED_JUL23",VLOOKUP(C233,[12]SIU_ED_JUL23!A:F,4,FALSE),B233="SIU_INS_JUL23",VLOOKUP(C233,[12]SIU_INS_JUL23!A:F,4,FALSE),B233="DER_JUN23",VLOOKUP(C233,[12]DER_JUN23!A:F,4,FALSE),B233="CDHU_AGO23",VLOOKUP(C233,[12]CDHU_AGO23!A:F,4,FALSE),B233="DNIT_SV_JUL23",VLOOKUP(C233,[12]DNIT_SV_JUL23!A:F,4,FALSE),B233="DNIT_MAT_JUL23",VLOOKUP(C233,[12]DNIT_MAT_JUL23!A:F,4,FALSE),B233="SIN_SV_SET23",VLOOKUP(C233,[12]SIN_SV_SET23!G:L,5,FALSE),B233="SIN_INS_SET23",VLOOKUP(C233,[12]SIN_INS_SET23!A:F,5,FALSE),B233="COTAÇÃO",VLOOKUP(C233,[12]COTAÇÃO!$B:$G,6,FALSE))*(1+F233)*(1+G233),2)</f>
        <v>46.52</v>
      </c>
      <c r="I233" s="62">
        <v>1</v>
      </c>
      <c r="J233" s="39"/>
      <c r="K233" s="63"/>
      <c r="L233" s="64" t="str" cm="1">
        <f t="array" ref="L233">_xlfn.IFS(B233="SAB_OSE_SET23",VLOOKUP(C233,[12]SAB_OSE_SET23!A:N,5,FALSE),B233="SAB_EPSA_SET23",VLOOKUP(C233,[12]SAB_EPSA_SET23!A:F,2,FALSE),B233="SAB_INS_SET23",VLOOKUP(C233,[12]SAB_INS_SET23!A:F,2,FALSE),B233="SIU_INF_JUL23",VLOOKUP(C233,[12]SIU_INF_JUL23!A:F,2,FALSE),B233="SIU_ED_JUL23",VLOOKUP(C233,[12]SIU_ED_JUL23!A:F,2,FALSE),B233="SIU_INS_JUL23",VLOOKUP(C233,[12]SIU_INS_JUL23!A:F,2,FALSE),B233="DER_JUN23",VLOOKUP(C233,[12]DER_JUN23!A:F,2,FALSE),B233="CDHU_AGO23",VLOOKUP(C233,[12]CDHU_AGO23!A:F,2,FALSE),B233="DNIT_SV_JUL23",VLOOKUP(C233,[12]DNIT_SV_JUL23!A:F,2,FALSE),B233="DNIT_MAT_JUL23",VLOOKUP(C233,[12]DNIT_MAT_JUL23!A:F,2,FALSE),B233="SIN_SV_SET23",VLOOKUP(C233,[12]SIN_SV_SET23!G:L,2,FALSE),B233="SIN_INS_SET23",VLOOKUP(C233,[12]SIN_INS_SET23!A:F,2,FALSE),B233="COTAÇÃO",VLOOKUP(C233,[12]COTAÇÃO!$B:$G,3,FALSE))</f>
        <v>CONECTOR TIPO SPLIT BOLT PARA CABO 70,0 MM2</v>
      </c>
      <c r="M233" s="65" t="str" cm="1">
        <f t="array" ref="M233">_xlfn.IFS(B233="SAB_OSE_SET23",VLOOKUP(C233,[12]SAB_OSE_SET23!A:N,6,FALSE),B233="SAB_EPSA_SET23",VLOOKUP(C233,[12]SAB_EPSA_SET23!A:F,3,FALSE),B233="SAB_INS_SET23",VLOOKUP(C233,[12]SAB_INS_SET23!A:F,3,FALSE),B233="SIU_INF_JUL23",VLOOKUP(C233,[12]SIU_INF_JUL23!A:F,3,FALSE),B233="SIU_ED_JUL23",VLOOKUP(C233,[12]SIU_ED_JUL23!A:F,3,FALSE),B233="SIU_INS_JUL23",VLOOKUP(C233,[12]SIU_INS_JUL23!A:F,3,FALSE),B233="DER_JUN23",VLOOKUP(C233,[12]DER_JUN23!A:F,3,FALSE),B233="CDHU_AGO23",VLOOKUP(C233,[12]CDHU_AGO23!A:F,3,FALSE),B233="DNIT_SV_JUL23",VLOOKUP(C233,[12]DNIT_SV_JUL23!A:F,3,FALSE),B233="DNIT_MAT_JUL23",VLOOKUP(C233,[12]DNIT_MAT_JUL23!A:F,3,FALSE),B233="SIN_SV_SET23",VLOOKUP(C233,[12]SIN_SV_SET23!G:L,3,FALSE),B233="SIN_INS_SET23",VLOOKUP(C233,[12]SIN_INS_SET23!A:F,3,FALSE),B233="COTAÇÃO",VLOOKUP(C233,[12]COTAÇÃO!$B:$G,4,FALSE))</f>
        <v>un</v>
      </c>
      <c r="N233" s="66">
        <f t="shared" ref="N233" si="6013">R233+T233+V233+X233+Z233+AB233+AD233+AF233+AH233+AJ233++AL233+AN233+AP233+AR233+AT233+AV233+AX233+AZ233+BB233+BD233+BF233+BH233+BJ233+BL233</f>
        <v>300</v>
      </c>
      <c r="O233" s="66">
        <f t="shared" ref="O233" si="6014">ROUND(H233*I233,2)</f>
        <v>46.52</v>
      </c>
      <c r="P233" s="67">
        <f t="shared" si="5804"/>
        <v>0</v>
      </c>
      <c r="Q233" s="68"/>
      <c r="R233" s="61">
        <f>R232*$I233</f>
        <v>300</v>
      </c>
      <c r="S233" s="67"/>
      <c r="T233" s="61">
        <f t="shared" ref="T233" si="6015">T232*$I233</f>
        <v>0</v>
      </c>
      <c r="U233" s="67">
        <f t="shared" ref="U233" si="6016">ROUND(T233*$H233,2)</f>
        <v>0</v>
      </c>
      <c r="V233" s="61">
        <f t="shared" ref="V233" si="6017">V232*$I233</f>
        <v>0</v>
      </c>
      <c r="W233" s="67">
        <f t="shared" ref="W233" si="6018">ROUND(V233*$H233,2)</f>
        <v>0</v>
      </c>
      <c r="X233" s="61">
        <f t="shared" ref="X233" si="6019">X232*$I233</f>
        <v>0</v>
      </c>
      <c r="Y233" s="67">
        <f t="shared" ref="Y233" si="6020">ROUND(X233*$H233,2)</f>
        <v>0</v>
      </c>
      <c r="Z233" s="61">
        <f t="shared" ref="Z233" si="6021">Z232*$I233</f>
        <v>0</v>
      </c>
      <c r="AA233" s="67">
        <f t="shared" ref="AA233" si="6022">ROUND(Z233*$H233,2)</f>
        <v>0</v>
      </c>
      <c r="AB233" s="61">
        <f t="shared" ref="AB233" si="6023">AB232*$I233</f>
        <v>0</v>
      </c>
      <c r="AC233" s="67">
        <f t="shared" ref="AC233" si="6024">ROUND(AB233*$H233,2)</f>
        <v>0</v>
      </c>
      <c r="AD233" s="61">
        <f t="shared" ref="AD233" si="6025">AD232*$I233</f>
        <v>0</v>
      </c>
      <c r="AE233" s="67">
        <f t="shared" ref="AE233" si="6026">ROUND(AD233*$H233,2)</f>
        <v>0</v>
      </c>
      <c r="AF233" s="61">
        <f t="shared" ref="AF233" si="6027">AF232*$I233</f>
        <v>0</v>
      </c>
      <c r="AG233" s="67">
        <f t="shared" ref="AG233" si="6028">ROUND(AF233*$H233,2)</f>
        <v>0</v>
      </c>
      <c r="AH233" s="61">
        <f t="shared" ref="AH233" si="6029">AH232*$I233</f>
        <v>0</v>
      </c>
      <c r="AI233" s="67">
        <f t="shared" ref="AI233" si="6030">ROUND(AH233*$H233,2)</f>
        <v>0</v>
      </c>
      <c r="AJ233" s="61">
        <f t="shared" ref="AJ233" si="6031">AJ232*$I233</f>
        <v>0</v>
      </c>
      <c r="AK233" s="67">
        <f t="shared" ref="AK233" si="6032">ROUND(AJ233*$H233,2)</f>
        <v>0</v>
      </c>
      <c r="AL233" s="61">
        <f t="shared" ref="AL233" si="6033">AL232*$I233</f>
        <v>0</v>
      </c>
      <c r="AM233" s="67">
        <f t="shared" ref="AM233" si="6034">ROUND(AL233*$H233,2)</f>
        <v>0</v>
      </c>
      <c r="AN233" s="61">
        <f t="shared" ref="AN233" si="6035">AN232*$I233</f>
        <v>0</v>
      </c>
      <c r="AO233" s="67">
        <f t="shared" ref="AO233" si="6036">ROUND(AN233*$H233,2)</f>
        <v>0</v>
      </c>
      <c r="AP233" s="61">
        <f t="shared" ref="AP233" si="6037">AP232*$I233</f>
        <v>0</v>
      </c>
      <c r="AQ233" s="67">
        <f t="shared" ref="AQ233" si="6038">ROUND(AP233*$H233,2)</f>
        <v>0</v>
      </c>
      <c r="AR233" s="61">
        <f t="shared" ref="AR233" si="6039">AR232*$I233</f>
        <v>0</v>
      </c>
      <c r="AS233" s="67">
        <f t="shared" ref="AS233" si="6040">ROUND(AR233*$H233,2)</f>
        <v>0</v>
      </c>
      <c r="AT233" s="61">
        <f t="shared" ref="AT233" si="6041">AT232*$I233</f>
        <v>0</v>
      </c>
      <c r="AU233" s="67">
        <f t="shared" ref="AU233" si="6042">ROUND(AT233*$H233,2)</f>
        <v>0</v>
      </c>
      <c r="AV233" s="61">
        <f t="shared" ref="AV233" si="6043">AV232*$I233</f>
        <v>0</v>
      </c>
      <c r="AW233" s="67">
        <f t="shared" ref="AW233" si="6044">ROUND(AV233*$H233,2)</f>
        <v>0</v>
      </c>
      <c r="AX233" s="61">
        <f t="shared" ref="AX233" si="6045">AX232*$I233</f>
        <v>0</v>
      </c>
      <c r="AY233" s="67">
        <f t="shared" ref="AY233" si="6046">ROUND(AX233*$H233,2)</f>
        <v>0</v>
      </c>
      <c r="AZ233" s="61">
        <f t="shared" ref="AZ233" si="6047">AZ232*$I233</f>
        <v>0</v>
      </c>
      <c r="BA233" s="67">
        <f t="shared" ref="BA233" si="6048">ROUND(AZ233*$H233,2)</f>
        <v>0</v>
      </c>
      <c r="BB233" s="61">
        <f t="shared" ref="BB233" si="6049">BB232*$I233</f>
        <v>0</v>
      </c>
      <c r="BC233" s="67">
        <f t="shared" ref="BC233" si="6050">ROUND(BB233*$H233,2)</f>
        <v>0</v>
      </c>
      <c r="BD233" s="61">
        <f t="shared" ref="BD233" si="6051">BD232*$I233</f>
        <v>0</v>
      </c>
      <c r="BE233" s="67">
        <f t="shared" ref="BE233" si="6052">ROUND(BD233*$H233,2)</f>
        <v>0</v>
      </c>
      <c r="BF233" s="61">
        <f t="shared" ref="BF233" si="6053">BF232*$I233</f>
        <v>0</v>
      </c>
      <c r="BG233" s="67">
        <f t="shared" ref="BG233" si="6054">ROUND(BF233*$H233,2)</f>
        <v>0</v>
      </c>
      <c r="BH233" s="61">
        <f t="shared" ref="BH233" si="6055">BH232*$I233</f>
        <v>0</v>
      </c>
      <c r="BI233" s="67">
        <f t="shared" ref="BI233" si="6056">ROUND(BH233*$H233,2)</f>
        <v>0</v>
      </c>
      <c r="BJ233" s="61">
        <f t="shared" ref="BJ233" si="6057">BJ232*$I233</f>
        <v>0</v>
      </c>
      <c r="BK233" s="67">
        <f t="shared" ref="BK233" si="6058">ROUND(BJ233*$H233,2)</f>
        <v>0</v>
      </c>
      <c r="BL233" s="61">
        <f t="shared" ref="BL233" si="6059">BL232*$I233</f>
        <v>0</v>
      </c>
      <c r="BM233" s="67">
        <f t="shared" ref="BM233" si="6060">ROUND(BL233*$H233,2)</f>
        <v>0</v>
      </c>
    </row>
    <row r="234" spans="1:65" s="47" customFormat="1" ht="60" x14ac:dyDescent="0.25">
      <c r="A234" s="48"/>
      <c r="B234" s="48"/>
      <c r="C234" s="48"/>
      <c r="D234" s="48"/>
      <c r="E234" s="48"/>
      <c r="F234" s="48"/>
      <c r="G234" s="48"/>
      <c r="H234" s="49"/>
      <c r="I234" s="50"/>
      <c r="J234" s="39"/>
      <c r="K234" s="51" t="str">
        <f>CONCATENATE($K$225,".4")</f>
        <v>7.4</v>
      </c>
      <c r="L234" s="52" t="s">
        <v>118</v>
      </c>
      <c r="M234" s="53" t="s">
        <v>21</v>
      </c>
      <c r="N234" s="54">
        <f>R234+T234+V234+X234+Z234+AB234+AD234+AF234+AH234+AJ234++AL234+AN234+AP234+AR234+AT234+AV234+AX234+AZ234+BB234+BD234+BF234+BH234+BJ234+BL234</f>
        <v>97</v>
      </c>
      <c r="O234" s="54">
        <f>SUM(O235:O237)</f>
        <v>78.099999999999994</v>
      </c>
      <c r="P234" s="55">
        <f t="shared" si="5804"/>
        <v>7575.7</v>
      </c>
      <c r="Q234" s="39"/>
      <c r="R234" s="56">
        <f>R226</f>
        <v>97</v>
      </c>
      <c r="S234" s="57">
        <f>ROUND(R234*$O234,2)</f>
        <v>7575.7</v>
      </c>
      <c r="T234" s="56"/>
      <c r="U234" s="57">
        <f>ROUND(T234*$O234,2)</f>
        <v>0</v>
      </c>
      <c r="V234" s="56"/>
      <c r="W234" s="57">
        <f t="shared" ref="W234" si="6061">ROUND(V234*$O234,2)</f>
        <v>0</v>
      </c>
      <c r="X234" s="56"/>
      <c r="Y234" s="57">
        <f t="shared" ref="Y234" si="6062">ROUND(X234*$O234,2)</f>
        <v>0</v>
      </c>
      <c r="Z234" s="56"/>
      <c r="AA234" s="57">
        <f t="shared" ref="AA234" si="6063">ROUND(Z234*$O234,2)</f>
        <v>0</v>
      </c>
      <c r="AB234" s="56"/>
      <c r="AC234" s="57">
        <f t="shared" ref="AC234" si="6064">ROUND(AB234*$O234,2)</f>
        <v>0</v>
      </c>
      <c r="AD234" s="56"/>
      <c r="AE234" s="57">
        <f t="shared" ref="AE234" si="6065">ROUND(AD234*$O234,2)</f>
        <v>0</v>
      </c>
      <c r="AF234" s="56"/>
      <c r="AG234" s="57">
        <f t="shared" ref="AG234" si="6066">ROUND(AF234*$O234,2)</f>
        <v>0</v>
      </c>
      <c r="AH234" s="56"/>
      <c r="AI234" s="57">
        <f t="shared" ref="AI234" si="6067">ROUND(AH234*$O234,2)</f>
        <v>0</v>
      </c>
      <c r="AJ234" s="56"/>
      <c r="AK234" s="57">
        <f t="shared" ref="AK234" si="6068">ROUND(AJ234*$O234,2)</f>
        <v>0</v>
      </c>
      <c r="AL234" s="56"/>
      <c r="AM234" s="57">
        <f t="shared" ref="AM234" si="6069">ROUND(AL234*$O234,2)</f>
        <v>0</v>
      </c>
      <c r="AN234" s="56"/>
      <c r="AO234" s="57">
        <f t="shared" ref="AO234" si="6070">ROUND(AN234*$O234,2)</f>
        <v>0</v>
      </c>
      <c r="AP234" s="56"/>
      <c r="AQ234" s="57">
        <f t="shared" ref="AQ234" si="6071">ROUND(AP234*$O234,2)</f>
        <v>0</v>
      </c>
      <c r="AR234" s="56"/>
      <c r="AS234" s="57">
        <f t="shared" ref="AS234" si="6072">ROUND(AR234*$O234,2)</f>
        <v>0</v>
      </c>
      <c r="AT234" s="56"/>
      <c r="AU234" s="57">
        <f t="shared" ref="AU234" si="6073">ROUND(AT234*$O234,2)</f>
        <v>0</v>
      </c>
      <c r="AV234" s="56"/>
      <c r="AW234" s="57">
        <f t="shared" ref="AW234" si="6074">ROUND(AV234*$O234,2)</f>
        <v>0</v>
      </c>
      <c r="AX234" s="56"/>
      <c r="AY234" s="57">
        <f t="shared" ref="AY234" si="6075">ROUND(AX234*$O234,2)</f>
        <v>0</v>
      </c>
      <c r="AZ234" s="56"/>
      <c r="BA234" s="57">
        <f t="shared" ref="BA234" si="6076">ROUND(AZ234*$O234,2)</f>
        <v>0</v>
      </c>
      <c r="BB234" s="56"/>
      <c r="BC234" s="57">
        <f t="shared" ref="BC234" si="6077">ROUND(BB234*$O234,2)</f>
        <v>0</v>
      </c>
      <c r="BD234" s="56"/>
      <c r="BE234" s="57">
        <f t="shared" ref="BE234" si="6078">ROUND(BD234*$O234,2)</f>
        <v>0</v>
      </c>
      <c r="BF234" s="56"/>
      <c r="BG234" s="57">
        <f t="shared" ref="BG234" si="6079">ROUND(BF234*$O234,2)</f>
        <v>0</v>
      </c>
      <c r="BH234" s="56"/>
      <c r="BI234" s="57">
        <f t="shared" ref="BI234" si="6080">ROUND(BH234*$O234,2)</f>
        <v>0</v>
      </c>
      <c r="BJ234" s="56"/>
      <c r="BK234" s="57">
        <f t="shared" ref="BK234" si="6081">ROUND(BJ234*$O234,2)</f>
        <v>0</v>
      </c>
      <c r="BL234" s="56"/>
      <c r="BM234" s="57">
        <f t="shared" ref="BM234" si="6082">ROUND(BL234*$O234,2)</f>
        <v>0</v>
      </c>
    </row>
    <row r="235" spans="1:65" s="47" customFormat="1" ht="60" x14ac:dyDescent="0.25">
      <c r="A235" s="58" t="s">
        <v>37</v>
      </c>
      <c r="B235" s="59" t="s">
        <v>28</v>
      </c>
      <c r="C235" s="59" t="s">
        <v>119</v>
      </c>
      <c r="D235" s="60" cm="1">
        <f t="array" ref="D235">_xlfn.IFS($B235="SAB_OSE_SET23",$A$440,$B235="SAB_EPSA_SET23",$A$442,$B235="SAB_INS_SET23",$A$444,$B235="SIU_INF_JUL23",$A$446,$B235="SIU_ED_JUL23",$A$447,$B235="DER_JUN23",$A$448,$B235="CDHU_AGO23",$A$449,$B235="SIN_SV_SET23",$A$450,$B235="SIN_INS_SET23",$A$451,$B235="COTAÇÃO",0)</f>
        <v>0</v>
      </c>
      <c r="E235" s="60" cm="1">
        <f t="array" ref="E235">_xlfn.IFS($B235="SAB_OSE_SET23",$A$441,$B235="SAB_EPSA_SET23",$A$443,$B235="SAB_INS_SET23",$A$445,$B235="SIU_INF_JUL23",0,$B235="SIU_ED_JUL23",0,$B235="DER_JUN23",0,$B235="CDHU_AGO23",0,$B235="SIN_SV_SET23",0,$B235="SIN_INS_SET23",0,$B235="COTAÇÃO",0)</f>
        <v>0</v>
      </c>
      <c r="F235" s="60" cm="1">
        <f t="array" ref="F235">_xlfn.IFS($B235="SAB_OSE_SET23",0,$B235="SAB_EPSA_SET23",0,AND($B235="SAB_INS_SET23",$A235="MAT")=TRUE,$A$454,AND($B235="SAB_INS_SET23",$A235&lt;&gt;"MAT")=TRUE,$A$453,AND($B235="SIU_INF_JUL23",$A235="MAT")=TRUE,$A$454,AND($B235="SIU_INF_JUL23",$A235&lt;&gt;"MAT")=TRUE,$A$453,AND($B235="SIU_ED_JUL23",$A235="MAT")=TRUE,$A$454,AND($B235="SIU_ED_JUL23",$A235&lt;&gt;"MAT")=TRUE,$A$453,$B235="DER_JUN23",0,$B235="CDHU_AGO23",0,AND($B235="SIN_SV_SET23",$A235="MAT")=TRUE,$A$454,AND($B235="SIN_SV_SET23",$A235&lt;&gt;"MAT")=TRUE,$A$453,AND($B235="SIN_INS_SET23",$A235="MAT")=TRUE,$A$454,AND($B235="SIN_INS_SET23",$A235&lt;&gt;"MAT")=TRUE,$A$453,AND($B235="COTAÇÃO",$A235="MAT")=TRUE,$A$454,AND($B235="COTAÇÃO",$A235&lt;&gt;"MAT")=TRUE,$A$453)</f>
        <v>0.2</v>
      </c>
      <c r="G235" s="60" cm="1">
        <f t="array" ref="G235">_xlfn.IFS($B235="SAB_OSE_SET23",0,$B235="SAB_EPSA_SET23",0,AND($B235="SAB_INS_SET23",$A235="MO")=TRUE,$A$455,AND($B235="SAB_INS_SET23",$A235&lt;&gt;"MO")=TRUE,0,AND($B235="SIU_INF_JUL23",$A235="MO")=TRUE,$A$455,AND($B235="SIU_INF_JUL23",$A235&lt;&gt;"MO")=TRUE,0,AND($B235="SIU_ED_JUL23",$A235="MO")=TRUE,$A$455,AND($B235="SIU_ED_JUL23",$A235&lt;&gt;"MO")=TRUE,0,$B235="DER_JUN23",0,$B235="CDHU_AGO23",0,AND($B235="SIN_SV_SET23",$A235="MO")=TRUE,$A$455,AND($B235="SIN_SV_SET23",$A235&lt;&gt;"MO")=TRUE,0,AND($B235="SIN_INS_SET23",$A235="MO")=TRUE,$A$455,AND($B235="SIN_INS_SET23",$A235&lt;&gt;"MO")=TRUE,0,AND($B235="COTAÇÃO",$A235="MO")=TRUE,$A$455,AND($B235="COTAÇÃO",$A235&lt;&gt;"MO")=TRUE,0)</f>
        <v>0</v>
      </c>
      <c r="H235" s="61" cm="1">
        <f t="array" ref="H235">ROUND(_xlfn.IFS(B235="SAB_OSE_SET23",VLOOKUP(C235,[12]SAB_OSE_SET23!A:N,7,FALSE),B235="SAB_EPSA_SET23",VLOOKUP(C235,[12]SAB_EPSA_SET23!A:F,4,FALSE),B235="SAB_INS_SET23",VLOOKUP(C235,[12]SAB_INS_SET23!A:F,4,FALSE),B235="SIU_INF_JUL23",VLOOKUP(C235,[12]SIU_INF_JUL23!A:F,4,FALSE),B235="SIU_ED_JUL23",VLOOKUP(C235,[12]SIU_ED_JUL23!A:F,4,FALSE),B235="SIU_INS_JUL23",VLOOKUP(C235,[12]SIU_INS_JUL23!A:F,4,FALSE),B235="DER_JUN23",VLOOKUP(C235,[12]DER_JUN23!A:F,4,FALSE),B235="CDHU_AGO23",VLOOKUP(C235,[12]CDHU_AGO23!A:F,4,FALSE),B235="DNIT_SV_JUL23",VLOOKUP(C235,[12]DNIT_SV_JUL23!A:F,4,FALSE),B235="DNIT_MAT_JUL23",VLOOKUP(C235,[12]DNIT_MAT_JUL23!A:F,4,FALSE),B235="SIN_SV_SET23",VLOOKUP(C235,[12]SIN_SV_SET23!G:L,5,FALSE),B235="SIN_INS_SET23",VLOOKUP(C235,[12]SIN_INS_SET23!A:F,5,FALSE),B235="COTAÇÃO",VLOOKUP(C235,[12]COTAÇÃO!$B:$G,6,FALSE))*(1+F235)*(1+G235),2)</f>
        <v>46.08</v>
      </c>
      <c r="I235" s="62">
        <v>1</v>
      </c>
      <c r="J235" s="39"/>
      <c r="K235" s="63"/>
      <c r="L235" s="64" t="str" cm="1">
        <f t="array" ref="L235">_xlfn.IFS(B235="SAB_OSE_SET23",VLOOKUP(C235,[12]SAB_OSE_SET23!A:N,5,FALSE),B235="SAB_EPSA_SET23",VLOOKUP(C235,[12]SAB_EPSA_SET23!A:F,2,FALSE),B235="SAB_INS_SET23",VLOOKUP(C235,[12]SAB_INS_SET23!A:F,2,FALSE),B235="SIU_INF_JUL23",VLOOKUP(C235,[12]SIU_INF_JUL23!A:F,2,FALSE),B235="SIU_ED_JUL23",VLOOKUP(C235,[12]SIU_ED_JUL23!A:F,2,FALSE),B235="SIU_INS_JUL23",VLOOKUP(C235,[12]SIU_INS_JUL23!A:F,2,FALSE),B235="DER_JUN23",VLOOKUP(C235,[12]DER_JUN23!A:F,2,FALSE),B235="CDHU_AGO23",VLOOKUP(C235,[12]CDHU_AGO23!A:F,2,FALSE),B235="DNIT_SV_JUL23",VLOOKUP(C235,[12]DNIT_SV_JUL23!A:F,2,FALSE),B235="DNIT_MAT_JUL23",VLOOKUP(C235,[12]DNIT_MAT_JUL23!A:F,2,FALSE),B235="SIN_SV_SET23",VLOOKUP(C235,[12]SIN_SV_SET23!G:L,2,FALSE),B235="SIN_INS_SET23",VLOOKUP(C235,[12]SIN_INS_SET23!A:F,2,FALSE),B235="COTAÇÃO",VLOOKUP(C235,[12]COTAÇÃO!$B:$G,3,FALSE))</f>
        <v>GRAMPO DE ATERRAMENTO COM PARAFUSO TIPO "U" EM LIGA DE COBRE FUNDIDO DIÂM. DA HASTE=5/8" A 3/4", CONDUTOR 25 A 70MM2 (PERMITE FIXAR O CONDUTOR PARALELAMENTE OU
A 90° À HASTE)</v>
      </c>
      <c r="M235" s="65" t="str" cm="1">
        <f t="array" ref="M235">_xlfn.IFS(B235="SAB_OSE_SET23",VLOOKUP(C235,[12]SAB_OSE_SET23!A:N,6,FALSE),B235="SAB_EPSA_SET23",VLOOKUP(C235,[12]SAB_EPSA_SET23!A:F,3,FALSE),B235="SAB_INS_SET23",VLOOKUP(C235,[12]SAB_INS_SET23!A:F,3,FALSE),B235="SIU_INF_JUL23",VLOOKUP(C235,[12]SIU_INF_JUL23!A:F,3,FALSE),B235="SIU_ED_JUL23",VLOOKUP(C235,[12]SIU_ED_JUL23!A:F,3,FALSE),B235="SIU_INS_JUL23",VLOOKUP(C235,[12]SIU_INS_JUL23!A:F,3,FALSE),B235="DER_JUN23",VLOOKUP(C235,[12]DER_JUN23!A:F,3,FALSE),B235="CDHU_AGO23",VLOOKUP(C235,[12]CDHU_AGO23!A:F,3,FALSE),B235="DNIT_SV_JUL23",VLOOKUP(C235,[12]DNIT_SV_JUL23!A:F,3,FALSE),B235="DNIT_MAT_JUL23",VLOOKUP(C235,[12]DNIT_MAT_JUL23!A:F,3,FALSE),B235="SIN_SV_SET23",VLOOKUP(C235,[12]SIN_SV_SET23!G:L,3,FALSE),B235="SIN_INS_SET23",VLOOKUP(C235,[12]SIN_INS_SET23!A:F,3,FALSE),B235="COTAÇÃO",VLOOKUP(C235,[12]COTAÇÃO!$B:$G,4,FALSE))</f>
        <v>un</v>
      </c>
      <c r="N235" s="66">
        <f t="shared" ref="N235:N237" si="6083">R235+T235+V235+X235+Z235+AB235+AD235+AF235+AH235+AJ235++AL235+AN235+AP235+AR235+AT235+AV235+AX235+AZ235+BB235+BD235+BF235+BH235+BJ235+BL235</f>
        <v>97</v>
      </c>
      <c r="O235" s="66">
        <f t="shared" ref="O235:O237" si="6084">ROUND(H235*I235,2)</f>
        <v>46.08</v>
      </c>
      <c r="P235" s="67">
        <f t="shared" si="5804"/>
        <v>0</v>
      </c>
      <c r="Q235" s="68"/>
      <c r="R235" s="61">
        <f>R234*$I235</f>
        <v>97</v>
      </c>
      <c r="S235" s="67"/>
      <c r="T235" s="61">
        <f t="shared" ref="T235" si="6085">T234*$I235</f>
        <v>0</v>
      </c>
      <c r="U235" s="67">
        <f t="shared" ref="U235:U237" si="6086">ROUND(T235*$H235,2)</f>
        <v>0</v>
      </c>
      <c r="V235" s="61">
        <f t="shared" ref="V235" si="6087">V234*$I235</f>
        <v>0</v>
      </c>
      <c r="W235" s="67">
        <f t="shared" ref="W235:W237" si="6088">ROUND(V235*$H235,2)</f>
        <v>0</v>
      </c>
      <c r="X235" s="61">
        <f t="shared" ref="X235" si="6089">X234*$I235</f>
        <v>0</v>
      </c>
      <c r="Y235" s="67">
        <f t="shared" ref="Y235:Y237" si="6090">ROUND(X235*$H235,2)</f>
        <v>0</v>
      </c>
      <c r="Z235" s="61">
        <f t="shared" ref="Z235" si="6091">Z234*$I235</f>
        <v>0</v>
      </c>
      <c r="AA235" s="67">
        <f t="shared" ref="AA235:AA237" si="6092">ROUND(Z235*$H235,2)</f>
        <v>0</v>
      </c>
      <c r="AB235" s="61">
        <f t="shared" ref="AB235" si="6093">AB234*$I235</f>
        <v>0</v>
      </c>
      <c r="AC235" s="67">
        <f t="shared" ref="AC235:AC237" si="6094">ROUND(AB235*$H235,2)</f>
        <v>0</v>
      </c>
      <c r="AD235" s="61">
        <f t="shared" ref="AD235" si="6095">AD234*$I235</f>
        <v>0</v>
      </c>
      <c r="AE235" s="67">
        <f t="shared" ref="AE235:AE237" si="6096">ROUND(AD235*$H235,2)</f>
        <v>0</v>
      </c>
      <c r="AF235" s="61">
        <f t="shared" ref="AF235" si="6097">AF234*$I235</f>
        <v>0</v>
      </c>
      <c r="AG235" s="67">
        <f t="shared" ref="AG235:AG237" si="6098">ROUND(AF235*$H235,2)</f>
        <v>0</v>
      </c>
      <c r="AH235" s="61">
        <f t="shared" ref="AH235" si="6099">AH234*$I235</f>
        <v>0</v>
      </c>
      <c r="AI235" s="67">
        <f t="shared" ref="AI235:AI237" si="6100">ROUND(AH235*$H235,2)</f>
        <v>0</v>
      </c>
      <c r="AJ235" s="61">
        <f t="shared" ref="AJ235" si="6101">AJ234*$I235</f>
        <v>0</v>
      </c>
      <c r="AK235" s="67">
        <f t="shared" ref="AK235:AK237" si="6102">ROUND(AJ235*$H235,2)</f>
        <v>0</v>
      </c>
      <c r="AL235" s="61">
        <f t="shared" ref="AL235" si="6103">AL234*$I235</f>
        <v>0</v>
      </c>
      <c r="AM235" s="67">
        <f t="shared" ref="AM235:AM237" si="6104">ROUND(AL235*$H235,2)</f>
        <v>0</v>
      </c>
      <c r="AN235" s="61">
        <f t="shared" ref="AN235" si="6105">AN234*$I235</f>
        <v>0</v>
      </c>
      <c r="AO235" s="67">
        <f t="shared" ref="AO235:AO237" si="6106">ROUND(AN235*$H235,2)</f>
        <v>0</v>
      </c>
      <c r="AP235" s="61">
        <f t="shared" ref="AP235" si="6107">AP234*$I235</f>
        <v>0</v>
      </c>
      <c r="AQ235" s="67">
        <f t="shared" ref="AQ235:AQ237" si="6108">ROUND(AP235*$H235,2)</f>
        <v>0</v>
      </c>
      <c r="AR235" s="61">
        <f t="shared" ref="AR235" si="6109">AR234*$I235</f>
        <v>0</v>
      </c>
      <c r="AS235" s="67">
        <f t="shared" ref="AS235:AS237" si="6110">ROUND(AR235*$H235,2)</f>
        <v>0</v>
      </c>
      <c r="AT235" s="61">
        <f t="shared" ref="AT235" si="6111">AT234*$I235</f>
        <v>0</v>
      </c>
      <c r="AU235" s="67">
        <f t="shared" ref="AU235:AU237" si="6112">ROUND(AT235*$H235,2)</f>
        <v>0</v>
      </c>
      <c r="AV235" s="61">
        <f t="shared" ref="AV235" si="6113">AV234*$I235</f>
        <v>0</v>
      </c>
      <c r="AW235" s="67">
        <f t="shared" ref="AW235:AW237" si="6114">ROUND(AV235*$H235,2)</f>
        <v>0</v>
      </c>
      <c r="AX235" s="61">
        <f t="shared" ref="AX235" si="6115">AX234*$I235</f>
        <v>0</v>
      </c>
      <c r="AY235" s="67">
        <f t="shared" ref="AY235:AY237" si="6116">ROUND(AX235*$H235,2)</f>
        <v>0</v>
      </c>
      <c r="AZ235" s="61">
        <f t="shared" ref="AZ235" si="6117">AZ234*$I235</f>
        <v>0</v>
      </c>
      <c r="BA235" s="67">
        <f t="shared" ref="BA235:BA237" si="6118">ROUND(AZ235*$H235,2)</f>
        <v>0</v>
      </c>
      <c r="BB235" s="61">
        <f t="shared" ref="BB235" si="6119">BB234*$I235</f>
        <v>0</v>
      </c>
      <c r="BC235" s="67">
        <f t="shared" ref="BC235:BC237" si="6120">ROUND(BB235*$H235,2)</f>
        <v>0</v>
      </c>
      <c r="BD235" s="61">
        <f t="shared" ref="BD235" si="6121">BD234*$I235</f>
        <v>0</v>
      </c>
      <c r="BE235" s="67">
        <f t="shared" ref="BE235:BE237" si="6122">ROUND(BD235*$H235,2)</f>
        <v>0</v>
      </c>
      <c r="BF235" s="61">
        <f t="shared" ref="BF235" si="6123">BF234*$I235</f>
        <v>0</v>
      </c>
      <c r="BG235" s="67">
        <f t="shared" ref="BG235:BG237" si="6124">ROUND(BF235*$H235,2)</f>
        <v>0</v>
      </c>
      <c r="BH235" s="61">
        <f t="shared" ref="BH235" si="6125">BH234*$I235</f>
        <v>0</v>
      </c>
      <c r="BI235" s="67">
        <f t="shared" ref="BI235:BI237" si="6126">ROUND(BH235*$H235,2)</f>
        <v>0</v>
      </c>
      <c r="BJ235" s="61">
        <f t="shared" ref="BJ235" si="6127">BJ234*$I235</f>
        <v>0</v>
      </c>
      <c r="BK235" s="67">
        <f t="shared" ref="BK235:BK237" si="6128">ROUND(BJ235*$H235,2)</f>
        <v>0</v>
      </c>
      <c r="BL235" s="61">
        <f t="shared" ref="BL235" si="6129">BL234*$I235</f>
        <v>0</v>
      </c>
      <c r="BM235" s="67">
        <f t="shared" ref="BM235:BM237" si="6130">ROUND(BL235*$H235,2)</f>
        <v>0</v>
      </c>
    </row>
    <row r="236" spans="1:65" s="47" customFormat="1" x14ac:dyDescent="0.25">
      <c r="A236" s="58" t="s">
        <v>26</v>
      </c>
      <c r="B236" s="59" t="s">
        <v>28</v>
      </c>
      <c r="C236" s="59" t="s">
        <v>38</v>
      </c>
      <c r="D236" s="60" cm="1">
        <f t="array" ref="D236">_xlfn.IFS($B236="SAB_OSE_SET23",$A$440,$B236="SAB_EPSA_SET23",$A$442,$B236="SAB_INS_SET23",$A$444,$B236="SIU_INF_JUL23",$A$446,$B236="SIU_ED_JUL23",$A$447,$B236="DER_JUN23",$A$448,$B236="CDHU_AGO23",$A$449,$B236="SIN_SV_SET23",$A$450,$B236="SIN_INS_SET23",$A$451,$B236="COTAÇÃO",0)</f>
        <v>0</v>
      </c>
      <c r="E236" s="60" cm="1">
        <f t="array" ref="E236">_xlfn.IFS($B236="SAB_OSE_SET23",$A$441,$B236="SAB_EPSA_SET23",$A$443,$B236="SAB_INS_SET23",$A$445,$B236="SIU_INF_JUL23",0,$B236="SIU_ED_JUL23",0,$B236="DER_JUN23",0,$B236="CDHU_AGO23",0,$B236="SIN_SV_SET23",0,$B236="SIN_INS_SET23",0,$B236="COTAÇÃO",0)</f>
        <v>0</v>
      </c>
      <c r="F236" s="60" cm="1">
        <f t="array" ref="F236">_xlfn.IFS($B236="SAB_OSE_SET23",0,$B236="SAB_EPSA_SET23",0,AND($B236="SAB_INS_SET23",$A236="MAT")=TRUE,$A$454,AND($B236="SAB_INS_SET23",$A236&lt;&gt;"MAT")=TRUE,$A$453,AND($B236="SIU_INF_JUL23",$A236="MAT")=TRUE,$A$454,AND($B236="SIU_INF_JUL23",$A236&lt;&gt;"MAT")=TRUE,$A$453,AND($B236="SIU_ED_JUL23",$A236="MAT")=TRUE,$A$454,AND($B236="SIU_ED_JUL23",$A236&lt;&gt;"MAT")=TRUE,$A$453,$B236="DER_JUN23",0,$B236="CDHU_AGO23",0,AND($B236="SIN_SV_SET23",$A236="MAT")=TRUE,$A$454,AND($B236="SIN_SV_SET23",$A236&lt;&gt;"MAT")=TRUE,$A$453,AND($B236="SIN_INS_SET23",$A236="MAT")=TRUE,$A$454,AND($B236="SIN_INS_SET23",$A236&lt;&gt;"MAT")=TRUE,$A$453,AND($B236="COTAÇÃO",$A236="MAT")=TRUE,$A$454,AND($B236="COTAÇÃO",$A236&lt;&gt;"MAT")=TRUE,$A$453)</f>
        <v>0.28000000000000003</v>
      </c>
      <c r="G236" s="60" cm="1">
        <f t="array" ref="G236">_xlfn.IFS($B236="SAB_OSE_SET23",0,$B236="SAB_EPSA_SET23",0,AND($B236="SAB_INS_SET23",$A236="MO")=TRUE,$A$455,AND($B236="SAB_INS_SET23",$A236&lt;&gt;"MO")=TRUE,0,AND($B236="SIU_INF_JUL23",$A236="MO")=TRUE,$A$455,AND($B236="SIU_INF_JUL23",$A236&lt;&gt;"MO")=TRUE,0,AND($B236="SIU_ED_JUL23",$A236="MO")=TRUE,$A$455,AND($B236="SIU_ED_JUL23",$A236&lt;&gt;"MO")=TRUE,0,$B236="DER_JUN23",0,$B236="CDHU_AGO23",0,AND($B236="SIN_SV_SET23",$A236="MO")=TRUE,$A$455,AND($B236="SIN_SV_SET23",$A236&lt;&gt;"MO")=TRUE,0,AND($B236="SIN_INS_SET23",$A236="MO")=TRUE,$A$455,AND($B236="SIN_INS_SET23",$A236&lt;&gt;"MO")=TRUE,0,AND($B236="COTAÇÃO",$A236="MO")=TRUE,$A$455,AND($B236="COTAÇÃO",$A236&lt;&gt;"MO")=TRUE,0)</f>
        <v>1.72</v>
      </c>
      <c r="H236" s="61" cm="1">
        <f t="array" ref="H236">ROUND(_xlfn.IFS(B236="SAB_OSE_SET23",VLOOKUP(C236,[12]SAB_OSE_SET23!A:N,7,FALSE),B236="SAB_EPSA_SET23",VLOOKUP(C236,[12]SAB_EPSA_SET23!A:F,4,FALSE),B236="SAB_INS_SET23",VLOOKUP(C236,[12]SAB_INS_SET23!A:F,4,FALSE),B236="SIU_INF_JUL23",VLOOKUP(C236,[12]SIU_INF_JUL23!A:F,4,FALSE),B236="SIU_ED_JUL23",VLOOKUP(C236,[12]SIU_ED_JUL23!A:F,4,FALSE),B236="SIU_INS_JUL23",VLOOKUP(C236,[12]SIU_INS_JUL23!A:F,4,FALSE),B236="DER_JUN23",VLOOKUP(C236,[12]DER_JUN23!A:F,4,FALSE),B236="CDHU_AGO23",VLOOKUP(C236,[12]CDHU_AGO23!A:F,4,FALSE),B236="DNIT_SV_JUL23",VLOOKUP(C236,[12]DNIT_SV_JUL23!A:F,4,FALSE),B236="DNIT_MAT_JUL23",VLOOKUP(C236,[12]DNIT_MAT_JUL23!A:F,4,FALSE),B236="SIN_SV_SET23",VLOOKUP(C236,[12]SIN_SV_SET23!G:L,5,FALSE),B236="SIN_INS_SET23",VLOOKUP(C236,[12]SIN_INS_SET23!A:F,5,FALSE),B236="COTAÇÃO",VLOOKUP(C236,[12]COTAÇÃO!$B:$G,6,FALSE))*(1+F236)*(1+G236),2)</f>
        <v>76.209999999999994</v>
      </c>
      <c r="I236" s="62">
        <v>0.25</v>
      </c>
      <c r="J236" s="39"/>
      <c r="K236" s="63"/>
      <c r="L236" s="64" t="str" cm="1">
        <f t="array" ref="L236">_xlfn.IFS(B236="SAB_OSE_SET23",VLOOKUP(C236,[12]SAB_OSE_SET23!A:N,5,FALSE),B236="SAB_EPSA_SET23",VLOOKUP(C236,[12]SAB_EPSA_SET23!A:F,2,FALSE),B236="SAB_INS_SET23",VLOOKUP(C236,[12]SAB_INS_SET23!A:F,2,FALSE),B236="SIU_INF_JUL23",VLOOKUP(C236,[12]SIU_INF_JUL23!A:F,2,FALSE),B236="SIU_ED_JUL23",VLOOKUP(C236,[12]SIU_ED_JUL23!A:F,2,FALSE),B236="SIU_INS_JUL23",VLOOKUP(C236,[12]SIU_INS_JUL23!A:F,2,FALSE),B236="DER_JUN23",VLOOKUP(C236,[12]DER_JUN23!A:F,2,FALSE),B236="CDHU_AGO23",VLOOKUP(C236,[12]CDHU_AGO23!A:F,2,FALSE),B236="DNIT_SV_JUL23",VLOOKUP(C236,[12]DNIT_SV_JUL23!A:F,2,FALSE),B236="DNIT_MAT_JUL23",VLOOKUP(C236,[12]DNIT_MAT_JUL23!A:F,2,FALSE),B236="SIN_SV_SET23",VLOOKUP(C236,[12]SIN_SV_SET23!G:L,2,FALSE),B236="SIN_INS_SET23",VLOOKUP(C236,[12]SIN_INS_SET23!A:F,2,FALSE),B236="COTAÇÃO",VLOOKUP(C236,[12]COTAÇÃO!$B:$G,3,FALSE))</f>
        <v>TÉCNICO ELETRICISTA</v>
      </c>
      <c r="M236" s="65" t="str" cm="1">
        <f t="array" ref="M236">_xlfn.IFS(B236="SAB_OSE_SET23",VLOOKUP(C236,[12]SAB_OSE_SET23!A:N,6,FALSE),B236="SAB_EPSA_SET23",VLOOKUP(C236,[12]SAB_EPSA_SET23!A:F,3,FALSE),B236="SAB_INS_SET23",VLOOKUP(C236,[12]SAB_INS_SET23!A:F,3,FALSE),B236="SIU_INF_JUL23",VLOOKUP(C236,[12]SIU_INF_JUL23!A:F,3,FALSE),B236="SIU_ED_JUL23",VLOOKUP(C236,[12]SIU_ED_JUL23!A:F,3,FALSE),B236="SIU_INS_JUL23",VLOOKUP(C236,[12]SIU_INS_JUL23!A:F,3,FALSE),B236="DER_JUN23",VLOOKUP(C236,[12]DER_JUN23!A:F,3,FALSE),B236="CDHU_AGO23",VLOOKUP(C236,[12]CDHU_AGO23!A:F,3,FALSE),B236="DNIT_SV_JUL23",VLOOKUP(C236,[12]DNIT_SV_JUL23!A:F,3,FALSE),B236="DNIT_MAT_JUL23",VLOOKUP(C236,[12]DNIT_MAT_JUL23!A:F,3,FALSE),B236="SIN_SV_SET23",VLOOKUP(C236,[12]SIN_SV_SET23!G:L,3,FALSE),B236="SIN_INS_SET23",VLOOKUP(C236,[12]SIN_INS_SET23!A:F,3,FALSE),B236="COTAÇÃO",VLOOKUP(C236,[12]COTAÇÃO!$B:$G,4,FALSE))</f>
        <v>H</v>
      </c>
      <c r="N236" s="66">
        <f t="shared" si="6083"/>
        <v>24.25</v>
      </c>
      <c r="O236" s="66">
        <f t="shared" si="6084"/>
        <v>19.05</v>
      </c>
      <c r="P236" s="67">
        <f t="shared" si="5804"/>
        <v>0</v>
      </c>
      <c r="Q236" s="68"/>
      <c r="R236" s="61">
        <f>R234*$I236</f>
        <v>24.25</v>
      </c>
      <c r="S236" s="67"/>
      <c r="T236" s="61">
        <f t="shared" ref="T236" si="6131">T234*$I236</f>
        <v>0</v>
      </c>
      <c r="U236" s="67">
        <f t="shared" si="6086"/>
        <v>0</v>
      </c>
      <c r="V236" s="61">
        <f t="shared" ref="V236" si="6132">V234*$I236</f>
        <v>0</v>
      </c>
      <c r="W236" s="67">
        <f t="shared" si="6088"/>
        <v>0</v>
      </c>
      <c r="X236" s="61">
        <f t="shared" ref="X236" si="6133">X234*$I236</f>
        <v>0</v>
      </c>
      <c r="Y236" s="67">
        <f t="shared" si="6090"/>
        <v>0</v>
      </c>
      <c r="Z236" s="61">
        <f t="shared" ref="Z236" si="6134">Z234*$I236</f>
        <v>0</v>
      </c>
      <c r="AA236" s="67">
        <f t="shared" si="6092"/>
        <v>0</v>
      </c>
      <c r="AB236" s="61">
        <f t="shared" ref="AB236" si="6135">AB234*$I236</f>
        <v>0</v>
      </c>
      <c r="AC236" s="67">
        <f t="shared" si="6094"/>
        <v>0</v>
      </c>
      <c r="AD236" s="61">
        <f t="shared" ref="AD236" si="6136">AD234*$I236</f>
        <v>0</v>
      </c>
      <c r="AE236" s="67">
        <f t="shared" si="6096"/>
        <v>0</v>
      </c>
      <c r="AF236" s="61">
        <f t="shared" ref="AF236" si="6137">AF234*$I236</f>
        <v>0</v>
      </c>
      <c r="AG236" s="67">
        <f t="shared" si="6098"/>
        <v>0</v>
      </c>
      <c r="AH236" s="61">
        <f t="shared" ref="AH236" si="6138">AH234*$I236</f>
        <v>0</v>
      </c>
      <c r="AI236" s="67">
        <f t="shared" si="6100"/>
        <v>0</v>
      </c>
      <c r="AJ236" s="61">
        <f t="shared" ref="AJ236" si="6139">AJ234*$I236</f>
        <v>0</v>
      </c>
      <c r="AK236" s="67">
        <f t="shared" si="6102"/>
        <v>0</v>
      </c>
      <c r="AL236" s="61">
        <f t="shared" ref="AL236" si="6140">AL234*$I236</f>
        <v>0</v>
      </c>
      <c r="AM236" s="67">
        <f t="shared" si="6104"/>
        <v>0</v>
      </c>
      <c r="AN236" s="61">
        <f t="shared" ref="AN236" si="6141">AN234*$I236</f>
        <v>0</v>
      </c>
      <c r="AO236" s="67">
        <f t="shared" si="6106"/>
        <v>0</v>
      </c>
      <c r="AP236" s="61">
        <f t="shared" ref="AP236" si="6142">AP234*$I236</f>
        <v>0</v>
      </c>
      <c r="AQ236" s="67">
        <f t="shared" si="6108"/>
        <v>0</v>
      </c>
      <c r="AR236" s="61">
        <f t="shared" ref="AR236" si="6143">AR234*$I236</f>
        <v>0</v>
      </c>
      <c r="AS236" s="67">
        <f t="shared" si="6110"/>
        <v>0</v>
      </c>
      <c r="AT236" s="61">
        <f t="shared" ref="AT236" si="6144">AT234*$I236</f>
        <v>0</v>
      </c>
      <c r="AU236" s="67">
        <f t="shared" si="6112"/>
        <v>0</v>
      </c>
      <c r="AV236" s="61">
        <f t="shared" ref="AV236" si="6145">AV234*$I236</f>
        <v>0</v>
      </c>
      <c r="AW236" s="67">
        <f t="shared" si="6114"/>
        <v>0</v>
      </c>
      <c r="AX236" s="61">
        <f t="shared" ref="AX236" si="6146">AX234*$I236</f>
        <v>0</v>
      </c>
      <c r="AY236" s="67">
        <f t="shared" si="6116"/>
        <v>0</v>
      </c>
      <c r="AZ236" s="61">
        <f t="shared" ref="AZ236" si="6147">AZ234*$I236</f>
        <v>0</v>
      </c>
      <c r="BA236" s="67">
        <f t="shared" si="6118"/>
        <v>0</v>
      </c>
      <c r="BB236" s="61">
        <f t="shared" ref="BB236" si="6148">BB234*$I236</f>
        <v>0</v>
      </c>
      <c r="BC236" s="67">
        <f t="shared" si="6120"/>
        <v>0</v>
      </c>
      <c r="BD236" s="61">
        <f t="shared" ref="BD236" si="6149">BD234*$I236</f>
        <v>0</v>
      </c>
      <c r="BE236" s="67">
        <f t="shared" si="6122"/>
        <v>0</v>
      </c>
      <c r="BF236" s="61">
        <f t="shared" ref="BF236" si="6150">BF234*$I236</f>
        <v>0</v>
      </c>
      <c r="BG236" s="67">
        <f t="shared" si="6124"/>
        <v>0</v>
      </c>
      <c r="BH236" s="61">
        <f t="shared" ref="BH236" si="6151">BH234*$I236</f>
        <v>0</v>
      </c>
      <c r="BI236" s="67">
        <f t="shared" si="6126"/>
        <v>0</v>
      </c>
      <c r="BJ236" s="61">
        <f t="shared" ref="BJ236" si="6152">BJ234*$I236</f>
        <v>0</v>
      </c>
      <c r="BK236" s="67">
        <f t="shared" si="6128"/>
        <v>0</v>
      </c>
      <c r="BL236" s="61">
        <f t="shared" ref="BL236" si="6153">BL234*$I236</f>
        <v>0</v>
      </c>
      <c r="BM236" s="67">
        <f t="shared" si="6130"/>
        <v>0</v>
      </c>
    </row>
    <row r="237" spans="1:65" s="47" customFormat="1" x14ac:dyDescent="0.25">
      <c r="A237" s="58" t="s">
        <v>26</v>
      </c>
      <c r="B237" s="59" t="s">
        <v>28</v>
      </c>
      <c r="C237" s="59" t="s">
        <v>39</v>
      </c>
      <c r="D237" s="60" cm="1">
        <f t="array" ref="D237">_xlfn.IFS($B237="SAB_OSE_SET23",$A$440,$B237="SAB_EPSA_SET23",$A$442,$B237="SAB_INS_SET23",$A$444,$B237="SIU_INF_JUL23",$A$446,$B237="SIU_ED_JUL23",$A$447,$B237="DER_JUN23",$A$448,$B237="CDHU_AGO23",$A$449,$B237="SIN_SV_SET23",$A$450,$B237="SIN_INS_SET23",$A$451,$B237="COTAÇÃO",0)</f>
        <v>0</v>
      </c>
      <c r="E237" s="60" cm="1">
        <f t="array" ref="E237">_xlfn.IFS($B237="SAB_OSE_SET23",$A$441,$B237="SAB_EPSA_SET23",$A$443,$B237="SAB_INS_SET23",$A$445,$B237="SIU_INF_JUL23",0,$B237="SIU_ED_JUL23",0,$B237="DER_JUN23",0,$B237="CDHU_AGO23",0,$B237="SIN_SV_SET23",0,$B237="SIN_INS_SET23",0,$B237="COTAÇÃO",0)</f>
        <v>0</v>
      </c>
      <c r="F237" s="60" cm="1">
        <f t="array" ref="F237">_xlfn.IFS($B237="SAB_OSE_SET23",0,$B237="SAB_EPSA_SET23",0,AND($B237="SAB_INS_SET23",$A237="MAT")=TRUE,$A$454,AND($B237="SAB_INS_SET23",$A237&lt;&gt;"MAT")=TRUE,$A$453,AND($B237="SIU_INF_JUL23",$A237="MAT")=TRUE,$A$454,AND($B237="SIU_INF_JUL23",$A237&lt;&gt;"MAT")=TRUE,$A$453,AND($B237="SIU_ED_JUL23",$A237="MAT")=TRUE,$A$454,AND($B237="SIU_ED_JUL23",$A237&lt;&gt;"MAT")=TRUE,$A$453,$B237="DER_JUN23",0,$B237="CDHU_AGO23",0,AND($B237="SIN_SV_SET23",$A237="MAT")=TRUE,$A$454,AND($B237="SIN_SV_SET23",$A237&lt;&gt;"MAT")=TRUE,$A$453,AND($B237="SIN_INS_SET23",$A237="MAT")=TRUE,$A$454,AND($B237="SIN_INS_SET23",$A237&lt;&gt;"MAT")=TRUE,$A$453,AND($B237="COTAÇÃO",$A237="MAT")=TRUE,$A$454,AND($B237="COTAÇÃO",$A237&lt;&gt;"MAT")=TRUE,$A$453)</f>
        <v>0.28000000000000003</v>
      </c>
      <c r="G237" s="60" cm="1">
        <f t="array" ref="G237">_xlfn.IFS($B237="SAB_OSE_SET23",0,$B237="SAB_EPSA_SET23",0,AND($B237="SAB_INS_SET23",$A237="MO")=TRUE,$A$455,AND($B237="SAB_INS_SET23",$A237&lt;&gt;"MO")=TRUE,0,AND($B237="SIU_INF_JUL23",$A237="MO")=TRUE,$A$455,AND($B237="SIU_INF_JUL23",$A237&lt;&gt;"MO")=TRUE,0,AND($B237="SIU_ED_JUL23",$A237="MO")=TRUE,$A$455,AND($B237="SIU_ED_JUL23",$A237&lt;&gt;"MO")=TRUE,0,$B237="DER_JUN23",0,$B237="CDHU_AGO23",0,AND($B237="SIN_SV_SET23",$A237="MO")=TRUE,$A$455,AND($B237="SIN_SV_SET23",$A237&lt;&gt;"MO")=TRUE,0,AND($B237="SIN_INS_SET23",$A237="MO")=TRUE,$A$455,AND($B237="SIN_INS_SET23",$A237&lt;&gt;"MO")=TRUE,0,AND($B237="COTAÇÃO",$A237="MO")=TRUE,$A$455,AND($B237="COTAÇÃO",$A237&lt;&gt;"MO")=TRUE,0)</f>
        <v>1.72</v>
      </c>
      <c r="H237" s="61" cm="1">
        <f t="array" ref="H237">ROUND(_xlfn.IFS(B237="SAB_OSE_SET23",VLOOKUP(C237,[12]SAB_OSE_SET23!A:N,7,FALSE),B237="SAB_EPSA_SET23",VLOOKUP(C237,[12]SAB_EPSA_SET23!A:F,4,FALSE),B237="SAB_INS_SET23",VLOOKUP(C237,[12]SAB_INS_SET23!A:F,4,FALSE),B237="SIU_INF_JUL23",VLOOKUP(C237,[12]SIU_INF_JUL23!A:F,4,FALSE),B237="SIU_ED_JUL23",VLOOKUP(C237,[12]SIU_ED_JUL23!A:F,4,FALSE),B237="SIU_INS_JUL23",VLOOKUP(C237,[12]SIU_INS_JUL23!A:F,4,FALSE),B237="DER_JUN23",VLOOKUP(C237,[12]DER_JUN23!A:F,4,FALSE),B237="CDHU_AGO23",VLOOKUP(C237,[12]CDHU_AGO23!A:F,4,FALSE),B237="DNIT_SV_JUL23",VLOOKUP(C237,[12]DNIT_SV_JUL23!A:F,4,FALSE),B237="DNIT_MAT_JUL23",VLOOKUP(C237,[12]DNIT_MAT_JUL23!A:F,4,FALSE),B237="SIN_SV_SET23",VLOOKUP(C237,[12]SIN_SV_SET23!G:L,5,FALSE),B237="SIN_INS_SET23",VLOOKUP(C237,[12]SIN_INS_SET23!A:F,5,FALSE),B237="COTAÇÃO",VLOOKUP(C237,[12]COTAÇÃO!$B:$G,6,FALSE))*(1+F237)*(1+G237),2)</f>
        <v>51.88</v>
      </c>
      <c r="I237" s="62">
        <v>0.25</v>
      </c>
      <c r="J237" s="39"/>
      <c r="K237" s="63"/>
      <c r="L237" s="64" t="str" cm="1">
        <f t="array" ref="L237">_xlfn.IFS(B237="SAB_OSE_SET23",VLOOKUP(C237,[12]SAB_OSE_SET23!A:N,5,FALSE),B237="SAB_EPSA_SET23",VLOOKUP(C237,[12]SAB_EPSA_SET23!A:F,2,FALSE),B237="SAB_INS_SET23",VLOOKUP(C237,[12]SAB_INS_SET23!A:F,2,FALSE),B237="SIU_INF_JUL23",VLOOKUP(C237,[12]SIU_INF_JUL23!A:F,2,FALSE),B237="SIU_ED_JUL23",VLOOKUP(C237,[12]SIU_ED_JUL23!A:F,2,FALSE),B237="SIU_INS_JUL23",VLOOKUP(C237,[12]SIU_INS_JUL23!A:F,2,FALSE),B237="DER_JUN23",VLOOKUP(C237,[12]DER_JUN23!A:F,2,FALSE),B237="CDHU_AGO23",VLOOKUP(C237,[12]CDHU_AGO23!A:F,2,FALSE),B237="DNIT_SV_JUL23",VLOOKUP(C237,[12]DNIT_SV_JUL23!A:F,2,FALSE),B237="DNIT_MAT_JUL23",VLOOKUP(C237,[12]DNIT_MAT_JUL23!A:F,2,FALSE),B237="SIN_SV_SET23",VLOOKUP(C237,[12]SIN_SV_SET23!G:L,2,FALSE),B237="SIN_INS_SET23",VLOOKUP(C237,[12]SIN_INS_SET23!A:F,2,FALSE),B237="COTAÇÃO",VLOOKUP(C237,[12]COTAÇÃO!$B:$G,3,FALSE))</f>
        <v>ELETRICISTA</v>
      </c>
      <c r="M237" s="65" t="str" cm="1">
        <f t="array" ref="M237">_xlfn.IFS(B237="SAB_OSE_SET23",VLOOKUP(C237,[12]SAB_OSE_SET23!A:N,6,FALSE),B237="SAB_EPSA_SET23",VLOOKUP(C237,[12]SAB_EPSA_SET23!A:F,3,FALSE),B237="SAB_INS_SET23",VLOOKUP(C237,[12]SAB_INS_SET23!A:F,3,FALSE),B237="SIU_INF_JUL23",VLOOKUP(C237,[12]SIU_INF_JUL23!A:F,3,FALSE),B237="SIU_ED_JUL23",VLOOKUP(C237,[12]SIU_ED_JUL23!A:F,3,FALSE),B237="SIU_INS_JUL23",VLOOKUP(C237,[12]SIU_INS_JUL23!A:F,3,FALSE),B237="DER_JUN23",VLOOKUP(C237,[12]DER_JUN23!A:F,3,FALSE),B237="CDHU_AGO23",VLOOKUP(C237,[12]CDHU_AGO23!A:F,3,FALSE),B237="DNIT_SV_JUL23",VLOOKUP(C237,[12]DNIT_SV_JUL23!A:F,3,FALSE),B237="DNIT_MAT_JUL23",VLOOKUP(C237,[12]DNIT_MAT_JUL23!A:F,3,FALSE),B237="SIN_SV_SET23",VLOOKUP(C237,[12]SIN_SV_SET23!G:L,3,FALSE),B237="SIN_INS_SET23",VLOOKUP(C237,[12]SIN_INS_SET23!A:F,3,FALSE),B237="COTAÇÃO",VLOOKUP(C237,[12]COTAÇÃO!$B:$G,4,FALSE))</f>
        <v>H</v>
      </c>
      <c r="N237" s="66">
        <f t="shared" si="6083"/>
        <v>24.25</v>
      </c>
      <c r="O237" s="66">
        <f t="shared" si="6084"/>
        <v>12.97</v>
      </c>
      <c r="P237" s="67">
        <f t="shared" si="5804"/>
        <v>0</v>
      </c>
      <c r="Q237" s="68"/>
      <c r="R237" s="61">
        <f>R234*$I237</f>
        <v>24.25</v>
      </c>
      <c r="S237" s="67"/>
      <c r="T237" s="61">
        <f t="shared" ref="T237" si="6154">T234*$I237</f>
        <v>0</v>
      </c>
      <c r="U237" s="67">
        <f t="shared" si="6086"/>
        <v>0</v>
      </c>
      <c r="V237" s="61">
        <f t="shared" ref="V237" si="6155">V234*$I237</f>
        <v>0</v>
      </c>
      <c r="W237" s="67">
        <f t="shared" si="6088"/>
        <v>0</v>
      </c>
      <c r="X237" s="61">
        <f t="shared" ref="X237" si="6156">X234*$I237</f>
        <v>0</v>
      </c>
      <c r="Y237" s="67">
        <f t="shared" si="6090"/>
        <v>0</v>
      </c>
      <c r="Z237" s="61">
        <f t="shared" ref="Z237" si="6157">Z234*$I237</f>
        <v>0</v>
      </c>
      <c r="AA237" s="67">
        <f t="shared" si="6092"/>
        <v>0</v>
      </c>
      <c r="AB237" s="61">
        <f t="shared" ref="AB237" si="6158">AB234*$I237</f>
        <v>0</v>
      </c>
      <c r="AC237" s="67">
        <f t="shared" si="6094"/>
        <v>0</v>
      </c>
      <c r="AD237" s="61">
        <f t="shared" ref="AD237" si="6159">AD234*$I237</f>
        <v>0</v>
      </c>
      <c r="AE237" s="67">
        <f t="shared" si="6096"/>
        <v>0</v>
      </c>
      <c r="AF237" s="61">
        <f t="shared" ref="AF237" si="6160">AF234*$I237</f>
        <v>0</v>
      </c>
      <c r="AG237" s="67">
        <f t="shared" si="6098"/>
        <v>0</v>
      </c>
      <c r="AH237" s="61">
        <f t="shared" ref="AH237" si="6161">AH234*$I237</f>
        <v>0</v>
      </c>
      <c r="AI237" s="67">
        <f t="shared" si="6100"/>
        <v>0</v>
      </c>
      <c r="AJ237" s="61">
        <f t="shared" ref="AJ237" si="6162">AJ234*$I237</f>
        <v>0</v>
      </c>
      <c r="AK237" s="67">
        <f t="shared" si="6102"/>
        <v>0</v>
      </c>
      <c r="AL237" s="61">
        <f t="shared" ref="AL237" si="6163">AL234*$I237</f>
        <v>0</v>
      </c>
      <c r="AM237" s="67">
        <f t="shared" si="6104"/>
        <v>0</v>
      </c>
      <c r="AN237" s="61">
        <f t="shared" ref="AN237" si="6164">AN234*$I237</f>
        <v>0</v>
      </c>
      <c r="AO237" s="67">
        <f t="shared" si="6106"/>
        <v>0</v>
      </c>
      <c r="AP237" s="61">
        <f t="shared" ref="AP237" si="6165">AP234*$I237</f>
        <v>0</v>
      </c>
      <c r="AQ237" s="67">
        <f t="shared" si="6108"/>
        <v>0</v>
      </c>
      <c r="AR237" s="61">
        <f t="shared" ref="AR237" si="6166">AR234*$I237</f>
        <v>0</v>
      </c>
      <c r="AS237" s="67">
        <f t="shared" si="6110"/>
        <v>0</v>
      </c>
      <c r="AT237" s="61">
        <f t="shared" ref="AT237" si="6167">AT234*$I237</f>
        <v>0</v>
      </c>
      <c r="AU237" s="67">
        <f t="shared" si="6112"/>
        <v>0</v>
      </c>
      <c r="AV237" s="61">
        <f t="shared" ref="AV237" si="6168">AV234*$I237</f>
        <v>0</v>
      </c>
      <c r="AW237" s="67">
        <f t="shared" si="6114"/>
        <v>0</v>
      </c>
      <c r="AX237" s="61">
        <f t="shared" ref="AX237" si="6169">AX234*$I237</f>
        <v>0</v>
      </c>
      <c r="AY237" s="67">
        <f t="shared" si="6116"/>
        <v>0</v>
      </c>
      <c r="AZ237" s="61">
        <f t="shared" ref="AZ237" si="6170">AZ234*$I237</f>
        <v>0</v>
      </c>
      <c r="BA237" s="67">
        <f t="shared" si="6118"/>
        <v>0</v>
      </c>
      <c r="BB237" s="61">
        <f t="shared" ref="BB237" si="6171">BB234*$I237</f>
        <v>0</v>
      </c>
      <c r="BC237" s="67">
        <f t="shared" si="6120"/>
        <v>0</v>
      </c>
      <c r="BD237" s="61">
        <f t="shared" ref="BD237" si="6172">BD234*$I237</f>
        <v>0</v>
      </c>
      <c r="BE237" s="67">
        <f t="shared" si="6122"/>
        <v>0</v>
      </c>
      <c r="BF237" s="61">
        <f t="shared" ref="BF237" si="6173">BF234*$I237</f>
        <v>0</v>
      </c>
      <c r="BG237" s="67">
        <f t="shared" si="6124"/>
        <v>0</v>
      </c>
      <c r="BH237" s="61">
        <f t="shared" ref="BH237" si="6174">BH234*$I237</f>
        <v>0</v>
      </c>
      <c r="BI237" s="67">
        <f t="shared" si="6126"/>
        <v>0</v>
      </c>
      <c r="BJ237" s="61">
        <f t="shared" ref="BJ237" si="6175">BJ234*$I237</f>
        <v>0</v>
      </c>
      <c r="BK237" s="67">
        <f t="shared" si="6128"/>
        <v>0</v>
      </c>
      <c r="BL237" s="61">
        <f t="shared" ref="BL237" si="6176">BL234*$I237</f>
        <v>0</v>
      </c>
      <c r="BM237" s="67">
        <f t="shared" si="6130"/>
        <v>0</v>
      </c>
    </row>
    <row r="238" spans="1:65" s="47" customFormat="1" ht="30" x14ac:dyDescent="0.25">
      <c r="A238" s="48"/>
      <c r="B238" s="48"/>
      <c r="C238" s="48"/>
      <c r="D238" s="48"/>
      <c r="E238" s="48"/>
      <c r="F238" s="48"/>
      <c r="G238" s="48"/>
      <c r="H238" s="49"/>
      <c r="I238" s="50"/>
      <c r="J238" s="39"/>
      <c r="K238" s="51" t="str">
        <f>CONCATENATE($K$225,".5")</f>
        <v>7.5</v>
      </c>
      <c r="L238" s="52" t="s">
        <v>120</v>
      </c>
      <c r="M238" s="53" t="s">
        <v>21</v>
      </c>
      <c r="N238" s="54">
        <f>R238+T238+V238+X238+Z238+AB238+AD238+AF238+AH238+AJ238++AL238+AN238+AP238+AR238+AT238+AV238+AX238+AZ238+BB238+BD238+BF238+BH238+BJ238+BL238</f>
        <v>135</v>
      </c>
      <c r="O238" s="54">
        <f>SUM(O239:O241)</f>
        <v>15.88</v>
      </c>
      <c r="P238" s="55">
        <f t="shared" si="5804"/>
        <v>2143.8000000000002</v>
      </c>
      <c r="Q238" s="39"/>
      <c r="R238" s="56">
        <v>135</v>
      </c>
      <c r="S238" s="57">
        <f>ROUND(R238*$O238,2)</f>
        <v>2143.8000000000002</v>
      </c>
      <c r="T238" s="56"/>
      <c r="U238" s="57">
        <f>ROUND(T238*$O238,2)</f>
        <v>0</v>
      </c>
      <c r="V238" s="56"/>
      <c r="W238" s="57">
        <f t="shared" ref="W238" si="6177">ROUND(V238*$O238,2)</f>
        <v>0</v>
      </c>
      <c r="X238" s="56"/>
      <c r="Y238" s="57">
        <f t="shared" ref="Y238" si="6178">ROUND(X238*$O238,2)</f>
        <v>0</v>
      </c>
      <c r="Z238" s="56"/>
      <c r="AA238" s="57">
        <f t="shared" ref="AA238" si="6179">ROUND(Z238*$O238,2)</f>
        <v>0</v>
      </c>
      <c r="AB238" s="56"/>
      <c r="AC238" s="57">
        <f t="shared" ref="AC238" si="6180">ROUND(AB238*$O238,2)</f>
        <v>0</v>
      </c>
      <c r="AD238" s="56"/>
      <c r="AE238" s="57">
        <f t="shared" ref="AE238" si="6181">ROUND(AD238*$O238,2)</f>
        <v>0</v>
      </c>
      <c r="AF238" s="56"/>
      <c r="AG238" s="57">
        <f t="shared" ref="AG238" si="6182">ROUND(AF238*$O238,2)</f>
        <v>0</v>
      </c>
      <c r="AH238" s="56"/>
      <c r="AI238" s="57">
        <f t="shared" ref="AI238" si="6183">ROUND(AH238*$O238,2)</f>
        <v>0</v>
      </c>
      <c r="AJ238" s="56"/>
      <c r="AK238" s="57">
        <f t="shared" ref="AK238" si="6184">ROUND(AJ238*$O238,2)</f>
        <v>0</v>
      </c>
      <c r="AL238" s="56"/>
      <c r="AM238" s="57">
        <f t="shared" ref="AM238" si="6185">ROUND(AL238*$O238,2)</f>
        <v>0</v>
      </c>
      <c r="AN238" s="56"/>
      <c r="AO238" s="57">
        <f t="shared" ref="AO238" si="6186">ROUND(AN238*$O238,2)</f>
        <v>0</v>
      </c>
      <c r="AP238" s="56"/>
      <c r="AQ238" s="57">
        <f t="shared" ref="AQ238" si="6187">ROUND(AP238*$O238,2)</f>
        <v>0</v>
      </c>
      <c r="AR238" s="56"/>
      <c r="AS238" s="57">
        <f t="shared" ref="AS238" si="6188">ROUND(AR238*$O238,2)</f>
        <v>0</v>
      </c>
      <c r="AT238" s="56"/>
      <c r="AU238" s="57">
        <f t="shared" ref="AU238" si="6189">ROUND(AT238*$O238,2)</f>
        <v>0</v>
      </c>
      <c r="AV238" s="56"/>
      <c r="AW238" s="57">
        <f t="shared" ref="AW238" si="6190">ROUND(AV238*$O238,2)</f>
        <v>0</v>
      </c>
      <c r="AX238" s="56"/>
      <c r="AY238" s="57">
        <f t="shared" ref="AY238" si="6191">ROUND(AX238*$O238,2)</f>
        <v>0</v>
      </c>
      <c r="AZ238" s="56"/>
      <c r="BA238" s="57">
        <f t="shared" ref="BA238" si="6192">ROUND(AZ238*$O238,2)</f>
        <v>0</v>
      </c>
      <c r="BB238" s="56"/>
      <c r="BC238" s="57">
        <f t="shared" ref="BC238" si="6193">ROUND(BB238*$O238,2)</f>
        <v>0</v>
      </c>
      <c r="BD238" s="56"/>
      <c r="BE238" s="57">
        <f t="shared" ref="BE238" si="6194">ROUND(BD238*$O238,2)</f>
        <v>0</v>
      </c>
      <c r="BF238" s="56"/>
      <c r="BG238" s="57">
        <f t="shared" ref="BG238" si="6195">ROUND(BF238*$O238,2)</f>
        <v>0</v>
      </c>
      <c r="BH238" s="56"/>
      <c r="BI238" s="57">
        <f t="shared" ref="BI238" si="6196">ROUND(BH238*$O238,2)</f>
        <v>0</v>
      </c>
      <c r="BJ238" s="56"/>
      <c r="BK238" s="57">
        <f t="shared" ref="BK238" si="6197">ROUND(BJ238*$O238,2)</f>
        <v>0</v>
      </c>
      <c r="BL238" s="56"/>
      <c r="BM238" s="57">
        <f t="shared" ref="BM238" si="6198">ROUND(BL238*$O238,2)</f>
        <v>0</v>
      </c>
    </row>
    <row r="239" spans="1:65" s="47" customFormat="1" ht="30" x14ac:dyDescent="0.25">
      <c r="A239" s="58" t="s">
        <v>37</v>
      </c>
      <c r="B239" s="59" t="s">
        <v>121</v>
      </c>
      <c r="C239" s="59">
        <v>135488</v>
      </c>
      <c r="D239" s="60" cm="1">
        <f t="array" ref="D239">_xlfn.IFS($B239="SAB_OSE_SET23",$A$440,$B239="SAB_EPSA_SET23",$A$442,$B239="SAB_INS_SET23",$A$444,$B239="SIU_INF_JUL23",$A$446,$B239="SIU_ED_JUL23",$A$447,$B239="DER_JUN23",$A$448,$B239="CDHU_AGO23",$A$449,$B239="SIN_SV_SET23",$A$450,$B239="SIN_INS_SET23",$A$451,$B239="COTAÇÃO",0)</f>
        <v>0.17</v>
      </c>
      <c r="E239" s="60" cm="1">
        <f t="array" ref="E239">_xlfn.IFS($B239="SAB_OSE_SET23",$A$441,$B239="SAB_EPSA_SET23",$A$443,$B239="SAB_INS_SET23",$A$445,$B239="SIU_INF_JUL23",0,$B239="SIU_ED_JUL23",0,$B239="DER_JUN23",0,$B239="CDHU_AGO23",0,$B239="SIN_SV_SET23",0,$B239="SIN_INS_SET23",0,$B239="COTAÇÃO",0)</f>
        <v>0</v>
      </c>
      <c r="F239" s="60" cm="1">
        <f t="array" ref="F239">_xlfn.IFS($B239="SAB_OSE_SET23",0,$B239="SAB_EPSA_SET23",0,AND($B239="SAB_INS_SET23",$A239="MAT")=TRUE,$A$454,AND($B239="SAB_INS_SET23",$A239&lt;&gt;"MAT")=TRUE,$A$453,AND($B239="SIU_INF_JUL23",$A239="MAT")=TRUE,$A$454,AND($B239="SIU_INF_JUL23",$A239&lt;&gt;"MAT")=TRUE,$A$453,AND($B239="SIU_ED_JUL23",$A239="MAT")=TRUE,$A$454,AND($B239="SIU_ED_JUL23",$A239&lt;&gt;"MAT")=TRUE,$A$453,$B239="DER_JUN23",0,$B239="CDHU_AGO23",0,AND($B239="SIN_SV_SET23",$A239="MAT")=TRUE,$A$454,AND($B239="SIN_SV_SET23",$A239&lt;&gt;"MAT")=TRUE,$A$453,AND($B239="SIN_INS_SET23",$A239="MAT")=TRUE,$A$454,AND($B239="SIN_INS_SET23",$A239&lt;&gt;"MAT")=TRUE,$A$453,AND($B239="COTAÇÃO",$A239="MAT")=TRUE,$A$454,AND($B239="COTAÇÃO",$A239&lt;&gt;"MAT")=TRUE,$A$453)</f>
        <v>0</v>
      </c>
      <c r="G239" s="60" cm="1">
        <f t="array" ref="G239">_xlfn.IFS($B239="SAB_OSE_SET23",0,$B239="SAB_EPSA_SET23",0,AND($B239="SAB_INS_SET23",$A239="MO")=TRUE,$A$455,AND($B239="SAB_INS_SET23",$A239&lt;&gt;"MO")=TRUE,0,AND($B239="SIU_INF_JUL23",$A239="MO")=TRUE,$A$455,AND($B239="SIU_INF_JUL23",$A239&lt;&gt;"MO")=TRUE,0,AND($B239="SIU_ED_JUL23",$A239="MO")=TRUE,$A$455,AND($B239="SIU_ED_JUL23",$A239&lt;&gt;"MO")=TRUE,0,$B239="DER_JUN23",0,$B239="CDHU_AGO23",0,AND($B239="SIN_SV_SET23",$A239="MO")=TRUE,$A$455,AND($B239="SIN_SV_SET23",$A239&lt;&gt;"MO")=TRUE,0,AND($B239="SIN_INS_SET23",$A239="MO")=TRUE,$A$455,AND($B239="SIN_INS_SET23",$A239&lt;&gt;"MO")=TRUE,0,AND($B239="COTAÇÃO",$A239="MO")=TRUE,$A$455,AND($B239="COTAÇÃO",$A239&lt;&gt;"MO")=TRUE,0)</f>
        <v>0</v>
      </c>
      <c r="H239" s="61" cm="1">
        <f t="array" ref="H239">ROUND(_xlfn.IFS(B239="SAB_OSE_SET23",VLOOKUP(C239,[12]SAB_OSE_SET23!A:N,7,FALSE),B239="SAB_EPSA_SET23",VLOOKUP(C239,[12]SAB_EPSA_SET23!A:F,4,FALSE),B239="SAB_INS_SET23",VLOOKUP(C239,[12]SAB_INS_SET23!A:F,4,FALSE),B239="SIU_INF_JUL23",VLOOKUP(C239,[12]SIU_INF_JUL23!A:F,4,FALSE),B239="SIU_ED_JUL23",VLOOKUP(C239,[12]SIU_ED_JUL23!A:F,4,FALSE),B239="SIU_INS_JUL23",VLOOKUP(C239,[12]SIU_INS_JUL23!A:F,4,FALSE),B239="DER_JUN23",VLOOKUP(C239,[12]DER_JUN23!A:F,4,FALSE),B239="CDHU_AGO23",VLOOKUP(C239,[12]CDHU_AGO23!A:F,4,FALSE),B239="DNIT_SV_JUL23",VLOOKUP(C239,[12]DNIT_SV_JUL23!A:F,4,FALSE),B239="DNIT_MAT_JUL23",VLOOKUP(C239,[12]DNIT_MAT_JUL23!A:F,4,FALSE),B239="SIN_SV_SET23",VLOOKUP(C239,[12]SIN_SV_SET23!G:L,5,FALSE),B239="SIN_INS_SET23",VLOOKUP(C239,[12]SIN_INS_SET23!A:F,5,FALSE),B239="COTAÇÃO",VLOOKUP(C239,[12]COTAÇÃO!$B:$G,6,FALSE))*(1+F239)*(1+G239),2)</f>
        <v>9.48</v>
      </c>
      <c r="I239" s="62">
        <v>1</v>
      </c>
      <c r="J239" s="39"/>
      <c r="K239" s="63"/>
      <c r="L239" s="64" t="str" cm="1">
        <f t="array" ref="L239">_xlfn.IFS(B239="SAB_OSE_SET23",VLOOKUP(C239,[12]SAB_OSE_SET23!A:N,5,FALSE),B239="SAB_EPSA_SET23",VLOOKUP(C239,[12]SAB_EPSA_SET23!A:F,2,FALSE),B239="SAB_INS_SET23",VLOOKUP(C239,[12]SAB_INS_SET23!A:F,2,FALSE),B239="SIU_INF_JUL23",VLOOKUP(C239,[12]SIU_INF_JUL23!A:F,2,FALSE),B239="SIU_ED_JUL23",VLOOKUP(C239,[12]SIU_ED_JUL23!A:F,2,FALSE),B239="SIU_INS_JUL23",VLOOKUP(C239,[12]SIU_INS_JUL23!A:F,2,FALSE),B239="DER_JUN23",VLOOKUP(C239,[12]DER_JUN23!A:F,2,FALSE),B239="CDHU_AGO23",VLOOKUP(C239,[12]CDHU_AGO23!A:F,2,FALSE),B239="DNIT_SV_JUL23",VLOOKUP(C239,[12]DNIT_SV_JUL23!A:F,2,FALSE),B239="DNIT_MAT_JUL23",VLOOKUP(C239,[12]DNIT_MAT_JUL23!A:F,2,FALSE),B239="SIN_SV_SET23",VLOOKUP(C239,[12]SIN_SV_SET23!G:L,2,FALSE),B239="SIN_INS_SET23",VLOOKUP(C239,[12]SIN_INS_SET23!A:F,2,FALSE),B239="COTAÇÃO",VLOOKUP(C239,[12]COTAÇÃO!$B:$G,3,FALSE))</f>
        <v>PRESILHA LATAO ESTANHADO 15MM PARA CABO 70MM2 COM PARAFUSO E BUCHA</v>
      </c>
      <c r="M239" s="65" t="str" cm="1">
        <f t="array" ref="M239">_xlfn.IFS(B239="SAB_OSE_SET23",VLOOKUP(C239,[12]SAB_OSE_SET23!A:N,6,FALSE),B239="SAB_EPSA_SET23",VLOOKUP(C239,[12]SAB_EPSA_SET23!A:F,3,FALSE),B239="SAB_INS_SET23",VLOOKUP(C239,[12]SAB_INS_SET23!A:F,3,FALSE),B239="SIU_INF_JUL23",VLOOKUP(C239,[12]SIU_INF_JUL23!A:F,3,FALSE),B239="SIU_ED_JUL23",VLOOKUP(C239,[12]SIU_ED_JUL23!A:F,3,FALSE),B239="SIU_INS_JUL23",VLOOKUP(C239,[12]SIU_INS_JUL23!A:F,3,FALSE),B239="DER_JUN23",VLOOKUP(C239,[12]DER_JUN23!A:F,3,FALSE),B239="CDHU_AGO23",VLOOKUP(C239,[12]CDHU_AGO23!A:F,3,FALSE),B239="DNIT_SV_JUL23",VLOOKUP(C239,[12]DNIT_SV_JUL23!A:F,3,FALSE),B239="DNIT_MAT_JUL23",VLOOKUP(C239,[12]DNIT_MAT_JUL23!A:F,3,FALSE),B239="SIN_SV_SET23",VLOOKUP(C239,[12]SIN_SV_SET23!G:L,3,FALSE),B239="SIN_INS_SET23",VLOOKUP(C239,[12]SIN_INS_SET23!A:F,3,FALSE),B239="COTAÇÃO",VLOOKUP(C239,[12]COTAÇÃO!$B:$G,4,FALSE))</f>
        <v>UN</v>
      </c>
      <c r="N239" s="66">
        <f t="shared" ref="N239:N241" si="6199">R239+T239+V239+X239+Z239+AB239+AD239+AF239+AH239+AJ239++AL239+AN239+AP239+AR239+AT239+AV239+AX239+AZ239+BB239+BD239+BF239+BH239+BJ239+BL239</f>
        <v>135</v>
      </c>
      <c r="O239" s="66">
        <f t="shared" ref="O239:O241" si="6200">ROUND(H239*I239,2)</f>
        <v>9.48</v>
      </c>
      <c r="P239" s="67">
        <f t="shared" si="5804"/>
        <v>0</v>
      </c>
      <c r="Q239" s="68"/>
      <c r="R239" s="61">
        <f>R238*$I239</f>
        <v>135</v>
      </c>
      <c r="S239" s="67"/>
      <c r="T239" s="61">
        <f t="shared" ref="T239" si="6201">T238*$I239</f>
        <v>0</v>
      </c>
      <c r="U239" s="67">
        <f t="shared" ref="U239:U241" si="6202">ROUND(T239*$H239,2)</f>
        <v>0</v>
      </c>
      <c r="V239" s="61">
        <f t="shared" ref="V239" si="6203">V238*$I239</f>
        <v>0</v>
      </c>
      <c r="W239" s="67">
        <f t="shared" ref="W239:W241" si="6204">ROUND(V239*$H239,2)</f>
        <v>0</v>
      </c>
      <c r="X239" s="61">
        <f t="shared" ref="X239" si="6205">X238*$I239</f>
        <v>0</v>
      </c>
      <c r="Y239" s="67">
        <f t="shared" ref="Y239:Y241" si="6206">ROUND(X239*$H239,2)</f>
        <v>0</v>
      </c>
      <c r="Z239" s="61">
        <f t="shared" ref="Z239" si="6207">Z238*$I239</f>
        <v>0</v>
      </c>
      <c r="AA239" s="67">
        <f t="shared" ref="AA239:AA241" si="6208">ROUND(Z239*$H239,2)</f>
        <v>0</v>
      </c>
      <c r="AB239" s="61">
        <f t="shared" ref="AB239" si="6209">AB238*$I239</f>
        <v>0</v>
      </c>
      <c r="AC239" s="67">
        <f t="shared" ref="AC239:AC241" si="6210">ROUND(AB239*$H239,2)</f>
        <v>0</v>
      </c>
      <c r="AD239" s="61">
        <f t="shared" ref="AD239" si="6211">AD238*$I239</f>
        <v>0</v>
      </c>
      <c r="AE239" s="67">
        <f t="shared" ref="AE239:AE241" si="6212">ROUND(AD239*$H239,2)</f>
        <v>0</v>
      </c>
      <c r="AF239" s="61">
        <f t="shared" ref="AF239" si="6213">AF238*$I239</f>
        <v>0</v>
      </c>
      <c r="AG239" s="67">
        <f t="shared" ref="AG239:AG241" si="6214">ROUND(AF239*$H239,2)</f>
        <v>0</v>
      </c>
      <c r="AH239" s="61">
        <f t="shared" ref="AH239" si="6215">AH238*$I239</f>
        <v>0</v>
      </c>
      <c r="AI239" s="67">
        <f t="shared" ref="AI239:AI241" si="6216">ROUND(AH239*$H239,2)</f>
        <v>0</v>
      </c>
      <c r="AJ239" s="61">
        <f t="shared" ref="AJ239" si="6217">AJ238*$I239</f>
        <v>0</v>
      </c>
      <c r="AK239" s="67">
        <f t="shared" ref="AK239:AK241" si="6218">ROUND(AJ239*$H239,2)</f>
        <v>0</v>
      </c>
      <c r="AL239" s="61">
        <f t="shared" ref="AL239" si="6219">AL238*$I239</f>
        <v>0</v>
      </c>
      <c r="AM239" s="67">
        <f t="shared" ref="AM239:AM241" si="6220">ROUND(AL239*$H239,2)</f>
        <v>0</v>
      </c>
      <c r="AN239" s="61">
        <f t="shared" ref="AN239" si="6221">AN238*$I239</f>
        <v>0</v>
      </c>
      <c r="AO239" s="67">
        <f t="shared" ref="AO239:AO241" si="6222">ROUND(AN239*$H239,2)</f>
        <v>0</v>
      </c>
      <c r="AP239" s="61">
        <f t="shared" ref="AP239" si="6223">AP238*$I239</f>
        <v>0</v>
      </c>
      <c r="AQ239" s="67">
        <f t="shared" ref="AQ239:AQ241" si="6224">ROUND(AP239*$H239,2)</f>
        <v>0</v>
      </c>
      <c r="AR239" s="61">
        <f t="shared" ref="AR239" si="6225">AR238*$I239</f>
        <v>0</v>
      </c>
      <c r="AS239" s="67">
        <f t="shared" ref="AS239:AS241" si="6226">ROUND(AR239*$H239,2)</f>
        <v>0</v>
      </c>
      <c r="AT239" s="61">
        <f t="shared" ref="AT239" si="6227">AT238*$I239</f>
        <v>0</v>
      </c>
      <c r="AU239" s="67">
        <f t="shared" ref="AU239:AU241" si="6228">ROUND(AT239*$H239,2)</f>
        <v>0</v>
      </c>
      <c r="AV239" s="61">
        <f t="shared" ref="AV239" si="6229">AV238*$I239</f>
        <v>0</v>
      </c>
      <c r="AW239" s="67">
        <f t="shared" ref="AW239:AW241" si="6230">ROUND(AV239*$H239,2)</f>
        <v>0</v>
      </c>
      <c r="AX239" s="61">
        <f t="shared" ref="AX239" si="6231">AX238*$I239</f>
        <v>0</v>
      </c>
      <c r="AY239" s="67">
        <f t="shared" ref="AY239:AY241" si="6232">ROUND(AX239*$H239,2)</f>
        <v>0</v>
      </c>
      <c r="AZ239" s="61">
        <f t="shared" ref="AZ239" si="6233">AZ238*$I239</f>
        <v>0</v>
      </c>
      <c r="BA239" s="67">
        <f t="shared" ref="BA239:BA241" si="6234">ROUND(AZ239*$H239,2)</f>
        <v>0</v>
      </c>
      <c r="BB239" s="61">
        <f t="shared" ref="BB239" si="6235">BB238*$I239</f>
        <v>0</v>
      </c>
      <c r="BC239" s="67">
        <f t="shared" ref="BC239:BC241" si="6236">ROUND(BB239*$H239,2)</f>
        <v>0</v>
      </c>
      <c r="BD239" s="61">
        <f t="shared" ref="BD239" si="6237">BD238*$I239</f>
        <v>0</v>
      </c>
      <c r="BE239" s="67">
        <f t="shared" ref="BE239:BE241" si="6238">ROUND(BD239*$H239,2)</f>
        <v>0</v>
      </c>
      <c r="BF239" s="61">
        <f t="shared" ref="BF239" si="6239">BF238*$I239</f>
        <v>0</v>
      </c>
      <c r="BG239" s="67">
        <f t="shared" ref="BG239:BG241" si="6240">ROUND(BF239*$H239,2)</f>
        <v>0</v>
      </c>
      <c r="BH239" s="61">
        <f t="shared" ref="BH239" si="6241">BH238*$I239</f>
        <v>0</v>
      </c>
      <c r="BI239" s="67">
        <f t="shared" ref="BI239:BI241" si="6242">ROUND(BH239*$H239,2)</f>
        <v>0</v>
      </c>
      <c r="BJ239" s="61">
        <f t="shared" ref="BJ239" si="6243">BJ238*$I239</f>
        <v>0</v>
      </c>
      <c r="BK239" s="67">
        <f t="shared" ref="BK239:BK241" si="6244">ROUND(BJ239*$H239,2)</f>
        <v>0</v>
      </c>
      <c r="BL239" s="61">
        <f t="shared" ref="BL239" si="6245">BL238*$I239</f>
        <v>0</v>
      </c>
      <c r="BM239" s="67">
        <f t="shared" ref="BM239:BM241" si="6246">ROUND(BL239*$H239,2)</f>
        <v>0</v>
      </c>
    </row>
    <row r="240" spans="1:65" s="47" customFormat="1" x14ac:dyDescent="0.25">
      <c r="A240" s="58" t="s">
        <v>26</v>
      </c>
      <c r="B240" s="59" t="s">
        <v>28</v>
      </c>
      <c r="C240" s="59" t="s">
        <v>38</v>
      </c>
      <c r="D240" s="60" cm="1">
        <f t="array" ref="D240">_xlfn.IFS($B240="SAB_OSE_SET23",$A$440,$B240="SAB_EPSA_SET23",$A$442,$B240="SAB_INS_SET23",$A$444,$B240="SIU_INF_JUL23",$A$446,$B240="SIU_ED_JUL23",$A$447,$B240="DER_JUN23",$A$448,$B240="CDHU_AGO23",$A$449,$B240="SIN_SV_SET23",$A$450,$B240="SIN_INS_SET23",$A$451,$B240="COTAÇÃO",0)</f>
        <v>0</v>
      </c>
      <c r="E240" s="60" cm="1">
        <f t="array" ref="E240">_xlfn.IFS($B240="SAB_OSE_SET23",$A$441,$B240="SAB_EPSA_SET23",$A$443,$B240="SAB_INS_SET23",$A$445,$B240="SIU_INF_JUL23",0,$B240="SIU_ED_JUL23",0,$B240="DER_JUN23",0,$B240="CDHU_AGO23",0,$B240="SIN_SV_SET23",0,$B240="SIN_INS_SET23",0,$B240="COTAÇÃO",0)</f>
        <v>0</v>
      </c>
      <c r="F240" s="60" cm="1">
        <f t="array" ref="F240">_xlfn.IFS($B240="SAB_OSE_SET23",0,$B240="SAB_EPSA_SET23",0,AND($B240="SAB_INS_SET23",$A240="MAT")=TRUE,$A$454,AND($B240="SAB_INS_SET23",$A240&lt;&gt;"MAT")=TRUE,$A$453,AND($B240="SIU_INF_JUL23",$A240="MAT")=TRUE,$A$454,AND($B240="SIU_INF_JUL23",$A240&lt;&gt;"MAT")=TRUE,$A$453,AND($B240="SIU_ED_JUL23",$A240="MAT")=TRUE,$A$454,AND($B240="SIU_ED_JUL23",$A240&lt;&gt;"MAT")=TRUE,$A$453,$B240="DER_JUN23",0,$B240="CDHU_AGO23",0,AND($B240="SIN_SV_SET23",$A240="MAT")=TRUE,$A$454,AND($B240="SIN_SV_SET23",$A240&lt;&gt;"MAT")=TRUE,$A$453,AND($B240="SIN_INS_SET23",$A240="MAT")=TRUE,$A$454,AND($B240="SIN_INS_SET23",$A240&lt;&gt;"MAT")=TRUE,$A$453,AND($B240="COTAÇÃO",$A240="MAT")=TRUE,$A$454,AND($B240="COTAÇÃO",$A240&lt;&gt;"MAT")=TRUE,$A$453)</f>
        <v>0.28000000000000003</v>
      </c>
      <c r="G240" s="60" cm="1">
        <f t="array" ref="G240">_xlfn.IFS($B240="SAB_OSE_SET23",0,$B240="SAB_EPSA_SET23",0,AND($B240="SAB_INS_SET23",$A240="MO")=TRUE,$A$455,AND($B240="SAB_INS_SET23",$A240&lt;&gt;"MO")=TRUE,0,AND($B240="SIU_INF_JUL23",$A240="MO")=TRUE,$A$455,AND($B240="SIU_INF_JUL23",$A240&lt;&gt;"MO")=TRUE,0,AND($B240="SIU_ED_JUL23",$A240="MO")=TRUE,$A$455,AND($B240="SIU_ED_JUL23",$A240&lt;&gt;"MO")=TRUE,0,$B240="DER_JUN23",0,$B240="CDHU_AGO23",0,AND($B240="SIN_SV_SET23",$A240="MO")=TRUE,$A$455,AND($B240="SIN_SV_SET23",$A240&lt;&gt;"MO")=TRUE,0,AND($B240="SIN_INS_SET23",$A240="MO")=TRUE,$A$455,AND($B240="SIN_INS_SET23",$A240&lt;&gt;"MO")=TRUE,0,AND($B240="COTAÇÃO",$A240="MO")=TRUE,$A$455,AND($B240="COTAÇÃO",$A240&lt;&gt;"MO")=TRUE,0)</f>
        <v>1.72</v>
      </c>
      <c r="H240" s="61" cm="1">
        <f t="array" ref="H240">ROUND(_xlfn.IFS(B240="SAB_OSE_SET23",VLOOKUP(C240,[12]SAB_OSE_SET23!A:N,7,FALSE),B240="SAB_EPSA_SET23",VLOOKUP(C240,[12]SAB_EPSA_SET23!A:F,4,FALSE),B240="SAB_INS_SET23",VLOOKUP(C240,[12]SAB_INS_SET23!A:F,4,FALSE),B240="SIU_INF_JUL23",VLOOKUP(C240,[12]SIU_INF_JUL23!A:F,4,FALSE),B240="SIU_ED_JUL23",VLOOKUP(C240,[12]SIU_ED_JUL23!A:F,4,FALSE),B240="SIU_INS_JUL23",VLOOKUP(C240,[12]SIU_INS_JUL23!A:F,4,FALSE),B240="DER_JUN23",VLOOKUP(C240,[12]DER_JUN23!A:F,4,FALSE),B240="CDHU_AGO23",VLOOKUP(C240,[12]CDHU_AGO23!A:F,4,FALSE),B240="DNIT_SV_JUL23",VLOOKUP(C240,[12]DNIT_SV_JUL23!A:F,4,FALSE),B240="DNIT_MAT_JUL23",VLOOKUP(C240,[12]DNIT_MAT_JUL23!A:F,4,FALSE),B240="SIN_SV_SET23",VLOOKUP(C240,[12]SIN_SV_SET23!G:L,5,FALSE),B240="SIN_INS_SET23",VLOOKUP(C240,[12]SIN_INS_SET23!A:F,5,FALSE),B240="COTAÇÃO",VLOOKUP(C240,[12]COTAÇÃO!$B:$G,6,FALSE))*(1+F240)*(1+G240),2)</f>
        <v>76.209999999999994</v>
      </c>
      <c r="I240" s="62">
        <v>0.05</v>
      </c>
      <c r="J240" s="39"/>
      <c r="K240" s="63"/>
      <c r="L240" s="64" t="str" cm="1">
        <f t="array" ref="L240">_xlfn.IFS(B240="SAB_OSE_SET23",VLOOKUP(C240,[12]SAB_OSE_SET23!A:N,5,FALSE),B240="SAB_EPSA_SET23",VLOOKUP(C240,[12]SAB_EPSA_SET23!A:F,2,FALSE),B240="SAB_INS_SET23",VLOOKUP(C240,[12]SAB_INS_SET23!A:F,2,FALSE),B240="SIU_INF_JUL23",VLOOKUP(C240,[12]SIU_INF_JUL23!A:F,2,FALSE),B240="SIU_ED_JUL23",VLOOKUP(C240,[12]SIU_ED_JUL23!A:F,2,FALSE),B240="SIU_INS_JUL23",VLOOKUP(C240,[12]SIU_INS_JUL23!A:F,2,FALSE),B240="DER_JUN23",VLOOKUP(C240,[12]DER_JUN23!A:F,2,FALSE),B240="CDHU_AGO23",VLOOKUP(C240,[12]CDHU_AGO23!A:F,2,FALSE),B240="DNIT_SV_JUL23",VLOOKUP(C240,[12]DNIT_SV_JUL23!A:F,2,FALSE),B240="DNIT_MAT_JUL23",VLOOKUP(C240,[12]DNIT_MAT_JUL23!A:F,2,FALSE),B240="SIN_SV_SET23",VLOOKUP(C240,[12]SIN_SV_SET23!G:L,2,FALSE),B240="SIN_INS_SET23",VLOOKUP(C240,[12]SIN_INS_SET23!A:F,2,FALSE),B240="COTAÇÃO",VLOOKUP(C240,[12]COTAÇÃO!$B:$G,3,FALSE))</f>
        <v>TÉCNICO ELETRICISTA</v>
      </c>
      <c r="M240" s="65" t="str" cm="1">
        <f t="array" ref="M240">_xlfn.IFS(B240="SAB_OSE_SET23",VLOOKUP(C240,[12]SAB_OSE_SET23!A:N,6,FALSE),B240="SAB_EPSA_SET23",VLOOKUP(C240,[12]SAB_EPSA_SET23!A:F,3,FALSE),B240="SAB_INS_SET23",VLOOKUP(C240,[12]SAB_INS_SET23!A:F,3,FALSE),B240="SIU_INF_JUL23",VLOOKUP(C240,[12]SIU_INF_JUL23!A:F,3,FALSE),B240="SIU_ED_JUL23",VLOOKUP(C240,[12]SIU_ED_JUL23!A:F,3,FALSE),B240="SIU_INS_JUL23",VLOOKUP(C240,[12]SIU_INS_JUL23!A:F,3,FALSE),B240="DER_JUN23",VLOOKUP(C240,[12]DER_JUN23!A:F,3,FALSE),B240="CDHU_AGO23",VLOOKUP(C240,[12]CDHU_AGO23!A:F,3,FALSE),B240="DNIT_SV_JUL23",VLOOKUP(C240,[12]DNIT_SV_JUL23!A:F,3,FALSE),B240="DNIT_MAT_JUL23",VLOOKUP(C240,[12]DNIT_MAT_JUL23!A:F,3,FALSE),B240="SIN_SV_SET23",VLOOKUP(C240,[12]SIN_SV_SET23!G:L,3,FALSE),B240="SIN_INS_SET23",VLOOKUP(C240,[12]SIN_INS_SET23!A:F,3,FALSE),B240="COTAÇÃO",VLOOKUP(C240,[12]COTAÇÃO!$B:$G,4,FALSE))</f>
        <v>H</v>
      </c>
      <c r="N240" s="66">
        <f t="shared" si="6199"/>
        <v>6.75</v>
      </c>
      <c r="O240" s="66">
        <f t="shared" si="6200"/>
        <v>3.81</v>
      </c>
      <c r="P240" s="67">
        <f t="shared" si="5804"/>
        <v>0</v>
      </c>
      <c r="Q240" s="68"/>
      <c r="R240" s="61">
        <f>R238*$I240</f>
        <v>6.75</v>
      </c>
      <c r="S240" s="67"/>
      <c r="T240" s="61">
        <f t="shared" ref="T240" si="6247">T238*$I240</f>
        <v>0</v>
      </c>
      <c r="U240" s="67">
        <f t="shared" si="6202"/>
        <v>0</v>
      </c>
      <c r="V240" s="61">
        <f t="shared" ref="V240" si="6248">V238*$I240</f>
        <v>0</v>
      </c>
      <c r="W240" s="67">
        <f t="shared" si="6204"/>
        <v>0</v>
      </c>
      <c r="X240" s="61">
        <f t="shared" ref="X240" si="6249">X238*$I240</f>
        <v>0</v>
      </c>
      <c r="Y240" s="67">
        <f t="shared" si="6206"/>
        <v>0</v>
      </c>
      <c r="Z240" s="61">
        <f t="shared" ref="Z240" si="6250">Z238*$I240</f>
        <v>0</v>
      </c>
      <c r="AA240" s="67">
        <f t="shared" si="6208"/>
        <v>0</v>
      </c>
      <c r="AB240" s="61">
        <f t="shared" ref="AB240" si="6251">AB238*$I240</f>
        <v>0</v>
      </c>
      <c r="AC240" s="67">
        <f t="shared" si="6210"/>
        <v>0</v>
      </c>
      <c r="AD240" s="61">
        <f t="shared" ref="AD240" si="6252">AD238*$I240</f>
        <v>0</v>
      </c>
      <c r="AE240" s="67">
        <f t="shared" si="6212"/>
        <v>0</v>
      </c>
      <c r="AF240" s="61">
        <f t="shared" ref="AF240" si="6253">AF238*$I240</f>
        <v>0</v>
      </c>
      <c r="AG240" s="67">
        <f t="shared" si="6214"/>
        <v>0</v>
      </c>
      <c r="AH240" s="61">
        <f t="shared" ref="AH240" si="6254">AH238*$I240</f>
        <v>0</v>
      </c>
      <c r="AI240" s="67">
        <f t="shared" si="6216"/>
        <v>0</v>
      </c>
      <c r="AJ240" s="61">
        <f t="shared" ref="AJ240" si="6255">AJ238*$I240</f>
        <v>0</v>
      </c>
      <c r="AK240" s="67">
        <f t="shared" si="6218"/>
        <v>0</v>
      </c>
      <c r="AL240" s="61">
        <f t="shared" ref="AL240" si="6256">AL238*$I240</f>
        <v>0</v>
      </c>
      <c r="AM240" s="67">
        <f t="shared" si="6220"/>
        <v>0</v>
      </c>
      <c r="AN240" s="61">
        <f t="shared" ref="AN240" si="6257">AN238*$I240</f>
        <v>0</v>
      </c>
      <c r="AO240" s="67">
        <f t="shared" si="6222"/>
        <v>0</v>
      </c>
      <c r="AP240" s="61">
        <f t="shared" ref="AP240" si="6258">AP238*$I240</f>
        <v>0</v>
      </c>
      <c r="AQ240" s="67">
        <f t="shared" si="6224"/>
        <v>0</v>
      </c>
      <c r="AR240" s="61">
        <f t="shared" ref="AR240" si="6259">AR238*$I240</f>
        <v>0</v>
      </c>
      <c r="AS240" s="67">
        <f t="shared" si="6226"/>
        <v>0</v>
      </c>
      <c r="AT240" s="61">
        <f t="shared" ref="AT240" si="6260">AT238*$I240</f>
        <v>0</v>
      </c>
      <c r="AU240" s="67">
        <f t="shared" si="6228"/>
        <v>0</v>
      </c>
      <c r="AV240" s="61">
        <f t="shared" ref="AV240" si="6261">AV238*$I240</f>
        <v>0</v>
      </c>
      <c r="AW240" s="67">
        <f t="shared" si="6230"/>
        <v>0</v>
      </c>
      <c r="AX240" s="61">
        <f t="shared" ref="AX240" si="6262">AX238*$I240</f>
        <v>0</v>
      </c>
      <c r="AY240" s="67">
        <f t="shared" si="6232"/>
        <v>0</v>
      </c>
      <c r="AZ240" s="61">
        <f t="shared" ref="AZ240" si="6263">AZ238*$I240</f>
        <v>0</v>
      </c>
      <c r="BA240" s="67">
        <f t="shared" si="6234"/>
        <v>0</v>
      </c>
      <c r="BB240" s="61">
        <f t="shared" ref="BB240" si="6264">BB238*$I240</f>
        <v>0</v>
      </c>
      <c r="BC240" s="67">
        <f t="shared" si="6236"/>
        <v>0</v>
      </c>
      <c r="BD240" s="61">
        <f t="shared" ref="BD240" si="6265">BD238*$I240</f>
        <v>0</v>
      </c>
      <c r="BE240" s="67">
        <f t="shared" si="6238"/>
        <v>0</v>
      </c>
      <c r="BF240" s="61">
        <f t="shared" ref="BF240" si="6266">BF238*$I240</f>
        <v>0</v>
      </c>
      <c r="BG240" s="67">
        <f t="shared" si="6240"/>
        <v>0</v>
      </c>
      <c r="BH240" s="61">
        <f t="shared" ref="BH240" si="6267">BH238*$I240</f>
        <v>0</v>
      </c>
      <c r="BI240" s="67">
        <f t="shared" si="6242"/>
        <v>0</v>
      </c>
      <c r="BJ240" s="61">
        <f t="shared" ref="BJ240" si="6268">BJ238*$I240</f>
        <v>0</v>
      </c>
      <c r="BK240" s="67">
        <f t="shared" si="6244"/>
        <v>0</v>
      </c>
      <c r="BL240" s="61">
        <f t="shared" ref="BL240" si="6269">BL238*$I240</f>
        <v>0</v>
      </c>
      <c r="BM240" s="67">
        <f t="shared" si="6246"/>
        <v>0</v>
      </c>
    </row>
    <row r="241" spans="1:65" s="47" customFormat="1" x14ac:dyDescent="0.25">
      <c r="A241" s="58" t="s">
        <v>26</v>
      </c>
      <c r="B241" s="59" t="s">
        <v>28</v>
      </c>
      <c r="C241" s="59" t="s">
        <v>39</v>
      </c>
      <c r="D241" s="60" cm="1">
        <f t="array" ref="D241">_xlfn.IFS($B241="SAB_OSE_SET23",$A$440,$B241="SAB_EPSA_SET23",$A$442,$B241="SAB_INS_SET23",$A$444,$B241="SIU_INF_JUL23",$A$446,$B241="SIU_ED_JUL23",$A$447,$B241="DER_JUN23",$A$448,$B241="CDHU_AGO23",$A$449,$B241="SIN_SV_SET23",$A$450,$B241="SIN_INS_SET23",$A$451,$B241="COTAÇÃO",0)</f>
        <v>0</v>
      </c>
      <c r="E241" s="60" cm="1">
        <f t="array" ref="E241">_xlfn.IFS($B241="SAB_OSE_SET23",$A$441,$B241="SAB_EPSA_SET23",$A$443,$B241="SAB_INS_SET23",$A$445,$B241="SIU_INF_JUL23",0,$B241="SIU_ED_JUL23",0,$B241="DER_JUN23",0,$B241="CDHU_AGO23",0,$B241="SIN_SV_SET23",0,$B241="SIN_INS_SET23",0,$B241="COTAÇÃO",0)</f>
        <v>0</v>
      </c>
      <c r="F241" s="60" cm="1">
        <f t="array" ref="F241">_xlfn.IFS($B241="SAB_OSE_SET23",0,$B241="SAB_EPSA_SET23",0,AND($B241="SAB_INS_SET23",$A241="MAT")=TRUE,$A$454,AND($B241="SAB_INS_SET23",$A241&lt;&gt;"MAT")=TRUE,$A$453,AND($B241="SIU_INF_JUL23",$A241="MAT")=TRUE,$A$454,AND($B241="SIU_INF_JUL23",$A241&lt;&gt;"MAT")=TRUE,$A$453,AND($B241="SIU_ED_JUL23",$A241="MAT")=TRUE,$A$454,AND($B241="SIU_ED_JUL23",$A241&lt;&gt;"MAT")=TRUE,$A$453,$B241="DER_JUN23",0,$B241="CDHU_AGO23",0,AND($B241="SIN_SV_SET23",$A241="MAT")=TRUE,$A$454,AND($B241="SIN_SV_SET23",$A241&lt;&gt;"MAT")=TRUE,$A$453,AND($B241="SIN_INS_SET23",$A241="MAT")=TRUE,$A$454,AND($B241="SIN_INS_SET23",$A241&lt;&gt;"MAT")=TRUE,$A$453,AND($B241="COTAÇÃO",$A241="MAT")=TRUE,$A$454,AND($B241="COTAÇÃO",$A241&lt;&gt;"MAT")=TRUE,$A$453)</f>
        <v>0.28000000000000003</v>
      </c>
      <c r="G241" s="60" cm="1">
        <f t="array" ref="G241">_xlfn.IFS($B241="SAB_OSE_SET23",0,$B241="SAB_EPSA_SET23",0,AND($B241="SAB_INS_SET23",$A241="MO")=TRUE,$A$455,AND($B241="SAB_INS_SET23",$A241&lt;&gt;"MO")=TRUE,0,AND($B241="SIU_INF_JUL23",$A241="MO")=TRUE,$A$455,AND($B241="SIU_INF_JUL23",$A241&lt;&gt;"MO")=TRUE,0,AND($B241="SIU_ED_JUL23",$A241="MO")=TRUE,$A$455,AND($B241="SIU_ED_JUL23",$A241&lt;&gt;"MO")=TRUE,0,$B241="DER_JUN23",0,$B241="CDHU_AGO23",0,AND($B241="SIN_SV_SET23",$A241="MO")=TRUE,$A$455,AND($B241="SIN_SV_SET23",$A241&lt;&gt;"MO")=TRUE,0,AND($B241="SIN_INS_SET23",$A241="MO")=TRUE,$A$455,AND($B241="SIN_INS_SET23",$A241&lt;&gt;"MO")=TRUE,0,AND($B241="COTAÇÃO",$A241="MO")=TRUE,$A$455,AND($B241="COTAÇÃO",$A241&lt;&gt;"MO")=TRUE,0)</f>
        <v>1.72</v>
      </c>
      <c r="H241" s="61" cm="1">
        <f t="array" ref="H241">ROUND(_xlfn.IFS(B241="SAB_OSE_SET23",VLOOKUP(C241,[12]SAB_OSE_SET23!A:N,7,FALSE),B241="SAB_EPSA_SET23",VLOOKUP(C241,[12]SAB_EPSA_SET23!A:F,4,FALSE),B241="SAB_INS_SET23",VLOOKUP(C241,[12]SAB_INS_SET23!A:F,4,FALSE),B241="SIU_INF_JUL23",VLOOKUP(C241,[12]SIU_INF_JUL23!A:F,4,FALSE),B241="SIU_ED_JUL23",VLOOKUP(C241,[12]SIU_ED_JUL23!A:F,4,FALSE),B241="SIU_INS_JUL23",VLOOKUP(C241,[12]SIU_INS_JUL23!A:F,4,FALSE),B241="DER_JUN23",VLOOKUP(C241,[12]DER_JUN23!A:F,4,FALSE),B241="CDHU_AGO23",VLOOKUP(C241,[12]CDHU_AGO23!A:F,4,FALSE),B241="DNIT_SV_JUL23",VLOOKUP(C241,[12]DNIT_SV_JUL23!A:F,4,FALSE),B241="DNIT_MAT_JUL23",VLOOKUP(C241,[12]DNIT_MAT_JUL23!A:F,4,FALSE),B241="SIN_SV_SET23",VLOOKUP(C241,[12]SIN_SV_SET23!G:L,5,FALSE),B241="SIN_INS_SET23",VLOOKUP(C241,[12]SIN_INS_SET23!A:F,5,FALSE),B241="COTAÇÃO",VLOOKUP(C241,[12]COTAÇÃO!$B:$G,6,FALSE))*(1+F241)*(1+G241),2)</f>
        <v>51.88</v>
      </c>
      <c r="I241" s="62">
        <v>0.05</v>
      </c>
      <c r="J241" s="39"/>
      <c r="K241" s="63"/>
      <c r="L241" s="64" t="str" cm="1">
        <f t="array" ref="L241">_xlfn.IFS(B241="SAB_OSE_SET23",VLOOKUP(C241,[12]SAB_OSE_SET23!A:N,5,FALSE),B241="SAB_EPSA_SET23",VLOOKUP(C241,[12]SAB_EPSA_SET23!A:F,2,FALSE),B241="SAB_INS_SET23",VLOOKUP(C241,[12]SAB_INS_SET23!A:F,2,FALSE),B241="SIU_INF_JUL23",VLOOKUP(C241,[12]SIU_INF_JUL23!A:F,2,FALSE),B241="SIU_ED_JUL23",VLOOKUP(C241,[12]SIU_ED_JUL23!A:F,2,FALSE),B241="SIU_INS_JUL23",VLOOKUP(C241,[12]SIU_INS_JUL23!A:F,2,FALSE),B241="DER_JUN23",VLOOKUP(C241,[12]DER_JUN23!A:F,2,FALSE),B241="CDHU_AGO23",VLOOKUP(C241,[12]CDHU_AGO23!A:F,2,FALSE),B241="DNIT_SV_JUL23",VLOOKUP(C241,[12]DNIT_SV_JUL23!A:F,2,FALSE),B241="DNIT_MAT_JUL23",VLOOKUP(C241,[12]DNIT_MAT_JUL23!A:F,2,FALSE),B241="SIN_SV_SET23",VLOOKUP(C241,[12]SIN_SV_SET23!G:L,2,FALSE),B241="SIN_INS_SET23",VLOOKUP(C241,[12]SIN_INS_SET23!A:F,2,FALSE),B241="COTAÇÃO",VLOOKUP(C241,[12]COTAÇÃO!$B:$G,3,FALSE))</f>
        <v>ELETRICISTA</v>
      </c>
      <c r="M241" s="65" t="str" cm="1">
        <f t="array" ref="M241">_xlfn.IFS(B241="SAB_OSE_SET23",VLOOKUP(C241,[12]SAB_OSE_SET23!A:N,6,FALSE),B241="SAB_EPSA_SET23",VLOOKUP(C241,[12]SAB_EPSA_SET23!A:F,3,FALSE),B241="SAB_INS_SET23",VLOOKUP(C241,[12]SAB_INS_SET23!A:F,3,FALSE),B241="SIU_INF_JUL23",VLOOKUP(C241,[12]SIU_INF_JUL23!A:F,3,FALSE),B241="SIU_ED_JUL23",VLOOKUP(C241,[12]SIU_ED_JUL23!A:F,3,FALSE),B241="SIU_INS_JUL23",VLOOKUP(C241,[12]SIU_INS_JUL23!A:F,3,FALSE),B241="DER_JUN23",VLOOKUP(C241,[12]DER_JUN23!A:F,3,FALSE),B241="CDHU_AGO23",VLOOKUP(C241,[12]CDHU_AGO23!A:F,3,FALSE),B241="DNIT_SV_JUL23",VLOOKUP(C241,[12]DNIT_SV_JUL23!A:F,3,FALSE),B241="DNIT_MAT_JUL23",VLOOKUP(C241,[12]DNIT_MAT_JUL23!A:F,3,FALSE),B241="SIN_SV_SET23",VLOOKUP(C241,[12]SIN_SV_SET23!G:L,3,FALSE),B241="SIN_INS_SET23",VLOOKUP(C241,[12]SIN_INS_SET23!A:F,3,FALSE),B241="COTAÇÃO",VLOOKUP(C241,[12]COTAÇÃO!$B:$G,4,FALSE))</f>
        <v>H</v>
      </c>
      <c r="N241" s="66">
        <f t="shared" si="6199"/>
        <v>6.75</v>
      </c>
      <c r="O241" s="66">
        <f t="shared" si="6200"/>
        <v>2.59</v>
      </c>
      <c r="P241" s="67">
        <f t="shared" si="5804"/>
        <v>0</v>
      </c>
      <c r="Q241" s="68"/>
      <c r="R241" s="61">
        <f>R238*$I241</f>
        <v>6.75</v>
      </c>
      <c r="S241" s="67"/>
      <c r="T241" s="61">
        <f t="shared" ref="T241" si="6270">T238*$I241</f>
        <v>0</v>
      </c>
      <c r="U241" s="67">
        <f t="shared" si="6202"/>
        <v>0</v>
      </c>
      <c r="V241" s="61">
        <f t="shared" ref="V241" si="6271">V238*$I241</f>
        <v>0</v>
      </c>
      <c r="W241" s="67">
        <f t="shared" si="6204"/>
        <v>0</v>
      </c>
      <c r="X241" s="61">
        <f t="shared" ref="X241" si="6272">X238*$I241</f>
        <v>0</v>
      </c>
      <c r="Y241" s="67">
        <f t="shared" si="6206"/>
        <v>0</v>
      </c>
      <c r="Z241" s="61">
        <f t="shared" ref="Z241" si="6273">Z238*$I241</f>
        <v>0</v>
      </c>
      <c r="AA241" s="67">
        <f t="shared" si="6208"/>
        <v>0</v>
      </c>
      <c r="AB241" s="61">
        <f t="shared" ref="AB241" si="6274">AB238*$I241</f>
        <v>0</v>
      </c>
      <c r="AC241" s="67">
        <f t="shared" si="6210"/>
        <v>0</v>
      </c>
      <c r="AD241" s="61">
        <f t="shared" ref="AD241" si="6275">AD238*$I241</f>
        <v>0</v>
      </c>
      <c r="AE241" s="67">
        <f t="shared" si="6212"/>
        <v>0</v>
      </c>
      <c r="AF241" s="61">
        <f t="shared" ref="AF241" si="6276">AF238*$I241</f>
        <v>0</v>
      </c>
      <c r="AG241" s="67">
        <f t="shared" si="6214"/>
        <v>0</v>
      </c>
      <c r="AH241" s="61">
        <f t="shared" ref="AH241" si="6277">AH238*$I241</f>
        <v>0</v>
      </c>
      <c r="AI241" s="67">
        <f t="shared" si="6216"/>
        <v>0</v>
      </c>
      <c r="AJ241" s="61">
        <f t="shared" ref="AJ241" si="6278">AJ238*$I241</f>
        <v>0</v>
      </c>
      <c r="AK241" s="67">
        <f t="shared" si="6218"/>
        <v>0</v>
      </c>
      <c r="AL241" s="61">
        <f t="shared" ref="AL241" si="6279">AL238*$I241</f>
        <v>0</v>
      </c>
      <c r="AM241" s="67">
        <f t="shared" si="6220"/>
        <v>0</v>
      </c>
      <c r="AN241" s="61">
        <f t="shared" ref="AN241" si="6280">AN238*$I241</f>
        <v>0</v>
      </c>
      <c r="AO241" s="67">
        <f t="shared" si="6222"/>
        <v>0</v>
      </c>
      <c r="AP241" s="61">
        <f t="shared" ref="AP241" si="6281">AP238*$I241</f>
        <v>0</v>
      </c>
      <c r="AQ241" s="67">
        <f t="shared" si="6224"/>
        <v>0</v>
      </c>
      <c r="AR241" s="61">
        <f t="shared" ref="AR241" si="6282">AR238*$I241</f>
        <v>0</v>
      </c>
      <c r="AS241" s="67">
        <f t="shared" si="6226"/>
        <v>0</v>
      </c>
      <c r="AT241" s="61">
        <f t="shared" ref="AT241" si="6283">AT238*$I241</f>
        <v>0</v>
      </c>
      <c r="AU241" s="67">
        <f t="shared" si="6228"/>
        <v>0</v>
      </c>
      <c r="AV241" s="61">
        <f t="shared" ref="AV241" si="6284">AV238*$I241</f>
        <v>0</v>
      </c>
      <c r="AW241" s="67">
        <f t="shared" si="6230"/>
        <v>0</v>
      </c>
      <c r="AX241" s="61">
        <f t="shared" ref="AX241" si="6285">AX238*$I241</f>
        <v>0</v>
      </c>
      <c r="AY241" s="67">
        <f t="shared" si="6232"/>
        <v>0</v>
      </c>
      <c r="AZ241" s="61">
        <f t="shared" ref="AZ241" si="6286">AZ238*$I241</f>
        <v>0</v>
      </c>
      <c r="BA241" s="67">
        <f t="shared" si="6234"/>
        <v>0</v>
      </c>
      <c r="BB241" s="61">
        <f t="shared" ref="BB241" si="6287">BB238*$I241</f>
        <v>0</v>
      </c>
      <c r="BC241" s="67">
        <f t="shared" si="6236"/>
        <v>0</v>
      </c>
      <c r="BD241" s="61">
        <f t="shared" ref="BD241" si="6288">BD238*$I241</f>
        <v>0</v>
      </c>
      <c r="BE241" s="67">
        <f t="shared" si="6238"/>
        <v>0</v>
      </c>
      <c r="BF241" s="61">
        <f t="shared" ref="BF241" si="6289">BF238*$I241</f>
        <v>0</v>
      </c>
      <c r="BG241" s="67">
        <f t="shared" si="6240"/>
        <v>0</v>
      </c>
      <c r="BH241" s="61">
        <f t="shared" ref="BH241" si="6290">BH238*$I241</f>
        <v>0</v>
      </c>
      <c r="BI241" s="67">
        <f t="shared" si="6242"/>
        <v>0</v>
      </c>
      <c r="BJ241" s="61">
        <f t="shared" ref="BJ241" si="6291">BJ238*$I241</f>
        <v>0</v>
      </c>
      <c r="BK241" s="67">
        <f t="shared" si="6244"/>
        <v>0</v>
      </c>
      <c r="BL241" s="61">
        <f t="shared" ref="BL241" si="6292">BL238*$I241</f>
        <v>0</v>
      </c>
      <c r="BM241" s="67">
        <f t="shared" si="6246"/>
        <v>0</v>
      </c>
    </row>
    <row r="242" spans="1:65" s="47" customFormat="1" ht="30" x14ac:dyDescent="0.25">
      <c r="A242" s="48"/>
      <c r="B242" s="48"/>
      <c r="C242" s="48"/>
      <c r="D242" s="48"/>
      <c r="E242" s="48"/>
      <c r="F242" s="48"/>
      <c r="G242" s="48"/>
      <c r="H242" s="49"/>
      <c r="I242" s="50"/>
      <c r="J242" s="39"/>
      <c r="K242" s="51" t="str">
        <f>CONCATENATE($K$225,".6")</f>
        <v>7.6</v>
      </c>
      <c r="L242" s="52" t="s">
        <v>122</v>
      </c>
      <c r="M242" s="53" t="s">
        <v>21</v>
      </c>
      <c r="N242" s="54">
        <f>R242+T242+V242+X242+Z242+AB242+AD242+AF242+AH242+AJ242++AL242+AN242+AP242+AR242+AT242+AV242+AX242+AZ242+BB242+BD242+BF242+BH242+BJ242+BL242</f>
        <v>165</v>
      </c>
      <c r="O242" s="54">
        <f>SUM(O243:O245)</f>
        <v>6.1000000000000005</v>
      </c>
      <c r="P242" s="55">
        <f t="shared" si="5804"/>
        <v>1006.5</v>
      </c>
      <c r="Q242" s="39"/>
      <c r="R242" s="56">
        <v>165</v>
      </c>
      <c r="S242" s="57">
        <f>ROUND(R242*$O242,2)</f>
        <v>1006.5</v>
      </c>
      <c r="T242" s="56"/>
      <c r="U242" s="57">
        <f>ROUND(T242*$O242,2)</f>
        <v>0</v>
      </c>
      <c r="V242" s="56"/>
      <c r="W242" s="57">
        <f t="shared" ref="W242" si="6293">ROUND(V242*$O242,2)</f>
        <v>0</v>
      </c>
      <c r="X242" s="56"/>
      <c r="Y242" s="57">
        <f t="shared" ref="Y242" si="6294">ROUND(X242*$O242,2)</f>
        <v>0</v>
      </c>
      <c r="Z242" s="56"/>
      <c r="AA242" s="57">
        <f t="shared" ref="AA242" si="6295">ROUND(Z242*$O242,2)</f>
        <v>0</v>
      </c>
      <c r="AB242" s="56"/>
      <c r="AC242" s="57">
        <f t="shared" ref="AC242" si="6296">ROUND(AB242*$O242,2)</f>
        <v>0</v>
      </c>
      <c r="AD242" s="56"/>
      <c r="AE242" s="57">
        <f t="shared" ref="AE242" si="6297">ROUND(AD242*$O242,2)</f>
        <v>0</v>
      </c>
      <c r="AF242" s="56"/>
      <c r="AG242" s="57">
        <f t="shared" ref="AG242" si="6298">ROUND(AF242*$O242,2)</f>
        <v>0</v>
      </c>
      <c r="AH242" s="56"/>
      <c r="AI242" s="57">
        <f t="shared" ref="AI242" si="6299">ROUND(AH242*$O242,2)</f>
        <v>0</v>
      </c>
      <c r="AJ242" s="56"/>
      <c r="AK242" s="57">
        <f t="shared" ref="AK242" si="6300">ROUND(AJ242*$O242,2)</f>
        <v>0</v>
      </c>
      <c r="AL242" s="56"/>
      <c r="AM242" s="57">
        <f t="shared" ref="AM242" si="6301">ROUND(AL242*$O242,2)</f>
        <v>0</v>
      </c>
      <c r="AN242" s="56"/>
      <c r="AO242" s="57">
        <f t="shared" ref="AO242" si="6302">ROUND(AN242*$O242,2)</f>
        <v>0</v>
      </c>
      <c r="AP242" s="56"/>
      <c r="AQ242" s="57">
        <f t="shared" ref="AQ242" si="6303">ROUND(AP242*$O242,2)</f>
        <v>0</v>
      </c>
      <c r="AR242" s="56"/>
      <c r="AS242" s="57">
        <f t="shared" ref="AS242" si="6304">ROUND(AR242*$O242,2)</f>
        <v>0</v>
      </c>
      <c r="AT242" s="56"/>
      <c r="AU242" s="57">
        <f t="shared" ref="AU242" si="6305">ROUND(AT242*$O242,2)</f>
        <v>0</v>
      </c>
      <c r="AV242" s="56"/>
      <c r="AW242" s="57">
        <f t="shared" ref="AW242" si="6306">ROUND(AV242*$O242,2)</f>
        <v>0</v>
      </c>
      <c r="AX242" s="56"/>
      <c r="AY242" s="57">
        <f t="shared" ref="AY242" si="6307">ROUND(AX242*$O242,2)</f>
        <v>0</v>
      </c>
      <c r="AZ242" s="56"/>
      <c r="BA242" s="57">
        <f t="shared" ref="BA242" si="6308">ROUND(AZ242*$O242,2)</f>
        <v>0</v>
      </c>
      <c r="BB242" s="56"/>
      <c r="BC242" s="57">
        <f t="shared" ref="BC242" si="6309">ROUND(BB242*$O242,2)</f>
        <v>0</v>
      </c>
      <c r="BD242" s="56"/>
      <c r="BE242" s="57">
        <f t="shared" ref="BE242" si="6310">ROUND(BD242*$O242,2)</f>
        <v>0</v>
      </c>
      <c r="BF242" s="56"/>
      <c r="BG242" s="57">
        <f t="shared" ref="BG242" si="6311">ROUND(BF242*$O242,2)</f>
        <v>0</v>
      </c>
      <c r="BH242" s="56"/>
      <c r="BI242" s="57">
        <f t="shared" ref="BI242" si="6312">ROUND(BH242*$O242,2)</f>
        <v>0</v>
      </c>
      <c r="BJ242" s="56"/>
      <c r="BK242" s="57">
        <f t="shared" ref="BK242" si="6313">ROUND(BJ242*$O242,2)</f>
        <v>0</v>
      </c>
      <c r="BL242" s="56"/>
      <c r="BM242" s="57">
        <f t="shared" ref="BM242" si="6314">ROUND(BL242*$O242,2)</f>
        <v>0</v>
      </c>
    </row>
    <row r="243" spans="1:65" s="47" customFormat="1" ht="30" x14ac:dyDescent="0.25">
      <c r="A243" s="58" t="s">
        <v>37</v>
      </c>
      <c r="B243" s="59" t="s">
        <v>28</v>
      </c>
      <c r="C243" s="59" t="s">
        <v>123</v>
      </c>
      <c r="D243" s="60" cm="1">
        <f t="array" ref="D243">_xlfn.IFS($B243="SAB_OSE_SET23",$A$440,$B243="SAB_EPSA_SET23",$A$442,$B243="SAB_INS_SET23",$A$444,$B243="SIU_INF_JUL23",$A$446,$B243="SIU_ED_JUL23",$A$447,$B243="DER_JUN23",$A$448,$B243="CDHU_AGO23",$A$449,$B243="SIN_SV_SET23",$A$450,$B243="SIN_INS_SET23",$A$451,$B243="COTAÇÃO",0)</f>
        <v>0</v>
      </c>
      <c r="E243" s="60" cm="1">
        <f t="array" ref="E243">_xlfn.IFS($B243="SAB_OSE_SET23",$A$441,$B243="SAB_EPSA_SET23",$A$443,$B243="SAB_INS_SET23",$A$445,$B243="SIU_INF_JUL23",0,$B243="SIU_ED_JUL23",0,$B243="DER_JUN23",0,$B243="CDHU_AGO23",0,$B243="SIN_SV_SET23",0,$B243="SIN_INS_SET23",0,$B243="COTAÇÃO",0)</f>
        <v>0</v>
      </c>
      <c r="F243" s="60" cm="1">
        <f t="array" ref="F243">_xlfn.IFS($B243="SAB_OSE_SET23",0,$B243="SAB_EPSA_SET23",0,AND($B243="SAB_INS_SET23",$A243="MAT")=TRUE,$A$454,AND($B243="SAB_INS_SET23",$A243&lt;&gt;"MAT")=TRUE,$A$453,AND($B243="SIU_INF_JUL23",$A243="MAT")=TRUE,$A$454,AND($B243="SIU_INF_JUL23",$A243&lt;&gt;"MAT")=TRUE,$A$453,AND($B243="SIU_ED_JUL23",$A243="MAT")=TRUE,$A$454,AND($B243="SIU_ED_JUL23",$A243&lt;&gt;"MAT")=TRUE,$A$453,$B243="DER_JUN23",0,$B243="CDHU_AGO23",0,AND($B243="SIN_SV_SET23",$A243="MAT")=TRUE,$A$454,AND($B243="SIN_SV_SET23",$A243&lt;&gt;"MAT")=TRUE,$A$453,AND($B243="SIN_INS_SET23",$A243="MAT")=TRUE,$A$454,AND($B243="SIN_INS_SET23",$A243&lt;&gt;"MAT")=TRUE,$A$453,AND($B243="COTAÇÃO",$A243="MAT")=TRUE,$A$454,AND($B243="COTAÇÃO",$A243&lt;&gt;"MAT")=TRUE,$A$453)</f>
        <v>0.2</v>
      </c>
      <c r="G243" s="60" cm="1">
        <f t="array" ref="G243">_xlfn.IFS($B243="SAB_OSE_SET23",0,$B243="SAB_EPSA_SET23",0,AND($B243="SAB_INS_SET23",$A243="MO")=TRUE,$A$455,AND($B243="SAB_INS_SET23",$A243&lt;&gt;"MO")=TRUE,0,AND($B243="SIU_INF_JUL23",$A243="MO")=TRUE,$A$455,AND($B243="SIU_INF_JUL23",$A243&lt;&gt;"MO")=TRUE,0,AND($B243="SIU_ED_JUL23",$A243="MO")=TRUE,$A$455,AND($B243="SIU_ED_JUL23",$A243&lt;&gt;"MO")=TRUE,0,$B243="DER_JUN23",0,$B243="CDHU_AGO23",0,AND($B243="SIN_SV_SET23",$A243="MO")=TRUE,$A$455,AND($B243="SIN_SV_SET23",$A243&lt;&gt;"MO")=TRUE,0,AND($B243="SIN_INS_SET23",$A243="MO")=TRUE,$A$455,AND($B243="SIN_INS_SET23",$A243&lt;&gt;"MO")=TRUE,0,AND($B243="COTAÇÃO",$A243="MO")=TRUE,$A$455,AND($B243="COTAÇÃO",$A243&lt;&gt;"MO")=TRUE,0)</f>
        <v>0</v>
      </c>
      <c r="H243" s="61" cm="1">
        <f t="array" ref="H243">ROUND(_xlfn.IFS(B243="SAB_OSE_SET23",VLOOKUP(C243,[12]SAB_OSE_SET23!A:N,7,FALSE),B243="SAB_EPSA_SET23",VLOOKUP(C243,[12]SAB_EPSA_SET23!A:F,4,FALSE),B243="SAB_INS_SET23",VLOOKUP(C243,[12]SAB_INS_SET23!A:F,4,FALSE),B243="SIU_INF_JUL23",VLOOKUP(C243,[12]SIU_INF_JUL23!A:F,4,FALSE),B243="SIU_ED_JUL23",VLOOKUP(C243,[12]SIU_ED_JUL23!A:F,4,FALSE),B243="SIU_INS_JUL23",VLOOKUP(C243,[12]SIU_INS_JUL23!A:F,4,FALSE),B243="DER_JUN23",VLOOKUP(C243,[12]DER_JUN23!A:F,4,FALSE),B243="CDHU_AGO23",VLOOKUP(C243,[12]CDHU_AGO23!A:F,4,FALSE),B243="DNIT_SV_JUL23",VLOOKUP(C243,[12]DNIT_SV_JUL23!A:F,4,FALSE),B243="DNIT_MAT_JUL23",VLOOKUP(C243,[12]DNIT_MAT_JUL23!A:F,4,FALSE),B243="SIN_SV_SET23",VLOOKUP(C243,[12]SIN_SV_SET23!G:L,5,FALSE),B243="SIN_INS_SET23",VLOOKUP(C243,[12]SIN_INS_SET23!A:F,5,FALSE),B243="COTAÇÃO",VLOOKUP(C243,[12]COTAÇÃO!$B:$G,6,FALSE))*(1+F243)*(1+G243),2)</f>
        <v>3.54</v>
      </c>
      <c r="I243" s="62">
        <v>1</v>
      </c>
      <c r="J243" s="39"/>
      <c r="K243" s="63"/>
      <c r="L243" s="64" t="str" cm="1">
        <f t="array" ref="L243">_xlfn.IFS(B243="SAB_OSE_SET23",VLOOKUP(C243,[12]SAB_OSE_SET23!A:N,5,FALSE),B243="SAB_EPSA_SET23",VLOOKUP(C243,[12]SAB_EPSA_SET23!A:F,2,FALSE),B243="SAB_INS_SET23",VLOOKUP(C243,[12]SAB_INS_SET23!A:F,2,FALSE),B243="SIU_INF_JUL23",VLOOKUP(C243,[12]SIU_INF_JUL23!A:F,2,FALSE),B243="SIU_ED_JUL23",VLOOKUP(C243,[12]SIU_ED_JUL23!A:F,2,FALSE),B243="SIU_INS_JUL23",VLOOKUP(C243,[12]SIU_INS_JUL23!A:F,2,FALSE),B243="DER_JUN23",VLOOKUP(C243,[12]DER_JUN23!A:F,2,FALSE),B243="CDHU_AGO23",VLOOKUP(C243,[12]CDHU_AGO23!A:F,2,FALSE),B243="DNIT_SV_JUL23",VLOOKUP(C243,[12]DNIT_SV_JUL23!A:F,2,FALSE),B243="DNIT_MAT_JUL23",VLOOKUP(C243,[12]DNIT_MAT_JUL23!A:F,2,FALSE),B243="SIN_SV_SET23",VLOOKUP(C243,[12]SIN_SV_SET23!G:L,2,FALSE),B243="SIN_INS_SET23",VLOOKUP(C243,[12]SIN_INS_SET23!A:F,2,FALSE),B243="COTAÇÃO",VLOOKUP(C243,[12]COTAÇÃO!$B:$G,3,FALSE))</f>
        <v>TERMINAL (CONECTOR) COMPRESSÃO EM COBRE ELETROLÍTICO ESTANHADO PARA CABOS DE COBRE DE 35MM2 BARRIL CURTO, 1 FURO</v>
      </c>
      <c r="M243" s="65" t="str" cm="1">
        <f t="array" ref="M243">_xlfn.IFS(B243="SAB_OSE_SET23",VLOOKUP(C243,[12]SAB_OSE_SET23!A:N,6,FALSE),B243="SAB_EPSA_SET23",VLOOKUP(C243,[12]SAB_EPSA_SET23!A:F,3,FALSE),B243="SAB_INS_SET23",VLOOKUP(C243,[12]SAB_INS_SET23!A:F,3,FALSE),B243="SIU_INF_JUL23",VLOOKUP(C243,[12]SIU_INF_JUL23!A:F,3,FALSE),B243="SIU_ED_JUL23",VLOOKUP(C243,[12]SIU_ED_JUL23!A:F,3,FALSE),B243="SIU_INS_JUL23",VLOOKUP(C243,[12]SIU_INS_JUL23!A:F,3,FALSE),B243="DER_JUN23",VLOOKUP(C243,[12]DER_JUN23!A:F,3,FALSE),B243="CDHU_AGO23",VLOOKUP(C243,[12]CDHU_AGO23!A:F,3,FALSE),B243="DNIT_SV_JUL23",VLOOKUP(C243,[12]DNIT_SV_JUL23!A:F,3,FALSE),B243="DNIT_MAT_JUL23",VLOOKUP(C243,[12]DNIT_MAT_JUL23!A:F,3,FALSE),B243="SIN_SV_SET23",VLOOKUP(C243,[12]SIN_SV_SET23!G:L,3,FALSE),B243="SIN_INS_SET23",VLOOKUP(C243,[12]SIN_INS_SET23!A:F,3,FALSE),B243="COTAÇÃO",VLOOKUP(C243,[12]COTAÇÃO!$B:$G,4,FALSE))</f>
        <v>un</v>
      </c>
      <c r="N243" s="66">
        <f t="shared" ref="N243:N245" si="6315">R243+T243+V243+X243+Z243+AB243+AD243+AF243+AH243+AJ243++AL243+AN243+AP243+AR243+AT243+AV243+AX243+AZ243+BB243+BD243+BF243+BH243+BJ243+BL243</f>
        <v>165</v>
      </c>
      <c r="O243" s="66">
        <f t="shared" ref="O243:O245" si="6316">ROUND(H243*I243,2)</f>
        <v>3.54</v>
      </c>
      <c r="P243" s="67">
        <f t="shared" si="5804"/>
        <v>0</v>
      </c>
      <c r="Q243" s="68"/>
      <c r="R243" s="61">
        <f>R242*$I243</f>
        <v>165</v>
      </c>
      <c r="S243" s="67"/>
      <c r="T243" s="61">
        <f t="shared" ref="T243" si="6317">T242*$I243</f>
        <v>0</v>
      </c>
      <c r="U243" s="67">
        <f t="shared" ref="U243:U245" si="6318">ROUND(T243*$H243,2)</f>
        <v>0</v>
      </c>
      <c r="V243" s="61">
        <f t="shared" ref="V243" si="6319">V242*$I243</f>
        <v>0</v>
      </c>
      <c r="W243" s="67">
        <f t="shared" ref="W243:W245" si="6320">ROUND(V243*$H243,2)</f>
        <v>0</v>
      </c>
      <c r="X243" s="61">
        <f t="shared" ref="X243" si="6321">X242*$I243</f>
        <v>0</v>
      </c>
      <c r="Y243" s="67">
        <f t="shared" ref="Y243:Y245" si="6322">ROUND(X243*$H243,2)</f>
        <v>0</v>
      </c>
      <c r="Z243" s="61">
        <f t="shared" ref="Z243" si="6323">Z242*$I243</f>
        <v>0</v>
      </c>
      <c r="AA243" s="67">
        <f t="shared" ref="AA243:AA245" si="6324">ROUND(Z243*$H243,2)</f>
        <v>0</v>
      </c>
      <c r="AB243" s="61">
        <f t="shared" ref="AB243" si="6325">AB242*$I243</f>
        <v>0</v>
      </c>
      <c r="AC243" s="67">
        <f t="shared" ref="AC243:AC245" si="6326">ROUND(AB243*$H243,2)</f>
        <v>0</v>
      </c>
      <c r="AD243" s="61">
        <f t="shared" ref="AD243" si="6327">AD242*$I243</f>
        <v>0</v>
      </c>
      <c r="AE243" s="67">
        <f t="shared" ref="AE243:AE245" si="6328">ROUND(AD243*$H243,2)</f>
        <v>0</v>
      </c>
      <c r="AF243" s="61">
        <f t="shared" ref="AF243" si="6329">AF242*$I243</f>
        <v>0</v>
      </c>
      <c r="AG243" s="67">
        <f t="shared" ref="AG243:AG245" si="6330">ROUND(AF243*$H243,2)</f>
        <v>0</v>
      </c>
      <c r="AH243" s="61">
        <f t="shared" ref="AH243" si="6331">AH242*$I243</f>
        <v>0</v>
      </c>
      <c r="AI243" s="67">
        <f t="shared" ref="AI243:AI245" si="6332">ROUND(AH243*$H243,2)</f>
        <v>0</v>
      </c>
      <c r="AJ243" s="61">
        <f t="shared" ref="AJ243" si="6333">AJ242*$I243</f>
        <v>0</v>
      </c>
      <c r="AK243" s="67">
        <f t="shared" ref="AK243:AK245" si="6334">ROUND(AJ243*$H243,2)</f>
        <v>0</v>
      </c>
      <c r="AL243" s="61">
        <f t="shared" ref="AL243" si="6335">AL242*$I243</f>
        <v>0</v>
      </c>
      <c r="AM243" s="67">
        <f t="shared" ref="AM243:AM245" si="6336">ROUND(AL243*$H243,2)</f>
        <v>0</v>
      </c>
      <c r="AN243" s="61">
        <f t="shared" ref="AN243" si="6337">AN242*$I243</f>
        <v>0</v>
      </c>
      <c r="AO243" s="67">
        <f t="shared" ref="AO243:AO245" si="6338">ROUND(AN243*$H243,2)</f>
        <v>0</v>
      </c>
      <c r="AP243" s="61">
        <f t="shared" ref="AP243" si="6339">AP242*$I243</f>
        <v>0</v>
      </c>
      <c r="AQ243" s="67">
        <f t="shared" ref="AQ243:AQ245" si="6340">ROUND(AP243*$H243,2)</f>
        <v>0</v>
      </c>
      <c r="AR243" s="61">
        <f t="shared" ref="AR243" si="6341">AR242*$I243</f>
        <v>0</v>
      </c>
      <c r="AS243" s="67">
        <f t="shared" ref="AS243:AS245" si="6342">ROUND(AR243*$H243,2)</f>
        <v>0</v>
      </c>
      <c r="AT243" s="61">
        <f t="shared" ref="AT243" si="6343">AT242*$I243</f>
        <v>0</v>
      </c>
      <c r="AU243" s="67">
        <f t="shared" ref="AU243:AU245" si="6344">ROUND(AT243*$H243,2)</f>
        <v>0</v>
      </c>
      <c r="AV243" s="61">
        <f t="shared" ref="AV243" si="6345">AV242*$I243</f>
        <v>0</v>
      </c>
      <c r="AW243" s="67">
        <f t="shared" ref="AW243:AW245" si="6346">ROUND(AV243*$H243,2)</f>
        <v>0</v>
      </c>
      <c r="AX243" s="61">
        <f t="shared" ref="AX243" si="6347">AX242*$I243</f>
        <v>0</v>
      </c>
      <c r="AY243" s="67">
        <f t="shared" ref="AY243:AY245" si="6348">ROUND(AX243*$H243,2)</f>
        <v>0</v>
      </c>
      <c r="AZ243" s="61">
        <f t="shared" ref="AZ243" si="6349">AZ242*$I243</f>
        <v>0</v>
      </c>
      <c r="BA243" s="67">
        <f t="shared" ref="BA243:BA245" si="6350">ROUND(AZ243*$H243,2)</f>
        <v>0</v>
      </c>
      <c r="BB243" s="61">
        <f t="shared" ref="BB243" si="6351">BB242*$I243</f>
        <v>0</v>
      </c>
      <c r="BC243" s="67">
        <f t="shared" ref="BC243:BC245" si="6352">ROUND(BB243*$H243,2)</f>
        <v>0</v>
      </c>
      <c r="BD243" s="61">
        <f t="shared" ref="BD243" si="6353">BD242*$I243</f>
        <v>0</v>
      </c>
      <c r="BE243" s="67">
        <f t="shared" ref="BE243:BE245" si="6354">ROUND(BD243*$H243,2)</f>
        <v>0</v>
      </c>
      <c r="BF243" s="61">
        <f t="shared" ref="BF243" si="6355">BF242*$I243</f>
        <v>0</v>
      </c>
      <c r="BG243" s="67">
        <f t="shared" ref="BG243:BG245" si="6356">ROUND(BF243*$H243,2)</f>
        <v>0</v>
      </c>
      <c r="BH243" s="61">
        <f t="shared" ref="BH243" si="6357">BH242*$I243</f>
        <v>0</v>
      </c>
      <c r="BI243" s="67">
        <f t="shared" ref="BI243:BI245" si="6358">ROUND(BH243*$H243,2)</f>
        <v>0</v>
      </c>
      <c r="BJ243" s="61">
        <f t="shared" ref="BJ243" si="6359">BJ242*$I243</f>
        <v>0</v>
      </c>
      <c r="BK243" s="67">
        <f t="shared" ref="BK243:BK245" si="6360">ROUND(BJ243*$H243,2)</f>
        <v>0</v>
      </c>
      <c r="BL243" s="61">
        <f t="shared" ref="BL243" si="6361">BL242*$I243</f>
        <v>0</v>
      </c>
      <c r="BM243" s="67">
        <f t="shared" ref="BM243:BM245" si="6362">ROUND(BL243*$H243,2)</f>
        <v>0</v>
      </c>
    </row>
    <row r="244" spans="1:65" s="47" customFormat="1" x14ac:dyDescent="0.25">
      <c r="A244" s="58" t="s">
        <v>26</v>
      </c>
      <c r="B244" s="59" t="s">
        <v>28</v>
      </c>
      <c r="C244" s="59" t="s">
        <v>38</v>
      </c>
      <c r="D244" s="60" cm="1">
        <f t="array" ref="D244">_xlfn.IFS($B244="SAB_OSE_SET23",$A$440,$B244="SAB_EPSA_SET23",$A$442,$B244="SAB_INS_SET23",$A$444,$B244="SIU_INF_JUL23",$A$446,$B244="SIU_ED_JUL23",$A$447,$B244="DER_JUN23",$A$448,$B244="CDHU_AGO23",$A$449,$B244="SIN_SV_SET23",$A$450,$B244="SIN_INS_SET23",$A$451,$B244="COTAÇÃO",0)</f>
        <v>0</v>
      </c>
      <c r="E244" s="60" cm="1">
        <f t="array" ref="E244">_xlfn.IFS($B244="SAB_OSE_SET23",$A$441,$B244="SAB_EPSA_SET23",$A$443,$B244="SAB_INS_SET23",$A$445,$B244="SIU_INF_JUL23",0,$B244="SIU_ED_JUL23",0,$B244="DER_JUN23",0,$B244="CDHU_AGO23",0,$B244="SIN_SV_SET23",0,$B244="SIN_INS_SET23",0,$B244="COTAÇÃO",0)</f>
        <v>0</v>
      </c>
      <c r="F244" s="60" cm="1">
        <f t="array" ref="F244">_xlfn.IFS($B244="SAB_OSE_SET23",0,$B244="SAB_EPSA_SET23",0,AND($B244="SAB_INS_SET23",$A244="MAT")=TRUE,$A$454,AND($B244="SAB_INS_SET23",$A244&lt;&gt;"MAT")=TRUE,$A$453,AND($B244="SIU_INF_JUL23",$A244="MAT")=TRUE,$A$454,AND($B244="SIU_INF_JUL23",$A244&lt;&gt;"MAT")=TRUE,$A$453,AND($B244="SIU_ED_JUL23",$A244="MAT")=TRUE,$A$454,AND($B244="SIU_ED_JUL23",$A244&lt;&gt;"MAT")=TRUE,$A$453,$B244="DER_JUN23",0,$B244="CDHU_AGO23",0,AND($B244="SIN_SV_SET23",$A244="MAT")=TRUE,$A$454,AND($B244="SIN_SV_SET23",$A244&lt;&gt;"MAT")=TRUE,$A$453,AND($B244="SIN_INS_SET23",$A244="MAT")=TRUE,$A$454,AND($B244="SIN_INS_SET23",$A244&lt;&gt;"MAT")=TRUE,$A$453,AND($B244="COTAÇÃO",$A244="MAT")=TRUE,$A$454,AND($B244="COTAÇÃO",$A244&lt;&gt;"MAT")=TRUE,$A$453)</f>
        <v>0.28000000000000003</v>
      </c>
      <c r="G244" s="60" cm="1">
        <f t="array" ref="G244">_xlfn.IFS($B244="SAB_OSE_SET23",0,$B244="SAB_EPSA_SET23",0,AND($B244="SAB_INS_SET23",$A244="MO")=TRUE,$A$455,AND($B244="SAB_INS_SET23",$A244&lt;&gt;"MO")=TRUE,0,AND($B244="SIU_INF_JUL23",$A244="MO")=TRUE,$A$455,AND($B244="SIU_INF_JUL23",$A244&lt;&gt;"MO")=TRUE,0,AND($B244="SIU_ED_JUL23",$A244="MO")=TRUE,$A$455,AND($B244="SIU_ED_JUL23",$A244&lt;&gt;"MO")=TRUE,0,$B244="DER_JUN23",0,$B244="CDHU_AGO23",0,AND($B244="SIN_SV_SET23",$A244="MO")=TRUE,$A$455,AND($B244="SIN_SV_SET23",$A244&lt;&gt;"MO")=TRUE,0,AND($B244="SIN_INS_SET23",$A244="MO")=TRUE,$A$455,AND($B244="SIN_INS_SET23",$A244&lt;&gt;"MO")=TRUE,0,AND($B244="COTAÇÃO",$A244="MO")=TRUE,$A$455,AND($B244="COTAÇÃO",$A244&lt;&gt;"MO")=TRUE,0)</f>
        <v>1.72</v>
      </c>
      <c r="H244" s="61" cm="1">
        <f t="array" ref="H244">ROUND(_xlfn.IFS(B244="SAB_OSE_SET23",VLOOKUP(C244,[12]SAB_OSE_SET23!A:N,7,FALSE),B244="SAB_EPSA_SET23",VLOOKUP(C244,[12]SAB_EPSA_SET23!A:F,4,FALSE),B244="SAB_INS_SET23",VLOOKUP(C244,[12]SAB_INS_SET23!A:F,4,FALSE),B244="SIU_INF_JUL23",VLOOKUP(C244,[12]SIU_INF_JUL23!A:F,4,FALSE),B244="SIU_ED_JUL23",VLOOKUP(C244,[12]SIU_ED_JUL23!A:F,4,FALSE),B244="SIU_INS_JUL23",VLOOKUP(C244,[12]SIU_INS_JUL23!A:F,4,FALSE),B244="DER_JUN23",VLOOKUP(C244,[12]DER_JUN23!A:F,4,FALSE),B244="CDHU_AGO23",VLOOKUP(C244,[12]CDHU_AGO23!A:F,4,FALSE),B244="DNIT_SV_JUL23",VLOOKUP(C244,[12]DNIT_SV_JUL23!A:F,4,FALSE),B244="DNIT_MAT_JUL23",VLOOKUP(C244,[12]DNIT_MAT_JUL23!A:F,4,FALSE),B244="SIN_SV_SET23",VLOOKUP(C244,[12]SIN_SV_SET23!G:L,5,FALSE),B244="SIN_INS_SET23",VLOOKUP(C244,[12]SIN_INS_SET23!A:F,5,FALSE),B244="COTAÇÃO",VLOOKUP(C244,[12]COTAÇÃO!$B:$G,6,FALSE))*(1+F244)*(1+G244),2)</f>
        <v>76.209999999999994</v>
      </c>
      <c r="I244" s="62">
        <v>0.02</v>
      </c>
      <c r="J244" s="39"/>
      <c r="K244" s="63"/>
      <c r="L244" s="64" t="str" cm="1">
        <f t="array" ref="L244">_xlfn.IFS(B244="SAB_OSE_SET23",VLOOKUP(C244,[12]SAB_OSE_SET23!A:N,5,FALSE),B244="SAB_EPSA_SET23",VLOOKUP(C244,[12]SAB_EPSA_SET23!A:F,2,FALSE),B244="SAB_INS_SET23",VLOOKUP(C244,[12]SAB_INS_SET23!A:F,2,FALSE),B244="SIU_INF_JUL23",VLOOKUP(C244,[12]SIU_INF_JUL23!A:F,2,FALSE),B244="SIU_ED_JUL23",VLOOKUP(C244,[12]SIU_ED_JUL23!A:F,2,FALSE),B244="SIU_INS_JUL23",VLOOKUP(C244,[12]SIU_INS_JUL23!A:F,2,FALSE),B244="DER_JUN23",VLOOKUP(C244,[12]DER_JUN23!A:F,2,FALSE),B244="CDHU_AGO23",VLOOKUP(C244,[12]CDHU_AGO23!A:F,2,FALSE),B244="DNIT_SV_JUL23",VLOOKUP(C244,[12]DNIT_SV_JUL23!A:F,2,FALSE),B244="DNIT_MAT_JUL23",VLOOKUP(C244,[12]DNIT_MAT_JUL23!A:F,2,FALSE),B244="SIN_SV_SET23",VLOOKUP(C244,[12]SIN_SV_SET23!G:L,2,FALSE),B244="SIN_INS_SET23",VLOOKUP(C244,[12]SIN_INS_SET23!A:F,2,FALSE),B244="COTAÇÃO",VLOOKUP(C244,[12]COTAÇÃO!$B:$G,3,FALSE))</f>
        <v>TÉCNICO ELETRICISTA</v>
      </c>
      <c r="M244" s="65" t="str" cm="1">
        <f t="array" ref="M244">_xlfn.IFS(B244="SAB_OSE_SET23",VLOOKUP(C244,[12]SAB_OSE_SET23!A:N,6,FALSE),B244="SAB_EPSA_SET23",VLOOKUP(C244,[12]SAB_EPSA_SET23!A:F,3,FALSE),B244="SAB_INS_SET23",VLOOKUP(C244,[12]SAB_INS_SET23!A:F,3,FALSE),B244="SIU_INF_JUL23",VLOOKUP(C244,[12]SIU_INF_JUL23!A:F,3,FALSE),B244="SIU_ED_JUL23",VLOOKUP(C244,[12]SIU_ED_JUL23!A:F,3,FALSE),B244="SIU_INS_JUL23",VLOOKUP(C244,[12]SIU_INS_JUL23!A:F,3,FALSE),B244="DER_JUN23",VLOOKUP(C244,[12]DER_JUN23!A:F,3,FALSE),B244="CDHU_AGO23",VLOOKUP(C244,[12]CDHU_AGO23!A:F,3,FALSE),B244="DNIT_SV_JUL23",VLOOKUP(C244,[12]DNIT_SV_JUL23!A:F,3,FALSE),B244="DNIT_MAT_JUL23",VLOOKUP(C244,[12]DNIT_MAT_JUL23!A:F,3,FALSE),B244="SIN_SV_SET23",VLOOKUP(C244,[12]SIN_SV_SET23!G:L,3,FALSE),B244="SIN_INS_SET23",VLOOKUP(C244,[12]SIN_INS_SET23!A:F,3,FALSE),B244="COTAÇÃO",VLOOKUP(C244,[12]COTAÇÃO!$B:$G,4,FALSE))</f>
        <v>H</v>
      </c>
      <c r="N244" s="66">
        <f t="shared" si="6315"/>
        <v>3.3000000000000003</v>
      </c>
      <c r="O244" s="66">
        <f t="shared" si="6316"/>
        <v>1.52</v>
      </c>
      <c r="P244" s="67">
        <f t="shared" si="5804"/>
        <v>0</v>
      </c>
      <c r="Q244" s="68"/>
      <c r="R244" s="61">
        <f>R242*$I244</f>
        <v>3.3000000000000003</v>
      </c>
      <c r="S244" s="67"/>
      <c r="T244" s="61">
        <f t="shared" ref="T244" si="6363">T242*$I244</f>
        <v>0</v>
      </c>
      <c r="U244" s="67">
        <f t="shared" si="6318"/>
        <v>0</v>
      </c>
      <c r="V244" s="61">
        <f t="shared" ref="V244" si="6364">V242*$I244</f>
        <v>0</v>
      </c>
      <c r="W244" s="67">
        <f t="shared" si="6320"/>
        <v>0</v>
      </c>
      <c r="X244" s="61">
        <f t="shared" ref="X244" si="6365">X242*$I244</f>
        <v>0</v>
      </c>
      <c r="Y244" s="67">
        <f t="shared" si="6322"/>
        <v>0</v>
      </c>
      <c r="Z244" s="61">
        <f t="shared" ref="Z244" si="6366">Z242*$I244</f>
        <v>0</v>
      </c>
      <c r="AA244" s="67">
        <f t="shared" si="6324"/>
        <v>0</v>
      </c>
      <c r="AB244" s="61">
        <f t="shared" ref="AB244" si="6367">AB242*$I244</f>
        <v>0</v>
      </c>
      <c r="AC244" s="67">
        <f t="shared" si="6326"/>
        <v>0</v>
      </c>
      <c r="AD244" s="61">
        <f t="shared" ref="AD244" si="6368">AD242*$I244</f>
        <v>0</v>
      </c>
      <c r="AE244" s="67">
        <f t="shared" si="6328"/>
        <v>0</v>
      </c>
      <c r="AF244" s="61">
        <f t="shared" ref="AF244" si="6369">AF242*$I244</f>
        <v>0</v>
      </c>
      <c r="AG244" s="67">
        <f t="shared" si="6330"/>
        <v>0</v>
      </c>
      <c r="AH244" s="61">
        <f t="shared" ref="AH244" si="6370">AH242*$I244</f>
        <v>0</v>
      </c>
      <c r="AI244" s="67">
        <f t="shared" si="6332"/>
        <v>0</v>
      </c>
      <c r="AJ244" s="61">
        <f t="shared" ref="AJ244" si="6371">AJ242*$I244</f>
        <v>0</v>
      </c>
      <c r="AK244" s="67">
        <f t="shared" si="6334"/>
        <v>0</v>
      </c>
      <c r="AL244" s="61">
        <f t="shared" ref="AL244" si="6372">AL242*$I244</f>
        <v>0</v>
      </c>
      <c r="AM244" s="67">
        <f t="shared" si="6336"/>
        <v>0</v>
      </c>
      <c r="AN244" s="61">
        <f t="shared" ref="AN244" si="6373">AN242*$I244</f>
        <v>0</v>
      </c>
      <c r="AO244" s="67">
        <f t="shared" si="6338"/>
        <v>0</v>
      </c>
      <c r="AP244" s="61">
        <f t="shared" ref="AP244" si="6374">AP242*$I244</f>
        <v>0</v>
      </c>
      <c r="AQ244" s="67">
        <f t="shared" si="6340"/>
        <v>0</v>
      </c>
      <c r="AR244" s="61">
        <f t="shared" ref="AR244" si="6375">AR242*$I244</f>
        <v>0</v>
      </c>
      <c r="AS244" s="67">
        <f t="shared" si="6342"/>
        <v>0</v>
      </c>
      <c r="AT244" s="61">
        <f t="shared" ref="AT244" si="6376">AT242*$I244</f>
        <v>0</v>
      </c>
      <c r="AU244" s="67">
        <f t="shared" si="6344"/>
        <v>0</v>
      </c>
      <c r="AV244" s="61">
        <f t="shared" ref="AV244" si="6377">AV242*$I244</f>
        <v>0</v>
      </c>
      <c r="AW244" s="67">
        <f t="shared" si="6346"/>
        <v>0</v>
      </c>
      <c r="AX244" s="61">
        <f t="shared" ref="AX244" si="6378">AX242*$I244</f>
        <v>0</v>
      </c>
      <c r="AY244" s="67">
        <f t="shared" si="6348"/>
        <v>0</v>
      </c>
      <c r="AZ244" s="61">
        <f t="shared" ref="AZ244" si="6379">AZ242*$I244</f>
        <v>0</v>
      </c>
      <c r="BA244" s="67">
        <f t="shared" si="6350"/>
        <v>0</v>
      </c>
      <c r="BB244" s="61">
        <f t="shared" ref="BB244" si="6380">BB242*$I244</f>
        <v>0</v>
      </c>
      <c r="BC244" s="67">
        <f t="shared" si="6352"/>
        <v>0</v>
      </c>
      <c r="BD244" s="61">
        <f t="shared" ref="BD244" si="6381">BD242*$I244</f>
        <v>0</v>
      </c>
      <c r="BE244" s="67">
        <f t="shared" si="6354"/>
        <v>0</v>
      </c>
      <c r="BF244" s="61">
        <f t="shared" ref="BF244" si="6382">BF242*$I244</f>
        <v>0</v>
      </c>
      <c r="BG244" s="67">
        <f t="shared" si="6356"/>
        <v>0</v>
      </c>
      <c r="BH244" s="61">
        <f t="shared" ref="BH244" si="6383">BH242*$I244</f>
        <v>0</v>
      </c>
      <c r="BI244" s="67">
        <f t="shared" si="6358"/>
        <v>0</v>
      </c>
      <c r="BJ244" s="61">
        <f t="shared" ref="BJ244" si="6384">BJ242*$I244</f>
        <v>0</v>
      </c>
      <c r="BK244" s="67">
        <f t="shared" si="6360"/>
        <v>0</v>
      </c>
      <c r="BL244" s="61">
        <f t="shared" ref="BL244" si="6385">BL242*$I244</f>
        <v>0</v>
      </c>
      <c r="BM244" s="67">
        <f t="shared" si="6362"/>
        <v>0</v>
      </c>
    </row>
    <row r="245" spans="1:65" s="47" customFormat="1" x14ac:dyDescent="0.25">
      <c r="A245" s="58" t="s">
        <v>26</v>
      </c>
      <c r="B245" s="59" t="s">
        <v>28</v>
      </c>
      <c r="C245" s="59" t="s">
        <v>39</v>
      </c>
      <c r="D245" s="60" cm="1">
        <f t="array" ref="D245">_xlfn.IFS($B245="SAB_OSE_SET23",$A$440,$B245="SAB_EPSA_SET23",$A$442,$B245="SAB_INS_SET23",$A$444,$B245="SIU_INF_JUL23",$A$446,$B245="SIU_ED_JUL23",$A$447,$B245="DER_JUN23",$A$448,$B245="CDHU_AGO23",$A$449,$B245="SIN_SV_SET23",$A$450,$B245="SIN_INS_SET23",$A$451,$B245="COTAÇÃO",0)</f>
        <v>0</v>
      </c>
      <c r="E245" s="60" cm="1">
        <f t="array" ref="E245">_xlfn.IFS($B245="SAB_OSE_SET23",$A$441,$B245="SAB_EPSA_SET23",$A$443,$B245="SAB_INS_SET23",$A$445,$B245="SIU_INF_JUL23",0,$B245="SIU_ED_JUL23",0,$B245="DER_JUN23",0,$B245="CDHU_AGO23",0,$B245="SIN_SV_SET23",0,$B245="SIN_INS_SET23",0,$B245="COTAÇÃO",0)</f>
        <v>0</v>
      </c>
      <c r="F245" s="60" cm="1">
        <f t="array" ref="F245">_xlfn.IFS($B245="SAB_OSE_SET23",0,$B245="SAB_EPSA_SET23",0,AND($B245="SAB_INS_SET23",$A245="MAT")=TRUE,$A$454,AND($B245="SAB_INS_SET23",$A245&lt;&gt;"MAT")=TRUE,$A$453,AND($B245="SIU_INF_JUL23",$A245="MAT")=TRUE,$A$454,AND($B245="SIU_INF_JUL23",$A245&lt;&gt;"MAT")=TRUE,$A$453,AND($B245="SIU_ED_JUL23",$A245="MAT")=TRUE,$A$454,AND($B245="SIU_ED_JUL23",$A245&lt;&gt;"MAT")=TRUE,$A$453,$B245="DER_JUN23",0,$B245="CDHU_AGO23",0,AND($B245="SIN_SV_SET23",$A245="MAT")=TRUE,$A$454,AND($B245="SIN_SV_SET23",$A245&lt;&gt;"MAT")=TRUE,$A$453,AND($B245="SIN_INS_SET23",$A245="MAT")=TRUE,$A$454,AND($B245="SIN_INS_SET23",$A245&lt;&gt;"MAT")=TRUE,$A$453,AND($B245="COTAÇÃO",$A245="MAT")=TRUE,$A$454,AND($B245="COTAÇÃO",$A245&lt;&gt;"MAT")=TRUE,$A$453)</f>
        <v>0.28000000000000003</v>
      </c>
      <c r="G245" s="60" cm="1">
        <f t="array" ref="G245">_xlfn.IFS($B245="SAB_OSE_SET23",0,$B245="SAB_EPSA_SET23",0,AND($B245="SAB_INS_SET23",$A245="MO")=TRUE,$A$455,AND($B245="SAB_INS_SET23",$A245&lt;&gt;"MO")=TRUE,0,AND($B245="SIU_INF_JUL23",$A245="MO")=TRUE,$A$455,AND($B245="SIU_INF_JUL23",$A245&lt;&gt;"MO")=TRUE,0,AND($B245="SIU_ED_JUL23",$A245="MO")=TRUE,$A$455,AND($B245="SIU_ED_JUL23",$A245&lt;&gt;"MO")=TRUE,0,$B245="DER_JUN23",0,$B245="CDHU_AGO23",0,AND($B245="SIN_SV_SET23",$A245="MO")=TRUE,$A$455,AND($B245="SIN_SV_SET23",$A245&lt;&gt;"MO")=TRUE,0,AND($B245="SIN_INS_SET23",$A245="MO")=TRUE,$A$455,AND($B245="SIN_INS_SET23",$A245&lt;&gt;"MO")=TRUE,0,AND($B245="COTAÇÃO",$A245="MO")=TRUE,$A$455,AND($B245="COTAÇÃO",$A245&lt;&gt;"MO")=TRUE,0)</f>
        <v>1.72</v>
      </c>
      <c r="H245" s="61" cm="1">
        <f t="array" ref="H245">ROUND(_xlfn.IFS(B245="SAB_OSE_SET23",VLOOKUP(C245,[12]SAB_OSE_SET23!A:N,7,FALSE),B245="SAB_EPSA_SET23",VLOOKUP(C245,[12]SAB_EPSA_SET23!A:F,4,FALSE),B245="SAB_INS_SET23",VLOOKUP(C245,[12]SAB_INS_SET23!A:F,4,FALSE),B245="SIU_INF_JUL23",VLOOKUP(C245,[12]SIU_INF_JUL23!A:F,4,FALSE),B245="SIU_ED_JUL23",VLOOKUP(C245,[12]SIU_ED_JUL23!A:F,4,FALSE),B245="SIU_INS_JUL23",VLOOKUP(C245,[12]SIU_INS_JUL23!A:F,4,FALSE),B245="DER_JUN23",VLOOKUP(C245,[12]DER_JUN23!A:F,4,FALSE),B245="CDHU_AGO23",VLOOKUP(C245,[12]CDHU_AGO23!A:F,4,FALSE),B245="DNIT_SV_JUL23",VLOOKUP(C245,[12]DNIT_SV_JUL23!A:F,4,FALSE),B245="DNIT_MAT_JUL23",VLOOKUP(C245,[12]DNIT_MAT_JUL23!A:F,4,FALSE),B245="SIN_SV_SET23",VLOOKUP(C245,[12]SIN_SV_SET23!G:L,5,FALSE),B245="SIN_INS_SET23",VLOOKUP(C245,[12]SIN_INS_SET23!A:F,5,FALSE),B245="COTAÇÃO",VLOOKUP(C245,[12]COTAÇÃO!$B:$G,6,FALSE))*(1+F245)*(1+G245),2)</f>
        <v>51.88</v>
      </c>
      <c r="I245" s="62">
        <v>0.02</v>
      </c>
      <c r="J245" s="39"/>
      <c r="K245" s="63"/>
      <c r="L245" s="64" t="str" cm="1">
        <f t="array" ref="L245">_xlfn.IFS(B245="SAB_OSE_SET23",VLOOKUP(C245,[12]SAB_OSE_SET23!A:N,5,FALSE),B245="SAB_EPSA_SET23",VLOOKUP(C245,[12]SAB_EPSA_SET23!A:F,2,FALSE),B245="SAB_INS_SET23",VLOOKUP(C245,[12]SAB_INS_SET23!A:F,2,FALSE),B245="SIU_INF_JUL23",VLOOKUP(C245,[12]SIU_INF_JUL23!A:F,2,FALSE),B245="SIU_ED_JUL23",VLOOKUP(C245,[12]SIU_ED_JUL23!A:F,2,FALSE),B245="SIU_INS_JUL23",VLOOKUP(C245,[12]SIU_INS_JUL23!A:F,2,FALSE),B245="DER_JUN23",VLOOKUP(C245,[12]DER_JUN23!A:F,2,FALSE),B245="CDHU_AGO23",VLOOKUP(C245,[12]CDHU_AGO23!A:F,2,FALSE),B245="DNIT_SV_JUL23",VLOOKUP(C245,[12]DNIT_SV_JUL23!A:F,2,FALSE),B245="DNIT_MAT_JUL23",VLOOKUP(C245,[12]DNIT_MAT_JUL23!A:F,2,FALSE),B245="SIN_SV_SET23",VLOOKUP(C245,[12]SIN_SV_SET23!G:L,2,FALSE),B245="SIN_INS_SET23",VLOOKUP(C245,[12]SIN_INS_SET23!A:F,2,FALSE),B245="COTAÇÃO",VLOOKUP(C245,[12]COTAÇÃO!$B:$G,3,FALSE))</f>
        <v>ELETRICISTA</v>
      </c>
      <c r="M245" s="65" t="str" cm="1">
        <f t="array" ref="M245">_xlfn.IFS(B245="SAB_OSE_SET23",VLOOKUP(C245,[12]SAB_OSE_SET23!A:N,6,FALSE),B245="SAB_EPSA_SET23",VLOOKUP(C245,[12]SAB_EPSA_SET23!A:F,3,FALSE),B245="SAB_INS_SET23",VLOOKUP(C245,[12]SAB_INS_SET23!A:F,3,FALSE),B245="SIU_INF_JUL23",VLOOKUP(C245,[12]SIU_INF_JUL23!A:F,3,FALSE),B245="SIU_ED_JUL23",VLOOKUP(C245,[12]SIU_ED_JUL23!A:F,3,FALSE),B245="SIU_INS_JUL23",VLOOKUP(C245,[12]SIU_INS_JUL23!A:F,3,FALSE),B245="DER_JUN23",VLOOKUP(C245,[12]DER_JUN23!A:F,3,FALSE),B245="CDHU_AGO23",VLOOKUP(C245,[12]CDHU_AGO23!A:F,3,FALSE),B245="DNIT_SV_JUL23",VLOOKUP(C245,[12]DNIT_SV_JUL23!A:F,3,FALSE),B245="DNIT_MAT_JUL23",VLOOKUP(C245,[12]DNIT_MAT_JUL23!A:F,3,FALSE),B245="SIN_SV_SET23",VLOOKUP(C245,[12]SIN_SV_SET23!G:L,3,FALSE),B245="SIN_INS_SET23",VLOOKUP(C245,[12]SIN_INS_SET23!A:F,3,FALSE),B245="COTAÇÃO",VLOOKUP(C245,[12]COTAÇÃO!$B:$G,4,FALSE))</f>
        <v>H</v>
      </c>
      <c r="N245" s="66">
        <f t="shared" si="6315"/>
        <v>3.3000000000000003</v>
      </c>
      <c r="O245" s="66">
        <f t="shared" si="6316"/>
        <v>1.04</v>
      </c>
      <c r="P245" s="67">
        <f t="shared" si="5804"/>
        <v>0</v>
      </c>
      <c r="Q245" s="68"/>
      <c r="R245" s="61">
        <f>R242*$I245</f>
        <v>3.3000000000000003</v>
      </c>
      <c r="S245" s="67"/>
      <c r="T245" s="61">
        <f t="shared" ref="T245" si="6386">T242*$I245</f>
        <v>0</v>
      </c>
      <c r="U245" s="67">
        <f t="shared" si="6318"/>
        <v>0</v>
      </c>
      <c r="V245" s="61">
        <f t="shared" ref="V245" si="6387">V242*$I245</f>
        <v>0</v>
      </c>
      <c r="W245" s="67">
        <f t="shared" si="6320"/>
        <v>0</v>
      </c>
      <c r="X245" s="61">
        <f t="shared" ref="X245" si="6388">X242*$I245</f>
        <v>0</v>
      </c>
      <c r="Y245" s="67">
        <f t="shared" si="6322"/>
        <v>0</v>
      </c>
      <c r="Z245" s="61">
        <f t="shared" ref="Z245" si="6389">Z242*$I245</f>
        <v>0</v>
      </c>
      <c r="AA245" s="67">
        <f t="shared" si="6324"/>
        <v>0</v>
      </c>
      <c r="AB245" s="61">
        <f t="shared" ref="AB245" si="6390">AB242*$I245</f>
        <v>0</v>
      </c>
      <c r="AC245" s="67">
        <f t="shared" si="6326"/>
        <v>0</v>
      </c>
      <c r="AD245" s="61">
        <f t="shared" ref="AD245" si="6391">AD242*$I245</f>
        <v>0</v>
      </c>
      <c r="AE245" s="67">
        <f t="shared" si="6328"/>
        <v>0</v>
      </c>
      <c r="AF245" s="61">
        <f t="shared" ref="AF245" si="6392">AF242*$I245</f>
        <v>0</v>
      </c>
      <c r="AG245" s="67">
        <f t="shared" si="6330"/>
        <v>0</v>
      </c>
      <c r="AH245" s="61">
        <f t="shared" ref="AH245" si="6393">AH242*$I245</f>
        <v>0</v>
      </c>
      <c r="AI245" s="67">
        <f t="shared" si="6332"/>
        <v>0</v>
      </c>
      <c r="AJ245" s="61">
        <f t="shared" ref="AJ245" si="6394">AJ242*$I245</f>
        <v>0</v>
      </c>
      <c r="AK245" s="67">
        <f t="shared" si="6334"/>
        <v>0</v>
      </c>
      <c r="AL245" s="61">
        <f t="shared" ref="AL245" si="6395">AL242*$I245</f>
        <v>0</v>
      </c>
      <c r="AM245" s="67">
        <f t="shared" si="6336"/>
        <v>0</v>
      </c>
      <c r="AN245" s="61">
        <f t="shared" ref="AN245" si="6396">AN242*$I245</f>
        <v>0</v>
      </c>
      <c r="AO245" s="67">
        <f t="shared" si="6338"/>
        <v>0</v>
      </c>
      <c r="AP245" s="61">
        <f t="shared" ref="AP245" si="6397">AP242*$I245</f>
        <v>0</v>
      </c>
      <c r="AQ245" s="67">
        <f t="shared" si="6340"/>
        <v>0</v>
      </c>
      <c r="AR245" s="61">
        <f t="shared" ref="AR245" si="6398">AR242*$I245</f>
        <v>0</v>
      </c>
      <c r="AS245" s="67">
        <f t="shared" si="6342"/>
        <v>0</v>
      </c>
      <c r="AT245" s="61">
        <f t="shared" ref="AT245" si="6399">AT242*$I245</f>
        <v>0</v>
      </c>
      <c r="AU245" s="67">
        <f t="shared" si="6344"/>
        <v>0</v>
      </c>
      <c r="AV245" s="61">
        <f t="shared" ref="AV245" si="6400">AV242*$I245</f>
        <v>0</v>
      </c>
      <c r="AW245" s="67">
        <f t="shared" si="6346"/>
        <v>0</v>
      </c>
      <c r="AX245" s="61">
        <f t="shared" ref="AX245" si="6401">AX242*$I245</f>
        <v>0</v>
      </c>
      <c r="AY245" s="67">
        <f t="shared" si="6348"/>
        <v>0</v>
      </c>
      <c r="AZ245" s="61">
        <f t="shared" ref="AZ245" si="6402">AZ242*$I245</f>
        <v>0</v>
      </c>
      <c r="BA245" s="67">
        <f t="shared" si="6350"/>
        <v>0</v>
      </c>
      <c r="BB245" s="61">
        <f t="shared" ref="BB245" si="6403">BB242*$I245</f>
        <v>0</v>
      </c>
      <c r="BC245" s="67">
        <f t="shared" si="6352"/>
        <v>0</v>
      </c>
      <c r="BD245" s="61">
        <f t="shared" ref="BD245" si="6404">BD242*$I245</f>
        <v>0</v>
      </c>
      <c r="BE245" s="67">
        <f t="shared" si="6354"/>
        <v>0</v>
      </c>
      <c r="BF245" s="61">
        <f t="shared" ref="BF245" si="6405">BF242*$I245</f>
        <v>0</v>
      </c>
      <c r="BG245" s="67">
        <f t="shared" si="6356"/>
        <v>0</v>
      </c>
      <c r="BH245" s="61">
        <f t="shared" ref="BH245" si="6406">BH242*$I245</f>
        <v>0</v>
      </c>
      <c r="BI245" s="67">
        <f t="shared" si="6358"/>
        <v>0</v>
      </c>
      <c r="BJ245" s="61">
        <f t="shared" ref="BJ245" si="6407">BJ242*$I245</f>
        <v>0</v>
      </c>
      <c r="BK245" s="67">
        <f t="shared" si="6360"/>
        <v>0</v>
      </c>
      <c r="BL245" s="61">
        <f t="shared" ref="BL245" si="6408">BL242*$I245</f>
        <v>0</v>
      </c>
      <c r="BM245" s="67">
        <f t="shared" si="6362"/>
        <v>0</v>
      </c>
    </row>
    <row r="246" spans="1:65" s="47" customFormat="1" ht="30" x14ac:dyDescent="0.25">
      <c r="A246" s="36"/>
      <c r="B246" s="36"/>
      <c r="C246" s="36"/>
      <c r="D246" s="36"/>
      <c r="E246" s="36"/>
      <c r="F246" s="36"/>
      <c r="G246" s="36"/>
      <c r="H246" s="37"/>
      <c r="I246" s="38"/>
      <c r="J246" s="39"/>
      <c r="K246" s="40">
        <v>8</v>
      </c>
      <c r="L246" s="41" t="s">
        <v>124</v>
      </c>
      <c r="M246" s="42" t="s">
        <v>33</v>
      </c>
      <c r="N246" s="43"/>
      <c r="O246" s="43"/>
      <c r="P246" s="44">
        <f>P247+P249+P251+P253+P255+P257+P259</f>
        <v>3024196.06</v>
      </c>
      <c r="Q246" s="39"/>
      <c r="R246" s="45"/>
      <c r="S246" s="46">
        <f>S247+S249+S251+S253+S255+S257+S259</f>
        <v>3024196.06</v>
      </c>
      <c r="T246" s="45"/>
      <c r="U246" s="46">
        <f>U247+U249+U251+U253+U255+U257+U259</f>
        <v>0</v>
      </c>
      <c r="V246" s="45"/>
      <c r="W246" s="46">
        <f>W247+W249+W251+W253+W255+W257+W259</f>
        <v>0</v>
      </c>
      <c r="X246" s="45"/>
      <c r="Y246" s="46">
        <f>Y247+Y249+Y251+Y253+Y255+Y257+Y259</f>
        <v>0</v>
      </c>
      <c r="Z246" s="45"/>
      <c r="AA246" s="46">
        <f>AA247+AA249+AA251+AA253+AA255+AA257+AA259</f>
        <v>0</v>
      </c>
      <c r="AB246" s="45"/>
      <c r="AC246" s="46">
        <f>AC247+AC249+AC251+AC253+AC255+AC257+AC259</f>
        <v>0</v>
      </c>
      <c r="AD246" s="45"/>
      <c r="AE246" s="46">
        <f>AE247+AE249+AE251+AE253+AE255+AE257+AE259</f>
        <v>0</v>
      </c>
      <c r="AF246" s="45"/>
      <c r="AG246" s="46">
        <f>AG247+AG249+AG251+AG253+AG255+AG257+AG259</f>
        <v>0</v>
      </c>
      <c r="AH246" s="45"/>
      <c r="AI246" s="46">
        <f>AI247+AI249+AI251+AI253+AI255+AI257+AI259</f>
        <v>0</v>
      </c>
      <c r="AJ246" s="45"/>
      <c r="AK246" s="46">
        <f>AK247+AK249+AK251+AK253+AK255+AK257+AK259</f>
        <v>0</v>
      </c>
      <c r="AL246" s="45"/>
      <c r="AM246" s="46">
        <f>AM247+AM249+AM251+AM253+AM255+AM257+AM259</f>
        <v>0</v>
      </c>
      <c r="AN246" s="45"/>
      <c r="AO246" s="46">
        <f>AO247+AO249+AO251+AO253+AO255+AO257+AO259</f>
        <v>0</v>
      </c>
      <c r="AP246" s="45"/>
      <c r="AQ246" s="46">
        <f>AQ247+AQ249+AQ251+AQ253+AQ255+AQ257+AQ259</f>
        <v>0</v>
      </c>
      <c r="AR246" s="45"/>
      <c r="AS246" s="46">
        <f>AS247+AS249+AS251+AS253+AS255+AS257+AS259</f>
        <v>0</v>
      </c>
      <c r="AT246" s="45"/>
      <c r="AU246" s="46">
        <f>AU247+AU249+AU251+AU253+AU255+AU257+AU259</f>
        <v>0</v>
      </c>
      <c r="AV246" s="45"/>
      <c r="AW246" s="46">
        <f>AW247+AW249+AW251+AW253+AW255+AW257+AW259</f>
        <v>0</v>
      </c>
      <c r="AX246" s="45"/>
      <c r="AY246" s="46">
        <f>AY247+AY249+AY251+AY253+AY255+AY257+AY259</f>
        <v>0</v>
      </c>
      <c r="AZ246" s="45"/>
      <c r="BA246" s="46">
        <f>BA247+BA249+BA251+BA253+BA255+BA257+BA259</f>
        <v>0</v>
      </c>
      <c r="BB246" s="45"/>
      <c r="BC246" s="46">
        <f>BC247+BC249+BC251+BC253+BC255+BC257+BC259</f>
        <v>0</v>
      </c>
      <c r="BD246" s="45"/>
      <c r="BE246" s="46">
        <f>BE247+BE249+BE251+BE253+BE255+BE257+BE259</f>
        <v>0</v>
      </c>
      <c r="BF246" s="45"/>
      <c r="BG246" s="46">
        <f>BG247+BG249+BG251+BG253+BG255+BG257+BG259</f>
        <v>0</v>
      </c>
      <c r="BH246" s="45"/>
      <c r="BI246" s="46">
        <f>BI247+BI249+BI251+BI253+BI255+BI257+BI259</f>
        <v>0</v>
      </c>
      <c r="BJ246" s="45"/>
      <c r="BK246" s="46">
        <f>BK247+BK249+BK251+BK253+BK255+BK257+BK259</f>
        <v>0</v>
      </c>
      <c r="BL246" s="45"/>
      <c r="BM246" s="46">
        <f>BM247+BM249+BM251+BM253+BM255+BM257+BM259</f>
        <v>0</v>
      </c>
    </row>
    <row r="247" spans="1:65" s="47" customFormat="1" ht="30" x14ac:dyDescent="0.25">
      <c r="A247" s="48"/>
      <c r="B247" s="48"/>
      <c r="C247" s="48"/>
      <c r="D247" s="48"/>
      <c r="E247" s="48"/>
      <c r="F247" s="48"/>
      <c r="G247" s="48"/>
      <c r="H247" s="49"/>
      <c r="I247" s="50"/>
      <c r="J247" s="39"/>
      <c r="K247" s="51" t="str">
        <f>CONCATENATE($K$246,".1")</f>
        <v>8.1</v>
      </c>
      <c r="L247" s="52" t="s">
        <v>125</v>
      </c>
      <c r="M247" s="53" t="s">
        <v>46</v>
      </c>
      <c r="N247" s="54">
        <f>R247+T247+V247+X247+Z247+AB247+AD247+AF247+AH247+AJ247++AL247+AN247+AP247+AR247+AT247+AV247+AX247+AZ247+BB247+BD247+BF247+BH247+BJ247+BL247</f>
        <v>90</v>
      </c>
      <c r="O247" s="54">
        <f>SUM(O248:O248)</f>
        <v>12530.54</v>
      </c>
      <c r="P247" s="55">
        <f t="shared" ref="P247:P265" si="6409">S247+U247+W247+Y247+AA247+AC247+AE247+AG247+AI247+AK247++AM247+AO247+AQ247+AS247+AU247+AW247+AY247+BA247+BC247+BE247+BG247+BI247+BK247+BM247</f>
        <v>1127748.6000000001</v>
      </c>
      <c r="Q247" s="39"/>
      <c r="R247" s="56">
        <v>90</v>
      </c>
      <c r="S247" s="57">
        <f>ROUND(R247*$O247,2)</f>
        <v>1127748.6000000001</v>
      </c>
      <c r="T247" s="56"/>
      <c r="U247" s="57">
        <f>ROUND(T247*$O247,2)</f>
        <v>0</v>
      </c>
      <c r="V247" s="56"/>
      <c r="W247" s="57">
        <f t="shared" ref="W247" si="6410">ROUND(V247*$O247,2)</f>
        <v>0</v>
      </c>
      <c r="X247" s="56"/>
      <c r="Y247" s="57">
        <f t="shared" ref="Y247" si="6411">ROUND(X247*$O247,2)</f>
        <v>0</v>
      </c>
      <c r="Z247" s="56"/>
      <c r="AA247" s="57">
        <f t="shared" ref="AA247" si="6412">ROUND(Z247*$O247,2)</f>
        <v>0</v>
      </c>
      <c r="AB247" s="56"/>
      <c r="AC247" s="57">
        <f t="shared" ref="AC247" si="6413">ROUND(AB247*$O247,2)</f>
        <v>0</v>
      </c>
      <c r="AD247" s="56"/>
      <c r="AE247" s="57">
        <f t="shared" ref="AE247" si="6414">ROUND(AD247*$O247,2)</f>
        <v>0</v>
      </c>
      <c r="AF247" s="56"/>
      <c r="AG247" s="57">
        <f t="shared" ref="AG247" si="6415">ROUND(AF247*$O247,2)</f>
        <v>0</v>
      </c>
      <c r="AH247" s="56"/>
      <c r="AI247" s="57">
        <f t="shared" ref="AI247" si="6416">ROUND(AH247*$O247,2)</f>
        <v>0</v>
      </c>
      <c r="AJ247" s="56"/>
      <c r="AK247" s="57">
        <f t="shared" ref="AK247" si="6417">ROUND(AJ247*$O247,2)</f>
        <v>0</v>
      </c>
      <c r="AL247" s="56"/>
      <c r="AM247" s="57">
        <f t="shared" ref="AM247" si="6418">ROUND(AL247*$O247,2)</f>
        <v>0</v>
      </c>
      <c r="AN247" s="56"/>
      <c r="AO247" s="57">
        <f t="shared" ref="AO247" si="6419">ROUND(AN247*$O247,2)</f>
        <v>0</v>
      </c>
      <c r="AP247" s="56"/>
      <c r="AQ247" s="57">
        <f t="shared" ref="AQ247" si="6420">ROUND(AP247*$O247,2)</f>
        <v>0</v>
      </c>
      <c r="AR247" s="56"/>
      <c r="AS247" s="57">
        <f t="shared" ref="AS247" si="6421">ROUND(AR247*$O247,2)</f>
        <v>0</v>
      </c>
      <c r="AT247" s="56"/>
      <c r="AU247" s="57">
        <f t="shared" ref="AU247" si="6422">ROUND(AT247*$O247,2)</f>
        <v>0</v>
      </c>
      <c r="AV247" s="56"/>
      <c r="AW247" s="57">
        <f t="shared" ref="AW247" si="6423">ROUND(AV247*$O247,2)</f>
        <v>0</v>
      </c>
      <c r="AX247" s="56"/>
      <c r="AY247" s="57">
        <f t="shared" ref="AY247" si="6424">ROUND(AX247*$O247,2)</f>
        <v>0</v>
      </c>
      <c r="AZ247" s="56"/>
      <c r="BA247" s="57">
        <f t="shared" ref="BA247" si="6425">ROUND(AZ247*$O247,2)</f>
        <v>0</v>
      </c>
      <c r="BB247" s="56"/>
      <c r="BC247" s="57">
        <f t="shared" ref="BC247" si="6426">ROUND(BB247*$O247,2)</f>
        <v>0</v>
      </c>
      <c r="BD247" s="56"/>
      <c r="BE247" s="57">
        <f t="shared" ref="BE247" si="6427">ROUND(BD247*$O247,2)</f>
        <v>0</v>
      </c>
      <c r="BF247" s="56"/>
      <c r="BG247" s="57">
        <f t="shared" ref="BG247" si="6428">ROUND(BF247*$O247,2)</f>
        <v>0</v>
      </c>
      <c r="BH247" s="56"/>
      <c r="BI247" s="57">
        <f t="shared" ref="BI247" si="6429">ROUND(BH247*$O247,2)</f>
        <v>0</v>
      </c>
      <c r="BJ247" s="56"/>
      <c r="BK247" s="57">
        <f t="shared" ref="BK247" si="6430">ROUND(BJ247*$O247,2)</f>
        <v>0</v>
      </c>
      <c r="BL247" s="56"/>
      <c r="BM247" s="57">
        <f t="shared" ref="BM247" si="6431">ROUND(BL247*$O247,2)</f>
        <v>0</v>
      </c>
    </row>
    <row r="248" spans="1:65" s="47" customFormat="1" ht="30" x14ac:dyDescent="0.25">
      <c r="A248" s="58" t="s">
        <v>37</v>
      </c>
      <c r="B248" s="59" t="s">
        <v>31</v>
      </c>
      <c r="C248" s="59" t="str">
        <f>K247</f>
        <v>8.1</v>
      </c>
      <c r="D248" s="60" cm="1">
        <f t="array" ref="D248">_xlfn.IFS($B248="SAB_OSE_SET23",$A$440,$B248="SAB_EPSA_SET23",$A$442,$B248="SAB_INS_SET23",$A$444,$B248="SIU_INF_JUL23",$A$446,$B248="SIU_ED_JUL23",$A$447,$B248="DER_JUN23",$A$448,$B248="CDHU_AGO23",$A$449,$B248="SIN_SV_SET23",$A$450,$B248="SIN_INS_SET23",$A$451,$B248="COTAÇÃO",0)</f>
        <v>0</v>
      </c>
      <c r="E248" s="60" cm="1">
        <f t="array" ref="E248">_xlfn.IFS($B248="SAB_OSE_SET23",$A$441,$B248="SAB_EPSA_SET23",$A$443,$B248="SAB_INS_SET23",$A$445,$B248="SIU_INF_JUL23",0,$B248="SIU_ED_JUL23",0,$B248="DER_JUN23",0,$B248="CDHU_AGO23",0,$B248="SIN_SV_SET23",0,$B248="SIN_INS_SET23",0,$B248="COTAÇÃO",0)</f>
        <v>0</v>
      </c>
      <c r="F248" s="60" cm="1">
        <f t="array" ref="F248">_xlfn.IFS($B248="SAB_OSE_SET23",0,$B248="SAB_EPSA_SET23",0,AND($B248="SAB_INS_SET23",$A248="MAT")=TRUE,$A$454,AND($B248="SAB_INS_SET23",$A248&lt;&gt;"MAT")=TRUE,$A$453,AND($B248="SIU_INF_JUL23",$A248="MAT")=TRUE,$A$454,AND($B248="SIU_INF_JUL23",$A248&lt;&gt;"MAT")=TRUE,$A$453,AND($B248="SIU_ED_JUL23",$A248="MAT")=TRUE,$A$454,AND($B248="SIU_ED_JUL23",$A248&lt;&gt;"MAT")=TRUE,$A$453,$B248="DER_JUN23",0,$B248="CDHU_AGO23",0,AND($B248="SIN_SV_SET23",$A248="MAT")=TRUE,$A$454,AND($B248="SIN_SV_SET23",$A248&lt;&gt;"MAT")=TRUE,$A$453,AND($B248="SIN_INS_SET23",$A248="MAT")=TRUE,$A$454,AND($B248="SIN_INS_SET23",$A248&lt;&gt;"MAT")=TRUE,$A$453,AND($B248="COTAÇÃO",$A248="MAT")=TRUE,$A$454,AND($B248="COTAÇÃO",$A248&lt;&gt;"MAT")=TRUE,$A$453)</f>
        <v>0.2</v>
      </c>
      <c r="G248" s="60" cm="1">
        <f t="array" ref="G248">_xlfn.IFS($B248="SAB_OSE_SET23",0,$B248="SAB_EPSA_SET23",0,AND($B248="SAB_INS_SET23",$A248="MO")=TRUE,$A$455,AND($B248="SAB_INS_SET23",$A248&lt;&gt;"MO")=TRUE,0,AND($B248="SIU_INF_JUL23",$A248="MO")=TRUE,$A$455,AND($B248="SIU_INF_JUL23",$A248&lt;&gt;"MO")=TRUE,0,AND($B248="SIU_ED_JUL23",$A248="MO")=TRUE,$A$455,AND($B248="SIU_ED_JUL23",$A248&lt;&gt;"MO")=TRUE,0,$B248="DER_JUN23",0,$B248="CDHU_AGO23",0,AND($B248="SIN_SV_SET23",$A248="MO")=TRUE,$A$455,AND($B248="SIN_SV_SET23",$A248&lt;&gt;"MO")=TRUE,0,AND($B248="SIN_INS_SET23",$A248="MO")=TRUE,$A$455,AND($B248="SIN_INS_SET23",$A248&lt;&gt;"MO")=TRUE,0,AND($B248="COTAÇÃO",$A248="MO")=TRUE,$A$455,AND($B248="COTAÇÃO",$A248&lt;&gt;"MO")=TRUE,0)</f>
        <v>0</v>
      </c>
      <c r="H248" s="61" cm="1">
        <f t="array" ref="H248">ROUND(_xlfn.IFS(B248="SAB_OSE_SET23",VLOOKUP(C248,[12]SAB_OSE_SET23!A:N,7,FALSE),B248="SAB_EPSA_SET23",VLOOKUP(C248,[12]SAB_EPSA_SET23!A:F,4,FALSE),B248="SAB_INS_SET23",VLOOKUP(C248,[12]SAB_INS_SET23!A:F,4,FALSE),B248="SIU_INF_JUL23",VLOOKUP(C248,[12]SIU_INF_JUL23!A:F,4,FALSE),B248="SIU_ED_JUL23",VLOOKUP(C248,[12]SIU_ED_JUL23!A:F,4,FALSE),B248="SIU_INS_JUL23",VLOOKUP(C248,[12]SIU_INS_JUL23!A:F,4,FALSE),B248="DER_JUN23",VLOOKUP(C248,[12]DER_JUN23!A:F,4,FALSE),B248="CDHU_AGO23",VLOOKUP(C248,[12]CDHU_AGO23!A:F,4,FALSE),B248="DNIT_SV_JUL23",VLOOKUP(C248,[12]DNIT_SV_JUL23!A:F,4,FALSE),B248="DNIT_MAT_JUL23",VLOOKUP(C248,[12]DNIT_MAT_JUL23!A:F,4,FALSE),B248="SIN_SV_SET23",VLOOKUP(C248,[12]SIN_SV_SET23!G:L,5,FALSE),B248="SIN_INS_SET23",VLOOKUP(C248,[12]SIN_INS_SET23!A:F,5,FALSE),B248="COTAÇÃO",VLOOKUP(C248,[12]COTAÇÃO!$B:$G,6,FALSE))*(1+F248)*(1+G248),2)</f>
        <v>12530.54</v>
      </c>
      <c r="I248" s="62">
        <v>1</v>
      </c>
      <c r="J248" s="39"/>
      <c r="K248" s="63"/>
      <c r="L248" s="64" t="str" cm="1">
        <f t="array" ref="L248">_xlfn.IFS(B248="SAB_OSE_SET23",VLOOKUP(C248,[12]SAB_OSE_SET23!A:N,5,FALSE),B248="SAB_EPSA_SET23",VLOOKUP(C248,[12]SAB_EPSA_SET23!A:F,2,FALSE),B248="SAB_INS_SET23",VLOOKUP(C248,[12]SAB_INS_SET23!A:F,2,FALSE),B248="SIU_INF_JUL23",VLOOKUP(C248,[12]SIU_INF_JUL23!A:F,2,FALSE),B248="SIU_ED_JUL23",VLOOKUP(C248,[12]SIU_ED_JUL23!A:F,2,FALSE),B248="SIU_INS_JUL23",VLOOKUP(C248,[12]SIU_INS_JUL23!A:F,2,FALSE),B248="DER_JUN23",VLOOKUP(C248,[12]DER_JUN23!A:F,2,FALSE),B248="CDHU_AGO23",VLOOKUP(C248,[12]CDHU_AGO23!A:F,2,FALSE),B248="DNIT_SV_JUL23",VLOOKUP(C248,[12]DNIT_SV_JUL23!A:F,2,FALSE),B248="DNIT_MAT_JUL23",VLOOKUP(C248,[12]DNIT_MAT_JUL23!A:F,2,FALSE),B248="SIN_SV_SET23",VLOOKUP(C248,[12]SIN_SV_SET23!G:L,2,FALSE),B248="SIN_INS_SET23",VLOOKUP(C248,[12]SIN_INS_SET23!A:F,2,FALSE),B248="COTAÇÃO",VLOOKUP(C248,[12]COTAÇÃO!$B:$G,3,FALSE))</f>
        <v>Barramento tipo EBTX 25kV - 600 A-Código 12-009-95 da Elastimold ou similar aprovado</v>
      </c>
      <c r="M248" s="65" t="str" cm="1">
        <f t="array" ref="M248">_xlfn.IFS(B248="SAB_OSE_SET23",VLOOKUP(C248,[12]SAB_OSE_SET23!A:N,6,FALSE),B248="SAB_EPSA_SET23",VLOOKUP(C248,[12]SAB_EPSA_SET23!A:F,3,FALSE),B248="SAB_INS_SET23",VLOOKUP(C248,[12]SAB_INS_SET23!A:F,3,FALSE),B248="SIU_INF_JUL23",VLOOKUP(C248,[12]SIU_INF_JUL23!A:F,3,FALSE),B248="SIU_ED_JUL23",VLOOKUP(C248,[12]SIU_ED_JUL23!A:F,3,FALSE),B248="SIU_INS_JUL23",VLOOKUP(C248,[12]SIU_INS_JUL23!A:F,3,FALSE),B248="DER_JUN23",VLOOKUP(C248,[12]DER_JUN23!A:F,3,FALSE),B248="CDHU_AGO23",VLOOKUP(C248,[12]CDHU_AGO23!A:F,3,FALSE),B248="DNIT_SV_JUL23",VLOOKUP(C248,[12]DNIT_SV_JUL23!A:F,3,FALSE),B248="DNIT_MAT_JUL23",VLOOKUP(C248,[12]DNIT_MAT_JUL23!A:F,3,FALSE),B248="SIN_SV_SET23",VLOOKUP(C248,[12]SIN_SV_SET23!G:L,3,FALSE),B248="SIN_INS_SET23",VLOOKUP(C248,[12]SIN_INS_SET23!A:F,3,FALSE),B248="COTAÇÃO",VLOOKUP(C248,[12]COTAÇÃO!$B:$G,4,FALSE))</f>
        <v>pç</v>
      </c>
      <c r="N248" s="66">
        <f t="shared" ref="N248" si="6432">R248+T248+V248+X248+Z248+AB248+AD248+AF248+AH248+AJ248++AL248+AN248+AP248+AR248+AT248+AV248+AX248+AZ248+BB248+BD248+BF248+BH248+BJ248+BL248</f>
        <v>90</v>
      </c>
      <c r="O248" s="66">
        <f t="shared" ref="O248" si="6433">ROUND(H248*I248,2)</f>
        <v>12530.54</v>
      </c>
      <c r="P248" s="67">
        <f t="shared" si="6409"/>
        <v>0</v>
      </c>
      <c r="Q248" s="68"/>
      <c r="R248" s="61">
        <f>R247*$I248</f>
        <v>90</v>
      </c>
      <c r="S248" s="67"/>
      <c r="T248" s="61">
        <f t="shared" ref="T248" si="6434">T247*$I248</f>
        <v>0</v>
      </c>
      <c r="U248" s="67">
        <f t="shared" ref="U248" si="6435">ROUND(T248*$H248,2)</f>
        <v>0</v>
      </c>
      <c r="V248" s="61">
        <f t="shared" ref="V248" si="6436">V247*$I248</f>
        <v>0</v>
      </c>
      <c r="W248" s="67">
        <f t="shared" ref="W248" si="6437">ROUND(V248*$H248,2)</f>
        <v>0</v>
      </c>
      <c r="X248" s="61">
        <f t="shared" ref="X248" si="6438">X247*$I248</f>
        <v>0</v>
      </c>
      <c r="Y248" s="67">
        <f t="shared" ref="Y248" si="6439">ROUND(X248*$H248,2)</f>
        <v>0</v>
      </c>
      <c r="Z248" s="61">
        <f t="shared" ref="Z248" si="6440">Z247*$I248</f>
        <v>0</v>
      </c>
      <c r="AA248" s="67">
        <f t="shared" ref="AA248" si="6441">ROUND(Z248*$H248,2)</f>
        <v>0</v>
      </c>
      <c r="AB248" s="61">
        <f t="shared" ref="AB248" si="6442">AB247*$I248</f>
        <v>0</v>
      </c>
      <c r="AC248" s="67">
        <f t="shared" ref="AC248" si="6443">ROUND(AB248*$H248,2)</f>
        <v>0</v>
      </c>
      <c r="AD248" s="61">
        <f t="shared" ref="AD248" si="6444">AD247*$I248</f>
        <v>0</v>
      </c>
      <c r="AE248" s="67">
        <f t="shared" ref="AE248" si="6445">ROUND(AD248*$H248,2)</f>
        <v>0</v>
      </c>
      <c r="AF248" s="61">
        <f t="shared" ref="AF248" si="6446">AF247*$I248</f>
        <v>0</v>
      </c>
      <c r="AG248" s="67">
        <f t="shared" ref="AG248" si="6447">ROUND(AF248*$H248,2)</f>
        <v>0</v>
      </c>
      <c r="AH248" s="61">
        <f t="shared" ref="AH248" si="6448">AH247*$I248</f>
        <v>0</v>
      </c>
      <c r="AI248" s="67">
        <f t="shared" ref="AI248" si="6449">ROUND(AH248*$H248,2)</f>
        <v>0</v>
      </c>
      <c r="AJ248" s="61">
        <f t="shared" ref="AJ248" si="6450">AJ247*$I248</f>
        <v>0</v>
      </c>
      <c r="AK248" s="67">
        <f t="shared" ref="AK248" si="6451">ROUND(AJ248*$H248,2)</f>
        <v>0</v>
      </c>
      <c r="AL248" s="61">
        <f t="shared" ref="AL248" si="6452">AL247*$I248</f>
        <v>0</v>
      </c>
      <c r="AM248" s="67">
        <f t="shared" ref="AM248" si="6453">ROUND(AL248*$H248,2)</f>
        <v>0</v>
      </c>
      <c r="AN248" s="61">
        <f t="shared" ref="AN248" si="6454">AN247*$I248</f>
        <v>0</v>
      </c>
      <c r="AO248" s="67">
        <f t="shared" ref="AO248" si="6455">ROUND(AN248*$H248,2)</f>
        <v>0</v>
      </c>
      <c r="AP248" s="61">
        <f t="shared" ref="AP248" si="6456">AP247*$I248</f>
        <v>0</v>
      </c>
      <c r="AQ248" s="67">
        <f t="shared" ref="AQ248" si="6457">ROUND(AP248*$H248,2)</f>
        <v>0</v>
      </c>
      <c r="AR248" s="61">
        <f t="shared" ref="AR248" si="6458">AR247*$I248</f>
        <v>0</v>
      </c>
      <c r="AS248" s="67">
        <f t="shared" ref="AS248" si="6459">ROUND(AR248*$H248,2)</f>
        <v>0</v>
      </c>
      <c r="AT248" s="61">
        <f t="shared" ref="AT248" si="6460">AT247*$I248</f>
        <v>0</v>
      </c>
      <c r="AU248" s="67">
        <f t="shared" ref="AU248" si="6461">ROUND(AT248*$H248,2)</f>
        <v>0</v>
      </c>
      <c r="AV248" s="61">
        <f t="shared" ref="AV248" si="6462">AV247*$I248</f>
        <v>0</v>
      </c>
      <c r="AW248" s="67">
        <f t="shared" ref="AW248" si="6463">ROUND(AV248*$H248,2)</f>
        <v>0</v>
      </c>
      <c r="AX248" s="61">
        <f t="shared" ref="AX248" si="6464">AX247*$I248</f>
        <v>0</v>
      </c>
      <c r="AY248" s="67">
        <f t="shared" ref="AY248" si="6465">ROUND(AX248*$H248,2)</f>
        <v>0</v>
      </c>
      <c r="AZ248" s="61">
        <f t="shared" ref="AZ248" si="6466">AZ247*$I248</f>
        <v>0</v>
      </c>
      <c r="BA248" s="67">
        <f t="shared" ref="BA248" si="6467">ROUND(AZ248*$H248,2)</f>
        <v>0</v>
      </c>
      <c r="BB248" s="61">
        <f t="shared" ref="BB248" si="6468">BB247*$I248</f>
        <v>0</v>
      </c>
      <c r="BC248" s="67">
        <f t="shared" ref="BC248" si="6469">ROUND(BB248*$H248,2)</f>
        <v>0</v>
      </c>
      <c r="BD248" s="61">
        <f t="shared" ref="BD248" si="6470">BD247*$I248</f>
        <v>0</v>
      </c>
      <c r="BE248" s="67">
        <f t="shared" ref="BE248" si="6471">ROUND(BD248*$H248,2)</f>
        <v>0</v>
      </c>
      <c r="BF248" s="61">
        <f t="shared" ref="BF248" si="6472">BF247*$I248</f>
        <v>0</v>
      </c>
      <c r="BG248" s="67">
        <f t="shared" ref="BG248" si="6473">ROUND(BF248*$H248,2)</f>
        <v>0</v>
      </c>
      <c r="BH248" s="61">
        <f t="shared" ref="BH248" si="6474">BH247*$I248</f>
        <v>0</v>
      </c>
      <c r="BI248" s="67">
        <f t="shared" ref="BI248" si="6475">ROUND(BH248*$H248,2)</f>
        <v>0</v>
      </c>
      <c r="BJ248" s="61">
        <f t="shared" ref="BJ248" si="6476">BJ247*$I248</f>
        <v>0</v>
      </c>
      <c r="BK248" s="67">
        <f t="shared" ref="BK248" si="6477">ROUND(BJ248*$H248,2)</f>
        <v>0</v>
      </c>
      <c r="BL248" s="61">
        <f t="shared" ref="BL248" si="6478">BL247*$I248</f>
        <v>0</v>
      </c>
      <c r="BM248" s="67">
        <f t="shared" ref="BM248" si="6479">ROUND(BL248*$H248,2)</f>
        <v>0</v>
      </c>
    </row>
    <row r="249" spans="1:65" s="47" customFormat="1" ht="45" x14ac:dyDescent="0.25">
      <c r="A249" s="48"/>
      <c r="B249" s="48"/>
      <c r="C249" s="48"/>
      <c r="D249" s="48"/>
      <c r="E249" s="48"/>
      <c r="F249" s="48"/>
      <c r="G249" s="48"/>
      <c r="H249" s="49"/>
      <c r="I249" s="50"/>
      <c r="J249" s="39"/>
      <c r="K249" s="51" t="str">
        <f>CONCATENATE($K$246,".2")</f>
        <v>8.2</v>
      </c>
      <c r="L249" s="52" t="s">
        <v>126</v>
      </c>
      <c r="M249" s="53" t="s">
        <v>46</v>
      </c>
      <c r="N249" s="54">
        <f>R249+T249+V249+X249+Z249+AB249+AD249+AF249+AH249+AJ249++AL249+AN249+AP249+AR249+AT249+AV249+AX249+AZ249+BB249+BD249+BF249+BH249+BJ249+BL249</f>
        <v>222</v>
      </c>
      <c r="O249" s="54">
        <f>SUM(O250:O250)</f>
        <v>1267.72</v>
      </c>
      <c r="P249" s="55">
        <f t="shared" si="6409"/>
        <v>281433.84000000003</v>
      </c>
      <c r="Q249" s="39"/>
      <c r="R249" s="56">
        <v>222</v>
      </c>
      <c r="S249" s="57">
        <f>ROUND(R249*$O249,2)</f>
        <v>281433.84000000003</v>
      </c>
      <c r="T249" s="56"/>
      <c r="U249" s="57">
        <f>ROUND(T249*$O249,2)</f>
        <v>0</v>
      </c>
      <c r="V249" s="56"/>
      <c r="W249" s="57">
        <f t="shared" ref="W249" si="6480">ROUND(V249*$O249,2)</f>
        <v>0</v>
      </c>
      <c r="X249" s="56"/>
      <c r="Y249" s="57">
        <f t="shared" ref="Y249" si="6481">ROUND(X249*$O249,2)</f>
        <v>0</v>
      </c>
      <c r="Z249" s="56"/>
      <c r="AA249" s="57">
        <f t="shared" ref="AA249" si="6482">ROUND(Z249*$O249,2)</f>
        <v>0</v>
      </c>
      <c r="AB249" s="56"/>
      <c r="AC249" s="57">
        <f t="shared" ref="AC249" si="6483">ROUND(AB249*$O249,2)</f>
        <v>0</v>
      </c>
      <c r="AD249" s="56"/>
      <c r="AE249" s="57">
        <f t="shared" ref="AE249" si="6484">ROUND(AD249*$O249,2)</f>
        <v>0</v>
      </c>
      <c r="AF249" s="56"/>
      <c r="AG249" s="57">
        <f t="shared" ref="AG249" si="6485">ROUND(AF249*$O249,2)</f>
        <v>0</v>
      </c>
      <c r="AH249" s="56"/>
      <c r="AI249" s="57">
        <f t="shared" ref="AI249" si="6486">ROUND(AH249*$O249,2)</f>
        <v>0</v>
      </c>
      <c r="AJ249" s="56"/>
      <c r="AK249" s="57">
        <f t="shared" ref="AK249" si="6487">ROUND(AJ249*$O249,2)</f>
        <v>0</v>
      </c>
      <c r="AL249" s="56"/>
      <c r="AM249" s="57">
        <f t="shared" ref="AM249" si="6488">ROUND(AL249*$O249,2)</f>
        <v>0</v>
      </c>
      <c r="AN249" s="56"/>
      <c r="AO249" s="57">
        <f t="shared" ref="AO249" si="6489">ROUND(AN249*$O249,2)</f>
        <v>0</v>
      </c>
      <c r="AP249" s="56"/>
      <c r="AQ249" s="57">
        <f t="shared" ref="AQ249" si="6490">ROUND(AP249*$O249,2)</f>
        <v>0</v>
      </c>
      <c r="AR249" s="56"/>
      <c r="AS249" s="57">
        <f t="shared" ref="AS249" si="6491">ROUND(AR249*$O249,2)</f>
        <v>0</v>
      </c>
      <c r="AT249" s="56"/>
      <c r="AU249" s="57">
        <f t="shared" ref="AU249" si="6492">ROUND(AT249*$O249,2)</f>
        <v>0</v>
      </c>
      <c r="AV249" s="56"/>
      <c r="AW249" s="57">
        <f t="shared" ref="AW249" si="6493">ROUND(AV249*$O249,2)</f>
        <v>0</v>
      </c>
      <c r="AX249" s="56"/>
      <c r="AY249" s="57">
        <f t="shared" ref="AY249" si="6494">ROUND(AX249*$O249,2)</f>
        <v>0</v>
      </c>
      <c r="AZ249" s="56"/>
      <c r="BA249" s="57">
        <f t="shared" ref="BA249" si="6495">ROUND(AZ249*$O249,2)</f>
        <v>0</v>
      </c>
      <c r="BB249" s="56"/>
      <c r="BC249" s="57">
        <f t="shared" ref="BC249" si="6496">ROUND(BB249*$O249,2)</f>
        <v>0</v>
      </c>
      <c r="BD249" s="56"/>
      <c r="BE249" s="57">
        <f t="shared" ref="BE249" si="6497">ROUND(BD249*$O249,2)</f>
        <v>0</v>
      </c>
      <c r="BF249" s="56"/>
      <c r="BG249" s="57">
        <f t="shared" ref="BG249" si="6498">ROUND(BF249*$O249,2)</f>
        <v>0</v>
      </c>
      <c r="BH249" s="56"/>
      <c r="BI249" s="57">
        <f t="shared" ref="BI249" si="6499">ROUND(BH249*$O249,2)</f>
        <v>0</v>
      </c>
      <c r="BJ249" s="56"/>
      <c r="BK249" s="57">
        <f t="shared" ref="BK249" si="6500">ROUND(BJ249*$O249,2)</f>
        <v>0</v>
      </c>
      <c r="BL249" s="56"/>
      <c r="BM249" s="57">
        <f t="shared" ref="BM249" si="6501">ROUND(BL249*$O249,2)</f>
        <v>0</v>
      </c>
    </row>
    <row r="250" spans="1:65" s="47" customFormat="1" ht="45" x14ac:dyDescent="0.25">
      <c r="A250" s="58" t="s">
        <v>37</v>
      </c>
      <c r="B250" s="59" t="s">
        <v>31</v>
      </c>
      <c r="C250" s="59" t="str">
        <f>K249</f>
        <v>8.2</v>
      </c>
      <c r="D250" s="60" cm="1">
        <f t="array" ref="D250">_xlfn.IFS($B250="SAB_OSE_SET23",$A$440,$B250="SAB_EPSA_SET23",$A$442,$B250="SAB_INS_SET23",$A$444,$B250="SIU_INF_JUL23",$A$446,$B250="SIU_ED_JUL23",$A$447,$B250="DER_JUN23",$A$448,$B250="CDHU_AGO23",$A$449,$B250="SIN_SV_SET23",$A$450,$B250="SIN_INS_SET23",$A$451,$B250="COTAÇÃO",0)</f>
        <v>0</v>
      </c>
      <c r="E250" s="60" cm="1">
        <f t="array" ref="E250">_xlfn.IFS($B250="SAB_OSE_SET23",$A$441,$B250="SAB_EPSA_SET23",$A$443,$B250="SAB_INS_SET23",$A$445,$B250="SIU_INF_JUL23",0,$B250="SIU_ED_JUL23",0,$B250="DER_JUN23",0,$B250="CDHU_AGO23",0,$B250="SIN_SV_SET23",0,$B250="SIN_INS_SET23",0,$B250="COTAÇÃO",0)</f>
        <v>0</v>
      </c>
      <c r="F250" s="60" cm="1">
        <f t="array" ref="F250">_xlfn.IFS($B250="SAB_OSE_SET23",0,$B250="SAB_EPSA_SET23",0,AND($B250="SAB_INS_SET23",$A250="MAT")=TRUE,$A$454,AND($B250="SAB_INS_SET23",$A250&lt;&gt;"MAT")=TRUE,$A$453,AND($B250="SIU_INF_JUL23",$A250="MAT")=TRUE,$A$454,AND($B250="SIU_INF_JUL23",$A250&lt;&gt;"MAT")=TRUE,$A$453,AND($B250="SIU_ED_JUL23",$A250="MAT")=TRUE,$A$454,AND($B250="SIU_ED_JUL23",$A250&lt;&gt;"MAT")=TRUE,$A$453,$B250="DER_JUN23",0,$B250="CDHU_AGO23",0,AND($B250="SIN_SV_SET23",$A250="MAT")=TRUE,$A$454,AND($B250="SIN_SV_SET23",$A250&lt;&gt;"MAT")=TRUE,$A$453,AND($B250="SIN_INS_SET23",$A250="MAT")=TRUE,$A$454,AND($B250="SIN_INS_SET23",$A250&lt;&gt;"MAT")=TRUE,$A$453,AND($B250="COTAÇÃO",$A250="MAT")=TRUE,$A$454,AND($B250="COTAÇÃO",$A250&lt;&gt;"MAT")=TRUE,$A$453)</f>
        <v>0.2</v>
      </c>
      <c r="G250" s="60" cm="1">
        <f t="array" ref="G250">_xlfn.IFS($B250="SAB_OSE_SET23",0,$B250="SAB_EPSA_SET23",0,AND($B250="SAB_INS_SET23",$A250="MO")=TRUE,$A$455,AND($B250="SAB_INS_SET23",$A250&lt;&gt;"MO")=TRUE,0,AND($B250="SIU_INF_JUL23",$A250="MO")=TRUE,$A$455,AND($B250="SIU_INF_JUL23",$A250&lt;&gt;"MO")=TRUE,0,AND($B250="SIU_ED_JUL23",$A250="MO")=TRUE,$A$455,AND($B250="SIU_ED_JUL23",$A250&lt;&gt;"MO")=TRUE,0,$B250="DER_JUN23",0,$B250="CDHU_AGO23",0,AND($B250="SIN_SV_SET23",$A250="MO")=TRUE,$A$455,AND($B250="SIN_SV_SET23",$A250&lt;&gt;"MO")=TRUE,0,AND($B250="SIN_INS_SET23",$A250="MO")=TRUE,$A$455,AND($B250="SIN_INS_SET23",$A250&lt;&gt;"MO")=TRUE,0,AND($B250="COTAÇÃO",$A250="MO")=TRUE,$A$455,AND($B250="COTAÇÃO",$A250&lt;&gt;"MO")=TRUE,0)</f>
        <v>0</v>
      </c>
      <c r="H250" s="61" cm="1">
        <f t="array" ref="H250">ROUND(_xlfn.IFS(B250="SAB_OSE_SET23",VLOOKUP(C250,[12]SAB_OSE_SET23!A:N,7,FALSE),B250="SAB_EPSA_SET23",VLOOKUP(C250,[12]SAB_EPSA_SET23!A:F,4,FALSE),B250="SAB_INS_SET23",VLOOKUP(C250,[12]SAB_INS_SET23!A:F,4,FALSE),B250="SIU_INF_JUL23",VLOOKUP(C250,[12]SIU_INF_JUL23!A:F,4,FALSE),B250="SIU_ED_JUL23",VLOOKUP(C250,[12]SIU_ED_JUL23!A:F,4,FALSE),B250="SIU_INS_JUL23",VLOOKUP(C250,[12]SIU_INS_JUL23!A:F,4,FALSE),B250="DER_JUN23",VLOOKUP(C250,[12]DER_JUN23!A:F,4,FALSE),B250="CDHU_AGO23",VLOOKUP(C250,[12]CDHU_AGO23!A:F,4,FALSE),B250="DNIT_SV_JUL23",VLOOKUP(C250,[12]DNIT_SV_JUL23!A:F,4,FALSE),B250="DNIT_MAT_JUL23",VLOOKUP(C250,[12]DNIT_MAT_JUL23!A:F,4,FALSE),B250="SIN_SV_SET23",VLOOKUP(C250,[12]SIN_SV_SET23!G:L,5,FALSE),B250="SIN_INS_SET23",VLOOKUP(C250,[12]SIN_INS_SET23!A:F,5,FALSE),B250="COTAÇÃO",VLOOKUP(C250,[12]COTAÇÃO!$B:$G,6,FALSE))*(1+F250)*(1+G250),2)</f>
        <v>1267.72</v>
      </c>
      <c r="I250" s="62">
        <v>1</v>
      </c>
      <c r="J250" s="39"/>
      <c r="K250" s="63"/>
      <c r="L250" s="64" t="str" cm="1">
        <f t="array" ref="L250">_xlfn.IFS(B250="SAB_OSE_SET23",VLOOKUP(C250,[12]SAB_OSE_SET23!A:N,5,FALSE),B250="SAB_EPSA_SET23",VLOOKUP(C250,[12]SAB_EPSA_SET23!A:F,2,FALSE),B250="SAB_INS_SET23",VLOOKUP(C250,[12]SAB_INS_SET23!A:F,2,FALSE),B250="SIU_INF_JUL23",VLOOKUP(C250,[12]SIU_INF_JUL23!A:F,2,FALSE),B250="SIU_ED_JUL23",VLOOKUP(C250,[12]SIU_ED_JUL23!A:F,2,FALSE),B250="SIU_INS_JUL23",VLOOKUP(C250,[12]SIU_INS_JUL23!A:F,2,FALSE),B250="DER_JUN23",VLOOKUP(C250,[12]DER_JUN23!A:F,2,FALSE),B250="CDHU_AGO23",VLOOKUP(C250,[12]CDHU_AGO23!A:F,2,FALSE),B250="DNIT_SV_JUL23",VLOOKUP(C250,[12]DNIT_SV_JUL23!A:F,2,FALSE),B250="DNIT_MAT_JUL23",VLOOKUP(C250,[12]DNIT_MAT_JUL23!A:F,2,FALSE),B250="SIN_SV_SET23",VLOOKUP(C250,[12]SIN_SV_SET23!G:L,2,FALSE),B250="SIN_INS_SET23",VLOOKUP(C250,[12]SIN_INS_SET23!A:F,2,FALSE),B250="COTAÇÃO",VLOOKUP(C250,[12]COTAÇÃO!$B:$G,3,FALSE))</f>
        <v>Terminação desconectável completa TBBE 15kV 600A código 12-529-09 da ELASTIMOLD ou similar aprovado. para cabo Triplex 3C x 240mm² - 8,7/15kV, com blindagem em fios de cobre (Reforçada) -Seção 35mm².</v>
      </c>
      <c r="M250" s="65" t="str" cm="1">
        <f t="array" ref="M250">_xlfn.IFS(B250="SAB_OSE_SET23",VLOOKUP(C250,[12]SAB_OSE_SET23!A:N,6,FALSE),B250="SAB_EPSA_SET23",VLOOKUP(C250,[12]SAB_EPSA_SET23!A:F,3,FALSE),B250="SAB_INS_SET23",VLOOKUP(C250,[12]SAB_INS_SET23!A:F,3,FALSE),B250="SIU_INF_JUL23",VLOOKUP(C250,[12]SIU_INF_JUL23!A:F,3,FALSE),B250="SIU_ED_JUL23",VLOOKUP(C250,[12]SIU_ED_JUL23!A:F,3,FALSE),B250="SIU_INS_JUL23",VLOOKUP(C250,[12]SIU_INS_JUL23!A:F,3,FALSE),B250="DER_JUN23",VLOOKUP(C250,[12]DER_JUN23!A:F,3,FALSE),B250="CDHU_AGO23",VLOOKUP(C250,[12]CDHU_AGO23!A:F,3,FALSE),B250="DNIT_SV_JUL23",VLOOKUP(C250,[12]DNIT_SV_JUL23!A:F,3,FALSE),B250="DNIT_MAT_JUL23",VLOOKUP(C250,[12]DNIT_MAT_JUL23!A:F,3,FALSE),B250="SIN_SV_SET23",VLOOKUP(C250,[12]SIN_SV_SET23!G:L,3,FALSE),B250="SIN_INS_SET23",VLOOKUP(C250,[12]SIN_INS_SET23!A:F,3,FALSE),B250="COTAÇÃO",VLOOKUP(C250,[12]COTAÇÃO!$B:$G,4,FALSE))</f>
        <v>pç</v>
      </c>
      <c r="N250" s="66">
        <f t="shared" ref="N250" si="6502">R250+T250+V250+X250+Z250+AB250+AD250+AF250+AH250+AJ250++AL250+AN250+AP250+AR250+AT250+AV250+AX250+AZ250+BB250+BD250+BF250+BH250+BJ250+BL250</f>
        <v>222</v>
      </c>
      <c r="O250" s="66">
        <f t="shared" ref="O250" si="6503">ROUND(H250*I250,2)</f>
        <v>1267.72</v>
      </c>
      <c r="P250" s="67">
        <f t="shared" si="6409"/>
        <v>0</v>
      </c>
      <c r="Q250" s="68"/>
      <c r="R250" s="61">
        <f>R249*$I250</f>
        <v>222</v>
      </c>
      <c r="S250" s="67"/>
      <c r="T250" s="61">
        <f t="shared" ref="T250" si="6504">T249*$I250</f>
        <v>0</v>
      </c>
      <c r="U250" s="67">
        <f t="shared" ref="U250" si="6505">ROUND(T250*$H250,2)</f>
        <v>0</v>
      </c>
      <c r="V250" s="61">
        <f t="shared" ref="V250" si="6506">V249*$I250</f>
        <v>0</v>
      </c>
      <c r="W250" s="67">
        <f t="shared" ref="W250" si="6507">ROUND(V250*$H250,2)</f>
        <v>0</v>
      </c>
      <c r="X250" s="61">
        <f t="shared" ref="X250" si="6508">X249*$I250</f>
        <v>0</v>
      </c>
      <c r="Y250" s="67">
        <f t="shared" ref="Y250" si="6509">ROUND(X250*$H250,2)</f>
        <v>0</v>
      </c>
      <c r="Z250" s="61">
        <f t="shared" ref="Z250" si="6510">Z249*$I250</f>
        <v>0</v>
      </c>
      <c r="AA250" s="67">
        <f t="shared" ref="AA250" si="6511">ROUND(Z250*$H250,2)</f>
        <v>0</v>
      </c>
      <c r="AB250" s="61">
        <f t="shared" ref="AB250" si="6512">AB249*$I250</f>
        <v>0</v>
      </c>
      <c r="AC250" s="67">
        <f t="shared" ref="AC250" si="6513">ROUND(AB250*$H250,2)</f>
        <v>0</v>
      </c>
      <c r="AD250" s="61">
        <f t="shared" ref="AD250" si="6514">AD249*$I250</f>
        <v>0</v>
      </c>
      <c r="AE250" s="67">
        <f t="shared" ref="AE250" si="6515">ROUND(AD250*$H250,2)</f>
        <v>0</v>
      </c>
      <c r="AF250" s="61">
        <f t="shared" ref="AF250" si="6516">AF249*$I250</f>
        <v>0</v>
      </c>
      <c r="AG250" s="67">
        <f t="shared" ref="AG250" si="6517">ROUND(AF250*$H250,2)</f>
        <v>0</v>
      </c>
      <c r="AH250" s="61">
        <f t="shared" ref="AH250" si="6518">AH249*$I250</f>
        <v>0</v>
      </c>
      <c r="AI250" s="67">
        <f t="shared" ref="AI250" si="6519">ROUND(AH250*$H250,2)</f>
        <v>0</v>
      </c>
      <c r="AJ250" s="61">
        <f t="shared" ref="AJ250" si="6520">AJ249*$I250</f>
        <v>0</v>
      </c>
      <c r="AK250" s="67">
        <f t="shared" ref="AK250" si="6521">ROUND(AJ250*$H250,2)</f>
        <v>0</v>
      </c>
      <c r="AL250" s="61">
        <f t="shared" ref="AL250" si="6522">AL249*$I250</f>
        <v>0</v>
      </c>
      <c r="AM250" s="67">
        <f t="shared" ref="AM250" si="6523">ROUND(AL250*$H250,2)</f>
        <v>0</v>
      </c>
      <c r="AN250" s="61">
        <f t="shared" ref="AN250" si="6524">AN249*$I250</f>
        <v>0</v>
      </c>
      <c r="AO250" s="67">
        <f t="shared" ref="AO250" si="6525">ROUND(AN250*$H250,2)</f>
        <v>0</v>
      </c>
      <c r="AP250" s="61">
        <f t="shared" ref="AP250" si="6526">AP249*$I250</f>
        <v>0</v>
      </c>
      <c r="AQ250" s="67">
        <f t="shared" ref="AQ250" si="6527">ROUND(AP250*$H250,2)</f>
        <v>0</v>
      </c>
      <c r="AR250" s="61">
        <f t="shared" ref="AR250" si="6528">AR249*$I250</f>
        <v>0</v>
      </c>
      <c r="AS250" s="67">
        <f t="shared" ref="AS250" si="6529">ROUND(AR250*$H250,2)</f>
        <v>0</v>
      </c>
      <c r="AT250" s="61">
        <f t="shared" ref="AT250" si="6530">AT249*$I250</f>
        <v>0</v>
      </c>
      <c r="AU250" s="67">
        <f t="shared" ref="AU250" si="6531">ROUND(AT250*$H250,2)</f>
        <v>0</v>
      </c>
      <c r="AV250" s="61">
        <f t="shared" ref="AV250" si="6532">AV249*$I250</f>
        <v>0</v>
      </c>
      <c r="AW250" s="67">
        <f t="shared" ref="AW250" si="6533">ROUND(AV250*$H250,2)</f>
        <v>0</v>
      </c>
      <c r="AX250" s="61">
        <f t="shared" ref="AX250" si="6534">AX249*$I250</f>
        <v>0</v>
      </c>
      <c r="AY250" s="67">
        <f t="shared" ref="AY250" si="6535">ROUND(AX250*$H250,2)</f>
        <v>0</v>
      </c>
      <c r="AZ250" s="61">
        <f t="shared" ref="AZ250" si="6536">AZ249*$I250</f>
        <v>0</v>
      </c>
      <c r="BA250" s="67">
        <f t="shared" ref="BA250" si="6537">ROUND(AZ250*$H250,2)</f>
        <v>0</v>
      </c>
      <c r="BB250" s="61">
        <f t="shared" ref="BB250" si="6538">BB249*$I250</f>
        <v>0</v>
      </c>
      <c r="BC250" s="67">
        <f t="shared" ref="BC250" si="6539">ROUND(BB250*$H250,2)</f>
        <v>0</v>
      </c>
      <c r="BD250" s="61">
        <f t="shared" ref="BD250" si="6540">BD249*$I250</f>
        <v>0</v>
      </c>
      <c r="BE250" s="67">
        <f t="shared" ref="BE250" si="6541">ROUND(BD250*$H250,2)</f>
        <v>0</v>
      </c>
      <c r="BF250" s="61">
        <f t="shared" ref="BF250" si="6542">BF249*$I250</f>
        <v>0</v>
      </c>
      <c r="BG250" s="67">
        <f t="shared" ref="BG250" si="6543">ROUND(BF250*$H250,2)</f>
        <v>0</v>
      </c>
      <c r="BH250" s="61">
        <f t="shared" ref="BH250" si="6544">BH249*$I250</f>
        <v>0</v>
      </c>
      <c r="BI250" s="67">
        <f t="shared" ref="BI250" si="6545">ROUND(BH250*$H250,2)</f>
        <v>0</v>
      </c>
      <c r="BJ250" s="61">
        <f t="shared" ref="BJ250" si="6546">BJ249*$I250</f>
        <v>0</v>
      </c>
      <c r="BK250" s="67">
        <f t="shared" ref="BK250" si="6547">ROUND(BJ250*$H250,2)</f>
        <v>0</v>
      </c>
      <c r="BL250" s="61">
        <f t="shared" ref="BL250" si="6548">BL249*$I250</f>
        <v>0</v>
      </c>
      <c r="BM250" s="67">
        <f t="shared" ref="BM250" si="6549">ROUND(BL250*$H250,2)</f>
        <v>0</v>
      </c>
    </row>
    <row r="251" spans="1:65" s="47" customFormat="1" ht="45" x14ac:dyDescent="0.25">
      <c r="A251" s="48"/>
      <c r="B251" s="48"/>
      <c r="C251" s="48"/>
      <c r="D251" s="48"/>
      <c r="E251" s="48"/>
      <c r="F251" s="48"/>
      <c r="G251" s="48"/>
      <c r="H251" s="49"/>
      <c r="I251" s="50"/>
      <c r="J251" s="39"/>
      <c r="K251" s="51" t="str">
        <f>CONCATENATE($K$246,".3")</f>
        <v>8.3</v>
      </c>
      <c r="L251" s="52" t="s">
        <v>127</v>
      </c>
      <c r="M251" s="53" t="s">
        <v>46</v>
      </c>
      <c r="N251" s="54">
        <f>R251+T251+V251+X251+Z251+AB251+AD251+AF251+AH251+AJ251++AL251+AN251+AP251+AR251+AT251+AV251+AX251+AZ251+BB251+BD251+BF251+BH251+BJ251+BL251</f>
        <v>48</v>
      </c>
      <c r="O251" s="54">
        <f>SUM(O252:O252)</f>
        <v>8385.2999999999993</v>
      </c>
      <c r="P251" s="55">
        <f t="shared" si="6409"/>
        <v>402494.4</v>
      </c>
      <c r="Q251" s="39"/>
      <c r="R251" s="56">
        <v>48</v>
      </c>
      <c r="S251" s="57">
        <f>ROUND(R251*$O251,2)</f>
        <v>402494.4</v>
      </c>
      <c r="T251" s="56"/>
      <c r="U251" s="57">
        <f>ROUND(T251*$O251,2)</f>
        <v>0</v>
      </c>
      <c r="V251" s="56"/>
      <c r="W251" s="57">
        <f t="shared" ref="W251" si="6550">ROUND(V251*$O251,2)</f>
        <v>0</v>
      </c>
      <c r="X251" s="56"/>
      <c r="Y251" s="57">
        <f t="shared" ref="Y251" si="6551">ROUND(X251*$O251,2)</f>
        <v>0</v>
      </c>
      <c r="Z251" s="56"/>
      <c r="AA251" s="57">
        <f t="shared" ref="AA251" si="6552">ROUND(Z251*$O251,2)</f>
        <v>0</v>
      </c>
      <c r="AB251" s="56"/>
      <c r="AC251" s="57">
        <f t="shared" ref="AC251" si="6553">ROUND(AB251*$O251,2)</f>
        <v>0</v>
      </c>
      <c r="AD251" s="56"/>
      <c r="AE251" s="57">
        <f t="shared" ref="AE251" si="6554">ROUND(AD251*$O251,2)</f>
        <v>0</v>
      </c>
      <c r="AF251" s="56"/>
      <c r="AG251" s="57">
        <f t="shared" ref="AG251" si="6555">ROUND(AF251*$O251,2)</f>
        <v>0</v>
      </c>
      <c r="AH251" s="56"/>
      <c r="AI251" s="57">
        <f t="shared" ref="AI251" si="6556">ROUND(AH251*$O251,2)</f>
        <v>0</v>
      </c>
      <c r="AJ251" s="56"/>
      <c r="AK251" s="57">
        <f t="shared" ref="AK251" si="6557">ROUND(AJ251*$O251,2)</f>
        <v>0</v>
      </c>
      <c r="AL251" s="56"/>
      <c r="AM251" s="57">
        <f t="shared" ref="AM251" si="6558">ROUND(AL251*$O251,2)</f>
        <v>0</v>
      </c>
      <c r="AN251" s="56"/>
      <c r="AO251" s="57">
        <f t="shared" ref="AO251" si="6559">ROUND(AN251*$O251,2)</f>
        <v>0</v>
      </c>
      <c r="AP251" s="56"/>
      <c r="AQ251" s="57">
        <f t="shared" ref="AQ251" si="6560">ROUND(AP251*$O251,2)</f>
        <v>0</v>
      </c>
      <c r="AR251" s="56"/>
      <c r="AS251" s="57">
        <f t="shared" ref="AS251" si="6561">ROUND(AR251*$O251,2)</f>
        <v>0</v>
      </c>
      <c r="AT251" s="56"/>
      <c r="AU251" s="57">
        <f t="shared" ref="AU251" si="6562">ROUND(AT251*$O251,2)</f>
        <v>0</v>
      </c>
      <c r="AV251" s="56"/>
      <c r="AW251" s="57">
        <f t="shared" ref="AW251" si="6563">ROUND(AV251*$O251,2)</f>
        <v>0</v>
      </c>
      <c r="AX251" s="56"/>
      <c r="AY251" s="57">
        <f t="shared" ref="AY251" si="6564">ROUND(AX251*$O251,2)</f>
        <v>0</v>
      </c>
      <c r="AZ251" s="56"/>
      <c r="BA251" s="57">
        <f t="shared" ref="BA251" si="6565">ROUND(AZ251*$O251,2)</f>
        <v>0</v>
      </c>
      <c r="BB251" s="56"/>
      <c r="BC251" s="57">
        <f t="shared" ref="BC251" si="6566">ROUND(BB251*$O251,2)</f>
        <v>0</v>
      </c>
      <c r="BD251" s="56"/>
      <c r="BE251" s="57">
        <f t="shared" ref="BE251" si="6567">ROUND(BD251*$O251,2)</f>
        <v>0</v>
      </c>
      <c r="BF251" s="56"/>
      <c r="BG251" s="57">
        <f t="shared" ref="BG251" si="6568">ROUND(BF251*$O251,2)</f>
        <v>0</v>
      </c>
      <c r="BH251" s="56"/>
      <c r="BI251" s="57">
        <f t="shared" ref="BI251" si="6569">ROUND(BH251*$O251,2)</f>
        <v>0</v>
      </c>
      <c r="BJ251" s="56"/>
      <c r="BK251" s="57">
        <f t="shared" ref="BK251" si="6570">ROUND(BJ251*$O251,2)</f>
        <v>0</v>
      </c>
      <c r="BL251" s="56"/>
      <c r="BM251" s="57">
        <f t="shared" ref="BM251" si="6571">ROUND(BL251*$O251,2)</f>
        <v>0</v>
      </c>
    </row>
    <row r="252" spans="1:65" s="47" customFormat="1" ht="45" x14ac:dyDescent="0.25">
      <c r="A252" s="58" t="s">
        <v>37</v>
      </c>
      <c r="B252" s="59" t="s">
        <v>31</v>
      </c>
      <c r="C252" s="59" t="str">
        <f>K251</f>
        <v>8.3</v>
      </c>
      <c r="D252" s="60" cm="1">
        <f t="array" ref="D252">_xlfn.IFS($B252="SAB_OSE_SET23",$A$440,$B252="SAB_EPSA_SET23",$A$442,$B252="SAB_INS_SET23",$A$444,$B252="SIU_INF_JUL23",$A$446,$B252="SIU_ED_JUL23",$A$447,$B252="DER_JUN23",$A$448,$B252="CDHU_AGO23",$A$449,$B252="SIN_SV_SET23",$A$450,$B252="SIN_INS_SET23",$A$451,$B252="COTAÇÃO",0)</f>
        <v>0</v>
      </c>
      <c r="E252" s="60" cm="1">
        <f t="array" ref="E252">_xlfn.IFS($B252="SAB_OSE_SET23",$A$441,$B252="SAB_EPSA_SET23",$A$443,$B252="SAB_INS_SET23",$A$445,$B252="SIU_INF_JUL23",0,$B252="SIU_ED_JUL23",0,$B252="DER_JUN23",0,$B252="CDHU_AGO23",0,$B252="SIN_SV_SET23",0,$B252="SIN_INS_SET23",0,$B252="COTAÇÃO",0)</f>
        <v>0</v>
      </c>
      <c r="F252" s="60" cm="1">
        <f t="array" ref="F252">_xlfn.IFS($B252="SAB_OSE_SET23",0,$B252="SAB_EPSA_SET23",0,AND($B252="SAB_INS_SET23",$A252="MAT")=TRUE,$A$454,AND($B252="SAB_INS_SET23",$A252&lt;&gt;"MAT")=TRUE,$A$453,AND($B252="SIU_INF_JUL23",$A252="MAT")=TRUE,$A$454,AND($B252="SIU_INF_JUL23",$A252&lt;&gt;"MAT")=TRUE,$A$453,AND($B252="SIU_ED_JUL23",$A252="MAT")=TRUE,$A$454,AND($B252="SIU_ED_JUL23",$A252&lt;&gt;"MAT")=TRUE,$A$453,$B252="DER_JUN23",0,$B252="CDHU_AGO23",0,AND($B252="SIN_SV_SET23",$A252="MAT")=TRUE,$A$454,AND($B252="SIN_SV_SET23",$A252&lt;&gt;"MAT")=TRUE,$A$453,AND($B252="SIN_INS_SET23",$A252="MAT")=TRUE,$A$454,AND($B252="SIN_INS_SET23",$A252&lt;&gt;"MAT")=TRUE,$A$453,AND($B252="COTAÇÃO",$A252="MAT")=TRUE,$A$454,AND($B252="COTAÇÃO",$A252&lt;&gt;"MAT")=TRUE,$A$453)</f>
        <v>0.2</v>
      </c>
      <c r="G252" s="60" cm="1">
        <f t="array" ref="G252">_xlfn.IFS($B252="SAB_OSE_SET23",0,$B252="SAB_EPSA_SET23",0,AND($B252="SAB_INS_SET23",$A252="MO")=TRUE,$A$455,AND($B252="SAB_INS_SET23",$A252&lt;&gt;"MO")=TRUE,0,AND($B252="SIU_INF_JUL23",$A252="MO")=TRUE,$A$455,AND($B252="SIU_INF_JUL23",$A252&lt;&gt;"MO")=TRUE,0,AND($B252="SIU_ED_JUL23",$A252="MO")=TRUE,$A$455,AND($B252="SIU_ED_JUL23",$A252&lt;&gt;"MO")=TRUE,0,$B252="DER_JUN23",0,$B252="CDHU_AGO23",0,AND($B252="SIN_SV_SET23",$A252="MO")=TRUE,$A$455,AND($B252="SIN_SV_SET23",$A252&lt;&gt;"MO")=TRUE,0,AND($B252="SIN_INS_SET23",$A252="MO")=TRUE,$A$455,AND($B252="SIN_INS_SET23",$A252&lt;&gt;"MO")=TRUE,0,AND($B252="COTAÇÃO",$A252="MO")=TRUE,$A$455,AND($B252="COTAÇÃO",$A252&lt;&gt;"MO")=TRUE,0)</f>
        <v>0</v>
      </c>
      <c r="H252" s="61" cm="1">
        <f t="array" ref="H252">ROUND(_xlfn.IFS(B252="SAB_OSE_SET23",VLOOKUP(C252,[12]SAB_OSE_SET23!A:N,7,FALSE),B252="SAB_EPSA_SET23",VLOOKUP(C252,[12]SAB_EPSA_SET23!A:F,4,FALSE),B252="SAB_INS_SET23",VLOOKUP(C252,[12]SAB_INS_SET23!A:F,4,FALSE),B252="SIU_INF_JUL23",VLOOKUP(C252,[12]SIU_INF_JUL23!A:F,4,FALSE),B252="SIU_ED_JUL23",VLOOKUP(C252,[12]SIU_ED_JUL23!A:F,4,FALSE),B252="SIU_INS_JUL23",VLOOKUP(C252,[12]SIU_INS_JUL23!A:F,4,FALSE),B252="DER_JUN23",VLOOKUP(C252,[12]DER_JUN23!A:F,4,FALSE),B252="CDHU_AGO23",VLOOKUP(C252,[12]CDHU_AGO23!A:F,4,FALSE),B252="DNIT_SV_JUL23",VLOOKUP(C252,[12]DNIT_SV_JUL23!A:F,4,FALSE),B252="DNIT_MAT_JUL23",VLOOKUP(C252,[12]DNIT_MAT_JUL23!A:F,4,FALSE),B252="SIN_SV_SET23",VLOOKUP(C252,[12]SIN_SV_SET23!G:L,5,FALSE),B252="SIN_INS_SET23",VLOOKUP(C252,[12]SIN_INS_SET23!A:F,5,FALSE),B252="COTAÇÃO",VLOOKUP(C252,[12]COTAÇÃO!$B:$G,6,FALSE))*(1+F252)*(1+G252),2)</f>
        <v>8385.2999999999993</v>
      </c>
      <c r="I252" s="62">
        <v>1</v>
      </c>
      <c r="J252" s="39"/>
      <c r="K252" s="63"/>
      <c r="L252" s="64" t="str" cm="1">
        <f t="array" ref="L252">_xlfn.IFS(B252="SAB_OSE_SET23",VLOOKUP(C252,[12]SAB_OSE_SET23!A:N,5,FALSE),B252="SAB_EPSA_SET23",VLOOKUP(C252,[12]SAB_EPSA_SET23!A:F,2,FALSE),B252="SAB_INS_SET23",VLOOKUP(C252,[12]SAB_INS_SET23!A:F,2,FALSE),B252="SIU_INF_JUL23",VLOOKUP(C252,[12]SIU_INF_JUL23!A:F,2,FALSE),B252="SIU_ED_JUL23",VLOOKUP(C252,[12]SIU_ED_JUL23!A:F,2,FALSE),B252="SIU_INS_JUL23",VLOOKUP(C252,[12]SIU_INS_JUL23!A:F,2,FALSE),B252="DER_JUN23",VLOOKUP(C252,[12]DER_JUN23!A:F,2,FALSE),B252="CDHU_AGO23",VLOOKUP(C252,[12]CDHU_AGO23!A:F,2,FALSE),B252="DNIT_SV_JUL23",VLOOKUP(C252,[12]DNIT_SV_JUL23!A:F,2,FALSE),B252="DNIT_MAT_JUL23",VLOOKUP(C252,[12]DNIT_MAT_JUL23!A:F,2,FALSE),B252="SIN_SV_SET23",VLOOKUP(C252,[12]SIN_SV_SET23!G:L,2,FALSE),B252="SIN_INS_SET23",VLOOKUP(C252,[12]SIN_INS_SET23!A:F,2,FALSE),B252="COTAÇÃO",VLOOKUP(C252,[12]COTAÇÃO!$B:$G,3,FALSE))</f>
        <v>Emenda completa, tipo EMCF compacta fria, código 13-822-09 da Elastimold ou similar aprovado, para cabo  Triplex 3C x 240mm² - 8,7/15kV, com blindagem em fios de cobre (Reforçada) -Seção 35mm².</v>
      </c>
      <c r="M252" s="65" t="str" cm="1">
        <f t="array" ref="M252">_xlfn.IFS(B252="SAB_OSE_SET23",VLOOKUP(C252,[12]SAB_OSE_SET23!A:N,6,FALSE),B252="SAB_EPSA_SET23",VLOOKUP(C252,[12]SAB_EPSA_SET23!A:F,3,FALSE),B252="SAB_INS_SET23",VLOOKUP(C252,[12]SAB_INS_SET23!A:F,3,FALSE),B252="SIU_INF_JUL23",VLOOKUP(C252,[12]SIU_INF_JUL23!A:F,3,FALSE),B252="SIU_ED_JUL23",VLOOKUP(C252,[12]SIU_ED_JUL23!A:F,3,FALSE),B252="SIU_INS_JUL23",VLOOKUP(C252,[12]SIU_INS_JUL23!A:F,3,FALSE),B252="DER_JUN23",VLOOKUP(C252,[12]DER_JUN23!A:F,3,FALSE),B252="CDHU_AGO23",VLOOKUP(C252,[12]CDHU_AGO23!A:F,3,FALSE),B252="DNIT_SV_JUL23",VLOOKUP(C252,[12]DNIT_SV_JUL23!A:F,3,FALSE),B252="DNIT_MAT_JUL23",VLOOKUP(C252,[12]DNIT_MAT_JUL23!A:F,3,FALSE),B252="SIN_SV_SET23",VLOOKUP(C252,[12]SIN_SV_SET23!G:L,3,FALSE),B252="SIN_INS_SET23",VLOOKUP(C252,[12]SIN_INS_SET23!A:F,3,FALSE),B252="COTAÇÃO",VLOOKUP(C252,[12]COTAÇÃO!$B:$G,4,FALSE))</f>
        <v>pç</v>
      </c>
      <c r="N252" s="66">
        <f t="shared" ref="N252" si="6572">R252+T252+V252+X252+Z252+AB252+AD252+AF252+AH252+AJ252++AL252+AN252+AP252+AR252+AT252+AV252+AX252+AZ252+BB252+BD252+BF252+BH252+BJ252+BL252</f>
        <v>12</v>
      </c>
      <c r="O252" s="66">
        <f t="shared" ref="O252" si="6573">ROUND(H252*I252,2)</f>
        <v>8385.2999999999993</v>
      </c>
      <c r="P252" s="67">
        <f t="shared" si="6409"/>
        <v>0</v>
      </c>
      <c r="Q252" s="68"/>
      <c r="R252" s="61">
        <v>12</v>
      </c>
      <c r="S252" s="67"/>
      <c r="T252" s="61">
        <f t="shared" ref="T252" si="6574">T251*$I252</f>
        <v>0</v>
      </c>
      <c r="U252" s="67">
        <f t="shared" ref="U252" si="6575">ROUND(T252*$H252,2)</f>
        <v>0</v>
      </c>
      <c r="V252" s="61">
        <f t="shared" ref="V252" si="6576">V251*$I252</f>
        <v>0</v>
      </c>
      <c r="W252" s="67">
        <f t="shared" ref="W252" si="6577">ROUND(V252*$H252,2)</f>
        <v>0</v>
      </c>
      <c r="X252" s="61">
        <f t="shared" ref="X252" si="6578">X251*$I252</f>
        <v>0</v>
      </c>
      <c r="Y252" s="67">
        <f t="shared" ref="Y252" si="6579">ROUND(X252*$H252,2)</f>
        <v>0</v>
      </c>
      <c r="Z252" s="61">
        <f t="shared" ref="Z252" si="6580">Z251*$I252</f>
        <v>0</v>
      </c>
      <c r="AA252" s="67">
        <f t="shared" ref="AA252" si="6581">ROUND(Z252*$H252,2)</f>
        <v>0</v>
      </c>
      <c r="AB252" s="61">
        <f t="shared" ref="AB252" si="6582">AB251*$I252</f>
        <v>0</v>
      </c>
      <c r="AC252" s="67">
        <f t="shared" ref="AC252" si="6583">ROUND(AB252*$H252,2)</f>
        <v>0</v>
      </c>
      <c r="AD252" s="61">
        <f t="shared" ref="AD252" si="6584">AD251*$I252</f>
        <v>0</v>
      </c>
      <c r="AE252" s="67">
        <f t="shared" ref="AE252" si="6585">ROUND(AD252*$H252,2)</f>
        <v>0</v>
      </c>
      <c r="AF252" s="61">
        <f t="shared" ref="AF252" si="6586">AF251*$I252</f>
        <v>0</v>
      </c>
      <c r="AG252" s="67">
        <f t="shared" ref="AG252" si="6587">ROUND(AF252*$H252,2)</f>
        <v>0</v>
      </c>
      <c r="AH252" s="61">
        <f t="shared" ref="AH252" si="6588">AH251*$I252</f>
        <v>0</v>
      </c>
      <c r="AI252" s="67">
        <f t="shared" ref="AI252" si="6589">ROUND(AH252*$H252,2)</f>
        <v>0</v>
      </c>
      <c r="AJ252" s="61">
        <f t="shared" ref="AJ252" si="6590">AJ251*$I252</f>
        <v>0</v>
      </c>
      <c r="AK252" s="67">
        <f t="shared" ref="AK252" si="6591">ROUND(AJ252*$H252,2)</f>
        <v>0</v>
      </c>
      <c r="AL252" s="61">
        <f t="shared" ref="AL252" si="6592">AL251*$I252</f>
        <v>0</v>
      </c>
      <c r="AM252" s="67">
        <f t="shared" ref="AM252" si="6593">ROUND(AL252*$H252,2)</f>
        <v>0</v>
      </c>
      <c r="AN252" s="61">
        <f t="shared" ref="AN252" si="6594">AN251*$I252</f>
        <v>0</v>
      </c>
      <c r="AO252" s="67">
        <f t="shared" ref="AO252" si="6595">ROUND(AN252*$H252,2)</f>
        <v>0</v>
      </c>
      <c r="AP252" s="61">
        <f t="shared" ref="AP252" si="6596">AP251*$I252</f>
        <v>0</v>
      </c>
      <c r="AQ252" s="67">
        <f t="shared" ref="AQ252" si="6597">ROUND(AP252*$H252,2)</f>
        <v>0</v>
      </c>
      <c r="AR252" s="61">
        <f t="shared" ref="AR252" si="6598">AR251*$I252</f>
        <v>0</v>
      </c>
      <c r="AS252" s="67">
        <f t="shared" ref="AS252" si="6599">ROUND(AR252*$H252,2)</f>
        <v>0</v>
      </c>
      <c r="AT252" s="61">
        <f t="shared" ref="AT252" si="6600">AT251*$I252</f>
        <v>0</v>
      </c>
      <c r="AU252" s="67">
        <f t="shared" ref="AU252" si="6601">ROUND(AT252*$H252,2)</f>
        <v>0</v>
      </c>
      <c r="AV252" s="61">
        <f t="shared" ref="AV252" si="6602">AV251*$I252</f>
        <v>0</v>
      </c>
      <c r="AW252" s="67">
        <f t="shared" ref="AW252" si="6603">ROUND(AV252*$H252,2)</f>
        <v>0</v>
      </c>
      <c r="AX252" s="61">
        <f t="shared" ref="AX252" si="6604">AX251*$I252</f>
        <v>0</v>
      </c>
      <c r="AY252" s="67">
        <f t="shared" ref="AY252" si="6605">ROUND(AX252*$H252,2)</f>
        <v>0</v>
      </c>
      <c r="AZ252" s="61">
        <f t="shared" ref="AZ252" si="6606">AZ251*$I252</f>
        <v>0</v>
      </c>
      <c r="BA252" s="67">
        <f t="shared" ref="BA252" si="6607">ROUND(AZ252*$H252,2)</f>
        <v>0</v>
      </c>
      <c r="BB252" s="61">
        <f t="shared" ref="BB252" si="6608">BB251*$I252</f>
        <v>0</v>
      </c>
      <c r="BC252" s="67">
        <f t="shared" ref="BC252" si="6609">ROUND(BB252*$H252,2)</f>
        <v>0</v>
      </c>
      <c r="BD252" s="61">
        <f t="shared" ref="BD252" si="6610">BD251*$I252</f>
        <v>0</v>
      </c>
      <c r="BE252" s="67">
        <f t="shared" ref="BE252" si="6611">ROUND(BD252*$H252,2)</f>
        <v>0</v>
      </c>
      <c r="BF252" s="61">
        <f t="shared" ref="BF252" si="6612">BF251*$I252</f>
        <v>0</v>
      </c>
      <c r="BG252" s="67">
        <f t="shared" ref="BG252" si="6613">ROUND(BF252*$H252,2)</f>
        <v>0</v>
      </c>
      <c r="BH252" s="61">
        <f t="shared" ref="BH252" si="6614">BH251*$I252</f>
        <v>0</v>
      </c>
      <c r="BI252" s="67">
        <f t="shared" ref="BI252" si="6615">ROUND(BH252*$H252,2)</f>
        <v>0</v>
      </c>
      <c r="BJ252" s="61">
        <f t="shared" ref="BJ252" si="6616">BJ251*$I252</f>
        <v>0</v>
      </c>
      <c r="BK252" s="67">
        <f t="shared" ref="BK252" si="6617">ROUND(BJ252*$H252,2)</f>
        <v>0</v>
      </c>
      <c r="BL252" s="61">
        <f t="shared" ref="BL252" si="6618">BL251*$I252</f>
        <v>0</v>
      </c>
      <c r="BM252" s="67">
        <f t="shared" ref="BM252" si="6619">ROUND(BL252*$H252,2)</f>
        <v>0</v>
      </c>
    </row>
    <row r="253" spans="1:65" s="47" customFormat="1" ht="90" x14ac:dyDescent="0.25">
      <c r="A253" s="48"/>
      <c r="B253" s="48"/>
      <c r="C253" s="48"/>
      <c r="D253" s="48"/>
      <c r="E253" s="48"/>
      <c r="F253" s="48"/>
      <c r="G253" s="48"/>
      <c r="H253" s="49"/>
      <c r="I253" s="50"/>
      <c r="J253" s="39"/>
      <c r="K253" s="51" t="str">
        <f>CONCATENATE($K$246,".4")</f>
        <v>8.4</v>
      </c>
      <c r="L253" s="52" t="s">
        <v>128</v>
      </c>
      <c r="M253" s="53" t="s">
        <v>46</v>
      </c>
      <c r="N253" s="54">
        <f>R253+T253+V253+X253+Z253+AB253+AD253+AF253+AH253+AJ253++AL253+AN253+AP253+AR253+AT253+AV253+AX253+AZ253+BB253+BD253+BF253+BH253+BJ253+BL253</f>
        <v>12</v>
      </c>
      <c r="O253" s="54">
        <f>SUM(O254:O254)</f>
        <v>6877.6</v>
      </c>
      <c r="P253" s="55">
        <f t="shared" si="6409"/>
        <v>82531.199999999997</v>
      </c>
      <c r="Q253" s="39"/>
      <c r="R253" s="56">
        <v>12</v>
      </c>
      <c r="S253" s="57">
        <f>ROUND(R253*$O253,2)</f>
        <v>82531.199999999997</v>
      </c>
      <c r="T253" s="56"/>
      <c r="U253" s="57">
        <f>ROUND(T253*$O253,2)</f>
        <v>0</v>
      </c>
      <c r="V253" s="56"/>
      <c r="W253" s="57">
        <f t="shared" ref="W253" si="6620">ROUND(V253*$O253,2)</f>
        <v>0</v>
      </c>
      <c r="X253" s="56"/>
      <c r="Y253" s="57">
        <f t="shared" ref="Y253" si="6621">ROUND(X253*$O253,2)</f>
        <v>0</v>
      </c>
      <c r="Z253" s="56"/>
      <c r="AA253" s="57">
        <f t="shared" ref="AA253" si="6622">ROUND(Z253*$O253,2)</f>
        <v>0</v>
      </c>
      <c r="AB253" s="56"/>
      <c r="AC253" s="57">
        <f t="shared" ref="AC253" si="6623">ROUND(AB253*$O253,2)</f>
        <v>0</v>
      </c>
      <c r="AD253" s="56"/>
      <c r="AE253" s="57">
        <f t="shared" ref="AE253" si="6624">ROUND(AD253*$O253,2)</f>
        <v>0</v>
      </c>
      <c r="AF253" s="56"/>
      <c r="AG253" s="57">
        <f t="shared" ref="AG253" si="6625">ROUND(AF253*$O253,2)</f>
        <v>0</v>
      </c>
      <c r="AH253" s="56"/>
      <c r="AI253" s="57">
        <f t="shared" ref="AI253" si="6626">ROUND(AH253*$O253,2)</f>
        <v>0</v>
      </c>
      <c r="AJ253" s="56"/>
      <c r="AK253" s="57">
        <f t="shared" ref="AK253" si="6627">ROUND(AJ253*$O253,2)</f>
        <v>0</v>
      </c>
      <c r="AL253" s="56"/>
      <c r="AM253" s="57">
        <f t="shared" ref="AM253" si="6628">ROUND(AL253*$O253,2)</f>
        <v>0</v>
      </c>
      <c r="AN253" s="56"/>
      <c r="AO253" s="57">
        <f t="shared" ref="AO253" si="6629">ROUND(AN253*$O253,2)</f>
        <v>0</v>
      </c>
      <c r="AP253" s="56"/>
      <c r="AQ253" s="57">
        <f t="shared" ref="AQ253" si="6630">ROUND(AP253*$O253,2)</f>
        <v>0</v>
      </c>
      <c r="AR253" s="56"/>
      <c r="AS253" s="57">
        <f t="shared" ref="AS253" si="6631">ROUND(AR253*$O253,2)</f>
        <v>0</v>
      </c>
      <c r="AT253" s="56"/>
      <c r="AU253" s="57">
        <f t="shared" ref="AU253" si="6632">ROUND(AT253*$O253,2)</f>
        <v>0</v>
      </c>
      <c r="AV253" s="56"/>
      <c r="AW253" s="57">
        <f t="shared" ref="AW253" si="6633">ROUND(AV253*$O253,2)</f>
        <v>0</v>
      </c>
      <c r="AX253" s="56"/>
      <c r="AY253" s="57">
        <f t="shared" ref="AY253" si="6634">ROUND(AX253*$O253,2)</f>
        <v>0</v>
      </c>
      <c r="AZ253" s="56"/>
      <c r="BA253" s="57">
        <f t="shared" ref="BA253" si="6635">ROUND(AZ253*$O253,2)</f>
        <v>0</v>
      </c>
      <c r="BB253" s="56"/>
      <c r="BC253" s="57">
        <f t="shared" ref="BC253" si="6636">ROUND(BB253*$O253,2)</f>
        <v>0</v>
      </c>
      <c r="BD253" s="56"/>
      <c r="BE253" s="57">
        <f t="shared" ref="BE253" si="6637">ROUND(BD253*$O253,2)</f>
        <v>0</v>
      </c>
      <c r="BF253" s="56"/>
      <c r="BG253" s="57">
        <f t="shared" ref="BG253" si="6638">ROUND(BF253*$O253,2)</f>
        <v>0</v>
      </c>
      <c r="BH253" s="56"/>
      <c r="BI253" s="57">
        <f t="shared" ref="BI253" si="6639">ROUND(BH253*$O253,2)</f>
        <v>0</v>
      </c>
      <c r="BJ253" s="56"/>
      <c r="BK253" s="57">
        <f t="shared" ref="BK253" si="6640">ROUND(BJ253*$O253,2)</f>
        <v>0</v>
      </c>
      <c r="BL253" s="56"/>
      <c r="BM253" s="57">
        <f t="shared" ref="BM253" si="6641">ROUND(BL253*$O253,2)</f>
        <v>0</v>
      </c>
    </row>
    <row r="254" spans="1:65" s="47" customFormat="1" ht="90" x14ac:dyDescent="0.25">
      <c r="A254" s="58" t="s">
        <v>37</v>
      </c>
      <c r="B254" s="59" t="s">
        <v>31</v>
      </c>
      <c r="C254" s="59" t="str">
        <f>K253</f>
        <v>8.4</v>
      </c>
      <c r="D254" s="60" cm="1">
        <f t="array" ref="D254">_xlfn.IFS($B254="SAB_OSE_SET23",$A$440,$B254="SAB_EPSA_SET23",$A$442,$B254="SAB_INS_SET23",$A$444,$B254="SIU_INF_JUL23",$A$446,$B254="SIU_ED_JUL23",$A$447,$B254="DER_JUN23",$A$448,$B254="CDHU_AGO23",$A$449,$B254="SIN_SV_SET23",$A$450,$B254="SIN_INS_SET23",$A$451,$B254="COTAÇÃO",0)</f>
        <v>0</v>
      </c>
      <c r="E254" s="60" cm="1">
        <f t="array" ref="E254">_xlfn.IFS($B254="SAB_OSE_SET23",$A$441,$B254="SAB_EPSA_SET23",$A$443,$B254="SAB_INS_SET23",$A$445,$B254="SIU_INF_JUL23",0,$B254="SIU_ED_JUL23",0,$B254="DER_JUN23",0,$B254="CDHU_AGO23",0,$B254="SIN_SV_SET23",0,$B254="SIN_INS_SET23",0,$B254="COTAÇÃO",0)</f>
        <v>0</v>
      </c>
      <c r="F254" s="60" cm="1">
        <f t="array" ref="F254">_xlfn.IFS($B254="SAB_OSE_SET23",0,$B254="SAB_EPSA_SET23",0,AND($B254="SAB_INS_SET23",$A254="MAT")=TRUE,$A$454,AND($B254="SAB_INS_SET23",$A254&lt;&gt;"MAT")=TRUE,$A$453,AND($B254="SIU_INF_JUL23",$A254="MAT")=TRUE,$A$454,AND($B254="SIU_INF_JUL23",$A254&lt;&gt;"MAT")=TRUE,$A$453,AND($B254="SIU_ED_JUL23",$A254="MAT")=TRUE,$A$454,AND($B254="SIU_ED_JUL23",$A254&lt;&gt;"MAT")=TRUE,$A$453,$B254="DER_JUN23",0,$B254="CDHU_AGO23",0,AND($B254="SIN_SV_SET23",$A254="MAT")=TRUE,$A$454,AND($B254="SIN_SV_SET23",$A254&lt;&gt;"MAT")=TRUE,$A$453,AND($B254="SIN_INS_SET23",$A254="MAT")=TRUE,$A$454,AND($B254="SIN_INS_SET23",$A254&lt;&gt;"MAT")=TRUE,$A$453,AND($B254="COTAÇÃO",$A254="MAT")=TRUE,$A$454,AND($B254="COTAÇÃO",$A254&lt;&gt;"MAT")=TRUE,$A$453)</f>
        <v>0.2</v>
      </c>
      <c r="G254" s="60" cm="1">
        <f t="array" ref="G254">_xlfn.IFS($B254="SAB_OSE_SET23",0,$B254="SAB_EPSA_SET23",0,AND($B254="SAB_INS_SET23",$A254="MO")=TRUE,$A$455,AND($B254="SAB_INS_SET23",$A254&lt;&gt;"MO")=TRUE,0,AND($B254="SIU_INF_JUL23",$A254="MO")=TRUE,$A$455,AND($B254="SIU_INF_JUL23",$A254&lt;&gt;"MO")=TRUE,0,AND($B254="SIU_ED_JUL23",$A254="MO")=TRUE,$A$455,AND($B254="SIU_ED_JUL23",$A254&lt;&gt;"MO")=TRUE,0,$B254="DER_JUN23",0,$B254="CDHU_AGO23",0,AND($B254="SIN_SV_SET23",$A254="MO")=TRUE,$A$455,AND($B254="SIN_SV_SET23",$A254&lt;&gt;"MO")=TRUE,0,AND($B254="SIN_INS_SET23",$A254="MO")=TRUE,$A$455,AND($B254="SIN_INS_SET23",$A254&lt;&gt;"MO")=TRUE,0,AND($B254="COTAÇÃO",$A254="MO")=TRUE,$A$455,AND($B254="COTAÇÃO",$A254&lt;&gt;"MO")=TRUE,0)</f>
        <v>0</v>
      </c>
      <c r="H254" s="61" cm="1">
        <f t="array" ref="H254">ROUND(_xlfn.IFS(B254="SAB_OSE_SET23",VLOOKUP(C254,[12]SAB_OSE_SET23!A:N,7,FALSE),B254="SAB_EPSA_SET23",VLOOKUP(C254,[12]SAB_EPSA_SET23!A:F,4,FALSE),B254="SAB_INS_SET23",VLOOKUP(C254,[12]SAB_INS_SET23!A:F,4,FALSE),B254="SIU_INF_JUL23",VLOOKUP(C254,[12]SIU_INF_JUL23!A:F,4,FALSE),B254="SIU_ED_JUL23",VLOOKUP(C254,[12]SIU_ED_JUL23!A:F,4,FALSE),B254="SIU_INS_JUL23",VLOOKUP(C254,[12]SIU_INS_JUL23!A:F,4,FALSE),B254="DER_JUN23",VLOOKUP(C254,[12]DER_JUN23!A:F,4,FALSE),B254="CDHU_AGO23",VLOOKUP(C254,[12]CDHU_AGO23!A:F,4,FALSE),B254="DNIT_SV_JUL23",VLOOKUP(C254,[12]DNIT_SV_JUL23!A:F,4,FALSE),B254="DNIT_MAT_JUL23",VLOOKUP(C254,[12]DNIT_MAT_JUL23!A:F,4,FALSE),B254="SIN_SV_SET23",VLOOKUP(C254,[12]SIN_SV_SET23!G:L,5,FALSE),B254="SIN_INS_SET23",VLOOKUP(C254,[12]SIN_INS_SET23!A:F,5,FALSE),B254="COTAÇÃO",VLOOKUP(C254,[12]COTAÇÃO!$B:$G,6,FALSE))*(1+F254)*(1+G254),2)</f>
        <v>6877.6</v>
      </c>
      <c r="I254" s="62">
        <v>1</v>
      </c>
      <c r="J254" s="39"/>
      <c r="K254" s="63"/>
      <c r="L254" s="64" t="str" cm="1">
        <f t="array" ref="L254">_xlfn.IFS(B254="SAB_OSE_SET23",VLOOKUP(C254,[12]SAB_OSE_SET23!A:N,5,FALSE),B254="SAB_EPSA_SET23",VLOOKUP(C254,[12]SAB_EPSA_SET23!A:F,2,FALSE),B254="SAB_INS_SET23",VLOOKUP(C254,[12]SAB_INS_SET23!A:F,2,FALSE),B254="SIU_INF_JUL23",VLOOKUP(C254,[12]SIU_INF_JUL23!A:F,2,FALSE),B254="SIU_ED_JUL23",VLOOKUP(C254,[12]SIU_ED_JUL23!A:F,2,FALSE),B254="SIU_INS_JUL23",VLOOKUP(C254,[12]SIU_INS_JUL23!A:F,2,FALSE),B254="DER_JUN23",VLOOKUP(C254,[12]DER_JUN23!A:F,2,FALSE),B254="CDHU_AGO23",VLOOKUP(C254,[12]CDHU_AGO23!A:F,2,FALSE),B254="DNIT_SV_JUL23",VLOOKUP(C254,[12]DNIT_SV_JUL23!A:F,2,FALSE),B254="DNIT_MAT_JUL23",VLOOKUP(C254,[12]DNIT_MAT_JUL23!A:F,2,FALSE),B254="SIN_SV_SET23",VLOOKUP(C254,[12]SIN_SV_SET23!G:L,2,FALSE),B254="SIN_INS_SET23",VLOOKUP(C254,[12]SIN_INS_SET23!A:F,2,FALSE),B254="COTAÇÃO",VLOOKUP(C254,[12]COTAÇÃO!$B:$G,3,FALSE))</f>
        <v>Emenda desconectável 630A, tampado com derivação traseira, contendo TBMI código 11-011-02, TDEB codigo 11-516-09 e TDEX código  11-519-09 da Elastimold ou similar aprovado para cabo Triplex 3C x 240mm² - 8,7/15kV, com blindagem em fios de cobre (Reforçada) -Seção 35mm². [Ligações duplas das chaves CTA-PI29A e B, CTA-PI50 e CTA-PI51]</v>
      </c>
      <c r="M254" s="65" t="str" cm="1">
        <f t="array" ref="M254">_xlfn.IFS(B254="SAB_OSE_SET23",VLOOKUP(C254,[12]SAB_OSE_SET23!A:N,6,FALSE),B254="SAB_EPSA_SET23",VLOOKUP(C254,[12]SAB_EPSA_SET23!A:F,3,FALSE),B254="SAB_INS_SET23",VLOOKUP(C254,[12]SAB_INS_SET23!A:F,3,FALSE),B254="SIU_INF_JUL23",VLOOKUP(C254,[12]SIU_INF_JUL23!A:F,3,FALSE),B254="SIU_ED_JUL23",VLOOKUP(C254,[12]SIU_ED_JUL23!A:F,3,FALSE),B254="SIU_INS_JUL23",VLOOKUP(C254,[12]SIU_INS_JUL23!A:F,3,FALSE),B254="DER_JUN23",VLOOKUP(C254,[12]DER_JUN23!A:F,3,FALSE),B254="CDHU_AGO23",VLOOKUP(C254,[12]CDHU_AGO23!A:F,3,FALSE),B254="DNIT_SV_JUL23",VLOOKUP(C254,[12]DNIT_SV_JUL23!A:F,3,FALSE),B254="DNIT_MAT_JUL23",VLOOKUP(C254,[12]DNIT_MAT_JUL23!A:F,3,FALSE),B254="SIN_SV_SET23",VLOOKUP(C254,[12]SIN_SV_SET23!G:L,3,FALSE),B254="SIN_INS_SET23",VLOOKUP(C254,[12]SIN_INS_SET23!A:F,3,FALSE),B254="COTAÇÃO",VLOOKUP(C254,[12]COTAÇÃO!$B:$G,4,FALSE))</f>
        <v>pç</v>
      </c>
      <c r="N254" s="66">
        <f t="shared" ref="N254" si="6642">R254+T254+V254+X254+Z254+AB254+AD254+AF254+AH254+AJ254++AL254+AN254+AP254+AR254+AT254+AV254+AX254+AZ254+BB254+BD254+BF254+BH254+BJ254+BL254</f>
        <v>12</v>
      </c>
      <c r="O254" s="66">
        <f t="shared" ref="O254" si="6643">ROUND(H254*I254,2)</f>
        <v>6877.6</v>
      </c>
      <c r="P254" s="67">
        <f t="shared" si="6409"/>
        <v>0</v>
      </c>
      <c r="Q254" s="68"/>
      <c r="R254" s="61">
        <f>R253*$I254</f>
        <v>12</v>
      </c>
      <c r="S254" s="67"/>
      <c r="T254" s="61">
        <f t="shared" ref="T254" si="6644">T253*$I254</f>
        <v>0</v>
      </c>
      <c r="U254" s="67">
        <f t="shared" ref="U254" si="6645">ROUND(T254*$H254,2)</f>
        <v>0</v>
      </c>
      <c r="V254" s="61">
        <f t="shared" ref="V254" si="6646">V253*$I254</f>
        <v>0</v>
      </c>
      <c r="W254" s="67">
        <f t="shared" ref="W254" si="6647">ROUND(V254*$H254,2)</f>
        <v>0</v>
      </c>
      <c r="X254" s="61">
        <f t="shared" ref="X254" si="6648">X253*$I254</f>
        <v>0</v>
      </c>
      <c r="Y254" s="67">
        <f t="shared" ref="Y254" si="6649">ROUND(X254*$H254,2)</f>
        <v>0</v>
      </c>
      <c r="Z254" s="61">
        <f t="shared" ref="Z254" si="6650">Z253*$I254</f>
        <v>0</v>
      </c>
      <c r="AA254" s="67">
        <f t="shared" ref="AA254" si="6651">ROUND(Z254*$H254,2)</f>
        <v>0</v>
      </c>
      <c r="AB254" s="61">
        <f t="shared" ref="AB254" si="6652">AB253*$I254</f>
        <v>0</v>
      </c>
      <c r="AC254" s="67">
        <f t="shared" ref="AC254" si="6653">ROUND(AB254*$H254,2)</f>
        <v>0</v>
      </c>
      <c r="AD254" s="61">
        <f t="shared" ref="AD254" si="6654">AD253*$I254</f>
        <v>0</v>
      </c>
      <c r="AE254" s="67">
        <f t="shared" ref="AE254" si="6655">ROUND(AD254*$H254,2)</f>
        <v>0</v>
      </c>
      <c r="AF254" s="61">
        <f t="shared" ref="AF254" si="6656">AF253*$I254</f>
        <v>0</v>
      </c>
      <c r="AG254" s="67">
        <f t="shared" ref="AG254" si="6657">ROUND(AF254*$H254,2)</f>
        <v>0</v>
      </c>
      <c r="AH254" s="61">
        <f t="shared" ref="AH254" si="6658">AH253*$I254</f>
        <v>0</v>
      </c>
      <c r="AI254" s="67">
        <f t="shared" ref="AI254" si="6659">ROUND(AH254*$H254,2)</f>
        <v>0</v>
      </c>
      <c r="AJ254" s="61">
        <f t="shared" ref="AJ254" si="6660">AJ253*$I254</f>
        <v>0</v>
      </c>
      <c r="AK254" s="67">
        <f t="shared" ref="AK254" si="6661">ROUND(AJ254*$H254,2)</f>
        <v>0</v>
      </c>
      <c r="AL254" s="61">
        <f t="shared" ref="AL254" si="6662">AL253*$I254</f>
        <v>0</v>
      </c>
      <c r="AM254" s="67">
        <f t="shared" ref="AM254" si="6663">ROUND(AL254*$H254,2)</f>
        <v>0</v>
      </c>
      <c r="AN254" s="61">
        <f t="shared" ref="AN254" si="6664">AN253*$I254</f>
        <v>0</v>
      </c>
      <c r="AO254" s="67">
        <f t="shared" ref="AO254" si="6665">ROUND(AN254*$H254,2)</f>
        <v>0</v>
      </c>
      <c r="AP254" s="61">
        <f t="shared" ref="AP254" si="6666">AP253*$I254</f>
        <v>0</v>
      </c>
      <c r="AQ254" s="67">
        <f t="shared" ref="AQ254" si="6667">ROUND(AP254*$H254,2)</f>
        <v>0</v>
      </c>
      <c r="AR254" s="61">
        <f t="shared" ref="AR254" si="6668">AR253*$I254</f>
        <v>0</v>
      </c>
      <c r="AS254" s="67">
        <f t="shared" ref="AS254" si="6669">ROUND(AR254*$H254,2)</f>
        <v>0</v>
      </c>
      <c r="AT254" s="61">
        <f t="shared" ref="AT254" si="6670">AT253*$I254</f>
        <v>0</v>
      </c>
      <c r="AU254" s="67">
        <f t="shared" ref="AU254" si="6671">ROUND(AT254*$H254,2)</f>
        <v>0</v>
      </c>
      <c r="AV254" s="61">
        <f t="shared" ref="AV254" si="6672">AV253*$I254</f>
        <v>0</v>
      </c>
      <c r="AW254" s="67">
        <f t="shared" ref="AW254" si="6673">ROUND(AV254*$H254,2)</f>
        <v>0</v>
      </c>
      <c r="AX254" s="61">
        <f t="shared" ref="AX254" si="6674">AX253*$I254</f>
        <v>0</v>
      </c>
      <c r="AY254" s="67">
        <f t="shared" ref="AY254" si="6675">ROUND(AX254*$H254,2)</f>
        <v>0</v>
      </c>
      <c r="AZ254" s="61">
        <f t="shared" ref="AZ254" si="6676">AZ253*$I254</f>
        <v>0</v>
      </c>
      <c r="BA254" s="67">
        <f t="shared" ref="BA254" si="6677">ROUND(AZ254*$H254,2)</f>
        <v>0</v>
      </c>
      <c r="BB254" s="61">
        <f t="shared" ref="BB254" si="6678">BB253*$I254</f>
        <v>0</v>
      </c>
      <c r="BC254" s="67">
        <f t="shared" ref="BC254" si="6679">ROUND(BB254*$H254,2)</f>
        <v>0</v>
      </c>
      <c r="BD254" s="61">
        <f t="shared" ref="BD254" si="6680">BD253*$I254</f>
        <v>0</v>
      </c>
      <c r="BE254" s="67">
        <f t="shared" ref="BE254" si="6681">ROUND(BD254*$H254,2)</f>
        <v>0</v>
      </c>
      <c r="BF254" s="61">
        <f t="shared" ref="BF254" si="6682">BF253*$I254</f>
        <v>0</v>
      </c>
      <c r="BG254" s="67">
        <f t="shared" ref="BG254" si="6683">ROUND(BF254*$H254,2)</f>
        <v>0</v>
      </c>
      <c r="BH254" s="61">
        <f t="shared" ref="BH254" si="6684">BH253*$I254</f>
        <v>0</v>
      </c>
      <c r="BI254" s="67">
        <f t="shared" ref="BI254" si="6685">ROUND(BH254*$H254,2)</f>
        <v>0</v>
      </c>
      <c r="BJ254" s="61">
        <f t="shared" ref="BJ254" si="6686">BJ253*$I254</f>
        <v>0</v>
      </c>
      <c r="BK254" s="67">
        <f t="shared" ref="BK254" si="6687">ROUND(BJ254*$H254,2)</f>
        <v>0</v>
      </c>
      <c r="BL254" s="61">
        <f t="shared" ref="BL254" si="6688">BL253*$I254</f>
        <v>0</v>
      </c>
      <c r="BM254" s="67">
        <f t="shared" ref="BM254" si="6689">ROUND(BL254*$H254,2)</f>
        <v>0</v>
      </c>
    </row>
    <row r="255" spans="1:65" s="47" customFormat="1" ht="75" x14ac:dyDescent="0.25">
      <c r="A255" s="48"/>
      <c r="B255" s="48"/>
      <c r="C255" s="48"/>
      <c r="D255" s="48"/>
      <c r="E255" s="48"/>
      <c r="F255" s="48"/>
      <c r="G255" s="48"/>
      <c r="H255" s="49"/>
      <c r="I255" s="50"/>
      <c r="J255" s="39"/>
      <c r="K255" s="51" t="str">
        <f>CONCATENATE($K$246,".5")</f>
        <v>8.5</v>
      </c>
      <c r="L255" s="52" t="s">
        <v>129</v>
      </c>
      <c r="M255" s="53" t="s">
        <v>46</v>
      </c>
      <c r="N255" s="54">
        <f>R255+T255+V255+X255+Z255+AB255+AD255+AF255+AH255+AJ255++AL255+AN255+AP255+AR255+AT255+AV255+AX255+AZ255+BB255+BD255+BF255+BH255+BJ255+BL255</f>
        <v>117</v>
      </c>
      <c r="O255" s="54">
        <f>SUM(O256:O256)</f>
        <v>7189.38</v>
      </c>
      <c r="P255" s="55">
        <f t="shared" si="6409"/>
        <v>841157.46</v>
      </c>
      <c r="Q255" s="39"/>
      <c r="R255" s="56">
        <v>117</v>
      </c>
      <c r="S255" s="57">
        <f>ROUND(R255*$O255,2)</f>
        <v>841157.46</v>
      </c>
      <c r="T255" s="56"/>
      <c r="U255" s="57">
        <f>ROUND(T255*$O255,2)</f>
        <v>0</v>
      </c>
      <c r="V255" s="56"/>
      <c r="W255" s="57">
        <f t="shared" ref="W255" si="6690">ROUND(V255*$O255,2)</f>
        <v>0</v>
      </c>
      <c r="X255" s="56"/>
      <c r="Y255" s="57">
        <f t="shared" ref="Y255" si="6691">ROUND(X255*$O255,2)</f>
        <v>0</v>
      </c>
      <c r="Z255" s="56"/>
      <c r="AA255" s="57">
        <f t="shared" ref="AA255" si="6692">ROUND(Z255*$O255,2)</f>
        <v>0</v>
      </c>
      <c r="AB255" s="56"/>
      <c r="AC255" s="57">
        <f t="shared" ref="AC255" si="6693">ROUND(AB255*$O255,2)</f>
        <v>0</v>
      </c>
      <c r="AD255" s="56"/>
      <c r="AE255" s="57">
        <f t="shared" ref="AE255" si="6694">ROUND(AD255*$O255,2)</f>
        <v>0</v>
      </c>
      <c r="AF255" s="56"/>
      <c r="AG255" s="57">
        <f t="shared" ref="AG255" si="6695">ROUND(AF255*$O255,2)</f>
        <v>0</v>
      </c>
      <c r="AH255" s="56"/>
      <c r="AI255" s="57">
        <f t="shared" ref="AI255" si="6696">ROUND(AH255*$O255,2)</f>
        <v>0</v>
      </c>
      <c r="AJ255" s="56"/>
      <c r="AK255" s="57">
        <f t="shared" ref="AK255" si="6697">ROUND(AJ255*$O255,2)</f>
        <v>0</v>
      </c>
      <c r="AL255" s="56"/>
      <c r="AM255" s="57">
        <f t="shared" ref="AM255" si="6698">ROUND(AL255*$O255,2)</f>
        <v>0</v>
      </c>
      <c r="AN255" s="56"/>
      <c r="AO255" s="57">
        <f t="shared" ref="AO255" si="6699">ROUND(AN255*$O255,2)</f>
        <v>0</v>
      </c>
      <c r="AP255" s="56"/>
      <c r="AQ255" s="57">
        <f t="shared" ref="AQ255" si="6700">ROUND(AP255*$O255,2)</f>
        <v>0</v>
      </c>
      <c r="AR255" s="56"/>
      <c r="AS255" s="57">
        <f t="shared" ref="AS255" si="6701">ROUND(AR255*$O255,2)</f>
        <v>0</v>
      </c>
      <c r="AT255" s="56"/>
      <c r="AU255" s="57">
        <f t="shared" ref="AU255" si="6702">ROUND(AT255*$O255,2)</f>
        <v>0</v>
      </c>
      <c r="AV255" s="56"/>
      <c r="AW255" s="57">
        <f t="shared" ref="AW255" si="6703">ROUND(AV255*$O255,2)</f>
        <v>0</v>
      </c>
      <c r="AX255" s="56"/>
      <c r="AY255" s="57">
        <f t="shared" ref="AY255" si="6704">ROUND(AX255*$O255,2)</f>
        <v>0</v>
      </c>
      <c r="AZ255" s="56"/>
      <c r="BA255" s="57">
        <f t="shared" ref="BA255" si="6705">ROUND(AZ255*$O255,2)</f>
        <v>0</v>
      </c>
      <c r="BB255" s="56"/>
      <c r="BC255" s="57">
        <f t="shared" ref="BC255" si="6706">ROUND(BB255*$O255,2)</f>
        <v>0</v>
      </c>
      <c r="BD255" s="56"/>
      <c r="BE255" s="57">
        <f t="shared" ref="BE255" si="6707">ROUND(BD255*$O255,2)</f>
        <v>0</v>
      </c>
      <c r="BF255" s="56"/>
      <c r="BG255" s="57">
        <f t="shared" ref="BG255" si="6708">ROUND(BF255*$O255,2)</f>
        <v>0</v>
      </c>
      <c r="BH255" s="56"/>
      <c r="BI255" s="57">
        <f t="shared" ref="BI255" si="6709">ROUND(BH255*$O255,2)</f>
        <v>0</v>
      </c>
      <c r="BJ255" s="56"/>
      <c r="BK255" s="57">
        <f t="shared" ref="BK255" si="6710">ROUND(BJ255*$O255,2)</f>
        <v>0</v>
      </c>
      <c r="BL255" s="56"/>
      <c r="BM255" s="57">
        <f t="shared" ref="BM255" si="6711">ROUND(BL255*$O255,2)</f>
        <v>0</v>
      </c>
    </row>
    <row r="256" spans="1:65" s="47" customFormat="1" ht="75" x14ac:dyDescent="0.25">
      <c r="A256" s="58" t="s">
        <v>37</v>
      </c>
      <c r="B256" s="59" t="s">
        <v>31</v>
      </c>
      <c r="C256" s="59" t="str">
        <f>K255</f>
        <v>8.5</v>
      </c>
      <c r="D256" s="60" cm="1">
        <f t="array" ref="D256">_xlfn.IFS($B256="SAB_OSE_SET23",$A$440,$B256="SAB_EPSA_SET23",$A$442,$B256="SAB_INS_SET23",$A$444,$B256="SIU_INF_JUL23",$A$446,$B256="SIU_ED_JUL23",$A$447,$B256="DER_JUN23",$A$448,$B256="CDHU_AGO23",$A$449,$B256="SIN_SV_SET23",$A$450,$B256="SIN_INS_SET23",$A$451,$B256="COTAÇÃO",0)</f>
        <v>0</v>
      </c>
      <c r="E256" s="60" cm="1">
        <f t="array" ref="E256">_xlfn.IFS($B256="SAB_OSE_SET23",$A$441,$B256="SAB_EPSA_SET23",$A$443,$B256="SAB_INS_SET23",$A$445,$B256="SIU_INF_JUL23",0,$B256="SIU_ED_JUL23",0,$B256="DER_JUN23",0,$B256="CDHU_AGO23",0,$B256="SIN_SV_SET23",0,$B256="SIN_INS_SET23",0,$B256="COTAÇÃO",0)</f>
        <v>0</v>
      </c>
      <c r="F256" s="60" cm="1">
        <f t="array" ref="F256">_xlfn.IFS($B256="SAB_OSE_SET23",0,$B256="SAB_EPSA_SET23",0,AND($B256="SAB_INS_SET23",$A256="MAT")=TRUE,$A$454,AND($B256="SAB_INS_SET23",$A256&lt;&gt;"MAT")=TRUE,$A$453,AND($B256="SIU_INF_JUL23",$A256="MAT")=TRUE,$A$454,AND($B256="SIU_INF_JUL23",$A256&lt;&gt;"MAT")=TRUE,$A$453,AND($B256="SIU_ED_JUL23",$A256="MAT")=TRUE,$A$454,AND($B256="SIU_ED_JUL23",$A256&lt;&gt;"MAT")=TRUE,$A$453,$B256="DER_JUN23",0,$B256="CDHU_AGO23",0,AND($B256="SIN_SV_SET23",$A256="MAT")=TRUE,$A$454,AND($B256="SIN_SV_SET23",$A256&lt;&gt;"MAT")=TRUE,$A$453,AND($B256="SIN_INS_SET23",$A256="MAT")=TRUE,$A$454,AND($B256="SIN_INS_SET23",$A256&lt;&gt;"MAT")=TRUE,$A$453,AND($B256="COTAÇÃO",$A256="MAT")=TRUE,$A$454,AND($B256="COTAÇÃO",$A256&lt;&gt;"MAT")=TRUE,$A$453)</f>
        <v>0.2</v>
      </c>
      <c r="G256" s="60" cm="1">
        <f t="array" ref="G256">_xlfn.IFS($B256="SAB_OSE_SET23",0,$B256="SAB_EPSA_SET23",0,AND($B256="SAB_INS_SET23",$A256="MO")=TRUE,$A$455,AND($B256="SAB_INS_SET23",$A256&lt;&gt;"MO")=TRUE,0,AND($B256="SIU_INF_JUL23",$A256="MO")=TRUE,$A$455,AND($B256="SIU_INF_JUL23",$A256&lt;&gt;"MO")=TRUE,0,AND($B256="SIU_ED_JUL23",$A256="MO")=TRUE,$A$455,AND($B256="SIU_ED_JUL23",$A256&lt;&gt;"MO")=TRUE,0,$B256="DER_JUN23",0,$B256="CDHU_AGO23",0,AND($B256="SIN_SV_SET23",$A256="MO")=TRUE,$A$455,AND($B256="SIN_SV_SET23",$A256&lt;&gt;"MO")=TRUE,0,AND($B256="SIN_INS_SET23",$A256="MO")=TRUE,$A$455,AND($B256="SIN_INS_SET23",$A256&lt;&gt;"MO")=TRUE,0,AND($B256="COTAÇÃO",$A256="MO")=TRUE,$A$455,AND($B256="COTAÇÃO",$A256&lt;&gt;"MO")=TRUE,0)</f>
        <v>0</v>
      </c>
      <c r="H256" s="61" cm="1">
        <f t="array" ref="H256">ROUND(_xlfn.IFS(B256="SAB_OSE_SET23",VLOOKUP(C256,[12]SAB_OSE_SET23!A:N,7,FALSE),B256="SAB_EPSA_SET23",VLOOKUP(C256,[12]SAB_EPSA_SET23!A:F,4,FALSE),B256="SAB_INS_SET23",VLOOKUP(C256,[12]SAB_INS_SET23!A:F,4,FALSE),B256="SIU_INF_JUL23",VLOOKUP(C256,[12]SIU_INF_JUL23!A:F,4,FALSE),B256="SIU_ED_JUL23",VLOOKUP(C256,[12]SIU_ED_JUL23!A:F,4,FALSE),B256="SIU_INS_JUL23",VLOOKUP(C256,[12]SIU_INS_JUL23!A:F,4,FALSE),B256="DER_JUN23",VLOOKUP(C256,[12]DER_JUN23!A:F,4,FALSE),B256="CDHU_AGO23",VLOOKUP(C256,[12]CDHU_AGO23!A:F,4,FALSE),B256="DNIT_SV_JUL23",VLOOKUP(C256,[12]DNIT_SV_JUL23!A:F,4,FALSE),B256="DNIT_MAT_JUL23",VLOOKUP(C256,[12]DNIT_MAT_JUL23!A:F,4,FALSE),B256="SIN_SV_SET23",VLOOKUP(C256,[12]SIN_SV_SET23!G:L,5,FALSE),B256="SIN_INS_SET23",VLOOKUP(C256,[12]SIN_INS_SET23!A:F,5,FALSE),B256="COTAÇÃO",VLOOKUP(C256,[12]COTAÇÃO!$B:$G,6,FALSE))*(1+F256)*(1+G256),2)</f>
        <v>7189.38</v>
      </c>
      <c r="I256" s="62">
        <v>1</v>
      </c>
      <c r="J256" s="39"/>
      <c r="K256" s="63"/>
      <c r="L256" s="64" t="str" cm="1">
        <f t="array" ref="L256">_xlfn.IFS(B256="SAB_OSE_SET23",VLOOKUP(C256,[12]SAB_OSE_SET23!A:N,5,FALSE),B256="SAB_EPSA_SET23",VLOOKUP(C256,[12]SAB_EPSA_SET23!A:F,2,FALSE),B256="SAB_INS_SET23",VLOOKUP(C256,[12]SAB_INS_SET23!A:F,2,FALSE),B256="SIU_INF_JUL23",VLOOKUP(C256,[12]SIU_INF_JUL23!A:F,2,FALSE),B256="SIU_ED_JUL23",VLOOKUP(C256,[12]SIU_ED_JUL23!A:F,2,FALSE),B256="SIU_INS_JUL23",VLOOKUP(C256,[12]SIU_INS_JUL23!A:F,2,FALSE),B256="DER_JUN23",VLOOKUP(C256,[12]DER_JUN23!A:F,2,FALSE),B256="CDHU_AGO23",VLOOKUP(C256,[12]CDHU_AGO23!A:F,2,FALSE),B256="DNIT_SV_JUL23",VLOOKUP(C256,[12]DNIT_SV_JUL23!A:F,2,FALSE),B256="DNIT_MAT_JUL23",VLOOKUP(C256,[12]DNIT_MAT_JUL23!A:F,2,FALSE),B256="SIN_SV_SET23",VLOOKUP(C256,[12]SIN_SV_SET23!G:L,2,FALSE),B256="SIN_INS_SET23",VLOOKUP(C256,[12]SIN_INS_SET23!A:F,2,FALSE),B256="COTAÇÃO",VLOOKUP(C256,[12]COTAÇÃO!$B:$G,3,FALSE))</f>
        <v>Emenda desconectável para ligação de cabo  Triplex 3x240mm² - 8,7/15kV, com blindagem em fios de cobre (Reforçada) -Seção 35mm² com os terminais das chaves de transfêrencia automática a ser especificada tecnicamente, quando da definição do fornecedor da chave de transferência automática</v>
      </c>
      <c r="M256" s="65" t="str" cm="1">
        <f t="array" ref="M256">_xlfn.IFS(B256="SAB_OSE_SET23",VLOOKUP(C256,[12]SAB_OSE_SET23!A:N,6,FALSE),B256="SAB_EPSA_SET23",VLOOKUP(C256,[12]SAB_EPSA_SET23!A:F,3,FALSE),B256="SAB_INS_SET23",VLOOKUP(C256,[12]SAB_INS_SET23!A:F,3,FALSE),B256="SIU_INF_JUL23",VLOOKUP(C256,[12]SIU_INF_JUL23!A:F,3,FALSE),B256="SIU_ED_JUL23",VLOOKUP(C256,[12]SIU_ED_JUL23!A:F,3,FALSE),B256="SIU_INS_JUL23",VLOOKUP(C256,[12]SIU_INS_JUL23!A:F,3,FALSE),B256="DER_JUN23",VLOOKUP(C256,[12]DER_JUN23!A:F,3,FALSE),B256="CDHU_AGO23",VLOOKUP(C256,[12]CDHU_AGO23!A:F,3,FALSE),B256="DNIT_SV_JUL23",VLOOKUP(C256,[12]DNIT_SV_JUL23!A:F,3,FALSE),B256="DNIT_MAT_JUL23",VLOOKUP(C256,[12]DNIT_MAT_JUL23!A:F,3,FALSE),B256="SIN_SV_SET23",VLOOKUP(C256,[12]SIN_SV_SET23!G:L,3,FALSE),B256="SIN_INS_SET23",VLOOKUP(C256,[12]SIN_INS_SET23!A:F,3,FALSE),B256="COTAÇÃO",VLOOKUP(C256,[12]COTAÇÃO!$B:$G,4,FALSE))</f>
        <v>pç</v>
      </c>
      <c r="N256" s="66">
        <f t="shared" ref="N256" si="6712">R256+T256+V256+X256+Z256+AB256+AD256+AF256+AH256+AJ256++AL256+AN256+AP256+AR256+AT256+AV256+AX256+AZ256+BB256+BD256+BF256+BH256+BJ256+BL256</f>
        <v>117</v>
      </c>
      <c r="O256" s="66">
        <f t="shared" ref="O256" si="6713">ROUND(H256*I256,2)</f>
        <v>7189.38</v>
      </c>
      <c r="P256" s="67">
        <f t="shared" si="6409"/>
        <v>0</v>
      </c>
      <c r="Q256" s="68"/>
      <c r="R256" s="61">
        <f>R255*$I256</f>
        <v>117</v>
      </c>
      <c r="S256" s="67"/>
      <c r="T256" s="61">
        <f t="shared" ref="T256" si="6714">T255*$I256</f>
        <v>0</v>
      </c>
      <c r="U256" s="67">
        <f t="shared" ref="U256" si="6715">ROUND(T256*$H256,2)</f>
        <v>0</v>
      </c>
      <c r="V256" s="61">
        <f t="shared" ref="V256" si="6716">V255*$I256</f>
        <v>0</v>
      </c>
      <c r="W256" s="67">
        <f t="shared" ref="W256" si="6717">ROUND(V256*$H256,2)</f>
        <v>0</v>
      </c>
      <c r="X256" s="61">
        <f t="shared" ref="X256" si="6718">X255*$I256</f>
        <v>0</v>
      </c>
      <c r="Y256" s="67">
        <f t="shared" ref="Y256" si="6719">ROUND(X256*$H256,2)</f>
        <v>0</v>
      </c>
      <c r="Z256" s="61">
        <f t="shared" ref="Z256" si="6720">Z255*$I256</f>
        <v>0</v>
      </c>
      <c r="AA256" s="67">
        <f t="shared" ref="AA256" si="6721">ROUND(Z256*$H256,2)</f>
        <v>0</v>
      </c>
      <c r="AB256" s="61">
        <f t="shared" ref="AB256" si="6722">AB255*$I256</f>
        <v>0</v>
      </c>
      <c r="AC256" s="67">
        <f t="shared" ref="AC256" si="6723">ROUND(AB256*$H256,2)</f>
        <v>0</v>
      </c>
      <c r="AD256" s="61">
        <f t="shared" ref="AD256" si="6724">AD255*$I256</f>
        <v>0</v>
      </c>
      <c r="AE256" s="67">
        <f t="shared" ref="AE256" si="6725">ROUND(AD256*$H256,2)</f>
        <v>0</v>
      </c>
      <c r="AF256" s="61">
        <f t="shared" ref="AF256" si="6726">AF255*$I256</f>
        <v>0</v>
      </c>
      <c r="AG256" s="67">
        <f t="shared" ref="AG256" si="6727">ROUND(AF256*$H256,2)</f>
        <v>0</v>
      </c>
      <c r="AH256" s="61">
        <f t="shared" ref="AH256" si="6728">AH255*$I256</f>
        <v>0</v>
      </c>
      <c r="AI256" s="67">
        <f t="shared" ref="AI256" si="6729">ROUND(AH256*$H256,2)</f>
        <v>0</v>
      </c>
      <c r="AJ256" s="61">
        <f t="shared" ref="AJ256" si="6730">AJ255*$I256</f>
        <v>0</v>
      </c>
      <c r="AK256" s="67">
        <f t="shared" ref="AK256" si="6731">ROUND(AJ256*$H256,2)</f>
        <v>0</v>
      </c>
      <c r="AL256" s="61">
        <f t="shared" ref="AL256" si="6732">AL255*$I256</f>
        <v>0</v>
      </c>
      <c r="AM256" s="67">
        <f t="shared" ref="AM256" si="6733">ROUND(AL256*$H256,2)</f>
        <v>0</v>
      </c>
      <c r="AN256" s="61">
        <f t="shared" ref="AN256" si="6734">AN255*$I256</f>
        <v>0</v>
      </c>
      <c r="AO256" s="67">
        <f t="shared" ref="AO256" si="6735">ROUND(AN256*$H256,2)</f>
        <v>0</v>
      </c>
      <c r="AP256" s="61">
        <f t="shared" ref="AP256" si="6736">AP255*$I256</f>
        <v>0</v>
      </c>
      <c r="AQ256" s="67">
        <f t="shared" ref="AQ256" si="6737">ROUND(AP256*$H256,2)</f>
        <v>0</v>
      </c>
      <c r="AR256" s="61">
        <f t="shared" ref="AR256" si="6738">AR255*$I256</f>
        <v>0</v>
      </c>
      <c r="AS256" s="67">
        <f t="shared" ref="AS256" si="6739">ROUND(AR256*$H256,2)</f>
        <v>0</v>
      </c>
      <c r="AT256" s="61">
        <f t="shared" ref="AT256" si="6740">AT255*$I256</f>
        <v>0</v>
      </c>
      <c r="AU256" s="67">
        <f t="shared" ref="AU256" si="6741">ROUND(AT256*$H256,2)</f>
        <v>0</v>
      </c>
      <c r="AV256" s="61">
        <f t="shared" ref="AV256" si="6742">AV255*$I256</f>
        <v>0</v>
      </c>
      <c r="AW256" s="67">
        <f t="shared" ref="AW256" si="6743">ROUND(AV256*$H256,2)</f>
        <v>0</v>
      </c>
      <c r="AX256" s="61">
        <f t="shared" ref="AX256" si="6744">AX255*$I256</f>
        <v>0</v>
      </c>
      <c r="AY256" s="67">
        <f t="shared" ref="AY256" si="6745">ROUND(AX256*$H256,2)</f>
        <v>0</v>
      </c>
      <c r="AZ256" s="61">
        <f t="shared" ref="AZ256" si="6746">AZ255*$I256</f>
        <v>0</v>
      </c>
      <c r="BA256" s="67">
        <f t="shared" ref="BA256" si="6747">ROUND(AZ256*$H256,2)</f>
        <v>0</v>
      </c>
      <c r="BB256" s="61">
        <f t="shared" ref="BB256" si="6748">BB255*$I256</f>
        <v>0</v>
      </c>
      <c r="BC256" s="67">
        <f t="shared" ref="BC256" si="6749">ROUND(BB256*$H256,2)</f>
        <v>0</v>
      </c>
      <c r="BD256" s="61">
        <f t="shared" ref="BD256" si="6750">BD255*$I256</f>
        <v>0</v>
      </c>
      <c r="BE256" s="67">
        <f t="shared" ref="BE256" si="6751">ROUND(BD256*$H256,2)</f>
        <v>0</v>
      </c>
      <c r="BF256" s="61">
        <f t="shared" ref="BF256" si="6752">BF255*$I256</f>
        <v>0</v>
      </c>
      <c r="BG256" s="67">
        <f t="shared" ref="BG256" si="6753">ROUND(BF256*$H256,2)</f>
        <v>0</v>
      </c>
      <c r="BH256" s="61">
        <f t="shared" ref="BH256" si="6754">BH255*$I256</f>
        <v>0</v>
      </c>
      <c r="BI256" s="67">
        <f t="shared" ref="BI256" si="6755">ROUND(BH256*$H256,2)</f>
        <v>0</v>
      </c>
      <c r="BJ256" s="61">
        <f t="shared" ref="BJ256" si="6756">BJ255*$I256</f>
        <v>0</v>
      </c>
      <c r="BK256" s="67">
        <f t="shared" ref="BK256" si="6757">ROUND(BJ256*$H256,2)</f>
        <v>0</v>
      </c>
      <c r="BL256" s="61">
        <f t="shared" ref="BL256" si="6758">BL255*$I256</f>
        <v>0</v>
      </c>
      <c r="BM256" s="67">
        <f t="shared" ref="BM256" si="6759">ROUND(BL256*$H256,2)</f>
        <v>0</v>
      </c>
    </row>
    <row r="257" spans="1:65" s="47" customFormat="1" ht="45" x14ac:dyDescent="0.25">
      <c r="A257" s="48"/>
      <c r="B257" s="48"/>
      <c r="C257" s="48"/>
      <c r="D257" s="48"/>
      <c r="E257" s="48"/>
      <c r="F257" s="48"/>
      <c r="G257" s="48"/>
      <c r="H257" s="49"/>
      <c r="I257" s="50"/>
      <c r="J257" s="39"/>
      <c r="K257" s="51" t="str">
        <f>CONCATENATE($K$246,".6")</f>
        <v>8.6</v>
      </c>
      <c r="L257" s="52" t="s">
        <v>130</v>
      </c>
      <c r="M257" s="53" t="s">
        <v>46</v>
      </c>
      <c r="N257" s="54">
        <f>R257+T257+V257+X257+Z257+AB257+AD257+AF257+AH257+AJ257++AL257+AN257+AP257+AR257+AT257+AV257+AX257+AZ257+BB257+BD257+BF257+BH257+BJ257+BL257</f>
        <v>9</v>
      </c>
      <c r="O257" s="54">
        <f>SUM(O258:O258)</f>
        <v>8208.3700000000008</v>
      </c>
      <c r="P257" s="55">
        <f t="shared" si="6409"/>
        <v>73875.33</v>
      </c>
      <c r="Q257" s="39"/>
      <c r="R257" s="56">
        <v>9</v>
      </c>
      <c r="S257" s="57">
        <f>ROUND(R257*$O257,2)</f>
        <v>73875.33</v>
      </c>
      <c r="T257" s="56"/>
      <c r="U257" s="57">
        <f>ROUND(T257*$O257,2)</f>
        <v>0</v>
      </c>
      <c r="V257" s="56"/>
      <c r="W257" s="57">
        <f t="shared" ref="W257" si="6760">ROUND(V257*$O257,2)</f>
        <v>0</v>
      </c>
      <c r="X257" s="56"/>
      <c r="Y257" s="57">
        <f t="shared" ref="Y257" si="6761">ROUND(X257*$O257,2)</f>
        <v>0</v>
      </c>
      <c r="Z257" s="56"/>
      <c r="AA257" s="57">
        <f t="shared" ref="AA257" si="6762">ROUND(Z257*$O257,2)</f>
        <v>0</v>
      </c>
      <c r="AB257" s="56"/>
      <c r="AC257" s="57">
        <f t="shared" ref="AC257" si="6763">ROUND(AB257*$O257,2)</f>
        <v>0</v>
      </c>
      <c r="AD257" s="56"/>
      <c r="AE257" s="57">
        <f t="shared" ref="AE257" si="6764">ROUND(AD257*$O257,2)</f>
        <v>0</v>
      </c>
      <c r="AF257" s="56"/>
      <c r="AG257" s="57">
        <f t="shared" ref="AG257" si="6765">ROUND(AF257*$O257,2)</f>
        <v>0</v>
      </c>
      <c r="AH257" s="56"/>
      <c r="AI257" s="57">
        <f t="shared" ref="AI257" si="6766">ROUND(AH257*$O257,2)</f>
        <v>0</v>
      </c>
      <c r="AJ257" s="56"/>
      <c r="AK257" s="57">
        <f t="shared" ref="AK257" si="6767">ROUND(AJ257*$O257,2)</f>
        <v>0</v>
      </c>
      <c r="AL257" s="56"/>
      <c r="AM257" s="57">
        <f t="shared" ref="AM257" si="6768">ROUND(AL257*$O257,2)</f>
        <v>0</v>
      </c>
      <c r="AN257" s="56"/>
      <c r="AO257" s="57">
        <f t="shared" ref="AO257" si="6769">ROUND(AN257*$O257,2)</f>
        <v>0</v>
      </c>
      <c r="AP257" s="56"/>
      <c r="AQ257" s="57">
        <f t="shared" ref="AQ257" si="6770">ROUND(AP257*$O257,2)</f>
        <v>0</v>
      </c>
      <c r="AR257" s="56"/>
      <c r="AS257" s="57">
        <f t="shared" ref="AS257" si="6771">ROUND(AR257*$O257,2)</f>
        <v>0</v>
      </c>
      <c r="AT257" s="56"/>
      <c r="AU257" s="57">
        <f t="shared" ref="AU257" si="6772">ROUND(AT257*$O257,2)</f>
        <v>0</v>
      </c>
      <c r="AV257" s="56"/>
      <c r="AW257" s="57">
        <f t="shared" ref="AW257" si="6773">ROUND(AV257*$O257,2)</f>
        <v>0</v>
      </c>
      <c r="AX257" s="56"/>
      <c r="AY257" s="57">
        <f t="shared" ref="AY257" si="6774">ROUND(AX257*$O257,2)</f>
        <v>0</v>
      </c>
      <c r="AZ257" s="56"/>
      <c r="BA257" s="57">
        <f t="shared" ref="BA257" si="6775">ROUND(AZ257*$O257,2)</f>
        <v>0</v>
      </c>
      <c r="BB257" s="56"/>
      <c r="BC257" s="57">
        <f t="shared" ref="BC257" si="6776">ROUND(BB257*$O257,2)</f>
        <v>0</v>
      </c>
      <c r="BD257" s="56"/>
      <c r="BE257" s="57">
        <f t="shared" ref="BE257" si="6777">ROUND(BD257*$O257,2)</f>
        <v>0</v>
      </c>
      <c r="BF257" s="56"/>
      <c r="BG257" s="57">
        <f t="shared" ref="BG257" si="6778">ROUND(BF257*$O257,2)</f>
        <v>0</v>
      </c>
      <c r="BH257" s="56"/>
      <c r="BI257" s="57">
        <f t="shared" ref="BI257" si="6779">ROUND(BH257*$O257,2)</f>
        <v>0</v>
      </c>
      <c r="BJ257" s="56"/>
      <c r="BK257" s="57">
        <f t="shared" ref="BK257" si="6780">ROUND(BJ257*$O257,2)</f>
        <v>0</v>
      </c>
      <c r="BL257" s="56"/>
      <c r="BM257" s="57">
        <f t="shared" ref="BM257" si="6781">ROUND(BL257*$O257,2)</f>
        <v>0</v>
      </c>
    </row>
    <row r="258" spans="1:65" s="47" customFormat="1" ht="45" x14ac:dyDescent="0.25">
      <c r="A258" s="58" t="s">
        <v>37</v>
      </c>
      <c r="B258" s="59" t="s">
        <v>31</v>
      </c>
      <c r="C258" s="59" t="str">
        <f>K257</f>
        <v>8.6</v>
      </c>
      <c r="D258" s="60" cm="1">
        <f t="array" ref="D258">_xlfn.IFS($B258="SAB_OSE_SET23",$A$440,$B258="SAB_EPSA_SET23",$A$442,$B258="SAB_INS_SET23",$A$444,$B258="SIU_INF_JUL23",$A$446,$B258="SIU_ED_JUL23",$A$447,$B258="DER_JUN23",$A$448,$B258="CDHU_AGO23",$A$449,$B258="SIN_SV_SET23",$A$450,$B258="SIN_INS_SET23",$A$451,$B258="COTAÇÃO",0)</f>
        <v>0</v>
      </c>
      <c r="E258" s="60" cm="1">
        <f t="array" ref="E258">_xlfn.IFS($B258="SAB_OSE_SET23",$A$441,$B258="SAB_EPSA_SET23",$A$443,$B258="SAB_INS_SET23",$A$445,$B258="SIU_INF_JUL23",0,$B258="SIU_ED_JUL23",0,$B258="DER_JUN23",0,$B258="CDHU_AGO23",0,$B258="SIN_SV_SET23",0,$B258="SIN_INS_SET23",0,$B258="COTAÇÃO",0)</f>
        <v>0</v>
      </c>
      <c r="F258" s="60" cm="1">
        <f t="array" ref="F258">_xlfn.IFS($B258="SAB_OSE_SET23",0,$B258="SAB_EPSA_SET23",0,AND($B258="SAB_INS_SET23",$A258="MAT")=TRUE,$A$454,AND($B258="SAB_INS_SET23",$A258&lt;&gt;"MAT")=TRUE,$A$453,AND($B258="SIU_INF_JUL23",$A258="MAT")=TRUE,$A$454,AND($B258="SIU_INF_JUL23",$A258&lt;&gt;"MAT")=TRUE,$A$453,AND($B258="SIU_ED_JUL23",$A258="MAT")=TRUE,$A$454,AND($B258="SIU_ED_JUL23",$A258&lt;&gt;"MAT")=TRUE,$A$453,$B258="DER_JUN23",0,$B258="CDHU_AGO23",0,AND($B258="SIN_SV_SET23",$A258="MAT")=TRUE,$A$454,AND($B258="SIN_SV_SET23",$A258&lt;&gt;"MAT")=TRUE,$A$453,AND($B258="SIN_INS_SET23",$A258="MAT")=TRUE,$A$454,AND($B258="SIN_INS_SET23",$A258&lt;&gt;"MAT")=TRUE,$A$453,AND($B258="COTAÇÃO",$A258="MAT")=TRUE,$A$454,AND($B258="COTAÇÃO",$A258&lt;&gt;"MAT")=TRUE,$A$453)</f>
        <v>0.2</v>
      </c>
      <c r="G258" s="60" cm="1">
        <f t="array" ref="G258">_xlfn.IFS($B258="SAB_OSE_SET23",0,$B258="SAB_EPSA_SET23",0,AND($B258="SAB_INS_SET23",$A258="MO")=TRUE,$A$455,AND($B258="SAB_INS_SET23",$A258&lt;&gt;"MO")=TRUE,0,AND($B258="SIU_INF_JUL23",$A258="MO")=TRUE,$A$455,AND($B258="SIU_INF_JUL23",$A258&lt;&gt;"MO")=TRUE,0,AND($B258="SIU_ED_JUL23",$A258="MO")=TRUE,$A$455,AND($B258="SIU_ED_JUL23",$A258&lt;&gt;"MO")=TRUE,0,$B258="DER_JUN23",0,$B258="CDHU_AGO23",0,AND($B258="SIN_SV_SET23",$A258="MO")=TRUE,$A$455,AND($B258="SIN_SV_SET23",$A258&lt;&gt;"MO")=TRUE,0,AND($B258="SIN_INS_SET23",$A258="MO")=TRUE,$A$455,AND($B258="SIN_INS_SET23",$A258&lt;&gt;"MO")=TRUE,0,AND($B258="COTAÇÃO",$A258="MO")=TRUE,$A$455,AND($B258="COTAÇÃO",$A258&lt;&gt;"MO")=TRUE,0)</f>
        <v>0</v>
      </c>
      <c r="H258" s="61" cm="1">
        <f t="array" ref="H258">ROUND(_xlfn.IFS(B258="SAB_OSE_SET23",VLOOKUP(C258,[12]SAB_OSE_SET23!A:N,7,FALSE),B258="SAB_EPSA_SET23",VLOOKUP(C258,[12]SAB_EPSA_SET23!A:F,4,FALSE),B258="SAB_INS_SET23",VLOOKUP(C258,[12]SAB_INS_SET23!A:F,4,FALSE),B258="SIU_INF_JUL23",VLOOKUP(C258,[12]SIU_INF_JUL23!A:F,4,FALSE),B258="SIU_ED_JUL23",VLOOKUP(C258,[12]SIU_ED_JUL23!A:F,4,FALSE),B258="SIU_INS_JUL23",VLOOKUP(C258,[12]SIU_INS_JUL23!A:F,4,FALSE),B258="DER_JUN23",VLOOKUP(C258,[12]DER_JUN23!A:F,4,FALSE),B258="CDHU_AGO23",VLOOKUP(C258,[12]CDHU_AGO23!A:F,4,FALSE),B258="DNIT_SV_JUL23",VLOOKUP(C258,[12]DNIT_SV_JUL23!A:F,4,FALSE),B258="DNIT_MAT_JUL23",VLOOKUP(C258,[12]DNIT_MAT_JUL23!A:F,4,FALSE),B258="SIN_SV_SET23",VLOOKUP(C258,[12]SIN_SV_SET23!G:L,5,FALSE),B258="SIN_INS_SET23",VLOOKUP(C258,[12]SIN_INS_SET23!A:F,5,FALSE),B258="COTAÇÃO",VLOOKUP(C258,[12]COTAÇÃO!$B:$G,6,FALSE))*(1+F258)*(1+G258),2)</f>
        <v>8208.3700000000008</v>
      </c>
      <c r="I258" s="62">
        <v>1</v>
      </c>
      <c r="J258" s="39"/>
      <c r="K258" s="63"/>
      <c r="L258" s="64" t="str" cm="1">
        <f t="array" ref="L258">_xlfn.IFS(B258="SAB_OSE_SET23",VLOOKUP(C258,[12]SAB_OSE_SET23!A:N,5,FALSE),B258="SAB_EPSA_SET23",VLOOKUP(C258,[12]SAB_EPSA_SET23!A:F,2,FALSE),B258="SAB_INS_SET23",VLOOKUP(C258,[12]SAB_INS_SET23!A:F,2,FALSE),B258="SIU_INF_JUL23",VLOOKUP(C258,[12]SIU_INF_JUL23!A:F,2,FALSE),B258="SIU_ED_JUL23",VLOOKUP(C258,[12]SIU_ED_JUL23!A:F,2,FALSE),B258="SIU_INS_JUL23",VLOOKUP(C258,[12]SIU_INS_JUL23!A:F,2,FALSE),B258="DER_JUN23",VLOOKUP(C258,[12]DER_JUN23!A:F,2,FALSE),B258="CDHU_AGO23",VLOOKUP(C258,[12]CDHU_AGO23!A:F,2,FALSE),B258="DNIT_SV_JUL23",VLOOKUP(C258,[12]DNIT_SV_JUL23!A:F,2,FALSE),B258="DNIT_MAT_JUL23",VLOOKUP(C258,[12]DNIT_MAT_JUL23!A:F,2,FALSE),B258="SIN_SV_SET23",VLOOKUP(C258,[12]SIN_SV_SET23!G:L,2,FALSE),B258="SIN_INS_SET23",VLOOKUP(C258,[12]SIN_INS_SET23!A:F,2,FALSE),B258="COTAÇÃO",VLOOKUP(C258,[12]COTAÇÃO!$B:$G,3,FALSE))</f>
        <v>Emenda desconectável para ligação de cabo  Triplex 3C x 240mm² - 8,7/15kV, com blindagem em fios de cobre (Reforçada) - Seção 35mm², com os terminais das chaves seccionadoras na ETD-USP.</v>
      </c>
      <c r="M258" s="65" t="str" cm="1">
        <f t="array" ref="M258">_xlfn.IFS(B258="SAB_OSE_SET23",VLOOKUP(C258,[12]SAB_OSE_SET23!A:N,6,FALSE),B258="SAB_EPSA_SET23",VLOOKUP(C258,[12]SAB_EPSA_SET23!A:F,3,FALSE),B258="SAB_INS_SET23",VLOOKUP(C258,[12]SAB_INS_SET23!A:F,3,FALSE),B258="SIU_INF_JUL23",VLOOKUP(C258,[12]SIU_INF_JUL23!A:F,3,FALSE),B258="SIU_ED_JUL23",VLOOKUP(C258,[12]SIU_ED_JUL23!A:F,3,FALSE),B258="SIU_INS_JUL23",VLOOKUP(C258,[12]SIU_INS_JUL23!A:F,3,FALSE),B258="DER_JUN23",VLOOKUP(C258,[12]DER_JUN23!A:F,3,FALSE),B258="CDHU_AGO23",VLOOKUP(C258,[12]CDHU_AGO23!A:F,3,FALSE),B258="DNIT_SV_JUL23",VLOOKUP(C258,[12]DNIT_SV_JUL23!A:F,3,FALSE),B258="DNIT_MAT_JUL23",VLOOKUP(C258,[12]DNIT_MAT_JUL23!A:F,3,FALSE),B258="SIN_SV_SET23",VLOOKUP(C258,[12]SIN_SV_SET23!G:L,3,FALSE),B258="SIN_INS_SET23",VLOOKUP(C258,[12]SIN_INS_SET23!A:F,3,FALSE),B258="COTAÇÃO",VLOOKUP(C258,[12]COTAÇÃO!$B:$G,4,FALSE))</f>
        <v>pç</v>
      </c>
      <c r="N258" s="66">
        <f t="shared" ref="N258" si="6782">R258+T258+V258+X258+Z258+AB258+AD258+AF258+AH258+AJ258++AL258+AN258+AP258+AR258+AT258+AV258+AX258+AZ258+BB258+BD258+BF258+BH258+BJ258+BL258</f>
        <v>9</v>
      </c>
      <c r="O258" s="66">
        <f t="shared" ref="O258" si="6783">ROUND(H258*I258,2)</f>
        <v>8208.3700000000008</v>
      </c>
      <c r="P258" s="67">
        <f t="shared" si="6409"/>
        <v>0</v>
      </c>
      <c r="Q258" s="68"/>
      <c r="R258" s="61">
        <f>R257*$I258</f>
        <v>9</v>
      </c>
      <c r="S258" s="67"/>
      <c r="T258" s="61">
        <f t="shared" ref="T258" si="6784">T257*$I258</f>
        <v>0</v>
      </c>
      <c r="U258" s="67">
        <f t="shared" ref="U258" si="6785">ROUND(T258*$H258,2)</f>
        <v>0</v>
      </c>
      <c r="V258" s="61">
        <f t="shared" ref="V258" si="6786">V257*$I258</f>
        <v>0</v>
      </c>
      <c r="W258" s="67">
        <f t="shared" ref="W258" si="6787">ROUND(V258*$H258,2)</f>
        <v>0</v>
      </c>
      <c r="X258" s="61">
        <f t="shared" ref="X258" si="6788">X257*$I258</f>
        <v>0</v>
      </c>
      <c r="Y258" s="67">
        <f t="shared" ref="Y258" si="6789">ROUND(X258*$H258,2)</f>
        <v>0</v>
      </c>
      <c r="Z258" s="61">
        <f t="shared" ref="Z258" si="6790">Z257*$I258</f>
        <v>0</v>
      </c>
      <c r="AA258" s="67">
        <f t="shared" ref="AA258" si="6791">ROUND(Z258*$H258,2)</f>
        <v>0</v>
      </c>
      <c r="AB258" s="61">
        <f t="shared" ref="AB258" si="6792">AB257*$I258</f>
        <v>0</v>
      </c>
      <c r="AC258" s="67">
        <f t="shared" ref="AC258" si="6793">ROUND(AB258*$H258,2)</f>
        <v>0</v>
      </c>
      <c r="AD258" s="61">
        <f t="shared" ref="AD258" si="6794">AD257*$I258</f>
        <v>0</v>
      </c>
      <c r="AE258" s="67">
        <f t="shared" ref="AE258" si="6795">ROUND(AD258*$H258,2)</f>
        <v>0</v>
      </c>
      <c r="AF258" s="61">
        <f t="shared" ref="AF258" si="6796">AF257*$I258</f>
        <v>0</v>
      </c>
      <c r="AG258" s="67">
        <f t="shared" ref="AG258" si="6797">ROUND(AF258*$H258,2)</f>
        <v>0</v>
      </c>
      <c r="AH258" s="61">
        <f t="shared" ref="AH258" si="6798">AH257*$I258</f>
        <v>0</v>
      </c>
      <c r="AI258" s="67">
        <f t="shared" ref="AI258" si="6799">ROUND(AH258*$H258,2)</f>
        <v>0</v>
      </c>
      <c r="AJ258" s="61">
        <f t="shared" ref="AJ258" si="6800">AJ257*$I258</f>
        <v>0</v>
      </c>
      <c r="AK258" s="67">
        <f t="shared" ref="AK258" si="6801">ROUND(AJ258*$H258,2)</f>
        <v>0</v>
      </c>
      <c r="AL258" s="61">
        <f t="shared" ref="AL258" si="6802">AL257*$I258</f>
        <v>0</v>
      </c>
      <c r="AM258" s="67">
        <f t="shared" ref="AM258" si="6803">ROUND(AL258*$H258,2)</f>
        <v>0</v>
      </c>
      <c r="AN258" s="61">
        <f t="shared" ref="AN258" si="6804">AN257*$I258</f>
        <v>0</v>
      </c>
      <c r="AO258" s="67">
        <f t="shared" ref="AO258" si="6805">ROUND(AN258*$H258,2)</f>
        <v>0</v>
      </c>
      <c r="AP258" s="61">
        <f t="shared" ref="AP258" si="6806">AP257*$I258</f>
        <v>0</v>
      </c>
      <c r="AQ258" s="67">
        <f t="shared" ref="AQ258" si="6807">ROUND(AP258*$H258,2)</f>
        <v>0</v>
      </c>
      <c r="AR258" s="61">
        <f t="shared" ref="AR258" si="6808">AR257*$I258</f>
        <v>0</v>
      </c>
      <c r="AS258" s="67">
        <f t="shared" ref="AS258" si="6809">ROUND(AR258*$H258,2)</f>
        <v>0</v>
      </c>
      <c r="AT258" s="61">
        <f t="shared" ref="AT258" si="6810">AT257*$I258</f>
        <v>0</v>
      </c>
      <c r="AU258" s="67">
        <f t="shared" ref="AU258" si="6811">ROUND(AT258*$H258,2)</f>
        <v>0</v>
      </c>
      <c r="AV258" s="61">
        <f t="shared" ref="AV258" si="6812">AV257*$I258</f>
        <v>0</v>
      </c>
      <c r="AW258" s="67">
        <f t="shared" ref="AW258" si="6813">ROUND(AV258*$H258,2)</f>
        <v>0</v>
      </c>
      <c r="AX258" s="61">
        <f t="shared" ref="AX258" si="6814">AX257*$I258</f>
        <v>0</v>
      </c>
      <c r="AY258" s="67">
        <f t="shared" ref="AY258" si="6815">ROUND(AX258*$H258,2)</f>
        <v>0</v>
      </c>
      <c r="AZ258" s="61">
        <f t="shared" ref="AZ258" si="6816">AZ257*$I258</f>
        <v>0</v>
      </c>
      <c r="BA258" s="67">
        <f t="shared" ref="BA258" si="6817">ROUND(AZ258*$H258,2)</f>
        <v>0</v>
      </c>
      <c r="BB258" s="61">
        <f t="shared" ref="BB258" si="6818">BB257*$I258</f>
        <v>0</v>
      </c>
      <c r="BC258" s="67">
        <f t="shared" ref="BC258" si="6819">ROUND(BB258*$H258,2)</f>
        <v>0</v>
      </c>
      <c r="BD258" s="61">
        <f t="shared" ref="BD258" si="6820">BD257*$I258</f>
        <v>0</v>
      </c>
      <c r="BE258" s="67">
        <f t="shared" ref="BE258" si="6821">ROUND(BD258*$H258,2)</f>
        <v>0</v>
      </c>
      <c r="BF258" s="61">
        <f t="shared" ref="BF258" si="6822">BF257*$I258</f>
        <v>0</v>
      </c>
      <c r="BG258" s="67">
        <f t="shared" ref="BG258" si="6823">ROUND(BF258*$H258,2)</f>
        <v>0</v>
      </c>
      <c r="BH258" s="61">
        <f t="shared" ref="BH258" si="6824">BH257*$I258</f>
        <v>0</v>
      </c>
      <c r="BI258" s="67">
        <f t="shared" ref="BI258" si="6825">ROUND(BH258*$H258,2)</f>
        <v>0</v>
      </c>
      <c r="BJ258" s="61">
        <f t="shared" ref="BJ258" si="6826">BJ257*$I258</f>
        <v>0</v>
      </c>
      <c r="BK258" s="67">
        <f t="shared" ref="BK258" si="6827">ROUND(BJ258*$H258,2)</f>
        <v>0</v>
      </c>
      <c r="BL258" s="61">
        <f t="shared" ref="BL258" si="6828">BL257*$I258</f>
        <v>0</v>
      </c>
      <c r="BM258" s="67">
        <f t="shared" ref="BM258" si="6829">ROUND(BL258*$H258,2)</f>
        <v>0</v>
      </c>
    </row>
    <row r="259" spans="1:65" s="47" customFormat="1" ht="30" x14ac:dyDescent="0.25">
      <c r="A259" s="48"/>
      <c r="B259" s="48"/>
      <c r="C259" s="48"/>
      <c r="D259" s="48"/>
      <c r="E259" s="48"/>
      <c r="F259" s="48"/>
      <c r="G259" s="48"/>
      <c r="H259" s="49"/>
      <c r="I259" s="50"/>
      <c r="J259" s="39"/>
      <c r="K259" s="51" t="str">
        <f>CONCATENATE($K$246,".7")</f>
        <v>8.7</v>
      </c>
      <c r="L259" s="52" t="s">
        <v>131</v>
      </c>
      <c r="M259" s="53" t="s">
        <v>73</v>
      </c>
      <c r="N259" s="54">
        <f>R259+T259+V259+X259+Z259+AB259+AD259+AF259+AH259+AJ259++AL259+AN259+AP259+AR259+AT259+AV259+AX259+AZ259+BB259+BD259+BF259+BH259+BJ259+BL259</f>
        <v>1</v>
      </c>
      <c r="O259" s="54">
        <f>SUM(O260:O265)</f>
        <v>214955.23</v>
      </c>
      <c r="P259" s="55">
        <f t="shared" si="6409"/>
        <v>214955.23</v>
      </c>
      <c r="Q259" s="39"/>
      <c r="R259" s="56">
        <v>1</v>
      </c>
      <c r="S259" s="57">
        <f>ROUND(R259*$O259,2)</f>
        <v>214955.23</v>
      </c>
      <c r="T259" s="56"/>
      <c r="U259" s="57">
        <f>ROUND(T259*$O259,2)</f>
        <v>0</v>
      </c>
      <c r="V259" s="56"/>
      <c r="W259" s="57">
        <f t="shared" ref="W259" si="6830">ROUND(V259*$O259,2)</f>
        <v>0</v>
      </c>
      <c r="X259" s="56"/>
      <c r="Y259" s="57">
        <f t="shared" ref="Y259" si="6831">ROUND(X259*$O259,2)</f>
        <v>0</v>
      </c>
      <c r="Z259" s="56"/>
      <c r="AA259" s="57">
        <f t="shared" ref="AA259" si="6832">ROUND(Z259*$O259,2)</f>
        <v>0</v>
      </c>
      <c r="AB259" s="56"/>
      <c r="AC259" s="57">
        <f t="shared" ref="AC259" si="6833">ROUND(AB259*$O259,2)</f>
        <v>0</v>
      </c>
      <c r="AD259" s="56"/>
      <c r="AE259" s="57">
        <f t="shared" ref="AE259" si="6834">ROUND(AD259*$O259,2)</f>
        <v>0</v>
      </c>
      <c r="AF259" s="56"/>
      <c r="AG259" s="57">
        <f t="shared" ref="AG259" si="6835">ROUND(AF259*$O259,2)</f>
        <v>0</v>
      </c>
      <c r="AH259" s="56"/>
      <c r="AI259" s="57">
        <f t="shared" ref="AI259" si="6836">ROUND(AH259*$O259,2)</f>
        <v>0</v>
      </c>
      <c r="AJ259" s="56"/>
      <c r="AK259" s="57">
        <f t="shared" ref="AK259" si="6837">ROUND(AJ259*$O259,2)</f>
        <v>0</v>
      </c>
      <c r="AL259" s="56"/>
      <c r="AM259" s="57">
        <f t="shared" ref="AM259" si="6838">ROUND(AL259*$O259,2)</f>
        <v>0</v>
      </c>
      <c r="AN259" s="56"/>
      <c r="AO259" s="57">
        <f t="shared" ref="AO259" si="6839">ROUND(AN259*$O259,2)</f>
        <v>0</v>
      </c>
      <c r="AP259" s="56"/>
      <c r="AQ259" s="57">
        <f t="shared" ref="AQ259" si="6840">ROUND(AP259*$O259,2)</f>
        <v>0</v>
      </c>
      <c r="AR259" s="56"/>
      <c r="AS259" s="57">
        <f t="shared" ref="AS259" si="6841">ROUND(AR259*$O259,2)</f>
        <v>0</v>
      </c>
      <c r="AT259" s="56"/>
      <c r="AU259" s="57">
        <f t="shared" ref="AU259" si="6842">ROUND(AT259*$O259,2)</f>
        <v>0</v>
      </c>
      <c r="AV259" s="56"/>
      <c r="AW259" s="57">
        <f t="shared" ref="AW259" si="6843">ROUND(AV259*$O259,2)</f>
        <v>0</v>
      </c>
      <c r="AX259" s="56"/>
      <c r="AY259" s="57">
        <f t="shared" ref="AY259" si="6844">ROUND(AX259*$O259,2)</f>
        <v>0</v>
      </c>
      <c r="AZ259" s="56"/>
      <c r="BA259" s="57">
        <f t="shared" ref="BA259" si="6845">ROUND(AZ259*$O259,2)</f>
        <v>0</v>
      </c>
      <c r="BB259" s="56"/>
      <c r="BC259" s="57">
        <f t="shared" ref="BC259" si="6846">ROUND(BB259*$O259,2)</f>
        <v>0</v>
      </c>
      <c r="BD259" s="56"/>
      <c r="BE259" s="57">
        <f t="shared" ref="BE259" si="6847">ROUND(BD259*$O259,2)</f>
        <v>0</v>
      </c>
      <c r="BF259" s="56"/>
      <c r="BG259" s="57">
        <f t="shared" ref="BG259" si="6848">ROUND(BF259*$O259,2)</f>
        <v>0</v>
      </c>
      <c r="BH259" s="56"/>
      <c r="BI259" s="57">
        <f t="shared" ref="BI259" si="6849">ROUND(BH259*$O259,2)</f>
        <v>0</v>
      </c>
      <c r="BJ259" s="56"/>
      <c r="BK259" s="57">
        <f t="shared" ref="BK259" si="6850">ROUND(BJ259*$O259,2)</f>
        <v>0</v>
      </c>
      <c r="BL259" s="56"/>
      <c r="BM259" s="57">
        <f t="shared" ref="BM259" si="6851">ROUND(BL259*$O259,2)</f>
        <v>0</v>
      </c>
    </row>
    <row r="260" spans="1:65" s="47" customFormat="1" x14ac:dyDescent="0.25">
      <c r="A260" s="58" t="s">
        <v>26</v>
      </c>
      <c r="B260" s="59" t="s">
        <v>28</v>
      </c>
      <c r="C260" s="59" t="s">
        <v>29</v>
      </c>
      <c r="D260" s="60" cm="1">
        <f t="array" ref="D260">_xlfn.IFS($B260="SAB_OSE_SET23",$A$440,$B260="SAB_EPSA_SET23",$A$442,$B260="SAB_INS_SET23",$A$444,$B260="SIU_INF_JUL23",$A$446,$B260="SIU_ED_JUL23",$A$447,$B260="DER_JUN23",$A$448,$B260="CDHU_AGO23",$A$449,$B260="SIN_SV_SET23",$A$450,$B260="SIN_INS_SET23",$A$451,$B260="COTAÇÃO",0)</f>
        <v>0</v>
      </c>
      <c r="E260" s="60" cm="1">
        <f t="array" ref="E260">_xlfn.IFS($B260="SAB_OSE_SET23",$A$441,$B260="SAB_EPSA_SET23",$A$443,$B260="SAB_INS_SET23",$A$445,$B260="SIU_INF_JUL23",0,$B260="SIU_ED_JUL23",0,$B260="DER_JUN23",0,$B260="CDHU_AGO23",0,$B260="SIN_SV_SET23",0,$B260="SIN_INS_SET23",0,$B260="COTAÇÃO",0)</f>
        <v>0</v>
      </c>
      <c r="F260" s="60" cm="1">
        <f t="array" ref="F260">_xlfn.IFS($B260="SAB_OSE_SET23",0,$B260="SAB_EPSA_SET23",0,AND($B260="SAB_INS_SET23",$A260="MAT")=TRUE,$A$454,AND($B260="SAB_INS_SET23",$A260&lt;&gt;"MAT")=TRUE,$A$453,AND($B260="SIU_INF_JUL23",$A260="MAT")=TRUE,$A$454,AND($B260="SIU_INF_JUL23",$A260&lt;&gt;"MAT")=TRUE,$A$453,AND($B260="SIU_ED_JUL23",$A260="MAT")=TRUE,$A$454,AND($B260="SIU_ED_JUL23",$A260&lt;&gt;"MAT")=TRUE,$A$453,$B260="DER_JUN23",0,$B260="CDHU_AGO23",0,AND($B260="SIN_SV_SET23",$A260="MAT")=TRUE,$A$454,AND($B260="SIN_SV_SET23",$A260&lt;&gt;"MAT")=TRUE,$A$453,AND($B260="SIN_INS_SET23",$A260="MAT")=TRUE,$A$454,AND($B260="SIN_INS_SET23",$A260&lt;&gt;"MAT")=TRUE,$A$453,AND($B260="COTAÇÃO",$A260="MAT")=TRUE,$A$454,AND($B260="COTAÇÃO",$A260&lt;&gt;"MAT")=TRUE,$A$453)</f>
        <v>0.28000000000000003</v>
      </c>
      <c r="G260" s="60" cm="1">
        <f t="array" ref="G260">_xlfn.IFS($B260="SAB_OSE_SET23",0,$B260="SAB_EPSA_SET23",0,AND($B260="SAB_INS_SET23",$A260="MO")=TRUE,$A$455,AND($B260="SAB_INS_SET23",$A260&lt;&gt;"MO")=TRUE,0,AND($B260="SIU_INF_JUL23",$A260="MO")=TRUE,$A$455,AND($B260="SIU_INF_JUL23",$A260&lt;&gt;"MO")=TRUE,0,AND($B260="SIU_ED_JUL23",$A260="MO")=TRUE,$A$455,AND($B260="SIU_ED_JUL23",$A260&lt;&gt;"MO")=TRUE,0,$B260="DER_JUN23",0,$B260="CDHU_AGO23",0,AND($B260="SIN_SV_SET23",$A260="MO")=TRUE,$A$455,AND($B260="SIN_SV_SET23",$A260&lt;&gt;"MO")=TRUE,0,AND($B260="SIN_INS_SET23",$A260="MO")=TRUE,$A$455,AND($B260="SIN_INS_SET23",$A260&lt;&gt;"MO")=TRUE,0,AND($B260="COTAÇÃO",$A260="MO")=TRUE,$A$455,AND($B260="COTAÇÃO",$A260&lt;&gt;"MO")=TRUE,0)</f>
        <v>1.72</v>
      </c>
      <c r="H260" s="61" cm="1">
        <f t="array" ref="H260">ROUND(_xlfn.IFS(B260="SAB_OSE_SET23",VLOOKUP(C260,[12]SAB_OSE_SET23!A:N,7,FALSE),B260="SAB_EPSA_SET23",VLOOKUP(C260,[12]SAB_EPSA_SET23!A:F,4,FALSE),B260="SAB_INS_SET23",VLOOKUP(C260,[12]SAB_INS_SET23!A:F,4,FALSE),B260="SIU_INF_JUL23",VLOOKUP(C260,[12]SIU_INF_JUL23!A:F,4,FALSE),B260="SIU_ED_JUL23",VLOOKUP(C260,[12]SIU_ED_JUL23!A:F,4,FALSE),B260="SIU_INS_JUL23",VLOOKUP(C260,[12]SIU_INS_JUL23!A:F,4,FALSE),B260="DER_JUN23",VLOOKUP(C260,[12]DER_JUN23!A:F,4,FALSE),B260="CDHU_AGO23",VLOOKUP(C260,[12]CDHU_AGO23!A:F,4,FALSE),B260="DNIT_SV_JUL23",VLOOKUP(C260,[12]DNIT_SV_JUL23!A:F,4,FALSE),B260="DNIT_MAT_JUL23",VLOOKUP(C260,[12]DNIT_MAT_JUL23!A:F,4,FALSE),B260="SIN_SV_SET23",VLOOKUP(C260,[12]SIN_SV_SET23!G:L,5,FALSE),B260="SIN_INS_SET23",VLOOKUP(C260,[12]SIN_INS_SET23!A:F,5,FALSE),B260="COTAÇÃO",VLOOKUP(C260,[12]COTAÇÃO!$B:$G,6,FALSE))*(1+F260)*(1+G260),2)</f>
        <v>206.49</v>
      </c>
      <c r="I260" s="62">
        <f>0.5*SUM(R247,R249,R251,R253,R255,R257)</f>
        <v>249</v>
      </c>
      <c r="J260" s="39"/>
      <c r="K260" s="63"/>
      <c r="L260" s="64" t="str" cm="1">
        <f t="array" ref="L260">_xlfn.IFS(B260="SAB_OSE_SET23",VLOOKUP(C260,[12]SAB_OSE_SET23!A:N,5,FALSE),B260="SAB_EPSA_SET23",VLOOKUP(C260,[12]SAB_EPSA_SET23!A:F,2,FALSE),B260="SAB_INS_SET23",VLOOKUP(C260,[12]SAB_INS_SET23!A:F,2,FALSE),B260="SIU_INF_JUL23",VLOOKUP(C260,[12]SIU_INF_JUL23!A:F,2,FALSE),B260="SIU_ED_JUL23",VLOOKUP(C260,[12]SIU_ED_JUL23!A:F,2,FALSE),B260="SIU_INS_JUL23",VLOOKUP(C260,[12]SIU_INS_JUL23!A:F,2,FALSE),B260="DER_JUN23",VLOOKUP(C260,[12]DER_JUN23!A:F,2,FALSE),B260="CDHU_AGO23",VLOOKUP(C260,[12]CDHU_AGO23!A:F,2,FALSE),B260="DNIT_SV_JUL23",VLOOKUP(C260,[12]DNIT_SV_JUL23!A:F,2,FALSE),B260="DNIT_MAT_JUL23",VLOOKUP(C260,[12]DNIT_MAT_JUL23!A:F,2,FALSE),B260="SIN_SV_SET23",VLOOKUP(C260,[12]SIN_SV_SET23!G:L,2,FALSE),B260="SIN_INS_SET23",VLOOKUP(C260,[12]SIN_INS_SET23!A:F,2,FALSE),B260="COTAÇÃO",VLOOKUP(C260,[12]COTAÇÃO!$B:$G,3,FALSE))</f>
        <v>ENGENHEIRO PLENO</v>
      </c>
      <c r="M260" s="65" t="str" cm="1">
        <f t="array" ref="M260">_xlfn.IFS(B260="SAB_OSE_SET23",VLOOKUP(C260,[12]SAB_OSE_SET23!A:N,6,FALSE),B260="SAB_EPSA_SET23",VLOOKUP(C260,[12]SAB_EPSA_SET23!A:F,3,FALSE),B260="SAB_INS_SET23",VLOOKUP(C260,[12]SAB_INS_SET23!A:F,3,FALSE),B260="SIU_INF_JUL23",VLOOKUP(C260,[12]SIU_INF_JUL23!A:F,3,FALSE),B260="SIU_ED_JUL23",VLOOKUP(C260,[12]SIU_ED_JUL23!A:F,3,FALSE),B260="SIU_INS_JUL23",VLOOKUP(C260,[12]SIU_INS_JUL23!A:F,3,FALSE),B260="DER_JUN23",VLOOKUP(C260,[12]DER_JUN23!A:F,3,FALSE),B260="CDHU_AGO23",VLOOKUP(C260,[12]CDHU_AGO23!A:F,3,FALSE),B260="DNIT_SV_JUL23",VLOOKUP(C260,[12]DNIT_SV_JUL23!A:F,3,FALSE),B260="DNIT_MAT_JUL23",VLOOKUP(C260,[12]DNIT_MAT_JUL23!A:F,3,FALSE),B260="SIN_SV_SET23",VLOOKUP(C260,[12]SIN_SV_SET23!G:L,3,FALSE),B260="SIN_INS_SET23",VLOOKUP(C260,[12]SIN_INS_SET23!A:F,3,FALSE),B260="COTAÇÃO",VLOOKUP(C260,[12]COTAÇÃO!$B:$G,4,FALSE))</f>
        <v>H</v>
      </c>
      <c r="N260" s="66">
        <f t="shared" ref="N260:N265" si="6852">R260+T260+V260+X260+Z260+AB260+AD260+AF260+AH260+AJ260++AL260+AN260+AP260+AR260+AT260+AV260+AX260+AZ260+BB260+BD260+BF260+BH260+BJ260+BL260</f>
        <v>249</v>
      </c>
      <c r="O260" s="66">
        <f t="shared" ref="O260:O265" si="6853">ROUND(H260*I260,2)</f>
        <v>51416.01</v>
      </c>
      <c r="P260" s="67">
        <f t="shared" si="6409"/>
        <v>0</v>
      </c>
      <c r="Q260" s="68"/>
      <c r="R260" s="61">
        <f>R259*$I260</f>
        <v>249</v>
      </c>
      <c r="S260" s="67"/>
      <c r="T260" s="61">
        <f t="shared" ref="T260" si="6854">T259*$I260</f>
        <v>0</v>
      </c>
      <c r="U260" s="67">
        <f t="shared" ref="U260:U265" si="6855">ROUND(T260*$H260,2)</f>
        <v>0</v>
      </c>
      <c r="V260" s="61">
        <f t="shared" ref="V260" si="6856">V259*$I260</f>
        <v>0</v>
      </c>
      <c r="W260" s="67">
        <f t="shared" ref="W260:W265" si="6857">ROUND(V260*$H260,2)</f>
        <v>0</v>
      </c>
      <c r="X260" s="61">
        <f t="shared" ref="X260" si="6858">X259*$I260</f>
        <v>0</v>
      </c>
      <c r="Y260" s="67">
        <f t="shared" ref="Y260:Y265" si="6859">ROUND(X260*$H260,2)</f>
        <v>0</v>
      </c>
      <c r="Z260" s="61">
        <f t="shared" ref="Z260" si="6860">Z259*$I260</f>
        <v>0</v>
      </c>
      <c r="AA260" s="67">
        <f t="shared" ref="AA260:AA265" si="6861">ROUND(Z260*$H260,2)</f>
        <v>0</v>
      </c>
      <c r="AB260" s="61">
        <f t="shared" ref="AB260" si="6862">AB259*$I260</f>
        <v>0</v>
      </c>
      <c r="AC260" s="67">
        <f t="shared" ref="AC260:AC265" si="6863">ROUND(AB260*$H260,2)</f>
        <v>0</v>
      </c>
      <c r="AD260" s="61">
        <f t="shared" ref="AD260" si="6864">AD259*$I260</f>
        <v>0</v>
      </c>
      <c r="AE260" s="67">
        <f t="shared" ref="AE260:AE265" si="6865">ROUND(AD260*$H260,2)</f>
        <v>0</v>
      </c>
      <c r="AF260" s="61">
        <f t="shared" ref="AF260" si="6866">AF259*$I260</f>
        <v>0</v>
      </c>
      <c r="AG260" s="67">
        <f t="shared" ref="AG260:AG265" si="6867">ROUND(AF260*$H260,2)</f>
        <v>0</v>
      </c>
      <c r="AH260" s="61">
        <f t="shared" ref="AH260" si="6868">AH259*$I260</f>
        <v>0</v>
      </c>
      <c r="AI260" s="67">
        <f t="shared" ref="AI260:AI265" si="6869">ROUND(AH260*$H260,2)</f>
        <v>0</v>
      </c>
      <c r="AJ260" s="61">
        <f t="shared" ref="AJ260" si="6870">AJ259*$I260</f>
        <v>0</v>
      </c>
      <c r="AK260" s="67">
        <f t="shared" ref="AK260:AK265" si="6871">ROUND(AJ260*$H260,2)</f>
        <v>0</v>
      </c>
      <c r="AL260" s="61">
        <f t="shared" ref="AL260" si="6872">AL259*$I260</f>
        <v>0</v>
      </c>
      <c r="AM260" s="67">
        <f t="shared" ref="AM260:AM265" si="6873">ROUND(AL260*$H260,2)</f>
        <v>0</v>
      </c>
      <c r="AN260" s="61">
        <f t="shared" ref="AN260" si="6874">AN259*$I260</f>
        <v>0</v>
      </c>
      <c r="AO260" s="67">
        <f t="shared" ref="AO260:AO265" si="6875">ROUND(AN260*$H260,2)</f>
        <v>0</v>
      </c>
      <c r="AP260" s="61">
        <f t="shared" ref="AP260" si="6876">AP259*$I260</f>
        <v>0</v>
      </c>
      <c r="AQ260" s="67">
        <f t="shared" ref="AQ260:AQ265" si="6877">ROUND(AP260*$H260,2)</f>
        <v>0</v>
      </c>
      <c r="AR260" s="61">
        <f t="shared" ref="AR260" si="6878">AR259*$I260</f>
        <v>0</v>
      </c>
      <c r="AS260" s="67">
        <f t="shared" ref="AS260:AS265" si="6879">ROUND(AR260*$H260,2)</f>
        <v>0</v>
      </c>
      <c r="AT260" s="61">
        <f t="shared" ref="AT260" si="6880">AT259*$I260</f>
        <v>0</v>
      </c>
      <c r="AU260" s="67">
        <f t="shared" ref="AU260:AU265" si="6881">ROUND(AT260*$H260,2)</f>
        <v>0</v>
      </c>
      <c r="AV260" s="61">
        <f t="shared" ref="AV260" si="6882">AV259*$I260</f>
        <v>0</v>
      </c>
      <c r="AW260" s="67">
        <f t="shared" ref="AW260:AW265" si="6883">ROUND(AV260*$H260,2)</f>
        <v>0</v>
      </c>
      <c r="AX260" s="61">
        <f t="shared" ref="AX260" si="6884">AX259*$I260</f>
        <v>0</v>
      </c>
      <c r="AY260" s="67">
        <f t="shared" ref="AY260:AY265" si="6885">ROUND(AX260*$H260,2)</f>
        <v>0</v>
      </c>
      <c r="AZ260" s="61">
        <f t="shared" ref="AZ260" si="6886">AZ259*$I260</f>
        <v>0</v>
      </c>
      <c r="BA260" s="67">
        <f t="shared" ref="BA260:BA265" si="6887">ROUND(AZ260*$H260,2)</f>
        <v>0</v>
      </c>
      <c r="BB260" s="61">
        <f t="shared" ref="BB260" si="6888">BB259*$I260</f>
        <v>0</v>
      </c>
      <c r="BC260" s="67">
        <f t="shared" ref="BC260:BC265" si="6889">ROUND(BB260*$H260,2)</f>
        <v>0</v>
      </c>
      <c r="BD260" s="61">
        <f t="shared" ref="BD260" si="6890">BD259*$I260</f>
        <v>0</v>
      </c>
      <c r="BE260" s="67">
        <f t="shared" ref="BE260:BE265" si="6891">ROUND(BD260*$H260,2)</f>
        <v>0</v>
      </c>
      <c r="BF260" s="61">
        <f t="shared" ref="BF260" si="6892">BF259*$I260</f>
        <v>0</v>
      </c>
      <c r="BG260" s="67">
        <f t="shared" ref="BG260:BG265" si="6893">ROUND(BF260*$H260,2)</f>
        <v>0</v>
      </c>
      <c r="BH260" s="61">
        <f t="shared" ref="BH260" si="6894">BH259*$I260</f>
        <v>0</v>
      </c>
      <c r="BI260" s="67">
        <f t="shared" ref="BI260:BI265" si="6895">ROUND(BH260*$H260,2)</f>
        <v>0</v>
      </c>
      <c r="BJ260" s="61">
        <f t="shared" ref="BJ260" si="6896">BJ259*$I260</f>
        <v>0</v>
      </c>
      <c r="BK260" s="67">
        <f t="shared" ref="BK260:BK265" si="6897">ROUND(BJ260*$H260,2)</f>
        <v>0</v>
      </c>
      <c r="BL260" s="61">
        <f t="shared" ref="BL260" si="6898">BL259*$I260</f>
        <v>0</v>
      </c>
      <c r="BM260" s="67">
        <f t="shared" ref="BM260:BM265" si="6899">ROUND(BL260*$H260,2)</f>
        <v>0</v>
      </c>
    </row>
    <row r="261" spans="1:65" s="47" customFormat="1" x14ac:dyDescent="0.25">
      <c r="A261" s="58" t="s">
        <v>26</v>
      </c>
      <c r="B261" s="59" t="s">
        <v>28</v>
      </c>
      <c r="C261" s="59" t="s">
        <v>38</v>
      </c>
      <c r="D261" s="60" cm="1">
        <f t="array" ref="D261">_xlfn.IFS($B261="SAB_OSE_SET23",$A$440,$B261="SAB_EPSA_SET23",$A$442,$B261="SAB_INS_SET23",$A$444,$B261="SIU_INF_JUL23",$A$446,$B261="SIU_ED_JUL23",$A$447,$B261="DER_JUN23",$A$448,$B261="CDHU_AGO23",$A$449,$B261="SIN_SV_SET23",$A$450,$B261="SIN_INS_SET23",$A$451,$B261="COTAÇÃO",0)</f>
        <v>0</v>
      </c>
      <c r="E261" s="60" cm="1">
        <f t="array" ref="E261">_xlfn.IFS($B261="SAB_OSE_SET23",$A$441,$B261="SAB_EPSA_SET23",$A$443,$B261="SAB_INS_SET23",$A$445,$B261="SIU_INF_JUL23",0,$B261="SIU_ED_JUL23",0,$B261="DER_JUN23",0,$B261="CDHU_AGO23",0,$B261="SIN_SV_SET23",0,$B261="SIN_INS_SET23",0,$B261="COTAÇÃO",0)</f>
        <v>0</v>
      </c>
      <c r="F261" s="60" cm="1">
        <f t="array" ref="F261">_xlfn.IFS($B261="SAB_OSE_SET23",0,$B261="SAB_EPSA_SET23",0,AND($B261="SAB_INS_SET23",$A261="MAT")=TRUE,$A$454,AND($B261="SAB_INS_SET23",$A261&lt;&gt;"MAT")=TRUE,$A$453,AND($B261="SIU_INF_JUL23",$A261="MAT")=TRUE,$A$454,AND($B261="SIU_INF_JUL23",$A261&lt;&gt;"MAT")=TRUE,$A$453,AND($B261="SIU_ED_JUL23",$A261="MAT")=TRUE,$A$454,AND($B261="SIU_ED_JUL23",$A261&lt;&gt;"MAT")=TRUE,$A$453,$B261="DER_JUN23",0,$B261="CDHU_AGO23",0,AND($B261="SIN_SV_SET23",$A261="MAT")=TRUE,$A$454,AND($B261="SIN_SV_SET23",$A261&lt;&gt;"MAT")=TRUE,$A$453,AND($B261="SIN_INS_SET23",$A261="MAT")=TRUE,$A$454,AND($B261="SIN_INS_SET23",$A261&lt;&gt;"MAT")=TRUE,$A$453,AND($B261="COTAÇÃO",$A261="MAT")=TRUE,$A$454,AND($B261="COTAÇÃO",$A261&lt;&gt;"MAT")=TRUE,$A$453)</f>
        <v>0.28000000000000003</v>
      </c>
      <c r="G261" s="60" cm="1">
        <f t="array" ref="G261">_xlfn.IFS($B261="SAB_OSE_SET23",0,$B261="SAB_EPSA_SET23",0,AND($B261="SAB_INS_SET23",$A261="MO")=TRUE,$A$455,AND($B261="SAB_INS_SET23",$A261&lt;&gt;"MO")=TRUE,0,AND($B261="SIU_INF_JUL23",$A261="MO")=TRUE,$A$455,AND($B261="SIU_INF_JUL23",$A261&lt;&gt;"MO")=TRUE,0,AND($B261="SIU_ED_JUL23",$A261="MO")=TRUE,$A$455,AND($B261="SIU_ED_JUL23",$A261&lt;&gt;"MO")=TRUE,0,$B261="DER_JUN23",0,$B261="CDHU_AGO23",0,AND($B261="SIN_SV_SET23",$A261="MO")=TRUE,$A$455,AND($B261="SIN_SV_SET23",$A261&lt;&gt;"MO")=TRUE,0,AND($B261="SIN_INS_SET23",$A261="MO")=TRUE,$A$455,AND($B261="SIN_INS_SET23",$A261&lt;&gt;"MO")=TRUE,0,AND($B261="COTAÇÃO",$A261="MO")=TRUE,$A$455,AND($B261="COTAÇÃO",$A261&lt;&gt;"MO")=TRUE,0)</f>
        <v>1.72</v>
      </c>
      <c r="H261" s="61" cm="1">
        <f t="array" ref="H261">ROUND(_xlfn.IFS(B261="SAB_OSE_SET23",VLOOKUP(C261,[12]SAB_OSE_SET23!A:N,7,FALSE),B261="SAB_EPSA_SET23",VLOOKUP(C261,[12]SAB_EPSA_SET23!A:F,4,FALSE),B261="SAB_INS_SET23",VLOOKUP(C261,[12]SAB_INS_SET23!A:F,4,FALSE),B261="SIU_INF_JUL23",VLOOKUP(C261,[12]SIU_INF_JUL23!A:F,4,FALSE),B261="SIU_ED_JUL23",VLOOKUP(C261,[12]SIU_ED_JUL23!A:F,4,FALSE),B261="SIU_INS_JUL23",VLOOKUP(C261,[12]SIU_INS_JUL23!A:F,4,FALSE),B261="DER_JUN23",VLOOKUP(C261,[12]DER_JUN23!A:F,4,FALSE),B261="CDHU_AGO23",VLOOKUP(C261,[12]CDHU_AGO23!A:F,4,FALSE),B261="DNIT_SV_JUL23",VLOOKUP(C261,[12]DNIT_SV_JUL23!A:F,4,FALSE),B261="DNIT_MAT_JUL23",VLOOKUP(C261,[12]DNIT_MAT_JUL23!A:F,4,FALSE),B261="SIN_SV_SET23",VLOOKUP(C261,[12]SIN_SV_SET23!G:L,5,FALSE),B261="SIN_INS_SET23",VLOOKUP(C261,[12]SIN_INS_SET23!A:F,5,FALSE),B261="COTAÇÃO",VLOOKUP(C261,[12]COTAÇÃO!$B:$G,6,FALSE))*(1+F261)*(1+G261),2)</f>
        <v>76.209999999999994</v>
      </c>
      <c r="I261" s="62">
        <f>SUM(R247,R249,R251,R253,R255,R257)*2</f>
        <v>996</v>
      </c>
      <c r="J261" s="39"/>
      <c r="K261" s="63"/>
      <c r="L261" s="64" t="str" cm="1">
        <f t="array" ref="L261">_xlfn.IFS(B261="SAB_OSE_SET23",VLOOKUP(C261,[12]SAB_OSE_SET23!A:N,5,FALSE),B261="SAB_EPSA_SET23",VLOOKUP(C261,[12]SAB_EPSA_SET23!A:F,2,FALSE),B261="SAB_INS_SET23",VLOOKUP(C261,[12]SAB_INS_SET23!A:F,2,FALSE),B261="SIU_INF_JUL23",VLOOKUP(C261,[12]SIU_INF_JUL23!A:F,2,FALSE),B261="SIU_ED_JUL23",VLOOKUP(C261,[12]SIU_ED_JUL23!A:F,2,FALSE),B261="SIU_INS_JUL23",VLOOKUP(C261,[12]SIU_INS_JUL23!A:F,2,FALSE),B261="DER_JUN23",VLOOKUP(C261,[12]DER_JUN23!A:F,2,FALSE),B261="CDHU_AGO23",VLOOKUP(C261,[12]CDHU_AGO23!A:F,2,FALSE),B261="DNIT_SV_JUL23",VLOOKUP(C261,[12]DNIT_SV_JUL23!A:F,2,FALSE),B261="DNIT_MAT_JUL23",VLOOKUP(C261,[12]DNIT_MAT_JUL23!A:F,2,FALSE),B261="SIN_SV_SET23",VLOOKUP(C261,[12]SIN_SV_SET23!G:L,2,FALSE),B261="SIN_INS_SET23",VLOOKUP(C261,[12]SIN_INS_SET23!A:F,2,FALSE),B261="COTAÇÃO",VLOOKUP(C261,[12]COTAÇÃO!$B:$G,3,FALSE))</f>
        <v>TÉCNICO ELETRICISTA</v>
      </c>
      <c r="M261" s="65" t="str" cm="1">
        <f t="array" ref="M261">_xlfn.IFS(B261="SAB_OSE_SET23",VLOOKUP(C261,[12]SAB_OSE_SET23!A:N,6,FALSE),B261="SAB_EPSA_SET23",VLOOKUP(C261,[12]SAB_EPSA_SET23!A:F,3,FALSE),B261="SAB_INS_SET23",VLOOKUP(C261,[12]SAB_INS_SET23!A:F,3,FALSE),B261="SIU_INF_JUL23",VLOOKUP(C261,[12]SIU_INF_JUL23!A:F,3,FALSE),B261="SIU_ED_JUL23",VLOOKUP(C261,[12]SIU_ED_JUL23!A:F,3,FALSE),B261="SIU_INS_JUL23",VLOOKUP(C261,[12]SIU_INS_JUL23!A:F,3,FALSE),B261="DER_JUN23",VLOOKUP(C261,[12]DER_JUN23!A:F,3,FALSE),B261="CDHU_AGO23",VLOOKUP(C261,[12]CDHU_AGO23!A:F,3,FALSE),B261="DNIT_SV_JUL23",VLOOKUP(C261,[12]DNIT_SV_JUL23!A:F,3,FALSE),B261="DNIT_MAT_JUL23",VLOOKUP(C261,[12]DNIT_MAT_JUL23!A:F,3,FALSE),B261="SIN_SV_SET23",VLOOKUP(C261,[12]SIN_SV_SET23!G:L,3,FALSE),B261="SIN_INS_SET23",VLOOKUP(C261,[12]SIN_INS_SET23!A:F,3,FALSE),B261="COTAÇÃO",VLOOKUP(C261,[12]COTAÇÃO!$B:$G,4,FALSE))</f>
        <v>H</v>
      </c>
      <c r="N261" s="66">
        <f t="shared" si="6852"/>
        <v>996</v>
      </c>
      <c r="O261" s="66">
        <f t="shared" si="6853"/>
        <v>75905.16</v>
      </c>
      <c r="P261" s="67">
        <f t="shared" si="6409"/>
        <v>0</v>
      </c>
      <c r="Q261" s="68"/>
      <c r="R261" s="61">
        <f>R259*$I261</f>
        <v>996</v>
      </c>
      <c r="S261" s="67"/>
      <c r="T261" s="61">
        <f t="shared" ref="T261" si="6900">T259*$I261</f>
        <v>0</v>
      </c>
      <c r="U261" s="67">
        <f t="shared" si="6855"/>
        <v>0</v>
      </c>
      <c r="V261" s="61">
        <f t="shared" ref="V261" si="6901">V259*$I261</f>
        <v>0</v>
      </c>
      <c r="W261" s="67">
        <f t="shared" si="6857"/>
        <v>0</v>
      </c>
      <c r="X261" s="61">
        <f t="shared" ref="X261" si="6902">X259*$I261</f>
        <v>0</v>
      </c>
      <c r="Y261" s="67">
        <f t="shared" si="6859"/>
        <v>0</v>
      </c>
      <c r="Z261" s="61">
        <f t="shared" ref="Z261" si="6903">Z259*$I261</f>
        <v>0</v>
      </c>
      <c r="AA261" s="67">
        <f t="shared" si="6861"/>
        <v>0</v>
      </c>
      <c r="AB261" s="61">
        <f t="shared" ref="AB261" si="6904">AB259*$I261</f>
        <v>0</v>
      </c>
      <c r="AC261" s="67">
        <f t="shared" si="6863"/>
        <v>0</v>
      </c>
      <c r="AD261" s="61">
        <f t="shared" ref="AD261" si="6905">AD259*$I261</f>
        <v>0</v>
      </c>
      <c r="AE261" s="67">
        <f t="shared" si="6865"/>
        <v>0</v>
      </c>
      <c r="AF261" s="61">
        <f t="shared" ref="AF261" si="6906">AF259*$I261</f>
        <v>0</v>
      </c>
      <c r="AG261" s="67">
        <f t="shared" si="6867"/>
        <v>0</v>
      </c>
      <c r="AH261" s="61">
        <f t="shared" ref="AH261" si="6907">AH259*$I261</f>
        <v>0</v>
      </c>
      <c r="AI261" s="67">
        <f t="shared" si="6869"/>
        <v>0</v>
      </c>
      <c r="AJ261" s="61">
        <f t="shared" ref="AJ261" si="6908">AJ259*$I261</f>
        <v>0</v>
      </c>
      <c r="AK261" s="67">
        <f t="shared" si="6871"/>
        <v>0</v>
      </c>
      <c r="AL261" s="61">
        <f t="shared" ref="AL261" si="6909">AL259*$I261</f>
        <v>0</v>
      </c>
      <c r="AM261" s="67">
        <f t="shared" si="6873"/>
        <v>0</v>
      </c>
      <c r="AN261" s="61">
        <f t="shared" ref="AN261" si="6910">AN259*$I261</f>
        <v>0</v>
      </c>
      <c r="AO261" s="67">
        <f t="shared" si="6875"/>
        <v>0</v>
      </c>
      <c r="AP261" s="61">
        <f t="shared" ref="AP261" si="6911">AP259*$I261</f>
        <v>0</v>
      </c>
      <c r="AQ261" s="67">
        <f t="shared" si="6877"/>
        <v>0</v>
      </c>
      <c r="AR261" s="61">
        <f t="shared" ref="AR261" si="6912">AR259*$I261</f>
        <v>0</v>
      </c>
      <c r="AS261" s="67">
        <f t="shared" si="6879"/>
        <v>0</v>
      </c>
      <c r="AT261" s="61">
        <f t="shared" ref="AT261" si="6913">AT259*$I261</f>
        <v>0</v>
      </c>
      <c r="AU261" s="67">
        <f t="shared" si="6881"/>
        <v>0</v>
      </c>
      <c r="AV261" s="61">
        <f t="shared" ref="AV261" si="6914">AV259*$I261</f>
        <v>0</v>
      </c>
      <c r="AW261" s="67">
        <f t="shared" si="6883"/>
        <v>0</v>
      </c>
      <c r="AX261" s="61">
        <f t="shared" ref="AX261" si="6915">AX259*$I261</f>
        <v>0</v>
      </c>
      <c r="AY261" s="67">
        <f t="shared" si="6885"/>
        <v>0</v>
      </c>
      <c r="AZ261" s="61">
        <f t="shared" ref="AZ261" si="6916">AZ259*$I261</f>
        <v>0</v>
      </c>
      <c r="BA261" s="67">
        <f t="shared" si="6887"/>
        <v>0</v>
      </c>
      <c r="BB261" s="61">
        <f t="shared" ref="BB261" si="6917">BB259*$I261</f>
        <v>0</v>
      </c>
      <c r="BC261" s="67">
        <f t="shared" si="6889"/>
        <v>0</v>
      </c>
      <c r="BD261" s="61">
        <f t="shared" ref="BD261" si="6918">BD259*$I261</f>
        <v>0</v>
      </c>
      <c r="BE261" s="67">
        <f t="shared" si="6891"/>
        <v>0</v>
      </c>
      <c r="BF261" s="61">
        <f t="shared" ref="BF261" si="6919">BF259*$I261</f>
        <v>0</v>
      </c>
      <c r="BG261" s="67">
        <f t="shared" si="6893"/>
        <v>0</v>
      </c>
      <c r="BH261" s="61">
        <f t="shared" ref="BH261" si="6920">BH259*$I261</f>
        <v>0</v>
      </c>
      <c r="BI261" s="67">
        <f t="shared" si="6895"/>
        <v>0</v>
      </c>
      <c r="BJ261" s="61">
        <f t="shared" ref="BJ261" si="6921">BJ259*$I261</f>
        <v>0</v>
      </c>
      <c r="BK261" s="67">
        <f t="shared" si="6897"/>
        <v>0</v>
      </c>
      <c r="BL261" s="61">
        <f t="shared" ref="BL261" si="6922">BL259*$I261</f>
        <v>0</v>
      </c>
      <c r="BM261" s="67">
        <f t="shared" si="6899"/>
        <v>0</v>
      </c>
    </row>
    <row r="262" spans="1:65" s="47" customFormat="1" x14ac:dyDescent="0.25">
      <c r="A262" s="58" t="s">
        <v>26</v>
      </c>
      <c r="B262" s="59" t="s">
        <v>28</v>
      </c>
      <c r="C262" s="59" t="s">
        <v>39</v>
      </c>
      <c r="D262" s="60" cm="1">
        <f t="array" ref="D262">_xlfn.IFS($B262="SAB_OSE_SET23",$A$440,$B262="SAB_EPSA_SET23",$A$442,$B262="SAB_INS_SET23",$A$444,$B262="SIU_INF_JUL23",$A$446,$B262="SIU_ED_JUL23",$A$447,$B262="DER_JUN23",$A$448,$B262="CDHU_AGO23",$A$449,$B262="SIN_SV_SET23",$A$450,$B262="SIN_INS_SET23",$A$451,$B262="COTAÇÃO",0)</f>
        <v>0</v>
      </c>
      <c r="E262" s="60" cm="1">
        <f t="array" ref="E262">_xlfn.IFS($B262="SAB_OSE_SET23",$A$441,$B262="SAB_EPSA_SET23",$A$443,$B262="SAB_INS_SET23",$A$445,$B262="SIU_INF_JUL23",0,$B262="SIU_ED_JUL23",0,$B262="DER_JUN23",0,$B262="CDHU_AGO23",0,$B262="SIN_SV_SET23",0,$B262="SIN_INS_SET23",0,$B262="COTAÇÃO",0)</f>
        <v>0</v>
      </c>
      <c r="F262" s="60" cm="1">
        <f t="array" ref="F262">_xlfn.IFS($B262="SAB_OSE_SET23",0,$B262="SAB_EPSA_SET23",0,AND($B262="SAB_INS_SET23",$A262="MAT")=TRUE,$A$454,AND($B262="SAB_INS_SET23",$A262&lt;&gt;"MAT")=TRUE,$A$453,AND($B262="SIU_INF_JUL23",$A262="MAT")=TRUE,$A$454,AND($B262="SIU_INF_JUL23",$A262&lt;&gt;"MAT")=TRUE,$A$453,AND($B262="SIU_ED_JUL23",$A262="MAT")=TRUE,$A$454,AND($B262="SIU_ED_JUL23",$A262&lt;&gt;"MAT")=TRUE,$A$453,$B262="DER_JUN23",0,$B262="CDHU_AGO23",0,AND($B262="SIN_SV_SET23",$A262="MAT")=TRUE,$A$454,AND($B262="SIN_SV_SET23",$A262&lt;&gt;"MAT")=TRUE,$A$453,AND($B262="SIN_INS_SET23",$A262="MAT")=TRUE,$A$454,AND($B262="SIN_INS_SET23",$A262&lt;&gt;"MAT")=TRUE,$A$453,AND($B262="COTAÇÃO",$A262="MAT")=TRUE,$A$454,AND($B262="COTAÇÃO",$A262&lt;&gt;"MAT")=TRUE,$A$453)</f>
        <v>0.28000000000000003</v>
      </c>
      <c r="G262" s="60" cm="1">
        <f t="array" ref="G262">_xlfn.IFS($B262="SAB_OSE_SET23",0,$B262="SAB_EPSA_SET23",0,AND($B262="SAB_INS_SET23",$A262="MO")=TRUE,$A$455,AND($B262="SAB_INS_SET23",$A262&lt;&gt;"MO")=TRUE,0,AND($B262="SIU_INF_JUL23",$A262="MO")=TRUE,$A$455,AND($B262="SIU_INF_JUL23",$A262&lt;&gt;"MO")=TRUE,0,AND($B262="SIU_ED_JUL23",$A262="MO")=TRUE,$A$455,AND($B262="SIU_ED_JUL23",$A262&lt;&gt;"MO")=TRUE,0,$B262="DER_JUN23",0,$B262="CDHU_AGO23",0,AND($B262="SIN_SV_SET23",$A262="MO")=TRUE,$A$455,AND($B262="SIN_SV_SET23",$A262&lt;&gt;"MO")=TRUE,0,AND($B262="SIN_INS_SET23",$A262="MO")=TRUE,$A$455,AND($B262="SIN_INS_SET23",$A262&lt;&gt;"MO")=TRUE,0,AND($B262="COTAÇÃO",$A262="MO")=TRUE,$A$455,AND($B262="COTAÇÃO",$A262&lt;&gt;"MO")=TRUE,0)</f>
        <v>1.72</v>
      </c>
      <c r="H262" s="61" cm="1">
        <f t="array" ref="H262">ROUND(_xlfn.IFS(B262="SAB_OSE_SET23",VLOOKUP(C262,[12]SAB_OSE_SET23!A:N,7,FALSE),B262="SAB_EPSA_SET23",VLOOKUP(C262,[12]SAB_EPSA_SET23!A:F,4,FALSE),B262="SAB_INS_SET23",VLOOKUP(C262,[12]SAB_INS_SET23!A:F,4,FALSE),B262="SIU_INF_JUL23",VLOOKUP(C262,[12]SIU_INF_JUL23!A:F,4,FALSE),B262="SIU_ED_JUL23",VLOOKUP(C262,[12]SIU_ED_JUL23!A:F,4,FALSE),B262="SIU_INS_JUL23",VLOOKUP(C262,[12]SIU_INS_JUL23!A:F,4,FALSE),B262="DER_JUN23",VLOOKUP(C262,[12]DER_JUN23!A:F,4,FALSE),B262="CDHU_AGO23",VLOOKUP(C262,[12]CDHU_AGO23!A:F,4,FALSE),B262="DNIT_SV_JUL23",VLOOKUP(C262,[12]DNIT_SV_JUL23!A:F,4,FALSE),B262="DNIT_MAT_JUL23",VLOOKUP(C262,[12]DNIT_MAT_JUL23!A:F,4,FALSE),B262="SIN_SV_SET23",VLOOKUP(C262,[12]SIN_SV_SET23!G:L,5,FALSE),B262="SIN_INS_SET23",VLOOKUP(C262,[12]SIN_INS_SET23!A:F,5,FALSE),B262="COTAÇÃO",VLOOKUP(C262,[12]COTAÇÃO!$B:$G,6,FALSE))*(1+F262)*(1+G262),2)</f>
        <v>51.88</v>
      </c>
      <c r="I262" s="62">
        <f>SUM(R247,R249,R251,R253,R255,R257)*3</f>
        <v>1494</v>
      </c>
      <c r="J262" s="39"/>
      <c r="K262" s="63"/>
      <c r="L262" s="64" t="str" cm="1">
        <f t="array" ref="L262">_xlfn.IFS(B262="SAB_OSE_SET23",VLOOKUP(C262,[12]SAB_OSE_SET23!A:N,5,FALSE),B262="SAB_EPSA_SET23",VLOOKUP(C262,[12]SAB_EPSA_SET23!A:F,2,FALSE),B262="SAB_INS_SET23",VLOOKUP(C262,[12]SAB_INS_SET23!A:F,2,FALSE),B262="SIU_INF_JUL23",VLOOKUP(C262,[12]SIU_INF_JUL23!A:F,2,FALSE),B262="SIU_ED_JUL23",VLOOKUP(C262,[12]SIU_ED_JUL23!A:F,2,FALSE),B262="SIU_INS_JUL23",VLOOKUP(C262,[12]SIU_INS_JUL23!A:F,2,FALSE),B262="DER_JUN23",VLOOKUP(C262,[12]DER_JUN23!A:F,2,FALSE),B262="CDHU_AGO23",VLOOKUP(C262,[12]CDHU_AGO23!A:F,2,FALSE),B262="DNIT_SV_JUL23",VLOOKUP(C262,[12]DNIT_SV_JUL23!A:F,2,FALSE),B262="DNIT_MAT_JUL23",VLOOKUP(C262,[12]DNIT_MAT_JUL23!A:F,2,FALSE),B262="SIN_SV_SET23",VLOOKUP(C262,[12]SIN_SV_SET23!G:L,2,FALSE),B262="SIN_INS_SET23",VLOOKUP(C262,[12]SIN_INS_SET23!A:F,2,FALSE),B262="COTAÇÃO",VLOOKUP(C262,[12]COTAÇÃO!$B:$G,3,FALSE))</f>
        <v>ELETRICISTA</v>
      </c>
      <c r="M262" s="65" t="str" cm="1">
        <f t="array" ref="M262">_xlfn.IFS(B262="SAB_OSE_SET23",VLOOKUP(C262,[12]SAB_OSE_SET23!A:N,6,FALSE),B262="SAB_EPSA_SET23",VLOOKUP(C262,[12]SAB_EPSA_SET23!A:F,3,FALSE),B262="SAB_INS_SET23",VLOOKUP(C262,[12]SAB_INS_SET23!A:F,3,FALSE),B262="SIU_INF_JUL23",VLOOKUP(C262,[12]SIU_INF_JUL23!A:F,3,FALSE),B262="SIU_ED_JUL23",VLOOKUP(C262,[12]SIU_ED_JUL23!A:F,3,FALSE),B262="SIU_INS_JUL23",VLOOKUP(C262,[12]SIU_INS_JUL23!A:F,3,FALSE),B262="DER_JUN23",VLOOKUP(C262,[12]DER_JUN23!A:F,3,FALSE),B262="CDHU_AGO23",VLOOKUP(C262,[12]CDHU_AGO23!A:F,3,FALSE),B262="DNIT_SV_JUL23",VLOOKUP(C262,[12]DNIT_SV_JUL23!A:F,3,FALSE),B262="DNIT_MAT_JUL23",VLOOKUP(C262,[12]DNIT_MAT_JUL23!A:F,3,FALSE),B262="SIN_SV_SET23",VLOOKUP(C262,[12]SIN_SV_SET23!G:L,3,FALSE),B262="SIN_INS_SET23",VLOOKUP(C262,[12]SIN_INS_SET23!A:F,3,FALSE),B262="COTAÇÃO",VLOOKUP(C262,[12]COTAÇÃO!$B:$G,4,FALSE))</f>
        <v>H</v>
      </c>
      <c r="N262" s="66">
        <f t="shared" si="6852"/>
        <v>1494</v>
      </c>
      <c r="O262" s="66">
        <f t="shared" si="6853"/>
        <v>77508.72</v>
      </c>
      <c r="P262" s="67">
        <f t="shared" si="6409"/>
        <v>0</v>
      </c>
      <c r="Q262" s="68"/>
      <c r="R262" s="61">
        <f>R259*$I262</f>
        <v>1494</v>
      </c>
      <c r="S262" s="67"/>
      <c r="T262" s="61">
        <f t="shared" ref="T262" si="6923">T259*$I262</f>
        <v>0</v>
      </c>
      <c r="U262" s="67">
        <f t="shared" si="6855"/>
        <v>0</v>
      </c>
      <c r="V262" s="61">
        <f t="shared" ref="V262" si="6924">V259*$I262</f>
        <v>0</v>
      </c>
      <c r="W262" s="67">
        <f t="shared" si="6857"/>
        <v>0</v>
      </c>
      <c r="X262" s="61">
        <f t="shared" ref="X262" si="6925">X259*$I262</f>
        <v>0</v>
      </c>
      <c r="Y262" s="67">
        <f t="shared" si="6859"/>
        <v>0</v>
      </c>
      <c r="Z262" s="61">
        <f t="shared" ref="Z262" si="6926">Z259*$I262</f>
        <v>0</v>
      </c>
      <c r="AA262" s="67">
        <f t="shared" si="6861"/>
        <v>0</v>
      </c>
      <c r="AB262" s="61">
        <f t="shared" ref="AB262" si="6927">AB259*$I262</f>
        <v>0</v>
      </c>
      <c r="AC262" s="67">
        <f t="shared" si="6863"/>
        <v>0</v>
      </c>
      <c r="AD262" s="61">
        <f t="shared" ref="AD262" si="6928">AD259*$I262</f>
        <v>0</v>
      </c>
      <c r="AE262" s="67">
        <f t="shared" si="6865"/>
        <v>0</v>
      </c>
      <c r="AF262" s="61">
        <f t="shared" ref="AF262" si="6929">AF259*$I262</f>
        <v>0</v>
      </c>
      <c r="AG262" s="67">
        <f t="shared" si="6867"/>
        <v>0</v>
      </c>
      <c r="AH262" s="61">
        <f t="shared" ref="AH262" si="6930">AH259*$I262</f>
        <v>0</v>
      </c>
      <c r="AI262" s="67">
        <f t="shared" si="6869"/>
        <v>0</v>
      </c>
      <c r="AJ262" s="61">
        <f t="shared" ref="AJ262" si="6931">AJ259*$I262</f>
        <v>0</v>
      </c>
      <c r="AK262" s="67">
        <f t="shared" si="6871"/>
        <v>0</v>
      </c>
      <c r="AL262" s="61">
        <f t="shared" ref="AL262" si="6932">AL259*$I262</f>
        <v>0</v>
      </c>
      <c r="AM262" s="67">
        <f t="shared" si="6873"/>
        <v>0</v>
      </c>
      <c r="AN262" s="61">
        <f t="shared" ref="AN262" si="6933">AN259*$I262</f>
        <v>0</v>
      </c>
      <c r="AO262" s="67">
        <f t="shared" si="6875"/>
        <v>0</v>
      </c>
      <c r="AP262" s="61">
        <f t="shared" ref="AP262" si="6934">AP259*$I262</f>
        <v>0</v>
      </c>
      <c r="AQ262" s="67">
        <f t="shared" si="6877"/>
        <v>0</v>
      </c>
      <c r="AR262" s="61">
        <f t="shared" ref="AR262" si="6935">AR259*$I262</f>
        <v>0</v>
      </c>
      <c r="AS262" s="67">
        <f t="shared" si="6879"/>
        <v>0</v>
      </c>
      <c r="AT262" s="61">
        <f t="shared" ref="AT262" si="6936">AT259*$I262</f>
        <v>0</v>
      </c>
      <c r="AU262" s="67">
        <f t="shared" si="6881"/>
        <v>0</v>
      </c>
      <c r="AV262" s="61">
        <f t="shared" ref="AV262" si="6937">AV259*$I262</f>
        <v>0</v>
      </c>
      <c r="AW262" s="67">
        <f t="shared" si="6883"/>
        <v>0</v>
      </c>
      <c r="AX262" s="61">
        <f t="shared" ref="AX262" si="6938">AX259*$I262</f>
        <v>0</v>
      </c>
      <c r="AY262" s="67">
        <f t="shared" si="6885"/>
        <v>0</v>
      </c>
      <c r="AZ262" s="61">
        <f t="shared" ref="AZ262" si="6939">AZ259*$I262</f>
        <v>0</v>
      </c>
      <c r="BA262" s="67">
        <f t="shared" si="6887"/>
        <v>0</v>
      </c>
      <c r="BB262" s="61">
        <f t="shared" ref="BB262" si="6940">BB259*$I262</f>
        <v>0</v>
      </c>
      <c r="BC262" s="67">
        <f t="shared" si="6889"/>
        <v>0</v>
      </c>
      <c r="BD262" s="61">
        <f t="shared" ref="BD262" si="6941">BD259*$I262</f>
        <v>0</v>
      </c>
      <c r="BE262" s="67">
        <f t="shared" si="6891"/>
        <v>0</v>
      </c>
      <c r="BF262" s="61">
        <f t="shared" ref="BF262" si="6942">BF259*$I262</f>
        <v>0</v>
      </c>
      <c r="BG262" s="67">
        <f t="shared" si="6893"/>
        <v>0</v>
      </c>
      <c r="BH262" s="61">
        <f t="shared" ref="BH262" si="6943">BH259*$I262</f>
        <v>0</v>
      </c>
      <c r="BI262" s="67">
        <f t="shared" si="6895"/>
        <v>0</v>
      </c>
      <c r="BJ262" s="61">
        <f t="shared" ref="BJ262" si="6944">BJ259*$I262</f>
        <v>0</v>
      </c>
      <c r="BK262" s="67">
        <f t="shared" si="6897"/>
        <v>0</v>
      </c>
      <c r="BL262" s="61">
        <f t="shared" ref="BL262" si="6945">BL259*$I262</f>
        <v>0</v>
      </c>
      <c r="BM262" s="67">
        <f t="shared" si="6899"/>
        <v>0</v>
      </c>
    </row>
    <row r="263" spans="1:65" s="47" customFormat="1" x14ac:dyDescent="0.25">
      <c r="A263" s="58" t="s">
        <v>26</v>
      </c>
      <c r="B263" s="59" t="s">
        <v>28</v>
      </c>
      <c r="C263" s="59" t="s">
        <v>53</v>
      </c>
      <c r="D263" s="60" cm="1">
        <f t="array" ref="D263">_xlfn.IFS($B263="SAB_OSE_SET23",$A$440,$B263="SAB_EPSA_SET23",$A$442,$B263="SAB_INS_SET23",$A$444,$B263="SIU_INF_JUL23",$A$446,$B263="SIU_ED_JUL23",$A$447,$B263="DER_JUN23",$A$448,$B263="CDHU_AGO23",$A$449,$B263="SIN_SV_SET23",$A$450,$B263="SIN_INS_SET23",$A$451,$B263="COTAÇÃO",0)</f>
        <v>0</v>
      </c>
      <c r="E263" s="60" cm="1">
        <f t="array" ref="E263">_xlfn.IFS($B263="SAB_OSE_SET23",$A$441,$B263="SAB_EPSA_SET23",$A$443,$B263="SAB_INS_SET23",$A$445,$B263="SIU_INF_JUL23",0,$B263="SIU_ED_JUL23",0,$B263="DER_JUN23",0,$B263="CDHU_AGO23",0,$B263="SIN_SV_SET23",0,$B263="SIN_INS_SET23",0,$B263="COTAÇÃO",0)</f>
        <v>0</v>
      </c>
      <c r="F263" s="60" cm="1">
        <f t="array" ref="F263">_xlfn.IFS($B263="SAB_OSE_SET23",0,$B263="SAB_EPSA_SET23",0,AND($B263="SAB_INS_SET23",$A263="MAT")=TRUE,$A$454,AND($B263="SAB_INS_SET23",$A263&lt;&gt;"MAT")=TRUE,$A$453,AND($B263="SIU_INF_JUL23",$A263="MAT")=TRUE,$A$454,AND($B263="SIU_INF_JUL23",$A263&lt;&gt;"MAT")=TRUE,$A$453,AND($B263="SIU_ED_JUL23",$A263="MAT")=TRUE,$A$454,AND($B263="SIU_ED_JUL23",$A263&lt;&gt;"MAT")=TRUE,$A$453,$B263="DER_JUN23",0,$B263="CDHU_AGO23",0,AND($B263="SIN_SV_SET23",$A263="MAT")=TRUE,$A$454,AND($B263="SIN_SV_SET23",$A263&lt;&gt;"MAT")=TRUE,$A$453,AND($B263="SIN_INS_SET23",$A263="MAT")=TRUE,$A$454,AND($B263="SIN_INS_SET23",$A263&lt;&gt;"MAT")=TRUE,$A$453,AND($B263="COTAÇÃO",$A263="MAT")=TRUE,$A$454,AND($B263="COTAÇÃO",$A263&lt;&gt;"MAT")=TRUE,$A$453)</f>
        <v>0.28000000000000003</v>
      </c>
      <c r="G263" s="60" cm="1">
        <f t="array" ref="G263">_xlfn.IFS($B263="SAB_OSE_SET23",0,$B263="SAB_EPSA_SET23",0,AND($B263="SAB_INS_SET23",$A263="MO")=TRUE,$A$455,AND($B263="SAB_INS_SET23",$A263&lt;&gt;"MO")=TRUE,0,AND($B263="SIU_INF_JUL23",$A263="MO")=TRUE,$A$455,AND($B263="SIU_INF_JUL23",$A263&lt;&gt;"MO")=TRUE,0,AND($B263="SIU_ED_JUL23",$A263="MO")=TRUE,$A$455,AND($B263="SIU_ED_JUL23",$A263&lt;&gt;"MO")=TRUE,0,$B263="DER_JUN23",0,$B263="CDHU_AGO23",0,AND($B263="SIN_SV_SET23",$A263="MO")=TRUE,$A$455,AND($B263="SIN_SV_SET23",$A263&lt;&gt;"MO")=TRUE,0,AND($B263="SIN_INS_SET23",$A263="MO")=TRUE,$A$455,AND($B263="SIN_INS_SET23",$A263&lt;&gt;"MO")=TRUE,0,AND($B263="COTAÇÃO",$A263="MO")=TRUE,$A$455,AND($B263="COTAÇÃO",$A263&lt;&gt;"MO")=TRUE,0)</f>
        <v>1.72</v>
      </c>
      <c r="H263" s="61" cm="1">
        <f t="array" ref="H263">ROUND(_xlfn.IFS(B263="SAB_OSE_SET23",VLOOKUP(C263,[12]SAB_OSE_SET23!A:N,7,FALSE),B263="SAB_EPSA_SET23",VLOOKUP(C263,[12]SAB_EPSA_SET23!A:F,4,FALSE),B263="SAB_INS_SET23",VLOOKUP(C263,[12]SAB_INS_SET23!A:F,4,FALSE),B263="SIU_INF_JUL23",VLOOKUP(C263,[12]SIU_INF_JUL23!A:F,4,FALSE),B263="SIU_ED_JUL23",VLOOKUP(C263,[12]SIU_ED_JUL23!A:F,4,FALSE),B263="SIU_INS_JUL23",VLOOKUP(C263,[12]SIU_INS_JUL23!A:F,4,FALSE),B263="DER_JUN23",VLOOKUP(C263,[12]DER_JUN23!A:F,4,FALSE),B263="CDHU_AGO23",VLOOKUP(C263,[12]CDHU_AGO23!A:F,4,FALSE),B263="DNIT_SV_JUL23",VLOOKUP(C263,[12]DNIT_SV_JUL23!A:F,4,FALSE),B263="DNIT_MAT_JUL23",VLOOKUP(C263,[12]DNIT_MAT_JUL23!A:F,4,FALSE),B263="SIN_SV_SET23",VLOOKUP(C263,[12]SIN_SV_SET23!G:L,5,FALSE),B263="SIN_INS_SET23",VLOOKUP(C263,[12]SIN_INS_SET23!A:F,5,FALSE),B263="COTAÇÃO",VLOOKUP(C263,[12]COTAÇÃO!$B:$G,6,FALSE))*(1+F263)*(1+G263),2)</f>
        <v>42.02</v>
      </c>
      <c r="I263" s="62">
        <f>0.1*SUM(R247,R249,R251,R253,R255,R257)</f>
        <v>49.800000000000004</v>
      </c>
      <c r="J263" s="39"/>
      <c r="K263" s="63"/>
      <c r="L263" s="64" t="str" cm="1">
        <f t="array" ref="L263">_xlfn.IFS(B263="SAB_OSE_SET23",VLOOKUP(C263,[12]SAB_OSE_SET23!A:N,5,FALSE),B263="SAB_EPSA_SET23",VLOOKUP(C263,[12]SAB_EPSA_SET23!A:F,2,FALSE),B263="SAB_INS_SET23",VLOOKUP(C263,[12]SAB_INS_SET23!A:F,2,FALSE),B263="SIU_INF_JUL23",VLOOKUP(C263,[12]SIU_INF_JUL23!A:F,2,FALSE),B263="SIU_ED_JUL23",VLOOKUP(C263,[12]SIU_ED_JUL23!A:F,2,FALSE),B263="SIU_INS_JUL23",VLOOKUP(C263,[12]SIU_INS_JUL23!A:F,2,FALSE),B263="DER_JUN23",VLOOKUP(C263,[12]DER_JUN23!A:F,2,FALSE),B263="CDHU_AGO23",VLOOKUP(C263,[12]CDHU_AGO23!A:F,2,FALSE),B263="DNIT_SV_JUL23",VLOOKUP(C263,[12]DNIT_SV_JUL23!A:F,2,FALSE),B263="DNIT_MAT_JUL23",VLOOKUP(C263,[12]DNIT_MAT_JUL23!A:F,2,FALSE),B263="SIN_SV_SET23",VLOOKUP(C263,[12]SIN_SV_SET23!G:L,2,FALSE),B263="SIN_INS_SET23",VLOOKUP(C263,[12]SIN_INS_SET23!A:F,2,FALSE),B263="COTAÇÃO",VLOOKUP(C263,[12]COTAÇÃO!$B:$G,3,FALSE))</f>
        <v>MOTORISTA</v>
      </c>
      <c r="M263" s="65" t="str" cm="1">
        <f t="array" ref="M263">_xlfn.IFS(B263="SAB_OSE_SET23",VLOOKUP(C263,[12]SAB_OSE_SET23!A:N,6,FALSE),B263="SAB_EPSA_SET23",VLOOKUP(C263,[12]SAB_EPSA_SET23!A:F,3,FALSE),B263="SAB_INS_SET23",VLOOKUP(C263,[12]SAB_INS_SET23!A:F,3,FALSE),B263="SIU_INF_JUL23",VLOOKUP(C263,[12]SIU_INF_JUL23!A:F,3,FALSE),B263="SIU_ED_JUL23",VLOOKUP(C263,[12]SIU_ED_JUL23!A:F,3,FALSE),B263="SIU_INS_JUL23",VLOOKUP(C263,[12]SIU_INS_JUL23!A:F,3,FALSE),B263="DER_JUN23",VLOOKUP(C263,[12]DER_JUN23!A:F,3,FALSE),B263="CDHU_AGO23",VLOOKUP(C263,[12]CDHU_AGO23!A:F,3,FALSE),B263="DNIT_SV_JUL23",VLOOKUP(C263,[12]DNIT_SV_JUL23!A:F,3,FALSE),B263="DNIT_MAT_JUL23",VLOOKUP(C263,[12]DNIT_MAT_JUL23!A:F,3,FALSE),B263="SIN_SV_SET23",VLOOKUP(C263,[12]SIN_SV_SET23!G:L,3,FALSE),B263="SIN_INS_SET23",VLOOKUP(C263,[12]SIN_INS_SET23!A:F,3,FALSE),B263="COTAÇÃO",VLOOKUP(C263,[12]COTAÇÃO!$B:$G,4,FALSE))</f>
        <v>H</v>
      </c>
      <c r="N263" s="66">
        <f t="shared" si="6852"/>
        <v>49.800000000000004</v>
      </c>
      <c r="O263" s="66">
        <f t="shared" si="6853"/>
        <v>2092.6</v>
      </c>
      <c r="P263" s="67">
        <f t="shared" si="6409"/>
        <v>0</v>
      </c>
      <c r="Q263" s="68"/>
      <c r="R263" s="61">
        <f>R259*$I263</f>
        <v>49.800000000000004</v>
      </c>
      <c r="S263" s="67"/>
      <c r="T263" s="61">
        <f t="shared" ref="T263" si="6946">T259*$I263</f>
        <v>0</v>
      </c>
      <c r="U263" s="67">
        <f t="shared" si="6855"/>
        <v>0</v>
      </c>
      <c r="V263" s="61">
        <f t="shared" ref="V263" si="6947">V259*$I263</f>
        <v>0</v>
      </c>
      <c r="W263" s="67">
        <f t="shared" si="6857"/>
        <v>0</v>
      </c>
      <c r="X263" s="61">
        <f t="shared" ref="X263" si="6948">X259*$I263</f>
        <v>0</v>
      </c>
      <c r="Y263" s="67">
        <f t="shared" si="6859"/>
        <v>0</v>
      </c>
      <c r="Z263" s="61">
        <f t="shared" ref="Z263" si="6949">Z259*$I263</f>
        <v>0</v>
      </c>
      <c r="AA263" s="67">
        <f t="shared" si="6861"/>
        <v>0</v>
      </c>
      <c r="AB263" s="61">
        <f t="shared" ref="AB263" si="6950">AB259*$I263</f>
        <v>0</v>
      </c>
      <c r="AC263" s="67">
        <f t="shared" si="6863"/>
        <v>0</v>
      </c>
      <c r="AD263" s="61">
        <f t="shared" ref="AD263" si="6951">AD259*$I263</f>
        <v>0</v>
      </c>
      <c r="AE263" s="67">
        <f t="shared" si="6865"/>
        <v>0</v>
      </c>
      <c r="AF263" s="61">
        <f t="shared" ref="AF263" si="6952">AF259*$I263</f>
        <v>0</v>
      </c>
      <c r="AG263" s="67">
        <f t="shared" si="6867"/>
        <v>0</v>
      </c>
      <c r="AH263" s="61">
        <f t="shared" ref="AH263" si="6953">AH259*$I263</f>
        <v>0</v>
      </c>
      <c r="AI263" s="67">
        <f t="shared" si="6869"/>
        <v>0</v>
      </c>
      <c r="AJ263" s="61">
        <f t="shared" ref="AJ263" si="6954">AJ259*$I263</f>
        <v>0</v>
      </c>
      <c r="AK263" s="67">
        <f t="shared" si="6871"/>
        <v>0</v>
      </c>
      <c r="AL263" s="61">
        <f t="shared" ref="AL263" si="6955">AL259*$I263</f>
        <v>0</v>
      </c>
      <c r="AM263" s="67">
        <f t="shared" si="6873"/>
        <v>0</v>
      </c>
      <c r="AN263" s="61">
        <f t="shared" ref="AN263" si="6956">AN259*$I263</f>
        <v>0</v>
      </c>
      <c r="AO263" s="67">
        <f t="shared" si="6875"/>
        <v>0</v>
      </c>
      <c r="AP263" s="61">
        <f t="shared" ref="AP263" si="6957">AP259*$I263</f>
        <v>0</v>
      </c>
      <c r="AQ263" s="67">
        <f t="shared" si="6877"/>
        <v>0</v>
      </c>
      <c r="AR263" s="61">
        <f t="shared" ref="AR263" si="6958">AR259*$I263</f>
        <v>0</v>
      </c>
      <c r="AS263" s="67">
        <f t="shared" si="6879"/>
        <v>0</v>
      </c>
      <c r="AT263" s="61">
        <f t="shared" ref="AT263" si="6959">AT259*$I263</f>
        <v>0</v>
      </c>
      <c r="AU263" s="67">
        <f t="shared" si="6881"/>
        <v>0</v>
      </c>
      <c r="AV263" s="61">
        <f t="shared" ref="AV263" si="6960">AV259*$I263</f>
        <v>0</v>
      </c>
      <c r="AW263" s="67">
        <f t="shared" si="6883"/>
        <v>0</v>
      </c>
      <c r="AX263" s="61">
        <f t="shared" ref="AX263" si="6961">AX259*$I263</f>
        <v>0</v>
      </c>
      <c r="AY263" s="67">
        <f t="shared" si="6885"/>
        <v>0</v>
      </c>
      <c r="AZ263" s="61">
        <f t="shared" ref="AZ263" si="6962">AZ259*$I263</f>
        <v>0</v>
      </c>
      <c r="BA263" s="67">
        <f t="shared" si="6887"/>
        <v>0</v>
      </c>
      <c r="BB263" s="61">
        <f t="shared" ref="BB263" si="6963">BB259*$I263</f>
        <v>0</v>
      </c>
      <c r="BC263" s="67">
        <f t="shared" si="6889"/>
        <v>0</v>
      </c>
      <c r="BD263" s="61">
        <f t="shared" ref="BD263" si="6964">BD259*$I263</f>
        <v>0</v>
      </c>
      <c r="BE263" s="67">
        <f t="shared" si="6891"/>
        <v>0</v>
      </c>
      <c r="BF263" s="61">
        <f t="shared" ref="BF263" si="6965">BF259*$I263</f>
        <v>0</v>
      </c>
      <c r="BG263" s="67">
        <f t="shared" si="6893"/>
        <v>0</v>
      </c>
      <c r="BH263" s="61">
        <f t="shared" ref="BH263" si="6966">BH259*$I263</f>
        <v>0</v>
      </c>
      <c r="BI263" s="67">
        <f t="shared" si="6895"/>
        <v>0</v>
      </c>
      <c r="BJ263" s="61">
        <f t="shared" ref="BJ263" si="6967">BJ259*$I263</f>
        <v>0</v>
      </c>
      <c r="BK263" s="67">
        <f t="shared" si="6897"/>
        <v>0</v>
      </c>
      <c r="BL263" s="61">
        <f t="shared" ref="BL263" si="6968">BL259*$I263</f>
        <v>0</v>
      </c>
      <c r="BM263" s="67">
        <f t="shared" si="6899"/>
        <v>0</v>
      </c>
    </row>
    <row r="264" spans="1:65" s="47" customFormat="1" ht="30" x14ac:dyDescent="0.25">
      <c r="A264" s="58" t="s">
        <v>30</v>
      </c>
      <c r="B264" s="59" t="s">
        <v>28</v>
      </c>
      <c r="C264" s="59" t="s">
        <v>132</v>
      </c>
      <c r="D264" s="60" cm="1">
        <f t="array" ref="D264">_xlfn.IFS($B264="SAB_OSE_SET23",$A$440,$B264="SAB_EPSA_SET23",$A$442,$B264="SAB_INS_SET23",$A$444,$B264="SIU_INF_JUL23",$A$446,$B264="SIU_ED_JUL23",$A$447,$B264="DER_JUN23",$A$448,$B264="CDHU_AGO23",$A$449,$B264="SIN_SV_SET23",$A$450,$B264="SIN_INS_SET23",$A$451,$B264="COTAÇÃO",0)</f>
        <v>0</v>
      </c>
      <c r="E264" s="60" cm="1">
        <f t="array" ref="E264">_xlfn.IFS($B264="SAB_OSE_SET23",$A$441,$B264="SAB_EPSA_SET23",$A$443,$B264="SAB_INS_SET23",$A$445,$B264="SIU_INF_JUL23",0,$B264="SIU_ED_JUL23",0,$B264="DER_JUN23",0,$B264="CDHU_AGO23",0,$B264="SIN_SV_SET23",0,$B264="SIN_INS_SET23",0,$B264="COTAÇÃO",0)</f>
        <v>0</v>
      </c>
      <c r="F264" s="60" cm="1">
        <f t="array" ref="F264">_xlfn.IFS($B264="SAB_OSE_SET23",0,$B264="SAB_EPSA_SET23",0,AND($B264="SAB_INS_SET23",$A264="MAT")=TRUE,$A$454,AND($B264="SAB_INS_SET23",$A264&lt;&gt;"MAT")=TRUE,$A$453,AND($B264="SIU_INF_JUL23",$A264="MAT")=TRUE,$A$454,AND($B264="SIU_INF_JUL23",$A264&lt;&gt;"MAT")=TRUE,$A$453,AND($B264="SIU_ED_JUL23",$A264="MAT")=TRUE,$A$454,AND($B264="SIU_ED_JUL23",$A264&lt;&gt;"MAT")=TRUE,$A$453,$B264="DER_JUN23",0,$B264="CDHU_AGO23",0,AND($B264="SIN_SV_SET23",$A264="MAT")=TRUE,$A$454,AND($B264="SIN_SV_SET23",$A264&lt;&gt;"MAT")=TRUE,$A$453,AND($B264="SIN_INS_SET23",$A264="MAT")=TRUE,$A$454,AND($B264="SIN_INS_SET23",$A264&lt;&gt;"MAT")=TRUE,$A$453,AND($B264="COTAÇÃO",$A264="MAT")=TRUE,$A$454,AND($B264="COTAÇÃO",$A264&lt;&gt;"MAT")=TRUE,$A$453)</f>
        <v>0.28000000000000003</v>
      </c>
      <c r="G264" s="60" cm="1">
        <f t="array" ref="G264">_xlfn.IFS($B264="SAB_OSE_SET23",0,$B264="SAB_EPSA_SET23",0,AND($B264="SAB_INS_SET23",$A264="MO")=TRUE,$A$455,AND($B264="SAB_INS_SET23",$A264&lt;&gt;"MO")=TRUE,0,AND($B264="SIU_INF_JUL23",$A264="MO")=TRUE,$A$455,AND($B264="SIU_INF_JUL23",$A264&lt;&gt;"MO")=TRUE,0,AND($B264="SIU_ED_JUL23",$A264="MO")=TRUE,$A$455,AND($B264="SIU_ED_JUL23",$A264&lt;&gt;"MO")=TRUE,0,$B264="DER_JUN23",0,$B264="CDHU_AGO23",0,AND($B264="SIN_SV_SET23",$A264="MO")=TRUE,$A$455,AND($B264="SIN_SV_SET23",$A264&lt;&gt;"MO")=TRUE,0,AND($B264="SIN_INS_SET23",$A264="MO")=TRUE,$A$455,AND($B264="SIN_INS_SET23",$A264&lt;&gt;"MO")=TRUE,0,AND($B264="COTAÇÃO",$A264="MO")=TRUE,$A$455,AND($B264="COTAÇÃO",$A264&lt;&gt;"MO")=TRUE,0)</f>
        <v>0</v>
      </c>
      <c r="H264" s="61" cm="1">
        <f t="array" ref="H264">ROUND(_xlfn.IFS(B264="SAB_OSE_SET23",VLOOKUP(C264,[12]SAB_OSE_SET23!A:N,7,FALSE),B264="SAB_EPSA_SET23",VLOOKUP(C264,[12]SAB_EPSA_SET23!A:F,4,FALSE),B264="SAB_INS_SET23",VLOOKUP(C264,[12]SAB_INS_SET23!A:F,4,FALSE),B264="SIU_INF_JUL23",VLOOKUP(C264,[12]SIU_INF_JUL23!A:F,4,FALSE),B264="SIU_ED_JUL23",VLOOKUP(C264,[12]SIU_ED_JUL23!A:F,4,FALSE),B264="SIU_INS_JUL23",VLOOKUP(C264,[12]SIU_INS_JUL23!A:F,4,FALSE),B264="DER_JUN23",VLOOKUP(C264,[12]DER_JUN23!A:F,4,FALSE),B264="CDHU_AGO23",VLOOKUP(C264,[12]CDHU_AGO23!A:F,4,FALSE),B264="DNIT_SV_JUL23",VLOOKUP(C264,[12]DNIT_SV_JUL23!A:F,4,FALSE),B264="DNIT_MAT_JUL23",VLOOKUP(C264,[12]DNIT_MAT_JUL23!A:F,4,FALSE),B264="SIN_SV_SET23",VLOOKUP(C264,[12]SIN_SV_SET23!G:L,5,FALSE),B264="SIN_INS_SET23",VLOOKUP(C264,[12]SIN_INS_SET23!A:F,5,FALSE),B264="COTAÇÃO",VLOOKUP(C264,[12]COTAÇÃO!$B:$G,6,FALSE))*(1+F264)*(1+G264),2)</f>
        <v>223.78</v>
      </c>
      <c r="I264" s="62">
        <f>0.05*SUM(R247,R249,R251,R253,R255,R257)</f>
        <v>24.900000000000002</v>
      </c>
      <c r="J264" s="39"/>
      <c r="K264" s="63"/>
      <c r="L264" s="64" t="str" cm="1">
        <f t="array" ref="L264">_xlfn.IFS(B264="SAB_OSE_SET23",VLOOKUP(C264,[12]SAB_OSE_SET23!A:N,5,FALSE),B264="SAB_EPSA_SET23",VLOOKUP(C264,[12]SAB_EPSA_SET23!A:F,2,FALSE),B264="SAB_INS_SET23",VLOOKUP(C264,[12]SAB_INS_SET23!A:F,2,FALSE),B264="SIU_INF_JUL23",VLOOKUP(C264,[12]SIU_INF_JUL23!A:F,2,FALSE),B264="SIU_ED_JUL23",VLOOKUP(C264,[12]SIU_ED_JUL23!A:F,2,FALSE),B264="SIU_INS_JUL23",VLOOKUP(C264,[12]SIU_INS_JUL23!A:F,2,FALSE),B264="DER_JUN23",VLOOKUP(C264,[12]DER_JUN23!A:F,2,FALSE),B264="CDHU_AGO23",VLOOKUP(C264,[12]CDHU_AGO23!A:F,2,FALSE),B264="DNIT_SV_JUL23",VLOOKUP(C264,[12]DNIT_SV_JUL23!A:F,2,FALSE),B264="DNIT_MAT_JUL23",VLOOKUP(C264,[12]DNIT_MAT_JUL23!A:F,2,FALSE),B264="SIN_SV_SET23",VLOOKUP(C264,[12]SIN_SV_SET23!G:L,2,FALSE),B264="SIN_INS_SET23",VLOOKUP(C264,[12]SIN_INS_SET23!A:F,2,FALSE),B264="COTAÇÃO",VLOOKUP(C264,[12]COTAÇÃO!$B:$G,3,FALSE))</f>
        <v>CAMINHÃO - CARROCERIA FIXA ABERTA DE MADEIRA COM CAPACIDADE 5 T *160CV</v>
      </c>
      <c r="M264" s="65" t="str" cm="1">
        <f t="array" ref="M264">_xlfn.IFS(B264="SAB_OSE_SET23",VLOOKUP(C264,[12]SAB_OSE_SET23!A:N,6,FALSE),B264="SAB_EPSA_SET23",VLOOKUP(C264,[12]SAB_EPSA_SET23!A:F,3,FALSE),B264="SAB_INS_SET23",VLOOKUP(C264,[12]SAB_INS_SET23!A:F,3,FALSE),B264="SIU_INF_JUL23",VLOOKUP(C264,[12]SIU_INF_JUL23!A:F,3,FALSE),B264="SIU_ED_JUL23",VLOOKUP(C264,[12]SIU_ED_JUL23!A:F,3,FALSE),B264="SIU_INS_JUL23",VLOOKUP(C264,[12]SIU_INS_JUL23!A:F,3,FALSE),B264="DER_JUN23",VLOOKUP(C264,[12]DER_JUN23!A:F,3,FALSE),B264="CDHU_AGO23",VLOOKUP(C264,[12]CDHU_AGO23!A:F,3,FALSE),B264="DNIT_SV_JUL23",VLOOKUP(C264,[12]DNIT_SV_JUL23!A:F,3,FALSE),B264="DNIT_MAT_JUL23",VLOOKUP(C264,[12]DNIT_MAT_JUL23!A:F,3,FALSE),B264="SIN_SV_SET23",VLOOKUP(C264,[12]SIN_SV_SET23!G:L,3,FALSE),B264="SIN_INS_SET23",VLOOKUP(C264,[12]SIN_INS_SET23!A:F,3,FALSE),B264="COTAÇÃO",VLOOKUP(C264,[12]COTAÇÃO!$B:$G,4,FALSE))</f>
        <v>H</v>
      </c>
      <c r="N264" s="66">
        <f t="shared" si="6852"/>
        <v>24.900000000000002</v>
      </c>
      <c r="O264" s="66">
        <f t="shared" si="6853"/>
        <v>5572.12</v>
      </c>
      <c r="P264" s="67">
        <f t="shared" si="6409"/>
        <v>0</v>
      </c>
      <c r="Q264" s="68"/>
      <c r="R264" s="61">
        <f>R259*$I264</f>
        <v>24.900000000000002</v>
      </c>
      <c r="S264" s="67"/>
      <c r="T264" s="61">
        <f t="shared" ref="T264" si="6969">T259*$I264</f>
        <v>0</v>
      </c>
      <c r="U264" s="67">
        <f t="shared" si="6855"/>
        <v>0</v>
      </c>
      <c r="V264" s="61">
        <f t="shared" ref="V264" si="6970">V259*$I264</f>
        <v>0</v>
      </c>
      <c r="W264" s="67">
        <f t="shared" si="6857"/>
        <v>0</v>
      </c>
      <c r="X264" s="61">
        <f t="shared" ref="X264" si="6971">X259*$I264</f>
        <v>0</v>
      </c>
      <c r="Y264" s="67">
        <f t="shared" si="6859"/>
        <v>0</v>
      </c>
      <c r="Z264" s="61">
        <f t="shared" ref="Z264" si="6972">Z259*$I264</f>
        <v>0</v>
      </c>
      <c r="AA264" s="67">
        <f t="shared" si="6861"/>
        <v>0</v>
      </c>
      <c r="AB264" s="61">
        <f t="shared" ref="AB264" si="6973">AB259*$I264</f>
        <v>0</v>
      </c>
      <c r="AC264" s="67">
        <f t="shared" si="6863"/>
        <v>0</v>
      </c>
      <c r="AD264" s="61">
        <f t="shared" ref="AD264" si="6974">AD259*$I264</f>
        <v>0</v>
      </c>
      <c r="AE264" s="67">
        <f t="shared" si="6865"/>
        <v>0</v>
      </c>
      <c r="AF264" s="61">
        <f t="shared" ref="AF264" si="6975">AF259*$I264</f>
        <v>0</v>
      </c>
      <c r="AG264" s="67">
        <f t="shared" si="6867"/>
        <v>0</v>
      </c>
      <c r="AH264" s="61">
        <f t="shared" ref="AH264" si="6976">AH259*$I264</f>
        <v>0</v>
      </c>
      <c r="AI264" s="67">
        <f t="shared" si="6869"/>
        <v>0</v>
      </c>
      <c r="AJ264" s="61">
        <f t="shared" ref="AJ264" si="6977">AJ259*$I264</f>
        <v>0</v>
      </c>
      <c r="AK264" s="67">
        <f t="shared" si="6871"/>
        <v>0</v>
      </c>
      <c r="AL264" s="61">
        <f t="shared" ref="AL264" si="6978">AL259*$I264</f>
        <v>0</v>
      </c>
      <c r="AM264" s="67">
        <f t="shared" si="6873"/>
        <v>0</v>
      </c>
      <c r="AN264" s="61">
        <f t="shared" ref="AN264" si="6979">AN259*$I264</f>
        <v>0</v>
      </c>
      <c r="AO264" s="67">
        <f t="shared" si="6875"/>
        <v>0</v>
      </c>
      <c r="AP264" s="61">
        <f t="shared" ref="AP264" si="6980">AP259*$I264</f>
        <v>0</v>
      </c>
      <c r="AQ264" s="67">
        <f t="shared" si="6877"/>
        <v>0</v>
      </c>
      <c r="AR264" s="61">
        <f t="shared" ref="AR264" si="6981">AR259*$I264</f>
        <v>0</v>
      </c>
      <c r="AS264" s="67">
        <f t="shared" si="6879"/>
        <v>0</v>
      </c>
      <c r="AT264" s="61">
        <f t="shared" ref="AT264" si="6982">AT259*$I264</f>
        <v>0</v>
      </c>
      <c r="AU264" s="67">
        <f t="shared" si="6881"/>
        <v>0</v>
      </c>
      <c r="AV264" s="61">
        <f t="shared" ref="AV264" si="6983">AV259*$I264</f>
        <v>0</v>
      </c>
      <c r="AW264" s="67">
        <f t="shared" si="6883"/>
        <v>0</v>
      </c>
      <c r="AX264" s="61">
        <f t="shared" ref="AX264" si="6984">AX259*$I264</f>
        <v>0</v>
      </c>
      <c r="AY264" s="67">
        <f t="shared" si="6885"/>
        <v>0</v>
      </c>
      <c r="AZ264" s="61">
        <f t="shared" ref="AZ264" si="6985">AZ259*$I264</f>
        <v>0</v>
      </c>
      <c r="BA264" s="67">
        <f t="shared" si="6887"/>
        <v>0</v>
      </c>
      <c r="BB264" s="61">
        <f t="shared" ref="BB264" si="6986">BB259*$I264</f>
        <v>0</v>
      </c>
      <c r="BC264" s="67">
        <f t="shared" si="6889"/>
        <v>0</v>
      </c>
      <c r="BD264" s="61">
        <f t="shared" ref="BD264" si="6987">BD259*$I264</f>
        <v>0</v>
      </c>
      <c r="BE264" s="67">
        <f t="shared" si="6891"/>
        <v>0</v>
      </c>
      <c r="BF264" s="61">
        <f t="shared" ref="BF264" si="6988">BF259*$I264</f>
        <v>0</v>
      </c>
      <c r="BG264" s="67">
        <f t="shared" si="6893"/>
        <v>0</v>
      </c>
      <c r="BH264" s="61">
        <f t="shared" ref="BH264" si="6989">BH259*$I264</f>
        <v>0</v>
      </c>
      <c r="BI264" s="67">
        <f t="shared" si="6895"/>
        <v>0</v>
      </c>
      <c r="BJ264" s="61">
        <f t="shared" ref="BJ264" si="6990">BJ259*$I264</f>
        <v>0</v>
      </c>
      <c r="BK264" s="67">
        <f t="shared" si="6897"/>
        <v>0</v>
      </c>
      <c r="BL264" s="61">
        <f t="shared" ref="BL264" si="6991">BL259*$I264</f>
        <v>0</v>
      </c>
      <c r="BM264" s="67">
        <f t="shared" si="6899"/>
        <v>0</v>
      </c>
    </row>
    <row r="265" spans="1:65" s="47" customFormat="1" ht="30" x14ac:dyDescent="0.25">
      <c r="A265" s="58" t="s">
        <v>30</v>
      </c>
      <c r="B265" s="59" t="s">
        <v>28</v>
      </c>
      <c r="C265" s="59" t="s">
        <v>133</v>
      </c>
      <c r="D265" s="60" cm="1">
        <f t="array" ref="D265">_xlfn.IFS($B265="SAB_OSE_SET23",$A$440,$B265="SAB_EPSA_SET23",$A$442,$B265="SAB_INS_SET23",$A$444,$B265="SIU_INF_JUL23",$A$446,$B265="SIU_ED_JUL23",$A$447,$B265="DER_JUN23",$A$448,$B265="CDHU_AGO23",$A$449,$B265="SIN_SV_SET23",$A$450,$B265="SIN_INS_SET23",$A$451,$B265="COTAÇÃO",0)</f>
        <v>0</v>
      </c>
      <c r="E265" s="60" cm="1">
        <f t="array" ref="E265">_xlfn.IFS($B265="SAB_OSE_SET23",$A$441,$B265="SAB_EPSA_SET23",$A$443,$B265="SAB_INS_SET23",$A$445,$B265="SIU_INF_JUL23",0,$B265="SIU_ED_JUL23",0,$B265="DER_JUN23",0,$B265="CDHU_AGO23",0,$B265="SIN_SV_SET23",0,$B265="SIN_INS_SET23",0,$B265="COTAÇÃO",0)</f>
        <v>0</v>
      </c>
      <c r="F265" s="60" cm="1">
        <f t="array" ref="F265">_xlfn.IFS($B265="SAB_OSE_SET23",0,$B265="SAB_EPSA_SET23",0,AND($B265="SAB_INS_SET23",$A265="MAT")=TRUE,$A$454,AND($B265="SAB_INS_SET23",$A265&lt;&gt;"MAT")=TRUE,$A$453,AND($B265="SIU_INF_JUL23",$A265="MAT")=TRUE,$A$454,AND($B265="SIU_INF_JUL23",$A265&lt;&gt;"MAT")=TRUE,$A$453,AND($B265="SIU_ED_JUL23",$A265="MAT")=TRUE,$A$454,AND($B265="SIU_ED_JUL23",$A265&lt;&gt;"MAT")=TRUE,$A$453,$B265="DER_JUN23",0,$B265="CDHU_AGO23",0,AND($B265="SIN_SV_SET23",$A265="MAT")=TRUE,$A$454,AND($B265="SIN_SV_SET23",$A265&lt;&gt;"MAT")=TRUE,$A$453,AND($B265="SIN_INS_SET23",$A265="MAT")=TRUE,$A$454,AND($B265="SIN_INS_SET23",$A265&lt;&gt;"MAT")=TRUE,$A$453,AND($B265="COTAÇÃO",$A265="MAT")=TRUE,$A$454,AND($B265="COTAÇÃO",$A265&lt;&gt;"MAT")=TRUE,$A$453)</f>
        <v>0.28000000000000003</v>
      </c>
      <c r="G265" s="60" cm="1">
        <f t="array" ref="G265">_xlfn.IFS($B265="SAB_OSE_SET23",0,$B265="SAB_EPSA_SET23",0,AND($B265="SAB_INS_SET23",$A265="MO")=TRUE,$A$455,AND($B265="SAB_INS_SET23",$A265&lt;&gt;"MO")=TRUE,0,AND($B265="SIU_INF_JUL23",$A265="MO")=TRUE,$A$455,AND($B265="SIU_INF_JUL23",$A265&lt;&gt;"MO")=TRUE,0,AND($B265="SIU_ED_JUL23",$A265="MO")=TRUE,$A$455,AND($B265="SIU_ED_JUL23",$A265&lt;&gt;"MO")=TRUE,0,$B265="DER_JUN23",0,$B265="CDHU_AGO23",0,AND($B265="SIN_SV_SET23",$A265="MO")=TRUE,$A$455,AND($B265="SIN_SV_SET23",$A265&lt;&gt;"MO")=TRUE,0,AND($B265="SIN_INS_SET23",$A265="MO")=TRUE,$A$455,AND($B265="SIN_INS_SET23",$A265&lt;&gt;"MO")=TRUE,0,AND($B265="COTAÇÃO",$A265="MO")=TRUE,$A$455,AND($B265="COTAÇÃO",$A265&lt;&gt;"MO")=TRUE,0)</f>
        <v>0</v>
      </c>
      <c r="H265" s="61" cm="1">
        <f t="array" ref="H265">ROUND(_xlfn.IFS(B265="SAB_OSE_SET23",VLOOKUP(C265,[12]SAB_OSE_SET23!A:N,7,FALSE),B265="SAB_EPSA_SET23",VLOOKUP(C265,[12]SAB_EPSA_SET23!A:F,4,FALSE),B265="SAB_INS_SET23",VLOOKUP(C265,[12]SAB_INS_SET23!A:F,4,FALSE),B265="SIU_INF_JUL23",VLOOKUP(C265,[12]SIU_INF_JUL23!A:F,4,FALSE),B265="SIU_ED_JUL23",VLOOKUP(C265,[12]SIU_ED_JUL23!A:F,4,FALSE),B265="SIU_INS_JUL23",VLOOKUP(C265,[12]SIU_INS_JUL23!A:F,4,FALSE),B265="DER_JUN23",VLOOKUP(C265,[12]DER_JUN23!A:F,4,FALSE),B265="CDHU_AGO23",VLOOKUP(C265,[12]CDHU_AGO23!A:F,4,FALSE),B265="DNIT_SV_JUL23",VLOOKUP(C265,[12]DNIT_SV_JUL23!A:F,4,FALSE),B265="DNIT_MAT_JUL23",VLOOKUP(C265,[12]DNIT_MAT_JUL23!A:F,4,FALSE),B265="SIN_SV_SET23",VLOOKUP(C265,[12]SIN_SV_SET23!G:L,5,FALSE),B265="SIN_INS_SET23",VLOOKUP(C265,[12]SIN_INS_SET23!A:F,5,FALSE),B265="COTAÇÃO",VLOOKUP(C265,[12]COTAÇÃO!$B:$G,6,FALSE))*(1+F265)*(1+G265),2)</f>
        <v>98.82</v>
      </c>
      <c r="I265" s="62">
        <f>0.05*SUM(R247,R249,R251,R253,R255,R257)</f>
        <v>24.900000000000002</v>
      </c>
      <c r="J265" s="39"/>
      <c r="K265" s="63"/>
      <c r="L265" s="64" t="str" cm="1">
        <f t="array" ref="L265">_xlfn.IFS(B265="SAB_OSE_SET23",VLOOKUP(C265,[12]SAB_OSE_SET23!A:N,5,FALSE),B265="SAB_EPSA_SET23",VLOOKUP(C265,[12]SAB_EPSA_SET23!A:F,2,FALSE),B265="SAB_INS_SET23",VLOOKUP(C265,[12]SAB_INS_SET23!A:F,2,FALSE),B265="SIU_INF_JUL23",VLOOKUP(C265,[12]SIU_INF_JUL23!A:F,2,FALSE),B265="SIU_ED_JUL23",VLOOKUP(C265,[12]SIU_ED_JUL23!A:F,2,FALSE),B265="SIU_INS_JUL23",VLOOKUP(C265,[12]SIU_INS_JUL23!A:F,2,FALSE),B265="DER_JUN23",VLOOKUP(C265,[12]DER_JUN23!A:F,2,FALSE),B265="CDHU_AGO23",VLOOKUP(C265,[12]CDHU_AGO23!A:F,2,FALSE),B265="DNIT_SV_JUL23",VLOOKUP(C265,[12]DNIT_SV_JUL23!A:F,2,FALSE),B265="DNIT_MAT_JUL23",VLOOKUP(C265,[12]DNIT_MAT_JUL23!A:F,2,FALSE),B265="SIN_SV_SET23",VLOOKUP(C265,[12]SIN_SV_SET23!G:L,2,FALSE),B265="SIN_INS_SET23",VLOOKUP(C265,[12]SIN_INS_SET23!A:F,2,FALSE),B265="COTAÇÃO",VLOOKUP(C265,[12]COTAÇÃO!$B:$G,3,FALSE))</f>
        <v>CAMINHÃO - CARROCERIA FIXA ABERTA DE MADEIRA COM CAPACIDADE 5 T *160CV - À DISPOSIÇÃO</v>
      </c>
      <c r="M265" s="65" t="str" cm="1">
        <f t="array" ref="M265">_xlfn.IFS(B265="SAB_OSE_SET23",VLOOKUP(C265,[12]SAB_OSE_SET23!A:N,6,FALSE),B265="SAB_EPSA_SET23",VLOOKUP(C265,[12]SAB_EPSA_SET23!A:F,3,FALSE),B265="SAB_INS_SET23",VLOOKUP(C265,[12]SAB_INS_SET23!A:F,3,FALSE),B265="SIU_INF_JUL23",VLOOKUP(C265,[12]SIU_INF_JUL23!A:F,3,FALSE),B265="SIU_ED_JUL23",VLOOKUP(C265,[12]SIU_ED_JUL23!A:F,3,FALSE),B265="SIU_INS_JUL23",VLOOKUP(C265,[12]SIU_INS_JUL23!A:F,3,FALSE),B265="DER_JUN23",VLOOKUP(C265,[12]DER_JUN23!A:F,3,FALSE),B265="CDHU_AGO23",VLOOKUP(C265,[12]CDHU_AGO23!A:F,3,FALSE),B265="DNIT_SV_JUL23",VLOOKUP(C265,[12]DNIT_SV_JUL23!A:F,3,FALSE),B265="DNIT_MAT_JUL23",VLOOKUP(C265,[12]DNIT_MAT_JUL23!A:F,3,FALSE),B265="SIN_SV_SET23",VLOOKUP(C265,[12]SIN_SV_SET23!G:L,3,FALSE),B265="SIN_INS_SET23",VLOOKUP(C265,[12]SIN_INS_SET23!A:F,3,FALSE),B265="COTAÇÃO",VLOOKUP(C265,[12]COTAÇÃO!$B:$G,4,FALSE))</f>
        <v>H</v>
      </c>
      <c r="N265" s="66">
        <f t="shared" si="6852"/>
        <v>24.900000000000002</v>
      </c>
      <c r="O265" s="66">
        <f t="shared" si="6853"/>
        <v>2460.62</v>
      </c>
      <c r="P265" s="67">
        <f t="shared" si="6409"/>
        <v>0</v>
      </c>
      <c r="Q265" s="68"/>
      <c r="R265" s="61">
        <f>R259*$I265</f>
        <v>24.900000000000002</v>
      </c>
      <c r="S265" s="67"/>
      <c r="T265" s="61">
        <f t="shared" ref="T265" si="6992">T259*$I265</f>
        <v>0</v>
      </c>
      <c r="U265" s="67">
        <f t="shared" si="6855"/>
        <v>0</v>
      </c>
      <c r="V265" s="61">
        <f t="shared" ref="V265" si="6993">V259*$I265</f>
        <v>0</v>
      </c>
      <c r="W265" s="67">
        <f t="shared" si="6857"/>
        <v>0</v>
      </c>
      <c r="X265" s="61">
        <f t="shared" ref="X265" si="6994">X259*$I265</f>
        <v>0</v>
      </c>
      <c r="Y265" s="67">
        <f t="shared" si="6859"/>
        <v>0</v>
      </c>
      <c r="Z265" s="61">
        <f t="shared" ref="Z265" si="6995">Z259*$I265</f>
        <v>0</v>
      </c>
      <c r="AA265" s="67">
        <f t="shared" si="6861"/>
        <v>0</v>
      </c>
      <c r="AB265" s="61">
        <f t="shared" ref="AB265" si="6996">AB259*$I265</f>
        <v>0</v>
      </c>
      <c r="AC265" s="67">
        <f t="shared" si="6863"/>
        <v>0</v>
      </c>
      <c r="AD265" s="61">
        <f t="shared" ref="AD265" si="6997">AD259*$I265</f>
        <v>0</v>
      </c>
      <c r="AE265" s="67">
        <f t="shared" si="6865"/>
        <v>0</v>
      </c>
      <c r="AF265" s="61">
        <f t="shared" ref="AF265" si="6998">AF259*$I265</f>
        <v>0</v>
      </c>
      <c r="AG265" s="67">
        <f t="shared" si="6867"/>
        <v>0</v>
      </c>
      <c r="AH265" s="61">
        <f t="shared" ref="AH265" si="6999">AH259*$I265</f>
        <v>0</v>
      </c>
      <c r="AI265" s="67">
        <f t="shared" si="6869"/>
        <v>0</v>
      </c>
      <c r="AJ265" s="61">
        <f t="shared" ref="AJ265" si="7000">AJ259*$I265</f>
        <v>0</v>
      </c>
      <c r="AK265" s="67">
        <f t="shared" si="6871"/>
        <v>0</v>
      </c>
      <c r="AL265" s="61">
        <f t="shared" ref="AL265" si="7001">AL259*$I265</f>
        <v>0</v>
      </c>
      <c r="AM265" s="67">
        <f t="shared" si="6873"/>
        <v>0</v>
      </c>
      <c r="AN265" s="61">
        <f t="shared" ref="AN265" si="7002">AN259*$I265</f>
        <v>0</v>
      </c>
      <c r="AO265" s="67">
        <f t="shared" si="6875"/>
        <v>0</v>
      </c>
      <c r="AP265" s="61">
        <f t="shared" ref="AP265" si="7003">AP259*$I265</f>
        <v>0</v>
      </c>
      <c r="AQ265" s="67">
        <f t="shared" si="6877"/>
        <v>0</v>
      </c>
      <c r="AR265" s="61">
        <f t="shared" ref="AR265" si="7004">AR259*$I265</f>
        <v>0</v>
      </c>
      <c r="AS265" s="67">
        <f t="shared" si="6879"/>
        <v>0</v>
      </c>
      <c r="AT265" s="61">
        <f t="shared" ref="AT265" si="7005">AT259*$I265</f>
        <v>0</v>
      </c>
      <c r="AU265" s="67">
        <f t="shared" si="6881"/>
        <v>0</v>
      </c>
      <c r="AV265" s="61">
        <f t="shared" ref="AV265" si="7006">AV259*$I265</f>
        <v>0</v>
      </c>
      <c r="AW265" s="67">
        <f t="shared" si="6883"/>
        <v>0</v>
      </c>
      <c r="AX265" s="61">
        <f t="shared" ref="AX265" si="7007">AX259*$I265</f>
        <v>0</v>
      </c>
      <c r="AY265" s="67">
        <f t="shared" si="6885"/>
        <v>0</v>
      </c>
      <c r="AZ265" s="61">
        <f t="shared" ref="AZ265" si="7008">AZ259*$I265</f>
        <v>0</v>
      </c>
      <c r="BA265" s="67">
        <f t="shared" si="6887"/>
        <v>0</v>
      </c>
      <c r="BB265" s="61">
        <f t="shared" ref="BB265" si="7009">BB259*$I265</f>
        <v>0</v>
      </c>
      <c r="BC265" s="67">
        <f t="shared" si="6889"/>
        <v>0</v>
      </c>
      <c r="BD265" s="61">
        <f t="shared" ref="BD265" si="7010">BD259*$I265</f>
        <v>0</v>
      </c>
      <c r="BE265" s="67">
        <f t="shared" si="6891"/>
        <v>0</v>
      </c>
      <c r="BF265" s="61">
        <f t="shared" ref="BF265" si="7011">BF259*$I265</f>
        <v>0</v>
      </c>
      <c r="BG265" s="67">
        <f t="shared" si="6893"/>
        <v>0</v>
      </c>
      <c r="BH265" s="61">
        <f t="shared" ref="BH265" si="7012">BH259*$I265</f>
        <v>0</v>
      </c>
      <c r="BI265" s="67">
        <f t="shared" si="6895"/>
        <v>0</v>
      </c>
      <c r="BJ265" s="61">
        <f t="shared" ref="BJ265" si="7013">BJ259*$I265</f>
        <v>0</v>
      </c>
      <c r="BK265" s="67">
        <f t="shared" si="6897"/>
        <v>0</v>
      </c>
      <c r="BL265" s="61">
        <f t="shared" ref="BL265" si="7014">BL259*$I265</f>
        <v>0</v>
      </c>
      <c r="BM265" s="67">
        <f t="shared" si="6899"/>
        <v>0</v>
      </c>
    </row>
    <row r="266" spans="1:65" s="47" customFormat="1" x14ac:dyDescent="0.25">
      <c r="A266" s="36"/>
      <c r="B266" s="36"/>
      <c r="C266" s="36"/>
      <c r="D266" s="36"/>
      <c r="E266" s="36"/>
      <c r="F266" s="36"/>
      <c r="G266" s="36"/>
      <c r="H266" s="37"/>
      <c r="I266" s="38"/>
      <c r="J266" s="39"/>
      <c r="K266" s="40">
        <v>9</v>
      </c>
      <c r="L266" s="41" t="s">
        <v>134</v>
      </c>
      <c r="M266" s="42" t="s">
        <v>33</v>
      </c>
      <c r="N266" s="43"/>
      <c r="O266" s="43"/>
      <c r="P266" s="44">
        <f>P267</f>
        <v>945332.08</v>
      </c>
      <c r="Q266" s="39"/>
      <c r="R266" s="45"/>
      <c r="S266" s="46">
        <f>S267</f>
        <v>945332.08</v>
      </c>
      <c r="T266" s="45"/>
      <c r="U266" s="46">
        <f t="shared" ref="U266" si="7015">U267</f>
        <v>0</v>
      </c>
      <c r="V266" s="45"/>
      <c r="W266" s="46">
        <f t="shared" ref="W266" si="7016">W267</f>
        <v>0</v>
      </c>
      <c r="X266" s="45"/>
      <c r="Y266" s="46">
        <f t="shared" ref="Y266" si="7017">Y267</f>
        <v>0</v>
      </c>
      <c r="Z266" s="45"/>
      <c r="AA266" s="46">
        <f t="shared" ref="AA266" si="7018">AA267</f>
        <v>0</v>
      </c>
      <c r="AB266" s="45"/>
      <c r="AC266" s="46">
        <f t="shared" ref="AC266" si="7019">AC267</f>
        <v>0</v>
      </c>
      <c r="AD266" s="45"/>
      <c r="AE266" s="46">
        <f t="shared" ref="AE266" si="7020">AE267</f>
        <v>0</v>
      </c>
      <c r="AF266" s="45"/>
      <c r="AG266" s="46">
        <f t="shared" ref="AG266" si="7021">AG267</f>
        <v>0</v>
      </c>
      <c r="AH266" s="45"/>
      <c r="AI266" s="46">
        <f t="shared" ref="AI266" si="7022">AI267</f>
        <v>0</v>
      </c>
      <c r="AJ266" s="45"/>
      <c r="AK266" s="46">
        <f t="shared" ref="AK266" si="7023">AK267</f>
        <v>0</v>
      </c>
      <c r="AL266" s="45"/>
      <c r="AM266" s="46">
        <f t="shared" ref="AM266" si="7024">AM267</f>
        <v>0</v>
      </c>
      <c r="AN266" s="45"/>
      <c r="AO266" s="46">
        <f t="shared" ref="AO266" si="7025">AO267</f>
        <v>0</v>
      </c>
      <c r="AP266" s="45"/>
      <c r="AQ266" s="46">
        <f t="shared" ref="AQ266" si="7026">AQ267</f>
        <v>0</v>
      </c>
      <c r="AR266" s="45"/>
      <c r="AS266" s="46">
        <f t="shared" ref="AS266" si="7027">AS267</f>
        <v>0</v>
      </c>
      <c r="AT266" s="45"/>
      <c r="AU266" s="46">
        <f t="shared" ref="AU266" si="7028">AU267</f>
        <v>0</v>
      </c>
      <c r="AV266" s="45"/>
      <c r="AW266" s="46">
        <f t="shared" ref="AW266" si="7029">AW267</f>
        <v>0</v>
      </c>
      <c r="AX266" s="45"/>
      <c r="AY266" s="46">
        <f t="shared" ref="AY266" si="7030">AY267</f>
        <v>0</v>
      </c>
      <c r="AZ266" s="45"/>
      <c r="BA266" s="46">
        <f t="shared" ref="BA266" si="7031">BA267</f>
        <v>0</v>
      </c>
      <c r="BB266" s="45"/>
      <c r="BC266" s="46">
        <f t="shared" ref="BC266" si="7032">BC267</f>
        <v>0</v>
      </c>
      <c r="BD266" s="45"/>
      <c r="BE266" s="46">
        <f t="shared" ref="BE266" si="7033">BE267</f>
        <v>0</v>
      </c>
      <c r="BF266" s="45"/>
      <c r="BG266" s="46">
        <f t="shared" ref="BG266" si="7034">BG267</f>
        <v>0</v>
      </c>
      <c r="BH266" s="45"/>
      <c r="BI266" s="46">
        <f t="shared" ref="BI266" si="7035">BI267</f>
        <v>0</v>
      </c>
      <c r="BJ266" s="45"/>
      <c r="BK266" s="46">
        <f t="shared" ref="BK266" si="7036">BK267</f>
        <v>0</v>
      </c>
      <c r="BL266" s="45"/>
      <c r="BM266" s="46">
        <f t="shared" ref="BM266" si="7037">BM267</f>
        <v>0</v>
      </c>
    </row>
    <row r="267" spans="1:65" s="47" customFormat="1" ht="45" x14ac:dyDescent="0.25">
      <c r="A267" s="48"/>
      <c r="B267" s="48"/>
      <c r="C267" s="48"/>
      <c r="D267" s="48"/>
      <c r="E267" s="48"/>
      <c r="F267" s="48"/>
      <c r="G267" s="48"/>
      <c r="H267" s="49"/>
      <c r="I267" s="50"/>
      <c r="J267" s="39"/>
      <c r="K267" s="51" t="str">
        <f>CONCATENATE($K$266,".1")</f>
        <v>9.1</v>
      </c>
      <c r="L267" s="52" t="s">
        <v>135</v>
      </c>
      <c r="M267" s="53" t="s">
        <v>21</v>
      </c>
      <c r="N267" s="54">
        <f>R267+T267+V267+X267+Z267+AB267+AD267+AF267+AH267+AJ267++AL267+AN267+AP267+AR267+AT267+AV267+AX267+AZ267+BB267+BD267+BF267+BH267+BJ267+BL267</f>
        <v>133</v>
      </c>
      <c r="O267" s="54">
        <f>SUM(O268:O270)</f>
        <v>7107.7599999999993</v>
      </c>
      <c r="P267" s="55">
        <f t="shared" ref="P267:P270" si="7038">S267+U267+W267+Y267+AA267+AC267+AE267+AG267+AI267+AK267++AM267+AO267+AQ267+AS267+AU267+AW267+AY267+BA267+BC267+BE267+BG267+BI267+BK267+BM267</f>
        <v>945332.08</v>
      </c>
      <c r="Q267" s="39"/>
      <c r="R267" s="56">
        <v>133</v>
      </c>
      <c r="S267" s="57">
        <f>ROUND(R267*$O267,2)</f>
        <v>945332.08</v>
      </c>
      <c r="T267" s="56"/>
      <c r="U267" s="57">
        <f>ROUND(T267*$O267,2)</f>
        <v>0</v>
      </c>
      <c r="V267" s="56"/>
      <c r="W267" s="57">
        <f t="shared" ref="W267" si="7039">ROUND(V267*$O267,2)</f>
        <v>0</v>
      </c>
      <c r="X267" s="56"/>
      <c r="Y267" s="57">
        <f t="shared" ref="Y267" si="7040">ROUND(X267*$O267,2)</f>
        <v>0</v>
      </c>
      <c r="Z267" s="56"/>
      <c r="AA267" s="57">
        <f t="shared" ref="AA267" si="7041">ROUND(Z267*$O267,2)</f>
        <v>0</v>
      </c>
      <c r="AB267" s="56"/>
      <c r="AC267" s="57">
        <f t="shared" ref="AC267" si="7042">ROUND(AB267*$O267,2)</f>
        <v>0</v>
      </c>
      <c r="AD267" s="56"/>
      <c r="AE267" s="57">
        <f t="shared" ref="AE267" si="7043">ROUND(AD267*$O267,2)</f>
        <v>0</v>
      </c>
      <c r="AF267" s="56"/>
      <c r="AG267" s="57">
        <f t="shared" ref="AG267" si="7044">ROUND(AF267*$O267,2)</f>
        <v>0</v>
      </c>
      <c r="AH267" s="56"/>
      <c r="AI267" s="57">
        <f t="shared" ref="AI267" si="7045">ROUND(AH267*$O267,2)</f>
        <v>0</v>
      </c>
      <c r="AJ267" s="56"/>
      <c r="AK267" s="57">
        <f t="shared" ref="AK267" si="7046">ROUND(AJ267*$O267,2)</f>
        <v>0</v>
      </c>
      <c r="AL267" s="56"/>
      <c r="AM267" s="57">
        <f t="shared" ref="AM267" si="7047">ROUND(AL267*$O267,2)</f>
        <v>0</v>
      </c>
      <c r="AN267" s="56"/>
      <c r="AO267" s="57">
        <f t="shared" ref="AO267" si="7048">ROUND(AN267*$O267,2)</f>
        <v>0</v>
      </c>
      <c r="AP267" s="56"/>
      <c r="AQ267" s="57">
        <f t="shared" ref="AQ267" si="7049">ROUND(AP267*$O267,2)</f>
        <v>0</v>
      </c>
      <c r="AR267" s="56"/>
      <c r="AS267" s="57">
        <f t="shared" ref="AS267" si="7050">ROUND(AR267*$O267,2)</f>
        <v>0</v>
      </c>
      <c r="AT267" s="56"/>
      <c r="AU267" s="57">
        <f t="shared" ref="AU267" si="7051">ROUND(AT267*$O267,2)</f>
        <v>0</v>
      </c>
      <c r="AV267" s="56"/>
      <c r="AW267" s="57">
        <f t="shared" ref="AW267" si="7052">ROUND(AV267*$O267,2)</f>
        <v>0</v>
      </c>
      <c r="AX267" s="56"/>
      <c r="AY267" s="57">
        <f t="shared" ref="AY267" si="7053">ROUND(AX267*$O267,2)</f>
        <v>0</v>
      </c>
      <c r="AZ267" s="56"/>
      <c r="BA267" s="57">
        <f t="shared" ref="BA267" si="7054">ROUND(AZ267*$O267,2)</f>
        <v>0</v>
      </c>
      <c r="BB267" s="56"/>
      <c r="BC267" s="57">
        <f t="shared" ref="BC267" si="7055">ROUND(BB267*$O267,2)</f>
        <v>0</v>
      </c>
      <c r="BD267" s="56"/>
      <c r="BE267" s="57">
        <f t="shared" ref="BE267" si="7056">ROUND(BD267*$O267,2)</f>
        <v>0</v>
      </c>
      <c r="BF267" s="56"/>
      <c r="BG267" s="57">
        <f t="shared" ref="BG267" si="7057">ROUND(BF267*$O267,2)</f>
        <v>0</v>
      </c>
      <c r="BH267" s="56"/>
      <c r="BI267" s="57">
        <f t="shared" ref="BI267" si="7058">ROUND(BH267*$O267,2)</f>
        <v>0</v>
      </c>
      <c r="BJ267" s="56"/>
      <c r="BK267" s="57">
        <f t="shared" ref="BK267" si="7059">ROUND(BJ267*$O267,2)</f>
        <v>0</v>
      </c>
      <c r="BL267" s="56"/>
      <c r="BM267" s="57">
        <f t="shared" ref="BM267" si="7060">ROUND(BL267*$O267,2)</f>
        <v>0</v>
      </c>
    </row>
    <row r="268" spans="1:65" s="47" customFormat="1" ht="45" x14ac:dyDescent="0.25">
      <c r="A268" s="58" t="s">
        <v>37</v>
      </c>
      <c r="B268" s="59" t="s">
        <v>31</v>
      </c>
      <c r="C268" s="59" t="str">
        <f>K267</f>
        <v>9.1</v>
      </c>
      <c r="D268" s="60" cm="1">
        <f t="array" ref="D268">_xlfn.IFS($B268="SAB_OSE_SET23",$A$440,$B268="SAB_EPSA_SET23",$A$442,$B268="SAB_INS_SET23",$A$444,$B268="SIU_INF_JUL23",$A$446,$B268="SIU_ED_JUL23",$A$447,$B268="DER_JUN23",$A$448,$B268="CDHU_AGO23",$A$449,$B268="SIN_SV_SET23",$A$450,$B268="SIN_INS_SET23",$A$451,$B268="COTAÇÃO",0)</f>
        <v>0</v>
      </c>
      <c r="E268" s="60" cm="1">
        <f t="array" ref="E268">_xlfn.IFS($B268="SAB_OSE_SET23",$A$441,$B268="SAB_EPSA_SET23",$A$443,$B268="SAB_INS_SET23",$A$445,$B268="SIU_INF_JUL23",0,$B268="SIU_ED_JUL23",0,$B268="DER_JUN23",0,$B268="CDHU_AGO23",0,$B268="SIN_SV_SET23",0,$B268="SIN_INS_SET23",0,$B268="COTAÇÃO",0)</f>
        <v>0</v>
      </c>
      <c r="F268" s="60" cm="1">
        <f t="array" ref="F268">_xlfn.IFS($B268="SAB_OSE_SET23",0,$B268="SAB_EPSA_SET23",0,AND($B268="SAB_INS_SET23",$A268="MAT")=TRUE,$A$454,AND($B268="SAB_INS_SET23",$A268&lt;&gt;"MAT")=TRUE,$A$453,AND($B268="SIU_INF_JUL23",$A268="MAT")=TRUE,$A$454,AND($B268="SIU_INF_JUL23",$A268&lt;&gt;"MAT")=TRUE,$A$453,AND($B268="SIU_ED_JUL23",$A268="MAT")=TRUE,$A$454,AND($B268="SIU_ED_JUL23",$A268&lt;&gt;"MAT")=TRUE,$A$453,$B268="DER_JUN23",0,$B268="CDHU_AGO23",0,AND($B268="SIN_SV_SET23",$A268="MAT")=TRUE,$A$454,AND($B268="SIN_SV_SET23",$A268&lt;&gt;"MAT")=TRUE,$A$453,AND($B268="SIN_INS_SET23",$A268="MAT")=TRUE,$A$454,AND($B268="SIN_INS_SET23",$A268&lt;&gt;"MAT")=TRUE,$A$453,AND($B268="COTAÇÃO",$A268="MAT")=TRUE,$A$454,AND($B268="COTAÇÃO",$A268&lt;&gt;"MAT")=TRUE,$A$453)</f>
        <v>0.2</v>
      </c>
      <c r="G268" s="60" cm="1">
        <f t="array" ref="G268">_xlfn.IFS($B268="SAB_OSE_SET23",0,$B268="SAB_EPSA_SET23",0,AND($B268="SAB_INS_SET23",$A268="MO")=TRUE,$A$455,AND($B268="SAB_INS_SET23",$A268&lt;&gt;"MO")=TRUE,0,AND($B268="SIU_INF_JUL23",$A268="MO")=TRUE,$A$455,AND($B268="SIU_INF_JUL23",$A268&lt;&gt;"MO")=TRUE,0,AND($B268="SIU_ED_JUL23",$A268="MO")=TRUE,$A$455,AND($B268="SIU_ED_JUL23",$A268&lt;&gt;"MO")=TRUE,0,$B268="DER_JUN23",0,$B268="CDHU_AGO23",0,AND($B268="SIN_SV_SET23",$A268="MO")=TRUE,$A$455,AND($B268="SIN_SV_SET23",$A268&lt;&gt;"MO")=TRUE,0,AND($B268="SIN_INS_SET23",$A268="MO")=TRUE,$A$455,AND($B268="SIN_INS_SET23",$A268&lt;&gt;"MO")=TRUE,0,AND($B268="COTAÇÃO",$A268="MO")=TRUE,$A$455,AND($B268="COTAÇÃO",$A268&lt;&gt;"MO")=TRUE,0)</f>
        <v>0</v>
      </c>
      <c r="H268" s="61" cm="1">
        <f t="array" ref="H268">ROUND(_xlfn.IFS(B268="SAB_OSE_SET23",VLOOKUP(C268,[12]SAB_OSE_SET23!A:N,7,FALSE),B268="SAB_EPSA_SET23",VLOOKUP(C268,[12]SAB_EPSA_SET23!A:F,4,FALSE),B268="SAB_INS_SET23",VLOOKUP(C268,[12]SAB_INS_SET23!A:F,4,FALSE),B268="SIU_INF_JUL23",VLOOKUP(C268,[12]SIU_INF_JUL23!A:F,4,FALSE),B268="SIU_ED_JUL23",VLOOKUP(C268,[12]SIU_ED_JUL23!A:F,4,FALSE),B268="SIU_INS_JUL23",VLOOKUP(C268,[12]SIU_INS_JUL23!A:F,4,FALSE),B268="DER_JUN23",VLOOKUP(C268,[12]DER_JUN23!A:F,4,FALSE),B268="CDHU_AGO23",VLOOKUP(C268,[12]CDHU_AGO23!A:F,4,FALSE),B268="DNIT_SV_JUL23",VLOOKUP(C268,[12]DNIT_SV_JUL23!A:F,4,FALSE),B268="DNIT_MAT_JUL23",VLOOKUP(C268,[12]DNIT_MAT_JUL23!A:F,4,FALSE),B268="SIN_SV_SET23",VLOOKUP(C268,[12]SIN_SV_SET23!G:L,5,FALSE),B268="SIN_INS_SET23",VLOOKUP(C268,[12]SIN_INS_SET23!A:F,5,FALSE),B268="COTAÇÃO",VLOOKUP(C268,[12]COTAÇÃO!$B:$G,6,FALSE))*(1+F268)*(1+G268),2)</f>
        <v>7043.71</v>
      </c>
      <c r="I268" s="62">
        <v>1</v>
      </c>
      <c r="J268" s="39"/>
      <c r="K268" s="63"/>
      <c r="L268" s="64" t="str" cm="1">
        <f t="array" ref="L268">_xlfn.IFS(B268="SAB_OSE_SET23",VLOOKUP(C268,[12]SAB_OSE_SET23!A:N,5,FALSE),B268="SAB_EPSA_SET23",VLOOKUP(C268,[12]SAB_EPSA_SET23!A:F,2,FALSE),B268="SAB_INS_SET23",VLOOKUP(C268,[12]SAB_INS_SET23!A:F,2,FALSE),B268="SIU_INF_JUL23",VLOOKUP(C268,[12]SIU_INF_JUL23!A:F,2,FALSE),B268="SIU_ED_JUL23",VLOOKUP(C268,[12]SIU_ED_JUL23!A:F,2,FALSE),B268="SIU_INS_JUL23",VLOOKUP(C268,[12]SIU_INS_JUL23!A:F,2,FALSE),B268="DER_JUN23",VLOOKUP(C268,[12]DER_JUN23!A:F,2,FALSE),B268="CDHU_AGO23",VLOOKUP(C268,[12]CDHU_AGO23!A:F,2,FALSE),B268="DNIT_SV_JUL23",VLOOKUP(C268,[12]DNIT_SV_JUL23!A:F,2,FALSE),B268="DNIT_MAT_JUL23",VLOOKUP(C268,[12]DNIT_MAT_JUL23!A:F,2,FALSE),B268="SIN_SV_SET23",VLOOKUP(C268,[12]SIN_SV_SET23!G:L,2,FALSE),B268="SIN_INS_SET23",VLOOKUP(C268,[12]SIN_INS_SET23!A:F,2,FALSE),B268="COTAÇÃO",VLOOKUP(C268,[12]COTAÇÃO!$B:$G,3,FALSE))</f>
        <v>Instalação dos novos indicadores de defeito (Fornecimento e mão de obra) Tipo ELBOW da Horstmann codigo 50.010.00 Load Break ou similar aprovado.</v>
      </c>
      <c r="M268" s="65" t="str" cm="1">
        <f t="array" ref="M268">_xlfn.IFS(B268="SAB_OSE_SET23",VLOOKUP(C268,[12]SAB_OSE_SET23!A:N,6,FALSE),B268="SAB_EPSA_SET23",VLOOKUP(C268,[12]SAB_EPSA_SET23!A:F,3,FALSE),B268="SAB_INS_SET23",VLOOKUP(C268,[12]SAB_INS_SET23!A:F,3,FALSE),B268="SIU_INF_JUL23",VLOOKUP(C268,[12]SIU_INF_JUL23!A:F,3,FALSE),B268="SIU_ED_JUL23",VLOOKUP(C268,[12]SIU_ED_JUL23!A:F,3,FALSE),B268="SIU_INS_JUL23",VLOOKUP(C268,[12]SIU_INS_JUL23!A:F,3,FALSE),B268="DER_JUN23",VLOOKUP(C268,[12]DER_JUN23!A:F,3,FALSE),B268="CDHU_AGO23",VLOOKUP(C268,[12]CDHU_AGO23!A:F,3,FALSE),B268="DNIT_SV_JUL23",VLOOKUP(C268,[12]DNIT_SV_JUL23!A:F,3,FALSE),B268="DNIT_MAT_JUL23",VLOOKUP(C268,[12]DNIT_MAT_JUL23!A:F,3,FALSE),B268="SIN_SV_SET23",VLOOKUP(C268,[12]SIN_SV_SET23!G:L,3,FALSE),B268="SIN_INS_SET23",VLOOKUP(C268,[12]SIN_INS_SET23!A:F,3,FALSE),B268="COTAÇÃO",VLOOKUP(C268,[12]COTAÇÃO!$B:$G,4,FALSE))</f>
        <v>pç</v>
      </c>
      <c r="N268" s="66">
        <f t="shared" ref="N268:N270" si="7061">R268+T268+V268+X268+Z268+AB268+AD268+AF268+AH268+AJ268++AL268+AN268+AP268+AR268+AT268+AV268+AX268+AZ268+BB268+BD268+BF268+BH268+BJ268+BL268</f>
        <v>133</v>
      </c>
      <c r="O268" s="66">
        <f t="shared" ref="O268:O270" si="7062">ROUND(H268*I268,2)</f>
        <v>7043.71</v>
      </c>
      <c r="P268" s="67">
        <f t="shared" si="7038"/>
        <v>0</v>
      </c>
      <c r="Q268" s="68"/>
      <c r="R268" s="61">
        <f>R267*$I268</f>
        <v>133</v>
      </c>
      <c r="S268" s="67"/>
      <c r="T268" s="61">
        <f t="shared" ref="T268" si="7063">T267*$I268</f>
        <v>0</v>
      </c>
      <c r="U268" s="67">
        <f t="shared" ref="U268:U270" si="7064">ROUND(T268*$H268,2)</f>
        <v>0</v>
      </c>
      <c r="V268" s="61">
        <f t="shared" ref="V268" si="7065">V267*$I268</f>
        <v>0</v>
      </c>
      <c r="W268" s="67">
        <f t="shared" ref="W268:W270" si="7066">ROUND(V268*$H268,2)</f>
        <v>0</v>
      </c>
      <c r="X268" s="61">
        <f t="shared" ref="X268" si="7067">X267*$I268</f>
        <v>0</v>
      </c>
      <c r="Y268" s="67">
        <f t="shared" ref="Y268:Y270" si="7068">ROUND(X268*$H268,2)</f>
        <v>0</v>
      </c>
      <c r="Z268" s="61">
        <f t="shared" ref="Z268" si="7069">Z267*$I268</f>
        <v>0</v>
      </c>
      <c r="AA268" s="67">
        <f t="shared" ref="AA268:AA270" si="7070">ROUND(Z268*$H268,2)</f>
        <v>0</v>
      </c>
      <c r="AB268" s="61">
        <f t="shared" ref="AB268" si="7071">AB267*$I268</f>
        <v>0</v>
      </c>
      <c r="AC268" s="67">
        <f t="shared" ref="AC268:AC270" si="7072">ROUND(AB268*$H268,2)</f>
        <v>0</v>
      </c>
      <c r="AD268" s="61">
        <f t="shared" ref="AD268" si="7073">AD267*$I268</f>
        <v>0</v>
      </c>
      <c r="AE268" s="67">
        <f t="shared" ref="AE268:AE270" si="7074">ROUND(AD268*$H268,2)</f>
        <v>0</v>
      </c>
      <c r="AF268" s="61">
        <f t="shared" ref="AF268" si="7075">AF267*$I268</f>
        <v>0</v>
      </c>
      <c r="AG268" s="67">
        <f t="shared" ref="AG268:AG270" si="7076">ROUND(AF268*$H268,2)</f>
        <v>0</v>
      </c>
      <c r="AH268" s="61">
        <f t="shared" ref="AH268" si="7077">AH267*$I268</f>
        <v>0</v>
      </c>
      <c r="AI268" s="67">
        <f t="shared" ref="AI268:AI270" si="7078">ROUND(AH268*$H268,2)</f>
        <v>0</v>
      </c>
      <c r="AJ268" s="61">
        <f t="shared" ref="AJ268" si="7079">AJ267*$I268</f>
        <v>0</v>
      </c>
      <c r="AK268" s="67">
        <f t="shared" ref="AK268:AK270" si="7080">ROUND(AJ268*$H268,2)</f>
        <v>0</v>
      </c>
      <c r="AL268" s="61">
        <f t="shared" ref="AL268" si="7081">AL267*$I268</f>
        <v>0</v>
      </c>
      <c r="AM268" s="67">
        <f t="shared" ref="AM268:AM270" si="7082">ROUND(AL268*$H268,2)</f>
        <v>0</v>
      </c>
      <c r="AN268" s="61">
        <f t="shared" ref="AN268" si="7083">AN267*$I268</f>
        <v>0</v>
      </c>
      <c r="AO268" s="67">
        <f t="shared" ref="AO268:AO270" si="7084">ROUND(AN268*$H268,2)</f>
        <v>0</v>
      </c>
      <c r="AP268" s="61">
        <f t="shared" ref="AP268" si="7085">AP267*$I268</f>
        <v>0</v>
      </c>
      <c r="AQ268" s="67">
        <f t="shared" ref="AQ268:AQ270" si="7086">ROUND(AP268*$H268,2)</f>
        <v>0</v>
      </c>
      <c r="AR268" s="61">
        <f t="shared" ref="AR268" si="7087">AR267*$I268</f>
        <v>0</v>
      </c>
      <c r="AS268" s="67">
        <f t="shared" ref="AS268:AS270" si="7088">ROUND(AR268*$H268,2)</f>
        <v>0</v>
      </c>
      <c r="AT268" s="61">
        <f t="shared" ref="AT268" si="7089">AT267*$I268</f>
        <v>0</v>
      </c>
      <c r="AU268" s="67">
        <f t="shared" ref="AU268:AU270" si="7090">ROUND(AT268*$H268,2)</f>
        <v>0</v>
      </c>
      <c r="AV268" s="61">
        <f t="shared" ref="AV268" si="7091">AV267*$I268</f>
        <v>0</v>
      </c>
      <c r="AW268" s="67">
        <f t="shared" ref="AW268:AW270" si="7092">ROUND(AV268*$H268,2)</f>
        <v>0</v>
      </c>
      <c r="AX268" s="61">
        <f t="shared" ref="AX268" si="7093">AX267*$I268</f>
        <v>0</v>
      </c>
      <c r="AY268" s="67">
        <f t="shared" ref="AY268:AY270" si="7094">ROUND(AX268*$H268,2)</f>
        <v>0</v>
      </c>
      <c r="AZ268" s="61">
        <f t="shared" ref="AZ268" si="7095">AZ267*$I268</f>
        <v>0</v>
      </c>
      <c r="BA268" s="67">
        <f t="shared" ref="BA268:BA270" si="7096">ROUND(AZ268*$H268,2)</f>
        <v>0</v>
      </c>
      <c r="BB268" s="61">
        <f t="shared" ref="BB268" si="7097">BB267*$I268</f>
        <v>0</v>
      </c>
      <c r="BC268" s="67">
        <f t="shared" ref="BC268:BC270" si="7098">ROUND(BB268*$H268,2)</f>
        <v>0</v>
      </c>
      <c r="BD268" s="61">
        <f t="shared" ref="BD268" si="7099">BD267*$I268</f>
        <v>0</v>
      </c>
      <c r="BE268" s="67">
        <f t="shared" ref="BE268:BE270" si="7100">ROUND(BD268*$H268,2)</f>
        <v>0</v>
      </c>
      <c r="BF268" s="61">
        <f t="shared" ref="BF268" si="7101">BF267*$I268</f>
        <v>0</v>
      </c>
      <c r="BG268" s="67">
        <f t="shared" ref="BG268:BG270" si="7102">ROUND(BF268*$H268,2)</f>
        <v>0</v>
      </c>
      <c r="BH268" s="61">
        <f t="shared" ref="BH268" si="7103">BH267*$I268</f>
        <v>0</v>
      </c>
      <c r="BI268" s="67">
        <f t="shared" ref="BI268:BI270" si="7104">ROUND(BH268*$H268,2)</f>
        <v>0</v>
      </c>
      <c r="BJ268" s="61">
        <f t="shared" ref="BJ268" si="7105">BJ267*$I268</f>
        <v>0</v>
      </c>
      <c r="BK268" s="67">
        <f t="shared" ref="BK268:BK270" si="7106">ROUND(BJ268*$H268,2)</f>
        <v>0</v>
      </c>
      <c r="BL268" s="61">
        <f t="shared" ref="BL268" si="7107">BL267*$I268</f>
        <v>0</v>
      </c>
      <c r="BM268" s="67">
        <f t="shared" ref="BM268:BM270" si="7108">ROUND(BL268*$H268,2)</f>
        <v>0</v>
      </c>
    </row>
    <row r="269" spans="1:65" s="47" customFormat="1" x14ac:dyDescent="0.25">
      <c r="A269" s="58" t="s">
        <v>26</v>
      </c>
      <c r="B269" s="59" t="s">
        <v>28</v>
      </c>
      <c r="C269" s="59" t="s">
        <v>38</v>
      </c>
      <c r="D269" s="60" cm="1">
        <f t="array" ref="D269">_xlfn.IFS($B269="SAB_OSE_SET23",$A$440,$B269="SAB_EPSA_SET23",$A$442,$B269="SAB_INS_SET23",$A$444,$B269="SIU_INF_JUL23",$A$446,$B269="SIU_ED_JUL23",$A$447,$B269="DER_JUN23",$A$448,$B269="CDHU_AGO23",$A$449,$B269="SIN_SV_SET23",$A$450,$B269="SIN_INS_SET23",$A$451,$B269="COTAÇÃO",0)</f>
        <v>0</v>
      </c>
      <c r="E269" s="60" cm="1">
        <f t="array" ref="E269">_xlfn.IFS($B269="SAB_OSE_SET23",$A$441,$B269="SAB_EPSA_SET23",$A$443,$B269="SAB_INS_SET23",$A$445,$B269="SIU_INF_JUL23",0,$B269="SIU_ED_JUL23",0,$B269="DER_JUN23",0,$B269="CDHU_AGO23",0,$B269="SIN_SV_SET23",0,$B269="SIN_INS_SET23",0,$B269="COTAÇÃO",0)</f>
        <v>0</v>
      </c>
      <c r="F269" s="60" cm="1">
        <f t="array" ref="F269">_xlfn.IFS($B269="SAB_OSE_SET23",0,$B269="SAB_EPSA_SET23",0,AND($B269="SAB_INS_SET23",$A269="MAT")=TRUE,$A$454,AND($B269="SAB_INS_SET23",$A269&lt;&gt;"MAT")=TRUE,$A$453,AND($B269="SIU_INF_JUL23",$A269="MAT")=TRUE,$A$454,AND($B269="SIU_INF_JUL23",$A269&lt;&gt;"MAT")=TRUE,$A$453,AND($B269="SIU_ED_JUL23",$A269="MAT")=TRUE,$A$454,AND($B269="SIU_ED_JUL23",$A269&lt;&gt;"MAT")=TRUE,$A$453,$B269="DER_JUN23",0,$B269="CDHU_AGO23",0,AND($B269="SIN_SV_SET23",$A269="MAT")=TRUE,$A$454,AND($B269="SIN_SV_SET23",$A269&lt;&gt;"MAT")=TRUE,$A$453,AND($B269="SIN_INS_SET23",$A269="MAT")=TRUE,$A$454,AND($B269="SIN_INS_SET23",$A269&lt;&gt;"MAT")=TRUE,$A$453,AND($B269="COTAÇÃO",$A269="MAT")=TRUE,$A$454,AND($B269="COTAÇÃO",$A269&lt;&gt;"MAT")=TRUE,$A$453)</f>
        <v>0.28000000000000003</v>
      </c>
      <c r="G269" s="60" cm="1">
        <f t="array" ref="G269">_xlfn.IFS($B269="SAB_OSE_SET23",0,$B269="SAB_EPSA_SET23",0,AND($B269="SAB_INS_SET23",$A269="MO")=TRUE,$A$455,AND($B269="SAB_INS_SET23",$A269&lt;&gt;"MO")=TRUE,0,AND($B269="SIU_INF_JUL23",$A269="MO")=TRUE,$A$455,AND($B269="SIU_INF_JUL23",$A269&lt;&gt;"MO")=TRUE,0,AND($B269="SIU_ED_JUL23",$A269="MO")=TRUE,$A$455,AND($B269="SIU_ED_JUL23",$A269&lt;&gt;"MO")=TRUE,0,$B269="DER_JUN23",0,$B269="CDHU_AGO23",0,AND($B269="SIN_SV_SET23",$A269="MO")=TRUE,$A$455,AND($B269="SIN_SV_SET23",$A269&lt;&gt;"MO")=TRUE,0,AND($B269="SIN_INS_SET23",$A269="MO")=TRUE,$A$455,AND($B269="SIN_INS_SET23",$A269&lt;&gt;"MO")=TRUE,0,AND($B269="COTAÇÃO",$A269="MO")=TRUE,$A$455,AND($B269="COTAÇÃO",$A269&lt;&gt;"MO")=TRUE,0)</f>
        <v>1.72</v>
      </c>
      <c r="H269" s="61" cm="1">
        <f t="array" ref="H269">ROUND(_xlfn.IFS(B269="SAB_OSE_SET23",VLOOKUP(C269,[12]SAB_OSE_SET23!A:N,7,FALSE),B269="SAB_EPSA_SET23",VLOOKUP(C269,[12]SAB_EPSA_SET23!A:F,4,FALSE),B269="SAB_INS_SET23",VLOOKUP(C269,[12]SAB_INS_SET23!A:F,4,FALSE),B269="SIU_INF_JUL23",VLOOKUP(C269,[12]SIU_INF_JUL23!A:F,4,FALSE),B269="SIU_ED_JUL23",VLOOKUP(C269,[12]SIU_ED_JUL23!A:F,4,FALSE),B269="SIU_INS_JUL23",VLOOKUP(C269,[12]SIU_INS_JUL23!A:F,4,FALSE),B269="DER_JUN23",VLOOKUP(C269,[12]DER_JUN23!A:F,4,FALSE),B269="CDHU_AGO23",VLOOKUP(C269,[12]CDHU_AGO23!A:F,4,FALSE),B269="DNIT_SV_JUL23",VLOOKUP(C269,[12]DNIT_SV_JUL23!A:F,4,FALSE),B269="DNIT_MAT_JUL23",VLOOKUP(C269,[12]DNIT_MAT_JUL23!A:F,4,FALSE),B269="SIN_SV_SET23",VLOOKUP(C269,[12]SIN_SV_SET23!G:L,5,FALSE),B269="SIN_INS_SET23",VLOOKUP(C269,[12]SIN_INS_SET23!A:F,5,FALSE),B269="COTAÇÃO",VLOOKUP(C269,[12]COTAÇÃO!$B:$G,6,FALSE))*(1+F269)*(1+G269),2)</f>
        <v>76.209999999999994</v>
      </c>
      <c r="I269" s="62">
        <v>0.5</v>
      </c>
      <c r="J269" s="39"/>
      <c r="K269" s="63"/>
      <c r="L269" s="64" t="str" cm="1">
        <f t="array" ref="L269">_xlfn.IFS(B269="SAB_OSE_SET23",VLOOKUP(C269,[12]SAB_OSE_SET23!A:N,5,FALSE),B269="SAB_EPSA_SET23",VLOOKUP(C269,[12]SAB_EPSA_SET23!A:F,2,FALSE),B269="SAB_INS_SET23",VLOOKUP(C269,[12]SAB_INS_SET23!A:F,2,FALSE),B269="SIU_INF_JUL23",VLOOKUP(C269,[12]SIU_INF_JUL23!A:F,2,FALSE),B269="SIU_ED_JUL23",VLOOKUP(C269,[12]SIU_ED_JUL23!A:F,2,FALSE),B269="SIU_INS_JUL23",VLOOKUP(C269,[12]SIU_INS_JUL23!A:F,2,FALSE),B269="DER_JUN23",VLOOKUP(C269,[12]DER_JUN23!A:F,2,FALSE),B269="CDHU_AGO23",VLOOKUP(C269,[12]CDHU_AGO23!A:F,2,FALSE),B269="DNIT_SV_JUL23",VLOOKUP(C269,[12]DNIT_SV_JUL23!A:F,2,FALSE),B269="DNIT_MAT_JUL23",VLOOKUP(C269,[12]DNIT_MAT_JUL23!A:F,2,FALSE),B269="SIN_SV_SET23",VLOOKUP(C269,[12]SIN_SV_SET23!G:L,2,FALSE),B269="SIN_INS_SET23",VLOOKUP(C269,[12]SIN_INS_SET23!A:F,2,FALSE),B269="COTAÇÃO",VLOOKUP(C269,[12]COTAÇÃO!$B:$G,3,FALSE))</f>
        <v>TÉCNICO ELETRICISTA</v>
      </c>
      <c r="M269" s="65" t="str" cm="1">
        <f t="array" ref="M269">_xlfn.IFS(B269="SAB_OSE_SET23",VLOOKUP(C269,[12]SAB_OSE_SET23!A:N,6,FALSE),B269="SAB_EPSA_SET23",VLOOKUP(C269,[12]SAB_EPSA_SET23!A:F,3,FALSE),B269="SAB_INS_SET23",VLOOKUP(C269,[12]SAB_INS_SET23!A:F,3,FALSE),B269="SIU_INF_JUL23",VLOOKUP(C269,[12]SIU_INF_JUL23!A:F,3,FALSE),B269="SIU_ED_JUL23",VLOOKUP(C269,[12]SIU_ED_JUL23!A:F,3,FALSE),B269="SIU_INS_JUL23",VLOOKUP(C269,[12]SIU_INS_JUL23!A:F,3,FALSE),B269="DER_JUN23",VLOOKUP(C269,[12]DER_JUN23!A:F,3,FALSE),B269="CDHU_AGO23",VLOOKUP(C269,[12]CDHU_AGO23!A:F,3,FALSE),B269="DNIT_SV_JUL23",VLOOKUP(C269,[12]DNIT_SV_JUL23!A:F,3,FALSE),B269="DNIT_MAT_JUL23",VLOOKUP(C269,[12]DNIT_MAT_JUL23!A:F,3,FALSE),B269="SIN_SV_SET23",VLOOKUP(C269,[12]SIN_SV_SET23!G:L,3,FALSE),B269="SIN_INS_SET23",VLOOKUP(C269,[12]SIN_INS_SET23!A:F,3,FALSE),B269="COTAÇÃO",VLOOKUP(C269,[12]COTAÇÃO!$B:$G,4,FALSE))</f>
        <v>H</v>
      </c>
      <c r="N269" s="66">
        <f t="shared" si="7061"/>
        <v>66.5</v>
      </c>
      <c r="O269" s="66">
        <f t="shared" si="7062"/>
        <v>38.11</v>
      </c>
      <c r="P269" s="67">
        <f t="shared" si="7038"/>
        <v>0</v>
      </c>
      <c r="Q269" s="68"/>
      <c r="R269" s="61">
        <f>R267*$I269</f>
        <v>66.5</v>
      </c>
      <c r="S269" s="67"/>
      <c r="T269" s="61">
        <f t="shared" ref="T269" si="7109">T267*$I269</f>
        <v>0</v>
      </c>
      <c r="U269" s="67">
        <f t="shared" si="7064"/>
        <v>0</v>
      </c>
      <c r="V269" s="61">
        <f t="shared" ref="V269" si="7110">V267*$I269</f>
        <v>0</v>
      </c>
      <c r="W269" s="67">
        <f t="shared" si="7066"/>
        <v>0</v>
      </c>
      <c r="X269" s="61">
        <f t="shared" ref="X269" si="7111">X267*$I269</f>
        <v>0</v>
      </c>
      <c r="Y269" s="67">
        <f t="shared" si="7068"/>
        <v>0</v>
      </c>
      <c r="Z269" s="61">
        <f t="shared" ref="Z269" si="7112">Z267*$I269</f>
        <v>0</v>
      </c>
      <c r="AA269" s="67">
        <f t="shared" si="7070"/>
        <v>0</v>
      </c>
      <c r="AB269" s="61">
        <f t="shared" ref="AB269" si="7113">AB267*$I269</f>
        <v>0</v>
      </c>
      <c r="AC269" s="67">
        <f t="shared" si="7072"/>
        <v>0</v>
      </c>
      <c r="AD269" s="61">
        <f t="shared" ref="AD269" si="7114">AD267*$I269</f>
        <v>0</v>
      </c>
      <c r="AE269" s="67">
        <f t="shared" si="7074"/>
        <v>0</v>
      </c>
      <c r="AF269" s="61">
        <f t="shared" ref="AF269" si="7115">AF267*$I269</f>
        <v>0</v>
      </c>
      <c r="AG269" s="67">
        <f t="shared" si="7076"/>
        <v>0</v>
      </c>
      <c r="AH269" s="61">
        <f t="shared" ref="AH269" si="7116">AH267*$I269</f>
        <v>0</v>
      </c>
      <c r="AI269" s="67">
        <f t="shared" si="7078"/>
        <v>0</v>
      </c>
      <c r="AJ269" s="61">
        <f t="shared" ref="AJ269" si="7117">AJ267*$I269</f>
        <v>0</v>
      </c>
      <c r="AK269" s="67">
        <f t="shared" si="7080"/>
        <v>0</v>
      </c>
      <c r="AL269" s="61">
        <f t="shared" ref="AL269" si="7118">AL267*$I269</f>
        <v>0</v>
      </c>
      <c r="AM269" s="67">
        <f t="shared" si="7082"/>
        <v>0</v>
      </c>
      <c r="AN269" s="61">
        <f t="shared" ref="AN269" si="7119">AN267*$I269</f>
        <v>0</v>
      </c>
      <c r="AO269" s="67">
        <f t="shared" si="7084"/>
        <v>0</v>
      </c>
      <c r="AP269" s="61">
        <f t="shared" ref="AP269" si="7120">AP267*$I269</f>
        <v>0</v>
      </c>
      <c r="AQ269" s="67">
        <f t="shared" si="7086"/>
        <v>0</v>
      </c>
      <c r="AR269" s="61">
        <f t="shared" ref="AR269" si="7121">AR267*$I269</f>
        <v>0</v>
      </c>
      <c r="AS269" s="67">
        <f t="shared" si="7088"/>
        <v>0</v>
      </c>
      <c r="AT269" s="61">
        <f t="shared" ref="AT269" si="7122">AT267*$I269</f>
        <v>0</v>
      </c>
      <c r="AU269" s="67">
        <f t="shared" si="7090"/>
        <v>0</v>
      </c>
      <c r="AV269" s="61">
        <f t="shared" ref="AV269" si="7123">AV267*$I269</f>
        <v>0</v>
      </c>
      <c r="AW269" s="67">
        <f t="shared" si="7092"/>
        <v>0</v>
      </c>
      <c r="AX269" s="61">
        <f t="shared" ref="AX269" si="7124">AX267*$I269</f>
        <v>0</v>
      </c>
      <c r="AY269" s="67">
        <f t="shared" si="7094"/>
        <v>0</v>
      </c>
      <c r="AZ269" s="61">
        <f t="shared" ref="AZ269" si="7125">AZ267*$I269</f>
        <v>0</v>
      </c>
      <c r="BA269" s="67">
        <f t="shared" si="7096"/>
        <v>0</v>
      </c>
      <c r="BB269" s="61">
        <f t="shared" ref="BB269" si="7126">BB267*$I269</f>
        <v>0</v>
      </c>
      <c r="BC269" s="67">
        <f t="shared" si="7098"/>
        <v>0</v>
      </c>
      <c r="BD269" s="61">
        <f t="shared" ref="BD269" si="7127">BD267*$I269</f>
        <v>0</v>
      </c>
      <c r="BE269" s="67">
        <f t="shared" si="7100"/>
        <v>0</v>
      </c>
      <c r="BF269" s="61">
        <f t="shared" ref="BF269" si="7128">BF267*$I269</f>
        <v>0</v>
      </c>
      <c r="BG269" s="67">
        <f t="shared" si="7102"/>
        <v>0</v>
      </c>
      <c r="BH269" s="61">
        <f t="shared" ref="BH269" si="7129">BH267*$I269</f>
        <v>0</v>
      </c>
      <c r="BI269" s="67">
        <f t="shared" si="7104"/>
        <v>0</v>
      </c>
      <c r="BJ269" s="61">
        <f t="shared" ref="BJ269" si="7130">BJ267*$I269</f>
        <v>0</v>
      </c>
      <c r="BK269" s="67">
        <f t="shared" si="7106"/>
        <v>0</v>
      </c>
      <c r="BL269" s="61">
        <f t="shared" ref="BL269" si="7131">BL267*$I269</f>
        <v>0</v>
      </c>
      <c r="BM269" s="67">
        <f t="shared" si="7108"/>
        <v>0</v>
      </c>
    </row>
    <row r="270" spans="1:65" s="47" customFormat="1" x14ac:dyDescent="0.25">
      <c r="A270" s="58" t="s">
        <v>26</v>
      </c>
      <c r="B270" s="59" t="s">
        <v>28</v>
      </c>
      <c r="C270" s="59" t="s">
        <v>39</v>
      </c>
      <c r="D270" s="60" cm="1">
        <f t="array" ref="D270">_xlfn.IFS($B270="SAB_OSE_SET23",$A$440,$B270="SAB_EPSA_SET23",$A$442,$B270="SAB_INS_SET23",$A$444,$B270="SIU_INF_JUL23",$A$446,$B270="SIU_ED_JUL23",$A$447,$B270="DER_JUN23",$A$448,$B270="CDHU_AGO23",$A$449,$B270="SIN_SV_SET23",$A$450,$B270="SIN_INS_SET23",$A$451,$B270="COTAÇÃO",0)</f>
        <v>0</v>
      </c>
      <c r="E270" s="60" cm="1">
        <f t="array" ref="E270">_xlfn.IFS($B270="SAB_OSE_SET23",$A$441,$B270="SAB_EPSA_SET23",$A$443,$B270="SAB_INS_SET23",$A$445,$B270="SIU_INF_JUL23",0,$B270="SIU_ED_JUL23",0,$B270="DER_JUN23",0,$B270="CDHU_AGO23",0,$B270="SIN_SV_SET23",0,$B270="SIN_INS_SET23",0,$B270="COTAÇÃO",0)</f>
        <v>0</v>
      </c>
      <c r="F270" s="60" cm="1">
        <f t="array" ref="F270">_xlfn.IFS($B270="SAB_OSE_SET23",0,$B270="SAB_EPSA_SET23",0,AND($B270="SAB_INS_SET23",$A270="MAT")=TRUE,$A$454,AND($B270="SAB_INS_SET23",$A270&lt;&gt;"MAT")=TRUE,$A$453,AND($B270="SIU_INF_JUL23",$A270="MAT")=TRUE,$A$454,AND($B270="SIU_INF_JUL23",$A270&lt;&gt;"MAT")=TRUE,$A$453,AND($B270="SIU_ED_JUL23",$A270="MAT")=TRUE,$A$454,AND($B270="SIU_ED_JUL23",$A270&lt;&gt;"MAT")=TRUE,$A$453,$B270="DER_JUN23",0,$B270="CDHU_AGO23",0,AND($B270="SIN_SV_SET23",$A270="MAT")=TRUE,$A$454,AND($B270="SIN_SV_SET23",$A270&lt;&gt;"MAT")=TRUE,$A$453,AND($B270="SIN_INS_SET23",$A270="MAT")=TRUE,$A$454,AND($B270="SIN_INS_SET23",$A270&lt;&gt;"MAT")=TRUE,$A$453,AND($B270="COTAÇÃO",$A270="MAT")=TRUE,$A$454,AND($B270="COTAÇÃO",$A270&lt;&gt;"MAT")=TRUE,$A$453)</f>
        <v>0.28000000000000003</v>
      </c>
      <c r="G270" s="60" cm="1">
        <f t="array" ref="G270">_xlfn.IFS($B270="SAB_OSE_SET23",0,$B270="SAB_EPSA_SET23",0,AND($B270="SAB_INS_SET23",$A270="MO")=TRUE,$A$455,AND($B270="SAB_INS_SET23",$A270&lt;&gt;"MO")=TRUE,0,AND($B270="SIU_INF_JUL23",$A270="MO")=TRUE,$A$455,AND($B270="SIU_INF_JUL23",$A270&lt;&gt;"MO")=TRUE,0,AND($B270="SIU_ED_JUL23",$A270="MO")=TRUE,$A$455,AND($B270="SIU_ED_JUL23",$A270&lt;&gt;"MO")=TRUE,0,$B270="DER_JUN23",0,$B270="CDHU_AGO23",0,AND($B270="SIN_SV_SET23",$A270="MO")=TRUE,$A$455,AND($B270="SIN_SV_SET23",$A270&lt;&gt;"MO")=TRUE,0,AND($B270="SIN_INS_SET23",$A270="MO")=TRUE,$A$455,AND($B270="SIN_INS_SET23",$A270&lt;&gt;"MO")=TRUE,0,AND($B270="COTAÇÃO",$A270="MO")=TRUE,$A$455,AND($B270="COTAÇÃO",$A270&lt;&gt;"MO")=TRUE,0)</f>
        <v>1.72</v>
      </c>
      <c r="H270" s="61" cm="1">
        <f t="array" ref="H270">ROUND(_xlfn.IFS(B270="SAB_OSE_SET23",VLOOKUP(C270,[12]SAB_OSE_SET23!A:N,7,FALSE),B270="SAB_EPSA_SET23",VLOOKUP(C270,[12]SAB_EPSA_SET23!A:F,4,FALSE),B270="SAB_INS_SET23",VLOOKUP(C270,[12]SAB_INS_SET23!A:F,4,FALSE),B270="SIU_INF_JUL23",VLOOKUP(C270,[12]SIU_INF_JUL23!A:F,4,FALSE),B270="SIU_ED_JUL23",VLOOKUP(C270,[12]SIU_ED_JUL23!A:F,4,FALSE),B270="SIU_INS_JUL23",VLOOKUP(C270,[12]SIU_INS_JUL23!A:F,4,FALSE),B270="DER_JUN23",VLOOKUP(C270,[12]DER_JUN23!A:F,4,FALSE),B270="CDHU_AGO23",VLOOKUP(C270,[12]CDHU_AGO23!A:F,4,FALSE),B270="DNIT_SV_JUL23",VLOOKUP(C270,[12]DNIT_SV_JUL23!A:F,4,FALSE),B270="DNIT_MAT_JUL23",VLOOKUP(C270,[12]DNIT_MAT_JUL23!A:F,4,FALSE),B270="SIN_SV_SET23",VLOOKUP(C270,[12]SIN_SV_SET23!G:L,5,FALSE),B270="SIN_INS_SET23",VLOOKUP(C270,[12]SIN_INS_SET23!A:F,5,FALSE),B270="COTAÇÃO",VLOOKUP(C270,[12]COTAÇÃO!$B:$G,6,FALSE))*(1+F270)*(1+G270),2)</f>
        <v>51.88</v>
      </c>
      <c r="I270" s="62">
        <v>0.5</v>
      </c>
      <c r="J270" s="39"/>
      <c r="K270" s="63"/>
      <c r="L270" s="64" t="str" cm="1">
        <f t="array" ref="L270">_xlfn.IFS(B270="SAB_OSE_SET23",VLOOKUP(C270,[12]SAB_OSE_SET23!A:N,5,FALSE),B270="SAB_EPSA_SET23",VLOOKUP(C270,[12]SAB_EPSA_SET23!A:F,2,FALSE),B270="SAB_INS_SET23",VLOOKUP(C270,[12]SAB_INS_SET23!A:F,2,FALSE),B270="SIU_INF_JUL23",VLOOKUP(C270,[12]SIU_INF_JUL23!A:F,2,FALSE),B270="SIU_ED_JUL23",VLOOKUP(C270,[12]SIU_ED_JUL23!A:F,2,FALSE),B270="SIU_INS_JUL23",VLOOKUP(C270,[12]SIU_INS_JUL23!A:F,2,FALSE),B270="DER_JUN23",VLOOKUP(C270,[12]DER_JUN23!A:F,2,FALSE),B270="CDHU_AGO23",VLOOKUP(C270,[12]CDHU_AGO23!A:F,2,FALSE),B270="DNIT_SV_JUL23",VLOOKUP(C270,[12]DNIT_SV_JUL23!A:F,2,FALSE),B270="DNIT_MAT_JUL23",VLOOKUP(C270,[12]DNIT_MAT_JUL23!A:F,2,FALSE),B270="SIN_SV_SET23",VLOOKUP(C270,[12]SIN_SV_SET23!G:L,2,FALSE),B270="SIN_INS_SET23",VLOOKUP(C270,[12]SIN_INS_SET23!A:F,2,FALSE),B270="COTAÇÃO",VLOOKUP(C270,[12]COTAÇÃO!$B:$G,3,FALSE))</f>
        <v>ELETRICISTA</v>
      </c>
      <c r="M270" s="65" t="str" cm="1">
        <f t="array" ref="M270">_xlfn.IFS(B270="SAB_OSE_SET23",VLOOKUP(C270,[12]SAB_OSE_SET23!A:N,6,FALSE),B270="SAB_EPSA_SET23",VLOOKUP(C270,[12]SAB_EPSA_SET23!A:F,3,FALSE),B270="SAB_INS_SET23",VLOOKUP(C270,[12]SAB_INS_SET23!A:F,3,FALSE),B270="SIU_INF_JUL23",VLOOKUP(C270,[12]SIU_INF_JUL23!A:F,3,FALSE),B270="SIU_ED_JUL23",VLOOKUP(C270,[12]SIU_ED_JUL23!A:F,3,FALSE),B270="SIU_INS_JUL23",VLOOKUP(C270,[12]SIU_INS_JUL23!A:F,3,FALSE),B270="DER_JUN23",VLOOKUP(C270,[12]DER_JUN23!A:F,3,FALSE),B270="CDHU_AGO23",VLOOKUP(C270,[12]CDHU_AGO23!A:F,3,FALSE),B270="DNIT_SV_JUL23",VLOOKUP(C270,[12]DNIT_SV_JUL23!A:F,3,FALSE),B270="DNIT_MAT_JUL23",VLOOKUP(C270,[12]DNIT_MAT_JUL23!A:F,3,FALSE),B270="SIN_SV_SET23",VLOOKUP(C270,[12]SIN_SV_SET23!G:L,3,FALSE),B270="SIN_INS_SET23",VLOOKUP(C270,[12]SIN_INS_SET23!A:F,3,FALSE),B270="COTAÇÃO",VLOOKUP(C270,[12]COTAÇÃO!$B:$G,4,FALSE))</f>
        <v>H</v>
      </c>
      <c r="N270" s="66">
        <f t="shared" si="7061"/>
        <v>66.5</v>
      </c>
      <c r="O270" s="66">
        <f t="shared" si="7062"/>
        <v>25.94</v>
      </c>
      <c r="P270" s="67">
        <f t="shared" si="7038"/>
        <v>0</v>
      </c>
      <c r="Q270" s="68"/>
      <c r="R270" s="61">
        <f>R267*$I270</f>
        <v>66.5</v>
      </c>
      <c r="S270" s="67"/>
      <c r="T270" s="61">
        <f t="shared" ref="T270" si="7132">T267*$I270</f>
        <v>0</v>
      </c>
      <c r="U270" s="67">
        <f t="shared" si="7064"/>
        <v>0</v>
      </c>
      <c r="V270" s="61">
        <f t="shared" ref="V270" si="7133">V267*$I270</f>
        <v>0</v>
      </c>
      <c r="W270" s="67">
        <f t="shared" si="7066"/>
        <v>0</v>
      </c>
      <c r="X270" s="61">
        <f t="shared" ref="X270" si="7134">X267*$I270</f>
        <v>0</v>
      </c>
      <c r="Y270" s="67">
        <f t="shared" si="7068"/>
        <v>0</v>
      </c>
      <c r="Z270" s="61">
        <f t="shared" ref="Z270" si="7135">Z267*$I270</f>
        <v>0</v>
      </c>
      <c r="AA270" s="67">
        <f t="shared" si="7070"/>
        <v>0</v>
      </c>
      <c r="AB270" s="61">
        <f t="shared" ref="AB270" si="7136">AB267*$I270</f>
        <v>0</v>
      </c>
      <c r="AC270" s="67">
        <f t="shared" si="7072"/>
        <v>0</v>
      </c>
      <c r="AD270" s="61">
        <f t="shared" ref="AD270" si="7137">AD267*$I270</f>
        <v>0</v>
      </c>
      <c r="AE270" s="67">
        <f t="shared" si="7074"/>
        <v>0</v>
      </c>
      <c r="AF270" s="61">
        <f t="shared" ref="AF270" si="7138">AF267*$I270</f>
        <v>0</v>
      </c>
      <c r="AG270" s="67">
        <f t="shared" si="7076"/>
        <v>0</v>
      </c>
      <c r="AH270" s="61">
        <f t="shared" ref="AH270" si="7139">AH267*$I270</f>
        <v>0</v>
      </c>
      <c r="AI270" s="67">
        <f t="shared" si="7078"/>
        <v>0</v>
      </c>
      <c r="AJ270" s="61">
        <f t="shared" ref="AJ270" si="7140">AJ267*$I270</f>
        <v>0</v>
      </c>
      <c r="AK270" s="67">
        <f t="shared" si="7080"/>
        <v>0</v>
      </c>
      <c r="AL270" s="61">
        <f t="shared" ref="AL270" si="7141">AL267*$I270</f>
        <v>0</v>
      </c>
      <c r="AM270" s="67">
        <f t="shared" si="7082"/>
        <v>0</v>
      </c>
      <c r="AN270" s="61">
        <f t="shared" ref="AN270" si="7142">AN267*$I270</f>
        <v>0</v>
      </c>
      <c r="AO270" s="67">
        <f t="shared" si="7084"/>
        <v>0</v>
      </c>
      <c r="AP270" s="61">
        <f t="shared" ref="AP270" si="7143">AP267*$I270</f>
        <v>0</v>
      </c>
      <c r="AQ270" s="67">
        <f t="shared" si="7086"/>
        <v>0</v>
      </c>
      <c r="AR270" s="61">
        <f t="shared" ref="AR270" si="7144">AR267*$I270</f>
        <v>0</v>
      </c>
      <c r="AS270" s="67">
        <f t="shared" si="7088"/>
        <v>0</v>
      </c>
      <c r="AT270" s="61">
        <f t="shared" ref="AT270" si="7145">AT267*$I270</f>
        <v>0</v>
      </c>
      <c r="AU270" s="67">
        <f t="shared" si="7090"/>
        <v>0</v>
      </c>
      <c r="AV270" s="61">
        <f t="shared" ref="AV270" si="7146">AV267*$I270</f>
        <v>0</v>
      </c>
      <c r="AW270" s="67">
        <f t="shared" si="7092"/>
        <v>0</v>
      </c>
      <c r="AX270" s="61">
        <f t="shared" ref="AX270" si="7147">AX267*$I270</f>
        <v>0</v>
      </c>
      <c r="AY270" s="67">
        <f t="shared" si="7094"/>
        <v>0</v>
      </c>
      <c r="AZ270" s="61">
        <f t="shared" ref="AZ270" si="7148">AZ267*$I270</f>
        <v>0</v>
      </c>
      <c r="BA270" s="67">
        <f t="shared" si="7096"/>
        <v>0</v>
      </c>
      <c r="BB270" s="61">
        <f t="shared" ref="BB270" si="7149">BB267*$I270</f>
        <v>0</v>
      </c>
      <c r="BC270" s="67">
        <f t="shared" si="7098"/>
        <v>0</v>
      </c>
      <c r="BD270" s="61">
        <f t="shared" ref="BD270" si="7150">BD267*$I270</f>
        <v>0</v>
      </c>
      <c r="BE270" s="67">
        <f t="shared" si="7100"/>
        <v>0</v>
      </c>
      <c r="BF270" s="61">
        <f t="shared" ref="BF270" si="7151">BF267*$I270</f>
        <v>0</v>
      </c>
      <c r="BG270" s="67">
        <f t="shared" si="7102"/>
        <v>0</v>
      </c>
      <c r="BH270" s="61">
        <f t="shared" ref="BH270" si="7152">BH267*$I270</f>
        <v>0</v>
      </c>
      <c r="BI270" s="67">
        <f t="shared" si="7104"/>
        <v>0</v>
      </c>
      <c r="BJ270" s="61">
        <f t="shared" ref="BJ270" si="7153">BJ267*$I270</f>
        <v>0</v>
      </c>
      <c r="BK270" s="67">
        <f t="shared" si="7106"/>
        <v>0</v>
      </c>
      <c r="BL270" s="61">
        <f t="shared" ref="BL270" si="7154">BL267*$I270</f>
        <v>0</v>
      </c>
      <c r="BM270" s="67">
        <f t="shared" si="7108"/>
        <v>0</v>
      </c>
    </row>
    <row r="271" spans="1:65" s="47" customFormat="1" x14ac:dyDescent="0.25">
      <c r="A271" s="36"/>
      <c r="B271" s="36"/>
      <c r="C271" s="36"/>
      <c r="D271" s="36"/>
      <c r="E271" s="36"/>
      <c r="F271" s="36"/>
      <c r="G271" s="36"/>
      <c r="H271" s="37"/>
      <c r="I271" s="38"/>
      <c r="J271" s="39"/>
      <c r="K271" s="40">
        <v>10</v>
      </c>
      <c r="L271" s="41" t="s">
        <v>136</v>
      </c>
      <c r="M271" s="42" t="s">
        <v>33</v>
      </c>
      <c r="N271" s="43"/>
      <c r="O271" s="43"/>
      <c r="P271" s="44">
        <f>P272+P279</f>
        <v>98208.88</v>
      </c>
      <c r="Q271" s="39"/>
      <c r="R271" s="45"/>
      <c r="S271" s="46">
        <f>S272+S279</f>
        <v>98208.88</v>
      </c>
      <c r="T271" s="45"/>
      <c r="U271" s="46">
        <f>U272+U279</f>
        <v>0</v>
      </c>
      <c r="V271" s="45"/>
      <c r="W271" s="46">
        <f>W272+W279</f>
        <v>0</v>
      </c>
      <c r="X271" s="45"/>
      <c r="Y271" s="46">
        <f>Y272+Y279</f>
        <v>0</v>
      </c>
      <c r="Z271" s="45"/>
      <c r="AA271" s="46">
        <f>AA272+AA279</f>
        <v>0</v>
      </c>
      <c r="AB271" s="45"/>
      <c r="AC271" s="46">
        <f>AC272+AC279</f>
        <v>0</v>
      </c>
      <c r="AD271" s="45"/>
      <c r="AE271" s="46">
        <f>AE272+AE279</f>
        <v>0</v>
      </c>
      <c r="AF271" s="45"/>
      <c r="AG271" s="46">
        <f>AG272+AG279</f>
        <v>0</v>
      </c>
      <c r="AH271" s="45"/>
      <c r="AI271" s="46">
        <f>AI272+AI279</f>
        <v>0</v>
      </c>
      <c r="AJ271" s="45"/>
      <c r="AK271" s="46">
        <f>AK272+AK279</f>
        <v>0</v>
      </c>
      <c r="AL271" s="45"/>
      <c r="AM271" s="46">
        <f>AM272+AM279</f>
        <v>0</v>
      </c>
      <c r="AN271" s="45"/>
      <c r="AO271" s="46">
        <f>AO272+AO279</f>
        <v>0</v>
      </c>
      <c r="AP271" s="45"/>
      <c r="AQ271" s="46">
        <f>AQ272+AQ279</f>
        <v>0</v>
      </c>
      <c r="AR271" s="45"/>
      <c r="AS271" s="46">
        <f>AS272+AS279</f>
        <v>0</v>
      </c>
      <c r="AT271" s="45"/>
      <c r="AU271" s="46">
        <f>AU272+AU279</f>
        <v>0</v>
      </c>
      <c r="AV271" s="45"/>
      <c r="AW271" s="46">
        <f>AW272+AW279</f>
        <v>0</v>
      </c>
      <c r="AX271" s="45"/>
      <c r="AY271" s="46">
        <f>AY272+AY279</f>
        <v>0</v>
      </c>
      <c r="AZ271" s="45"/>
      <c r="BA271" s="46">
        <f>BA272+BA279</f>
        <v>0</v>
      </c>
      <c r="BB271" s="45"/>
      <c r="BC271" s="46">
        <f>BC272+BC279</f>
        <v>0</v>
      </c>
      <c r="BD271" s="45"/>
      <c r="BE271" s="46">
        <f>BE272+BE279</f>
        <v>0</v>
      </c>
      <c r="BF271" s="45"/>
      <c r="BG271" s="46">
        <f>BG272+BG279</f>
        <v>0</v>
      </c>
      <c r="BH271" s="45"/>
      <c r="BI271" s="46">
        <f>BI272+BI279</f>
        <v>0</v>
      </c>
      <c r="BJ271" s="45"/>
      <c r="BK271" s="46">
        <f>BK272+BK279</f>
        <v>0</v>
      </c>
      <c r="BL271" s="45"/>
      <c r="BM271" s="46">
        <f>BM272+BM279</f>
        <v>0</v>
      </c>
    </row>
    <row r="272" spans="1:65" s="47" customFormat="1" x14ac:dyDescent="0.25">
      <c r="A272" s="48"/>
      <c r="B272" s="48"/>
      <c r="C272" s="48"/>
      <c r="D272" s="48"/>
      <c r="E272" s="48"/>
      <c r="F272" s="48"/>
      <c r="G272" s="48"/>
      <c r="H272" s="49"/>
      <c r="I272" s="50"/>
      <c r="J272" s="39"/>
      <c r="K272" s="51" t="str">
        <f>CONCATENATE($K$271,".1")</f>
        <v>10.1</v>
      </c>
      <c r="L272" s="52" t="s">
        <v>137</v>
      </c>
      <c r="M272" s="53" t="s">
        <v>36</v>
      </c>
      <c r="N272" s="54">
        <f>R272+T272+V272+X272+Z272+AB272+AD272+AF272+AH272+AJ272++AL272+AN272+AP272+AR272+AT272+AV272+AX272+AZ272+BB272+BD272+BF272+BH272+BJ272+BL272</f>
        <v>1100</v>
      </c>
      <c r="O272" s="54">
        <f>SUM(O273:O278)</f>
        <v>69.11</v>
      </c>
      <c r="P272" s="55">
        <f t="shared" ref="P272:P290" si="7155">S272+U272+W272+Y272+AA272+AC272+AE272+AG272+AI272+AK272++AM272+AO272+AQ272+AS272+AU272+AW272+AY272+BA272+BC272+BE272+BG272+BI272+BK272+BM272</f>
        <v>76021</v>
      </c>
      <c r="Q272" s="39"/>
      <c r="R272" s="56">
        <f>ROUND(K447*(1+K448),0)</f>
        <v>1100</v>
      </c>
      <c r="S272" s="57">
        <f>ROUND(R272*$O272,2)</f>
        <v>76021</v>
      </c>
      <c r="T272" s="56"/>
      <c r="U272" s="57">
        <f>ROUND(T272*$O272,2)</f>
        <v>0</v>
      </c>
      <c r="V272" s="56"/>
      <c r="W272" s="57">
        <f t="shared" ref="W272" si="7156">ROUND(V272*$O272,2)</f>
        <v>0</v>
      </c>
      <c r="X272" s="56"/>
      <c r="Y272" s="57">
        <f t="shared" ref="Y272" si="7157">ROUND(X272*$O272,2)</f>
        <v>0</v>
      </c>
      <c r="Z272" s="56"/>
      <c r="AA272" s="57">
        <f t="shared" ref="AA272" si="7158">ROUND(Z272*$O272,2)</f>
        <v>0</v>
      </c>
      <c r="AB272" s="56"/>
      <c r="AC272" s="57">
        <f t="shared" ref="AC272" si="7159">ROUND(AB272*$O272,2)</f>
        <v>0</v>
      </c>
      <c r="AD272" s="56"/>
      <c r="AE272" s="57">
        <f t="shared" ref="AE272" si="7160">ROUND(AD272*$O272,2)</f>
        <v>0</v>
      </c>
      <c r="AF272" s="56"/>
      <c r="AG272" s="57">
        <f t="shared" ref="AG272" si="7161">ROUND(AF272*$O272,2)</f>
        <v>0</v>
      </c>
      <c r="AH272" s="56"/>
      <c r="AI272" s="57">
        <f t="shared" ref="AI272" si="7162">ROUND(AH272*$O272,2)</f>
        <v>0</v>
      </c>
      <c r="AJ272" s="56"/>
      <c r="AK272" s="57">
        <f t="shared" ref="AK272" si="7163">ROUND(AJ272*$O272,2)</f>
        <v>0</v>
      </c>
      <c r="AL272" s="56"/>
      <c r="AM272" s="57">
        <f t="shared" ref="AM272" si="7164">ROUND(AL272*$O272,2)</f>
        <v>0</v>
      </c>
      <c r="AN272" s="56"/>
      <c r="AO272" s="57">
        <f t="shared" ref="AO272" si="7165">ROUND(AN272*$O272,2)</f>
        <v>0</v>
      </c>
      <c r="AP272" s="56"/>
      <c r="AQ272" s="57">
        <f t="shared" ref="AQ272" si="7166">ROUND(AP272*$O272,2)</f>
        <v>0</v>
      </c>
      <c r="AR272" s="56"/>
      <c r="AS272" s="57">
        <f t="shared" ref="AS272" si="7167">ROUND(AR272*$O272,2)</f>
        <v>0</v>
      </c>
      <c r="AT272" s="56"/>
      <c r="AU272" s="57">
        <f t="shared" ref="AU272" si="7168">ROUND(AT272*$O272,2)</f>
        <v>0</v>
      </c>
      <c r="AV272" s="56"/>
      <c r="AW272" s="57">
        <f t="shared" ref="AW272" si="7169">ROUND(AV272*$O272,2)</f>
        <v>0</v>
      </c>
      <c r="AX272" s="56"/>
      <c r="AY272" s="57">
        <f t="shared" ref="AY272" si="7170">ROUND(AX272*$O272,2)</f>
        <v>0</v>
      </c>
      <c r="AZ272" s="56"/>
      <c r="BA272" s="57">
        <f t="shared" ref="BA272" si="7171">ROUND(AZ272*$O272,2)</f>
        <v>0</v>
      </c>
      <c r="BB272" s="56"/>
      <c r="BC272" s="57">
        <f t="shared" ref="BC272" si="7172">ROUND(BB272*$O272,2)</f>
        <v>0</v>
      </c>
      <c r="BD272" s="56"/>
      <c r="BE272" s="57">
        <f t="shared" ref="BE272" si="7173">ROUND(BD272*$O272,2)</f>
        <v>0</v>
      </c>
      <c r="BF272" s="56"/>
      <c r="BG272" s="57">
        <f t="shared" ref="BG272" si="7174">ROUND(BF272*$O272,2)</f>
        <v>0</v>
      </c>
      <c r="BH272" s="56"/>
      <c r="BI272" s="57">
        <f t="shared" ref="BI272" si="7175">ROUND(BH272*$O272,2)</f>
        <v>0</v>
      </c>
      <c r="BJ272" s="56"/>
      <c r="BK272" s="57">
        <f t="shared" ref="BK272" si="7176">ROUND(BJ272*$O272,2)</f>
        <v>0</v>
      </c>
      <c r="BL272" s="56"/>
      <c r="BM272" s="57">
        <f t="shared" ref="BM272" si="7177">ROUND(BL272*$O272,2)</f>
        <v>0</v>
      </c>
    </row>
    <row r="273" spans="1:65" s="47" customFormat="1" x14ac:dyDescent="0.25">
      <c r="A273" s="58" t="s">
        <v>26</v>
      </c>
      <c r="B273" s="59" t="s">
        <v>28</v>
      </c>
      <c r="C273" s="59" t="s">
        <v>29</v>
      </c>
      <c r="D273" s="60" cm="1">
        <f t="array" ref="D273">_xlfn.IFS($B273="SAB_OSE_SET23",$A$440,$B273="SAB_EPSA_SET23",$A$442,$B273="SAB_INS_SET23",$A$444,$B273="SIU_INF_JUL23",$A$446,$B273="SIU_ED_JUL23",$A$447,$B273="DER_JUN23",$A$448,$B273="CDHU_AGO23",$A$449,$B273="SIN_SV_SET23",$A$450,$B273="SIN_INS_SET23",$A$451,$B273="COTAÇÃO",0)</f>
        <v>0</v>
      </c>
      <c r="E273" s="60" cm="1">
        <f t="array" ref="E273">_xlfn.IFS($B273="SAB_OSE_SET23",$A$441,$B273="SAB_EPSA_SET23",$A$443,$B273="SAB_INS_SET23",$A$445,$B273="SIU_INF_JUL23",0,$B273="SIU_ED_JUL23",0,$B273="DER_JUN23",0,$B273="CDHU_AGO23",0,$B273="SIN_SV_SET23",0,$B273="SIN_INS_SET23",0,$B273="COTAÇÃO",0)</f>
        <v>0</v>
      </c>
      <c r="F273" s="60" cm="1">
        <f t="array" ref="F273">_xlfn.IFS($B273="SAB_OSE_SET23",0,$B273="SAB_EPSA_SET23",0,AND($B273="SAB_INS_SET23",$A273="MAT")=TRUE,$A$454,AND($B273="SAB_INS_SET23",$A273&lt;&gt;"MAT")=TRUE,$A$453,AND($B273="SIU_INF_JUL23",$A273="MAT")=TRUE,$A$454,AND($B273="SIU_INF_JUL23",$A273&lt;&gt;"MAT")=TRUE,$A$453,AND($B273="SIU_ED_JUL23",$A273="MAT")=TRUE,$A$454,AND($B273="SIU_ED_JUL23",$A273&lt;&gt;"MAT")=TRUE,$A$453,$B273="DER_JUN23",0,$B273="CDHU_AGO23",0,AND($B273="SIN_SV_SET23",$A273="MAT")=TRUE,$A$454,AND($B273="SIN_SV_SET23",$A273&lt;&gt;"MAT")=TRUE,$A$453,AND($B273="SIN_INS_SET23",$A273="MAT")=TRUE,$A$454,AND($B273="SIN_INS_SET23",$A273&lt;&gt;"MAT")=TRUE,$A$453,AND($B273="COTAÇÃO",$A273="MAT")=TRUE,$A$454,AND($B273="COTAÇÃO",$A273&lt;&gt;"MAT")=TRUE,$A$453)</f>
        <v>0.28000000000000003</v>
      </c>
      <c r="G273" s="60" cm="1">
        <f t="array" ref="G273">_xlfn.IFS($B273="SAB_OSE_SET23",0,$B273="SAB_EPSA_SET23",0,AND($B273="SAB_INS_SET23",$A273="MO")=TRUE,$A$455,AND($B273="SAB_INS_SET23",$A273&lt;&gt;"MO")=TRUE,0,AND($B273="SIU_INF_JUL23",$A273="MO")=TRUE,$A$455,AND($B273="SIU_INF_JUL23",$A273&lt;&gt;"MO")=TRUE,0,AND($B273="SIU_ED_JUL23",$A273="MO")=TRUE,$A$455,AND($B273="SIU_ED_JUL23",$A273&lt;&gt;"MO")=TRUE,0,$B273="DER_JUN23",0,$B273="CDHU_AGO23",0,AND($B273="SIN_SV_SET23",$A273="MO")=TRUE,$A$455,AND($B273="SIN_SV_SET23",$A273&lt;&gt;"MO")=TRUE,0,AND($B273="SIN_INS_SET23",$A273="MO")=TRUE,$A$455,AND($B273="SIN_INS_SET23",$A273&lt;&gt;"MO")=TRUE,0,AND($B273="COTAÇÃO",$A273="MO")=TRUE,$A$455,AND($B273="COTAÇÃO",$A273&lt;&gt;"MO")=TRUE,0)</f>
        <v>1.72</v>
      </c>
      <c r="H273" s="61" cm="1">
        <f t="array" ref="H273">ROUND(_xlfn.IFS(B273="SAB_OSE_SET23",VLOOKUP(C273,[12]SAB_OSE_SET23!A:N,7,FALSE),B273="SAB_EPSA_SET23",VLOOKUP(C273,[12]SAB_EPSA_SET23!A:F,4,FALSE),B273="SAB_INS_SET23",VLOOKUP(C273,[12]SAB_INS_SET23!A:F,4,FALSE),B273="SIU_INF_JUL23",VLOOKUP(C273,[12]SIU_INF_JUL23!A:F,4,FALSE),B273="SIU_ED_JUL23",VLOOKUP(C273,[12]SIU_ED_JUL23!A:F,4,FALSE),B273="SIU_INS_JUL23",VLOOKUP(C273,[12]SIU_INS_JUL23!A:F,4,FALSE),B273="DER_JUN23",VLOOKUP(C273,[12]DER_JUN23!A:F,4,FALSE),B273="CDHU_AGO23",VLOOKUP(C273,[12]CDHU_AGO23!A:F,4,FALSE),B273="DNIT_SV_JUL23",VLOOKUP(C273,[12]DNIT_SV_JUL23!A:F,4,FALSE),B273="DNIT_MAT_JUL23",VLOOKUP(C273,[12]DNIT_MAT_JUL23!A:F,4,FALSE),B273="SIN_SV_SET23",VLOOKUP(C273,[12]SIN_SV_SET23!G:L,5,FALSE),B273="SIN_INS_SET23",VLOOKUP(C273,[12]SIN_INS_SET23!A:F,5,FALSE),B273="COTAÇÃO",VLOOKUP(C273,[12]COTAÇÃO!$B:$G,6,FALSE))*(1+F273)*(1+G273),2)</f>
        <v>206.49</v>
      </c>
      <c r="I273" s="62">
        <v>0.04</v>
      </c>
      <c r="J273" s="39"/>
      <c r="K273" s="63"/>
      <c r="L273" s="64" t="str" cm="1">
        <f t="array" ref="L273">_xlfn.IFS(B273="SAB_OSE_SET23",VLOOKUP(C273,[12]SAB_OSE_SET23!A:N,5,FALSE),B273="SAB_EPSA_SET23",VLOOKUP(C273,[12]SAB_EPSA_SET23!A:F,2,FALSE),B273="SAB_INS_SET23",VLOOKUP(C273,[12]SAB_INS_SET23!A:F,2,FALSE),B273="SIU_INF_JUL23",VLOOKUP(C273,[12]SIU_INF_JUL23!A:F,2,FALSE),B273="SIU_ED_JUL23",VLOOKUP(C273,[12]SIU_ED_JUL23!A:F,2,FALSE),B273="SIU_INS_JUL23",VLOOKUP(C273,[12]SIU_INS_JUL23!A:F,2,FALSE),B273="DER_JUN23",VLOOKUP(C273,[12]DER_JUN23!A:F,2,FALSE),B273="CDHU_AGO23",VLOOKUP(C273,[12]CDHU_AGO23!A:F,2,FALSE),B273="DNIT_SV_JUL23",VLOOKUP(C273,[12]DNIT_SV_JUL23!A:F,2,FALSE),B273="DNIT_MAT_JUL23",VLOOKUP(C273,[12]DNIT_MAT_JUL23!A:F,2,FALSE),B273="SIN_SV_SET23",VLOOKUP(C273,[12]SIN_SV_SET23!G:L,2,FALSE),B273="SIN_INS_SET23",VLOOKUP(C273,[12]SIN_INS_SET23!A:F,2,FALSE),B273="COTAÇÃO",VLOOKUP(C273,[12]COTAÇÃO!$B:$G,3,FALSE))</f>
        <v>ENGENHEIRO PLENO</v>
      </c>
      <c r="M273" s="65" t="str" cm="1">
        <f t="array" ref="M273">_xlfn.IFS(B273="SAB_OSE_SET23",VLOOKUP(C273,[12]SAB_OSE_SET23!A:N,6,FALSE),B273="SAB_EPSA_SET23",VLOOKUP(C273,[12]SAB_EPSA_SET23!A:F,3,FALSE),B273="SAB_INS_SET23",VLOOKUP(C273,[12]SAB_INS_SET23!A:F,3,FALSE),B273="SIU_INF_JUL23",VLOOKUP(C273,[12]SIU_INF_JUL23!A:F,3,FALSE),B273="SIU_ED_JUL23",VLOOKUP(C273,[12]SIU_ED_JUL23!A:F,3,FALSE),B273="SIU_INS_JUL23",VLOOKUP(C273,[12]SIU_INS_JUL23!A:F,3,FALSE),B273="DER_JUN23",VLOOKUP(C273,[12]DER_JUN23!A:F,3,FALSE),B273="CDHU_AGO23",VLOOKUP(C273,[12]CDHU_AGO23!A:F,3,FALSE),B273="DNIT_SV_JUL23",VLOOKUP(C273,[12]DNIT_SV_JUL23!A:F,3,FALSE),B273="DNIT_MAT_JUL23",VLOOKUP(C273,[12]DNIT_MAT_JUL23!A:F,3,FALSE),B273="SIN_SV_SET23",VLOOKUP(C273,[12]SIN_SV_SET23!G:L,3,FALSE),B273="SIN_INS_SET23",VLOOKUP(C273,[12]SIN_INS_SET23!A:F,3,FALSE),B273="COTAÇÃO",VLOOKUP(C273,[12]COTAÇÃO!$B:$G,4,FALSE))</f>
        <v>H</v>
      </c>
      <c r="N273" s="66">
        <f t="shared" ref="N273:N278" si="7178">R273+T273+V273+X273+Z273+AB273+AD273+AF273+AH273+AJ273++AL273+AN273+AP273+AR273+AT273+AV273+AX273+AZ273+BB273+BD273+BF273+BH273+BJ273+BL273</f>
        <v>44</v>
      </c>
      <c r="O273" s="66">
        <f t="shared" ref="O273:O278" si="7179">ROUND(H273*I273,2)</f>
        <v>8.26</v>
      </c>
      <c r="P273" s="67">
        <f t="shared" si="7155"/>
        <v>0</v>
      </c>
      <c r="Q273" s="68"/>
      <c r="R273" s="61">
        <f>R272*$I273</f>
        <v>44</v>
      </c>
      <c r="S273" s="67"/>
      <c r="T273" s="61">
        <f>T272*$I273</f>
        <v>0</v>
      </c>
      <c r="U273" s="67">
        <f t="shared" ref="U273:U278" si="7180">ROUND(T273*$H273,2)</f>
        <v>0</v>
      </c>
      <c r="V273" s="61">
        <f>V272*$I273</f>
        <v>0</v>
      </c>
      <c r="W273" s="67">
        <f t="shared" ref="W273:W278" si="7181">ROUND(V273*$H273,2)</f>
        <v>0</v>
      </c>
      <c r="X273" s="61">
        <f>X272*$I273</f>
        <v>0</v>
      </c>
      <c r="Y273" s="67">
        <f t="shared" ref="Y273:Y278" si="7182">ROUND(X273*$H273,2)</f>
        <v>0</v>
      </c>
      <c r="Z273" s="61">
        <f>Z272*$I273</f>
        <v>0</v>
      </c>
      <c r="AA273" s="67">
        <f t="shared" ref="AA273:AA278" si="7183">ROUND(Z273*$H273,2)</f>
        <v>0</v>
      </c>
      <c r="AB273" s="61">
        <f>AB272*$I273</f>
        <v>0</v>
      </c>
      <c r="AC273" s="67">
        <f t="shared" ref="AC273:AC278" si="7184">ROUND(AB273*$H273,2)</f>
        <v>0</v>
      </c>
      <c r="AD273" s="61">
        <f>AD272*$I273</f>
        <v>0</v>
      </c>
      <c r="AE273" s="67">
        <f t="shared" ref="AE273:AE278" si="7185">ROUND(AD273*$H273,2)</f>
        <v>0</v>
      </c>
      <c r="AF273" s="61">
        <f>AF272*$I273</f>
        <v>0</v>
      </c>
      <c r="AG273" s="67">
        <f t="shared" ref="AG273:AG278" si="7186">ROUND(AF273*$H273,2)</f>
        <v>0</v>
      </c>
      <c r="AH273" s="61">
        <f>AH272*$I273</f>
        <v>0</v>
      </c>
      <c r="AI273" s="67">
        <f t="shared" ref="AI273:AI278" si="7187">ROUND(AH273*$H273,2)</f>
        <v>0</v>
      </c>
      <c r="AJ273" s="61">
        <f>AJ272*$I273</f>
        <v>0</v>
      </c>
      <c r="AK273" s="67">
        <f t="shared" ref="AK273:AK278" si="7188">ROUND(AJ273*$H273,2)</f>
        <v>0</v>
      </c>
      <c r="AL273" s="61">
        <f>AL272*$I273</f>
        <v>0</v>
      </c>
      <c r="AM273" s="67">
        <f t="shared" ref="AM273:AM278" si="7189">ROUND(AL273*$H273,2)</f>
        <v>0</v>
      </c>
      <c r="AN273" s="61">
        <f>AN272*$I273</f>
        <v>0</v>
      </c>
      <c r="AO273" s="67">
        <f t="shared" ref="AO273:AO278" si="7190">ROUND(AN273*$H273,2)</f>
        <v>0</v>
      </c>
      <c r="AP273" s="61">
        <f>AP272*$I273</f>
        <v>0</v>
      </c>
      <c r="AQ273" s="67">
        <f t="shared" ref="AQ273:AQ278" si="7191">ROUND(AP273*$H273,2)</f>
        <v>0</v>
      </c>
      <c r="AR273" s="61">
        <f>AR272*$I273</f>
        <v>0</v>
      </c>
      <c r="AS273" s="67">
        <f t="shared" ref="AS273:AS278" si="7192">ROUND(AR273*$H273,2)</f>
        <v>0</v>
      </c>
      <c r="AT273" s="61">
        <f>AT272*$I273</f>
        <v>0</v>
      </c>
      <c r="AU273" s="67">
        <f t="shared" ref="AU273:AU278" si="7193">ROUND(AT273*$H273,2)</f>
        <v>0</v>
      </c>
      <c r="AV273" s="61">
        <f>AV272*$I273</f>
        <v>0</v>
      </c>
      <c r="AW273" s="67">
        <f t="shared" ref="AW273:AW278" si="7194">ROUND(AV273*$H273,2)</f>
        <v>0</v>
      </c>
      <c r="AX273" s="61">
        <f>AX272*$I273</f>
        <v>0</v>
      </c>
      <c r="AY273" s="67">
        <f t="shared" ref="AY273:AY278" si="7195">ROUND(AX273*$H273,2)</f>
        <v>0</v>
      </c>
      <c r="AZ273" s="61">
        <f>AZ272*$I273</f>
        <v>0</v>
      </c>
      <c r="BA273" s="67">
        <f t="shared" ref="BA273:BA278" si="7196">ROUND(AZ273*$H273,2)</f>
        <v>0</v>
      </c>
      <c r="BB273" s="61">
        <f>BB272*$I273</f>
        <v>0</v>
      </c>
      <c r="BC273" s="67">
        <f t="shared" ref="BC273:BC278" si="7197">ROUND(BB273*$H273,2)</f>
        <v>0</v>
      </c>
      <c r="BD273" s="61">
        <f>BD272*$I273</f>
        <v>0</v>
      </c>
      <c r="BE273" s="67">
        <f t="shared" ref="BE273:BE278" si="7198">ROUND(BD273*$H273,2)</f>
        <v>0</v>
      </c>
      <c r="BF273" s="61">
        <f>BF272*$I273</f>
        <v>0</v>
      </c>
      <c r="BG273" s="67">
        <f t="shared" ref="BG273:BG278" si="7199">ROUND(BF273*$H273,2)</f>
        <v>0</v>
      </c>
      <c r="BH273" s="61">
        <f>BH272*$I273</f>
        <v>0</v>
      </c>
      <c r="BI273" s="67">
        <f t="shared" ref="BI273:BI278" si="7200">ROUND(BH273*$H273,2)</f>
        <v>0</v>
      </c>
      <c r="BJ273" s="61">
        <f>BJ272*$I273</f>
        <v>0</v>
      </c>
      <c r="BK273" s="67">
        <f t="shared" ref="BK273:BK278" si="7201">ROUND(BJ273*$H273,2)</f>
        <v>0</v>
      </c>
      <c r="BL273" s="61">
        <f>BL272*$I273</f>
        <v>0</v>
      </c>
      <c r="BM273" s="67">
        <f t="shared" ref="BM273:BM278" si="7202">ROUND(BL273*$H273,2)</f>
        <v>0</v>
      </c>
    </row>
    <row r="274" spans="1:65" s="47" customFormat="1" x14ac:dyDescent="0.25">
      <c r="A274" s="58" t="s">
        <v>26</v>
      </c>
      <c r="B274" s="59" t="s">
        <v>28</v>
      </c>
      <c r="C274" s="59" t="s">
        <v>38</v>
      </c>
      <c r="D274" s="60" cm="1">
        <f t="array" ref="D274">_xlfn.IFS($B274="SAB_OSE_SET23",$A$440,$B274="SAB_EPSA_SET23",$A$442,$B274="SAB_INS_SET23",$A$444,$B274="SIU_INF_JUL23",$A$446,$B274="SIU_ED_JUL23",$A$447,$B274="DER_JUN23",$A$448,$B274="CDHU_AGO23",$A$449,$B274="SIN_SV_SET23",$A$450,$B274="SIN_INS_SET23",$A$451,$B274="COTAÇÃO",0)</f>
        <v>0</v>
      </c>
      <c r="E274" s="60" cm="1">
        <f t="array" ref="E274">_xlfn.IFS($B274="SAB_OSE_SET23",$A$441,$B274="SAB_EPSA_SET23",$A$443,$B274="SAB_INS_SET23",$A$445,$B274="SIU_INF_JUL23",0,$B274="SIU_ED_JUL23",0,$B274="DER_JUN23",0,$B274="CDHU_AGO23",0,$B274="SIN_SV_SET23",0,$B274="SIN_INS_SET23",0,$B274="COTAÇÃO",0)</f>
        <v>0</v>
      </c>
      <c r="F274" s="60" cm="1">
        <f t="array" ref="F274">_xlfn.IFS($B274="SAB_OSE_SET23",0,$B274="SAB_EPSA_SET23",0,AND($B274="SAB_INS_SET23",$A274="MAT")=TRUE,$A$454,AND($B274="SAB_INS_SET23",$A274&lt;&gt;"MAT")=TRUE,$A$453,AND($B274="SIU_INF_JUL23",$A274="MAT")=TRUE,$A$454,AND($B274="SIU_INF_JUL23",$A274&lt;&gt;"MAT")=TRUE,$A$453,AND($B274="SIU_ED_JUL23",$A274="MAT")=TRUE,$A$454,AND($B274="SIU_ED_JUL23",$A274&lt;&gt;"MAT")=TRUE,$A$453,$B274="DER_JUN23",0,$B274="CDHU_AGO23",0,AND($B274="SIN_SV_SET23",$A274="MAT")=TRUE,$A$454,AND($B274="SIN_SV_SET23",$A274&lt;&gt;"MAT")=TRUE,$A$453,AND($B274="SIN_INS_SET23",$A274="MAT")=TRUE,$A$454,AND($B274="SIN_INS_SET23",$A274&lt;&gt;"MAT")=TRUE,$A$453,AND($B274="COTAÇÃO",$A274="MAT")=TRUE,$A$454,AND($B274="COTAÇÃO",$A274&lt;&gt;"MAT")=TRUE,$A$453)</f>
        <v>0.28000000000000003</v>
      </c>
      <c r="G274" s="60" cm="1">
        <f t="array" ref="G274">_xlfn.IFS($B274="SAB_OSE_SET23",0,$B274="SAB_EPSA_SET23",0,AND($B274="SAB_INS_SET23",$A274="MO")=TRUE,$A$455,AND($B274="SAB_INS_SET23",$A274&lt;&gt;"MO")=TRUE,0,AND($B274="SIU_INF_JUL23",$A274="MO")=TRUE,$A$455,AND($B274="SIU_INF_JUL23",$A274&lt;&gt;"MO")=TRUE,0,AND($B274="SIU_ED_JUL23",$A274="MO")=TRUE,$A$455,AND($B274="SIU_ED_JUL23",$A274&lt;&gt;"MO")=TRUE,0,$B274="DER_JUN23",0,$B274="CDHU_AGO23",0,AND($B274="SIN_SV_SET23",$A274="MO")=TRUE,$A$455,AND($B274="SIN_SV_SET23",$A274&lt;&gt;"MO")=TRUE,0,AND($B274="SIN_INS_SET23",$A274="MO")=TRUE,$A$455,AND($B274="SIN_INS_SET23",$A274&lt;&gt;"MO")=TRUE,0,AND($B274="COTAÇÃO",$A274="MO")=TRUE,$A$455,AND($B274="COTAÇÃO",$A274&lt;&gt;"MO")=TRUE,0)</f>
        <v>1.72</v>
      </c>
      <c r="H274" s="61" cm="1">
        <f t="array" ref="H274">ROUND(_xlfn.IFS(B274="SAB_OSE_SET23",VLOOKUP(C274,[12]SAB_OSE_SET23!A:N,7,FALSE),B274="SAB_EPSA_SET23",VLOOKUP(C274,[12]SAB_EPSA_SET23!A:F,4,FALSE),B274="SAB_INS_SET23",VLOOKUP(C274,[12]SAB_INS_SET23!A:F,4,FALSE),B274="SIU_INF_JUL23",VLOOKUP(C274,[12]SIU_INF_JUL23!A:F,4,FALSE),B274="SIU_ED_JUL23",VLOOKUP(C274,[12]SIU_ED_JUL23!A:F,4,FALSE),B274="SIU_INS_JUL23",VLOOKUP(C274,[12]SIU_INS_JUL23!A:F,4,FALSE),B274="DER_JUN23",VLOOKUP(C274,[12]DER_JUN23!A:F,4,FALSE),B274="CDHU_AGO23",VLOOKUP(C274,[12]CDHU_AGO23!A:F,4,FALSE),B274="DNIT_SV_JUL23",VLOOKUP(C274,[12]DNIT_SV_JUL23!A:F,4,FALSE),B274="DNIT_MAT_JUL23",VLOOKUP(C274,[12]DNIT_MAT_JUL23!A:F,4,FALSE),B274="SIN_SV_SET23",VLOOKUP(C274,[12]SIN_SV_SET23!G:L,5,FALSE),B274="SIN_INS_SET23",VLOOKUP(C274,[12]SIN_INS_SET23!A:F,5,FALSE),B274="COTAÇÃO",VLOOKUP(C274,[12]COTAÇÃO!$B:$G,6,FALSE))*(1+F274)*(1+G274),2)</f>
        <v>76.209999999999994</v>
      </c>
      <c r="I274" s="62">
        <f>I51*2</f>
        <v>0.08</v>
      </c>
      <c r="J274" s="39"/>
      <c r="K274" s="63"/>
      <c r="L274" s="64" t="str" cm="1">
        <f t="array" ref="L274">_xlfn.IFS(B274="SAB_OSE_SET23",VLOOKUP(C274,[12]SAB_OSE_SET23!A:N,5,FALSE),B274="SAB_EPSA_SET23",VLOOKUP(C274,[12]SAB_EPSA_SET23!A:F,2,FALSE),B274="SAB_INS_SET23",VLOOKUP(C274,[12]SAB_INS_SET23!A:F,2,FALSE),B274="SIU_INF_JUL23",VLOOKUP(C274,[12]SIU_INF_JUL23!A:F,2,FALSE),B274="SIU_ED_JUL23",VLOOKUP(C274,[12]SIU_ED_JUL23!A:F,2,FALSE),B274="SIU_INS_JUL23",VLOOKUP(C274,[12]SIU_INS_JUL23!A:F,2,FALSE),B274="DER_JUN23",VLOOKUP(C274,[12]DER_JUN23!A:F,2,FALSE),B274="CDHU_AGO23",VLOOKUP(C274,[12]CDHU_AGO23!A:F,2,FALSE),B274="DNIT_SV_JUL23",VLOOKUP(C274,[12]DNIT_SV_JUL23!A:F,2,FALSE),B274="DNIT_MAT_JUL23",VLOOKUP(C274,[12]DNIT_MAT_JUL23!A:F,2,FALSE),B274="SIN_SV_SET23",VLOOKUP(C274,[12]SIN_SV_SET23!G:L,2,FALSE),B274="SIN_INS_SET23",VLOOKUP(C274,[12]SIN_INS_SET23!A:F,2,FALSE),B274="COTAÇÃO",VLOOKUP(C274,[12]COTAÇÃO!$B:$G,3,FALSE))</f>
        <v>TÉCNICO ELETRICISTA</v>
      </c>
      <c r="M274" s="65" t="str" cm="1">
        <f t="array" ref="M274">_xlfn.IFS(B274="SAB_OSE_SET23",VLOOKUP(C274,[12]SAB_OSE_SET23!A:N,6,FALSE),B274="SAB_EPSA_SET23",VLOOKUP(C274,[12]SAB_EPSA_SET23!A:F,3,FALSE),B274="SAB_INS_SET23",VLOOKUP(C274,[12]SAB_INS_SET23!A:F,3,FALSE),B274="SIU_INF_JUL23",VLOOKUP(C274,[12]SIU_INF_JUL23!A:F,3,FALSE),B274="SIU_ED_JUL23",VLOOKUP(C274,[12]SIU_ED_JUL23!A:F,3,FALSE),B274="SIU_INS_JUL23",VLOOKUP(C274,[12]SIU_INS_JUL23!A:F,3,FALSE),B274="DER_JUN23",VLOOKUP(C274,[12]DER_JUN23!A:F,3,FALSE),B274="CDHU_AGO23",VLOOKUP(C274,[12]CDHU_AGO23!A:F,3,FALSE),B274="DNIT_SV_JUL23",VLOOKUP(C274,[12]DNIT_SV_JUL23!A:F,3,FALSE),B274="DNIT_MAT_JUL23",VLOOKUP(C274,[12]DNIT_MAT_JUL23!A:F,3,FALSE),B274="SIN_SV_SET23",VLOOKUP(C274,[12]SIN_SV_SET23!G:L,3,FALSE),B274="SIN_INS_SET23",VLOOKUP(C274,[12]SIN_INS_SET23!A:F,3,FALSE),B274="COTAÇÃO",VLOOKUP(C274,[12]COTAÇÃO!$B:$G,4,FALSE))</f>
        <v>H</v>
      </c>
      <c r="N274" s="66">
        <f t="shared" si="7178"/>
        <v>88</v>
      </c>
      <c r="O274" s="66">
        <f t="shared" si="7179"/>
        <v>6.1</v>
      </c>
      <c r="P274" s="67">
        <f t="shared" si="7155"/>
        <v>0</v>
      </c>
      <c r="Q274" s="68"/>
      <c r="R274" s="61">
        <f>R272*$I274</f>
        <v>88</v>
      </c>
      <c r="S274" s="67"/>
      <c r="T274" s="61">
        <f>T272*$I274</f>
        <v>0</v>
      </c>
      <c r="U274" s="67">
        <f t="shared" si="7180"/>
        <v>0</v>
      </c>
      <c r="V274" s="61">
        <f>V272*$I274</f>
        <v>0</v>
      </c>
      <c r="W274" s="67">
        <f t="shared" si="7181"/>
        <v>0</v>
      </c>
      <c r="X274" s="61">
        <f>X272*$I274</f>
        <v>0</v>
      </c>
      <c r="Y274" s="67">
        <f t="shared" si="7182"/>
        <v>0</v>
      </c>
      <c r="Z274" s="61">
        <f>Z272*$I274</f>
        <v>0</v>
      </c>
      <c r="AA274" s="67">
        <f t="shared" si="7183"/>
        <v>0</v>
      </c>
      <c r="AB274" s="61">
        <f>AB272*$I274</f>
        <v>0</v>
      </c>
      <c r="AC274" s="67">
        <f t="shared" si="7184"/>
        <v>0</v>
      </c>
      <c r="AD274" s="61">
        <f>AD272*$I274</f>
        <v>0</v>
      </c>
      <c r="AE274" s="67">
        <f t="shared" si="7185"/>
        <v>0</v>
      </c>
      <c r="AF274" s="61">
        <f>AF272*$I274</f>
        <v>0</v>
      </c>
      <c r="AG274" s="67">
        <f t="shared" si="7186"/>
        <v>0</v>
      </c>
      <c r="AH274" s="61">
        <f>AH272*$I274</f>
        <v>0</v>
      </c>
      <c r="AI274" s="67">
        <f t="shared" si="7187"/>
        <v>0</v>
      </c>
      <c r="AJ274" s="61">
        <f>AJ272*$I274</f>
        <v>0</v>
      </c>
      <c r="AK274" s="67">
        <f t="shared" si="7188"/>
        <v>0</v>
      </c>
      <c r="AL274" s="61">
        <f>AL272*$I274</f>
        <v>0</v>
      </c>
      <c r="AM274" s="67">
        <f t="shared" si="7189"/>
        <v>0</v>
      </c>
      <c r="AN274" s="61">
        <f>AN272*$I274</f>
        <v>0</v>
      </c>
      <c r="AO274" s="67">
        <f t="shared" si="7190"/>
        <v>0</v>
      </c>
      <c r="AP274" s="61">
        <f>AP272*$I274</f>
        <v>0</v>
      </c>
      <c r="AQ274" s="67">
        <f t="shared" si="7191"/>
        <v>0</v>
      </c>
      <c r="AR274" s="61">
        <f>AR272*$I274</f>
        <v>0</v>
      </c>
      <c r="AS274" s="67">
        <f t="shared" si="7192"/>
        <v>0</v>
      </c>
      <c r="AT274" s="61">
        <f>AT272*$I274</f>
        <v>0</v>
      </c>
      <c r="AU274" s="67">
        <f t="shared" si="7193"/>
        <v>0</v>
      </c>
      <c r="AV274" s="61">
        <f>AV272*$I274</f>
        <v>0</v>
      </c>
      <c r="AW274" s="67">
        <f t="shared" si="7194"/>
        <v>0</v>
      </c>
      <c r="AX274" s="61">
        <f>AX272*$I274</f>
        <v>0</v>
      </c>
      <c r="AY274" s="67">
        <f t="shared" si="7195"/>
        <v>0</v>
      </c>
      <c r="AZ274" s="61">
        <f>AZ272*$I274</f>
        <v>0</v>
      </c>
      <c r="BA274" s="67">
        <f t="shared" si="7196"/>
        <v>0</v>
      </c>
      <c r="BB274" s="61">
        <f>BB272*$I274</f>
        <v>0</v>
      </c>
      <c r="BC274" s="67">
        <f t="shared" si="7197"/>
        <v>0</v>
      </c>
      <c r="BD274" s="61">
        <f>BD272*$I274</f>
        <v>0</v>
      </c>
      <c r="BE274" s="67">
        <f t="shared" si="7198"/>
        <v>0</v>
      </c>
      <c r="BF274" s="61">
        <f>BF272*$I274</f>
        <v>0</v>
      </c>
      <c r="BG274" s="67">
        <f t="shared" si="7199"/>
        <v>0</v>
      </c>
      <c r="BH274" s="61">
        <f>BH272*$I274</f>
        <v>0</v>
      </c>
      <c r="BI274" s="67">
        <f t="shared" si="7200"/>
        <v>0</v>
      </c>
      <c r="BJ274" s="61">
        <f>BJ272*$I274</f>
        <v>0</v>
      </c>
      <c r="BK274" s="67">
        <f t="shared" si="7201"/>
        <v>0</v>
      </c>
      <c r="BL274" s="61">
        <f>BL272*$I274</f>
        <v>0</v>
      </c>
      <c r="BM274" s="67">
        <f t="shared" si="7202"/>
        <v>0</v>
      </c>
    </row>
    <row r="275" spans="1:65" s="47" customFormat="1" x14ac:dyDescent="0.25">
      <c r="A275" s="58" t="s">
        <v>26</v>
      </c>
      <c r="B275" s="59" t="s">
        <v>28</v>
      </c>
      <c r="C275" s="59" t="s">
        <v>39</v>
      </c>
      <c r="D275" s="60" cm="1">
        <f t="array" ref="D275">_xlfn.IFS($B275="SAB_OSE_SET23",$A$440,$B275="SAB_EPSA_SET23",$A$442,$B275="SAB_INS_SET23",$A$444,$B275="SIU_INF_JUL23",$A$446,$B275="SIU_ED_JUL23",$A$447,$B275="DER_JUN23",$A$448,$B275="CDHU_AGO23",$A$449,$B275="SIN_SV_SET23",$A$450,$B275="SIN_INS_SET23",$A$451,$B275="COTAÇÃO",0)</f>
        <v>0</v>
      </c>
      <c r="E275" s="60" cm="1">
        <f t="array" ref="E275">_xlfn.IFS($B275="SAB_OSE_SET23",$A$441,$B275="SAB_EPSA_SET23",$A$443,$B275="SAB_INS_SET23",$A$445,$B275="SIU_INF_JUL23",0,$B275="SIU_ED_JUL23",0,$B275="DER_JUN23",0,$B275="CDHU_AGO23",0,$B275="SIN_SV_SET23",0,$B275="SIN_INS_SET23",0,$B275="COTAÇÃO",0)</f>
        <v>0</v>
      </c>
      <c r="F275" s="60" cm="1">
        <f t="array" ref="F275">_xlfn.IFS($B275="SAB_OSE_SET23",0,$B275="SAB_EPSA_SET23",0,AND($B275="SAB_INS_SET23",$A275="MAT")=TRUE,$A$454,AND($B275="SAB_INS_SET23",$A275&lt;&gt;"MAT")=TRUE,$A$453,AND($B275="SIU_INF_JUL23",$A275="MAT")=TRUE,$A$454,AND($B275="SIU_INF_JUL23",$A275&lt;&gt;"MAT")=TRUE,$A$453,AND($B275="SIU_ED_JUL23",$A275="MAT")=TRUE,$A$454,AND($B275="SIU_ED_JUL23",$A275&lt;&gt;"MAT")=TRUE,$A$453,$B275="DER_JUN23",0,$B275="CDHU_AGO23",0,AND($B275="SIN_SV_SET23",$A275="MAT")=TRUE,$A$454,AND($B275="SIN_SV_SET23",$A275&lt;&gt;"MAT")=TRUE,$A$453,AND($B275="SIN_INS_SET23",$A275="MAT")=TRUE,$A$454,AND($B275="SIN_INS_SET23",$A275&lt;&gt;"MAT")=TRUE,$A$453,AND($B275="COTAÇÃO",$A275="MAT")=TRUE,$A$454,AND($B275="COTAÇÃO",$A275&lt;&gt;"MAT")=TRUE,$A$453)</f>
        <v>0.28000000000000003</v>
      </c>
      <c r="G275" s="60" cm="1">
        <f t="array" ref="G275">_xlfn.IFS($B275="SAB_OSE_SET23",0,$B275="SAB_EPSA_SET23",0,AND($B275="SAB_INS_SET23",$A275="MO")=TRUE,$A$455,AND($B275="SAB_INS_SET23",$A275&lt;&gt;"MO")=TRUE,0,AND($B275="SIU_INF_JUL23",$A275="MO")=TRUE,$A$455,AND($B275="SIU_INF_JUL23",$A275&lt;&gt;"MO")=TRUE,0,AND($B275="SIU_ED_JUL23",$A275="MO")=TRUE,$A$455,AND($B275="SIU_ED_JUL23",$A275&lt;&gt;"MO")=TRUE,0,$B275="DER_JUN23",0,$B275="CDHU_AGO23",0,AND($B275="SIN_SV_SET23",$A275="MO")=TRUE,$A$455,AND($B275="SIN_SV_SET23",$A275&lt;&gt;"MO")=TRUE,0,AND($B275="SIN_INS_SET23",$A275="MO")=TRUE,$A$455,AND($B275="SIN_INS_SET23",$A275&lt;&gt;"MO")=TRUE,0,AND($B275="COTAÇÃO",$A275="MO")=TRUE,$A$455,AND($B275="COTAÇÃO",$A275&lt;&gt;"MO")=TRUE,0)</f>
        <v>1.72</v>
      </c>
      <c r="H275" s="61" cm="1">
        <f t="array" ref="H275">ROUND(_xlfn.IFS(B275="SAB_OSE_SET23",VLOOKUP(C275,[12]SAB_OSE_SET23!A:N,7,FALSE),B275="SAB_EPSA_SET23",VLOOKUP(C275,[12]SAB_EPSA_SET23!A:F,4,FALSE),B275="SAB_INS_SET23",VLOOKUP(C275,[12]SAB_INS_SET23!A:F,4,FALSE),B275="SIU_INF_JUL23",VLOOKUP(C275,[12]SIU_INF_JUL23!A:F,4,FALSE),B275="SIU_ED_JUL23",VLOOKUP(C275,[12]SIU_ED_JUL23!A:F,4,FALSE),B275="SIU_INS_JUL23",VLOOKUP(C275,[12]SIU_INS_JUL23!A:F,4,FALSE),B275="DER_JUN23",VLOOKUP(C275,[12]DER_JUN23!A:F,4,FALSE),B275="CDHU_AGO23",VLOOKUP(C275,[12]CDHU_AGO23!A:F,4,FALSE),B275="DNIT_SV_JUL23",VLOOKUP(C275,[12]DNIT_SV_JUL23!A:F,4,FALSE),B275="DNIT_MAT_JUL23",VLOOKUP(C275,[12]DNIT_MAT_JUL23!A:F,4,FALSE),B275="SIN_SV_SET23",VLOOKUP(C275,[12]SIN_SV_SET23!G:L,5,FALSE),B275="SIN_INS_SET23",VLOOKUP(C275,[12]SIN_INS_SET23!A:F,5,FALSE),B275="COTAÇÃO",VLOOKUP(C275,[12]COTAÇÃO!$B:$G,6,FALSE))*(1+F275)*(1+G275),2)</f>
        <v>51.88</v>
      </c>
      <c r="I275" s="62">
        <f>I52*2</f>
        <v>0.64</v>
      </c>
      <c r="J275" s="39"/>
      <c r="K275" s="63"/>
      <c r="L275" s="64" t="str" cm="1">
        <f t="array" ref="L275">_xlfn.IFS(B275="SAB_OSE_SET23",VLOOKUP(C275,[12]SAB_OSE_SET23!A:N,5,FALSE),B275="SAB_EPSA_SET23",VLOOKUP(C275,[12]SAB_EPSA_SET23!A:F,2,FALSE),B275="SAB_INS_SET23",VLOOKUP(C275,[12]SAB_INS_SET23!A:F,2,FALSE),B275="SIU_INF_JUL23",VLOOKUP(C275,[12]SIU_INF_JUL23!A:F,2,FALSE),B275="SIU_ED_JUL23",VLOOKUP(C275,[12]SIU_ED_JUL23!A:F,2,FALSE),B275="SIU_INS_JUL23",VLOOKUP(C275,[12]SIU_INS_JUL23!A:F,2,FALSE),B275="DER_JUN23",VLOOKUP(C275,[12]DER_JUN23!A:F,2,FALSE),B275="CDHU_AGO23",VLOOKUP(C275,[12]CDHU_AGO23!A:F,2,FALSE),B275="DNIT_SV_JUL23",VLOOKUP(C275,[12]DNIT_SV_JUL23!A:F,2,FALSE),B275="DNIT_MAT_JUL23",VLOOKUP(C275,[12]DNIT_MAT_JUL23!A:F,2,FALSE),B275="SIN_SV_SET23",VLOOKUP(C275,[12]SIN_SV_SET23!G:L,2,FALSE),B275="SIN_INS_SET23",VLOOKUP(C275,[12]SIN_INS_SET23!A:F,2,FALSE),B275="COTAÇÃO",VLOOKUP(C275,[12]COTAÇÃO!$B:$G,3,FALSE))</f>
        <v>ELETRICISTA</v>
      </c>
      <c r="M275" s="65" t="str" cm="1">
        <f t="array" ref="M275">_xlfn.IFS(B275="SAB_OSE_SET23",VLOOKUP(C275,[12]SAB_OSE_SET23!A:N,6,FALSE),B275="SAB_EPSA_SET23",VLOOKUP(C275,[12]SAB_EPSA_SET23!A:F,3,FALSE),B275="SAB_INS_SET23",VLOOKUP(C275,[12]SAB_INS_SET23!A:F,3,FALSE),B275="SIU_INF_JUL23",VLOOKUP(C275,[12]SIU_INF_JUL23!A:F,3,FALSE),B275="SIU_ED_JUL23",VLOOKUP(C275,[12]SIU_ED_JUL23!A:F,3,FALSE),B275="SIU_INS_JUL23",VLOOKUP(C275,[12]SIU_INS_JUL23!A:F,3,FALSE),B275="DER_JUN23",VLOOKUP(C275,[12]DER_JUN23!A:F,3,FALSE),B275="CDHU_AGO23",VLOOKUP(C275,[12]CDHU_AGO23!A:F,3,FALSE),B275="DNIT_SV_JUL23",VLOOKUP(C275,[12]DNIT_SV_JUL23!A:F,3,FALSE),B275="DNIT_MAT_JUL23",VLOOKUP(C275,[12]DNIT_MAT_JUL23!A:F,3,FALSE),B275="SIN_SV_SET23",VLOOKUP(C275,[12]SIN_SV_SET23!G:L,3,FALSE),B275="SIN_INS_SET23",VLOOKUP(C275,[12]SIN_INS_SET23!A:F,3,FALSE),B275="COTAÇÃO",VLOOKUP(C275,[12]COTAÇÃO!$B:$G,4,FALSE))</f>
        <v>H</v>
      </c>
      <c r="N275" s="66">
        <f t="shared" si="7178"/>
        <v>704</v>
      </c>
      <c r="O275" s="66">
        <f t="shared" si="7179"/>
        <v>33.200000000000003</v>
      </c>
      <c r="P275" s="67">
        <f t="shared" si="7155"/>
        <v>0</v>
      </c>
      <c r="Q275" s="68"/>
      <c r="R275" s="61">
        <f>R272*$I275</f>
        <v>704</v>
      </c>
      <c r="S275" s="67"/>
      <c r="T275" s="61">
        <f>T272*$I275</f>
        <v>0</v>
      </c>
      <c r="U275" s="67">
        <f t="shared" si="7180"/>
        <v>0</v>
      </c>
      <c r="V275" s="61">
        <f>V272*$I275</f>
        <v>0</v>
      </c>
      <c r="W275" s="67">
        <f t="shared" si="7181"/>
        <v>0</v>
      </c>
      <c r="X275" s="61">
        <f>X272*$I275</f>
        <v>0</v>
      </c>
      <c r="Y275" s="67">
        <f t="shared" si="7182"/>
        <v>0</v>
      </c>
      <c r="Z275" s="61">
        <f>Z272*$I275</f>
        <v>0</v>
      </c>
      <c r="AA275" s="67">
        <f t="shared" si="7183"/>
        <v>0</v>
      </c>
      <c r="AB275" s="61">
        <f>AB272*$I275</f>
        <v>0</v>
      </c>
      <c r="AC275" s="67">
        <f t="shared" si="7184"/>
        <v>0</v>
      </c>
      <c r="AD275" s="61">
        <f>AD272*$I275</f>
        <v>0</v>
      </c>
      <c r="AE275" s="67">
        <f t="shared" si="7185"/>
        <v>0</v>
      </c>
      <c r="AF275" s="61">
        <f>AF272*$I275</f>
        <v>0</v>
      </c>
      <c r="AG275" s="67">
        <f t="shared" si="7186"/>
        <v>0</v>
      </c>
      <c r="AH275" s="61">
        <f>AH272*$I275</f>
        <v>0</v>
      </c>
      <c r="AI275" s="67">
        <f t="shared" si="7187"/>
        <v>0</v>
      </c>
      <c r="AJ275" s="61">
        <f>AJ272*$I275</f>
        <v>0</v>
      </c>
      <c r="AK275" s="67">
        <f t="shared" si="7188"/>
        <v>0</v>
      </c>
      <c r="AL275" s="61">
        <f>AL272*$I275</f>
        <v>0</v>
      </c>
      <c r="AM275" s="67">
        <f t="shared" si="7189"/>
        <v>0</v>
      </c>
      <c r="AN275" s="61">
        <f>AN272*$I275</f>
        <v>0</v>
      </c>
      <c r="AO275" s="67">
        <f t="shared" si="7190"/>
        <v>0</v>
      </c>
      <c r="AP275" s="61">
        <f>AP272*$I275</f>
        <v>0</v>
      </c>
      <c r="AQ275" s="67">
        <f t="shared" si="7191"/>
        <v>0</v>
      </c>
      <c r="AR275" s="61">
        <f>AR272*$I275</f>
        <v>0</v>
      </c>
      <c r="AS275" s="67">
        <f t="shared" si="7192"/>
        <v>0</v>
      </c>
      <c r="AT275" s="61">
        <f>AT272*$I275</f>
        <v>0</v>
      </c>
      <c r="AU275" s="67">
        <f t="shared" si="7193"/>
        <v>0</v>
      </c>
      <c r="AV275" s="61">
        <f>AV272*$I275</f>
        <v>0</v>
      </c>
      <c r="AW275" s="67">
        <f t="shared" si="7194"/>
        <v>0</v>
      </c>
      <c r="AX275" s="61">
        <f>AX272*$I275</f>
        <v>0</v>
      </c>
      <c r="AY275" s="67">
        <f t="shared" si="7195"/>
        <v>0</v>
      </c>
      <c r="AZ275" s="61">
        <f>AZ272*$I275</f>
        <v>0</v>
      </c>
      <c r="BA275" s="67">
        <f t="shared" si="7196"/>
        <v>0</v>
      </c>
      <c r="BB275" s="61">
        <f>BB272*$I275</f>
        <v>0</v>
      </c>
      <c r="BC275" s="67">
        <f t="shared" si="7197"/>
        <v>0</v>
      </c>
      <c r="BD275" s="61">
        <f>BD272*$I275</f>
        <v>0</v>
      </c>
      <c r="BE275" s="67">
        <f t="shared" si="7198"/>
        <v>0</v>
      </c>
      <c r="BF275" s="61">
        <f>BF272*$I275</f>
        <v>0</v>
      </c>
      <c r="BG275" s="67">
        <f t="shared" si="7199"/>
        <v>0</v>
      </c>
      <c r="BH275" s="61">
        <f>BH272*$I275</f>
        <v>0</v>
      </c>
      <c r="BI275" s="67">
        <f t="shared" si="7200"/>
        <v>0</v>
      </c>
      <c r="BJ275" s="61">
        <f>BJ272*$I275</f>
        <v>0</v>
      </c>
      <c r="BK275" s="67">
        <f t="shared" si="7201"/>
        <v>0</v>
      </c>
      <c r="BL275" s="61">
        <f>BL272*$I275</f>
        <v>0</v>
      </c>
      <c r="BM275" s="67">
        <f t="shared" si="7202"/>
        <v>0</v>
      </c>
    </row>
    <row r="276" spans="1:65" s="47" customFormat="1" x14ac:dyDescent="0.25">
      <c r="A276" s="58" t="s">
        <v>26</v>
      </c>
      <c r="B276" s="59" t="s">
        <v>28</v>
      </c>
      <c r="C276" s="59" t="s">
        <v>53</v>
      </c>
      <c r="D276" s="60" cm="1">
        <f t="array" ref="D276">_xlfn.IFS($B276="SAB_OSE_SET23",$A$440,$B276="SAB_EPSA_SET23",$A$442,$B276="SAB_INS_SET23",$A$444,$B276="SIU_INF_JUL23",$A$446,$B276="SIU_ED_JUL23",$A$447,$B276="DER_JUN23",$A$448,$B276="CDHU_AGO23",$A$449,$B276="SIN_SV_SET23",$A$450,$B276="SIN_INS_SET23",$A$451,$B276="COTAÇÃO",0)</f>
        <v>0</v>
      </c>
      <c r="E276" s="60" cm="1">
        <f t="array" ref="E276">_xlfn.IFS($B276="SAB_OSE_SET23",$A$441,$B276="SAB_EPSA_SET23",$A$443,$B276="SAB_INS_SET23",$A$445,$B276="SIU_INF_JUL23",0,$B276="SIU_ED_JUL23",0,$B276="DER_JUN23",0,$B276="CDHU_AGO23",0,$B276="SIN_SV_SET23",0,$B276="SIN_INS_SET23",0,$B276="COTAÇÃO",0)</f>
        <v>0</v>
      </c>
      <c r="F276" s="60" cm="1">
        <f t="array" ref="F276">_xlfn.IFS($B276="SAB_OSE_SET23",0,$B276="SAB_EPSA_SET23",0,AND($B276="SAB_INS_SET23",$A276="MAT")=TRUE,$A$454,AND($B276="SAB_INS_SET23",$A276&lt;&gt;"MAT")=TRUE,$A$453,AND($B276="SIU_INF_JUL23",$A276="MAT")=TRUE,$A$454,AND($B276="SIU_INF_JUL23",$A276&lt;&gt;"MAT")=TRUE,$A$453,AND($B276="SIU_ED_JUL23",$A276="MAT")=TRUE,$A$454,AND($B276="SIU_ED_JUL23",$A276&lt;&gt;"MAT")=TRUE,$A$453,$B276="DER_JUN23",0,$B276="CDHU_AGO23",0,AND($B276="SIN_SV_SET23",$A276="MAT")=TRUE,$A$454,AND($B276="SIN_SV_SET23",$A276&lt;&gt;"MAT")=TRUE,$A$453,AND($B276="SIN_INS_SET23",$A276="MAT")=TRUE,$A$454,AND($B276="SIN_INS_SET23",$A276&lt;&gt;"MAT")=TRUE,$A$453,AND($B276="COTAÇÃO",$A276="MAT")=TRUE,$A$454,AND($B276="COTAÇÃO",$A276&lt;&gt;"MAT")=TRUE,$A$453)</f>
        <v>0.28000000000000003</v>
      </c>
      <c r="G276" s="60" cm="1">
        <f t="array" ref="G276">_xlfn.IFS($B276="SAB_OSE_SET23",0,$B276="SAB_EPSA_SET23",0,AND($B276="SAB_INS_SET23",$A276="MO")=TRUE,$A$455,AND($B276="SAB_INS_SET23",$A276&lt;&gt;"MO")=TRUE,0,AND($B276="SIU_INF_JUL23",$A276="MO")=TRUE,$A$455,AND($B276="SIU_INF_JUL23",$A276&lt;&gt;"MO")=TRUE,0,AND($B276="SIU_ED_JUL23",$A276="MO")=TRUE,$A$455,AND($B276="SIU_ED_JUL23",$A276&lt;&gt;"MO")=TRUE,0,$B276="DER_JUN23",0,$B276="CDHU_AGO23",0,AND($B276="SIN_SV_SET23",$A276="MO")=TRUE,$A$455,AND($B276="SIN_SV_SET23",$A276&lt;&gt;"MO")=TRUE,0,AND($B276="SIN_INS_SET23",$A276="MO")=TRUE,$A$455,AND($B276="SIN_INS_SET23",$A276&lt;&gt;"MO")=TRUE,0,AND($B276="COTAÇÃO",$A276="MO")=TRUE,$A$455,AND($B276="COTAÇÃO",$A276&lt;&gt;"MO")=TRUE,0)</f>
        <v>1.72</v>
      </c>
      <c r="H276" s="61" cm="1">
        <f t="array" ref="H276">ROUND(_xlfn.IFS(B276="SAB_OSE_SET23",VLOOKUP(C276,[12]SAB_OSE_SET23!A:N,7,FALSE),B276="SAB_EPSA_SET23",VLOOKUP(C276,[12]SAB_EPSA_SET23!A:F,4,FALSE),B276="SAB_INS_SET23",VLOOKUP(C276,[12]SAB_INS_SET23!A:F,4,FALSE),B276="SIU_INF_JUL23",VLOOKUP(C276,[12]SIU_INF_JUL23!A:F,4,FALSE),B276="SIU_ED_JUL23",VLOOKUP(C276,[12]SIU_ED_JUL23!A:F,4,FALSE),B276="SIU_INS_JUL23",VLOOKUP(C276,[12]SIU_INS_JUL23!A:F,4,FALSE),B276="DER_JUN23",VLOOKUP(C276,[12]DER_JUN23!A:F,4,FALSE),B276="CDHU_AGO23",VLOOKUP(C276,[12]CDHU_AGO23!A:F,4,FALSE),B276="DNIT_SV_JUL23",VLOOKUP(C276,[12]DNIT_SV_JUL23!A:F,4,FALSE),B276="DNIT_MAT_JUL23",VLOOKUP(C276,[12]DNIT_MAT_JUL23!A:F,4,FALSE),B276="SIN_SV_SET23",VLOOKUP(C276,[12]SIN_SV_SET23!G:L,5,FALSE),B276="SIN_INS_SET23",VLOOKUP(C276,[12]SIN_INS_SET23!A:F,5,FALSE),B276="COTAÇÃO",VLOOKUP(C276,[12]COTAÇÃO!$B:$G,6,FALSE))*(1+F276)*(1+G276),2)</f>
        <v>42.02</v>
      </c>
      <c r="I276" s="62">
        <f>I53*2</f>
        <v>0.08</v>
      </c>
      <c r="J276" s="39"/>
      <c r="K276" s="63"/>
      <c r="L276" s="64" t="str" cm="1">
        <f t="array" ref="L276">_xlfn.IFS(B276="SAB_OSE_SET23",VLOOKUP(C276,[12]SAB_OSE_SET23!A:N,5,FALSE),B276="SAB_EPSA_SET23",VLOOKUP(C276,[12]SAB_EPSA_SET23!A:F,2,FALSE),B276="SAB_INS_SET23",VLOOKUP(C276,[12]SAB_INS_SET23!A:F,2,FALSE),B276="SIU_INF_JUL23",VLOOKUP(C276,[12]SIU_INF_JUL23!A:F,2,FALSE),B276="SIU_ED_JUL23",VLOOKUP(C276,[12]SIU_ED_JUL23!A:F,2,FALSE),B276="SIU_INS_JUL23",VLOOKUP(C276,[12]SIU_INS_JUL23!A:F,2,FALSE),B276="DER_JUN23",VLOOKUP(C276,[12]DER_JUN23!A:F,2,FALSE),B276="CDHU_AGO23",VLOOKUP(C276,[12]CDHU_AGO23!A:F,2,FALSE),B276="DNIT_SV_JUL23",VLOOKUP(C276,[12]DNIT_SV_JUL23!A:F,2,FALSE),B276="DNIT_MAT_JUL23",VLOOKUP(C276,[12]DNIT_MAT_JUL23!A:F,2,FALSE),B276="SIN_SV_SET23",VLOOKUP(C276,[12]SIN_SV_SET23!G:L,2,FALSE),B276="SIN_INS_SET23",VLOOKUP(C276,[12]SIN_INS_SET23!A:F,2,FALSE),B276="COTAÇÃO",VLOOKUP(C276,[12]COTAÇÃO!$B:$G,3,FALSE))</f>
        <v>MOTORISTA</v>
      </c>
      <c r="M276" s="65" t="str" cm="1">
        <f t="array" ref="M276">_xlfn.IFS(B276="SAB_OSE_SET23",VLOOKUP(C276,[12]SAB_OSE_SET23!A:N,6,FALSE),B276="SAB_EPSA_SET23",VLOOKUP(C276,[12]SAB_EPSA_SET23!A:F,3,FALSE),B276="SAB_INS_SET23",VLOOKUP(C276,[12]SAB_INS_SET23!A:F,3,FALSE),B276="SIU_INF_JUL23",VLOOKUP(C276,[12]SIU_INF_JUL23!A:F,3,FALSE),B276="SIU_ED_JUL23",VLOOKUP(C276,[12]SIU_ED_JUL23!A:F,3,FALSE),B276="SIU_INS_JUL23",VLOOKUP(C276,[12]SIU_INS_JUL23!A:F,3,FALSE),B276="DER_JUN23",VLOOKUP(C276,[12]DER_JUN23!A:F,3,FALSE),B276="CDHU_AGO23",VLOOKUP(C276,[12]CDHU_AGO23!A:F,3,FALSE),B276="DNIT_SV_JUL23",VLOOKUP(C276,[12]DNIT_SV_JUL23!A:F,3,FALSE),B276="DNIT_MAT_JUL23",VLOOKUP(C276,[12]DNIT_MAT_JUL23!A:F,3,FALSE),B276="SIN_SV_SET23",VLOOKUP(C276,[12]SIN_SV_SET23!G:L,3,FALSE),B276="SIN_INS_SET23",VLOOKUP(C276,[12]SIN_INS_SET23!A:F,3,FALSE),B276="COTAÇÃO",VLOOKUP(C276,[12]COTAÇÃO!$B:$G,4,FALSE))</f>
        <v>H</v>
      </c>
      <c r="N276" s="66">
        <f t="shared" si="7178"/>
        <v>88</v>
      </c>
      <c r="O276" s="66">
        <f t="shared" si="7179"/>
        <v>3.36</v>
      </c>
      <c r="P276" s="67">
        <f t="shared" si="7155"/>
        <v>0</v>
      </c>
      <c r="Q276" s="68"/>
      <c r="R276" s="61">
        <f>R272*$I276</f>
        <v>88</v>
      </c>
      <c r="S276" s="67"/>
      <c r="T276" s="61">
        <f>T272*$I276</f>
        <v>0</v>
      </c>
      <c r="U276" s="67">
        <f t="shared" si="7180"/>
        <v>0</v>
      </c>
      <c r="V276" s="61">
        <f>V272*$I276</f>
        <v>0</v>
      </c>
      <c r="W276" s="67">
        <f t="shared" si="7181"/>
        <v>0</v>
      </c>
      <c r="X276" s="61">
        <f>X272*$I276</f>
        <v>0</v>
      </c>
      <c r="Y276" s="67">
        <f t="shared" si="7182"/>
        <v>0</v>
      </c>
      <c r="Z276" s="61">
        <f>Z272*$I276</f>
        <v>0</v>
      </c>
      <c r="AA276" s="67">
        <f t="shared" si="7183"/>
        <v>0</v>
      </c>
      <c r="AB276" s="61">
        <f>AB272*$I276</f>
        <v>0</v>
      </c>
      <c r="AC276" s="67">
        <f t="shared" si="7184"/>
        <v>0</v>
      </c>
      <c r="AD276" s="61">
        <f>AD272*$I276</f>
        <v>0</v>
      </c>
      <c r="AE276" s="67">
        <f t="shared" si="7185"/>
        <v>0</v>
      </c>
      <c r="AF276" s="61">
        <f>AF272*$I276</f>
        <v>0</v>
      </c>
      <c r="AG276" s="67">
        <f t="shared" si="7186"/>
        <v>0</v>
      </c>
      <c r="AH276" s="61">
        <f>AH272*$I276</f>
        <v>0</v>
      </c>
      <c r="AI276" s="67">
        <f t="shared" si="7187"/>
        <v>0</v>
      </c>
      <c r="AJ276" s="61">
        <f>AJ272*$I276</f>
        <v>0</v>
      </c>
      <c r="AK276" s="67">
        <f t="shared" si="7188"/>
        <v>0</v>
      </c>
      <c r="AL276" s="61">
        <f>AL272*$I276</f>
        <v>0</v>
      </c>
      <c r="AM276" s="67">
        <f t="shared" si="7189"/>
        <v>0</v>
      </c>
      <c r="AN276" s="61">
        <f>AN272*$I276</f>
        <v>0</v>
      </c>
      <c r="AO276" s="67">
        <f t="shared" si="7190"/>
        <v>0</v>
      </c>
      <c r="AP276" s="61">
        <f>AP272*$I276</f>
        <v>0</v>
      </c>
      <c r="AQ276" s="67">
        <f t="shared" si="7191"/>
        <v>0</v>
      </c>
      <c r="AR276" s="61">
        <f>AR272*$I276</f>
        <v>0</v>
      </c>
      <c r="AS276" s="67">
        <f t="shared" si="7192"/>
        <v>0</v>
      </c>
      <c r="AT276" s="61">
        <f>AT272*$I276</f>
        <v>0</v>
      </c>
      <c r="AU276" s="67">
        <f t="shared" si="7193"/>
        <v>0</v>
      </c>
      <c r="AV276" s="61">
        <f>AV272*$I276</f>
        <v>0</v>
      </c>
      <c r="AW276" s="67">
        <f t="shared" si="7194"/>
        <v>0</v>
      </c>
      <c r="AX276" s="61">
        <f>AX272*$I276</f>
        <v>0</v>
      </c>
      <c r="AY276" s="67">
        <f t="shared" si="7195"/>
        <v>0</v>
      </c>
      <c r="AZ276" s="61">
        <f>AZ272*$I276</f>
        <v>0</v>
      </c>
      <c r="BA276" s="67">
        <f t="shared" si="7196"/>
        <v>0</v>
      </c>
      <c r="BB276" s="61">
        <f>BB272*$I276</f>
        <v>0</v>
      </c>
      <c r="BC276" s="67">
        <f t="shared" si="7197"/>
        <v>0</v>
      </c>
      <c r="BD276" s="61">
        <f>BD272*$I276</f>
        <v>0</v>
      </c>
      <c r="BE276" s="67">
        <f t="shared" si="7198"/>
        <v>0</v>
      </c>
      <c r="BF276" s="61">
        <f>BF272*$I276</f>
        <v>0</v>
      </c>
      <c r="BG276" s="67">
        <f t="shared" si="7199"/>
        <v>0</v>
      </c>
      <c r="BH276" s="61">
        <f>BH272*$I276</f>
        <v>0</v>
      </c>
      <c r="BI276" s="67">
        <f t="shared" si="7200"/>
        <v>0</v>
      </c>
      <c r="BJ276" s="61">
        <f>BJ272*$I276</f>
        <v>0</v>
      </c>
      <c r="BK276" s="67">
        <f t="shared" si="7201"/>
        <v>0</v>
      </c>
      <c r="BL276" s="61">
        <f>BL272*$I276</f>
        <v>0</v>
      </c>
      <c r="BM276" s="67">
        <f t="shared" si="7202"/>
        <v>0</v>
      </c>
    </row>
    <row r="277" spans="1:65" s="47" customFormat="1" ht="30" x14ac:dyDescent="0.25">
      <c r="A277" s="58" t="s">
        <v>30</v>
      </c>
      <c r="B277" s="59" t="s">
        <v>28</v>
      </c>
      <c r="C277" s="59" t="s">
        <v>56</v>
      </c>
      <c r="D277" s="60" cm="1">
        <f t="array" ref="D277">_xlfn.IFS($B277="SAB_OSE_SET23",$A$440,$B277="SAB_EPSA_SET23",$A$442,$B277="SAB_INS_SET23",$A$444,$B277="SIU_INF_JUL23",$A$446,$B277="SIU_ED_JUL23",$A$447,$B277="DER_JUN23",$A$448,$B277="CDHU_AGO23",$A$449,$B277="SIN_SV_SET23",$A$450,$B277="SIN_INS_SET23",$A$451,$B277="COTAÇÃO",0)</f>
        <v>0</v>
      </c>
      <c r="E277" s="60" cm="1">
        <f t="array" ref="E277">_xlfn.IFS($B277="SAB_OSE_SET23",$A$441,$B277="SAB_EPSA_SET23",$A$443,$B277="SAB_INS_SET23",$A$445,$B277="SIU_INF_JUL23",0,$B277="SIU_ED_JUL23",0,$B277="DER_JUN23",0,$B277="CDHU_AGO23",0,$B277="SIN_SV_SET23",0,$B277="SIN_INS_SET23",0,$B277="COTAÇÃO",0)</f>
        <v>0</v>
      </c>
      <c r="F277" s="60" cm="1">
        <f t="array" ref="F277">_xlfn.IFS($B277="SAB_OSE_SET23",0,$B277="SAB_EPSA_SET23",0,AND($B277="SAB_INS_SET23",$A277="MAT")=TRUE,$A$454,AND($B277="SAB_INS_SET23",$A277&lt;&gt;"MAT")=TRUE,$A$453,AND($B277="SIU_INF_JUL23",$A277="MAT")=TRUE,$A$454,AND($B277="SIU_INF_JUL23",$A277&lt;&gt;"MAT")=TRUE,$A$453,AND($B277="SIU_ED_JUL23",$A277="MAT")=TRUE,$A$454,AND($B277="SIU_ED_JUL23",$A277&lt;&gt;"MAT")=TRUE,$A$453,$B277="DER_JUN23",0,$B277="CDHU_AGO23",0,AND($B277="SIN_SV_SET23",$A277="MAT")=TRUE,$A$454,AND($B277="SIN_SV_SET23",$A277&lt;&gt;"MAT")=TRUE,$A$453,AND($B277="SIN_INS_SET23",$A277="MAT")=TRUE,$A$454,AND($B277="SIN_INS_SET23",$A277&lt;&gt;"MAT")=TRUE,$A$453,AND($B277="COTAÇÃO",$A277="MAT")=TRUE,$A$454,AND($B277="COTAÇÃO",$A277&lt;&gt;"MAT")=TRUE,$A$453)</f>
        <v>0.28000000000000003</v>
      </c>
      <c r="G277" s="60" cm="1">
        <f t="array" ref="G277">_xlfn.IFS($B277="SAB_OSE_SET23",0,$B277="SAB_EPSA_SET23",0,AND($B277="SAB_INS_SET23",$A277="MO")=TRUE,$A$455,AND($B277="SAB_INS_SET23",$A277&lt;&gt;"MO")=TRUE,0,AND($B277="SIU_INF_JUL23",$A277="MO")=TRUE,$A$455,AND($B277="SIU_INF_JUL23",$A277&lt;&gt;"MO")=TRUE,0,AND($B277="SIU_ED_JUL23",$A277="MO")=TRUE,$A$455,AND($B277="SIU_ED_JUL23",$A277&lt;&gt;"MO")=TRUE,0,$B277="DER_JUN23",0,$B277="CDHU_AGO23",0,AND($B277="SIN_SV_SET23",$A277="MO")=TRUE,$A$455,AND($B277="SIN_SV_SET23",$A277&lt;&gt;"MO")=TRUE,0,AND($B277="SIN_INS_SET23",$A277="MO")=TRUE,$A$455,AND($B277="SIN_INS_SET23",$A277&lt;&gt;"MO")=TRUE,0,AND($B277="COTAÇÃO",$A277="MO")=TRUE,$A$455,AND($B277="COTAÇÃO",$A277&lt;&gt;"MO")=TRUE,0)</f>
        <v>0</v>
      </c>
      <c r="H277" s="61" cm="1">
        <f t="array" ref="H277">ROUND(_xlfn.IFS(B277="SAB_OSE_SET23",VLOOKUP(C277,[12]SAB_OSE_SET23!A:N,7,FALSE),B277="SAB_EPSA_SET23",VLOOKUP(C277,[12]SAB_EPSA_SET23!A:F,4,FALSE),B277="SAB_INS_SET23",VLOOKUP(C277,[12]SAB_INS_SET23!A:F,4,FALSE),B277="SIU_INF_JUL23",VLOOKUP(C277,[12]SIU_INF_JUL23!A:F,4,FALSE),B277="SIU_ED_JUL23",VLOOKUP(C277,[12]SIU_ED_JUL23!A:F,4,FALSE),B277="SIU_INS_JUL23",VLOOKUP(C277,[12]SIU_INS_JUL23!A:F,4,FALSE),B277="DER_JUN23",VLOOKUP(C277,[12]DER_JUN23!A:F,4,FALSE),B277="CDHU_AGO23",VLOOKUP(C277,[12]CDHU_AGO23!A:F,4,FALSE),B277="DNIT_SV_JUL23",VLOOKUP(C277,[12]DNIT_SV_JUL23!A:F,4,FALSE),B277="DNIT_MAT_JUL23",VLOOKUP(C277,[12]DNIT_MAT_JUL23!A:F,4,FALSE),B277="SIN_SV_SET23",VLOOKUP(C277,[12]SIN_SV_SET23!G:L,5,FALSE),B277="SIN_INS_SET23",VLOOKUP(C277,[12]SIN_INS_SET23!A:F,5,FALSE),B277="COTAÇÃO",VLOOKUP(C277,[12]COTAÇÃO!$B:$G,6,FALSE))*(1+F277)*(1+G277),2)</f>
        <v>310.69</v>
      </c>
      <c r="I277" s="62">
        <f>I54*2</f>
        <v>0.04</v>
      </c>
      <c r="J277" s="39"/>
      <c r="K277" s="63"/>
      <c r="L277" s="64" t="str" cm="1">
        <f t="array" ref="L277">_xlfn.IFS(B277="SAB_OSE_SET23",VLOOKUP(C277,[12]SAB_OSE_SET23!A:N,5,FALSE),B277="SAB_EPSA_SET23",VLOOKUP(C277,[12]SAB_EPSA_SET23!A:F,2,FALSE),B277="SAB_INS_SET23",VLOOKUP(C277,[12]SAB_INS_SET23!A:F,2,FALSE),B277="SIU_INF_JUL23",VLOOKUP(C277,[12]SIU_INF_JUL23!A:F,2,FALSE),B277="SIU_ED_JUL23",VLOOKUP(C277,[12]SIU_ED_JUL23!A:F,2,FALSE),B277="SIU_INS_JUL23",VLOOKUP(C277,[12]SIU_INS_JUL23!A:F,2,FALSE),B277="DER_JUN23",VLOOKUP(C277,[12]DER_JUN23!A:F,2,FALSE),B277="CDHU_AGO23",VLOOKUP(C277,[12]CDHU_AGO23!A:F,2,FALSE),B277="DNIT_SV_JUL23",VLOOKUP(C277,[12]DNIT_SV_JUL23!A:F,2,FALSE),B277="DNIT_MAT_JUL23",VLOOKUP(C277,[12]DNIT_MAT_JUL23!A:F,2,FALSE),B277="SIN_SV_SET23",VLOOKUP(C277,[12]SIN_SV_SET23!G:L,2,FALSE),B277="SIN_INS_SET23",VLOOKUP(C277,[12]SIN_INS_SET23!A:F,2,FALSE),B277="COTAÇÃO",VLOOKUP(C277,[12]COTAÇÃO!$B:$G,3,FALSE))</f>
        <v>CAMINHÃO - CARROCERIA FIXA ABERTA DE MADEIRA COM CAPACIDADE 9 T *190CV - COM GUINDASTE MUNCK 5 T</v>
      </c>
      <c r="M277" s="65" t="str" cm="1">
        <f t="array" ref="M277">_xlfn.IFS(B277="SAB_OSE_SET23",VLOOKUP(C277,[12]SAB_OSE_SET23!A:N,6,FALSE),B277="SAB_EPSA_SET23",VLOOKUP(C277,[12]SAB_EPSA_SET23!A:F,3,FALSE),B277="SAB_INS_SET23",VLOOKUP(C277,[12]SAB_INS_SET23!A:F,3,FALSE),B277="SIU_INF_JUL23",VLOOKUP(C277,[12]SIU_INF_JUL23!A:F,3,FALSE),B277="SIU_ED_JUL23",VLOOKUP(C277,[12]SIU_ED_JUL23!A:F,3,FALSE),B277="SIU_INS_JUL23",VLOOKUP(C277,[12]SIU_INS_JUL23!A:F,3,FALSE),B277="DER_JUN23",VLOOKUP(C277,[12]DER_JUN23!A:F,3,FALSE),B277="CDHU_AGO23",VLOOKUP(C277,[12]CDHU_AGO23!A:F,3,FALSE),B277="DNIT_SV_JUL23",VLOOKUP(C277,[12]DNIT_SV_JUL23!A:F,3,FALSE),B277="DNIT_MAT_JUL23",VLOOKUP(C277,[12]DNIT_MAT_JUL23!A:F,3,FALSE),B277="SIN_SV_SET23",VLOOKUP(C277,[12]SIN_SV_SET23!G:L,3,FALSE),B277="SIN_INS_SET23",VLOOKUP(C277,[12]SIN_INS_SET23!A:F,3,FALSE),B277="COTAÇÃO",VLOOKUP(C277,[12]COTAÇÃO!$B:$G,4,FALSE))</f>
        <v>H</v>
      </c>
      <c r="N277" s="66">
        <f t="shared" si="7178"/>
        <v>44</v>
      </c>
      <c r="O277" s="66">
        <f t="shared" si="7179"/>
        <v>12.43</v>
      </c>
      <c r="P277" s="67">
        <f t="shared" si="7155"/>
        <v>0</v>
      </c>
      <c r="Q277" s="68"/>
      <c r="R277" s="61">
        <f>R272*$I277</f>
        <v>44</v>
      </c>
      <c r="S277" s="67"/>
      <c r="T277" s="61">
        <f>T272*$I277</f>
        <v>0</v>
      </c>
      <c r="U277" s="67">
        <f t="shared" si="7180"/>
        <v>0</v>
      </c>
      <c r="V277" s="61">
        <f>V272*$I277</f>
        <v>0</v>
      </c>
      <c r="W277" s="67">
        <f t="shared" si="7181"/>
        <v>0</v>
      </c>
      <c r="X277" s="61">
        <f>X272*$I277</f>
        <v>0</v>
      </c>
      <c r="Y277" s="67">
        <f t="shared" si="7182"/>
        <v>0</v>
      </c>
      <c r="Z277" s="61">
        <f>Z272*$I277</f>
        <v>0</v>
      </c>
      <c r="AA277" s="67">
        <f t="shared" si="7183"/>
        <v>0</v>
      </c>
      <c r="AB277" s="61">
        <f>AB272*$I277</f>
        <v>0</v>
      </c>
      <c r="AC277" s="67">
        <f t="shared" si="7184"/>
        <v>0</v>
      </c>
      <c r="AD277" s="61">
        <f>AD272*$I277</f>
        <v>0</v>
      </c>
      <c r="AE277" s="67">
        <f t="shared" si="7185"/>
        <v>0</v>
      </c>
      <c r="AF277" s="61">
        <f>AF272*$I277</f>
        <v>0</v>
      </c>
      <c r="AG277" s="67">
        <f t="shared" si="7186"/>
        <v>0</v>
      </c>
      <c r="AH277" s="61">
        <f>AH272*$I277</f>
        <v>0</v>
      </c>
      <c r="AI277" s="67">
        <f t="shared" si="7187"/>
        <v>0</v>
      </c>
      <c r="AJ277" s="61">
        <f>AJ272*$I277</f>
        <v>0</v>
      </c>
      <c r="AK277" s="67">
        <f t="shared" si="7188"/>
        <v>0</v>
      </c>
      <c r="AL277" s="61">
        <f>AL272*$I277</f>
        <v>0</v>
      </c>
      <c r="AM277" s="67">
        <f t="shared" si="7189"/>
        <v>0</v>
      </c>
      <c r="AN277" s="61">
        <f>AN272*$I277</f>
        <v>0</v>
      </c>
      <c r="AO277" s="67">
        <f t="shared" si="7190"/>
        <v>0</v>
      </c>
      <c r="AP277" s="61">
        <f>AP272*$I277</f>
        <v>0</v>
      </c>
      <c r="AQ277" s="67">
        <f t="shared" si="7191"/>
        <v>0</v>
      </c>
      <c r="AR277" s="61">
        <f>AR272*$I277</f>
        <v>0</v>
      </c>
      <c r="AS277" s="67">
        <f t="shared" si="7192"/>
        <v>0</v>
      </c>
      <c r="AT277" s="61">
        <f>AT272*$I277</f>
        <v>0</v>
      </c>
      <c r="AU277" s="67">
        <f t="shared" si="7193"/>
        <v>0</v>
      </c>
      <c r="AV277" s="61">
        <f>AV272*$I277</f>
        <v>0</v>
      </c>
      <c r="AW277" s="67">
        <f t="shared" si="7194"/>
        <v>0</v>
      </c>
      <c r="AX277" s="61">
        <f>AX272*$I277</f>
        <v>0</v>
      </c>
      <c r="AY277" s="67">
        <f t="shared" si="7195"/>
        <v>0</v>
      </c>
      <c r="AZ277" s="61">
        <f>AZ272*$I277</f>
        <v>0</v>
      </c>
      <c r="BA277" s="67">
        <f t="shared" si="7196"/>
        <v>0</v>
      </c>
      <c r="BB277" s="61">
        <f>BB272*$I277</f>
        <v>0</v>
      </c>
      <c r="BC277" s="67">
        <f t="shared" si="7197"/>
        <v>0</v>
      </c>
      <c r="BD277" s="61">
        <f>BD272*$I277</f>
        <v>0</v>
      </c>
      <c r="BE277" s="67">
        <f t="shared" si="7198"/>
        <v>0</v>
      </c>
      <c r="BF277" s="61">
        <f>BF272*$I277</f>
        <v>0</v>
      </c>
      <c r="BG277" s="67">
        <f t="shared" si="7199"/>
        <v>0</v>
      </c>
      <c r="BH277" s="61">
        <f>BH272*$I277</f>
        <v>0</v>
      </c>
      <c r="BI277" s="67">
        <f t="shared" si="7200"/>
        <v>0</v>
      </c>
      <c r="BJ277" s="61">
        <f>BJ272*$I277</f>
        <v>0</v>
      </c>
      <c r="BK277" s="67">
        <f t="shared" si="7201"/>
        <v>0</v>
      </c>
      <c r="BL277" s="61">
        <f>BL272*$I277</f>
        <v>0</v>
      </c>
      <c r="BM277" s="67">
        <f t="shared" si="7202"/>
        <v>0</v>
      </c>
    </row>
    <row r="278" spans="1:65" s="47" customFormat="1" ht="30" x14ac:dyDescent="0.25">
      <c r="A278" s="58" t="s">
        <v>30</v>
      </c>
      <c r="B278" s="59" t="s">
        <v>28</v>
      </c>
      <c r="C278" s="59" t="s">
        <v>57</v>
      </c>
      <c r="D278" s="60" cm="1">
        <f t="array" ref="D278">_xlfn.IFS($B278="SAB_OSE_SET23",$A$440,$B278="SAB_EPSA_SET23",$A$442,$B278="SAB_INS_SET23",$A$444,$B278="SIU_INF_JUL23",$A$446,$B278="SIU_ED_JUL23",$A$447,$B278="DER_JUN23",$A$448,$B278="CDHU_AGO23",$A$449,$B278="SIN_SV_SET23",$A$450,$B278="SIN_INS_SET23",$A$451,$B278="COTAÇÃO",0)</f>
        <v>0</v>
      </c>
      <c r="E278" s="60" cm="1">
        <f t="array" ref="E278">_xlfn.IFS($B278="SAB_OSE_SET23",$A$441,$B278="SAB_EPSA_SET23",$A$443,$B278="SAB_INS_SET23",$A$445,$B278="SIU_INF_JUL23",0,$B278="SIU_ED_JUL23",0,$B278="DER_JUN23",0,$B278="CDHU_AGO23",0,$B278="SIN_SV_SET23",0,$B278="SIN_INS_SET23",0,$B278="COTAÇÃO",0)</f>
        <v>0</v>
      </c>
      <c r="F278" s="60" cm="1">
        <f t="array" ref="F278">_xlfn.IFS($B278="SAB_OSE_SET23",0,$B278="SAB_EPSA_SET23",0,AND($B278="SAB_INS_SET23",$A278="MAT")=TRUE,$A$454,AND($B278="SAB_INS_SET23",$A278&lt;&gt;"MAT")=TRUE,$A$453,AND($B278="SIU_INF_JUL23",$A278="MAT")=TRUE,$A$454,AND($B278="SIU_INF_JUL23",$A278&lt;&gt;"MAT")=TRUE,$A$453,AND($B278="SIU_ED_JUL23",$A278="MAT")=TRUE,$A$454,AND($B278="SIU_ED_JUL23",$A278&lt;&gt;"MAT")=TRUE,$A$453,$B278="DER_JUN23",0,$B278="CDHU_AGO23",0,AND($B278="SIN_SV_SET23",$A278="MAT")=TRUE,$A$454,AND($B278="SIN_SV_SET23",$A278&lt;&gt;"MAT")=TRUE,$A$453,AND($B278="SIN_INS_SET23",$A278="MAT")=TRUE,$A$454,AND($B278="SIN_INS_SET23",$A278&lt;&gt;"MAT")=TRUE,$A$453,AND($B278="COTAÇÃO",$A278="MAT")=TRUE,$A$454,AND($B278="COTAÇÃO",$A278&lt;&gt;"MAT")=TRUE,$A$453)</f>
        <v>0.28000000000000003</v>
      </c>
      <c r="G278" s="60" cm="1">
        <f t="array" ref="G278">_xlfn.IFS($B278="SAB_OSE_SET23",0,$B278="SAB_EPSA_SET23",0,AND($B278="SAB_INS_SET23",$A278="MO")=TRUE,$A$455,AND($B278="SAB_INS_SET23",$A278&lt;&gt;"MO")=TRUE,0,AND($B278="SIU_INF_JUL23",$A278="MO")=TRUE,$A$455,AND($B278="SIU_INF_JUL23",$A278&lt;&gt;"MO")=TRUE,0,AND($B278="SIU_ED_JUL23",$A278="MO")=TRUE,$A$455,AND($B278="SIU_ED_JUL23",$A278&lt;&gt;"MO")=TRUE,0,$B278="DER_JUN23",0,$B278="CDHU_AGO23",0,AND($B278="SIN_SV_SET23",$A278="MO")=TRUE,$A$455,AND($B278="SIN_SV_SET23",$A278&lt;&gt;"MO")=TRUE,0,AND($B278="SIN_INS_SET23",$A278="MO")=TRUE,$A$455,AND($B278="SIN_INS_SET23",$A278&lt;&gt;"MO")=TRUE,0,AND($B278="COTAÇÃO",$A278="MO")=TRUE,$A$455,AND($B278="COTAÇÃO",$A278&lt;&gt;"MO")=TRUE,0)</f>
        <v>0</v>
      </c>
      <c r="H278" s="61" cm="1">
        <f t="array" ref="H278">ROUND(_xlfn.IFS(B278="SAB_OSE_SET23",VLOOKUP(C278,[12]SAB_OSE_SET23!A:N,7,FALSE),B278="SAB_EPSA_SET23",VLOOKUP(C278,[12]SAB_EPSA_SET23!A:F,4,FALSE),B278="SAB_INS_SET23",VLOOKUP(C278,[12]SAB_INS_SET23!A:F,4,FALSE),B278="SIU_INF_JUL23",VLOOKUP(C278,[12]SIU_INF_JUL23!A:F,4,FALSE),B278="SIU_ED_JUL23",VLOOKUP(C278,[12]SIU_ED_JUL23!A:F,4,FALSE),B278="SIU_INS_JUL23",VLOOKUP(C278,[12]SIU_INS_JUL23!A:F,4,FALSE),B278="DER_JUN23",VLOOKUP(C278,[12]DER_JUN23!A:F,4,FALSE),B278="CDHU_AGO23",VLOOKUP(C278,[12]CDHU_AGO23!A:F,4,FALSE),B278="DNIT_SV_JUL23",VLOOKUP(C278,[12]DNIT_SV_JUL23!A:F,4,FALSE),B278="DNIT_MAT_JUL23",VLOOKUP(C278,[12]DNIT_MAT_JUL23!A:F,4,FALSE),B278="SIN_SV_SET23",VLOOKUP(C278,[12]SIN_SV_SET23!G:L,5,FALSE),B278="SIN_INS_SET23",VLOOKUP(C278,[12]SIN_INS_SET23!A:F,5,FALSE),B278="COTAÇÃO",VLOOKUP(C278,[12]COTAÇÃO!$B:$G,6,FALSE))*(1+F278)*(1+G278),2)</f>
        <v>143.88</v>
      </c>
      <c r="I278" s="62">
        <f>I55*2</f>
        <v>0.04</v>
      </c>
      <c r="J278" s="39"/>
      <c r="K278" s="63"/>
      <c r="L278" s="64" t="str" cm="1">
        <f t="array" ref="L278">_xlfn.IFS(B278="SAB_OSE_SET23",VLOOKUP(C278,[12]SAB_OSE_SET23!A:N,5,FALSE),B278="SAB_EPSA_SET23",VLOOKUP(C278,[12]SAB_EPSA_SET23!A:F,2,FALSE),B278="SAB_INS_SET23",VLOOKUP(C278,[12]SAB_INS_SET23!A:F,2,FALSE),B278="SIU_INF_JUL23",VLOOKUP(C278,[12]SIU_INF_JUL23!A:F,2,FALSE),B278="SIU_ED_JUL23",VLOOKUP(C278,[12]SIU_ED_JUL23!A:F,2,FALSE),B278="SIU_INS_JUL23",VLOOKUP(C278,[12]SIU_INS_JUL23!A:F,2,FALSE),B278="DER_JUN23",VLOOKUP(C278,[12]DER_JUN23!A:F,2,FALSE),B278="CDHU_AGO23",VLOOKUP(C278,[12]CDHU_AGO23!A:F,2,FALSE),B278="DNIT_SV_JUL23",VLOOKUP(C278,[12]DNIT_SV_JUL23!A:F,2,FALSE),B278="DNIT_MAT_JUL23",VLOOKUP(C278,[12]DNIT_MAT_JUL23!A:F,2,FALSE),B278="SIN_SV_SET23",VLOOKUP(C278,[12]SIN_SV_SET23!G:L,2,FALSE),B278="SIN_INS_SET23",VLOOKUP(C278,[12]SIN_INS_SET23!A:F,2,FALSE),B278="COTAÇÃO",VLOOKUP(C278,[12]COTAÇÃO!$B:$G,3,FALSE))</f>
        <v>CAMINHÃO - CARROCERIA FIXA ABERTA DE MADEIRA COM CAPACIDADE 9 T *190CV - COM GUINDASTE MUNCK 5 T - À DISPOSIÇÃO</v>
      </c>
      <c r="M278" s="65" t="str" cm="1">
        <f t="array" ref="M278">_xlfn.IFS(B278="SAB_OSE_SET23",VLOOKUP(C278,[12]SAB_OSE_SET23!A:N,6,FALSE),B278="SAB_EPSA_SET23",VLOOKUP(C278,[12]SAB_EPSA_SET23!A:F,3,FALSE),B278="SAB_INS_SET23",VLOOKUP(C278,[12]SAB_INS_SET23!A:F,3,FALSE),B278="SIU_INF_JUL23",VLOOKUP(C278,[12]SIU_INF_JUL23!A:F,3,FALSE),B278="SIU_ED_JUL23",VLOOKUP(C278,[12]SIU_ED_JUL23!A:F,3,FALSE),B278="SIU_INS_JUL23",VLOOKUP(C278,[12]SIU_INS_JUL23!A:F,3,FALSE),B278="DER_JUN23",VLOOKUP(C278,[12]DER_JUN23!A:F,3,FALSE),B278="CDHU_AGO23",VLOOKUP(C278,[12]CDHU_AGO23!A:F,3,FALSE),B278="DNIT_SV_JUL23",VLOOKUP(C278,[12]DNIT_SV_JUL23!A:F,3,FALSE),B278="DNIT_MAT_JUL23",VLOOKUP(C278,[12]DNIT_MAT_JUL23!A:F,3,FALSE),B278="SIN_SV_SET23",VLOOKUP(C278,[12]SIN_SV_SET23!G:L,3,FALSE),B278="SIN_INS_SET23",VLOOKUP(C278,[12]SIN_INS_SET23!A:F,3,FALSE),B278="COTAÇÃO",VLOOKUP(C278,[12]COTAÇÃO!$B:$G,4,FALSE))</f>
        <v>H</v>
      </c>
      <c r="N278" s="66">
        <f t="shared" si="7178"/>
        <v>44</v>
      </c>
      <c r="O278" s="66">
        <f t="shared" si="7179"/>
        <v>5.76</v>
      </c>
      <c r="P278" s="67">
        <f t="shared" si="7155"/>
        <v>0</v>
      </c>
      <c r="Q278" s="68"/>
      <c r="R278" s="61">
        <f>R272*$I278</f>
        <v>44</v>
      </c>
      <c r="S278" s="67"/>
      <c r="T278" s="61">
        <f>T272*$I278</f>
        <v>0</v>
      </c>
      <c r="U278" s="67">
        <f t="shared" si="7180"/>
        <v>0</v>
      </c>
      <c r="V278" s="61">
        <f>V272*$I278</f>
        <v>0</v>
      </c>
      <c r="W278" s="67">
        <f t="shared" si="7181"/>
        <v>0</v>
      </c>
      <c r="X278" s="61">
        <f>X272*$I278</f>
        <v>0</v>
      </c>
      <c r="Y278" s="67">
        <f t="shared" si="7182"/>
        <v>0</v>
      </c>
      <c r="Z278" s="61">
        <f>Z272*$I278</f>
        <v>0</v>
      </c>
      <c r="AA278" s="67">
        <f t="shared" si="7183"/>
        <v>0</v>
      </c>
      <c r="AB278" s="61">
        <f>AB272*$I278</f>
        <v>0</v>
      </c>
      <c r="AC278" s="67">
        <f t="shared" si="7184"/>
        <v>0</v>
      </c>
      <c r="AD278" s="61">
        <f>AD272*$I278</f>
        <v>0</v>
      </c>
      <c r="AE278" s="67">
        <f t="shared" si="7185"/>
        <v>0</v>
      </c>
      <c r="AF278" s="61">
        <f>AF272*$I278</f>
        <v>0</v>
      </c>
      <c r="AG278" s="67">
        <f t="shared" si="7186"/>
        <v>0</v>
      </c>
      <c r="AH278" s="61">
        <f>AH272*$I278</f>
        <v>0</v>
      </c>
      <c r="AI278" s="67">
        <f t="shared" si="7187"/>
        <v>0</v>
      </c>
      <c r="AJ278" s="61">
        <f>AJ272*$I278</f>
        <v>0</v>
      </c>
      <c r="AK278" s="67">
        <f t="shared" si="7188"/>
        <v>0</v>
      </c>
      <c r="AL278" s="61">
        <f>AL272*$I278</f>
        <v>0</v>
      </c>
      <c r="AM278" s="67">
        <f t="shared" si="7189"/>
        <v>0</v>
      </c>
      <c r="AN278" s="61">
        <f>AN272*$I278</f>
        <v>0</v>
      </c>
      <c r="AO278" s="67">
        <f t="shared" si="7190"/>
        <v>0</v>
      </c>
      <c r="AP278" s="61">
        <f>AP272*$I278</f>
        <v>0</v>
      </c>
      <c r="AQ278" s="67">
        <f t="shared" si="7191"/>
        <v>0</v>
      </c>
      <c r="AR278" s="61">
        <f>AR272*$I278</f>
        <v>0</v>
      </c>
      <c r="AS278" s="67">
        <f t="shared" si="7192"/>
        <v>0</v>
      </c>
      <c r="AT278" s="61">
        <f>AT272*$I278</f>
        <v>0</v>
      </c>
      <c r="AU278" s="67">
        <f t="shared" si="7193"/>
        <v>0</v>
      </c>
      <c r="AV278" s="61">
        <f>AV272*$I278</f>
        <v>0</v>
      </c>
      <c r="AW278" s="67">
        <f t="shared" si="7194"/>
        <v>0</v>
      </c>
      <c r="AX278" s="61">
        <f>AX272*$I278</f>
        <v>0</v>
      </c>
      <c r="AY278" s="67">
        <f t="shared" si="7195"/>
        <v>0</v>
      </c>
      <c r="AZ278" s="61">
        <f>AZ272*$I278</f>
        <v>0</v>
      </c>
      <c r="BA278" s="67">
        <f t="shared" si="7196"/>
        <v>0</v>
      </c>
      <c r="BB278" s="61">
        <f>BB272*$I278</f>
        <v>0</v>
      </c>
      <c r="BC278" s="67">
        <f t="shared" si="7197"/>
        <v>0</v>
      </c>
      <c r="BD278" s="61">
        <f>BD272*$I278</f>
        <v>0</v>
      </c>
      <c r="BE278" s="67">
        <f t="shared" si="7198"/>
        <v>0</v>
      </c>
      <c r="BF278" s="61">
        <f>BF272*$I278</f>
        <v>0</v>
      </c>
      <c r="BG278" s="67">
        <f t="shared" si="7199"/>
        <v>0</v>
      </c>
      <c r="BH278" s="61">
        <f>BH272*$I278</f>
        <v>0</v>
      </c>
      <c r="BI278" s="67">
        <f t="shared" si="7200"/>
        <v>0</v>
      </c>
      <c r="BJ278" s="61">
        <f>BJ272*$I278</f>
        <v>0</v>
      </c>
      <c r="BK278" s="67">
        <f t="shared" si="7201"/>
        <v>0</v>
      </c>
      <c r="BL278" s="61">
        <f>BL272*$I278</f>
        <v>0</v>
      </c>
      <c r="BM278" s="67">
        <f t="shared" si="7202"/>
        <v>0</v>
      </c>
    </row>
    <row r="279" spans="1:65" s="47" customFormat="1" ht="30" x14ac:dyDescent="0.25">
      <c r="A279" s="48"/>
      <c r="B279" s="48"/>
      <c r="C279" s="48"/>
      <c r="D279" s="48"/>
      <c r="E279" s="48"/>
      <c r="F279" s="48"/>
      <c r="G279" s="48"/>
      <c r="H279" s="49"/>
      <c r="I279" s="50"/>
      <c r="J279" s="39"/>
      <c r="K279" s="51" t="str">
        <f>CONCATENATE($K$271,".2")</f>
        <v>10.2</v>
      </c>
      <c r="L279" s="52" t="s">
        <v>138</v>
      </c>
      <c r="M279" s="53" t="s">
        <v>36</v>
      </c>
      <c r="N279" s="54">
        <f>R279+T279+V279+X279+Z279+AB279+AD279+AF279+AH279+AJ279++AL279+AN279+AP279+AR279+AT279+AV279+AX279+AZ279+BB279+BD279+BF279+BH279+BJ279+BL279</f>
        <v>132</v>
      </c>
      <c r="O279" s="54">
        <f>SUM(O280:O290)</f>
        <v>168.09000000000003</v>
      </c>
      <c r="P279" s="55">
        <f t="shared" si="7155"/>
        <v>22187.88</v>
      </c>
      <c r="Q279" s="39"/>
      <c r="R279" s="56">
        <f>ROUND(K454*(1+K448),0)</f>
        <v>132</v>
      </c>
      <c r="S279" s="57">
        <f>ROUND(R279*$O279,2)</f>
        <v>22187.88</v>
      </c>
      <c r="T279" s="56"/>
      <c r="U279" s="57">
        <f>ROUND(T279*$O279,2)</f>
        <v>0</v>
      </c>
      <c r="V279" s="56"/>
      <c r="W279" s="57">
        <f t="shared" ref="W279" si="7203">ROUND(V279*$O279,2)</f>
        <v>0</v>
      </c>
      <c r="X279" s="56"/>
      <c r="Y279" s="57">
        <f t="shared" ref="Y279" si="7204">ROUND(X279*$O279,2)</f>
        <v>0</v>
      </c>
      <c r="Z279" s="56"/>
      <c r="AA279" s="57">
        <f t="shared" ref="AA279" si="7205">ROUND(Z279*$O279,2)</f>
        <v>0</v>
      </c>
      <c r="AB279" s="56"/>
      <c r="AC279" s="57">
        <f t="shared" ref="AC279" si="7206">ROUND(AB279*$O279,2)</f>
        <v>0</v>
      </c>
      <c r="AD279" s="56"/>
      <c r="AE279" s="57">
        <f t="shared" ref="AE279" si="7207">ROUND(AD279*$O279,2)</f>
        <v>0</v>
      </c>
      <c r="AF279" s="56"/>
      <c r="AG279" s="57">
        <f t="shared" ref="AG279" si="7208">ROUND(AF279*$O279,2)</f>
        <v>0</v>
      </c>
      <c r="AH279" s="56"/>
      <c r="AI279" s="57">
        <f t="shared" ref="AI279" si="7209">ROUND(AH279*$O279,2)</f>
        <v>0</v>
      </c>
      <c r="AJ279" s="56"/>
      <c r="AK279" s="57">
        <f t="shared" ref="AK279" si="7210">ROUND(AJ279*$O279,2)</f>
        <v>0</v>
      </c>
      <c r="AL279" s="56"/>
      <c r="AM279" s="57">
        <f t="shared" ref="AM279" si="7211">ROUND(AL279*$O279,2)</f>
        <v>0</v>
      </c>
      <c r="AN279" s="56"/>
      <c r="AO279" s="57">
        <f t="shared" ref="AO279" si="7212">ROUND(AN279*$O279,2)</f>
        <v>0</v>
      </c>
      <c r="AP279" s="56"/>
      <c r="AQ279" s="57">
        <f t="shared" ref="AQ279" si="7213">ROUND(AP279*$O279,2)</f>
        <v>0</v>
      </c>
      <c r="AR279" s="56"/>
      <c r="AS279" s="57">
        <f t="shared" ref="AS279" si="7214">ROUND(AR279*$O279,2)</f>
        <v>0</v>
      </c>
      <c r="AT279" s="56"/>
      <c r="AU279" s="57">
        <f t="shared" ref="AU279" si="7215">ROUND(AT279*$O279,2)</f>
        <v>0</v>
      </c>
      <c r="AV279" s="56"/>
      <c r="AW279" s="57">
        <f t="shared" ref="AW279" si="7216">ROUND(AV279*$O279,2)</f>
        <v>0</v>
      </c>
      <c r="AX279" s="56"/>
      <c r="AY279" s="57">
        <f t="shared" ref="AY279" si="7217">ROUND(AX279*$O279,2)</f>
        <v>0</v>
      </c>
      <c r="AZ279" s="56"/>
      <c r="BA279" s="57">
        <f t="shared" ref="BA279" si="7218">ROUND(AZ279*$O279,2)</f>
        <v>0</v>
      </c>
      <c r="BB279" s="56"/>
      <c r="BC279" s="57">
        <f t="shared" ref="BC279" si="7219">ROUND(BB279*$O279,2)</f>
        <v>0</v>
      </c>
      <c r="BD279" s="56"/>
      <c r="BE279" s="57">
        <f t="shared" ref="BE279" si="7220">ROUND(BD279*$O279,2)</f>
        <v>0</v>
      </c>
      <c r="BF279" s="56"/>
      <c r="BG279" s="57">
        <f t="shared" ref="BG279" si="7221">ROUND(BF279*$O279,2)</f>
        <v>0</v>
      </c>
      <c r="BH279" s="56"/>
      <c r="BI279" s="57">
        <f t="shared" ref="BI279" si="7222">ROUND(BH279*$O279,2)</f>
        <v>0</v>
      </c>
      <c r="BJ279" s="56"/>
      <c r="BK279" s="57">
        <f t="shared" ref="BK279" si="7223">ROUND(BJ279*$O279,2)</f>
        <v>0</v>
      </c>
      <c r="BL279" s="56"/>
      <c r="BM279" s="57">
        <f t="shared" ref="BM279" si="7224">ROUND(BL279*$O279,2)</f>
        <v>0</v>
      </c>
    </row>
    <row r="280" spans="1:65" s="47" customFormat="1" x14ac:dyDescent="0.25">
      <c r="A280" s="58" t="s">
        <v>37</v>
      </c>
      <c r="B280" s="59" t="s">
        <v>31</v>
      </c>
      <c r="C280" s="59" t="str">
        <f>K28</f>
        <v>3.1</v>
      </c>
      <c r="D280" s="60" cm="1">
        <f t="array" ref="D280">_xlfn.IFS($B280="SAB_OSE_SET23",$A$440,$B280="SAB_EPSA_SET23",$A$442,$B280="SAB_INS_SET23",$A$444,$B280="SIU_INF_JUL23",$A$446,$B280="SIU_ED_JUL23",$A$447,$B280="DER_JUN23",$A$448,$B280="CDHU_AGO23",$A$449,$B280="SIN_SV_SET23",$A$450,$B280="SIN_INS_SET23",$A$451,$B280="COTAÇÃO",0)</f>
        <v>0</v>
      </c>
      <c r="E280" s="60" cm="1">
        <f t="array" ref="E280">_xlfn.IFS($B280="SAB_OSE_SET23",$A$441,$B280="SAB_EPSA_SET23",$A$443,$B280="SAB_INS_SET23",$A$445,$B280="SIU_INF_JUL23",0,$B280="SIU_ED_JUL23",0,$B280="DER_JUN23",0,$B280="CDHU_AGO23",0,$B280="SIN_SV_SET23",0,$B280="SIN_INS_SET23",0,$B280="COTAÇÃO",0)</f>
        <v>0</v>
      </c>
      <c r="F280" s="60" cm="1">
        <f t="array" ref="F280">_xlfn.IFS($B280="SAB_OSE_SET23",0,$B280="SAB_EPSA_SET23",0,AND($B280="SAB_INS_SET23",$A280="MAT")=TRUE,$A$454,AND($B280="SAB_INS_SET23",$A280&lt;&gt;"MAT")=TRUE,$A$453,AND($B280="SIU_INF_JUL23",$A280="MAT")=TRUE,$A$454,AND($B280="SIU_INF_JUL23",$A280&lt;&gt;"MAT")=TRUE,$A$453,AND($B280="SIU_ED_JUL23",$A280="MAT")=TRUE,$A$454,AND($B280="SIU_ED_JUL23",$A280&lt;&gt;"MAT")=TRUE,$A$453,$B280="DER_JUN23",0,$B280="CDHU_AGO23",0,AND($B280="SIN_SV_SET23",$A280="MAT")=TRUE,$A$454,AND($B280="SIN_SV_SET23",$A280&lt;&gt;"MAT")=TRUE,$A$453,AND($B280="SIN_INS_SET23",$A280="MAT")=TRUE,$A$454,AND($B280="SIN_INS_SET23",$A280&lt;&gt;"MAT")=TRUE,$A$453,AND($B280="COTAÇÃO",$A280="MAT")=TRUE,$A$454,AND($B280="COTAÇÃO",$A280&lt;&gt;"MAT")=TRUE,$A$453)</f>
        <v>0.2</v>
      </c>
      <c r="G280" s="60" cm="1">
        <f t="array" ref="G280">_xlfn.IFS($B280="SAB_OSE_SET23",0,$B280="SAB_EPSA_SET23",0,AND($B280="SAB_INS_SET23",$A280="MO")=TRUE,$A$455,AND($B280="SAB_INS_SET23",$A280&lt;&gt;"MO")=TRUE,0,AND($B280="SIU_INF_JUL23",$A280="MO")=TRUE,$A$455,AND($B280="SIU_INF_JUL23",$A280&lt;&gt;"MO")=TRUE,0,AND($B280="SIU_ED_JUL23",$A280="MO")=TRUE,$A$455,AND($B280="SIU_ED_JUL23",$A280&lt;&gt;"MO")=TRUE,0,$B280="DER_JUN23",0,$B280="CDHU_AGO23",0,AND($B280="SIN_SV_SET23",$A280="MO")=TRUE,$A$455,AND($B280="SIN_SV_SET23",$A280&lt;&gt;"MO")=TRUE,0,AND($B280="SIN_INS_SET23",$A280="MO")=TRUE,$A$455,AND($B280="SIN_INS_SET23",$A280&lt;&gt;"MO")=TRUE,0,AND($B280="COTAÇÃO",$A280="MO")=TRUE,$A$455,AND($B280="COTAÇÃO",$A280&lt;&gt;"MO")=TRUE,0)</f>
        <v>0</v>
      </c>
      <c r="H280" s="61" cm="1">
        <f t="array" ref="H280">ROUND(_xlfn.IFS(B280="SAB_OSE_SET23",VLOOKUP(C280,[12]SAB_OSE_SET23!A:N,7,FALSE),B280="SAB_EPSA_SET23",VLOOKUP(C280,[12]SAB_EPSA_SET23!A:F,4,FALSE),B280="SAB_INS_SET23",VLOOKUP(C280,[12]SAB_INS_SET23!A:F,4,FALSE),B280="SIU_INF_JUL23",VLOOKUP(C280,[12]SIU_INF_JUL23!A:F,4,FALSE),B280="SIU_ED_JUL23",VLOOKUP(C280,[12]SIU_ED_JUL23!A:F,4,FALSE),B280="SIU_INS_JUL23",VLOOKUP(C280,[12]SIU_INS_JUL23!A:F,4,FALSE),B280="DER_JUN23",VLOOKUP(C280,[12]DER_JUN23!A:F,4,FALSE),B280="CDHU_AGO23",VLOOKUP(C280,[12]CDHU_AGO23!A:F,4,FALSE),B280="DNIT_SV_JUL23",VLOOKUP(C280,[12]DNIT_SV_JUL23!A:F,4,FALSE),B280="DNIT_MAT_JUL23",VLOOKUP(C280,[12]DNIT_MAT_JUL23!A:F,4,FALSE),B280="SIN_SV_SET23",VLOOKUP(C280,[12]SIN_SV_SET23!G:L,5,FALSE),B280="SIN_INS_SET23",VLOOKUP(C280,[12]SIN_INS_SET23!A:F,5,FALSE),B280="COTAÇÃO",VLOOKUP(C280,[12]COTAÇÃO!$B:$G,6,FALSE))*(1+F280)*(1+G280),2)</f>
        <v>1.18</v>
      </c>
      <c r="I280" s="62">
        <v>1</v>
      </c>
      <c r="J280" s="39"/>
      <c r="K280" s="63"/>
      <c r="L280" s="64" t="str" cm="1">
        <f t="array" ref="L280">_xlfn.IFS(B280="SAB_OSE_SET23",VLOOKUP(C280,[12]SAB_OSE_SET23!A:N,5,FALSE),B280="SAB_EPSA_SET23",VLOOKUP(C280,[12]SAB_EPSA_SET23!A:F,2,FALSE),B280="SAB_INS_SET23",VLOOKUP(C280,[12]SAB_INS_SET23!A:F,2,FALSE),B280="SIU_INF_JUL23",VLOOKUP(C280,[12]SIU_INF_JUL23!A:F,2,FALSE),B280="SIU_ED_JUL23",VLOOKUP(C280,[12]SIU_ED_JUL23!A:F,2,FALSE),B280="SIU_INS_JUL23",VLOOKUP(C280,[12]SIU_INS_JUL23!A:F,2,FALSE),B280="DER_JUN23",VLOOKUP(C280,[12]DER_JUN23!A:F,2,FALSE),B280="CDHU_AGO23",VLOOKUP(C280,[12]CDHU_AGO23!A:F,2,FALSE),B280="DNIT_SV_JUL23",VLOOKUP(C280,[12]DNIT_SV_JUL23!A:F,2,FALSE),B280="DNIT_MAT_JUL23",VLOOKUP(C280,[12]DNIT_MAT_JUL23!A:F,2,FALSE),B280="SIN_SV_SET23",VLOOKUP(C280,[12]SIN_SV_SET23!G:L,2,FALSE),B280="SIN_INS_SET23",VLOOKUP(C280,[12]SIN_INS_SET23!A:F,2,FALSE),B280="COTAÇÃO",VLOOKUP(C280,[12]COTAÇÃO!$B:$G,3,FALSE))</f>
        <v>Fita plástica de aviso de rota de cabos elétricos</v>
      </c>
      <c r="M280" s="65" t="str" cm="1">
        <f t="array" ref="M280">_xlfn.IFS(B280="SAB_OSE_SET23",VLOOKUP(C280,[12]SAB_OSE_SET23!A:N,6,FALSE),B280="SAB_EPSA_SET23",VLOOKUP(C280,[12]SAB_EPSA_SET23!A:F,3,FALSE),B280="SAB_INS_SET23",VLOOKUP(C280,[12]SAB_INS_SET23!A:F,3,FALSE),B280="SIU_INF_JUL23",VLOOKUP(C280,[12]SIU_INF_JUL23!A:F,3,FALSE),B280="SIU_ED_JUL23",VLOOKUP(C280,[12]SIU_ED_JUL23!A:F,3,FALSE),B280="SIU_INS_JUL23",VLOOKUP(C280,[12]SIU_INS_JUL23!A:F,3,FALSE),B280="DER_JUN23",VLOOKUP(C280,[12]DER_JUN23!A:F,3,FALSE),B280="CDHU_AGO23",VLOOKUP(C280,[12]CDHU_AGO23!A:F,3,FALSE),B280="DNIT_SV_JUL23",VLOOKUP(C280,[12]DNIT_SV_JUL23!A:F,3,FALSE),B280="DNIT_MAT_JUL23",VLOOKUP(C280,[12]DNIT_MAT_JUL23!A:F,3,FALSE),B280="SIN_SV_SET23",VLOOKUP(C280,[12]SIN_SV_SET23!G:L,3,FALSE),B280="SIN_INS_SET23",VLOOKUP(C280,[12]SIN_INS_SET23!A:F,3,FALSE),B280="COTAÇÃO",VLOOKUP(C280,[12]COTAÇÃO!$B:$G,4,FALSE))</f>
        <v>m</v>
      </c>
      <c r="N280" s="66">
        <f t="shared" ref="N280:N290" si="7225">R280+T280+V280+X280+Z280+AB280+AD280+AF280+AH280+AJ280++AL280+AN280+AP280+AR280+AT280+AV280+AX280+AZ280+BB280+BD280+BF280+BH280+BJ280+BL280</f>
        <v>132</v>
      </c>
      <c r="O280" s="66">
        <f>ROUND(H280*I280,2)</f>
        <v>1.18</v>
      </c>
      <c r="P280" s="67">
        <f t="shared" si="7155"/>
        <v>0</v>
      </c>
      <c r="Q280" s="68"/>
      <c r="R280" s="61">
        <f>R279*$I280</f>
        <v>132</v>
      </c>
      <c r="S280" s="67"/>
      <c r="T280" s="61">
        <f t="shared" ref="T280" si="7226">T279*$I280</f>
        <v>0</v>
      </c>
      <c r="U280" s="67">
        <f t="shared" ref="U280:U290" si="7227">ROUND(T280*$H280,2)</f>
        <v>0</v>
      </c>
      <c r="V280" s="61">
        <f t="shared" ref="V280" si="7228">V279*$I280</f>
        <v>0</v>
      </c>
      <c r="W280" s="67">
        <f t="shared" ref="W280:W290" si="7229">ROUND(V280*$H280,2)</f>
        <v>0</v>
      </c>
      <c r="X280" s="61">
        <f t="shared" ref="X280" si="7230">X279*$I280</f>
        <v>0</v>
      </c>
      <c r="Y280" s="67">
        <f t="shared" ref="Y280:Y290" si="7231">ROUND(X280*$H280,2)</f>
        <v>0</v>
      </c>
      <c r="Z280" s="61">
        <f t="shared" ref="Z280" si="7232">Z279*$I280</f>
        <v>0</v>
      </c>
      <c r="AA280" s="67">
        <f t="shared" ref="AA280:AA290" si="7233">ROUND(Z280*$H280,2)</f>
        <v>0</v>
      </c>
      <c r="AB280" s="61">
        <f t="shared" ref="AB280" si="7234">AB279*$I280</f>
        <v>0</v>
      </c>
      <c r="AC280" s="67">
        <f t="shared" ref="AC280:AC290" si="7235">ROUND(AB280*$H280,2)</f>
        <v>0</v>
      </c>
      <c r="AD280" s="61">
        <f t="shared" ref="AD280" si="7236">AD279*$I280</f>
        <v>0</v>
      </c>
      <c r="AE280" s="67">
        <f t="shared" ref="AE280:AE290" si="7237">ROUND(AD280*$H280,2)</f>
        <v>0</v>
      </c>
      <c r="AF280" s="61">
        <f t="shared" ref="AF280" si="7238">AF279*$I280</f>
        <v>0</v>
      </c>
      <c r="AG280" s="67">
        <f t="shared" ref="AG280:AG290" si="7239">ROUND(AF280*$H280,2)</f>
        <v>0</v>
      </c>
      <c r="AH280" s="61">
        <f t="shared" ref="AH280" si="7240">AH279*$I280</f>
        <v>0</v>
      </c>
      <c r="AI280" s="67">
        <f t="shared" ref="AI280:AI290" si="7241">ROUND(AH280*$H280,2)</f>
        <v>0</v>
      </c>
      <c r="AJ280" s="61">
        <f t="shared" ref="AJ280" si="7242">AJ279*$I280</f>
        <v>0</v>
      </c>
      <c r="AK280" s="67">
        <f t="shared" ref="AK280:AK290" si="7243">ROUND(AJ280*$H280,2)</f>
        <v>0</v>
      </c>
      <c r="AL280" s="61">
        <f t="shared" ref="AL280" si="7244">AL279*$I280</f>
        <v>0</v>
      </c>
      <c r="AM280" s="67">
        <f t="shared" ref="AM280:AM290" si="7245">ROUND(AL280*$H280,2)</f>
        <v>0</v>
      </c>
      <c r="AN280" s="61">
        <f t="shared" ref="AN280" si="7246">AN279*$I280</f>
        <v>0</v>
      </c>
      <c r="AO280" s="67">
        <f t="shared" ref="AO280:AO290" si="7247">ROUND(AN280*$H280,2)</f>
        <v>0</v>
      </c>
      <c r="AP280" s="61">
        <f t="shared" ref="AP280" si="7248">AP279*$I280</f>
        <v>0</v>
      </c>
      <c r="AQ280" s="67">
        <f t="shared" ref="AQ280:AQ290" si="7249">ROUND(AP280*$H280,2)</f>
        <v>0</v>
      </c>
      <c r="AR280" s="61">
        <f t="shared" ref="AR280" si="7250">AR279*$I280</f>
        <v>0</v>
      </c>
      <c r="AS280" s="67">
        <f t="shared" ref="AS280:AS290" si="7251">ROUND(AR280*$H280,2)</f>
        <v>0</v>
      </c>
      <c r="AT280" s="61">
        <f t="shared" ref="AT280" si="7252">AT279*$I280</f>
        <v>0</v>
      </c>
      <c r="AU280" s="67">
        <f t="shared" ref="AU280:AU290" si="7253">ROUND(AT280*$H280,2)</f>
        <v>0</v>
      </c>
      <c r="AV280" s="61">
        <f t="shared" ref="AV280" si="7254">AV279*$I280</f>
        <v>0</v>
      </c>
      <c r="AW280" s="67">
        <f t="shared" ref="AW280:AW290" si="7255">ROUND(AV280*$H280,2)</f>
        <v>0</v>
      </c>
      <c r="AX280" s="61">
        <f t="shared" ref="AX280" si="7256">AX279*$I280</f>
        <v>0</v>
      </c>
      <c r="AY280" s="67">
        <f t="shared" ref="AY280:AY290" si="7257">ROUND(AX280*$H280,2)</f>
        <v>0</v>
      </c>
      <c r="AZ280" s="61">
        <f t="shared" ref="AZ280" si="7258">AZ279*$I280</f>
        <v>0</v>
      </c>
      <c r="BA280" s="67">
        <f t="shared" ref="BA280:BA290" si="7259">ROUND(AZ280*$H280,2)</f>
        <v>0</v>
      </c>
      <c r="BB280" s="61">
        <f t="shared" ref="BB280" si="7260">BB279*$I280</f>
        <v>0</v>
      </c>
      <c r="BC280" s="67">
        <f t="shared" ref="BC280:BC290" si="7261">ROUND(BB280*$H280,2)</f>
        <v>0</v>
      </c>
      <c r="BD280" s="61">
        <f t="shared" ref="BD280" si="7262">BD279*$I280</f>
        <v>0</v>
      </c>
      <c r="BE280" s="67">
        <f t="shared" ref="BE280:BE290" si="7263">ROUND(BD280*$H280,2)</f>
        <v>0</v>
      </c>
      <c r="BF280" s="61">
        <f t="shared" ref="BF280" si="7264">BF279*$I280</f>
        <v>0</v>
      </c>
      <c r="BG280" s="67">
        <f t="shared" ref="BG280:BG290" si="7265">ROUND(BF280*$H280,2)</f>
        <v>0</v>
      </c>
      <c r="BH280" s="61">
        <f t="shared" ref="BH280" si="7266">BH279*$I280</f>
        <v>0</v>
      </c>
      <c r="BI280" s="67">
        <f t="shared" ref="BI280:BI290" si="7267">ROUND(BH280*$H280,2)</f>
        <v>0</v>
      </c>
      <c r="BJ280" s="61">
        <f t="shared" ref="BJ280" si="7268">BJ279*$I280</f>
        <v>0</v>
      </c>
      <c r="BK280" s="67">
        <f t="shared" ref="BK280:BK290" si="7269">ROUND(BJ280*$H280,2)</f>
        <v>0</v>
      </c>
      <c r="BL280" s="61">
        <f t="shared" ref="BL280" si="7270">BL279*$I280</f>
        <v>0</v>
      </c>
      <c r="BM280" s="67">
        <f t="shared" ref="BM280:BM290" si="7271">ROUND(BL280*$H280,2)</f>
        <v>0</v>
      </c>
    </row>
    <row r="281" spans="1:65" s="47" customFormat="1" ht="30" x14ac:dyDescent="0.25">
      <c r="A281" s="58" t="s">
        <v>22</v>
      </c>
      <c r="B281" s="59" t="s">
        <v>23</v>
      </c>
      <c r="C281" s="59">
        <v>70030069</v>
      </c>
      <c r="D281" s="60" cm="1">
        <f t="array" ref="D281">_xlfn.IFS($B281="SAB_OSE_SET23",$A$440,$B281="SAB_EPSA_SET23",$A$442,$B281="SAB_INS_SET23",$A$444,$B281="SIU_INF_JUL23",$A$446,$B281="SIU_ED_JUL23",$A$447,$B281="DER_JUN23",$A$448,$B281="CDHU_AGO23",$A$449,$B281="SIN_SV_SET23",$A$450,$B281="SIN_INS_SET23",$A$451,$B281="COTAÇÃO",0)</f>
        <v>0.28000000000000003</v>
      </c>
      <c r="E281" s="60" cm="1">
        <f t="array" ref="E281">_xlfn.IFS($B281="SAB_OSE_SET23",$A$441,$B281="SAB_EPSA_SET23",$A$443,$B281="SAB_INS_SET23",$A$445,$B281="SIU_INF_JUL23",0,$B281="SIU_ED_JUL23",0,$B281="DER_JUN23",0,$B281="CDHU_AGO23",0,$B281="SIN_SV_SET23",0,$B281="SIN_INS_SET23",0,$B281="COTAÇÃO",0)</f>
        <v>1.72</v>
      </c>
      <c r="F281" s="60" cm="1">
        <f t="array" ref="F281">_xlfn.IFS($B281="SAB_OSE_SET23",0,$B281="SAB_EPSA_SET23",0,AND($B281="SAB_INS_SET23",$A281="MAT")=TRUE,$A$454,AND($B281="SAB_INS_SET23",$A281&lt;&gt;"MAT")=TRUE,$A$453,AND($B281="SIU_INF_JUL23",$A281="MAT")=TRUE,$A$454,AND($B281="SIU_INF_JUL23",$A281&lt;&gt;"MAT")=TRUE,$A$453,AND($B281="SIU_ED_JUL23",$A281="MAT")=TRUE,$A$454,AND($B281="SIU_ED_JUL23",$A281&lt;&gt;"MAT")=TRUE,$A$453,$B281="DER_JUN23",0,$B281="CDHU_AGO23",0,AND($B281="SIN_SV_SET23",$A281="MAT")=TRUE,$A$454,AND($B281="SIN_SV_SET23",$A281&lt;&gt;"MAT")=TRUE,$A$453,AND($B281="SIN_INS_SET23",$A281="MAT")=TRUE,$A$454,AND($B281="SIN_INS_SET23",$A281&lt;&gt;"MAT")=TRUE,$A$453,AND($B281="COTAÇÃO",$A281="MAT")=TRUE,$A$454,AND($B281="COTAÇÃO",$A281&lt;&gt;"MAT")=TRUE,$A$453)</f>
        <v>0</v>
      </c>
      <c r="G281" s="60" cm="1">
        <f t="array" ref="G281">_xlfn.IFS($B281="SAB_OSE_SET23",0,$B281="SAB_EPSA_SET23",0,AND($B281="SAB_INS_SET23",$A281="MO")=TRUE,$A$455,AND($B281="SAB_INS_SET23",$A281&lt;&gt;"MO")=TRUE,0,AND($B281="SIU_INF_JUL23",$A281="MO")=TRUE,$A$455,AND($B281="SIU_INF_JUL23",$A281&lt;&gt;"MO")=TRUE,0,AND($B281="SIU_ED_JUL23",$A281="MO")=TRUE,$A$455,AND($B281="SIU_ED_JUL23",$A281&lt;&gt;"MO")=TRUE,0,$B281="DER_JUN23",0,$B281="CDHU_AGO23",0,AND($B281="SIN_SV_SET23",$A281="MO")=TRUE,$A$455,AND($B281="SIN_SV_SET23",$A281&lt;&gt;"MO")=TRUE,0,AND($B281="SIN_INS_SET23",$A281="MO")=TRUE,$A$455,AND($B281="SIN_INS_SET23",$A281&lt;&gt;"MO")=TRUE,0,AND($B281="COTAÇÃO",$A281="MO")=TRUE,$A$455,AND($B281="COTAÇÃO",$A281&lt;&gt;"MO")=TRUE,0)</f>
        <v>0</v>
      </c>
      <c r="H281" s="61" cm="1">
        <f t="array" ref="H281">ROUND(_xlfn.IFS(B281="SAB_OSE_SET23",VLOOKUP(C281,[12]SAB_OSE_SET23!A:N,7,FALSE),B281="SAB_EPSA_SET23",VLOOKUP(C281,[12]SAB_EPSA_SET23!A:F,4,FALSE),B281="SAB_INS_SET23",VLOOKUP(C281,[12]SAB_INS_SET23!A:F,4,FALSE),B281="SIU_INF_JUL23",VLOOKUP(C281,[12]SIU_INF_JUL23!A:F,4,FALSE),B281="SIU_ED_JUL23",VLOOKUP(C281,[12]SIU_ED_JUL23!A:F,4,FALSE),B281="SIU_INS_JUL23",VLOOKUP(C281,[12]SIU_INS_JUL23!A:F,4,FALSE),B281="DER_JUN23",VLOOKUP(C281,[12]DER_JUN23!A:F,4,FALSE),B281="CDHU_AGO23",VLOOKUP(C281,[12]CDHU_AGO23!A:F,4,FALSE),B281="DNIT_SV_JUL23",VLOOKUP(C281,[12]DNIT_SV_JUL23!A:F,4,FALSE),B281="DNIT_MAT_JUL23",VLOOKUP(C281,[12]DNIT_MAT_JUL23!A:F,4,FALSE),B281="SIN_SV_SET23",VLOOKUP(C281,[12]SIN_SV_SET23!G:L,5,FALSE),B281="SIN_INS_SET23",VLOOKUP(C281,[12]SIN_INS_SET23!A:F,5,FALSE),B281="COTAÇÃO",VLOOKUP(C281,[12]COTAÇÃO!$B:$G,6,FALSE))*(1+F281)*(1+G281),2)</f>
        <v>13</v>
      </c>
      <c r="I281" s="62">
        <f>K450*K452</f>
        <v>1.044</v>
      </c>
      <c r="J281" s="39"/>
      <c r="K281" s="63"/>
      <c r="L281" s="64" t="str" cm="1">
        <f t="array" ref="L281">_xlfn.IFS(B281="SAB_OSE_SET23",VLOOKUP(C281,[12]SAB_OSE_SET23!A:N,5,FALSE),B281="SAB_EPSA_SET23",VLOOKUP(C281,[12]SAB_EPSA_SET23!A:F,2,FALSE),B281="SAB_INS_SET23",VLOOKUP(C281,[12]SAB_INS_SET23!A:F,2,FALSE),B281="SIU_INF_JUL23",VLOOKUP(C281,[12]SIU_INF_JUL23!A:F,2,FALSE),B281="SIU_ED_JUL23",VLOOKUP(C281,[12]SIU_ED_JUL23!A:F,2,FALSE),B281="SIU_INS_JUL23",VLOOKUP(C281,[12]SIU_INS_JUL23!A:F,2,FALSE),B281="DER_JUN23",VLOOKUP(C281,[12]DER_JUN23!A:F,2,FALSE),B281="CDHU_AGO23",VLOOKUP(C281,[12]CDHU_AGO23!A:F,2,FALSE),B281="DNIT_SV_JUL23",VLOOKUP(C281,[12]DNIT_SV_JUL23!A:F,2,FALSE),B281="DNIT_MAT_JUL23",VLOOKUP(C281,[12]DNIT_MAT_JUL23!A:F,2,FALSE),B281="SIN_SV_SET23",VLOOKUP(C281,[12]SIN_SV_SET23!G:L,2,FALSE),B281="SIN_INS_SET23",VLOOKUP(C281,[12]SIN_INS_SET23!A:F,2,FALSE),B281="COTAÇÃO",VLOOKUP(C281,[12]COTAÇÃO!$B:$G,3,FALSE))</f>
        <v>ESCAVAÇÃO MECANIZADA DE VALAS, EM SOLO NÃO ROCHOSO, C/PROF. ATÉ 2,00 M (A)</v>
      </c>
      <c r="M281" s="65" t="str" cm="1">
        <f t="array" ref="M281">_xlfn.IFS(B281="SAB_OSE_SET23",VLOOKUP(C281,[12]SAB_OSE_SET23!A:N,6,FALSE),B281="SAB_EPSA_SET23",VLOOKUP(C281,[12]SAB_EPSA_SET23!A:F,3,FALSE),B281="SAB_INS_SET23",VLOOKUP(C281,[12]SAB_INS_SET23!A:F,3,FALSE),B281="SIU_INF_JUL23",VLOOKUP(C281,[12]SIU_INF_JUL23!A:F,3,FALSE),B281="SIU_ED_JUL23",VLOOKUP(C281,[12]SIU_ED_JUL23!A:F,3,FALSE),B281="SIU_INS_JUL23",VLOOKUP(C281,[12]SIU_INS_JUL23!A:F,3,FALSE),B281="DER_JUN23",VLOOKUP(C281,[12]DER_JUN23!A:F,3,FALSE),B281="CDHU_AGO23",VLOOKUP(C281,[12]CDHU_AGO23!A:F,3,FALSE),B281="DNIT_SV_JUL23",VLOOKUP(C281,[12]DNIT_SV_JUL23!A:F,3,FALSE),B281="DNIT_MAT_JUL23",VLOOKUP(C281,[12]DNIT_MAT_JUL23!A:F,3,FALSE),B281="SIN_SV_SET23",VLOOKUP(C281,[12]SIN_SV_SET23!G:L,3,FALSE),B281="SIN_INS_SET23",VLOOKUP(C281,[12]SIN_INS_SET23!A:F,3,FALSE),B281="COTAÇÃO",VLOOKUP(C281,[12]COTAÇÃO!$B:$G,4,FALSE))</f>
        <v>M3</v>
      </c>
      <c r="N281" s="66">
        <f t="shared" si="7225"/>
        <v>137.80799999999999</v>
      </c>
      <c r="O281" s="66">
        <f t="shared" ref="O281:O290" si="7272">ROUND(H281*I281,2)</f>
        <v>13.57</v>
      </c>
      <c r="P281" s="67">
        <f t="shared" si="7155"/>
        <v>0</v>
      </c>
      <c r="Q281" s="68"/>
      <c r="R281" s="61">
        <f>R279*$I281</f>
        <v>137.80799999999999</v>
      </c>
      <c r="S281" s="67"/>
      <c r="T281" s="61">
        <f>T279*$I281</f>
        <v>0</v>
      </c>
      <c r="U281" s="67">
        <f t="shared" si="7227"/>
        <v>0</v>
      </c>
      <c r="V281" s="61">
        <f>V279*$I281</f>
        <v>0</v>
      </c>
      <c r="W281" s="67">
        <f t="shared" si="7229"/>
        <v>0</v>
      </c>
      <c r="X281" s="61">
        <f>X279*$I281</f>
        <v>0</v>
      </c>
      <c r="Y281" s="67">
        <f t="shared" si="7231"/>
        <v>0</v>
      </c>
      <c r="Z281" s="61">
        <f>Z279*$I281</f>
        <v>0</v>
      </c>
      <c r="AA281" s="67">
        <f t="shared" si="7233"/>
        <v>0</v>
      </c>
      <c r="AB281" s="61">
        <f>AB279*$I281</f>
        <v>0</v>
      </c>
      <c r="AC281" s="67">
        <f t="shared" si="7235"/>
        <v>0</v>
      </c>
      <c r="AD281" s="61">
        <f>AD279*$I281</f>
        <v>0</v>
      </c>
      <c r="AE281" s="67">
        <f t="shared" si="7237"/>
        <v>0</v>
      </c>
      <c r="AF281" s="61">
        <f>AF279*$I281</f>
        <v>0</v>
      </c>
      <c r="AG281" s="67">
        <f t="shared" si="7239"/>
        <v>0</v>
      </c>
      <c r="AH281" s="61">
        <f>AH279*$I281</f>
        <v>0</v>
      </c>
      <c r="AI281" s="67">
        <f t="shared" si="7241"/>
        <v>0</v>
      </c>
      <c r="AJ281" s="61">
        <f>AJ279*$I281</f>
        <v>0</v>
      </c>
      <c r="AK281" s="67">
        <f t="shared" si="7243"/>
        <v>0</v>
      </c>
      <c r="AL281" s="61">
        <f>AL279*$I281</f>
        <v>0</v>
      </c>
      <c r="AM281" s="67">
        <f t="shared" si="7245"/>
        <v>0</v>
      </c>
      <c r="AN281" s="61">
        <f>AN279*$I281</f>
        <v>0</v>
      </c>
      <c r="AO281" s="67">
        <f t="shared" si="7247"/>
        <v>0</v>
      </c>
      <c r="AP281" s="61">
        <f>AP279*$I281</f>
        <v>0</v>
      </c>
      <c r="AQ281" s="67">
        <f t="shared" si="7249"/>
        <v>0</v>
      </c>
      <c r="AR281" s="61">
        <f>AR279*$I281</f>
        <v>0</v>
      </c>
      <c r="AS281" s="67">
        <f t="shared" si="7251"/>
        <v>0</v>
      </c>
      <c r="AT281" s="61">
        <f>AT279*$I281</f>
        <v>0</v>
      </c>
      <c r="AU281" s="67">
        <f t="shared" si="7253"/>
        <v>0</v>
      </c>
      <c r="AV281" s="61">
        <f>AV279*$I281</f>
        <v>0</v>
      </c>
      <c r="AW281" s="67">
        <f t="shared" si="7255"/>
        <v>0</v>
      </c>
      <c r="AX281" s="61">
        <f>AX279*$I281</f>
        <v>0</v>
      </c>
      <c r="AY281" s="67">
        <f t="shared" si="7257"/>
        <v>0</v>
      </c>
      <c r="AZ281" s="61">
        <f>AZ279*$I281</f>
        <v>0</v>
      </c>
      <c r="BA281" s="67">
        <f t="shared" si="7259"/>
        <v>0</v>
      </c>
      <c r="BB281" s="61">
        <f>BB279*$I281</f>
        <v>0</v>
      </c>
      <c r="BC281" s="67">
        <f t="shared" si="7261"/>
        <v>0</v>
      </c>
      <c r="BD281" s="61">
        <f>BD279*$I281</f>
        <v>0</v>
      </c>
      <c r="BE281" s="67">
        <f t="shared" si="7263"/>
        <v>0</v>
      </c>
      <c r="BF281" s="61">
        <f>BF279*$I281</f>
        <v>0</v>
      </c>
      <c r="BG281" s="67">
        <f t="shared" si="7265"/>
        <v>0</v>
      </c>
      <c r="BH281" s="61">
        <f>BH279*$I281</f>
        <v>0</v>
      </c>
      <c r="BI281" s="67">
        <f t="shared" si="7267"/>
        <v>0</v>
      </c>
      <c r="BJ281" s="61">
        <f>BJ279*$I281</f>
        <v>0</v>
      </c>
      <c r="BK281" s="67">
        <f t="shared" si="7269"/>
        <v>0</v>
      </c>
      <c r="BL281" s="61">
        <f>BL279*$I281</f>
        <v>0</v>
      </c>
      <c r="BM281" s="67">
        <f t="shared" si="7271"/>
        <v>0</v>
      </c>
    </row>
    <row r="282" spans="1:65" s="47" customFormat="1" ht="45" x14ac:dyDescent="0.25">
      <c r="A282" s="58" t="s">
        <v>22</v>
      </c>
      <c r="B282" s="59" t="s">
        <v>47</v>
      </c>
      <c r="C282" s="59">
        <v>103490</v>
      </c>
      <c r="D282" s="60" cm="1">
        <f t="array" ref="D282">_xlfn.IFS($B282="SAB_OSE_SET23",$A$440,$B282="SAB_EPSA_SET23",$A$442,$B282="SAB_INS_SET23",$A$444,$B282="SIU_INF_JUL23",$A$446,$B282="SIU_ED_JUL23",$A$447,$B282="DER_JUN23",$A$448,$B282="CDHU_AGO23",$A$449,$B282="SIN_SV_SET23",$A$450,$B282="SIN_INS_SET23",$A$451,$B282="COTAÇÃO",0)</f>
        <v>0</v>
      </c>
      <c r="E282" s="60" cm="1">
        <f t="array" ref="E282">_xlfn.IFS($B282="SAB_OSE_SET23",$A$441,$B282="SAB_EPSA_SET23",$A$443,$B282="SAB_INS_SET23",$A$445,$B282="SIU_INF_JUL23",0,$B282="SIU_ED_JUL23",0,$B282="DER_JUN23",0,$B282="CDHU_AGO23",0,$B282="SIN_SV_SET23",0,$B282="SIN_INS_SET23",0,$B282="COTAÇÃO",0)</f>
        <v>0</v>
      </c>
      <c r="F282" s="60" cm="1">
        <f t="array" ref="F282">_xlfn.IFS($B282="SAB_OSE_SET23",0,$B282="SAB_EPSA_SET23",0,AND($B282="SAB_INS_SET23",$A282="MAT")=TRUE,$A$454,AND($B282="SAB_INS_SET23",$A282&lt;&gt;"MAT")=TRUE,$A$453,AND($B282="SIU_INF_JUL23",$A282="MAT")=TRUE,$A$454,AND($B282="SIU_INF_JUL23",$A282&lt;&gt;"MAT")=TRUE,$A$453,AND($B282="SIU_ED_JUL23",$A282="MAT")=TRUE,$A$454,AND($B282="SIU_ED_JUL23",$A282&lt;&gt;"MAT")=TRUE,$A$453,$B282="DER_JUN23",0,$B282="CDHU_AGO23",0,AND($B282="SIN_SV_SET23",$A282="MAT")=TRUE,$A$454,AND($B282="SIN_SV_SET23",$A282&lt;&gt;"MAT")=TRUE,$A$453,AND($B282="SIN_INS_SET23",$A282="MAT")=TRUE,$A$454,AND($B282="SIN_INS_SET23",$A282&lt;&gt;"MAT")=TRUE,$A$453,AND($B282="COTAÇÃO",$A282="MAT")=TRUE,$A$454,AND($B282="COTAÇÃO",$A282&lt;&gt;"MAT")=TRUE,$A$453)</f>
        <v>0.28000000000000003</v>
      </c>
      <c r="G282" s="60" cm="1">
        <f t="array" ref="G282">_xlfn.IFS($B282="SAB_OSE_SET23",0,$B282="SAB_EPSA_SET23",0,AND($B282="SAB_INS_SET23",$A282="MO")=TRUE,$A$455,AND($B282="SAB_INS_SET23",$A282&lt;&gt;"MO")=TRUE,0,AND($B282="SIU_INF_JUL23",$A282="MO")=TRUE,$A$455,AND($B282="SIU_INF_JUL23",$A282&lt;&gt;"MO")=TRUE,0,AND($B282="SIU_ED_JUL23",$A282="MO")=TRUE,$A$455,AND($B282="SIU_ED_JUL23",$A282&lt;&gt;"MO")=TRUE,0,$B282="DER_JUN23",0,$B282="CDHU_AGO23",0,AND($B282="SIN_SV_SET23",$A282="MO")=TRUE,$A$455,AND($B282="SIN_SV_SET23",$A282&lt;&gt;"MO")=TRUE,0,AND($B282="SIN_INS_SET23",$A282="MO")=TRUE,$A$455,AND($B282="SIN_INS_SET23",$A282&lt;&gt;"MO")=TRUE,0,AND($B282="COTAÇÃO",$A282="MO")=TRUE,$A$455,AND($B282="COTAÇÃO",$A282&lt;&gt;"MO")=TRUE,0)</f>
        <v>0</v>
      </c>
      <c r="H282" s="61" cm="1">
        <f t="array" ref="H282">ROUND(_xlfn.IFS(B282="SAB_OSE_SET23",VLOOKUP(C282,[12]SAB_OSE_SET23!A:N,7,FALSE),B282="SAB_EPSA_SET23",VLOOKUP(C282,[12]SAB_EPSA_SET23!A:F,4,FALSE),B282="SAB_INS_SET23",VLOOKUP(C282,[12]SAB_INS_SET23!A:F,4,FALSE),B282="SIU_INF_JUL23",VLOOKUP(C282,[12]SIU_INF_JUL23!A:F,4,FALSE),B282="SIU_ED_JUL23",VLOOKUP(C282,[12]SIU_ED_JUL23!A:F,4,FALSE),B282="SIU_INS_JUL23",VLOOKUP(C282,[12]SIU_INS_JUL23!A:F,4,FALSE),B282="DER_JUN23",VLOOKUP(C282,[12]DER_JUN23!A:F,4,FALSE),B282="CDHU_AGO23",VLOOKUP(C282,[12]CDHU_AGO23!A:F,4,FALSE),B282="DNIT_SV_JUL23",VLOOKUP(C282,[12]DNIT_SV_JUL23!A:F,4,FALSE),B282="DNIT_MAT_JUL23",VLOOKUP(C282,[12]DNIT_MAT_JUL23!A:F,4,FALSE),B282="SIN_SV_SET23",VLOOKUP(C282,[12]SIN_SV_SET23!G:L,5,FALSE),B282="SIN_INS_SET23",VLOOKUP(C282,[12]SIN_INS_SET23!A:F,5,FALSE),B282="COTAÇÃO",VLOOKUP(C282,[12]COTAÇÃO!$B:$G,6,FALSE))*(1+F282)*(1+G282),2)</f>
        <v>4365.3500000000004</v>
      </c>
      <c r="I282" s="62">
        <f>K450*0.025</f>
        <v>2.1750000000000002E-2</v>
      </c>
      <c r="J282" s="39"/>
      <c r="K282" s="63"/>
      <c r="L282" s="64" t="str" cm="1">
        <f t="array" ref="L282">_xlfn.IFS(B282="SAB_OSE_SET23",VLOOKUP(C282,[12]SAB_OSE_SET23!A:N,5,FALSE),B282="SAB_EPSA_SET23",VLOOKUP(C282,[12]SAB_EPSA_SET23!A:F,2,FALSE),B282="SAB_INS_SET23",VLOOKUP(C282,[12]SAB_INS_SET23!A:F,2,FALSE),B282="SIU_INF_JUL23",VLOOKUP(C282,[12]SIU_INF_JUL23!A:F,2,FALSE),B282="SIU_ED_JUL23",VLOOKUP(C282,[12]SIU_ED_JUL23!A:F,2,FALSE),B282="SIU_INS_JUL23",VLOOKUP(C282,[12]SIU_INS_JUL23!A:F,2,FALSE),B282="DER_JUN23",VLOOKUP(C282,[12]DER_JUN23!A:F,2,FALSE),B282="CDHU_AGO23",VLOOKUP(C282,[12]CDHU_AGO23!A:F,2,FALSE),B282="DNIT_SV_JUL23",VLOOKUP(C282,[12]DNIT_SV_JUL23!A:F,2,FALSE),B282="DNIT_MAT_JUL23",VLOOKUP(C282,[12]DNIT_MAT_JUL23!A:F,2,FALSE),B282="SIN_SV_SET23",VLOOKUP(C282,[12]SIN_SV_SET23!G:L,2,FALSE),B282="SIN_INS_SET23",VLOOKUP(C282,[12]SIN_INS_SET23!A:F,2,FALSE),B282="COTAÇÃO",VLOOKUP(C282,[12]COTAÇÃO!$B:$G,3,FALSE))</f>
        <v>PLACA DE CONCRETO PRÉ-MOLDADO COMO PROTEÇÃO MECÂNICA ADICIONAL NO REATERRO PARA REDE ENTERRADA DE DISTRIBUIÇÃO DE ENERGIA ELÉTRICA - FORNECIMENTO E INSTALAÇÃO. AF_12/2021</v>
      </c>
      <c r="M282" s="65" t="str" cm="1">
        <f t="array" ref="M282">_xlfn.IFS(B282="SAB_OSE_SET23",VLOOKUP(C282,[12]SAB_OSE_SET23!A:N,6,FALSE),B282="SAB_EPSA_SET23",VLOOKUP(C282,[12]SAB_EPSA_SET23!A:F,3,FALSE),B282="SAB_INS_SET23",VLOOKUP(C282,[12]SAB_INS_SET23!A:F,3,FALSE),B282="SIU_INF_JUL23",VLOOKUP(C282,[12]SIU_INF_JUL23!A:F,3,FALSE),B282="SIU_ED_JUL23",VLOOKUP(C282,[12]SIU_ED_JUL23!A:F,3,FALSE),B282="SIU_INS_JUL23",VLOOKUP(C282,[12]SIU_INS_JUL23!A:F,3,FALSE),B282="DER_JUN23",VLOOKUP(C282,[12]DER_JUN23!A:F,3,FALSE),B282="CDHU_AGO23",VLOOKUP(C282,[12]CDHU_AGO23!A:F,3,FALSE),B282="DNIT_SV_JUL23",VLOOKUP(C282,[12]DNIT_SV_JUL23!A:F,3,FALSE),B282="DNIT_MAT_JUL23",VLOOKUP(C282,[12]DNIT_MAT_JUL23!A:F,3,FALSE),B282="SIN_SV_SET23",VLOOKUP(C282,[12]SIN_SV_SET23!G:L,3,FALSE),B282="SIN_INS_SET23",VLOOKUP(C282,[12]SIN_INS_SET23!A:F,3,FALSE),B282="COTAÇÃO",VLOOKUP(C282,[12]COTAÇÃO!$B:$G,4,FALSE))</f>
        <v>M3</v>
      </c>
      <c r="N282" s="66">
        <f t="shared" si="7225"/>
        <v>2.8710000000000004</v>
      </c>
      <c r="O282" s="66">
        <f t="shared" si="7272"/>
        <v>94.95</v>
      </c>
      <c r="P282" s="67">
        <f t="shared" si="7155"/>
        <v>0</v>
      </c>
      <c r="Q282" s="68"/>
      <c r="R282" s="61">
        <f>R279*$I282</f>
        <v>2.8710000000000004</v>
      </c>
      <c r="S282" s="67"/>
      <c r="T282" s="61">
        <f>T279*$I282</f>
        <v>0</v>
      </c>
      <c r="U282" s="67">
        <f t="shared" si="7227"/>
        <v>0</v>
      </c>
      <c r="V282" s="61">
        <f>V279*$I282</f>
        <v>0</v>
      </c>
      <c r="W282" s="67">
        <f t="shared" si="7229"/>
        <v>0</v>
      </c>
      <c r="X282" s="61">
        <f>X279*$I282</f>
        <v>0</v>
      </c>
      <c r="Y282" s="67">
        <f t="shared" si="7231"/>
        <v>0</v>
      </c>
      <c r="Z282" s="61">
        <f>Z279*$I282</f>
        <v>0</v>
      </c>
      <c r="AA282" s="67">
        <f t="shared" si="7233"/>
        <v>0</v>
      </c>
      <c r="AB282" s="61">
        <f>AB279*$I282</f>
        <v>0</v>
      </c>
      <c r="AC282" s="67">
        <f t="shared" si="7235"/>
        <v>0</v>
      </c>
      <c r="AD282" s="61">
        <f>AD279*$I282</f>
        <v>0</v>
      </c>
      <c r="AE282" s="67">
        <f t="shared" si="7237"/>
        <v>0</v>
      </c>
      <c r="AF282" s="61">
        <f>AF279*$I282</f>
        <v>0</v>
      </c>
      <c r="AG282" s="67">
        <f t="shared" si="7239"/>
        <v>0</v>
      </c>
      <c r="AH282" s="61">
        <f>AH279*$I282</f>
        <v>0</v>
      </c>
      <c r="AI282" s="67">
        <f t="shared" si="7241"/>
        <v>0</v>
      </c>
      <c r="AJ282" s="61">
        <f>AJ279*$I282</f>
        <v>0</v>
      </c>
      <c r="AK282" s="67">
        <f t="shared" si="7243"/>
        <v>0</v>
      </c>
      <c r="AL282" s="61">
        <f>AL279*$I282</f>
        <v>0</v>
      </c>
      <c r="AM282" s="67">
        <f t="shared" si="7245"/>
        <v>0</v>
      </c>
      <c r="AN282" s="61">
        <f>AN279*$I282</f>
        <v>0</v>
      </c>
      <c r="AO282" s="67">
        <f t="shared" si="7247"/>
        <v>0</v>
      </c>
      <c r="AP282" s="61">
        <f>AP279*$I282</f>
        <v>0</v>
      </c>
      <c r="AQ282" s="67">
        <f t="shared" si="7249"/>
        <v>0</v>
      </c>
      <c r="AR282" s="61">
        <f>AR279*$I282</f>
        <v>0</v>
      </c>
      <c r="AS282" s="67">
        <f t="shared" si="7251"/>
        <v>0</v>
      </c>
      <c r="AT282" s="61">
        <f>AT279*$I282</f>
        <v>0</v>
      </c>
      <c r="AU282" s="67">
        <f t="shared" si="7253"/>
        <v>0</v>
      </c>
      <c r="AV282" s="61">
        <f>AV279*$I282</f>
        <v>0</v>
      </c>
      <c r="AW282" s="67">
        <f t="shared" si="7255"/>
        <v>0</v>
      </c>
      <c r="AX282" s="61">
        <f>AX279*$I282</f>
        <v>0</v>
      </c>
      <c r="AY282" s="67">
        <f t="shared" si="7257"/>
        <v>0</v>
      </c>
      <c r="AZ282" s="61">
        <f>AZ279*$I282</f>
        <v>0</v>
      </c>
      <c r="BA282" s="67">
        <f t="shared" si="7259"/>
        <v>0</v>
      </c>
      <c r="BB282" s="61">
        <f>BB279*$I282</f>
        <v>0</v>
      </c>
      <c r="BC282" s="67">
        <f t="shared" si="7261"/>
        <v>0</v>
      </c>
      <c r="BD282" s="61">
        <f>BD279*$I282</f>
        <v>0</v>
      </c>
      <c r="BE282" s="67">
        <f t="shared" si="7263"/>
        <v>0</v>
      </c>
      <c r="BF282" s="61">
        <f>BF279*$I282</f>
        <v>0</v>
      </c>
      <c r="BG282" s="67">
        <f t="shared" si="7265"/>
        <v>0</v>
      </c>
      <c r="BH282" s="61">
        <f>BH279*$I282</f>
        <v>0</v>
      </c>
      <c r="BI282" s="67">
        <f t="shared" si="7267"/>
        <v>0</v>
      </c>
      <c r="BJ282" s="61">
        <f>BJ279*$I282</f>
        <v>0</v>
      </c>
      <c r="BK282" s="67">
        <f t="shared" si="7269"/>
        <v>0</v>
      </c>
      <c r="BL282" s="61">
        <f>BL279*$I282</f>
        <v>0</v>
      </c>
      <c r="BM282" s="67">
        <f t="shared" si="7271"/>
        <v>0</v>
      </c>
    </row>
    <row r="283" spans="1:65" s="47" customFormat="1" ht="30" x14ac:dyDescent="0.25">
      <c r="A283" s="58" t="s">
        <v>22</v>
      </c>
      <c r="B283" s="71" t="s">
        <v>23</v>
      </c>
      <c r="C283" s="59">
        <v>70030019</v>
      </c>
      <c r="D283" s="60" cm="1">
        <f t="array" ref="D283">_xlfn.IFS($B283="SAB_OSE_SET23",$A$440,$B283="SAB_EPSA_SET23",$A$442,$B283="SAB_INS_SET23",$A$444,$B283="SIU_INF_JUL23",$A$446,$B283="SIU_ED_JUL23",$A$447,$B283="DER_JUN23",$A$448,$B283="CDHU_AGO23",$A$449,$B283="SIN_SV_SET23",$A$450,$B283="SIN_INS_SET23",$A$451,$B283="COTAÇÃO",0)</f>
        <v>0.28000000000000003</v>
      </c>
      <c r="E283" s="60" cm="1">
        <f t="array" ref="E283">_xlfn.IFS($B283="SAB_OSE_SET23",$A$441,$B283="SAB_EPSA_SET23",$A$443,$B283="SAB_INS_SET23",$A$445,$B283="SIU_INF_JUL23",0,$B283="SIU_ED_JUL23",0,$B283="DER_JUN23",0,$B283="CDHU_AGO23",0,$B283="SIN_SV_SET23",0,$B283="SIN_INS_SET23",0,$B283="COTAÇÃO",0)</f>
        <v>1.72</v>
      </c>
      <c r="F283" s="60" cm="1">
        <f t="array" ref="F283">_xlfn.IFS($B283="SAB_OSE_SET23",0,$B283="SAB_EPSA_SET23",0,AND($B283="SAB_INS_SET23",$A283="MAT")=TRUE,$A$454,AND($B283="SAB_INS_SET23",$A283&lt;&gt;"MAT")=TRUE,$A$453,AND($B283="SIU_INF_JUL23",$A283="MAT")=TRUE,$A$454,AND($B283="SIU_INF_JUL23",$A283&lt;&gt;"MAT")=TRUE,$A$453,AND($B283="SIU_ED_JUL23",$A283="MAT")=TRUE,$A$454,AND($B283="SIU_ED_JUL23",$A283&lt;&gt;"MAT")=TRUE,$A$453,$B283="DER_JUN23",0,$B283="CDHU_AGO23",0,AND($B283="SIN_SV_SET23",$A283="MAT")=TRUE,$A$454,AND($B283="SIN_SV_SET23",$A283&lt;&gt;"MAT")=TRUE,$A$453,AND($B283="SIN_INS_SET23",$A283="MAT")=TRUE,$A$454,AND($B283="SIN_INS_SET23",$A283&lt;&gt;"MAT")=TRUE,$A$453,AND($B283="COTAÇÃO",$A283="MAT")=TRUE,$A$454,AND($B283="COTAÇÃO",$A283&lt;&gt;"MAT")=TRUE,$A$453)</f>
        <v>0</v>
      </c>
      <c r="G283" s="60" cm="1">
        <f t="array" ref="G283">_xlfn.IFS($B283="SAB_OSE_SET23",0,$B283="SAB_EPSA_SET23",0,AND($B283="SAB_INS_SET23",$A283="MO")=TRUE,$A$455,AND($B283="SAB_INS_SET23",$A283&lt;&gt;"MO")=TRUE,0,AND($B283="SIU_INF_JUL23",$A283="MO")=TRUE,$A$455,AND($B283="SIU_INF_JUL23",$A283&lt;&gt;"MO")=TRUE,0,AND($B283="SIU_ED_JUL23",$A283="MO")=TRUE,$A$455,AND($B283="SIU_ED_JUL23",$A283&lt;&gt;"MO")=TRUE,0,$B283="DER_JUN23",0,$B283="CDHU_AGO23",0,AND($B283="SIN_SV_SET23",$A283="MO")=TRUE,$A$455,AND($B283="SIN_SV_SET23",$A283&lt;&gt;"MO")=TRUE,0,AND($B283="SIN_INS_SET23",$A283="MO")=TRUE,$A$455,AND($B283="SIN_INS_SET23",$A283&lt;&gt;"MO")=TRUE,0,AND($B283="COTAÇÃO",$A283="MO")=TRUE,$A$455,AND($B283="COTAÇÃO",$A283&lt;&gt;"MO")=TRUE,0)</f>
        <v>0</v>
      </c>
      <c r="H283" s="61" cm="1">
        <f t="array" ref="H283">ROUND(_xlfn.IFS(B283="SAB_OSE_SET23",VLOOKUP(C283,[12]SAB_OSE_SET23!A:N,7,FALSE),B283="SAB_EPSA_SET23",VLOOKUP(C283,[12]SAB_EPSA_SET23!A:F,4,FALSE),B283="SAB_INS_SET23",VLOOKUP(C283,[12]SAB_INS_SET23!A:F,4,FALSE),B283="SIU_INF_JUL23",VLOOKUP(C283,[12]SIU_INF_JUL23!A:F,4,FALSE),B283="SIU_ED_JUL23",VLOOKUP(C283,[12]SIU_ED_JUL23!A:F,4,FALSE),B283="SIU_INS_JUL23",VLOOKUP(C283,[12]SIU_INS_JUL23!A:F,4,FALSE),B283="DER_JUN23",VLOOKUP(C283,[12]DER_JUN23!A:F,4,FALSE),B283="CDHU_AGO23",VLOOKUP(C283,[12]CDHU_AGO23!A:F,4,FALSE),B283="DNIT_SV_JUL23",VLOOKUP(C283,[12]DNIT_SV_JUL23!A:F,4,FALSE),B283="DNIT_MAT_JUL23",VLOOKUP(C283,[12]DNIT_MAT_JUL23!A:F,4,FALSE),B283="SIN_SV_SET23",VLOOKUP(C283,[12]SIN_SV_SET23!G:L,5,FALSE),B283="SIN_INS_SET23",VLOOKUP(C283,[12]SIN_INS_SET23!A:F,5,FALSE),B283="COTAÇÃO",VLOOKUP(C283,[12]COTAÇÃO!$B:$G,6,FALSE))*(1+F283)*(1+G283),2)</f>
        <v>10.79</v>
      </c>
      <c r="I283" s="62">
        <f>I281</f>
        <v>1.044</v>
      </c>
      <c r="J283" s="39"/>
      <c r="K283" s="63"/>
      <c r="L283" s="64" t="str" cm="1">
        <f t="array" ref="L283">_xlfn.IFS(B283="SAB_OSE_SET23",VLOOKUP(C283,[12]SAB_OSE_SET23!A:N,5,FALSE),B283="SAB_EPSA_SET23",VLOOKUP(C283,[12]SAB_EPSA_SET23!A:F,2,FALSE),B283="SAB_INS_SET23",VLOOKUP(C283,[12]SAB_INS_SET23!A:F,2,FALSE),B283="SIU_INF_JUL23",VLOOKUP(C283,[12]SIU_INF_JUL23!A:F,2,FALSE),B283="SIU_ED_JUL23",VLOOKUP(C283,[12]SIU_ED_JUL23!A:F,2,FALSE),B283="SIU_INS_JUL23",VLOOKUP(C283,[12]SIU_INS_JUL23!A:F,2,FALSE),B283="DER_JUN23",VLOOKUP(C283,[12]DER_JUN23!A:F,2,FALSE),B283="CDHU_AGO23",VLOOKUP(C283,[12]CDHU_AGO23!A:F,2,FALSE),B283="DNIT_SV_JUL23",VLOOKUP(C283,[12]DNIT_SV_JUL23!A:F,2,FALSE),B283="DNIT_MAT_JUL23",VLOOKUP(C283,[12]DNIT_MAT_JUL23!A:F,2,FALSE),B283="SIN_SV_SET23",VLOOKUP(C283,[12]SIN_SV_SET23!G:L,2,FALSE),B283="SIN_INS_SET23",VLOOKUP(C283,[12]SIN_INS_SET23!A:F,2,FALSE),B283="COTAÇÃO",VLOOKUP(C283,[12]COTAÇÃO!$B:$G,3,FALSE))</f>
        <v>ATERRO DE VALAS, POÇOS E CAVAS COMPACTADO MECANICAMENTE, SEM CONTROLE DO G.C. (A)</v>
      </c>
      <c r="M283" s="65" t="str" cm="1">
        <f t="array" ref="M283">_xlfn.IFS(B283="SAB_OSE_SET23",VLOOKUP(C283,[12]SAB_OSE_SET23!A:N,6,FALSE),B283="SAB_EPSA_SET23",VLOOKUP(C283,[12]SAB_EPSA_SET23!A:F,3,FALSE),B283="SAB_INS_SET23",VLOOKUP(C283,[12]SAB_INS_SET23!A:F,3,FALSE),B283="SIU_INF_JUL23",VLOOKUP(C283,[12]SIU_INF_JUL23!A:F,3,FALSE),B283="SIU_ED_JUL23",VLOOKUP(C283,[12]SIU_ED_JUL23!A:F,3,FALSE),B283="SIU_INS_JUL23",VLOOKUP(C283,[12]SIU_INS_JUL23!A:F,3,FALSE),B283="DER_JUN23",VLOOKUP(C283,[12]DER_JUN23!A:F,3,FALSE),B283="CDHU_AGO23",VLOOKUP(C283,[12]CDHU_AGO23!A:F,3,FALSE),B283="DNIT_SV_JUL23",VLOOKUP(C283,[12]DNIT_SV_JUL23!A:F,3,FALSE),B283="DNIT_MAT_JUL23",VLOOKUP(C283,[12]DNIT_MAT_JUL23!A:F,3,FALSE),B283="SIN_SV_SET23",VLOOKUP(C283,[12]SIN_SV_SET23!G:L,3,FALSE),B283="SIN_INS_SET23",VLOOKUP(C283,[12]SIN_INS_SET23!A:F,3,FALSE),B283="COTAÇÃO",VLOOKUP(C283,[12]COTAÇÃO!$B:$G,4,FALSE))</f>
        <v>M3</v>
      </c>
      <c r="N283" s="66">
        <f t="shared" si="7225"/>
        <v>137.80799999999999</v>
      </c>
      <c r="O283" s="66">
        <f t="shared" si="7272"/>
        <v>11.26</v>
      </c>
      <c r="P283" s="67">
        <f t="shared" si="7155"/>
        <v>0</v>
      </c>
      <c r="Q283" s="68"/>
      <c r="R283" s="61">
        <f>R279*$I283</f>
        <v>137.80799999999999</v>
      </c>
      <c r="S283" s="67"/>
      <c r="T283" s="61">
        <f>T279*$I283</f>
        <v>0</v>
      </c>
      <c r="U283" s="67">
        <f t="shared" si="7227"/>
        <v>0</v>
      </c>
      <c r="V283" s="61">
        <f>V279*$I283</f>
        <v>0</v>
      </c>
      <c r="W283" s="67">
        <f t="shared" si="7229"/>
        <v>0</v>
      </c>
      <c r="X283" s="61">
        <f>X279*$I283</f>
        <v>0</v>
      </c>
      <c r="Y283" s="67">
        <f t="shared" si="7231"/>
        <v>0</v>
      </c>
      <c r="Z283" s="61">
        <f>Z279*$I283</f>
        <v>0</v>
      </c>
      <c r="AA283" s="67">
        <f t="shared" si="7233"/>
        <v>0</v>
      </c>
      <c r="AB283" s="61">
        <f>AB279*$I283</f>
        <v>0</v>
      </c>
      <c r="AC283" s="67">
        <f t="shared" si="7235"/>
        <v>0</v>
      </c>
      <c r="AD283" s="61">
        <f>AD279*$I283</f>
        <v>0</v>
      </c>
      <c r="AE283" s="67">
        <f t="shared" si="7237"/>
        <v>0</v>
      </c>
      <c r="AF283" s="61">
        <f>AF279*$I283</f>
        <v>0</v>
      </c>
      <c r="AG283" s="67">
        <f t="shared" si="7239"/>
        <v>0</v>
      </c>
      <c r="AH283" s="61">
        <f>AH279*$I283</f>
        <v>0</v>
      </c>
      <c r="AI283" s="67">
        <f t="shared" si="7241"/>
        <v>0</v>
      </c>
      <c r="AJ283" s="61">
        <f>AJ279*$I283</f>
        <v>0</v>
      </c>
      <c r="AK283" s="67">
        <f t="shared" si="7243"/>
        <v>0</v>
      </c>
      <c r="AL283" s="61">
        <f>AL279*$I283</f>
        <v>0</v>
      </c>
      <c r="AM283" s="67">
        <f t="shared" si="7245"/>
        <v>0</v>
      </c>
      <c r="AN283" s="61">
        <f>AN279*$I283</f>
        <v>0</v>
      </c>
      <c r="AO283" s="67">
        <f t="shared" si="7247"/>
        <v>0</v>
      </c>
      <c r="AP283" s="61">
        <f>AP279*$I283</f>
        <v>0</v>
      </c>
      <c r="AQ283" s="67">
        <f t="shared" si="7249"/>
        <v>0</v>
      </c>
      <c r="AR283" s="61">
        <f>AR279*$I283</f>
        <v>0</v>
      </c>
      <c r="AS283" s="67">
        <f t="shared" si="7251"/>
        <v>0</v>
      </c>
      <c r="AT283" s="61">
        <f>AT279*$I283</f>
        <v>0</v>
      </c>
      <c r="AU283" s="67">
        <f t="shared" si="7253"/>
        <v>0</v>
      </c>
      <c r="AV283" s="61">
        <f>AV279*$I283</f>
        <v>0</v>
      </c>
      <c r="AW283" s="67">
        <f t="shared" si="7255"/>
        <v>0</v>
      </c>
      <c r="AX283" s="61">
        <f>AX279*$I283</f>
        <v>0</v>
      </c>
      <c r="AY283" s="67">
        <f t="shared" si="7257"/>
        <v>0</v>
      </c>
      <c r="AZ283" s="61">
        <f>AZ279*$I283</f>
        <v>0</v>
      </c>
      <c r="BA283" s="67">
        <f t="shared" si="7259"/>
        <v>0</v>
      </c>
      <c r="BB283" s="61">
        <f>BB279*$I283</f>
        <v>0</v>
      </c>
      <c r="BC283" s="67">
        <f t="shared" si="7261"/>
        <v>0</v>
      </c>
      <c r="BD283" s="61">
        <f>BD279*$I283</f>
        <v>0</v>
      </c>
      <c r="BE283" s="67">
        <f t="shared" si="7263"/>
        <v>0</v>
      </c>
      <c r="BF283" s="61">
        <f>BF279*$I283</f>
        <v>0</v>
      </c>
      <c r="BG283" s="67">
        <f t="shared" si="7265"/>
        <v>0</v>
      </c>
      <c r="BH283" s="61">
        <f>BH279*$I283</f>
        <v>0</v>
      </c>
      <c r="BI283" s="67">
        <f t="shared" si="7267"/>
        <v>0</v>
      </c>
      <c r="BJ283" s="61">
        <f>BJ279*$I283</f>
        <v>0</v>
      </c>
      <c r="BK283" s="67">
        <f t="shared" si="7269"/>
        <v>0</v>
      </c>
      <c r="BL283" s="61">
        <f>BL279*$I283</f>
        <v>0</v>
      </c>
      <c r="BM283" s="67">
        <f t="shared" si="7271"/>
        <v>0</v>
      </c>
    </row>
    <row r="284" spans="1:65" s="47" customFormat="1" ht="30" x14ac:dyDescent="0.25">
      <c r="A284" s="58" t="s">
        <v>22</v>
      </c>
      <c r="B284" s="71" t="s">
        <v>23</v>
      </c>
      <c r="C284" s="71">
        <v>70190145</v>
      </c>
      <c r="D284" s="60" cm="1">
        <f t="array" ref="D284">_xlfn.IFS($B284="SAB_OSE_SET23",$A$440,$B284="SAB_EPSA_SET23",$A$442,$B284="SAB_INS_SET23",$A$444,$B284="SIU_INF_JUL23",$A$446,$B284="SIU_ED_JUL23",$A$447,$B284="DER_JUN23",$A$448,$B284="CDHU_AGO23",$A$449,$B284="SIN_SV_SET23",$A$450,$B284="SIN_INS_SET23",$A$451,$B284="COTAÇÃO",0)</f>
        <v>0.28000000000000003</v>
      </c>
      <c r="E284" s="60" cm="1">
        <f t="array" ref="E284">_xlfn.IFS($B284="SAB_OSE_SET23",$A$441,$B284="SAB_EPSA_SET23",$A$443,$B284="SAB_INS_SET23",$A$445,$B284="SIU_INF_JUL23",0,$B284="SIU_ED_JUL23",0,$B284="DER_JUN23",0,$B284="CDHU_AGO23",0,$B284="SIN_SV_SET23",0,$B284="SIN_INS_SET23",0,$B284="COTAÇÃO",0)</f>
        <v>1.72</v>
      </c>
      <c r="F284" s="60" cm="1">
        <f t="array" ref="F284">_xlfn.IFS($B284="SAB_OSE_SET23",0,$B284="SAB_EPSA_SET23",0,AND($B284="SAB_INS_SET23",$A284="MAT")=TRUE,$A$454,AND($B284="SAB_INS_SET23",$A284&lt;&gt;"MAT")=TRUE,$A$453,AND($B284="SIU_INF_JUL23",$A284="MAT")=TRUE,$A$454,AND($B284="SIU_INF_JUL23",$A284&lt;&gt;"MAT")=TRUE,$A$453,AND($B284="SIU_ED_JUL23",$A284="MAT")=TRUE,$A$454,AND($B284="SIU_ED_JUL23",$A284&lt;&gt;"MAT")=TRUE,$A$453,$B284="DER_JUN23",0,$B284="CDHU_AGO23",0,AND($B284="SIN_SV_SET23",$A284="MAT")=TRUE,$A$454,AND($B284="SIN_SV_SET23",$A284&lt;&gt;"MAT")=TRUE,$A$453,AND($B284="SIN_INS_SET23",$A284="MAT")=TRUE,$A$454,AND($B284="SIN_INS_SET23",$A284&lt;&gt;"MAT")=TRUE,$A$453,AND($B284="COTAÇÃO",$A284="MAT")=TRUE,$A$454,AND($B284="COTAÇÃO",$A284&lt;&gt;"MAT")=TRUE,$A$453)</f>
        <v>0</v>
      </c>
      <c r="G284" s="60" cm="1">
        <f t="array" ref="G284">_xlfn.IFS($B284="SAB_OSE_SET23",0,$B284="SAB_EPSA_SET23",0,AND($B284="SAB_INS_SET23",$A284="MO")=TRUE,$A$455,AND($B284="SAB_INS_SET23",$A284&lt;&gt;"MO")=TRUE,0,AND($B284="SIU_INF_JUL23",$A284="MO")=TRUE,$A$455,AND($B284="SIU_INF_JUL23",$A284&lt;&gt;"MO")=TRUE,0,AND($B284="SIU_ED_JUL23",$A284="MO")=TRUE,$A$455,AND($B284="SIU_ED_JUL23",$A284&lt;&gt;"MO")=TRUE,0,$B284="DER_JUN23",0,$B284="CDHU_AGO23",0,AND($B284="SIN_SV_SET23",$A284="MO")=TRUE,$A$455,AND($B284="SIN_SV_SET23",$A284&lt;&gt;"MO")=TRUE,0,AND($B284="SIN_INS_SET23",$A284="MO")=TRUE,$A$455,AND($B284="SIN_INS_SET23",$A284&lt;&gt;"MO")=TRUE,0,AND($B284="COTAÇÃO",$A284="MO")=TRUE,$A$455,AND($B284="COTAÇÃO",$A284&lt;&gt;"MO")=TRUE,0)</f>
        <v>0</v>
      </c>
      <c r="H284" s="61" cm="1">
        <f t="array" ref="H284">ROUND(_xlfn.IFS(B284="SAB_OSE_SET23",VLOOKUP(C284,[12]SAB_OSE_SET23!A:N,7,FALSE),B284="SAB_EPSA_SET23",VLOOKUP(C284,[12]SAB_EPSA_SET23!A:F,4,FALSE),B284="SAB_INS_SET23",VLOOKUP(C284,[12]SAB_INS_SET23!A:F,4,FALSE),B284="SIU_INF_JUL23",VLOOKUP(C284,[12]SIU_INF_JUL23!A:F,4,FALSE),B284="SIU_ED_JUL23",VLOOKUP(C284,[12]SIU_ED_JUL23!A:F,4,FALSE),B284="SIU_INS_JUL23",VLOOKUP(C284,[12]SIU_INS_JUL23!A:F,4,FALSE),B284="DER_JUN23",VLOOKUP(C284,[12]DER_JUN23!A:F,4,FALSE),B284="CDHU_AGO23",VLOOKUP(C284,[12]CDHU_AGO23!A:F,4,FALSE),B284="DNIT_SV_JUL23",VLOOKUP(C284,[12]DNIT_SV_JUL23!A:F,4,FALSE),B284="DNIT_MAT_JUL23",VLOOKUP(C284,[12]DNIT_MAT_JUL23!A:F,4,FALSE),B284="SIN_SV_SET23",VLOOKUP(C284,[12]SIN_SV_SET23!G:L,5,FALSE),B284="SIN_INS_SET23",VLOOKUP(C284,[12]SIN_INS_SET23!A:F,5,FALSE),B284="COTAÇÃO",VLOOKUP(C284,[12]COTAÇÃO!$B:$G,6,FALSE))*(1+F284)*(1+G284),2)</f>
        <v>144.83000000000001</v>
      </c>
      <c r="I284" s="62">
        <f>PI()*0.125^2/4</f>
        <v>1.2271846303085129E-2</v>
      </c>
      <c r="J284" s="39"/>
      <c r="K284" s="63"/>
      <c r="L284" s="64" t="str" cm="1">
        <f t="array" ref="L284">_xlfn.IFS(B284="SAB_OSE_SET23",VLOOKUP(C284,[12]SAB_OSE_SET23!A:N,5,FALSE),B284="SAB_EPSA_SET23",VLOOKUP(C284,[12]SAB_EPSA_SET23!A:F,2,FALSE),B284="SAB_INS_SET23",VLOOKUP(C284,[12]SAB_INS_SET23!A:F,2,FALSE),B284="SIU_INF_JUL23",VLOOKUP(C284,[12]SIU_INF_JUL23!A:F,2,FALSE),B284="SIU_ED_JUL23",VLOOKUP(C284,[12]SIU_ED_JUL23!A:F,2,FALSE),B284="SIU_INS_JUL23",VLOOKUP(C284,[12]SIU_INS_JUL23!A:F,2,FALSE),B284="DER_JUN23",VLOOKUP(C284,[12]DER_JUN23!A:F,2,FALSE),B284="CDHU_AGO23",VLOOKUP(C284,[12]CDHU_AGO23!A:F,2,FALSE),B284="DNIT_SV_JUL23",VLOOKUP(C284,[12]DNIT_SV_JUL23!A:F,2,FALSE),B284="DNIT_MAT_JUL23",VLOOKUP(C284,[12]DNIT_MAT_JUL23!A:F,2,FALSE),B284="SIN_SV_SET23",VLOOKUP(C284,[12]SIN_SV_SET23!G:L,2,FALSE),B284="SIN_INS_SET23",VLOOKUP(C284,[12]SIN_INS_SET23!A:F,2,FALSE),B284="COTAÇÃO",VLOOKUP(C284,[12]COTAÇÃO!$B:$G,3,FALSE))</f>
        <v>REMOÇÃO ENTULHO INCLUSIVE A CARGA, TRANSPORTE E DESCARGA EM BOTA FORA A QQ DISTÂNCIA</v>
      </c>
      <c r="M284" s="65" t="str" cm="1">
        <f t="array" ref="M284">_xlfn.IFS(B284="SAB_OSE_SET23",VLOOKUP(C284,[12]SAB_OSE_SET23!A:N,6,FALSE),B284="SAB_EPSA_SET23",VLOOKUP(C284,[12]SAB_EPSA_SET23!A:F,3,FALSE),B284="SAB_INS_SET23",VLOOKUP(C284,[12]SAB_INS_SET23!A:F,3,FALSE),B284="SIU_INF_JUL23",VLOOKUP(C284,[12]SIU_INF_JUL23!A:F,3,FALSE),B284="SIU_ED_JUL23",VLOOKUP(C284,[12]SIU_ED_JUL23!A:F,3,FALSE),B284="SIU_INS_JUL23",VLOOKUP(C284,[12]SIU_INS_JUL23!A:F,3,FALSE),B284="DER_JUN23",VLOOKUP(C284,[12]DER_JUN23!A:F,3,FALSE),B284="CDHU_AGO23",VLOOKUP(C284,[12]CDHU_AGO23!A:F,3,FALSE),B284="DNIT_SV_JUL23",VLOOKUP(C284,[12]DNIT_SV_JUL23!A:F,3,FALSE),B284="DNIT_MAT_JUL23",VLOOKUP(C284,[12]DNIT_MAT_JUL23!A:F,3,FALSE),B284="SIN_SV_SET23",VLOOKUP(C284,[12]SIN_SV_SET23!G:L,3,FALSE),B284="SIN_INS_SET23",VLOOKUP(C284,[12]SIN_INS_SET23!A:F,3,FALSE),B284="COTAÇÃO",VLOOKUP(C284,[12]COTAÇÃO!$B:$G,4,FALSE))</f>
        <v>M3</v>
      </c>
      <c r="N284" s="66">
        <f t="shared" si="7225"/>
        <v>1.6198837120072371</v>
      </c>
      <c r="O284" s="66">
        <f t="shared" si="7272"/>
        <v>1.78</v>
      </c>
      <c r="P284" s="67">
        <f t="shared" si="7155"/>
        <v>0</v>
      </c>
      <c r="Q284" s="68"/>
      <c r="R284" s="61">
        <f>R279*$I284</f>
        <v>1.6198837120072371</v>
      </c>
      <c r="S284" s="67"/>
      <c r="T284" s="61">
        <f t="shared" ref="T284" si="7273">T283*$I284</f>
        <v>0</v>
      </c>
      <c r="U284" s="67">
        <f t="shared" si="7227"/>
        <v>0</v>
      </c>
      <c r="V284" s="61">
        <f t="shared" ref="V284" si="7274">V283*$I284</f>
        <v>0</v>
      </c>
      <c r="W284" s="67">
        <f t="shared" si="7229"/>
        <v>0</v>
      </c>
      <c r="X284" s="61">
        <f t="shared" ref="X284" si="7275">X283*$I284</f>
        <v>0</v>
      </c>
      <c r="Y284" s="67">
        <f t="shared" si="7231"/>
        <v>0</v>
      </c>
      <c r="Z284" s="61">
        <f t="shared" ref="Z284" si="7276">Z283*$I284</f>
        <v>0</v>
      </c>
      <c r="AA284" s="67">
        <f t="shared" si="7233"/>
        <v>0</v>
      </c>
      <c r="AB284" s="61">
        <f t="shared" ref="AB284" si="7277">AB283*$I284</f>
        <v>0</v>
      </c>
      <c r="AC284" s="67">
        <f t="shared" si="7235"/>
        <v>0</v>
      </c>
      <c r="AD284" s="61">
        <f t="shared" ref="AD284" si="7278">AD283*$I284</f>
        <v>0</v>
      </c>
      <c r="AE284" s="67">
        <f t="shared" si="7237"/>
        <v>0</v>
      </c>
      <c r="AF284" s="61">
        <f t="shared" ref="AF284" si="7279">AF283*$I284</f>
        <v>0</v>
      </c>
      <c r="AG284" s="67">
        <f t="shared" si="7239"/>
        <v>0</v>
      </c>
      <c r="AH284" s="61">
        <f t="shared" ref="AH284" si="7280">AH283*$I284</f>
        <v>0</v>
      </c>
      <c r="AI284" s="67">
        <f t="shared" si="7241"/>
        <v>0</v>
      </c>
      <c r="AJ284" s="61">
        <f t="shared" ref="AJ284" si="7281">AJ283*$I284</f>
        <v>0</v>
      </c>
      <c r="AK284" s="67">
        <f t="shared" si="7243"/>
        <v>0</v>
      </c>
      <c r="AL284" s="61">
        <f t="shared" ref="AL284" si="7282">AL283*$I284</f>
        <v>0</v>
      </c>
      <c r="AM284" s="67">
        <f t="shared" si="7245"/>
        <v>0</v>
      </c>
      <c r="AN284" s="61">
        <f t="shared" ref="AN284" si="7283">AN283*$I284</f>
        <v>0</v>
      </c>
      <c r="AO284" s="67">
        <f t="shared" si="7247"/>
        <v>0</v>
      </c>
      <c r="AP284" s="61">
        <f t="shared" ref="AP284" si="7284">AP283*$I284</f>
        <v>0</v>
      </c>
      <c r="AQ284" s="67">
        <f t="shared" si="7249"/>
        <v>0</v>
      </c>
      <c r="AR284" s="61">
        <f t="shared" ref="AR284" si="7285">AR283*$I284</f>
        <v>0</v>
      </c>
      <c r="AS284" s="67">
        <f t="shared" si="7251"/>
        <v>0</v>
      </c>
      <c r="AT284" s="61">
        <f t="shared" ref="AT284" si="7286">AT283*$I284</f>
        <v>0</v>
      </c>
      <c r="AU284" s="67">
        <f t="shared" si="7253"/>
        <v>0</v>
      </c>
      <c r="AV284" s="61">
        <f t="shared" ref="AV284" si="7287">AV283*$I284</f>
        <v>0</v>
      </c>
      <c r="AW284" s="67">
        <f t="shared" si="7255"/>
        <v>0</v>
      </c>
      <c r="AX284" s="61">
        <f t="shared" ref="AX284" si="7288">AX283*$I284</f>
        <v>0</v>
      </c>
      <c r="AY284" s="67">
        <f t="shared" si="7257"/>
        <v>0</v>
      </c>
      <c r="AZ284" s="61">
        <f t="shared" ref="AZ284" si="7289">AZ283*$I284</f>
        <v>0</v>
      </c>
      <c r="BA284" s="67">
        <f t="shared" si="7259"/>
        <v>0</v>
      </c>
      <c r="BB284" s="61">
        <f t="shared" ref="BB284" si="7290">BB283*$I284</f>
        <v>0</v>
      </c>
      <c r="BC284" s="67">
        <f t="shared" si="7261"/>
        <v>0</v>
      </c>
      <c r="BD284" s="61">
        <f t="shared" ref="BD284" si="7291">BD283*$I284</f>
        <v>0</v>
      </c>
      <c r="BE284" s="67">
        <f t="shared" si="7263"/>
        <v>0</v>
      </c>
      <c r="BF284" s="61">
        <f t="shared" ref="BF284" si="7292">BF283*$I284</f>
        <v>0</v>
      </c>
      <c r="BG284" s="67">
        <f t="shared" si="7265"/>
        <v>0</v>
      </c>
      <c r="BH284" s="61">
        <f t="shared" ref="BH284" si="7293">BH283*$I284</f>
        <v>0</v>
      </c>
      <c r="BI284" s="67">
        <f t="shared" si="7267"/>
        <v>0</v>
      </c>
      <c r="BJ284" s="61">
        <f t="shared" ref="BJ284" si="7294">BJ283*$I284</f>
        <v>0</v>
      </c>
      <c r="BK284" s="67">
        <f t="shared" si="7269"/>
        <v>0</v>
      </c>
      <c r="BL284" s="61">
        <f t="shared" ref="BL284" si="7295">BL283*$I284</f>
        <v>0</v>
      </c>
      <c r="BM284" s="67">
        <f t="shared" si="7271"/>
        <v>0</v>
      </c>
    </row>
    <row r="285" spans="1:65" s="47" customFormat="1" x14ac:dyDescent="0.25">
      <c r="A285" s="58" t="s">
        <v>22</v>
      </c>
      <c r="B285" s="71" t="s">
        <v>23</v>
      </c>
      <c r="C285" s="59">
        <v>70150012</v>
      </c>
      <c r="D285" s="60" cm="1">
        <f t="array" ref="D285">_xlfn.IFS($B285="SAB_OSE_SET23",$A$440,$B285="SAB_EPSA_SET23",$A$442,$B285="SAB_INS_SET23",$A$444,$B285="SIU_INF_JUL23",$A$446,$B285="SIU_ED_JUL23",$A$447,$B285="DER_JUN23",$A$448,$B285="CDHU_AGO23",$A$449,$B285="SIN_SV_SET23",$A$450,$B285="SIN_INS_SET23",$A$451,$B285="COTAÇÃO",0)</f>
        <v>0.28000000000000003</v>
      </c>
      <c r="E285" s="60" cm="1">
        <f t="array" ref="E285">_xlfn.IFS($B285="SAB_OSE_SET23",$A$441,$B285="SAB_EPSA_SET23",$A$443,$B285="SAB_INS_SET23",$A$445,$B285="SIU_INF_JUL23",0,$B285="SIU_ED_JUL23",0,$B285="DER_JUN23",0,$B285="CDHU_AGO23",0,$B285="SIN_SV_SET23",0,$B285="SIN_INS_SET23",0,$B285="COTAÇÃO",0)</f>
        <v>1.72</v>
      </c>
      <c r="F285" s="60" cm="1">
        <f t="array" ref="F285">_xlfn.IFS($B285="SAB_OSE_SET23",0,$B285="SAB_EPSA_SET23",0,AND($B285="SAB_INS_SET23",$A285="MAT")=TRUE,$A$454,AND($B285="SAB_INS_SET23",$A285&lt;&gt;"MAT")=TRUE,$A$453,AND($B285="SIU_INF_JUL23",$A285="MAT")=TRUE,$A$454,AND($B285="SIU_INF_JUL23",$A285&lt;&gt;"MAT")=TRUE,$A$453,AND($B285="SIU_ED_JUL23",$A285="MAT")=TRUE,$A$454,AND($B285="SIU_ED_JUL23",$A285&lt;&gt;"MAT")=TRUE,$A$453,$B285="DER_JUN23",0,$B285="CDHU_AGO23",0,AND($B285="SIN_SV_SET23",$A285="MAT")=TRUE,$A$454,AND($B285="SIN_SV_SET23",$A285&lt;&gt;"MAT")=TRUE,$A$453,AND($B285="SIN_INS_SET23",$A285="MAT")=TRUE,$A$454,AND($B285="SIN_INS_SET23",$A285&lt;&gt;"MAT")=TRUE,$A$453,AND($B285="COTAÇÃO",$A285="MAT")=TRUE,$A$454,AND($B285="COTAÇÃO",$A285&lt;&gt;"MAT")=TRUE,$A$453)</f>
        <v>0</v>
      </c>
      <c r="G285" s="60" cm="1">
        <f t="array" ref="G285">_xlfn.IFS($B285="SAB_OSE_SET23",0,$B285="SAB_EPSA_SET23",0,AND($B285="SAB_INS_SET23",$A285="MO")=TRUE,$A$455,AND($B285="SAB_INS_SET23",$A285&lt;&gt;"MO")=TRUE,0,AND($B285="SIU_INF_JUL23",$A285="MO")=TRUE,$A$455,AND($B285="SIU_INF_JUL23",$A285&lt;&gt;"MO")=TRUE,0,AND($B285="SIU_ED_JUL23",$A285="MO")=TRUE,$A$455,AND($B285="SIU_ED_JUL23",$A285&lt;&gt;"MO")=TRUE,0,$B285="DER_JUN23",0,$B285="CDHU_AGO23",0,AND($B285="SIN_SV_SET23",$A285="MO")=TRUE,$A$455,AND($B285="SIN_SV_SET23",$A285&lt;&gt;"MO")=TRUE,0,AND($B285="SIN_INS_SET23",$A285="MO")=TRUE,$A$455,AND($B285="SIN_INS_SET23",$A285&lt;&gt;"MO")=TRUE,0,AND($B285="COTAÇÃO",$A285="MO")=TRUE,$A$455,AND($B285="COTAÇÃO",$A285&lt;&gt;"MO")=TRUE,0)</f>
        <v>0</v>
      </c>
      <c r="H285" s="61" cm="1">
        <f t="array" ref="H285">ROUND(_xlfn.IFS(B285="SAB_OSE_SET23",VLOOKUP(C285,[12]SAB_OSE_SET23!A:N,7,FALSE),B285="SAB_EPSA_SET23",VLOOKUP(C285,[12]SAB_EPSA_SET23!A:F,4,FALSE),B285="SAB_INS_SET23",VLOOKUP(C285,[12]SAB_INS_SET23!A:F,4,FALSE),B285="SIU_INF_JUL23",VLOOKUP(C285,[12]SIU_INF_JUL23!A:F,4,FALSE),B285="SIU_ED_JUL23",VLOOKUP(C285,[12]SIU_ED_JUL23!A:F,4,FALSE),B285="SIU_INS_JUL23",VLOOKUP(C285,[12]SIU_INS_JUL23!A:F,4,FALSE),B285="DER_JUN23",VLOOKUP(C285,[12]DER_JUN23!A:F,4,FALSE),B285="CDHU_AGO23",VLOOKUP(C285,[12]CDHU_AGO23!A:F,4,FALSE),B285="DNIT_SV_JUL23",VLOOKUP(C285,[12]DNIT_SV_JUL23!A:F,4,FALSE),B285="DNIT_MAT_JUL23",VLOOKUP(C285,[12]DNIT_MAT_JUL23!A:F,4,FALSE),B285="SIN_SV_SET23",VLOOKUP(C285,[12]SIN_SV_SET23!G:L,5,FALSE),B285="SIN_INS_SET23",VLOOKUP(C285,[12]SIN_INS_SET23!A:F,5,FALSE),B285="COTAÇÃO",VLOOKUP(C285,[12]COTAÇÃO!$B:$G,6,FALSE))*(1+F285)*(1+G285),2)</f>
        <v>20.170000000000002</v>
      </c>
      <c r="I285" s="62">
        <f>K450</f>
        <v>0.87</v>
      </c>
      <c r="J285" s="39"/>
      <c r="K285" s="63"/>
      <c r="L285" s="64" t="str" cm="1">
        <f t="array" ref="L285">_xlfn.IFS(B285="SAB_OSE_SET23",VLOOKUP(C285,[12]SAB_OSE_SET23!A:N,5,FALSE),B285="SAB_EPSA_SET23",VLOOKUP(C285,[12]SAB_EPSA_SET23!A:F,2,FALSE),B285="SAB_INS_SET23",VLOOKUP(C285,[12]SAB_INS_SET23!A:F,2,FALSE),B285="SIU_INF_JUL23",VLOOKUP(C285,[12]SIU_INF_JUL23!A:F,2,FALSE),B285="SIU_ED_JUL23",VLOOKUP(C285,[12]SIU_ED_JUL23!A:F,2,FALSE),B285="SIU_INS_JUL23",VLOOKUP(C285,[12]SIU_INS_JUL23!A:F,2,FALSE),B285="DER_JUN23",VLOOKUP(C285,[12]DER_JUN23!A:F,2,FALSE),B285="CDHU_AGO23",VLOOKUP(C285,[12]CDHU_AGO23!A:F,2,FALSE),B285="DNIT_SV_JUL23",VLOOKUP(C285,[12]DNIT_SV_JUL23!A:F,2,FALSE),B285="DNIT_MAT_JUL23",VLOOKUP(C285,[12]DNIT_MAT_JUL23!A:F,2,FALSE),B285="SIN_SV_SET23",VLOOKUP(C285,[12]SIN_SV_SET23!G:L,2,FALSE),B285="SIN_INS_SET23",VLOOKUP(C285,[12]SIN_INS_SET23!A:F,2,FALSE),B285="COTAÇÃO",VLOOKUP(C285,[12]COTAÇÃO!$B:$G,3,FALSE))</f>
        <v>PLANTIO DE GRAMA EM PLACA</v>
      </c>
      <c r="M285" s="65" t="str" cm="1">
        <f t="array" ref="M285">_xlfn.IFS(B285="SAB_OSE_SET23",VLOOKUP(C285,[12]SAB_OSE_SET23!A:N,6,FALSE),B285="SAB_EPSA_SET23",VLOOKUP(C285,[12]SAB_EPSA_SET23!A:F,3,FALSE),B285="SAB_INS_SET23",VLOOKUP(C285,[12]SAB_INS_SET23!A:F,3,FALSE),B285="SIU_INF_JUL23",VLOOKUP(C285,[12]SIU_INF_JUL23!A:F,3,FALSE),B285="SIU_ED_JUL23",VLOOKUP(C285,[12]SIU_ED_JUL23!A:F,3,FALSE),B285="SIU_INS_JUL23",VLOOKUP(C285,[12]SIU_INS_JUL23!A:F,3,FALSE),B285="DER_JUN23",VLOOKUP(C285,[12]DER_JUN23!A:F,3,FALSE),B285="CDHU_AGO23",VLOOKUP(C285,[12]CDHU_AGO23!A:F,3,FALSE),B285="DNIT_SV_JUL23",VLOOKUP(C285,[12]DNIT_SV_JUL23!A:F,3,FALSE),B285="DNIT_MAT_JUL23",VLOOKUP(C285,[12]DNIT_MAT_JUL23!A:F,3,FALSE),B285="SIN_SV_SET23",VLOOKUP(C285,[12]SIN_SV_SET23!G:L,3,FALSE),B285="SIN_INS_SET23",VLOOKUP(C285,[12]SIN_INS_SET23!A:F,3,FALSE),B285="COTAÇÃO",VLOOKUP(C285,[12]COTAÇÃO!$B:$G,4,FALSE))</f>
        <v>M2</v>
      </c>
      <c r="N285" s="66">
        <f t="shared" si="7225"/>
        <v>114.84</v>
      </c>
      <c r="O285" s="66">
        <f t="shared" si="7272"/>
        <v>17.55</v>
      </c>
      <c r="P285" s="67">
        <f t="shared" si="7155"/>
        <v>0</v>
      </c>
      <c r="Q285" s="68"/>
      <c r="R285" s="61">
        <f>R279*$I285</f>
        <v>114.84</v>
      </c>
      <c r="S285" s="67"/>
      <c r="T285" s="61">
        <f>T279*$I285</f>
        <v>0</v>
      </c>
      <c r="U285" s="67">
        <f t="shared" si="7227"/>
        <v>0</v>
      </c>
      <c r="V285" s="61">
        <f>V279*$I285</f>
        <v>0</v>
      </c>
      <c r="W285" s="67">
        <f t="shared" si="7229"/>
        <v>0</v>
      </c>
      <c r="X285" s="61">
        <f>X279*$I285</f>
        <v>0</v>
      </c>
      <c r="Y285" s="67">
        <f t="shared" si="7231"/>
        <v>0</v>
      </c>
      <c r="Z285" s="61">
        <f>Z279*$I285</f>
        <v>0</v>
      </c>
      <c r="AA285" s="67">
        <f t="shared" si="7233"/>
        <v>0</v>
      </c>
      <c r="AB285" s="61">
        <f>AB279*$I285</f>
        <v>0</v>
      </c>
      <c r="AC285" s="67">
        <f t="shared" si="7235"/>
        <v>0</v>
      </c>
      <c r="AD285" s="61">
        <f>AD279*$I285</f>
        <v>0</v>
      </c>
      <c r="AE285" s="67">
        <f t="shared" si="7237"/>
        <v>0</v>
      </c>
      <c r="AF285" s="61">
        <f>AF279*$I285</f>
        <v>0</v>
      </c>
      <c r="AG285" s="67">
        <f t="shared" si="7239"/>
        <v>0</v>
      </c>
      <c r="AH285" s="61">
        <f>AH279*$I285</f>
        <v>0</v>
      </c>
      <c r="AI285" s="67">
        <f t="shared" si="7241"/>
        <v>0</v>
      </c>
      <c r="AJ285" s="61">
        <f>AJ279*$I285</f>
        <v>0</v>
      </c>
      <c r="AK285" s="67">
        <f t="shared" si="7243"/>
        <v>0</v>
      </c>
      <c r="AL285" s="61">
        <f>AL279*$I285</f>
        <v>0</v>
      </c>
      <c r="AM285" s="67">
        <f t="shared" si="7245"/>
        <v>0</v>
      </c>
      <c r="AN285" s="61">
        <f>AN279*$I285</f>
        <v>0</v>
      </c>
      <c r="AO285" s="67">
        <f t="shared" si="7247"/>
        <v>0</v>
      </c>
      <c r="AP285" s="61">
        <f>AP279*$I285</f>
        <v>0</v>
      </c>
      <c r="AQ285" s="67">
        <f t="shared" si="7249"/>
        <v>0</v>
      </c>
      <c r="AR285" s="61">
        <f>AR279*$I285</f>
        <v>0</v>
      </c>
      <c r="AS285" s="67">
        <f t="shared" si="7251"/>
        <v>0</v>
      </c>
      <c r="AT285" s="61">
        <f>AT279*$I285</f>
        <v>0</v>
      </c>
      <c r="AU285" s="67">
        <f t="shared" si="7253"/>
        <v>0</v>
      </c>
      <c r="AV285" s="61">
        <f>AV279*$I285</f>
        <v>0</v>
      </c>
      <c r="AW285" s="67">
        <f t="shared" si="7255"/>
        <v>0</v>
      </c>
      <c r="AX285" s="61">
        <f>AX279*$I285</f>
        <v>0</v>
      </c>
      <c r="AY285" s="67">
        <f t="shared" si="7257"/>
        <v>0</v>
      </c>
      <c r="AZ285" s="61">
        <f>AZ279*$I285</f>
        <v>0</v>
      </c>
      <c r="BA285" s="67">
        <f t="shared" si="7259"/>
        <v>0</v>
      </c>
      <c r="BB285" s="61">
        <f>BB279*$I285</f>
        <v>0</v>
      </c>
      <c r="BC285" s="67">
        <f t="shared" si="7261"/>
        <v>0</v>
      </c>
      <c r="BD285" s="61">
        <f>BD279*$I285</f>
        <v>0</v>
      </c>
      <c r="BE285" s="67">
        <f t="shared" si="7263"/>
        <v>0</v>
      </c>
      <c r="BF285" s="61">
        <f>BF279*$I285</f>
        <v>0</v>
      </c>
      <c r="BG285" s="67">
        <f t="shared" si="7265"/>
        <v>0</v>
      </c>
      <c r="BH285" s="61">
        <f>BH279*$I285</f>
        <v>0</v>
      </c>
      <c r="BI285" s="67">
        <f t="shared" si="7267"/>
        <v>0</v>
      </c>
      <c r="BJ285" s="61">
        <f>BJ279*$I285</f>
        <v>0</v>
      </c>
      <c r="BK285" s="67">
        <f t="shared" si="7269"/>
        <v>0</v>
      </c>
      <c r="BL285" s="61">
        <f>BL279*$I285</f>
        <v>0</v>
      </c>
      <c r="BM285" s="67">
        <f t="shared" si="7271"/>
        <v>0</v>
      </c>
    </row>
    <row r="286" spans="1:65" s="47" customFormat="1" ht="30" x14ac:dyDescent="0.25">
      <c r="A286" s="58" t="s">
        <v>37</v>
      </c>
      <c r="B286" s="71" t="s">
        <v>28</v>
      </c>
      <c r="C286" s="71" t="s">
        <v>77</v>
      </c>
      <c r="D286" s="60" cm="1">
        <f t="array" ref="D286">_xlfn.IFS($B286="SAB_OSE_SET23",$A$440,$B286="SAB_EPSA_SET23",$A$442,$B286="SAB_INS_SET23",$A$444,$B286="SIU_INF_JUL23",$A$446,$B286="SIU_ED_JUL23",$A$447,$B286="DER_JUN23",$A$448,$B286="CDHU_AGO23",$A$449,$B286="SIN_SV_SET23",$A$450,$B286="SIN_INS_SET23",$A$451,$B286="COTAÇÃO",0)</f>
        <v>0</v>
      </c>
      <c r="E286" s="60" cm="1">
        <f t="array" ref="E286">_xlfn.IFS($B286="SAB_OSE_SET23",$A$441,$B286="SAB_EPSA_SET23",$A$443,$B286="SAB_INS_SET23",$A$445,$B286="SIU_INF_JUL23",0,$B286="SIU_ED_JUL23",0,$B286="DER_JUN23",0,$B286="CDHU_AGO23",0,$B286="SIN_SV_SET23",0,$B286="SIN_INS_SET23",0,$B286="COTAÇÃO",0)</f>
        <v>0</v>
      </c>
      <c r="F286" s="60" cm="1">
        <f t="array" ref="F286">_xlfn.IFS($B286="SAB_OSE_SET23",0,$B286="SAB_EPSA_SET23",0,AND($B286="SAB_INS_SET23",$A286="MAT")=TRUE,$A$454,AND($B286="SAB_INS_SET23",$A286&lt;&gt;"MAT")=TRUE,$A$453,AND($B286="SIU_INF_JUL23",$A286="MAT")=TRUE,$A$454,AND($B286="SIU_INF_JUL23",$A286&lt;&gt;"MAT")=TRUE,$A$453,AND($B286="SIU_ED_JUL23",$A286="MAT")=TRUE,$A$454,AND($B286="SIU_ED_JUL23",$A286&lt;&gt;"MAT")=TRUE,$A$453,$B286="DER_JUN23",0,$B286="CDHU_AGO23",0,AND($B286="SIN_SV_SET23",$A286="MAT")=TRUE,$A$454,AND($B286="SIN_SV_SET23",$A286&lt;&gt;"MAT")=TRUE,$A$453,AND($B286="SIN_INS_SET23",$A286="MAT")=TRUE,$A$454,AND($B286="SIN_INS_SET23",$A286&lt;&gt;"MAT")=TRUE,$A$453,AND($B286="COTAÇÃO",$A286="MAT")=TRUE,$A$454,AND($B286="COTAÇÃO",$A286&lt;&gt;"MAT")=TRUE,$A$453)</f>
        <v>0.2</v>
      </c>
      <c r="G286" s="60" cm="1">
        <f t="array" ref="G286">_xlfn.IFS($B286="SAB_OSE_SET23",0,$B286="SAB_EPSA_SET23",0,AND($B286="SAB_INS_SET23",$A286="MO")=TRUE,$A$455,AND($B286="SAB_INS_SET23",$A286&lt;&gt;"MO")=TRUE,0,AND($B286="SIU_INF_JUL23",$A286="MO")=TRUE,$A$455,AND($B286="SIU_INF_JUL23",$A286&lt;&gt;"MO")=TRUE,0,AND($B286="SIU_ED_JUL23",$A286="MO")=TRUE,$A$455,AND($B286="SIU_ED_JUL23",$A286&lt;&gt;"MO")=TRUE,0,$B286="DER_JUN23",0,$B286="CDHU_AGO23",0,AND($B286="SIN_SV_SET23",$A286="MO")=TRUE,$A$455,AND($B286="SIN_SV_SET23",$A286&lt;&gt;"MO")=TRUE,0,AND($B286="SIN_INS_SET23",$A286="MO")=TRUE,$A$455,AND($B286="SIN_INS_SET23",$A286&lt;&gt;"MO")=TRUE,0,AND($B286="COTAÇÃO",$A286="MO")=TRUE,$A$455,AND($B286="COTAÇÃO",$A286&lt;&gt;"MO")=TRUE,0)</f>
        <v>0</v>
      </c>
      <c r="H286" s="61" cm="1">
        <f t="array" ref="H286">ROUND(_xlfn.IFS(B286="SAB_OSE_SET23",VLOOKUP(C286,[12]SAB_OSE_SET23!A:N,7,FALSE),B286="SAB_EPSA_SET23",VLOOKUP(C286,[12]SAB_EPSA_SET23!A:F,4,FALSE),B286="SAB_INS_SET23",VLOOKUP(C286,[12]SAB_INS_SET23!A:F,4,FALSE),B286="SIU_INF_JUL23",VLOOKUP(C286,[12]SIU_INF_JUL23!A:F,4,FALSE),B286="SIU_ED_JUL23",VLOOKUP(C286,[12]SIU_ED_JUL23!A:F,4,FALSE),B286="SIU_INS_JUL23",VLOOKUP(C286,[12]SIU_INS_JUL23!A:F,4,FALSE),B286="DER_JUN23",VLOOKUP(C286,[12]DER_JUN23!A:F,4,FALSE),B286="CDHU_AGO23",VLOOKUP(C286,[12]CDHU_AGO23!A:F,4,FALSE),B286="DNIT_SV_JUL23",VLOOKUP(C286,[12]DNIT_SV_JUL23!A:F,4,FALSE),B286="DNIT_MAT_JUL23",VLOOKUP(C286,[12]DNIT_MAT_JUL23!A:F,4,FALSE),B286="SIN_SV_SET23",VLOOKUP(C286,[12]SIN_SV_SET23!G:L,5,FALSE),B286="SIN_INS_SET23",VLOOKUP(C286,[12]SIN_INS_SET23!A:F,5,FALSE),B286="COTAÇÃO",VLOOKUP(C286,[12]COTAÇÃO!$B:$G,6,FALSE))*(1+F286)*(1+G286),2)</f>
        <v>11.76</v>
      </c>
      <c r="I286" s="62">
        <v>1</v>
      </c>
      <c r="J286" s="39"/>
      <c r="K286" s="63"/>
      <c r="L286" s="64" t="str" cm="1">
        <f t="array" ref="L286">_xlfn.IFS(B286="SAB_OSE_SET23",VLOOKUP(C286,[12]SAB_OSE_SET23!A:N,5,FALSE),B286="SAB_EPSA_SET23",VLOOKUP(C286,[12]SAB_EPSA_SET23!A:F,2,FALSE),B286="SAB_INS_SET23",VLOOKUP(C286,[12]SAB_INS_SET23!A:F,2,FALSE),B286="SIU_INF_JUL23",VLOOKUP(C286,[12]SIU_INF_JUL23!A:F,2,FALSE),B286="SIU_ED_JUL23",VLOOKUP(C286,[12]SIU_ED_JUL23!A:F,2,FALSE),B286="SIU_INS_JUL23",VLOOKUP(C286,[12]SIU_INS_JUL23!A:F,2,FALSE),B286="DER_JUN23",VLOOKUP(C286,[12]DER_JUN23!A:F,2,FALSE),B286="CDHU_AGO23",VLOOKUP(C286,[12]CDHU_AGO23!A:F,2,FALSE),B286="DNIT_SV_JUL23",VLOOKUP(C286,[12]DNIT_SV_JUL23!A:F,2,FALSE),B286="DNIT_MAT_JUL23",VLOOKUP(C286,[12]DNIT_MAT_JUL23!A:F,2,FALSE),B286="SIN_SV_SET23",VLOOKUP(C286,[12]SIN_SV_SET23!G:L,2,FALSE),B286="SIN_INS_SET23",VLOOKUP(C286,[12]SIN_INS_SET23!A:F,2,FALSE),B286="COTAÇÃO",VLOOKUP(C286,[12]COTAÇÃO!$B:$G,3,FALSE))</f>
        <v>ELETRODUTO CORRUGADO DE PEAD D=5" (125MM) ALTA RESISTÊNCIA À COMPRESSÃO NBR 15715 PARA INSTALAÇÃO SUBTERRÂNEA</v>
      </c>
      <c r="M286" s="65" t="str" cm="1">
        <f t="array" ref="M286">_xlfn.IFS(B286="SAB_OSE_SET23",VLOOKUP(C286,[12]SAB_OSE_SET23!A:N,6,FALSE),B286="SAB_EPSA_SET23",VLOOKUP(C286,[12]SAB_EPSA_SET23!A:F,3,FALSE),B286="SAB_INS_SET23",VLOOKUP(C286,[12]SAB_INS_SET23!A:F,3,FALSE),B286="SIU_INF_JUL23",VLOOKUP(C286,[12]SIU_INF_JUL23!A:F,3,FALSE),B286="SIU_ED_JUL23",VLOOKUP(C286,[12]SIU_ED_JUL23!A:F,3,FALSE),B286="SIU_INS_JUL23",VLOOKUP(C286,[12]SIU_INS_JUL23!A:F,3,FALSE),B286="DER_JUN23",VLOOKUP(C286,[12]DER_JUN23!A:F,3,FALSE),B286="CDHU_AGO23",VLOOKUP(C286,[12]CDHU_AGO23!A:F,3,FALSE),B286="DNIT_SV_JUL23",VLOOKUP(C286,[12]DNIT_SV_JUL23!A:F,3,FALSE),B286="DNIT_MAT_JUL23",VLOOKUP(C286,[12]DNIT_MAT_JUL23!A:F,3,FALSE),B286="SIN_SV_SET23",VLOOKUP(C286,[12]SIN_SV_SET23!G:L,3,FALSE),B286="SIN_INS_SET23",VLOOKUP(C286,[12]SIN_INS_SET23!A:F,3,FALSE),B286="COTAÇÃO",VLOOKUP(C286,[12]COTAÇÃO!$B:$G,4,FALSE))</f>
        <v>M</v>
      </c>
      <c r="N286" s="66">
        <f t="shared" si="7225"/>
        <v>132</v>
      </c>
      <c r="O286" s="66">
        <f t="shared" si="7272"/>
        <v>11.76</v>
      </c>
      <c r="P286" s="67">
        <f t="shared" si="7155"/>
        <v>0</v>
      </c>
      <c r="Q286" s="68"/>
      <c r="R286" s="61">
        <f>R279*$I286</f>
        <v>132</v>
      </c>
      <c r="S286" s="67"/>
      <c r="T286" s="61">
        <f>T279*$I286</f>
        <v>0</v>
      </c>
      <c r="U286" s="67">
        <f t="shared" si="7227"/>
        <v>0</v>
      </c>
      <c r="V286" s="61">
        <f>V279*$I286</f>
        <v>0</v>
      </c>
      <c r="W286" s="67">
        <f t="shared" si="7229"/>
        <v>0</v>
      </c>
      <c r="X286" s="61">
        <f>X279*$I286</f>
        <v>0</v>
      </c>
      <c r="Y286" s="67">
        <f t="shared" si="7231"/>
        <v>0</v>
      </c>
      <c r="Z286" s="61">
        <f>Z279*$I286</f>
        <v>0</v>
      </c>
      <c r="AA286" s="67">
        <f t="shared" si="7233"/>
        <v>0</v>
      </c>
      <c r="AB286" s="61">
        <f>AB279*$I286</f>
        <v>0</v>
      </c>
      <c r="AC286" s="67">
        <f t="shared" si="7235"/>
        <v>0</v>
      </c>
      <c r="AD286" s="61">
        <f>AD279*$I286</f>
        <v>0</v>
      </c>
      <c r="AE286" s="67">
        <f t="shared" si="7237"/>
        <v>0</v>
      </c>
      <c r="AF286" s="61">
        <f>AF279*$I286</f>
        <v>0</v>
      </c>
      <c r="AG286" s="67">
        <f t="shared" si="7239"/>
        <v>0</v>
      </c>
      <c r="AH286" s="61">
        <f>AH279*$I286</f>
        <v>0</v>
      </c>
      <c r="AI286" s="67">
        <f t="shared" si="7241"/>
        <v>0</v>
      </c>
      <c r="AJ286" s="61">
        <f>AJ279*$I286</f>
        <v>0</v>
      </c>
      <c r="AK286" s="67">
        <f t="shared" si="7243"/>
        <v>0</v>
      </c>
      <c r="AL286" s="61">
        <f>AL279*$I286</f>
        <v>0</v>
      </c>
      <c r="AM286" s="67">
        <f t="shared" si="7245"/>
        <v>0</v>
      </c>
      <c r="AN286" s="61">
        <f>AN279*$I286</f>
        <v>0</v>
      </c>
      <c r="AO286" s="67">
        <f t="shared" si="7247"/>
        <v>0</v>
      </c>
      <c r="AP286" s="61">
        <f>AP279*$I286</f>
        <v>0</v>
      </c>
      <c r="AQ286" s="67">
        <f t="shared" si="7249"/>
        <v>0</v>
      </c>
      <c r="AR286" s="61">
        <f>AR279*$I286</f>
        <v>0</v>
      </c>
      <c r="AS286" s="67">
        <f t="shared" si="7251"/>
        <v>0</v>
      </c>
      <c r="AT286" s="61">
        <f>AT279*$I286</f>
        <v>0</v>
      </c>
      <c r="AU286" s="67">
        <f t="shared" si="7253"/>
        <v>0</v>
      </c>
      <c r="AV286" s="61">
        <f>AV279*$I286</f>
        <v>0</v>
      </c>
      <c r="AW286" s="67">
        <f t="shared" si="7255"/>
        <v>0</v>
      </c>
      <c r="AX286" s="61">
        <f>AX279*$I286</f>
        <v>0</v>
      </c>
      <c r="AY286" s="67">
        <f t="shared" si="7257"/>
        <v>0</v>
      </c>
      <c r="AZ286" s="61">
        <f>AZ279*$I286</f>
        <v>0</v>
      </c>
      <c r="BA286" s="67">
        <f t="shared" si="7259"/>
        <v>0</v>
      </c>
      <c r="BB286" s="61">
        <f>BB279*$I286</f>
        <v>0</v>
      </c>
      <c r="BC286" s="67">
        <f t="shared" si="7261"/>
        <v>0</v>
      </c>
      <c r="BD286" s="61">
        <f>BD279*$I286</f>
        <v>0</v>
      </c>
      <c r="BE286" s="67">
        <f t="shared" si="7263"/>
        <v>0</v>
      </c>
      <c r="BF286" s="61">
        <f>BF279*$I286</f>
        <v>0</v>
      </c>
      <c r="BG286" s="67">
        <f t="shared" si="7265"/>
        <v>0</v>
      </c>
      <c r="BH286" s="61">
        <f>BH279*$I286</f>
        <v>0</v>
      </c>
      <c r="BI286" s="67">
        <f t="shared" si="7267"/>
        <v>0</v>
      </c>
      <c r="BJ286" s="61">
        <f>BJ279*$I286</f>
        <v>0</v>
      </c>
      <c r="BK286" s="67">
        <f t="shared" si="7269"/>
        <v>0</v>
      </c>
      <c r="BL286" s="61">
        <f>BL279*$I286</f>
        <v>0</v>
      </c>
      <c r="BM286" s="67">
        <f t="shared" si="7271"/>
        <v>0</v>
      </c>
    </row>
    <row r="287" spans="1:65" s="47" customFormat="1" x14ac:dyDescent="0.25">
      <c r="A287" s="89" t="s">
        <v>26</v>
      </c>
      <c r="B287" s="71" t="s">
        <v>28</v>
      </c>
      <c r="C287" s="71" t="s">
        <v>38</v>
      </c>
      <c r="D287" s="60" cm="1">
        <f t="array" ref="D287">_xlfn.IFS($B287="SAB_OSE_SET23",$A$440,$B287="SAB_EPSA_SET23",$A$442,$B287="SAB_INS_SET23",$A$444,$B287="SIU_INF_JUL23",$A$446,$B287="SIU_ED_JUL23",$A$447,$B287="DER_JUN23",$A$448,$B287="CDHU_AGO23",$A$449,$B287="SIN_SV_SET23",$A$450,$B287="SIN_INS_SET23",$A$451,$B287="COTAÇÃO",0)</f>
        <v>0</v>
      </c>
      <c r="E287" s="60" cm="1">
        <f t="array" ref="E287">_xlfn.IFS($B287="SAB_OSE_SET23",$A$441,$B287="SAB_EPSA_SET23",$A$443,$B287="SAB_INS_SET23",$A$445,$B287="SIU_INF_JUL23",0,$B287="SIU_ED_JUL23",0,$B287="DER_JUN23",0,$B287="CDHU_AGO23",0,$B287="SIN_SV_SET23",0,$B287="SIN_INS_SET23",0,$B287="COTAÇÃO",0)</f>
        <v>0</v>
      </c>
      <c r="F287" s="60" cm="1">
        <f t="array" ref="F287">_xlfn.IFS($B287="SAB_OSE_SET23",0,$B287="SAB_EPSA_SET23",0,AND($B287="SAB_INS_SET23",$A287="MAT")=TRUE,$A$454,AND($B287="SAB_INS_SET23",$A287&lt;&gt;"MAT")=TRUE,$A$453,AND($B287="SIU_INF_JUL23",$A287="MAT")=TRUE,$A$454,AND($B287="SIU_INF_JUL23",$A287&lt;&gt;"MAT")=TRUE,$A$453,AND($B287="SIU_ED_JUL23",$A287="MAT")=TRUE,$A$454,AND($B287="SIU_ED_JUL23",$A287&lt;&gt;"MAT")=TRUE,$A$453,$B287="DER_JUN23",0,$B287="CDHU_AGO23",0,AND($B287="SIN_SV_SET23",$A287="MAT")=TRUE,$A$454,AND($B287="SIN_SV_SET23",$A287&lt;&gt;"MAT")=TRUE,$A$453,AND($B287="SIN_INS_SET23",$A287="MAT")=TRUE,$A$454,AND($B287="SIN_INS_SET23",$A287&lt;&gt;"MAT")=TRUE,$A$453,AND($B287="COTAÇÃO",$A287="MAT")=TRUE,$A$454,AND($B287="COTAÇÃO",$A287&lt;&gt;"MAT")=TRUE,$A$453)</f>
        <v>0.28000000000000003</v>
      </c>
      <c r="G287" s="60" cm="1">
        <f t="array" ref="G287">_xlfn.IFS($B287="SAB_OSE_SET23",0,$B287="SAB_EPSA_SET23",0,AND($B287="SAB_INS_SET23",$A287="MO")=TRUE,$A$455,AND($B287="SAB_INS_SET23",$A287&lt;&gt;"MO")=TRUE,0,AND($B287="SIU_INF_JUL23",$A287="MO")=TRUE,$A$455,AND($B287="SIU_INF_JUL23",$A287&lt;&gt;"MO")=TRUE,0,AND($B287="SIU_ED_JUL23",$A287="MO")=TRUE,$A$455,AND($B287="SIU_ED_JUL23",$A287&lt;&gt;"MO")=TRUE,0,$B287="DER_JUN23",0,$B287="CDHU_AGO23",0,AND($B287="SIN_SV_SET23",$A287="MO")=TRUE,$A$455,AND($B287="SIN_SV_SET23",$A287&lt;&gt;"MO")=TRUE,0,AND($B287="SIN_INS_SET23",$A287="MO")=TRUE,$A$455,AND($B287="SIN_INS_SET23",$A287&lt;&gt;"MO")=TRUE,0,AND($B287="COTAÇÃO",$A287="MO")=TRUE,$A$455,AND($B287="COTAÇÃO",$A287&lt;&gt;"MO")=TRUE,0)</f>
        <v>1.72</v>
      </c>
      <c r="H287" s="61" cm="1">
        <f t="array" ref="H287">ROUND(_xlfn.IFS(B287="SAB_OSE_SET23",VLOOKUP(C287,[12]SAB_OSE_SET23!A:N,7,FALSE),B287="SAB_EPSA_SET23",VLOOKUP(C287,[12]SAB_EPSA_SET23!A:F,4,FALSE),B287="SAB_INS_SET23",VLOOKUP(C287,[12]SAB_INS_SET23!A:F,4,FALSE),B287="SIU_INF_JUL23",VLOOKUP(C287,[12]SIU_INF_JUL23!A:F,4,FALSE),B287="SIU_ED_JUL23",VLOOKUP(C287,[12]SIU_ED_JUL23!A:F,4,FALSE),B287="SIU_INS_JUL23",VLOOKUP(C287,[12]SIU_INS_JUL23!A:F,4,FALSE),B287="DER_JUN23",VLOOKUP(C287,[12]DER_JUN23!A:F,4,FALSE),B287="CDHU_AGO23",VLOOKUP(C287,[12]CDHU_AGO23!A:F,4,FALSE),B287="DNIT_SV_JUL23",VLOOKUP(C287,[12]DNIT_SV_JUL23!A:F,4,FALSE),B287="DNIT_MAT_JUL23",VLOOKUP(C287,[12]DNIT_MAT_JUL23!A:F,4,FALSE),B287="SIN_SV_SET23",VLOOKUP(C287,[12]SIN_SV_SET23!G:L,5,FALSE),B287="SIN_INS_SET23",VLOOKUP(C287,[12]SIN_INS_SET23!A:F,5,FALSE),B287="COTAÇÃO",VLOOKUP(C287,[12]COTAÇÃO!$B:$G,6,FALSE))*(1+F287)*(1+G287),2)</f>
        <v>76.209999999999994</v>
      </c>
      <c r="I287" s="90">
        <f>ROUND(8/200,2)</f>
        <v>0.04</v>
      </c>
      <c r="J287" s="39"/>
      <c r="K287" s="63"/>
      <c r="L287" s="64" t="str" cm="1">
        <f t="array" ref="L287">_xlfn.IFS(B287="SAB_OSE_SET23",VLOOKUP(C287,[12]SAB_OSE_SET23!A:N,5,FALSE),B287="SAB_EPSA_SET23",VLOOKUP(C287,[12]SAB_EPSA_SET23!A:F,2,FALSE),B287="SAB_INS_SET23",VLOOKUP(C287,[12]SAB_INS_SET23!A:F,2,FALSE),B287="SIU_INF_JUL23",VLOOKUP(C287,[12]SIU_INF_JUL23!A:F,2,FALSE),B287="SIU_ED_JUL23",VLOOKUP(C287,[12]SIU_ED_JUL23!A:F,2,FALSE),B287="SIU_INS_JUL23",VLOOKUP(C287,[12]SIU_INS_JUL23!A:F,2,FALSE),B287="DER_JUN23",VLOOKUP(C287,[12]DER_JUN23!A:F,2,FALSE),B287="CDHU_AGO23",VLOOKUP(C287,[12]CDHU_AGO23!A:F,2,FALSE),B287="DNIT_SV_JUL23",VLOOKUP(C287,[12]DNIT_SV_JUL23!A:F,2,FALSE),B287="DNIT_MAT_JUL23",VLOOKUP(C287,[12]DNIT_MAT_JUL23!A:F,2,FALSE),B287="SIN_SV_SET23",VLOOKUP(C287,[12]SIN_SV_SET23!G:L,2,FALSE),B287="SIN_INS_SET23",VLOOKUP(C287,[12]SIN_INS_SET23!A:F,2,FALSE),B287="COTAÇÃO",VLOOKUP(C287,[12]COTAÇÃO!$B:$G,3,FALSE))</f>
        <v>TÉCNICO ELETRICISTA</v>
      </c>
      <c r="M287" s="65" t="str" cm="1">
        <f t="array" ref="M287">_xlfn.IFS(B287="SAB_OSE_SET23",VLOOKUP(C287,[12]SAB_OSE_SET23!A:N,6,FALSE),B287="SAB_EPSA_SET23",VLOOKUP(C287,[12]SAB_EPSA_SET23!A:F,3,FALSE),B287="SAB_INS_SET23",VLOOKUP(C287,[12]SAB_INS_SET23!A:F,3,FALSE),B287="SIU_INF_JUL23",VLOOKUP(C287,[12]SIU_INF_JUL23!A:F,3,FALSE),B287="SIU_ED_JUL23",VLOOKUP(C287,[12]SIU_ED_JUL23!A:F,3,FALSE),B287="SIU_INS_JUL23",VLOOKUP(C287,[12]SIU_INS_JUL23!A:F,3,FALSE),B287="DER_JUN23",VLOOKUP(C287,[12]DER_JUN23!A:F,3,FALSE),B287="CDHU_AGO23",VLOOKUP(C287,[12]CDHU_AGO23!A:F,3,FALSE),B287="DNIT_SV_JUL23",VLOOKUP(C287,[12]DNIT_SV_JUL23!A:F,3,FALSE),B287="DNIT_MAT_JUL23",VLOOKUP(C287,[12]DNIT_MAT_JUL23!A:F,3,FALSE),B287="SIN_SV_SET23",VLOOKUP(C287,[12]SIN_SV_SET23!G:L,3,FALSE),B287="SIN_INS_SET23",VLOOKUP(C287,[12]SIN_INS_SET23!A:F,3,FALSE),B287="COTAÇÃO",VLOOKUP(C287,[12]COTAÇÃO!$B:$G,4,FALSE))</f>
        <v>H</v>
      </c>
      <c r="N287" s="66">
        <f t="shared" si="7225"/>
        <v>5.28</v>
      </c>
      <c r="O287" s="66">
        <f t="shared" si="7272"/>
        <v>3.05</v>
      </c>
      <c r="P287" s="67">
        <f t="shared" si="7155"/>
        <v>0</v>
      </c>
      <c r="Q287" s="68"/>
      <c r="R287" s="61">
        <f>R279*$I287</f>
        <v>5.28</v>
      </c>
      <c r="S287" s="67"/>
      <c r="T287" s="61">
        <f>T279*$I287</f>
        <v>0</v>
      </c>
      <c r="U287" s="67">
        <f t="shared" si="7227"/>
        <v>0</v>
      </c>
      <c r="V287" s="61">
        <f>V279*$I287</f>
        <v>0</v>
      </c>
      <c r="W287" s="67">
        <f t="shared" si="7229"/>
        <v>0</v>
      </c>
      <c r="X287" s="61">
        <f>X279*$I287</f>
        <v>0</v>
      </c>
      <c r="Y287" s="67">
        <f t="shared" si="7231"/>
        <v>0</v>
      </c>
      <c r="Z287" s="61">
        <f>Z279*$I287</f>
        <v>0</v>
      </c>
      <c r="AA287" s="67">
        <f t="shared" si="7233"/>
        <v>0</v>
      </c>
      <c r="AB287" s="61">
        <f>AB279*$I287</f>
        <v>0</v>
      </c>
      <c r="AC287" s="67">
        <f t="shared" si="7235"/>
        <v>0</v>
      </c>
      <c r="AD287" s="61">
        <f>AD279*$I287</f>
        <v>0</v>
      </c>
      <c r="AE287" s="67">
        <f t="shared" si="7237"/>
        <v>0</v>
      </c>
      <c r="AF287" s="61">
        <f>AF279*$I287</f>
        <v>0</v>
      </c>
      <c r="AG287" s="67">
        <f t="shared" si="7239"/>
        <v>0</v>
      </c>
      <c r="AH287" s="61">
        <f>AH279*$I287</f>
        <v>0</v>
      </c>
      <c r="AI287" s="67">
        <f t="shared" si="7241"/>
        <v>0</v>
      </c>
      <c r="AJ287" s="61">
        <f>AJ279*$I287</f>
        <v>0</v>
      </c>
      <c r="AK287" s="67">
        <f t="shared" si="7243"/>
        <v>0</v>
      </c>
      <c r="AL287" s="61">
        <f>AL279*$I287</f>
        <v>0</v>
      </c>
      <c r="AM287" s="67">
        <f t="shared" si="7245"/>
        <v>0</v>
      </c>
      <c r="AN287" s="61">
        <f>AN279*$I287</f>
        <v>0</v>
      </c>
      <c r="AO287" s="67">
        <f t="shared" si="7247"/>
        <v>0</v>
      </c>
      <c r="AP287" s="61">
        <f>AP279*$I287</f>
        <v>0</v>
      </c>
      <c r="AQ287" s="67">
        <f t="shared" si="7249"/>
        <v>0</v>
      </c>
      <c r="AR287" s="61">
        <f>AR279*$I287</f>
        <v>0</v>
      </c>
      <c r="AS287" s="67">
        <f t="shared" si="7251"/>
        <v>0</v>
      </c>
      <c r="AT287" s="61">
        <f>AT279*$I287</f>
        <v>0</v>
      </c>
      <c r="AU287" s="67">
        <f t="shared" si="7253"/>
        <v>0</v>
      </c>
      <c r="AV287" s="61">
        <f>AV279*$I287</f>
        <v>0</v>
      </c>
      <c r="AW287" s="67">
        <f t="shared" si="7255"/>
        <v>0</v>
      </c>
      <c r="AX287" s="61">
        <f>AX279*$I287</f>
        <v>0</v>
      </c>
      <c r="AY287" s="67">
        <f t="shared" si="7257"/>
        <v>0</v>
      </c>
      <c r="AZ287" s="61">
        <f>AZ279*$I287</f>
        <v>0</v>
      </c>
      <c r="BA287" s="67">
        <f t="shared" si="7259"/>
        <v>0</v>
      </c>
      <c r="BB287" s="61">
        <f>BB279*$I287</f>
        <v>0</v>
      </c>
      <c r="BC287" s="67">
        <f t="shared" si="7261"/>
        <v>0</v>
      </c>
      <c r="BD287" s="61">
        <f>BD279*$I287</f>
        <v>0</v>
      </c>
      <c r="BE287" s="67">
        <f t="shared" si="7263"/>
        <v>0</v>
      </c>
      <c r="BF287" s="61">
        <f>BF279*$I287</f>
        <v>0</v>
      </c>
      <c r="BG287" s="67">
        <f t="shared" si="7265"/>
        <v>0</v>
      </c>
      <c r="BH287" s="61">
        <f>BH279*$I287</f>
        <v>0</v>
      </c>
      <c r="BI287" s="67">
        <f t="shared" si="7267"/>
        <v>0</v>
      </c>
      <c r="BJ287" s="61">
        <f>BJ279*$I287</f>
        <v>0</v>
      </c>
      <c r="BK287" s="67">
        <f t="shared" si="7269"/>
        <v>0</v>
      </c>
      <c r="BL287" s="61">
        <f>BL279*$I287</f>
        <v>0</v>
      </c>
      <c r="BM287" s="67">
        <f t="shared" si="7271"/>
        <v>0</v>
      </c>
    </row>
    <row r="288" spans="1:65" s="47" customFormat="1" x14ac:dyDescent="0.25">
      <c r="A288" s="89" t="s">
        <v>26</v>
      </c>
      <c r="B288" s="71" t="s">
        <v>28</v>
      </c>
      <c r="C288" s="71" t="s">
        <v>54</v>
      </c>
      <c r="D288" s="60" cm="1">
        <f t="array" ref="D288">_xlfn.IFS($B288="SAB_OSE_SET23",$A$440,$B288="SAB_EPSA_SET23",$A$442,$B288="SAB_INS_SET23",$A$444,$B288="SIU_INF_JUL23",$A$446,$B288="SIU_ED_JUL23",$A$447,$B288="DER_JUN23",$A$448,$B288="CDHU_AGO23",$A$449,$B288="SIN_SV_SET23",$A$450,$B288="SIN_INS_SET23",$A$451,$B288="COTAÇÃO",0)</f>
        <v>0</v>
      </c>
      <c r="E288" s="60" cm="1">
        <f t="array" ref="E288">_xlfn.IFS($B288="SAB_OSE_SET23",$A$441,$B288="SAB_EPSA_SET23",$A$443,$B288="SAB_INS_SET23",$A$445,$B288="SIU_INF_JUL23",0,$B288="SIU_ED_JUL23",0,$B288="DER_JUN23",0,$B288="CDHU_AGO23",0,$B288="SIN_SV_SET23",0,$B288="SIN_INS_SET23",0,$B288="COTAÇÃO",0)</f>
        <v>0</v>
      </c>
      <c r="F288" s="60" cm="1">
        <f t="array" ref="F288">_xlfn.IFS($B288="SAB_OSE_SET23",0,$B288="SAB_EPSA_SET23",0,AND($B288="SAB_INS_SET23",$A288="MAT")=TRUE,$A$454,AND($B288="SAB_INS_SET23",$A288&lt;&gt;"MAT")=TRUE,$A$453,AND($B288="SIU_INF_JUL23",$A288="MAT")=TRUE,$A$454,AND($B288="SIU_INF_JUL23",$A288&lt;&gt;"MAT")=TRUE,$A$453,AND($B288="SIU_ED_JUL23",$A288="MAT")=TRUE,$A$454,AND($B288="SIU_ED_JUL23",$A288&lt;&gt;"MAT")=TRUE,$A$453,$B288="DER_JUN23",0,$B288="CDHU_AGO23",0,AND($B288="SIN_SV_SET23",$A288="MAT")=TRUE,$A$454,AND($B288="SIN_SV_SET23",$A288&lt;&gt;"MAT")=TRUE,$A$453,AND($B288="SIN_INS_SET23",$A288="MAT")=TRUE,$A$454,AND($B288="SIN_INS_SET23",$A288&lt;&gt;"MAT")=TRUE,$A$453,AND($B288="COTAÇÃO",$A288="MAT")=TRUE,$A$454,AND($B288="COTAÇÃO",$A288&lt;&gt;"MAT")=TRUE,$A$453)</f>
        <v>0.28000000000000003</v>
      </c>
      <c r="G288" s="60" cm="1">
        <f t="array" ref="G288">_xlfn.IFS($B288="SAB_OSE_SET23",0,$B288="SAB_EPSA_SET23",0,AND($B288="SAB_INS_SET23",$A288="MO")=TRUE,$A$455,AND($B288="SAB_INS_SET23",$A288&lt;&gt;"MO")=TRUE,0,AND($B288="SIU_INF_JUL23",$A288="MO")=TRUE,$A$455,AND($B288="SIU_INF_JUL23",$A288&lt;&gt;"MO")=TRUE,0,AND($B288="SIU_ED_JUL23",$A288="MO")=TRUE,$A$455,AND($B288="SIU_ED_JUL23",$A288&lt;&gt;"MO")=TRUE,0,$B288="DER_JUN23",0,$B288="CDHU_AGO23",0,AND($B288="SIN_SV_SET23",$A288="MO")=TRUE,$A$455,AND($B288="SIN_SV_SET23",$A288&lt;&gt;"MO")=TRUE,0,AND($B288="SIN_INS_SET23",$A288="MO")=TRUE,$A$455,AND($B288="SIN_INS_SET23",$A288&lt;&gt;"MO")=TRUE,0,AND($B288="COTAÇÃO",$A288="MO")=TRUE,$A$455,AND($B288="COTAÇÃO",$A288&lt;&gt;"MO")=TRUE,0)</f>
        <v>1.72</v>
      </c>
      <c r="H288" s="61" cm="1">
        <f t="array" ref="H288">ROUND(_xlfn.IFS(B288="SAB_OSE_SET23",VLOOKUP(C288,[12]SAB_OSE_SET23!A:N,7,FALSE),B288="SAB_EPSA_SET23",VLOOKUP(C288,[12]SAB_EPSA_SET23!A:F,4,FALSE),B288="SAB_INS_SET23",VLOOKUP(C288,[12]SAB_INS_SET23!A:F,4,FALSE),B288="SIU_INF_JUL23",VLOOKUP(C288,[12]SIU_INF_JUL23!A:F,4,FALSE),B288="SIU_ED_JUL23",VLOOKUP(C288,[12]SIU_ED_JUL23!A:F,4,FALSE),B288="SIU_INS_JUL23",VLOOKUP(C288,[12]SIU_INS_JUL23!A:F,4,FALSE),B288="DER_JUN23",VLOOKUP(C288,[12]DER_JUN23!A:F,4,FALSE),B288="CDHU_AGO23",VLOOKUP(C288,[12]CDHU_AGO23!A:F,4,FALSE),B288="DNIT_SV_JUL23",VLOOKUP(C288,[12]DNIT_SV_JUL23!A:F,4,FALSE),B288="DNIT_MAT_JUL23",VLOOKUP(C288,[12]DNIT_MAT_JUL23!A:F,4,FALSE),B288="SIN_SV_SET23",VLOOKUP(C288,[12]SIN_SV_SET23!G:L,5,FALSE),B288="SIN_INS_SET23",VLOOKUP(C288,[12]SIN_INS_SET23!A:F,5,FALSE),B288="COTAÇÃO",VLOOKUP(C288,[12]COTAÇÃO!$B:$G,6,FALSE))*(1+F288)*(1+G288),2)</f>
        <v>37.15</v>
      </c>
      <c r="I288" s="90">
        <f>ROUND(8/200*4,2)</f>
        <v>0.16</v>
      </c>
      <c r="J288" s="39"/>
      <c r="K288" s="63"/>
      <c r="L288" s="64" t="str" cm="1">
        <f t="array" ref="L288">_xlfn.IFS(B288="SAB_OSE_SET23",VLOOKUP(C288,[12]SAB_OSE_SET23!A:N,5,FALSE),B288="SAB_EPSA_SET23",VLOOKUP(C288,[12]SAB_EPSA_SET23!A:F,2,FALSE),B288="SAB_INS_SET23",VLOOKUP(C288,[12]SAB_INS_SET23!A:F,2,FALSE),B288="SIU_INF_JUL23",VLOOKUP(C288,[12]SIU_INF_JUL23!A:F,2,FALSE),B288="SIU_ED_JUL23",VLOOKUP(C288,[12]SIU_ED_JUL23!A:F,2,FALSE),B288="SIU_INS_JUL23",VLOOKUP(C288,[12]SIU_INS_JUL23!A:F,2,FALSE),B288="DER_JUN23",VLOOKUP(C288,[12]DER_JUN23!A:F,2,FALSE),B288="CDHU_AGO23",VLOOKUP(C288,[12]CDHU_AGO23!A:F,2,FALSE),B288="DNIT_SV_JUL23",VLOOKUP(C288,[12]DNIT_SV_JUL23!A:F,2,FALSE),B288="DNIT_MAT_JUL23",VLOOKUP(C288,[12]DNIT_MAT_JUL23!A:F,2,FALSE),B288="SIN_SV_SET23",VLOOKUP(C288,[12]SIN_SV_SET23!G:L,2,FALSE),B288="SIN_INS_SET23",VLOOKUP(C288,[12]SIN_INS_SET23!A:F,2,FALSE),B288="COTAÇÃO",VLOOKUP(C288,[12]COTAÇÃO!$B:$G,3,FALSE))</f>
        <v>PEDREIRO</v>
      </c>
      <c r="M288" s="65" t="str" cm="1">
        <f t="array" ref="M288">_xlfn.IFS(B288="SAB_OSE_SET23",VLOOKUP(C288,[12]SAB_OSE_SET23!A:N,6,FALSE),B288="SAB_EPSA_SET23",VLOOKUP(C288,[12]SAB_EPSA_SET23!A:F,3,FALSE),B288="SAB_INS_SET23",VLOOKUP(C288,[12]SAB_INS_SET23!A:F,3,FALSE),B288="SIU_INF_JUL23",VLOOKUP(C288,[12]SIU_INF_JUL23!A:F,3,FALSE),B288="SIU_ED_JUL23",VLOOKUP(C288,[12]SIU_ED_JUL23!A:F,3,FALSE),B288="SIU_INS_JUL23",VLOOKUP(C288,[12]SIU_INS_JUL23!A:F,3,FALSE),B288="DER_JUN23",VLOOKUP(C288,[12]DER_JUN23!A:F,3,FALSE),B288="CDHU_AGO23",VLOOKUP(C288,[12]CDHU_AGO23!A:F,3,FALSE),B288="DNIT_SV_JUL23",VLOOKUP(C288,[12]DNIT_SV_JUL23!A:F,3,FALSE),B288="DNIT_MAT_JUL23",VLOOKUP(C288,[12]DNIT_MAT_JUL23!A:F,3,FALSE),B288="SIN_SV_SET23",VLOOKUP(C288,[12]SIN_SV_SET23!G:L,3,FALSE),B288="SIN_INS_SET23",VLOOKUP(C288,[12]SIN_INS_SET23!A:F,3,FALSE),B288="COTAÇÃO",VLOOKUP(C288,[12]COTAÇÃO!$B:$G,4,FALSE))</f>
        <v>H</v>
      </c>
      <c r="N288" s="66">
        <f t="shared" si="7225"/>
        <v>21.12</v>
      </c>
      <c r="O288" s="66">
        <f t="shared" si="7272"/>
        <v>5.94</v>
      </c>
      <c r="P288" s="67">
        <f t="shared" si="7155"/>
        <v>0</v>
      </c>
      <c r="Q288" s="68"/>
      <c r="R288" s="61">
        <f>R279*$I288</f>
        <v>21.12</v>
      </c>
      <c r="S288" s="67"/>
      <c r="T288" s="61">
        <f>T279*$I288</f>
        <v>0</v>
      </c>
      <c r="U288" s="67">
        <f t="shared" si="7227"/>
        <v>0</v>
      </c>
      <c r="V288" s="61">
        <f>V279*$I288</f>
        <v>0</v>
      </c>
      <c r="W288" s="67">
        <f t="shared" si="7229"/>
        <v>0</v>
      </c>
      <c r="X288" s="61">
        <f>X279*$I288</f>
        <v>0</v>
      </c>
      <c r="Y288" s="67">
        <f t="shared" si="7231"/>
        <v>0</v>
      </c>
      <c r="Z288" s="61">
        <f>Z279*$I288</f>
        <v>0</v>
      </c>
      <c r="AA288" s="67">
        <f t="shared" si="7233"/>
        <v>0</v>
      </c>
      <c r="AB288" s="61">
        <f>AB279*$I288</f>
        <v>0</v>
      </c>
      <c r="AC288" s="67">
        <f t="shared" si="7235"/>
        <v>0</v>
      </c>
      <c r="AD288" s="61">
        <f>AD279*$I288</f>
        <v>0</v>
      </c>
      <c r="AE288" s="67">
        <f t="shared" si="7237"/>
        <v>0</v>
      </c>
      <c r="AF288" s="61">
        <f>AF279*$I288</f>
        <v>0</v>
      </c>
      <c r="AG288" s="67">
        <f t="shared" si="7239"/>
        <v>0</v>
      </c>
      <c r="AH288" s="61">
        <f>AH279*$I288</f>
        <v>0</v>
      </c>
      <c r="AI288" s="67">
        <f t="shared" si="7241"/>
        <v>0</v>
      </c>
      <c r="AJ288" s="61">
        <f>AJ279*$I288</f>
        <v>0</v>
      </c>
      <c r="AK288" s="67">
        <f t="shared" si="7243"/>
        <v>0</v>
      </c>
      <c r="AL288" s="61">
        <f>AL279*$I288</f>
        <v>0</v>
      </c>
      <c r="AM288" s="67">
        <f t="shared" si="7245"/>
        <v>0</v>
      </c>
      <c r="AN288" s="61">
        <f>AN279*$I288</f>
        <v>0</v>
      </c>
      <c r="AO288" s="67">
        <f t="shared" si="7247"/>
        <v>0</v>
      </c>
      <c r="AP288" s="61">
        <f>AP279*$I288</f>
        <v>0</v>
      </c>
      <c r="AQ288" s="67">
        <f t="shared" si="7249"/>
        <v>0</v>
      </c>
      <c r="AR288" s="61">
        <f>AR279*$I288</f>
        <v>0</v>
      </c>
      <c r="AS288" s="67">
        <f t="shared" si="7251"/>
        <v>0</v>
      </c>
      <c r="AT288" s="61">
        <f>AT279*$I288</f>
        <v>0</v>
      </c>
      <c r="AU288" s="67">
        <f t="shared" si="7253"/>
        <v>0</v>
      </c>
      <c r="AV288" s="61">
        <f>AV279*$I288</f>
        <v>0</v>
      </c>
      <c r="AW288" s="67">
        <f t="shared" si="7255"/>
        <v>0</v>
      </c>
      <c r="AX288" s="61">
        <f>AX279*$I288</f>
        <v>0</v>
      </c>
      <c r="AY288" s="67">
        <f t="shared" si="7257"/>
        <v>0</v>
      </c>
      <c r="AZ288" s="61">
        <f>AZ279*$I288</f>
        <v>0</v>
      </c>
      <c r="BA288" s="67">
        <f t="shared" si="7259"/>
        <v>0</v>
      </c>
      <c r="BB288" s="61">
        <f>BB279*$I288</f>
        <v>0</v>
      </c>
      <c r="BC288" s="67">
        <f t="shared" si="7261"/>
        <v>0</v>
      </c>
      <c r="BD288" s="61">
        <f>BD279*$I288</f>
        <v>0</v>
      </c>
      <c r="BE288" s="67">
        <f t="shared" si="7263"/>
        <v>0</v>
      </c>
      <c r="BF288" s="61">
        <f>BF279*$I288</f>
        <v>0</v>
      </c>
      <c r="BG288" s="67">
        <f t="shared" si="7265"/>
        <v>0</v>
      </c>
      <c r="BH288" s="61">
        <f>BH279*$I288</f>
        <v>0</v>
      </c>
      <c r="BI288" s="67">
        <f t="shared" si="7267"/>
        <v>0</v>
      </c>
      <c r="BJ288" s="61">
        <f>BJ279*$I288</f>
        <v>0</v>
      </c>
      <c r="BK288" s="67">
        <f t="shared" si="7269"/>
        <v>0</v>
      </c>
      <c r="BL288" s="61">
        <f>BL279*$I288</f>
        <v>0</v>
      </c>
      <c r="BM288" s="67">
        <f t="shared" si="7271"/>
        <v>0</v>
      </c>
    </row>
    <row r="289" spans="1:65" s="47" customFormat="1" x14ac:dyDescent="0.25">
      <c r="A289" s="89" t="s">
        <v>26</v>
      </c>
      <c r="B289" s="71" t="s">
        <v>28</v>
      </c>
      <c r="C289" s="71" t="s">
        <v>53</v>
      </c>
      <c r="D289" s="60" cm="1">
        <f t="array" ref="D289">_xlfn.IFS($B289="SAB_OSE_SET23",$A$440,$B289="SAB_EPSA_SET23",$A$442,$B289="SAB_INS_SET23",$A$444,$B289="SIU_INF_JUL23",$A$446,$B289="SIU_ED_JUL23",$A$447,$B289="DER_JUN23",$A$448,$B289="CDHU_AGO23",$A$449,$B289="SIN_SV_SET23",$A$450,$B289="SIN_INS_SET23",$A$451,$B289="COTAÇÃO",0)</f>
        <v>0</v>
      </c>
      <c r="E289" s="60" cm="1">
        <f t="array" ref="E289">_xlfn.IFS($B289="SAB_OSE_SET23",$A$441,$B289="SAB_EPSA_SET23",$A$443,$B289="SAB_INS_SET23",$A$445,$B289="SIU_INF_JUL23",0,$B289="SIU_ED_JUL23",0,$B289="DER_JUN23",0,$B289="CDHU_AGO23",0,$B289="SIN_SV_SET23",0,$B289="SIN_INS_SET23",0,$B289="COTAÇÃO",0)</f>
        <v>0</v>
      </c>
      <c r="F289" s="60" cm="1">
        <f t="array" ref="F289">_xlfn.IFS($B289="SAB_OSE_SET23",0,$B289="SAB_EPSA_SET23",0,AND($B289="SAB_INS_SET23",$A289="MAT")=TRUE,$A$454,AND($B289="SAB_INS_SET23",$A289&lt;&gt;"MAT")=TRUE,$A$453,AND($B289="SIU_INF_JUL23",$A289="MAT")=TRUE,$A$454,AND($B289="SIU_INF_JUL23",$A289&lt;&gt;"MAT")=TRUE,$A$453,AND($B289="SIU_ED_JUL23",$A289="MAT")=TRUE,$A$454,AND($B289="SIU_ED_JUL23",$A289&lt;&gt;"MAT")=TRUE,$A$453,$B289="DER_JUN23",0,$B289="CDHU_AGO23",0,AND($B289="SIN_SV_SET23",$A289="MAT")=TRUE,$A$454,AND($B289="SIN_SV_SET23",$A289&lt;&gt;"MAT")=TRUE,$A$453,AND($B289="SIN_INS_SET23",$A289="MAT")=TRUE,$A$454,AND($B289="SIN_INS_SET23",$A289&lt;&gt;"MAT")=TRUE,$A$453,AND($B289="COTAÇÃO",$A289="MAT")=TRUE,$A$454,AND($B289="COTAÇÃO",$A289&lt;&gt;"MAT")=TRUE,$A$453)</f>
        <v>0.28000000000000003</v>
      </c>
      <c r="G289" s="60" cm="1">
        <f t="array" ref="G289">_xlfn.IFS($B289="SAB_OSE_SET23",0,$B289="SAB_EPSA_SET23",0,AND($B289="SAB_INS_SET23",$A289="MO")=TRUE,$A$455,AND($B289="SAB_INS_SET23",$A289&lt;&gt;"MO")=TRUE,0,AND($B289="SIU_INF_JUL23",$A289="MO")=TRUE,$A$455,AND($B289="SIU_INF_JUL23",$A289&lt;&gt;"MO")=TRUE,0,AND($B289="SIU_ED_JUL23",$A289="MO")=TRUE,$A$455,AND($B289="SIU_ED_JUL23",$A289&lt;&gt;"MO")=TRUE,0,$B289="DER_JUN23",0,$B289="CDHU_AGO23",0,AND($B289="SIN_SV_SET23",$A289="MO")=TRUE,$A$455,AND($B289="SIN_SV_SET23",$A289&lt;&gt;"MO")=TRUE,0,AND($B289="SIN_INS_SET23",$A289="MO")=TRUE,$A$455,AND($B289="SIN_INS_SET23",$A289&lt;&gt;"MO")=TRUE,0,AND($B289="COTAÇÃO",$A289="MO")=TRUE,$A$455,AND($B289="COTAÇÃO",$A289&lt;&gt;"MO")=TRUE,0)</f>
        <v>1.72</v>
      </c>
      <c r="H289" s="61" cm="1">
        <f t="array" ref="H289">ROUND(_xlfn.IFS(B289="SAB_OSE_SET23",VLOOKUP(C289,[12]SAB_OSE_SET23!A:N,7,FALSE),B289="SAB_EPSA_SET23",VLOOKUP(C289,[12]SAB_EPSA_SET23!A:F,4,FALSE),B289="SAB_INS_SET23",VLOOKUP(C289,[12]SAB_INS_SET23!A:F,4,FALSE),B289="SIU_INF_JUL23",VLOOKUP(C289,[12]SIU_INF_JUL23!A:F,4,FALSE),B289="SIU_ED_JUL23",VLOOKUP(C289,[12]SIU_ED_JUL23!A:F,4,FALSE),B289="SIU_INS_JUL23",VLOOKUP(C289,[12]SIU_INS_JUL23!A:F,4,FALSE),B289="DER_JUN23",VLOOKUP(C289,[12]DER_JUN23!A:F,4,FALSE),B289="CDHU_AGO23",VLOOKUP(C289,[12]CDHU_AGO23!A:F,4,FALSE),B289="DNIT_SV_JUL23",VLOOKUP(C289,[12]DNIT_SV_JUL23!A:F,4,FALSE),B289="DNIT_MAT_JUL23",VLOOKUP(C289,[12]DNIT_MAT_JUL23!A:F,4,FALSE),B289="SIN_SV_SET23",VLOOKUP(C289,[12]SIN_SV_SET23!G:L,5,FALSE),B289="SIN_INS_SET23",VLOOKUP(C289,[12]SIN_INS_SET23!A:F,5,FALSE),B289="COTAÇÃO",VLOOKUP(C289,[12]COTAÇÃO!$B:$G,6,FALSE))*(1+F289)*(1+G289),2)</f>
        <v>42.02</v>
      </c>
      <c r="I289" s="90">
        <v>0.02</v>
      </c>
      <c r="J289" s="39"/>
      <c r="K289" s="63"/>
      <c r="L289" s="64" t="str" cm="1">
        <f t="array" ref="L289">_xlfn.IFS(B289="SAB_OSE_SET23",VLOOKUP(C289,[12]SAB_OSE_SET23!A:N,5,FALSE),B289="SAB_EPSA_SET23",VLOOKUP(C289,[12]SAB_EPSA_SET23!A:F,2,FALSE),B289="SAB_INS_SET23",VLOOKUP(C289,[12]SAB_INS_SET23!A:F,2,FALSE),B289="SIU_INF_JUL23",VLOOKUP(C289,[12]SIU_INF_JUL23!A:F,2,FALSE),B289="SIU_ED_JUL23",VLOOKUP(C289,[12]SIU_ED_JUL23!A:F,2,FALSE),B289="SIU_INS_JUL23",VLOOKUP(C289,[12]SIU_INS_JUL23!A:F,2,FALSE),B289="DER_JUN23",VLOOKUP(C289,[12]DER_JUN23!A:F,2,FALSE),B289="CDHU_AGO23",VLOOKUP(C289,[12]CDHU_AGO23!A:F,2,FALSE),B289="DNIT_SV_JUL23",VLOOKUP(C289,[12]DNIT_SV_JUL23!A:F,2,FALSE),B289="DNIT_MAT_JUL23",VLOOKUP(C289,[12]DNIT_MAT_JUL23!A:F,2,FALSE),B289="SIN_SV_SET23",VLOOKUP(C289,[12]SIN_SV_SET23!G:L,2,FALSE),B289="SIN_INS_SET23",VLOOKUP(C289,[12]SIN_INS_SET23!A:F,2,FALSE),B289="COTAÇÃO",VLOOKUP(C289,[12]COTAÇÃO!$B:$G,3,FALSE))</f>
        <v>MOTORISTA</v>
      </c>
      <c r="M289" s="65" t="str" cm="1">
        <f t="array" ref="M289">_xlfn.IFS(B289="SAB_OSE_SET23",VLOOKUP(C289,[12]SAB_OSE_SET23!A:N,6,FALSE),B289="SAB_EPSA_SET23",VLOOKUP(C289,[12]SAB_EPSA_SET23!A:F,3,FALSE),B289="SAB_INS_SET23",VLOOKUP(C289,[12]SAB_INS_SET23!A:F,3,FALSE),B289="SIU_INF_JUL23",VLOOKUP(C289,[12]SIU_INF_JUL23!A:F,3,FALSE),B289="SIU_ED_JUL23",VLOOKUP(C289,[12]SIU_ED_JUL23!A:F,3,FALSE),B289="SIU_INS_JUL23",VLOOKUP(C289,[12]SIU_INS_JUL23!A:F,3,FALSE),B289="DER_JUN23",VLOOKUP(C289,[12]DER_JUN23!A:F,3,FALSE),B289="CDHU_AGO23",VLOOKUP(C289,[12]CDHU_AGO23!A:F,3,FALSE),B289="DNIT_SV_JUL23",VLOOKUP(C289,[12]DNIT_SV_JUL23!A:F,3,FALSE),B289="DNIT_MAT_JUL23",VLOOKUP(C289,[12]DNIT_MAT_JUL23!A:F,3,FALSE),B289="SIN_SV_SET23",VLOOKUP(C289,[12]SIN_SV_SET23!G:L,3,FALSE),B289="SIN_INS_SET23",VLOOKUP(C289,[12]SIN_INS_SET23!A:F,3,FALSE),B289="COTAÇÃO",VLOOKUP(C289,[12]COTAÇÃO!$B:$G,4,FALSE))</f>
        <v>H</v>
      </c>
      <c r="N289" s="66">
        <f t="shared" si="7225"/>
        <v>2.64</v>
      </c>
      <c r="O289" s="66">
        <f t="shared" si="7272"/>
        <v>0.84</v>
      </c>
      <c r="P289" s="67">
        <f t="shared" si="7155"/>
        <v>0</v>
      </c>
      <c r="Q289" s="68"/>
      <c r="R289" s="61">
        <f>R279*$I289</f>
        <v>2.64</v>
      </c>
      <c r="S289" s="67"/>
      <c r="T289" s="61">
        <f>T279*$I289</f>
        <v>0</v>
      </c>
      <c r="U289" s="67">
        <f t="shared" si="7227"/>
        <v>0</v>
      </c>
      <c r="V289" s="61">
        <f>V279*$I289</f>
        <v>0</v>
      </c>
      <c r="W289" s="67">
        <f t="shared" si="7229"/>
        <v>0</v>
      </c>
      <c r="X289" s="61">
        <f>X279*$I289</f>
        <v>0</v>
      </c>
      <c r="Y289" s="67">
        <f t="shared" si="7231"/>
        <v>0</v>
      </c>
      <c r="Z289" s="61">
        <f>Z279*$I289</f>
        <v>0</v>
      </c>
      <c r="AA289" s="67">
        <f t="shared" si="7233"/>
        <v>0</v>
      </c>
      <c r="AB289" s="61">
        <f>AB279*$I289</f>
        <v>0</v>
      </c>
      <c r="AC289" s="67">
        <f t="shared" si="7235"/>
        <v>0</v>
      </c>
      <c r="AD289" s="61">
        <f>AD279*$I289</f>
        <v>0</v>
      </c>
      <c r="AE289" s="67">
        <f t="shared" si="7237"/>
        <v>0</v>
      </c>
      <c r="AF289" s="61">
        <f>AF279*$I289</f>
        <v>0</v>
      </c>
      <c r="AG289" s="67">
        <f t="shared" si="7239"/>
        <v>0</v>
      </c>
      <c r="AH289" s="61">
        <f>AH279*$I289</f>
        <v>0</v>
      </c>
      <c r="AI289" s="67">
        <f t="shared" si="7241"/>
        <v>0</v>
      </c>
      <c r="AJ289" s="61">
        <f>AJ279*$I289</f>
        <v>0</v>
      </c>
      <c r="AK289" s="67">
        <f t="shared" si="7243"/>
        <v>0</v>
      </c>
      <c r="AL289" s="61">
        <f>AL279*$I289</f>
        <v>0</v>
      </c>
      <c r="AM289" s="67">
        <f t="shared" si="7245"/>
        <v>0</v>
      </c>
      <c r="AN289" s="61">
        <f>AN279*$I289</f>
        <v>0</v>
      </c>
      <c r="AO289" s="67">
        <f t="shared" si="7247"/>
        <v>0</v>
      </c>
      <c r="AP289" s="61">
        <f>AP279*$I289</f>
        <v>0</v>
      </c>
      <c r="AQ289" s="67">
        <f t="shared" si="7249"/>
        <v>0</v>
      </c>
      <c r="AR289" s="61">
        <f>AR279*$I289</f>
        <v>0</v>
      </c>
      <c r="AS289" s="67">
        <f t="shared" si="7251"/>
        <v>0</v>
      </c>
      <c r="AT289" s="61">
        <f>AT279*$I289</f>
        <v>0</v>
      </c>
      <c r="AU289" s="67">
        <f t="shared" si="7253"/>
        <v>0</v>
      </c>
      <c r="AV289" s="61">
        <f>AV279*$I289</f>
        <v>0</v>
      </c>
      <c r="AW289" s="67">
        <f t="shared" si="7255"/>
        <v>0</v>
      </c>
      <c r="AX289" s="61">
        <f>AX279*$I289</f>
        <v>0</v>
      </c>
      <c r="AY289" s="67">
        <f t="shared" si="7257"/>
        <v>0</v>
      </c>
      <c r="AZ289" s="61">
        <f>AZ279*$I289</f>
        <v>0</v>
      </c>
      <c r="BA289" s="67">
        <f t="shared" si="7259"/>
        <v>0</v>
      </c>
      <c r="BB289" s="61">
        <f>BB279*$I289</f>
        <v>0</v>
      </c>
      <c r="BC289" s="67">
        <f t="shared" si="7261"/>
        <v>0</v>
      </c>
      <c r="BD289" s="61">
        <f>BD279*$I289</f>
        <v>0</v>
      </c>
      <c r="BE289" s="67">
        <f t="shared" si="7263"/>
        <v>0</v>
      </c>
      <c r="BF289" s="61">
        <f>BF279*$I289</f>
        <v>0</v>
      </c>
      <c r="BG289" s="67">
        <f t="shared" si="7265"/>
        <v>0</v>
      </c>
      <c r="BH289" s="61">
        <f>BH279*$I289</f>
        <v>0</v>
      </c>
      <c r="BI289" s="67">
        <f t="shared" si="7267"/>
        <v>0</v>
      </c>
      <c r="BJ289" s="61">
        <f>BJ279*$I289</f>
        <v>0</v>
      </c>
      <c r="BK289" s="67">
        <f t="shared" si="7269"/>
        <v>0</v>
      </c>
      <c r="BL289" s="61">
        <f>BL279*$I289</f>
        <v>0</v>
      </c>
      <c r="BM289" s="67">
        <f t="shared" si="7271"/>
        <v>0</v>
      </c>
    </row>
    <row r="290" spans="1:65" s="47" customFormat="1" ht="30" x14ac:dyDescent="0.25">
      <c r="A290" s="89" t="s">
        <v>30</v>
      </c>
      <c r="B290" s="71" t="s">
        <v>28</v>
      </c>
      <c r="C290" s="71" t="s">
        <v>56</v>
      </c>
      <c r="D290" s="60" cm="1">
        <f t="array" ref="D290">_xlfn.IFS($B290="SAB_OSE_SET23",$A$440,$B290="SAB_EPSA_SET23",$A$442,$B290="SAB_INS_SET23",$A$444,$B290="SIU_INF_JUL23",$A$446,$B290="SIU_ED_JUL23",$A$447,$B290="DER_JUN23",$A$448,$B290="CDHU_AGO23",$A$449,$B290="SIN_SV_SET23",$A$450,$B290="SIN_INS_SET23",$A$451,$B290="COTAÇÃO",0)</f>
        <v>0</v>
      </c>
      <c r="E290" s="60" cm="1">
        <f t="array" ref="E290">_xlfn.IFS($B290="SAB_OSE_SET23",$A$441,$B290="SAB_EPSA_SET23",$A$443,$B290="SAB_INS_SET23",$A$445,$B290="SIU_INF_JUL23",0,$B290="SIU_ED_JUL23",0,$B290="DER_JUN23",0,$B290="CDHU_AGO23",0,$B290="SIN_SV_SET23",0,$B290="SIN_INS_SET23",0,$B290="COTAÇÃO",0)</f>
        <v>0</v>
      </c>
      <c r="F290" s="60" cm="1">
        <f t="array" ref="F290">_xlfn.IFS($B290="SAB_OSE_SET23",0,$B290="SAB_EPSA_SET23",0,AND($B290="SAB_INS_SET23",$A290="MAT")=TRUE,$A$454,AND($B290="SAB_INS_SET23",$A290&lt;&gt;"MAT")=TRUE,$A$453,AND($B290="SIU_INF_JUL23",$A290="MAT")=TRUE,$A$454,AND($B290="SIU_INF_JUL23",$A290&lt;&gt;"MAT")=TRUE,$A$453,AND($B290="SIU_ED_JUL23",$A290="MAT")=TRUE,$A$454,AND($B290="SIU_ED_JUL23",$A290&lt;&gt;"MAT")=TRUE,$A$453,$B290="DER_JUN23",0,$B290="CDHU_AGO23",0,AND($B290="SIN_SV_SET23",$A290="MAT")=TRUE,$A$454,AND($B290="SIN_SV_SET23",$A290&lt;&gt;"MAT")=TRUE,$A$453,AND($B290="SIN_INS_SET23",$A290="MAT")=TRUE,$A$454,AND($B290="SIN_INS_SET23",$A290&lt;&gt;"MAT")=TRUE,$A$453,AND($B290="COTAÇÃO",$A290="MAT")=TRUE,$A$454,AND($B290="COTAÇÃO",$A290&lt;&gt;"MAT")=TRUE,$A$453)</f>
        <v>0.28000000000000003</v>
      </c>
      <c r="G290" s="60" cm="1">
        <f t="array" ref="G290">_xlfn.IFS($B290="SAB_OSE_SET23",0,$B290="SAB_EPSA_SET23",0,AND($B290="SAB_INS_SET23",$A290="MO")=TRUE,$A$455,AND($B290="SAB_INS_SET23",$A290&lt;&gt;"MO")=TRUE,0,AND($B290="SIU_INF_JUL23",$A290="MO")=TRUE,$A$455,AND($B290="SIU_INF_JUL23",$A290&lt;&gt;"MO")=TRUE,0,AND($B290="SIU_ED_JUL23",$A290="MO")=TRUE,$A$455,AND($B290="SIU_ED_JUL23",$A290&lt;&gt;"MO")=TRUE,0,$B290="DER_JUN23",0,$B290="CDHU_AGO23",0,AND($B290="SIN_SV_SET23",$A290="MO")=TRUE,$A$455,AND($B290="SIN_SV_SET23",$A290&lt;&gt;"MO")=TRUE,0,AND($B290="SIN_INS_SET23",$A290="MO")=TRUE,$A$455,AND($B290="SIN_INS_SET23",$A290&lt;&gt;"MO")=TRUE,0,AND($B290="COTAÇÃO",$A290="MO")=TRUE,$A$455,AND($B290="COTAÇÃO",$A290&lt;&gt;"MO")=TRUE,0)</f>
        <v>0</v>
      </c>
      <c r="H290" s="61" cm="1">
        <f t="array" ref="H290">ROUND(_xlfn.IFS(B290="SAB_OSE_SET23",VLOOKUP(C290,[12]SAB_OSE_SET23!A:N,7,FALSE),B290="SAB_EPSA_SET23",VLOOKUP(C290,[12]SAB_EPSA_SET23!A:F,4,FALSE),B290="SAB_INS_SET23",VLOOKUP(C290,[12]SAB_INS_SET23!A:F,4,FALSE),B290="SIU_INF_JUL23",VLOOKUP(C290,[12]SIU_INF_JUL23!A:F,4,FALSE),B290="SIU_ED_JUL23",VLOOKUP(C290,[12]SIU_ED_JUL23!A:F,4,FALSE),B290="SIU_INS_JUL23",VLOOKUP(C290,[12]SIU_INS_JUL23!A:F,4,FALSE),B290="DER_JUN23",VLOOKUP(C290,[12]DER_JUN23!A:F,4,FALSE),B290="CDHU_AGO23",VLOOKUP(C290,[12]CDHU_AGO23!A:F,4,FALSE),B290="DNIT_SV_JUL23",VLOOKUP(C290,[12]DNIT_SV_JUL23!A:F,4,FALSE),B290="DNIT_MAT_JUL23",VLOOKUP(C290,[12]DNIT_MAT_JUL23!A:F,4,FALSE),B290="SIN_SV_SET23",VLOOKUP(C290,[12]SIN_SV_SET23!G:L,5,FALSE),B290="SIN_INS_SET23",VLOOKUP(C290,[12]SIN_INS_SET23!A:F,5,FALSE),B290="COTAÇÃO",VLOOKUP(C290,[12]COTAÇÃO!$B:$G,6,FALSE))*(1+F290)*(1+G290),2)</f>
        <v>310.69</v>
      </c>
      <c r="I290" s="90">
        <v>0.02</v>
      </c>
      <c r="J290" s="39"/>
      <c r="K290" s="63"/>
      <c r="L290" s="64" t="str" cm="1">
        <f t="array" ref="L290">_xlfn.IFS(B290="SAB_OSE_SET23",VLOOKUP(C290,[12]SAB_OSE_SET23!A:N,5,FALSE),B290="SAB_EPSA_SET23",VLOOKUP(C290,[12]SAB_EPSA_SET23!A:F,2,FALSE),B290="SAB_INS_SET23",VLOOKUP(C290,[12]SAB_INS_SET23!A:F,2,FALSE),B290="SIU_INF_JUL23",VLOOKUP(C290,[12]SIU_INF_JUL23!A:F,2,FALSE),B290="SIU_ED_JUL23",VLOOKUP(C290,[12]SIU_ED_JUL23!A:F,2,FALSE),B290="SIU_INS_JUL23",VLOOKUP(C290,[12]SIU_INS_JUL23!A:F,2,FALSE),B290="DER_JUN23",VLOOKUP(C290,[12]DER_JUN23!A:F,2,FALSE),B290="CDHU_AGO23",VLOOKUP(C290,[12]CDHU_AGO23!A:F,2,FALSE),B290="DNIT_SV_JUL23",VLOOKUP(C290,[12]DNIT_SV_JUL23!A:F,2,FALSE),B290="DNIT_MAT_JUL23",VLOOKUP(C290,[12]DNIT_MAT_JUL23!A:F,2,FALSE),B290="SIN_SV_SET23",VLOOKUP(C290,[12]SIN_SV_SET23!G:L,2,FALSE),B290="SIN_INS_SET23",VLOOKUP(C290,[12]SIN_INS_SET23!A:F,2,FALSE),B290="COTAÇÃO",VLOOKUP(C290,[12]COTAÇÃO!$B:$G,3,FALSE))</f>
        <v>CAMINHÃO - CARROCERIA FIXA ABERTA DE MADEIRA COM CAPACIDADE 9 T *190CV - COM GUINDASTE MUNCK 5 T</v>
      </c>
      <c r="M290" s="65" t="str" cm="1">
        <f t="array" ref="M290">_xlfn.IFS(B290="SAB_OSE_SET23",VLOOKUP(C290,[12]SAB_OSE_SET23!A:N,6,FALSE),B290="SAB_EPSA_SET23",VLOOKUP(C290,[12]SAB_EPSA_SET23!A:F,3,FALSE),B290="SAB_INS_SET23",VLOOKUP(C290,[12]SAB_INS_SET23!A:F,3,FALSE),B290="SIU_INF_JUL23",VLOOKUP(C290,[12]SIU_INF_JUL23!A:F,3,FALSE),B290="SIU_ED_JUL23",VLOOKUP(C290,[12]SIU_ED_JUL23!A:F,3,FALSE),B290="SIU_INS_JUL23",VLOOKUP(C290,[12]SIU_INS_JUL23!A:F,3,FALSE),B290="DER_JUN23",VLOOKUP(C290,[12]DER_JUN23!A:F,3,FALSE),B290="CDHU_AGO23",VLOOKUP(C290,[12]CDHU_AGO23!A:F,3,FALSE),B290="DNIT_SV_JUL23",VLOOKUP(C290,[12]DNIT_SV_JUL23!A:F,3,FALSE),B290="DNIT_MAT_JUL23",VLOOKUP(C290,[12]DNIT_MAT_JUL23!A:F,3,FALSE),B290="SIN_SV_SET23",VLOOKUP(C290,[12]SIN_SV_SET23!G:L,3,FALSE),B290="SIN_INS_SET23",VLOOKUP(C290,[12]SIN_INS_SET23!A:F,3,FALSE),B290="COTAÇÃO",VLOOKUP(C290,[12]COTAÇÃO!$B:$G,4,FALSE))</f>
        <v>H</v>
      </c>
      <c r="N290" s="66">
        <f t="shared" si="7225"/>
        <v>2.64</v>
      </c>
      <c r="O290" s="66">
        <f t="shared" si="7272"/>
        <v>6.21</v>
      </c>
      <c r="P290" s="67">
        <f t="shared" si="7155"/>
        <v>0</v>
      </c>
      <c r="Q290" s="68"/>
      <c r="R290" s="61">
        <f>R279*$I290</f>
        <v>2.64</v>
      </c>
      <c r="S290" s="67"/>
      <c r="T290" s="61">
        <f>T279*$I290</f>
        <v>0</v>
      </c>
      <c r="U290" s="67">
        <f t="shared" si="7227"/>
        <v>0</v>
      </c>
      <c r="V290" s="61">
        <f>V279*$I290</f>
        <v>0</v>
      </c>
      <c r="W290" s="67">
        <f t="shared" si="7229"/>
        <v>0</v>
      </c>
      <c r="X290" s="61">
        <f>X279*$I290</f>
        <v>0</v>
      </c>
      <c r="Y290" s="67">
        <f t="shared" si="7231"/>
        <v>0</v>
      </c>
      <c r="Z290" s="61">
        <f>Z279*$I290</f>
        <v>0</v>
      </c>
      <c r="AA290" s="67">
        <f t="shared" si="7233"/>
        <v>0</v>
      </c>
      <c r="AB290" s="61">
        <f>AB279*$I290</f>
        <v>0</v>
      </c>
      <c r="AC290" s="67">
        <f t="shared" si="7235"/>
        <v>0</v>
      </c>
      <c r="AD290" s="61">
        <f>AD279*$I290</f>
        <v>0</v>
      </c>
      <c r="AE290" s="67">
        <f t="shared" si="7237"/>
        <v>0</v>
      </c>
      <c r="AF290" s="61">
        <f>AF279*$I290</f>
        <v>0</v>
      </c>
      <c r="AG290" s="67">
        <f t="shared" si="7239"/>
        <v>0</v>
      </c>
      <c r="AH290" s="61">
        <f>AH279*$I290</f>
        <v>0</v>
      </c>
      <c r="AI290" s="67">
        <f t="shared" si="7241"/>
        <v>0</v>
      </c>
      <c r="AJ290" s="61">
        <f>AJ279*$I290</f>
        <v>0</v>
      </c>
      <c r="AK290" s="67">
        <f t="shared" si="7243"/>
        <v>0</v>
      </c>
      <c r="AL290" s="61">
        <f>AL279*$I290</f>
        <v>0</v>
      </c>
      <c r="AM290" s="67">
        <f t="shared" si="7245"/>
        <v>0</v>
      </c>
      <c r="AN290" s="61">
        <f>AN279*$I290</f>
        <v>0</v>
      </c>
      <c r="AO290" s="67">
        <f t="shared" si="7247"/>
        <v>0</v>
      </c>
      <c r="AP290" s="61">
        <f>AP279*$I290</f>
        <v>0</v>
      </c>
      <c r="AQ290" s="67">
        <f t="shared" si="7249"/>
        <v>0</v>
      </c>
      <c r="AR290" s="61">
        <f>AR279*$I290</f>
        <v>0</v>
      </c>
      <c r="AS290" s="67">
        <f t="shared" si="7251"/>
        <v>0</v>
      </c>
      <c r="AT290" s="61">
        <f>AT279*$I290</f>
        <v>0</v>
      </c>
      <c r="AU290" s="67">
        <f t="shared" si="7253"/>
        <v>0</v>
      </c>
      <c r="AV290" s="61">
        <f>AV279*$I290</f>
        <v>0</v>
      </c>
      <c r="AW290" s="67">
        <f t="shared" si="7255"/>
        <v>0</v>
      </c>
      <c r="AX290" s="61">
        <f>AX279*$I290</f>
        <v>0</v>
      </c>
      <c r="AY290" s="67">
        <f t="shared" si="7257"/>
        <v>0</v>
      </c>
      <c r="AZ290" s="61">
        <f>AZ279*$I290</f>
        <v>0</v>
      </c>
      <c r="BA290" s="67">
        <f t="shared" si="7259"/>
        <v>0</v>
      </c>
      <c r="BB290" s="61">
        <f>BB279*$I290</f>
        <v>0</v>
      </c>
      <c r="BC290" s="67">
        <f t="shared" si="7261"/>
        <v>0</v>
      </c>
      <c r="BD290" s="61">
        <f>BD279*$I290</f>
        <v>0</v>
      </c>
      <c r="BE290" s="67">
        <f t="shared" si="7263"/>
        <v>0</v>
      </c>
      <c r="BF290" s="61">
        <f>BF279*$I290</f>
        <v>0</v>
      </c>
      <c r="BG290" s="67">
        <f t="shared" si="7265"/>
        <v>0</v>
      </c>
      <c r="BH290" s="61">
        <f>BH279*$I290</f>
        <v>0</v>
      </c>
      <c r="BI290" s="67">
        <f t="shared" si="7267"/>
        <v>0</v>
      </c>
      <c r="BJ290" s="61">
        <f>BJ279*$I290</f>
        <v>0</v>
      </c>
      <c r="BK290" s="67">
        <f t="shared" si="7269"/>
        <v>0</v>
      </c>
      <c r="BL290" s="61">
        <f>BL279*$I290</f>
        <v>0</v>
      </c>
      <c r="BM290" s="67">
        <f t="shared" si="7271"/>
        <v>0</v>
      </c>
    </row>
    <row r="291" spans="1:65" s="47" customFormat="1" x14ac:dyDescent="0.25">
      <c r="A291" s="36"/>
      <c r="B291" s="36"/>
      <c r="C291" s="36"/>
      <c r="D291" s="36"/>
      <c r="E291" s="36"/>
      <c r="F291" s="36"/>
      <c r="G291" s="36"/>
      <c r="H291" s="37"/>
      <c r="I291" s="38"/>
      <c r="J291" s="39"/>
      <c r="K291" s="40">
        <v>11</v>
      </c>
      <c r="L291" s="41" t="s">
        <v>139</v>
      </c>
      <c r="M291" s="42" t="s">
        <v>33</v>
      </c>
      <c r="N291" s="43"/>
      <c r="O291" s="43"/>
      <c r="P291" s="44">
        <f>P292</f>
        <v>1720116</v>
      </c>
      <c r="Q291" s="39"/>
      <c r="R291" s="45"/>
      <c r="S291" s="46">
        <f>S292</f>
        <v>1720116</v>
      </c>
      <c r="T291" s="45"/>
      <c r="U291" s="46">
        <f t="shared" ref="U291" si="7296">U292</f>
        <v>0</v>
      </c>
      <c r="V291" s="45"/>
      <c r="W291" s="46">
        <f t="shared" ref="W291" si="7297">W292</f>
        <v>0</v>
      </c>
      <c r="X291" s="45"/>
      <c r="Y291" s="46">
        <f t="shared" ref="Y291" si="7298">Y292</f>
        <v>0</v>
      </c>
      <c r="Z291" s="45"/>
      <c r="AA291" s="46">
        <f t="shared" ref="AA291" si="7299">AA292</f>
        <v>0</v>
      </c>
      <c r="AB291" s="45"/>
      <c r="AC291" s="46">
        <f t="shared" ref="AC291" si="7300">AC292</f>
        <v>0</v>
      </c>
      <c r="AD291" s="45"/>
      <c r="AE291" s="46">
        <f t="shared" ref="AE291" si="7301">AE292</f>
        <v>0</v>
      </c>
      <c r="AF291" s="45"/>
      <c r="AG291" s="46">
        <f t="shared" ref="AG291" si="7302">AG292</f>
        <v>0</v>
      </c>
      <c r="AH291" s="45"/>
      <c r="AI291" s="46">
        <f t="shared" ref="AI291" si="7303">AI292</f>
        <v>0</v>
      </c>
      <c r="AJ291" s="45"/>
      <c r="AK291" s="46">
        <f t="shared" ref="AK291" si="7304">AK292</f>
        <v>0</v>
      </c>
      <c r="AL291" s="45"/>
      <c r="AM291" s="46">
        <f t="shared" ref="AM291" si="7305">AM292</f>
        <v>0</v>
      </c>
      <c r="AN291" s="45"/>
      <c r="AO291" s="46">
        <f t="shared" ref="AO291" si="7306">AO292</f>
        <v>0</v>
      </c>
      <c r="AP291" s="45"/>
      <c r="AQ291" s="46">
        <f t="shared" ref="AQ291" si="7307">AQ292</f>
        <v>0</v>
      </c>
      <c r="AR291" s="45"/>
      <c r="AS291" s="46">
        <f t="shared" ref="AS291" si="7308">AS292</f>
        <v>0</v>
      </c>
      <c r="AT291" s="45"/>
      <c r="AU291" s="46">
        <f t="shared" ref="AU291" si="7309">AU292</f>
        <v>0</v>
      </c>
      <c r="AV291" s="45"/>
      <c r="AW291" s="46">
        <f t="shared" ref="AW291" si="7310">AW292</f>
        <v>0</v>
      </c>
      <c r="AX291" s="45"/>
      <c r="AY291" s="46">
        <f t="shared" ref="AY291" si="7311">AY292</f>
        <v>0</v>
      </c>
      <c r="AZ291" s="45"/>
      <c r="BA291" s="46">
        <f t="shared" ref="BA291" si="7312">BA292</f>
        <v>0</v>
      </c>
      <c r="BB291" s="45"/>
      <c r="BC291" s="46">
        <f t="shared" ref="BC291" si="7313">BC292</f>
        <v>0</v>
      </c>
      <c r="BD291" s="45"/>
      <c r="BE291" s="46">
        <f t="shared" ref="BE291" si="7314">BE292</f>
        <v>0</v>
      </c>
      <c r="BF291" s="45"/>
      <c r="BG291" s="46"/>
      <c r="BH291" s="45"/>
      <c r="BI291" s="46"/>
      <c r="BJ291" s="45"/>
      <c r="BK291" s="46"/>
      <c r="BL291" s="45"/>
      <c r="BM291" s="46"/>
    </row>
    <row r="292" spans="1:65" s="47" customFormat="1" ht="30" x14ac:dyDescent="0.25">
      <c r="A292" s="48"/>
      <c r="B292" s="48"/>
      <c r="C292" s="48"/>
      <c r="D292" s="48"/>
      <c r="E292" s="48"/>
      <c r="F292" s="48"/>
      <c r="G292" s="48"/>
      <c r="H292" s="49"/>
      <c r="I292" s="50"/>
      <c r="J292" s="39"/>
      <c r="K292" s="51" t="str">
        <f>CONCATENATE($K$291,".1")</f>
        <v>11.1</v>
      </c>
      <c r="L292" s="52" t="s">
        <v>140</v>
      </c>
      <c r="M292" s="53" t="s">
        <v>36</v>
      </c>
      <c r="N292" s="54">
        <f>R292+T292+V292+X292+Z292+AB292+AD292+AF292+AH292+AJ292++AL292+AN292+AP292+AR292+AT292+AV292+AX292+AZ292+BB292+BD292+BF292+BH292+BJ292+BL292</f>
        <v>900</v>
      </c>
      <c r="O292" s="54">
        <f>SUM(O293:O293)</f>
        <v>1911.24</v>
      </c>
      <c r="P292" s="55">
        <f t="shared" ref="P292:P293" si="7315">S292+U292+W292+Y292+AA292+AC292+AE292+AG292+AI292+AK292++AM292+AO292+AQ292+AS292+AU292+AW292+AY292+BA292+BC292+BE292+BG292+BI292+BK292+BM292</f>
        <v>1720116</v>
      </c>
      <c r="Q292" s="39"/>
      <c r="R292" s="56">
        <v>900</v>
      </c>
      <c r="S292" s="57">
        <f>ROUND(R292*$O292,2)</f>
        <v>1720116</v>
      </c>
      <c r="T292" s="56"/>
      <c r="U292" s="57">
        <f>ROUND(T292*$O292,2)</f>
        <v>0</v>
      </c>
      <c r="V292" s="56"/>
      <c r="W292" s="57">
        <f t="shared" ref="W292" si="7316">ROUND(V292*$O292,2)</f>
        <v>0</v>
      </c>
      <c r="X292" s="56"/>
      <c r="Y292" s="57">
        <f t="shared" ref="Y292" si="7317">ROUND(X292*$O292,2)</f>
        <v>0</v>
      </c>
      <c r="Z292" s="56"/>
      <c r="AA292" s="57">
        <f t="shared" ref="AA292" si="7318">ROUND(Z292*$O292,2)</f>
        <v>0</v>
      </c>
      <c r="AB292" s="56"/>
      <c r="AC292" s="57">
        <f t="shared" ref="AC292" si="7319">ROUND(AB292*$O292,2)</f>
        <v>0</v>
      </c>
      <c r="AD292" s="56"/>
      <c r="AE292" s="57">
        <f t="shared" ref="AE292" si="7320">ROUND(AD292*$O292,2)</f>
        <v>0</v>
      </c>
      <c r="AF292" s="56"/>
      <c r="AG292" s="57">
        <f t="shared" ref="AG292" si="7321">ROUND(AF292*$O292,2)</f>
        <v>0</v>
      </c>
      <c r="AH292" s="56"/>
      <c r="AI292" s="57">
        <f t="shared" ref="AI292" si="7322">ROUND(AH292*$O292,2)</f>
        <v>0</v>
      </c>
      <c r="AJ292" s="56"/>
      <c r="AK292" s="57">
        <f t="shared" ref="AK292" si="7323">ROUND(AJ292*$O292,2)</f>
        <v>0</v>
      </c>
      <c r="AL292" s="56"/>
      <c r="AM292" s="57">
        <f t="shared" ref="AM292" si="7324">ROUND(AL292*$O292,2)</f>
        <v>0</v>
      </c>
      <c r="AN292" s="56"/>
      <c r="AO292" s="57">
        <f t="shared" ref="AO292" si="7325">ROUND(AN292*$O292,2)</f>
        <v>0</v>
      </c>
      <c r="AP292" s="56"/>
      <c r="AQ292" s="57">
        <f t="shared" ref="AQ292" si="7326">ROUND(AP292*$O292,2)</f>
        <v>0</v>
      </c>
      <c r="AR292" s="56"/>
      <c r="AS292" s="57">
        <f t="shared" ref="AS292" si="7327">ROUND(AR292*$O292,2)</f>
        <v>0</v>
      </c>
      <c r="AT292" s="56"/>
      <c r="AU292" s="57">
        <f t="shared" ref="AU292" si="7328">ROUND(AT292*$O292,2)</f>
        <v>0</v>
      </c>
      <c r="AV292" s="56"/>
      <c r="AW292" s="57">
        <f t="shared" ref="AW292" si="7329">ROUND(AV292*$O292,2)</f>
        <v>0</v>
      </c>
      <c r="AX292" s="56"/>
      <c r="AY292" s="57">
        <f t="shared" ref="AY292" si="7330">ROUND(AX292*$O292,2)</f>
        <v>0</v>
      </c>
      <c r="AZ292" s="56"/>
      <c r="BA292" s="57">
        <f t="shared" ref="BA292" si="7331">ROUND(AZ292*$O292,2)</f>
        <v>0</v>
      </c>
      <c r="BB292" s="56"/>
      <c r="BC292" s="57">
        <f t="shared" ref="BC292" si="7332">ROUND(BB292*$O292,2)</f>
        <v>0</v>
      </c>
      <c r="BD292" s="56"/>
      <c r="BE292" s="57">
        <f t="shared" ref="BE292" si="7333">ROUND(BD292*$O292,2)</f>
        <v>0</v>
      </c>
      <c r="BF292" s="56"/>
      <c r="BG292" s="57">
        <f t="shared" ref="BG292" si="7334">ROUND(BF292*$O292,2)</f>
        <v>0</v>
      </c>
      <c r="BH292" s="56"/>
      <c r="BI292" s="57">
        <f t="shared" ref="BI292" si="7335">ROUND(BH292*$O292,2)</f>
        <v>0</v>
      </c>
      <c r="BJ292" s="56"/>
      <c r="BK292" s="57">
        <f t="shared" ref="BK292" si="7336">ROUND(BJ292*$O292,2)</f>
        <v>0</v>
      </c>
      <c r="BL292" s="56"/>
      <c r="BM292" s="57">
        <f t="shared" ref="BM292" si="7337">ROUND(BL292*$O292,2)</f>
        <v>0</v>
      </c>
    </row>
    <row r="293" spans="1:65" s="47" customFormat="1" ht="30" x14ac:dyDescent="0.25">
      <c r="A293" s="58" t="s">
        <v>22</v>
      </c>
      <c r="B293" s="59" t="s">
        <v>31</v>
      </c>
      <c r="C293" s="59" t="str">
        <f>K292</f>
        <v>11.1</v>
      </c>
      <c r="D293" s="60" cm="1">
        <f t="array" ref="D293">_xlfn.IFS($B293="SAB_OSE_SET23",$A$440,$B293="SAB_EPSA_SET23",$A$442,$B293="SAB_INS_SET23",$A$444,$B293="SIU_INF_JUL23",$A$446,$B293="SIU_ED_JUL23",$A$447,$B293="DER_JUN23",$A$448,$B293="CDHU_AGO23",$A$449,$B293="SIN_SV_SET23",$A$450,$B293="SIN_INS_SET23",$A$451,$B293="COTAÇÃO",0)</f>
        <v>0</v>
      </c>
      <c r="E293" s="60" cm="1">
        <f t="array" ref="E293">_xlfn.IFS($B293="SAB_OSE_SET23",$A$441,$B293="SAB_EPSA_SET23",$A$443,$B293="SAB_INS_SET23",$A$445,$B293="SIU_INF_JUL23",0,$B293="SIU_ED_JUL23",0,$B293="DER_JUN23",0,$B293="CDHU_AGO23",0,$B293="SIN_SV_SET23",0,$B293="SIN_INS_SET23",0,$B293="COTAÇÃO",0)</f>
        <v>0</v>
      </c>
      <c r="F293" s="60" cm="1">
        <f t="array" ref="F293">_xlfn.IFS($B293="SAB_OSE_SET23",0,$B293="SAB_EPSA_SET23",0,AND($B293="SAB_INS_SET23",$A293="MAT")=TRUE,$A$454,AND($B293="SAB_INS_SET23",$A293&lt;&gt;"MAT")=TRUE,$A$453,AND($B293="SIU_INF_JUL23",$A293="MAT")=TRUE,$A$454,AND($B293="SIU_INF_JUL23",$A293&lt;&gt;"MAT")=TRUE,$A$453,AND($B293="SIU_ED_JUL23",$A293="MAT")=TRUE,$A$454,AND($B293="SIU_ED_JUL23",$A293&lt;&gt;"MAT")=TRUE,$A$453,$B293="DER_JUN23",0,$B293="CDHU_AGO23",0,AND($B293="SIN_SV_SET23",$A293="MAT")=TRUE,$A$454,AND($B293="SIN_SV_SET23",$A293&lt;&gt;"MAT")=TRUE,$A$453,AND($B293="SIN_INS_SET23",$A293="MAT")=TRUE,$A$454,AND($B293="SIN_INS_SET23",$A293&lt;&gt;"MAT")=TRUE,$A$453,AND($B293="COTAÇÃO",$A293="MAT")=TRUE,$A$454,AND($B293="COTAÇÃO",$A293&lt;&gt;"MAT")=TRUE,$A$453)</f>
        <v>0.28000000000000003</v>
      </c>
      <c r="G293" s="60" cm="1">
        <f t="array" ref="G293">_xlfn.IFS($B293="SAB_OSE_SET23",0,$B293="SAB_EPSA_SET23",0,AND($B293="SAB_INS_SET23",$A293="MO")=TRUE,$A$455,AND($B293="SAB_INS_SET23",$A293&lt;&gt;"MO")=TRUE,0,AND($B293="SIU_INF_JUL23",$A293="MO")=TRUE,$A$455,AND($B293="SIU_INF_JUL23",$A293&lt;&gt;"MO")=TRUE,0,AND($B293="SIU_ED_JUL23",$A293="MO")=TRUE,$A$455,AND($B293="SIU_ED_JUL23",$A293&lt;&gt;"MO")=TRUE,0,$B293="DER_JUN23",0,$B293="CDHU_AGO23",0,AND($B293="SIN_SV_SET23",$A293="MO")=TRUE,$A$455,AND($B293="SIN_SV_SET23",$A293&lt;&gt;"MO")=TRUE,0,AND($B293="SIN_INS_SET23",$A293="MO")=TRUE,$A$455,AND($B293="SIN_INS_SET23",$A293&lt;&gt;"MO")=TRUE,0,AND($B293="COTAÇÃO",$A293="MO")=TRUE,$A$455,AND($B293="COTAÇÃO",$A293&lt;&gt;"MO")=TRUE,0)</f>
        <v>0</v>
      </c>
      <c r="H293" s="61" cm="1">
        <f t="array" ref="H293">ROUND(_xlfn.IFS(B293="SAB_OSE_SET23",VLOOKUP(C293,[12]SAB_OSE_SET23!A:N,7,FALSE),B293="SAB_EPSA_SET23",VLOOKUP(C293,[12]SAB_EPSA_SET23!A:F,4,FALSE),B293="SAB_INS_SET23",VLOOKUP(C293,[12]SAB_INS_SET23!A:F,4,FALSE),B293="SIU_INF_JUL23",VLOOKUP(C293,[12]SIU_INF_JUL23!A:F,4,FALSE),B293="SIU_ED_JUL23",VLOOKUP(C293,[12]SIU_ED_JUL23!A:F,4,FALSE),B293="SIU_INS_JUL23",VLOOKUP(C293,[12]SIU_INS_JUL23!A:F,4,FALSE),B293="DER_JUN23",VLOOKUP(C293,[12]DER_JUN23!A:F,4,FALSE),B293="CDHU_AGO23",VLOOKUP(C293,[12]CDHU_AGO23!A:F,4,FALSE),B293="DNIT_SV_JUL23",VLOOKUP(C293,[12]DNIT_SV_JUL23!A:F,4,FALSE),B293="DNIT_MAT_JUL23",VLOOKUP(C293,[12]DNIT_MAT_JUL23!A:F,4,FALSE),B293="SIN_SV_SET23",VLOOKUP(C293,[12]SIN_SV_SET23!G:L,5,FALSE),B293="SIN_INS_SET23",VLOOKUP(C293,[12]SIN_INS_SET23!A:F,5,FALSE),B293="COTAÇÃO",VLOOKUP(C293,[12]COTAÇÃO!$B:$G,6,FALSE))*(1+F293)*(1+G293),2)</f>
        <v>1911.24</v>
      </c>
      <c r="I293" s="62">
        <v>1</v>
      </c>
      <c r="J293" s="39"/>
      <c r="K293" s="63"/>
      <c r="L293" s="64" t="str" cm="1">
        <f t="array" ref="L293">_xlfn.IFS(B293="SAB_OSE_SET23",VLOOKUP(C293,[12]SAB_OSE_SET23!A:N,5,FALSE),B293="SAB_EPSA_SET23",VLOOKUP(C293,[12]SAB_EPSA_SET23!A:F,2,FALSE),B293="SAB_INS_SET23",VLOOKUP(C293,[12]SAB_INS_SET23!A:F,2,FALSE),B293="SIU_INF_JUL23",VLOOKUP(C293,[12]SIU_INF_JUL23!A:F,2,FALSE),B293="SIU_ED_JUL23",VLOOKUP(C293,[12]SIU_ED_JUL23!A:F,2,FALSE),B293="SIU_INS_JUL23",VLOOKUP(C293,[12]SIU_INS_JUL23!A:F,2,FALSE),B293="DER_JUN23",VLOOKUP(C293,[12]DER_JUN23!A:F,2,FALSE),B293="CDHU_AGO23",VLOOKUP(C293,[12]CDHU_AGO23!A:F,2,FALSE),B293="DNIT_SV_JUL23",VLOOKUP(C293,[12]DNIT_SV_JUL23!A:F,2,FALSE),B293="DNIT_MAT_JUL23",VLOOKUP(C293,[12]DNIT_MAT_JUL23!A:F,2,FALSE),B293="SIN_SV_SET23",VLOOKUP(C293,[12]SIN_SV_SET23!G:L,2,FALSE),B293="SIN_INS_SET23",VLOOKUP(C293,[12]SIN_INS_SET23!A:F,2,FALSE),B293="COTAÇÃO",VLOOKUP(C293,[12]COTAÇÃO!$B:$G,3,FALSE))</f>
        <v>Abertura e lançamento de eletrodutos PEAD corrugados 5"  e 2" (padrão 6x120mm + 1x 50mm nas travessias).</v>
      </c>
      <c r="M293" s="65" t="str" cm="1">
        <f t="array" ref="M293">_xlfn.IFS(B293="SAB_OSE_SET23",VLOOKUP(C293,[12]SAB_OSE_SET23!A:N,6,FALSE),B293="SAB_EPSA_SET23",VLOOKUP(C293,[12]SAB_EPSA_SET23!A:F,3,FALSE),B293="SAB_INS_SET23",VLOOKUP(C293,[12]SAB_INS_SET23!A:F,3,FALSE),B293="SIU_INF_JUL23",VLOOKUP(C293,[12]SIU_INF_JUL23!A:F,3,FALSE),B293="SIU_ED_JUL23",VLOOKUP(C293,[12]SIU_ED_JUL23!A:F,3,FALSE),B293="SIU_INS_JUL23",VLOOKUP(C293,[12]SIU_INS_JUL23!A:F,3,FALSE),B293="DER_JUN23",VLOOKUP(C293,[12]DER_JUN23!A:F,3,FALSE),B293="CDHU_AGO23",VLOOKUP(C293,[12]CDHU_AGO23!A:F,3,FALSE),B293="DNIT_SV_JUL23",VLOOKUP(C293,[12]DNIT_SV_JUL23!A:F,3,FALSE),B293="DNIT_MAT_JUL23",VLOOKUP(C293,[12]DNIT_MAT_JUL23!A:F,3,FALSE),B293="SIN_SV_SET23",VLOOKUP(C293,[12]SIN_SV_SET23!G:L,3,FALSE),B293="SIN_INS_SET23",VLOOKUP(C293,[12]SIN_INS_SET23!A:F,3,FALSE),B293="COTAÇÃO",VLOOKUP(C293,[12]COTAÇÃO!$B:$G,4,FALSE))</f>
        <v>m</v>
      </c>
      <c r="N293" s="66">
        <f t="shared" ref="N293" si="7338">R293+T293+V293+X293+Z293+AB293+AD293+AF293+AH293+AJ293++AL293+AN293+AP293+AR293+AT293+AV293+AX293+AZ293+BB293+BD293+BF293+BH293+BJ293+BL293</f>
        <v>900</v>
      </c>
      <c r="O293" s="66">
        <f t="shared" ref="O293" si="7339">ROUND(H293*I293,2)</f>
        <v>1911.24</v>
      </c>
      <c r="P293" s="67">
        <f t="shared" si="7315"/>
        <v>0</v>
      </c>
      <c r="Q293" s="68"/>
      <c r="R293" s="61">
        <f>R292*$I293</f>
        <v>900</v>
      </c>
      <c r="S293" s="67"/>
      <c r="T293" s="61">
        <f t="shared" ref="T293" si="7340">T292*$I293</f>
        <v>0</v>
      </c>
      <c r="U293" s="67">
        <f t="shared" ref="U293" si="7341">ROUND(T293*$H293,2)</f>
        <v>0</v>
      </c>
      <c r="V293" s="61">
        <f t="shared" ref="V293" si="7342">V292*$I293</f>
        <v>0</v>
      </c>
      <c r="W293" s="67">
        <f t="shared" ref="W293" si="7343">ROUND(V293*$H293,2)</f>
        <v>0</v>
      </c>
      <c r="X293" s="61">
        <f t="shared" ref="X293" si="7344">X292*$I293</f>
        <v>0</v>
      </c>
      <c r="Y293" s="67">
        <f t="shared" ref="Y293" si="7345">ROUND(X293*$H293,2)</f>
        <v>0</v>
      </c>
      <c r="Z293" s="61">
        <f t="shared" ref="Z293" si="7346">Z292*$I293</f>
        <v>0</v>
      </c>
      <c r="AA293" s="67">
        <f t="shared" ref="AA293" si="7347">ROUND(Z293*$H293,2)</f>
        <v>0</v>
      </c>
      <c r="AB293" s="61">
        <f t="shared" ref="AB293" si="7348">AB292*$I293</f>
        <v>0</v>
      </c>
      <c r="AC293" s="67">
        <f t="shared" ref="AC293" si="7349">ROUND(AB293*$H293,2)</f>
        <v>0</v>
      </c>
      <c r="AD293" s="61">
        <f t="shared" ref="AD293" si="7350">AD292*$I293</f>
        <v>0</v>
      </c>
      <c r="AE293" s="67">
        <f t="shared" ref="AE293" si="7351">ROUND(AD293*$H293,2)</f>
        <v>0</v>
      </c>
      <c r="AF293" s="61">
        <f t="shared" ref="AF293" si="7352">AF292*$I293</f>
        <v>0</v>
      </c>
      <c r="AG293" s="67">
        <f t="shared" ref="AG293" si="7353">ROUND(AF293*$H293,2)</f>
        <v>0</v>
      </c>
      <c r="AH293" s="61">
        <f t="shared" ref="AH293" si="7354">AH292*$I293</f>
        <v>0</v>
      </c>
      <c r="AI293" s="67">
        <f t="shared" ref="AI293" si="7355">ROUND(AH293*$H293,2)</f>
        <v>0</v>
      </c>
      <c r="AJ293" s="61">
        <f t="shared" ref="AJ293" si="7356">AJ292*$I293</f>
        <v>0</v>
      </c>
      <c r="AK293" s="67">
        <f t="shared" ref="AK293" si="7357">ROUND(AJ293*$H293,2)</f>
        <v>0</v>
      </c>
      <c r="AL293" s="61">
        <f t="shared" ref="AL293" si="7358">AL292*$I293</f>
        <v>0</v>
      </c>
      <c r="AM293" s="67">
        <f t="shared" ref="AM293" si="7359">ROUND(AL293*$H293,2)</f>
        <v>0</v>
      </c>
      <c r="AN293" s="61">
        <f t="shared" ref="AN293" si="7360">AN292*$I293</f>
        <v>0</v>
      </c>
      <c r="AO293" s="67">
        <f t="shared" ref="AO293" si="7361">ROUND(AN293*$H293,2)</f>
        <v>0</v>
      </c>
      <c r="AP293" s="61">
        <f t="shared" ref="AP293" si="7362">AP292*$I293</f>
        <v>0</v>
      </c>
      <c r="AQ293" s="67">
        <f t="shared" ref="AQ293" si="7363">ROUND(AP293*$H293,2)</f>
        <v>0</v>
      </c>
      <c r="AR293" s="61">
        <f t="shared" ref="AR293" si="7364">AR292*$I293</f>
        <v>0</v>
      </c>
      <c r="AS293" s="67">
        <f t="shared" ref="AS293" si="7365">ROUND(AR293*$H293,2)</f>
        <v>0</v>
      </c>
      <c r="AT293" s="61">
        <f t="shared" ref="AT293" si="7366">AT292*$I293</f>
        <v>0</v>
      </c>
      <c r="AU293" s="67">
        <f t="shared" ref="AU293" si="7367">ROUND(AT293*$H293,2)</f>
        <v>0</v>
      </c>
      <c r="AV293" s="61">
        <f t="shared" ref="AV293" si="7368">AV292*$I293</f>
        <v>0</v>
      </c>
      <c r="AW293" s="67">
        <f t="shared" ref="AW293" si="7369">ROUND(AV293*$H293,2)</f>
        <v>0</v>
      </c>
      <c r="AX293" s="61">
        <f t="shared" ref="AX293" si="7370">AX292*$I293</f>
        <v>0</v>
      </c>
      <c r="AY293" s="67">
        <f t="shared" ref="AY293" si="7371">ROUND(AX293*$H293,2)</f>
        <v>0</v>
      </c>
      <c r="AZ293" s="61">
        <f t="shared" ref="AZ293" si="7372">AZ292*$I293</f>
        <v>0</v>
      </c>
      <c r="BA293" s="67">
        <f t="shared" ref="BA293" si="7373">ROUND(AZ293*$H293,2)</f>
        <v>0</v>
      </c>
      <c r="BB293" s="61">
        <f t="shared" ref="BB293" si="7374">BB292*$I293</f>
        <v>0</v>
      </c>
      <c r="BC293" s="67">
        <f t="shared" ref="BC293" si="7375">ROUND(BB293*$H293,2)</f>
        <v>0</v>
      </c>
      <c r="BD293" s="61">
        <f t="shared" ref="BD293" si="7376">BD292*$I293</f>
        <v>0</v>
      </c>
      <c r="BE293" s="67">
        <f t="shared" ref="BE293" si="7377">ROUND(BD293*$H293,2)</f>
        <v>0</v>
      </c>
      <c r="BF293" s="61">
        <f t="shared" ref="BF293" si="7378">BF292*$I293</f>
        <v>0</v>
      </c>
      <c r="BG293" s="67">
        <f t="shared" ref="BG293" si="7379">ROUND(BF293*$H293,2)</f>
        <v>0</v>
      </c>
      <c r="BH293" s="61">
        <f t="shared" ref="BH293" si="7380">BH292*$I293</f>
        <v>0</v>
      </c>
      <c r="BI293" s="67">
        <f t="shared" ref="BI293" si="7381">ROUND(BH293*$H293,2)</f>
        <v>0</v>
      </c>
      <c r="BJ293" s="61">
        <f t="shared" ref="BJ293" si="7382">BJ292*$I293</f>
        <v>0</v>
      </c>
      <c r="BK293" s="67">
        <f t="shared" ref="BK293" si="7383">ROUND(BJ293*$H293,2)</f>
        <v>0</v>
      </c>
      <c r="BL293" s="61">
        <f t="shared" ref="BL293" si="7384">BL292*$I293</f>
        <v>0</v>
      </c>
      <c r="BM293" s="67">
        <f t="shared" ref="BM293" si="7385">ROUND(BL293*$H293,2)</f>
        <v>0</v>
      </c>
    </row>
    <row r="294" spans="1:65" s="47" customFormat="1" x14ac:dyDescent="0.25">
      <c r="A294" s="36"/>
      <c r="B294" s="36"/>
      <c r="C294" s="36"/>
      <c r="D294" s="36"/>
      <c r="E294" s="36"/>
      <c r="F294" s="36"/>
      <c r="G294" s="36"/>
      <c r="H294" s="37"/>
      <c r="I294" s="38"/>
      <c r="J294" s="39"/>
      <c r="K294" s="40">
        <v>12</v>
      </c>
      <c r="L294" s="41" t="s">
        <v>141</v>
      </c>
      <c r="M294" s="42" t="s">
        <v>33</v>
      </c>
      <c r="N294" s="43"/>
      <c r="O294" s="43"/>
      <c r="P294" s="44">
        <f>P295</f>
        <v>16160599.84</v>
      </c>
      <c r="Q294" s="39"/>
      <c r="R294" s="45"/>
      <c r="S294" s="46">
        <f>S295</f>
        <v>16160599.84</v>
      </c>
      <c r="T294" s="45"/>
      <c r="U294" s="46">
        <f t="shared" ref="U294" si="7386">U295</f>
        <v>0</v>
      </c>
      <c r="V294" s="45"/>
      <c r="W294" s="46">
        <f t="shared" ref="W294" si="7387">W295</f>
        <v>0</v>
      </c>
      <c r="X294" s="45"/>
      <c r="Y294" s="46">
        <f t="shared" ref="Y294" si="7388">Y295</f>
        <v>0</v>
      </c>
      <c r="Z294" s="45"/>
      <c r="AA294" s="46">
        <f t="shared" ref="AA294" si="7389">AA295</f>
        <v>0</v>
      </c>
      <c r="AB294" s="45"/>
      <c r="AC294" s="46">
        <f t="shared" ref="AC294" si="7390">AC295</f>
        <v>0</v>
      </c>
      <c r="AD294" s="45"/>
      <c r="AE294" s="46">
        <f t="shared" ref="AE294" si="7391">AE295</f>
        <v>0</v>
      </c>
      <c r="AF294" s="45"/>
      <c r="AG294" s="46">
        <f t="shared" ref="AG294" si="7392">AG295</f>
        <v>0</v>
      </c>
      <c r="AH294" s="45"/>
      <c r="AI294" s="46">
        <f t="shared" ref="AI294" si="7393">AI295</f>
        <v>0</v>
      </c>
      <c r="AJ294" s="45"/>
      <c r="AK294" s="46">
        <f t="shared" ref="AK294" si="7394">AK295</f>
        <v>0</v>
      </c>
      <c r="AL294" s="45"/>
      <c r="AM294" s="46">
        <f t="shared" ref="AM294" si="7395">AM295</f>
        <v>0</v>
      </c>
      <c r="AN294" s="45"/>
      <c r="AO294" s="46">
        <f t="shared" ref="AO294" si="7396">AO295</f>
        <v>0</v>
      </c>
      <c r="AP294" s="45"/>
      <c r="AQ294" s="46">
        <f t="shared" ref="AQ294" si="7397">AQ295</f>
        <v>0</v>
      </c>
      <c r="AR294" s="45"/>
      <c r="AS294" s="46">
        <f t="shared" ref="AS294" si="7398">AS295</f>
        <v>0</v>
      </c>
      <c r="AT294" s="45"/>
      <c r="AU294" s="46">
        <f t="shared" ref="AU294" si="7399">AU295</f>
        <v>0</v>
      </c>
      <c r="AV294" s="45"/>
      <c r="AW294" s="46">
        <f t="shared" ref="AW294" si="7400">AW295</f>
        <v>0</v>
      </c>
      <c r="AX294" s="45"/>
      <c r="AY294" s="46">
        <f t="shared" ref="AY294" si="7401">AY295</f>
        <v>0</v>
      </c>
      <c r="AZ294" s="45"/>
      <c r="BA294" s="46">
        <f t="shared" ref="BA294" si="7402">BA295</f>
        <v>0</v>
      </c>
      <c r="BB294" s="45"/>
      <c r="BC294" s="46">
        <f t="shared" ref="BC294" si="7403">BC295</f>
        <v>0</v>
      </c>
      <c r="BD294" s="45"/>
      <c r="BE294" s="46">
        <f t="shared" ref="BE294" si="7404">BE295</f>
        <v>0</v>
      </c>
      <c r="BF294" s="45"/>
      <c r="BG294" s="46"/>
      <c r="BH294" s="45"/>
      <c r="BI294" s="46"/>
      <c r="BJ294" s="45"/>
      <c r="BK294" s="46"/>
      <c r="BL294" s="45"/>
      <c r="BM294" s="46"/>
    </row>
    <row r="295" spans="1:65" s="47" customFormat="1" ht="120" x14ac:dyDescent="0.25">
      <c r="A295" s="48"/>
      <c r="B295" s="48"/>
      <c r="C295" s="48"/>
      <c r="D295" s="48"/>
      <c r="E295" s="48"/>
      <c r="F295" s="48"/>
      <c r="G295" s="48"/>
      <c r="H295" s="49"/>
      <c r="I295" s="50"/>
      <c r="J295" s="39"/>
      <c r="K295" s="51" t="str">
        <f>CONCATENATE($K$294,".1")</f>
        <v>12.1</v>
      </c>
      <c r="L295" s="52" t="s">
        <v>142</v>
      </c>
      <c r="M295" s="53" t="s">
        <v>21</v>
      </c>
      <c r="N295" s="54">
        <f>R295+T295+V295+X295+Z295+AB295+AD295+AF295+AH295+AJ295++AL295+AN295+AP295+AR295+AT295+AV295+AX295+AZ295+BB295+BD295+BF295+BH295+BJ295+BL295</f>
        <v>14</v>
      </c>
      <c r="O295" s="54">
        <f>SUM(O296:O302)</f>
        <v>1154328.5599999998</v>
      </c>
      <c r="P295" s="55">
        <f t="shared" ref="P295:P302" si="7405">S295+U295+W295+Y295+AA295+AC295+AE295+AG295+AI295+AK295++AM295+AO295+AQ295+AS295+AU295+AW295+AY295+BA295+BC295+BE295+BG295+BI295+BK295+BM295</f>
        <v>16160599.84</v>
      </c>
      <c r="Q295" s="39"/>
      <c r="R295" s="56">
        <f>K455</f>
        <v>14</v>
      </c>
      <c r="S295" s="57">
        <f>ROUND(R295*$O295,2)</f>
        <v>16160599.84</v>
      </c>
      <c r="T295" s="56"/>
      <c r="U295" s="57">
        <f>ROUND(T295*$O295,2)</f>
        <v>0</v>
      </c>
      <c r="V295" s="56"/>
      <c r="W295" s="57">
        <f t="shared" ref="W295" si="7406">ROUND(V295*$O295,2)</f>
        <v>0</v>
      </c>
      <c r="X295" s="56"/>
      <c r="Y295" s="57">
        <f t="shared" ref="Y295" si="7407">ROUND(X295*$O295,2)</f>
        <v>0</v>
      </c>
      <c r="Z295" s="56"/>
      <c r="AA295" s="57">
        <f t="shared" ref="AA295" si="7408">ROUND(Z295*$O295,2)</f>
        <v>0</v>
      </c>
      <c r="AB295" s="56"/>
      <c r="AC295" s="57">
        <f t="shared" ref="AC295" si="7409">ROUND(AB295*$O295,2)</f>
        <v>0</v>
      </c>
      <c r="AD295" s="56"/>
      <c r="AE295" s="57">
        <f t="shared" ref="AE295" si="7410">ROUND(AD295*$O295,2)</f>
        <v>0</v>
      </c>
      <c r="AF295" s="56"/>
      <c r="AG295" s="57">
        <f t="shared" ref="AG295" si="7411">ROUND(AF295*$O295,2)</f>
        <v>0</v>
      </c>
      <c r="AH295" s="56"/>
      <c r="AI295" s="57">
        <f t="shared" ref="AI295" si="7412">ROUND(AH295*$O295,2)</f>
        <v>0</v>
      </c>
      <c r="AJ295" s="56"/>
      <c r="AK295" s="57">
        <f t="shared" ref="AK295" si="7413">ROUND(AJ295*$O295,2)</f>
        <v>0</v>
      </c>
      <c r="AL295" s="56"/>
      <c r="AM295" s="57">
        <f t="shared" ref="AM295" si="7414">ROUND(AL295*$O295,2)</f>
        <v>0</v>
      </c>
      <c r="AN295" s="56"/>
      <c r="AO295" s="57">
        <f t="shared" ref="AO295" si="7415">ROUND(AN295*$O295,2)</f>
        <v>0</v>
      </c>
      <c r="AP295" s="56"/>
      <c r="AQ295" s="57">
        <f t="shared" ref="AQ295" si="7416">ROUND(AP295*$O295,2)</f>
        <v>0</v>
      </c>
      <c r="AR295" s="56"/>
      <c r="AS295" s="57">
        <f t="shared" ref="AS295" si="7417">ROUND(AR295*$O295,2)</f>
        <v>0</v>
      </c>
      <c r="AT295" s="56"/>
      <c r="AU295" s="57">
        <f t="shared" ref="AU295" si="7418">ROUND(AT295*$O295,2)</f>
        <v>0</v>
      </c>
      <c r="AV295" s="56"/>
      <c r="AW295" s="57">
        <f t="shared" ref="AW295" si="7419">ROUND(AV295*$O295,2)</f>
        <v>0</v>
      </c>
      <c r="AX295" s="56"/>
      <c r="AY295" s="57">
        <f t="shared" ref="AY295" si="7420">ROUND(AX295*$O295,2)</f>
        <v>0</v>
      </c>
      <c r="AZ295" s="56"/>
      <c r="BA295" s="57">
        <f t="shared" ref="BA295" si="7421">ROUND(AZ295*$O295,2)</f>
        <v>0</v>
      </c>
      <c r="BB295" s="56"/>
      <c r="BC295" s="57">
        <f t="shared" ref="BC295" si="7422">ROUND(BB295*$O295,2)</f>
        <v>0</v>
      </c>
      <c r="BD295" s="56"/>
      <c r="BE295" s="57">
        <f t="shared" ref="BE295" si="7423">ROUND(BD295*$O295,2)</f>
        <v>0</v>
      </c>
      <c r="BF295" s="56"/>
      <c r="BG295" s="57">
        <f t="shared" ref="BG295" si="7424">ROUND(BF295*$O295,2)</f>
        <v>0</v>
      </c>
      <c r="BH295" s="56"/>
      <c r="BI295" s="57">
        <f t="shared" ref="BI295" si="7425">ROUND(BH295*$O295,2)</f>
        <v>0</v>
      </c>
      <c r="BJ295" s="56"/>
      <c r="BK295" s="57">
        <f t="shared" ref="BK295" si="7426">ROUND(BJ295*$O295,2)</f>
        <v>0</v>
      </c>
      <c r="BL295" s="56"/>
      <c r="BM295" s="57">
        <f t="shared" ref="BM295" si="7427">ROUND(BL295*$O295,2)</f>
        <v>0</v>
      </c>
    </row>
    <row r="296" spans="1:65" s="47" customFormat="1" ht="120" x14ac:dyDescent="0.25">
      <c r="A296" s="58" t="s">
        <v>37</v>
      </c>
      <c r="B296" s="59" t="s">
        <v>31</v>
      </c>
      <c r="C296" s="59" t="str">
        <f>K295</f>
        <v>12.1</v>
      </c>
      <c r="D296" s="60" cm="1">
        <f t="array" ref="D296">_xlfn.IFS($B296="SAB_OSE_SET23",$A$440,$B296="SAB_EPSA_SET23",$A$442,$B296="SAB_INS_SET23",$A$444,$B296="SIU_INF_JUL23",$A$446,$B296="SIU_ED_JUL23",$A$447,$B296="DER_JUN23",$A$448,$B296="CDHU_AGO23",$A$449,$B296="SIN_SV_SET23",$A$450,$B296="SIN_INS_SET23",$A$451,$B296="COTAÇÃO",0)</f>
        <v>0</v>
      </c>
      <c r="E296" s="60" cm="1">
        <f t="array" ref="E296">_xlfn.IFS($B296="SAB_OSE_SET23",$A$441,$B296="SAB_EPSA_SET23",$A$443,$B296="SAB_INS_SET23",$A$445,$B296="SIU_INF_JUL23",0,$B296="SIU_ED_JUL23",0,$B296="DER_JUN23",0,$B296="CDHU_AGO23",0,$B296="SIN_SV_SET23",0,$B296="SIN_INS_SET23",0,$B296="COTAÇÃO",0)</f>
        <v>0</v>
      </c>
      <c r="F296" s="60" cm="1">
        <f t="array" ref="F296">_xlfn.IFS($B296="SAB_OSE_SET23",0,$B296="SAB_EPSA_SET23",0,AND($B296="SAB_INS_SET23",$A296="MAT")=TRUE,$A$454,AND($B296="SAB_INS_SET23",$A296&lt;&gt;"MAT")=TRUE,$A$453,AND($B296="SIU_INF_JUL23",$A296="MAT")=TRUE,$A$454,AND($B296="SIU_INF_JUL23",$A296&lt;&gt;"MAT")=TRUE,$A$453,AND($B296="SIU_ED_JUL23",$A296="MAT")=TRUE,$A$454,AND($B296="SIU_ED_JUL23",$A296&lt;&gt;"MAT")=TRUE,$A$453,$B296="DER_JUN23",0,$B296="CDHU_AGO23",0,AND($B296="SIN_SV_SET23",$A296="MAT")=TRUE,$A$454,AND($B296="SIN_SV_SET23",$A296&lt;&gt;"MAT")=TRUE,$A$453,AND($B296="SIN_INS_SET23",$A296="MAT")=TRUE,$A$454,AND($B296="SIN_INS_SET23",$A296&lt;&gt;"MAT")=TRUE,$A$453,AND($B296="COTAÇÃO",$A296="MAT")=TRUE,$A$454,AND($B296="COTAÇÃO",$A296&lt;&gt;"MAT")=TRUE,$A$453)</f>
        <v>0.2</v>
      </c>
      <c r="G296" s="60" cm="1">
        <f t="array" ref="G296">_xlfn.IFS($B296="SAB_OSE_SET23",0,$B296="SAB_EPSA_SET23",0,AND($B296="SAB_INS_SET23",$A296="MO")=TRUE,$A$455,AND($B296="SAB_INS_SET23",$A296&lt;&gt;"MO")=TRUE,0,AND($B296="SIU_INF_JUL23",$A296="MO")=TRUE,$A$455,AND($B296="SIU_INF_JUL23",$A296&lt;&gt;"MO")=TRUE,0,AND($B296="SIU_ED_JUL23",$A296="MO")=TRUE,$A$455,AND($B296="SIU_ED_JUL23",$A296&lt;&gt;"MO")=TRUE,0,$B296="DER_JUN23",0,$B296="CDHU_AGO23",0,AND($B296="SIN_SV_SET23",$A296="MO")=TRUE,$A$455,AND($B296="SIN_SV_SET23",$A296&lt;&gt;"MO")=TRUE,0,AND($B296="SIN_INS_SET23",$A296="MO")=TRUE,$A$455,AND($B296="SIN_INS_SET23",$A296&lt;&gt;"MO")=TRUE,0,AND($B296="COTAÇÃO",$A296="MO")=TRUE,$A$455,AND($B296="COTAÇÃO",$A296&lt;&gt;"MO")=TRUE,0)</f>
        <v>0</v>
      </c>
      <c r="H296" s="61" cm="1">
        <f t="array" ref="H296">ROUND(_xlfn.IFS(B296="SAB_OSE_SET23",VLOOKUP(C296,[12]SAB_OSE_SET23!A:N,7,FALSE),B296="SAB_EPSA_SET23",VLOOKUP(C296,[12]SAB_EPSA_SET23!A:F,4,FALSE),B296="SAB_INS_SET23",VLOOKUP(C296,[12]SAB_INS_SET23!A:F,4,FALSE),B296="SIU_INF_JUL23",VLOOKUP(C296,[12]SIU_INF_JUL23!A:F,4,FALSE),B296="SIU_ED_JUL23",VLOOKUP(C296,[12]SIU_ED_JUL23!A:F,4,FALSE),B296="SIU_INS_JUL23",VLOOKUP(C296,[12]SIU_INS_JUL23!A:F,4,FALSE),B296="DER_JUN23",VLOOKUP(C296,[12]DER_JUN23!A:F,4,FALSE),B296="CDHU_AGO23",VLOOKUP(C296,[12]CDHU_AGO23!A:F,4,FALSE),B296="DNIT_SV_JUL23",VLOOKUP(C296,[12]DNIT_SV_JUL23!A:F,4,FALSE),B296="DNIT_MAT_JUL23",VLOOKUP(C296,[12]DNIT_MAT_JUL23!A:F,4,FALSE),B296="SIN_SV_SET23",VLOOKUP(C296,[12]SIN_SV_SET23!G:L,5,FALSE),B296="SIN_INS_SET23",VLOOKUP(C296,[12]SIN_INS_SET23!A:F,5,FALSE),B296="COTAÇÃO",VLOOKUP(C296,[12]COTAÇÃO!$B:$G,6,FALSE))*(1+F296)*(1+G296),2)</f>
        <v>1128822</v>
      </c>
      <c r="I296" s="62">
        <v>1</v>
      </c>
      <c r="J296" s="39"/>
      <c r="K296" s="63"/>
      <c r="L296" s="64" t="str" cm="1">
        <f t="array" ref="L296">_xlfn.IFS(B296="SAB_OSE_SET23",VLOOKUP(C296,[12]SAB_OSE_SET23!A:N,5,FALSE),B296="SAB_EPSA_SET23",VLOOKUP(C296,[12]SAB_EPSA_SET23!A:F,2,FALSE),B296="SAB_INS_SET23",VLOOKUP(C296,[12]SAB_INS_SET23!A:F,2,FALSE),B296="SIU_INF_JUL23",VLOOKUP(C296,[12]SIU_INF_JUL23!A:F,2,FALSE),B296="SIU_ED_JUL23",VLOOKUP(C296,[12]SIU_ED_JUL23!A:F,2,FALSE),B296="SIU_INS_JUL23",VLOOKUP(C296,[12]SIU_INS_JUL23!A:F,2,FALSE),B296="DER_JUN23",VLOOKUP(C296,[12]DER_JUN23!A:F,2,FALSE),B296="CDHU_AGO23",VLOOKUP(C296,[12]CDHU_AGO23!A:F,2,FALSE),B296="DNIT_SV_JUL23",VLOOKUP(C296,[12]DNIT_SV_JUL23!A:F,2,FALSE),B296="DNIT_MAT_JUL23",VLOOKUP(C296,[12]DNIT_MAT_JUL23!A:F,2,FALSE),B296="SIN_SV_SET23",VLOOKUP(C296,[12]SIN_SV_SET23!G:L,2,FALSE),B296="SIN_INS_SET23",VLOOKUP(C296,[12]SIN_INS_SET23!A:F,2,FALSE),B296="COTAÇÃO",VLOOKUP(C296,[12]COTAÇÃO!$B:$G,3,FALSE))</f>
        <v>Fornecimento completo, instalação, com equipamentos de automação e sistema de comunicação, de chave interruptora tripolar em SF6 (chave de transferência automática), para instalação em "pad-mounted", submersível, automatizada, integração wi-fi, classe de tensão 15 kV corrente nominal 600 A, corrente de curto circuito de 12,5 kA simétrico, composto de 3 (três) vias – 2 (duas) vias com chave sob carga e 1 (uma) via com chave sob carga em série com interruptor de falta a vácuo, modelo 321 da S&amp;C ou similar aprovado</v>
      </c>
      <c r="M296" s="65" t="str" cm="1">
        <f t="array" ref="M296">_xlfn.IFS(B296="SAB_OSE_SET23",VLOOKUP(C296,[12]SAB_OSE_SET23!A:N,6,FALSE),B296="SAB_EPSA_SET23",VLOOKUP(C296,[12]SAB_EPSA_SET23!A:F,3,FALSE),B296="SAB_INS_SET23",VLOOKUP(C296,[12]SAB_INS_SET23!A:F,3,FALSE),B296="SIU_INF_JUL23",VLOOKUP(C296,[12]SIU_INF_JUL23!A:F,3,FALSE),B296="SIU_ED_JUL23",VLOOKUP(C296,[12]SIU_ED_JUL23!A:F,3,FALSE),B296="SIU_INS_JUL23",VLOOKUP(C296,[12]SIU_INS_JUL23!A:F,3,FALSE),B296="DER_JUN23",VLOOKUP(C296,[12]DER_JUN23!A:F,3,FALSE),B296="CDHU_AGO23",VLOOKUP(C296,[12]CDHU_AGO23!A:F,3,FALSE),B296="DNIT_SV_JUL23",VLOOKUP(C296,[12]DNIT_SV_JUL23!A:F,3,FALSE),B296="DNIT_MAT_JUL23",VLOOKUP(C296,[12]DNIT_MAT_JUL23!A:F,3,FALSE),B296="SIN_SV_SET23",VLOOKUP(C296,[12]SIN_SV_SET23!G:L,3,FALSE),B296="SIN_INS_SET23",VLOOKUP(C296,[12]SIN_INS_SET23!A:F,3,FALSE),B296="COTAÇÃO",VLOOKUP(C296,[12]COTAÇÃO!$B:$G,4,FALSE))</f>
        <v>pç</v>
      </c>
      <c r="N296" s="66">
        <f t="shared" ref="N296:N302" si="7428">R296+T296+V296+X296+Z296+AB296+AD296+AF296+AH296+AJ296++AL296+AN296+AP296+AR296+AT296+AV296+AX296+AZ296+BB296+BD296+BF296+BH296+BJ296+BL296</f>
        <v>14</v>
      </c>
      <c r="O296" s="66">
        <f t="shared" ref="O296:O302" si="7429">ROUND(H296*I296,2)</f>
        <v>1128822</v>
      </c>
      <c r="P296" s="67">
        <f t="shared" si="7405"/>
        <v>0</v>
      </c>
      <c r="Q296" s="68"/>
      <c r="R296" s="61">
        <f>R295*$I296</f>
        <v>14</v>
      </c>
      <c r="S296" s="67"/>
      <c r="T296" s="61">
        <f t="shared" ref="T296" si="7430">T295*$I296</f>
        <v>0</v>
      </c>
      <c r="U296" s="67">
        <f t="shared" ref="U296:U302" si="7431">ROUND(T296*$H296,2)</f>
        <v>0</v>
      </c>
      <c r="V296" s="61">
        <f t="shared" ref="V296" si="7432">V295*$I296</f>
        <v>0</v>
      </c>
      <c r="W296" s="67">
        <f t="shared" ref="W296:W302" si="7433">ROUND(V296*$H296,2)</f>
        <v>0</v>
      </c>
      <c r="X296" s="61">
        <f t="shared" ref="X296" si="7434">X295*$I296</f>
        <v>0</v>
      </c>
      <c r="Y296" s="67">
        <f t="shared" ref="Y296:Y302" si="7435">ROUND(X296*$H296,2)</f>
        <v>0</v>
      </c>
      <c r="Z296" s="61">
        <f t="shared" ref="Z296" si="7436">Z295*$I296</f>
        <v>0</v>
      </c>
      <c r="AA296" s="67">
        <f t="shared" ref="AA296:AA302" si="7437">ROUND(Z296*$H296,2)</f>
        <v>0</v>
      </c>
      <c r="AB296" s="61">
        <f t="shared" ref="AB296" si="7438">AB295*$I296</f>
        <v>0</v>
      </c>
      <c r="AC296" s="67">
        <f t="shared" ref="AC296:AC302" si="7439">ROUND(AB296*$H296,2)</f>
        <v>0</v>
      </c>
      <c r="AD296" s="61">
        <f t="shared" ref="AD296" si="7440">AD295*$I296</f>
        <v>0</v>
      </c>
      <c r="AE296" s="67">
        <f t="shared" ref="AE296:AE302" si="7441">ROUND(AD296*$H296,2)</f>
        <v>0</v>
      </c>
      <c r="AF296" s="61">
        <f t="shared" ref="AF296" si="7442">AF295*$I296</f>
        <v>0</v>
      </c>
      <c r="AG296" s="67">
        <f t="shared" ref="AG296:AG302" si="7443">ROUND(AF296*$H296,2)</f>
        <v>0</v>
      </c>
      <c r="AH296" s="61">
        <f t="shared" ref="AH296" si="7444">AH295*$I296</f>
        <v>0</v>
      </c>
      <c r="AI296" s="67">
        <f t="shared" ref="AI296:AI302" si="7445">ROUND(AH296*$H296,2)</f>
        <v>0</v>
      </c>
      <c r="AJ296" s="61">
        <f t="shared" ref="AJ296" si="7446">AJ295*$I296</f>
        <v>0</v>
      </c>
      <c r="AK296" s="67">
        <f t="shared" ref="AK296:AK302" si="7447">ROUND(AJ296*$H296,2)</f>
        <v>0</v>
      </c>
      <c r="AL296" s="61">
        <f t="shared" ref="AL296" si="7448">AL295*$I296</f>
        <v>0</v>
      </c>
      <c r="AM296" s="67">
        <f t="shared" ref="AM296:AM302" si="7449">ROUND(AL296*$H296,2)</f>
        <v>0</v>
      </c>
      <c r="AN296" s="61">
        <f t="shared" ref="AN296" si="7450">AN295*$I296</f>
        <v>0</v>
      </c>
      <c r="AO296" s="67">
        <f t="shared" ref="AO296:AO302" si="7451">ROUND(AN296*$H296,2)</f>
        <v>0</v>
      </c>
      <c r="AP296" s="61">
        <f t="shared" ref="AP296" si="7452">AP295*$I296</f>
        <v>0</v>
      </c>
      <c r="AQ296" s="67">
        <f t="shared" ref="AQ296:AQ302" si="7453">ROUND(AP296*$H296,2)</f>
        <v>0</v>
      </c>
      <c r="AR296" s="61">
        <f t="shared" ref="AR296" si="7454">AR295*$I296</f>
        <v>0</v>
      </c>
      <c r="AS296" s="67">
        <f t="shared" ref="AS296:AS302" si="7455">ROUND(AR296*$H296,2)</f>
        <v>0</v>
      </c>
      <c r="AT296" s="61">
        <f t="shared" ref="AT296" si="7456">AT295*$I296</f>
        <v>0</v>
      </c>
      <c r="AU296" s="67">
        <f t="shared" ref="AU296:AU302" si="7457">ROUND(AT296*$H296,2)</f>
        <v>0</v>
      </c>
      <c r="AV296" s="61">
        <f t="shared" ref="AV296" si="7458">AV295*$I296</f>
        <v>0</v>
      </c>
      <c r="AW296" s="67">
        <f t="shared" ref="AW296:AW302" si="7459">ROUND(AV296*$H296,2)</f>
        <v>0</v>
      </c>
      <c r="AX296" s="61">
        <f t="shared" ref="AX296" si="7460">AX295*$I296</f>
        <v>0</v>
      </c>
      <c r="AY296" s="67">
        <f t="shared" ref="AY296:AY302" si="7461">ROUND(AX296*$H296,2)</f>
        <v>0</v>
      </c>
      <c r="AZ296" s="61">
        <f t="shared" ref="AZ296" si="7462">AZ295*$I296</f>
        <v>0</v>
      </c>
      <c r="BA296" s="67">
        <f t="shared" ref="BA296:BA302" si="7463">ROUND(AZ296*$H296,2)</f>
        <v>0</v>
      </c>
      <c r="BB296" s="61">
        <f t="shared" ref="BB296" si="7464">BB295*$I296</f>
        <v>0</v>
      </c>
      <c r="BC296" s="67">
        <f t="shared" ref="BC296:BC302" si="7465">ROUND(BB296*$H296,2)</f>
        <v>0</v>
      </c>
      <c r="BD296" s="61">
        <f t="shared" ref="BD296" si="7466">BD295*$I296</f>
        <v>0</v>
      </c>
      <c r="BE296" s="67">
        <f t="shared" ref="BE296:BE302" si="7467">ROUND(BD296*$H296,2)</f>
        <v>0</v>
      </c>
      <c r="BF296" s="61">
        <f t="shared" ref="BF296" si="7468">BF295*$I296</f>
        <v>0</v>
      </c>
      <c r="BG296" s="67">
        <f t="shared" ref="BG296:BG302" si="7469">ROUND(BF296*$H296,2)</f>
        <v>0</v>
      </c>
      <c r="BH296" s="61">
        <f t="shared" ref="BH296" si="7470">BH295*$I296</f>
        <v>0</v>
      </c>
      <c r="BI296" s="67">
        <f t="shared" ref="BI296:BI302" si="7471">ROUND(BH296*$H296,2)</f>
        <v>0</v>
      </c>
      <c r="BJ296" s="61">
        <f t="shared" ref="BJ296" si="7472">BJ295*$I296</f>
        <v>0</v>
      </c>
      <c r="BK296" s="67">
        <f t="shared" ref="BK296:BK302" si="7473">ROUND(BJ296*$H296,2)</f>
        <v>0</v>
      </c>
      <c r="BL296" s="61">
        <f t="shared" ref="BL296" si="7474">BL295*$I296</f>
        <v>0</v>
      </c>
      <c r="BM296" s="67">
        <f t="shared" ref="BM296:BM302" si="7475">ROUND(BL296*$H296,2)</f>
        <v>0</v>
      </c>
    </row>
    <row r="297" spans="1:65" s="47" customFormat="1" x14ac:dyDescent="0.25">
      <c r="A297" s="58" t="s">
        <v>26</v>
      </c>
      <c r="B297" s="59" t="s">
        <v>28</v>
      </c>
      <c r="C297" s="59" t="s">
        <v>29</v>
      </c>
      <c r="D297" s="60" cm="1">
        <f t="array" ref="D297">_xlfn.IFS($B297="SAB_OSE_SET23",$A$440,$B297="SAB_EPSA_SET23",$A$442,$B297="SAB_INS_SET23",$A$444,$B297="SIU_INF_JUL23",$A$446,$B297="SIU_ED_JUL23",$A$447,$B297="DER_JUN23",$A$448,$B297="CDHU_AGO23",$A$449,$B297="SIN_SV_SET23",$A$450,$B297="SIN_INS_SET23",$A$451,$B297="COTAÇÃO",0)</f>
        <v>0</v>
      </c>
      <c r="E297" s="60" cm="1">
        <f t="array" ref="E297">_xlfn.IFS($B297="SAB_OSE_SET23",$A$441,$B297="SAB_EPSA_SET23",$A$443,$B297="SAB_INS_SET23",$A$445,$B297="SIU_INF_JUL23",0,$B297="SIU_ED_JUL23",0,$B297="DER_JUN23",0,$B297="CDHU_AGO23",0,$B297="SIN_SV_SET23",0,$B297="SIN_INS_SET23",0,$B297="COTAÇÃO",0)</f>
        <v>0</v>
      </c>
      <c r="F297" s="60" cm="1">
        <f t="array" ref="F297">_xlfn.IFS($B297="SAB_OSE_SET23",0,$B297="SAB_EPSA_SET23",0,AND($B297="SAB_INS_SET23",$A297="MAT")=TRUE,$A$454,AND($B297="SAB_INS_SET23",$A297&lt;&gt;"MAT")=TRUE,$A$453,AND($B297="SIU_INF_JUL23",$A297="MAT")=TRUE,$A$454,AND($B297="SIU_INF_JUL23",$A297&lt;&gt;"MAT")=TRUE,$A$453,AND($B297="SIU_ED_JUL23",$A297="MAT")=TRUE,$A$454,AND($B297="SIU_ED_JUL23",$A297&lt;&gt;"MAT")=TRUE,$A$453,$B297="DER_JUN23",0,$B297="CDHU_AGO23",0,AND($B297="SIN_SV_SET23",$A297="MAT")=TRUE,$A$454,AND($B297="SIN_SV_SET23",$A297&lt;&gt;"MAT")=TRUE,$A$453,AND($B297="SIN_INS_SET23",$A297="MAT")=TRUE,$A$454,AND($B297="SIN_INS_SET23",$A297&lt;&gt;"MAT")=TRUE,$A$453,AND($B297="COTAÇÃO",$A297="MAT")=TRUE,$A$454,AND($B297="COTAÇÃO",$A297&lt;&gt;"MAT")=TRUE,$A$453)</f>
        <v>0.28000000000000003</v>
      </c>
      <c r="G297" s="60" cm="1">
        <f t="array" ref="G297">_xlfn.IFS($B297="SAB_OSE_SET23",0,$B297="SAB_EPSA_SET23",0,AND($B297="SAB_INS_SET23",$A297="MO")=TRUE,$A$455,AND($B297="SAB_INS_SET23",$A297&lt;&gt;"MO")=TRUE,0,AND($B297="SIU_INF_JUL23",$A297="MO")=TRUE,$A$455,AND($B297="SIU_INF_JUL23",$A297&lt;&gt;"MO")=TRUE,0,AND($B297="SIU_ED_JUL23",$A297="MO")=TRUE,$A$455,AND($B297="SIU_ED_JUL23",$A297&lt;&gt;"MO")=TRUE,0,$B297="DER_JUN23",0,$B297="CDHU_AGO23",0,AND($B297="SIN_SV_SET23",$A297="MO")=TRUE,$A$455,AND($B297="SIN_SV_SET23",$A297&lt;&gt;"MO")=TRUE,0,AND($B297="SIN_INS_SET23",$A297="MO")=TRUE,$A$455,AND($B297="SIN_INS_SET23",$A297&lt;&gt;"MO")=TRUE,0,AND($B297="COTAÇÃO",$A297="MO")=TRUE,$A$455,AND($B297="COTAÇÃO",$A297&lt;&gt;"MO")=TRUE,0)</f>
        <v>1.72</v>
      </c>
      <c r="H297" s="61" cm="1">
        <f t="array" ref="H297">ROUND(_xlfn.IFS(B297="SAB_OSE_SET23",VLOOKUP(C297,[12]SAB_OSE_SET23!A:N,7,FALSE),B297="SAB_EPSA_SET23",VLOOKUP(C297,[12]SAB_EPSA_SET23!A:F,4,FALSE),B297="SAB_INS_SET23",VLOOKUP(C297,[12]SAB_INS_SET23!A:F,4,FALSE),B297="SIU_INF_JUL23",VLOOKUP(C297,[12]SIU_INF_JUL23!A:F,4,FALSE),B297="SIU_ED_JUL23",VLOOKUP(C297,[12]SIU_ED_JUL23!A:F,4,FALSE),B297="SIU_INS_JUL23",VLOOKUP(C297,[12]SIU_INS_JUL23!A:F,4,FALSE),B297="DER_JUN23",VLOOKUP(C297,[12]DER_JUN23!A:F,4,FALSE),B297="CDHU_AGO23",VLOOKUP(C297,[12]CDHU_AGO23!A:F,4,FALSE),B297="DNIT_SV_JUL23",VLOOKUP(C297,[12]DNIT_SV_JUL23!A:F,4,FALSE),B297="DNIT_MAT_JUL23",VLOOKUP(C297,[12]DNIT_MAT_JUL23!A:F,4,FALSE),B297="SIN_SV_SET23",VLOOKUP(C297,[12]SIN_SV_SET23!G:L,5,FALSE),B297="SIN_INS_SET23",VLOOKUP(C297,[12]SIN_INS_SET23!A:F,5,FALSE),B297="COTAÇÃO",VLOOKUP(C297,[12]COTAÇÃO!$B:$G,6,FALSE))*(1+F297)*(1+G297),2)</f>
        <v>206.49</v>
      </c>
      <c r="I297" s="62">
        <v>32</v>
      </c>
      <c r="J297" s="39"/>
      <c r="K297" s="63"/>
      <c r="L297" s="64" t="str" cm="1">
        <f t="array" ref="L297">_xlfn.IFS(B297="SAB_OSE_SET23",VLOOKUP(C297,[12]SAB_OSE_SET23!A:N,5,FALSE),B297="SAB_EPSA_SET23",VLOOKUP(C297,[12]SAB_EPSA_SET23!A:F,2,FALSE),B297="SAB_INS_SET23",VLOOKUP(C297,[12]SAB_INS_SET23!A:F,2,FALSE),B297="SIU_INF_JUL23",VLOOKUP(C297,[12]SIU_INF_JUL23!A:F,2,FALSE),B297="SIU_ED_JUL23",VLOOKUP(C297,[12]SIU_ED_JUL23!A:F,2,FALSE),B297="SIU_INS_JUL23",VLOOKUP(C297,[12]SIU_INS_JUL23!A:F,2,FALSE),B297="DER_JUN23",VLOOKUP(C297,[12]DER_JUN23!A:F,2,FALSE),B297="CDHU_AGO23",VLOOKUP(C297,[12]CDHU_AGO23!A:F,2,FALSE),B297="DNIT_SV_JUL23",VLOOKUP(C297,[12]DNIT_SV_JUL23!A:F,2,FALSE),B297="DNIT_MAT_JUL23",VLOOKUP(C297,[12]DNIT_MAT_JUL23!A:F,2,FALSE),B297="SIN_SV_SET23",VLOOKUP(C297,[12]SIN_SV_SET23!G:L,2,FALSE),B297="SIN_INS_SET23",VLOOKUP(C297,[12]SIN_INS_SET23!A:F,2,FALSE),B297="COTAÇÃO",VLOOKUP(C297,[12]COTAÇÃO!$B:$G,3,FALSE))</f>
        <v>ENGENHEIRO PLENO</v>
      </c>
      <c r="M297" s="65" t="str" cm="1">
        <f t="array" ref="M297">_xlfn.IFS(B297="SAB_OSE_SET23",VLOOKUP(C297,[12]SAB_OSE_SET23!A:N,6,FALSE),B297="SAB_EPSA_SET23",VLOOKUP(C297,[12]SAB_EPSA_SET23!A:F,3,FALSE),B297="SAB_INS_SET23",VLOOKUP(C297,[12]SAB_INS_SET23!A:F,3,FALSE),B297="SIU_INF_JUL23",VLOOKUP(C297,[12]SIU_INF_JUL23!A:F,3,FALSE),B297="SIU_ED_JUL23",VLOOKUP(C297,[12]SIU_ED_JUL23!A:F,3,FALSE),B297="SIU_INS_JUL23",VLOOKUP(C297,[12]SIU_INS_JUL23!A:F,3,FALSE),B297="DER_JUN23",VLOOKUP(C297,[12]DER_JUN23!A:F,3,FALSE),B297="CDHU_AGO23",VLOOKUP(C297,[12]CDHU_AGO23!A:F,3,FALSE),B297="DNIT_SV_JUL23",VLOOKUP(C297,[12]DNIT_SV_JUL23!A:F,3,FALSE),B297="DNIT_MAT_JUL23",VLOOKUP(C297,[12]DNIT_MAT_JUL23!A:F,3,FALSE),B297="SIN_SV_SET23",VLOOKUP(C297,[12]SIN_SV_SET23!G:L,3,FALSE),B297="SIN_INS_SET23",VLOOKUP(C297,[12]SIN_INS_SET23!A:F,3,FALSE),B297="COTAÇÃO",VLOOKUP(C297,[12]COTAÇÃO!$B:$G,4,FALSE))</f>
        <v>H</v>
      </c>
      <c r="N297" s="66">
        <f t="shared" si="7428"/>
        <v>448</v>
      </c>
      <c r="O297" s="66">
        <f t="shared" si="7429"/>
        <v>6607.68</v>
      </c>
      <c r="P297" s="67">
        <f t="shared" si="7405"/>
        <v>0</v>
      </c>
      <c r="Q297" s="68"/>
      <c r="R297" s="61">
        <f>R295*$I297</f>
        <v>448</v>
      </c>
      <c r="S297" s="67"/>
      <c r="T297" s="61">
        <f t="shared" ref="T297" si="7476">T295*$I297</f>
        <v>0</v>
      </c>
      <c r="U297" s="67">
        <f t="shared" si="7431"/>
        <v>0</v>
      </c>
      <c r="V297" s="61">
        <f t="shared" ref="V297" si="7477">V295*$I297</f>
        <v>0</v>
      </c>
      <c r="W297" s="67">
        <f t="shared" si="7433"/>
        <v>0</v>
      </c>
      <c r="X297" s="61">
        <f t="shared" ref="X297" si="7478">X295*$I297</f>
        <v>0</v>
      </c>
      <c r="Y297" s="67">
        <f t="shared" si="7435"/>
        <v>0</v>
      </c>
      <c r="Z297" s="61">
        <f t="shared" ref="Z297" si="7479">Z295*$I297</f>
        <v>0</v>
      </c>
      <c r="AA297" s="67">
        <f t="shared" si="7437"/>
        <v>0</v>
      </c>
      <c r="AB297" s="61">
        <f t="shared" ref="AB297" si="7480">AB295*$I297</f>
        <v>0</v>
      </c>
      <c r="AC297" s="67">
        <f t="shared" si="7439"/>
        <v>0</v>
      </c>
      <c r="AD297" s="61">
        <f t="shared" ref="AD297" si="7481">AD295*$I297</f>
        <v>0</v>
      </c>
      <c r="AE297" s="67">
        <f t="shared" si="7441"/>
        <v>0</v>
      </c>
      <c r="AF297" s="61">
        <f t="shared" ref="AF297" si="7482">AF295*$I297</f>
        <v>0</v>
      </c>
      <c r="AG297" s="67">
        <f t="shared" si="7443"/>
        <v>0</v>
      </c>
      <c r="AH297" s="61">
        <f t="shared" ref="AH297" si="7483">AH295*$I297</f>
        <v>0</v>
      </c>
      <c r="AI297" s="67">
        <f t="shared" si="7445"/>
        <v>0</v>
      </c>
      <c r="AJ297" s="61">
        <f t="shared" ref="AJ297" si="7484">AJ295*$I297</f>
        <v>0</v>
      </c>
      <c r="AK297" s="67">
        <f t="shared" si="7447"/>
        <v>0</v>
      </c>
      <c r="AL297" s="61">
        <f t="shared" ref="AL297" si="7485">AL295*$I297</f>
        <v>0</v>
      </c>
      <c r="AM297" s="67">
        <f t="shared" si="7449"/>
        <v>0</v>
      </c>
      <c r="AN297" s="61">
        <f t="shared" ref="AN297" si="7486">AN295*$I297</f>
        <v>0</v>
      </c>
      <c r="AO297" s="67">
        <f t="shared" si="7451"/>
        <v>0</v>
      </c>
      <c r="AP297" s="61">
        <f t="shared" ref="AP297" si="7487">AP295*$I297</f>
        <v>0</v>
      </c>
      <c r="AQ297" s="67">
        <f t="shared" si="7453"/>
        <v>0</v>
      </c>
      <c r="AR297" s="61">
        <f t="shared" ref="AR297" si="7488">AR295*$I297</f>
        <v>0</v>
      </c>
      <c r="AS297" s="67">
        <f t="shared" si="7455"/>
        <v>0</v>
      </c>
      <c r="AT297" s="61">
        <f t="shared" ref="AT297" si="7489">AT295*$I297</f>
        <v>0</v>
      </c>
      <c r="AU297" s="67">
        <f t="shared" si="7457"/>
        <v>0</v>
      </c>
      <c r="AV297" s="61">
        <f t="shared" ref="AV297" si="7490">AV295*$I297</f>
        <v>0</v>
      </c>
      <c r="AW297" s="67">
        <f t="shared" si="7459"/>
        <v>0</v>
      </c>
      <c r="AX297" s="61">
        <f t="shared" ref="AX297" si="7491">AX295*$I297</f>
        <v>0</v>
      </c>
      <c r="AY297" s="67">
        <f t="shared" si="7461"/>
        <v>0</v>
      </c>
      <c r="AZ297" s="61">
        <f t="shared" ref="AZ297" si="7492">AZ295*$I297</f>
        <v>0</v>
      </c>
      <c r="BA297" s="67">
        <f t="shared" si="7463"/>
        <v>0</v>
      </c>
      <c r="BB297" s="61">
        <f t="shared" ref="BB297" si="7493">BB295*$I297</f>
        <v>0</v>
      </c>
      <c r="BC297" s="67">
        <f t="shared" si="7465"/>
        <v>0</v>
      </c>
      <c r="BD297" s="61">
        <f t="shared" ref="BD297" si="7494">BD295*$I297</f>
        <v>0</v>
      </c>
      <c r="BE297" s="67">
        <f t="shared" si="7467"/>
        <v>0</v>
      </c>
      <c r="BF297" s="61">
        <f t="shared" ref="BF297" si="7495">BF295*$I297</f>
        <v>0</v>
      </c>
      <c r="BG297" s="67">
        <f t="shared" si="7469"/>
        <v>0</v>
      </c>
      <c r="BH297" s="61">
        <f t="shared" ref="BH297" si="7496">BH295*$I297</f>
        <v>0</v>
      </c>
      <c r="BI297" s="67">
        <f t="shared" si="7471"/>
        <v>0</v>
      </c>
      <c r="BJ297" s="61">
        <f t="shared" ref="BJ297" si="7497">BJ295*$I297</f>
        <v>0</v>
      </c>
      <c r="BK297" s="67">
        <f t="shared" si="7473"/>
        <v>0</v>
      </c>
      <c r="BL297" s="61">
        <f t="shared" ref="BL297" si="7498">BL295*$I297</f>
        <v>0</v>
      </c>
      <c r="BM297" s="67">
        <f t="shared" si="7475"/>
        <v>0</v>
      </c>
    </row>
    <row r="298" spans="1:65" s="47" customFormat="1" x14ac:dyDescent="0.25">
      <c r="A298" s="58" t="s">
        <v>26</v>
      </c>
      <c r="B298" s="59" t="s">
        <v>28</v>
      </c>
      <c r="C298" s="59" t="s">
        <v>38</v>
      </c>
      <c r="D298" s="60" cm="1">
        <f t="array" ref="D298">_xlfn.IFS($B298="SAB_OSE_SET23",$A$440,$B298="SAB_EPSA_SET23",$A$442,$B298="SAB_INS_SET23",$A$444,$B298="SIU_INF_JUL23",$A$446,$B298="SIU_ED_JUL23",$A$447,$B298="DER_JUN23",$A$448,$B298="CDHU_AGO23",$A$449,$B298="SIN_SV_SET23",$A$450,$B298="SIN_INS_SET23",$A$451,$B298="COTAÇÃO",0)</f>
        <v>0</v>
      </c>
      <c r="E298" s="60" cm="1">
        <f t="array" ref="E298">_xlfn.IFS($B298="SAB_OSE_SET23",$A$441,$B298="SAB_EPSA_SET23",$A$443,$B298="SAB_INS_SET23",$A$445,$B298="SIU_INF_JUL23",0,$B298="SIU_ED_JUL23",0,$B298="DER_JUN23",0,$B298="CDHU_AGO23",0,$B298="SIN_SV_SET23",0,$B298="SIN_INS_SET23",0,$B298="COTAÇÃO",0)</f>
        <v>0</v>
      </c>
      <c r="F298" s="60" cm="1">
        <f t="array" ref="F298">_xlfn.IFS($B298="SAB_OSE_SET23",0,$B298="SAB_EPSA_SET23",0,AND($B298="SAB_INS_SET23",$A298="MAT")=TRUE,$A$454,AND($B298="SAB_INS_SET23",$A298&lt;&gt;"MAT")=TRUE,$A$453,AND($B298="SIU_INF_JUL23",$A298="MAT")=TRUE,$A$454,AND($B298="SIU_INF_JUL23",$A298&lt;&gt;"MAT")=TRUE,$A$453,AND($B298="SIU_ED_JUL23",$A298="MAT")=TRUE,$A$454,AND($B298="SIU_ED_JUL23",$A298&lt;&gt;"MAT")=TRUE,$A$453,$B298="DER_JUN23",0,$B298="CDHU_AGO23",0,AND($B298="SIN_SV_SET23",$A298="MAT")=TRUE,$A$454,AND($B298="SIN_SV_SET23",$A298&lt;&gt;"MAT")=TRUE,$A$453,AND($B298="SIN_INS_SET23",$A298="MAT")=TRUE,$A$454,AND($B298="SIN_INS_SET23",$A298&lt;&gt;"MAT")=TRUE,$A$453,AND($B298="COTAÇÃO",$A298="MAT")=TRUE,$A$454,AND($B298="COTAÇÃO",$A298&lt;&gt;"MAT")=TRUE,$A$453)</f>
        <v>0.28000000000000003</v>
      </c>
      <c r="G298" s="60" cm="1">
        <f t="array" ref="G298">_xlfn.IFS($B298="SAB_OSE_SET23",0,$B298="SAB_EPSA_SET23",0,AND($B298="SAB_INS_SET23",$A298="MO")=TRUE,$A$455,AND($B298="SAB_INS_SET23",$A298&lt;&gt;"MO")=TRUE,0,AND($B298="SIU_INF_JUL23",$A298="MO")=TRUE,$A$455,AND($B298="SIU_INF_JUL23",$A298&lt;&gt;"MO")=TRUE,0,AND($B298="SIU_ED_JUL23",$A298="MO")=TRUE,$A$455,AND($B298="SIU_ED_JUL23",$A298&lt;&gt;"MO")=TRUE,0,$B298="DER_JUN23",0,$B298="CDHU_AGO23",0,AND($B298="SIN_SV_SET23",$A298="MO")=TRUE,$A$455,AND($B298="SIN_SV_SET23",$A298&lt;&gt;"MO")=TRUE,0,AND($B298="SIN_INS_SET23",$A298="MO")=TRUE,$A$455,AND($B298="SIN_INS_SET23",$A298&lt;&gt;"MO")=TRUE,0,AND($B298="COTAÇÃO",$A298="MO")=TRUE,$A$455,AND($B298="COTAÇÃO",$A298&lt;&gt;"MO")=TRUE,0)</f>
        <v>1.72</v>
      </c>
      <c r="H298" s="61" cm="1">
        <f t="array" ref="H298">ROUND(_xlfn.IFS(B298="SAB_OSE_SET23",VLOOKUP(C298,[12]SAB_OSE_SET23!A:N,7,FALSE),B298="SAB_EPSA_SET23",VLOOKUP(C298,[12]SAB_EPSA_SET23!A:F,4,FALSE),B298="SAB_INS_SET23",VLOOKUP(C298,[12]SAB_INS_SET23!A:F,4,FALSE),B298="SIU_INF_JUL23",VLOOKUP(C298,[12]SIU_INF_JUL23!A:F,4,FALSE),B298="SIU_ED_JUL23",VLOOKUP(C298,[12]SIU_ED_JUL23!A:F,4,FALSE),B298="SIU_INS_JUL23",VLOOKUP(C298,[12]SIU_INS_JUL23!A:F,4,FALSE),B298="DER_JUN23",VLOOKUP(C298,[12]DER_JUN23!A:F,4,FALSE),B298="CDHU_AGO23",VLOOKUP(C298,[12]CDHU_AGO23!A:F,4,FALSE),B298="DNIT_SV_JUL23",VLOOKUP(C298,[12]DNIT_SV_JUL23!A:F,4,FALSE),B298="DNIT_MAT_JUL23",VLOOKUP(C298,[12]DNIT_MAT_JUL23!A:F,4,FALSE),B298="SIN_SV_SET23",VLOOKUP(C298,[12]SIN_SV_SET23!G:L,5,FALSE),B298="SIN_INS_SET23",VLOOKUP(C298,[12]SIN_INS_SET23!A:F,5,FALSE),B298="COTAÇÃO",VLOOKUP(C298,[12]COTAÇÃO!$B:$G,6,FALSE))*(1+F298)*(1+G298),2)</f>
        <v>76.209999999999994</v>
      </c>
      <c r="I298" s="62">
        <v>128</v>
      </c>
      <c r="J298" s="39"/>
      <c r="K298" s="63"/>
      <c r="L298" s="64" t="str" cm="1">
        <f t="array" ref="L298">_xlfn.IFS(B298="SAB_OSE_SET23",VLOOKUP(C298,[12]SAB_OSE_SET23!A:N,5,FALSE),B298="SAB_EPSA_SET23",VLOOKUP(C298,[12]SAB_EPSA_SET23!A:F,2,FALSE),B298="SAB_INS_SET23",VLOOKUP(C298,[12]SAB_INS_SET23!A:F,2,FALSE),B298="SIU_INF_JUL23",VLOOKUP(C298,[12]SIU_INF_JUL23!A:F,2,FALSE),B298="SIU_ED_JUL23",VLOOKUP(C298,[12]SIU_ED_JUL23!A:F,2,FALSE),B298="SIU_INS_JUL23",VLOOKUP(C298,[12]SIU_INS_JUL23!A:F,2,FALSE),B298="DER_JUN23",VLOOKUP(C298,[12]DER_JUN23!A:F,2,FALSE),B298="CDHU_AGO23",VLOOKUP(C298,[12]CDHU_AGO23!A:F,2,FALSE),B298="DNIT_SV_JUL23",VLOOKUP(C298,[12]DNIT_SV_JUL23!A:F,2,FALSE),B298="DNIT_MAT_JUL23",VLOOKUP(C298,[12]DNIT_MAT_JUL23!A:F,2,FALSE),B298="SIN_SV_SET23",VLOOKUP(C298,[12]SIN_SV_SET23!G:L,2,FALSE),B298="SIN_INS_SET23",VLOOKUP(C298,[12]SIN_INS_SET23!A:F,2,FALSE),B298="COTAÇÃO",VLOOKUP(C298,[12]COTAÇÃO!$B:$G,3,FALSE))</f>
        <v>TÉCNICO ELETRICISTA</v>
      </c>
      <c r="M298" s="65" t="str" cm="1">
        <f t="array" ref="M298">_xlfn.IFS(B298="SAB_OSE_SET23",VLOOKUP(C298,[12]SAB_OSE_SET23!A:N,6,FALSE),B298="SAB_EPSA_SET23",VLOOKUP(C298,[12]SAB_EPSA_SET23!A:F,3,FALSE),B298="SAB_INS_SET23",VLOOKUP(C298,[12]SAB_INS_SET23!A:F,3,FALSE),B298="SIU_INF_JUL23",VLOOKUP(C298,[12]SIU_INF_JUL23!A:F,3,FALSE),B298="SIU_ED_JUL23",VLOOKUP(C298,[12]SIU_ED_JUL23!A:F,3,FALSE),B298="SIU_INS_JUL23",VLOOKUP(C298,[12]SIU_INS_JUL23!A:F,3,FALSE),B298="DER_JUN23",VLOOKUP(C298,[12]DER_JUN23!A:F,3,FALSE),B298="CDHU_AGO23",VLOOKUP(C298,[12]CDHU_AGO23!A:F,3,FALSE),B298="DNIT_SV_JUL23",VLOOKUP(C298,[12]DNIT_SV_JUL23!A:F,3,FALSE),B298="DNIT_MAT_JUL23",VLOOKUP(C298,[12]DNIT_MAT_JUL23!A:F,3,FALSE),B298="SIN_SV_SET23",VLOOKUP(C298,[12]SIN_SV_SET23!G:L,3,FALSE),B298="SIN_INS_SET23",VLOOKUP(C298,[12]SIN_INS_SET23!A:F,3,FALSE),B298="COTAÇÃO",VLOOKUP(C298,[12]COTAÇÃO!$B:$G,4,FALSE))</f>
        <v>H</v>
      </c>
      <c r="N298" s="66">
        <f t="shared" si="7428"/>
        <v>1792</v>
      </c>
      <c r="O298" s="66">
        <f t="shared" si="7429"/>
        <v>9754.8799999999992</v>
      </c>
      <c r="P298" s="67">
        <f t="shared" si="7405"/>
        <v>0</v>
      </c>
      <c r="Q298" s="68"/>
      <c r="R298" s="61">
        <f>R295*$I298</f>
        <v>1792</v>
      </c>
      <c r="S298" s="67"/>
      <c r="T298" s="61">
        <f t="shared" ref="T298" si="7499">T295*$I298</f>
        <v>0</v>
      </c>
      <c r="U298" s="67">
        <f t="shared" si="7431"/>
        <v>0</v>
      </c>
      <c r="V298" s="61">
        <f t="shared" ref="V298" si="7500">V295*$I298</f>
        <v>0</v>
      </c>
      <c r="W298" s="67">
        <f t="shared" si="7433"/>
        <v>0</v>
      </c>
      <c r="X298" s="61">
        <f t="shared" ref="X298" si="7501">X295*$I298</f>
        <v>0</v>
      </c>
      <c r="Y298" s="67">
        <f t="shared" si="7435"/>
        <v>0</v>
      </c>
      <c r="Z298" s="61">
        <f t="shared" ref="Z298" si="7502">Z295*$I298</f>
        <v>0</v>
      </c>
      <c r="AA298" s="67">
        <f t="shared" si="7437"/>
        <v>0</v>
      </c>
      <c r="AB298" s="61">
        <f t="shared" ref="AB298" si="7503">AB295*$I298</f>
        <v>0</v>
      </c>
      <c r="AC298" s="67">
        <f t="shared" si="7439"/>
        <v>0</v>
      </c>
      <c r="AD298" s="61">
        <f t="shared" ref="AD298" si="7504">AD295*$I298</f>
        <v>0</v>
      </c>
      <c r="AE298" s="67">
        <f t="shared" si="7441"/>
        <v>0</v>
      </c>
      <c r="AF298" s="61">
        <f t="shared" ref="AF298" si="7505">AF295*$I298</f>
        <v>0</v>
      </c>
      <c r="AG298" s="67">
        <f t="shared" si="7443"/>
        <v>0</v>
      </c>
      <c r="AH298" s="61">
        <f t="shared" ref="AH298" si="7506">AH295*$I298</f>
        <v>0</v>
      </c>
      <c r="AI298" s="67">
        <f t="shared" si="7445"/>
        <v>0</v>
      </c>
      <c r="AJ298" s="61">
        <f t="shared" ref="AJ298" si="7507">AJ295*$I298</f>
        <v>0</v>
      </c>
      <c r="AK298" s="67">
        <f t="shared" si="7447"/>
        <v>0</v>
      </c>
      <c r="AL298" s="61">
        <f t="shared" ref="AL298" si="7508">AL295*$I298</f>
        <v>0</v>
      </c>
      <c r="AM298" s="67">
        <f t="shared" si="7449"/>
        <v>0</v>
      </c>
      <c r="AN298" s="61">
        <f t="shared" ref="AN298" si="7509">AN295*$I298</f>
        <v>0</v>
      </c>
      <c r="AO298" s="67">
        <f t="shared" si="7451"/>
        <v>0</v>
      </c>
      <c r="AP298" s="61">
        <f t="shared" ref="AP298" si="7510">AP295*$I298</f>
        <v>0</v>
      </c>
      <c r="AQ298" s="67">
        <f t="shared" si="7453"/>
        <v>0</v>
      </c>
      <c r="AR298" s="61">
        <f t="shared" ref="AR298" si="7511">AR295*$I298</f>
        <v>0</v>
      </c>
      <c r="AS298" s="67">
        <f t="shared" si="7455"/>
        <v>0</v>
      </c>
      <c r="AT298" s="61">
        <f t="shared" ref="AT298" si="7512">AT295*$I298</f>
        <v>0</v>
      </c>
      <c r="AU298" s="67">
        <f t="shared" si="7457"/>
        <v>0</v>
      </c>
      <c r="AV298" s="61">
        <f t="shared" ref="AV298" si="7513">AV295*$I298</f>
        <v>0</v>
      </c>
      <c r="AW298" s="67">
        <f t="shared" si="7459"/>
        <v>0</v>
      </c>
      <c r="AX298" s="61">
        <f t="shared" ref="AX298" si="7514">AX295*$I298</f>
        <v>0</v>
      </c>
      <c r="AY298" s="67">
        <f t="shared" si="7461"/>
        <v>0</v>
      </c>
      <c r="AZ298" s="61">
        <f t="shared" ref="AZ298" si="7515">AZ295*$I298</f>
        <v>0</v>
      </c>
      <c r="BA298" s="67">
        <f t="shared" si="7463"/>
        <v>0</v>
      </c>
      <c r="BB298" s="61">
        <f t="shared" ref="BB298" si="7516">BB295*$I298</f>
        <v>0</v>
      </c>
      <c r="BC298" s="67">
        <f t="shared" si="7465"/>
        <v>0</v>
      </c>
      <c r="BD298" s="61">
        <f t="shared" ref="BD298" si="7517">BD295*$I298</f>
        <v>0</v>
      </c>
      <c r="BE298" s="67">
        <f t="shared" si="7467"/>
        <v>0</v>
      </c>
      <c r="BF298" s="61">
        <f t="shared" ref="BF298" si="7518">BF295*$I298</f>
        <v>0</v>
      </c>
      <c r="BG298" s="67">
        <f t="shared" si="7469"/>
        <v>0</v>
      </c>
      <c r="BH298" s="61">
        <f t="shared" ref="BH298" si="7519">BH295*$I298</f>
        <v>0</v>
      </c>
      <c r="BI298" s="67">
        <f t="shared" si="7471"/>
        <v>0</v>
      </c>
      <c r="BJ298" s="61">
        <f t="shared" ref="BJ298" si="7520">BJ295*$I298</f>
        <v>0</v>
      </c>
      <c r="BK298" s="67">
        <f t="shared" si="7473"/>
        <v>0</v>
      </c>
      <c r="BL298" s="61">
        <f t="shared" ref="BL298" si="7521">BL295*$I298</f>
        <v>0</v>
      </c>
      <c r="BM298" s="67">
        <f t="shared" si="7475"/>
        <v>0</v>
      </c>
    </row>
    <row r="299" spans="1:65" s="47" customFormat="1" x14ac:dyDescent="0.25">
      <c r="A299" s="58" t="s">
        <v>26</v>
      </c>
      <c r="B299" s="59" t="s">
        <v>28</v>
      </c>
      <c r="C299" s="59" t="s">
        <v>39</v>
      </c>
      <c r="D299" s="60" cm="1">
        <f t="array" ref="D299">_xlfn.IFS($B299="SAB_OSE_SET23",$A$440,$B299="SAB_EPSA_SET23",$A$442,$B299="SAB_INS_SET23",$A$444,$B299="SIU_INF_JUL23",$A$446,$B299="SIU_ED_JUL23",$A$447,$B299="DER_JUN23",$A$448,$B299="CDHU_AGO23",$A$449,$B299="SIN_SV_SET23",$A$450,$B299="SIN_INS_SET23",$A$451,$B299="COTAÇÃO",0)</f>
        <v>0</v>
      </c>
      <c r="E299" s="60" cm="1">
        <f t="array" ref="E299">_xlfn.IFS($B299="SAB_OSE_SET23",$A$441,$B299="SAB_EPSA_SET23",$A$443,$B299="SAB_INS_SET23",$A$445,$B299="SIU_INF_JUL23",0,$B299="SIU_ED_JUL23",0,$B299="DER_JUN23",0,$B299="CDHU_AGO23",0,$B299="SIN_SV_SET23",0,$B299="SIN_INS_SET23",0,$B299="COTAÇÃO",0)</f>
        <v>0</v>
      </c>
      <c r="F299" s="60" cm="1">
        <f t="array" ref="F299">_xlfn.IFS($B299="SAB_OSE_SET23",0,$B299="SAB_EPSA_SET23",0,AND($B299="SAB_INS_SET23",$A299="MAT")=TRUE,$A$454,AND($B299="SAB_INS_SET23",$A299&lt;&gt;"MAT")=TRUE,$A$453,AND($B299="SIU_INF_JUL23",$A299="MAT")=TRUE,$A$454,AND($B299="SIU_INF_JUL23",$A299&lt;&gt;"MAT")=TRUE,$A$453,AND($B299="SIU_ED_JUL23",$A299="MAT")=TRUE,$A$454,AND($B299="SIU_ED_JUL23",$A299&lt;&gt;"MAT")=TRUE,$A$453,$B299="DER_JUN23",0,$B299="CDHU_AGO23",0,AND($B299="SIN_SV_SET23",$A299="MAT")=TRUE,$A$454,AND($B299="SIN_SV_SET23",$A299&lt;&gt;"MAT")=TRUE,$A$453,AND($B299="SIN_INS_SET23",$A299="MAT")=TRUE,$A$454,AND($B299="SIN_INS_SET23",$A299&lt;&gt;"MAT")=TRUE,$A$453,AND($B299="COTAÇÃO",$A299="MAT")=TRUE,$A$454,AND($B299="COTAÇÃO",$A299&lt;&gt;"MAT")=TRUE,$A$453)</f>
        <v>0.28000000000000003</v>
      </c>
      <c r="G299" s="60" cm="1">
        <f t="array" ref="G299">_xlfn.IFS($B299="SAB_OSE_SET23",0,$B299="SAB_EPSA_SET23",0,AND($B299="SAB_INS_SET23",$A299="MO")=TRUE,$A$455,AND($B299="SAB_INS_SET23",$A299&lt;&gt;"MO")=TRUE,0,AND($B299="SIU_INF_JUL23",$A299="MO")=TRUE,$A$455,AND($B299="SIU_INF_JUL23",$A299&lt;&gt;"MO")=TRUE,0,AND($B299="SIU_ED_JUL23",$A299="MO")=TRUE,$A$455,AND($B299="SIU_ED_JUL23",$A299&lt;&gt;"MO")=TRUE,0,$B299="DER_JUN23",0,$B299="CDHU_AGO23",0,AND($B299="SIN_SV_SET23",$A299="MO")=TRUE,$A$455,AND($B299="SIN_SV_SET23",$A299&lt;&gt;"MO")=TRUE,0,AND($B299="SIN_INS_SET23",$A299="MO")=TRUE,$A$455,AND($B299="SIN_INS_SET23",$A299&lt;&gt;"MO")=TRUE,0,AND($B299="COTAÇÃO",$A299="MO")=TRUE,$A$455,AND($B299="COTAÇÃO",$A299&lt;&gt;"MO")=TRUE,0)</f>
        <v>1.72</v>
      </c>
      <c r="H299" s="61" cm="1">
        <f t="array" ref="H299">ROUND(_xlfn.IFS(B299="SAB_OSE_SET23",VLOOKUP(C299,[12]SAB_OSE_SET23!A:N,7,FALSE),B299="SAB_EPSA_SET23",VLOOKUP(C299,[12]SAB_EPSA_SET23!A:F,4,FALSE),B299="SAB_INS_SET23",VLOOKUP(C299,[12]SAB_INS_SET23!A:F,4,FALSE),B299="SIU_INF_JUL23",VLOOKUP(C299,[12]SIU_INF_JUL23!A:F,4,FALSE),B299="SIU_ED_JUL23",VLOOKUP(C299,[12]SIU_ED_JUL23!A:F,4,FALSE),B299="SIU_INS_JUL23",VLOOKUP(C299,[12]SIU_INS_JUL23!A:F,4,FALSE),B299="DER_JUN23",VLOOKUP(C299,[12]DER_JUN23!A:F,4,FALSE),B299="CDHU_AGO23",VLOOKUP(C299,[12]CDHU_AGO23!A:F,4,FALSE),B299="DNIT_SV_JUL23",VLOOKUP(C299,[12]DNIT_SV_JUL23!A:F,4,FALSE),B299="DNIT_MAT_JUL23",VLOOKUP(C299,[12]DNIT_MAT_JUL23!A:F,4,FALSE),B299="SIN_SV_SET23",VLOOKUP(C299,[12]SIN_SV_SET23!G:L,5,FALSE),B299="SIN_INS_SET23",VLOOKUP(C299,[12]SIN_INS_SET23!A:F,5,FALSE),B299="COTAÇÃO",VLOOKUP(C299,[12]COTAÇÃO!$B:$G,6,FALSE))*(1+F299)*(1+G299),2)</f>
        <v>51.88</v>
      </c>
      <c r="I299" s="62">
        <v>128</v>
      </c>
      <c r="J299" s="39"/>
      <c r="K299" s="63"/>
      <c r="L299" s="64" t="str" cm="1">
        <f t="array" ref="L299">_xlfn.IFS(B299="SAB_OSE_SET23",VLOOKUP(C299,[12]SAB_OSE_SET23!A:N,5,FALSE),B299="SAB_EPSA_SET23",VLOOKUP(C299,[12]SAB_EPSA_SET23!A:F,2,FALSE),B299="SAB_INS_SET23",VLOOKUP(C299,[12]SAB_INS_SET23!A:F,2,FALSE),B299="SIU_INF_JUL23",VLOOKUP(C299,[12]SIU_INF_JUL23!A:F,2,FALSE),B299="SIU_ED_JUL23",VLOOKUP(C299,[12]SIU_ED_JUL23!A:F,2,FALSE),B299="SIU_INS_JUL23",VLOOKUP(C299,[12]SIU_INS_JUL23!A:F,2,FALSE),B299="DER_JUN23",VLOOKUP(C299,[12]DER_JUN23!A:F,2,FALSE),B299="CDHU_AGO23",VLOOKUP(C299,[12]CDHU_AGO23!A:F,2,FALSE),B299="DNIT_SV_JUL23",VLOOKUP(C299,[12]DNIT_SV_JUL23!A:F,2,FALSE),B299="DNIT_MAT_JUL23",VLOOKUP(C299,[12]DNIT_MAT_JUL23!A:F,2,FALSE),B299="SIN_SV_SET23",VLOOKUP(C299,[12]SIN_SV_SET23!G:L,2,FALSE),B299="SIN_INS_SET23",VLOOKUP(C299,[12]SIN_INS_SET23!A:F,2,FALSE),B299="COTAÇÃO",VLOOKUP(C299,[12]COTAÇÃO!$B:$G,3,FALSE))</f>
        <v>ELETRICISTA</v>
      </c>
      <c r="M299" s="65" t="str" cm="1">
        <f t="array" ref="M299">_xlfn.IFS(B299="SAB_OSE_SET23",VLOOKUP(C299,[12]SAB_OSE_SET23!A:N,6,FALSE),B299="SAB_EPSA_SET23",VLOOKUP(C299,[12]SAB_EPSA_SET23!A:F,3,FALSE),B299="SAB_INS_SET23",VLOOKUP(C299,[12]SAB_INS_SET23!A:F,3,FALSE),B299="SIU_INF_JUL23",VLOOKUP(C299,[12]SIU_INF_JUL23!A:F,3,FALSE),B299="SIU_ED_JUL23",VLOOKUP(C299,[12]SIU_ED_JUL23!A:F,3,FALSE),B299="SIU_INS_JUL23",VLOOKUP(C299,[12]SIU_INS_JUL23!A:F,3,FALSE),B299="DER_JUN23",VLOOKUP(C299,[12]DER_JUN23!A:F,3,FALSE),B299="CDHU_AGO23",VLOOKUP(C299,[12]CDHU_AGO23!A:F,3,FALSE),B299="DNIT_SV_JUL23",VLOOKUP(C299,[12]DNIT_SV_JUL23!A:F,3,FALSE),B299="DNIT_MAT_JUL23",VLOOKUP(C299,[12]DNIT_MAT_JUL23!A:F,3,FALSE),B299="SIN_SV_SET23",VLOOKUP(C299,[12]SIN_SV_SET23!G:L,3,FALSE),B299="SIN_INS_SET23",VLOOKUP(C299,[12]SIN_INS_SET23!A:F,3,FALSE),B299="COTAÇÃO",VLOOKUP(C299,[12]COTAÇÃO!$B:$G,4,FALSE))</f>
        <v>H</v>
      </c>
      <c r="N299" s="66">
        <f t="shared" si="7428"/>
        <v>1792</v>
      </c>
      <c r="O299" s="66">
        <f t="shared" si="7429"/>
        <v>6640.64</v>
      </c>
      <c r="P299" s="67">
        <f t="shared" si="7405"/>
        <v>0</v>
      </c>
      <c r="Q299" s="68"/>
      <c r="R299" s="61">
        <f>R295*$I299</f>
        <v>1792</v>
      </c>
      <c r="S299" s="67"/>
      <c r="T299" s="61">
        <f t="shared" ref="T299" si="7522">T295*$I299</f>
        <v>0</v>
      </c>
      <c r="U299" s="67">
        <f t="shared" si="7431"/>
        <v>0</v>
      </c>
      <c r="V299" s="61">
        <f t="shared" ref="V299" si="7523">V295*$I299</f>
        <v>0</v>
      </c>
      <c r="W299" s="67">
        <f t="shared" si="7433"/>
        <v>0</v>
      </c>
      <c r="X299" s="61">
        <f t="shared" ref="X299" si="7524">X295*$I299</f>
        <v>0</v>
      </c>
      <c r="Y299" s="67">
        <f t="shared" si="7435"/>
        <v>0</v>
      </c>
      <c r="Z299" s="61">
        <f t="shared" ref="Z299" si="7525">Z295*$I299</f>
        <v>0</v>
      </c>
      <c r="AA299" s="67">
        <f t="shared" si="7437"/>
        <v>0</v>
      </c>
      <c r="AB299" s="61">
        <f t="shared" ref="AB299" si="7526">AB295*$I299</f>
        <v>0</v>
      </c>
      <c r="AC299" s="67">
        <f t="shared" si="7439"/>
        <v>0</v>
      </c>
      <c r="AD299" s="61">
        <f t="shared" ref="AD299" si="7527">AD295*$I299</f>
        <v>0</v>
      </c>
      <c r="AE299" s="67">
        <f t="shared" si="7441"/>
        <v>0</v>
      </c>
      <c r="AF299" s="61">
        <f t="shared" ref="AF299" si="7528">AF295*$I299</f>
        <v>0</v>
      </c>
      <c r="AG299" s="67">
        <f t="shared" si="7443"/>
        <v>0</v>
      </c>
      <c r="AH299" s="61">
        <f t="shared" ref="AH299" si="7529">AH295*$I299</f>
        <v>0</v>
      </c>
      <c r="AI299" s="67">
        <f t="shared" si="7445"/>
        <v>0</v>
      </c>
      <c r="AJ299" s="61">
        <f t="shared" ref="AJ299" si="7530">AJ295*$I299</f>
        <v>0</v>
      </c>
      <c r="AK299" s="67">
        <f t="shared" si="7447"/>
        <v>0</v>
      </c>
      <c r="AL299" s="61">
        <f t="shared" ref="AL299" si="7531">AL295*$I299</f>
        <v>0</v>
      </c>
      <c r="AM299" s="67">
        <f t="shared" si="7449"/>
        <v>0</v>
      </c>
      <c r="AN299" s="61">
        <f t="shared" ref="AN299" si="7532">AN295*$I299</f>
        <v>0</v>
      </c>
      <c r="AO299" s="67">
        <f t="shared" si="7451"/>
        <v>0</v>
      </c>
      <c r="AP299" s="61">
        <f t="shared" ref="AP299" si="7533">AP295*$I299</f>
        <v>0</v>
      </c>
      <c r="AQ299" s="67">
        <f t="shared" si="7453"/>
        <v>0</v>
      </c>
      <c r="AR299" s="61">
        <f t="shared" ref="AR299" si="7534">AR295*$I299</f>
        <v>0</v>
      </c>
      <c r="AS299" s="67">
        <f t="shared" si="7455"/>
        <v>0</v>
      </c>
      <c r="AT299" s="61">
        <f t="shared" ref="AT299" si="7535">AT295*$I299</f>
        <v>0</v>
      </c>
      <c r="AU299" s="67">
        <f t="shared" si="7457"/>
        <v>0</v>
      </c>
      <c r="AV299" s="61">
        <f t="shared" ref="AV299" si="7536">AV295*$I299</f>
        <v>0</v>
      </c>
      <c r="AW299" s="67">
        <f t="shared" si="7459"/>
        <v>0</v>
      </c>
      <c r="AX299" s="61">
        <f t="shared" ref="AX299" si="7537">AX295*$I299</f>
        <v>0</v>
      </c>
      <c r="AY299" s="67">
        <f t="shared" si="7461"/>
        <v>0</v>
      </c>
      <c r="AZ299" s="61">
        <f t="shared" ref="AZ299" si="7538">AZ295*$I299</f>
        <v>0</v>
      </c>
      <c r="BA299" s="67">
        <f t="shared" si="7463"/>
        <v>0</v>
      </c>
      <c r="BB299" s="61">
        <f t="shared" ref="BB299" si="7539">BB295*$I299</f>
        <v>0</v>
      </c>
      <c r="BC299" s="67">
        <f t="shared" si="7465"/>
        <v>0</v>
      </c>
      <c r="BD299" s="61">
        <f t="shared" ref="BD299" si="7540">BD295*$I299</f>
        <v>0</v>
      </c>
      <c r="BE299" s="67">
        <f t="shared" si="7467"/>
        <v>0</v>
      </c>
      <c r="BF299" s="61">
        <f t="shared" ref="BF299" si="7541">BF295*$I299</f>
        <v>0</v>
      </c>
      <c r="BG299" s="67">
        <f t="shared" si="7469"/>
        <v>0</v>
      </c>
      <c r="BH299" s="61">
        <f t="shared" ref="BH299" si="7542">BH295*$I299</f>
        <v>0</v>
      </c>
      <c r="BI299" s="67">
        <f t="shared" si="7471"/>
        <v>0</v>
      </c>
      <c r="BJ299" s="61">
        <f t="shared" ref="BJ299" si="7543">BJ295*$I299</f>
        <v>0</v>
      </c>
      <c r="BK299" s="67">
        <f t="shared" si="7473"/>
        <v>0</v>
      </c>
      <c r="BL299" s="61">
        <f t="shared" ref="BL299" si="7544">BL295*$I299</f>
        <v>0</v>
      </c>
      <c r="BM299" s="67">
        <f t="shared" si="7475"/>
        <v>0</v>
      </c>
    </row>
    <row r="300" spans="1:65" s="47" customFormat="1" x14ac:dyDescent="0.25">
      <c r="A300" s="58" t="s">
        <v>26</v>
      </c>
      <c r="B300" s="59" t="s">
        <v>28</v>
      </c>
      <c r="C300" s="59" t="s">
        <v>53</v>
      </c>
      <c r="D300" s="60" cm="1">
        <f t="array" ref="D300">_xlfn.IFS($B300="SAB_OSE_SET23",$A$440,$B300="SAB_EPSA_SET23",$A$442,$B300="SAB_INS_SET23",$A$444,$B300="SIU_INF_JUL23",$A$446,$B300="SIU_ED_JUL23",$A$447,$B300="DER_JUN23",$A$448,$B300="CDHU_AGO23",$A$449,$B300="SIN_SV_SET23",$A$450,$B300="SIN_INS_SET23",$A$451,$B300="COTAÇÃO",0)</f>
        <v>0</v>
      </c>
      <c r="E300" s="60" cm="1">
        <f t="array" ref="E300">_xlfn.IFS($B300="SAB_OSE_SET23",$A$441,$B300="SAB_EPSA_SET23",$A$443,$B300="SAB_INS_SET23",$A$445,$B300="SIU_INF_JUL23",0,$B300="SIU_ED_JUL23",0,$B300="DER_JUN23",0,$B300="CDHU_AGO23",0,$B300="SIN_SV_SET23",0,$B300="SIN_INS_SET23",0,$B300="COTAÇÃO",0)</f>
        <v>0</v>
      </c>
      <c r="F300" s="60" cm="1">
        <f t="array" ref="F300">_xlfn.IFS($B300="SAB_OSE_SET23",0,$B300="SAB_EPSA_SET23",0,AND($B300="SAB_INS_SET23",$A300="MAT")=TRUE,$A$454,AND($B300="SAB_INS_SET23",$A300&lt;&gt;"MAT")=TRUE,$A$453,AND($B300="SIU_INF_JUL23",$A300="MAT")=TRUE,$A$454,AND($B300="SIU_INF_JUL23",$A300&lt;&gt;"MAT")=TRUE,$A$453,AND($B300="SIU_ED_JUL23",$A300="MAT")=TRUE,$A$454,AND($B300="SIU_ED_JUL23",$A300&lt;&gt;"MAT")=TRUE,$A$453,$B300="DER_JUN23",0,$B300="CDHU_AGO23",0,AND($B300="SIN_SV_SET23",$A300="MAT")=TRUE,$A$454,AND($B300="SIN_SV_SET23",$A300&lt;&gt;"MAT")=TRUE,$A$453,AND($B300="SIN_INS_SET23",$A300="MAT")=TRUE,$A$454,AND($B300="SIN_INS_SET23",$A300&lt;&gt;"MAT")=TRUE,$A$453,AND($B300="COTAÇÃO",$A300="MAT")=TRUE,$A$454,AND($B300="COTAÇÃO",$A300&lt;&gt;"MAT")=TRUE,$A$453)</f>
        <v>0.28000000000000003</v>
      </c>
      <c r="G300" s="60" cm="1">
        <f t="array" ref="G300">_xlfn.IFS($B300="SAB_OSE_SET23",0,$B300="SAB_EPSA_SET23",0,AND($B300="SAB_INS_SET23",$A300="MO")=TRUE,$A$455,AND($B300="SAB_INS_SET23",$A300&lt;&gt;"MO")=TRUE,0,AND($B300="SIU_INF_JUL23",$A300="MO")=TRUE,$A$455,AND($B300="SIU_INF_JUL23",$A300&lt;&gt;"MO")=TRUE,0,AND($B300="SIU_ED_JUL23",$A300="MO")=TRUE,$A$455,AND($B300="SIU_ED_JUL23",$A300&lt;&gt;"MO")=TRUE,0,$B300="DER_JUN23",0,$B300="CDHU_AGO23",0,AND($B300="SIN_SV_SET23",$A300="MO")=TRUE,$A$455,AND($B300="SIN_SV_SET23",$A300&lt;&gt;"MO")=TRUE,0,AND($B300="SIN_INS_SET23",$A300="MO")=TRUE,$A$455,AND($B300="SIN_INS_SET23",$A300&lt;&gt;"MO")=TRUE,0,AND($B300="COTAÇÃO",$A300="MO")=TRUE,$A$455,AND($B300="COTAÇÃO",$A300&lt;&gt;"MO")=TRUE,0)</f>
        <v>1.72</v>
      </c>
      <c r="H300" s="61" cm="1">
        <f t="array" ref="H300">ROUND(_xlfn.IFS(B300="SAB_OSE_SET23",VLOOKUP(C300,[12]SAB_OSE_SET23!A:N,7,FALSE),B300="SAB_EPSA_SET23",VLOOKUP(C300,[12]SAB_EPSA_SET23!A:F,4,FALSE),B300="SAB_INS_SET23",VLOOKUP(C300,[12]SAB_INS_SET23!A:F,4,FALSE),B300="SIU_INF_JUL23",VLOOKUP(C300,[12]SIU_INF_JUL23!A:F,4,FALSE),B300="SIU_ED_JUL23",VLOOKUP(C300,[12]SIU_ED_JUL23!A:F,4,FALSE),B300="SIU_INS_JUL23",VLOOKUP(C300,[12]SIU_INS_JUL23!A:F,4,FALSE),B300="DER_JUN23",VLOOKUP(C300,[12]DER_JUN23!A:F,4,FALSE),B300="CDHU_AGO23",VLOOKUP(C300,[12]CDHU_AGO23!A:F,4,FALSE),B300="DNIT_SV_JUL23",VLOOKUP(C300,[12]DNIT_SV_JUL23!A:F,4,FALSE),B300="DNIT_MAT_JUL23",VLOOKUP(C300,[12]DNIT_MAT_JUL23!A:F,4,FALSE),B300="SIN_SV_SET23",VLOOKUP(C300,[12]SIN_SV_SET23!G:L,5,FALSE),B300="SIN_INS_SET23",VLOOKUP(C300,[12]SIN_INS_SET23!A:F,5,FALSE),B300="COTAÇÃO",VLOOKUP(C300,[12]COTAÇÃO!$B:$G,6,FALSE))*(1+F300)*(1+G300),2)</f>
        <v>42.02</v>
      </c>
      <c r="I300" s="62">
        <v>16</v>
      </c>
      <c r="J300" s="39"/>
      <c r="K300" s="63"/>
      <c r="L300" s="64" t="str" cm="1">
        <f t="array" ref="L300">_xlfn.IFS(B300="SAB_OSE_SET23",VLOOKUP(C300,[12]SAB_OSE_SET23!A:N,5,FALSE),B300="SAB_EPSA_SET23",VLOOKUP(C300,[12]SAB_EPSA_SET23!A:F,2,FALSE),B300="SAB_INS_SET23",VLOOKUP(C300,[12]SAB_INS_SET23!A:F,2,FALSE),B300="SIU_INF_JUL23",VLOOKUP(C300,[12]SIU_INF_JUL23!A:F,2,FALSE),B300="SIU_ED_JUL23",VLOOKUP(C300,[12]SIU_ED_JUL23!A:F,2,FALSE),B300="SIU_INS_JUL23",VLOOKUP(C300,[12]SIU_INS_JUL23!A:F,2,FALSE),B300="DER_JUN23",VLOOKUP(C300,[12]DER_JUN23!A:F,2,FALSE),B300="CDHU_AGO23",VLOOKUP(C300,[12]CDHU_AGO23!A:F,2,FALSE),B300="DNIT_SV_JUL23",VLOOKUP(C300,[12]DNIT_SV_JUL23!A:F,2,FALSE),B300="DNIT_MAT_JUL23",VLOOKUP(C300,[12]DNIT_MAT_JUL23!A:F,2,FALSE),B300="SIN_SV_SET23",VLOOKUP(C300,[12]SIN_SV_SET23!G:L,2,FALSE),B300="SIN_INS_SET23",VLOOKUP(C300,[12]SIN_INS_SET23!A:F,2,FALSE),B300="COTAÇÃO",VLOOKUP(C300,[12]COTAÇÃO!$B:$G,3,FALSE))</f>
        <v>MOTORISTA</v>
      </c>
      <c r="M300" s="65" t="str" cm="1">
        <f t="array" ref="M300">_xlfn.IFS(B300="SAB_OSE_SET23",VLOOKUP(C300,[12]SAB_OSE_SET23!A:N,6,FALSE),B300="SAB_EPSA_SET23",VLOOKUP(C300,[12]SAB_EPSA_SET23!A:F,3,FALSE),B300="SAB_INS_SET23",VLOOKUP(C300,[12]SAB_INS_SET23!A:F,3,FALSE),B300="SIU_INF_JUL23",VLOOKUP(C300,[12]SIU_INF_JUL23!A:F,3,FALSE),B300="SIU_ED_JUL23",VLOOKUP(C300,[12]SIU_ED_JUL23!A:F,3,FALSE),B300="SIU_INS_JUL23",VLOOKUP(C300,[12]SIU_INS_JUL23!A:F,3,FALSE),B300="DER_JUN23",VLOOKUP(C300,[12]DER_JUN23!A:F,3,FALSE),B300="CDHU_AGO23",VLOOKUP(C300,[12]CDHU_AGO23!A:F,3,FALSE),B300="DNIT_SV_JUL23",VLOOKUP(C300,[12]DNIT_SV_JUL23!A:F,3,FALSE),B300="DNIT_MAT_JUL23",VLOOKUP(C300,[12]DNIT_MAT_JUL23!A:F,3,FALSE),B300="SIN_SV_SET23",VLOOKUP(C300,[12]SIN_SV_SET23!G:L,3,FALSE),B300="SIN_INS_SET23",VLOOKUP(C300,[12]SIN_INS_SET23!A:F,3,FALSE),B300="COTAÇÃO",VLOOKUP(C300,[12]COTAÇÃO!$B:$G,4,FALSE))</f>
        <v>H</v>
      </c>
      <c r="N300" s="66">
        <f t="shared" si="7428"/>
        <v>224</v>
      </c>
      <c r="O300" s="66">
        <f t="shared" si="7429"/>
        <v>672.32</v>
      </c>
      <c r="P300" s="67">
        <f t="shared" si="7405"/>
        <v>0</v>
      </c>
      <c r="Q300" s="68"/>
      <c r="R300" s="61">
        <f>R295*$I300</f>
        <v>224</v>
      </c>
      <c r="S300" s="67"/>
      <c r="T300" s="61">
        <f t="shared" ref="T300" si="7545">T295*$I300</f>
        <v>0</v>
      </c>
      <c r="U300" s="67">
        <f t="shared" si="7431"/>
        <v>0</v>
      </c>
      <c r="V300" s="61">
        <f t="shared" ref="V300" si="7546">V295*$I300</f>
        <v>0</v>
      </c>
      <c r="W300" s="67">
        <f t="shared" si="7433"/>
        <v>0</v>
      </c>
      <c r="X300" s="61">
        <f t="shared" ref="X300" si="7547">X295*$I300</f>
        <v>0</v>
      </c>
      <c r="Y300" s="67">
        <f t="shared" si="7435"/>
        <v>0</v>
      </c>
      <c r="Z300" s="61">
        <f t="shared" ref="Z300" si="7548">Z295*$I300</f>
        <v>0</v>
      </c>
      <c r="AA300" s="67">
        <f t="shared" si="7437"/>
        <v>0</v>
      </c>
      <c r="AB300" s="61">
        <f t="shared" ref="AB300" si="7549">AB295*$I300</f>
        <v>0</v>
      </c>
      <c r="AC300" s="67">
        <f t="shared" si="7439"/>
        <v>0</v>
      </c>
      <c r="AD300" s="61">
        <f t="shared" ref="AD300" si="7550">AD295*$I300</f>
        <v>0</v>
      </c>
      <c r="AE300" s="67">
        <f t="shared" si="7441"/>
        <v>0</v>
      </c>
      <c r="AF300" s="61">
        <f t="shared" ref="AF300" si="7551">AF295*$I300</f>
        <v>0</v>
      </c>
      <c r="AG300" s="67">
        <f t="shared" si="7443"/>
        <v>0</v>
      </c>
      <c r="AH300" s="61">
        <f t="shared" ref="AH300" si="7552">AH295*$I300</f>
        <v>0</v>
      </c>
      <c r="AI300" s="67">
        <f t="shared" si="7445"/>
        <v>0</v>
      </c>
      <c r="AJ300" s="61">
        <f t="shared" ref="AJ300" si="7553">AJ295*$I300</f>
        <v>0</v>
      </c>
      <c r="AK300" s="67">
        <f t="shared" si="7447"/>
        <v>0</v>
      </c>
      <c r="AL300" s="61">
        <f t="shared" ref="AL300" si="7554">AL295*$I300</f>
        <v>0</v>
      </c>
      <c r="AM300" s="67">
        <f t="shared" si="7449"/>
        <v>0</v>
      </c>
      <c r="AN300" s="61">
        <f t="shared" ref="AN300" si="7555">AN295*$I300</f>
        <v>0</v>
      </c>
      <c r="AO300" s="67">
        <f t="shared" si="7451"/>
        <v>0</v>
      </c>
      <c r="AP300" s="61">
        <f t="shared" ref="AP300" si="7556">AP295*$I300</f>
        <v>0</v>
      </c>
      <c r="AQ300" s="67">
        <f t="shared" si="7453"/>
        <v>0</v>
      </c>
      <c r="AR300" s="61">
        <f t="shared" ref="AR300" si="7557">AR295*$I300</f>
        <v>0</v>
      </c>
      <c r="AS300" s="67">
        <f t="shared" si="7455"/>
        <v>0</v>
      </c>
      <c r="AT300" s="61">
        <f t="shared" ref="AT300" si="7558">AT295*$I300</f>
        <v>0</v>
      </c>
      <c r="AU300" s="67">
        <f t="shared" si="7457"/>
        <v>0</v>
      </c>
      <c r="AV300" s="61">
        <f t="shared" ref="AV300" si="7559">AV295*$I300</f>
        <v>0</v>
      </c>
      <c r="AW300" s="67">
        <f t="shared" si="7459"/>
        <v>0</v>
      </c>
      <c r="AX300" s="61">
        <f t="shared" ref="AX300" si="7560">AX295*$I300</f>
        <v>0</v>
      </c>
      <c r="AY300" s="67">
        <f t="shared" si="7461"/>
        <v>0</v>
      </c>
      <c r="AZ300" s="61">
        <f t="shared" ref="AZ300" si="7561">AZ295*$I300</f>
        <v>0</v>
      </c>
      <c r="BA300" s="67">
        <f t="shared" si="7463"/>
        <v>0</v>
      </c>
      <c r="BB300" s="61">
        <f t="shared" ref="BB300" si="7562">BB295*$I300</f>
        <v>0</v>
      </c>
      <c r="BC300" s="67">
        <f t="shared" si="7465"/>
        <v>0</v>
      </c>
      <c r="BD300" s="61">
        <f t="shared" ref="BD300" si="7563">BD295*$I300</f>
        <v>0</v>
      </c>
      <c r="BE300" s="67">
        <f t="shared" si="7467"/>
        <v>0</v>
      </c>
      <c r="BF300" s="61">
        <f t="shared" ref="BF300" si="7564">BF295*$I300</f>
        <v>0</v>
      </c>
      <c r="BG300" s="67">
        <f t="shared" si="7469"/>
        <v>0</v>
      </c>
      <c r="BH300" s="61">
        <f t="shared" ref="BH300" si="7565">BH295*$I300</f>
        <v>0</v>
      </c>
      <c r="BI300" s="67">
        <f t="shared" si="7471"/>
        <v>0</v>
      </c>
      <c r="BJ300" s="61">
        <f t="shared" ref="BJ300" si="7566">BJ295*$I300</f>
        <v>0</v>
      </c>
      <c r="BK300" s="67">
        <f t="shared" si="7473"/>
        <v>0</v>
      </c>
      <c r="BL300" s="61">
        <f t="shared" ref="BL300" si="7567">BL295*$I300</f>
        <v>0</v>
      </c>
      <c r="BM300" s="67">
        <f t="shared" si="7475"/>
        <v>0</v>
      </c>
    </row>
    <row r="301" spans="1:65" s="47" customFormat="1" ht="30" x14ac:dyDescent="0.25">
      <c r="A301" s="58" t="s">
        <v>30</v>
      </c>
      <c r="B301" s="59" t="s">
        <v>28</v>
      </c>
      <c r="C301" s="59" t="s">
        <v>132</v>
      </c>
      <c r="D301" s="60" cm="1">
        <f t="array" ref="D301">_xlfn.IFS($B301="SAB_OSE_SET23",$A$440,$B301="SAB_EPSA_SET23",$A$442,$B301="SAB_INS_SET23",$A$444,$B301="SIU_INF_JUL23",$A$446,$B301="SIU_ED_JUL23",$A$447,$B301="DER_JUN23",$A$448,$B301="CDHU_AGO23",$A$449,$B301="SIN_SV_SET23",$A$450,$B301="SIN_INS_SET23",$A$451,$B301="COTAÇÃO",0)</f>
        <v>0</v>
      </c>
      <c r="E301" s="60" cm="1">
        <f t="array" ref="E301">_xlfn.IFS($B301="SAB_OSE_SET23",$A$441,$B301="SAB_EPSA_SET23",$A$443,$B301="SAB_INS_SET23",$A$445,$B301="SIU_INF_JUL23",0,$B301="SIU_ED_JUL23",0,$B301="DER_JUN23",0,$B301="CDHU_AGO23",0,$B301="SIN_SV_SET23",0,$B301="SIN_INS_SET23",0,$B301="COTAÇÃO",0)</f>
        <v>0</v>
      </c>
      <c r="F301" s="60" cm="1">
        <f t="array" ref="F301">_xlfn.IFS($B301="SAB_OSE_SET23",0,$B301="SAB_EPSA_SET23",0,AND($B301="SAB_INS_SET23",$A301="MAT")=TRUE,$A$454,AND($B301="SAB_INS_SET23",$A301&lt;&gt;"MAT")=TRUE,$A$453,AND($B301="SIU_INF_JUL23",$A301="MAT")=TRUE,$A$454,AND($B301="SIU_INF_JUL23",$A301&lt;&gt;"MAT")=TRUE,$A$453,AND($B301="SIU_ED_JUL23",$A301="MAT")=TRUE,$A$454,AND($B301="SIU_ED_JUL23",$A301&lt;&gt;"MAT")=TRUE,$A$453,$B301="DER_JUN23",0,$B301="CDHU_AGO23",0,AND($B301="SIN_SV_SET23",$A301="MAT")=TRUE,$A$454,AND($B301="SIN_SV_SET23",$A301&lt;&gt;"MAT")=TRUE,$A$453,AND($B301="SIN_INS_SET23",$A301="MAT")=TRUE,$A$454,AND($B301="SIN_INS_SET23",$A301&lt;&gt;"MAT")=TRUE,$A$453,AND($B301="COTAÇÃO",$A301="MAT")=TRUE,$A$454,AND($B301="COTAÇÃO",$A301&lt;&gt;"MAT")=TRUE,$A$453)</f>
        <v>0.28000000000000003</v>
      </c>
      <c r="G301" s="60" cm="1">
        <f t="array" ref="G301">_xlfn.IFS($B301="SAB_OSE_SET23",0,$B301="SAB_EPSA_SET23",0,AND($B301="SAB_INS_SET23",$A301="MO")=TRUE,$A$455,AND($B301="SAB_INS_SET23",$A301&lt;&gt;"MO")=TRUE,0,AND($B301="SIU_INF_JUL23",$A301="MO")=TRUE,$A$455,AND($B301="SIU_INF_JUL23",$A301&lt;&gt;"MO")=TRUE,0,AND($B301="SIU_ED_JUL23",$A301="MO")=TRUE,$A$455,AND($B301="SIU_ED_JUL23",$A301&lt;&gt;"MO")=TRUE,0,$B301="DER_JUN23",0,$B301="CDHU_AGO23",0,AND($B301="SIN_SV_SET23",$A301="MO")=TRUE,$A$455,AND($B301="SIN_SV_SET23",$A301&lt;&gt;"MO")=TRUE,0,AND($B301="SIN_INS_SET23",$A301="MO")=TRUE,$A$455,AND($B301="SIN_INS_SET23",$A301&lt;&gt;"MO")=TRUE,0,AND($B301="COTAÇÃO",$A301="MO")=TRUE,$A$455,AND($B301="COTAÇÃO",$A301&lt;&gt;"MO")=TRUE,0)</f>
        <v>0</v>
      </c>
      <c r="H301" s="61" cm="1">
        <f t="array" ref="H301">ROUND(_xlfn.IFS(B301="SAB_OSE_SET23",VLOOKUP(C301,[12]SAB_OSE_SET23!A:N,7,FALSE),B301="SAB_EPSA_SET23",VLOOKUP(C301,[12]SAB_EPSA_SET23!A:F,4,FALSE),B301="SAB_INS_SET23",VLOOKUP(C301,[12]SAB_INS_SET23!A:F,4,FALSE),B301="SIU_INF_JUL23",VLOOKUP(C301,[12]SIU_INF_JUL23!A:F,4,FALSE),B301="SIU_ED_JUL23",VLOOKUP(C301,[12]SIU_ED_JUL23!A:F,4,FALSE),B301="SIU_INS_JUL23",VLOOKUP(C301,[12]SIU_INS_JUL23!A:F,4,FALSE),B301="DER_JUN23",VLOOKUP(C301,[12]DER_JUN23!A:F,4,FALSE),B301="CDHU_AGO23",VLOOKUP(C301,[12]CDHU_AGO23!A:F,4,FALSE),B301="DNIT_SV_JUL23",VLOOKUP(C301,[12]DNIT_SV_JUL23!A:F,4,FALSE),B301="DNIT_MAT_JUL23",VLOOKUP(C301,[12]DNIT_MAT_JUL23!A:F,4,FALSE),B301="SIN_SV_SET23",VLOOKUP(C301,[12]SIN_SV_SET23!G:L,5,FALSE),B301="SIN_INS_SET23",VLOOKUP(C301,[12]SIN_INS_SET23!A:F,5,FALSE),B301="COTAÇÃO",VLOOKUP(C301,[12]COTAÇÃO!$B:$G,6,FALSE))*(1+F301)*(1+G301),2)</f>
        <v>223.78</v>
      </c>
      <c r="I301" s="62">
        <v>2</v>
      </c>
      <c r="J301" s="39"/>
      <c r="K301" s="63"/>
      <c r="L301" s="64" t="str" cm="1">
        <f t="array" ref="L301">_xlfn.IFS(B301="SAB_OSE_SET23",VLOOKUP(C301,[12]SAB_OSE_SET23!A:N,5,FALSE),B301="SAB_EPSA_SET23",VLOOKUP(C301,[12]SAB_EPSA_SET23!A:F,2,FALSE),B301="SAB_INS_SET23",VLOOKUP(C301,[12]SAB_INS_SET23!A:F,2,FALSE),B301="SIU_INF_JUL23",VLOOKUP(C301,[12]SIU_INF_JUL23!A:F,2,FALSE),B301="SIU_ED_JUL23",VLOOKUP(C301,[12]SIU_ED_JUL23!A:F,2,FALSE),B301="SIU_INS_JUL23",VLOOKUP(C301,[12]SIU_INS_JUL23!A:F,2,FALSE),B301="DER_JUN23",VLOOKUP(C301,[12]DER_JUN23!A:F,2,FALSE),B301="CDHU_AGO23",VLOOKUP(C301,[12]CDHU_AGO23!A:F,2,FALSE),B301="DNIT_SV_JUL23",VLOOKUP(C301,[12]DNIT_SV_JUL23!A:F,2,FALSE),B301="DNIT_MAT_JUL23",VLOOKUP(C301,[12]DNIT_MAT_JUL23!A:F,2,FALSE),B301="SIN_SV_SET23",VLOOKUP(C301,[12]SIN_SV_SET23!G:L,2,FALSE),B301="SIN_INS_SET23",VLOOKUP(C301,[12]SIN_INS_SET23!A:F,2,FALSE),B301="COTAÇÃO",VLOOKUP(C301,[12]COTAÇÃO!$B:$G,3,FALSE))</f>
        <v>CAMINHÃO - CARROCERIA FIXA ABERTA DE MADEIRA COM CAPACIDADE 5 T *160CV</v>
      </c>
      <c r="M301" s="65" t="str" cm="1">
        <f t="array" ref="M301">_xlfn.IFS(B301="SAB_OSE_SET23",VLOOKUP(C301,[12]SAB_OSE_SET23!A:N,6,FALSE),B301="SAB_EPSA_SET23",VLOOKUP(C301,[12]SAB_EPSA_SET23!A:F,3,FALSE),B301="SAB_INS_SET23",VLOOKUP(C301,[12]SAB_INS_SET23!A:F,3,FALSE),B301="SIU_INF_JUL23",VLOOKUP(C301,[12]SIU_INF_JUL23!A:F,3,FALSE),B301="SIU_ED_JUL23",VLOOKUP(C301,[12]SIU_ED_JUL23!A:F,3,FALSE),B301="SIU_INS_JUL23",VLOOKUP(C301,[12]SIU_INS_JUL23!A:F,3,FALSE),B301="DER_JUN23",VLOOKUP(C301,[12]DER_JUN23!A:F,3,FALSE),B301="CDHU_AGO23",VLOOKUP(C301,[12]CDHU_AGO23!A:F,3,FALSE),B301="DNIT_SV_JUL23",VLOOKUP(C301,[12]DNIT_SV_JUL23!A:F,3,FALSE),B301="DNIT_MAT_JUL23",VLOOKUP(C301,[12]DNIT_MAT_JUL23!A:F,3,FALSE),B301="SIN_SV_SET23",VLOOKUP(C301,[12]SIN_SV_SET23!G:L,3,FALSE),B301="SIN_INS_SET23",VLOOKUP(C301,[12]SIN_INS_SET23!A:F,3,FALSE),B301="COTAÇÃO",VLOOKUP(C301,[12]COTAÇÃO!$B:$G,4,FALSE))</f>
        <v>H</v>
      </c>
      <c r="N301" s="66">
        <f t="shared" si="7428"/>
        <v>28</v>
      </c>
      <c r="O301" s="66">
        <f t="shared" si="7429"/>
        <v>447.56</v>
      </c>
      <c r="P301" s="67">
        <f t="shared" si="7405"/>
        <v>0</v>
      </c>
      <c r="Q301" s="68"/>
      <c r="R301" s="61">
        <f>R295*$I301</f>
        <v>28</v>
      </c>
      <c r="S301" s="67"/>
      <c r="T301" s="61">
        <f t="shared" ref="T301" si="7568">T295*$I301</f>
        <v>0</v>
      </c>
      <c r="U301" s="67">
        <f t="shared" si="7431"/>
        <v>0</v>
      </c>
      <c r="V301" s="61">
        <f t="shared" ref="V301" si="7569">V295*$I301</f>
        <v>0</v>
      </c>
      <c r="W301" s="67">
        <f t="shared" si="7433"/>
        <v>0</v>
      </c>
      <c r="X301" s="61">
        <f t="shared" ref="X301" si="7570">X295*$I301</f>
        <v>0</v>
      </c>
      <c r="Y301" s="67">
        <f t="shared" si="7435"/>
        <v>0</v>
      </c>
      <c r="Z301" s="61">
        <f t="shared" ref="Z301" si="7571">Z295*$I301</f>
        <v>0</v>
      </c>
      <c r="AA301" s="67">
        <f t="shared" si="7437"/>
        <v>0</v>
      </c>
      <c r="AB301" s="61">
        <f t="shared" ref="AB301" si="7572">AB295*$I301</f>
        <v>0</v>
      </c>
      <c r="AC301" s="67">
        <f t="shared" si="7439"/>
        <v>0</v>
      </c>
      <c r="AD301" s="61">
        <f t="shared" ref="AD301" si="7573">AD295*$I301</f>
        <v>0</v>
      </c>
      <c r="AE301" s="67">
        <f t="shared" si="7441"/>
        <v>0</v>
      </c>
      <c r="AF301" s="61">
        <f t="shared" ref="AF301" si="7574">AF295*$I301</f>
        <v>0</v>
      </c>
      <c r="AG301" s="67">
        <f t="shared" si="7443"/>
        <v>0</v>
      </c>
      <c r="AH301" s="61">
        <f t="shared" ref="AH301" si="7575">AH295*$I301</f>
        <v>0</v>
      </c>
      <c r="AI301" s="67">
        <f t="shared" si="7445"/>
        <v>0</v>
      </c>
      <c r="AJ301" s="61">
        <f t="shared" ref="AJ301" si="7576">AJ295*$I301</f>
        <v>0</v>
      </c>
      <c r="AK301" s="67">
        <f t="shared" si="7447"/>
        <v>0</v>
      </c>
      <c r="AL301" s="61">
        <f t="shared" ref="AL301" si="7577">AL295*$I301</f>
        <v>0</v>
      </c>
      <c r="AM301" s="67">
        <f t="shared" si="7449"/>
        <v>0</v>
      </c>
      <c r="AN301" s="61">
        <f t="shared" ref="AN301" si="7578">AN295*$I301</f>
        <v>0</v>
      </c>
      <c r="AO301" s="67">
        <f t="shared" si="7451"/>
        <v>0</v>
      </c>
      <c r="AP301" s="61">
        <f t="shared" ref="AP301" si="7579">AP295*$I301</f>
        <v>0</v>
      </c>
      <c r="AQ301" s="67">
        <f t="shared" si="7453"/>
        <v>0</v>
      </c>
      <c r="AR301" s="61">
        <f t="shared" ref="AR301" si="7580">AR295*$I301</f>
        <v>0</v>
      </c>
      <c r="AS301" s="67">
        <f t="shared" si="7455"/>
        <v>0</v>
      </c>
      <c r="AT301" s="61">
        <f t="shared" ref="AT301" si="7581">AT295*$I301</f>
        <v>0</v>
      </c>
      <c r="AU301" s="67">
        <f t="shared" si="7457"/>
        <v>0</v>
      </c>
      <c r="AV301" s="61">
        <f t="shared" ref="AV301" si="7582">AV295*$I301</f>
        <v>0</v>
      </c>
      <c r="AW301" s="67">
        <f t="shared" si="7459"/>
        <v>0</v>
      </c>
      <c r="AX301" s="61">
        <f t="shared" ref="AX301" si="7583">AX295*$I301</f>
        <v>0</v>
      </c>
      <c r="AY301" s="67">
        <f t="shared" si="7461"/>
        <v>0</v>
      </c>
      <c r="AZ301" s="61">
        <f t="shared" ref="AZ301" si="7584">AZ295*$I301</f>
        <v>0</v>
      </c>
      <c r="BA301" s="67">
        <f t="shared" si="7463"/>
        <v>0</v>
      </c>
      <c r="BB301" s="61">
        <f t="shared" ref="BB301" si="7585">BB295*$I301</f>
        <v>0</v>
      </c>
      <c r="BC301" s="67">
        <f t="shared" si="7465"/>
        <v>0</v>
      </c>
      <c r="BD301" s="61">
        <f t="shared" ref="BD301" si="7586">BD295*$I301</f>
        <v>0</v>
      </c>
      <c r="BE301" s="67">
        <f t="shared" si="7467"/>
        <v>0</v>
      </c>
      <c r="BF301" s="61">
        <f t="shared" ref="BF301" si="7587">BF295*$I301</f>
        <v>0</v>
      </c>
      <c r="BG301" s="67">
        <f t="shared" si="7469"/>
        <v>0</v>
      </c>
      <c r="BH301" s="61">
        <f t="shared" ref="BH301" si="7588">BH295*$I301</f>
        <v>0</v>
      </c>
      <c r="BI301" s="67">
        <f t="shared" si="7471"/>
        <v>0</v>
      </c>
      <c r="BJ301" s="61">
        <f t="shared" ref="BJ301" si="7589">BJ295*$I301</f>
        <v>0</v>
      </c>
      <c r="BK301" s="67">
        <f t="shared" si="7473"/>
        <v>0</v>
      </c>
      <c r="BL301" s="61">
        <f t="shared" ref="BL301" si="7590">BL295*$I301</f>
        <v>0</v>
      </c>
      <c r="BM301" s="67">
        <f t="shared" si="7475"/>
        <v>0</v>
      </c>
    </row>
    <row r="302" spans="1:65" s="47" customFormat="1" ht="30" x14ac:dyDescent="0.25">
      <c r="A302" s="58" t="s">
        <v>30</v>
      </c>
      <c r="B302" s="59" t="s">
        <v>28</v>
      </c>
      <c r="C302" s="59" t="s">
        <v>133</v>
      </c>
      <c r="D302" s="60" cm="1">
        <f t="array" ref="D302">_xlfn.IFS($B302="SAB_OSE_SET23",$A$440,$B302="SAB_EPSA_SET23",$A$442,$B302="SAB_INS_SET23",$A$444,$B302="SIU_INF_JUL23",$A$446,$B302="SIU_ED_JUL23",$A$447,$B302="DER_JUN23",$A$448,$B302="CDHU_AGO23",$A$449,$B302="SIN_SV_SET23",$A$450,$B302="SIN_INS_SET23",$A$451,$B302="COTAÇÃO",0)</f>
        <v>0</v>
      </c>
      <c r="E302" s="60" cm="1">
        <f t="array" ref="E302">_xlfn.IFS($B302="SAB_OSE_SET23",$A$441,$B302="SAB_EPSA_SET23",$A$443,$B302="SAB_INS_SET23",$A$445,$B302="SIU_INF_JUL23",0,$B302="SIU_ED_JUL23",0,$B302="DER_JUN23",0,$B302="CDHU_AGO23",0,$B302="SIN_SV_SET23",0,$B302="SIN_INS_SET23",0,$B302="COTAÇÃO",0)</f>
        <v>0</v>
      </c>
      <c r="F302" s="60" cm="1">
        <f t="array" ref="F302">_xlfn.IFS($B302="SAB_OSE_SET23",0,$B302="SAB_EPSA_SET23",0,AND($B302="SAB_INS_SET23",$A302="MAT")=TRUE,$A$454,AND($B302="SAB_INS_SET23",$A302&lt;&gt;"MAT")=TRUE,$A$453,AND($B302="SIU_INF_JUL23",$A302="MAT")=TRUE,$A$454,AND($B302="SIU_INF_JUL23",$A302&lt;&gt;"MAT")=TRUE,$A$453,AND($B302="SIU_ED_JUL23",$A302="MAT")=TRUE,$A$454,AND($B302="SIU_ED_JUL23",$A302&lt;&gt;"MAT")=TRUE,$A$453,$B302="DER_JUN23",0,$B302="CDHU_AGO23",0,AND($B302="SIN_SV_SET23",$A302="MAT")=TRUE,$A$454,AND($B302="SIN_SV_SET23",$A302&lt;&gt;"MAT")=TRUE,$A$453,AND($B302="SIN_INS_SET23",$A302="MAT")=TRUE,$A$454,AND($B302="SIN_INS_SET23",$A302&lt;&gt;"MAT")=TRUE,$A$453,AND($B302="COTAÇÃO",$A302="MAT")=TRUE,$A$454,AND($B302="COTAÇÃO",$A302&lt;&gt;"MAT")=TRUE,$A$453)</f>
        <v>0.28000000000000003</v>
      </c>
      <c r="G302" s="60" cm="1">
        <f t="array" ref="G302">_xlfn.IFS($B302="SAB_OSE_SET23",0,$B302="SAB_EPSA_SET23",0,AND($B302="SAB_INS_SET23",$A302="MO")=TRUE,$A$455,AND($B302="SAB_INS_SET23",$A302&lt;&gt;"MO")=TRUE,0,AND($B302="SIU_INF_JUL23",$A302="MO")=TRUE,$A$455,AND($B302="SIU_INF_JUL23",$A302&lt;&gt;"MO")=TRUE,0,AND($B302="SIU_ED_JUL23",$A302="MO")=TRUE,$A$455,AND($B302="SIU_ED_JUL23",$A302&lt;&gt;"MO")=TRUE,0,$B302="DER_JUN23",0,$B302="CDHU_AGO23",0,AND($B302="SIN_SV_SET23",$A302="MO")=TRUE,$A$455,AND($B302="SIN_SV_SET23",$A302&lt;&gt;"MO")=TRUE,0,AND($B302="SIN_INS_SET23",$A302="MO")=TRUE,$A$455,AND($B302="SIN_INS_SET23",$A302&lt;&gt;"MO")=TRUE,0,AND($B302="COTAÇÃO",$A302="MO")=TRUE,$A$455,AND($B302="COTAÇÃO",$A302&lt;&gt;"MO")=TRUE,0)</f>
        <v>0</v>
      </c>
      <c r="H302" s="61" cm="1">
        <f t="array" ref="H302">ROUND(_xlfn.IFS(B302="SAB_OSE_SET23",VLOOKUP(C302,[12]SAB_OSE_SET23!A:N,7,FALSE),B302="SAB_EPSA_SET23",VLOOKUP(C302,[12]SAB_EPSA_SET23!A:F,4,FALSE),B302="SAB_INS_SET23",VLOOKUP(C302,[12]SAB_INS_SET23!A:F,4,FALSE),B302="SIU_INF_JUL23",VLOOKUP(C302,[12]SIU_INF_JUL23!A:F,4,FALSE),B302="SIU_ED_JUL23",VLOOKUP(C302,[12]SIU_ED_JUL23!A:F,4,FALSE),B302="SIU_INS_JUL23",VLOOKUP(C302,[12]SIU_INS_JUL23!A:F,4,FALSE),B302="DER_JUN23",VLOOKUP(C302,[12]DER_JUN23!A:F,4,FALSE),B302="CDHU_AGO23",VLOOKUP(C302,[12]CDHU_AGO23!A:F,4,FALSE),B302="DNIT_SV_JUL23",VLOOKUP(C302,[12]DNIT_SV_JUL23!A:F,4,FALSE),B302="DNIT_MAT_JUL23",VLOOKUP(C302,[12]DNIT_MAT_JUL23!A:F,4,FALSE),B302="SIN_SV_SET23",VLOOKUP(C302,[12]SIN_SV_SET23!G:L,5,FALSE),B302="SIN_INS_SET23",VLOOKUP(C302,[12]SIN_INS_SET23!A:F,5,FALSE),B302="COTAÇÃO",VLOOKUP(C302,[12]COTAÇÃO!$B:$G,6,FALSE))*(1+F302)*(1+G302),2)</f>
        <v>98.82</v>
      </c>
      <c r="I302" s="62">
        <v>14</v>
      </c>
      <c r="J302" s="39"/>
      <c r="K302" s="63"/>
      <c r="L302" s="64" t="str" cm="1">
        <f t="array" ref="L302">_xlfn.IFS(B302="SAB_OSE_SET23",VLOOKUP(C302,[12]SAB_OSE_SET23!A:N,5,FALSE),B302="SAB_EPSA_SET23",VLOOKUP(C302,[12]SAB_EPSA_SET23!A:F,2,FALSE),B302="SAB_INS_SET23",VLOOKUP(C302,[12]SAB_INS_SET23!A:F,2,FALSE),B302="SIU_INF_JUL23",VLOOKUP(C302,[12]SIU_INF_JUL23!A:F,2,FALSE),B302="SIU_ED_JUL23",VLOOKUP(C302,[12]SIU_ED_JUL23!A:F,2,FALSE),B302="SIU_INS_JUL23",VLOOKUP(C302,[12]SIU_INS_JUL23!A:F,2,FALSE),B302="DER_JUN23",VLOOKUP(C302,[12]DER_JUN23!A:F,2,FALSE),B302="CDHU_AGO23",VLOOKUP(C302,[12]CDHU_AGO23!A:F,2,FALSE),B302="DNIT_SV_JUL23",VLOOKUP(C302,[12]DNIT_SV_JUL23!A:F,2,FALSE),B302="DNIT_MAT_JUL23",VLOOKUP(C302,[12]DNIT_MAT_JUL23!A:F,2,FALSE),B302="SIN_SV_SET23",VLOOKUP(C302,[12]SIN_SV_SET23!G:L,2,FALSE),B302="SIN_INS_SET23",VLOOKUP(C302,[12]SIN_INS_SET23!A:F,2,FALSE),B302="COTAÇÃO",VLOOKUP(C302,[12]COTAÇÃO!$B:$G,3,FALSE))</f>
        <v>CAMINHÃO - CARROCERIA FIXA ABERTA DE MADEIRA COM CAPACIDADE 5 T *160CV - À DISPOSIÇÃO</v>
      </c>
      <c r="M302" s="65" t="str" cm="1">
        <f t="array" ref="M302">_xlfn.IFS(B302="SAB_OSE_SET23",VLOOKUP(C302,[12]SAB_OSE_SET23!A:N,6,FALSE),B302="SAB_EPSA_SET23",VLOOKUP(C302,[12]SAB_EPSA_SET23!A:F,3,FALSE),B302="SAB_INS_SET23",VLOOKUP(C302,[12]SAB_INS_SET23!A:F,3,FALSE),B302="SIU_INF_JUL23",VLOOKUP(C302,[12]SIU_INF_JUL23!A:F,3,FALSE),B302="SIU_ED_JUL23",VLOOKUP(C302,[12]SIU_ED_JUL23!A:F,3,FALSE),B302="SIU_INS_JUL23",VLOOKUP(C302,[12]SIU_INS_JUL23!A:F,3,FALSE),B302="DER_JUN23",VLOOKUP(C302,[12]DER_JUN23!A:F,3,FALSE),B302="CDHU_AGO23",VLOOKUP(C302,[12]CDHU_AGO23!A:F,3,FALSE),B302="DNIT_SV_JUL23",VLOOKUP(C302,[12]DNIT_SV_JUL23!A:F,3,FALSE),B302="DNIT_MAT_JUL23",VLOOKUP(C302,[12]DNIT_MAT_JUL23!A:F,3,FALSE),B302="SIN_SV_SET23",VLOOKUP(C302,[12]SIN_SV_SET23!G:L,3,FALSE),B302="SIN_INS_SET23",VLOOKUP(C302,[12]SIN_INS_SET23!A:F,3,FALSE),B302="COTAÇÃO",VLOOKUP(C302,[12]COTAÇÃO!$B:$G,4,FALSE))</f>
        <v>H</v>
      </c>
      <c r="N302" s="66">
        <f t="shared" si="7428"/>
        <v>196</v>
      </c>
      <c r="O302" s="66">
        <f t="shared" si="7429"/>
        <v>1383.48</v>
      </c>
      <c r="P302" s="67">
        <f t="shared" si="7405"/>
        <v>0</v>
      </c>
      <c r="Q302" s="68"/>
      <c r="R302" s="61">
        <f>R295*$I302</f>
        <v>196</v>
      </c>
      <c r="S302" s="67"/>
      <c r="T302" s="61">
        <f t="shared" ref="T302" si="7591">T295*$I302</f>
        <v>0</v>
      </c>
      <c r="U302" s="67">
        <f t="shared" si="7431"/>
        <v>0</v>
      </c>
      <c r="V302" s="61">
        <f t="shared" ref="V302" si="7592">V295*$I302</f>
        <v>0</v>
      </c>
      <c r="W302" s="67">
        <f t="shared" si="7433"/>
        <v>0</v>
      </c>
      <c r="X302" s="61">
        <f t="shared" ref="X302" si="7593">X295*$I302</f>
        <v>0</v>
      </c>
      <c r="Y302" s="67">
        <f t="shared" si="7435"/>
        <v>0</v>
      </c>
      <c r="Z302" s="61">
        <f t="shared" ref="Z302" si="7594">Z295*$I302</f>
        <v>0</v>
      </c>
      <c r="AA302" s="67">
        <f t="shared" si="7437"/>
        <v>0</v>
      </c>
      <c r="AB302" s="61">
        <f t="shared" ref="AB302" si="7595">AB295*$I302</f>
        <v>0</v>
      </c>
      <c r="AC302" s="67">
        <f t="shared" si="7439"/>
        <v>0</v>
      </c>
      <c r="AD302" s="61">
        <f t="shared" ref="AD302" si="7596">AD295*$I302</f>
        <v>0</v>
      </c>
      <c r="AE302" s="67">
        <f t="shared" si="7441"/>
        <v>0</v>
      </c>
      <c r="AF302" s="61">
        <f t="shared" ref="AF302" si="7597">AF295*$I302</f>
        <v>0</v>
      </c>
      <c r="AG302" s="67">
        <f t="shared" si="7443"/>
        <v>0</v>
      </c>
      <c r="AH302" s="61">
        <f t="shared" ref="AH302" si="7598">AH295*$I302</f>
        <v>0</v>
      </c>
      <c r="AI302" s="67">
        <f t="shared" si="7445"/>
        <v>0</v>
      </c>
      <c r="AJ302" s="61">
        <f t="shared" ref="AJ302" si="7599">AJ295*$I302</f>
        <v>0</v>
      </c>
      <c r="AK302" s="67">
        <f t="shared" si="7447"/>
        <v>0</v>
      </c>
      <c r="AL302" s="61">
        <f t="shared" ref="AL302" si="7600">AL295*$I302</f>
        <v>0</v>
      </c>
      <c r="AM302" s="67">
        <f t="shared" si="7449"/>
        <v>0</v>
      </c>
      <c r="AN302" s="61">
        <f t="shared" ref="AN302" si="7601">AN295*$I302</f>
        <v>0</v>
      </c>
      <c r="AO302" s="67">
        <f t="shared" si="7451"/>
        <v>0</v>
      </c>
      <c r="AP302" s="61">
        <f t="shared" ref="AP302" si="7602">AP295*$I302</f>
        <v>0</v>
      </c>
      <c r="AQ302" s="67">
        <f t="shared" si="7453"/>
        <v>0</v>
      </c>
      <c r="AR302" s="61">
        <f t="shared" ref="AR302" si="7603">AR295*$I302</f>
        <v>0</v>
      </c>
      <c r="AS302" s="67">
        <f t="shared" si="7455"/>
        <v>0</v>
      </c>
      <c r="AT302" s="61">
        <f t="shared" ref="AT302" si="7604">AT295*$I302</f>
        <v>0</v>
      </c>
      <c r="AU302" s="67">
        <f t="shared" si="7457"/>
        <v>0</v>
      </c>
      <c r="AV302" s="61">
        <f t="shared" ref="AV302" si="7605">AV295*$I302</f>
        <v>0</v>
      </c>
      <c r="AW302" s="67">
        <f t="shared" si="7459"/>
        <v>0</v>
      </c>
      <c r="AX302" s="61">
        <f t="shared" ref="AX302" si="7606">AX295*$I302</f>
        <v>0</v>
      </c>
      <c r="AY302" s="67">
        <f t="shared" si="7461"/>
        <v>0</v>
      </c>
      <c r="AZ302" s="61">
        <f t="shared" ref="AZ302" si="7607">AZ295*$I302</f>
        <v>0</v>
      </c>
      <c r="BA302" s="67">
        <f t="shared" si="7463"/>
        <v>0</v>
      </c>
      <c r="BB302" s="61">
        <f t="shared" ref="BB302" si="7608">BB295*$I302</f>
        <v>0</v>
      </c>
      <c r="BC302" s="67">
        <f t="shared" si="7465"/>
        <v>0</v>
      </c>
      <c r="BD302" s="61">
        <f t="shared" ref="BD302" si="7609">BD295*$I302</f>
        <v>0</v>
      </c>
      <c r="BE302" s="67">
        <f t="shared" si="7467"/>
        <v>0</v>
      </c>
      <c r="BF302" s="61">
        <f t="shared" ref="BF302" si="7610">BF295*$I302</f>
        <v>0</v>
      </c>
      <c r="BG302" s="67">
        <f t="shared" si="7469"/>
        <v>0</v>
      </c>
      <c r="BH302" s="61">
        <f t="shared" ref="BH302" si="7611">BH295*$I302</f>
        <v>0</v>
      </c>
      <c r="BI302" s="67">
        <f t="shared" si="7471"/>
        <v>0</v>
      </c>
      <c r="BJ302" s="61">
        <f t="shared" ref="BJ302" si="7612">BJ295*$I302</f>
        <v>0</v>
      </c>
      <c r="BK302" s="67">
        <f t="shared" si="7473"/>
        <v>0</v>
      </c>
      <c r="BL302" s="61">
        <f t="shared" ref="BL302" si="7613">BL295*$I302</f>
        <v>0</v>
      </c>
      <c r="BM302" s="67">
        <f t="shared" si="7475"/>
        <v>0</v>
      </c>
    </row>
    <row r="303" spans="1:65" s="47" customFormat="1" ht="30" x14ac:dyDescent="0.25">
      <c r="A303" s="36"/>
      <c r="B303" s="36"/>
      <c r="C303" s="36"/>
      <c r="D303" s="36"/>
      <c r="E303" s="36"/>
      <c r="F303" s="36"/>
      <c r="G303" s="36"/>
      <c r="H303" s="37"/>
      <c r="I303" s="38"/>
      <c r="J303" s="39"/>
      <c r="K303" s="40">
        <v>13</v>
      </c>
      <c r="L303" s="41" t="s">
        <v>143</v>
      </c>
      <c r="M303" s="42" t="s">
        <v>33</v>
      </c>
      <c r="N303" s="43"/>
      <c r="O303" s="43"/>
      <c r="P303" s="44">
        <f>P304+P312+P320</f>
        <v>150027.96000000002</v>
      </c>
      <c r="Q303" s="39"/>
      <c r="R303" s="45"/>
      <c r="S303" s="46">
        <f>S304+S312+S320</f>
        <v>150027.96000000002</v>
      </c>
      <c r="T303" s="45"/>
      <c r="U303" s="46">
        <f t="shared" ref="U303" si="7614">U304+U312+U320</f>
        <v>0</v>
      </c>
      <c r="V303" s="45"/>
      <c r="W303" s="46">
        <f t="shared" ref="W303" si="7615">W304+W312+W320</f>
        <v>0</v>
      </c>
      <c r="X303" s="45"/>
      <c r="Y303" s="46">
        <f t="shared" ref="Y303" si="7616">Y304+Y312+Y320</f>
        <v>0</v>
      </c>
      <c r="Z303" s="45"/>
      <c r="AA303" s="46">
        <f t="shared" ref="AA303" si="7617">AA304+AA312+AA320</f>
        <v>0</v>
      </c>
      <c r="AB303" s="45"/>
      <c r="AC303" s="46">
        <f t="shared" ref="AC303" si="7618">AC304+AC312+AC320</f>
        <v>0</v>
      </c>
      <c r="AD303" s="45"/>
      <c r="AE303" s="46">
        <f t="shared" ref="AE303" si="7619">AE304+AE312+AE320</f>
        <v>0</v>
      </c>
      <c r="AF303" s="45"/>
      <c r="AG303" s="46">
        <f t="shared" ref="AG303" si="7620">AG304+AG312+AG320</f>
        <v>0</v>
      </c>
      <c r="AH303" s="45"/>
      <c r="AI303" s="46">
        <f t="shared" ref="AI303" si="7621">AI304+AI312+AI320</f>
        <v>0</v>
      </c>
      <c r="AJ303" s="45"/>
      <c r="AK303" s="46">
        <f t="shared" ref="AK303" si="7622">AK304+AK312+AK320</f>
        <v>0</v>
      </c>
      <c r="AL303" s="45"/>
      <c r="AM303" s="46">
        <f t="shared" ref="AM303" si="7623">AM304+AM312+AM320</f>
        <v>0</v>
      </c>
      <c r="AN303" s="45"/>
      <c r="AO303" s="46">
        <f t="shared" ref="AO303" si="7624">AO304+AO312+AO320</f>
        <v>0</v>
      </c>
      <c r="AP303" s="45"/>
      <c r="AQ303" s="46">
        <f t="shared" ref="AQ303" si="7625">AQ304+AQ312+AQ320</f>
        <v>0</v>
      </c>
      <c r="AR303" s="45"/>
      <c r="AS303" s="46">
        <f t="shared" ref="AS303" si="7626">AS304+AS312+AS320</f>
        <v>0</v>
      </c>
      <c r="AT303" s="45"/>
      <c r="AU303" s="46">
        <f t="shared" ref="AU303" si="7627">AU304+AU312+AU320</f>
        <v>0</v>
      </c>
      <c r="AV303" s="45"/>
      <c r="AW303" s="46">
        <f t="shared" ref="AW303" si="7628">AW304+AW312+AW320</f>
        <v>0</v>
      </c>
      <c r="AX303" s="45"/>
      <c r="AY303" s="46">
        <f t="shared" ref="AY303" si="7629">AY304+AY312+AY320</f>
        <v>0</v>
      </c>
      <c r="AZ303" s="45"/>
      <c r="BA303" s="46">
        <f t="shared" ref="BA303" si="7630">BA304+BA312+BA320</f>
        <v>0</v>
      </c>
      <c r="BB303" s="45"/>
      <c r="BC303" s="46">
        <f t="shared" ref="BC303" si="7631">BC304+BC312+BC320</f>
        <v>0</v>
      </c>
      <c r="BD303" s="45"/>
      <c r="BE303" s="46">
        <f t="shared" ref="BE303" si="7632">BE304+BE312+BE320</f>
        <v>0</v>
      </c>
      <c r="BF303" s="45"/>
      <c r="BG303" s="46">
        <f t="shared" ref="BG303" si="7633">BG304+BG312+BG320</f>
        <v>0</v>
      </c>
      <c r="BH303" s="45"/>
      <c r="BI303" s="46">
        <f t="shared" ref="BI303" si="7634">BI304+BI312+BI320</f>
        <v>0</v>
      </c>
      <c r="BJ303" s="45"/>
      <c r="BK303" s="46">
        <f t="shared" ref="BK303" si="7635">BK304+BK312+BK320</f>
        <v>0</v>
      </c>
      <c r="BL303" s="45"/>
      <c r="BM303" s="46">
        <f t="shared" ref="BM303" si="7636">BM304+BM312+BM320</f>
        <v>0</v>
      </c>
    </row>
    <row r="304" spans="1:65" s="47" customFormat="1" ht="60" x14ac:dyDescent="0.25">
      <c r="A304" s="48"/>
      <c r="B304" s="48"/>
      <c r="C304" s="48"/>
      <c r="D304" s="48"/>
      <c r="E304" s="48"/>
      <c r="F304" s="48"/>
      <c r="G304" s="48"/>
      <c r="H304" s="49"/>
      <c r="I304" s="50"/>
      <c r="J304" s="39"/>
      <c r="K304" s="51" t="str">
        <f>CONCATENATE($K$303,".1")</f>
        <v>13.1</v>
      </c>
      <c r="L304" s="52" t="s">
        <v>144</v>
      </c>
      <c r="M304" s="53" t="s">
        <v>21</v>
      </c>
      <c r="N304" s="54">
        <f>R304+T304+V304+X304+Z304+AB304+AD304+AF304+AH304+AJ304++AL304+AN304+AP304+AR304+AT304+AV304+AX304+AZ304+BB304+BD304+BF304+BH304+BJ304+BL304</f>
        <v>48</v>
      </c>
      <c r="O304" s="54">
        <f>SUM(O305:O311)</f>
        <v>1562.5600000000004</v>
      </c>
      <c r="P304" s="55">
        <f t="shared" ref="P304:P327" si="7637">S304+U304+W304+Y304+AA304+AC304+AE304+AG304+AI304+AK304++AM304+AO304+AQ304+AS304+AU304+AW304+AY304+BA304+BC304+BE304+BG304+BI304+BK304+BM304</f>
        <v>75002.880000000005</v>
      </c>
      <c r="Q304" s="39"/>
      <c r="R304" s="56">
        <v>48</v>
      </c>
      <c r="S304" s="57">
        <f>ROUND(R304*$O304,2)</f>
        <v>75002.880000000005</v>
      </c>
      <c r="T304" s="56"/>
      <c r="U304" s="57">
        <f>ROUND(T304*$O304,2)</f>
        <v>0</v>
      </c>
      <c r="V304" s="56"/>
      <c r="W304" s="57">
        <f t="shared" ref="W304" si="7638">ROUND(V304*$O304,2)</f>
        <v>0</v>
      </c>
      <c r="X304" s="56"/>
      <c r="Y304" s="57">
        <f t="shared" ref="Y304" si="7639">ROUND(X304*$O304,2)</f>
        <v>0</v>
      </c>
      <c r="Z304" s="56"/>
      <c r="AA304" s="57">
        <f t="shared" ref="AA304" si="7640">ROUND(Z304*$O304,2)</f>
        <v>0</v>
      </c>
      <c r="AB304" s="56"/>
      <c r="AC304" s="57">
        <f t="shared" ref="AC304" si="7641">ROUND(AB304*$O304,2)</f>
        <v>0</v>
      </c>
      <c r="AD304" s="56"/>
      <c r="AE304" s="57">
        <f t="shared" ref="AE304" si="7642">ROUND(AD304*$O304,2)</f>
        <v>0</v>
      </c>
      <c r="AF304" s="56"/>
      <c r="AG304" s="57">
        <f t="shared" ref="AG304" si="7643">ROUND(AF304*$O304,2)</f>
        <v>0</v>
      </c>
      <c r="AH304" s="56"/>
      <c r="AI304" s="57">
        <f t="shared" ref="AI304" si="7644">ROUND(AH304*$O304,2)</f>
        <v>0</v>
      </c>
      <c r="AJ304" s="56"/>
      <c r="AK304" s="57">
        <f t="shared" ref="AK304" si="7645">ROUND(AJ304*$O304,2)</f>
        <v>0</v>
      </c>
      <c r="AL304" s="56"/>
      <c r="AM304" s="57">
        <f t="shared" ref="AM304" si="7646">ROUND(AL304*$O304,2)</f>
        <v>0</v>
      </c>
      <c r="AN304" s="56"/>
      <c r="AO304" s="57">
        <f t="shared" ref="AO304" si="7647">ROUND(AN304*$O304,2)</f>
        <v>0</v>
      </c>
      <c r="AP304" s="56"/>
      <c r="AQ304" s="57">
        <f t="shared" ref="AQ304" si="7648">ROUND(AP304*$O304,2)</f>
        <v>0</v>
      </c>
      <c r="AR304" s="56"/>
      <c r="AS304" s="57">
        <f t="shared" ref="AS304" si="7649">ROUND(AR304*$O304,2)</f>
        <v>0</v>
      </c>
      <c r="AT304" s="56"/>
      <c r="AU304" s="57">
        <f t="shared" ref="AU304" si="7650">ROUND(AT304*$O304,2)</f>
        <v>0</v>
      </c>
      <c r="AV304" s="56"/>
      <c r="AW304" s="57">
        <f t="shared" ref="AW304" si="7651">ROUND(AV304*$O304,2)</f>
        <v>0</v>
      </c>
      <c r="AX304" s="56"/>
      <c r="AY304" s="57">
        <f t="shared" ref="AY304" si="7652">ROUND(AX304*$O304,2)</f>
        <v>0</v>
      </c>
      <c r="AZ304" s="56"/>
      <c r="BA304" s="57">
        <f t="shared" ref="BA304" si="7653">ROUND(AZ304*$O304,2)</f>
        <v>0</v>
      </c>
      <c r="BB304" s="56"/>
      <c r="BC304" s="57">
        <f t="shared" ref="BC304" si="7654">ROUND(BB304*$O304,2)</f>
        <v>0</v>
      </c>
      <c r="BD304" s="56"/>
      <c r="BE304" s="57">
        <f t="shared" ref="BE304" si="7655">ROUND(BD304*$O304,2)</f>
        <v>0</v>
      </c>
      <c r="BF304" s="56"/>
      <c r="BG304" s="57">
        <f t="shared" ref="BG304" si="7656">ROUND(BF304*$O304,2)</f>
        <v>0</v>
      </c>
      <c r="BH304" s="56"/>
      <c r="BI304" s="57">
        <f t="shared" ref="BI304" si="7657">ROUND(BH304*$O304,2)</f>
        <v>0</v>
      </c>
      <c r="BJ304" s="56"/>
      <c r="BK304" s="57">
        <f t="shared" ref="BK304" si="7658">ROUND(BJ304*$O304,2)</f>
        <v>0</v>
      </c>
      <c r="BL304" s="56"/>
      <c r="BM304" s="57">
        <f t="shared" ref="BM304" si="7659">ROUND(BL304*$O304,2)</f>
        <v>0</v>
      </c>
    </row>
    <row r="305" spans="1:65" s="47" customFormat="1" ht="60" x14ac:dyDescent="0.25">
      <c r="A305" s="58" t="s">
        <v>37</v>
      </c>
      <c r="B305" s="59" t="s">
        <v>31</v>
      </c>
      <c r="C305" s="59" t="str">
        <f>K304</f>
        <v>13.1</v>
      </c>
      <c r="D305" s="60" cm="1">
        <f t="array" ref="D305">_xlfn.IFS($B305="SAB_OSE_SET23",$A$440,$B305="SAB_EPSA_SET23",$A$442,$B305="SAB_INS_SET23",$A$444,$B305="SIU_INF_JUL23",$A$446,$B305="SIU_ED_JUL23",$A$447,$B305="DER_JUN23",$A$448,$B305="CDHU_AGO23",$A$449,$B305="SIN_SV_SET23",$A$450,$B305="SIN_INS_SET23",$A$451,$B305="COTAÇÃO",0)</f>
        <v>0</v>
      </c>
      <c r="E305" s="60" cm="1">
        <f t="array" ref="E305">_xlfn.IFS($B305="SAB_OSE_SET23",$A$441,$B305="SAB_EPSA_SET23",$A$443,$B305="SAB_INS_SET23",$A$445,$B305="SIU_INF_JUL23",0,$B305="SIU_ED_JUL23",0,$B305="DER_JUN23",0,$B305="CDHU_AGO23",0,$B305="SIN_SV_SET23",0,$B305="SIN_INS_SET23",0,$B305="COTAÇÃO",0)</f>
        <v>0</v>
      </c>
      <c r="F305" s="60" cm="1">
        <f t="array" ref="F305">_xlfn.IFS($B305="SAB_OSE_SET23",0,$B305="SAB_EPSA_SET23",0,AND($B305="SAB_INS_SET23",$A305="MAT")=TRUE,$A$454,AND($B305="SAB_INS_SET23",$A305&lt;&gt;"MAT")=TRUE,$A$453,AND($B305="SIU_INF_JUL23",$A305="MAT")=TRUE,$A$454,AND($B305="SIU_INF_JUL23",$A305&lt;&gt;"MAT")=TRUE,$A$453,AND($B305="SIU_ED_JUL23",$A305="MAT")=TRUE,$A$454,AND($B305="SIU_ED_JUL23",$A305&lt;&gt;"MAT")=TRUE,$A$453,$B305="DER_JUN23",0,$B305="CDHU_AGO23",0,AND($B305="SIN_SV_SET23",$A305="MAT")=TRUE,$A$454,AND($B305="SIN_SV_SET23",$A305&lt;&gt;"MAT")=TRUE,$A$453,AND($B305="SIN_INS_SET23",$A305="MAT")=TRUE,$A$454,AND($B305="SIN_INS_SET23",$A305&lt;&gt;"MAT")=TRUE,$A$453,AND($B305="COTAÇÃO",$A305="MAT")=TRUE,$A$454,AND($B305="COTAÇÃO",$A305&lt;&gt;"MAT")=TRUE,$A$453)</f>
        <v>0.2</v>
      </c>
      <c r="G305" s="60" cm="1">
        <f t="array" ref="G305">_xlfn.IFS($B305="SAB_OSE_SET23",0,$B305="SAB_EPSA_SET23",0,AND($B305="SAB_INS_SET23",$A305="MO")=TRUE,$A$455,AND($B305="SAB_INS_SET23",$A305&lt;&gt;"MO")=TRUE,0,AND($B305="SIU_INF_JUL23",$A305="MO")=TRUE,$A$455,AND($B305="SIU_INF_JUL23",$A305&lt;&gt;"MO")=TRUE,0,AND($B305="SIU_ED_JUL23",$A305="MO")=TRUE,$A$455,AND($B305="SIU_ED_JUL23",$A305&lt;&gt;"MO")=TRUE,0,$B305="DER_JUN23",0,$B305="CDHU_AGO23",0,AND($B305="SIN_SV_SET23",$A305="MO")=TRUE,$A$455,AND($B305="SIN_SV_SET23",$A305&lt;&gt;"MO")=TRUE,0,AND($B305="SIN_INS_SET23",$A305="MO")=TRUE,$A$455,AND($B305="SIN_INS_SET23",$A305&lt;&gt;"MO")=TRUE,0,AND($B305="COTAÇÃO",$A305="MO")=TRUE,$A$455,AND($B305="COTAÇÃO",$A305&lt;&gt;"MO")=TRUE,0)</f>
        <v>0</v>
      </c>
      <c r="H305" s="61" cm="1">
        <f t="array" ref="H305">ROUND(_xlfn.IFS(B305="SAB_OSE_SET23",VLOOKUP(C305,[12]SAB_OSE_SET23!A:N,7,FALSE),B305="SAB_EPSA_SET23",VLOOKUP(C305,[12]SAB_EPSA_SET23!A:F,4,FALSE),B305="SAB_INS_SET23",VLOOKUP(C305,[12]SAB_INS_SET23!A:F,4,FALSE),B305="SIU_INF_JUL23",VLOOKUP(C305,[12]SIU_INF_JUL23!A:F,4,FALSE),B305="SIU_ED_JUL23",VLOOKUP(C305,[12]SIU_ED_JUL23!A:F,4,FALSE),B305="SIU_INS_JUL23",VLOOKUP(C305,[12]SIU_INS_JUL23!A:F,4,FALSE),B305="DER_JUN23",VLOOKUP(C305,[12]DER_JUN23!A:F,4,FALSE),B305="CDHU_AGO23",VLOOKUP(C305,[12]CDHU_AGO23!A:F,4,FALSE),B305="DNIT_SV_JUL23",VLOOKUP(C305,[12]DNIT_SV_JUL23!A:F,4,FALSE),B305="DNIT_MAT_JUL23",VLOOKUP(C305,[12]DNIT_MAT_JUL23!A:F,4,FALSE),B305="SIN_SV_SET23",VLOOKUP(C305,[12]SIN_SV_SET23!G:L,5,FALSE),B305="SIN_INS_SET23",VLOOKUP(C305,[12]SIN_INS_SET23!A:F,5,FALSE),B305="COTAÇÃO",VLOOKUP(C305,[12]COTAÇÃO!$B:$G,6,FALSE))*(1+F305)*(1+G305),2)</f>
        <v>1290.56</v>
      </c>
      <c r="I305" s="62">
        <v>1</v>
      </c>
      <c r="J305" s="39"/>
      <c r="K305" s="63"/>
      <c r="L305" s="64" t="str" cm="1">
        <f t="array" ref="L305">_xlfn.IFS(B305="SAB_OSE_SET23",VLOOKUP(C305,[12]SAB_OSE_SET23!A:N,5,FALSE),B305="SAB_EPSA_SET23",VLOOKUP(C305,[12]SAB_EPSA_SET23!A:F,2,FALSE),B305="SAB_INS_SET23",VLOOKUP(C305,[12]SAB_INS_SET23!A:F,2,FALSE),B305="SIU_INF_JUL23",VLOOKUP(C305,[12]SIU_INF_JUL23!A:F,2,FALSE),B305="SIU_ED_JUL23",VLOOKUP(C305,[12]SIU_ED_JUL23!A:F,2,FALSE),B305="SIU_INS_JUL23",VLOOKUP(C305,[12]SIU_INS_JUL23!A:F,2,FALSE),B305="DER_JUN23",VLOOKUP(C305,[12]DER_JUN23!A:F,2,FALSE),B305="CDHU_AGO23",VLOOKUP(C305,[12]CDHU_AGO23!A:F,2,FALSE),B305="DNIT_SV_JUL23",VLOOKUP(C305,[12]DNIT_SV_JUL23!A:F,2,FALSE),B305="DNIT_MAT_JUL23",VLOOKUP(C305,[12]DNIT_MAT_JUL23!A:F,2,FALSE),B305="SIN_SV_SET23",VLOOKUP(C305,[12]SIN_SV_SET23!G:L,2,FALSE),B305="SIN_INS_SET23",VLOOKUP(C305,[12]SIN_INS_SET23!A:F,2,FALSE),B305="COTAÇÃO",VLOOKUP(C305,[12]COTAÇÃO!$B:$G,3,FALSE))</f>
        <v>Emenda desconectável 630A, tampado com derivação traseira, TDEB codigo 11-516-09  da Elastimold ou similar aprovado para cabo  Triplex 3C x 240mm² - 8,7/15kV, com blindagem em fios de cobre (Reforçada) -Seção 35mm².</v>
      </c>
      <c r="M305" s="65" t="str" cm="1">
        <f t="array" ref="M305">_xlfn.IFS(B305="SAB_OSE_SET23",VLOOKUP(C305,[12]SAB_OSE_SET23!A:N,6,FALSE),B305="SAB_EPSA_SET23",VLOOKUP(C305,[12]SAB_EPSA_SET23!A:F,3,FALSE),B305="SAB_INS_SET23",VLOOKUP(C305,[12]SAB_INS_SET23!A:F,3,FALSE),B305="SIU_INF_JUL23",VLOOKUP(C305,[12]SIU_INF_JUL23!A:F,3,FALSE),B305="SIU_ED_JUL23",VLOOKUP(C305,[12]SIU_ED_JUL23!A:F,3,FALSE),B305="SIU_INS_JUL23",VLOOKUP(C305,[12]SIU_INS_JUL23!A:F,3,FALSE),B305="DER_JUN23",VLOOKUP(C305,[12]DER_JUN23!A:F,3,FALSE),B305="CDHU_AGO23",VLOOKUP(C305,[12]CDHU_AGO23!A:F,3,FALSE),B305="DNIT_SV_JUL23",VLOOKUP(C305,[12]DNIT_SV_JUL23!A:F,3,FALSE),B305="DNIT_MAT_JUL23",VLOOKUP(C305,[12]DNIT_MAT_JUL23!A:F,3,FALSE),B305="SIN_SV_SET23",VLOOKUP(C305,[12]SIN_SV_SET23!G:L,3,FALSE),B305="SIN_INS_SET23",VLOOKUP(C305,[12]SIN_INS_SET23!A:F,3,FALSE),B305="COTAÇÃO",VLOOKUP(C305,[12]COTAÇÃO!$B:$G,4,FALSE))</f>
        <v>pç</v>
      </c>
      <c r="N305" s="66">
        <f t="shared" ref="N305:N311" si="7660">R305+T305+V305+X305+Z305+AB305+AD305+AF305+AH305+AJ305++AL305+AN305+AP305+AR305+AT305+AV305+AX305+AZ305+BB305+BD305+BF305+BH305+BJ305+BL305</f>
        <v>48</v>
      </c>
      <c r="O305" s="66">
        <f t="shared" ref="O305:O311" si="7661">ROUND(H305*I305,2)</f>
        <v>1290.56</v>
      </c>
      <c r="P305" s="67">
        <f t="shared" si="7637"/>
        <v>0</v>
      </c>
      <c r="Q305" s="68"/>
      <c r="R305" s="61">
        <f>R304*$I305</f>
        <v>48</v>
      </c>
      <c r="S305" s="67"/>
      <c r="T305" s="61">
        <f t="shared" ref="T305" si="7662">T304*$I305</f>
        <v>0</v>
      </c>
      <c r="U305" s="67">
        <f t="shared" ref="U305:U311" si="7663">ROUND(T305*$H305,2)</f>
        <v>0</v>
      </c>
      <c r="V305" s="61">
        <f t="shared" ref="V305" si="7664">V304*$I305</f>
        <v>0</v>
      </c>
      <c r="W305" s="67">
        <f t="shared" ref="W305:W311" si="7665">ROUND(V305*$H305,2)</f>
        <v>0</v>
      </c>
      <c r="X305" s="61">
        <f t="shared" ref="X305" si="7666">X304*$I305</f>
        <v>0</v>
      </c>
      <c r="Y305" s="67">
        <f t="shared" ref="Y305:Y311" si="7667">ROUND(X305*$H305,2)</f>
        <v>0</v>
      </c>
      <c r="Z305" s="61">
        <f t="shared" ref="Z305" si="7668">Z304*$I305</f>
        <v>0</v>
      </c>
      <c r="AA305" s="67">
        <f t="shared" ref="AA305:AA311" si="7669">ROUND(Z305*$H305,2)</f>
        <v>0</v>
      </c>
      <c r="AB305" s="61">
        <f t="shared" ref="AB305" si="7670">AB304*$I305</f>
        <v>0</v>
      </c>
      <c r="AC305" s="67">
        <f t="shared" ref="AC305:AC311" si="7671">ROUND(AB305*$H305,2)</f>
        <v>0</v>
      </c>
      <c r="AD305" s="61">
        <f t="shared" ref="AD305" si="7672">AD304*$I305</f>
        <v>0</v>
      </c>
      <c r="AE305" s="67">
        <f t="shared" ref="AE305:AE311" si="7673">ROUND(AD305*$H305,2)</f>
        <v>0</v>
      </c>
      <c r="AF305" s="61">
        <f t="shared" ref="AF305" si="7674">AF304*$I305</f>
        <v>0</v>
      </c>
      <c r="AG305" s="67">
        <f t="shared" ref="AG305:AG311" si="7675">ROUND(AF305*$H305,2)</f>
        <v>0</v>
      </c>
      <c r="AH305" s="61">
        <f t="shared" ref="AH305" si="7676">AH304*$I305</f>
        <v>0</v>
      </c>
      <c r="AI305" s="67">
        <f t="shared" ref="AI305:AI311" si="7677">ROUND(AH305*$H305,2)</f>
        <v>0</v>
      </c>
      <c r="AJ305" s="61">
        <f t="shared" ref="AJ305" si="7678">AJ304*$I305</f>
        <v>0</v>
      </c>
      <c r="AK305" s="67">
        <f t="shared" ref="AK305:AK311" si="7679">ROUND(AJ305*$H305,2)</f>
        <v>0</v>
      </c>
      <c r="AL305" s="61">
        <f t="shared" ref="AL305" si="7680">AL304*$I305</f>
        <v>0</v>
      </c>
      <c r="AM305" s="67">
        <f t="shared" ref="AM305:AM311" si="7681">ROUND(AL305*$H305,2)</f>
        <v>0</v>
      </c>
      <c r="AN305" s="61">
        <f t="shared" ref="AN305" si="7682">AN304*$I305</f>
        <v>0</v>
      </c>
      <c r="AO305" s="67">
        <f t="shared" ref="AO305:AO311" si="7683">ROUND(AN305*$H305,2)</f>
        <v>0</v>
      </c>
      <c r="AP305" s="61">
        <f t="shared" ref="AP305" si="7684">AP304*$I305</f>
        <v>0</v>
      </c>
      <c r="AQ305" s="67">
        <f t="shared" ref="AQ305:AQ311" si="7685">ROUND(AP305*$H305,2)</f>
        <v>0</v>
      </c>
      <c r="AR305" s="61">
        <f t="shared" ref="AR305" si="7686">AR304*$I305</f>
        <v>0</v>
      </c>
      <c r="AS305" s="67">
        <f t="shared" ref="AS305:AS311" si="7687">ROUND(AR305*$H305,2)</f>
        <v>0</v>
      </c>
      <c r="AT305" s="61">
        <f t="shared" ref="AT305" si="7688">AT304*$I305</f>
        <v>0</v>
      </c>
      <c r="AU305" s="67">
        <f t="shared" ref="AU305:AU311" si="7689">ROUND(AT305*$H305,2)</f>
        <v>0</v>
      </c>
      <c r="AV305" s="61">
        <f t="shared" ref="AV305" si="7690">AV304*$I305</f>
        <v>0</v>
      </c>
      <c r="AW305" s="67">
        <f t="shared" ref="AW305:AW311" si="7691">ROUND(AV305*$H305,2)</f>
        <v>0</v>
      </c>
      <c r="AX305" s="61">
        <f t="shared" ref="AX305" si="7692">AX304*$I305</f>
        <v>0</v>
      </c>
      <c r="AY305" s="67">
        <f t="shared" ref="AY305:AY311" si="7693">ROUND(AX305*$H305,2)</f>
        <v>0</v>
      </c>
      <c r="AZ305" s="61">
        <f t="shared" ref="AZ305" si="7694">AZ304*$I305</f>
        <v>0</v>
      </c>
      <c r="BA305" s="67">
        <f t="shared" ref="BA305:BA311" si="7695">ROUND(AZ305*$H305,2)</f>
        <v>0</v>
      </c>
      <c r="BB305" s="61">
        <f t="shared" ref="BB305" si="7696">BB304*$I305</f>
        <v>0</v>
      </c>
      <c r="BC305" s="67">
        <f t="shared" ref="BC305:BC311" si="7697">ROUND(BB305*$H305,2)</f>
        <v>0</v>
      </c>
      <c r="BD305" s="61">
        <f t="shared" ref="BD305" si="7698">BD304*$I305</f>
        <v>0</v>
      </c>
      <c r="BE305" s="67">
        <f t="shared" ref="BE305:BE311" si="7699">ROUND(BD305*$H305,2)</f>
        <v>0</v>
      </c>
      <c r="BF305" s="61">
        <f t="shared" ref="BF305" si="7700">BF304*$I305</f>
        <v>0</v>
      </c>
      <c r="BG305" s="67">
        <f t="shared" ref="BG305:BG311" si="7701">ROUND(BF305*$H305,2)</f>
        <v>0</v>
      </c>
      <c r="BH305" s="61">
        <f t="shared" ref="BH305" si="7702">BH304*$I305</f>
        <v>0</v>
      </c>
      <c r="BI305" s="67">
        <f t="shared" ref="BI305:BI311" si="7703">ROUND(BH305*$H305,2)</f>
        <v>0</v>
      </c>
      <c r="BJ305" s="61">
        <f t="shared" ref="BJ305" si="7704">BJ304*$I305</f>
        <v>0</v>
      </c>
      <c r="BK305" s="67">
        <f t="shared" ref="BK305:BK311" si="7705">ROUND(BJ305*$H305,2)</f>
        <v>0</v>
      </c>
      <c r="BL305" s="61">
        <f t="shared" ref="BL305" si="7706">BL304*$I305</f>
        <v>0</v>
      </c>
      <c r="BM305" s="67">
        <f t="shared" ref="BM305:BM311" si="7707">ROUND(BL305*$H305,2)</f>
        <v>0</v>
      </c>
    </row>
    <row r="306" spans="1:65" s="47" customFormat="1" x14ac:dyDescent="0.25">
      <c r="A306" s="58" t="s">
        <v>26</v>
      </c>
      <c r="B306" s="59" t="s">
        <v>28</v>
      </c>
      <c r="C306" s="59" t="s">
        <v>29</v>
      </c>
      <c r="D306" s="60" cm="1">
        <f t="array" ref="D306">_xlfn.IFS($B306="SAB_OSE_SET23",$A$440,$B306="SAB_EPSA_SET23",$A$442,$B306="SAB_INS_SET23",$A$444,$B306="SIU_INF_JUL23",$A$446,$B306="SIU_ED_JUL23",$A$447,$B306="DER_JUN23",$A$448,$B306="CDHU_AGO23",$A$449,$B306="SIN_SV_SET23",$A$450,$B306="SIN_INS_SET23",$A$451,$B306="COTAÇÃO",0)</f>
        <v>0</v>
      </c>
      <c r="E306" s="60" cm="1">
        <f t="array" ref="E306">_xlfn.IFS($B306="SAB_OSE_SET23",$A$441,$B306="SAB_EPSA_SET23",$A$443,$B306="SAB_INS_SET23",$A$445,$B306="SIU_INF_JUL23",0,$B306="SIU_ED_JUL23",0,$B306="DER_JUN23",0,$B306="CDHU_AGO23",0,$B306="SIN_SV_SET23",0,$B306="SIN_INS_SET23",0,$B306="COTAÇÃO",0)</f>
        <v>0</v>
      </c>
      <c r="F306" s="60" cm="1">
        <f t="array" ref="F306">_xlfn.IFS($B306="SAB_OSE_SET23",0,$B306="SAB_EPSA_SET23",0,AND($B306="SAB_INS_SET23",$A306="MAT")=TRUE,$A$454,AND($B306="SAB_INS_SET23",$A306&lt;&gt;"MAT")=TRUE,$A$453,AND($B306="SIU_INF_JUL23",$A306="MAT")=TRUE,$A$454,AND($B306="SIU_INF_JUL23",$A306&lt;&gt;"MAT")=TRUE,$A$453,AND($B306="SIU_ED_JUL23",$A306="MAT")=TRUE,$A$454,AND($B306="SIU_ED_JUL23",$A306&lt;&gt;"MAT")=TRUE,$A$453,$B306="DER_JUN23",0,$B306="CDHU_AGO23",0,AND($B306="SIN_SV_SET23",$A306="MAT")=TRUE,$A$454,AND($B306="SIN_SV_SET23",$A306&lt;&gt;"MAT")=TRUE,$A$453,AND($B306="SIN_INS_SET23",$A306="MAT")=TRUE,$A$454,AND($B306="SIN_INS_SET23",$A306&lt;&gt;"MAT")=TRUE,$A$453,AND($B306="COTAÇÃO",$A306="MAT")=TRUE,$A$454,AND($B306="COTAÇÃO",$A306&lt;&gt;"MAT")=TRUE,$A$453)</f>
        <v>0.28000000000000003</v>
      </c>
      <c r="G306" s="60" cm="1">
        <f t="array" ref="G306">_xlfn.IFS($B306="SAB_OSE_SET23",0,$B306="SAB_EPSA_SET23",0,AND($B306="SAB_INS_SET23",$A306="MO")=TRUE,$A$455,AND($B306="SAB_INS_SET23",$A306&lt;&gt;"MO")=TRUE,0,AND($B306="SIU_INF_JUL23",$A306="MO")=TRUE,$A$455,AND($B306="SIU_INF_JUL23",$A306&lt;&gt;"MO")=TRUE,0,AND($B306="SIU_ED_JUL23",$A306="MO")=TRUE,$A$455,AND($B306="SIU_ED_JUL23",$A306&lt;&gt;"MO")=TRUE,0,$B306="DER_JUN23",0,$B306="CDHU_AGO23",0,AND($B306="SIN_SV_SET23",$A306="MO")=TRUE,$A$455,AND($B306="SIN_SV_SET23",$A306&lt;&gt;"MO")=TRUE,0,AND($B306="SIN_INS_SET23",$A306="MO")=TRUE,$A$455,AND($B306="SIN_INS_SET23",$A306&lt;&gt;"MO")=TRUE,0,AND($B306="COTAÇÃO",$A306="MO")=TRUE,$A$455,AND($B306="COTAÇÃO",$A306&lt;&gt;"MO")=TRUE,0)</f>
        <v>1.72</v>
      </c>
      <c r="H306" s="61" cm="1">
        <f t="array" ref="H306">ROUND(_xlfn.IFS(B306="SAB_OSE_SET23",VLOOKUP(C306,[12]SAB_OSE_SET23!A:N,7,FALSE),B306="SAB_EPSA_SET23",VLOOKUP(C306,[12]SAB_EPSA_SET23!A:F,4,FALSE),B306="SAB_INS_SET23",VLOOKUP(C306,[12]SAB_INS_SET23!A:F,4,FALSE),B306="SIU_INF_JUL23",VLOOKUP(C306,[12]SIU_INF_JUL23!A:F,4,FALSE),B306="SIU_ED_JUL23",VLOOKUP(C306,[12]SIU_ED_JUL23!A:F,4,FALSE),B306="SIU_INS_JUL23",VLOOKUP(C306,[12]SIU_INS_JUL23!A:F,4,FALSE),B306="DER_JUN23",VLOOKUP(C306,[12]DER_JUN23!A:F,4,FALSE),B306="CDHU_AGO23",VLOOKUP(C306,[12]CDHU_AGO23!A:F,4,FALSE),B306="DNIT_SV_JUL23",VLOOKUP(C306,[12]DNIT_SV_JUL23!A:F,4,FALSE),B306="DNIT_MAT_JUL23",VLOOKUP(C306,[12]DNIT_MAT_JUL23!A:F,4,FALSE),B306="SIN_SV_SET23",VLOOKUP(C306,[12]SIN_SV_SET23!G:L,5,FALSE),B306="SIN_INS_SET23",VLOOKUP(C306,[12]SIN_INS_SET23!A:F,5,FALSE),B306="COTAÇÃO",VLOOKUP(C306,[12]COTAÇÃO!$B:$G,6,FALSE))*(1+F306)*(1+G306),2)</f>
        <v>206.49</v>
      </c>
      <c r="I306" s="62">
        <v>0.5</v>
      </c>
      <c r="J306" s="39"/>
      <c r="K306" s="63"/>
      <c r="L306" s="64" t="str" cm="1">
        <f t="array" ref="L306">_xlfn.IFS(B306="SAB_OSE_SET23",VLOOKUP(C306,[12]SAB_OSE_SET23!A:N,5,FALSE),B306="SAB_EPSA_SET23",VLOOKUP(C306,[12]SAB_EPSA_SET23!A:F,2,FALSE),B306="SAB_INS_SET23",VLOOKUP(C306,[12]SAB_INS_SET23!A:F,2,FALSE),B306="SIU_INF_JUL23",VLOOKUP(C306,[12]SIU_INF_JUL23!A:F,2,FALSE),B306="SIU_ED_JUL23",VLOOKUP(C306,[12]SIU_ED_JUL23!A:F,2,FALSE),B306="SIU_INS_JUL23",VLOOKUP(C306,[12]SIU_INS_JUL23!A:F,2,FALSE),B306="DER_JUN23",VLOOKUP(C306,[12]DER_JUN23!A:F,2,FALSE),B306="CDHU_AGO23",VLOOKUP(C306,[12]CDHU_AGO23!A:F,2,FALSE),B306="DNIT_SV_JUL23",VLOOKUP(C306,[12]DNIT_SV_JUL23!A:F,2,FALSE),B306="DNIT_MAT_JUL23",VLOOKUP(C306,[12]DNIT_MAT_JUL23!A:F,2,FALSE),B306="SIN_SV_SET23",VLOOKUP(C306,[12]SIN_SV_SET23!G:L,2,FALSE),B306="SIN_INS_SET23",VLOOKUP(C306,[12]SIN_INS_SET23!A:F,2,FALSE),B306="COTAÇÃO",VLOOKUP(C306,[12]COTAÇÃO!$B:$G,3,FALSE))</f>
        <v>ENGENHEIRO PLENO</v>
      </c>
      <c r="M306" s="65" t="str" cm="1">
        <f t="array" ref="M306">_xlfn.IFS(B306="SAB_OSE_SET23",VLOOKUP(C306,[12]SAB_OSE_SET23!A:N,6,FALSE),B306="SAB_EPSA_SET23",VLOOKUP(C306,[12]SAB_EPSA_SET23!A:F,3,FALSE),B306="SAB_INS_SET23",VLOOKUP(C306,[12]SAB_INS_SET23!A:F,3,FALSE),B306="SIU_INF_JUL23",VLOOKUP(C306,[12]SIU_INF_JUL23!A:F,3,FALSE),B306="SIU_ED_JUL23",VLOOKUP(C306,[12]SIU_ED_JUL23!A:F,3,FALSE),B306="SIU_INS_JUL23",VLOOKUP(C306,[12]SIU_INS_JUL23!A:F,3,FALSE),B306="DER_JUN23",VLOOKUP(C306,[12]DER_JUN23!A:F,3,FALSE),B306="CDHU_AGO23",VLOOKUP(C306,[12]CDHU_AGO23!A:F,3,FALSE),B306="DNIT_SV_JUL23",VLOOKUP(C306,[12]DNIT_SV_JUL23!A:F,3,FALSE),B306="DNIT_MAT_JUL23",VLOOKUP(C306,[12]DNIT_MAT_JUL23!A:F,3,FALSE),B306="SIN_SV_SET23",VLOOKUP(C306,[12]SIN_SV_SET23!G:L,3,FALSE),B306="SIN_INS_SET23",VLOOKUP(C306,[12]SIN_INS_SET23!A:F,3,FALSE),B306="COTAÇÃO",VLOOKUP(C306,[12]COTAÇÃO!$B:$G,4,FALSE))</f>
        <v>H</v>
      </c>
      <c r="N306" s="66">
        <f t="shared" si="7660"/>
        <v>24</v>
      </c>
      <c r="O306" s="66">
        <f t="shared" si="7661"/>
        <v>103.25</v>
      </c>
      <c r="P306" s="67">
        <f t="shared" si="7637"/>
        <v>0</v>
      </c>
      <c r="Q306" s="68"/>
      <c r="R306" s="61">
        <f>R304*$I306</f>
        <v>24</v>
      </c>
      <c r="S306" s="67"/>
      <c r="T306" s="61">
        <f t="shared" ref="T306" si="7708">T304*$I306</f>
        <v>0</v>
      </c>
      <c r="U306" s="67">
        <f t="shared" si="7663"/>
        <v>0</v>
      </c>
      <c r="V306" s="61">
        <f t="shared" ref="V306" si="7709">V304*$I306</f>
        <v>0</v>
      </c>
      <c r="W306" s="67">
        <f t="shared" si="7665"/>
        <v>0</v>
      </c>
      <c r="X306" s="61">
        <f t="shared" ref="X306" si="7710">X304*$I306</f>
        <v>0</v>
      </c>
      <c r="Y306" s="67">
        <f t="shared" si="7667"/>
        <v>0</v>
      </c>
      <c r="Z306" s="61">
        <f t="shared" ref="Z306" si="7711">Z304*$I306</f>
        <v>0</v>
      </c>
      <c r="AA306" s="67">
        <f t="shared" si="7669"/>
        <v>0</v>
      </c>
      <c r="AB306" s="61">
        <f t="shared" ref="AB306" si="7712">AB304*$I306</f>
        <v>0</v>
      </c>
      <c r="AC306" s="67">
        <f t="shared" si="7671"/>
        <v>0</v>
      </c>
      <c r="AD306" s="61">
        <f t="shared" ref="AD306" si="7713">AD304*$I306</f>
        <v>0</v>
      </c>
      <c r="AE306" s="67">
        <f t="shared" si="7673"/>
        <v>0</v>
      </c>
      <c r="AF306" s="61">
        <f t="shared" ref="AF306" si="7714">AF304*$I306</f>
        <v>0</v>
      </c>
      <c r="AG306" s="67">
        <f t="shared" si="7675"/>
        <v>0</v>
      </c>
      <c r="AH306" s="61">
        <f t="shared" ref="AH306" si="7715">AH304*$I306</f>
        <v>0</v>
      </c>
      <c r="AI306" s="67">
        <f t="shared" si="7677"/>
        <v>0</v>
      </c>
      <c r="AJ306" s="61">
        <f t="shared" ref="AJ306" si="7716">AJ304*$I306</f>
        <v>0</v>
      </c>
      <c r="AK306" s="67">
        <f t="shared" si="7679"/>
        <v>0</v>
      </c>
      <c r="AL306" s="61">
        <f t="shared" ref="AL306" si="7717">AL304*$I306</f>
        <v>0</v>
      </c>
      <c r="AM306" s="67">
        <f t="shared" si="7681"/>
        <v>0</v>
      </c>
      <c r="AN306" s="61">
        <f t="shared" ref="AN306" si="7718">AN304*$I306</f>
        <v>0</v>
      </c>
      <c r="AO306" s="67">
        <f t="shared" si="7683"/>
        <v>0</v>
      </c>
      <c r="AP306" s="61">
        <f t="shared" ref="AP306" si="7719">AP304*$I306</f>
        <v>0</v>
      </c>
      <c r="AQ306" s="67">
        <f t="shared" si="7685"/>
        <v>0</v>
      </c>
      <c r="AR306" s="61">
        <f t="shared" ref="AR306" si="7720">AR304*$I306</f>
        <v>0</v>
      </c>
      <c r="AS306" s="67">
        <f t="shared" si="7687"/>
        <v>0</v>
      </c>
      <c r="AT306" s="61">
        <f t="shared" ref="AT306" si="7721">AT304*$I306</f>
        <v>0</v>
      </c>
      <c r="AU306" s="67">
        <f t="shared" si="7689"/>
        <v>0</v>
      </c>
      <c r="AV306" s="61">
        <f t="shared" ref="AV306" si="7722">AV304*$I306</f>
        <v>0</v>
      </c>
      <c r="AW306" s="67">
        <f t="shared" si="7691"/>
        <v>0</v>
      </c>
      <c r="AX306" s="61">
        <f t="shared" ref="AX306" si="7723">AX304*$I306</f>
        <v>0</v>
      </c>
      <c r="AY306" s="67">
        <f t="shared" si="7693"/>
        <v>0</v>
      </c>
      <c r="AZ306" s="61">
        <f t="shared" ref="AZ306" si="7724">AZ304*$I306</f>
        <v>0</v>
      </c>
      <c r="BA306" s="67">
        <f t="shared" si="7695"/>
        <v>0</v>
      </c>
      <c r="BB306" s="61">
        <f t="shared" ref="BB306" si="7725">BB304*$I306</f>
        <v>0</v>
      </c>
      <c r="BC306" s="67">
        <f t="shared" si="7697"/>
        <v>0</v>
      </c>
      <c r="BD306" s="61">
        <f t="shared" ref="BD306" si="7726">BD304*$I306</f>
        <v>0</v>
      </c>
      <c r="BE306" s="67">
        <f t="shared" si="7699"/>
        <v>0</v>
      </c>
      <c r="BF306" s="61">
        <f t="shared" ref="BF306" si="7727">BF304*$I306</f>
        <v>0</v>
      </c>
      <c r="BG306" s="67">
        <f t="shared" si="7701"/>
        <v>0</v>
      </c>
      <c r="BH306" s="61">
        <f t="shared" ref="BH306" si="7728">BH304*$I306</f>
        <v>0</v>
      </c>
      <c r="BI306" s="67">
        <f t="shared" si="7703"/>
        <v>0</v>
      </c>
      <c r="BJ306" s="61">
        <f t="shared" ref="BJ306" si="7729">BJ304*$I306</f>
        <v>0</v>
      </c>
      <c r="BK306" s="67">
        <f t="shared" si="7705"/>
        <v>0</v>
      </c>
      <c r="BL306" s="61">
        <f t="shared" ref="BL306" si="7730">BL304*$I306</f>
        <v>0</v>
      </c>
      <c r="BM306" s="67">
        <f t="shared" si="7707"/>
        <v>0</v>
      </c>
    </row>
    <row r="307" spans="1:65" s="47" customFormat="1" x14ac:dyDescent="0.25">
      <c r="A307" s="58" t="s">
        <v>26</v>
      </c>
      <c r="B307" s="59" t="s">
        <v>28</v>
      </c>
      <c r="C307" s="59" t="s">
        <v>38</v>
      </c>
      <c r="D307" s="60" cm="1">
        <f t="array" ref="D307">_xlfn.IFS($B307="SAB_OSE_SET23",$A$440,$B307="SAB_EPSA_SET23",$A$442,$B307="SAB_INS_SET23",$A$444,$B307="SIU_INF_JUL23",$A$446,$B307="SIU_ED_JUL23",$A$447,$B307="DER_JUN23",$A$448,$B307="CDHU_AGO23",$A$449,$B307="SIN_SV_SET23",$A$450,$B307="SIN_INS_SET23",$A$451,$B307="COTAÇÃO",0)</f>
        <v>0</v>
      </c>
      <c r="E307" s="60" cm="1">
        <f t="array" ref="E307">_xlfn.IFS($B307="SAB_OSE_SET23",$A$441,$B307="SAB_EPSA_SET23",$A$443,$B307="SAB_INS_SET23",$A$445,$B307="SIU_INF_JUL23",0,$B307="SIU_ED_JUL23",0,$B307="DER_JUN23",0,$B307="CDHU_AGO23",0,$B307="SIN_SV_SET23",0,$B307="SIN_INS_SET23",0,$B307="COTAÇÃO",0)</f>
        <v>0</v>
      </c>
      <c r="F307" s="60" cm="1">
        <f t="array" ref="F307">_xlfn.IFS($B307="SAB_OSE_SET23",0,$B307="SAB_EPSA_SET23",0,AND($B307="SAB_INS_SET23",$A307="MAT")=TRUE,$A$454,AND($B307="SAB_INS_SET23",$A307&lt;&gt;"MAT")=TRUE,$A$453,AND($B307="SIU_INF_JUL23",$A307="MAT")=TRUE,$A$454,AND($B307="SIU_INF_JUL23",$A307&lt;&gt;"MAT")=TRUE,$A$453,AND($B307="SIU_ED_JUL23",$A307="MAT")=TRUE,$A$454,AND($B307="SIU_ED_JUL23",$A307&lt;&gt;"MAT")=TRUE,$A$453,$B307="DER_JUN23",0,$B307="CDHU_AGO23",0,AND($B307="SIN_SV_SET23",$A307="MAT")=TRUE,$A$454,AND($B307="SIN_SV_SET23",$A307&lt;&gt;"MAT")=TRUE,$A$453,AND($B307="SIN_INS_SET23",$A307="MAT")=TRUE,$A$454,AND($B307="SIN_INS_SET23",$A307&lt;&gt;"MAT")=TRUE,$A$453,AND($B307="COTAÇÃO",$A307="MAT")=TRUE,$A$454,AND($B307="COTAÇÃO",$A307&lt;&gt;"MAT")=TRUE,$A$453)</f>
        <v>0.28000000000000003</v>
      </c>
      <c r="G307" s="60" cm="1">
        <f t="array" ref="G307">_xlfn.IFS($B307="SAB_OSE_SET23",0,$B307="SAB_EPSA_SET23",0,AND($B307="SAB_INS_SET23",$A307="MO")=TRUE,$A$455,AND($B307="SAB_INS_SET23",$A307&lt;&gt;"MO")=TRUE,0,AND($B307="SIU_INF_JUL23",$A307="MO")=TRUE,$A$455,AND($B307="SIU_INF_JUL23",$A307&lt;&gt;"MO")=TRUE,0,AND($B307="SIU_ED_JUL23",$A307="MO")=TRUE,$A$455,AND($B307="SIU_ED_JUL23",$A307&lt;&gt;"MO")=TRUE,0,$B307="DER_JUN23",0,$B307="CDHU_AGO23",0,AND($B307="SIN_SV_SET23",$A307="MO")=TRUE,$A$455,AND($B307="SIN_SV_SET23",$A307&lt;&gt;"MO")=TRUE,0,AND($B307="SIN_INS_SET23",$A307="MO")=TRUE,$A$455,AND($B307="SIN_INS_SET23",$A307&lt;&gt;"MO")=TRUE,0,AND($B307="COTAÇÃO",$A307="MO")=TRUE,$A$455,AND($B307="COTAÇÃO",$A307&lt;&gt;"MO")=TRUE,0)</f>
        <v>1.72</v>
      </c>
      <c r="H307" s="61" cm="1">
        <f t="array" ref="H307">ROUND(_xlfn.IFS(B307="SAB_OSE_SET23",VLOOKUP(C307,[12]SAB_OSE_SET23!A:N,7,FALSE),B307="SAB_EPSA_SET23",VLOOKUP(C307,[12]SAB_EPSA_SET23!A:F,4,FALSE),B307="SAB_INS_SET23",VLOOKUP(C307,[12]SAB_INS_SET23!A:F,4,FALSE),B307="SIU_INF_JUL23",VLOOKUP(C307,[12]SIU_INF_JUL23!A:F,4,FALSE),B307="SIU_ED_JUL23",VLOOKUP(C307,[12]SIU_ED_JUL23!A:F,4,FALSE),B307="SIU_INS_JUL23",VLOOKUP(C307,[12]SIU_INS_JUL23!A:F,4,FALSE),B307="DER_JUN23",VLOOKUP(C307,[12]DER_JUN23!A:F,4,FALSE),B307="CDHU_AGO23",VLOOKUP(C307,[12]CDHU_AGO23!A:F,4,FALSE),B307="DNIT_SV_JUL23",VLOOKUP(C307,[12]DNIT_SV_JUL23!A:F,4,FALSE),B307="DNIT_MAT_JUL23",VLOOKUP(C307,[12]DNIT_MAT_JUL23!A:F,4,FALSE),B307="SIN_SV_SET23",VLOOKUP(C307,[12]SIN_SV_SET23!G:L,5,FALSE),B307="SIN_INS_SET23",VLOOKUP(C307,[12]SIN_INS_SET23!A:F,5,FALSE),B307="COTAÇÃO",VLOOKUP(C307,[12]COTAÇÃO!$B:$G,6,FALSE))*(1+F307)*(1+G307),2)</f>
        <v>76.209999999999994</v>
      </c>
      <c r="I307" s="62">
        <v>1</v>
      </c>
      <c r="J307" s="39"/>
      <c r="K307" s="63"/>
      <c r="L307" s="64" t="str" cm="1">
        <f t="array" ref="L307">_xlfn.IFS(B307="SAB_OSE_SET23",VLOOKUP(C307,[12]SAB_OSE_SET23!A:N,5,FALSE),B307="SAB_EPSA_SET23",VLOOKUP(C307,[12]SAB_EPSA_SET23!A:F,2,FALSE),B307="SAB_INS_SET23",VLOOKUP(C307,[12]SAB_INS_SET23!A:F,2,FALSE),B307="SIU_INF_JUL23",VLOOKUP(C307,[12]SIU_INF_JUL23!A:F,2,FALSE),B307="SIU_ED_JUL23",VLOOKUP(C307,[12]SIU_ED_JUL23!A:F,2,FALSE),B307="SIU_INS_JUL23",VLOOKUP(C307,[12]SIU_INS_JUL23!A:F,2,FALSE),B307="DER_JUN23",VLOOKUP(C307,[12]DER_JUN23!A:F,2,FALSE),B307="CDHU_AGO23",VLOOKUP(C307,[12]CDHU_AGO23!A:F,2,FALSE),B307="DNIT_SV_JUL23",VLOOKUP(C307,[12]DNIT_SV_JUL23!A:F,2,FALSE),B307="DNIT_MAT_JUL23",VLOOKUP(C307,[12]DNIT_MAT_JUL23!A:F,2,FALSE),B307="SIN_SV_SET23",VLOOKUP(C307,[12]SIN_SV_SET23!G:L,2,FALSE),B307="SIN_INS_SET23",VLOOKUP(C307,[12]SIN_INS_SET23!A:F,2,FALSE),B307="COTAÇÃO",VLOOKUP(C307,[12]COTAÇÃO!$B:$G,3,FALSE))</f>
        <v>TÉCNICO ELETRICISTA</v>
      </c>
      <c r="M307" s="65" t="str" cm="1">
        <f t="array" ref="M307">_xlfn.IFS(B307="SAB_OSE_SET23",VLOOKUP(C307,[12]SAB_OSE_SET23!A:N,6,FALSE),B307="SAB_EPSA_SET23",VLOOKUP(C307,[12]SAB_EPSA_SET23!A:F,3,FALSE),B307="SAB_INS_SET23",VLOOKUP(C307,[12]SAB_INS_SET23!A:F,3,FALSE),B307="SIU_INF_JUL23",VLOOKUP(C307,[12]SIU_INF_JUL23!A:F,3,FALSE),B307="SIU_ED_JUL23",VLOOKUP(C307,[12]SIU_ED_JUL23!A:F,3,FALSE),B307="SIU_INS_JUL23",VLOOKUP(C307,[12]SIU_INS_JUL23!A:F,3,FALSE),B307="DER_JUN23",VLOOKUP(C307,[12]DER_JUN23!A:F,3,FALSE),B307="CDHU_AGO23",VLOOKUP(C307,[12]CDHU_AGO23!A:F,3,FALSE),B307="DNIT_SV_JUL23",VLOOKUP(C307,[12]DNIT_SV_JUL23!A:F,3,FALSE),B307="DNIT_MAT_JUL23",VLOOKUP(C307,[12]DNIT_MAT_JUL23!A:F,3,FALSE),B307="SIN_SV_SET23",VLOOKUP(C307,[12]SIN_SV_SET23!G:L,3,FALSE),B307="SIN_INS_SET23",VLOOKUP(C307,[12]SIN_INS_SET23!A:F,3,FALSE),B307="COTAÇÃO",VLOOKUP(C307,[12]COTAÇÃO!$B:$G,4,FALSE))</f>
        <v>H</v>
      </c>
      <c r="N307" s="66">
        <f t="shared" si="7660"/>
        <v>48</v>
      </c>
      <c r="O307" s="66">
        <f t="shared" si="7661"/>
        <v>76.209999999999994</v>
      </c>
      <c r="P307" s="67">
        <f t="shared" si="7637"/>
        <v>0</v>
      </c>
      <c r="Q307" s="68"/>
      <c r="R307" s="61">
        <f>R304*$I307</f>
        <v>48</v>
      </c>
      <c r="S307" s="67"/>
      <c r="T307" s="61">
        <f t="shared" ref="T307" si="7731">T304*$I307</f>
        <v>0</v>
      </c>
      <c r="U307" s="67">
        <f t="shared" si="7663"/>
        <v>0</v>
      </c>
      <c r="V307" s="61">
        <f t="shared" ref="V307" si="7732">V304*$I307</f>
        <v>0</v>
      </c>
      <c r="W307" s="67">
        <f t="shared" si="7665"/>
        <v>0</v>
      </c>
      <c r="X307" s="61">
        <f t="shared" ref="X307" si="7733">X304*$I307</f>
        <v>0</v>
      </c>
      <c r="Y307" s="67">
        <f t="shared" si="7667"/>
        <v>0</v>
      </c>
      <c r="Z307" s="61">
        <f t="shared" ref="Z307" si="7734">Z304*$I307</f>
        <v>0</v>
      </c>
      <c r="AA307" s="67">
        <f t="shared" si="7669"/>
        <v>0</v>
      </c>
      <c r="AB307" s="61">
        <f t="shared" ref="AB307" si="7735">AB304*$I307</f>
        <v>0</v>
      </c>
      <c r="AC307" s="67">
        <f t="shared" si="7671"/>
        <v>0</v>
      </c>
      <c r="AD307" s="61">
        <f t="shared" ref="AD307" si="7736">AD304*$I307</f>
        <v>0</v>
      </c>
      <c r="AE307" s="67">
        <f t="shared" si="7673"/>
        <v>0</v>
      </c>
      <c r="AF307" s="61">
        <f t="shared" ref="AF307" si="7737">AF304*$I307</f>
        <v>0</v>
      </c>
      <c r="AG307" s="67">
        <f t="shared" si="7675"/>
        <v>0</v>
      </c>
      <c r="AH307" s="61">
        <f t="shared" ref="AH307" si="7738">AH304*$I307</f>
        <v>0</v>
      </c>
      <c r="AI307" s="67">
        <f t="shared" si="7677"/>
        <v>0</v>
      </c>
      <c r="AJ307" s="61">
        <f t="shared" ref="AJ307" si="7739">AJ304*$I307</f>
        <v>0</v>
      </c>
      <c r="AK307" s="67">
        <f t="shared" si="7679"/>
        <v>0</v>
      </c>
      <c r="AL307" s="61">
        <f t="shared" ref="AL307" si="7740">AL304*$I307</f>
        <v>0</v>
      </c>
      <c r="AM307" s="67">
        <f t="shared" si="7681"/>
        <v>0</v>
      </c>
      <c r="AN307" s="61">
        <f t="shared" ref="AN307" si="7741">AN304*$I307</f>
        <v>0</v>
      </c>
      <c r="AO307" s="67">
        <f t="shared" si="7683"/>
        <v>0</v>
      </c>
      <c r="AP307" s="61">
        <f t="shared" ref="AP307" si="7742">AP304*$I307</f>
        <v>0</v>
      </c>
      <c r="AQ307" s="67">
        <f t="shared" si="7685"/>
        <v>0</v>
      </c>
      <c r="AR307" s="61">
        <f t="shared" ref="AR307" si="7743">AR304*$I307</f>
        <v>0</v>
      </c>
      <c r="AS307" s="67">
        <f t="shared" si="7687"/>
        <v>0</v>
      </c>
      <c r="AT307" s="61">
        <f t="shared" ref="AT307" si="7744">AT304*$I307</f>
        <v>0</v>
      </c>
      <c r="AU307" s="67">
        <f t="shared" si="7689"/>
        <v>0</v>
      </c>
      <c r="AV307" s="61">
        <f t="shared" ref="AV307" si="7745">AV304*$I307</f>
        <v>0</v>
      </c>
      <c r="AW307" s="67">
        <f t="shared" si="7691"/>
        <v>0</v>
      </c>
      <c r="AX307" s="61">
        <f t="shared" ref="AX307" si="7746">AX304*$I307</f>
        <v>0</v>
      </c>
      <c r="AY307" s="67">
        <f t="shared" si="7693"/>
        <v>0</v>
      </c>
      <c r="AZ307" s="61">
        <f t="shared" ref="AZ307" si="7747">AZ304*$I307</f>
        <v>0</v>
      </c>
      <c r="BA307" s="67">
        <f t="shared" si="7695"/>
        <v>0</v>
      </c>
      <c r="BB307" s="61">
        <f t="shared" ref="BB307" si="7748">BB304*$I307</f>
        <v>0</v>
      </c>
      <c r="BC307" s="67">
        <f t="shared" si="7697"/>
        <v>0</v>
      </c>
      <c r="BD307" s="61">
        <f t="shared" ref="BD307" si="7749">BD304*$I307</f>
        <v>0</v>
      </c>
      <c r="BE307" s="67">
        <f t="shared" si="7699"/>
        <v>0</v>
      </c>
      <c r="BF307" s="61">
        <f t="shared" ref="BF307" si="7750">BF304*$I307</f>
        <v>0</v>
      </c>
      <c r="BG307" s="67">
        <f t="shared" si="7701"/>
        <v>0</v>
      </c>
      <c r="BH307" s="61">
        <f t="shared" ref="BH307" si="7751">BH304*$I307</f>
        <v>0</v>
      </c>
      <c r="BI307" s="67">
        <f t="shared" si="7703"/>
        <v>0</v>
      </c>
      <c r="BJ307" s="61">
        <f t="shared" ref="BJ307" si="7752">BJ304*$I307</f>
        <v>0</v>
      </c>
      <c r="BK307" s="67">
        <f t="shared" si="7705"/>
        <v>0</v>
      </c>
      <c r="BL307" s="61">
        <f t="shared" ref="BL307" si="7753">BL304*$I307</f>
        <v>0</v>
      </c>
      <c r="BM307" s="67">
        <f t="shared" si="7707"/>
        <v>0</v>
      </c>
    </row>
    <row r="308" spans="1:65" s="47" customFormat="1" x14ac:dyDescent="0.25">
      <c r="A308" s="58" t="s">
        <v>26</v>
      </c>
      <c r="B308" s="59" t="s">
        <v>28</v>
      </c>
      <c r="C308" s="59" t="s">
        <v>39</v>
      </c>
      <c r="D308" s="60" cm="1">
        <f t="array" ref="D308">_xlfn.IFS($B308="SAB_OSE_SET23",$A$440,$B308="SAB_EPSA_SET23",$A$442,$B308="SAB_INS_SET23",$A$444,$B308="SIU_INF_JUL23",$A$446,$B308="SIU_ED_JUL23",$A$447,$B308="DER_JUN23",$A$448,$B308="CDHU_AGO23",$A$449,$B308="SIN_SV_SET23",$A$450,$B308="SIN_INS_SET23",$A$451,$B308="COTAÇÃO",0)</f>
        <v>0</v>
      </c>
      <c r="E308" s="60" cm="1">
        <f t="array" ref="E308">_xlfn.IFS($B308="SAB_OSE_SET23",$A$441,$B308="SAB_EPSA_SET23",$A$443,$B308="SAB_INS_SET23",$A$445,$B308="SIU_INF_JUL23",0,$B308="SIU_ED_JUL23",0,$B308="DER_JUN23",0,$B308="CDHU_AGO23",0,$B308="SIN_SV_SET23",0,$B308="SIN_INS_SET23",0,$B308="COTAÇÃO",0)</f>
        <v>0</v>
      </c>
      <c r="F308" s="60" cm="1">
        <f t="array" ref="F308">_xlfn.IFS($B308="SAB_OSE_SET23",0,$B308="SAB_EPSA_SET23",0,AND($B308="SAB_INS_SET23",$A308="MAT")=TRUE,$A$454,AND($B308="SAB_INS_SET23",$A308&lt;&gt;"MAT")=TRUE,$A$453,AND($B308="SIU_INF_JUL23",$A308="MAT")=TRUE,$A$454,AND($B308="SIU_INF_JUL23",$A308&lt;&gt;"MAT")=TRUE,$A$453,AND($B308="SIU_ED_JUL23",$A308="MAT")=TRUE,$A$454,AND($B308="SIU_ED_JUL23",$A308&lt;&gt;"MAT")=TRUE,$A$453,$B308="DER_JUN23",0,$B308="CDHU_AGO23",0,AND($B308="SIN_SV_SET23",$A308="MAT")=TRUE,$A$454,AND($B308="SIN_SV_SET23",$A308&lt;&gt;"MAT")=TRUE,$A$453,AND($B308="SIN_INS_SET23",$A308="MAT")=TRUE,$A$454,AND($B308="SIN_INS_SET23",$A308&lt;&gt;"MAT")=TRUE,$A$453,AND($B308="COTAÇÃO",$A308="MAT")=TRUE,$A$454,AND($B308="COTAÇÃO",$A308&lt;&gt;"MAT")=TRUE,$A$453)</f>
        <v>0.28000000000000003</v>
      </c>
      <c r="G308" s="60" cm="1">
        <f t="array" ref="G308">_xlfn.IFS($B308="SAB_OSE_SET23",0,$B308="SAB_EPSA_SET23",0,AND($B308="SAB_INS_SET23",$A308="MO")=TRUE,$A$455,AND($B308="SAB_INS_SET23",$A308&lt;&gt;"MO")=TRUE,0,AND($B308="SIU_INF_JUL23",$A308="MO")=TRUE,$A$455,AND($B308="SIU_INF_JUL23",$A308&lt;&gt;"MO")=TRUE,0,AND($B308="SIU_ED_JUL23",$A308="MO")=TRUE,$A$455,AND($B308="SIU_ED_JUL23",$A308&lt;&gt;"MO")=TRUE,0,$B308="DER_JUN23",0,$B308="CDHU_AGO23",0,AND($B308="SIN_SV_SET23",$A308="MO")=TRUE,$A$455,AND($B308="SIN_SV_SET23",$A308&lt;&gt;"MO")=TRUE,0,AND($B308="SIN_INS_SET23",$A308="MO")=TRUE,$A$455,AND($B308="SIN_INS_SET23",$A308&lt;&gt;"MO")=TRUE,0,AND($B308="COTAÇÃO",$A308="MO")=TRUE,$A$455,AND($B308="COTAÇÃO",$A308&lt;&gt;"MO")=TRUE,0)</f>
        <v>1.72</v>
      </c>
      <c r="H308" s="61" cm="1">
        <f t="array" ref="H308">ROUND(_xlfn.IFS(B308="SAB_OSE_SET23",VLOOKUP(C308,[12]SAB_OSE_SET23!A:N,7,FALSE),B308="SAB_EPSA_SET23",VLOOKUP(C308,[12]SAB_EPSA_SET23!A:F,4,FALSE),B308="SAB_INS_SET23",VLOOKUP(C308,[12]SAB_INS_SET23!A:F,4,FALSE),B308="SIU_INF_JUL23",VLOOKUP(C308,[12]SIU_INF_JUL23!A:F,4,FALSE),B308="SIU_ED_JUL23",VLOOKUP(C308,[12]SIU_ED_JUL23!A:F,4,FALSE),B308="SIU_INS_JUL23",VLOOKUP(C308,[12]SIU_INS_JUL23!A:F,4,FALSE),B308="DER_JUN23",VLOOKUP(C308,[12]DER_JUN23!A:F,4,FALSE),B308="CDHU_AGO23",VLOOKUP(C308,[12]CDHU_AGO23!A:F,4,FALSE),B308="DNIT_SV_JUL23",VLOOKUP(C308,[12]DNIT_SV_JUL23!A:F,4,FALSE),B308="DNIT_MAT_JUL23",VLOOKUP(C308,[12]DNIT_MAT_JUL23!A:F,4,FALSE),B308="SIN_SV_SET23",VLOOKUP(C308,[12]SIN_SV_SET23!G:L,5,FALSE),B308="SIN_INS_SET23",VLOOKUP(C308,[12]SIN_INS_SET23!A:F,5,FALSE),B308="COTAÇÃO",VLOOKUP(C308,[12]COTAÇÃO!$B:$G,6,FALSE))*(1+F308)*(1+G308),2)</f>
        <v>51.88</v>
      </c>
      <c r="I308" s="62">
        <v>1</v>
      </c>
      <c r="J308" s="39"/>
      <c r="K308" s="63"/>
      <c r="L308" s="64" t="str" cm="1">
        <f t="array" ref="L308">_xlfn.IFS(B308="SAB_OSE_SET23",VLOOKUP(C308,[12]SAB_OSE_SET23!A:N,5,FALSE),B308="SAB_EPSA_SET23",VLOOKUP(C308,[12]SAB_EPSA_SET23!A:F,2,FALSE),B308="SAB_INS_SET23",VLOOKUP(C308,[12]SAB_INS_SET23!A:F,2,FALSE),B308="SIU_INF_JUL23",VLOOKUP(C308,[12]SIU_INF_JUL23!A:F,2,FALSE),B308="SIU_ED_JUL23",VLOOKUP(C308,[12]SIU_ED_JUL23!A:F,2,FALSE),B308="SIU_INS_JUL23",VLOOKUP(C308,[12]SIU_INS_JUL23!A:F,2,FALSE),B308="DER_JUN23",VLOOKUP(C308,[12]DER_JUN23!A:F,2,FALSE),B308="CDHU_AGO23",VLOOKUP(C308,[12]CDHU_AGO23!A:F,2,FALSE),B308="DNIT_SV_JUL23",VLOOKUP(C308,[12]DNIT_SV_JUL23!A:F,2,FALSE),B308="DNIT_MAT_JUL23",VLOOKUP(C308,[12]DNIT_MAT_JUL23!A:F,2,FALSE),B308="SIN_SV_SET23",VLOOKUP(C308,[12]SIN_SV_SET23!G:L,2,FALSE),B308="SIN_INS_SET23",VLOOKUP(C308,[12]SIN_INS_SET23!A:F,2,FALSE),B308="COTAÇÃO",VLOOKUP(C308,[12]COTAÇÃO!$B:$G,3,FALSE))</f>
        <v>ELETRICISTA</v>
      </c>
      <c r="M308" s="65" t="str" cm="1">
        <f t="array" ref="M308">_xlfn.IFS(B308="SAB_OSE_SET23",VLOOKUP(C308,[12]SAB_OSE_SET23!A:N,6,FALSE),B308="SAB_EPSA_SET23",VLOOKUP(C308,[12]SAB_EPSA_SET23!A:F,3,FALSE),B308="SAB_INS_SET23",VLOOKUP(C308,[12]SAB_INS_SET23!A:F,3,FALSE),B308="SIU_INF_JUL23",VLOOKUP(C308,[12]SIU_INF_JUL23!A:F,3,FALSE),B308="SIU_ED_JUL23",VLOOKUP(C308,[12]SIU_ED_JUL23!A:F,3,FALSE),B308="SIU_INS_JUL23",VLOOKUP(C308,[12]SIU_INS_JUL23!A:F,3,FALSE),B308="DER_JUN23",VLOOKUP(C308,[12]DER_JUN23!A:F,3,FALSE),B308="CDHU_AGO23",VLOOKUP(C308,[12]CDHU_AGO23!A:F,3,FALSE),B308="DNIT_SV_JUL23",VLOOKUP(C308,[12]DNIT_SV_JUL23!A:F,3,FALSE),B308="DNIT_MAT_JUL23",VLOOKUP(C308,[12]DNIT_MAT_JUL23!A:F,3,FALSE),B308="SIN_SV_SET23",VLOOKUP(C308,[12]SIN_SV_SET23!G:L,3,FALSE),B308="SIN_INS_SET23",VLOOKUP(C308,[12]SIN_INS_SET23!A:F,3,FALSE),B308="COTAÇÃO",VLOOKUP(C308,[12]COTAÇÃO!$B:$G,4,FALSE))</f>
        <v>H</v>
      </c>
      <c r="N308" s="66">
        <f t="shared" si="7660"/>
        <v>48</v>
      </c>
      <c r="O308" s="66">
        <f t="shared" si="7661"/>
        <v>51.88</v>
      </c>
      <c r="P308" s="67">
        <f t="shared" si="7637"/>
        <v>0</v>
      </c>
      <c r="Q308" s="68"/>
      <c r="R308" s="61">
        <f>R304*$I308</f>
        <v>48</v>
      </c>
      <c r="S308" s="67"/>
      <c r="T308" s="61">
        <f t="shared" ref="T308" si="7754">T304*$I308</f>
        <v>0</v>
      </c>
      <c r="U308" s="67">
        <f t="shared" si="7663"/>
        <v>0</v>
      </c>
      <c r="V308" s="61">
        <f t="shared" ref="V308" si="7755">V304*$I308</f>
        <v>0</v>
      </c>
      <c r="W308" s="67">
        <f t="shared" si="7665"/>
        <v>0</v>
      </c>
      <c r="X308" s="61">
        <f t="shared" ref="X308" si="7756">X304*$I308</f>
        <v>0</v>
      </c>
      <c r="Y308" s="67">
        <f t="shared" si="7667"/>
        <v>0</v>
      </c>
      <c r="Z308" s="61">
        <f t="shared" ref="Z308" si="7757">Z304*$I308</f>
        <v>0</v>
      </c>
      <c r="AA308" s="67">
        <f t="shared" si="7669"/>
        <v>0</v>
      </c>
      <c r="AB308" s="61">
        <f t="shared" ref="AB308" si="7758">AB304*$I308</f>
        <v>0</v>
      </c>
      <c r="AC308" s="67">
        <f t="shared" si="7671"/>
        <v>0</v>
      </c>
      <c r="AD308" s="61">
        <f t="shared" ref="AD308" si="7759">AD304*$I308</f>
        <v>0</v>
      </c>
      <c r="AE308" s="67">
        <f t="shared" si="7673"/>
        <v>0</v>
      </c>
      <c r="AF308" s="61">
        <f t="shared" ref="AF308" si="7760">AF304*$I308</f>
        <v>0</v>
      </c>
      <c r="AG308" s="67">
        <f t="shared" si="7675"/>
        <v>0</v>
      </c>
      <c r="AH308" s="61">
        <f t="shared" ref="AH308" si="7761">AH304*$I308</f>
        <v>0</v>
      </c>
      <c r="AI308" s="67">
        <f t="shared" si="7677"/>
        <v>0</v>
      </c>
      <c r="AJ308" s="61">
        <f t="shared" ref="AJ308" si="7762">AJ304*$I308</f>
        <v>0</v>
      </c>
      <c r="AK308" s="67">
        <f t="shared" si="7679"/>
        <v>0</v>
      </c>
      <c r="AL308" s="61">
        <f t="shared" ref="AL308" si="7763">AL304*$I308</f>
        <v>0</v>
      </c>
      <c r="AM308" s="67">
        <f t="shared" si="7681"/>
        <v>0</v>
      </c>
      <c r="AN308" s="61">
        <f t="shared" ref="AN308" si="7764">AN304*$I308</f>
        <v>0</v>
      </c>
      <c r="AO308" s="67">
        <f t="shared" si="7683"/>
        <v>0</v>
      </c>
      <c r="AP308" s="61">
        <f t="shared" ref="AP308" si="7765">AP304*$I308</f>
        <v>0</v>
      </c>
      <c r="AQ308" s="67">
        <f t="shared" si="7685"/>
        <v>0</v>
      </c>
      <c r="AR308" s="61">
        <f t="shared" ref="AR308" si="7766">AR304*$I308</f>
        <v>0</v>
      </c>
      <c r="AS308" s="67">
        <f t="shared" si="7687"/>
        <v>0</v>
      </c>
      <c r="AT308" s="61">
        <f t="shared" ref="AT308" si="7767">AT304*$I308</f>
        <v>0</v>
      </c>
      <c r="AU308" s="67">
        <f t="shared" si="7689"/>
        <v>0</v>
      </c>
      <c r="AV308" s="61">
        <f t="shared" ref="AV308" si="7768">AV304*$I308</f>
        <v>0</v>
      </c>
      <c r="AW308" s="67">
        <f t="shared" si="7691"/>
        <v>0</v>
      </c>
      <c r="AX308" s="61">
        <f t="shared" ref="AX308" si="7769">AX304*$I308</f>
        <v>0</v>
      </c>
      <c r="AY308" s="67">
        <f t="shared" si="7693"/>
        <v>0</v>
      </c>
      <c r="AZ308" s="61">
        <f t="shared" ref="AZ308" si="7770">AZ304*$I308</f>
        <v>0</v>
      </c>
      <c r="BA308" s="67">
        <f t="shared" si="7695"/>
        <v>0</v>
      </c>
      <c r="BB308" s="61">
        <f t="shared" ref="BB308" si="7771">BB304*$I308</f>
        <v>0</v>
      </c>
      <c r="BC308" s="67">
        <f t="shared" si="7697"/>
        <v>0</v>
      </c>
      <c r="BD308" s="61">
        <f t="shared" ref="BD308" si="7772">BD304*$I308</f>
        <v>0</v>
      </c>
      <c r="BE308" s="67">
        <f t="shared" si="7699"/>
        <v>0</v>
      </c>
      <c r="BF308" s="61">
        <f t="shared" ref="BF308" si="7773">BF304*$I308</f>
        <v>0</v>
      </c>
      <c r="BG308" s="67">
        <f t="shared" si="7701"/>
        <v>0</v>
      </c>
      <c r="BH308" s="61">
        <f t="shared" ref="BH308" si="7774">BH304*$I308</f>
        <v>0</v>
      </c>
      <c r="BI308" s="67">
        <f t="shared" si="7703"/>
        <v>0</v>
      </c>
      <c r="BJ308" s="61">
        <f t="shared" ref="BJ308" si="7775">BJ304*$I308</f>
        <v>0</v>
      </c>
      <c r="BK308" s="67">
        <f t="shared" si="7705"/>
        <v>0</v>
      </c>
      <c r="BL308" s="61">
        <f t="shared" ref="BL308" si="7776">BL304*$I308</f>
        <v>0</v>
      </c>
      <c r="BM308" s="67">
        <f t="shared" si="7707"/>
        <v>0</v>
      </c>
    </row>
    <row r="309" spans="1:65" s="47" customFormat="1" x14ac:dyDescent="0.25">
      <c r="A309" s="58" t="s">
        <v>26</v>
      </c>
      <c r="B309" s="59" t="s">
        <v>28</v>
      </c>
      <c r="C309" s="59" t="s">
        <v>53</v>
      </c>
      <c r="D309" s="60" cm="1">
        <f t="array" ref="D309">_xlfn.IFS($B309="SAB_OSE_SET23",$A$440,$B309="SAB_EPSA_SET23",$A$442,$B309="SAB_INS_SET23",$A$444,$B309="SIU_INF_JUL23",$A$446,$B309="SIU_ED_JUL23",$A$447,$B309="DER_JUN23",$A$448,$B309="CDHU_AGO23",$A$449,$B309="SIN_SV_SET23",$A$450,$B309="SIN_INS_SET23",$A$451,$B309="COTAÇÃO",0)</f>
        <v>0</v>
      </c>
      <c r="E309" s="60" cm="1">
        <f t="array" ref="E309">_xlfn.IFS($B309="SAB_OSE_SET23",$A$441,$B309="SAB_EPSA_SET23",$A$443,$B309="SAB_INS_SET23",$A$445,$B309="SIU_INF_JUL23",0,$B309="SIU_ED_JUL23",0,$B309="DER_JUN23",0,$B309="CDHU_AGO23",0,$B309="SIN_SV_SET23",0,$B309="SIN_INS_SET23",0,$B309="COTAÇÃO",0)</f>
        <v>0</v>
      </c>
      <c r="F309" s="60" cm="1">
        <f t="array" ref="F309">_xlfn.IFS($B309="SAB_OSE_SET23",0,$B309="SAB_EPSA_SET23",0,AND($B309="SAB_INS_SET23",$A309="MAT")=TRUE,$A$454,AND($B309="SAB_INS_SET23",$A309&lt;&gt;"MAT")=TRUE,$A$453,AND($B309="SIU_INF_JUL23",$A309="MAT")=TRUE,$A$454,AND($B309="SIU_INF_JUL23",$A309&lt;&gt;"MAT")=TRUE,$A$453,AND($B309="SIU_ED_JUL23",$A309="MAT")=TRUE,$A$454,AND($B309="SIU_ED_JUL23",$A309&lt;&gt;"MAT")=TRUE,$A$453,$B309="DER_JUN23",0,$B309="CDHU_AGO23",0,AND($B309="SIN_SV_SET23",$A309="MAT")=TRUE,$A$454,AND($B309="SIN_SV_SET23",$A309&lt;&gt;"MAT")=TRUE,$A$453,AND($B309="SIN_INS_SET23",$A309="MAT")=TRUE,$A$454,AND($B309="SIN_INS_SET23",$A309&lt;&gt;"MAT")=TRUE,$A$453,AND($B309="COTAÇÃO",$A309="MAT")=TRUE,$A$454,AND($B309="COTAÇÃO",$A309&lt;&gt;"MAT")=TRUE,$A$453)</f>
        <v>0.28000000000000003</v>
      </c>
      <c r="G309" s="60" cm="1">
        <f t="array" ref="G309">_xlfn.IFS($B309="SAB_OSE_SET23",0,$B309="SAB_EPSA_SET23",0,AND($B309="SAB_INS_SET23",$A309="MO")=TRUE,$A$455,AND($B309="SAB_INS_SET23",$A309&lt;&gt;"MO")=TRUE,0,AND($B309="SIU_INF_JUL23",$A309="MO")=TRUE,$A$455,AND($B309="SIU_INF_JUL23",$A309&lt;&gt;"MO")=TRUE,0,AND($B309="SIU_ED_JUL23",$A309="MO")=TRUE,$A$455,AND($B309="SIU_ED_JUL23",$A309&lt;&gt;"MO")=TRUE,0,$B309="DER_JUN23",0,$B309="CDHU_AGO23",0,AND($B309="SIN_SV_SET23",$A309="MO")=TRUE,$A$455,AND($B309="SIN_SV_SET23",$A309&lt;&gt;"MO")=TRUE,0,AND($B309="SIN_INS_SET23",$A309="MO")=TRUE,$A$455,AND($B309="SIN_INS_SET23",$A309&lt;&gt;"MO")=TRUE,0,AND($B309="COTAÇÃO",$A309="MO")=TRUE,$A$455,AND($B309="COTAÇÃO",$A309&lt;&gt;"MO")=TRUE,0)</f>
        <v>1.72</v>
      </c>
      <c r="H309" s="61" cm="1">
        <f t="array" ref="H309">ROUND(_xlfn.IFS(B309="SAB_OSE_SET23",VLOOKUP(C309,[12]SAB_OSE_SET23!A:N,7,FALSE),B309="SAB_EPSA_SET23",VLOOKUP(C309,[12]SAB_EPSA_SET23!A:F,4,FALSE),B309="SAB_INS_SET23",VLOOKUP(C309,[12]SAB_INS_SET23!A:F,4,FALSE),B309="SIU_INF_JUL23",VLOOKUP(C309,[12]SIU_INF_JUL23!A:F,4,FALSE),B309="SIU_ED_JUL23",VLOOKUP(C309,[12]SIU_ED_JUL23!A:F,4,FALSE),B309="SIU_INS_JUL23",VLOOKUP(C309,[12]SIU_INS_JUL23!A:F,4,FALSE),B309="DER_JUN23",VLOOKUP(C309,[12]DER_JUN23!A:F,4,FALSE),B309="CDHU_AGO23",VLOOKUP(C309,[12]CDHU_AGO23!A:F,4,FALSE),B309="DNIT_SV_JUL23",VLOOKUP(C309,[12]DNIT_SV_JUL23!A:F,4,FALSE),B309="DNIT_MAT_JUL23",VLOOKUP(C309,[12]DNIT_MAT_JUL23!A:F,4,FALSE),B309="SIN_SV_SET23",VLOOKUP(C309,[12]SIN_SV_SET23!G:L,5,FALSE),B309="SIN_INS_SET23",VLOOKUP(C309,[12]SIN_INS_SET23!A:F,5,FALSE),B309="COTAÇÃO",VLOOKUP(C309,[12]COTAÇÃO!$B:$G,6,FALSE))*(1+F309)*(1+G309),2)</f>
        <v>42.02</v>
      </c>
      <c r="I309" s="62">
        <v>0.2</v>
      </c>
      <c r="J309" s="39"/>
      <c r="K309" s="63"/>
      <c r="L309" s="64" t="str" cm="1">
        <f t="array" ref="L309">_xlfn.IFS(B309="SAB_OSE_SET23",VLOOKUP(C309,[12]SAB_OSE_SET23!A:N,5,FALSE),B309="SAB_EPSA_SET23",VLOOKUP(C309,[12]SAB_EPSA_SET23!A:F,2,FALSE),B309="SAB_INS_SET23",VLOOKUP(C309,[12]SAB_INS_SET23!A:F,2,FALSE),B309="SIU_INF_JUL23",VLOOKUP(C309,[12]SIU_INF_JUL23!A:F,2,FALSE),B309="SIU_ED_JUL23",VLOOKUP(C309,[12]SIU_ED_JUL23!A:F,2,FALSE),B309="SIU_INS_JUL23",VLOOKUP(C309,[12]SIU_INS_JUL23!A:F,2,FALSE),B309="DER_JUN23",VLOOKUP(C309,[12]DER_JUN23!A:F,2,FALSE),B309="CDHU_AGO23",VLOOKUP(C309,[12]CDHU_AGO23!A:F,2,FALSE),B309="DNIT_SV_JUL23",VLOOKUP(C309,[12]DNIT_SV_JUL23!A:F,2,FALSE),B309="DNIT_MAT_JUL23",VLOOKUP(C309,[12]DNIT_MAT_JUL23!A:F,2,FALSE),B309="SIN_SV_SET23",VLOOKUP(C309,[12]SIN_SV_SET23!G:L,2,FALSE),B309="SIN_INS_SET23",VLOOKUP(C309,[12]SIN_INS_SET23!A:F,2,FALSE),B309="COTAÇÃO",VLOOKUP(C309,[12]COTAÇÃO!$B:$G,3,FALSE))</f>
        <v>MOTORISTA</v>
      </c>
      <c r="M309" s="65" t="str" cm="1">
        <f t="array" ref="M309">_xlfn.IFS(B309="SAB_OSE_SET23",VLOOKUP(C309,[12]SAB_OSE_SET23!A:N,6,FALSE),B309="SAB_EPSA_SET23",VLOOKUP(C309,[12]SAB_EPSA_SET23!A:F,3,FALSE),B309="SAB_INS_SET23",VLOOKUP(C309,[12]SAB_INS_SET23!A:F,3,FALSE),B309="SIU_INF_JUL23",VLOOKUP(C309,[12]SIU_INF_JUL23!A:F,3,FALSE),B309="SIU_ED_JUL23",VLOOKUP(C309,[12]SIU_ED_JUL23!A:F,3,FALSE),B309="SIU_INS_JUL23",VLOOKUP(C309,[12]SIU_INS_JUL23!A:F,3,FALSE),B309="DER_JUN23",VLOOKUP(C309,[12]DER_JUN23!A:F,3,FALSE),B309="CDHU_AGO23",VLOOKUP(C309,[12]CDHU_AGO23!A:F,3,FALSE),B309="DNIT_SV_JUL23",VLOOKUP(C309,[12]DNIT_SV_JUL23!A:F,3,FALSE),B309="DNIT_MAT_JUL23",VLOOKUP(C309,[12]DNIT_MAT_JUL23!A:F,3,FALSE),B309="SIN_SV_SET23",VLOOKUP(C309,[12]SIN_SV_SET23!G:L,3,FALSE),B309="SIN_INS_SET23",VLOOKUP(C309,[12]SIN_INS_SET23!A:F,3,FALSE),B309="COTAÇÃO",VLOOKUP(C309,[12]COTAÇÃO!$B:$G,4,FALSE))</f>
        <v>H</v>
      </c>
      <c r="N309" s="66">
        <f t="shared" si="7660"/>
        <v>9.6000000000000014</v>
      </c>
      <c r="O309" s="66">
        <f t="shared" si="7661"/>
        <v>8.4</v>
      </c>
      <c r="P309" s="67">
        <f t="shared" si="7637"/>
        <v>0</v>
      </c>
      <c r="Q309" s="68"/>
      <c r="R309" s="61">
        <f>R304*$I309</f>
        <v>9.6000000000000014</v>
      </c>
      <c r="S309" s="67"/>
      <c r="T309" s="61">
        <f t="shared" ref="T309" si="7777">T304*$I309</f>
        <v>0</v>
      </c>
      <c r="U309" s="67">
        <f t="shared" si="7663"/>
        <v>0</v>
      </c>
      <c r="V309" s="61">
        <f t="shared" ref="V309" si="7778">V304*$I309</f>
        <v>0</v>
      </c>
      <c r="W309" s="67">
        <f t="shared" si="7665"/>
        <v>0</v>
      </c>
      <c r="X309" s="61">
        <f t="shared" ref="X309" si="7779">X304*$I309</f>
        <v>0</v>
      </c>
      <c r="Y309" s="67">
        <f t="shared" si="7667"/>
        <v>0</v>
      </c>
      <c r="Z309" s="61">
        <f t="shared" ref="Z309" si="7780">Z304*$I309</f>
        <v>0</v>
      </c>
      <c r="AA309" s="67">
        <f t="shared" si="7669"/>
        <v>0</v>
      </c>
      <c r="AB309" s="61">
        <f t="shared" ref="AB309" si="7781">AB304*$I309</f>
        <v>0</v>
      </c>
      <c r="AC309" s="67">
        <f t="shared" si="7671"/>
        <v>0</v>
      </c>
      <c r="AD309" s="61">
        <f t="shared" ref="AD309" si="7782">AD304*$I309</f>
        <v>0</v>
      </c>
      <c r="AE309" s="67">
        <f t="shared" si="7673"/>
        <v>0</v>
      </c>
      <c r="AF309" s="61">
        <f t="shared" ref="AF309" si="7783">AF304*$I309</f>
        <v>0</v>
      </c>
      <c r="AG309" s="67">
        <f t="shared" si="7675"/>
        <v>0</v>
      </c>
      <c r="AH309" s="61">
        <f t="shared" ref="AH309" si="7784">AH304*$I309</f>
        <v>0</v>
      </c>
      <c r="AI309" s="67">
        <f t="shared" si="7677"/>
        <v>0</v>
      </c>
      <c r="AJ309" s="61">
        <f t="shared" ref="AJ309" si="7785">AJ304*$I309</f>
        <v>0</v>
      </c>
      <c r="AK309" s="67">
        <f t="shared" si="7679"/>
        <v>0</v>
      </c>
      <c r="AL309" s="61">
        <f t="shared" ref="AL309" si="7786">AL304*$I309</f>
        <v>0</v>
      </c>
      <c r="AM309" s="67">
        <f t="shared" si="7681"/>
        <v>0</v>
      </c>
      <c r="AN309" s="61">
        <f t="shared" ref="AN309" si="7787">AN304*$I309</f>
        <v>0</v>
      </c>
      <c r="AO309" s="67">
        <f t="shared" si="7683"/>
        <v>0</v>
      </c>
      <c r="AP309" s="61">
        <f t="shared" ref="AP309" si="7788">AP304*$I309</f>
        <v>0</v>
      </c>
      <c r="AQ309" s="67">
        <f t="shared" si="7685"/>
        <v>0</v>
      </c>
      <c r="AR309" s="61">
        <f t="shared" ref="AR309" si="7789">AR304*$I309</f>
        <v>0</v>
      </c>
      <c r="AS309" s="67">
        <f t="shared" si="7687"/>
        <v>0</v>
      </c>
      <c r="AT309" s="61">
        <f t="shared" ref="AT309" si="7790">AT304*$I309</f>
        <v>0</v>
      </c>
      <c r="AU309" s="67">
        <f t="shared" si="7689"/>
        <v>0</v>
      </c>
      <c r="AV309" s="61">
        <f t="shared" ref="AV309" si="7791">AV304*$I309</f>
        <v>0</v>
      </c>
      <c r="AW309" s="67">
        <f t="shared" si="7691"/>
        <v>0</v>
      </c>
      <c r="AX309" s="61">
        <f t="shared" ref="AX309" si="7792">AX304*$I309</f>
        <v>0</v>
      </c>
      <c r="AY309" s="67">
        <f t="shared" si="7693"/>
        <v>0</v>
      </c>
      <c r="AZ309" s="61">
        <f t="shared" ref="AZ309" si="7793">AZ304*$I309</f>
        <v>0</v>
      </c>
      <c r="BA309" s="67">
        <f t="shared" si="7695"/>
        <v>0</v>
      </c>
      <c r="BB309" s="61">
        <f t="shared" ref="BB309" si="7794">BB304*$I309</f>
        <v>0</v>
      </c>
      <c r="BC309" s="67">
        <f t="shared" si="7697"/>
        <v>0</v>
      </c>
      <c r="BD309" s="61">
        <f t="shared" ref="BD309" si="7795">BD304*$I309</f>
        <v>0</v>
      </c>
      <c r="BE309" s="67">
        <f t="shared" si="7699"/>
        <v>0</v>
      </c>
      <c r="BF309" s="61">
        <f t="shared" ref="BF309" si="7796">BF304*$I309</f>
        <v>0</v>
      </c>
      <c r="BG309" s="67">
        <f t="shared" si="7701"/>
        <v>0</v>
      </c>
      <c r="BH309" s="61">
        <f t="shared" ref="BH309" si="7797">BH304*$I309</f>
        <v>0</v>
      </c>
      <c r="BI309" s="67">
        <f t="shared" si="7703"/>
        <v>0</v>
      </c>
      <c r="BJ309" s="61">
        <f t="shared" ref="BJ309" si="7798">BJ304*$I309</f>
        <v>0</v>
      </c>
      <c r="BK309" s="67">
        <f t="shared" si="7705"/>
        <v>0</v>
      </c>
      <c r="BL309" s="61">
        <f t="shared" ref="BL309" si="7799">BL304*$I309</f>
        <v>0</v>
      </c>
      <c r="BM309" s="67">
        <f t="shared" si="7707"/>
        <v>0</v>
      </c>
    </row>
    <row r="310" spans="1:65" s="47" customFormat="1" ht="30" x14ac:dyDescent="0.25">
      <c r="A310" s="58" t="s">
        <v>30</v>
      </c>
      <c r="B310" s="59" t="s">
        <v>28</v>
      </c>
      <c r="C310" s="59" t="s">
        <v>132</v>
      </c>
      <c r="D310" s="60" cm="1">
        <f t="array" ref="D310">_xlfn.IFS($B310="SAB_OSE_SET23",$A$440,$B310="SAB_EPSA_SET23",$A$442,$B310="SAB_INS_SET23",$A$444,$B310="SIU_INF_JUL23",$A$446,$B310="SIU_ED_JUL23",$A$447,$B310="DER_JUN23",$A$448,$B310="CDHU_AGO23",$A$449,$B310="SIN_SV_SET23",$A$450,$B310="SIN_INS_SET23",$A$451,$B310="COTAÇÃO",0)</f>
        <v>0</v>
      </c>
      <c r="E310" s="60" cm="1">
        <f t="array" ref="E310">_xlfn.IFS($B310="SAB_OSE_SET23",$A$441,$B310="SAB_EPSA_SET23",$A$443,$B310="SAB_INS_SET23",$A$445,$B310="SIU_INF_JUL23",0,$B310="SIU_ED_JUL23",0,$B310="DER_JUN23",0,$B310="CDHU_AGO23",0,$B310="SIN_SV_SET23",0,$B310="SIN_INS_SET23",0,$B310="COTAÇÃO",0)</f>
        <v>0</v>
      </c>
      <c r="F310" s="60" cm="1">
        <f t="array" ref="F310">_xlfn.IFS($B310="SAB_OSE_SET23",0,$B310="SAB_EPSA_SET23",0,AND($B310="SAB_INS_SET23",$A310="MAT")=TRUE,$A$454,AND($B310="SAB_INS_SET23",$A310&lt;&gt;"MAT")=TRUE,$A$453,AND($B310="SIU_INF_JUL23",$A310="MAT")=TRUE,$A$454,AND($B310="SIU_INF_JUL23",$A310&lt;&gt;"MAT")=TRUE,$A$453,AND($B310="SIU_ED_JUL23",$A310="MAT")=TRUE,$A$454,AND($B310="SIU_ED_JUL23",$A310&lt;&gt;"MAT")=TRUE,$A$453,$B310="DER_JUN23",0,$B310="CDHU_AGO23",0,AND($B310="SIN_SV_SET23",$A310="MAT")=TRUE,$A$454,AND($B310="SIN_SV_SET23",$A310&lt;&gt;"MAT")=TRUE,$A$453,AND($B310="SIN_INS_SET23",$A310="MAT")=TRUE,$A$454,AND($B310="SIN_INS_SET23",$A310&lt;&gt;"MAT")=TRUE,$A$453,AND($B310="COTAÇÃO",$A310="MAT")=TRUE,$A$454,AND($B310="COTAÇÃO",$A310&lt;&gt;"MAT")=TRUE,$A$453)</f>
        <v>0.28000000000000003</v>
      </c>
      <c r="G310" s="60" cm="1">
        <f t="array" ref="G310">_xlfn.IFS($B310="SAB_OSE_SET23",0,$B310="SAB_EPSA_SET23",0,AND($B310="SAB_INS_SET23",$A310="MO")=TRUE,$A$455,AND($B310="SAB_INS_SET23",$A310&lt;&gt;"MO")=TRUE,0,AND($B310="SIU_INF_JUL23",$A310="MO")=TRUE,$A$455,AND($B310="SIU_INF_JUL23",$A310&lt;&gt;"MO")=TRUE,0,AND($B310="SIU_ED_JUL23",$A310="MO")=TRUE,$A$455,AND($B310="SIU_ED_JUL23",$A310&lt;&gt;"MO")=TRUE,0,$B310="DER_JUN23",0,$B310="CDHU_AGO23",0,AND($B310="SIN_SV_SET23",$A310="MO")=TRUE,$A$455,AND($B310="SIN_SV_SET23",$A310&lt;&gt;"MO")=TRUE,0,AND($B310="SIN_INS_SET23",$A310="MO")=TRUE,$A$455,AND($B310="SIN_INS_SET23",$A310&lt;&gt;"MO")=TRUE,0,AND($B310="COTAÇÃO",$A310="MO")=TRUE,$A$455,AND($B310="COTAÇÃO",$A310&lt;&gt;"MO")=TRUE,0)</f>
        <v>0</v>
      </c>
      <c r="H310" s="61" cm="1">
        <f t="array" ref="H310">ROUND(_xlfn.IFS(B310="SAB_OSE_SET23",VLOOKUP(C310,[12]SAB_OSE_SET23!A:N,7,FALSE),B310="SAB_EPSA_SET23",VLOOKUP(C310,[12]SAB_EPSA_SET23!A:F,4,FALSE),B310="SAB_INS_SET23",VLOOKUP(C310,[12]SAB_INS_SET23!A:F,4,FALSE),B310="SIU_INF_JUL23",VLOOKUP(C310,[12]SIU_INF_JUL23!A:F,4,FALSE),B310="SIU_ED_JUL23",VLOOKUP(C310,[12]SIU_ED_JUL23!A:F,4,FALSE),B310="SIU_INS_JUL23",VLOOKUP(C310,[12]SIU_INS_JUL23!A:F,4,FALSE),B310="DER_JUN23",VLOOKUP(C310,[12]DER_JUN23!A:F,4,FALSE),B310="CDHU_AGO23",VLOOKUP(C310,[12]CDHU_AGO23!A:F,4,FALSE),B310="DNIT_SV_JUL23",VLOOKUP(C310,[12]DNIT_SV_JUL23!A:F,4,FALSE),B310="DNIT_MAT_JUL23",VLOOKUP(C310,[12]DNIT_MAT_JUL23!A:F,4,FALSE),B310="SIN_SV_SET23",VLOOKUP(C310,[12]SIN_SV_SET23!G:L,5,FALSE),B310="SIN_INS_SET23",VLOOKUP(C310,[12]SIN_INS_SET23!A:F,5,FALSE),B310="COTAÇÃO",VLOOKUP(C310,[12]COTAÇÃO!$B:$G,6,FALSE))*(1+F310)*(1+G310),2)</f>
        <v>223.78</v>
      </c>
      <c r="I310" s="62">
        <v>0.1</v>
      </c>
      <c r="J310" s="39"/>
      <c r="K310" s="63"/>
      <c r="L310" s="64" t="str" cm="1">
        <f t="array" ref="L310">_xlfn.IFS(B310="SAB_OSE_SET23",VLOOKUP(C310,[12]SAB_OSE_SET23!A:N,5,FALSE),B310="SAB_EPSA_SET23",VLOOKUP(C310,[12]SAB_EPSA_SET23!A:F,2,FALSE),B310="SAB_INS_SET23",VLOOKUP(C310,[12]SAB_INS_SET23!A:F,2,FALSE),B310="SIU_INF_JUL23",VLOOKUP(C310,[12]SIU_INF_JUL23!A:F,2,FALSE),B310="SIU_ED_JUL23",VLOOKUP(C310,[12]SIU_ED_JUL23!A:F,2,FALSE),B310="SIU_INS_JUL23",VLOOKUP(C310,[12]SIU_INS_JUL23!A:F,2,FALSE),B310="DER_JUN23",VLOOKUP(C310,[12]DER_JUN23!A:F,2,FALSE),B310="CDHU_AGO23",VLOOKUP(C310,[12]CDHU_AGO23!A:F,2,FALSE),B310="DNIT_SV_JUL23",VLOOKUP(C310,[12]DNIT_SV_JUL23!A:F,2,FALSE),B310="DNIT_MAT_JUL23",VLOOKUP(C310,[12]DNIT_MAT_JUL23!A:F,2,FALSE),B310="SIN_SV_SET23",VLOOKUP(C310,[12]SIN_SV_SET23!G:L,2,FALSE),B310="SIN_INS_SET23",VLOOKUP(C310,[12]SIN_INS_SET23!A:F,2,FALSE),B310="COTAÇÃO",VLOOKUP(C310,[12]COTAÇÃO!$B:$G,3,FALSE))</f>
        <v>CAMINHÃO - CARROCERIA FIXA ABERTA DE MADEIRA COM CAPACIDADE 5 T *160CV</v>
      </c>
      <c r="M310" s="65" t="str" cm="1">
        <f t="array" ref="M310">_xlfn.IFS(B310="SAB_OSE_SET23",VLOOKUP(C310,[12]SAB_OSE_SET23!A:N,6,FALSE),B310="SAB_EPSA_SET23",VLOOKUP(C310,[12]SAB_EPSA_SET23!A:F,3,FALSE),B310="SAB_INS_SET23",VLOOKUP(C310,[12]SAB_INS_SET23!A:F,3,FALSE),B310="SIU_INF_JUL23",VLOOKUP(C310,[12]SIU_INF_JUL23!A:F,3,FALSE),B310="SIU_ED_JUL23",VLOOKUP(C310,[12]SIU_ED_JUL23!A:F,3,FALSE),B310="SIU_INS_JUL23",VLOOKUP(C310,[12]SIU_INS_JUL23!A:F,3,FALSE),B310="DER_JUN23",VLOOKUP(C310,[12]DER_JUN23!A:F,3,FALSE),B310="CDHU_AGO23",VLOOKUP(C310,[12]CDHU_AGO23!A:F,3,FALSE),B310="DNIT_SV_JUL23",VLOOKUP(C310,[12]DNIT_SV_JUL23!A:F,3,FALSE),B310="DNIT_MAT_JUL23",VLOOKUP(C310,[12]DNIT_MAT_JUL23!A:F,3,FALSE),B310="SIN_SV_SET23",VLOOKUP(C310,[12]SIN_SV_SET23!G:L,3,FALSE),B310="SIN_INS_SET23",VLOOKUP(C310,[12]SIN_INS_SET23!A:F,3,FALSE),B310="COTAÇÃO",VLOOKUP(C310,[12]COTAÇÃO!$B:$G,4,FALSE))</f>
        <v>H</v>
      </c>
      <c r="N310" s="66">
        <f t="shared" si="7660"/>
        <v>4.8000000000000007</v>
      </c>
      <c r="O310" s="66">
        <f t="shared" si="7661"/>
        <v>22.38</v>
      </c>
      <c r="P310" s="67">
        <f t="shared" si="7637"/>
        <v>0</v>
      </c>
      <c r="Q310" s="68"/>
      <c r="R310" s="61">
        <f>R304*$I310</f>
        <v>4.8000000000000007</v>
      </c>
      <c r="S310" s="67"/>
      <c r="T310" s="61">
        <f t="shared" ref="T310" si="7800">T304*$I310</f>
        <v>0</v>
      </c>
      <c r="U310" s="67">
        <f t="shared" si="7663"/>
        <v>0</v>
      </c>
      <c r="V310" s="61">
        <f t="shared" ref="V310" si="7801">V304*$I310</f>
        <v>0</v>
      </c>
      <c r="W310" s="67">
        <f t="shared" si="7665"/>
        <v>0</v>
      </c>
      <c r="X310" s="61">
        <f t="shared" ref="X310" si="7802">X304*$I310</f>
        <v>0</v>
      </c>
      <c r="Y310" s="67">
        <f t="shared" si="7667"/>
        <v>0</v>
      </c>
      <c r="Z310" s="61">
        <f t="shared" ref="Z310" si="7803">Z304*$I310</f>
        <v>0</v>
      </c>
      <c r="AA310" s="67">
        <f t="shared" si="7669"/>
        <v>0</v>
      </c>
      <c r="AB310" s="61">
        <f t="shared" ref="AB310" si="7804">AB304*$I310</f>
        <v>0</v>
      </c>
      <c r="AC310" s="67">
        <f t="shared" si="7671"/>
        <v>0</v>
      </c>
      <c r="AD310" s="61">
        <f t="shared" ref="AD310" si="7805">AD304*$I310</f>
        <v>0</v>
      </c>
      <c r="AE310" s="67">
        <f t="shared" si="7673"/>
        <v>0</v>
      </c>
      <c r="AF310" s="61">
        <f t="shared" ref="AF310" si="7806">AF304*$I310</f>
        <v>0</v>
      </c>
      <c r="AG310" s="67">
        <f t="shared" si="7675"/>
        <v>0</v>
      </c>
      <c r="AH310" s="61">
        <f t="shared" ref="AH310" si="7807">AH304*$I310</f>
        <v>0</v>
      </c>
      <c r="AI310" s="67">
        <f t="shared" si="7677"/>
        <v>0</v>
      </c>
      <c r="AJ310" s="61">
        <f t="shared" ref="AJ310" si="7808">AJ304*$I310</f>
        <v>0</v>
      </c>
      <c r="AK310" s="67">
        <f t="shared" si="7679"/>
        <v>0</v>
      </c>
      <c r="AL310" s="61">
        <f t="shared" ref="AL310" si="7809">AL304*$I310</f>
        <v>0</v>
      </c>
      <c r="AM310" s="67">
        <f t="shared" si="7681"/>
        <v>0</v>
      </c>
      <c r="AN310" s="61">
        <f t="shared" ref="AN310" si="7810">AN304*$I310</f>
        <v>0</v>
      </c>
      <c r="AO310" s="67">
        <f t="shared" si="7683"/>
        <v>0</v>
      </c>
      <c r="AP310" s="61">
        <f t="shared" ref="AP310" si="7811">AP304*$I310</f>
        <v>0</v>
      </c>
      <c r="AQ310" s="67">
        <f t="shared" si="7685"/>
        <v>0</v>
      </c>
      <c r="AR310" s="61">
        <f t="shared" ref="AR310" si="7812">AR304*$I310</f>
        <v>0</v>
      </c>
      <c r="AS310" s="67">
        <f t="shared" si="7687"/>
        <v>0</v>
      </c>
      <c r="AT310" s="61">
        <f t="shared" ref="AT310" si="7813">AT304*$I310</f>
        <v>0</v>
      </c>
      <c r="AU310" s="67">
        <f t="shared" si="7689"/>
        <v>0</v>
      </c>
      <c r="AV310" s="61">
        <f t="shared" ref="AV310" si="7814">AV304*$I310</f>
        <v>0</v>
      </c>
      <c r="AW310" s="67">
        <f t="shared" si="7691"/>
        <v>0</v>
      </c>
      <c r="AX310" s="61">
        <f t="shared" ref="AX310" si="7815">AX304*$I310</f>
        <v>0</v>
      </c>
      <c r="AY310" s="67">
        <f t="shared" si="7693"/>
        <v>0</v>
      </c>
      <c r="AZ310" s="61">
        <f t="shared" ref="AZ310" si="7816">AZ304*$I310</f>
        <v>0</v>
      </c>
      <c r="BA310" s="67">
        <f t="shared" si="7695"/>
        <v>0</v>
      </c>
      <c r="BB310" s="61">
        <f t="shared" ref="BB310" si="7817">BB304*$I310</f>
        <v>0</v>
      </c>
      <c r="BC310" s="67">
        <f t="shared" si="7697"/>
        <v>0</v>
      </c>
      <c r="BD310" s="61">
        <f t="shared" ref="BD310" si="7818">BD304*$I310</f>
        <v>0</v>
      </c>
      <c r="BE310" s="67">
        <f t="shared" si="7699"/>
        <v>0</v>
      </c>
      <c r="BF310" s="61">
        <f t="shared" ref="BF310" si="7819">BF304*$I310</f>
        <v>0</v>
      </c>
      <c r="BG310" s="67">
        <f t="shared" si="7701"/>
        <v>0</v>
      </c>
      <c r="BH310" s="61">
        <f t="shared" ref="BH310" si="7820">BH304*$I310</f>
        <v>0</v>
      </c>
      <c r="BI310" s="67">
        <f t="shared" si="7703"/>
        <v>0</v>
      </c>
      <c r="BJ310" s="61">
        <f t="shared" ref="BJ310" si="7821">BJ304*$I310</f>
        <v>0</v>
      </c>
      <c r="BK310" s="67">
        <f t="shared" si="7705"/>
        <v>0</v>
      </c>
      <c r="BL310" s="61">
        <f t="shared" ref="BL310" si="7822">BL304*$I310</f>
        <v>0</v>
      </c>
      <c r="BM310" s="67">
        <f t="shared" si="7707"/>
        <v>0</v>
      </c>
    </row>
    <row r="311" spans="1:65" s="47" customFormat="1" ht="30" x14ac:dyDescent="0.25">
      <c r="A311" s="58" t="s">
        <v>30</v>
      </c>
      <c r="B311" s="59" t="s">
        <v>28</v>
      </c>
      <c r="C311" s="59" t="s">
        <v>133</v>
      </c>
      <c r="D311" s="60" cm="1">
        <f t="array" ref="D311">_xlfn.IFS($B311="SAB_OSE_SET23",$A$440,$B311="SAB_EPSA_SET23",$A$442,$B311="SAB_INS_SET23",$A$444,$B311="SIU_INF_JUL23",$A$446,$B311="SIU_ED_JUL23",$A$447,$B311="DER_JUN23",$A$448,$B311="CDHU_AGO23",$A$449,$B311="SIN_SV_SET23",$A$450,$B311="SIN_INS_SET23",$A$451,$B311="COTAÇÃO",0)</f>
        <v>0</v>
      </c>
      <c r="E311" s="60" cm="1">
        <f t="array" ref="E311">_xlfn.IFS($B311="SAB_OSE_SET23",$A$441,$B311="SAB_EPSA_SET23",$A$443,$B311="SAB_INS_SET23",$A$445,$B311="SIU_INF_JUL23",0,$B311="SIU_ED_JUL23",0,$B311="DER_JUN23",0,$B311="CDHU_AGO23",0,$B311="SIN_SV_SET23",0,$B311="SIN_INS_SET23",0,$B311="COTAÇÃO",0)</f>
        <v>0</v>
      </c>
      <c r="F311" s="60" cm="1">
        <f t="array" ref="F311">_xlfn.IFS($B311="SAB_OSE_SET23",0,$B311="SAB_EPSA_SET23",0,AND($B311="SAB_INS_SET23",$A311="MAT")=TRUE,$A$454,AND($B311="SAB_INS_SET23",$A311&lt;&gt;"MAT")=TRUE,$A$453,AND($B311="SIU_INF_JUL23",$A311="MAT")=TRUE,$A$454,AND($B311="SIU_INF_JUL23",$A311&lt;&gt;"MAT")=TRUE,$A$453,AND($B311="SIU_ED_JUL23",$A311="MAT")=TRUE,$A$454,AND($B311="SIU_ED_JUL23",$A311&lt;&gt;"MAT")=TRUE,$A$453,$B311="DER_JUN23",0,$B311="CDHU_AGO23",0,AND($B311="SIN_SV_SET23",$A311="MAT")=TRUE,$A$454,AND($B311="SIN_SV_SET23",$A311&lt;&gt;"MAT")=TRUE,$A$453,AND($B311="SIN_INS_SET23",$A311="MAT")=TRUE,$A$454,AND($B311="SIN_INS_SET23",$A311&lt;&gt;"MAT")=TRUE,$A$453,AND($B311="COTAÇÃO",$A311="MAT")=TRUE,$A$454,AND($B311="COTAÇÃO",$A311&lt;&gt;"MAT")=TRUE,$A$453)</f>
        <v>0.28000000000000003</v>
      </c>
      <c r="G311" s="60" cm="1">
        <f t="array" ref="G311">_xlfn.IFS($B311="SAB_OSE_SET23",0,$B311="SAB_EPSA_SET23",0,AND($B311="SAB_INS_SET23",$A311="MO")=TRUE,$A$455,AND($B311="SAB_INS_SET23",$A311&lt;&gt;"MO")=TRUE,0,AND($B311="SIU_INF_JUL23",$A311="MO")=TRUE,$A$455,AND($B311="SIU_INF_JUL23",$A311&lt;&gt;"MO")=TRUE,0,AND($B311="SIU_ED_JUL23",$A311="MO")=TRUE,$A$455,AND($B311="SIU_ED_JUL23",$A311&lt;&gt;"MO")=TRUE,0,$B311="DER_JUN23",0,$B311="CDHU_AGO23",0,AND($B311="SIN_SV_SET23",$A311="MO")=TRUE,$A$455,AND($B311="SIN_SV_SET23",$A311&lt;&gt;"MO")=TRUE,0,AND($B311="SIN_INS_SET23",$A311="MO")=TRUE,$A$455,AND($B311="SIN_INS_SET23",$A311&lt;&gt;"MO")=TRUE,0,AND($B311="COTAÇÃO",$A311="MO")=TRUE,$A$455,AND($B311="COTAÇÃO",$A311&lt;&gt;"MO")=TRUE,0)</f>
        <v>0</v>
      </c>
      <c r="H311" s="61" cm="1">
        <f t="array" ref="H311">ROUND(_xlfn.IFS(B311="SAB_OSE_SET23",VLOOKUP(C311,[12]SAB_OSE_SET23!A:N,7,FALSE),B311="SAB_EPSA_SET23",VLOOKUP(C311,[12]SAB_EPSA_SET23!A:F,4,FALSE),B311="SAB_INS_SET23",VLOOKUP(C311,[12]SAB_INS_SET23!A:F,4,FALSE),B311="SIU_INF_JUL23",VLOOKUP(C311,[12]SIU_INF_JUL23!A:F,4,FALSE),B311="SIU_ED_JUL23",VLOOKUP(C311,[12]SIU_ED_JUL23!A:F,4,FALSE),B311="SIU_INS_JUL23",VLOOKUP(C311,[12]SIU_INS_JUL23!A:F,4,FALSE),B311="DER_JUN23",VLOOKUP(C311,[12]DER_JUN23!A:F,4,FALSE),B311="CDHU_AGO23",VLOOKUP(C311,[12]CDHU_AGO23!A:F,4,FALSE),B311="DNIT_SV_JUL23",VLOOKUP(C311,[12]DNIT_SV_JUL23!A:F,4,FALSE),B311="DNIT_MAT_JUL23",VLOOKUP(C311,[12]DNIT_MAT_JUL23!A:F,4,FALSE),B311="SIN_SV_SET23",VLOOKUP(C311,[12]SIN_SV_SET23!G:L,5,FALSE),B311="SIN_INS_SET23",VLOOKUP(C311,[12]SIN_INS_SET23!A:F,5,FALSE),B311="COTAÇÃO",VLOOKUP(C311,[12]COTAÇÃO!$B:$G,6,FALSE))*(1+F311)*(1+G311),2)</f>
        <v>98.82</v>
      </c>
      <c r="I311" s="62">
        <v>0.1</v>
      </c>
      <c r="J311" s="39"/>
      <c r="K311" s="63"/>
      <c r="L311" s="64" t="str" cm="1">
        <f t="array" ref="L311">_xlfn.IFS(B311="SAB_OSE_SET23",VLOOKUP(C311,[12]SAB_OSE_SET23!A:N,5,FALSE),B311="SAB_EPSA_SET23",VLOOKUP(C311,[12]SAB_EPSA_SET23!A:F,2,FALSE),B311="SAB_INS_SET23",VLOOKUP(C311,[12]SAB_INS_SET23!A:F,2,FALSE),B311="SIU_INF_JUL23",VLOOKUP(C311,[12]SIU_INF_JUL23!A:F,2,FALSE),B311="SIU_ED_JUL23",VLOOKUP(C311,[12]SIU_ED_JUL23!A:F,2,FALSE),B311="SIU_INS_JUL23",VLOOKUP(C311,[12]SIU_INS_JUL23!A:F,2,FALSE),B311="DER_JUN23",VLOOKUP(C311,[12]DER_JUN23!A:F,2,FALSE),B311="CDHU_AGO23",VLOOKUP(C311,[12]CDHU_AGO23!A:F,2,FALSE),B311="DNIT_SV_JUL23",VLOOKUP(C311,[12]DNIT_SV_JUL23!A:F,2,FALSE),B311="DNIT_MAT_JUL23",VLOOKUP(C311,[12]DNIT_MAT_JUL23!A:F,2,FALSE),B311="SIN_SV_SET23",VLOOKUP(C311,[12]SIN_SV_SET23!G:L,2,FALSE),B311="SIN_INS_SET23",VLOOKUP(C311,[12]SIN_INS_SET23!A:F,2,FALSE),B311="COTAÇÃO",VLOOKUP(C311,[12]COTAÇÃO!$B:$G,3,FALSE))</f>
        <v>CAMINHÃO - CARROCERIA FIXA ABERTA DE MADEIRA COM CAPACIDADE 5 T *160CV - À DISPOSIÇÃO</v>
      </c>
      <c r="M311" s="65" t="str" cm="1">
        <f t="array" ref="M311">_xlfn.IFS(B311="SAB_OSE_SET23",VLOOKUP(C311,[12]SAB_OSE_SET23!A:N,6,FALSE),B311="SAB_EPSA_SET23",VLOOKUP(C311,[12]SAB_EPSA_SET23!A:F,3,FALSE),B311="SAB_INS_SET23",VLOOKUP(C311,[12]SAB_INS_SET23!A:F,3,FALSE),B311="SIU_INF_JUL23",VLOOKUP(C311,[12]SIU_INF_JUL23!A:F,3,FALSE),B311="SIU_ED_JUL23",VLOOKUP(C311,[12]SIU_ED_JUL23!A:F,3,FALSE),B311="SIU_INS_JUL23",VLOOKUP(C311,[12]SIU_INS_JUL23!A:F,3,FALSE),B311="DER_JUN23",VLOOKUP(C311,[12]DER_JUN23!A:F,3,FALSE),B311="CDHU_AGO23",VLOOKUP(C311,[12]CDHU_AGO23!A:F,3,FALSE),B311="DNIT_SV_JUL23",VLOOKUP(C311,[12]DNIT_SV_JUL23!A:F,3,FALSE),B311="DNIT_MAT_JUL23",VLOOKUP(C311,[12]DNIT_MAT_JUL23!A:F,3,FALSE),B311="SIN_SV_SET23",VLOOKUP(C311,[12]SIN_SV_SET23!G:L,3,FALSE),B311="SIN_INS_SET23",VLOOKUP(C311,[12]SIN_INS_SET23!A:F,3,FALSE),B311="COTAÇÃO",VLOOKUP(C311,[12]COTAÇÃO!$B:$G,4,FALSE))</f>
        <v>H</v>
      </c>
      <c r="N311" s="66">
        <f t="shared" si="7660"/>
        <v>4.8000000000000007</v>
      </c>
      <c r="O311" s="66">
        <f t="shared" si="7661"/>
        <v>9.8800000000000008</v>
      </c>
      <c r="P311" s="67">
        <f t="shared" si="7637"/>
        <v>0</v>
      </c>
      <c r="Q311" s="68"/>
      <c r="R311" s="61">
        <f>R304*$I311</f>
        <v>4.8000000000000007</v>
      </c>
      <c r="S311" s="67"/>
      <c r="T311" s="61">
        <f t="shared" ref="T311" si="7823">T304*$I311</f>
        <v>0</v>
      </c>
      <c r="U311" s="67">
        <f t="shared" si="7663"/>
        <v>0</v>
      </c>
      <c r="V311" s="61">
        <f t="shared" ref="V311" si="7824">V304*$I311</f>
        <v>0</v>
      </c>
      <c r="W311" s="67">
        <f t="shared" si="7665"/>
        <v>0</v>
      </c>
      <c r="X311" s="61">
        <f t="shared" ref="X311" si="7825">X304*$I311</f>
        <v>0</v>
      </c>
      <c r="Y311" s="67">
        <f t="shared" si="7667"/>
        <v>0</v>
      </c>
      <c r="Z311" s="61">
        <f t="shared" ref="Z311" si="7826">Z304*$I311</f>
        <v>0</v>
      </c>
      <c r="AA311" s="67">
        <f t="shared" si="7669"/>
        <v>0</v>
      </c>
      <c r="AB311" s="61">
        <f t="shared" ref="AB311" si="7827">AB304*$I311</f>
        <v>0</v>
      </c>
      <c r="AC311" s="67">
        <f t="shared" si="7671"/>
        <v>0</v>
      </c>
      <c r="AD311" s="61">
        <f t="shared" ref="AD311" si="7828">AD304*$I311</f>
        <v>0</v>
      </c>
      <c r="AE311" s="67">
        <f t="shared" si="7673"/>
        <v>0</v>
      </c>
      <c r="AF311" s="61">
        <f t="shared" ref="AF311" si="7829">AF304*$I311</f>
        <v>0</v>
      </c>
      <c r="AG311" s="67">
        <f t="shared" si="7675"/>
        <v>0</v>
      </c>
      <c r="AH311" s="61">
        <f t="shared" ref="AH311" si="7830">AH304*$I311</f>
        <v>0</v>
      </c>
      <c r="AI311" s="67">
        <f t="shared" si="7677"/>
        <v>0</v>
      </c>
      <c r="AJ311" s="61">
        <f t="shared" ref="AJ311" si="7831">AJ304*$I311</f>
        <v>0</v>
      </c>
      <c r="AK311" s="67">
        <f t="shared" si="7679"/>
        <v>0</v>
      </c>
      <c r="AL311" s="61">
        <f t="shared" ref="AL311" si="7832">AL304*$I311</f>
        <v>0</v>
      </c>
      <c r="AM311" s="67">
        <f t="shared" si="7681"/>
        <v>0</v>
      </c>
      <c r="AN311" s="61">
        <f t="shared" ref="AN311" si="7833">AN304*$I311</f>
        <v>0</v>
      </c>
      <c r="AO311" s="67">
        <f t="shared" si="7683"/>
        <v>0</v>
      </c>
      <c r="AP311" s="61">
        <f t="shared" ref="AP311" si="7834">AP304*$I311</f>
        <v>0</v>
      </c>
      <c r="AQ311" s="67">
        <f t="shared" si="7685"/>
        <v>0</v>
      </c>
      <c r="AR311" s="61">
        <f t="shared" ref="AR311" si="7835">AR304*$I311</f>
        <v>0</v>
      </c>
      <c r="AS311" s="67">
        <f t="shared" si="7687"/>
        <v>0</v>
      </c>
      <c r="AT311" s="61">
        <f t="shared" ref="AT311" si="7836">AT304*$I311</f>
        <v>0</v>
      </c>
      <c r="AU311" s="67">
        <f t="shared" si="7689"/>
        <v>0</v>
      </c>
      <c r="AV311" s="61">
        <f t="shared" ref="AV311" si="7837">AV304*$I311</f>
        <v>0</v>
      </c>
      <c r="AW311" s="67">
        <f t="shared" si="7691"/>
        <v>0</v>
      </c>
      <c r="AX311" s="61">
        <f t="shared" ref="AX311" si="7838">AX304*$I311</f>
        <v>0</v>
      </c>
      <c r="AY311" s="67">
        <f t="shared" si="7693"/>
        <v>0</v>
      </c>
      <c r="AZ311" s="61">
        <f t="shared" ref="AZ311" si="7839">AZ304*$I311</f>
        <v>0</v>
      </c>
      <c r="BA311" s="67">
        <f t="shared" si="7695"/>
        <v>0</v>
      </c>
      <c r="BB311" s="61">
        <f t="shared" ref="BB311" si="7840">BB304*$I311</f>
        <v>0</v>
      </c>
      <c r="BC311" s="67">
        <f t="shared" si="7697"/>
        <v>0</v>
      </c>
      <c r="BD311" s="61">
        <f t="shared" ref="BD311" si="7841">BD304*$I311</f>
        <v>0</v>
      </c>
      <c r="BE311" s="67">
        <f t="shared" si="7699"/>
        <v>0</v>
      </c>
      <c r="BF311" s="61">
        <f t="shared" ref="BF311" si="7842">BF304*$I311</f>
        <v>0</v>
      </c>
      <c r="BG311" s="67">
        <f t="shared" si="7701"/>
        <v>0</v>
      </c>
      <c r="BH311" s="61">
        <f t="shared" ref="BH311" si="7843">BH304*$I311</f>
        <v>0</v>
      </c>
      <c r="BI311" s="67">
        <f t="shared" si="7703"/>
        <v>0</v>
      </c>
      <c r="BJ311" s="61">
        <f t="shared" ref="BJ311" si="7844">BJ304*$I311</f>
        <v>0</v>
      </c>
      <c r="BK311" s="67">
        <f t="shared" si="7705"/>
        <v>0</v>
      </c>
      <c r="BL311" s="61">
        <f t="shared" ref="BL311" si="7845">BL304*$I311</f>
        <v>0</v>
      </c>
      <c r="BM311" s="67">
        <f t="shared" si="7707"/>
        <v>0</v>
      </c>
    </row>
    <row r="312" spans="1:65" s="47" customFormat="1" ht="45" x14ac:dyDescent="0.25">
      <c r="A312" s="48"/>
      <c r="B312" s="48"/>
      <c r="C312" s="48"/>
      <c r="D312" s="48"/>
      <c r="E312" s="48"/>
      <c r="F312" s="48"/>
      <c r="G312" s="48"/>
      <c r="H312" s="49"/>
      <c r="I312" s="50"/>
      <c r="J312" s="39"/>
      <c r="K312" s="51" t="str">
        <f>CONCATENATE($K$303,".2")</f>
        <v>13.2</v>
      </c>
      <c r="L312" s="52" t="s">
        <v>145</v>
      </c>
      <c r="M312" s="53" t="s">
        <v>21</v>
      </c>
      <c r="N312" s="54">
        <f>R312+T312+V312+X312+Z312+AB312+AD312+AF312+AH312+AJ312++AL312+AN312+AP312+AR312+AT312+AV312+AX312+AZ312+BB312+BD312+BF312+BH312+BJ312+BL312</f>
        <v>24</v>
      </c>
      <c r="O312" s="54">
        <f>SUM(O313:O319)</f>
        <v>1471.0800000000004</v>
      </c>
      <c r="P312" s="55">
        <f t="shared" si="7637"/>
        <v>35305.919999999998</v>
      </c>
      <c r="Q312" s="39"/>
      <c r="R312" s="56">
        <v>24</v>
      </c>
      <c r="S312" s="57">
        <f>ROUND(R312*$O312,2)</f>
        <v>35305.919999999998</v>
      </c>
      <c r="T312" s="56"/>
      <c r="U312" s="57">
        <f>ROUND(T312*$O312,2)</f>
        <v>0</v>
      </c>
      <c r="V312" s="56"/>
      <c r="W312" s="57">
        <f t="shared" ref="W312" si="7846">ROUND(V312*$O312,2)</f>
        <v>0</v>
      </c>
      <c r="X312" s="56"/>
      <c r="Y312" s="57">
        <f t="shared" ref="Y312" si="7847">ROUND(X312*$O312,2)</f>
        <v>0</v>
      </c>
      <c r="Z312" s="56"/>
      <c r="AA312" s="57">
        <f t="shared" ref="AA312" si="7848">ROUND(Z312*$O312,2)</f>
        <v>0</v>
      </c>
      <c r="AB312" s="56"/>
      <c r="AC312" s="57">
        <f t="shared" ref="AC312" si="7849">ROUND(AB312*$O312,2)</f>
        <v>0</v>
      </c>
      <c r="AD312" s="56"/>
      <c r="AE312" s="57">
        <f t="shared" ref="AE312" si="7850">ROUND(AD312*$O312,2)</f>
        <v>0</v>
      </c>
      <c r="AF312" s="56"/>
      <c r="AG312" s="57">
        <f t="shared" ref="AG312" si="7851">ROUND(AF312*$O312,2)</f>
        <v>0</v>
      </c>
      <c r="AH312" s="56"/>
      <c r="AI312" s="57">
        <f t="shared" ref="AI312" si="7852">ROUND(AH312*$O312,2)</f>
        <v>0</v>
      </c>
      <c r="AJ312" s="56"/>
      <c r="AK312" s="57">
        <f t="shared" ref="AK312" si="7853">ROUND(AJ312*$O312,2)</f>
        <v>0</v>
      </c>
      <c r="AL312" s="56"/>
      <c r="AM312" s="57">
        <f t="shared" ref="AM312" si="7854">ROUND(AL312*$O312,2)</f>
        <v>0</v>
      </c>
      <c r="AN312" s="56"/>
      <c r="AO312" s="57">
        <f t="shared" ref="AO312" si="7855">ROUND(AN312*$O312,2)</f>
        <v>0</v>
      </c>
      <c r="AP312" s="56"/>
      <c r="AQ312" s="57">
        <f t="shared" ref="AQ312" si="7856">ROUND(AP312*$O312,2)</f>
        <v>0</v>
      </c>
      <c r="AR312" s="56"/>
      <c r="AS312" s="57">
        <f t="shared" ref="AS312" si="7857">ROUND(AR312*$O312,2)</f>
        <v>0</v>
      </c>
      <c r="AT312" s="56"/>
      <c r="AU312" s="57">
        <f t="shared" ref="AU312" si="7858">ROUND(AT312*$O312,2)</f>
        <v>0</v>
      </c>
      <c r="AV312" s="56"/>
      <c r="AW312" s="57">
        <f t="shared" ref="AW312" si="7859">ROUND(AV312*$O312,2)</f>
        <v>0</v>
      </c>
      <c r="AX312" s="56"/>
      <c r="AY312" s="57">
        <f t="shared" ref="AY312" si="7860">ROUND(AX312*$O312,2)</f>
        <v>0</v>
      </c>
      <c r="AZ312" s="56"/>
      <c r="BA312" s="57">
        <f t="shared" ref="BA312" si="7861">ROUND(AZ312*$O312,2)</f>
        <v>0</v>
      </c>
      <c r="BB312" s="56"/>
      <c r="BC312" s="57">
        <f t="shared" ref="BC312" si="7862">ROUND(BB312*$O312,2)</f>
        <v>0</v>
      </c>
      <c r="BD312" s="56"/>
      <c r="BE312" s="57">
        <f t="shared" ref="BE312" si="7863">ROUND(BD312*$O312,2)</f>
        <v>0</v>
      </c>
      <c r="BF312" s="56"/>
      <c r="BG312" s="57">
        <f t="shared" ref="BG312" si="7864">ROUND(BF312*$O312,2)</f>
        <v>0</v>
      </c>
      <c r="BH312" s="56"/>
      <c r="BI312" s="57">
        <f t="shared" ref="BI312" si="7865">ROUND(BH312*$O312,2)</f>
        <v>0</v>
      </c>
      <c r="BJ312" s="56"/>
      <c r="BK312" s="57">
        <f t="shared" ref="BK312" si="7866">ROUND(BJ312*$O312,2)</f>
        <v>0</v>
      </c>
      <c r="BL312" s="56"/>
      <c r="BM312" s="57">
        <f t="shared" ref="BM312" si="7867">ROUND(BL312*$O312,2)</f>
        <v>0</v>
      </c>
    </row>
    <row r="313" spans="1:65" s="47" customFormat="1" ht="45" x14ac:dyDescent="0.25">
      <c r="A313" s="58" t="s">
        <v>37</v>
      </c>
      <c r="B313" s="59" t="s">
        <v>31</v>
      </c>
      <c r="C313" s="59" t="str">
        <f>K312</f>
        <v>13.2</v>
      </c>
      <c r="D313" s="60" cm="1">
        <f t="array" ref="D313">_xlfn.IFS($B313="SAB_OSE_SET23",$A$440,$B313="SAB_EPSA_SET23",$A$442,$B313="SAB_INS_SET23",$A$444,$B313="SIU_INF_JUL23",$A$446,$B313="SIU_ED_JUL23",$A$447,$B313="DER_JUN23",$A$448,$B313="CDHU_AGO23",$A$449,$B313="SIN_SV_SET23",$A$450,$B313="SIN_INS_SET23",$A$451,$B313="COTAÇÃO",0)</f>
        <v>0</v>
      </c>
      <c r="E313" s="60" cm="1">
        <f t="array" ref="E313">_xlfn.IFS($B313="SAB_OSE_SET23",$A$441,$B313="SAB_EPSA_SET23",$A$443,$B313="SAB_INS_SET23",$A$445,$B313="SIU_INF_JUL23",0,$B313="SIU_ED_JUL23",0,$B313="DER_JUN23",0,$B313="CDHU_AGO23",0,$B313="SIN_SV_SET23",0,$B313="SIN_INS_SET23",0,$B313="COTAÇÃO",0)</f>
        <v>0</v>
      </c>
      <c r="F313" s="60" cm="1">
        <f t="array" ref="F313">_xlfn.IFS($B313="SAB_OSE_SET23",0,$B313="SAB_EPSA_SET23",0,AND($B313="SAB_INS_SET23",$A313="MAT")=TRUE,$A$454,AND($B313="SAB_INS_SET23",$A313&lt;&gt;"MAT")=TRUE,$A$453,AND($B313="SIU_INF_JUL23",$A313="MAT")=TRUE,$A$454,AND($B313="SIU_INF_JUL23",$A313&lt;&gt;"MAT")=TRUE,$A$453,AND($B313="SIU_ED_JUL23",$A313="MAT")=TRUE,$A$454,AND($B313="SIU_ED_JUL23",$A313&lt;&gt;"MAT")=TRUE,$A$453,$B313="DER_JUN23",0,$B313="CDHU_AGO23",0,AND($B313="SIN_SV_SET23",$A313="MAT")=TRUE,$A$454,AND($B313="SIN_SV_SET23",$A313&lt;&gt;"MAT")=TRUE,$A$453,AND($B313="SIN_INS_SET23",$A313="MAT")=TRUE,$A$454,AND($B313="SIN_INS_SET23",$A313&lt;&gt;"MAT")=TRUE,$A$453,AND($B313="COTAÇÃO",$A313="MAT")=TRUE,$A$454,AND($B313="COTAÇÃO",$A313&lt;&gt;"MAT")=TRUE,$A$453)</f>
        <v>0.2</v>
      </c>
      <c r="G313" s="60" cm="1">
        <f t="array" ref="G313">_xlfn.IFS($B313="SAB_OSE_SET23",0,$B313="SAB_EPSA_SET23",0,AND($B313="SAB_INS_SET23",$A313="MO")=TRUE,$A$455,AND($B313="SAB_INS_SET23",$A313&lt;&gt;"MO")=TRUE,0,AND($B313="SIU_INF_JUL23",$A313="MO")=TRUE,$A$455,AND($B313="SIU_INF_JUL23",$A313&lt;&gt;"MO")=TRUE,0,AND($B313="SIU_ED_JUL23",$A313="MO")=TRUE,$A$455,AND($B313="SIU_ED_JUL23",$A313&lt;&gt;"MO")=TRUE,0,$B313="DER_JUN23",0,$B313="CDHU_AGO23",0,AND($B313="SIN_SV_SET23",$A313="MO")=TRUE,$A$455,AND($B313="SIN_SV_SET23",$A313&lt;&gt;"MO")=TRUE,0,AND($B313="SIN_INS_SET23",$A313="MO")=TRUE,$A$455,AND($B313="SIN_INS_SET23",$A313&lt;&gt;"MO")=TRUE,0,AND($B313="COTAÇÃO",$A313="MO")=TRUE,$A$455,AND($B313="COTAÇÃO",$A313&lt;&gt;"MO")=TRUE,0)</f>
        <v>0</v>
      </c>
      <c r="H313" s="61" cm="1">
        <f t="array" ref="H313">ROUND(_xlfn.IFS(B313="SAB_OSE_SET23",VLOOKUP(C313,[12]SAB_OSE_SET23!A:N,7,FALSE),B313="SAB_EPSA_SET23",VLOOKUP(C313,[12]SAB_EPSA_SET23!A:F,4,FALSE),B313="SAB_INS_SET23",VLOOKUP(C313,[12]SAB_INS_SET23!A:F,4,FALSE),B313="SIU_INF_JUL23",VLOOKUP(C313,[12]SIU_INF_JUL23!A:F,4,FALSE),B313="SIU_ED_JUL23",VLOOKUP(C313,[12]SIU_ED_JUL23!A:F,4,FALSE),B313="SIU_INS_JUL23",VLOOKUP(C313,[12]SIU_INS_JUL23!A:F,4,FALSE),B313="DER_JUN23",VLOOKUP(C313,[12]DER_JUN23!A:F,4,FALSE),B313="CDHU_AGO23",VLOOKUP(C313,[12]CDHU_AGO23!A:F,4,FALSE),B313="DNIT_SV_JUL23",VLOOKUP(C313,[12]DNIT_SV_JUL23!A:F,4,FALSE),B313="DNIT_MAT_JUL23",VLOOKUP(C313,[12]DNIT_MAT_JUL23!A:F,4,FALSE),B313="SIN_SV_SET23",VLOOKUP(C313,[12]SIN_SV_SET23!G:L,5,FALSE),B313="SIN_INS_SET23",VLOOKUP(C313,[12]SIN_INS_SET23!A:F,5,FALSE),B313="COTAÇÃO",VLOOKUP(C313,[12]COTAÇÃO!$B:$G,6,FALSE))*(1+F313)*(1+G313),2)</f>
        <v>1199.08</v>
      </c>
      <c r="I313" s="62">
        <v>1</v>
      </c>
      <c r="J313" s="39"/>
      <c r="K313" s="63"/>
      <c r="L313" s="64" t="str" cm="1">
        <f t="array" ref="L313">_xlfn.IFS(B313="SAB_OSE_SET23",VLOOKUP(C313,[12]SAB_OSE_SET23!A:N,5,FALSE),B313="SAB_EPSA_SET23",VLOOKUP(C313,[12]SAB_EPSA_SET23!A:F,2,FALSE),B313="SAB_INS_SET23",VLOOKUP(C313,[12]SAB_INS_SET23!A:F,2,FALSE),B313="SIU_INF_JUL23",VLOOKUP(C313,[12]SIU_INF_JUL23!A:F,2,FALSE),B313="SIU_ED_JUL23",VLOOKUP(C313,[12]SIU_ED_JUL23!A:F,2,FALSE),B313="SIU_INS_JUL23",VLOOKUP(C313,[12]SIU_INS_JUL23!A:F,2,FALSE),B313="DER_JUN23",VLOOKUP(C313,[12]DER_JUN23!A:F,2,FALSE),B313="CDHU_AGO23",VLOOKUP(C313,[12]CDHU_AGO23!A:F,2,FALSE),B313="DNIT_SV_JUL23",VLOOKUP(C313,[12]DNIT_SV_JUL23!A:F,2,FALSE),B313="DNIT_MAT_JUL23",VLOOKUP(C313,[12]DNIT_MAT_JUL23!A:F,2,FALSE),B313="SIN_SV_SET23",VLOOKUP(C313,[12]SIN_SV_SET23!G:L,2,FALSE),B313="SIN_INS_SET23",VLOOKUP(C313,[12]SIN_INS_SET23!A:F,2,FALSE),B313="COTAÇÃO",VLOOKUP(C313,[12]COTAÇÃO!$B:$G,3,FALSE))</f>
        <v>Emenda desconectável 630 A, tipo TDEX  da Elastimold ou similar aprovado para cabo  Triplex 3C x 70mm² - 8,7/15kV, com blindagem em fios de cobre (Reforçada) -Seção 35mm².</v>
      </c>
      <c r="M313" s="65" t="str" cm="1">
        <f t="array" ref="M313">_xlfn.IFS(B313="SAB_OSE_SET23",VLOOKUP(C313,[12]SAB_OSE_SET23!A:N,6,FALSE),B313="SAB_EPSA_SET23",VLOOKUP(C313,[12]SAB_EPSA_SET23!A:F,3,FALSE),B313="SAB_INS_SET23",VLOOKUP(C313,[12]SAB_INS_SET23!A:F,3,FALSE),B313="SIU_INF_JUL23",VLOOKUP(C313,[12]SIU_INF_JUL23!A:F,3,FALSE),B313="SIU_ED_JUL23",VLOOKUP(C313,[12]SIU_ED_JUL23!A:F,3,FALSE),B313="SIU_INS_JUL23",VLOOKUP(C313,[12]SIU_INS_JUL23!A:F,3,FALSE),B313="DER_JUN23",VLOOKUP(C313,[12]DER_JUN23!A:F,3,FALSE),B313="CDHU_AGO23",VLOOKUP(C313,[12]CDHU_AGO23!A:F,3,FALSE),B313="DNIT_SV_JUL23",VLOOKUP(C313,[12]DNIT_SV_JUL23!A:F,3,FALSE),B313="DNIT_MAT_JUL23",VLOOKUP(C313,[12]DNIT_MAT_JUL23!A:F,3,FALSE),B313="SIN_SV_SET23",VLOOKUP(C313,[12]SIN_SV_SET23!G:L,3,FALSE),B313="SIN_INS_SET23",VLOOKUP(C313,[12]SIN_INS_SET23!A:F,3,FALSE),B313="COTAÇÃO",VLOOKUP(C313,[12]COTAÇÃO!$B:$G,4,FALSE))</f>
        <v>pç</v>
      </c>
      <c r="N313" s="66">
        <f t="shared" ref="N313:N319" si="7868">R313+T313+V313+X313+Z313+AB313+AD313+AF313+AH313+AJ313++AL313+AN313+AP313+AR313+AT313+AV313+AX313+AZ313+BB313+BD313+BF313+BH313+BJ313+BL313</f>
        <v>24</v>
      </c>
      <c r="O313" s="66">
        <f t="shared" ref="O313:O319" si="7869">ROUND(H313*I313,2)</f>
        <v>1199.08</v>
      </c>
      <c r="P313" s="67">
        <f t="shared" si="7637"/>
        <v>0</v>
      </c>
      <c r="Q313" s="68"/>
      <c r="R313" s="61">
        <f>R312*$I313</f>
        <v>24</v>
      </c>
      <c r="S313" s="67"/>
      <c r="T313" s="61">
        <f t="shared" ref="T313" si="7870">T312*$I313</f>
        <v>0</v>
      </c>
      <c r="U313" s="67">
        <f t="shared" ref="U313:U319" si="7871">ROUND(T313*$H313,2)</f>
        <v>0</v>
      </c>
      <c r="V313" s="61">
        <f t="shared" ref="V313" si="7872">V312*$I313</f>
        <v>0</v>
      </c>
      <c r="W313" s="67">
        <f t="shared" ref="W313:W319" si="7873">ROUND(V313*$H313,2)</f>
        <v>0</v>
      </c>
      <c r="X313" s="61">
        <f t="shared" ref="X313" si="7874">X312*$I313</f>
        <v>0</v>
      </c>
      <c r="Y313" s="67">
        <f t="shared" ref="Y313:Y319" si="7875">ROUND(X313*$H313,2)</f>
        <v>0</v>
      </c>
      <c r="Z313" s="61">
        <f t="shared" ref="Z313" si="7876">Z312*$I313</f>
        <v>0</v>
      </c>
      <c r="AA313" s="67">
        <f t="shared" ref="AA313:AA319" si="7877">ROUND(Z313*$H313,2)</f>
        <v>0</v>
      </c>
      <c r="AB313" s="61">
        <f t="shared" ref="AB313" si="7878">AB312*$I313</f>
        <v>0</v>
      </c>
      <c r="AC313" s="67">
        <f t="shared" ref="AC313:AC319" si="7879">ROUND(AB313*$H313,2)</f>
        <v>0</v>
      </c>
      <c r="AD313" s="61">
        <f t="shared" ref="AD313" si="7880">AD312*$I313</f>
        <v>0</v>
      </c>
      <c r="AE313" s="67">
        <f t="shared" ref="AE313:AE319" si="7881">ROUND(AD313*$H313,2)</f>
        <v>0</v>
      </c>
      <c r="AF313" s="61">
        <f t="shared" ref="AF313" si="7882">AF312*$I313</f>
        <v>0</v>
      </c>
      <c r="AG313" s="67">
        <f t="shared" ref="AG313:AG319" si="7883">ROUND(AF313*$H313,2)</f>
        <v>0</v>
      </c>
      <c r="AH313" s="61">
        <f t="shared" ref="AH313" si="7884">AH312*$I313</f>
        <v>0</v>
      </c>
      <c r="AI313" s="67">
        <f t="shared" ref="AI313:AI319" si="7885">ROUND(AH313*$H313,2)</f>
        <v>0</v>
      </c>
      <c r="AJ313" s="61">
        <f t="shared" ref="AJ313" si="7886">AJ312*$I313</f>
        <v>0</v>
      </c>
      <c r="AK313" s="67">
        <f t="shared" ref="AK313:AK319" si="7887">ROUND(AJ313*$H313,2)</f>
        <v>0</v>
      </c>
      <c r="AL313" s="61">
        <f t="shared" ref="AL313" si="7888">AL312*$I313</f>
        <v>0</v>
      </c>
      <c r="AM313" s="67">
        <f t="shared" ref="AM313:AM319" si="7889">ROUND(AL313*$H313,2)</f>
        <v>0</v>
      </c>
      <c r="AN313" s="61">
        <f t="shared" ref="AN313" si="7890">AN312*$I313</f>
        <v>0</v>
      </c>
      <c r="AO313" s="67">
        <f t="shared" ref="AO313:AO319" si="7891">ROUND(AN313*$H313,2)</f>
        <v>0</v>
      </c>
      <c r="AP313" s="61">
        <f t="shared" ref="AP313" si="7892">AP312*$I313</f>
        <v>0</v>
      </c>
      <c r="AQ313" s="67">
        <f t="shared" ref="AQ313:AQ319" si="7893">ROUND(AP313*$H313,2)</f>
        <v>0</v>
      </c>
      <c r="AR313" s="61">
        <f t="shared" ref="AR313" si="7894">AR312*$I313</f>
        <v>0</v>
      </c>
      <c r="AS313" s="67">
        <f t="shared" ref="AS313:AS319" si="7895">ROUND(AR313*$H313,2)</f>
        <v>0</v>
      </c>
      <c r="AT313" s="61">
        <f t="shared" ref="AT313" si="7896">AT312*$I313</f>
        <v>0</v>
      </c>
      <c r="AU313" s="67">
        <f t="shared" ref="AU313:AU319" si="7897">ROUND(AT313*$H313,2)</f>
        <v>0</v>
      </c>
      <c r="AV313" s="61">
        <f t="shared" ref="AV313" si="7898">AV312*$I313</f>
        <v>0</v>
      </c>
      <c r="AW313" s="67">
        <f t="shared" ref="AW313:AW319" si="7899">ROUND(AV313*$H313,2)</f>
        <v>0</v>
      </c>
      <c r="AX313" s="61">
        <f t="shared" ref="AX313" si="7900">AX312*$I313</f>
        <v>0</v>
      </c>
      <c r="AY313" s="67">
        <f t="shared" ref="AY313:AY319" si="7901">ROUND(AX313*$H313,2)</f>
        <v>0</v>
      </c>
      <c r="AZ313" s="61">
        <f t="shared" ref="AZ313" si="7902">AZ312*$I313</f>
        <v>0</v>
      </c>
      <c r="BA313" s="67">
        <f t="shared" ref="BA313:BA319" si="7903">ROUND(AZ313*$H313,2)</f>
        <v>0</v>
      </c>
      <c r="BB313" s="61">
        <f t="shared" ref="BB313" si="7904">BB312*$I313</f>
        <v>0</v>
      </c>
      <c r="BC313" s="67">
        <f t="shared" ref="BC313:BC319" si="7905">ROUND(BB313*$H313,2)</f>
        <v>0</v>
      </c>
      <c r="BD313" s="61">
        <f t="shared" ref="BD313" si="7906">BD312*$I313</f>
        <v>0</v>
      </c>
      <c r="BE313" s="67">
        <f t="shared" ref="BE313:BE319" si="7907">ROUND(BD313*$H313,2)</f>
        <v>0</v>
      </c>
      <c r="BF313" s="61">
        <f t="shared" ref="BF313" si="7908">BF312*$I313</f>
        <v>0</v>
      </c>
      <c r="BG313" s="67">
        <f t="shared" ref="BG313:BG319" si="7909">ROUND(BF313*$H313,2)</f>
        <v>0</v>
      </c>
      <c r="BH313" s="61">
        <f t="shared" ref="BH313" si="7910">BH312*$I313</f>
        <v>0</v>
      </c>
      <c r="BI313" s="67">
        <f t="shared" ref="BI313:BI319" si="7911">ROUND(BH313*$H313,2)</f>
        <v>0</v>
      </c>
      <c r="BJ313" s="61">
        <f t="shared" ref="BJ313" si="7912">BJ312*$I313</f>
        <v>0</v>
      </c>
      <c r="BK313" s="67">
        <f t="shared" ref="BK313:BK319" si="7913">ROUND(BJ313*$H313,2)</f>
        <v>0</v>
      </c>
      <c r="BL313" s="61">
        <f t="shared" ref="BL313" si="7914">BL312*$I313</f>
        <v>0</v>
      </c>
      <c r="BM313" s="67">
        <f t="shared" ref="BM313:BM319" si="7915">ROUND(BL313*$H313,2)</f>
        <v>0</v>
      </c>
    </row>
    <row r="314" spans="1:65" s="47" customFormat="1" x14ac:dyDescent="0.25">
      <c r="A314" s="58" t="s">
        <v>26</v>
      </c>
      <c r="B314" s="59" t="s">
        <v>28</v>
      </c>
      <c r="C314" s="59" t="s">
        <v>29</v>
      </c>
      <c r="D314" s="60" cm="1">
        <f t="array" ref="D314">_xlfn.IFS($B314="SAB_OSE_SET23",$A$440,$B314="SAB_EPSA_SET23",$A$442,$B314="SAB_INS_SET23",$A$444,$B314="SIU_INF_JUL23",$A$446,$B314="SIU_ED_JUL23",$A$447,$B314="DER_JUN23",$A$448,$B314="CDHU_AGO23",$A$449,$B314="SIN_SV_SET23",$A$450,$B314="SIN_INS_SET23",$A$451,$B314="COTAÇÃO",0)</f>
        <v>0</v>
      </c>
      <c r="E314" s="60" cm="1">
        <f t="array" ref="E314">_xlfn.IFS($B314="SAB_OSE_SET23",$A$441,$B314="SAB_EPSA_SET23",$A$443,$B314="SAB_INS_SET23",$A$445,$B314="SIU_INF_JUL23",0,$B314="SIU_ED_JUL23",0,$B314="DER_JUN23",0,$B314="CDHU_AGO23",0,$B314="SIN_SV_SET23",0,$B314="SIN_INS_SET23",0,$B314="COTAÇÃO",0)</f>
        <v>0</v>
      </c>
      <c r="F314" s="60" cm="1">
        <f t="array" ref="F314">_xlfn.IFS($B314="SAB_OSE_SET23",0,$B314="SAB_EPSA_SET23",0,AND($B314="SAB_INS_SET23",$A314="MAT")=TRUE,$A$454,AND($B314="SAB_INS_SET23",$A314&lt;&gt;"MAT")=TRUE,$A$453,AND($B314="SIU_INF_JUL23",$A314="MAT")=TRUE,$A$454,AND($B314="SIU_INF_JUL23",$A314&lt;&gt;"MAT")=TRUE,$A$453,AND($B314="SIU_ED_JUL23",$A314="MAT")=TRUE,$A$454,AND($B314="SIU_ED_JUL23",$A314&lt;&gt;"MAT")=TRUE,$A$453,$B314="DER_JUN23",0,$B314="CDHU_AGO23",0,AND($B314="SIN_SV_SET23",$A314="MAT")=TRUE,$A$454,AND($B314="SIN_SV_SET23",$A314&lt;&gt;"MAT")=TRUE,$A$453,AND($B314="SIN_INS_SET23",$A314="MAT")=TRUE,$A$454,AND($B314="SIN_INS_SET23",$A314&lt;&gt;"MAT")=TRUE,$A$453,AND($B314="COTAÇÃO",$A314="MAT")=TRUE,$A$454,AND($B314="COTAÇÃO",$A314&lt;&gt;"MAT")=TRUE,$A$453)</f>
        <v>0.28000000000000003</v>
      </c>
      <c r="G314" s="60" cm="1">
        <f t="array" ref="G314">_xlfn.IFS($B314="SAB_OSE_SET23",0,$B314="SAB_EPSA_SET23",0,AND($B314="SAB_INS_SET23",$A314="MO")=TRUE,$A$455,AND($B314="SAB_INS_SET23",$A314&lt;&gt;"MO")=TRUE,0,AND($B314="SIU_INF_JUL23",$A314="MO")=TRUE,$A$455,AND($B314="SIU_INF_JUL23",$A314&lt;&gt;"MO")=TRUE,0,AND($B314="SIU_ED_JUL23",$A314="MO")=TRUE,$A$455,AND($B314="SIU_ED_JUL23",$A314&lt;&gt;"MO")=TRUE,0,$B314="DER_JUN23",0,$B314="CDHU_AGO23",0,AND($B314="SIN_SV_SET23",$A314="MO")=TRUE,$A$455,AND($B314="SIN_SV_SET23",$A314&lt;&gt;"MO")=TRUE,0,AND($B314="SIN_INS_SET23",$A314="MO")=TRUE,$A$455,AND($B314="SIN_INS_SET23",$A314&lt;&gt;"MO")=TRUE,0,AND($B314="COTAÇÃO",$A314="MO")=TRUE,$A$455,AND($B314="COTAÇÃO",$A314&lt;&gt;"MO")=TRUE,0)</f>
        <v>1.72</v>
      </c>
      <c r="H314" s="61" cm="1">
        <f t="array" ref="H314">ROUND(_xlfn.IFS(B314="SAB_OSE_SET23",VLOOKUP(C314,[12]SAB_OSE_SET23!A:N,7,FALSE),B314="SAB_EPSA_SET23",VLOOKUP(C314,[12]SAB_EPSA_SET23!A:F,4,FALSE),B314="SAB_INS_SET23",VLOOKUP(C314,[12]SAB_INS_SET23!A:F,4,FALSE),B314="SIU_INF_JUL23",VLOOKUP(C314,[12]SIU_INF_JUL23!A:F,4,FALSE),B314="SIU_ED_JUL23",VLOOKUP(C314,[12]SIU_ED_JUL23!A:F,4,FALSE),B314="SIU_INS_JUL23",VLOOKUP(C314,[12]SIU_INS_JUL23!A:F,4,FALSE),B314="DER_JUN23",VLOOKUP(C314,[12]DER_JUN23!A:F,4,FALSE),B314="CDHU_AGO23",VLOOKUP(C314,[12]CDHU_AGO23!A:F,4,FALSE),B314="DNIT_SV_JUL23",VLOOKUP(C314,[12]DNIT_SV_JUL23!A:F,4,FALSE),B314="DNIT_MAT_JUL23",VLOOKUP(C314,[12]DNIT_MAT_JUL23!A:F,4,FALSE),B314="SIN_SV_SET23",VLOOKUP(C314,[12]SIN_SV_SET23!G:L,5,FALSE),B314="SIN_INS_SET23",VLOOKUP(C314,[12]SIN_INS_SET23!A:F,5,FALSE),B314="COTAÇÃO",VLOOKUP(C314,[12]COTAÇÃO!$B:$G,6,FALSE))*(1+F314)*(1+G314),2)</f>
        <v>206.49</v>
      </c>
      <c r="I314" s="62">
        <v>0.5</v>
      </c>
      <c r="J314" s="39"/>
      <c r="K314" s="63"/>
      <c r="L314" s="64" t="str" cm="1">
        <f t="array" ref="L314">_xlfn.IFS(B314="SAB_OSE_SET23",VLOOKUP(C314,[12]SAB_OSE_SET23!A:N,5,FALSE),B314="SAB_EPSA_SET23",VLOOKUP(C314,[12]SAB_EPSA_SET23!A:F,2,FALSE),B314="SAB_INS_SET23",VLOOKUP(C314,[12]SAB_INS_SET23!A:F,2,FALSE),B314="SIU_INF_JUL23",VLOOKUP(C314,[12]SIU_INF_JUL23!A:F,2,FALSE),B314="SIU_ED_JUL23",VLOOKUP(C314,[12]SIU_ED_JUL23!A:F,2,FALSE),B314="SIU_INS_JUL23",VLOOKUP(C314,[12]SIU_INS_JUL23!A:F,2,FALSE),B314="DER_JUN23",VLOOKUP(C314,[12]DER_JUN23!A:F,2,FALSE),B314="CDHU_AGO23",VLOOKUP(C314,[12]CDHU_AGO23!A:F,2,FALSE),B314="DNIT_SV_JUL23",VLOOKUP(C314,[12]DNIT_SV_JUL23!A:F,2,FALSE),B314="DNIT_MAT_JUL23",VLOOKUP(C314,[12]DNIT_MAT_JUL23!A:F,2,FALSE),B314="SIN_SV_SET23",VLOOKUP(C314,[12]SIN_SV_SET23!G:L,2,FALSE),B314="SIN_INS_SET23",VLOOKUP(C314,[12]SIN_INS_SET23!A:F,2,FALSE),B314="COTAÇÃO",VLOOKUP(C314,[12]COTAÇÃO!$B:$G,3,FALSE))</f>
        <v>ENGENHEIRO PLENO</v>
      </c>
      <c r="M314" s="65" t="str" cm="1">
        <f t="array" ref="M314">_xlfn.IFS(B314="SAB_OSE_SET23",VLOOKUP(C314,[12]SAB_OSE_SET23!A:N,6,FALSE),B314="SAB_EPSA_SET23",VLOOKUP(C314,[12]SAB_EPSA_SET23!A:F,3,FALSE),B314="SAB_INS_SET23",VLOOKUP(C314,[12]SAB_INS_SET23!A:F,3,FALSE),B314="SIU_INF_JUL23",VLOOKUP(C314,[12]SIU_INF_JUL23!A:F,3,FALSE),B314="SIU_ED_JUL23",VLOOKUP(C314,[12]SIU_ED_JUL23!A:F,3,FALSE),B314="SIU_INS_JUL23",VLOOKUP(C314,[12]SIU_INS_JUL23!A:F,3,FALSE),B314="DER_JUN23",VLOOKUP(C314,[12]DER_JUN23!A:F,3,FALSE),B314="CDHU_AGO23",VLOOKUP(C314,[12]CDHU_AGO23!A:F,3,FALSE),B314="DNIT_SV_JUL23",VLOOKUP(C314,[12]DNIT_SV_JUL23!A:F,3,FALSE),B314="DNIT_MAT_JUL23",VLOOKUP(C314,[12]DNIT_MAT_JUL23!A:F,3,FALSE),B314="SIN_SV_SET23",VLOOKUP(C314,[12]SIN_SV_SET23!G:L,3,FALSE),B314="SIN_INS_SET23",VLOOKUP(C314,[12]SIN_INS_SET23!A:F,3,FALSE),B314="COTAÇÃO",VLOOKUP(C314,[12]COTAÇÃO!$B:$G,4,FALSE))</f>
        <v>H</v>
      </c>
      <c r="N314" s="66">
        <f t="shared" si="7868"/>
        <v>12</v>
      </c>
      <c r="O314" s="66">
        <f t="shared" si="7869"/>
        <v>103.25</v>
      </c>
      <c r="P314" s="67">
        <f t="shared" si="7637"/>
        <v>0</v>
      </c>
      <c r="Q314" s="68"/>
      <c r="R314" s="61">
        <f>R312*$I314</f>
        <v>12</v>
      </c>
      <c r="S314" s="67"/>
      <c r="T314" s="61">
        <f t="shared" ref="T314" si="7916">T312*$I314</f>
        <v>0</v>
      </c>
      <c r="U314" s="67">
        <f t="shared" si="7871"/>
        <v>0</v>
      </c>
      <c r="V314" s="61">
        <f t="shared" ref="V314" si="7917">V312*$I314</f>
        <v>0</v>
      </c>
      <c r="W314" s="67">
        <f t="shared" si="7873"/>
        <v>0</v>
      </c>
      <c r="X314" s="61">
        <f t="shared" ref="X314" si="7918">X312*$I314</f>
        <v>0</v>
      </c>
      <c r="Y314" s="67">
        <f t="shared" si="7875"/>
        <v>0</v>
      </c>
      <c r="Z314" s="61">
        <f t="shared" ref="Z314" si="7919">Z312*$I314</f>
        <v>0</v>
      </c>
      <c r="AA314" s="67">
        <f t="shared" si="7877"/>
        <v>0</v>
      </c>
      <c r="AB314" s="61">
        <f t="shared" ref="AB314" si="7920">AB312*$I314</f>
        <v>0</v>
      </c>
      <c r="AC314" s="67">
        <f t="shared" si="7879"/>
        <v>0</v>
      </c>
      <c r="AD314" s="61">
        <f t="shared" ref="AD314" si="7921">AD312*$I314</f>
        <v>0</v>
      </c>
      <c r="AE314" s="67">
        <f t="shared" si="7881"/>
        <v>0</v>
      </c>
      <c r="AF314" s="61">
        <f t="shared" ref="AF314" si="7922">AF312*$I314</f>
        <v>0</v>
      </c>
      <c r="AG314" s="67">
        <f t="shared" si="7883"/>
        <v>0</v>
      </c>
      <c r="AH314" s="61">
        <f t="shared" ref="AH314" si="7923">AH312*$I314</f>
        <v>0</v>
      </c>
      <c r="AI314" s="67">
        <f t="shared" si="7885"/>
        <v>0</v>
      </c>
      <c r="AJ314" s="61">
        <f t="shared" ref="AJ314" si="7924">AJ312*$I314</f>
        <v>0</v>
      </c>
      <c r="AK314" s="67">
        <f t="shared" si="7887"/>
        <v>0</v>
      </c>
      <c r="AL314" s="61">
        <f t="shared" ref="AL314" si="7925">AL312*$I314</f>
        <v>0</v>
      </c>
      <c r="AM314" s="67">
        <f t="shared" si="7889"/>
        <v>0</v>
      </c>
      <c r="AN314" s="61">
        <f t="shared" ref="AN314" si="7926">AN312*$I314</f>
        <v>0</v>
      </c>
      <c r="AO314" s="67">
        <f t="shared" si="7891"/>
        <v>0</v>
      </c>
      <c r="AP314" s="61">
        <f t="shared" ref="AP314" si="7927">AP312*$I314</f>
        <v>0</v>
      </c>
      <c r="AQ314" s="67">
        <f t="shared" si="7893"/>
        <v>0</v>
      </c>
      <c r="AR314" s="61">
        <f t="shared" ref="AR314" si="7928">AR312*$I314</f>
        <v>0</v>
      </c>
      <c r="AS314" s="67">
        <f t="shared" si="7895"/>
        <v>0</v>
      </c>
      <c r="AT314" s="61">
        <f t="shared" ref="AT314" si="7929">AT312*$I314</f>
        <v>0</v>
      </c>
      <c r="AU314" s="67">
        <f t="shared" si="7897"/>
        <v>0</v>
      </c>
      <c r="AV314" s="61">
        <f t="shared" ref="AV314" si="7930">AV312*$I314</f>
        <v>0</v>
      </c>
      <c r="AW314" s="67">
        <f t="shared" si="7899"/>
        <v>0</v>
      </c>
      <c r="AX314" s="61">
        <f t="shared" ref="AX314" si="7931">AX312*$I314</f>
        <v>0</v>
      </c>
      <c r="AY314" s="67">
        <f t="shared" si="7901"/>
        <v>0</v>
      </c>
      <c r="AZ314" s="61">
        <f t="shared" ref="AZ314" si="7932">AZ312*$I314</f>
        <v>0</v>
      </c>
      <c r="BA314" s="67">
        <f t="shared" si="7903"/>
        <v>0</v>
      </c>
      <c r="BB314" s="61">
        <f t="shared" ref="BB314" si="7933">BB312*$I314</f>
        <v>0</v>
      </c>
      <c r="BC314" s="67">
        <f t="shared" si="7905"/>
        <v>0</v>
      </c>
      <c r="BD314" s="61">
        <f t="shared" ref="BD314" si="7934">BD312*$I314</f>
        <v>0</v>
      </c>
      <c r="BE314" s="67">
        <f t="shared" si="7907"/>
        <v>0</v>
      </c>
      <c r="BF314" s="61">
        <f t="shared" ref="BF314" si="7935">BF312*$I314</f>
        <v>0</v>
      </c>
      <c r="BG314" s="67">
        <f t="shared" si="7909"/>
        <v>0</v>
      </c>
      <c r="BH314" s="61">
        <f t="shared" ref="BH314" si="7936">BH312*$I314</f>
        <v>0</v>
      </c>
      <c r="BI314" s="67">
        <f t="shared" si="7911"/>
        <v>0</v>
      </c>
      <c r="BJ314" s="61">
        <f t="shared" ref="BJ314" si="7937">BJ312*$I314</f>
        <v>0</v>
      </c>
      <c r="BK314" s="67">
        <f t="shared" si="7913"/>
        <v>0</v>
      </c>
      <c r="BL314" s="61">
        <f t="shared" ref="BL314" si="7938">BL312*$I314</f>
        <v>0</v>
      </c>
      <c r="BM314" s="67">
        <f t="shared" si="7915"/>
        <v>0</v>
      </c>
    </row>
    <row r="315" spans="1:65" s="47" customFormat="1" x14ac:dyDescent="0.25">
      <c r="A315" s="58" t="s">
        <v>26</v>
      </c>
      <c r="B315" s="59" t="s">
        <v>28</v>
      </c>
      <c r="C315" s="59" t="s">
        <v>38</v>
      </c>
      <c r="D315" s="60" cm="1">
        <f t="array" ref="D315">_xlfn.IFS($B315="SAB_OSE_SET23",$A$440,$B315="SAB_EPSA_SET23",$A$442,$B315="SAB_INS_SET23",$A$444,$B315="SIU_INF_JUL23",$A$446,$B315="SIU_ED_JUL23",$A$447,$B315="DER_JUN23",$A$448,$B315="CDHU_AGO23",$A$449,$B315="SIN_SV_SET23",$A$450,$B315="SIN_INS_SET23",$A$451,$B315="COTAÇÃO",0)</f>
        <v>0</v>
      </c>
      <c r="E315" s="60" cm="1">
        <f t="array" ref="E315">_xlfn.IFS($B315="SAB_OSE_SET23",$A$441,$B315="SAB_EPSA_SET23",$A$443,$B315="SAB_INS_SET23",$A$445,$B315="SIU_INF_JUL23",0,$B315="SIU_ED_JUL23",0,$B315="DER_JUN23",0,$B315="CDHU_AGO23",0,$B315="SIN_SV_SET23",0,$B315="SIN_INS_SET23",0,$B315="COTAÇÃO",0)</f>
        <v>0</v>
      </c>
      <c r="F315" s="60" cm="1">
        <f t="array" ref="F315">_xlfn.IFS($B315="SAB_OSE_SET23",0,$B315="SAB_EPSA_SET23",0,AND($B315="SAB_INS_SET23",$A315="MAT")=TRUE,$A$454,AND($B315="SAB_INS_SET23",$A315&lt;&gt;"MAT")=TRUE,$A$453,AND($B315="SIU_INF_JUL23",$A315="MAT")=TRUE,$A$454,AND($B315="SIU_INF_JUL23",$A315&lt;&gt;"MAT")=TRUE,$A$453,AND($B315="SIU_ED_JUL23",$A315="MAT")=TRUE,$A$454,AND($B315="SIU_ED_JUL23",$A315&lt;&gt;"MAT")=TRUE,$A$453,$B315="DER_JUN23",0,$B315="CDHU_AGO23",0,AND($B315="SIN_SV_SET23",$A315="MAT")=TRUE,$A$454,AND($B315="SIN_SV_SET23",$A315&lt;&gt;"MAT")=TRUE,$A$453,AND($B315="SIN_INS_SET23",$A315="MAT")=TRUE,$A$454,AND($B315="SIN_INS_SET23",$A315&lt;&gt;"MAT")=TRUE,$A$453,AND($B315="COTAÇÃO",$A315="MAT")=TRUE,$A$454,AND($B315="COTAÇÃO",$A315&lt;&gt;"MAT")=TRUE,$A$453)</f>
        <v>0.28000000000000003</v>
      </c>
      <c r="G315" s="60" cm="1">
        <f t="array" ref="G315">_xlfn.IFS($B315="SAB_OSE_SET23",0,$B315="SAB_EPSA_SET23",0,AND($B315="SAB_INS_SET23",$A315="MO")=TRUE,$A$455,AND($B315="SAB_INS_SET23",$A315&lt;&gt;"MO")=TRUE,0,AND($B315="SIU_INF_JUL23",$A315="MO")=TRUE,$A$455,AND($B315="SIU_INF_JUL23",$A315&lt;&gt;"MO")=TRUE,0,AND($B315="SIU_ED_JUL23",$A315="MO")=TRUE,$A$455,AND($B315="SIU_ED_JUL23",$A315&lt;&gt;"MO")=TRUE,0,$B315="DER_JUN23",0,$B315="CDHU_AGO23",0,AND($B315="SIN_SV_SET23",$A315="MO")=TRUE,$A$455,AND($B315="SIN_SV_SET23",$A315&lt;&gt;"MO")=TRUE,0,AND($B315="SIN_INS_SET23",$A315="MO")=TRUE,$A$455,AND($B315="SIN_INS_SET23",$A315&lt;&gt;"MO")=TRUE,0,AND($B315="COTAÇÃO",$A315="MO")=TRUE,$A$455,AND($B315="COTAÇÃO",$A315&lt;&gt;"MO")=TRUE,0)</f>
        <v>1.72</v>
      </c>
      <c r="H315" s="61" cm="1">
        <f t="array" ref="H315">ROUND(_xlfn.IFS(B315="SAB_OSE_SET23",VLOOKUP(C315,[12]SAB_OSE_SET23!A:N,7,FALSE),B315="SAB_EPSA_SET23",VLOOKUP(C315,[12]SAB_EPSA_SET23!A:F,4,FALSE),B315="SAB_INS_SET23",VLOOKUP(C315,[12]SAB_INS_SET23!A:F,4,FALSE),B315="SIU_INF_JUL23",VLOOKUP(C315,[12]SIU_INF_JUL23!A:F,4,FALSE),B315="SIU_ED_JUL23",VLOOKUP(C315,[12]SIU_ED_JUL23!A:F,4,FALSE),B315="SIU_INS_JUL23",VLOOKUP(C315,[12]SIU_INS_JUL23!A:F,4,FALSE),B315="DER_JUN23",VLOOKUP(C315,[12]DER_JUN23!A:F,4,FALSE),B315="CDHU_AGO23",VLOOKUP(C315,[12]CDHU_AGO23!A:F,4,FALSE),B315="DNIT_SV_JUL23",VLOOKUP(C315,[12]DNIT_SV_JUL23!A:F,4,FALSE),B315="DNIT_MAT_JUL23",VLOOKUP(C315,[12]DNIT_MAT_JUL23!A:F,4,FALSE),B315="SIN_SV_SET23",VLOOKUP(C315,[12]SIN_SV_SET23!G:L,5,FALSE),B315="SIN_INS_SET23",VLOOKUP(C315,[12]SIN_INS_SET23!A:F,5,FALSE),B315="COTAÇÃO",VLOOKUP(C315,[12]COTAÇÃO!$B:$G,6,FALSE))*(1+F315)*(1+G315),2)</f>
        <v>76.209999999999994</v>
      </c>
      <c r="I315" s="62">
        <v>1</v>
      </c>
      <c r="J315" s="39"/>
      <c r="K315" s="63"/>
      <c r="L315" s="64" t="str" cm="1">
        <f t="array" ref="L315">_xlfn.IFS(B315="SAB_OSE_SET23",VLOOKUP(C315,[12]SAB_OSE_SET23!A:N,5,FALSE),B315="SAB_EPSA_SET23",VLOOKUP(C315,[12]SAB_EPSA_SET23!A:F,2,FALSE),B315="SAB_INS_SET23",VLOOKUP(C315,[12]SAB_INS_SET23!A:F,2,FALSE),B315="SIU_INF_JUL23",VLOOKUP(C315,[12]SIU_INF_JUL23!A:F,2,FALSE),B315="SIU_ED_JUL23",VLOOKUP(C315,[12]SIU_ED_JUL23!A:F,2,FALSE),B315="SIU_INS_JUL23",VLOOKUP(C315,[12]SIU_INS_JUL23!A:F,2,FALSE),B315="DER_JUN23",VLOOKUP(C315,[12]DER_JUN23!A:F,2,FALSE),B315="CDHU_AGO23",VLOOKUP(C315,[12]CDHU_AGO23!A:F,2,FALSE),B315="DNIT_SV_JUL23",VLOOKUP(C315,[12]DNIT_SV_JUL23!A:F,2,FALSE),B315="DNIT_MAT_JUL23",VLOOKUP(C315,[12]DNIT_MAT_JUL23!A:F,2,FALSE),B315="SIN_SV_SET23",VLOOKUP(C315,[12]SIN_SV_SET23!G:L,2,FALSE),B315="SIN_INS_SET23",VLOOKUP(C315,[12]SIN_INS_SET23!A:F,2,FALSE),B315="COTAÇÃO",VLOOKUP(C315,[12]COTAÇÃO!$B:$G,3,FALSE))</f>
        <v>TÉCNICO ELETRICISTA</v>
      </c>
      <c r="M315" s="65" t="str" cm="1">
        <f t="array" ref="M315">_xlfn.IFS(B315="SAB_OSE_SET23",VLOOKUP(C315,[12]SAB_OSE_SET23!A:N,6,FALSE),B315="SAB_EPSA_SET23",VLOOKUP(C315,[12]SAB_EPSA_SET23!A:F,3,FALSE),B315="SAB_INS_SET23",VLOOKUP(C315,[12]SAB_INS_SET23!A:F,3,FALSE),B315="SIU_INF_JUL23",VLOOKUP(C315,[12]SIU_INF_JUL23!A:F,3,FALSE),B315="SIU_ED_JUL23",VLOOKUP(C315,[12]SIU_ED_JUL23!A:F,3,FALSE),B315="SIU_INS_JUL23",VLOOKUP(C315,[12]SIU_INS_JUL23!A:F,3,FALSE),B315="DER_JUN23",VLOOKUP(C315,[12]DER_JUN23!A:F,3,FALSE),B315="CDHU_AGO23",VLOOKUP(C315,[12]CDHU_AGO23!A:F,3,FALSE),B315="DNIT_SV_JUL23",VLOOKUP(C315,[12]DNIT_SV_JUL23!A:F,3,FALSE),B315="DNIT_MAT_JUL23",VLOOKUP(C315,[12]DNIT_MAT_JUL23!A:F,3,FALSE),B315="SIN_SV_SET23",VLOOKUP(C315,[12]SIN_SV_SET23!G:L,3,FALSE),B315="SIN_INS_SET23",VLOOKUP(C315,[12]SIN_INS_SET23!A:F,3,FALSE),B315="COTAÇÃO",VLOOKUP(C315,[12]COTAÇÃO!$B:$G,4,FALSE))</f>
        <v>H</v>
      </c>
      <c r="N315" s="66">
        <f t="shared" si="7868"/>
        <v>24</v>
      </c>
      <c r="O315" s="66">
        <f t="shared" si="7869"/>
        <v>76.209999999999994</v>
      </c>
      <c r="P315" s="67">
        <f t="shared" si="7637"/>
        <v>0</v>
      </c>
      <c r="Q315" s="68"/>
      <c r="R315" s="61">
        <f>R312*$I315</f>
        <v>24</v>
      </c>
      <c r="S315" s="67"/>
      <c r="T315" s="61">
        <f t="shared" ref="T315" si="7939">T312*$I315</f>
        <v>0</v>
      </c>
      <c r="U315" s="67">
        <f t="shared" si="7871"/>
        <v>0</v>
      </c>
      <c r="V315" s="61">
        <f t="shared" ref="V315" si="7940">V312*$I315</f>
        <v>0</v>
      </c>
      <c r="W315" s="67">
        <f t="shared" si="7873"/>
        <v>0</v>
      </c>
      <c r="X315" s="61">
        <f t="shared" ref="X315" si="7941">X312*$I315</f>
        <v>0</v>
      </c>
      <c r="Y315" s="67">
        <f t="shared" si="7875"/>
        <v>0</v>
      </c>
      <c r="Z315" s="61">
        <f t="shared" ref="Z315" si="7942">Z312*$I315</f>
        <v>0</v>
      </c>
      <c r="AA315" s="67">
        <f t="shared" si="7877"/>
        <v>0</v>
      </c>
      <c r="AB315" s="61">
        <f t="shared" ref="AB315" si="7943">AB312*$I315</f>
        <v>0</v>
      </c>
      <c r="AC315" s="67">
        <f t="shared" si="7879"/>
        <v>0</v>
      </c>
      <c r="AD315" s="61">
        <f t="shared" ref="AD315" si="7944">AD312*$I315</f>
        <v>0</v>
      </c>
      <c r="AE315" s="67">
        <f t="shared" si="7881"/>
        <v>0</v>
      </c>
      <c r="AF315" s="61">
        <f t="shared" ref="AF315" si="7945">AF312*$I315</f>
        <v>0</v>
      </c>
      <c r="AG315" s="67">
        <f t="shared" si="7883"/>
        <v>0</v>
      </c>
      <c r="AH315" s="61">
        <f t="shared" ref="AH315" si="7946">AH312*$I315</f>
        <v>0</v>
      </c>
      <c r="AI315" s="67">
        <f t="shared" si="7885"/>
        <v>0</v>
      </c>
      <c r="AJ315" s="61">
        <f t="shared" ref="AJ315" si="7947">AJ312*$I315</f>
        <v>0</v>
      </c>
      <c r="AK315" s="67">
        <f t="shared" si="7887"/>
        <v>0</v>
      </c>
      <c r="AL315" s="61">
        <f t="shared" ref="AL315" si="7948">AL312*$I315</f>
        <v>0</v>
      </c>
      <c r="AM315" s="67">
        <f t="shared" si="7889"/>
        <v>0</v>
      </c>
      <c r="AN315" s="61">
        <f t="shared" ref="AN315" si="7949">AN312*$I315</f>
        <v>0</v>
      </c>
      <c r="AO315" s="67">
        <f t="shared" si="7891"/>
        <v>0</v>
      </c>
      <c r="AP315" s="61">
        <f t="shared" ref="AP315" si="7950">AP312*$I315</f>
        <v>0</v>
      </c>
      <c r="AQ315" s="67">
        <f t="shared" si="7893"/>
        <v>0</v>
      </c>
      <c r="AR315" s="61">
        <f t="shared" ref="AR315" si="7951">AR312*$I315</f>
        <v>0</v>
      </c>
      <c r="AS315" s="67">
        <f t="shared" si="7895"/>
        <v>0</v>
      </c>
      <c r="AT315" s="61">
        <f t="shared" ref="AT315" si="7952">AT312*$I315</f>
        <v>0</v>
      </c>
      <c r="AU315" s="67">
        <f t="shared" si="7897"/>
        <v>0</v>
      </c>
      <c r="AV315" s="61">
        <f t="shared" ref="AV315" si="7953">AV312*$I315</f>
        <v>0</v>
      </c>
      <c r="AW315" s="67">
        <f t="shared" si="7899"/>
        <v>0</v>
      </c>
      <c r="AX315" s="61">
        <f t="shared" ref="AX315" si="7954">AX312*$I315</f>
        <v>0</v>
      </c>
      <c r="AY315" s="67">
        <f t="shared" si="7901"/>
        <v>0</v>
      </c>
      <c r="AZ315" s="61">
        <f t="shared" ref="AZ315" si="7955">AZ312*$I315</f>
        <v>0</v>
      </c>
      <c r="BA315" s="67">
        <f t="shared" si="7903"/>
        <v>0</v>
      </c>
      <c r="BB315" s="61">
        <f t="shared" ref="BB315" si="7956">BB312*$I315</f>
        <v>0</v>
      </c>
      <c r="BC315" s="67">
        <f t="shared" si="7905"/>
        <v>0</v>
      </c>
      <c r="BD315" s="61">
        <f t="shared" ref="BD315" si="7957">BD312*$I315</f>
        <v>0</v>
      </c>
      <c r="BE315" s="67">
        <f t="shared" si="7907"/>
        <v>0</v>
      </c>
      <c r="BF315" s="61">
        <f t="shared" ref="BF315" si="7958">BF312*$I315</f>
        <v>0</v>
      </c>
      <c r="BG315" s="67">
        <f t="shared" si="7909"/>
        <v>0</v>
      </c>
      <c r="BH315" s="61">
        <f t="shared" ref="BH315" si="7959">BH312*$I315</f>
        <v>0</v>
      </c>
      <c r="BI315" s="67">
        <f t="shared" si="7911"/>
        <v>0</v>
      </c>
      <c r="BJ315" s="61">
        <f t="shared" ref="BJ315" si="7960">BJ312*$I315</f>
        <v>0</v>
      </c>
      <c r="BK315" s="67">
        <f t="shared" si="7913"/>
        <v>0</v>
      </c>
      <c r="BL315" s="61">
        <f t="shared" ref="BL315" si="7961">BL312*$I315</f>
        <v>0</v>
      </c>
      <c r="BM315" s="67">
        <f t="shared" si="7915"/>
        <v>0</v>
      </c>
    </row>
    <row r="316" spans="1:65" s="47" customFormat="1" x14ac:dyDescent="0.25">
      <c r="A316" s="58" t="s">
        <v>26</v>
      </c>
      <c r="B316" s="59" t="s">
        <v>28</v>
      </c>
      <c r="C316" s="59" t="s">
        <v>39</v>
      </c>
      <c r="D316" s="60" cm="1">
        <f t="array" ref="D316">_xlfn.IFS($B316="SAB_OSE_SET23",$A$440,$B316="SAB_EPSA_SET23",$A$442,$B316="SAB_INS_SET23",$A$444,$B316="SIU_INF_JUL23",$A$446,$B316="SIU_ED_JUL23",$A$447,$B316="DER_JUN23",$A$448,$B316="CDHU_AGO23",$A$449,$B316="SIN_SV_SET23",$A$450,$B316="SIN_INS_SET23",$A$451,$B316="COTAÇÃO",0)</f>
        <v>0</v>
      </c>
      <c r="E316" s="60" cm="1">
        <f t="array" ref="E316">_xlfn.IFS($B316="SAB_OSE_SET23",$A$441,$B316="SAB_EPSA_SET23",$A$443,$B316="SAB_INS_SET23",$A$445,$B316="SIU_INF_JUL23",0,$B316="SIU_ED_JUL23",0,$B316="DER_JUN23",0,$B316="CDHU_AGO23",0,$B316="SIN_SV_SET23",0,$B316="SIN_INS_SET23",0,$B316="COTAÇÃO",0)</f>
        <v>0</v>
      </c>
      <c r="F316" s="60" cm="1">
        <f t="array" ref="F316">_xlfn.IFS($B316="SAB_OSE_SET23",0,$B316="SAB_EPSA_SET23",0,AND($B316="SAB_INS_SET23",$A316="MAT")=TRUE,$A$454,AND($B316="SAB_INS_SET23",$A316&lt;&gt;"MAT")=TRUE,$A$453,AND($B316="SIU_INF_JUL23",$A316="MAT")=TRUE,$A$454,AND($B316="SIU_INF_JUL23",$A316&lt;&gt;"MAT")=TRUE,$A$453,AND($B316="SIU_ED_JUL23",$A316="MAT")=TRUE,$A$454,AND($B316="SIU_ED_JUL23",$A316&lt;&gt;"MAT")=TRUE,$A$453,$B316="DER_JUN23",0,$B316="CDHU_AGO23",0,AND($B316="SIN_SV_SET23",$A316="MAT")=TRUE,$A$454,AND($B316="SIN_SV_SET23",$A316&lt;&gt;"MAT")=TRUE,$A$453,AND($B316="SIN_INS_SET23",$A316="MAT")=TRUE,$A$454,AND($B316="SIN_INS_SET23",$A316&lt;&gt;"MAT")=TRUE,$A$453,AND($B316="COTAÇÃO",$A316="MAT")=TRUE,$A$454,AND($B316="COTAÇÃO",$A316&lt;&gt;"MAT")=TRUE,$A$453)</f>
        <v>0.28000000000000003</v>
      </c>
      <c r="G316" s="60" cm="1">
        <f t="array" ref="G316">_xlfn.IFS($B316="SAB_OSE_SET23",0,$B316="SAB_EPSA_SET23",0,AND($B316="SAB_INS_SET23",$A316="MO")=TRUE,$A$455,AND($B316="SAB_INS_SET23",$A316&lt;&gt;"MO")=TRUE,0,AND($B316="SIU_INF_JUL23",$A316="MO")=TRUE,$A$455,AND($B316="SIU_INF_JUL23",$A316&lt;&gt;"MO")=TRUE,0,AND($B316="SIU_ED_JUL23",$A316="MO")=TRUE,$A$455,AND($B316="SIU_ED_JUL23",$A316&lt;&gt;"MO")=TRUE,0,$B316="DER_JUN23",0,$B316="CDHU_AGO23",0,AND($B316="SIN_SV_SET23",$A316="MO")=TRUE,$A$455,AND($B316="SIN_SV_SET23",$A316&lt;&gt;"MO")=TRUE,0,AND($B316="SIN_INS_SET23",$A316="MO")=TRUE,$A$455,AND($B316="SIN_INS_SET23",$A316&lt;&gt;"MO")=TRUE,0,AND($B316="COTAÇÃO",$A316="MO")=TRUE,$A$455,AND($B316="COTAÇÃO",$A316&lt;&gt;"MO")=TRUE,0)</f>
        <v>1.72</v>
      </c>
      <c r="H316" s="61" cm="1">
        <f t="array" ref="H316">ROUND(_xlfn.IFS(B316="SAB_OSE_SET23",VLOOKUP(C316,[12]SAB_OSE_SET23!A:N,7,FALSE),B316="SAB_EPSA_SET23",VLOOKUP(C316,[12]SAB_EPSA_SET23!A:F,4,FALSE),B316="SAB_INS_SET23",VLOOKUP(C316,[12]SAB_INS_SET23!A:F,4,FALSE),B316="SIU_INF_JUL23",VLOOKUP(C316,[12]SIU_INF_JUL23!A:F,4,FALSE),B316="SIU_ED_JUL23",VLOOKUP(C316,[12]SIU_ED_JUL23!A:F,4,FALSE),B316="SIU_INS_JUL23",VLOOKUP(C316,[12]SIU_INS_JUL23!A:F,4,FALSE),B316="DER_JUN23",VLOOKUP(C316,[12]DER_JUN23!A:F,4,FALSE),B316="CDHU_AGO23",VLOOKUP(C316,[12]CDHU_AGO23!A:F,4,FALSE),B316="DNIT_SV_JUL23",VLOOKUP(C316,[12]DNIT_SV_JUL23!A:F,4,FALSE),B316="DNIT_MAT_JUL23",VLOOKUP(C316,[12]DNIT_MAT_JUL23!A:F,4,FALSE),B316="SIN_SV_SET23",VLOOKUP(C316,[12]SIN_SV_SET23!G:L,5,FALSE),B316="SIN_INS_SET23",VLOOKUP(C316,[12]SIN_INS_SET23!A:F,5,FALSE),B316="COTAÇÃO",VLOOKUP(C316,[12]COTAÇÃO!$B:$G,6,FALSE))*(1+F316)*(1+G316),2)</f>
        <v>51.88</v>
      </c>
      <c r="I316" s="62">
        <v>1</v>
      </c>
      <c r="J316" s="39"/>
      <c r="K316" s="63"/>
      <c r="L316" s="64" t="str" cm="1">
        <f t="array" ref="L316">_xlfn.IFS(B316="SAB_OSE_SET23",VLOOKUP(C316,[12]SAB_OSE_SET23!A:N,5,FALSE),B316="SAB_EPSA_SET23",VLOOKUP(C316,[12]SAB_EPSA_SET23!A:F,2,FALSE),B316="SAB_INS_SET23",VLOOKUP(C316,[12]SAB_INS_SET23!A:F,2,FALSE),B316="SIU_INF_JUL23",VLOOKUP(C316,[12]SIU_INF_JUL23!A:F,2,FALSE),B316="SIU_ED_JUL23",VLOOKUP(C316,[12]SIU_ED_JUL23!A:F,2,FALSE),B316="SIU_INS_JUL23",VLOOKUP(C316,[12]SIU_INS_JUL23!A:F,2,FALSE),B316="DER_JUN23",VLOOKUP(C316,[12]DER_JUN23!A:F,2,FALSE),B316="CDHU_AGO23",VLOOKUP(C316,[12]CDHU_AGO23!A:F,2,FALSE),B316="DNIT_SV_JUL23",VLOOKUP(C316,[12]DNIT_SV_JUL23!A:F,2,FALSE),B316="DNIT_MAT_JUL23",VLOOKUP(C316,[12]DNIT_MAT_JUL23!A:F,2,FALSE),B316="SIN_SV_SET23",VLOOKUP(C316,[12]SIN_SV_SET23!G:L,2,FALSE),B316="SIN_INS_SET23",VLOOKUP(C316,[12]SIN_INS_SET23!A:F,2,FALSE),B316="COTAÇÃO",VLOOKUP(C316,[12]COTAÇÃO!$B:$G,3,FALSE))</f>
        <v>ELETRICISTA</v>
      </c>
      <c r="M316" s="65" t="str" cm="1">
        <f t="array" ref="M316">_xlfn.IFS(B316="SAB_OSE_SET23",VLOOKUP(C316,[12]SAB_OSE_SET23!A:N,6,FALSE),B316="SAB_EPSA_SET23",VLOOKUP(C316,[12]SAB_EPSA_SET23!A:F,3,FALSE),B316="SAB_INS_SET23",VLOOKUP(C316,[12]SAB_INS_SET23!A:F,3,FALSE),B316="SIU_INF_JUL23",VLOOKUP(C316,[12]SIU_INF_JUL23!A:F,3,FALSE),B316="SIU_ED_JUL23",VLOOKUP(C316,[12]SIU_ED_JUL23!A:F,3,FALSE),B316="SIU_INS_JUL23",VLOOKUP(C316,[12]SIU_INS_JUL23!A:F,3,FALSE),B316="DER_JUN23",VLOOKUP(C316,[12]DER_JUN23!A:F,3,FALSE),B316="CDHU_AGO23",VLOOKUP(C316,[12]CDHU_AGO23!A:F,3,FALSE),B316="DNIT_SV_JUL23",VLOOKUP(C316,[12]DNIT_SV_JUL23!A:F,3,FALSE),B316="DNIT_MAT_JUL23",VLOOKUP(C316,[12]DNIT_MAT_JUL23!A:F,3,FALSE),B316="SIN_SV_SET23",VLOOKUP(C316,[12]SIN_SV_SET23!G:L,3,FALSE),B316="SIN_INS_SET23",VLOOKUP(C316,[12]SIN_INS_SET23!A:F,3,FALSE),B316="COTAÇÃO",VLOOKUP(C316,[12]COTAÇÃO!$B:$G,4,FALSE))</f>
        <v>H</v>
      </c>
      <c r="N316" s="66">
        <f t="shared" si="7868"/>
        <v>24</v>
      </c>
      <c r="O316" s="66">
        <f t="shared" si="7869"/>
        <v>51.88</v>
      </c>
      <c r="P316" s="67">
        <f t="shared" si="7637"/>
        <v>0</v>
      </c>
      <c r="Q316" s="68"/>
      <c r="R316" s="61">
        <f>R312*$I316</f>
        <v>24</v>
      </c>
      <c r="S316" s="67"/>
      <c r="T316" s="61">
        <f t="shared" ref="T316" si="7962">T312*$I316</f>
        <v>0</v>
      </c>
      <c r="U316" s="67">
        <f t="shared" si="7871"/>
        <v>0</v>
      </c>
      <c r="V316" s="61">
        <f t="shared" ref="V316" si="7963">V312*$I316</f>
        <v>0</v>
      </c>
      <c r="W316" s="67">
        <f t="shared" si="7873"/>
        <v>0</v>
      </c>
      <c r="X316" s="61">
        <f t="shared" ref="X316" si="7964">X312*$I316</f>
        <v>0</v>
      </c>
      <c r="Y316" s="67">
        <f t="shared" si="7875"/>
        <v>0</v>
      </c>
      <c r="Z316" s="61">
        <f t="shared" ref="Z316" si="7965">Z312*$I316</f>
        <v>0</v>
      </c>
      <c r="AA316" s="67">
        <f t="shared" si="7877"/>
        <v>0</v>
      </c>
      <c r="AB316" s="61">
        <f t="shared" ref="AB316" si="7966">AB312*$I316</f>
        <v>0</v>
      </c>
      <c r="AC316" s="67">
        <f t="shared" si="7879"/>
        <v>0</v>
      </c>
      <c r="AD316" s="61">
        <f t="shared" ref="AD316" si="7967">AD312*$I316</f>
        <v>0</v>
      </c>
      <c r="AE316" s="67">
        <f t="shared" si="7881"/>
        <v>0</v>
      </c>
      <c r="AF316" s="61">
        <f t="shared" ref="AF316" si="7968">AF312*$I316</f>
        <v>0</v>
      </c>
      <c r="AG316" s="67">
        <f t="shared" si="7883"/>
        <v>0</v>
      </c>
      <c r="AH316" s="61">
        <f t="shared" ref="AH316" si="7969">AH312*$I316</f>
        <v>0</v>
      </c>
      <c r="AI316" s="67">
        <f t="shared" si="7885"/>
        <v>0</v>
      </c>
      <c r="AJ316" s="61">
        <f t="shared" ref="AJ316" si="7970">AJ312*$I316</f>
        <v>0</v>
      </c>
      <c r="AK316" s="67">
        <f t="shared" si="7887"/>
        <v>0</v>
      </c>
      <c r="AL316" s="61">
        <f t="shared" ref="AL316" si="7971">AL312*$I316</f>
        <v>0</v>
      </c>
      <c r="AM316" s="67">
        <f t="shared" si="7889"/>
        <v>0</v>
      </c>
      <c r="AN316" s="61">
        <f t="shared" ref="AN316" si="7972">AN312*$I316</f>
        <v>0</v>
      </c>
      <c r="AO316" s="67">
        <f t="shared" si="7891"/>
        <v>0</v>
      </c>
      <c r="AP316" s="61">
        <f t="shared" ref="AP316" si="7973">AP312*$I316</f>
        <v>0</v>
      </c>
      <c r="AQ316" s="67">
        <f t="shared" si="7893"/>
        <v>0</v>
      </c>
      <c r="AR316" s="61">
        <f t="shared" ref="AR316" si="7974">AR312*$I316</f>
        <v>0</v>
      </c>
      <c r="AS316" s="67">
        <f t="shared" si="7895"/>
        <v>0</v>
      </c>
      <c r="AT316" s="61">
        <f t="shared" ref="AT316" si="7975">AT312*$I316</f>
        <v>0</v>
      </c>
      <c r="AU316" s="67">
        <f t="shared" si="7897"/>
        <v>0</v>
      </c>
      <c r="AV316" s="61">
        <f t="shared" ref="AV316" si="7976">AV312*$I316</f>
        <v>0</v>
      </c>
      <c r="AW316" s="67">
        <f t="shared" si="7899"/>
        <v>0</v>
      </c>
      <c r="AX316" s="61">
        <f t="shared" ref="AX316" si="7977">AX312*$I316</f>
        <v>0</v>
      </c>
      <c r="AY316" s="67">
        <f t="shared" si="7901"/>
        <v>0</v>
      </c>
      <c r="AZ316" s="61">
        <f t="shared" ref="AZ316" si="7978">AZ312*$I316</f>
        <v>0</v>
      </c>
      <c r="BA316" s="67">
        <f t="shared" si="7903"/>
        <v>0</v>
      </c>
      <c r="BB316" s="61">
        <f t="shared" ref="BB316" si="7979">BB312*$I316</f>
        <v>0</v>
      </c>
      <c r="BC316" s="67">
        <f t="shared" si="7905"/>
        <v>0</v>
      </c>
      <c r="BD316" s="61">
        <f t="shared" ref="BD316" si="7980">BD312*$I316</f>
        <v>0</v>
      </c>
      <c r="BE316" s="67">
        <f t="shared" si="7907"/>
        <v>0</v>
      </c>
      <c r="BF316" s="61">
        <f t="shared" ref="BF316" si="7981">BF312*$I316</f>
        <v>0</v>
      </c>
      <c r="BG316" s="67">
        <f t="shared" si="7909"/>
        <v>0</v>
      </c>
      <c r="BH316" s="61">
        <f t="shared" ref="BH316" si="7982">BH312*$I316</f>
        <v>0</v>
      </c>
      <c r="BI316" s="67">
        <f t="shared" si="7911"/>
        <v>0</v>
      </c>
      <c r="BJ316" s="61">
        <f t="shared" ref="BJ316" si="7983">BJ312*$I316</f>
        <v>0</v>
      </c>
      <c r="BK316" s="67">
        <f t="shared" si="7913"/>
        <v>0</v>
      </c>
      <c r="BL316" s="61">
        <f t="shared" ref="BL316" si="7984">BL312*$I316</f>
        <v>0</v>
      </c>
      <c r="BM316" s="67">
        <f t="shared" si="7915"/>
        <v>0</v>
      </c>
    </row>
    <row r="317" spans="1:65" s="47" customFormat="1" x14ac:dyDescent="0.25">
      <c r="A317" s="58" t="s">
        <v>26</v>
      </c>
      <c r="B317" s="59" t="s">
        <v>28</v>
      </c>
      <c r="C317" s="59" t="s">
        <v>53</v>
      </c>
      <c r="D317" s="60" cm="1">
        <f t="array" ref="D317">_xlfn.IFS($B317="SAB_OSE_SET23",$A$440,$B317="SAB_EPSA_SET23",$A$442,$B317="SAB_INS_SET23",$A$444,$B317="SIU_INF_JUL23",$A$446,$B317="SIU_ED_JUL23",$A$447,$B317="DER_JUN23",$A$448,$B317="CDHU_AGO23",$A$449,$B317="SIN_SV_SET23",$A$450,$B317="SIN_INS_SET23",$A$451,$B317="COTAÇÃO",0)</f>
        <v>0</v>
      </c>
      <c r="E317" s="60" cm="1">
        <f t="array" ref="E317">_xlfn.IFS($B317="SAB_OSE_SET23",$A$441,$B317="SAB_EPSA_SET23",$A$443,$B317="SAB_INS_SET23",$A$445,$B317="SIU_INF_JUL23",0,$B317="SIU_ED_JUL23",0,$B317="DER_JUN23",0,$B317="CDHU_AGO23",0,$B317="SIN_SV_SET23",0,$B317="SIN_INS_SET23",0,$B317="COTAÇÃO",0)</f>
        <v>0</v>
      </c>
      <c r="F317" s="60" cm="1">
        <f t="array" ref="F317">_xlfn.IFS($B317="SAB_OSE_SET23",0,$B317="SAB_EPSA_SET23",0,AND($B317="SAB_INS_SET23",$A317="MAT")=TRUE,$A$454,AND($B317="SAB_INS_SET23",$A317&lt;&gt;"MAT")=TRUE,$A$453,AND($B317="SIU_INF_JUL23",$A317="MAT")=TRUE,$A$454,AND($B317="SIU_INF_JUL23",$A317&lt;&gt;"MAT")=TRUE,$A$453,AND($B317="SIU_ED_JUL23",$A317="MAT")=TRUE,$A$454,AND($B317="SIU_ED_JUL23",$A317&lt;&gt;"MAT")=TRUE,$A$453,$B317="DER_JUN23",0,$B317="CDHU_AGO23",0,AND($B317="SIN_SV_SET23",$A317="MAT")=TRUE,$A$454,AND($B317="SIN_SV_SET23",$A317&lt;&gt;"MAT")=TRUE,$A$453,AND($B317="SIN_INS_SET23",$A317="MAT")=TRUE,$A$454,AND($B317="SIN_INS_SET23",$A317&lt;&gt;"MAT")=TRUE,$A$453,AND($B317="COTAÇÃO",$A317="MAT")=TRUE,$A$454,AND($B317="COTAÇÃO",$A317&lt;&gt;"MAT")=TRUE,$A$453)</f>
        <v>0.28000000000000003</v>
      </c>
      <c r="G317" s="60" cm="1">
        <f t="array" ref="G317">_xlfn.IFS($B317="SAB_OSE_SET23",0,$B317="SAB_EPSA_SET23",0,AND($B317="SAB_INS_SET23",$A317="MO")=TRUE,$A$455,AND($B317="SAB_INS_SET23",$A317&lt;&gt;"MO")=TRUE,0,AND($B317="SIU_INF_JUL23",$A317="MO")=TRUE,$A$455,AND($B317="SIU_INF_JUL23",$A317&lt;&gt;"MO")=TRUE,0,AND($B317="SIU_ED_JUL23",$A317="MO")=TRUE,$A$455,AND($B317="SIU_ED_JUL23",$A317&lt;&gt;"MO")=TRUE,0,$B317="DER_JUN23",0,$B317="CDHU_AGO23",0,AND($B317="SIN_SV_SET23",$A317="MO")=TRUE,$A$455,AND($B317="SIN_SV_SET23",$A317&lt;&gt;"MO")=TRUE,0,AND($B317="SIN_INS_SET23",$A317="MO")=TRUE,$A$455,AND($B317="SIN_INS_SET23",$A317&lt;&gt;"MO")=TRUE,0,AND($B317="COTAÇÃO",$A317="MO")=TRUE,$A$455,AND($B317="COTAÇÃO",$A317&lt;&gt;"MO")=TRUE,0)</f>
        <v>1.72</v>
      </c>
      <c r="H317" s="61" cm="1">
        <f t="array" ref="H317">ROUND(_xlfn.IFS(B317="SAB_OSE_SET23",VLOOKUP(C317,[12]SAB_OSE_SET23!A:N,7,FALSE),B317="SAB_EPSA_SET23",VLOOKUP(C317,[12]SAB_EPSA_SET23!A:F,4,FALSE),B317="SAB_INS_SET23",VLOOKUP(C317,[12]SAB_INS_SET23!A:F,4,FALSE),B317="SIU_INF_JUL23",VLOOKUP(C317,[12]SIU_INF_JUL23!A:F,4,FALSE),B317="SIU_ED_JUL23",VLOOKUP(C317,[12]SIU_ED_JUL23!A:F,4,FALSE),B317="SIU_INS_JUL23",VLOOKUP(C317,[12]SIU_INS_JUL23!A:F,4,FALSE),B317="DER_JUN23",VLOOKUP(C317,[12]DER_JUN23!A:F,4,FALSE),B317="CDHU_AGO23",VLOOKUP(C317,[12]CDHU_AGO23!A:F,4,FALSE),B317="DNIT_SV_JUL23",VLOOKUP(C317,[12]DNIT_SV_JUL23!A:F,4,FALSE),B317="DNIT_MAT_JUL23",VLOOKUP(C317,[12]DNIT_MAT_JUL23!A:F,4,FALSE),B317="SIN_SV_SET23",VLOOKUP(C317,[12]SIN_SV_SET23!G:L,5,FALSE),B317="SIN_INS_SET23",VLOOKUP(C317,[12]SIN_INS_SET23!A:F,5,FALSE),B317="COTAÇÃO",VLOOKUP(C317,[12]COTAÇÃO!$B:$G,6,FALSE))*(1+F317)*(1+G317),2)</f>
        <v>42.02</v>
      </c>
      <c r="I317" s="62">
        <v>0.2</v>
      </c>
      <c r="J317" s="39"/>
      <c r="K317" s="63"/>
      <c r="L317" s="64" t="str" cm="1">
        <f t="array" ref="L317">_xlfn.IFS(B317="SAB_OSE_SET23",VLOOKUP(C317,[12]SAB_OSE_SET23!A:N,5,FALSE),B317="SAB_EPSA_SET23",VLOOKUP(C317,[12]SAB_EPSA_SET23!A:F,2,FALSE),B317="SAB_INS_SET23",VLOOKUP(C317,[12]SAB_INS_SET23!A:F,2,FALSE),B317="SIU_INF_JUL23",VLOOKUP(C317,[12]SIU_INF_JUL23!A:F,2,FALSE),B317="SIU_ED_JUL23",VLOOKUP(C317,[12]SIU_ED_JUL23!A:F,2,FALSE),B317="SIU_INS_JUL23",VLOOKUP(C317,[12]SIU_INS_JUL23!A:F,2,FALSE),B317="DER_JUN23",VLOOKUP(C317,[12]DER_JUN23!A:F,2,FALSE),B317="CDHU_AGO23",VLOOKUP(C317,[12]CDHU_AGO23!A:F,2,FALSE),B317="DNIT_SV_JUL23",VLOOKUP(C317,[12]DNIT_SV_JUL23!A:F,2,FALSE),B317="DNIT_MAT_JUL23",VLOOKUP(C317,[12]DNIT_MAT_JUL23!A:F,2,FALSE),B317="SIN_SV_SET23",VLOOKUP(C317,[12]SIN_SV_SET23!G:L,2,FALSE),B317="SIN_INS_SET23",VLOOKUP(C317,[12]SIN_INS_SET23!A:F,2,FALSE),B317="COTAÇÃO",VLOOKUP(C317,[12]COTAÇÃO!$B:$G,3,FALSE))</f>
        <v>MOTORISTA</v>
      </c>
      <c r="M317" s="65" t="str" cm="1">
        <f t="array" ref="M317">_xlfn.IFS(B317="SAB_OSE_SET23",VLOOKUP(C317,[12]SAB_OSE_SET23!A:N,6,FALSE),B317="SAB_EPSA_SET23",VLOOKUP(C317,[12]SAB_EPSA_SET23!A:F,3,FALSE),B317="SAB_INS_SET23",VLOOKUP(C317,[12]SAB_INS_SET23!A:F,3,FALSE),B317="SIU_INF_JUL23",VLOOKUP(C317,[12]SIU_INF_JUL23!A:F,3,FALSE),B317="SIU_ED_JUL23",VLOOKUP(C317,[12]SIU_ED_JUL23!A:F,3,FALSE),B317="SIU_INS_JUL23",VLOOKUP(C317,[12]SIU_INS_JUL23!A:F,3,FALSE),B317="DER_JUN23",VLOOKUP(C317,[12]DER_JUN23!A:F,3,FALSE),B317="CDHU_AGO23",VLOOKUP(C317,[12]CDHU_AGO23!A:F,3,FALSE),B317="DNIT_SV_JUL23",VLOOKUP(C317,[12]DNIT_SV_JUL23!A:F,3,FALSE),B317="DNIT_MAT_JUL23",VLOOKUP(C317,[12]DNIT_MAT_JUL23!A:F,3,FALSE),B317="SIN_SV_SET23",VLOOKUP(C317,[12]SIN_SV_SET23!G:L,3,FALSE),B317="SIN_INS_SET23",VLOOKUP(C317,[12]SIN_INS_SET23!A:F,3,FALSE),B317="COTAÇÃO",VLOOKUP(C317,[12]COTAÇÃO!$B:$G,4,FALSE))</f>
        <v>H</v>
      </c>
      <c r="N317" s="66">
        <f t="shared" si="7868"/>
        <v>4.8000000000000007</v>
      </c>
      <c r="O317" s="66">
        <f t="shared" si="7869"/>
        <v>8.4</v>
      </c>
      <c r="P317" s="67">
        <f t="shared" si="7637"/>
        <v>0</v>
      </c>
      <c r="Q317" s="68"/>
      <c r="R317" s="61">
        <f>R312*$I317</f>
        <v>4.8000000000000007</v>
      </c>
      <c r="S317" s="67"/>
      <c r="T317" s="61">
        <f t="shared" ref="T317" si="7985">T312*$I317</f>
        <v>0</v>
      </c>
      <c r="U317" s="67">
        <f t="shared" si="7871"/>
        <v>0</v>
      </c>
      <c r="V317" s="61">
        <f t="shared" ref="V317" si="7986">V312*$I317</f>
        <v>0</v>
      </c>
      <c r="W317" s="67">
        <f t="shared" si="7873"/>
        <v>0</v>
      </c>
      <c r="X317" s="61">
        <f t="shared" ref="X317" si="7987">X312*$I317</f>
        <v>0</v>
      </c>
      <c r="Y317" s="67">
        <f t="shared" si="7875"/>
        <v>0</v>
      </c>
      <c r="Z317" s="61">
        <f t="shared" ref="Z317" si="7988">Z312*$I317</f>
        <v>0</v>
      </c>
      <c r="AA317" s="67">
        <f t="shared" si="7877"/>
        <v>0</v>
      </c>
      <c r="AB317" s="61">
        <f t="shared" ref="AB317" si="7989">AB312*$I317</f>
        <v>0</v>
      </c>
      <c r="AC317" s="67">
        <f t="shared" si="7879"/>
        <v>0</v>
      </c>
      <c r="AD317" s="61">
        <f t="shared" ref="AD317" si="7990">AD312*$I317</f>
        <v>0</v>
      </c>
      <c r="AE317" s="67">
        <f t="shared" si="7881"/>
        <v>0</v>
      </c>
      <c r="AF317" s="61">
        <f t="shared" ref="AF317" si="7991">AF312*$I317</f>
        <v>0</v>
      </c>
      <c r="AG317" s="67">
        <f t="shared" si="7883"/>
        <v>0</v>
      </c>
      <c r="AH317" s="61">
        <f t="shared" ref="AH317" si="7992">AH312*$I317</f>
        <v>0</v>
      </c>
      <c r="AI317" s="67">
        <f t="shared" si="7885"/>
        <v>0</v>
      </c>
      <c r="AJ317" s="61">
        <f t="shared" ref="AJ317" si="7993">AJ312*$I317</f>
        <v>0</v>
      </c>
      <c r="AK317" s="67">
        <f t="shared" si="7887"/>
        <v>0</v>
      </c>
      <c r="AL317" s="61">
        <f t="shared" ref="AL317" si="7994">AL312*$I317</f>
        <v>0</v>
      </c>
      <c r="AM317" s="67">
        <f t="shared" si="7889"/>
        <v>0</v>
      </c>
      <c r="AN317" s="61">
        <f t="shared" ref="AN317" si="7995">AN312*$I317</f>
        <v>0</v>
      </c>
      <c r="AO317" s="67">
        <f t="shared" si="7891"/>
        <v>0</v>
      </c>
      <c r="AP317" s="61">
        <f t="shared" ref="AP317" si="7996">AP312*$I317</f>
        <v>0</v>
      </c>
      <c r="AQ317" s="67">
        <f t="shared" si="7893"/>
        <v>0</v>
      </c>
      <c r="AR317" s="61">
        <f t="shared" ref="AR317" si="7997">AR312*$I317</f>
        <v>0</v>
      </c>
      <c r="AS317" s="67">
        <f t="shared" si="7895"/>
        <v>0</v>
      </c>
      <c r="AT317" s="61">
        <f t="shared" ref="AT317" si="7998">AT312*$I317</f>
        <v>0</v>
      </c>
      <c r="AU317" s="67">
        <f t="shared" si="7897"/>
        <v>0</v>
      </c>
      <c r="AV317" s="61">
        <f t="shared" ref="AV317" si="7999">AV312*$I317</f>
        <v>0</v>
      </c>
      <c r="AW317" s="67">
        <f t="shared" si="7899"/>
        <v>0</v>
      </c>
      <c r="AX317" s="61">
        <f t="shared" ref="AX317" si="8000">AX312*$I317</f>
        <v>0</v>
      </c>
      <c r="AY317" s="67">
        <f t="shared" si="7901"/>
        <v>0</v>
      </c>
      <c r="AZ317" s="61">
        <f t="shared" ref="AZ317" si="8001">AZ312*$I317</f>
        <v>0</v>
      </c>
      <c r="BA317" s="67">
        <f t="shared" si="7903"/>
        <v>0</v>
      </c>
      <c r="BB317" s="61">
        <f t="shared" ref="BB317" si="8002">BB312*$I317</f>
        <v>0</v>
      </c>
      <c r="BC317" s="67">
        <f t="shared" si="7905"/>
        <v>0</v>
      </c>
      <c r="BD317" s="61">
        <f t="shared" ref="BD317" si="8003">BD312*$I317</f>
        <v>0</v>
      </c>
      <c r="BE317" s="67">
        <f t="shared" si="7907"/>
        <v>0</v>
      </c>
      <c r="BF317" s="61">
        <f t="shared" ref="BF317" si="8004">BF312*$I317</f>
        <v>0</v>
      </c>
      <c r="BG317" s="67">
        <f t="shared" si="7909"/>
        <v>0</v>
      </c>
      <c r="BH317" s="61">
        <f t="shared" ref="BH317" si="8005">BH312*$I317</f>
        <v>0</v>
      </c>
      <c r="BI317" s="67">
        <f t="shared" si="7911"/>
        <v>0</v>
      </c>
      <c r="BJ317" s="61">
        <f t="shared" ref="BJ317" si="8006">BJ312*$I317</f>
        <v>0</v>
      </c>
      <c r="BK317" s="67">
        <f t="shared" si="7913"/>
        <v>0</v>
      </c>
      <c r="BL317" s="61">
        <f t="shared" ref="BL317" si="8007">BL312*$I317</f>
        <v>0</v>
      </c>
      <c r="BM317" s="67">
        <f t="shared" si="7915"/>
        <v>0</v>
      </c>
    </row>
    <row r="318" spans="1:65" s="47" customFormat="1" ht="30" x14ac:dyDescent="0.25">
      <c r="A318" s="58" t="s">
        <v>30</v>
      </c>
      <c r="B318" s="59" t="s">
        <v>28</v>
      </c>
      <c r="C318" s="59" t="s">
        <v>132</v>
      </c>
      <c r="D318" s="60" cm="1">
        <f t="array" ref="D318">_xlfn.IFS($B318="SAB_OSE_SET23",$A$440,$B318="SAB_EPSA_SET23",$A$442,$B318="SAB_INS_SET23",$A$444,$B318="SIU_INF_JUL23",$A$446,$B318="SIU_ED_JUL23",$A$447,$B318="DER_JUN23",$A$448,$B318="CDHU_AGO23",$A$449,$B318="SIN_SV_SET23",$A$450,$B318="SIN_INS_SET23",$A$451,$B318="COTAÇÃO",0)</f>
        <v>0</v>
      </c>
      <c r="E318" s="60" cm="1">
        <f t="array" ref="E318">_xlfn.IFS($B318="SAB_OSE_SET23",$A$441,$B318="SAB_EPSA_SET23",$A$443,$B318="SAB_INS_SET23",$A$445,$B318="SIU_INF_JUL23",0,$B318="SIU_ED_JUL23",0,$B318="DER_JUN23",0,$B318="CDHU_AGO23",0,$B318="SIN_SV_SET23",0,$B318="SIN_INS_SET23",0,$B318="COTAÇÃO",0)</f>
        <v>0</v>
      </c>
      <c r="F318" s="60" cm="1">
        <f t="array" ref="F318">_xlfn.IFS($B318="SAB_OSE_SET23",0,$B318="SAB_EPSA_SET23",0,AND($B318="SAB_INS_SET23",$A318="MAT")=TRUE,$A$454,AND($B318="SAB_INS_SET23",$A318&lt;&gt;"MAT")=TRUE,$A$453,AND($B318="SIU_INF_JUL23",$A318="MAT")=TRUE,$A$454,AND($B318="SIU_INF_JUL23",$A318&lt;&gt;"MAT")=TRUE,$A$453,AND($B318="SIU_ED_JUL23",$A318="MAT")=TRUE,$A$454,AND($B318="SIU_ED_JUL23",$A318&lt;&gt;"MAT")=TRUE,$A$453,$B318="DER_JUN23",0,$B318="CDHU_AGO23",0,AND($B318="SIN_SV_SET23",$A318="MAT")=TRUE,$A$454,AND($B318="SIN_SV_SET23",$A318&lt;&gt;"MAT")=TRUE,$A$453,AND($B318="SIN_INS_SET23",$A318="MAT")=TRUE,$A$454,AND($B318="SIN_INS_SET23",$A318&lt;&gt;"MAT")=TRUE,$A$453,AND($B318="COTAÇÃO",$A318="MAT")=TRUE,$A$454,AND($B318="COTAÇÃO",$A318&lt;&gt;"MAT")=TRUE,$A$453)</f>
        <v>0.28000000000000003</v>
      </c>
      <c r="G318" s="60" cm="1">
        <f t="array" ref="G318">_xlfn.IFS($B318="SAB_OSE_SET23",0,$B318="SAB_EPSA_SET23",0,AND($B318="SAB_INS_SET23",$A318="MO")=TRUE,$A$455,AND($B318="SAB_INS_SET23",$A318&lt;&gt;"MO")=TRUE,0,AND($B318="SIU_INF_JUL23",$A318="MO")=TRUE,$A$455,AND($B318="SIU_INF_JUL23",$A318&lt;&gt;"MO")=TRUE,0,AND($B318="SIU_ED_JUL23",$A318="MO")=TRUE,$A$455,AND($B318="SIU_ED_JUL23",$A318&lt;&gt;"MO")=TRUE,0,$B318="DER_JUN23",0,$B318="CDHU_AGO23",0,AND($B318="SIN_SV_SET23",$A318="MO")=TRUE,$A$455,AND($B318="SIN_SV_SET23",$A318&lt;&gt;"MO")=TRUE,0,AND($B318="SIN_INS_SET23",$A318="MO")=TRUE,$A$455,AND($B318="SIN_INS_SET23",$A318&lt;&gt;"MO")=TRUE,0,AND($B318="COTAÇÃO",$A318="MO")=TRUE,$A$455,AND($B318="COTAÇÃO",$A318&lt;&gt;"MO")=TRUE,0)</f>
        <v>0</v>
      </c>
      <c r="H318" s="61" cm="1">
        <f t="array" ref="H318">ROUND(_xlfn.IFS(B318="SAB_OSE_SET23",VLOOKUP(C318,[12]SAB_OSE_SET23!A:N,7,FALSE),B318="SAB_EPSA_SET23",VLOOKUP(C318,[12]SAB_EPSA_SET23!A:F,4,FALSE),B318="SAB_INS_SET23",VLOOKUP(C318,[12]SAB_INS_SET23!A:F,4,FALSE),B318="SIU_INF_JUL23",VLOOKUP(C318,[12]SIU_INF_JUL23!A:F,4,FALSE),B318="SIU_ED_JUL23",VLOOKUP(C318,[12]SIU_ED_JUL23!A:F,4,FALSE),B318="SIU_INS_JUL23",VLOOKUP(C318,[12]SIU_INS_JUL23!A:F,4,FALSE),B318="DER_JUN23",VLOOKUP(C318,[12]DER_JUN23!A:F,4,FALSE),B318="CDHU_AGO23",VLOOKUP(C318,[12]CDHU_AGO23!A:F,4,FALSE),B318="DNIT_SV_JUL23",VLOOKUP(C318,[12]DNIT_SV_JUL23!A:F,4,FALSE),B318="DNIT_MAT_JUL23",VLOOKUP(C318,[12]DNIT_MAT_JUL23!A:F,4,FALSE),B318="SIN_SV_SET23",VLOOKUP(C318,[12]SIN_SV_SET23!G:L,5,FALSE),B318="SIN_INS_SET23",VLOOKUP(C318,[12]SIN_INS_SET23!A:F,5,FALSE),B318="COTAÇÃO",VLOOKUP(C318,[12]COTAÇÃO!$B:$G,6,FALSE))*(1+F318)*(1+G318),2)</f>
        <v>223.78</v>
      </c>
      <c r="I318" s="62">
        <v>0.1</v>
      </c>
      <c r="J318" s="39"/>
      <c r="K318" s="63"/>
      <c r="L318" s="64" t="str" cm="1">
        <f t="array" ref="L318">_xlfn.IFS(B318="SAB_OSE_SET23",VLOOKUP(C318,[12]SAB_OSE_SET23!A:N,5,FALSE),B318="SAB_EPSA_SET23",VLOOKUP(C318,[12]SAB_EPSA_SET23!A:F,2,FALSE),B318="SAB_INS_SET23",VLOOKUP(C318,[12]SAB_INS_SET23!A:F,2,FALSE),B318="SIU_INF_JUL23",VLOOKUP(C318,[12]SIU_INF_JUL23!A:F,2,FALSE),B318="SIU_ED_JUL23",VLOOKUP(C318,[12]SIU_ED_JUL23!A:F,2,FALSE),B318="SIU_INS_JUL23",VLOOKUP(C318,[12]SIU_INS_JUL23!A:F,2,FALSE),B318="DER_JUN23",VLOOKUP(C318,[12]DER_JUN23!A:F,2,FALSE),B318="CDHU_AGO23",VLOOKUP(C318,[12]CDHU_AGO23!A:F,2,FALSE),B318="DNIT_SV_JUL23",VLOOKUP(C318,[12]DNIT_SV_JUL23!A:F,2,FALSE),B318="DNIT_MAT_JUL23",VLOOKUP(C318,[12]DNIT_MAT_JUL23!A:F,2,FALSE),B318="SIN_SV_SET23",VLOOKUP(C318,[12]SIN_SV_SET23!G:L,2,FALSE),B318="SIN_INS_SET23",VLOOKUP(C318,[12]SIN_INS_SET23!A:F,2,FALSE),B318="COTAÇÃO",VLOOKUP(C318,[12]COTAÇÃO!$B:$G,3,FALSE))</f>
        <v>CAMINHÃO - CARROCERIA FIXA ABERTA DE MADEIRA COM CAPACIDADE 5 T *160CV</v>
      </c>
      <c r="M318" s="65" t="str" cm="1">
        <f t="array" ref="M318">_xlfn.IFS(B318="SAB_OSE_SET23",VLOOKUP(C318,[12]SAB_OSE_SET23!A:N,6,FALSE),B318="SAB_EPSA_SET23",VLOOKUP(C318,[12]SAB_EPSA_SET23!A:F,3,FALSE),B318="SAB_INS_SET23",VLOOKUP(C318,[12]SAB_INS_SET23!A:F,3,FALSE),B318="SIU_INF_JUL23",VLOOKUP(C318,[12]SIU_INF_JUL23!A:F,3,FALSE),B318="SIU_ED_JUL23",VLOOKUP(C318,[12]SIU_ED_JUL23!A:F,3,FALSE),B318="SIU_INS_JUL23",VLOOKUP(C318,[12]SIU_INS_JUL23!A:F,3,FALSE),B318="DER_JUN23",VLOOKUP(C318,[12]DER_JUN23!A:F,3,FALSE),B318="CDHU_AGO23",VLOOKUP(C318,[12]CDHU_AGO23!A:F,3,FALSE),B318="DNIT_SV_JUL23",VLOOKUP(C318,[12]DNIT_SV_JUL23!A:F,3,FALSE),B318="DNIT_MAT_JUL23",VLOOKUP(C318,[12]DNIT_MAT_JUL23!A:F,3,FALSE),B318="SIN_SV_SET23",VLOOKUP(C318,[12]SIN_SV_SET23!G:L,3,FALSE),B318="SIN_INS_SET23",VLOOKUP(C318,[12]SIN_INS_SET23!A:F,3,FALSE),B318="COTAÇÃO",VLOOKUP(C318,[12]COTAÇÃO!$B:$G,4,FALSE))</f>
        <v>H</v>
      </c>
      <c r="N318" s="66">
        <f t="shared" si="7868"/>
        <v>2.4000000000000004</v>
      </c>
      <c r="O318" s="66">
        <f t="shared" si="7869"/>
        <v>22.38</v>
      </c>
      <c r="P318" s="67">
        <f t="shared" si="7637"/>
        <v>0</v>
      </c>
      <c r="Q318" s="68"/>
      <c r="R318" s="61">
        <f>R312*$I318</f>
        <v>2.4000000000000004</v>
      </c>
      <c r="S318" s="67"/>
      <c r="T318" s="61">
        <f t="shared" ref="T318" si="8008">T312*$I318</f>
        <v>0</v>
      </c>
      <c r="U318" s="67">
        <f t="shared" si="7871"/>
        <v>0</v>
      </c>
      <c r="V318" s="61">
        <f t="shared" ref="V318" si="8009">V312*$I318</f>
        <v>0</v>
      </c>
      <c r="W318" s="67">
        <f t="shared" si="7873"/>
        <v>0</v>
      </c>
      <c r="X318" s="61">
        <f t="shared" ref="X318" si="8010">X312*$I318</f>
        <v>0</v>
      </c>
      <c r="Y318" s="67">
        <f t="shared" si="7875"/>
        <v>0</v>
      </c>
      <c r="Z318" s="61">
        <f t="shared" ref="Z318" si="8011">Z312*$I318</f>
        <v>0</v>
      </c>
      <c r="AA318" s="67">
        <f t="shared" si="7877"/>
        <v>0</v>
      </c>
      <c r="AB318" s="61">
        <f t="shared" ref="AB318" si="8012">AB312*$I318</f>
        <v>0</v>
      </c>
      <c r="AC318" s="67">
        <f t="shared" si="7879"/>
        <v>0</v>
      </c>
      <c r="AD318" s="61">
        <f t="shared" ref="AD318" si="8013">AD312*$I318</f>
        <v>0</v>
      </c>
      <c r="AE318" s="67">
        <f t="shared" si="7881"/>
        <v>0</v>
      </c>
      <c r="AF318" s="61">
        <f t="shared" ref="AF318" si="8014">AF312*$I318</f>
        <v>0</v>
      </c>
      <c r="AG318" s="67">
        <f t="shared" si="7883"/>
        <v>0</v>
      </c>
      <c r="AH318" s="61">
        <f t="shared" ref="AH318" si="8015">AH312*$I318</f>
        <v>0</v>
      </c>
      <c r="AI318" s="67">
        <f t="shared" si="7885"/>
        <v>0</v>
      </c>
      <c r="AJ318" s="61">
        <f t="shared" ref="AJ318" si="8016">AJ312*$I318</f>
        <v>0</v>
      </c>
      <c r="AK318" s="67">
        <f t="shared" si="7887"/>
        <v>0</v>
      </c>
      <c r="AL318" s="61">
        <f t="shared" ref="AL318" si="8017">AL312*$I318</f>
        <v>0</v>
      </c>
      <c r="AM318" s="67">
        <f t="shared" si="7889"/>
        <v>0</v>
      </c>
      <c r="AN318" s="61">
        <f t="shared" ref="AN318" si="8018">AN312*$I318</f>
        <v>0</v>
      </c>
      <c r="AO318" s="67">
        <f t="shared" si="7891"/>
        <v>0</v>
      </c>
      <c r="AP318" s="61">
        <f t="shared" ref="AP318" si="8019">AP312*$I318</f>
        <v>0</v>
      </c>
      <c r="AQ318" s="67">
        <f t="shared" si="7893"/>
        <v>0</v>
      </c>
      <c r="AR318" s="61">
        <f t="shared" ref="AR318" si="8020">AR312*$I318</f>
        <v>0</v>
      </c>
      <c r="AS318" s="67">
        <f t="shared" si="7895"/>
        <v>0</v>
      </c>
      <c r="AT318" s="61">
        <f t="shared" ref="AT318" si="8021">AT312*$I318</f>
        <v>0</v>
      </c>
      <c r="AU318" s="67">
        <f t="shared" si="7897"/>
        <v>0</v>
      </c>
      <c r="AV318" s="61">
        <f t="shared" ref="AV318" si="8022">AV312*$I318</f>
        <v>0</v>
      </c>
      <c r="AW318" s="67">
        <f t="shared" si="7899"/>
        <v>0</v>
      </c>
      <c r="AX318" s="61">
        <f t="shared" ref="AX318" si="8023">AX312*$I318</f>
        <v>0</v>
      </c>
      <c r="AY318" s="67">
        <f t="shared" si="7901"/>
        <v>0</v>
      </c>
      <c r="AZ318" s="61">
        <f t="shared" ref="AZ318" si="8024">AZ312*$I318</f>
        <v>0</v>
      </c>
      <c r="BA318" s="67">
        <f t="shared" si="7903"/>
        <v>0</v>
      </c>
      <c r="BB318" s="61">
        <f t="shared" ref="BB318" si="8025">BB312*$I318</f>
        <v>0</v>
      </c>
      <c r="BC318" s="67">
        <f t="shared" si="7905"/>
        <v>0</v>
      </c>
      <c r="BD318" s="61">
        <f t="shared" ref="BD318" si="8026">BD312*$I318</f>
        <v>0</v>
      </c>
      <c r="BE318" s="67">
        <f t="shared" si="7907"/>
        <v>0</v>
      </c>
      <c r="BF318" s="61">
        <f t="shared" ref="BF318" si="8027">BF312*$I318</f>
        <v>0</v>
      </c>
      <c r="BG318" s="67">
        <f t="shared" si="7909"/>
        <v>0</v>
      </c>
      <c r="BH318" s="61">
        <f t="shared" ref="BH318" si="8028">BH312*$I318</f>
        <v>0</v>
      </c>
      <c r="BI318" s="67">
        <f t="shared" si="7911"/>
        <v>0</v>
      </c>
      <c r="BJ318" s="61">
        <f t="shared" ref="BJ318" si="8029">BJ312*$I318</f>
        <v>0</v>
      </c>
      <c r="BK318" s="67">
        <f t="shared" si="7913"/>
        <v>0</v>
      </c>
      <c r="BL318" s="61">
        <f t="shared" ref="BL318" si="8030">BL312*$I318</f>
        <v>0</v>
      </c>
      <c r="BM318" s="67">
        <f t="shared" si="7915"/>
        <v>0</v>
      </c>
    </row>
    <row r="319" spans="1:65" s="47" customFormat="1" ht="30" x14ac:dyDescent="0.25">
      <c r="A319" s="58" t="s">
        <v>30</v>
      </c>
      <c r="B319" s="59" t="s">
        <v>28</v>
      </c>
      <c r="C319" s="59" t="s">
        <v>133</v>
      </c>
      <c r="D319" s="60" cm="1">
        <f t="array" ref="D319">_xlfn.IFS($B319="SAB_OSE_SET23",$A$440,$B319="SAB_EPSA_SET23",$A$442,$B319="SAB_INS_SET23",$A$444,$B319="SIU_INF_JUL23",$A$446,$B319="SIU_ED_JUL23",$A$447,$B319="DER_JUN23",$A$448,$B319="CDHU_AGO23",$A$449,$B319="SIN_SV_SET23",$A$450,$B319="SIN_INS_SET23",$A$451,$B319="COTAÇÃO",0)</f>
        <v>0</v>
      </c>
      <c r="E319" s="60" cm="1">
        <f t="array" ref="E319">_xlfn.IFS($B319="SAB_OSE_SET23",$A$441,$B319="SAB_EPSA_SET23",$A$443,$B319="SAB_INS_SET23",$A$445,$B319="SIU_INF_JUL23",0,$B319="SIU_ED_JUL23",0,$B319="DER_JUN23",0,$B319="CDHU_AGO23",0,$B319="SIN_SV_SET23",0,$B319="SIN_INS_SET23",0,$B319="COTAÇÃO",0)</f>
        <v>0</v>
      </c>
      <c r="F319" s="60" cm="1">
        <f t="array" ref="F319">_xlfn.IFS($B319="SAB_OSE_SET23",0,$B319="SAB_EPSA_SET23",0,AND($B319="SAB_INS_SET23",$A319="MAT")=TRUE,$A$454,AND($B319="SAB_INS_SET23",$A319&lt;&gt;"MAT")=TRUE,$A$453,AND($B319="SIU_INF_JUL23",$A319="MAT")=TRUE,$A$454,AND($B319="SIU_INF_JUL23",$A319&lt;&gt;"MAT")=TRUE,$A$453,AND($B319="SIU_ED_JUL23",$A319="MAT")=TRUE,$A$454,AND($B319="SIU_ED_JUL23",$A319&lt;&gt;"MAT")=TRUE,$A$453,$B319="DER_JUN23",0,$B319="CDHU_AGO23",0,AND($B319="SIN_SV_SET23",$A319="MAT")=TRUE,$A$454,AND($B319="SIN_SV_SET23",$A319&lt;&gt;"MAT")=TRUE,$A$453,AND($B319="SIN_INS_SET23",$A319="MAT")=TRUE,$A$454,AND($B319="SIN_INS_SET23",$A319&lt;&gt;"MAT")=TRUE,$A$453,AND($B319="COTAÇÃO",$A319="MAT")=TRUE,$A$454,AND($B319="COTAÇÃO",$A319&lt;&gt;"MAT")=TRUE,$A$453)</f>
        <v>0.28000000000000003</v>
      </c>
      <c r="G319" s="60" cm="1">
        <f t="array" ref="G319">_xlfn.IFS($B319="SAB_OSE_SET23",0,$B319="SAB_EPSA_SET23",0,AND($B319="SAB_INS_SET23",$A319="MO")=TRUE,$A$455,AND($B319="SAB_INS_SET23",$A319&lt;&gt;"MO")=TRUE,0,AND($B319="SIU_INF_JUL23",$A319="MO")=TRUE,$A$455,AND($B319="SIU_INF_JUL23",$A319&lt;&gt;"MO")=TRUE,0,AND($B319="SIU_ED_JUL23",$A319="MO")=TRUE,$A$455,AND($B319="SIU_ED_JUL23",$A319&lt;&gt;"MO")=TRUE,0,$B319="DER_JUN23",0,$B319="CDHU_AGO23",0,AND($B319="SIN_SV_SET23",$A319="MO")=TRUE,$A$455,AND($B319="SIN_SV_SET23",$A319&lt;&gt;"MO")=TRUE,0,AND($B319="SIN_INS_SET23",$A319="MO")=TRUE,$A$455,AND($B319="SIN_INS_SET23",$A319&lt;&gt;"MO")=TRUE,0,AND($B319="COTAÇÃO",$A319="MO")=TRUE,$A$455,AND($B319="COTAÇÃO",$A319&lt;&gt;"MO")=TRUE,0)</f>
        <v>0</v>
      </c>
      <c r="H319" s="61" cm="1">
        <f t="array" ref="H319">ROUND(_xlfn.IFS(B319="SAB_OSE_SET23",VLOOKUP(C319,[12]SAB_OSE_SET23!A:N,7,FALSE),B319="SAB_EPSA_SET23",VLOOKUP(C319,[12]SAB_EPSA_SET23!A:F,4,FALSE),B319="SAB_INS_SET23",VLOOKUP(C319,[12]SAB_INS_SET23!A:F,4,FALSE),B319="SIU_INF_JUL23",VLOOKUP(C319,[12]SIU_INF_JUL23!A:F,4,FALSE),B319="SIU_ED_JUL23",VLOOKUP(C319,[12]SIU_ED_JUL23!A:F,4,FALSE),B319="SIU_INS_JUL23",VLOOKUP(C319,[12]SIU_INS_JUL23!A:F,4,FALSE),B319="DER_JUN23",VLOOKUP(C319,[12]DER_JUN23!A:F,4,FALSE),B319="CDHU_AGO23",VLOOKUP(C319,[12]CDHU_AGO23!A:F,4,FALSE),B319="DNIT_SV_JUL23",VLOOKUP(C319,[12]DNIT_SV_JUL23!A:F,4,FALSE),B319="DNIT_MAT_JUL23",VLOOKUP(C319,[12]DNIT_MAT_JUL23!A:F,4,FALSE),B319="SIN_SV_SET23",VLOOKUP(C319,[12]SIN_SV_SET23!G:L,5,FALSE),B319="SIN_INS_SET23",VLOOKUP(C319,[12]SIN_INS_SET23!A:F,5,FALSE),B319="COTAÇÃO",VLOOKUP(C319,[12]COTAÇÃO!$B:$G,6,FALSE))*(1+F319)*(1+G319),2)</f>
        <v>98.82</v>
      </c>
      <c r="I319" s="62">
        <v>0.1</v>
      </c>
      <c r="J319" s="39"/>
      <c r="K319" s="63"/>
      <c r="L319" s="64" t="str" cm="1">
        <f t="array" ref="L319">_xlfn.IFS(B319="SAB_OSE_SET23",VLOOKUP(C319,[12]SAB_OSE_SET23!A:N,5,FALSE),B319="SAB_EPSA_SET23",VLOOKUP(C319,[12]SAB_EPSA_SET23!A:F,2,FALSE),B319="SAB_INS_SET23",VLOOKUP(C319,[12]SAB_INS_SET23!A:F,2,FALSE),B319="SIU_INF_JUL23",VLOOKUP(C319,[12]SIU_INF_JUL23!A:F,2,FALSE),B319="SIU_ED_JUL23",VLOOKUP(C319,[12]SIU_ED_JUL23!A:F,2,FALSE),B319="SIU_INS_JUL23",VLOOKUP(C319,[12]SIU_INS_JUL23!A:F,2,FALSE),B319="DER_JUN23",VLOOKUP(C319,[12]DER_JUN23!A:F,2,FALSE),B319="CDHU_AGO23",VLOOKUP(C319,[12]CDHU_AGO23!A:F,2,FALSE),B319="DNIT_SV_JUL23",VLOOKUP(C319,[12]DNIT_SV_JUL23!A:F,2,FALSE),B319="DNIT_MAT_JUL23",VLOOKUP(C319,[12]DNIT_MAT_JUL23!A:F,2,FALSE),B319="SIN_SV_SET23",VLOOKUP(C319,[12]SIN_SV_SET23!G:L,2,FALSE),B319="SIN_INS_SET23",VLOOKUP(C319,[12]SIN_INS_SET23!A:F,2,FALSE),B319="COTAÇÃO",VLOOKUP(C319,[12]COTAÇÃO!$B:$G,3,FALSE))</f>
        <v>CAMINHÃO - CARROCERIA FIXA ABERTA DE MADEIRA COM CAPACIDADE 5 T *160CV - À DISPOSIÇÃO</v>
      </c>
      <c r="M319" s="65" t="str" cm="1">
        <f t="array" ref="M319">_xlfn.IFS(B319="SAB_OSE_SET23",VLOOKUP(C319,[12]SAB_OSE_SET23!A:N,6,FALSE),B319="SAB_EPSA_SET23",VLOOKUP(C319,[12]SAB_EPSA_SET23!A:F,3,FALSE),B319="SAB_INS_SET23",VLOOKUP(C319,[12]SAB_INS_SET23!A:F,3,FALSE),B319="SIU_INF_JUL23",VLOOKUP(C319,[12]SIU_INF_JUL23!A:F,3,FALSE),B319="SIU_ED_JUL23",VLOOKUP(C319,[12]SIU_ED_JUL23!A:F,3,FALSE),B319="SIU_INS_JUL23",VLOOKUP(C319,[12]SIU_INS_JUL23!A:F,3,FALSE),B319="DER_JUN23",VLOOKUP(C319,[12]DER_JUN23!A:F,3,FALSE),B319="CDHU_AGO23",VLOOKUP(C319,[12]CDHU_AGO23!A:F,3,FALSE),B319="DNIT_SV_JUL23",VLOOKUP(C319,[12]DNIT_SV_JUL23!A:F,3,FALSE),B319="DNIT_MAT_JUL23",VLOOKUP(C319,[12]DNIT_MAT_JUL23!A:F,3,FALSE),B319="SIN_SV_SET23",VLOOKUP(C319,[12]SIN_SV_SET23!G:L,3,FALSE),B319="SIN_INS_SET23",VLOOKUP(C319,[12]SIN_INS_SET23!A:F,3,FALSE),B319="COTAÇÃO",VLOOKUP(C319,[12]COTAÇÃO!$B:$G,4,FALSE))</f>
        <v>H</v>
      </c>
      <c r="N319" s="66">
        <f t="shared" si="7868"/>
        <v>2.4000000000000004</v>
      </c>
      <c r="O319" s="66">
        <f t="shared" si="7869"/>
        <v>9.8800000000000008</v>
      </c>
      <c r="P319" s="67">
        <f t="shared" si="7637"/>
        <v>0</v>
      </c>
      <c r="Q319" s="68"/>
      <c r="R319" s="61">
        <f>R312*$I319</f>
        <v>2.4000000000000004</v>
      </c>
      <c r="S319" s="67"/>
      <c r="T319" s="61">
        <f t="shared" ref="T319" si="8031">T312*$I319</f>
        <v>0</v>
      </c>
      <c r="U319" s="67">
        <f t="shared" si="7871"/>
        <v>0</v>
      </c>
      <c r="V319" s="61">
        <f t="shared" ref="V319" si="8032">V312*$I319</f>
        <v>0</v>
      </c>
      <c r="W319" s="67">
        <f t="shared" si="7873"/>
        <v>0</v>
      </c>
      <c r="X319" s="61">
        <f t="shared" ref="X319" si="8033">X312*$I319</f>
        <v>0</v>
      </c>
      <c r="Y319" s="67">
        <f t="shared" si="7875"/>
        <v>0</v>
      </c>
      <c r="Z319" s="61">
        <f t="shared" ref="Z319" si="8034">Z312*$I319</f>
        <v>0</v>
      </c>
      <c r="AA319" s="67">
        <f t="shared" si="7877"/>
        <v>0</v>
      </c>
      <c r="AB319" s="61">
        <f t="shared" ref="AB319" si="8035">AB312*$I319</f>
        <v>0</v>
      </c>
      <c r="AC319" s="67">
        <f t="shared" si="7879"/>
        <v>0</v>
      </c>
      <c r="AD319" s="61">
        <f t="shared" ref="AD319" si="8036">AD312*$I319</f>
        <v>0</v>
      </c>
      <c r="AE319" s="67">
        <f t="shared" si="7881"/>
        <v>0</v>
      </c>
      <c r="AF319" s="61">
        <f t="shared" ref="AF319" si="8037">AF312*$I319</f>
        <v>0</v>
      </c>
      <c r="AG319" s="67">
        <f t="shared" si="7883"/>
        <v>0</v>
      </c>
      <c r="AH319" s="61">
        <f t="shared" ref="AH319" si="8038">AH312*$I319</f>
        <v>0</v>
      </c>
      <c r="AI319" s="67">
        <f t="shared" si="7885"/>
        <v>0</v>
      </c>
      <c r="AJ319" s="61">
        <f t="shared" ref="AJ319" si="8039">AJ312*$I319</f>
        <v>0</v>
      </c>
      <c r="AK319" s="67">
        <f t="shared" si="7887"/>
        <v>0</v>
      </c>
      <c r="AL319" s="61">
        <f t="shared" ref="AL319" si="8040">AL312*$I319</f>
        <v>0</v>
      </c>
      <c r="AM319" s="67">
        <f t="shared" si="7889"/>
        <v>0</v>
      </c>
      <c r="AN319" s="61">
        <f t="shared" ref="AN319" si="8041">AN312*$I319</f>
        <v>0</v>
      </c>
      <c r="AO319" s="67">
        <f t="shared" si="7891"/>
        <v>0</v>
      </c>
      <c r="AP319" s="61">
        <f t="shared" ref="AP319" si="8042">AP312*$I319</f>
        <v>0</v>
      </c>
      <c r="AQ319" s="67">
        <f t="shared" si="7893"/>
        <v>0</v>
      </c>
      <c r="AR319" s="61">
        <f t="shared" ref="AR319" si="8043">AR312*$I319</f>
        <v>0</v>
      </c>
      <c r="AS319" s="67">
        <f t="shared" si="7895"/>
        <v>0</v>
      </c>
      <c r="AT319" s="61">
        <f t="shared" ref="AT319" si="8044">AT312*$I319</f>
        <v>0</v>
      </c>
      <c r="AU319" s="67">
        <f t="shared" si="7897"/>
        <v>0</v>
      </c>
      <c r="AV319" s="61">
        <f t="shared" ref="AV319" si="8045">AV312*$I319</f>
        <v>0</v>
      </c>
      <c r="AW319" s="67">
        <f t="shared" si="7899"/>
        <v>0</v>
      </c>
      <c r="AX319" s="61">
        <f t="shared" ref="AX319" si="8046">AX312*$I319</f>
        <v>0</v>
      </c>
      <c r="AY319" s="67">
        <f t="shared" si="7901"/>
        <v>0</v>
      </c>
      <c r="AZ319" s="61">
        <f t="shared" ref="AZ319" si="8047">AZ312*$I319</f>
        <v>0</v>
      </c>
      <c r="BA319" s="67">
        <f t="shared" si="7903"/>
        <v>0</v>
      </c>
      <c r="BB319" s="61">
        <f t="shared" ref="BB319" si="8048">BB312*$I319</f>
        <v>0</v>
      </c>
      <c r="BC319" s="67">
        <f t="shared" si="7905"/>
        <v>0</v>
      </c>
      <c r="BD319" s="61">
        <f t="shared" ref="BD319" si="8049">BD312*$I319</f>
        <v>0</v>
      </c>
      <c r="BE319" s="67">
        <f t="shared" si="7907"/>
        <v>0</v>
      </c>
      <c r="BF319" s="61">
        <f t="shared" ref="BF319" si="8050">BF312*$I319</f>
        <v>0</v>
      </c>
      <c r="BG319" s="67">
        <f t="shared" si="7909"/>
        <v>0</v>
      </c>
      <c r="BH319" s="61">
        <f t="shared" ref="BH319" si="8051">BH312*$I319</f>
        <v>0</v>
      </c>
      <c r="BI319" s="67">
        <f t="shared" si="7911"/>
        <v>0</v>
      </c>
      <c r="BJ319" s="61">
        <f t="shared" ref="BJ319" si="8052">BJ312*$I319</f>
        <v>0</v>
      </c>
      <c r="BK319" s="67">
        <f t="shared" si="7913"/>
        <v>0</v>
      </c>
      <c r="BL319" s="61">
        <f t="shared" ref="BL319" si="8053">BL312*$I319</f>
        <v>0</v>
      </c>
      <c r="BM319" s="67">
        <f t="shared" si="7915"/>
        <v>0</v>
      </c>
    </row>
    <row r="320" spans="1:65" s="47" customFormat="1" ht="45" x14ac:dyDescent="0.25">
      <c r="A320" s="48"/>
      <c r="B320" s="48"/>
      <c r="C320" s="48"/>
      <c r="D320" s="48"/>
      <c r="E320" s="48"/>
      <c r="F320" s="48"/>
      <c r="G320" s="48"/>
      <c r="H320" s="49"/>
      <c r="I320" s="50"/>
      <c r="J320" s="39"/>
      <c r="K320" s="51" t="str">
        <f>CONCATENATE($K$303,".3")</f>
        <v>13.3</v>
      </c>
      <c r="L320" s="52" t="s">
        <v>146</v>
      </c>
      <c r="M320" s="53" t="s">
        <v>21</v>
      </c>
      <c r="N320" s="54">
        <f>R320+T320+V320+X320+Z320+AB320+AD320+AF320+AH320+AJ320++AL320+AN320+AP320+AR320+AT320+AV320+AX320+AZ320+BB320+BD320+BF320+BH320+BJ320+BL320</f>
        <v>27</v>
      </c>
      <c r="O320" s="54">
        <f>SUM(O321:O327)</f>
        <v>1471.0800000000004</v>
      </c>
      <c r="P320" s="55">
        <f t="shared" si="7637"/>
        <v>39719.160000000003</v>
      </c>
      <c r="Q320" s="39"/>
      <c r="R320" s="56">
        <v>27</v>
      </c>
      <c r="S320" s="57">
        <f>ROUND(R320*$O320,2)</f>
        <v>39719.160000000003</v>
      </c>
      <c r="T320" s="56"/>
      <c r="U320" s="57">
        <f>ROUND(T320*$O320,2)</f>
        <v>0</v>
      </c>
      <c r="V320" s="56"/>
      <c r="W320" s="57">
        <f t="shared" ref="W320" si="8054">ROUND(V320*$O320,2)</f>
        <v>0</v>
      </c>
      <c r="X320" s="56"/>
      <c r="Y320" s="57">
        <f t="shared" ref="Y320" si="8055">ROUND(X320*$O320,2)</f>
        <v>0</v>
      </c>
      <c r="Z320" s="56"/>
      <c r="AA320" s="57">
        <f t="shared" ref="AA320" si="8056">ROUND(Z320*$O320,2)</f>
        <v>0</v>
      </c>
      <c r="AB320" s="56"/>
      <c r="AC320" s="57">
        <f t="shared" ref="AC320" si="8057">ROUND(AB320*$O320,2)</f>
        <v>0</v>
      </c>
      <c r="AD320" s="56"/>
      <c r="AE320" s="57">
        <f t="shared" ref="AE320" si="8058">ROUND(AD320*$O320,2)</f>
        <v>0</v>
      </c>
      <c r="AF320" s="56"/>
      <c r="AG320" s="57">
        <f t="shared" ref="AG320" si="8059">ROUND(AF320*$O320,2)</f>
        <v>0</v>
      </c>
      <c r="AH320" s="56"/>
      <c r="AI320" s="57">
        <f t="shared" ref="AI320" si="8060">ROUND(AH320*$O320,2)</f>
        <v>0</v>
      </c>
      <c r="AJ320" s="56"/>
      <c r="AK320" s="57">
        <f t="shared" ref="AK320" si="8061">ROUND(AJ320*$O320,2)</f>
        <v>0</v>
      </c>
      <c r="AL320" s="56"/>
      <c r="AM320" s="57">
        <f t="shared" ref="AM320" si="8062">ROUND(AL320*$O320,2)</f>
        <v>0</v>
      </c>
      <c r="AN320" s="56"/>
      <c r="AO320" s="57">
        <f t="shared" ref="AO320" si="8063">ROUND(AN320*$O320,2)</f>
        <v>0</v>
      </c>
      <c r="AP320" s="56"/>
      <c r="AQ320" s="57">
        <f t="shared" ref="AQ320" si="8064">ROUND(AP320*$O320,2)</f>
        <v>0</v>
      </c>
      <c r="AR320" s="56"/>
      <c r="AS320" s="57">
        <f t="shared" ref="AS320" si="8065">ROUND(AR320*$O320,2)</f>
        <v>0</v>
      </c>
      <c r="AT320" s="56"/>
      <c r="AU320" s="57">
        <f t="shared" ref="AU320" si="8066">ROUND(AT320*$O320,2)</f>
        <v>0</v>
      </c>
      <c r="AV320" s="56"/>
      <c r="AW320" s="57">
        <f t="shared" ref="AW320" si="8067">ROUND(AV320*$O320,2)</f>
        <v>0</v>
      </c>
      <c r="AX320" s="56"/>
      <c r="AY320" s="57">
        <f t="shared" ref="AY320" si="8068">ROUND(AX320*$O320,2)</f>
        <v>0</v>
      </c>
      <c r="AZ320" s="56"/>
      <c r="BA320" s="57">
        <f t="shared" ref="BA320" si="8069">ROUND(AZ320*$O320,2)</f>
        <v>0</v>
      </c>
      <c r="BB320" s="56"/>
      <c r="BC320" s="57">
        <f t="shared" ref="BC320" si="8070">ROUND(BB320*$O320,2)</f>
        <v>0</v>
      </c>
      <c r="BD320" s="56"/>
      <c r="BE320" s="57">
        <f t="shared" ref="BE320" si="8071">ROUND(BD320*$O320,2)</f>
        <v>0</v>
      </c>
      <c r="BF320" s="56"/>
      <c r="BG320" s="57">
        <f t="shared" ref="BG320" si="8072">ROUND(BF320*$O320,2)</f>
        <v>0</v>
      </c>
      <c r="BH320" s="56"/>
      <c r="BI320" s="57">
        <f t="shared" ref="BI320" si="8073">ROUND(BH320*$O320,2)</f>
        <v>0</v>
      </c>
      <c r="BJ320" s="56"/>
      <c r="BK320" s="57">
        <f t="shared" ref="BK320" si="8074">ROUND(BJ320*$O320,2)</f>
        <v>0</v>
      </c>
      <c r="BL320" s="56"/>
      <c r="BM320" s="57">
        <f t="shared" ref="BM320" si="8075">ROUND(BL320*$O320,2)</f>
        <v>0</v>
      </c>
    </row>
    <row r="321" spans="1:65" s="47" customFormat="1" ht="45" x14ac:dyDescent="0.25">
      <c r="A321" s="58" t="s">
        <v>37</v>
      </c>
      <c r="B321" s="59" t="s">
        <v>31</v>
      </c>
      <c r="C321" s="59" t="str">
        <f>K320</f>
        <v>13.3</v>
      </c>
      <c r="D321" s="60" cm="1">
        <f t="array" ref="D321">_xlfn.IFS($B321="SAB_OSE_SET23",$A$440,$B321="SAB_EPSA_SET23",$A$442,$B321="SAB_INS_SET23",$A$444,$B321="SIU_INF_JUL23",$A$446,$B321="SIU_ED_JUL23",$A$447,$B321="DER_JUN23",$A$448,$B321="CDHU_AGO23",$A$449,$B321="SIN_SV_SET23",$A$450,$B321="SIN_INS_SET23",$A$451,$B321="COTAÇÃO",0)</f>
        <v>0</v>
      </c>
      <c r="E321" s="60" cm="1">
        <f t="array" ref="E321">_xlfn.IFS($B321="SAB_OSE_SET23",$A$441,$B321="SAB_EPSA_SET23",$A$443,$B321="SAB_INS_SET23",$A$445,$B321="SIU_INF_JUL23",0,$B321="SIU_ED_JUL23",0,$B321="DER_JUN23",0,$B321="CDHU_AGO23",0,$B321="SIN_SV_SET23",0,$B321="SIN_INS_SET23",0,$B321="COTAÇÃO",0)</f>
        <v>0</v>
      </c>
      <c r="F321" s="60" cm="1">
        <f t="array" ref="F321">_xlfn.IFS($B321="SAB_OSE_SET23",0,$B321="SAB_EPSA_SET23",0,AND($B321="SAB_INS_SET23",$A321="MAT")=TRUE,$A$454,AND($B321="SAB_INS_SET23",$A321&lt;&gt;"MAT")=TRUE,$A$453,AND($B321="SIU_INF_JUL23",$A321="MAT")=TRUE,$A$454,AND($B321="SIU_INF_JUL23",$A321&lt;&gt;"MAT")=TRUE,$A$453,AND($B321="SIU_ED_JUL23",$A321="MAT")=TRUE,$A$454,AND($B321="SIU_ED_JUL23",$A321&lt;&gt;"MAT")=TRUE,$A$453,$B321="DER_JUN23",0,$B321="CDHU_AGO23",0,AND($B321="SIN_SV_SET23",$A321="MAT")=TRUE,$A$454,AND($B321="SIN_SV_SET23",$A321&lt;&gt;"MAT")=TRUE,$A$453,AND($B321="SIN_INS_SET23",$A321="MAT")=TRUE,$A$454,AND($B321="SIN_INS_SET23",$A321&lt;&gt;"MAT")=TRUE,$A$453,AND($B321="COTAÇÃO",$A321="MAT")=TRUE,$A$454,AND($B321="COTAÇÃO",$A321&lt;&gt;"MAT")=TRUE,$A$453)</f>
        <v>0.2</v>
      </c>
      <c r="G321" s="60" cm="1">
        <f t="array" ref="G321">_xlfn.IFS($B321="SAB_OSE_SET23",0,$B321="SAB_EPSA_SET23",0,AND($B321="SAB_INS_SET23",$A321="MO")=TRUE,$A$455,AND($B321="SAB_INS_SET23",$A321&lt;&gt;"MO")=TRUE,0,AND($B321="SIU_INF_JUL23",$A321="MO")=TRUE,$A$455,AND($B321="SIU_INF_JUL23",$A321&lt;&gt;"MO")=TRUE,0,AND($B321="SIU_ED_JUL23",$A321="MO")=TRUE,$A$455,AND($B321="SIU_ED_JUL23",$A321&lt;&gt;"MO")=TRUE,0,$B321="DER_JUN23",0,$B321="CDHU_AGO23",0,AND($B321="SIN_SV_SET23",$A321="MO")=TRUE,$A$455,AND($B321="SIN_SV_SET23",$A321&lt;&gt;"MO")=TRUE,0,AND($B321="SIN_INS_SET23",$A321="MO")=TRUE,$A$455,AND($B321="SIN_INS_SET23",$A321&lt;&gt;"MO")=TRUE,0,AND($B321="COTAÇÃO",$A321="MO")=TRUE,$A$455,AND($B321="COTAÇÃO",$A321&lt;&gt;"MO")=TRUE,0)</f>
        <v>0</v>
      </c>
      <c r="H321" s="61" cm="1">
        <f t="array" ref="H321">ROUND(_xlfn.IFS(B321="SAB_OSE_SET23",VLOOKUP(C321,[12]SAB_OSE_SET23!A:N,7,FALSE),B321="SAB_EPSA_SET23",VLOOKUP(C321,[12]SAB_EPSA_SET23!A:F,4,FALSE),B321="SAB_INS_SET23",VLOOKUP(C321,[12]SAB_INS_SET23!A:F,4,FALSE),B321="SIU_INF_JUL23",VLOOKUP(C321,[12]SIU_INF_JUL23!A:F,4,FALSE),B321="SIU_ED_JUL23",VLOOKUP(C321,[12]SIU_ED_JUL23!A:F,4,FALSE),B321="SIU_INS_JUL23",VLOOKUP(C321,[12]SIU_INS_JUL23!A:F,4,FALSE),B321="DER_JUN23",VLOOKUP(C321,[12]DER_JUN23!A:F,4,FALSE),B321="CDHU_AGO23",VLOOKUP(C321,[12]CDHU_AGO23!A:F,4,FALSE),B321="DNIT_SV_JUL23",VLOOKUP(C321,[12]DNIT_SV_JUL23!A:F,4,FALSE),B321="DNIT_MAT_JUL23",VLOOKUP(C321,[12]DNIT_MAT_JUL23!A:F,4,FALSE),B321="SIN_SV_SET23",VLOOKUP(C321,[12]SIN_SV_SET23!G:L,5,FALSE),B321="SIN_INS_SET23",VLOOKUP(C321,[12]SIN_INS_SET23!A:F,5,FALSE),B321="COTAÇÃO",VLOOKUP(C321,[12]COTAÇÃO!$B:$G,6,FALSE))*(1+F321)*(1+G321),2)</f>
        <v>1199.08</v>
      </c>
      <c r="I321" s="62">
        <v>1</v>
      </c>
      <c r="J321" s="39"/>
      <c r="K321" s="63"/>
      <c r="L321" s="64" t="str" cm="1">
        <f t="array" ref="L321">_xlfn.IFS(B321="SAB_OSE_SET23",VLOOKUP(C321,[12]SAB_OSE_SET23!A:N,5,FALSE),B321="SAB_EPSA_SET23",VLOOKUP(C321,[12]SAB_EPSA_SET23!A:F,2,FALSE),B321="SAB_INS_SET23",VLOOKUP(C321,[12]SAB_INS_SET23!A:F,2,FALSE),B321="SIU_INF_JUL23",VLOOKUP(C321,[12]SIU_INF_JUL23!A:F,2,FALSE),B321="SIU_ED_JUL23",VLOOKUP(C321,[12]SIU_ED_JUL23!A:F,2,FALSE),B321="SIU_INS_JUL23",VLOOKUP(C321,[12]SIU_INS_JUL23!A:F,2,FALSE),B321="DER_JUN23",VLOOKUP(C321,[12]DER_JUN23!A:F,2,FALSE),B321="CDHU_AGO23",VLOOKUP(C321,[12]CDHU_AGO23!A:F,2,FALSE),B321="DNIT_SV_JUL23",VLOOKUP(C321,[12]DNIT_SV_JUL23!A:F,2,FALSE),B321="DNIT_MAT_JUL23",VLOOKUP(C321,[12]DNIT_MAT_JUL23!A:F,2,FALSE),B321="SIN_SV_SET23",VLOOKUP(C321,[12]SIN_SV_SET23!G:L,2,FALSE),B321="SIN_INS_SET23",VLOOKUP(C321,[12]SIN_INS_SET23!A:F,2,FALSE),B321="COTAÇÃO",VLOOKUP(C321,[12]COTAÇÃO!$B:$G,3,FALSE))</f>
        <v>Emenda desconectável 630 A, tipo TDEX código da Elastimold ou similar aprovado para cabo Triplex 3C x 35mm² - 8,7/15kV, com blindagem em fios de cobre (Reforçada) -Seção 35mm².</v>
      </c>
      <c r="M321" s="65" t="str" cm="1">
        <f t="array" ref="M321">_xlfn.IFS(B321="SAB_OSE_SET23",VLOOKUP(C321,[12]SAB_OSE_SET23!A:N,6,FALSE),B321="SAB_EPSA_SET23",VLOOKUP(C321,[12]SAB_EPSA_SET23!A:F,3,FALSE),B321="SAB_INS_SET23",VLOOKUP(C321,[12]SAB_INS_SET23!A:F,3,FALSE),B321="SIU_INF_JUL23",VLOOKUP(C321,[12]SIU_INF_JUL23!A:F,3,FALSE),B321="SIU_ED_JUL23",VLOOKUP(C321,[12]SIU_ED_JUL23!A:F,3,FALSE),B321="SIU_INS_JUL23",VLOOKUP(C321,[12]SIU_INS_JUL23!A:F,3,FALSE),B321="DER_JUN23",VLOOKUP(C321,[12]DER_JUN23!A:F,3,FALSE),B321="CDHU_AGO23",VLOOKUP(C321,[12]CDHU_AGO23!A:F,3,FALSE),B321="DNIT_SV_JUL23",VLOOKUP(C321,[12]DNIT_SV_JUL23!A:F,3,FALSE),B321="DNIT_MAT_JUL23",VLOOKUP(C321,[12]DNIT_MAT_JUL23!A:F,3,FALSE),B321="SIN_SV_SET23",VLOOKUP(C321,[12]SIN_SV_SET23!G:L,3,FALSE),B321="SIN_INS_SET23",VLOOKUP(C321,[12]SIN_INS_SET23!A:F,3,FALSE),B321="COTAÇÃO",VLOOKUP(C321,[12]COTAÇÃO!$B:$G,4,FALSE))</f>
        <v>pç</v>
      </c>
      <c r="N321" s="66">
        <f t="shared" ref="N321:N327" si="8076">R321+T321+V321+X321+Z321+AB321+AD321+AF321+AH321+AJ321++AL321+AN321+AP321+AR321+AT321+AV321+AX321+AZ321+BB321+BD321+BF321+BH321+BJ321+BL321</f>
        <v>27</v>
      </c>
      <c r="O321" s="66">
        <f t="shared" ref="O321:O327" si="8077">ROUND(H321*I321,2)</f>
        <v>1199.08</v>
      </c>
      <c r="P321" s="67">
        <f t="shared" si="7637"/>
        <v>0</v>
      </c>
      <c r="Q321" s="68"/>
      <c r="R321" s="61">
        <f>R320*$I321</f>
        <v>27</v>
      </c>
      <c r="S321" s="67"/>
      <c r="T321" s="61">
        <f t="shared" ref="T321" si="8078">T320*$I321</f>
        <v>0</v>
      </c>
      <c r="U321" s="67">
        <f t="shared" ref="U321:U327" si="8079">ROUND(T321*$H321,2)</f>
        <v>0</v>
      </c>
      <c r="V321" s="61">
        <f t="shared" ref="V321" si="8080">V320*$I321</f>
        <v>0</v>
      </c>
      <c r="W321" s="67">
        <f t="shared" ref="W321:W327" si="8081">ROUND(V321*$H321,2)</f>
        <v>0</v>
      </c>
      <c r="X321" s="61">
        <f t="shared" ref="X321" si="8082">X320*$I321</f>
        <v>0</v>
      </c>
      <c r="Y321" s="67">
        <f t="shared" ref="Y321:Y327" si="8083">ROUND(X321*$H321,2)</f>
        <v>0</v>
      </c>
      <c r="Z321" s="61">
        <f t="shared" ref="Z321" si="8084">Z320*$I321</f>
        <v>0</v>
      </c>
      <c r="AA321" s="67">
        <f t="shared" ref="AA321:AA327" si="8085">ROUND(Z321*$H321,2)</f>
        <v>0</v>
      </c>
      <c r="AB321" s="61">
        <f t="shared" ref="AB321" si="8086">AB320*$I321</f>
        <v>0</v>
      </c>
      <c r="AC321" s="67">
        <f t="shared" ref="AC321:AC327" si="8087">ROUND(AB321*$H321,2)</f>
        <v>0</v>
      </c>
      <c r="AD321" s="61">
        <f t="shared" ref="AD321" si="8088">AD320*$I321</f>
        <v>0</v>
      </c>
      <c r="AE321" s="67">
        <f t="shared" ref="AE321:AE327" si="8089">ROUND(AD321*$H321,2)</f>
        <v>0</v>
      </c>
      <c r="AF321" s="61">
        <f t="shared" ref="AF321" si="8090">AF320*$I321</f>
        <v>0</v>
      </c>
      <c r="AG321" s="67">
        <f t="shared" ref="AG321:AG327" si="8091">ROUND(AF321*$H321,2)</f>
        <v>0</v>
      </c>
      <c r="AH321" s="61">
        <f t="shared" ref="AH321" si="8092">AH320*$I321</f>
        <v>0</v>
      </c>
      <c r="AI321" s="67">
        <f t="shared" ref="AI321:AI327" si="8093">ROUND(AH321*$H321,2)</f>
        <v>0</v>
      </c>
      <c r="AJ321" s="61">
        <f t="shared" ref="AJ321" si="8094">AJ320*$I321</f>
        <v>0</v>
      </c>
      <c r="AK321" s="67">
        <f t="shared" ref="AK321:AK327" si="8095">ROUND(AJ321*$H321,2)</f>
        <v>0</v>
      </c>
      <c r="AL321" s="61">
        <f t="shared" ref="AL321" si="8096">AL320*$I321</f>
        <v>0</v>
      </c>
      <c r="AM321" s="67">
        <f t="shared" ref="AM321:AM327" si="8097">ROUND(AL321*$H321,2)</f>
        <v>0</v>
      </c>
      <c r="AN321" s="61">
        <f t="shared" ref="AN321" si="8098">AN320*$I321</f>
        <v>0</v>
      </c>
      <c r="AO321" s="67">
        <f t="shared" ref="AO321:AO327" si="8099">ROUND(AN321*$H321,2)</f>
        <v>0</v>
      </c>
      <c r="AP321" s="61">
        <f t="shared" ref="AP321" si="8100">AP320*$I321</f>
        <v>0</v>
      </c>
      <c r="AQ321" s="67">
        <f t="shared" ref="AQ321:AQ327" si="8101">ROUND(AP321*$H321,2)</f>
        <v>0</v>
      </c>
      <c r="AR321" s="61">
        <f t="shared" ref="AR321" si="8102">AR320*$I321</f>
        <v>0</v>
      </c>
      <c r="AS321" s="67">
        <f t="shared" ref="AS321:AS327" si="8103">ROUND(AR321*$H321,2)</f>
        <v>0</v>
      </c>
      <c r="AT321" s="61">
        <f t="shared" ref="AT321" si="8104">AT320*$I321</f>
        <v>0</v>
      </c>
      <c r="AU321" s="67">
        <f t="shared" ref="AU321:AU327" si="8105">ROUND(AT321*$H321,2)</f>
        <v>0</v>
      </c>
      <c r="AV321" s="61">
        <f t="shared" ref="AV321" si="8106">AV320*$I321</f>
        <v>0</v>
      </c>
      <c r="AW321" s="67">
        <f t="shared" ref="AW321:AW327" si="8107">ROUND(AV321*$H321,2)</f>
        <v>0</v>
      </c>
      <c r="AX321" s="61">
        <f t="shared" ref="AX321" si="8108">AX320*$I321</f>
        <v>0</v>
      </c>
      <c r="AY321" s="67">
        <f t="shared" ref="AY321:AY327" si="8109">ROUND(AX321*$H321,2)</f>
        <v>0</v>
      </c>
      <c r="AZ321" s="61">
        <f t="shared" ref="AZ321" si="8110">AZ320*$I321</f>
        <v>0</v>
      </c>
      <c r="BA321" s="67">
        <f t="shared" ref="BA321:BA327" si="8111">ROUND(AZ321*$H321,2)</f>
        <v>0</v>
      </c>
      <c r="BB321" s="61">
        <f t="shared" ref="BB321" si="8112">BB320*$I321</f>
        <v>0</v>
      </c>
      <c r="BC321" s="67">
        <f t="shared" ref="BC321:BC327" si="8113">ROUND(BB321*$H321,2)</f>
        <v>0</v>
      </c>
      <c r="BD321" s="61">
        <f t="shared" ref="BD321" si="8114">BD320*$I321</f>
        <v>0</v>
      </c>
      <c r="BE321" s="67">
        <f t="shared" ref="BE321:BE327" si="8115">ROUND(BD321*$H321,2)</f>
        <v>0</v>
      </c>
      <c r="BF321" s="61">
        <f t="shared" ref="BF321" si="8116">BF320*$I321</f>
        <v>0</v>
      </c>
      <c r="BG321" s="67">
        <f t="shared" ref="BG321:BG327" si="8117">ROUND(BF321*$H321,2)</f>
        <v>0</v>
      </c>
      <c r="BH321" s="61">
        <f t="shared" ref="BH321" si="8118">BH320*$I321</f>
        <v>0</v>
      </c>
      <c r="BI321" s="67">
        <f t="shared" ref="BI321:BI327" si="8119">ROUND(BH321*$H321,2)</f>
        <v>0</v>
      </c>
      <c r="BJ321" s="61">
        <f t="shared" ref="BJ321" si="8120">BJ320*$I321</f>
        <v>0</v>
      </c>
      <c r="BK321" s="67">
        <f t="shared" ref="BK321:BK327" si="8121">ROUND(BJ321*$H321,2)</f>
        <v>0</v>
      </c>
      <c r="BL321" s="61">
        <f t="shared" ref="BL321" si="8122">BL320*$I321</f>
        <v>0</v>
      </c>
      <c r="BM321" s="67">
        <f t="shared" ref="BM321:BM327" si="8123">ROUND(BL321*$H321,2)</f>
        <v>0</v>
      </c>
    </row>
    <row r="322" spans="1:65" s="47" customFormat="1" x14ac:dyDescent="0.25">
      <c r="A322" s="58" t="s">
        <v>26</v>
      </c>
      <c r="B322" s="59" t="s">
        <v>28</v>
      </c>
      <c r="C322" s="59" t="s">
        <v>29</v>
      </c>
      <c r="D322" s="60" cm="1">
        <f t="array" ref="D322">_xlfn.IFS($B322="SAB_OSE_SET23",$A$440,$B322="SAB_EPSA_SET23",$A$442,$B322="SAB_INS_SET23",$A$444,$B322="SIU_INF_JUL23",$A$446,$B322="SIU_ED_JUL23",$A$447,$B322="DER_JUN23",$A$448,$B322="CDHU_AGO23",$A$449,$B322="SIN_SV_SET23",$A$450,$B322="SIN_INS_SET23",$A$451,$B322="COTAÇÃO",0)</f>
        <v>0</v>
      </c>
      <c r="E322" s="60" cm="1">
        <f t="array" ref="E322">_xlfn.IFS($B322="SAB_OSE_SET23",$A$441,$B322="SAB_EPSA_SET23",$A$443,$B322="SAB_INS_SET23",$A$445,$B322="SIU_INF_JUL23",0,$B322="SIU_ED_JUL23",0,$B322="DER_JUN23",0,$B322="CDHU_AGO23",0,$B322="SIN_SV_SET23",0,$B322="SIN_INS_SET23",0,$B322="COTAÇÃO",0)</f>
        <v>0</v>
      </c>
      <c r="F322" s="60" cm="1">
        <f t="array" ref="F322">_xlfn.IFS($B322="SAB_OSE_SET23",0,$B322="SAB_EPSA_SET23",0,AND($B322="SAB_INS_SET23",$A322="MAT")=TRUE,$A$454,AND($B322="SAB_INS_SET23",$A322&lt;&gt;"MAT")=TRUE,$A$453,AND($B322="SIU_INF_JUL23",$A322="MAT")=TRUE,$A$454,AND($B322="SIU_INF_JUL23",$A322&lt;&gt;"MAT")=TRUE,$A$453,AND($B322="SIU_ED_JUL23",$A322="MAT")=TRUE,$A$454,AND($B322="SIU_ED_JUL23",$A322&lt;&gt;"MAT")=TRUE,$A$453,$B322="DER_JUN23",0,$B322="CDHU_AGO23",0,AND($B322="SIN_SV_SET23",$A322="MAT")=TRUE,$A$454,AND($B322="SIN_SV_SET23",$A322&lt;&gt;"MAT")=TRUE,$A$453,AND($B322="SIN_INS_SET23",$A322="MAT")=TRUE,$A$454,AND($B322="SIN_INS_SET23",$A322&lt;&gt;"MAT")=TRUE,$A$453,AND($B322="COTAÇÃO",$A322="MAT")=TRUE,$A$454,AND($B322="COTAÇÃO",$A322&lt;&gt;"MAT")=TRUE,$A$453)</f>
        <v>0.28000000000000003</v>
      </c>
      <c r="G322" s="60" cm="1">
        <f t="array" ref="G322">_xlfn.IFS($B322="SAB_OSE_SET23",0,$B322="SAB_EPSA_SET23",0,AND($B322="SAB_INS_SET23",$A322="MO")=TRUE,$A$455,AND($B322="SAB_INS_SET23",$A322&lt;&gt;"MO")=TRUE,0,AND($B322="SIU_INF_JUL23",$A322="MO")=TRUE,$A$455,AND($B322="SIU_INF_JUL23",$A322&lt;&gt;"MO")=TRUE,0,AND($B322="SIU_ED_JUL23",$A322="MO")=TRUE,$A$455,AND($B322="SIU_ED_JUL23",$A322&lt;&gt;"MO")=TRUE,0,$B322="DER_JUN23",0,$B322="CDHU_AGO23",0,AND($B322="SIN_SV_SET23",$A322="MO")=TRUE,$A$455,AND($B322="SIN_SV_SET23",$A322&lt;&gt;"MO")=TRUE,0,AND($B322="SIN_INS_SET23",$A322="MO")=TRUE,$A$455,AND($B322="SIN_INS_SET23",$A322&lt;&gt;"MO")=TRUE,0,AND($B322="COTAÇÃO",$A322="MO")=TRUE,$A$455,AND($B322="COTAÇÃO",$A322&lt;&gt;"MO")=TRUE,0)</f>
        <v>1.72</v>
      </c>
      <c r="H322" s="61" cm="1">
        <f t="array" ref="H322">ROUND(_xlfn.IFS(B322="SAB_OSE_SET23",VLOOKUP(C322,[12]SAB_OSE_SET23!A:N,7,FALSE),B322="SAB_EPSA_SET23",VLOOKUP(C322,[12]SAB_EPSA_SET23!A:F,4,FALSE),B322="SAB_INS_SET23",VLOOKUP(C322,[12]SAB_INS_SET23!A:F,4,FALSE),B322="SIU_INF_JUL23",VLOOKUP(C322,[12]SIU_INF_JUL23!A:F,4,FALSE),B322="SIU_ED_JUL23",VLOOKUP(C322,[12]SIU_ED_JUL23!A:F,4,FALSE),B322="SIU_INS_JUL23",VLOOKUP(C322,[12]SIU_INS_JUL23!A:F,4,FALSE),B322="DER_JUN23",VLOOKUP(C322,[12]DER_JUN23!A:F,4,FALSE),B322="CDHU_AGO23",VLOOKUP(C322,[12]CDHU_AGO23!A:F,4,FALSE),B322="DNIT_SV_JUL23",VLOOKUP(C322,[12]DNIT_SV_JUL23!A:F,4,FALSE),B322="DNIT_MAT_JUL23",VLOOKUP(C322,[12]DNIT_MAT_JUL23!A:F,4,FALSE),B322="SIN_SV_SET23",VLOOKUP(C322,[12]SIN_SV_SET23!G:L,5,FALSE),B322="SIN_INS_SET23",VLOOKUP(C322,[12]SIN_INS_SET23!A:F,5,FALSE),B322="COTAÇÃO",VLOOKUP(C322,[12]COTAÇÃO!$B:$G,6,FALSE))*(1+F322)*(1+G322),2)</f>
        <v>206.49</v>
      </c>
      <c r="I322" s="62">
        <v>0.5</v>
      </c>
      <c r="J322" s="39"/>
      <c r="K322" s="63"/>
      <c r="L322" s="64" t="str" cm="1">
        <f t="array" ref="L322">_xlfn.IFS(B322="SAB_OSE_SET23",VLOOKUP(C322,[12]SAB_OSE_SET23!A:N,5,FALSE),B322="SAB_EPSA_SET23",VLOOKUP(C322,[12]SAB_EPSA_SET23!A:F,2,FALSE),B322="SAB_INS_SET23",VLOOKUP(C322,[12]SAB_INS_SET23!A:F,2,FALSE),B322="SIU_INF_JUL23",VLOOKUP(C322,[12]SIU_INF_JUL23!A:F,2,FALSE),B322="SIU_ED_JUL23",VLOOKUP(C322,[12]SIU_ED_JUL23!A:F,2,FALSE),B322="SIU_INS_JUL23",VLOOKUP(C322,[12]SIU_INS_JUL23!A:F,2,FALSE),B322="DER_JUN23",VLOOKUP(C322,[12]DER_JUN23!A:F,2,FALSE),B322="CDHU_AGO23",VLOOKUP(C322,[12]CDHU_AGO23!A:F,2,FALSE),B322="DNIT_SV_JUL23",VLOOKUP(C322,[12]DNIT_SV_JUL23!A:F,2,FALSE),B322="DNIT_MAT_JUL23",VLOOKUP(C322,[12]DNIT_MAT_JUL23!A:F,2,FALSE),B322="SIN_SV_SET23",VLOOKUP(C322,[12]SIN_SV_SET23!G:L,2,FALSE),B322="SIN_INS_SET23",VLOOKUP(C322,[12]SIN_INS_SET23!A:F,2,FALSE),B322="COTAÇÃO",VLOOKUP(C322,[12]COTAÇÃO!$B:$G,3,FALSE))</f>
        <v>ENGENHEIRO PLENO</v>
      </c>
      <c r="M322" s="65" t="str" cm="1">
        <f t="array" ref="M322">_xlfn.IFS(B322="SAB_OSE_SET23",VLOOKUP(C322,[12]SAB_OSE_SET23!A:N,6,FALSE),B322="SAB_EPSA_SET23",VLOOKUP(C322,[12]SAB_EPSA_SET23!A:F,3,FALSE),B322="SAB_INS_SET23",VLOOKUP(C322,[12]SAB_INS_SET23!A:F,3,FALSE),B322="SIU_INF_JUL23",VLOOKUP(C322,[12]SIU_INF_JUL23!A:F,3,FALSE),B322="SIU_ED_JUL23",VLOOKUP(C322,[12]SIU_ED_JUL23!A:F,3,FALSE),B322="SIU_INS_JUL23",VLOOKUP(C322,[12]SIU_INS_JUL23!A:F,3,FALSE),B322="DER_JUN23",VLOOKUP(C322,[12]DER_JUN23!A:F,3,FALSE),B322="CDHU_AGO23",VLOOKUP(C322,[12]CDHU_AGO23!A:F,3,FALSE),B322="DNIT_SV_JUL23",VLOOKUP(C322,[12]DNIT_SV_JUL23!A:F,3,FALSE),B322="DNIT_MAT_JUL23",VLOOKUP(C322,[12]DNIT_MAT_JUL23!A:F,3,FALSE),B322="SIN_SV_SET23",VLOOKUP(C322,[12]SIN_SV_SET23!G:L,3,FALSE),B322="SIN_INS_SET23",VLOOKUP(C322,[12]SIN_INS_SET23!A:F,3,FALSE),B322="COTAÇÃO",VLOOKUP(C322,[12]COTAÇÃO!$B:$G,4,FALSE))</f>
        <v>H</v>
      </c>
      <c r="N322" s="66">
        <f t="shared" si="8076"/>
        <v>13.5</v>
      </c>
      <c r="O322" s="66">
        <f t="shared" si="8077"/>
        <v>103.25</v>
      </c>
      <c r="P322" s="67">
        <f t="shared" si="7637"/>
        <v>0</v>
      </c>
      <c r="Q322" s="68"/>
      <c r="R322" s="61">
        <f>R320*$I322</f>
        <v>13.5</v>
      </c>
      <c r="S322" s="67"/>
      <c r="T322" s="61">
        <f t="shared" ref="T322" si="8124">T320*$I322</f>
        <v>0</v>
      </c>
      <c r="U322" s="67">
        <f t="shared" si="8079"/>
        <v>0</v>
      </c>
      <c r="V322" s="61">
        <f t="shared" ref="V322" si="8125">V320*$I322</f>
        <v>0</v>
      </c>
      <c r="W322" s="67">
        <f t="shared" si="8081"/>
        <v>0</v>
      </c>
      <c r="X322" s="61">
        <f t="shared" ref="X322" si="8126">X320*$I322</f>
        <v>0</v>
      </c>
      <c r="Y322" s="67">
        <f t="shared" si="8083"/>
        <v>0</v>
      </c>
      <c r="Z322" s="61">
        <f t="shared" ref="Z322" si="8127">Z320*$I322</f>
        <v>0</v>
      </c>
      <c r="AA322" s="67">
        <f t="shared" si="8085"/>
        <v>0</v>
      </c>
      <c r="AB322" s="61">
        <f t="shared" ref="AB322" si="8128">AB320*$I322</f>
        <v>0</v>
      </c>
      <c r="AC322" s="67">
        <f t="shared" si="8087"/>
        <v>0</v>
      </c>
      <c r="AD322" s="61">
        <f t="shared" ref="AD322" si="8129">AD320*$I322</f>
        <v>0</v>
      </c>
      <c r="AE322" s="67">
        <f t="shared" si="8089"/>
        <v>0</v>
      </c>
      <c r="AF322" s="61">
        <f t="shared" ref="AF322" si="8130">AF320*$I322</f>
        <v>0</v>
      </c>
      <c r="AG322" s="67">
        <f t="shared" si="8091"/>
        <v>0</v>
      </c>
      <c r="AH322" s="61">
        <f t="shared" ref="AH322" si="8131">AH320*$I322</f>
        <v>0</v>
      </c>
      <c r="AI322" s="67">
        <f t="shared" si="8093"/>
        <v>0</v>
      </c>
      <c r="AJ322" s="61">
        <f t="shared" ref="AJ322" si="8132">AJ320*$I322</f>
        <v>0</v>
      </c>
      <c r="AK322" s="67">
        <f t="shared" si="8095"/>
        <v>0</v>
      </c>
      <c r="AL322" s="61">
        <f t="shared" ref="AL322" si="8133">AL320*$I322</f>
        <v>0</v>
      </c>
      <c r="AM322" s="67">
        <f t="shared" si="8097"/>
        <v>0</v>
      </c>
      <c r="AN322" s="61">
        <f t="shared" ref="AN322" si="8134">AN320*$I322</f>
        <v>0</v>
      </c>
      <c r="AO322" s="67">
        <f t="shared" si="8099"/>
        <v>0</v>
      </c>
      <c r="AP322" s="61">
        <f t="shared" ref="AP322" si="8135">AP320*$I322</f>
        <v>0</v>
      </c>
      <c r="AQ322" s="67">
        <f t="shared" si="8101"/>
        <v>0</v>
      </c>
      <c r="AR322" s="61">
        <f t="shared" ref="AR322" si="8136">AR320*$I322</f>
        <v>0</v>
      </c>
      <c r="AS322" s="67">
        <f t="shared" si="8103"/>
        <v>0</v>
      </c>
      <c r="AT322" s="61">
        <f t="shared" ref="AT322" si="8137">AT320*$I322</f>
        <v>0</v>
      </c>
      <c r="AU322" s="67">
        <f t="shared" si="8105"/>
        <v>0</v>
      </c>
      <c r="AV322" s="61">
        <f t="shared" ref="AV322" si="8138">AV320*$I322</f>
        <v>0</v>
      </c>
      <c r="AW322" s="67">
        <f t="shared" si="8107"/>
        <v>0</v>
      </c>
      <c r="AX322" s="61">
        <f t="shared" ref="AX322" si="8139">AX320*$I322</f>
        <v>0</v>
      </c>
      <c r="AY322" s="67">
        <f t="shared" si="8109"/>
        <v>0</v>
      </c>
      <c r="AZ322" s="61">
        <f t="shared" ref="AZ322" si="8140">AZ320*$I322</f>
        <v>0</v>
      </c>
      <c r="BA322" s="67">
        <f t="shared" si="8111"/>
        <v>0</v>
      </c>
      <c r="BB322" s="61">
        <f t="shared" ref="BB322" si="8141">BB320*$I322</f>
        <v>0</v>
      </c>
      <c r="BC322" s="67">
        <f t="shared" si="8113"/>
        <v>0</v>
      </c>
      <c r="BD322" s="61">
        <f t="shared" ref="BD322" si="8142">BD320*$I322</f>
        <v>0</v>
      </c>
      <c r="BE322" s="67">
        <f t="shared" si="8115"/>
        <v>0</v>
      </c>
      <c r="BF322" s="61">
        <f t="shared" ref="BF322" si="8143">BF320*$I322</f>
        <v>0</v>
      </c>
      <c r="BG322" s="67">
        <f t="shared" si="8117"/>
        <v>0</v>
      </c>
      <c r="BH322" s="61">
        <f t="shared" ref="BH322" si="8144">BH320*$I322</f>
        <v>0</v>
      </c>
      <c r="BI322" s="67">
        <f t="shared" si="8119"/>
        <v>0</v>
      </c>
      <c r="BJ322" s="61">
        <f t="shared" ref="BJ322" si="8145">BJ320*$I322</f>
        <v>0</v>
      </c>
      <c r="BK322" s="67">
        <f t="shared" si="8121"/>
        <v>0</v>
      </c>
      <c r="BL322" s="61">
        <f t="shared" ref="BL322" si="8146">BL320*$I322</f>
        <v>0</v>
      </c>
      <c r="BM322" s="67">
        <f t="shared" si="8123"/>
        <v>0</v>
      </c>
    </row>
    <row r="323" spans="1:65" s="47" customFormat="1" x14ac:dyDescent="0.25">
      <c r="A323" s="58" t="s">
        <v>26</v>
      </c>
      <c r="B323" s="59" t="s">
        <v>28</v>
      </c>
      <c r="C323" s="59" t="s">
        <v>38</v>
      </c>
      <c r="D323" s="60" cm="1">
        <f t="array" ref="D323">_xlfn.IFS($B323="SAB_OSE_SET23",$A$440,$B323="SAB_EPSA_SET23",$A$442,$B323="SAB_INS_SET23",$A$444,$B323="SIU_INF_JUL23",$A$446,$B323="SIU_ED_JUL23",$A$447,$B323="DER_JUN23",$A$448,$B323="CDHU_AGO23",$A$449,$B323="SIN_SV_SET23",$A$450,$B323="SIN_INS_SET23",$A$451,$B323="COTAÇÃO",0)</f>
        <v>0</v>
      </c>
      <c r="E323" s="60" cm="1">
        <f t="array" ref="E323">_xlfn.IFS($B323="SAB_OSE_SET23",$A$441,$B323="SAB_EPSA_SET23",$A$443,$B323="SAB_INS_SET23",$A$445,$B323="SIU_INF_JUL23",0,$B323="SIU_ED_JUL23",0,$B323="DER_JUN23",0,$B323="CDHU_AGO23",0,$B323="SIN_SV_SET23",0,$B323="SIN_INS_SET23",0,$B323="COTAÇÃO",0)</f>
        <v>0</v>
      </c>
      <c r="F323" s="60" cm="1">
        <f t="array" ref="F323">_xlfn.IFS($B323="SAB_OSE_SET23",0,$B323="SAB_EPSA_SET23",0,AND($B323="SAB_INS_SET23",$A323="MAT")=TRUE,$A$454,AND($B323="SAB_INS_SET23",$A323&lt;&gt;"MAT")=TRUE,$A$453,AND($B323="SIU_INF_JUL23",$A323="MAT")=TRUE,$A$454,AND($B323="SIU_INF_JUL23",$A323&lt;&gt;"MAT")=TRUE,$A$453,AND($B323="SIU_ED_JUL23",$A323="MAT")=TRUE,$A$454,AND($B323="SIU_ED_JUL23",$A323&lt;&gt;"MAT")=TRUE,$A$453,$B323="DER_JUN23",0,$B323="CDHU_AGO23",0,AND($B323="SIN_SV_SET23",$A323="MAT")=TRUE,$A$454,AND($B323="SIN_SV_SET23",$A323&lt;&gt;"MAT")=TRUE,$A$453,AND($B323="SIN_INS_SET23",$A323="MAT")=TRUE,$A$454,AND($B323="SIN_INS_SET23",$A323&lt;&gt;"MAT")=TRUE,$A$453,AND($B323="COTAÇÃO",$A323="MAT")=TRUE,$A$454,AND($B323="COTAÇÃO",$A323&lt;&gt;"MAT")=TRUE,$A$453)</f>
        <v>0.28000000000000003</v>
      </c>
      <c r="G323" s="60" cm="1">
        <f t="array" ref="G323">_xlfn.IFS($B323="SAB_OSE_SET23",0,$B323="SAB_EPSA_SET23",0,AND($B323="SAB_INS_SET23",$A323="MO")=TRUE,$A$455,AND($B323="SAB_INS_SET23",$A323&lt;&gt;"MO")=TRUE,0,AND($B323="SIU_INF_JUL23",$A323="MO")=TRUE,$A$455,AND($B323="SIU_INF_JUL23",$A323&lt;&gt;"MO")=TRUE,0,AND($B323="SIU_ED_JUL23",$A323="MO")=TRUE,$A$455,AND($B323="SIU_ED_JUL23",$A323&lt;&gt;"MO")=TRUE,0,$B323="DER_JUN23",0,$B323="CDHU_AGO23",0,AND($B323="SIN_SV_SET23",$A323="MO")=TRUE,$A$455,AND($B323="SIN_SV_SET23",$A323&lt;&gt;"MO")=TRUE,0,AND($B323="SIN_INS_SET23",$A323="MO")=TRUE,$A$455,AND($B323="SIN_INS_SET23",$A323&lt;&gt;"MO")=TRUE,0,AND($B323="COTAÇÃO",$A323="MO")=TRUE,$A$455,AND($B323="COTAÇÃO",$A323&lt;&gt;"MO")=TRUE,0)</f>
        <v>1.72</v>
      </c>
      <c r="H323" s="61" cm="1">
        <f t="array" ref="H323">ROUND(_xlfn.IFS(B323="SAB_OSE_SET23",VLOOKUP(C323,[12]SAB_OSE_SET23!A:N,7,FALSE),B323="SAB_EPSA_SET23",VLOOKUP(C323,[12]SAB_EPSA_SET23!A:F,4,FALSE),B323="SAB_INS_SET23",VLOOKUP(C323,[12]SAB_INS_SET23!A:F,4,FALSE),B323="SIU_INF_JUL23",VLOOKUP(C323,[12]SIU_INF_JUL23!A:F,4,FALSE),B323="SIU_ED_JUL23",VLOOKUP(C323,[12]SIU_ED_JUL23!A:F,4,FALSE),B323="SIU_INS_JUL23",VLOOKUP(C323,[12]SIU_INS_JUL23!A:F,4,FALSE),B323="DER_JUN23",VLOOKUP(C323,[12]DER_JUN23!A:F,4,FALSE),B323="CDHU_AGO23",VLOOKUP(C323,[12]CDHU_AGO23!A:F,4,FALSE),B323="DNIT_SV_JUL23",VLOOKUP(C323,[12]DNIT_SV_JUL23!A:F,4,FALSE),B323="DNIT_MAT_JUL23",VLOOKUP(C323,[12]DNIT_MAT_JUL23!A:F,4,FALSE),B323="SIN_SV_SET23",VLOOKUP(C323,[12]SIN_SV_SET23!G:L,5,FALSE),B323="SIN_INS_SET23",VLOOKUP(C323,[12]SIN_INS_SET23!A:F,5,FALSE),B323="COTAÇÃO",VLOOKUP(C323,[12]COTAÇÃO!$B:$G,6,FALSE))*(1+F323)*(1+G323),2)</f>
        <v>76.209999999999994</v>
      </c>
      <c r="I323" s="62">
        <v>1</v>
      </c>
      <c r="J323" s="39"/>
      <c r="K323" s="63"/>
      <c r="L323" s="64" t="str" cm="1">
        <f t="array" ref="L323">_xlfn.IFS(B323="SAB_OSE_SET23",VLOOKUP(C323,[12]SAB_OSE_SET23!A:N,5,FALSE),B323="SAB_EPSA_SET23",VLOOKUP(C323,[12]SAB_EPSA_SET23!A:F,2,FALSE),B323="SAB_INS_SET23",VLOOKUP(C323,[12]SAB_INS_SET23!A:F,2,FALSE),B323="SIU_INF_JUL23",VLOOKUP(C323,[12]SIU_INF_JUL23!A:F,2,FALSE),B323="SIU_ED_JUL23",VLOOKUP(C323,[12]SIU_ED_JUL23!A:F,2,FALSE),B323="SIU_INS_JUL23",VLOOKUP(C323,[12]SIU_INS_JUL23!A:F,2,FALSE),B323="DER_JUN23",VLOOKUP(C323,[12]DER_JUN23!A:F,2,FALSE),B323="CDHU_AGO23",VLOOKUP(C323,[12]CDHU_AGO23!A:F,2,FALSE),B323="DNIT_SV_JUL23",VLOOKUP(C323,[12]DNIT_SV_JUL23!A:F,2,FALSE),B323="DNIT_MAT_JUL23",VLOOKUP(C323,[12]DNIT_MAT_JUL23!A:F,2,FALSE),B323="SIN_SV_SET23",VLOOKUP(C323,[12]SIN_SV_SET23!G:L,2,FALSE),B323="SIN_INS_SET23",VLOOKUP(C323,[12]SIN_INS_SET23!A:F,2,FALSE),B323="COTAÇÃO",VLOOKUP(C323,[12]COTAÇÃO!$B:$G,3,FALSE))</f>
        <v>TÉCNICO ELETRICISTA</v>
      </c>
      <c r="M323" s="65" t="str" cm="1">
        <f t="array" ref="M323">_xlfn.IFS(B323="SAB_OSE_SET23",VLOOKUP(C323,[12]SAB_OSE_SET23!A:N,6,FALSE),B323="SAB_EPSA_SET23",VLOOKUP(C323,[12]SAB_EPSA_SET23!A:F,3,FALSE),B323="SAB_INS_SET23",VLOOKUP(C323,[12]SAB_INS_SET23!A:F,3,FALSE),B323="SIU_INF_JUL23",VLOOKUP(C323,[12]SIU_INF_JUL23!A:F,3,FALSE),B323="SIU_ED_JUL23",VLOOKUP(C323,[12]SIU_ED_JUL23!A:F,3,FALSE),B323="SIU_INS_JUL23",VLOOKUP(C323,[12]SIU_INS_JUL23!A:F,3,FALSE),B323="DER_JUN23",VLOOKUP(C323,[12]DER_JUN23!A:F,3,FALSE),B323="CDHU_AGO23",VLOOKUP(C323,[12]CDHU_AGO23!A:F,3,FALSE),B323="DNIT_SV_JUL23",VLOOKUP(C323,[12]DNIT_SV_JUL23!A:F,3,FALSE),B323="DNIT_MAT_JUL23",VLOOKUP(C323,[12]DNIT_MAT_JUL23!A:F,3,FALSE),B323="SIN_SV_SET23",VLOOKUP(C323,[12]SIN_SV_SET23!G:L,3,FALSE),B323="SIN_INS_SET23",VLOOKUP(C323,[12]SIN_INS_SET23!A:F,3,FALSE),B323="COTAÇÃO",VLOOKUP(C323,[12]COTAÇÃO!$B:$G,4,FALSE))</f>
        <v>H</v>
      </c>
      <c r="N323" s="66">
        <f t="shared" si="8076"/>
        <v>27</v>
      </c>
      <c r="O323" s="66">
        <f t="shared" si="8077"/>
        <v>76.209999999999994</v>
      </c>
      <c r="P323" s="67">
        <f t="shared" si="7637"/>
        <v>0</v>
      </c>
      <c r="Q323" s="68"/>
      <c r="R323" s="61">
        <f>R320*$I323</f>
        <v>27</v>
      </c>
      <c r="S323" s="67"/>
      <c r="T323" s="61">
        <f t="shared" ref="T323" si="8147">T320*$I323</f>
        <v>0</v>
      </c>
      <c r="U323" s="67">
        <f t="shared" si="8079"/>
        <v>0</v>
      </c>
      <c r="V323" s="61">
        <f t="shared" ref="V323" si="8148">V320*$I323</f>
        <v>0</v>
      </c>
      <c r="W323" s="67">
        <f t="shared" si="8081"/>
        <v>0</v>
      </c>
      <c r="X323" s="61">
        <f t="shared" ref="X323" si="8149">X320*$I323</f>
        <v>0</v>
      </c>
      <c r="Y323" s="67">
        <f t="shared" si="8083"/>
        <v>0</v>
      </c>
      <c r="Z323" s="61">
        <f t="shared" ref="Z323" si="8150">Z320*$I323</f>
        <v>0</v>
      </c>
      <c r="AA323" s="67">
        <f t="shared" si="8085"/>
        <v>0</v>
      </c>
      <c r="AB323" s="61">
        <f t="shared" ref="AB323" si="8151">AB320*$I323</f>
        <v>0</v>
      </c>
      <c r="AC323" s="67">
        <f t="shared" si="8087"/>
        <v>0</v>
      </c>
      <c r="AD323" s="61">
        <f t="shared" ref="AD323" si="8152">AD320*$I323</f>
        <v>0</v>
      </c>
      <c r="AE323" s="67">
        <f t="shared" si="8089"/>
        <v>0</v>
      </c>
      <c r="AF323" s="61">
        <f t="shared" ref="AF323" si="8153">AF320*$I323</f>
        <v>0</v>
      </c>
      <c r="AG323" s="67">
        <f t="shared" si="8091"/>
        <v>0</v>
      </c>
      <c r="AH323" s="61">
        <f t="shared" ref="AH323" si="8154">AH320*$I323</f>
        <v>0</v>
      </c>
      <c r="AI323" s="67">
        <f t="shared" si="8093"/>
        <v>0</v>
      </c>
      <c r="AJ323" s="61">
        <f t="shared" ref="AJ323" si="8155">AJ320*$I323</f>
        <v>0</v>
      </c>
      <c r="AK323" s="67">
        <f t="shared" si="8095"/>
        <v>0</v>
      </c>
      <c r="AL323" s="61">
        <f t="shared" ref="AL323" si="8156">AL320*$I323</f>
        <v>0</v>
      </c>
      <c r="AM323" s="67">
        <f t="shared" si="8097"/>
        <v>0</v>
      </c>
      <c r="AN323" s="61">
        <f t="shared" ref="AN323" si="8157">AN320*$I323</f>
        <v>0</v>
      </c>
      <c r="AO323" s="67">
        <f t="shared" si="8099"/>
        <v>0</v>
      </c>
      <c r="AP323" s="61">
        <f t="shared" ref="AP323" si="8158">AP320*$I323</f>
        <v>0</v>
      </c>
      <c r="AQ323" s="67">
        <f t="shared" si="8101"/>
        <v>0</v>
      </c>
      <c r="AR323" s="61">
        <f t="shared" ref="AR323" si="8159">AR320*$I323</f>
        <v>0</v>
      </c>
      <c r="AS323" s="67">
        <f t="shared" si="8103"/>
        <v>0</v>
      </c>
      <c r="AT323" s="61">
        <f t="shared" ref="AT323" si="8160">AT320*$I323</f>
        <v>0</v>
      </c>
      <c r="AU323" s="67">
        <f t="shared" si="8105"/>
        <v>0</v>
      </c>
      <c r="AV323" s="61">
        <f t="shared" ref="AV323" si="8161">AV320*$I323</f>
        <v>0</v>
      </c>
      <c r="AW323" s="67">
        <f t="shared" si="8107"/>
        <v>0</v>
      </c>
      <c r="AX323" s="61">
        <f t="shared" ref="AX323" si="8162">AX320*$I323</f>
        <v>0</v>
      </c>
      <c r="AY323" s="67">
        <f t="shared" si="8109"/>
        <v>0</v>
      </c>
      <c r="AZ323" s="61">
        <f t="shared" ref="AZ323" si="8163">AZ320*$I323</f>
        <v>0</v>
      </c>
      <c r="BA323" s="67">
        <f t="shared" si="8111"/>
        <v>0</v>
      </c>
      <c r="BB323" s="61">
        <f t="shared" ref="BB323" si="8164">BB320*$I323</f>
        <v>0</v>
      </c>
      <c r="BC323" s="67">
        <f t="shared" si="8113"/>
        <v>0</v>
      </c>
      <c r="BD323" s="61">
        <f t="shared" ref="BD323" si="8165">BD320*$I323</f>
        <v>0</v>
      </c>
      <c r="BE323" s="67">
        <f t="shared" si="8115"/>
        <v>0</v>
      </c>
      <c r="BF323" s="61">
        <f t="shared" ref="BF323" si="8166">BF320*$I323</f>
        <v>0</v>
      </c>
      <c r="BG323" s="67">
        <f t="shared" si="8117"/>
        <v>0</v>
      </c>
      <c r="BH323" s="61">
        <f t="shared" ref="BH323" si="8167">BH320*$I323</f>
        <v>0</v>
      </c>
      <c r="BI323" s="67">
        <f t="shared" si="8119"/>
        <v>0</v>
      </c>
      <c r="BJ323" s="61">
        <f t="shared" ref="BJ323" si="8168">BJ320*$I323</f>
        <v>0</v>
      </c>
      <c r="BK323" s="67">
        <f t="shared" si="8121"/>
        <v>0</v>
      </c>
      <c r="BL323" s="61">
        <f t="shared" ref="BL323" si="8169">BL320*$I323</f>
        <v>0</v>
      </c>
      <c r="BM323" s="67">
        <f t="shared" si="8123"/>
        <v>0</v>
      </c>
    </row>
    <row r="324" spans="1:65" s="47" customFormat="1" x14ac:dyDescent="0.25">
      <c r="A324" s="58" t="s">
        <v>26</v>
      </c>
      <c r="B324" s="59" t="s">
        <v>28</v>
      </c>
      <c r="C324" s="59" t="s">
        <v>39</v>
      </c>
      <c r="D324" s="60" cm="1">
        <f t="array" ref="D324">_xlfn.IFS($B324="SAB_OSE_SET23",$A$440,$B324="SAB_EPSA_SET23",$A$442,$B324="SAB_INS_SET23",$A$444,$B324="SIU_INF_JUL23",$A$446,$B324="SIU_ED_JUL23",$A$447,$B324="DER_JUN23",$A$448,$B324="CDHU_AGO23",$A$449,$B324="SIN_SV_SET23",$A$450,$B324="SIN_INS_SET23",$A$451,$B324="COTAÇÃO",0)</f>
        <v>0</v>
      </c>
      <c r="E324" s="60" cm="1">
        <f t="array" ref="E324">_xlfn.IFS($B324="SAB_OSE_SET23",$A$441,$B324="SAB_EPSA_SET23",$A$443,$B324="SAB_INS_SET23",$A$445,$B324="SIU_INF_JUL23",0,$B324="SIU_ED_JUL23",0,$B324="DER_JUN23",0,$B324="CDHU_AGO23",0,$B324="SIN_SV_SET23",0,$B324="SIN_INS_SET23",0,$B324="COTAÇÃO",0)</f>
        <v>0</v>
      </c>
      <c r="F324" s="60" cm="1">
        <f t="array" ref="F324">_xlfn.IFS($B324="SAB_OSE_SET23",0,$B324="SAB_EPSA_SET23",0,AND($B324="SAB_INS_SET23",$A324="MAT")=TRUE,$A$454,AND($B324="SAB_INS_SET23",$A324&lt;&gt;"MAT")=TRUE,$A$453,AND($B324="SIU_INF_JUL23",$A324="MAT")=TRUE,$A$454,AND($B324="SIU_INF_JUL23",$A324&lt;&gt;"MAT")=TRUE,$A$453,AND($B324="SIU_ED_JUL23",$A324="MAT")=TRUE,$A$454,AND($B324="SIU_ED_JUL23",$A324&lt;&gt;"MAT")=TRUE,$A$453,$B324="DER_JUN23",0,$B324="CDHU_AGO23",0,AND($B324="SIN_SV_SET23",$A324="MAT")=TRUE,$A$454,AND($B324="SIN_SV_SET23",$A324&lt;&gt;"MAT")=TRUE,$A$453,AND($B324="SIN_INS_SET23",$A324="MAT")=TRUE,$A$454,AND($B324="SIN_INS_SET23",$A324&lt;&gt;"MAT")=TRUE,$A$453,AND($B324="COTAÇÃO",$A324="MAT")=TRUE,$A$454,AND($B324="COTAÇÃO",$A324&lt;&gt;"MAT")=TRUE,$A$453)</f>
        <v>0.28000000000000003</v>
      </c>
      <c r="G324" s="60" cm="1">
        <f t="array" ref="G324">_xlfn.IFS($B324="SAB_OSE_SET23",0,$B324="SAB_EPSA_SET23",0,AND($B324="SAB_INS_SET23",$A324="MO")=TRUE,$A$455,AND($B324="SAB_INS_SET23",$A324&lt;&gt;"MO")=TRUE,0,AND($B324="SIU_INF_JUL23",$A324="MO")=TRUE,$A$455,AND($B324="SIU_INF_JUL23",$A324&lt;&gt;"MO")=TRUE,0,AND($B324="SIU_ED_JUL23",$A324="MO")=TRUE,$A$455,AND($B324="SIU_ED_JUL23",$A324&lt;&gt;"MO")=TRUE,0,$B324="DER_JUN23",0,$B324="CDHU_AGO23",0,AND($B324="SIN_SV_SET23",$A324="MO")=TRUE,$A$455,AND($B324="SIN_SV_SET23",$A324&lt;&gt;"MO")=TRUE,0,AND($B324="SIN_INS_SET23",$A324="MO")=TRUE,$A$455,AND($B324="SIN_INS_SET23",$A324&lt;&gt;"MO")=TRUE,0,AND($B324="COTAÇÃO",$A324="MO")=TRUE,$A$455,AND($B324="COTAÇÃO",$A324&lt;&gt;"MO")=TRUE,0)</f>
        <v>1.72</v>
      </c>
      <c r="H324" s="61" cm="1">
        <f t="array" ref="H324">ROUND(_xlfn.IFS(B324="SAB_OSE_SET23",VLOOKUP(C324,[12]SAB_OSE_SET23!A:N,7,FALSE),B324="SAB_EPSA_SET23",VLOOKUP(C324,[12]SAB_EPSA_SET23!A:F,4,FALSE),B324="SAB_INS_SET23",VLOOKUP(C324,[12]SAB_INS_SET23!A:F,4,FALSE),B324="SIU_INF_JUL23",VLOOKUP(C324,[12]SIU_INF_JUL23!A:F,4,FALSE),B324="SIU_ED_JUL23",VLOOKUP(C324,[12]SIU_ED_JUL23!A:F,4,FALSE),B324="SIU_INS_JUL23",VLOOKUP(C324,[12]SIU_INS_JUL23!A:F,4,FALSE),B324="DER_JUN23",VLOOKUP(C324,[12]DER_JUN23!A:F,4,FALSE),B324="CDHU_AGO23",VLOOKUP(C324,[12]CDHU_AGO23!A:F,4,FALSE),B324="DNIT_SV_JUL23",VLOOKUP(C324,[12]DNIT_SV_JUL23!A:F,4,FALSE),B324="DNIT_MAT_JUL23",VLOOKUP(C324,[12]DNIT_MAT_JUL23!A:F,4,FALSE),B324="SIN_SV_SET23",VLOOKUP(C324,[12]SIN_SV_SET23!G:L,5,FALSE),B324="SIN_INS_SET23",VLOOKUP(C324,[12]SIN_INS_SET23!A:F,5,FALSE),B324="COTAÇÃO",VLOOKUP(C324,[12]COTAÇÃO!$B:$G,6,FALSE))*(1+F324)*(1+G324),2)</f>
        <v>51.88</v>
      </c>
      <c r="I324" s="62">
        <v>1</v>
      </c>
      <c r="J324" s="39"/>
      <c r="K324" s="63"/>
      <c r="L324" s="64" t="str" cm="1">
        <f t="array" ref="L324">_xlfn.IFS(B324="SAB_OSE_SET23",VLOOKUP(C324,[12]SAB_OSE_SET23!A:N,5,FALSE),B324="SAB_EPSA_SET23",VLOOKUP(C324,[12]SAB_EPSA_SET23!A:F,2,FALSE),B324="SAB_INS_SET23",VLOOKUP(C324,[12]SAB_INS_SET23!A:F,2,FALSE),B324="SIU_INF_JUL23",VLOOKUP(C324,[12]SIU_INF_JUL23!A:F,2,FALSE),B324="SIU_ED_JUL23",VLOOKUP(C324,[12]SIU_ED_JUL23!A:F,2,FALSE),B324="SIU_INS_JUL23",VLOOKUP(C324,[12]SIU_INS_JUL23!A:F,2,FALSE),B324="DER_JUN23",VLOOKUP(C324,[12]DER_JUN23!A:F,2,FALSE),B324="CDHU_AGO23",VLOOKUP(C324,[12]CDHU_AGO23!A:F,2,FALSE),B324="DNIT_SV_JUL23",VLOOKUP(C324,[12]DNIT_SV_JUL23!A:F,2,FALSE),B324="DNIT_MAT_JUL23",VLOOKUP(C324,[12]DNIT_MAT_JUL23!A:F,2,FALSE),B324="SIN_SV_SET23",VLOOKUP(C324,[12]SIN_SV_SET23!G:L,2,FALSE),B324="SIN_INS_SET23",VLOOKUP(C324,[12]SIN_INS_SET23!A:F,2,FALSE),B324="COTAÇÃO",VLOOKUP(C324,[12]COTAÇÃO!$B:$G,3,FALSE))</f>
        <v>ELETRICISTA</v>
      </c>
      <c r="M324" s="65" t="str" cm="1">
        <f t="array" ref="M324">_xlfn.IFS(B324="SAB_OSE_SET23",VLOOKUP(C324,[12]SAB_OSE_SET23!A:N,6,FALSE),B324="SAB_EPSA_SET23",VLOOKUP(C324,[12]SAB_EPSA_SET23!A:F,3,FALSE),B324="SAB_INS_SET23",VLOOKUP(C324,[12]SAB_INS_SET23!A:F,3,FALSE),B324="SIU_INF_JUL23",VLOOKUP(C324,[12]SIU_INF_JUL23!A:F,3,FALSE),B324="SIU_ED_JUL23",VLOOKUP(C324,[12]SIU_ED_JUL23!A:F,3,FALSE),B324="SIU_INS_JUL23",VLOOKUP(C324,[12]SIU_INS_JUL23!A:F,3,FALSE),B324="DER_JUN23",VLOOKUP(C324,[12]DER_JUN23!A:F,3,FALSE),B324="CDHU_AGO23",VLOOKUP(C324,[12]CDHU_AGO23!A:F,3,FALSE),B324="DNIT_SV_JUL23",VLOOKUP(C324,[12]DNIT_SV_JUL23!A:F,3,FALSE),B324="DNIT_MAT_JUL23",VLOOKUP(C324,[12]DNIT_MAT_JUL23!A:F,3,FALSE),B324="SIN_SV_SET23",VLOOKUP(C324,[12]SIN_SV_SET23!G:L,3,FALSE),B324="SIN_INS_SET23",VLOOKUP(C324,[12]SIN_INS_SET23!A:F,3,FALSE),B324="COTAÇÃO",VLOOKUP(C324,[12]COTAÇÃO!$B:$G,4,FALSE))</f>
        <v>H</v>
      </c>
      <c r="N324" s="66">
        <f t="shared" si="8076"/>
        <v>27</v>
      </c>
      <c r="O324" s="66">
        <f t="shared" si="8077"/>
        <v>51.88</v>
      </c>
      <c r="P324" s="67">
        <f t="shared" si="7637"/>
        <v>0</v>
      </c>
      <c r="Q324" s="68"/>
      <c r="R324" s="61">
        <f>R320*$I324</f>
        <v>27</v>
      </c>
      <c r="S324" s="67"/>
      <c r="T324" s="61">
        <f t="shared" ref="T324" si="8170">T320*$I324</f>
        <v>0</v>
      </c>
      <c r="U324" s="67">
        <f t="shared" si="8079"/>
        <v>0</v>
      </c>
      <c r="V324" s="61">
        <f t="shared" ref="V324" si="8171">V320*$I324</f>
        <v>0</v>
      </c>
      <c r="W324" s="67">
        <f t="shared" si="8081"/>
        <v>0</v>
      </c>
      <c r="X324" s="61">
        <f t="shared" ref="X324" si="8172">X320*$I324</f>
        <v>0</v>
      </c>
      <c r="Y324" s="67">
        <f t="shared" si="8083"/>
        <v>0</v>
      </c>
      <c r="Z324" s="61">
        <f t="shared" ref="Z324" si="8173">Z320*$I324</f>
        <v>0</v>
      </c>
      <c r="AA324" s="67">
        <f t="shared" si="8085"/>
        <v>0</v>
      </c>
      <c r="AB324" s="61">
        <f t="shared" ref="AB324" si="8174">AB320*$I324</f>
        <v>0</v>
      </c>
      <c r="AC324" s="67">
        <f t="shared" si="8087"/>
        <v>0</v>
      </c>
      <c r="AD324" s="61">
        <f t="shared" ref="AD324" si="8175">AD320*$I324</f>
        <v>0</v>
      </c>
      <c r="AE324" s="67">
        <f t="shared" si="8089"/>
        <v>0</v>
      </c>
      <c r="AF324" s="61">
        <f t="shared" ref="AF324" si="8176">AF320*$I324</f>
        <v>0</v>
      </c>
      <c r="AG324" s="67">
        <f t="shared" si="8091"/>
        <v>0</v>
      </c>
      <c r="AH324" s="61">
        <f t="shared" ref="AH324" si="8177">AH320*$I324</f>
        <v>0</v>
      </c>
      <c r="AI324" s="67">
        <f t="shared" si="8093"/>
        <v>0</v>
      </c>
      <c r="AJ324" s="61">
        <f t="shared" ref="AJ324" si="8178">AJ320*$I324</f>
        <v>0</v>
      </c>
      <c r="AK324" s="67">
        <f t="shared" si="8095"/>
        <v>0</v>
      </c>
      <c r="AL324" s="61">
        <f t="shared" ref="AL324" si="8179">AL320*$I324</f>
        <v>0</v>
      </c>
      <c r="AM324" s="67">
        <f t="shared" si="8097"/>
        <v>0</v>
      </c>
      <c r="AN324" s="61">
        <f t="shared" ref="AN324" si="8180">AN320*$I324</f>
        <v>0</v>
      </c>
      <c r="AO324" s="67">
        <f t="shared" si="8099"/>
        <v>0</v>
      </c>
      <c r="AP324" s="61">
        <f t="shared" ref="AP324" si="8181">AP320*$I324</f>
        <v>0</v>
      </c>
      <c r="AQ324" s="67">
        <f t="shared" si="8101"/>
        <v>0</v>
      </c>
      <c r="AR324" s="61">
        <f t="shared" ref="AR324" si="8182">AR320*$I324</f>
        <v>0</v>
      </c>
      <c r="AS324" s="67">
        <f t="shared" si="8103"/>
        <v>0</v>
      </c>
      <c r="AT324" s="61">
        <f t="shared" ref="AT324" si="8183">AT320*$I324</f>
        <v>0</v>
      </c>
      <c r="AU324" s="67">
        <f t="shared" si="8105"/>
        <v>0</v>
      </c>
      <c r="AV324" s="61">
        <f t="shared" ref="AV324" si="8184">AV320*$I324</f>
        <v>0</v>
      </c>
      <c r="AW324" s="67">
        <f t="shared" si="8107"/>
        <v>0</v>
      </c>
      <c r="AX324" s="61">
        <f t="shared" ref="AX324" si="8185">AX320*$I324</f>
        <v>0</v>
      </c>
      <c r="AY324" s="67">
        <f t="shared" si="8109"/>
        <v>0</v>
      </c>
      <c r="AZ324" s="61">
        <f t="shared" ref="AZ324" si="8186">AZ320*$I324</f>
        <v>0</v>
      </c>
      <c r="BA324" s="67">
        <f t="shared" si="8111"/>
        <v>0</v>
      </c>
      <c r="BB324" s="61">
        <f t="shared" ref="BB324" si="8187">BB320*$I324</f>
        <v>0</v>
      </c>
      <c r="BC324" s="67">
        <f t="shared" si="8113"/>
        <v>0</v>
      </c>
      <c r="BD324" s="61">
        <f t="shared" ref="BD324" si="8188">BD320*$I324</f>
        <v>0</v>
      </c>
      <c r="BE324" s="67">
        <f t="shared" si="8115"/>
        <v>0</v>
      </c>
      <c r="BF324" s="61">
        <f t="shared" ref="BF324" si="8189">BF320*$I324</f>
        <v>0</v>
      </c>
      <c r="BG324" s="67">
        <f t="shared" si="8117"/>
        <v>0</v>
      </c>
      <c r="BH324" s="61">
        <f t="shared" ref="BH324" si="8190">BH320*$I324</f>
        <v>0</v>
      </c>
      <c r="BI324" s="67">
        <f t="shared" si="8119"/>
        <v>0</v>
      </c>
      <c r="BJ324" s="61">
        <f t="shared" ref="BJ324" si="8191">BJ320*$I324</f>
        <v>0</v>
      </c>
      <c r="BK324" s="67">
        <f t="shared" si="8121"/>
        <v>0</v>
      </c>
      <c r="BL324" s="61">
        <f t="shared" ref="BL324" si="8192">BL320*$I324</f>
        <v>0</v>
      </c>
      <c r="BM324" s="67">
        <f t="shared" si="8123"/>
        <v>0</v>
      </c>
    </row>
    <row r="325" spans="1:65" s="47" customFormat="1" x14ac:dyDescent="0.25">
      <c r="A325" s="58" t="s">
        <v>26</v>
      </c>
      <c r="B325" s="59" t="s">
        <v>28</v>
      </c>
      <c r="C325" s="59" t="s">
        <v>53</v>
      </c>
      <c r="D325" s="60" cm="1">
        <f t="array" ref="D325">_xlfn.IFS($B325="SAB_OSE_SET23",$A$440,$B325="SAB_EPSA_SET23",$A$442,$B325="SAB_INS_SET23",$A$444,$B325="SIU_INF_JUL23",$A$446,$B325="SIU_ED_JUL23",$A$447,$B325="DER_JUN23",$A$448,$B325="CDHU_AGO23",$A$449,$B325="SIN_SV_SET23",$A$450,$B325="SIN_INS_SET23",$A$451,$B325="COTAÇÃO",0)</f>
        <v>0</v>
      </c>
      <c r="E325" s="60" cm="1">
        <f t="array" ref="E325">_xlfn.IFS($B325="SAB_OSE_SET23",$A$441,$B325="SAB_EPSA_SET23",$A$443,$B325="SAB_INS_SET23",$A$445,$B325="SIU_INF_JUL23",0,$B325="SIU_ED_JUL23",0,$B325="DER_JUN23",0,$B325="CDHU_AGO23",0,$B325="SIN_SV_SET23",0,$B325="SIN_INS_SET23",0,$B325="COTAÇÃO",0)</f>
        <v>0</v>
      </c>
      <c r="F325" s="60" cm="1">
        <f t="array" ref="F325">_xlfn.IFS($B325="SAB_OSE_SET23",0,$B325="SAB_EPSA_SET23",0,AND($B325="SAB_INS_SET23",$A325="MAT")=TRUE,$A$454,AND($B325="SAB_INS_SET23",$A325&lt;&gt;"MAT")=TRUE,$A$453,AND($B325="SIU_INF_JUL23",$A325="MAT")=TRUE,$A$454,AND($B325="SIU_INF_JUL23",$A325&lt;&gt;"MAT")=TRUE,$A$453,AND($B325="SIU_ED_JUL23",$A325="MAT")=TRUE,$A$454,AND($B325="SIU_ED_JUL23",$A325&lt;&gt;"MAT")=TRUE,$A$453,$B325="DER_JUN23",0,$B325="CDHU_AGO23",0,AND($B325="SIN_SV_SET23",$A325="MAT")=TRUE,$A$454,AND($B325="SIN_SV_SET23",$A325&lt;&gt;"MAT")=TRUE,$A$453,AND($B325="SIN_INS_SET23",$A325="MAT")=TRUE,$A$454,AND($B325="SIN_INS_SET23",$A325&lt;&gt;"MAT")=TRUE,$A$453,AND($B325="COTAÇÃO",$A325="MAT")=TRUE,$A$454,AND($B325="COTAÇÃO",$A325&lt;&gt;"MAT")=TRUE,$A$453)</f>
        <v>0.28000000000000003</v>
      </c>
      <c r="G325" s="60" cm="1">
        <f t="array" ref="G325">_xlfn.IFS($B325="SAB_OSE_SET23",0,$B325="SAB_EPSA_SET23",0,AND($B325="SAB_INS_SET23",$A325="MO")=TRUE,$A$455,AND($B325="SAB_INS_SET23",$A325&lt;&gt;"MO")=TRUE,0,AND($B325="SIU_INF_JUL23",$A325="MO")=TRUE,$A$455,AND($B325="SIU_INF_JUL23",$A325&lt;&gt;"MO")=TRUE,0,AND($B325="SIU_ED_JUL23",$A325="MO")=TRUE,$A$455,AND($B325="SIU_ED_JUL23",$A325&lt;&gt;"MO")=TRUE,0,$B325="DER_JUN23",0,$B325="CDHU_AGO23",0,AND($B325="SIN_SV_SET23",$A325="MO")=TRUE,$A$455,AND($B325="SIN_SV_SET23",$A325&lt;&gt;"MO")=TRUE,0,AND($B325="SIN_INS_SET23",$A325="MO")=TRUE,$A$455,AND($B325="SIN_INS_SET23",$A325&lt;&gt;"MO")=TRUE,0,AND($B325="COTAÇÃO",$A325="MO")=TRUE,$A$455,AND($B325="COTAÇÃO",$A325&lt;&gt;"MO")=TRUE,0)</f>
        <v>1.72</v>
      </c>
      <c r="H325" s="61" cm="1">
        <f t="array" ref="H325">ROUND(_xlfn.IFS(B325="SAB_OSE_SET23",VLOOKUP(C325,[12]SAB_OSE_SET23!A:N,7,FALSE),B325="SAB_EPSA_SET23",VLOOKUP(C325,[12]SAB_EPSA_SET23!A:F,4,FALSE),B325="SAB_INS_SET23",VLOOKUP(C325,[12]SAB_INS_SET23!A:F,4,FALSE),B325="SIU_INF_JUL23",VLOOKUP(C325,[12]SIU_INF_JUL23!A:F,4,FALSE),B325="SIU_ED_JUL23",VLOOKUP(C325,[12]SIU_ED_JUL23!A:F,4,FALSE),B325="SIU_INS_JUL23",VLOOKUP(C325,[12]SIU_INS_JUL23!A:F,4,FALSE),B325="DER_JUN23",VLOOKUP(C325,[12]DER_JUN23!A:F,4,FALSE),B325="CDHU_AGO23",VLOOKUP(C325,[12]CDHU_AGO23!A:F,4,FALSE),B325="DNIT_SV_JUL23",VLOOKUP(C325,[12]DNIT_SV_JUL23!A:F,4,FALSE),B325="DNIT_MAT_JUL23",VLOOKUP(C325,[12]DNIT_MAT_JUL23!A:F,4,FALSE),B325="SIN_SV_SET23",VLOOKUP(C325,[12]SIN_SV_SET23!G:L,5,FALSE),B325="SIN_INS_SET23",VLOOKUP(C325,[12]SIN_INS_SET23!A:F,5,FALSE),B325="COTAÇÃO",VLOOKUP(C325,[12]COTAÇÃO!$B:$G,6,FALSE))*(1+F325)*(1+G325),2)</f>
        <v>42.02</v>
      </c>
      <c r="I325" s="62">
        <v>0.2</v>
      </c>
      <c r="J325" s="39"/>
      <c r="K325" s="63"/>
      <c r="L325" s="64" t="str" cm="1">
        <f t="array" ref="L325">_xlfn.IFS(B325="SAB_OSE_SET23",VLOOKUP(C325,[12]SAB_OSE_SET23!A:N,5,FALSE),B325="SAB_EPSA_SET23",VLOOKUP(C325,[12]SAB_EPSA_SET23!A:F,2,FALSE),B325="SAB_INS_SET23",VLOOKUP(C325,[12]SAB_INS_SET23!A:F,2,FALSE),B325="SIU_INF_JUL23",VLOOKUP(C325,[12]SIU_INF_JUL23!A:F,2,FALSE),B325="SIU_ED_JUL23",VLOOKUP(C325,[12]SIU_ED_JUL23!A:F,2,FALSE),B325="SIU_INS_JUL23",VLOOKUP(C325,[12]SIU_INS_JUL23!A:F,2,FALSE),B325="DER_JUN23",VLOOKUP(C325,[12]DER_JUN23!A:F,2,FALSE),B325="CDHU_AGO23",VLOOKUP(C325,[12]CDHU_AGO23!A:F,2,FALSE),B325="DNIT_SV_JUL23",VLOOKUP(C325,[12]DNIT_SV_JUL23!A:F,2,FALSE),B325="DNIT_MAT_JUL23",VLOOKUP(C325,[12]DNIT_MAT_JUL23!A:F,2,FALSE),B325="SIN_SV_SET23",VLOOKUP(C325,[12]SIN_SV_SET23!G:L,2,FALSE),B325="SIN_INS_SET23",VLOOKUP(C325,[12]SIN_INS_SET23!A:F,2,FALSE),B325="COTAÇÃO",VLOOKUP(C325,[12]COTAÇÃO!$B:$G,3,FALSE))</f>
        <v>MOTORISTA</v>
      </c>
      <c r="M325" s="65" t="str" cm="1">
        <f t="array" ref="M325">_xlfn.IFS(B325="SAB_OSE_SET23",VLOOKUP(C325,[12]SAB_OSE_SET23!A:N,6,FALSE),B325="SAB_EPSA_SET23",VLOOKUP(C325,[12]SAB_EPSA_SET23!A:F,3,FALSE),B325="SAB_INS_SET23",VLOOKUP(C325,[12]SAB_INS_SET23!A:F,3,FALSE),B325="SIU_INF_JUL23",VLOOKUP(C325,[12]SIU_INF_JUL23!A:F,3,FALSE),B325="SIU_ED_JUL23",VLOOKUP(C325,[12]SIU_ED_JUL23!A:F,3,FALSE),B325="SIU_INS_JUL23",VLOOKUP(C325,[12]SIU_INS_JUL23!A:F,3,FALSE),B325="DER_JUN23",VLOOKUP(C325,[12]DER_JUN23!A:F,3,FALSE),B325="CDHU_AGO23",VLOOKUP(C325,[12]CDHU_AGO23!A:F,3,FALSE),B325="DNIT_SV_JUL23",VLOOKUP(C325,[12]DNIT_SV_JUL23!A:F,3,FALSE),B325="DNIT_MAT_JUL23",VLOOKUP(C325,[12]DNIT_MAT_JUL23!A:F,3,FALSE),B325="SIN_SV_SET23",VLOOKUP(C325,[12]SIN_SV_SET23!G:L,3,FALSE),B325="SIN_INS_SET23",VLOOKUP(C325,[12]SIN_INS_SET23!A:F,3,FALSE),B325="COTAÇÃO",VLOOKUP(C325,[12]COTAÇÃO!$B:$G,4,FALSE))</f>
        <v>H</v>
      </c>
      <c r="N325" s="66">
        <f t="shared" si="8076"/>
        <v>5.4</v>
      </c>
      <c r="O325" s="66">
        <f t="shared" si="8077"/>
        <v>8.4</v>
      </c>
      <c r="P325" s="67">
        <f t="shared" si="7637"/>
        <v>0</v>
      </c>
      <c r="Q325" s="68"/>
      <c r="R325" s="61">
        <f>R320*$I325</f>
        <v>5.4</v>
      </c>
      <c r="S325" s="67"/>
      <c r="T325" s="61">
        <f t="shared" ref="T325" si="8193">T320*$I325</f>
        <v>0</v>
      </c>
      <c r="U325" s="67">
        <f t="shared" si="8079"/>
        <v>0</v>
      </c>
      <c r="V325" s="61">
        <f t="shared" ref="V325" si="8194">V320*$I325</f>
        <v>0</v>
      </c>
      <c r="W325" s="67">
        <f t="shared" si="8081"/>
        <v>0</v>
      </c>
      <c r="X325" s="61">
        <f t="shared" ref="X325" si="8195">X320*$I325</f>
        <v>0</v>
      </c>
      <c r="Y325" s="67">
        <f t="shared" si="8083"/>
        <v>0</v>
      </c>
      <c r="Z325" s="61">
        <f t="shared" ref="Z325" si="8196">Z320*$I325</f>
        <v>0</v>
      </c>
      <c r="AA325" s="67">
        <f t="shared" si="8085"/>
        <v>0</v>
      </c>
      <c r="AB325" s="61">
        <f t="shared" ref="AB325" si="8197">AB320*$I325</f>
        <v>0</v>
      </c>
      <c r="AC325" s="67">
        <f t="shared" si="8087"/>
        <v>0</v>
      </c>
      <c r="AD325" s="61">
        <f t="shared" ref="AD325" si="8198">AD320*$I325</f>
        <v>0</v>
      </c>
      <c r="AE325" s="67">
        <f t="shared" si="8089"/>
        <v>0</v>
      </c>
      <c r="AF325" s="61">
        <f t="shared" ref="AF325" si="8199">AF320*$I325</f>
        <v>0</v>
      </c>
      <c r="AG325" s="67">
        <f t="shared" si="8091"/>
        <v>0</v>
      </c>
      <c r="AH325" s="61">
        <f t="shared" ref="AH325" si="8200">AH320*$I325</f>
        <v>0</v>
      </c>
      <c r="AI325" s="67">
        <f t="shared" si="8093"/>
        <v>0</v>
      </c>
      <c r="AJ325" s="61">
        <f t="shared" ref="AJ325" si="8201">AJ320*$I325</f>
        <v>0</v>
      </c>
      <c r="AK325" s="67">
        <f t="shared" si="8095"/>
        <v>0</v>
      </c>
      <c r="AL325" s="61">
        <f t="shared" ref="AL325" si="8202">AL320*$I325</f>
        <v>0</v>
      </c>
      <c r="AM325" s="67">
        <f t="shared" si="8097"/>
        <v>0</v>
      </c>
      <c r="AN325" s="61">
        <f t="shared" ref="AN325" si="8203">AN320*$I325</f>
        <v>0</v>
      </c>
      <c r="AO325" s="67">
        <f t="shared" si="8099"/>
        <v>0</v>
      </c>
      <c r="AP325" s="61">
        <f t="shared" ref="AP325" si="8204">AP320*$I325</f>
        <v>0</v>
      </c>
      <c r="AQ325" s="67">
        <f t="shared" si="8101"/>
        <v>0</v>
      </c>
      <c r="AR325" s="61">
        <f t="shared" ref="AR325" si="8205">AR320*$I325</f>
        <v>0</v>
      </c>
      <c r="AS325" s="67">
        <f t="shared" si="8103"/>
        <v>0</v>
      </c>
      <c r="AT325" s="61">
        <f t="shared" ref="AT325" si="8206">AT320*$I325</f>
        <v>0</v>
      </c>
      <c r="AU325" s="67">
        <f t="shared" si="8105"/>
        <v>0</v>
      </c>
      <c r="AV325" s="61">
        <f t="shared" ref="AV325" si="8207">AV320*$I325</f>
        <v>0</v>
      </c>
      <c r="AW325" s="67">
        <f t="shared" si="8107"/>
        <v>0</v>
      </c>
      <c r="AX325" s="61">
        <f t="shared" ref="AX325" si="8208">AX320*$I325</f>
        <v>0</v>
      </c>
      <c r="AY325" s="67">
        <f t="shared" si="8109"/>
        <v>0</v>
      </c>
      <c r="AZ325" s="61">
        <f t="shared" ref="AZ325" si="8209">AZ320*$I325</f>
        <v>0</v>
      </c>
      <c r="BA325" s="67">
        <f t="shared" si="8111"/>
        <v>0</v>
      </c>
      <c r="BB325" s="61">
        <f t="shared" ref="BB325" si="8210">BB320*$I325</f>
        <v>0</v>
      </c>
      <c r="BC325" s="67">
        <f t="shared" si="8113"/>
        <v>0</v>
      </c>
      <c r="BD325" s="61">
        <f t="shared" ref="BD325" si="8211">BD320*$I325</f>
        <v>0</v>
      </c>
      <c r="BE325" s="67">
        <f t="shared" si="8115"/>
        <v>0</v>
      </c>
      <c r="BF325" s="61">
        <f t="shared" ref="BF325" si="8212">BF320*$I325</f>
        <v>0</v>
      </c>
      <c r="BG325" s="67">
        <f t="shared" si="8117"/>
        <v>0</v>
      </c>
      <c r="BH325" s="61">
        <f t="shared" ref="BH325" si="8213">BH320*$I325</f>
        <v>0</v>
      </c>
      <c r="BI325" s="67">
        <f t="shared" si="8119"/>
        <v>0</v>
      </c>
      <c r="BJ325" s="61">
        <f t="shared" ref="BJ325" si="8214">BJ320*$I325</f>
        <v>0</v>
      </c>
      <c r="BK325" s="67">
        <f t="shared" si="8121"/>
        <v>0</v>
      </c>
      <c r="BL325" s="61">
        <f t="shared" ref="BL325" si="8215">BL320*$I325</f>
        <v>0</v>
      </c>
      <c r="BM325" s="67">
        <f t="shared" si="8123"/>
        <v>0</v>
      </c>
    </row>
    <row r="326" spans="1:65" s="47" customFormat="1" ht="30" x14ac:dyDescent="0.25">
      <c r="A326" s="58" t="s">
        <v>30</v>
      </c>
      <c r="B326" s="59" t="s">
        <v>28</v>
      </c>
      <c r="C326" s="59" t="s">
        <v>132</v>
      </c>
      <c r="D326" s="60" cm="1">
        <f t="array" ref="D326">_xlfn.IFS($B326="SAB_OSE_SET23",$A$440,$B326="SAB_EPSA_SET23",$A$442,$B326="SAB_INS_SET23",$A$444,$B326="SIU_INF_JUL23",$A$446,$B326="SIU_ED_JUL23",$A$447,$B326="DER_JUN23",$A$448,$B326="CDHU_AGO23",$A$449,$B326="SIN_SV_SET23",$A$450,$B326="SIN_INS_SET23",$A$451,$B326="COTAÇÃO",0)</f>
        <v>0</v>
      </c>
      <c r="E326" s="60" cm="1">
        <f t="array" ref="E326">_xlfn.IFS($B326="SAB_OSE_SET23",$A$441,$B326="SAB_EPSA_SET23",$A$443,$B326="SAB_INS_SET23",$A$445,$B326="SIU_INF_JUL23",0,$B326="SIU_ED_JUL23",0,$B326="DER_JUN23",0,$B326="CDHU_AGO23",0,$B326="SIN_SV_SET23",0,$B326="SIN_INS_SET23",0,$B326="COTAÇÃO",0)</f>
        <v>0</v>
      </c>
      <c r="F326" s="60" cm="1">
        <f t="array" ref="F326">_xlfn.IFS($B326="SAB_OSE_SET23",0,$B326="SAB_EPSA_SET23",0,AND($B326="SAB_INS_SET23",$A326="MAT")=TRUE,$A$454,AND($B326="SAB_INS_SET23",$A326&lt;&gt;"MAT")=TRUE,$A$453,AND($B326="SIU_INF_JUL23",$A326="MAT")=TRUE,$A$454,AND($B326="SIU_INF_JUL23",$A326&lt;&gt;"MAT")=TRUE,$A$453,AND($B326="SIU_ED_JUL23",$A326="MAT")=TRUE,$A$454,AND($B326="SIU_ED_JUL23",$A326&lt;&gt;"MAT")=TRUE,$A$453,$B326="DER_JUN23",0,$B326="CDHU_AGO23",0,AND($B326="SIN_SV_SET23",$A326="MAT")=TRUE,$A$454,AND($B326="SIN_SV_SET23",$A326&lt;&gt;"MAT")=TRUE,$A$453,AND($B326="SIN_INS_SET23",$A326="MAT")=TRUE,$A$454,AND($B326="SIN_INS_SET23",$A326&lt;&gt;"MAT")=TRUE,$A$453,AND($B326="COTAÇÃO",$A326="MAT")=TRUE,$A$454,AND($B326="COTAÇÃO",$A326&lt;&gt;"MAT")=TRUE,$A$453)</f>
        <v>0.28000000000000003</v>
      </c>
      <c r="G326" s="60" cm="1">
        <f t="array" ref="G326">_xlfn.IFS($B326="SAB_OSE_SET23",0,$B326="SAB_EPSA_SET23",0,AND($B326="SAB_INS_SET23",$A326="MO")=TRUE,$A$455,AND($B326="SAB_INS_SET23",$A326&lt;&gt;"MO")=TRUE,0,AND($B326="SIU_INF_JUL23",$A326="MO")=TRUE,$A$455,AND($B326="SIU_INF_JUL23",$A326&lt;&gt;"MO")=TRUE,0,AND($B326="SIU_ED_JUL23",$A326="MO")=TRUE,$A$455,AND($B326="SIU_ED_JUL23",$A326&lt;&gt;"MO")=TRUE,0,$B326="DER_JUN23",0,$B326="CDHU_AGO23",0,AND($B326="SIN_SV_SET23",$A326="MO")=TRUE,$A$455,AND($B326="SIN_SV_SET23",$A326&lt;&gt;"MO")=TRUE,0,AND($B326="SIN_INS_SET23",$A326="MO")=TRUE,$A$455,AND($B326="SIN_INS_SET23",$A326&lt;&gt;"MO")=TRUE,0,AND($B326="COTAÇÃO",$A326="MO")=TRUE,$A$455,AND($B326="COTAÇÃO",$A326&lt;&gt;"MO")=TRUE,0)</f>
        <v>0</v>
      </c>
      <c r="H326" s="61" cm="1">
        <f t="array" ref="H326">ROUND(_xlfn.IFS(B326="SAB_OSE_SET23",VLOOKUP(C326,[12]SAB_OSE_SET23!A:N,7,FALSE),B326="SAB_EPSA_SET23",VLOOKUP(C326,[12]SAB_EPSA_SET23!A:F,4,FALSE),B326="SAB_INS_SET23",VLOOKUP(C326,[12]SAB_INS_SET23!A:F,4,FALSE),B326="SIU_INF_JUL23",VLOOKUP(C326,[12]SIU_INF_JUL23!A:F,4,FALSE),B326="SIU_ED_JUL23",VLOOKUP(C326,[12]SIU_ED_JUL23!A:F,4,FALSE),B326="SIU_INS_JUL23",VLOOKUP(C326,[12]SIU_INS_JUL23!A:F,4,FALSE),B326="DER_JUN23",VLOOKUP(C326,[12]DER_JUN23!A:F,4,FALSE),B326="CDHU_AGO23",VLOOKUP(C326,[12]CDHU_AGO23!A:F,4,FALSE),B326="DNIT_SV_JUL23",VLOOKUP(C326,[12]DNIT_SV_JUL23!A:F,4,FALSE),B326="DNIT_MAT_JUL23",VLOOKUP(C326,[12]DNIT_MAT_JUL23!A:F,4,FALSE),B326="SIN_SV_SET23",VLOOKUP(C326,[12]SIN_SV_SET23!G:L,5,FALSE),B326="SIN_INS_SET23",VLOOKUP(C326,[12]SIN_INS_SET23!A:F,5,FALSE),B326="COTAÇÃO",VLOOKUP(C326,[12]COTAÇÃO!$B:$G,6,FALSE))*(1+F326)*(1+G326),2)</f>
        <v>223.78</v>
      </c>
      <c r="I326" s="62">
        <v>0.1</v>
      </c>
      <c r="J326" s="39"/>
      <c r="K326" s="63"/>
      <c r="L326" s="64" t="str" cm="1">
        <f t="array" ref="L326">_xlfn.IFS(B326="SAB_OSE_SET23",VLOOKUP(C326,[12]SAB_OSE_SET23!A:N,5,FALSE),B326="SAB_EPSA_SET23",VLOOKUP(C326,[12]SAB_EPSA_SET23!A:F,2,FALSE),B326="SAB_INS_SET23",VLOOKUP(C326,[12]SAB_INS_SET23!A:F,2,FALSE),B326="SIU_INF_JUL23",VLOOKUP(C326,[12]SIU_INF_JUL23!A:F,2,FALSE),B326="SIU_ED_JUL23",VLOOKUP(C326,[12]SIU_ED_JUL23!A:F,2,FALSE),B326="SIU_INS_JUL23",VLOOKUP(C326,[12]SIU_INS_JUL23!A:F,2,FALSE),B326="DER_JUN23",VLOOKUP(C326,[12]DER_JUN23!A:F,2,FALSE),B326="CDHU_AGO23",VLOOKUP(C326,[12]CDHU_AGO23!A:F,2,FALSE),B326="DNIT_SV_JUL23",VLOOKUP(C326,[12]DNIT_SV_JUL23!A:F,2,FALSE),B326="DNIT_MAT_JUL23",VLOOKUP(C326,[12]DNIT_MAT_JUL23!A:F,2,FALSE),B326="SIN_SV_SET23",VLOOKUP(C326,[12]SIN_SV_SET23!G:L,2,FALSE),B326="SIN_INS_SET23",VLOOKUP(C326,[12]SIN_INS_SET23!A:F,2,FALSE),B326="COTAÇÃO",VLOOKUP(C326,[12]COTAÇÃO!$B:$G,3,FALSE))</f>
        <v>CAMINHÃO - CARROCERIA FIXA ABERTA DE MADEIRA COM CAPACIDADE 5 T *160CV</v>
      </c>
      <c r="M326" s="65" t="str" cm="1">
        <f t="array" ref="M326">_xlfn.IFS(B326="SAB_OSE_SET23",VLOOKUP(C326,[12]SAB_OSE_SET23!A:N,6,FALSE),B326="SAB_EPSA_SET23",VLOOKUP(C326,[12]SAB_EPSA_SET23!A:F,3,FALSE),B326="SAB_INS_SET23",VLOOKUP(C326,[12]SAB_INS_SET23!A:F,3,FALSE),B326="SIU_INF_JUL23",VLOOKUP(C326,[12]SIU_INF_JUL23!A:F,3,FALSE),B326="SIU_ED_JUL23",VLOOKUP(C326,[12]SIU_ED_JUL23!A:F,3,FALSE),B326="SIU_INS_JUL23",VLOOKUP(C326,[12]SIU_INS_JUL23!A:F,3,FALSE),B326="DER_JUN23",VLOOKUP(C326,[12]DER_JUN23!A:F,3,FALSE),B326="CDHU_AGO23",VLOOKUP(C326,[12]CDHU_AGO23!A:F,3,FALSE),B326="DNIT_SV_JUL23",VLOOKUP(C326,[12]DNIT_SV_JUL23!A:F,3,FALSE),B326="DNIT_MAT_JUL23",VLOOKUP(C326,[12]DNIT_MAT_JUL23!A:F,3,FALSE),B326="SIN_SV_SET23",VLOOKUP(C326,[12]SIN_SV_SET23!G:L,3,FALSE),B326="SIN_INS_SET23",VLOOKUP(C326,[12]SIN_INS_SET23!A:F,3,FALSE),B326="COTAÇÃO",VLOOKUP(C326,[12]COTAÇÃO!$B:$G,4,FALSE))</f>
        <v>H</v>
      </c>
      <c r="N326" s="66">
        <f t="shared" si="8076"/>
        <v>2.7</v>
      </c>
      <c r="O326" s="66">
        <f t="shared" si="8077"/>
        <v>22.38</v>
      </c>
      <c r="P326" s="67">
        <f t="shared" si="7637"/>
        <v>0</v>
      </c>
      <c r="Q326" s="68"/>
      <c r="R326" s="61">
        <f>R320*$I326</f>
        <v>2.7</v>
      </c>
      <c r="S326" s="67"/>
      <c r="T326" s="61">
        <f t="shared" ref="T326" si="8216">T320*$I326</f>
        <v>0</v>
      </c>
      <c r="U326" s="67">
        <f t="shared" si="8079"/>
        <v>0</v>
      </c>
      <c r="V326" s="61">
        <f t="shared" ref="V326" si="8217">V320*$I326</f>
        <v>0</v>
      </c>
      <c r="W326" s="67">
        <f t="shared" si="8081"/>
        <v>0</v>
      </c>
      <c r="X326" s="61">
        <f t="shared" ref="X326" si="8218">X320*$I326</f>
        <v>0</v>
      </c>
      <c r="Y326" s="67">
        <f t="shared" si="8083"/>
        <v>0</v>
      </c>
      <c r="Z326" s="61">
        <f t="shared" ref="Z326" si="8219">Z320*$I326</f>
        <v>0</v>
      </c>
      <c r="AA326" s="67">
        <f t="shared" si="8085"/>
        <v>0</v>
      </c>
      <c r="AB326" s="61">
        <f t="shared" ref="AB326" si="8220">AB320*$I326</f>
        <v>0</v>
      </c>
      <c r="AC326" s="67">
        <f t="shared" si="8087"/>
        <v>0</v>
      </c>
      <c r="AD326" s="61">
        <f t="shared" ref="AD326" si="8221">AD320*$I326</f>
        <v>0</v>
      </c>
      <c r="AE326" s="67">
        <f t="shared" si="8089"/>
        <v>0</v>
      </c>
      <c r="AF326" s="61">
        <f t="shared" ref="AF326" si="8222">AF320*$I326</f>
        <v>0</v>
      </c>
      <c r="AG326" s="67">
        <f t="shared" si="8091"/>
        <v>0</v>
      </c>
      <c r="AH326" s="61">
        <f t="shared" ref="AH326" si="8223">AH320*$I326</f>
        <v>0</v>
      </c>
      <c r="AI326" s="67">
        <f t="shared" si="8093"/>
        <v>0</v>
      </c>
      <c r="AJ326" s="61">
        <f t="shared" ref="AJ326" si="8224">AJ320*$I326</f>
        <v>0</v>
      </c>
      <c r="AK326" s="67">
        <f t="shared" si="8095"/>
        <v>0</v>
      </c>
      <c r="AL326" s="61">
        <f t="shared" ref="AL326" si="8225">AL320*$I326</f>
        <v>0</v>
      </c>
      <c r="AM326" s="67">
        <f t="shared" si="8097"/>
        <v>0</v>
      </c>
      <c r="AN326" s="61">
        <f t="shared" ref="AN326" si="8226">AN320*$I326</f>
        <v>0</v>
      </c>
      <c r="AO326" s="67">
        <f t="shared" si="8099"/>
        <v>0</v>
      </c>
      <c r="AP326" s="61">
        <f t="shared" ref="AP326" si="8227">AP320*$I326</f>
        <v>0</v>
      </c>
      <c r="AQ326" s="67">
        <f t="shared" si="8101"/>
        <v>0</v>
      </c>
      <c r="AR326" s="61">
        <f t="shared" ref="AR326" si="8228">AR320*$I326</f>
        <v>0</v>
      </c>
      <c r="AS326" s="67">
        <f t="shared" si="8103"/>
        <v>0</v>
      </c>
      <c r="AT326" s="61">
        <f t="shared" ref="AT326" si="8229">AT320*$I326</f>
        <v>0</v>
      </c>
      <c r="AU326" s="67">
        <f t="shared" si="8105"/>
        <v>0</v>
      </c>
      <c r="AV326" s="61">
        <f t="shared" ref="AV326" si="8230">AV320*$I326</f>
        <v>0</v>
      </c>
      <c r="AW326" s="67">
        <f t="shared" si="8107"/>
        <v>0</v>
      </c>
      <c r="AX326" s="61">
        <f t="shared" ref="AX326" si="8231">AX320*$I326</f>
        <v>0</v>
      </c>
      <c r="AY326" s="67">
        <f t="shared" si="8109"/>
        <v>0</v>
      </c>
      <c r="AZ326" s="61">
        <f t="shared" ref="AZ326" si="8232">AZ320*$I326</f>
        <v>0</v>
      </c>
      <c r="BA326" s="67">
        <f t="shared" si="8111"/>
        <v>0</v>
      </c>
      <c r="BB326" s="61">
        <f t="shared" ref="BB326" si="8233">BB320*$I326</f>
        <v>0</v>
      </c>
      <c r="BC326" s="67">
        <f t="shared" si="8113"/>
        <v>0</v>
      </c>
      <c r="BD326" s="61">
        <f t="shared" ref="BD326" si="8234">BD320*$I326</f>
        <v>0</v>
      </c>
      <c r="BE326" s="67">
        <f t="shared" si="8115"/>
        <v>0</v>
      </c>
      <c r="BF326" s="61">
        <f t="shared" ref="BF326" si="8235">BF320*$I326</f>
        <v>0</v>
      </c>
      <c r="BG326" s="67">
        <f t="shared" si="8117"/>
        <v>0</v>
      </c>
      <c r="BH326" s="61">
        <f t="shared" ref="BH326" si="8236">BH320*$I326</f>
        <v>0</v>
      </c>
      <c r="BI326" s="67">
        <f t="shared" si="8119"/>
        <v>0</v>
      </c>
      <c r="BJ326" s="61">
        <f t="shared" ref="BJ326" si="8237">BJ320*$I326</f>
        <v>0</v>
      </c>
      <c r="BK326" s="67">
        <f t="shared" si="8121"/>
        <v>0</v>
      </c>
      <c r="BL326" s="61">
        <f t="shared" ref="BL326" si="8238">BL320*$I326</f>
        <v>0</v>
      </c>
      <c r="BM326" s="67">
        <f t="shared" si="8123"/>
        <v>0</v>
      </c>
    </row>
    <row r="327" spans="1:65" s="47" customFormat="1" ht="30" x14ac:dyDescent="0.25">
      <c r="A327" s="58" t="s">
        <v>30</v>
      </c>
      <c r="B327" s="59" t="s">
        <v>28</v>
      </c>
      <c r="C327" s="59" t="s">
        <v>133</v>
      </c>
      <c r="D327" s="60" cm="1">
        <f t="array" ref="D327">_xlfn.IFS($B327="SAB_OSE_SET23",$A$440,$B327="SAB_EPSA_SET23",$A$442,$B327="SAB_INS_SET23",$A$444,$B327="SIU_INF_JUL23",$A$446,$B327="SIU_ED_JUL23",$A$447,$B327="DER_JUN23",$A$448,$B327="CDHU_AGO23",$A$449,$B327="SIN_SV_SET23",$A$450,$B327="SIN_INS_SET23",$A$451,$B327="COTAÇÃO",0)</f>
        <v>0</v>
      </c>
      <c r="E327" s="60" cm="1">
        <f t="array" ref="E327">_xlfn.IFS($B327="SAB_OSE_SET23",$A$441,$B327="SAB_EPSA_SET23",$A$443,$B327="SAB_INS_SET23",$A$445,$B327="SIU_INF_JUL23",0,$B327="SIU_ED_JUL23",0,$B327="DER_JUN23",0,$B327="CDHU_AGO23",0,$B327="SIN_SV_SET23",0,$B327="SIN_INS_SET23",0,$B327="COTAÇÃO",0)</f>
        <v>0</v>
      </c>
      <c r="F327" s="60" cm="1">
        <f t="array" ref="F327">_xlfn.IFS($B327="SAB_OSE_SET23",0,$B327="SAB_EPSA_SET23",0,AND($B327="SAB_INS_SET23",$A327="MAT")=TRUE,$A$454,AND($B327="SAB_INS_SET23",$A327&lt;&gt;"MAT")=TRUE,$A$453,AND($B327="SIU_INF_JUL23",$A327="MAT")=TRUE,$A$454,AND($B327="SIU_INF_JUL23",$A327&lt;&gt;"MAT")=TRUE,$A$453,AND($B327="SIU_ED_JUL23",$A327="MAT")=TRUE,$A$454,AND($B327="SIU_ED_JUL23",$A327&lt;&gt;"MAT")=TRUE,$A$453,$B327="DER_JUN23",0,$B327="CDHU_AGO23",0,AND($B327="SIN_SV_SET23",$A327="MAT")=TRUE,$A$454,AND($B327="SIN_SV_SET23",$A327&lt;&gt;"MAT")=TRUE,$A$453,AND($B327="SIN_INS_SET23",$A327="MAT")=TRUE,$A$454,AND($B327="SIN_INS_SET23",$A327&lt;&gt;"MAT")=TRUE,$A$453,AND($B327="COTAÇÃO",$A327="MAT")=TRUE,$A$454,AND($B327="COTAÇÃO",$A327&lt;&gt;"MAT")=TRUE,$A$453)</f>
        <v>0.28000000000000003</v>
      </c>
      <c r="G327" s="60" cm="1">
        <f t="array" ref="G327">_xlfn.IFS($B327="SAB_OSE_SET23",0,$B327="SAB_EPSA_SET23",0,AND($B327="SAB_INS_SET23",$A327="MO")=TRUE,$A$455,AND($B327="SAB_INS_SET23",$A327&lt;&gt;"MO")=TRUE,0,AND($B327="SIU_INF_JUL23",$A327="MO")=TRUE,$A$455,AND($B327="SIU_INF_JUL23",$A327&lt;&gt;"MO")=TRUE,0,AND($B327="SIU_ED_JUL23",$A327="MO")=TRUE,$A$455,AND($B327="SIU_ED_JUL23",$A327&lt;&gt;"MO")=TRUE,0,$B327="DER_JUN23",0,$B327="CDHU_AGO23",0,AND($B327="SIN_SV_SET23",$A327="MO")=TRUE,$A$455,AND($B327="SIN_SV_SET23",$A327&lt;&gt;"MO")=TRUE,0,AND($B327="SIN_INS_SET23",$A327="MO")=TRUE,$A$455,AND($B327="SIN_INS_SET23",$A327&lt;&gt;"MO")=TRUE,0,AND($B327="COTAÇÃO",$A327="MO")=TRUE,$A$455,AND($B327="COTAÇÃO",$A327&lt;&gt;"MO")=TRUE,0)</f>
        <v>0</v>
      </c>
      <c r="H327" s="61" cm="1">
        <f t="array" ref="H327">ROUND(_xlfn.IFS(B327="SAB_OSE_SET23",VLOOKUP(C327,[12]SAB_OSE_SET23!A:N,7,FALSE),B327="SAB_EPSA_SET23",VLOOKUP(C327,[12]SAB_EPSA_SET23!A:F,4,FALSE),B327="SAB_INS_SET23",VLOOKUP(C327,[12]SAB_INS_SET23!A:F,4,FALSE),B327="SIU_INF_JUL23",VLOOKUP(C327,[12]SIU_INF_JUL23!A:F,4,FALSE),B327="SIU_ED_JUL23",VLOOKUP(C327,[12]SIU_ED_JUL23!A:F,4,FALSE),B327="SIU_INS_JUL23",VLOOKUP(C327,[12]SIU_INS_JUL23!A:F,4,FALSE),B327="DER_JUN23",VLOOKUP(C327,[12]DER_JUN23!A:F,4,FALSE),B327="CDHU_AGO23",VLOOKUP(C327,[12]CDHU_AGO23!A:F,4,FALSE),B327="DNIT_SV_JUL23",VLOOKUP(C327,[12]DNIT_SV_JUL23!A:F,4,FALSE),B327="DNIT_MAT_JUL23",VLOOKUP(C327,[12]DNIT_MAT_JUL23!A:F,4,FALSE),B327="SIN_SV_SET23",VLOOKUP(C327,[12]SIN_SV_SET23!G:L,5,FALSE),B327="SIN_INS_SET23",VLOOKUP(C327,[12]SIN_INS_SET23!A:F,5,FALSE),B327="COTAÇÃO",VLOOKUP(C327,[12]COTAÇÃO!$B:$G,6,FALSE))*(1+F327)*(1+G327),2)</f>
        <v>98.82</v>
      </c>
      <c r="I327" s="62">
        <v>0.1</v>
      </c>
      <c r="J327" s="39"/>
      <c r="K327" s="63"/>
      <c r="L327" s="64" t="str" cm="1">
        <f t="array" ref="L327">_xlfn.IFS(B327="SAB_OSE_SET23",VLOOKUP(C327,[12]SAB_OSE_SET23!A:N,5,FALSE),B327="SAB_EPSA_SET23",VLOOKUP(C327,[12]SAB_EPSA_SET23!A:F,2,FALSE),B327="SAB_INS_SET23",VLOOKUP(C327,[12]SAB_INS_SET23!A:F,2,FALSE),B327="SIU_INF_JUL23",VLOOKUP(C327,[12]SIU_INF_JUL23!A:F,2,FALSE),B327="SIU_ED_JUL23",VLOOKUP(C327,[12]SIU_ED_JUL23!A:F,2,FALSE),B327="SIU_INS_JUL23",VLOOKUP(C327,[12]SIU_INS_JUL23!A:F,2,FALSE),B327="DER_JUN23",VLOOKUP(C327,[12]DER_JUN23!A:F,2,FALSE),B327="CDHU_AGO23",VLOOKUP(C327,[12]CDHU_AGO23!A:F,2,FALSE),B327="DNIT_SV_JUL23",VLOOKUP(C327,[12]DNIT_SV_JUL23!A:F,2,FALSE),B327="DNIT_MAT_JUL23",VLOOKUP(C327,[12]DNIT_MAT_JUL23!A:F,2,FALSE),B327="SIN_SV_SET23",VLOOKUP(C327,[12]SIN_SV_SET23!G:L,2,FALSE),B327="SIN_INS_SET23",VLOOKUP(C327,[12]SIN_INS_SET23!A:F,2,FALSE),B327="COTAÇÃO",VLOOKUP(C327,[12]COTAÇÃO!$B:$G,3,FALSE))</f>
        <v>CAMINHÃO - CARROCERIA FIXA ABERTA DE MADEIRA COM CAPACIDADE 5 T *160CV - À DISPOSIÇÃO</v>
      </c>
      <c r="M327" s="65" t="str" cm="1">
        <f t="array" ref="M327">_xlfn.IFS(B327="SAB_OSE_SET23",VLOOKUP(C327,[12]SAB_OSE_SET23!A:N,6,FALSE),B327="SAB_EPSA_SET23",VLOOKUP(C327,[12]SAB_EPSA_SET23!A:F,3,FALSE),B327="SAB_INS_SET23",VLOOKUP(C327,[12]SAB_INS_SET23!A:F,3,FALSE),B327="SIU_INF_JUL23",VLOOKUP(C327,[12]SIU_INF_JUL23!A:F,3,FALSE),B327="SIU_ED_JUL23",VLOOKUP(C327,[12]SIU_ED_JUL23!A:F,3,FALSE),B327="SIU_INS_JUL23",VLOOKUP(C327,[12]SIU_INS_JUL23!A:F,3,FALSE),B327="DER_JUN23",VLOOKUP(C327,[12]DER_JUN23!A:F,3,FALSE),B327="CDHU_AGO23",VLOOKUP(C327,[12]CDHU_AGO23!A:F,3,FALSE),B327="DNIT_SV_JUL23",VLOOKUP(C327,[12]DNIT_SV_JUL23!A:F,3,FALSE),B327="DNIT_MAT_JUL23",VLOOKUP(C327,[12]DNIT_MAT_JUL23!A:F,3,FALSE),B327="SIN_SV_SET23",VLOOKUP(C327,[12]SIN_SV_SET23!G:L,3,FALSE),B327="SIN_INS_SET23",VLOOKUP(C327,[12]SIN_INS_SET23!A:F,3,FALSE),B327="COTAÇÃO",VLOOKUP(C327,[12]COTAÇÃO!$B:$G,4,FALSE))</f>
        <v>H</v>
      </c>
      <c r="N327" s="66">
        <f t="shared" si="8076"/>
        <v>2.7</v>
      </c>
      <c r="O327" s="66">
        <f t="shared" si="8077"/>
        <v>9.8800000000000008</v>
      </c>
      <c r="P327" s="67">
        <f t="shared" si="7637"/>
        <v>0</v>
      </c>
      <c r="Q327" s="68"/>
      <c r="R327" s="61">
        <f>R320*$I327</f>
        <v>2.7</v>
      </c>
      <c r="S327" s="67"/>
      <c r="T327" s="61">
        <f t="shared" ref="T327" si="8239">T320*$I327</f>
        <v>0</v>
      </c>
      <c r="U327" s="67">
        <f t="shared" si="8079"/>
        <v>0</v>
      </c>
      <c r="V327" s="61">
        <f t="shared" ref="V327" si="8240">V320*$I327</f>
        <v>0</v>
      </c>
      <c r="W327" s="67">
        <f t="shared" si="8081"/>
        <v>0</v>
      </c>
      <c r="X327" s="61">
        <f t="shared" ref="X327" si="8241">X320*$I327</f>
        <v>0</v>
      </c>
      <c r="Y327" s="67">
        <f t="shared" si="8083"/>
        <v>0</v>
      </c>
      <c r="Z327" s="61">
        <f t="shared" ref="Z327" si="8242">Z320*$I327</f>
        <v>0</v>
      </c>
      <c r="AA327" s="67">
        <f t="shared" si="8085"/>
        <v>0</v>
      </c>
      <c r="AB327" s="61">
        <f t="shared" ref="AB327" si="8243">AB320*$I327</f>
        <v>0</v>
      </c>
      <c r="AC327" s="67">
        <f t="shared" si="8087"/>
        <v>0</v>
      </c>
      <c r="AD327" s="61">
        <f t="shared" ref="AD327" si="8244">AD320*$I327</f>
        <v>0</v>
      </c>
      <c r="AE327" s="67">
        <f t="shared" si="8089"/>
        <v>0</v>
      </c>
      <c r="AF327" s="61">
        <f t="shared" ref="AF327" si="8245">AF320*$I327</f>
        <v>0</v>
      </c>
      <c r="AG327" s="67">
        <f t="shared" si="8091"/>
        <v>0</v>
      </c>
      <c r="AH327" s="61">
        <f t="shared" ref="AH327" si="8246">AH320*$I327</f>
        <v>0</v>
      </c>
      <c r="AI327" s="67">
        <f t="shared" si="8093"/>
        <v>0</v>
      </c>
      <c r="AJ327" s="61">
        <f t="shared" ref="AJ327" si="8247">AJ320*$I327</f>
        <v>0</v>
      </c>
      <c r="AK327" s="67">
        <f t="shared" si="8095"/>
        <v>0</v>
      </c>
      <c r="AL327" s="61">
        <f t="shared" ref="AL327" si="8248">AL320*$I327</f>
        <v>0</v>
      </c>
      <c r="AM327" s="67">
        <f t="shared" si="8097"/>
        <v>0</v>
      </c>
      <c r="AN327" s="61">
        <f t="shared" ref="AN327" si="8249">AN320*$I327</f>
        <v>0</v>
      </c>
      <c r="AO327" s="67">
        <f t="shared" si="8099"/>
        <v>0</v>
      </c>
      <c r="AP327" s="61">
        <f t="shared" ref="AP327" si="8250">AP320*$I327</f>
        <v>0</v>
      </c>
      <c r="AQ327" s="67">
        <f t="shared" si="8101"/>
        <v>0</v>
      </c>
      <c r="AR327" s="61">
        <f t="shared" ref="AR327" si="8251">AR320*$I327</f>
        <v>0</v>
      </c>
      <c r="AS327" s="67">
        <f t="shared" si="8103"/>
        <v>0</v>
      </c>
      <c r="AT327" s="61">
        <f t="shared" ref="AT327" si="8252">AT320*$I327</f>
        <v>0</v>
      </c>
      <c r="AU327" s="67">
        <f t="shared" si="8105"/>
        <v>0</v>
      </c>
      <c r="AV327" s="61">
        <f t="shared" ref="AV327" si="8253">AV320*$I327</f>
        <v>0</v>
      </c>
      <c r="AW327" s="67">
        <f t="shared" si="8107"/>
        <v>0</v>
      </c>
      <c r="AX327" s="61">
        <f t="shared" ref="AX327" si="8254">AX320*$I327</f>
        <v>0</v>
      </c>
      <c r="AY327" s="67">
        <f t="shared" si="8109"/>
        <v>0</v>
      </c>
      <c r="AZ327" s="61">
        <f t="shared" ref="AZ327" si="8255">AZ320*$I327</f>
        <v>0</v>
      </c>
      <c r="BA327" s="67">
        <f t="shared" si="8111"/>
        <v>0</v>
      </c>
      <c r="BB327" s="61">
        <f t="shared" ref="BB327" si="8256">BB320*$I327</f>
        <v>0</v>
      </c>
      <c r="BC327" s="67">
        <f t="shared" si="8113"/>
        <v>0</v>
      </c>
      <c r="BD327" s="61">
        <f t="shared" ref="BD327" si="8257">BD320*$I327</f>
        <v>0</v>
      </c>
      <c r="BE327" s="67">
        <f t="shared" si="8115"/>
        <v>0</v>
      </c>
      <c r="BF327" s="61">
        <f t="shared" ref="BF327" si="8258">BF320*$I327</f>
        <v>0</v>
      </c>
      <c r="BG327" s="67">
        <f t="shared" si="8117"/>
        <v>0</v>
      </c>
      <c r="BH327" s="61">
        <f t="shared" ref="BH327" si="8259">BH320*$I327</f>
        <v>0</v>
      </c>
      <c r="BI327" s="67">
        <f t="shared" si="8119"/>
        <v>0</v>
      </c>
      <c r="BJ327" s="61">
        <f t="shared" ref="BJ327" si="8260">BJ320*$I327</f>
        <v>0</v>
      </c>
      <c r="BK327" s="67">
        <f t="shared" si="8121"/>
        <v>0</v>
      </c>
      <c r="BL327" s="61">
        <f t="shared" ref="BL327" si="8261">BL320*$I327</f>
        <v>0</v>
      </c>
      <c r="BM327" s="67">
        <f t="shared" si="8123"/>
        <v>0</v>
      </c>
    </row>
    <row r="328" spans="1:65" s="47" customFormat="1" x14ac:dyDescent="0.25">
      <c r="A328" s="36"/>
      <c r="B328" s="36"/>
      <c r="C328" s="36"/>
      <c r="D328" s="36"/>
      <c r="E328" s="36"/>
      <c r="F328" s="36"/>
      <c r="G328" s="36"/>
      <c r="H328" s="37"/>
      <c r="I328" s="38"/>
      <c r="J328" s="39"/>
      <c r="K328" s="40">
        <v>14</v>
      </c>
      <c r="L328" s="41" t="s">
        <v>147</v>
      </c>
      <c r="M328" s="42" t="s">
        <v>33</v>
      </c>
      <c r="N328" s="43"/>
      <c r="O328" s="43"/>
      <c r="P328" s="44">
        <f>P329+P334</f>
        <v>112449.3</v>
      </c>
      <c r="Q328" s="39"/>
      <c r="R328" s="45"/>
      <c r="S328" s="46">
        <f>S329+S334</f>
        <v>112449.3</v>
      </c>
      <c r="T328" s="45"/>
      <c r="U328" s="46">
        <f t="shared" ref="U328" si="8262">U329+U334</f>
        <v>0</v>
      </c>
      <c r="V328" s="45"/>
      <c r="W328" s="46">
        <f t="shared" ref="W328" si="8263">W329+W334</f>
        <v>0</v>
      </c>
      <c r="X328" s="45"/>
      <c r="Y328" s="46">
        <f t="shared" ref="Y328" si="8264">Y329+Y334</f>
        <v>0</v>
      </c>
      <c r="Z328" s="45"/>
      <c r="AA328" s="46">
        <f t="shared" ref="AA328" si="8265">AA329+AA334</f>
        <v>0</v>
      </c>
      <c r="AB328" s="45"/>
      <c r="AC328" s="46">
        <f t="shared" ref="AC328" si="8266">AC329+AC334</f>
        <v>0</v>
      </c>
      <c r="AD328" s="45"/>
      <c r="AE328" s="46">
        <f t="shared" ref="AE328" si="8267">AE329+AE334</f>
        <v>0</v>
      </c>
      <c r="AF328" s="45"/>
      <c r="AG328" s="46">
        <f t="shared" ref="AG328" si="8268">AG329+AG334</f>
        <v>0</v>
      </c>
      <c r="AH328" s="45"/>
      <c r="AI328" s="46">
        <f t="shared" ref="AI328" si="8269">AI329+AI334</f>
        <v>0</v>
      </c>
      <c r="AJ328" s="45"/>
      <c r="AK328" s="46">
        <f t="shared" ref="AK328" si="8270">AK329+AK334</f>
        <v>0</v>
      </c>
      <c r="AL328" s="45"/>
      <c r="AM328" s="46">
        <f t="shared" ref="AM328" si="8271">AM329+AM334</f>
        <v>0</v>
      </c>
      <c r="AN328" s="45"/>
      <c r="AO328" s="46">
        <f t="shared" ref="AO328" si="8272">AO329+AO334</f>
        <v>0</v>
      </c>
      <c r="AP328" s="45"/>
      <c r="AQ328" s="46">
        <f t="shared" ref="AQ328" si="8273">AQ329+AQ334</f>
        <v>0</v>
      </c>
      <c r="AR328" s="45"/>
      <c r="AS328" s="46">
        <f t="shared" ref="AS328" si="8274">AS329+AS334</f>
        <v>0</v>
      </c>
      <c r="AT328" s="45"/>
      <c r="AU328" s="46">
        <f t="shared" ref="AU328" si="8275">AU329+AU334</f>
        <v>0</v>
      </c>
      <c r="AV328" s="45"/>
      <c r="AW328" s="46">
        <f t="shared" ref="AW328" si="8276">AW329+AW334</f>
        <v>0</v>
      </c>
      <c r="AX328" s="45"/>
      <c r="AY328" s="46">
        <f t="shared" ref="AY328" si="8277">AY329+AY334</f>
        <v>0</v>
      </c>
      <c r="AZ328" s="45"/>
      <c r="BA328" s="46">
        <f t="shared" ref="BA328" si="8278">BA329+BA334</f>
        <v>0</v>
      </c>
      <c r="BB328" s="45"/>
      <c r="BC328" s="46">
        <f t="shared" ref="BC328" si="8279">BC329+BC334</f>
        <v>0</v>
      </c>
      <c r="BD328" s="45"/>
      <c r="BE328" s="46">
        <f t="shared" ref="BE328" si="8280">BE329+BE334</f>
        <v>0</v>
      </c>
      <c r="BF328" s="45"/>
      <c r="BG328" s="46">
        <f t="shared" ref="BG328" si="8281">BG329+BG334</f>
        <v>0</v>
      </c>
      <c r="BH328" s="45"/>
      <c r="BI328" s="46">
        <f t="shared" ref="BI328" si="8282">BI329+BI334</f>
        <v>0</v>
      </c>
      <c r="BJ328" s="45"/>
      <c r="BK328" s="46">
        <f t="shared" ref="BK328" si="8283">BK329+BK334</f>
        <v>0</v>
      </c>
      <c r="BL328" s="45"/>
      <c r="BM328" s="46">
        <f t="shared" ref="BM328" si="8284">BM329+BM334</f>
        <v>0</v>
      </c>
    </row>
    <row r="329" spans="1:65" s="47" customFormat="1" ht="30" x14ac:dyDescent="0.25">
      <c r="A329" s="48"/>
      <c r="B329" s="48"/>
      <c r="C329" s="48"/>
      <c r="D329" s="48"/>
      <c r="E329" s="48"/>
      <c r="F329" s="48"/>
      <c r="G329" s="48"/>
      <c r="H329" s="49"/>
      <c r="I329" s="50"/>
      <c r="J329" s="39"/>
      <c r="K329" s="51" t="str">
        <f>CONCATENATE($K$328,".1")</f>
        <v>14.1</v>
      </c>
      <c r="L329" s="52" t="s">
        <v>148</v>
      </c>
      <c r="M329" s="53" t="s">
        <v>21</v>
      </c>
      <c r="N329" s="54">
        <f>R329+T329+V329+X329+Z329+AB329+AD329+AF329+AH329+AJ329++AL329+AN329+AP329+AR329+AT329+AV329+AX329+AZ329+BB329+BD329+BF329+BH329+BJ329+BL329</f>
        <v>105</v>
      </c>
      <c r="O329" s="54">
        <f>SUM(O330:O333)</f>
        <v>1042.51</v>
      </c>
      <c r="P329" s="55">
        <f t="shared" ref="P329:P338" si="8285">S329+U329+W329+Y329+AA329+AC329+AE329+AG329+AI329+AK329++AM329+AO329+AQ329+AS329+AU329+AW329+AY329+BA329+BC329+BE329+BG329+BI329+BK329+BM329</f>
        <v>109463.55</v>
      </c>
      <c r="Q329" s="39"/>
      <c r="R329" s="56">
        <v>105</v>
      </c>
      <c r="S329" s="57">
        <f>ROUND(R329*$O329,2)</f>
        <v>109463.55</v>
      </c>
      <c r="T329" s="56"/>
      <c r="U329" s="57">
        <f>ROUND(T329*$O329,2)</f>
        <v>0</v>
      </c>
      <c r="V329" s="56"/>
      <c r="W329" s="57">
        <f t="shared" ref="W329" si="8286">ROUND(V329*$O329,2)</f>
        <v>0</v>
      </c>
      <c r="X329" s="56"/>
      <c r="Y329" s="57">
        <f t="shared" ref="Y329" si="8287">ROUND(X329*$O329,2)</f>
        <v>0</v>
      </c>
      <c r="Z329" s="56"/>
      <c r="AA329" s="57">
        <f t="shared" ref="AA329" si="8288">ROUND(Z329*$O329,2)</f>
        <v>0</v>
      </c>
      <c r="AB329" s="56"/>
      <c r="AC329" s="57">
        <f t="shared" ref="AC329" si="8289">ROUND(AB329*$O329,2)</f>
        <v>0</v>
      </c>
      <c r="AD329" s="56"/>
      <c r="AE329" s="57">
        <f t="shared" ref="AE329" si="8290">ROUND(AD329*$O329,2)</f>
        <v>0</v>
      </c>
      <c r="AF329" s="56"/>
      <c r="AG329" s="57">
        <f t="shared" ref="AG329" si="8291">ROUND(AF329*$O329,2)</f>
        <v>0</v>
      </c>
      <c r="AH329" s="56"/>
      <c r="AI329" s="57">
        <f t="shared" ref="AI329" si="8292">ROUND(AH329*$O329,2)</f>
        <v>0</v>
      </c>
      <c r="AJ329" s="56"/>
      <c r="AK329" s="57">
        <f t="shared" ref="AK329" si="8293">ROUND(AJ329*$O329,2)</f>
        <v>0</v>
      </c>
      <c r="AL329" s="56"/>
      <c r="AM329" s="57">
        <f t="shared" ref="AM329" si="8294">ROUND(AL329*$O329,2)</f>
        <v>0</v>
      </c>
      <c r="AN329" s="56"/>
      <c r="AO329" s="57">
        <f t="shared" ref="AO329" si="8295">ROUND(AN329*$O329,2)</f>
        <v>0</v>
      </c>
      <c r="AP329" s="56"/>
      <c r="AQ329" s="57">
        <f t="shared" ref="AQ329" si="8296">ROUND(AP329*$O329,2)</f>
        <v>0</v>
      </c>
      <c r="AR329" s="56"/>
      <c r="AS329" s="57">
        <f t="shared" ref="AS329" si="8297">ROUND(AR329*$O329,2)</f>
        <v>0</v>
      </c>
      <c r="AT329" s="56"/>
      <c r="AU329" s="57">
        <f t="shared" ref="AU329" si="8298">ROUND(AT329*$O329,2)</f>
        <v>0</v>
      </c>
      <c r="AV329" s="56"/>
      <c r="AW329" s="57">
        <f t="shared" ref="AW329" si="8299">ROUND(AV329*$O329,2)</f>
        <v>0</v>
      </c>
      <c r="AX329" s="56"/>
      <c r="AY329" s="57">
        <f t="shared" ref="AY329" si="8300">ROUND(AX329*$O329,2)</f>
        <v>0</v>
      </c>
      <c r="AZ329" s="56"/>
      <c r="BA329" s="57">
        <f t="shared" ref="BA329" si="8301">ROUND(AZ329*$O329,2)</f>
        <v>0</v>
      </c>
      <c r="BB329" s="56"/>
      <c r="BC329" s="57">
        <f t="shared" ref="BC329" si="8302">ROUND(BB329*$O329,2)</f>
        <v>0</v>
      </c>
      <c r="BD329" s="56"/>
      <c r="BE329" s="57">
        <f t="shared" ref="BE329" si="8303">ROUND(BD329*$O329,2)</f>
        <v>0</v>
      </c>
      <c r="BF329" s="56"/>
      <c r="BG329" s="57">
        <f t="shared" ref="BG329" si="8304">ROUND(BF329*$O329,2)</f>
        <v>0</v>
      </c>
      <c r="BH329" s="56"/>
      <c r="BI329" s="57">
        <f t="shared" ref="BI329" si="8305">ROUND(BH329*$O329,2)</f>
        <v>0</v>
      </c>
      <c r="BJ329" s="56"/>
      <c r="BK329" s="57">
        <f t="shared" ref="BK329" si="8306">ROUND(BJ329*$O329,2)</f>
        <v>0</v>
      </c>
      <c r="BL329" s="56"/>
      <c r="BM329" s="57">
        <f t="shared" ref="BM329" si="8307">ROUND(BL329*$O329,2)</f>
        <v>0</v>
      </c>
    </row>
    <row r="330" spans="1:65" s="47" customFormat="1" x14ac:dyDescent="0.25">
      <c r="A330" s="58" t="s">
        <v>22</v>
      </c>
      <c r="B330" s="59" t="s">
        <v>23</v>
      </c>
      <c r="C330" s="59">
        <v>70180032</v>
      </c>
      <c r="D330" s="60" cm="1">
        <f t="array" ref="D330">_xlfn.IFS($B330="SAB_OSE_SET23",$A$440,$B330="SAB_EPSA_SET23",$A$442,$B330="SAB_INS_SET23",$A$444,$B330="SIU_INF_JUL23",$A$446,$B330="SIU_ED_JUL23",$A$447,$B330="DER_JUN23",$A$448,$B330="CDHU_AGO23",$A$449,$B330="SIN_SV_SET23",$A$450,$B330="SIN_INS_SET23",$A$451,$B330="COTAÇÃO",0)</f>
        <v>0.28000000000000003</v>
      </c>
      <c r="E330" s="60" cm="1">
        <f t="array" ref="E330">_xlfn.IFS($B330="SAB_OSE_SET23",$A$441,$B330="SAB_EPSA_SET23",$A$443,$B330="SAB_INS_SET23",$A$445,$B330="SIU_INF_JUL23",0,$B330="SIU_ED_JUL23",0,$B330="DER_JUN23",0,$B330="CDHU_AGO23",0,$B330="SIN_SV_SET23",0,$B330="SIN_INS_SET23",0,$B330="COTAÇÃO",0)</f>
        <v>1.72</v>
      </c>
      <c r="F330" s="60" cm="1">
        <f t="array" ref="F330">_xlfn.IFS($B330="SAB_OSE_SET23",0,$B330="SAB_EPSA_SET23",0,AND($B330="SAB_INS_SET23",$A330="MAT")=TRUE,$A$454,AND($B330="SAB_INS_SET23",$A330&lt;&gt;"MAT")=TRUE,$A$453,AND($B330="SIU_INF_JUL23",$A330="MAT")=TRUE,$A$454,AND($B330="SIU_INF_JUL23",$A330&lt;&gt;"MAT")=TRUE,$A$453,AND($B330="SIU_ED_JUL23",$A330="MAT")=TRUE,$A$454,AND($B330="SIU_ED_JUL23",$A330&lt;&gt;"MAT")=TRUE,$A$453,$B330="DER_JUN23",0,$B330="CDHU_AGO23",0,AND($B330="SIN_SV_SET23",$A330="MAT")=TRUE,$A$454,AND($B330="SIN_SV_SET23",$A330&lt;&gt;"MAT")=TRUE,$A$453,AND($B330="SIN_INS_SET23",$A330="MAT")=TRUE,$A$454,AND($B330="SIN_INS_SET23",$A330&lt;&gt;"MAT")=TRUE,$A$453,AND($B330="COTAÇÃO",$A330="MAT")=TRUE,$A$454,AND($B330="COTAÇÃO",$A330&lt;&gt;"MAT")=TRUE,$A$453)</f>
        <v>0</v>
      </c>
      <c r="G330" s="60" cm="1">
        <f t="array" ref="G330">_xlfn.IFS($B330="SAB_OSE_SET23",0,$B330="SAB_EPSA_SET23",0,AND($B330="SAB_INS_SET23",$A330="MO")=TRUE,$A$455,AND($B330="SAB_INS_SET23",$A330&lt;&gt;"MO")=TRUE,0,AND($B330="SIU_INF_JUL23",$A330="MO")=TRUE,$A$455,AND($B330="SIU_INF_JUL23",$A330&lt;&gt;"MO")=TRUE,0,AND($B330="SIU_ED_JUL23",$A330="MO")=TRUE,$A$455,AND($B330="SIU_ED_JUL23",$A330&lt;&gt;"MO")=TRUE,0,$B330="DER_JUN23",0,$B330="CDHU_AGO23",0,AND($B330="SIN_SV_SET23",$A330="MO")=TRUE,$A$455,AND($B330="SIN_SV_SET23",$A330&lt;&gt;"MO")=TRUE,0,AND($B330="SIN_INS_SET23",$A330="MO")=TRUE,$A$455,AND($B330="SIN_INS_SET23",$A330&lt;&gt;"MO")=TRUE,0,AND($B330="COTAÇÃO",$A330="MO")=TRUE,$A$455,AND($B330="COTAÇÃO",$A330&lt;&gt;"MO")=TRUE,0)</f>
        <v>0</v>
      </c>
      <c r="H330" s="61" cm="1">
        <f t="array" ref="H330">ROUND(_xlfn.IFS(B330="SAB_OSE_SET23",VLOOKUP(C330,[12]SAB_OSE_SET23!A:N,7,FALSE),B330="SAB_EPSA_SET23",VLOOKUP(C330,[12]SAB_EPSA_SET23!A:F,4,FALSE),B330="SAB_INS_SET23",VLOOKUP(C330,[12]SAB_INS_SET23!A:F,4,FALSE),B330="SIU_INF_JUL23",VLOOKUP(C330,[12]SIU_INF_JUL23!A:F,4,FALSE),B330="SIU_ED_JUL23",VLOOKUP(C330,[12]SIU_ED_JUL23!A:F,4,FALSE),B330="SIU_INS_JUL23",VLOOKUP(C330,[12]SIU_INS_JUL23!A:F,4,FALSE),B330="DER_JUN23",VLOOKUP(C330,[12]DER_JUN23!A:F,4,FALSE),B330="CDHU_AGO23",VLOOKUP(C330,[12]CDHU_AGO23!A:F,4,FALSE),B330="DNIT_SV_JUL23",VLOOKUP(C330,[12]DNIT_SV_JUL23!A:F,4,FALSE),B330="DNIT_MAT_JUL23",VLOOKUP(C330,[12]DNIT_MAT_JUL23!A:F,4,FALSE),B330="SIN_SV_SET23",VLOOKUP(C330,[12]SIN_SV_SET23!G:L,5,FALSE),B330="SIN_INS_SET23",VLOOKUP(C330,[12]SIN_INS_SET23!A:F,5,FALSE),B330="COTAÇÃO",VLOOKUP(C330,[12]COTAÇÃO!$B:$G,6,FALSE))*(1+F330)*(1+G330),2)</f>
        <v>136.93</v>
      </c>
      <c r="I330" s="62">
        <f>(PI()*1^2/4-PI()*0.6^2/4)</f>
        <v>0.50265482457436694</v>
      </c>
      <c r="J330" s="39"/>
      <c r="K330" s="63"/>
      <c r="L330" s="64" t="str" cm="1">
        <f t="array" ref="L330">_xlfn.IFS(B330="SAB_OSE_SET23",VLOOKUP(C330,[12]SAB_OSE_SET23!A:N,5,FALSE),B330="SAB_EPSA_SET23",VLOOKUP(C330,[12]SAB_EPSA_SET23!A:F,2,FALSE),B330="SAB_INS_SET23",VLOOKUP(C330,[12]SAB_INS_SET23!A:F,2,FALSE),B330="SIU_INF_JUL23",VLOOKUP(C330,[12]SIU_INF_JUL23!A:F,2,FALSE),B330="SIU_ED_JUL23",VLOOKUP(C330,[12]SIU_ED_JUL23!A:F,2,FALSE),B330="SIU_INS_JUL23",VLOOKUP(C330,[12]SIU_INS_JUL23!A:F,2,FALSE),B330="DER_JUN23",VLOOKUP(C330,[12]DER_JUN23!A:F,2,FALSE),B330="CDHU_AGO23",VLOOKUP(C330,[12]CDHU_AGO23!A:F,2,FALSE),B330="DNIT_SV_JUL23",VLOOKUP(C330,[12]DNIT_SV_JUL23!A:F,2,FALSE),B330="DNIT_MAT_JUL23",VLOOKUP(C330,[12]DNIT_MAT_JUL23!A:F,2,FALSE),B330="SIN_SV_SET23",VLOOKUP(C330,[12]SIN_SV_SET23!G:L,2,FALSE),B330="SIN_INS_SET23",VLOOKUP(C330,[12]SIN_INS_SET23!A:F,2,FALSE),B330="COTAÇÃO",VLOOKUP(C330,[12]COTAÇÃO!$B:$G,3,FALSE))</f>
        <v>DEMOLIÇÃO DE CONCRETO SIMPLES</v>
      </c>
      <c r="M330" s="65" t="str" cm="1">
        <f t="array" ref="M330">_xlfn.IFS(B330="SAB_OSE_SET23",VLOOKUP(C330,[12]SAB_OSE_SET23!A:N,6,FALSE),B330="SAB_EPSA_SET23",VLOOKUP(C330,[12]SAB_EPSA_SET23!A:F,3,FALSE),B330="SAB_INS_SET23",VLOOKUP(C330,[12]SAB_INS_SET23!A:F,3,FALSE),B330="SIU_INF_JUL23",VLOOKUP(C330,[12]SIU_INF_JUL23!A:F,3,FALSE),B330="SIU_ED_JUL23",VLOOKUP(C330,[12]SIU_ED_JUL23!A:F,3,FALSE),B330="SIU_INS_JUL23",VLOOKUP(C330,[12]SIU_INS_JUL23!A:F,3,FALSE),B330="DER_JUN23",VLOOKUP(C330,[12]DER_JUN23!A:F,3,FALSE),B330="CDHU_AGO23",VLOOKUP(C330,[12]CDHU_AGO23!A:F,3,FALSE),B330="DNIT_SV_JUL23",VLOOKUP(C330,[12]DNIT_SV_JUL23!A:F,3,FALSE),B330="DNIT_MAT_JUL23",VLOOKUP(C330,[12]DNIT_MAT_JUL23!A:F,3,FALSE),B330="SIN_SV_SET23",VLOOKUP(C330,[12]SIN_SV_SET23!G:L,3,FALSE),B330="SIN_INS_SET23",VLOOKUP(C330,[12]SIN_INS_SET23!A:F,3,FALSE),B330="COTAÇÃO",VLOOKUP(C330,[12]COTAÇÃO!$B:$G,4,FALSE))</f>
        <v>M3</v>
      </c>
      <c r="N330" s="66">
        <f t="shared" ref="N330:N333" si="8308">R330+T330+V330+X330+Z330+AB330+AD330+AF330+AH330+AJ330++AL330+AN330+AP330+AR330+AT330+AV330+AX330+AZ330+BB330+BD330+BF330+BH330+BJ330+BL330</f>
        <v>52.778756580308531</v>
      </c>
      <c r="O330" s="66">
        <f t="shared" ref="O330:O333" si="8309">ROUND(H330*I330,2)</f>
        <v>68.83</v>
      </c>
      <c r="P330" s="67">
        <f t="shared" si="8285"/>
        <v>0</v>
      </c>
      <c r="Q330" s="68"/>
      <c r="R330" s="61">
        <f>R329*$I330</f>
        <v>52.778756580308531</v>
      </c>
      <c r="S330" s="67"/>
      <c r="T330" s="61">
        <f t="shared" ref="T330" si="8310">T329*$I330</f>
        <v>0</v>
      </c>
      <c r="U330" s="67">
        <f t="shared" ref="U330:U333" si="8311">ROUND(T330*$H330,2)</f>
        <v>0</v>
      </c>
      <c r="V330" s="61">
        <f t="shared" ref="V330" si="8312">V329*$I330</f>
        <v>0</v>
      </c>
      <c r="W330" s="67">
        <f t="shared" ref="W330:W333" si="8313">ROUND(V330*$H330,2)</f>
        <v>0</v>
      </c>
      <c r="X330" s="61">
        <f t="shared" ref="X330" si="8314">X329*$I330</f>
        <v>0</v>
      </c>
      <c r="Y330" s="67">
        <f t="shared" ref="Y330:Y333" si="8315">ROUND(X330*$H330,2)</f>
        <v>0</v>
      </c>
      <c r="Z330" s="61">
        <f t="shared" ref="Z330" si="8316">Z329*$I330</f>
        <v>0</v>
      </c>
      <c r="AA330" s="67">
        <f t="shared" ref="AA330:AA333" si="8317">ROUND(Z330*$H330,2)</f>
        <v>0</v>
      </c>
      <c r="AB330" s="61">
        <f t="shared" ref="AB330" si="8318">AB329*$I330</f>
        <v>0</v>
      </c>
      <c r="AC330" s="67">
        <f t="shared" ref="AC330:AC333" si="8319">ROUND(AB330*$H330,2)</f>
        <v>0</v>
      </c>
      <c r="AD330" s="61">
        <f t="shared" ref="AD330" si="8320">AD329*$I330</f>
        <v>0</v>
      </c>
      <c r="AE330" s="67">
        <f t="shared" ref="AE330:AE333" si="8321">ROUND(AD330*$H330,2)</f>
        <v>0</v>
      </c>
      <c r="AF330" s="61">
        <f t="shared" ref="AF330" si="8322">AF329*$I330</f>
        <v>0</v>
      </c>
      <c r="AG330" s="67">
        <f t="shared" ref="AG330:AG333" si="8323">ROUND(AF330*$H330,2)</f>
        <v>0</v>
      </c>
      <c r="AH330" s="61">
        <f t="shared" ref="AH330" si="8324">AH329*$I330</f>
        <v>0</v>
      </c>
      <c r="AI330" s="67">
        <f t="shared" ref="AI330:AI333" si="8325">ROUND(AH330*$H330,2)</f>
        <v>0</v>
      </c>
      <c r="AJ330" s="61">
        <f t="shared" ref="AJ330" si="8326">AJ329*$I330</f>
        <v>0</v>
      </c>
      <c r="AK330" s="67">
        <f t="shared" ref="AK330:AK333" si="8327">ROUND(AJ330*$H330,2)</f>
        <v>0</v>
      </c>
      <c r="AL330" s="61">
        <f t="shared" ref="AL330" si="8328">AL329*$I330</f>
        <v>0</v>
      </c>
      <c r="AM330" s="67">
        <f t="shared" ref="AM330:AM333" si="8329">ROUND(AL330*$H330,2)</f>
        <v>0</v>
      </c>
      <c r="AN330" s="61">
        <f t="shared" ref="AN330" si="8330">AN329*$I330</f>
        <v>0</v>
      </c>
      <c r="AO330" s="67">
        <f t="shared" ref="AO330:AO333" si="8331">ROUND(AN330*$H330,2)</f>
        <v>0</v>
      </c>
      <c r="AP330" s="61">
        <f t="shared" ref="AP330" si="8332">AP329*$I330</f>
        <v>0</v>
      </c>
      <c r="AQ330" s="67">
        <f t="shared" ref="AQ330:AQ333" si="8333">ROUND(AP330*$H330,2)</f>
        <v>0</v>
      </c>
      <c r="AR330" s="61">
        <f t="shared" ref="AR330" si="8334">AR329*$I330</f>
        <v>0</v>
      </c>
      <c r="AS330" s="67">
        <f t="shared" ref="AS330:AS333" si="8335">ROUND(AR330*$H330,2)</f>
        <v>0</v>
      </c>
      <c r="AT330" s="61">
        <f t="shared" ref="AT330" si="8336">AT329*$I330</f>
        <v>0</v>
      </c>
      <c r="AU330" s="67">
        <f t="shared" ref="AU330:AU333" si="8337">ROUND(AT330*$H330,2)</f>
        <v>0</v>
      </c>
      <c r="AV330" s="61">
        <f t="shared" ref="AV330" si="8338">AV329*$I330</f>
        <v>0</v>
      </c>
      <c r="AW330" s="67">
        <f t="shared" ref="AW330:AW333" si="8339">ROUND(AV330*$H330,2)</f>
        <v>0</v>
      </c>
      <c r="AX330" s="61">
        <f t="shared" ref="AX330" si="8340">AX329*$I330</f>
        <v>0</v>
      </c>
      <c r="AY330" s="67">
        <f t="shared" ref="AY330:AY333" si="8341">ROUND(AX330*$H330,2)</f>
        <v>0</v>
      </c>
      <c r="AZ330" s="61">
        <f t="shared" ref="AZ330" si="8342">AZ329*$I330</f>
        <v>0</v>
      </c>
      <c r="BA330" s="67">
        <f t="shared" ref="BA330:BA333" si="8343">ROUND(AZ330*$H330,2)</f>
        <v>0</v>
      </c>
      <c r="BB330" s="61">
        <f t="shared" ref="BB330" si="8344">BB329*$I330</f>
        <v>0</v>
      </c>
      <c r="BC330" s="67">
        <f t="shared" ref="BC330:BC333" si="8345">ROUND(BB330*$H330,2)</f>
        <v>0</v>
      </c>
      <c r="BD330" s="61">
        <f t="shared" ref="BD330" si="8346">BD329*$I330</f>
        <v>0</v>
      </c>
      <c r="BE330" s="67">
        <f t="shared" ref="BE330:BE333" si="8347">ROUND(BD330*$H330,2)</f>
        <v>0</v>
      </c>
      <c r="BF330" s="61">
        <f t="shared" ref="BF330" si="8348">BF329*$I330</f>
        <v>0</v>
      </c>
      <c r="BG330" s="67">
        <f t="shared" ref="BG330:BG333" si="8349">ROUND(BF330*$H330,2)</f>
        <v>0</v>
      </c>
      <c r="BH330" s="61">
        <f t="shared" ref="BH330" si="8350">BH329*$I330</f>
        <v>0</v>
      </c>
      <c r="BI330" s="67">
        <f t="shared" ref="BI330:BI333" si="8351">ROUND(BH330*$H330,2)</f>
        <v>0</v>
      </c>
      <c r="BJ330" s="61">
        <f t="shared" ref="BJ330" si="8352">BJ329*$I330</f>
        <v>0</v>
      </c>
      <c r="BK330" s="67">
        <f t="shared" ref="BK330:BK333" si="8353">ROUND(BJ330*$H330,2)</f>
        <v>0</v>
      </c>
      <c r="BL330" s="61">
        <f t="shared" ref="BL330" si="8354">BL329*$I330</f>
        <v>0</v>
      </c>
      <c r="BM330" s="67">
        <f t="shared" ref="BM330:BM333" si="8355">ROUND(BL330*$H330,2)</f>
        <v>0</v>
      </c>
    </row>
    <row r="331" spans="1:65" s="47" customFormat="1" x14ac:dyDescent="0.25">
      <c r="A331" s="58" t="s">
        <v>22</v>
      </c>
      <c r="B331" s="59" t="s">
        <v>23</v>
      </c>
      <c r="C331" s="59">
        <v>70070230</v>
      </c>
      <c r="D331" s="60" cm="1">
        <f t="array" ref="D331">_xlfn.IFS($B331="SAB_OSE_SET23",$A$440,$B331="SAB_EPSA_SET23",$A$442,$B331="SAB_INS_SET23",$A$444,$B331="SIU_INF_JUL23",$A$446,$B331="SIU_ED_JUL23",$A$447,$B331="DER_JUN23",$A$448,$B331="CDHU_AGO23",$A$449,$B331="SIN_SV_SET23",$A$450,$B331="SIN_INS_SET23",$A$451,$B331="COTAÇÃO",0)</f>
        <v>0.28000000000000003</v>
      </c>
      <c r="E331" s="60" cm="1">
        <f t="array" ref="E331">_xlfn.IFS($B331="SAB_OSE_SET23",$A$441,$B331="SAB_EPSA_SET23",$A$443,$B331="SAB_INS_SET23",$A$445,$B331="SIU_INF_JUL23",0,$B331="SIU_ED_JUL23",0,$B331="DER_JUN23",0,$B331="CDHU_AGO23",0,$B331="SIN_SV_SET23",0,$B331="SIN_INS_SET23",0,$B331="COTAÇÃO",0)</f>
        <v>1.72</v>
      </c>
      <c r="F331" s="60" cm="1">
        <f t="array" ref="F331">_xlfn.IFS($B331="SAB_OSE_SET23",0,$B331="SAB_EPSA_SET23",0,AND($B331="SAB_INS_SET23",$A331="MAT")=TRUE,$A$454,AND($B331="SAB_INS_SET23",$A331&lt;&gt;"MAT")=TRUE,$A$453,AND($B331="SIU_INF_JUL23",$A331="MAT")=TRUE,$A$454,AND($B331="SIU_INF_JUL23",$A331&lt;&gt;"MAT")=TRUE,$A$453,AND($B331="SIU_ED_JUL23",$A331="MAT")=TRUE,$A$454,AND($B331="SIU_ED_JUL23",$A331&lt;&gt;"MAT")=TRUE,$A$453,$B331="DER_JUN23",0,$B331="CDHU_AGO23",0,AND($B331="SIN_SV_SET23",$A331="MAT")=TRUE,$A$454,AND($B331="SIN_SV_SET23",$A331&lt;&gt;"MAT")=TRUE,$A$453,AND($B331="SIN_INS_SET23",$A331="MAT")=TRUE,$A$454,AND($B331="SIN_INS_SET23",$A331&lt;&gt;"MAT")=TRUE,$A$453,AND($B331="COTAÇÃO",$A331="MAT")=TRUE,$A$454,AND($B331="COTAÇÃO",$A331&lt;&gt;"MAT")=TRUE,$A$453)</f>
        <v>0</v>
      </c>
      <c r="G331" s="60" cm="1">
        <f t="array" ref="G331">_xlfn.IFS($B331="SAB_OSE_SET23",0,$B331="SAB_EPSA_SET23",0,AND($B331="SAB_INS_SET23",$A331="MO")=TRUE,$A$455,AND($B331="SAB_INS_SET23",$A331&lt;&gt;"MO")=TRUE,0,AND($B331="SIU_INF_JUL23",$A331="MO")=TRUE,$A$455,AND($B331="SIU_INF_JUL23",$A331&lt;&gt;"MO")=TRUE,0,AND($B331="SIU_ED_JUL23",$A331="MO")=TRUE,$A$455,AND($B331="SIU_ED_JUL23",$A331&lt;&gt;"MO")=TRUE,0,$B331="DER_JUN23",0,$B331="CDHU_AGO23",0,AND($B331="SIN_SV_SET23",$A331="MO")=TRUE,$A$455,AND($B331="SIN_SV_SET23",$A331&lt;&gt;"MO")=TRUE,0,AND($B331="SIN_INS_SET23",$A331="MO")=TRUE,$A$455,AND($B331="SIN_INS_SET23",$A331&lt;&gt;"MO")=TRUE,0,AND($B331="COTAÇÃO",$A331="MO")=TRUE,$A$455,AND($B331="COTAÇÃO",$A331&lt;&gt;"MO")=TRUE,0)</f>
        <v>0</v>
      </c>
      <c r="H331" s="61" cm="1">
        <f t="array" ref="H331">ROUND(_xlfn.IFS(B331="SAB_OSE_SET23",VLOOKUP(C331,[12]SAB_OSE_SET23!A:N,7,FALSE),B331="SAB_EPSA_SET23",VLOOKUP(C331,[12]SAB_EPSA_SET23!A:F,4,FALSE),B331="SAB_INS_SET23",VLOOKUP(C331,[12]SAB_INS_SET23!A:F,4,FALSE),B331="SIU_INF_JUL23",VLOOKUP(C331,[12]SIU_INF_JUL23!A:F,4,FALSE),B331="SIU_ED_JUL23",VLOOKUP(C331,[12]SIU_ED_JUL23!A:F,4,FALSE),B331="SIU_INS_JUL23",VLOOKUP(C331,[12]SIU_INS_JUL23!A:F,4,FALSE),B331="DER_JUN23",VLOOKUP(C331,[12]DER_JUN23!A:F,4,FALSE),B331="CDHU_AGO23",VLOOKUP(C331,[12]CDHU_AGO23!A:F,4,FALSE),B331="DNIT_SV_JUL23",VLOOKUP(C331,[12]DNIT_SV_JUL23!A:F,4,FALSE),B331="DNIT_MAT_JUL23",VLOOKUP(C331,[12]DNIT_MAT_JUL23!A:F,4,FALSE),B331="SIN_SV_SET23",VLOOKUP(C331,[12]SIN_SV_SET23!G:L,5,FALSE),B331="SIN_INS_SET23",VLOOKUP(C331,[12]SIN_INS_SET23!A:F,5,FALSE),B331="COTAÇÃO",VLOOKUP(C331,[12]COTAÇÃO!$B:$G,6,FALSE))*(1+F331)*(1+G331),2)</f>
        <v>165.2</v>
      </c>
      <c r="I331" s="62">
        <v>1</v>
      </c>
      <c r="J331" s="39"/>
      <c r="K331" s="63"/>
      <c r="L331" s="64" t="str" cm="1">
        <f t="array" ref="L331">_xlfn.IFS(B331="SAB_OSE_SET23",VLOOKUP(C331,[12]SAB_OSE_SET23!A:N,5,FALSE),B331="SAB_EPSA_SET23",VLOOKUP(C331,[12]SAB_EPSA_SET23!A:F,2,FALSE),B331="SAB_INS_SET23",VLOOKUP(C331,[12]SAB_INS_SET23!A:F,2,FALSE),B331="SIU_INF_JUL23",VLOOKUP(C331,[12]SIU_INF_JUL23!A:F,2,FALSE),B331="SIU_ED_JUL23",VLOOKUP(C331,[12]SIU_ED_JUL23!A:F,2,FALSE),B331="SIU_INS_JUL23",VLOOKUP(C331,[12]SIU_INS_JUL23!A:F,2,FALSE),B331="DER_JUN23",VLOOKUP(C331,[12]DER_JUN23!A:F,2,FALSE),B331="CDHU_AGO23",VLOOKUP(C331,[12]CDHU_AGO23!A:F,2,FALSE),B331="DNIT_SV_JUL23",VLOOKUP(C331,[12]DNIT_SV_JUL23!A:F,2,FALSE),B331="DNIT_MAT_JUL23",VLOOKUP(C331,[12]DNIT_MAT_JUL23!A:F,2,FALSE),B331="SIN_SV_SET23",VLOOKUP(C331,[12]SIN_SV_SET23!G:L,2,FALSE),B331="SIN_INS_SET23",VLOOKUP(C331,[12]SIN_INS_SET23!A:F,2,FALSE),B331="COTAÇÃO",VLOOKUP(C331,[12]COTAÇÃO!$B:$G,3,FALSE))</f>
        <v>ASSENTAMENTO DE TAMPÃO DE FERRO FUNDIDO, DN 600 MM</v>
      </c>
      <c r="M331" s="65" t="str" cm="1">
        <f t="array" ref="M331">_xlfn.IFS(B331="SAB_OSE_SET23",VLOOKUP(C331,[12]SAB_OSE_SET23!A:N,6,FALSE),B331="SAB_EPSA_SET23",VLOOKUP(C331,[12]SAB_EPSA_SET23!A:F,3,FALSE),B331="SAB_INS_SET23",VLOOKUP(C331,[12]SAB_INS_SET23!A:F,3,FALSE),B331="SIU_INF_JUL23",VLOOKUP(C331,[12]SIU_INF_JUL23!A:F,3,FALSE),B331="SIU_ED_JUL23",VLOOKUP(C331,[12]SIU_ED_JUL23!A:F,3,FALSE),B331="SIU_INS_JUL23",VLOOKUP(C331,[12]SIU_INS_JUL23!A:F,3,FALSE),B331="DER_JUN23",VLOOKUP(C331,[12]DER_JUN23!A:F,3,FALSE),B331="CDHU_AGO23",VLOOKUP(C331,[12]CDHU_AGO23!A:F,3,FALSE),B331="DNIT_SV_JUL23",VLOOKUP(C331,[12]DNIT_SV_JUL23!A:F,3,FALSE),B331="DNIT_MAT_JUL23",VLOOKUP(C331,[12]DNIT_MAT_JUL23!A:F,3,FALSE),B331="SIN_SV_SET23",VLOOKUP(C331,[12]SIN_SV_SET23!G:L,3,FALSE),B331="SIN_INS_SET23",VLOOKUP(C331,[12]SIN_INS_SET23!A:F,3,FALSE),B331="COTAÇÃO",VLOOKUP(C331,[12]COTAÇÃO!$B:$G,4,FALSE))</f>
        <v>un</v>
      </c>
      <c r="N331" s="66">
        <f t="shared" si="8308"/>
        <v>105</v>
      </c>
      <c r="O331" s="66">
        <f t="shared" si="8309"/>
        <v>165.2</v>
      </c>
      <c r="P331" s="67">
        <f t="shared" si="8285"/>
        <v>0</v>
      </c>
      <c r="Q331" s="68"/>
      <c r="R331" s="61">
        <f>R329*$I331</f>
        <v>105</v>
      </c>
      <c r="S331" s="67"/>
      <c r="T331" s="61">
        <f t="shared" ref="T331" si="8356">T329*$I331</f>
        <v>0</v>
      </c>
      <c r="U331" s="67">
        <f t="shared" si="8311"/>
        <v>0</v>
      </c>
      <c r="V331" s="61">
        <f t="shared" ref="V331" si="8357">V329*$I331</f>
        <v>0</v>
      </c>
      <c r="W331" s="67">
        <f t="shared" si="8313"/>
        <v>0</v>
      </c>
      <c r="X331" s="61">
        <f t="shared" ref="X331" si="8358">X329*$I331</f>
        <v>0</v>
      </c>
      <c r="Y331" s="67">
        <f t="shared" si="8315"/>
        <v>0</v>
      </c>
      <c r="Z331" s="61">
        <f t="shared" ref="Z331" si="8359">Z329*$I331</f>
        <v>0</v>
      </c>
      <c r="AA331" s="67">
        <f t="shared" si="8317"/>
        <v>0</v>
      </c>
      <c r="AB331" s="61">
        <f t="shared" ref="AB331" si="8360">AB329*$I331</f>
        <v>0</v>
      </c>
      <c r="AC331" s="67">
        <f t="shared" si="8319"/>
        <v>0</v>
      </c>
      <c r="AD331" s="61">
        <f t="shared" ref="AD331" si="8361">AD329*$I331</f>
        <v>0</v>
      </c>
      <c r="AE331" s="67">
        <f t="shared" si="8321"/>
        <v>0</v>
      </c>
      <c r="AF331" s="61">
        <f t="shared" ref="AF331" si="8362">AF329*$I331</f>
        <v>0</v>
      </c>
      <c r="AG331" s="67">
        <f t="shared" si="8323"/>
        <v>0</v>
      </c>
      <c r="AH331" s="61">
        <f t="shared" ref="AH331" si="8363">AH329*$I331</f>
        <v>0</v>
      </c>
      <c r="AI331" s="67">
        <f t="shared" si="8325"/>
        <v>0</v>
      </c>
      <c r="AJ331" s="61">
        <f t="shared" ref="AJ331" si="8364">AJ329*$I331</f>
        <v>0</v>
      </c>
      <c r="AK331" s="67">
        <f t="shared" si="8327"/>
        <v>0</v>
      </c>
      <c r="AL331" s="61">
        <f t="shared" ref="AL331" si="8365">AL329*$I331</f>
        <v>0</v>
      </c>
      <c r="AM331" s="67">
        <f t="shared" si="8329"/>
        <v>0</v>
      </c>
      <c r="AN331" s="61">
        <f t="shared" ref="AN331" si="8366">AN329*$I331</f>
        <v>0</v>
      </c>
      <c r="AO331" s="67">
        <f t="shared" si="8331"/>
        <v>0</v>
      </c>
      <c r="AP331" s="61">
        <f t="shared" ref="AP331" si="8367">AP329*$I331</f>
        <v>0</v>
      </c>
      <c r="AQ331" s="67">
        <f t="shared" si="8333"/>
        <v>0</v>
      </c>
      <c r="AR331" s="61">
        <f t="shared" ref="AR331" si="8368">AR329*$I331</f>
        <v>0</v>
      </c>
      <c r="AS331" s="67">
        <f t="shared" si="8335"/>
        <v>0</v>
      </c>
      <c r="AT331" s="61">
        <f t="shared" ref="AT331" si="8369">AT329*$I331</f>
        <v>0</v>
      </c>
      <c r="AU331" s="67">
        <f t="shared" si="8337"/>
        <v>0</v>
      </c>
      <c r="AV331" s="61">
        <f t="shared" ref="AV331" si="8370">AV329*$I331</f>
        <v>0</v>
      </c>
      <c r="AW331" s="67">
        <f t="shared" si="8339"/>
        <v>0</v>
      </c>
      <c r="AX331" s="61">
        <f t="shared" ref="AX331" si="8371">AX329*$I331</f>
        <v>0</v>
      </c>
      <c r="AY331" s="67">
        <f t="shared" si="8341"/>
        <v>0</v>
      </c>
      <c r="AZ331" s="61">
        <f t="shared" ref="AZ331" si="8372">AZ329*$I331</f>
        <v>0</v>
      </c>
      <c r="BA331" s="67">
        <f t="shared" si="8343"/>
        <v>0</v>
      </c>
      <c r="BB331" s="61">
        <f t="shared" ref="BB331" si="8373">BB329*$I331</f>
        <v>0</v>
      </c>
      <c r="BC331" s="67">
        <f t="shared" si="8345"/>
        <v>0</v>
      </c>
      <c r="BD331" s="61">
        <f t="shared" ref="BD331" si="8374">BD329*$I331</f>
        <v>0</v>
      </c>
      <c r="BE331" s="67">
        <f t="shared" si="8347"/>
        <v>0</v>
      </c>
      <c r="BF331" s="61">
        <f t="shared" ref="BF331" si="8375">BF329*$I331</f>
        <v>0</v>
      </c>
      <c r="BG331" s="67">
        <f t="shared" si="8349"/>
        <v>0</v>
      </c>
      <c r="BH331" s="61">
        <f t="shared" ref="BH331" si="8376">BH329*$I331</f>
        <v>0</v>
      </c>
      <c r="BI331" s="67">
        <f t="shared" si="8351"/>
        <v>0</v>
      </c>
      <c r="BJ331" s="61">
        <f t="shared" ref="BJ331" si="8377">BJ329*$I331</f>
        <v>0</v>
      </c>
      <c r="BK331" s="67">
        <f t="shared" si="8353"/>
        <v>0</v>
      </c>
      <c r="BL331" s="61">
        <f t="shared" ref="BL331" si="8378">BL329*$I331</f>
        <v>0</v>
      </c>
      <c r="BM331" s="67">
        <f t="shared" si="8355"/>
        <v>0</v>
      </c>
    </row>
    <row r="332" spans="1:65" s="47" customFormat="1" x14ac:dyDescent="0.25">
      <c r="A332" s="58" t="s">
        <v>37</v>
      </c>
      <c r="B332" s="59" t="s">
        <v>28</v>
      </c>
      <c r="C332" s="59" t="s">
        <v>149</v>
      </c>
      <c r="D332" s="60" cm="1">
        <f t="array" ref="D332">_xlfn.IFS($B332="SAB_OSE_SET23",$A$440,$B332="SAB_EPSA_SET23",$A$442,$B332="SAB_INS_SET23",$A$444,$B332="SIU_INF_JUL23",$A$446,$B332="SIU_ED_JUL23",$A$447,$B332="DER_JUN23",$A$448,$B332="CDHU_AGO23",$A$449,$B332="SIN_SV_SET23",$A$450,$B332="SIN_INS_SET23",$A$451,$B332="COTAÇÃO",0)</f>
        <v>0</v>
      </c>
      <c r="E332" s="60" cm="1">
        <f t="array" ref="E332">_xlfn.IFS($B332="SAB_OSE_SET23",$A$441,$B332="SAB_EPSA_SET23",$A$443,$B332="SAB_INS_SET23",$A$445,$B332="SIU_INF_JUL23",0,$B332="SIU_ED_JUL23",0,$B332="DER_JUN23",0,$B332="CDHU_AGO23",0,$B332="SIN_SV_SET23",0,$B332="SIN_INS_SET23",0,$B332="COTAÇÃO",0)</f>
        <v>0</v>
      </c>
      <c r="F332" s="60" cm="1">
        <f t="array" ref="F332">_xlfn.IFS($B332="SAB_OSE_SET23",0,$B332="SAB_EPSA_SET23",0,AND($B332="SAB_INS_SET23",$A332="MAT")=TRUE,$A$454,AND($B332="SAB_INS_SET23",$A332&lt;&gt;"MAT")=TRUE,$A$453,AND($B332="SIU_INF_JUL23",$A332="MAT")=TRUE,$A$454,AND($B332="SIU_INF_JUL23",$A332&lt;&gt;"MAT")=TRUE,$A$453,AND($B332="SIU_ED_JUL23",$A332="MAT")=TRUE,$A$454,AND($B332="SIU_ED_JUL23",$A332&lt;&gt;"MAT")=TRUE,$A$453,$B332="DER_JUN23",0,$B332="CDHU_AGO23",0,AND($B332="SIN_SV_SET23",$A332="MAT")=TRUE,$A$454,AND($B332="SIN_SV_SET23",$A332&lt;&gt;"MAT")=TRUE,$A$453,AND($B332="SIN_INS_SET23",$A332="MAT")=TRUE,$A$454,AND($B332="SIN_INS_SET23",$A332&lt;&gt;"MAT")=TRUE,$A$453,AND($B332="COTAÇÃO",$A332="MAT")=TRUE,$A$454,AND($B332="COTAÇÃO",$A332&lt;&gt;"MAT")=TRUE,$A$453)</f>
        <v>0.2</v>
      </c>
      <c r="G332" s="60" cm="1">
        <f t="array" ref="G332">_xlfn.IFS($B332="SAB_OSE_SET23",0,$B332="SAB_EPSA_SET23",0,AND($B332="SAB_INS_SET23",$A332="MO")=TRUE,$A$455,AND($B332="SAB_INS_SET23",$A332&lt;&gt;"MO")=TRUE,0,AND($B332="SIU_INF_JUL23",$A332="MO")=TRUE,$A$455,AND($B332="SIU_INF_JUL23",$A332&lt;&gt;"MO")=TRUE,0,AND($B332="SIU_ED_JUL23",$A332="MO")=TRUE,$A$455,AND($B332="SIU_ED_JUL23",$A332&lt;&gt;"MO")=TRUE,0,$B332="DER_JUN23",0,$B332="CDHU_AGO23",0,AND($B332="SIN_SV_SET23",$A332="MO")=TRUE,$A$455,AND($B332="SIN_SV_SET23",$A332&lt;&gt;"MO")=TRUE,0,AND($B332="SIN_INS_SET23",$A332="MO")=TRUE,$A$455,AND($B332="SIN_INS_SET23",$A332&lt;&gt;"MO")=TRUE,0,AND($B332="COTAÇÃO",$A332="MO")=TRUE,$A$455,AND($B332="COTAÇÃO",$A332&lt;&gt;"MO")=TRUE,0)</f>
        <v>0</v>
      </c>
      <c r="H332" s="61" cm="1">
        <f t="array" ref="H332">ROUND(_xlfn.IFS(B332="SAB_OSE_SET23",VLOOKUP(C332,[12]SAB_OSE_SET23!A:N,7,FALSE),B332="SAB_EPSA_SET23",VLOOKUP(C332,[12]SAB_EPSA_SET23!A:F,4,FALSE),B332="SAB_INS_SET23",VLOOKUP(C332,[12]SAB_INS_SET23!A:F,4,FALSE),B332="SIU_INF_JUL23",VLOOKUP(C332,[12]SIU_INF_JUL23!A:F,4,FALSE),B332="SIU_ED_JUL23",VLOOKUP(C332,[12]SIU_ED_JUL23!A:F,4,FALSE),B332="SIU_INS_JUL23",VLOOKUP(C332,[12]SIU_INS_JUL23!A:F,4,FALSE),B332="DER_JUN23",VLOOKUP(C332,[12]DER_JUN23!A:F,4,FALSE),B332="CDHU_AGO23",VLOOKUP(C332,[12]CDHU_AGO23!A:F,4,FALSE),B332="DNIT_SV_JUL23",VLOOKUP(C332,[12]DNIT_SV_JUL23!A:F,4,FALSE),B332="DNIT_MAT_JUL23",VLOOKUP(C332,[12]DNIT_MAT_JUL23!A:F,4,FALSE),B332="SIN_SV_SET23",VLOOKUP(C332,[12]SIN_SV_SET23!G:L,5,FALSE),B332="SIN_INS_SET23",VLOOKUP(C332,[12]SIN_INS_SET23!A:F,5,FALSE),B332="COTAÇÃO",VLOOKUP(C332,[12]COTAÇÃO!$B:$G,6,FALSE))*(1+F332)*(1+G332),2)</f>
        <v>732</v>
      </c>
      <c r="I332" s="62">
        <v>1</v>
      </c>
      <c r="J332" s="39"/>
      <c r="K332" s="63"/>
      <c r="L332" s="64" t="str" cm="1">
        <f t="array" ref="L332">_xlfn.IFS(B332="SAB_OSE_SET23",VLOOKUP(C332,[12]SAB_OSE_SET23!A:N,5,FALSE),B332="SAB_EPSA_SET23",VLOOKUP(C332,[12]SAB_EPSA_SET23!A:F,2,FALSE),B332="SAB_INS_SET23",VLOOKUP(C332,[12]SAB_INS_SET23!A:F,2,FALSE),B332="SIU_INF_JUL23",VLOOKUP(C332,[12]SIU_INF_JUL23!A:F,2,FALSE),B332="SIU_ED_JUL23",VLOOKUP(C332,[12]SIU_ED_JUL23!A:F,2,FALSE),B332="SIU_INS_JUL23",VLOOKUP(C332,[12]SIU_INS_JUL23!A:F,2,FALSE),B332="DER_JUN23",VLOOKUP(C332,[12]DER_JUN23!A:F,2,FALSE),B332="CDHU_AGO23",VLOOKUP(C332,[12]CDHU_AGO23!A:F,2,FALSE),B332="DNIT_SV_JUL23",VLOOKUP(C332,[12]DNIT_SV_JUL23!A:F,2,FALSE),B332="DNIT_MAT_JUL23",VLOOKUP(C332,[12]DNIT_MAT_JUL23!A:F,2,FALSE),B332="SIN_SV_SET23",VLOOKUP(C332,[12]SIN_SV_SET23!G:L,2,FALSE),B332="SIN_INS_SET23",VLOOKUP(C332,[12]SIN_INS_SET23!A:F,2,FALSE),B332="COTAÇÃO",VLOOKUP(C332,[12]COTAÇÃO!$B:$G,3,FALSE))</f>
        <v>TAMPÃO ARTICULADO FERRO FUNDIDO DN 600 MM COM ARO NTS 033</v>
      </c>
      <c r="M332" s="65" t="str" cm="1">
        <f t="array" ref="M332">_xlfn.IFS(B332="SAB_OSE_SET23",VLOOKUP(C332,[12]SAB_OSE_SET23!A:N,6,FALSE),B332="SAB_EPSA_SET23",VLOOKUP(C332,[12]SAB_EPSA_SET23!A:F,3,FALSE),B332="SAB_INS_SET23",VLOOKUP(C332,[12]SAB_INS_SET23!A:F,3,FALSE),B332="SIU_INF_JUL23",VLOOKUP(C332,[12]SIU_INF_JUL23!A:F,3,FALSE),B332="SIU_ED_JUL23",VLOOKUP(C332,[12]SIU_ED_JUL23!A:F,3,FALSE),B332="SIU_INS_JUL23",VLOOKUP(C332,[12]SIU_INS_JUL23!A:F,3,FALSE),B332="DER_JUN23",VLOOKUP(C332,[12]DER_JUN23!A:F,3,FALSE),B332="CDHU_AGO23",VLOOKUP(C332,[12]CDHU_AGO23!A:F,3,FALSE),B332="DNIT_SV_JUL23",VLOOKUP(C332,[12]DNIT_SV_JUL23!A:F,3,FALSE),B332="DNIT_MAT_JUL23",VLOOKUP(C332,[12]DNIT_MAT_JUL23!A:F,3,FALSE),B332="SIN_SV_SET23",VLOOKUP(C332,[12]SIN_SV_SET23!G:L,3,FALSE),B332="SIN_INS_SET23",VLOOKUP(C332,[12]SIN_INS_SET23!A:F,3,FALSE),B332="COTAÇÃO",VLOOKUP(C332,[12]COTAÇÃO!$B:$G,4,FALSE))</f>
        <v>un</v>
      </c>
      <c r="N332" s="66">
        <f t="shared" si="8308"/>
        <v>105</v>
      </c>
      <c r="O332" s="66">
        <f t="shared" si="8309"/>
        <v>732</v>
      </c>
      <c r="P332" s="67">
        <f t="shared" si="8285"/>
        <v>0</v>
      </c>
      <c r="Q332" s="68"/>
      <c r="R332" s="61">
        <f>R329*$I332</f>
        <v>105</v>
      </c>
      <c r="S332" s="67"/>
      <c r="T332" s="61">
        <f t="shared" ref="T332" si="8379">T329*$I332</f>
        <v>0</v>
      </c>
      <c r="U332" s="67">
        <f t="shared" si="8311"/>
        <v>0</v>
      </c>
      <c r="V332" s="61">
        <f t="shared" ref="V332" si="8380">V329*$I332</f>
        <v>0</v>
      </c>
      <c r="W332" s="67">
        <f t="shared" si="8313"/>
        <v>0</v>
      </c>
      <c r="X332" s="61">
        <f t="shared" ref="X332" si="8381">X329*$I332</f>
        <v>0</v>
      </c>
      <c r="Y332" s="67">
        <f t="shared" si="8315"/>
        <v>0</v>
      </c>
      <c r="Z332" s="61">
        <f t="shared" ref="Z332" si="8382">Z329*$I332</f>
        <v>0</v>
      </c>
      <c r="AA332" s="67">
        <f t="shared" si="8317"/>
        <v>0</v>
      </c>
      <c r="AB332" s="61">
        <f t="shared" ref="AB332" si="8383">AB329*$I332</f>
        <v>0</v>
      </c>
      <c r="AC332" s="67">
        <f t="shared" si="8319"/>
        <v>0</v>
      </c>
      <c r="AD332" s="61">
        <f t="shared" ref="AD332" si="8384">AD329*$I332</f>
        <v>0</v>
      </c>
      <c r="AE332" s="67">
        <f t="shared" si="8321"/>
        <v>0</v>
      </c>
      <c r="AF332" s="61">
        <f t="shared" ref="AF332" si="8385">AF329*$I332</f>
        <v>0</v>
      </c>
      <c r="AG332" s="67">
        <f t="shared" si="8323"/>
        <v>0</v>
      </c>
      <c r="AH332" s="61">
        <f t="shared" ref="AH332" si="8386">AH329*$I332</f>
        <v>0</v>
      </c>
      <c r="AI332" s="67">
        <f t="shared" si="8325"/>
        <v>0</v>
      </c>
      <c r="AJ332" s="61">
        <f t="shared" ref="AJ332" si="8387">AJ329*$I332</f>
        <v>0</v>
      </c>
      <c r="AK332" s="67">
        <f t="shared" si="8327"/>
        <v>0</v>
      </c>
      <c r="AL332" s="61">
        <f t="shared" ref="AL332" si="8388">AL329*$I332</f>
        <v>0</v>
      </c>
      <c r="AM332" s="67">
        <f t="shared" si="8329"/>
        <v>0</v>
      </c>
      <c r="AN332" s="61">
        <f t="shared" ref="AN332" si="8389">AN329*$I332</f>
        <v>0</v>
      </c>
      <c r="AO332" s="67">
        <f t="shared" si="8331"/>
        <v>0</v>
      </c>
      <c r="AP332" s="61">
        <f t="shared" ref="AP332" si="8390">AP329*$I332</f>
        <v>0</v>
      </c>
      <c r="AQ332" s="67">
        <f t="shared" si="8333"/>
        <v>0</v>
      </c>
      <c r="AR332" s="61">
        <f t="shared" ref="AR332" si="8391">AR329*$I332</f>
        <v>0</v>
      </c>
      <c r="AS332" s="67">
        <f t="shared" si="8335"/>
        <v>0</v>
      </c>
      <c r="AT332" s="61">
        <f t="shared" ref="AT332" si="8392">AT329*$I332</f>
        <v>0</v>
      </c>
      <c r="AU332" s="67">
        <f t="shared" si="8337"/>
        <v>0</v>
      </c>
      <c r="AV332" s="61">
        <f t="shared" ref="AV332" si="8393">AV329*$I332</f>
        <v>0</v>
      </c>
      <c r="AW332" s="67">
        <f t="shared" si="8339"/>
        <v>0</v>
      </c>
      <c r="AX332" s="61">
        <f t="shared" ref="AX332" si="8394">AX329*$I332</f>
        <v>0</v>
      </c>
      <c r="AY332" s="67">
        <f t="shared" si="8341"/>
        <v>0</v>
      </c>
      <c r="AZ332" s="61">
        <f t="shared" ref="AZ332" si="8395">AZ329*$I332</f>
        <v>0</v>
      </c>
      <c r="BA332" s="67">
        <f t="shared" si="8343"/>
        <v>0</v>
      </c>
      <c r="BB332" s="61">
        <f t="shared" ref="BB332" si="8396">BB329*$I332</f>
        <v>0</v>
      </c>
      <c r="BC332" s="67">
        <f t="shared" si="8345"/>
        <v>0</v>
      </c>
      <c r="BD332" s="61">
        <f t="shared" ref="BD332" si="8397">BD329*$I332</f>
        <v>0</v>
      </c>
      <c r="BE332" s="67">
        <f t="shared" si="8347"/>
        <v>0</v>
      </c>
      <c r="BF332" s="61">
        <f t="shared" ref="BF332" si="8398">BF329*$I332</f>
        <v>0</v>
      </c>
      <c r="BG332" s="67">
        <f t="shared" si="8349"/>
        <v>0</v>
      </c>
      <c r="BH332" s="61">
        <f t="shared" ref="BH332" si="8399">BH329*$I332</f>
        <v>0</v>
      </c>
      <c r="BI332" s="67">
        <f t="shared" si="8351"/>
        <v>0</v>
      </c>
      <c r="BJ332" s="61">
        <f t="shared" ref="BJ332" si="8400">BJ329*$I332</f>
        <v>0</v>
      </c>
      <c r="BK332" s="67">
        <f t="shared" si="8353"/>
        <v>0</v>
      </c>
      <c r="BL332" s="61">
        <f t="shared" ref="BL332" si="8401">BL329*$I332</f>
        <v>0</v>
      </c>
      <c r="BM332" s="67">
        <f t="shared" si="8355"/>
        <v>0</v>
      </c>
    </row>
    <row r="333" spans="1:65" s="47" customFormat="1" x14ac:dyDescent="0.25">
      <c r="A333" s="58" t="s">
        <v>22</v>
      </c>
      <c r="B333" s="59" t="s">
        <v>23</v>
      </c>
      <c r="C333" s="59">
        <v>70120009</v>
      </c>
      <c r="D333" s="60" cm="1">
        <f t="array" ref="D333">_xlfn.IFS($B333="SAB_OSE_SET23",$A$440,$B333="SAB_EPSA_SET23",$A$442,$B333="SAB_INS_SET23",$A$444,$B333="SIU_INF_JUL23",$A$446,$B333="SIU_ED_JUL23",$A$447,$B333="DER_JUN23",$A$448,$B333="CDHU_AGO23",$A$449,$B333="SIN_SV_SET23",$A$450,$B333="SIN_INS_SET23",$A$451,$B333="COTAÇÃO",0)</f>
        <v>0.28000000000000003</v>
      </c>
      <c r="E333" s="60" cm="1">
        <f t="array" ref="E333">_xlfn.IFS($B333="SAB_OSE_SET23",$A$441,$B333="SAB_EPSA_SET23",$A$443,$B333="SAB_INS_SET23",$A$445,$B333="SIU_INF_JUL23",0,$B333="SIU_ED_JUL23",0,$B333="DER_JUN23",0,$B333="CDHU_AGO23",0,$B333="SIN_SV_SET23",0,$B333="SIN_INS_SET23",0,$B333="COTAÇÃO",0)</f>
        <v>1.72</v>
      </c>
      <c r="F333" s="60" cm="1">
        <f t="array" ref="F333">_xlfn.IFS($B333="SAB_OSE_SET23",0,$B333="SAB_EPSA_SET23",0,AND($B333="SAB_INS_SET23",$A333="MAT")=TRUE,$A$454,AND($B333="SAB_INS_SET23",$A333&lt;&gt;"MAT")=TRUE,$A$453,AND($B333="SIU_INF_JUL23",$A333="MAT")=TRUE,$A$454,AND($B333="SIU_INF_JUL23",$A333&lt;&gt;"MAT")=TRUE,$A$453,AND($B333="SIU_ED_JUL23",$A333="MAT")=TRUE,$A$454,AND($B333="SIU_ED_JUL23",$A333&lt;&gt;"MAT")=TRUE,$A$453,$B333="DER_JUN23",0,$B333="CDHU_AGO23",0,AND($B333="SIN_SV_SET23",$A333="MAT")=TRUE,$A$454,AND($B333="SIN_SV_SET23",$A333&lt;&gt;"MAT")=TRUE,$A$453,AND($B333="SIN_INS_SET23",$A333="MAT")=TRUE,$A$454,AND($B333="SIN_INS_SET23",$A333&lt;&gt;"MAT")=TRUE,$A$453,AND($B333="COTAÇÃO",$A333="MAT")=TRUE,$A$454,AND($B333="COTAÇÃO",$A333&lt;&gt;"MAT")=TRUE,$A$453)</f>
        <v>0</v>
      </c>
      <c r="G333" s="60" cm="1">
        <f t="array" ref="G333">_xlfn.IFS($B333="SAB_OSE_SET23",0,$B333="SAB_EPSA_SET23",0,AND($B333="SAB_INS_SET23",$A333="MO")=TRUE,$A$455,AND($B333="SAB_INS_SET23",$A333&lt;&gt;"MO")=TRUE,0,AND($B333="SIU_INF_JUL23",$A333="MO")=TRUE,$A$455,AND($B333="SIU_INF_JUL23",$A333&lt;&gt;"MO")=TRUE,0,AND($B333="SIU_ED_JUL23",$A333="MO")=TRUE,$A$455,AND($B333="SIU_ED_JUL23",$A333&lt;&gt;"MO")=TRUE,0,$B333="DER_JUN23",0,$B333="CDHU_AGO23",0,AND($B333="SIN_SV_SET23",$A333="MO")=TRUE,$A$455,AND($B333="SIN_SV_SET23",$A333&lt;&gt;"MO")=TRUE,0,AND($B333="SIN_INS_SET23",$A333="MO")=TRUE,$A$455,AND($B333="SIN_INS_SET23",$A333&lt;&gt;"MO")=TRUE,0,AND($B333="COTAÇÃO",$A333="MO")=TRUE,$A$455,AND($B333="COTAÇÃO",$A333&lt;&gt;"MO")=TRUE,0)</f>
        <v>0</v>
      </c>
      <c r="H333" s="61" cm="1">
        <f t="array" ref="H333">ROUND(_xlfn.IFS(B333="SAB_OSE_SET23",VLOOKUP(C333,[12]SAB_OSE_SET23!A:N,7,FALSE),B333="SAB_EPSA_SET23",VLOOKUP(C333,[12]SAB_EPSA_SET23!A:F,4,FALSE),B333="SAB_INS_SET23",VLOOKUP(C333,[12]SAB_INS_SET23!A:F,4,FALSE),B333="SIU_INF_JUL23",VLOOKUP(C333,[12]SIU_INF_JUL23!A:F,4,FALSE),B333="SIU_ED_JUL23",VLOOKUP(C333,[12]SIU_ED_JUL23!A:F,4,FALSE),B333="SIU_INS_JUL23",VLOOKUP(C333,[12]SIU_INS_JUL23!A:F,4,FALSE),B333="DER_JUN23",VLOOKUP(C333,[12]DER_JUN23!A:F,4,FALSE),B333="CDHU_AGO23",VLOOKUP(C333,[12]CDHU_AGO23!A:F,4,FALSE),B333="DNIT_SV_JUL23",VLOOKUP(C333,[12]DNIT_SV_JUL23!A:F,4,FALSE),B333="DNIT_MAT_JUL23",VLOOKUP(C333,[12]DNIT_MAT_JUL23!A:F,4,FALSE),B333="SIN_SV_SET23",VLOOKUP(C333,[12]SIN_SV_SET23!G:L,5,FALSE),B333="SIN_INS_SET23",VLOOKUP(C333,[12]SIN_INS_SET23!A:F,5,FALSE),B333="COTAÇÃO",VLOOKUP(C333,[12]COTAÇÃO!$B:$G,6,FALSE))*(1+F333)*(1+G333),2)</f>
        <v>75.72</v>
      </c>
      <c r="I333" s="62">
        <f>ROUND((PI()*1^2/4-PI()*0.6^2/4)*2,2)</f>
        <v>1.01</v>
      </c>
      <c r="J333" s="39"/>
      <c r="K333" s="63"/>
      <c r="L333" s="64" t="str" cm="1">
        <f t="array" ref="L333">_xlfn.IFS(B333="SAB_OSE_SET23",VLOOKUP(C333,[12]SAB_OSE_SET23!A:N,5,FALSE),B333="SAB_EPSA_SET23",VLOOKUP(C333,[12]SAB_EPSA_SET23!A:F,2,FALSE),B333="SAB_INS_SET23",VLOOKUP(C333,[12]SAB_INS_SET23!A:F,2,FALSE),B333="SIU_INF_JUL23",VLOOKUP(C333,[12]SIU_INF_JUL23!A:F,2,FALSE),B333="SIU_ED_JUL23",VLOOKUP(C333,[12]SIU_ED_JUL23!A:F,2,FALSE),B333="SIU_INS_JUL23",VLOOKUP(C333,[12]SIU_INS_JUL23!A:F,2,FALSE),B333="DER_JUN23",VLOOKUP(C333,[12]DER_JUN23!A:F,2,FALSE),B333="CDHU_AGO23",VLOOKUP(C333,[12]CDHU_AGO23!A:F,2,FALSE),B333="DNIT_SV_JUL23",VLOOKUP(C333,[12]DNIT_SV_JUL23!A:F,2,FALSE),B333="DNIT_MAT_JUL23",VLOOKUP(C333,[12]DNIT_MAT_JUL23!A:F,2,FALSE),B333="SIN_SV_SET23",VLOOKUP(C333,[12]SIN_SV_SET23!G:L,2,FALSE),B333="SIN_INS_SET23",VLOOKUP(C333,[12]SIN_INS_SET23!A:F,2,FALSE),B333="COTAÇÃO",VLOOKUP(C333,[12]COTAÇÃO!$B:$G,3,FALSE))</f>
        <v>PISO CIMENTADO LISO</v>
      </c>
      <c r="M333" s="65" t="str" cm="1">
        <f t="array" ref="M333">_xlfn.IFS(B333="SAB_OSE_SET23",VLOOKUP(C333,[12]SAB_OSE_SET23!A:N,6,FALSE),B333="SAB_EPSA_SET23",VLOOKUP(C333,[12]SAB_EPSA_SET23!A:F,3,FALSE),B333="SAB_INS_SET23",VLOOKUP(C333,[12]SAB_INS_SET23!A:F,3,FALSE),B333="SIU_INF_JUL23",VLOOKUP(C333,[12]SIU_INF_JUL23!A:F,3,FALSE),B333="SIU_ED_JUL23",VLOOKUP(C333,[12]SIU_ED_JUL23!A:F,3,FALSE),B333="SIU_INS_JUL23",VLOOKUP(C333,[12]SIU_INS_JUL23!A:F,3,FALSE),B333="DER_JUN23",VLOOKUP(C333,[12]DER_JUN23!A:F,3,FALSE),B333="CDHU_AGO23",VLOOKUP(C333,[12]CDHU_AGO23!A:F,3,FALSE),B333="DNIT_SV_JUL23",VLOOKUP(C333,[12]DNIT_SV_JUL23!A:F,3,FALSE),B333="DNIT_MAT_JUL23",VLOOKUP(C333,[12]DNIT_MAT_JUL23!A:F,3,FALSE),B333="SIN_SV_SET23",VLOOKUP(C333,[12]SIN_SV_SET23!G:L,3,FALSE),B333="SIN_INS_SET23",VLOOKUP(C333,[12]SIN_INS_SET23!A:F,3,FALSE),B333="COTAÇÃO",VLOOKUP(C333,[12]COTAÇÃO!$B:$G,4,FALSE))</f>
        <v>M2</v>
      </c>
      <c r="N333" s="66">
        <f t="shared" si="8308"/>
        <v>106.05</v>
      </c>
      <c r="O333" s="66">
        <f t="shared" si="8309"/>
        <v>76.48</v>
      </c>
      <c r="P333" s="67">
        <f t="shared" si="8285"/>
        <v>0</v>
      </c>
      <c r="Q333" s="68"/>
      <c r="R333" s="61">
        <f>R329*$I333</f>
        <v>106.05</v>
      </c>
      <c r="S333" s="67"/>
      <c r="T333" s="61">
        <f t="shared" ref="T333" si="8402">T329*$I333</f>
        <v>0</v>
      </c>
      <c r="U333" s="67">
        <f t="shared" si="8311"/>
        <v>0</v>
      </c>
      <c r="V333" s="61">
        <f t="shared" ref="V333" si="8403">V329*$I333</f>
        <v>0</v>
      </c>
      <c r="W333" s="67">
        <f t="shared" si="8313"/>
        <v>0</v>
      </c>
      <c r="X333" s="61">
        <f t="shared" ref="X333" si="8404">X329*$I333</f>
        <v>0</v>
      </c>
      <c r="Y333" s="67">
        <f t="shared" si="8315"/>
        <v>0</v>
      </c>
      <c r="Z333" s="61">
        <f t="shared" ref="Z333" si="8405">Z329*$I333</f>
        <v>0</v>
      </c>
      <c r="AA333" s="67">
        <f t="shared" si="8317"/>
        <v>0</v>
      </c>
      <c r="AB333" s="61">
        <f t="shared" ref="AB333" si="8406">AB329*$I333</f>
        <v>0</v>
      </c>
      <c r="AC333" s="67">
        <f t="shared" si="8319"/>
        <v>0</v>
      </c>
      <c r="AD333" s="61">
        <f t="shared" ref="AD333" si="8407">AD329*$I333</f>
        <v>0</v>
      </c>
      <c r="AE333" s="67">
        <f t="shared" si="8321"/>
        <v>0</v>
      </c>
      <c r="AF333" s="61">
        <f t="shared" ref="AF333" si="8408">AF329*$I333</f>
        <v>0</v>
      </c>
      <c r="AG333" s="67">
        <f t="shared" si="8323"/>
        <v>0</v>
      </c>
      <c r="AH333" s="61">
        <f t="shared" ref="AH333" si="8409">AH329*$I333</f>
        <v>0</v>
      </c>
      <c r="AI333" s="67">
        <f t="shared" si="8325"/>
        <v>0</v>
      </c>
      <c r="AJ333" s="61">
        <f t="shared" ref="AJ333" si="8410">AJ329*$I333</f>
        <v>0</v>
      </c>
      <c r="AK333" s="67">
        <f t="shared" si="8327"/>
        <v>0</v>
      </c>
      <c r="AL333" s="61">
        <f t="shared" ref="AL333" si="8411">AL329*$I333</f>
        <v>0</v>
      </c>
      <c r="AM333" s="67">
        <f t="shared" si="8329"/>
        <v>0</v>
      </c>
      <c r="AN333" s="61">
        <f t="shared" ref="AN333" si="8412">AN329*$I333</f>
        <v>0</v>
      </c>
      <c r="AO333" s="67">
        <f t="shared" si="8331"/>
        <v>0</v>
      </c>
      <c r="AP333" s="61">
        <f t="shared" ref="AP333" si="8413">AP329*$I333</f>
        <v>0</v>
      </c>
      <c r="AQ333" s="67">
        <f t="shared" si="8333"/>
        <v>0</v>
      </c>
      <c r="AR333" s="61">
        <f t="shared" ref="AR333" si="8414">AR329*$I333</f>
        <v>0</v>
      </c>
      <c r="AS333" s="67">
        <f t="shared" si="8335"/>
        <v>0</v>
      </c>
      <c r="AT333" s="61">
        <f t="shared" ref="AT333" si="8415">AT329*$I333</f>
        <v>0</v>
      </c>
      <c r="AU333" s="67">
        <f t="shared" si="8337"/>
        <v>0</v>
      </c>
      <c r="AV333" s="61">
        <f t="shared" ref="AV333" si="8416">AV329*$I333</f>
        <v>0</v>
      </c>
      <c r="AW333" s="67">
        <f t="shared" si="8339"/>
        <v>0</v>
      </c>
      <c r="AX333" s="61">
        <f t="shared" ref="AX333" si="8417">AX329*$I333</f>
        <v>0</v>
      </c>
      <c r="AY333" s="67">
        <f t="shared" si="8341"/>
        <v>0</v>
      </c>
      <c r="AZ333" s="61">
        <f t="shared" ref="AZ333" si="8418">AZ329*$I333</f>
        <v>0</v>
      </c>
      <c r="BA333" s="67">
        <f t="shared" si="8343"/>
        <v>0</v>
      </c>
      <c r="BB333" s="61">
        <f t="shared" ref="BB333" si="8419">BB329*$I333</f>
        <v>0</v>
      </c>
      <c r="BC333" s="67">
        <f t="shared" si="8345"/>
        <v>0</v>
      </c>
      <c r="BD333" s="61">
        <f t="shared" ref="BD333" si="8420">BD329*$I333</f>
        <v>0</v>
      </c>
      <c r="BE333" s="67">
        <f t="shared" si="8347"/>
        <v>0</v>
      </c>
      <c r="BF333" s="61">
        <f t="shared" ref="BF333" si="8421">BF329*$I333</f>
        <v>0</v>
      </c>
      <c r="BG333" s="67">
        <f t="shared" si="8349"/>
        <v>0</v>
      </c>
      <c r="BH333" s="61">
        <f t="shared" ref="BH333" si="8422">BH329*$I333</f>
        <v>0</v>
      </c>
      <c r="BI333" s="67">
        <f t="shared" si="8351"/>
        <v>0</v>
      </c>
      <c r="BJ333" s="61">
        <f t="shared" ref="BJ333" si="8423">BJ329*$I333</f>
        <v>0</v>
      </c>
      <c r="BK333" s="67">
        <f t="shared" si="8353"/>
        <v>0</v>
      </c>
      <c r="BL333" s="61">
        <f t="shared" ref="BL333" si="8424">BL329*$I333</f>
        <v>0</v>
      </c>
      <c r="BM333" s="67">
        <f t="shared" si="8355"/>
        <v>0</v>
      </c>
    </row>
    <row r="334" spans="1:65" s="47" customFormat="1" x14ac:dyDescent="0.25">
      <c r="A334" s="48"/>
      <c r="B334" s="48"/>
      <c r="C334" s="48"/>
      <c r="D334" s="48"/>
      <c r="E334" s="48"/>
      <c r="F334" s="48"/>
      <c r="G334" s="48"/>
      <c r="H334" s="49"/>
      <c r="I334" s="50"/>
      <c r="J334" s="39"/>
      <c r="K334" s="51" t="s">
        <v>150</v>
      </c>
      <c r="L334" s="52" t="s">
        <v>151</v>
      </c>
      <c r="M334" s="53" t="s">
        <v>21</v>
      </c>
      <c r="N334" s="54">
        <f>R334+T334+V334+X334+Z334+AB334+AD334+AF334+AH334+AJ334++AL334+AN334+AP334+AR334+AT334+AV334+AX334+AZ334+BB334+BD334+BF334+BH334+BJ334+BL334</f>
        <v>15</v>
      </c>
      <c r="O334" s="54">
        <f>SUM(O335:O338)</f>
        <v>199.05</v>
      </c>
      <c r="P334" s="55">
        <f t="shared" si="8285"/>
        <v>2985.75</v>
      </c>
      <c r="Q334" s="39"/>
      <c r="R334" s="56">
        <v>15</v>
      </c>
      <c r="S334" s="57">
        <f>ROUND(R334*$O334,2)</f>
        <v>2985.75</v>
      </c>
      <c r="T334" s="56"/>
      <c r="U334" s="57">
        <f>ROUND(T334*$O334,2)</f>
        <v>0</v>
      </c>
      <c r="V334" s="56"/>
      <c r="W334" s="57">
        <f t="shared" ref="W334" si="8425">ROUND(V334*$O334,2)</f>
        <v>0</v>
      </c>
      <c r="X334" s="56"/>
      <c r="Y334" s="57">
        <f t="shared" ref="Y334" si="8426">ROUND(X334*$O334,2)</f>
        <v>0</v>
      </c>
      <c r="Z334" s="56"/>
      <c r="AA334" s="57">
        <f t="shared" ref="AA334" si="8427">ROUND(Z334*$O334,2)</f>
        <v>0</v>
      </c>
      <c r="AB334" s="56"/>
      <c r="AC334" s="57">
        <f t="shared" ref="AC334" si="8428">ROUND(AB334*$O334,2)</f>
        <v>0</v>
      </c>
      <c r="AD334" s="56"/>
      <c r="AE334" s="57">
        <f t="shared" ref="AE334" si="8429">ROUND(AD334*$O334,2)</f>
        <v>0</v>
      </c>
      <c r="AF334" s="56"/>
      <c r="AG334" s="57">
        <f t="shared" ref="AG334" si="8430">ROUND(AF334*$O334,2)</f>
        <v>0</v>
      </c>
      <c r="AH334" s="56"/>
      <c r="AI334" s="57">
        <f t="shared" ref="AI334" si="8431">ROUND(AH334*$O334,2)</f>
        <v>0</v>
      </c>
      <c r="AJ334" s="56"/>
      <c r="AK334" s="57">
        <f t="shared" ref="AK334" si="8432">ROUND(AJ334*$O334,2)</f>
        <v>0</v>
      </c>
      <c r="AL334" s="56"/>
      <c r="AM334" s="57">
        <f t="shared" ref="AM334" si="8433">ROUND(AL334*$O334,2)</f>
        <v>0</v>
      </c>
      <c r="AN334" s="56"/>
      <c r="AO334" s="57">
        <f t="shared" ref="AO334" si="8434">ROUND(AN334*$O334,2)</f>
        <v>0</v>
      </c>
      <c r="AP334" s="56"/>
      <c r="AQ334" s="57">
        <f t="shared" ref="AQ334" si="8435">ROUND(AP334*$O334,2)</f>
        <v>0</v>
      </c>
      <c r="AR334" s="56"/>
      <c r="AS334" s="57">
        <f t="shared" ref="AS334" si="8436">ROUND(AR334*$O334,2)</f>
        <v>0</v>
      </c>
      <c r="AT334" s="56"/>
      <c r="AU334" s="57">
        <f t="shared" ref="AU334" si="8437">ROUND(AT334*$O334,2)</f>
        <v>0</v>
      </c>
      <c r="AV334" s="56"/>
      <c r="AW334" s="57">
        <f t="shared" ref="AW334" si="8438">ROUND(AV334*$O334,2)</f>
        <v>0</v>
      </c>
      <c r="AX334" s="56"/>
      <c r="AY334" s="57">
        <f t="shared" ref="AY334" si="8439">ROUND(AX334*$O334,2)</f>
        <v>0</v>
      </c>
      <c r="AZ334" s="56"/>
      <c r="BA334" s="57">
        <f t="shared" ref="BA334" si="8440">ROUND(AZ334*$O334,2)</f>
        <v>0</v>
      </c>
      <c r="BB334" s="56"/>
      <c r="BC334" s="57">
        <f t="shared" ref="BC334" si="8441">ROUND(BB334*$O334,2)</f>
        <v>0</v>
      </c>
      <c r="BD334" s="56"/>
      <c r="BE334" s="57">
        <f t="shared" ref="BE334" si="8442">ROUND(BD334*$O334,2)</f>
        <v>0</v>
      </c>
      <c r="BF334" s="56"/>
      <c r="BG334" s="57">
        <f t="shared" ref="BG334" si="8443">ROUND(BF334*$O334,2)</f>
        <v>0</v>
      </c>
      <c r="BH334" s="56"/>
      <c r="BI334" s="57">
        <f t="shared" ref="BI334" si="8444">ROUND(BH334*$O334,2)</f>
        <v>0</v>
      </c>
      <c r="BJ334" s="56"/>
      <c r="BK334" s="57">
        <f t="shared" ref="BK334" si="8445">ROUND(BJ334*$O334,2)</f>
        <v>0</v>
      </c>
      <c r="BL334" s="56"/>
      <c r="BM334" s="57">
        <f t="shared" ref="BM334" si="8446">ROUND(BL334*$O334,2)</f>
        <v>0</v>
      </c>
    </row>
    <row r="335" spans="1:65" s="47" customFormat="1" x14ac:dyDescent="0.25">
      <c r="A335" s="58" t="s">
        <v>22</v>
      </c>
      <c r="B335" s="59" t="s">
        <v>23</v>
      </c>
      <c r="C335" s="59">
        <v>70050001</v>
      </c>
      <c r="D335" s="60" cm="1">
        <f t="array" ref="D335">_xlfn.IFS($B335="SAB_OSE_SET23",$A$440,$B335="SAB_EPSA_SET23",$A$442,$B335="SAB_INS_SET23",$A$444,$B335="SIU_INF_JUL23",$A$446,$B335="SIU_ED_JUL23",$A$447,$B335="DER_JUN23",$A$448,$B335="CDHU_AGO23",$A$449,$B335="SIN_SV_SET23",$A$450,$B335="SIN_INS_SET23",$A$451,$B335="COTAÇÃO",0)</f>
        <v>0.28000000000000003</v>
      </c>
      <c r="E335" s="60" cm="1">
        <f t="array" ref="E335">_xlfn.IFS($B335="SAB_OSE_SET23",$A$441,$B335="SAB_EPSA_SET23",$A$443,$B335="SAB_INS_SET23",$A$445,$B335="SIU_INF_JUL23",0,$B335="SIU_ED_JUL23",0,$B335="DER_JUN23",0,$B335="CDHU_AGO23",0,$B335="SIN_SV_SET23",0,$B335="SIN_INS_SET23",0,$B335="COTAÇÃO",0)</f>
        <v>1.72</v>
      </c>
      <c r="F335" s="60" cm="1">
        <f t="array" ref="F335">_xlfn.IFS($B335="SAB_OSE_SET23",0,$B335="SAB_EPSA_SET23",0,AND($B335="SAB_INS_SET23",$A335="MAT")=TRUE,$A$454,AND($B335="SAB_INS_SET23",$A335&lt;&gt;"MAT")=TRUE,$A$453,AND($B335="SIU_INF_JUL23",$A335="MAT")=TRUE,$A$454,AND($B335="SIU_INF_JUL23",$A335&lt;&gt;"MAT")=TRUE,$A$453,AND($B335="SIU_ED_JUL23",$A335="MAT")=TRUE,$A$454,AND($B335="SIU_ED_JUL23",$A335&lt;&gt;"MAT")=TRUE,$A$453,$B335="DER_JUN23",0,$B335="CDHU_AGO23",0,AND($B335="SIN_SV_SET23",$A335="MAT")=TRUE,$A$454,AND($B335="SIN_SV_SET23",$A335&lt;&gt;"MAT")=TRUE,$A$453,AND($B335="SIN_INS_SET23",$A335="MAT")=TRUE,$A$454,AND($B335="SIN_INS_SET23",$A335&lt;&gt;"MAT")=TRUE,$A$453,AND($B335="COTAÇÃO",$A335="MAT")=TRUE,$A$454,AND($B335="COTAÇÃO",$A335&lt;&gt;"MAT")=TRUE,$A$453)</f>
        <v>0</v>
      </c>
      <c r="G335" s="60" cm="1">
        <f t="array" ref="G335">_xlfn.IFS($B335="SAB_OSE_SET23",0,$B335="SAB_EPSA_SET23",0,AND($B335="SAB_INS_SET23",$A335="MO")=TRUE,$A$455,AND($B335="SAB_INS_SET23",$A335&lt;&gt;"MO")=TRUE,0,AND($B335="SIU_INF_JUL23",$A335="MO")=TRUE,$A$455,AND($B335="SIU_INF_JUL23",$A335&lt;&gt;"MO")=TRUE,0,AND($B335="SIU_ED_JUL23",$A335="MO")=TRUE,$A$455,AND($B335="SIU_ED_JUL23",$A335&lt;&gt;"MO")=TRUE,0,$B335="DER_JUN23",0,$B335="CDHU_AGO23",0,AND($B335="SIN_SV_SET23",$A335="MO")=TRUE,$A$455,AND($B335="SIN_SV_SET23",$A335&lt;&gt;"MO")=TRUE,0,AND($B335="SIN_INS_SET23",$A335="MO")=TRUE,$A$455,AND($B335="SIN_INS_SET23",$A335&lt;&gt;"MO")=TRUE,0,AND($B335="COTAÇÃO",$A335="MO")=TRUE,$A$455,AND($B335="COTAÇÃO",$A335&lt;&gt;"MO")=TRUE,0)</f>
        <v>0</v>
      </c>
      <c r="H335" s="61" cm="1">
        <f t="array" ref="H335">ROUND(_xlfn.IFS(B335="SAB_OSE_SET23",VLOOKUP(C335,[12]SAB_OSE_SET23!A:N,7,FALSE),B335="SAB_EPSA_SET23",VLOOKUP(C335,[12]SAB_EPSA_SET23!A:F,4,FALSE),B335="SAB_INS_SET23",VLOOKUP(C335,[12]SAB_INS_SET23!A:F,4,FALSE),B335="SIU_INF_JUL23",VLOOKUP(C335,[12]SIU_INF_JUL23!A:F,4,FALSE),B335="SIU_ED_JUL23",VLOOKUP(C335,[12]SIU_ED_JUL23!A:F,4,FALSE),B335="SIU_INS_JUL23",VLOOKUP(C335,[12]SIU_INS_JUL23!A:F,4,FALSE),B335="DER_JUN23",VLOOKUP(C335,[12]DER_JUN23!A:F,4,FALSE),B335="CDHU_AGO23",VLOOKUP(C335,[12]CDHU_AGO23!A:F,4,FALSE),B335="DNIT_SV_JUL23",VLOOKUP(C335,[12]DNIT_SV_JUL23!A:F,4,FALSE),B335="DNIT_MAT_JUL23",VLOOKUP(C335,[12]DNIT_MAT_JUL23!A:F,4,FALSE),B335="SIN_SV_SET23",VLOOKUP(C335,[12]SIN_SV_SET23!G:L,5,FALSE),B335="SIN_INS_SET23",VLOOKUP(C335,[12]SIN_INS_SET23!A:F,5,FALSE),B335="COTAÇÃO",VLOOKUP(C335,[12]COTAÇÃO!$B:$G,6,FALSE))*(1+F335)*(1+G335),2)</f>
        <v>3.42</v>
      </c>
      <c r="I335" s="62">
        <v>5</v>
      </c>
      <c r="J335" s="39"/>
      <c r="K335" s="63"/>
      <c r="L335" s="64" t="str" cm="1">
        <f t="array" ref="L335">_xlfn.IFS(B335="SAB_OSE_SET23",VLOOKUP(C335,[12]SAB_OSE_SET23!A:N,5,FALSE),B335="SAB_EPSA_SET23",VLOOKUP(C335,[12]SAB_EPSA_SET23!A:F,2,FALSE),B335="SAB_INS_SET23",VLOOKUP(C335,[12]SAB_INS_SET23!A:F,2,FALSE),B335="SIU_INF_JUL23",VLOOKUP(C335,[12]SIU_INF_JUL23!A:F,2,FALSE),B335="SIU_ED_JUL23",VLOOKUP(C335,[12]SIU_ED_JUL23!A:F,2,FALSE),B335="SIU_INS_JUL23",VLOOKUP(C335,[12]SIU_INS_JUL23!A:F,2,FALSE),B335="DER_JUN23",VLOOKUP(C335,[12]DER_JUN23!A:F,2,FALSE),B335="CDHU_AGO23",VLOOKUP(C335,[12]CDHU_AGO23!A:F,2,FALSE),B335="DNIT_SV_JUL23",VLOOKUP(C335,[12]DNIT_SV_JUL23!A:F,2,FALSE),B335="DNIT_MAT_JUL23",VLOOKUP(C335,[12]DNIT_MAT_JUL23!A:F,2,FALSE),B335="SIN_SV_SET23",VLOOKUP(C335,[12]SIN_SV_SET23!G:L,2,FALSE),B335="SIN_INS_SET23",VLOOKUP(C335,[12]SIN_INS_SET23!A:F,2,FALSE),B335="COTAÇÃO",VLOOKUP(C335,[12]COTAÇÃO!$B:$G,3,FALSE))</f>
        <v>ESGOTAMENTO COM BOMBAS DE SUPERFÍCIE OU SUBMERSAS</v>
      </c>
      <c r="M335" s="65" t="str" cm="1">
        <f t="array" ref="M335">_xlfn.IFS(B335="SAB_OSE_SET23",VLOOKUP(C335,[12]SAB_OSE_SET23!A:N,6,FALSE),B335="SAB_EPSA_SET23",VLOOKUP(C335,[12]SAB_EPSA_SET23!A:F,3,FALSE),B335="SAB_INS_SET23",VLOOKUP(C335,[12]SAB_INS_SET23!A:F,3,FALSE),B335="SIU_INF_JUL23",VLOOKUP(C335,[12]SIU_INF_JUL23!A:F,3,FALSE),B335="SIU_ED_JUL23",VLOOKUP(C335,[12]SIU_ED_JUL23!A:F,3,FALSE),B335="SIU_INS_JUL23",VLOOKUP(C335,[12]SIU_INS_JUL23!A:F,3,FALSE),B335="DER_JUN23",VLOOKUP(C335,[12]DER_JUN23!A:F,3,FALSE),B335="CDHU_AGO23",VLOOKUP(C335,[12]CDHU_AGO23!A:F,3,FALSE),B335="DNIT_SV_JUL23",VLOOKUP(C335,[12]DNIT_SV_JUL23!A:F,3,FALSE),B335="DNIT_MAT_JUL23",VLOOKUP(C335,[12]DNIT_MAT_JUL23!A:F,3,FALSE),B335="SIN_SV_SET23",VLOOKUP(C335,[12]SIN_SV_SET23!G:L,3,FALSE),B335="SIN_INS_SET23",VLOOKUP(C335,[12]SIN_INS_SET23!A:F,3,FALSE),B335="COTAÇÃO",VLOOKUP(C335,[12]COTAÇÃO!$B:$G,4,FALSE))</f>
        <v>HPH</v>
      </c>
      <c r="N335" s="66">
        <f t="shared" ref="N335:N338" si="8447">R335+T335+V335+X335+Z335+AB335+AD335+AF335+AH335+AJ335++AL335+AN335+AP335+AR335+AT335+AV335+AX335+AZ335+BB335+BD335+BF335+BH335+BJ335+BL335</f>
        <v>75</v>
      </c>
      <c r="O335" s="66">
        <f t="shared" ref="O335:O338" si="8448">ROUND(H335*I335,2)</f>
        <v>17.100000000000001</v>
      </c>
      <c r="P335" s="67">
        <f t="shared" si="8285"/>
        <v>0</v>
      </c>
      <c r="Q335" s="68"/>
      <c r="R335" s="61">
        <f>R334*$I335</f>
        <v>75</v>
      </c>
      <c r="S335" s="67"/>
      <c r="T335" s="61">
        <f t="shared" ref="T335" si="8449">T334*$I335</f>
        <v>0</v>
      </c>
      <c r="U335" s="67">
        <f t="shared" ref="U335:U338" si="8450">ROUND(T335*$H335,2)</f>
        <v>0</v>
      </c>
      <c r="V335" s="61">
        <f t="shared" ref="V335" si="8451">V334*$I335</f>
        <v>0</v>
      </c>
      <c r="W335" s="67">
        <f t="shared" ref="W335:W338" si="8452">ROUND(V335*$H335,2)</f>
        <v>0</v>
      </c>
      <c r="X335" s="61">
        <f t="shared" ref="X335" si="8453">X334*$I335</f>
        <v>0</v>
      </c>
      <c r="Y335" s="67">
        <f t="shared" ref="Y335:Y338" si="8454">ROUND(X335*$H335,2)</f>
        <v>0</v>
      </c>
      <c r="Z335" s="61">
        <f t="shared" ref="Z335" si="8455">Z334*$I335</f>
        <v>0</v>
      </c>
      <c r="AA335" s="67">
        <f t="shared" ref="AA335:AA338" si="8456">ROUND(Z335*$H335,2)</f>
        <v>0</v>
      </c>
      <c r="AB335" s="61">
        <f t="shared" ref="AB335" si="8457">AB334*$I335</f>
        <v>0</v>
      </c>
      <c r="AC335" s="67">
        <f t="shared" ref="AC335:AC338" si="8458">ROUND(AB335*$H335,2)</f>
        <v>0</v>
      </c>
      <c r="AD335" s="61">
        <f t="shared" ref="AD335" si="8459">AD334*$I335</f>
        <v>0</v>
      </c>
      <c r="AE335" s="67">
        <f t="shared" ref="AE335:AE338" si="8460">ROUND(AD335*$H335,2)</f>
        <v>0</v>
      </c>
      <c r="AF335" s="61">
        <f t="shared" ref="AF335" si="8461">AF334*$I335</f>
        <v>0</v>
      </c>
      <c r="AG335" s="67">
        <f t="shared" ref="AG335:AG338" si="8462">ROUND(AF335*$H335,2)</f>
        <v>0</v>
      </c>
      <c r="AH335" s="61">
        <f t="shared" ref="AH335" si="8463">AH334*$I335</f>
        <v>0</v>
      </c>
      <c r="AI335" s="67">
        <f t="shared" ref="AI335:AI338" si="8464">ROUND(AH335*$H335,2)</f>
        <v>0</v>
      </c>
      <c r="AJ335" s="61">
        <f t="shared" ref="AJ335" si="8465">AJ334*$I335</f>
        <v>0</v>
      </c>
      <c r="AK335" s="67">
        <f t="shared" ref="AK335:AK338" si="8466">ROUND(AJ335*$H335,2)</f>
        <v>0</v>
      </c>
      <c r="AL335" s="61">
        <f t="shared" ref="AL335" si="8467">AL334*$I335</f>
        <v>0</v>
      </c>
      <c r="AM335" s="67">
        <f t="shared" ref="AM335:AM338" si="8468">ROUND(AL335*$H335,2)</f>
        <v>0</v>
      </c>
      <c r="AN335" s="61">
        <f t="shared" ref="AN335" si="8469">AN334*$I335</f>
        <v>0</v>
      </c>
      <c r="AO335" s="67">
        <f t="shared" ref="AO335:AO338" si="8470">ROUND(AN335*$H335,2)</f>
        <v>0</v>
      </c>
      <c r="AP335" s="61">
        <f t="shared" ref="AP335" si="8471">AP334*$I335</f>
        <v>0</v>
      </c>
      <c r="AQ335" s="67">
        <f t="shared" ref="AQ335:AQ338" si="8472">ROUND(AP335*$H335,2)</f>
        <v>0</v>
      </c>
      <c r="AR335" s="61">
        <f t="shared" ref="AR335" si="8473">AR334*$I335</f>
        <v>0</v>
      </c>
      <c r="AS335" s="67">
        <f t="shared" ref="AS335:AS338" si="8474">ROUND(AR335*$H335,2)</f>
        <v>0</v>
      </c>
      <c r="AT335" s="61">
        <f t="shared" ref="AT335" si="8475">AT334*$I335</f>
        <v>0</v>
      </c>
      <c r="AU335" s="67">
        <f t="shared" ref="AU335:AU338" si="8476">ROUND(AT335*$H335,2)</f>
        <v>0</v>
      </c>
      <c r="AV335" s="61">
        <f t="shared" ref="AV335" si="8477">AV334*$I335</f>
        <v>0</v>
      </c>
      <c r="AW335" s="67">
        <f t="shared" ref="AW335:AW338" si="8478">ROUND(AV335*$H335,2)</f>
        <v>0</v>
      </c>
      <c r="AX335" s="61">
        <f t="shared" ref="AX335" si="8479">AX334*$I335</f>
        <v>0</v>
      </c>
      <c r="AY335" s="67">
        <f t="shared" ref="AY335:AY338" si="8480">ROUND(AX335*$H335,2)</f>
        <v>0</v>
      </c>
      <c r="AZ335" s="61">
        <f t="shared" ref="AZ335" si="8481">AZ334*$I335</f>
        <v>0</v>
      </c>
      <c r="BA335" s="67">
        <f t="shared" ref="BA335:BA338" si="8482">ROUND(AZ335*$H335,2)</f>
        <v>0</v>
      </c>
      <c r="BB335" s="61">
        <f t="shared" ref="BB335" si="8483">BB334*$I335</f>
        <v>0</v>
      </c>
      <c r="BC335" s="67">
        <f t="shared" ref="BC335:BC338" si="8484">ROUND(BB335*$H335,2)</f>
        <v>0</v>
      </c>
      <c r="BD335" s="61">
        <f t="shared" ref="BD335" si="8485">BD334*$I335</f>
        <v>0</v>
      </c>
      <c r="BE335" s="67">
        <f t="shared" ref="BE335:BE338" si="8486">ROUND(BD335*$H335,2)</f>
        <v>0</v>
      </c>
      <c r="BF335" s="61">
        <f t="shared" ref="BF335" si="8487">BF334*$I335</f>
        <v>0</v>
      </c>
      <c r="BG335" s="67">
        <f t="shared" ref="BG335:BG338" si="8488">ROUND(BF335*$H335,2)</f>
        <v>0</v>
      </c>
      <c r="BH335" s="61">
        <f t="shared" ref="BH335" si="8489">BH334*$I335</f>
        <v>0</v>
      </c>
      <c r="BI335" s="67">
        <f t="shared" ref="BI335:BI338" si="8490">ROUND(BH335*$H335,2)</f>
        <v>0</v>
      </c>
      <c r="BJ335" s="61">
        <f t="shared" ref="BJ335" si="8491">BJ334*$I335</f>
        <v>0</v>
      </c>
      <c r="BK335" s="67">
        <f t="shared" ref="BK335:BK338" si="8492">ROUND(BJ335*$H335,2)</f>
        <v>0</v>
      </c>
      <c r="BL335" s="61">
        <f t="shared" ref="BL335" si="8493">BL334*$I335</f>
        <v>0</v>
      </c>
      <c r="BM335" s="67">
        <f t="shared" ref="BM335:BM338" si="8494">ROUND(BL335*$H335,2)</f>
        <v>0</v>
      </c>
    </row>
    <row r="336" spans="1:65" s="47" customFormat="1" x14ac:dyDescent="0.25">
      <c r="A336" s="58" t="s">
        <v>26</v>
      </c>
      <c r="B336" s="59" t="s">
        <v>28</v>
      </c>
      <c r="C336" s="59" t="s">
        <v>39</v>
      </c>
      <c r="D336" s="60" cm="1">
        <f t="array" ref="D336">_xlfn.IFS($B336="SAB_OSE_SET23",$A$440,$B336="SAB_EPSA_SET23",$A$442,$B336="SAB_INS_SET23",$A$444,$B336="SIU_INF_JUL23",$A$446,$B336="SIU_ED_JUL23",$A$447,$B336="DER_JUN23",$A$448,$B336="CDHU_AGO23",$A$449,$B336="SIN_SV_SET23",$A$450,$B336="SIN_INS_SET23",$A$451,$B336="COTAÇÃO",0)</f>
        <v>0</v>
      </c>
      <c r="E336" s="60" cm="1">
        <f t="array" ref="E336">_xlfn.IFS($B336="SAB_OSE_SET23",$A$441,$B336="SAB_EPSA_SET23",$A$443,$B336="SAB_INS_SET23",$A$445,$B336="SIU_INF_JUL23",0,$B336="SIU_ED_JUL23",0,$B336="DER_JUN23",0,$B336="CDHU_AGO23",0,$B336="SIN_SV_SET23",0,$B336="SIN_INS_SET23",0,$B336="COTAÇÃO",0)</f>
        <v>0</v>
      </c>
      <c r="F336" s="60" cm="1">
        <f t="array" ref="F336">_xlfn.IFS($B336="SAB_OSE_SET23",0,$B336="SAB_EPSA_SET23",0,AND($B336="SAB_INS_SET23",$A336="MAT")=TRUE,$A$454,AND($B336="SAB_INS_SET23",$A336&lt;&gt;"MAT")=TRUE,$A$453,AND($B336="SIU_INF_JUL23",$A336="MAT")=TRUE,$A$454,AND($B336="SIU_INF_JUL23",$A336&lt;&gt;"MAT")=TRUE,$A$453,AND($B336="SIU_ED_JUL23",$A336="MAT")=TRUE,$A$454,AND($B336="SIU_ED_JUL23",$A336&lt;&gt;"MAT")=TRUE,$A$453,$B336="DER_JUN23",0,$B336="CDHU_AGO23",0,AND($B336="SIN_SV_SET23",$A336="MAT")=TRUE,$A$454,AND($B336="SIN_SV_SET23",$A336&lt;&gt;"MAT")=TRUE,$A$453,AND($B336="SIN_INS_SET23",$A336="MAT")=TRUE,$A$454,AND($B336="SIN_INS_SET23",$A336&lt;&gt;"MAT")=TRUE,$A$453,AND($B336="COTAÇÃO",$A336="MAT")=TRUE,$A$454,AND($B336="COTAÇÃO",$A336&lt;&gt;"MAT")=TRUE,$A$453)</f>
        <v>0.28000000000000003</v>
      </c>
      <c r="G336" s="60" cm="1">
        <f t="array" ref="G336">_xlfn.IFS($B336="SAB_OSE_SET23",0,$B336="SAB_EPSA_SET23",0,AND($B336="SAB_INS_SET23",$A336="MO")=TRUE,$A$455,AND($B336="SAB_INS_SET23",$A336&lt;&gt;"MO")=TRUE,0,AND($B336="SIU_INF_JUL23",$A336="MO")=TRUE,$A$455,AND($B336="SIU_INF_JUL23",$A336&lt;&gt;"MO")=TRUE,0,AND($B336="SIU_ED_JUL23",$A336="MO")=TRUE,$A$455,AND($B336="SIU_ED_JUL23",$A336&lt;&gt;"MO")=TRUE,0,$B336="DER_JUN23",0,$B336="CDHU_AGO23",0,AND($B336="SIN_SV_SET23",$A336="MO")=TRUE,$A$455,AND($B336="SIN_SV_SET23",$A336&lt;&gt;"MO")=TRUE,0,AND($B336="SIN_INS_SET23",$A336="MO")=TRUE,$A$455,AND($B336="SIN_INS_SET23",$A336&lt;&gt;"MO")=TRUE,0,AND($B336="COTAÇÃO",$A336="MO")=TRUE,$A$455,AND($B336="COTAÇÃO",$A336&lt;&gt;"MO")=TRUE,0)</f>
        <v>1.72</v>
      </c>
      <c r="H336" s="61" cm="1">
        <f t="array" ref="H336">ROUND(_xlfn.IFS(B336="SAB_OSE_SET23",VLOOKUP(C336,[12]SAB_OSE_SET23!A:N,7,FALSE),B336="SAB_EPSA_SET23",VLOOKUP(C336,[12]SAB_EPSA_SET23!A:F,4,FALSE),B336="SAB_INS_SET23",VLOOKUP(C336,[12]SAB_INS_SET23!A:F,4,FALSE),B336="SIU_INF_JUL23",VLOOKUP(C336,[12]SIU_INF_JUL23!A:F,4,FALSE),B336="SIU_ED_JUL23",VLOOKUP(C336,[12]SIU_ED_JUL23!A:F,4,FALSE),B336="SIU_INS_JUL23",VLOOKUP(C336,[12]SIU_INS_JUL23!A:F,4,FALSE),B336="DER_JUN23",VLOOKUP(C336,[12]DER_JUN23!A:F,4,FALSE),B336="CDHU_AGO23",VLOOKUP(C336,[12]CDHU_AGO23!A:F,4,FALSE),B336="DNIT_SV_JUL23",VLOOKUP(C336,[12]DNIT_SV_JUL23!A:F,4,FALSE),B336="DNIT_MAT_JUL23",VLOOKUP(C336,[12]DNIT_MAT_JUL23!A:F,4,FALSE),B336="SIN_SV_SET23",VLOOKUP(C336,[12]SIN_SV_SET23!G:L,5,FALSE),B336="SIN_INS_SET23",VLOOKUP(C336,[12]SIN_INS_SET23!A:F,5,FALSE),B336="COTAÇÃO",VLOOKUP(C336,[12]COTAÇÃO!$B:$G,6,FALSE))*(1+F336)*(1+G336),2)</f>
        <v>51.88</v>
      </c>
      <c r="I336" s="62">
        <v>1</v>
      </c>
      <c r="J336" s="39"/>
      <c r="K336" s="63"/>
      <c r="L336" s="64" t="str" cm="1">
        <f t="array" ref="L336">_xlfn.IFS(B336="SAB_OSE_SET23",VLOOKUP(C336,[12]SAB_OSE_SET23!A:N,5,FALSE),B336="SAB_EPSA_SET23",VLOOKUP(C336,[12]SAB_EPSA_SET23!A:F,2,FALSE),B336="SAB_INS_SET23",VLOOKUP(C336,[12]SAB_INS_SET23!A:F,2,FALSE),B336="SIU_INF_JUL23",VLOOKUP(C336,[12]SIU_INF_JUL23!A:F,2,FALSE),B336="SIU_ED_JUL23",VLOOKUP(C336,[12]SIU_ED_JUL23!A:F,2,FALSE),B336="SIU_INS_JUL23",VLOOKUP(C336,[12]SIU_INS_JUL23!A:F,2,FALSE),B336="DER_JUN23",VLOOKUP(C336,[12]DER_JUN23!A:F,2,FALSE),B336="CDHU_AGO23",VLOOKUP(C336,[12]CDHU_AGO23!A:F,2,FALSE),B336="DNIT_SV_JUL23",VLOOKUP(C336,[12]DNIT_SV_JUL23!A:F,2,FALSE),B336="DNIT_MAT_JUL23",VLOOKUP(C336,[12]DNIT_MAT_JUL23!A:F,2,FALSE),B336="SIN_SV_SET23",VLOOKUP(C336,[12]SIN_SV_SET23!G:L,2,FALSE),B336="SIN_INS_SET23",VLOOKUP(C336,[12]SIN_INS_SET23!A:F,2,FALSE),B336="COTAÇÃO",VLOOKUP(C336,[12]COTAÇÃO!$B:$G,3,FALSE))</f>
        <v>ELETRICISTA</v>
      </c>
      <c r="M336" s="65" t="str" cm="1">
        <f t="array" ref="M336">_xlfn.IFS(B336="SAB_OSE_SET23",VLOOKUP(C336,[12]SAB_OSE_SET23!A:N,6,FALSE),B336="SAB_EPSA_SET23",VLOOKUP(C336,[12]SAB_EPSA_SET23!A:F,3,FALSE),B336="SAB_INS_SET23",VLOOKUP(C336,[12]SAB_INS_SET23!A:F,3,FALSE),B336="SIU_INF_JUL23",VLOOKUP(C336,[12]SIU_INF_JUL23!A:F,3,FALSE),B336="SIU_ED_JUL23",VLOOKUP(C336,[12]SIU_ED_JUL23!A:F,3,FALSE),B336="SIU_INS_JUL23",VLOOKUP(C336,[12]SIU_INS_JUL23!A:F,3,FALSE),B336="DER_JUN23",VLOOKUP(C336,[12]DER_JUN23!A:F,3,FALSE),B336="CDHU_AGO23",VLOOKUP(C336,[12]CDHU_AGO23!A:F,3,FALSE),B336="DNIT_SV_JUL23",VLOOKUP(C336,[12]DNIT_SV_JUL23!A:F,3,FALSE),B336="DNIT_MAT_JUL23",VLOOKUP(C336,[12]DNIT_MAT_JUL23!A:F,3,FALSE),B336="SIN_SV_SET23",VLOOKUP(C336,[12]SIN_SV_SET23!G:L,3,FALSE),B336="SIN_INS_SET23",VLOOKUP(C336,[12]SIN_INS_SET23!A:F,3,FALSE),B336="COTAÇÃO",VLOOKUP(C336,[12]COTAÇÃO!$B:$G,4,FALSE))</f>
        <v>H</v>
      </c>
      <c r="N336" s="66">
        <f t="shared" si="8447"/>
        <v>15</v>
      </c>
      <c r="O336" s="66">
        <f t="shared" si="8448"/>
        <v>51.88</v>
      </c>
      <c r="P336" s="67">
        <f t="shared" si="8285"/>
        <v>0</v>
      </c>
      <c r="Q336" s="68"/>
      <c r="R336" s="61">
        <f>R334*$I336</f>
        <v>15</v>
      </c>
      <c r="S336" s="67"/>
      <c r="T336" s="61">
        <f>T334*$I336</f>
        <v>0</v>
      </c>
      <c r="U336" s="67">
        <f t="shared" si="8450"/>
        <v>0</v>
      </c>
      <c r="V336" s="61">
        <f>V334*$I336</f>
        <v>0</v>
      </c>
      <c r="W336" s="67">
        <f t="shared" si="8452"/>
        <v>0</v>
      </c>
      <c r="X336" s="61">
        <f>X334*$I336</f>
        <v>0</v>
      </c>
      <c r="Y336" s="67">
        <f t="shared" si="8454"/>
        <v>0</v>
      </c>
      <c r="Z336" s="61">
        <f>Z334*$I336</f>
        <v>0</v>
      </c>
      <c r="AA336" s="67">
        <f t="shared" si="8456"/>
        <v>0</v>
      </c>
      <c r="AB336" s="61">
        <f>AB334*$I336</f>
        <v>0</v>
      </c>
      <c r="AC336" s="67">
        <f t="shared" si="8458"/>
        <v>0</v>
      </c>
      <c r="AD336" s="61">
        <f>AD334*$I336</f>
        <v>0</v>
      </c>
      <c r="AE336" s="67">
        <f t="shared" si="8460"/>
        <v>0</v>
      </c>
      <c r="AF336" s="61">
        <f>AF334*$I336</f>
        <v>0</v>
      </c>
      <c r="AG336" s="67">
        <f t="shared" si="8462"/>
        <v>0</v>
      </c>
      <c r="AH336" s="61">
        <f>AH334*$I336</f>
        <v>0</v>
      </c>
      <c r="AI336" s="67">
        <f t="shared" si="8464"/>
        <v>0</v>
      </c>
      <c r="AJ336" s="61">
        <f>AJ334*$I336</f>
        <v>0</v>
      </c>
      <c r="AK336" s="67">
        <f t="shared" si="8466"/>
        <v>0</v>
      </c>
      <c r="AL336" s="61">
        <f>AL334*$I336</f>
        <v>0</v>
      </c>
      <c r="AM336" s="67">
        <f t="shared" si="8468"/>
        <v>0</v>
      </c>
      <c r="AN336" s="61">
        <f>AN334*$I336</f>
        <v>0</v>
      </c>
      <c r="AO336" s="67">
        <f t="shared" si="8470"/>
        <v>0</v>
      </c>
      <c r="AP336" s="61">
        <f>AP334*$I336</f>
        <v>0</v>
      </c>
      <c r="AQ336" s="67">
        <f t="shared" si="8472"/>
        <v>0</v>
      </c>
      <c r="AR336" s="61">
        <f>AR334*$I336</f>
        <v>0</v>
      </c>
      <c r="AS336" s="67">
        <f t="shared" si="8474"/>
        <v>0</v>
      </c>
      <c r="AT336" s="61">
        <f>AT334*$I336</f>
        <v>0</v>
      </c>
      <c r="AU336" s="67">
        <f t="shared" si="8476"/>
        <v>0</v>
      </c>
      <c r="AV336" s="61">
        <f>AV334*$I336</f>
        <v>0</v>
      </c>
      <c r="AW336" s="67">
        <f t="shared" si="8478"/>
        <v>0</v>
      </c>
      <c r="AX336" s="61">
        <f>AX334*$I336</f>
        <v>0</v>
      </c>
      <c r="AY336" s="67">
        <f t="shared" si="8480"/>
        <v>0</v>
      </c>
      <c r="AZ336" s="61">
        <f>AZ334*$I336</f>
        <v>0</v>
      </c>
      <c r="BA336" s="67">
        <f t="shared" si="8482"/>
        <v>0</v>
      </c>
      <c r="BB336" s="61">
        <f>BB334*$I336</f>
        <v>0</v>
      </c>
      <c r="BC336" s="67">
        <f t="shared" si="8484"/>
        <v>0</v>
      </c>
      <c r="BD336" s="61">
        <f>BD334*$I336</f>
        <v>0</v>
      </c>
      <c r="BE336" s="67">
        <f t="shared" si="8486"/>
        <v>0</v>
      </c>
      <c r="BF336" s="61">
        <f>BF334*$I336</f>
        <v>0</v>
      </c>
      <c r="BG336" s="67">
        <f t="shared" si="8488"/>
        <v>0</v>
      </c>
      <c r="BH336" s="61">
        <f>BH334*$I336</f>
        <v>0</v>
      </c>
      <c r="BI336" s="67">
        <f t="shared" si="8490"/>
        <v>0</v>
      </c>
      <c r="BJ336" s="61">
        <f>BJ334*$I336</f>
        <v>0</v>
      </c>
      <c r="BK336" s="67">
        <f t="shared" si="8492"/>
        <v>0</v>
      </c>
      <c r="BL336" s="61">
        <f>BL334*$I336</f>
        <v>0</v>
      </c>
      <c r="BM336" s="67">
        <f t="shared" si="8494"/>
        <v>0</v>
      </c>
    </row>
    <row r="337" spans="1:65" s="47" customFormat="1" ht="30" x14ac:dyDescent="0.25">
      <c r="A337" s="58" t="s">
        <v>30</v>
      </c>
      <c r="B337" s="59" t="s">
        <v>28</v>
      </c>
      <c r="C337" s="59" t="s">
        <v>132</v>
      </c>
      <c r="D337" s="60" cm="1">
        <f t="array" ref="D337">_xlfn.IFS($B337="SAB_OSE_SET23",$A$440,$B337="SAB_EPSA_SET23",$A$442,$B337="SAB_INS_SET23",$A$444,$B337="SIU_INF_JUL23",$A$446,$B337="SIU_ED_JUL23",$A$447,$B337="DER_JUN23",$A$448,$B337="CDHU_AGO23",$A$449,$B337="SIN_SV_SET23",$A$450,$B337="SIN_INS_SET23",$A$451,$B337="COTAÇÃO",0)</f>
        <v>0</v>
      </c>
      <c r="E337" s="60" cm="1">
        <f t="array" ref="E337">_xlfn.IFS($B337="SAB_OSE_SET23",$A$441,$B337="SAB_EPSA_SET23",$A$443,$B337="SAB_INS_SET23",$A$445,$B337="SIU_INF_JUL23",0,$B337="SIU_ED_JUL23",0,$B337="DER_JUN23",0,$B337="CDHU_AGO23",0,$B337="SIN_SV_SET23",0,$B337="SIN_INS_SET23",0,$B337="COTAÇÃO",0)</f>
        <v>0</v>
      </c>
      <c r="F337" s="60" cm="1">
        <f t="array" ref="F337">_xlfn.IFS($B337="SAB_OSE_SET23",0,$B337="SAB_EPSA_SET23",0,AND($B337="SAB_INS_SET23",$A337="MAT")=TRUE,$A$454,AND($B337="SAB_INS_SET23",$A337&lt;&gt;"MAT")=TRUE,$A$453,AND($B337="SIU_INF_JUL23",$A337="MAT")=TRUE,$A$454,AND($B337="SIU_INF_JUL23",$A337&lt;&gt;"MAT")=TRUE,$A$453,AND($B337="SIU_ED_JUL23",$A337="MAT")=TRUE,$A$454,AND($B337="SIU_ED_JUL23",$A337&lt;&gt;"MAT")=TRUE,$A$453,$B337="DER_JUN23",0,$B337="CDHU_AGO23",0,AND($B337="SIN_SV_SET23",$A337="MAT")=TRUE,$A$454,AND($B337="SIN_SV_SET23",$A337&lt;&gt;"MAT")=TRUE,$A$453,AND($B337="SIN_INS_SET23",$A337="MAT")=TRUE,$A$454,AND($B337="SIN_INS_SET23",$A337&lt;&gt;"MAT")=TRUE,$A$453,AND($B337="COTAÇÃO",$A337="MAT")=TRUE,$A$454,AND($B337="COTAÇÃO",$A337&lt;&gt;"MAT")=TRUE,$A$453)</f>
        <v>0.28000000000000003</v>
      </c>
      <c r="G337" s="60" cm="1">
        <f t="array" ref="G337">_xlfn.IFS($B337="SAB_OSE_SET23",0,$B337="SAB_EPSA_SET23",0,AND($B337="SAB_INS_SET23",$A337="MO")=TRUE,$A$455,AND($B337="SAB_INS_SET23",$A337&lt;&gt;"MO")=TRUE,0,AND($B337="SIU_INF_JUL23",$A337="MO")=TRUE,$A$455,AND($B337="SIU_INF_JUL23",$A337&lt;&gt;"MO")=TRUE,0,AND($B337="SIU_ED_JUL23",$A337="MO")=TRUE,$A$455,AND($B337="SIU_ED_JUL23",$A337&lt;&gt;"MO")=TRUE,0,$B337="DER_JUN23",0,$B337="CDHU_AGO23",0,AND($B337="SIN_SV_SET23",$A337="MO")=TRUE,$A$455,AND($B337="SIN_SV_SET23",$A337&lt;&gt;"MO")=TRUE,0,AND($B337="SIN_INS_SET23",$A337="MO")=TRUE,$A$455,AND($B337="SIN_INS_SET23",$A337&lt;&gt;"MO")=TRUE,0,AND($B337="COTAÇÃO",$A337="MO")=TRUE,$A$455,AND($B337="COTAÇÃO",$A337&lt;&gt;"MO")=TRUE,0)</f>
        <v>0</v>
      </c>
      <c r="H337" s="61" cm="1">
        <f t="array" ref="H337">ROUND(_xlfn.IFS(B337="SAB_OSE_SET23",VLOOKUP(C337,[12]SAB_OSE_SET23!A:N,7,FALSE),B337="SAB_EPSA_SET23",VLOOKUP(C337,[12]SAB_EPSA_SET23!A:F,4,FALSE),B337="SAB_INS_SET23",VLOOKUP(C337,[12]SAB_INS_SET23!A:F,4,FALSE),B337="SIU_INF_JUL23",VLOOKUP(C337,[12]SIU_INF_JUL23!A:F,4,FALSE),B337="SIU_ED_JUL23",VLOOKUP(C337,[12]SIU_ED_JUL23!A:F,4,FALSE),B337="SIU_INS_JUL23",VLOOKUP(C337,[12]SIU_INS_JUL23!A:F,4,FALSE),B337="DER_JUN23",VLOOKUP(C337,[12]DER_JUN23!A:F,4,FALSE),B337="CDHU_AGO23",VLOOKUP(C337,[12]CDHU_AGO23!A:F,4,FALSE),B337="DNIT_SV_JUL23",VLOOKUP(C337,[12]DNIT_SV_JUL23!A:F,4,FALSE),B337="DNIT_MAT_JUL23",VLOOKUP(C337,[12]DNIT_MAT_JUL23!A:F,4,FALSE),B337="SIN_SV_SET23",VLOOKUP(C337,[12]SIN_SV_SET23!G:L,5,FALSE),B337="SIN_INS_SET23",VLOOKUP(C337,[12]SIN_INS_SET23!A:F,5,FALSE),B337="COTAÇÃO",VLOOKUP(C337,[12]COTAÇÃO!$B:$G,6,FALSE))*(1+F337)*(1+G337),2)</f>
        <v>223.78</v>
      </c>
      <c r="I337" s="62">
        <v>0.25</v>
      </c>
      <c r="J337" s="39"/>
      <c r="K337" s="63"/>
      <c r="L337" s="64" t="str" cm="1">
        <f t="array" ref="L337">_xlfn.IFS(B337="SAB_OSE_SET23",VLOOKUP(C337,[12]SAB_OSE_SET23!A:N,5,FALSE),B337="SAB_EPSA_SET23",VLOOKUP(C337,[12]SAB_EPSA_SET23!A:F,2,FALSE),B337="SAB_INS_SET23",VLOOKUP(C337,[12]SAB_INS_SET23!A:F,2,FALSE),B337="SIU_INF_JUL23",VLOOKUP(C337,[12]SIU_INF_JUL23!A:F,2,FALSE),B337="SIU_ED_JUL23",VLOOKUP(C337,[12]SIU_ED_JUL23!A:F,2,FALSE),B337="SIU_INS_JUL23",VLOOKUP(C337,[12]SIU_INS_JUL23!A:F,2,FALSE),B337="DER_JUN23",VLOOKUP(C337,[12]DER_JUN23!A:F,2,FALSE),B337="CDHU_AGO23",VLOOKUP(C337,[12]CDHU_AGO23!A:F,2,FALSE),B337="DNIT_SV_JUL23",VLOOKUP(C337,[12]DNIT_SV_JUL23!A:F,2,FALSE),B337="DNIT_MAT_JUL23",VLOOKUP(C337,[12]DNIT_MAT_JUL23!A:F,2,FALSE),B337="SIN_SV_SET23",VLOOKUP(C337,[12]SIN_SV_SET23!G:L,2,FALSE),B337="SIN_INS_SET23",VLOOKUP(C337,[12]SIN_INS_SET23!A:F,2,FALSE),B337="COTAÇÃO",VLOOKUP(C337,[12]COTAÇÃO!$B:$G,3,FALSE))</f>
        <v>CAMINHÃO - CARROCERIA FIXA ABERTA DE MADEIRA COM CAPACIDADE 5 T *160CV</v>
      </c>
      <c r="M337" s="65" t="str" cm="1">
        <f t="array" ref="M337">_xlfn.IFS(B337="SAB_OSE_SET23",VLOOKUP(C337,[12]SAB_OSE_SET23!A:N,6,FALSE),B337="SAB_EPSA_SET23",VLOOKUP(C337,[12]SAB_EPSA_SET23!A:F,3,FALSE),B337="SAB_INS_SET23",VLOOKUP(C337,[12]SAB_INS_SET23!A:F,3,FALSE),B337="SIU_INF_JUL23",VLOOKUP(C337,[12]SIU_INF_JUL23!A:F,3,FALSE),B337="SIU_ED_JUL23",VLOOKUP(C337,[12]SIU_ED_JUL23!A:F,3,FALSE),B337="SIU_INS_JUL23",VLOOKUP(C337,[12]SIU_INS_JUL23!A:F,3,FALSE),B337="DER_JUN23",VLOOKUP(C337,[12]DER_JUN23!A:F,3,FALSE),B337="CDHU_AGO23",VLOOKUP(C337,[12]CDHU_AGO23!A:F,3,FALSE),B337="DNIT_SV_JUL23",VLOOKUP(C337,[12]DNIT_SV_JUL23!A:F,3,FALSE),B337="DNIT_MAT_JUL23",VLOOKUP(C337,[12]DNIT_MAT_JUL23!A:F,3,FALSE),B337="SIN_SV_SET23",VLOOKUP(C337,[12]SIN_SV_SET23!G:L,3,FALSE),B337="SIN_INS_SET23",VLOOKUP(C337,[12]SIN_INS_SET23!A:F,3,FALSE),B337="COTAÇÃO",VLOOKUP(C337,[12]COTAÇÃO!$B:$G,4,FALSE))</f>
        <v>H</v>
      </c>
      <c r="N337" s="66">
        <f t="shared" si="8447"/>
        <v>3.75</v>
      </c>
      <c r="O337" s="66">
        <f t="shared" si="8448"/>
        <v>55.95</v>
      </c>
      <c r="P337" s="67">
        <f t="shared" si="8285"/>
        <v>0</v>
      </c>
      <c r="Q337" s="68"/>
      <c r="R337" s="61">
        <f>R334*$I337</f>
        <v>3.75</v>
      </c>
      <c r="S337" s="67"/>
      <c r="T337" s="61">
        <f>T334*$I337</f>
        <v>0</v>
      </c>
      <c r="U337" s="67">
        <f t="shared" si="8450"/>
        <v>0</v>
      </c>
      <c r="V337" s="61">
        <f>V334*$I337</f>
        <v>0</v>
      </c>
      <c r="W337" s="67">
        <f t="shared" si="8452"/>
        <v>0</v>
      </c>
      <c r="X337" s="61">
        <f>X334*$I337</f>
        <v>0</v>
      </c>
      <c r="Y337" s="67">
        <f t="shared" si="8454"/>
        <v>0</v>
      </c>
      <c r="Z337" s="61">
        <f>Z334*$I337</f>
        <v>0</v>
      </c>
      <c r="AA337" s="67">
        <f t="shared" si="8456"/>
        <v>0</v>
      </c>
      <c r="AB337" s="61">
        <f>AB334*$I337</f>
        <v>0</v>
      </c>
      <c r="AC337" s="67">
        <f t="shared" si="8458"/>
        <v>0</v>
      </c>
      <c r="AD337" s="61">
        <f>AD334*$I337</f>
        <v>0</v>
      </c>
      <c r="AE337" s="67">
        <f t="shared" si="8460"/>
        <v>0</v>
      </c>
      <c r="AF337" s="61">
        <f>AF334*$I337</f>
        <v>0</v>
      </c>
      <c r="AG337" s="67">
        <f t="shared" si="8462"/>
        <v>0</v>
      </c>
      <c r="AH337" s="61">
        <f>AH334*$I337</f>
        <v>0</v>
      </c>
      <c r="AI337" s="67">
        <f t="shared" si="8464"/>
        <v>0</v>
      </c>
      <c r="AJ337" s="61">
        <f>AJ334*$I337</f>
        <v>0</v>
      </c>
      <c r="AK337" s="67">
        <f t="shared" si="8466"/>
        <v>0</v>
      </c>
      <c r="AL337" s="61">
        <f>AL334*$I337</f>
        <v>0</v>
      </c>
      <c r="AM337" s="67">
        <f t="shared" si="8468"/>
        <v>0</v>
      </c>
      <c r="AN337" s="61">
        <f>AN334*$I337</f>
        <v>0</v>
      </c>
      <c r="AO337" s="67">
        <f t="shared" si="8470"/>
        <v>0</v>
      </c>
      <c r="AP337" s="61">
        <f>AP334*$I337</f>
        <v>0</v>
      </c>
      <c r="AQ337" s="67">
        <f t="shared" si="8472"/>
        <v>0</v>
      </c>
      <c r="AR337" s="61">
        <f>AR334*$I337</f>
        <v>0</v>
      </c>
      <c r="AS337" s="67">
        <f t="shared" si="8474"/>
        <v>0</v>
      </c>
      <c r="AT337" s="61">
        <f>AT334*$I337</f>
        <v>0</v>
      </c>
      <c r="AU337" s="67">
        <f t="shared" si="8476"/>
        <v>0</v>
      </c>
      <c r="AV337" s="61">
        <f>AV334*$I337</f>
        <v>0</v>
      </c>
      <c r="AW337" s="67">
        <f t="shared" si="8478"/>
        <v>0</v>
      </c>
      <c r="AX337" s="61">
        <f>AX334*$I337</f>
        <v>0</v>
      </c>
      <c r="AY337" s="67">
        <f t="shared" si="8480"/>
        <v>0</v>
      </c>
      <c r="AZ337" s="61">
        <f>AZ334*$I337</f>
        <v>0</v>
      </c>
      <c r="BA337" s="67">
        <f t="shared" si="8482"/>
        <v>0</v>
      </c>
      <c r="BB337" s="61">
        <f>BB334*$I337</f>
        <v>0</v>
      </c>
      <c r="BC337" s="67">
        <f t="shared" si="8484"/>
        <v>0</v>
      </c>
      <c r="BD337" s="61">
        <f>BD334*$I337</f>
        <v>0</v>
      </c>
      <c r="BE337" s="67">
        <f t="shared" si="8486"/>
        <v>0</v>
      </c>
      <c r="BF337" s="61">
        <f>BF334*$I337</f>
        <v>0</v>
      </c>
      <c r="BG337" s="67">
        <f t="shared" si="8488"/>
        <v>0</v>
      </c>
      <c r="BH337" s="61">
        <f>BH334*$I337</f>
        <v>0</v>
      </c>
      <c r="BI337" s="67">
        <f t="shared" si="8490"/>
        <v>0</v>
      </c>
      <c r="BJ337" s="61">
        <f>BJ334*$I337</f>
        <v>0</v>
      </c>
      <c r="BK337" s="67">
        <f t="shared" si="8492"/>
        <v>0</v>
      </c>
      <c r="BL337" s="61">
        <f>BL334*$I337</f>
        <v>0</v>
      </c>
      <c r="BM337" s="67">
        <f t="shared" si="8494"/>
        <v>0</v>
      </c>
    </row>
    <row r="338" spans="1:65" s="47" customFormat="1" ht="30" x14ac:dyDescent="0.25">
      <c r="A338" s="58" t="s">
        <v>30</v>
      </c>
      <c r="B338" s="59" t="s">
        <v>28</v>
      </c>
      <c r="C338" s="59" t="s">
        <v>133</v>
      </c>
      <c r="D338" s="60" cm="1">
        <f t="array" ref="D338">_xlfn.IFS($B338="SAB_OSE_SET23",$A$440,$B338="SAB_EPSA_SET23",$A$442,$B338="SAB_INS_SET23",$A$444,$B338="SIU_INF_JUL23",$A$446,$B338="SIU_ED_JUL23",$A$447,$B338="DER_JUN23",$A$448,$B338="CDHU_AGO23",$A$449,$B338="SIN_SV_SET23",$A$450,$B338="SIN_INS_SET23",$A$451,$B338="COTAÇÃO",0)</f>
        <v>0</v>
      </c>
      <c r="E338" s="60" cm="1">
        <f t="array" ref="E338">_xlfn.IFS($B338="SAB_OSE_SET23",$A$441,$B338="SAB_EPSA_SET23",$A$443,$B338="SAB_INS_SET23",$A$445,$B338="SIU_INF_JUL23",0,$B338="SIU_ED_JUL23",0,$B338="DER_JUN23",0,$B338="CDHU_AGO23",0,$B338="SIN_SV_SET23",0,$B338="SIN_INS_SET23",0,$B338="COTAÇÃO",0)</f>
        <v>0</v>
      </c>
      <c r="F338" s="60" cm="1">
        <f t="array" ref="F338">_xlfn.IFS($B338="SAB_OSE_SET23",0,$B338="SAB_EPSA_SET23",0,AND($B338="SAB_INS_SET23",$A338="MAT")=TRUE,$A$454,AND($B338="SAB_INS_SET23",$A338&lt;&gt;"MAT")=TRUE,$A$453,AND($B338="SIU_INF_JUL23",$A338="MAT")=TRUE,$A$454,AND($B338="SIU_INF_JUL23",$A338&lt;&gt;"MAT")=TRUE,$A$453,AND($B338="SIU_ED_JUL23",$A338="MAT")=TRUE,$A$454,AND($B338="SIU_ED_JUL23",$A338&lt;&gt;"MAT")=TRUE,$A$453,$B338="DER_JUN23",0,$B338="CDHU_AGO23",0,AND($B338="SIN_SV_SET23",$A338="MAT")=TRUE,$A$454,AND($B338="SIN_SV_SET23",$A338&lt;&gt;"MAT")=TRUE,$A$453,AND($B338="SIN_INS_SET23",$A338="MAT")=TRUE,$A$454,AND($B338="SIN_INS_SET23",$A338&lt;&gt;"MAT")=TRUE,$A$453,AND($B338="COTAÇÃO",$A338="MAT")=TRUE,$A$454,AND($B338="COTAÇÃO",$A338&lt;&gt;"MAT")=TRUE,$A$453)</f>
        <v>0.28000000000000003</v>
      </c>
      <c r="G338" s="60" cm="1">
        <f t="array" ref="G338">_xlfn.IFS($B338="SAB_OSE_SET23",0,$B338="SAB_EPSA_SET23",0,AND($B338="SAB_INS_SET23",$A338="MO")=TRUE,$A$455,AND($B338="SAB_INS_SET23",$A338&lt;&gt;"MO")=TRUE,0,AND($B338="SIU_INF_JUL23",$A338="MO")=TRUE,$A$455,AND($B338="SIU_INF_JUL23",$A338&lt;&gt;"MO")=TRUE,0,AND($B338="SIU_ED_JUL23",$A338="MO")=TRUE,$A$455,AND($B338="SIU_ED_JUL23",$A338&lt;&gt;"MO")=TRUE,0,$B338="DER_JUN23",0,$B338="CDHU_AGO23",0,AND($B338="SIN_SV_SET23",$A338="MO")=TRUE,$A$455,AND($B338="SIN_SV_SET23",$A338&lt;&gt;"MO")=TRUE,0,AND($B338="SIN_INS_SET23",$A338="MO")=TRUE,$A$455,AND($B338="SIN_INS_SET23",$A338&lt;&gt;"MO")=TRUE,0,AND($B338="COTAÇÃO",$A338="MO")=TRUE,$A$455,AND($B338="COTAÇÃO",$A338&lt;&gt;"MO")=TRUE,0)</f>
        <v>0</v>
      </c>
      <c r="H338" s="61" cm="1">
        <f t="array" ref="H338">ROUND(_xlfn.IFS(B338="SAB_OSE_SET23",VLOOKUP(C338,[12]SAB_OSE_SET23!A:N,7,FALSE),B338="SAB_EPSA_SET23",VLOOKUP(C338,[12]SAB_EPSA_SET23!A:F,4,FALSE),B338="SAB_INS_SET23",VLOOKUP(C338,[12]SAB_INS_SET23!A:F,4,FALSE),B338="SIU_INF_JUL23",VLOOKUP(C338,[12]SIU_INF_JUL23!A:F,4,FALSE),B338="SIU_ED_JUL23",VLOOKUP(C338,[12]SIU_ED_JUL23!A:F,4,FALSE),B338="SIU_INS_JUL23",VLOOKUP(C338,[12]SIU_INS_JUL23!A:F,4,FALSE),B338="DER_JUN23",VLOOKUP(C338,[12]DER_JUN23!A:F,4,FALSE),B338="CDHU_AGO23",VLOOKUP(C338,[12]CDHU_AGO23!A:F,4,FALSE),B338="DNIT_SV_JUL23",VLOOKUP(C338,[12]DNIT_SV_JUL23!A:F,4,FALSE),B338="DNIT_MAT_JUL23",VLOOKUP(C338,[12]DNIT_MAT_JUL23!A:F,4,FALSE),B338="SIN_SV_SET23",VLOOKUP(C338,[12]SIN_SV_SET23!G:L,5,FALSE),B338="SIN_INS_SET23",VLOOKUP(C338,[12]SIN_INS_SET23!A:F,5,FALSE),B338="COTAÇÃO",VLOOKUP(C338,[12]COTAÇÃO!$B:$G,6,FALSE))*(1+F338)*(1+G338),2)</f>
        <v>98.82</v>
      </c>
      <c r="I338" s="62">
        <v>0.75</v>
      </c>
      <c r="J338" s="39"/>
      <c r="K338" s="63"/>
      <c r="L338" s="64" t="str" cm="1">
        <f t="array" ref="L338">_xlfn.IFS(B338="SAB_OSE_SET23",VLOOKUP(C338,[12]SAB_OSE_SET23!A:N,5,FALSE),B338="SAB_EPSA_SET23",VLOOKUP(C338,[12]SAB_EPSA_SET23!A:F,2,FALSE),B338="SAB_INS_SET23",VLOOKUP(C338,[12]SAB_INS_SET23!A:F,2,FALSE),B338="SIU_INF_JUL23",VLOOKUP(C338,[12]SIU_INF_JUL23!A:F,2,FALSE),B338="SIU_ED_JUL23",VLOOKUP(C338,[12]SIU_ED_JUL23!A:F,2,FALSE),B338="SIU_INS_JUL23",VLOOKUP(C338,[12]SIU_INS_JUL23!A:F,2,FALSE),B338="DER_JUN23",VLOOKUP(C338,[12]DER_JUN23!A:F,2,FALSE),B338="CDHU_AGO23",VLOOKUP(C338,[12]CDHU_AGO23!A:F,2,FALSE),B338="DNIT_SV_JUL23",VLOOKUP(C338,[12]DNIT_SV_JUL23!A:F,2,FALSE),B338="DNIT_MAT_JUL23",VLOOKUP(C338,[12]DNIT_MAT_JUL23!A:F,2,FALSE),B338="SIN_SV_SET23",VLOOKUP(C338,[12]SIN_SV_SET23!G:L,2,FALSE),B338="SIN_INS_SET23",VLOOKUP(C338,[12]SIN_INS_SET23!A:F,2,FALSE),B338="COTAÇÃO",VLOOKUP(C338,[12]COTAÇÃO!$B:$G,3,FALSE))</f>
        <v>CAMINHÃO - CARROCERIA FIXA ABERTA DE MADEIRA COM CAPACIDADE 5 T *160CV - À DISPOSIÇÃO</v>
      </c>
      <c r="M338" s="65" t="str" cm="1">
        <f t="array" ref="M338">_xlfn.IFS(B338="SAB_OSE_SET23",VLOOKUP(C338,[12]SAB_OSE_SET23!A:N,6,FALSE),B338="SAB_EPSA_SET23",VLOOKUP(C338,[12]SAB_EPSA_SET23!A:F,3,FALSE),B338="SAB_INS_SET23",VLOOKUP(C338,[12]SAB_INS_SET23!A:F,3,FALSE),B338="SIU_INF_JUL23",VLOOKUP(C338,[12]SIU_INF_JUL23!A:F,3,FALSE),B338="SIU_ED_JUL23",VLOOKUP(C338,[12]SIU_ED_JUL23!A:F,3,FALSE),B338="SIU_INS_JUL23",VLOOKUP(C338,[12]SIU_INS_JUL23!A:F,3,FALSE),B338="DER_JUN23",VLOOKUP(C338,[12]DER_JUN23!A:F,3,FALSE),B338="CDHU_AGO23",VLOOKUP(C338,[12]CDHU_AGO23!A:F,3,FALSE),B338="DNIT_SV_JUL23",VLOOKUP(C338,[12]DNIT_SV_JUL23!A:F,3,FALSE),B338="DNIT_MAT_JUL23",VLOOKUP(C338,[12]DNIT_MAT_JUL23!A:F,3,FALSE),B338="SIN_SV_SET23",VLOOKUP(C338,[12]SIN_SV_SET23!G:L,3,FALSE),B338="SIN_INS_SET23",VLOOKUP(C338,[12]SIN_INS_SET23!A:F,3,FALSE),B338="COTAÇÃO",VLOOKUP(C338,[12]COTAÇÃO!$B:$G,4,FALSE))</f>
        <v>H</v>
      </c>
      <c r="N338" s="66">
        <f t="shared" si="8447"/>
        <v>11.25</v>
      </c>
      <c r="O338" s="66">
        <f t="shared" si="8448"/>
        <v>74.12</v>
      </c>
      <c r="P338" s="67">
        <f t="shared" si="8285"/>
        <v>0</v>
      </c>
      <c r="Q338" s="68"/>
      <c r="R338" s="61">
        <f>R334*$I338</f>
        <v>11.25</v>
      </c>
      <c r="S338" s="67"/>
      <c r="T338" s="61">
        <f>T334*$I338</f>
        <v>0</v>
      </c>
      <c r="U338" s="67">
        <f t="shared" si="8450"/>
        <v>0</v>
      </c>
      <c r="V338" s="61">
        <f>V334*$I338</f>
        <v>0</v>
      </c>
      <c r="W338" s="67">
        <f t="shared" si="8452"/>
        <v>0</v>
      </c>
      <c r="X338" s="61">
        <f>X334*$I338</f>
        <v>0</v>
      </c>
      <c r="Y338" s="67">
        <f t="shared" si="8454"/>
        <v>0</v>
      </c>
      <c r="Z338" s="61">
        <f>Z334*$I338</f>
        <v>0</v>
      </c>
      <c r="AA338" s="67">
        <f t="shared" si="8456"/>
        <v>0</v>
      </c>
      <c r="AB338" s="61">
        <f>AB334*$I338</f>
        <v>0</v>
      </c>
      <c r="AC338" s="67">
        <f t="shared" si="8458"/>
        <v>0</v>
      </c>
      <c r="AD338" s="61">
        <f>AD334*$I338</f>
        <v>0</v>
      </c>
      <c r="AE338" s="67">
        <f t="shared" si="8460"/>
        <v>0</v>
      </c>
      <c r="AF338" s="61">
        <f>AF334*$I338</f>
        <v>0</v>
      </c>
      <c r="AG338" s="67">
        <f t="shared" si="8462"/>
        <v>0</v>
      </c>
      <c r="AH338" s="61">
        <f>AH334*$I338</f>
        <v>0</v>
      </c>
      <c r="AI338" s="67">
        <f t="shared" si="8464"/>
        <v>0</v>
      </c>
      <c r="AJ338" s="61">
        <f>AJ334*$I338</f>
        <v>0</v>
      </c>
      <c r="AK338" s="67">
        <f t="shared" si="8466"/>
        <v>0</v>
      </c>
      <c r="AL338" s="61">
        <f>AL334*$I338</f>
        <v>0</v>
      </c>
      <c r="AM338" s="67">
        <f t="shared" si="8468"/>
        <v>0</v>
      </c>
      <c r="AN338" s="61">
        <f>AN334*$I338</f>
        <v>0</v>
      </c>
      <c r="AO338" s="67">
        <f t="shared" si="8470"/>
        <v>0</v>
      </c>
      <c r="AP338" s="61">
        <f>AP334*$I338</f>
        <v>0</v>
      </c>
      <c r="AQ338" s="67">
        <f t="shared" si="8472"/>
        <v>0</v>
      </c>
      <c r="AR338" s="61">
        <f>AR334*$I338</f>
        <v>0</v>
      </c>
      <c r="AS338" s="67">
        <f t="shared" si="8474"/>
        <v>0</v>
      </c>
      <c r="AT338" s="61">
        <f>AT334*$I338</f>
        <v>0</v>
      </c>
      <c r="AU338" s="67">
        <f t="shared" si="8476"/>
        <v>0</v>
      </c>
      <c r="AV338" s="61">
        <f>AV334*$I338</f>
        <v>0</v>
      </c>
      <c r="AW338" s="67">
        <f t="shared" si="8478"/>
        <v>0</v>
      </c>
      <c r="AX338" s="61">
        <f>AX334*$I338</f>
        <v>0</v>
      </c>
      <c r="AY338" s="67">
        <f t="shared" si="8480"/>
        <v>0</v>
      </c>
      <c r="AZ338" s="61">
        <f>AZ334*$I338</f>
        <v>0</v>
      </c>
      <c r="BA338" s="67">
        <f t="shared" si="8482"/>
        <v>0</v>
      </c>
      <c r="BB338" s="61">
        <f>BB334*$I338</f>
        <v>0</v>
      </c>
      <c r="BC338" s="67">
        <f t="shared" si="8484"/>
        <v>0</v>
      </c>
      <c r="BD338" s="61">
        <f>BD334*$I338</f>
        <v>0</v>
      </c>
      <c r="BE338" s="67">
        <f t="shared" si="8486"/>
        <v>0</v>
      </c>
      <c r="BF338" s="61">
        <f>BF334*$I338</f>
        <v>0</v>
      </c>
      <c r="BG338" s="67">
        <f t="shared" si="8488"/>
        <v>0</v>
      </c>
      <c r="BH338" s="61">
        <f>BH334*$I338</f>
        <v>0</v>
      </c>
      <c r="BI338" s="67">
        <f t="shared" si="8490"/>
        <v>0</v>
      </c>
      <c r="BJ338" s="61">
        <f>BJ334*$I338</f>
        <v>0</v>
      </c>
      <c r="BK338" s="67">
        <f t="shared" si="8492"/>
        <v>0</v>
      </c>
      <c r="BL338" s="61">
        <f>BL334*$I338</f>
        <v>0</v>
      </c>
      <c r="BM338" s="67">
        <f t="shared" si="8494"/>
        <v>0</v>
      </c>
    </row>
    <row r="339" spans="1:65" s="47" customFormat="1" x14ac:dyDescent="0.25">
      <c r="A339" s="36"/>
      <c r="B339" s="36"/>
      <c r="C339" s="36"/>
      <c r="D339" s="36"/>
      <c r="E339" s="36"/>
      <c r="F339" s="36"/>
      <c r="G339" s="36"/>
      <c r="H339" s="37"/>
      <c r="I339" s="38"/>
      <c r="J339" s="39"/>
      <c r="K339" s="40">
        <v>15</v>
      </c>
      <c r="L339" s="41" t="s">
        <v>152</v>
      </c>
      <c r="M339" s="42" t="s">
        <v>33</v>
      </c>
      <c r="N339" s="43"/>
      <c r="O339" s="43"/>
      <c r="P339" s="44">
        <f>P340</f>
        <v>6327</v>
      </c>
      <c r="Q339" s="39"/>
      <c r="R339" s="45"/>
      <c r="S339" s="46">
        <f>S340</f>
        <v>6327</v>
      </c>
      <c r="T339" s="45"/>
      <c r="U339" s="46">
        <f t="shared" ref="U339" si="8495">U340</f>
        <v>0</v>
      </c>
      <c r="V339" s="45"/>
      <c r="W339" s="46">
        <f t="shared" ref="W339" si="8496">W340</f>
        <v>0</v>
      </c>
      <c r="X339" s="45"/>
      <c r="Y339" s="46">
        <f t="shared" ref="Y339" si="8497">Y340</f>
        <v>0</v>
      </c>
      <c r="Z339" s="45"/>
      <c r="AA339" s="46">
        <f t="shared" ref="AA339" si="8498">AA340</f>
        <v>0</v>
      </c>
      <c r="AB339" s="45"/>
      <c r="AC339" s="46">
        <f t="shared" ref="AC339" si="8499">AC340</f>
        <v>0</v>
      </c>
      <c r="AD339" s="45"/>
      <c r="AE339" s="46">
        <f t="shared" ref="AE339" si="8500">AE340</f>
        <v>0</v>
      </c>
      <c r="AF339" s="45"/>
      <c r="AG339" s="46">
        <f t="shared" ref="AG339" si="8501">AG340</f>
        <v>0</v>
      </c>
      <c r="AH339" s="45"/>
      <c r="AI339" s="46">
        <f t="shared" ref="AI339" si="8502">AI340</f>
        <v>0</v>
      </c>
      <c r="AJ339" s="45"/>
      <c r="AK339" s="46">
        <f t="shared" ref="AK339" si="8503">AK340</f>
        <v>0</v>
      </c>
      <c r="AL339" s="45"/>
      <c r="AM339" s="46">
        <f t="shared" ref="AM339" si="8504">AM340</f>
        <v>0</v>
      </c>
      <c r="AN339" s="45"/>
      <c r="AO339" s="46">
        <f t="shared" ref="AO339" si="8505">AO340</f>
        <v>0</v>
      </c>
      <c r="AP339" s="45"/>
      <c r="AQ339" s="46">
        <f t="shared" ref="AQ339" si="8506">AQ340</f>
        <v>0</v>
      </c>
      <c r="AR339" s="45"/>
      <c r="AS339" s="46">
        <f t="shared" ref="AS339" si="8507">AS340</f>
        <v>0</v>
      </c>
      <c r="AT339" s="45"/>
      <c r="AU339" s="46">
        <f t="shared" ref="AU339" si="8508">AU340</f>
        <v>0</v>
      </c>
      <c r="AV339" s="45"/>
      <c r="AW339" s="46">
        <f t="shared" ref="AW339" si="8509">AW340</f>
        <v>0</v>
      </c>
      <c r="AX339" s="45"/>
      <c r="AY339" s="46">
        <f t="shared" ref="AY339" si="8510">AY340</f>
        <v>0</v>
      </c>
      <c r="AZ339" s="45"/>
      <c r="BA339" s="46">
        <f t="shared" ref="BA339" si="8511">BA340</f>
        <v>0</v>
      </c>
      <c r="BB339" s="45"/>
      <c r="BC339" s="46">
        <f t="shared" ref="BC339" si="8512">BC340</f>
        <v>0</v>
      </c>
      <c r="BD339" s="45"/>
      <c r="BE339" s="46">
        <f t="shared" ref="BE339:BM339" si="8513">BE340</f>
        <v>0</v>
      </c>
      <c r="BF339" s="45"/>
      <c r="BG339" s="46">
        <f t="shared" si="8513"/>
        <v>0</v>
      </c>
      <c r="BH339" s="45"/>
      <c r="BI339" s="46">
        <f t="shared" si="8513"/>
        <v>0</v>
      </c>
      <c r="BJ339" s="45"/>
      <c r="BK339" s="46">
        <f t="shared" si="8513"/>
        <v>0</v>
      </c>
      <c r="BL339" s="45"/>
      <c r="BM339" s="46">
        <f t="shared" si="8513"/>
        <v>0</v>
      </c>
    </row>
    <row r="340" spans="1:65" s="47" customFormat="1" ht="30" x14ac:dyDescent="0.25">
      <c r="A340" s="48"/>
      <c r="B340" s="48"/>
      <c r="C340" s="48"/>
      <c r="D340" s="48"/>
      <c r="E340" s="48"/>
      <c r="F340" s="48"/>
      <c r="G340" s="48"/>
      <c r="H340" s="49"/>
      <c r="I340" s="50"/>
      <c r="J340" s="39"/>
      <c r="K340" s="51" t="str">
        <f>CONCATENATE($K$339,".1")</f>
        <v>15.1</v>
      </c>
      <c r="L340" s="52" t="s">
        <v>153</v>
      </c>
      <c r="M340" s="53" t="s">
        <v>36</v>
      </c>
      <c r="N340" s="54">
        <f>R340+T340+V340+X340+Z340+AB340+AD340+AF340+AH340+AJ340++AL340+AN340+AP340+AR340+AT340+AV340+AX340+AZ340+BB340+BD340+BF340+BH340+BJ340+BL340</f>
        <v>148</v>
      </c>
      <c r="O340" s="54">
        <f>SUM(O341:O341)</f>
        <v>42.75</v>
      </c>
      <c r="P340" s="55">
        <f t="shared" ref="P340:P341" si="8514">S340+U340+W340+Y340+AA340+AC340+AE340+AG340+AI340+AK340++AM340+AO340+AQ340+AS340+AU340+AW340+AY340+BA340+BC340+BE340+BG340+BI340+BK340+BM340</f>
        <v>6327</v>
      </c>
      <c r="Q340" s="39"/>
      <c r="R340" s="56">
        <f>2*SUM(R120,R127,R134,R141)*2</f>
        <v>148</v>
      </c>
      <c r="S340" s="57">
        <f>ROUND(R340*$O340,2)</f>
        <v>6327</v>
      </c>
      <c r="T340" s="56"/>
      <c r="U340" s="57">
        <f>ROUND(T340*$O340,2)</f>
        <v>0</v>
      </c>
      <c r="V340" s="56"/>
      <c r="W340" s="57">
        <f t="shared" ref="W340" si="8515">ROUND(V340*$O340,2)</f>
        <v>0</v>
      </c>
      <c r="X340" s="56"/>
      <c r="Y340" s="57">
        <f t="shared" ref="Y340" si="8516">ROUND(X340*$O340,2)</f>
        <v>0</v>
      </c>
      <c r="Z340" s="56"/>
      <c r="AA340" s="57">
        <f t="shared" ref="AA340" si="8517">ROUND(Z340*$O340,2)</f>
        <v>0</v>
      </c>
      <c r="AB340" s="56"/>
      <c r="AC340" s="57">
        <f t="shared" ref="AC340" si="8518">ROUND(AB340*$O340,2)</f>
        <v>0</v>
      </c>
      <c r="AD340" s="56"/>
      <c r="AE340" s="57">
        <f t="shared" ref="AE340" si="8519">ROUND(AD340*$O340,2)</f>
        <v>0</v>
      </c>
      <c r="AF340" s="56"/>
      <c r="AG340" s="57">
        <f t="shared" ref="AG340" si="8520">ROUND(AF340*$O340,2)</f>
        <v>0</v>
      </c>
      <c r="AH340" s="56"/>
      <c r="AI340" s="57">
        <f t="shared" ref="AI340" si="8521">ROUND(AH340*$O340,2)</f>
        <v>0</v>
      </c>
      <c r="AJ340" s="56"/>
      <c r="AK340" s="57">
        <f t="shared" ref="AK340" si="8522">ROUND(AJ340*$O340,2)</f>
        <v>0</v>
      </c>
      <c r="AL340" s="56"/>
      <c r="AM340" s="57">
        <f t="shared" ref="AM340" si="8523">ROUND(AL340*$O340,2)</f>
        <v>0</v>
      </c>
      <c r="AN340" s="56"/>
      <c r="AO340" s="57">
        <f t="shared" ref="AO340" si="8524">ROUND(AN340*$O340,2)</f>
        <v>0</v>
      </c>
      <c r="AP340" s="56"/>
      <c r="AQ340" s="57">
        <f t="shared" ref="AQ340" si="8525">ROUND(AP340*$O340,2)</f>
        <v>0</v>
      </c>
      <c r="AR340" s="56"/>
      <c r="AS340" s="57">
        <f t="shared" ref="AS340" si="8526">ROUND(AR340*$O340,2)</f>
        <v>0</v>
      </c>
      <c r="AT340" s="56"/>
      <c r="AU340" s="57">
        <f t="shared" ref="AU340" si="8527">ROUND(AT340*$O340,2)</f>
        <v>0</v>
      </c>
      <c r="AV340" s="56"/>
      <c r="AW340" s="57">
        <f t="shared" ref="AW340" si="8528">ROUND(AV340*$O340,2)</f>
        <v>0</v>
      </c>
      <c r="AX340" s="56"/>
      <c r="AY340" s="57">
        <f t="shared" ref="AY340" si="8529">ROUND(AX340*$O340,2)</f>
        <v>0</v>
      </c>
      <c r="AZ340" s="56"/>
      <c r="BA340" s="57">
        <f t="shared" ref="BA340" si="8530">ROUND(AZ340*$O340,2)</f>
        <v>0</v>
      </c>
      <c r="BB340" s="56"/>
      <c r="BC340" s="57">
        <f t="shared" ref="BC340" si="8531">ROUND(BB340*$O340,2)</f>
        <v>0</v>
      </c>
      <c r="BD340" s="56"/>
      <c r="BE340" s="57">
        <f t="shared" ref="BE340" si="8532">ROUND(BD340*$O340,2)</f>
        <v>0</v>
      </c>
      <c r="BF340" s="56"/>
      <c r="BG340" s="57">
        <f t="shared" ref="BG340" si="8533">ROUND(BF340*$O340,2)</f>
        <v>0</v>
      </c>
      <c r="BH340" s="56"/>
      <c r="BI340" s="57">
        <f t="shared" ref="BI340" si="8534">ROUND(BH340*$O340,2)</f>
        <v>0</v>
      </c>
      <c r="BJ340" s="56"/>
      <c r="BK340" s="57">
        <f t="shared" ref="BK340" si="8535">ROUND(BJ340*$O340,2)</f>
        <v>0</v>
      </c>
      <c r="BL340" s="56"/>
      <c r="BM340" s="57">
        <f t="shared" ref="BM340" si="8536">ROUND(BL340*$O340,2)</f>
        <v>0</v>
      </c>
    </row>
    <row r="341" spans="1:65" s="47" customFormat="1" x14ac:dyDescent="0.25">
      <c r="A341" s="58" t="s">
        <v>22</v>
      </c>
      <c r="B341" s="59" t="s">
        <v>23</v>
      </c>
      <c r="C341" s="59">
        <v>70050014</v>
      </c>
      <c r="D341" s="60" cm="1">
        <f t="array" ref="D341">_xlfn.IFS($B341="SAB_OSE_SET23",$A$440,$B341="SAB_EPSA_SET23",$A$442,$B341="SAB_INS_SET23",$A$444,$B341="SIU_INF_JUL23",$A$446,$B341="SIU_ED_JUL23",$A$447,$B341="DER_JUN23",$A$448,$B341="CDHU_AGO23",$A$449,$B341="SIN_SV_SET23",$A$450,$B341="SIN_INS_SET23",$A$451,$B341="COTAÇÃO",0)</f>
        <v>0.28000000000000003</v>
      </c>
      <c r="E341" s="60" cm="1">
        <f t="array" ref="E341">_xlfn.IFS($B341="SAB_OSE_SET23",$A$441,$B341="SAB_EPSA_SET23",$A$443,$B341="SAB_INS_SET23",$A$445,$B341="SIU_INF_JUL23",0,$B341="SIU_ED_JUL23",0,$B341="DER_JUN23",0,$B341="CDHU_AGO23",0,$B341="SIN_SV_SET23",0,$B341="SIN_INS_SET23",0,$B341="COTAÇÃO",0)</f>
        <v>1.72</v>
      </c>
      <c r="F341" s="60" cm="1">
        <f t="array" ref="F341">_xlfn.IFS($B341="SAB_OSE_SET23",0,$B341="SAB_EPSA_SET23",0,AND($B341="SAB_INS_SET23",$A341="MAT")=TRUE,$A$454,AND($B341="SAB_INS_SET23",$A341&lt;&gt;"MAT")=TRUE,$A$453,AND($B341="SIU_INF_JUL23",$A341="MAT")=TRUE,$A$454,AND($B341="SIU_INF_JUL23",$A341&lt;&gt;"MAT")=TRUE,$A$453,AND($B341="SIU_ED_JUL23",$A341="MAT")=TRUE,$A$454,AND($B341="SIU_ED_JUL23",$A341&lt;&gt;"MAT")=TRUE,$A$453,$B341="DER_JUN23",0,$B341="CDHU_AGO23",0,AND($B341="SIN_SV_SET23",$A341="MAT")=TRUE,$A$454,AND($B341="SIN_SV_SET23",$A341&lt;&gt;"MAT")=TRUE,$A$453,AND($B341="SIN_INS_SET23",$A341="MAT")=TRUE,$A$454,AND($B341="SIN_INS_SET23",$A341&lt;&gt;"MAT")=TRUE,$A$453,AND($B341="COTAÇÃO",$A341="MAT")=TRUE,$A$454,AND($B341="COTAÇÃO",$A341&lt;&gt;"MAT")=TRUE,$A$453)</f>
        <v>0</v>
      </c>
      <c r="G341" s="60" cm="1">
        <f t="array" ref="G341">_xlfn.IFS($B341="SAB_OSE_SET23",0,$B341="SAB_EPSA_SET23",0,AND($B341="SAB_INS_SET23",$A341="MO")=TRUE,$A$455,AND($B341="SAB_INS_SET23",$A341&lt;&gt;"MO")=TRUE,0,AND($B341="SIU_INF_JUL23",$A341="MO")=TRUE,$A$455,AND($B341="SIU_INF_JUL23",$A341&lt;&gt;"MO")=TRUE,0,AND($B341="SIU_ED_JUL23",$A341="MO")=TRUE,$A$455,AND($B341="SIU_ED_JUL23",$A341&lt;&gt;"MO")=TRUE,0,$B341="DER_JUN23",0,$B341="CDHU_AGO23",0,AND($B341="SIN_SV_SET23",$A341="MO")=TRUE,$A$455,AND($B341="SIN_SV_SET23",$A341&lt;&gt;"MO")=TRUE,0,AND($B341="SIN_INS_SET23",$A341="MO")=TRUE,$A$455,AND($B341="SIN_INS_SET23",$A341&lt;&gt;"MO")=TRUE,0,AND($B341="COTAÇÃO",$A341="MO")=TRUE,$A$455,AND($B341="COTAÇÃO",$A341&lt;&gt;"MO")=TRUE,0)</f>
        <v>0</v>
      </c>
      <c r="H341" s="61" cm="1">
        <f t="array" ref="H341">ROUND(_xlfn.IFS(B341="SAB_OSE_SET23",VLOOKUP(C341,[12]SAB_OSE_SET23!A:N,7,FALSE),B341="SAB_EPSA_SET23",VLOOKUP(C341,[12]SAB_EPSA_SET23!A:F,4,FALSE),B341="SAB_INS_SET23",VLOOKUP(C341,[12]SAB_INS_SET23!A:F,4,FALSE),B341="SIU_INF_JUL23",VLOOKUP(C341,[12]SIU_INF_JUL23!A:F,4,FALSE),B341="SIU_ED_JUL23",VLOOKUP(C341,[12]SIU_ED_JUL23!A:F,4,FALSE),B341="SIU_INS_JUL23",VLOOKUP(C341,[12]SIU_INS_JUL23!A:F,4,FALSE),B341="DER_JUN23",VLOOKUP(C341,[12]DER_JUN23!A:F,4,FALSE),B341="CDHU_AGO23",VLOOKUP(C341,[12]CDHU_AGO23!A:F,4,FALSE),B341="DNIT_SV_JUL23",VLOOKUP(C341,[12]DNIT_SV_JUL23!A:F,4,FALSE),B341="DNIT_MAT_JUL23",VLOOKUP(C341,[12]DNIT_MAT_JUL23!A:F,4,FALSE),B341="SIN_SV_SET23",VLOOKUP(C341,[12]SIN_SV_SET23!G:L,5,FALSE),B341="SIN_INS_SET23",VLOOKUP(C341,[12]SIN_INS_SET23!A:F,5,FALSE),B341="COTAÇÃO",VLOOKUP(C341,[12]COTAÇÃO!$B:$G,6,FALSE))*(1+F341)*(1+G341),2)</f>
        <v>42.75</v>
      </c>
      <c r="I341" s="62">
        <v>1</v>
      </c>
      <c r="J341" s="39"/>
      <c r="K341" s="63"/>
      <c r="L341" s="64" t="str" cm="1">
        <f t="array" ref="L341">_xlfn.IFS(B341="SAB_OSE_SET23",VLOOKUP(C341,[12]SAB_OSE_SET23!A:N,5,FALSE),B341="SAB_EPSA_SET23",VLOOKUP(C341,[12]SAB_EPSA_SET23!A:F,2,FALSE),B341="SAB_INS_SET23",VLOOKUP(C341,[12]SAB_INS_SET23!A:F,2,FALSE),B341="SIU_INF_JUL23",VLOOKUP(C341,[12]SIU_INF_JUL23!A:F,2,FALSE),B341="SIU_ED_JUL23",VLOOKUP(C341,[12]SIU_ED_JUL23!A:F,2,FALSE),B341="SIU_INS_JUL23",VLOOKUP(C341,[12]SIU_INS_JUL23!A:F,2,FALSE),B341="DER_JUN23",VLOOKUP(C341,[12]DER_JUN23!A:F,2,FALSE),B341="CDHU_AGO23",VLOOKUP(C341,[12]CDHU_AGO23!A:F,2,FALSE),B341="DNIT_SV_JUL23",VLOOKUP(C341,[12]DNIT_SV_JUL23!A:F,2,FALSE),B341="DNIT_MAT_JUL23",VLOOKUP(C341,[12]DNIT_MAT_JUL23!A:F,2,FALSE),B341="SIN_SV_SET23",VLOOKUP(C341,[12]SIN_SV_SET23!G:L,2,FALSE),B341="SIN_INS_SET23",VLOOKUP(C341,[12]SIN_INS_SET23!A:F,2,FALSE),B341="COTAÇÃO",VLOOKUP(C341,[12]COTAÇÃO!$B:$G,3,FALSE))</f>
        <v>DRENO VERTICAL DE PEDRISCO</v>
      </c>
      <c r="M341" s="65" t="str" cm="1">
        <f t="array" ref="M341">_xlfn.IFS(B341="SAB_OSE_SET23",VLOOKUP(C341,[12]SAB_OSE_SET23!A:N,6,FALSE),B341="SAB_EPSA_SET23",VLOOKUP(C341,[12]SAB_EPSA_SET23!A:F,3,FALSE),B341="SAB_INS_SET23",VLOOKUP(C341,[12]SAB_INS_SET23!A:F,3,FALSE),B341="SIU_INF_JUL23",VLOOKUP(C341,[12]SIU_INF_JUL23!A:F,3,FALSE),B341="SIU_ED_JUL23",VLOOKUP(C341,[12]SIU_ED_JUL23!A:F,3,FALSE),B341="SIU_INS_JUL23",VLOOKUP(C341,[12]SIU_INS_JUL23!A:F,3,FALSE),B341="DER_JUN23",VLOOKUP(C341,[12]DER_JUN23!A:F,3,FALSE),B341="CDHU_AGO23",VLOOKUP(C341,[12]CDHU_AGO23!A:F,3,FALSE),B341="DNIT_SV_JUL23",VLOOKUP(C341,[12]DNIT_SV_JUL23!A:F,3,FALSE),B341="DNIT_MAT_JUL23",VLOOKUP(C341,[12]DNIT_MAT_JUL23!A:F,3,FALSE),B341="SIN_SV_SET23",VLOOKUP(C341,[12]SIN_SV_SET23!G:L,3,FALSE),B341="SIN_INS_SET23",VLOOKUP(C341,[12]SIN_INS_SET23!A:F,3,FALSE),B341="COTAÇÃO",VLOOKUP(C341,[12]COTAÇÃO!$B:$G,4,FALSE))</f>
        <v>M</v>
      </c>
      <c r="N341" s="66">
        <f t="shared" ref="N341" si="8537">R341+T341+V341+X341+Z341+AB341+AD341+AF341+AH341+AJ341++AL341+AN341+AP341+AR341+AT341+AV341+AX341+AZ341+BB341+BD341+BF341+BH341+BJ341+BL341</f>
        <v>148</v>
      </c>
      <c r="O341" s="66">
        <f t="shared" ref="O341" si="8538">ROUND(H341*I341,2)</f>
        <v>42.75</v>
      </c>
      <c r="P341" s="67">
        <f t="shared" si="8514"/>
        <v>0</v>
      </c>
      <c r="Q341" s="68"/>
      <c r="R341" s="61">
        <f>R340*$I341</f>
        <v>148</v>
      </c>
      <c r="S341" s="67"/>
      <c r="T341" s="61">
        <f t="shared" ref="T341" si="8539">T340*$I341</f>
        <v>0</v>
      </c>
      <c r="U341" s="67">
        <f t="shared" ref="U341" si="8540">ROUND(T341*$H341,2)</f>
        <v>0</v>
      </c>
      <c r="V341" s="61">
        <f t="shared" ref="V341" si="8541">V340*$I341</f>
        <v>0</v>
      </c>
      <c r="W341" s="67">
        <f t="shared" ref="W341" si="8542">ROUND(V341*$H341,2)</f>
        <v>0</v>
      </c>
      <c r="X341" s="61">
        <f t="shared" ref="X341" si="8543">X340*$I341</f>
        <v>0</v>
      </c>
      <c r="Y341" s="67">
        <f t="shared" ref="Y341" si="8544">ROUND(X341*$H341,2)</f>
        <v>0</v>
      </c>
      <c r="Z341" s="61">
        <f t="shared" ref="Z341" si="8545">Z340*$I341</f>
        <v>0</v>
      </c>
      <c r="AA341" s="67">
        <f t="shared" ref="AA341" si="8546">ROUND(Z341*$H341,2)</f>
        <v>0</v>
      </c>
      <c r="AB341" s="61">
        <f t="shared" ref="AB341" si="8547">AB340*$I341</f>
        <v>0</v>
      </c>
      <c r="AC341" s="67">
        <f t="shared" ref="AC341" si="8548">ROUND(AB341*$H341,2)</f>
        <v>0</v>
      </c>
      <c r="AD341" s="61">
        <f t="shared" ref="AD341" si="8549">AD340*$I341</f>
        <v>0</v>
      </c>
      <c r="AE341" s="67">
        <f t="shared" ref="AE341" si="8550">ROUND(AD341*$H341,2)</f>
        <v>0</v>
      </c>
      <c r="AF341" s="61">
        <f t="shared" ref="AF341" si="8551">AF340*$I341</f>
        <v>0</v>
      </c>
      <c r="AG341" s="67">
        <f t="shared" ref="AG341" si="8552">ROUND(AF341*$H341,2)</f>
        <v>0</v>
      </c>
      <c r="AH341" s="61">
        <f t="shared" ref="AH341" si="8553">AH340*$I341</f>
        <v>0</v>
      </c>
      <c r="AI341" s="67">
        <f t="shared" ref="AI341" si="8554">ROUND(AH341*$H341,2)</f>
        <v>0</v>
      </c>
      <c r="AJ341" s="61">
        <f t="shared" ref="AJ341" si="8555">AJ340*$I341</f>
        <v>0</v>
      </c>
      <c r="AK341" s="67">
        <f t="shared" ref="AK341" si="8556">ROUND(AJ341*$H341,2)</f>
        <v>0</v>
      </c>
      <c r="AL341" s="61">
        <f t="shared" ref="AL341" si="8557">AL340*$I341</f>
        <v>0</v>
      </c>
      <c r="AM341" s="67">
        <f t="shared" ref="AM341" si="8558">ROUND(AL341*$H341,2)</f>
        <v>0</v>
      </c>
      <c r="AN341" s="61">
        <f t="shared" ref="AN341" si="8559">AN340*$I341</f>
        <v>0</v>
      </c>
      <c r="AO341" s="67">
        <f t="shared" ref="AO341" si="8560">ROUND(AN341*$H341,2)</f>
        <v>0</v>
      </c>
      <c r="AP341" s="61">
        <f t="shared" ref="AP341" si="8561">AP340*$I341</f>
        <v>0</v>
      </c>
      <c r="AQ341" s="67">
        <f t="shared" ref="AQ341" si="8562">ROUND(AP341*$H341,2)</f>
        <v>0</v>
      </c>
      <c r="AR341" s="61">
        <f t="shared" ref="AR341" si="8563">AR340*$I341</f>
        <v>0</v>
      </c>
      <c r="AS341" s="67">
        <f t="shared" ref="AS341" si="8564">ROUND(AR341*$H341,2)</f>
        <v>0</v>
      </c>
      <c r="AT341" s="61">
        <f t="shared" ref="AT341" si="8565">AT340*$I341</f>
        <v>0</v>
      </c>
      <c r="AU341" s="67">
        <f t="shared" ref="AU341" si="8566">ROUND(AT341*$H341,2)</f>
        <v>0</v>
      </c>
      <c r="AV341" s="61">
        <f t="shared" ref="AV341" si="8567">AV340*$I341</f>
        <v>0</v>
      </c>
      <c r="AW341" s="67">
        <f t="shared" ref="AW341" si="8568">ROUND(AV341*$H341,2)</f>
        <v>0</v>
      </c>
      <c r="AX341" s="61">
        <f t="shared" ref="AX341" si="8569">AX340*$I341</f>
        <v>0</v>
      </c>
      <c r="AY341" s="67">
        <f t="shared" ref="AY341" si="8570">ROUND(AX341*$H341,2)</f>
        <v>0</v>
      </c>
      <c r="AZ341" s="61">
        <f t="shared" ref="AZ341" si="8571">AZ340*$I341</f>
        <v>0</v>
      </c>
      <c r="BA341" s="67">
        <f t="shared" ref="BA341" si="8572">ROUND(AZ341*$H341,2)</f>
        <v>0</v>
      </c>
      <c r="BB341" s="61">
        <f t="shared" ref="BB341" si="8573">BB340*$I341</f>
        <v>0</v>
      </c>
      <c r="BC341" s="67">
        <f t="shared" ref="BC341" si="8574">ROUND(BB341*$H341,2)</f>
        <v>0</v>
      </c>
      <c r="BD341" s="61">
        <f t="shared" ref="BD341" si="8575">BD340*$I341</f>
        <v>0</v>
      </c>
      <c r="BE341" s="67">
        <f t="shared" ref="BE341" si="8576">ROUND(BD341*$H341,2)</f>
        <v>0</v>
      </c>
      <c r="BF341" s="61">
        <f t="shared" ref="BF341" si="8577">BF340*$I341</f>
        <v>0</v>
      </c>
      <c r="BG341" s="67">
        <f t="shared" ref="BG341" si="8578">ROUND(BF341*$H341,2)</f>
        <v>0</v>
      </c>
      <c r="BH341" s="61">
        <f t="shared" ref="BH341" si="8579">BH340*$I341</f>
        <v>0</v>
      </c>
      <c r="BI341" s="67">
        <f t="shared" ref="BI341" si="8580">ROUND(BH341*$H341,2)</f>
        <v>0</v>
      </c>
      <c r="BJ341" s="61">
        <f t="shared" ref="BJ341" si="8581">BJ340*$I341</f>
        <v>0</v>
      </c>
      <c r="BK341" s="67">
        <f t="shared" ref="BK341" si="8582">ROUND(BJ341*$H341,2)</f>
        <v>0</v>
      </c>
      <c r="BL341" s="61">
        <f t="shared" ref="BL341" si="8583">BL340*$I341</f>
        <v>0</v>
      </c>
      <c r="BM341" s="67">
        <f t="shared" ref="BM341" si="8584">ROUND(BL341*$H341,2)</f>
        <v>0</v>
      </c>
    </row>
    <row r="342" spans="1:65" s="47" customFormat="1" ht="30" x14ac:dyDescent="0.25">
      <c r="A342" s="36"/>
      <c r="B342" s="36"/>
      <c r="C342" s="36"/>
      <c r="D342" s="36"/>
      <c r="E342" s="36"/>
      <c r="F342" s="36"/>
      <c r="G342" s="36"/>
      <c r="H342" s="37"/>
      <c r="I342" s="38"/>
      <c r="J342" s="39"/>
      <c r="K342" s="40">
        <v>16</v>
      </c>
      <c r="L342" s="41" t="s">
        <v>154</v>
      </c>
      <c r="M342" s="42" t="s">
        <v>33</v>
      </c>
      <c r="N342" s="43"/>
      <c r="O342" s="43"/>
      <c r="P342" s="44">
        <f>P343+P346+P369</f>
        <v>1299453.56</v>
      </c>
      <c r="Q342" s="39"/>
      <c r="R342" s="45"/>
      <c r="S342" s="46">
        <f>S343+S346+S369</f>
        <v>1299453.56</v>
      </c>
      <c r="T342" s="45"/>
      <c r="U342" s="46">
        <f t="shared" ref="U342" si="8585">U343+U346+U369</f>
        <v>0</v>
      </c>
      <c r="V342" s="45"/>
      <c r="W342" s="46">
        <f t="shared" ref="W342" si="8586">W343+W346+W369</f>
        <v>0</v>
      </c>
      <c r="X342" s="45"/>
      <c r="Y342" s="46">
        <f t="shared" ref="Y342" si="8587">Y343+Y346+Y369</f>
        <v>0</v>
      </c>
      <c r="Z342" s="45"/>
      <c r="AA342" s="46">
        <f t="shared" ref="AA342" si="8588">AA343+AA346+AA369</f>
        <v>0</v>
      </c>
      <c r="AB342" s="45"/>
      <c r="AC342" s="46">
        <f t="shared" ref="AC342" si="8589">AC343+AC346+AC369</f>
        <v>0</v>
      </c>
      <c r="AD342" s="45"/>
      <c r="AE342" s="46">
        <f t="shared" ref="AE342" si="8590">AE343+AE346+AE369</f>
        <v>0</v>
      </c>
      <c r="AF342" s="45"/>
      <c r="AG342" s="46">
        <f t="shared" ref="AG342" si="8591">AG343+AG346+AG369</f>
        <v>0</v>
      </c>
      <c r="AH342" s="45"/>
      <c r="AI342" s="46">
        <f t="shared" ref="AI342" si="8592">AI343+AI346+AI369</f>
        <v>0</v>
      </c>
      <c r="AJ342" s="45"/>
      <c r="AK342" s="46">
        <f t="shared" ref="AK342" si="8593">AK343+AK346+AK369</f>
        <v>0</v>
      </c>
      <c r="AL342" s="45"/>
      <c r="AM342" s="46">
        <f t="shared" ref="AM342" si="8594">AM343+AM346+AM369</f>
        <v>0</v>
      </c>
      <c r="AN342" s="45"/>
      <c r="AO342" s="46">
        <f t="shared" ref="AO342" si="8595">AO343+AO346+AO369</f>
        <v>0</v>
      </c>
      <c r="AP342" s="45"/>
      <c r="AQ342" s="46">
        <f t="shared" ref="AQ342" si="8596">AQ343+AQ346+AQ369</f>
        <v>0</v>
      </c>
      <c r="AR342" s="45"/>
      <c r="AS342" s="46">
        <f t="shared" ref="AS342" si="8597">AS343+AS346+AS369</f>
        <v>0</v>
      </c>
      <c r="AT342" s="45"/>
      <c r="AU342" s="46">
        <f t="shared" ref="AU342" si="8598">AU343+AU346+AU369</f>
        <v>0</v>
      </c>
      <c r="AV342" s="45"/>
      <c r="AW342" s="46">
        <f t="shared" ref="AW342" si="8599">AW343+AW346+AW369</f>
        <v>0</v>
      </c>
      <c r="AX342" s="45"/>
      <c r="AY342" s="46">
        <f t="shared" ref="AY342" si="8600">AY343+AY346+AY369</f>
        <v>0</v>
      </c>
      <c r="AZ342" s="45"/>
      <c r="BA342" s="46">
        <f t="shared" ref="BA342" si="8601">BA343+BA346+BA369</f>
        <v>0</v>
      </c>
      <c r="BB342" s="45"/>
      <c r="BC342" s="46">
        <f t="shared" ref="BC342" si="8602">BC343+BC346+BC369</f>
        <v>0</v>
      </c>
      <c r="BD342" s="45"/>
      <c r="BE342" s="46">
        <f t="shared" ref="BE342" si="8603">BE343+BE346+BE369</f>
        <v>0</v>
      </c>
      <c r="BF342" s="45"/>
      <c r="BG342" s="46">
        <f t="shared" ref="BG342" si="8604">BG343+BG346+BG369</f>
        <v>0</v>
      </c>
      <c r="BH342" s="45"/>
      <c r="BI342" s="46">
        <f t="shared" ref="BI342" si="8605">BI343+BI346+BI369</f>
        <v>0</v>
      </c>
      <c r="BJ342" s="45"/>
      <c r="BK342" s="46">
        <f t="shared" ref="BK342" si="8606">BK343+BK346+BK369</f>
        <v>0</v>
      </c>
      <c r="BL342" s="45"/>
      <c r="BM342" s="46">
        <f t="shared" ref="BM342" si="8607">BM343+BM346+BM369</f>
        <v>0</v>
      </c>
    </row>
    <row r="343" spans="1:65" s="47" customFormat="1" x14ac:dyDescent="0.25">
      <c r="A343" s="48"/>
      <c r="B343" s="48"/>
      <c r="C343" s="48"/>
      <c r="D343" s="48"/>
      <c r="E343" s="48"/>
      <c r="F343" s="48"/>
      <c r="G343" s="48"/>
      <c r="H343" s="49"/>
      <c r="I343" s="50"/>
      <c r="J343" s="39"/>
      <c r="K343" s="51" t="str">
        <f>CONCATENATE($K$342,".1")</f>
        <v>16.1</v>
      </c>
      <c r="L343" s="52" t="s">
        <v>155</v>
      </c>
      <c r="M343" s="53" t="s">
        <v>21</v>
      </c>
      <c r="N343" s="54">
        <f>R343+T343+V343+X343+Z343+AB343+AD343+AF343+AH343+AJ343++AL343+AN343+AP343+AR343+AT343+AV343+AX343+AZ343+BB343+BD343+BF343+BH343+BJ343+BL343</f>
        <v>1</v>
      </c>
      <c r="O343" s="54">
        <f>SUM(O344:O345)</f>
        <v>369167.35999999999</v>
      </c>
      <c r="P343" s="55">
        <f t="shared" ref="P343:P358" si="8608">S343+U343+W343+Y343+AA343+AC343+AE343+AG343+AI343+AK343++AM343+AO343+AQ343+AS343+AU343+AW343+AY343+BA343+BC343+BE343+BG343+BI343+BK343+BM343</f>
        <v>369167.35999999999</v>
      </c>
      <c r="Q343" s="39"/>
      <c r="R343" s="56">
        <v>1</v>
      </c>
      <c r="S343" s="57">
        <f>ROUND(R343*$O343,2)</f>
        <v>369167.35999999999</v>
      </c>
      <c r="T343" s="56"/>
      <c r="U343" s="57">
        <f>ROUND(T343*$O343,2)</f>
        <v>0</v>
      </c>
      <c r="V343" s="56"/>
      <c r="W343" s="57">
        <f t="shared" ref="W343" si="8609">ROUND(V343*$O343,2)</f>
        <v>0</v>
      </c>
      <c r="X343" s="56"/>
      <c r="Y343" s="57">
        <f t="shared" ref="Y343" si="8610">ROUND(X343*$O343,2)</f>
        <v>0</v>
      </c>
      <c r="Z343" s="56"/>
      <c r="AA343" s="57">
        <f t="shared" ref="AA343" si="8611">ROUND(Z343*$O343,2)</f>
        <v>0</v>
      </c>
      <c r="AB343" s="56"/>
      <c r="AC343" s="57">
        <f t="shared" ref="AC343" si="8612">ROUND(AB343*$O343,2)</f>
        <v>0</v>
      </c>
      <c r="AD343" s="56"/>
      <c r="AE343" s="57">
        <f t="shared" ref="AE343" si="8613">ROUND(AD343*$O343,2)</f>
        <v>0</v>
      </c>
      <c r="AF343" s="56"/>
      <c r="AG343" s="57">
        <f t="shared" ref="AG343" si="8614">ROUND(AF343*$O343,2)</f>
        <v>0</v>
      </c>
      <c r="AH343" s="56"/>
      <c r="AI343" s="57">
        <f t="shared" ref="AI343" si="8615">ROUND(AH343*$O343,2)</f>
        <v>0</v>
      </c>
      <c r="AJ343" s="56"/>
      <c r="AK343" s="57">
        <f t="shared" ref="AK343" si="8616">ROUND(AJ343*$O343,2)</f>
        <v>0</v>
      </c>
      <c r="AL343" s="56"/>
      <c r="AM343" s="57">
        <f t="shared" ref="AM343" si="8617">ROUND(AL343*$O343,2)</f>
        <v>0</v>
      </c>
      <c r="AN343" s="56"/>
      <c r="AO343" s="57">
        <f t="shared" ref="AO343" si="8618">ROUND(AN343*$O343,2)</f>
        <v>0</v>
      </c>
      <c r="AP343" s="56"/>
      <c r="AQ343" s="57">
        <f t="shared" ref="AQ343" si="8619">ROUND(AP343*$O343,2)</f>
        <v>0</v>
      </c>
      <c r="AR343" s="56"/>
      <c r="AS343" s="57">
        <f t="shared" ref="AS343" si="8620">ROUND(AR343*$O343,2)</f>
        <v>0</v>
      </c>
      <c r="AT343" s="56"/>
      <c r="AU343" s="57">
        <f t="shared" ref="AU343" si="8621">ROUND(AT343*$O343,2)</f>
        <v>0</v>
      </c>
      <c r="AV343" s="56"/>
      <c r="AW343" s="57">
        <f t="shared" ref="AW343" si="8622">ROUND(AV343*$O343,2)</f>
        <v>0</v>
      </c>
      <c r="AX343" s="56"/>
      <c r="AY343" s="57">
        <f t="shared" ref="AY343" si="8623">ROUND(AX343*$O343,2)</f>
        <v>0</v>
      </c>
      <c r="AZ343" s="56"/>
      <c r="BA343" s="57">
        <f t="shared" ref="BA343" si="8624">ROUND(AZ343*$O343,2)</f>
        <v>0</v>
      </c>
      <c r="BB343" s="56"/>
      <c r="BC343" s="57">
        <f t="shared" ref="BC343" si="8625">ROUND(BB343*$O343,2)</f>
        <v>0</v>
      </c>
      <c r="BD343" s="56"/>
      <c r="BE343" s="57">
        <f t="shared" ref="BE343" si="8626">ROUND(BD343*$O343,2)</f>
        <v>0</v>
      </c>
      <c r="BF343" s="56"/>
      <c r="BG343" s="57">
        <f t="shared" ref="BG343" si="8627">ROUND(BF343*$O343,2)</f>
        <v>0</v>
      </c>
      <c r="BH343" s="56"/>
      <c r="BI343" s="57">
        <f t="shared" ref="BI343" si="8628">ROUND(BH343*$O343,2)</f>
        <v>0</v>
      </c>
      <c r="BJ343" s="56"/>
      <c r="BK343" s="57">
        <f t="shared" ref="BK343" si="8629">ROUND(BJ343*$O343,2)</f>
        <v>0</v>
      </c>
      <c r="BL343" s="56"/>
      <c r="BM343" s="57">
        <f t="shared" ref="BM343" si="8630">ROUND(BL343*$O343,2)</f>
        <v>0</v>
      </c>
    </row>
    <row r="344" spans="1:65" s="47" customFormat="1" x14ac:dyDescent="0.25">
      <c r="A344" s="58" t="s">
        <v>22</v>
      </c>
      <c r="B344" s="59" t="s">
        <v>31</v>
      </c>
      <c r="C344" s="59" t="str">
        <f>K343</f>
        <v>16.1</v>
      </c>
      <c r="D344" s="60" cm="1">
        <f t="array" ref="D344">_xlfn.IFS($B344="SAB_OSE_SET23",$A$440,$B344="SAB_EPSA_SET23",$A$442,$B344="SAB_INS_SET23",$A$444,$B344="SIU_INF_JUL23",$A$446,$B344="SIU_ED_JUL23",$A$447,$B344="DER_JUN23",$A$448,$B344="CDHU_AGO23",$A$449,$B344="SIN_SV_SET23",$A$450,$B344="SIN_INS_SET23",$A$451,$B344="COTAÇÃO",0)</f>
        <v>0</v>
      </c>
      <c r="E344" s="60" cm="1">
        <f t="array" ref="E344">_xlfn.IFS($B344="SAB_OSE_SET23",$A$441,$B344="SAB_EPSA_SET23",$A$443,$B344="SAB_INS_SET23",$A$445,$B344="SIU_INF_JUL23",0,$B344="SIU_ED_JUL23",0,$B344="DER_JUN23",0,$B344="CDHU_AGO23",0,$B344="SIN_SV_SET23",0,$B344="SIN_INS_SET23",0,$B344="COTAÇÃO",0)</f>
        <v>0</v>
      </c>
      <c r="F344" s="60" cm="1">
        <f t="array" ref="F344">_xlfn.IFS($B344="SAB_OSE_SET23",0,$B344="SAB_EPSA_SET23",0,AND($B344="SAB_INS_SET23",$A344="MAT")=TRUE,$A$454,AND($B344="SAB_INS_SET23",$A344&lt;&gt;"MAT")=TRUE,$A$453,AND($B344="SIU_INF_JUL23",$A344="MAT")=TRUE,$A$454,AND($B344="SIU_INF_JUL23",$A344&lt;&gt;"MAT")=TRUE,$A$453,AND($B344="SIU_ED_JUL23",$A344="MAT")=TRUE,$A$454,AND($B344="SIU_ED_JUL23",$A344&lt;&gt;"MAT")=TRUE,$A$453,$B344="DER_JUN23",0,$B344="CDHU_AGO23",0,AND($B344="SIN_SV_SET23",$A344="MAT")=TRUE,$A$454,AND($B344="SIN_SV_SET23",$A344&lt;&gt;"MAT")=TRUE,$A$453,AND($B344="SIN_INS_SET23",$A344="MAT")=TRUE,$A$454,AND($B344="SIN_INS_SET23",$A344&lt;&gt;"MAT")=TRUE,$A$453,AND($B344="COTAÇÃO",$A344="MAT")=TRUE,$A$454,AND($B344="COTAÇÃO",$A344&lt;&gt;"MAT")=TRUE,$A$453)</f>
        <v>0.28000000000000003</v>
      </c>
      <c r="G344" s="60" cm="1">
        <f t="array" ref="G344">_xlfn.IFS($B344="SAB_OSE_SET23",0,$B344="SAB_EPSA_SET23",0,AND($B344="SAB_INS_SET23",$A344="MO")=TRUE,$A$455,AND($B344="SAB_INS_SET23",$A344&lt;&gt;"MO")=TRUE,0,AND($B344="SIU_INF_JUL23",$A344="MO")=TRUE,$A$455,AND($B344="SIU_INF_JUL23",$A344&lt;&gt;"MO")=TRUE,0,AND($B344="SIU_ED_JUL23",$A344="MO")=TRUE,$A$455,AND($B344="SIU_ED_JUL23",$A344&lt;&gt;"MO")=TRUE,0,$B344="DER_JUN23",0,$B344="CDHU_AGO23",0,AND($B344="SIN_SV_SET23",$A344="MO")=TRUE,$A$455,AND($B344="SIN_SV_SET23",$A344&lt;&gt;"MO")=TRUE,0,AND($B344="SIN_INS_SET23",$A344="MO")=TRUE,$A$455,AND($B344="SIN_INS_SET23",$A344&lt;&gt;"MO")=TRUE,0,AND($B344="COTAÇÃO",$A344="MO")=TRUE,$A$455,AND($B344="COTAÇÃO",$A344&lt;&gt;"MO")=TRUE,0)</f>
        <v>0</v>
      </c>
      <c r="H344" s="61" cm="1">
        <f t="array" ref="H344">ROUND(_xlfn.IFS(B344="SAB_OSE_SET23",VLOOKUP(C344,[12]SAB_OSE_SET23!A:N,7,FALSE),B344="SAB_EPSA_SET23",VLOOKUP(C344,[12]SAB_EPSA_SET23!A:F,4,FALSE),B344="SAB_INS_SET23",VLOOKUP(C344,[12]SAB_INS_SET23!A:F,4,FALSE),B344="SIU_INF_JUL23",VLOOKUP(C344,[12]SIU_INF_JUL23!A:F,4,FALSE),B344="SIU_ED_JUL23",VLOOKUP(C344,[12]SIU_ED_JUL23!A:F,4,FALSE),B344="SIU_INS_JUL23",VLOOKUP(C344,[12]SIU_INS_JUL23!A:F,4,FALSE),B344="DER_JUN23",VLOOKUP(C344,[12]DER_JUN23!A:F,4,FALSE),B344="CDHU_AGO23",VLOOKUP(C344,[12]CDHU_AGO23!A:F,4,FALSE),B344="DNIT_SV_JUL23",VLOOKUP(C344,[12]DNIT_SV_JUL23!A:F,4,FALSE),B344="DNIT_MAT_JUL23",VLOOKUP(C344,[12]DNIT_MAT_JUL23!A:F,4,FALSE),B344="SIN_SV_SET23",VLOOKUP(C344,[12]SIN_SV_SET23!G:L,5,FALSE),B344="SIN_INS_SET23",VLOOKUP(C344,[12]SIN_INS_SET23!A:F,5,FALSE),B344="COTAÇÃO",VLOOKUP(C344,[12]COTAÇÃO!$B:$G,6,FALSE))*(1+F344)*(1+G344),2)</f>
        <v>336128</v>
      </c>
      <c r="I344" s="62">
        <v>1</v>
      </c>
      <c r="J344" s="39"/>
      <c r="K344" s="63"/>
      <c r="L344" s="64" t="str" cm="1">
        <f t="array" ref="L344">_xlfn.IFS(B344="SAB_OSE_SET23",VLOOKUP(C344,[12]SAB_OSE_SET23!A:N,5,FALSE),B344="SAB_EPSA_SET23",VLOOKUP(C344,[12]SAB_EPSA_SET23!A:F,2,FALSE),B344="SAB_INS_SET23",VLOOKUP(C344,[12]SAB_INS_SET23!A:F,2,FALSE),B344="SIU_INF_JUL23",VLOOKUP(C344,[12]SIU_INF_JUL23!A:F,2,FALSE),B344="SIU_ED_JUL23",VLOOKUP(C344,[12]SIU_ED_JUL23!A:F,2,FALSE),B344="SIU_INS_JUL23",VLOOKUP(C344,[12]SIU_INS_JUL23!A:F,2,FALSE),B344="DER_JUN23",VLOOKUP(C344,[12]DER_JUN23!A:F,2,FALSE),B344="CDHU_AGO23",VLOOKUP(C344,[12]CDHU_AGO23!A:F,2,FALSE),B344="DNIT_SV_JUL23",VLOOKUP(C344,[12]DNIT_SV_JUL23!A:F,2,FALSE),B344="DNIT_MAT_JUL23",VLOOKUP(C344,[12]DNIT_MAT_JUL23!A:F,2,FALSE),B344="SIN_SV_SET23",VLOOKUP(C344,[12]SIN_SV_SET23!G:L,2,FALSE),B344="SIN_INS_SET23",VLOOKUP(C344,[12]SIN_INS_SET23!A:F,2,FALSE),B344="COTAÇÃO",VLOOKUP(C344,[12]COTAÇÃO!$B:$G,3,FALSE))</f>
        <v>Projeto complementar</v>
      </c>
      <c r="M344" s="65" t="str" cm="1">
        <f t="array" ref="M344">_xlfn.IFS(B344="SAB_OSE_SET23",VLOOKUP(C344,[12]SAB_OSE_SET23!A:N,6,FALSE),B344="SAB_EPSA_SET23",VLOOKUP(C344,[12]SAB_EPSA_SET23!A:F,3,FALSE),B344="SAB_INS_SET23",VLOOKUP(C344,[12]SAB_INS_SET23!A:F,3,FALSE),B344="SIU_INF_JUL23",VLOOKUP(C344,[12]SIU_INF_JUL23!A:F,3,FALSE),B344="SIU_ED_JUL23",VLOOKUP(C344,[12]SIU_ED_JUL23!A:F,3,FALSE),B344="SIU_INS_JUL23",VLOOKUP(C344,[12]SIU_INS_JUL23!A:F,3,FALSE),B344="DER_JUN23",VLOOKUP(C344,[12]DER_JUN23!A:F,3,FALSE),B344="CDHU_AGO23",VLOOKUP(C344,[12]CDHU_AGO23!A:F,3,FALSE),B344="DNIT_SV_JUL23",VLOOKUP(C344,[12]DNIT_SV_JUL23!A:F,3,FALSE),B344="DNIT_MAT_JUL23",VLOOKUP(C344,[12]DNIT_MAT_JUL23!A:F,3,FALSE),B344="SIN_SV_SET23",VLOOKUP(C344,[12]SIN_SV_SET23!G:L,3,FALSE),B344="SIN_INS_SET23",VLOOKUP(C344,[12]SIN_INS_SET23!A:F,3,FALSE),B344="COTAÇÃO",VLOOKUP(C344,[12]COTAÇÃO!$B:$G,4,FALSE))</f>
        <v>un</v>
      </c>
      <c r="N344" s="66">
        <f t="shared" ref="N344:N345" si="8631">R344+T344+V344+X344+Z344+AB344+AD344+AF344+AH344+AJ344++AL344+AN344+AP344+AR344+AT344+AV344+AX344+AZ344+BB344+BD344+BF344+BH344+BJ344+BL344</f>
        <v>1</v>
      </c>
      <c r="O344" s="66">
        <f>ROUND(H344*I344,2)</f>
        <v>336128</v>
      </c>
      <c r="P344" s="67">
        <f t="shared" si="8608"/>
        <v>0</v>
      </c>
      <c r="Q344" s="68"/>
      <c r="R344" s="61">
        <f>R343*$I344</f>
        <v>1</v>
      </c>
      <c r="S344" s="67"/>
      <c r="T344" s="61">
        <f t="shared" ref="T344" si="8632">T343*$I344</f>
        <v>0</v>
      </c>
      <c r="U344" s="67">
        <f t="shared" ref="U344:U345" si="8633">ROUND(T344*$H344,2)</f>
        <v>0</v>
      </c>
      <c r="V344" s="61">
        <f t="shared" ref="V344" si="8634">V343*$I344</f>
        <v>0</v>
      </c>
      <c r="W344" s="67">
        <f t="shared" ref="W344:W345" si="8635">ROUND(V344*$H344,2)</f>
        <v>0</v>
      </c>
      <c r="X344" s="61">
        <f t="shared" ref="X344" si="8636">X343*$I344</f>
        <v>0</v>
      </c>
      <c r="Y344" s="67">
        <f t="shared" ref="Y344:Y345" si="8637">ROUND(X344*$H344,2)</f>
        <v>0</v>
      </c>
      <c r="Z344" s="61">
        <f t="shared" ref="Z344" si="8638">Z343*$I344</f>
        <v>0</v>
      </c>
      <c r="AA344" s="67">
        <f t="shared" ref="AA344:AA345" si="8639">ROUND(Z344*$H344,2)</f>
        <v>0</v>
      </c>
      <c r="AB344" s="61">
        <f t="shared" ref="AB344" si="8640">AB343*$I344</f>
        <v>0</v>
      </c>
      <c r="AC344" s="67">
        <f t="shared" ref="AC344:AC345" si="8641">ROUND(AB344*$H344,2)</f>
        <v>0</v>
      </c>
      <c r="AD344" s="61">
        <f t="shared" ref="AD344" si="8642">AD343*$I344</f>
        <v>0</v>
      </c>
      <c r="AE344" s="67">
        <f t="shared" ref="AE344:AE345" si="8643">ROUND(AD344*$H344,2)</f>
        <v>0</v>
      </c>
      <c r="AF344" s="61">
        <f t="shared" ref="AF344" si="8644">AF343*$I344</f>
        <v>0</v>
      </c>
      <c r="AG344" s="67">
        <f t="shared" ref="AG344:AG345" si="8645">ROUND(AF344*$H344,2)</f>
        <v>0</v>
      </c>
      <c r="AH344" s="61">
        <f t="shared" ref="AH344" si="8646">AH343*$I344</f>
        <v>0</v>
      </c>
      <c r="AI344" s="67">
        <f t="shared" ref="AI344:AI345" si="8647">ROUND(AH344*$H344,2)</f>
        <v>0</v>
      </c>
      <c r="AJ344" s="61">
        <f t="shared" ref="AJ344" si="8648">AJ343*$I344</f>
        <v>0</v>
      </c>
      <c r="AK344" s="67">
        <f t="shared" ref="AK344:AK345" si="8649">ROUND(AJ344*$H344,2)</f>
        <v>0</v>
      </c>
      <c r="AL344" s="61">
        <f t="shared" ref="AL344" si="8650">AL343*$I344</f>
        <v>0</v>
      </c>
      <c r="AM344" s="67">
        <f t="shared" ref="AM344:AM345" si="8651">ROUND(AL344*$H344,2)</f>
        <v>0</v>
      </c>
      <c r="AN344" s="61">
        <f t="shared" ref="AN344" si="8652">AN343*$I344</f>
        <v>0</v>
      </c>
      <c r="AO344" s="67">
        <f t="shared" ref="AO344:AO345" si="8653">ROUND(AN344*$H344,2)</f>
        <v>0</v>
      </c>
      <c r="AP344" s="61">
        <f t="shared" ref="AP344" si="8654">AP343*$I344</f>
        <v>0</v>
      </c>
      <c r="AQ344" s="67">
        <f t="shared" ref="AQ344:AQ345" si="8655">ROUND(AP344*$H344,2)</f>
        <v>0</v>
      </c>
      <c r="AR344" s="61">
        <f t="shared" ref="AR344" si="8656">AR343*$I344</f>
        <v>0</v>
      </c>
      <c r="AS344" s="67">
        <f t="shared" ref="AS344:AS345" si="8657">ROUND(AR344*$H344,2)</f>
        <v>0</v>
      </c>
      <c r="AT344" s="61">
        <f t="shared" ref="AT344" si="8658">AT343*$I344</f>
        <v>0</v>
      </c>
      <c r="AU344" s="67">
        <f t="shared" ref="AU344:AU345" si="8659">ROUND(AT344*$H344,2)</f>
        <v>0</v>
      </c>
      <c r="AV344" s="61">
        <f t="shared" ref="AV344" si="8660">AV343*$I344</f>
        <v>0</v>
      </c>
      <c r="AW344" s="67">
        <f t="shared" ref="AW344:AW345" si="8661">ROUND(AV344*$H344,2)</f>
        <v>0</v>
      </c>
      <c r="AX344" s="61">
        <f t="shared" ref="AX344" si="8662">AX343*$I344</f>
        <v>0</v>
      </c>
      <c r="AY344" s="67">
        <f t="shared" ref="AY344:AY345" si="8663">ROUND(AX344*$H344,2)</f>
        <v>0</v>
      </c>
      <c r="AZ344" s="61">
        <f t="shared" ref="AZ344" si="8664">AZ343*$I344</f>
        <v>0</v>
      </c>
      <c r="BA344" s="67">
        <f t="shared" ref="BA344:BA345" si="8665">ROUND(AZ344*$H344,2)</f>
        <v>0</v>
      </c>
      <c r="BB344" s="61">
        <f t="shared" ref="BB344" si="8666">BB343*$I344</f>
        <v>0</v>
      </c>
      <c r="BC344" s="67">
        <f t="shared" ref="BC344:BC345" si="8667">ROUND(BB344*$H344,2)</f>
        <v>0</v>
      </c>
      <c r="BD344" s="61">
        <f t="shared" ref="BD344" si="8668">BD343*$I344</f>
        <v>0</v>
      </c>
      <c r="BE344" s="67">
        <f t="shared" ref="BE344:BE345" si="8669">ROUND(BD344*$H344,2)</f>
        <v>0</v>
      </c>
      <c r="BF344" s="61">
        <f t="shared" ref="BF344" si="8670">BF343*$I344</f>
        <v>0</v>
      </c>
      <c r="BG344" s="67">
        <f t="shared" ref="BG344:BG345" si="8671">ROUND(BF344*$H344,2)</f>
        <v>0</v>
      </c>
      <c r="BH344" s="61">
        <f t="shared" ref="BH344" si="8672">BH343*$I344</f>
        <v>0</v>
      </c>
      <c r="BI344" s="67">
        <f t="shared" ref="BI344:BI345" si="8673">ROUND(BH344*$H344,2)</f>
        <v>0</v>
      </c>
      <c r="BJ344" s="61">
        <f t="shared" ref="BJ344" si="8674">BJ343*$I344</f>
        <v>0</v>
      </c>
      <c r="BK344" s="67">
        <f t="shared" ref="BK344:BK345" si="8675">ROUND(BJ344*$H344,2)</f>
        <v>0</v>
      </c>
      <c r="BL344" s="61">
        <f t="shared" ref="BL344" si="8676">BL343*$I344</f>
        <v>0</v>
      </c>
      <c r="BM344" s="67">
        <f t="shared" ref="BM344:BM345" si="8677">ROUND(BL344*$H344,2)</f>
        <v>0</v>
      </c>
    </row>
    <row r="345" spans="1:65" s="47" customFormat="1" x14ac:dyDescent="0.25">
      <c r="A345" s="58" t="s">
        <v>26</v>
      </c>
      <c r="B345" s="59" t="s">
        <v>27</v>
      </c>
      <c r="C345" s="59">
        <v>74000036</v>
      </c>
      <c r="D345" s="60" cm="1">
        <f t="array" ref="D345">_xlfn.IFS($B345="SAB_OSE_SET23",$A$440,$B345="SAB_EPSA_SET23",$A$442,$B345="SAB_INS_SET23",$A$444,$B345="SIU_INF_JUL23",$A$446,$B345="SIU_ED_JUL23",$A$447,$B345="DER_JUN23",$A$448,$B345="CDHU_AGO23",$A$449,$B345="SIN_SV_SET23",$A$450,$B345="SIN_INS_SET23",$A$451,$B345="COTAÇÃO",0)</f>
        <v>0.28000000000000003</v>
      </c>
      <c r="E345" s="60" cm="1">
        <f t="array" ref="E345">_xlfn.IFS($B345="SAB_OSE_SET23",$A$441,$B345="SAB_EPSA_SET23",$A$443,$B345="SAB_INS_SET23",$A$445,$B345="SIU_INF_JUL23",0,$B345="SIU_ED_JUL23",0,$B345="DER_JUN23",0,$B345="CDHU_AGO23",0,$B345="SIN_SV_SET23",0,$B345="SIN_INS_SET23",0,$B345="COTAÇÃO",0)</f>
        <v>1.72</v>
      </c>
      <c r="F345" s="60" cm="1">
        <f t="array" ref="F345">_xlfn.IFS($B345="SAB_OSE_SET23",0,$B345="SAB_EPSA_SET23",0,AND($B345="SAB_INS_SET23",$A345="MAT")=TRUE,$A$454,AND($B345="SAB_INS_SET23",$A345&lt;&gt;"MAT")=TRUE,$A$453,AND($B345="SIU_INF_JUL23",$A345="MAT")=TRUE,$A$454,AND($B345="SIU_INF_JUL23",$A345&lt;&gt;"MAT")=TRUE,$A$453,AND($B345="SIU_ED_JUL23",$A345="MAT")=TRUE,$A$454,AND($B345="SIU_ED_JUL23",$A345&lt;&gt;"MAT")=TRUE,$A$453,$B345="DER_JUN23",0,$B345="CDHU_AGO23",0,AND($B345="SIN_SV_SET23",$A345="MAT")=TRUE,$A$454,AND($B345="SIN_SV_SET23",$A345&lt;&gt;"MAT")=TRUE,$A$453,AND($B345="SIN_INS_SET23",$A345="MAT")=TRUE,$A$454,AND($B345="SIN_INS_SET23",$A345&lt;&gt;"MAT")=TRUE,$A$453,AND($B345="COTAÇÃO",$A345="MAT")=TRUE,$A$454,AND($B345="COTAÇÃO",$A345&lt;&gt;"MAT")=TRUE,$A$453)</f>
        <v>0</v>
      </c>
      <c r="G345" s="60" cm="1">
        <f t="array" ref="G345">_xlfn.IFS($B345="SAB_OSE_SET23",0,$B345="SAB_EPSA_SET23",0,AND($B345="SAB_INS_SET23",$A345="MO")=TRUE,$A$455,AND($B345="SAB_INS_SET23",$A345&lt;&gt;"MO")=TRUE,0,AND($B345="SIU_INF_JUL23",$A345="MO")=TRUE,$A$455,AND($B345="SIU_INF_JUL23",$A345&lt;&gt;"MO")=TRUE,0,AND($B345="SIU_ED_JUL23",$A345="MO")=TRUE,$A$455,AND($B345="SIU_ED_JUL23",$A345&lt;&gt;"MO")=TRUE,0,$B345="DER_JUN23",0,$B345="CDHU_AGO23",0,AND($B345="SIN_SV_SET23",$A345="MO")=TRUE,$A$455,AND($B345="SIN_SV_SET23",$A345&lt;&gt;"MO")=TRUE,0,AND($B345="SIN_INS_SET23",$A345="MO")=TRUE,$A$455,AND($B345="SIN_INS_SET23",$A345&lt;&gt;"MO")=TRUE,0,AND($B345="COTAÇÃO",$A345="MO")=TRUE,$A$455,AND($B345="COTAÇÃO",$A345&lt;&gt;"MO")=TRUE,0)</f>
        <v>0</v>
      </c>
      <c r="H345" s="61" cm="1">
        <f t="array" ref="H345">ROUND(_xlfn.IFS(B345="SAB_OSE_SET23",VLOOKUP(C345,[12]SAB_OSE_SET23!A:N,7,FALSE),B345="SAB_EPSA_SET23",VLOOKUP(C345,[12]SAB_EPSA_SET23!A:F,4,FALSE),B345="SAB_INS_SET23",VLOOKUP(C345,[12]SAB_INS_SET23!A:F,4,FALSE),B345="SIU_INF_JUL23",VLOOKUP(C345,[12]SIU_INF_JUL23!A:F,4,FALSE),B345="SIU_ED_JUL23",VLOOKUP(C345,[12]SIU_ED_JUL23!A:F,4,FALSE),B345="SIU_INS_JUL23",VLOOKUP(C345,[12]SIU_INS_JUL23!A:F,4,FALSE),B345="DER_JUN23",VLOOKUP(C345,[12]DER_JUN23!A:F,4,FALSE),B345="CDHU_AGO23",VLOOKUP(C345,[12]CDHU_AGO23!A:F,4,FALSE),B345="DNIT_SV_JUL23",VLOOKUP(C345,[12]DNIT_SV_JUL23!A:F,4,FALSE),B345="DNIT_MAT_JUL23",VLOOKUP(C345,[12]DNIT_MAT_JUL23!A:F,4,FALSE),B345="SIN_SV_SET23",VLOOKUP(C345,[12]SIN_SV_SET23!G:L,5,FALSE),B345="SIN_INS_SET23",VLOOKUP(C345,[12]SIN_INS_SET23!A:F,5,FALSE),B345="COTAÇÃO",VLOOKUP(C345,[12]COTAÇÃO!$B:$G,6,FALSE))*(1+F345)*(1+G345),2)</f>
        <v>172.08</v>
      </c>
      <c r="I345" s="62">
        <f>8*4*6</f>
        <v>192</v>
      </c>
      <c r="J345" s="39"/>
      <c r="K345" s="63"/>
      <c r="L345" s="64" t="str" cm="1">
        <f t="array" ref="L345">_xlfn.IFS(B345="SAB_OSE_SET23",VLOOKUP(C345,[12]SAB_OSE_SET23!A:N,5,FALSE),B345="SAB_EPSA_SET23",VLOOKUP(C345,[12]SAB_EPSA_SET23!A:F,2,FALSE),B345="SAB_INS_SET23",VLOOKUP(C345,[12]SAB_INS_SET23!A:F,2,FALSE),B345="SIU_INF_JUL23",VLOOKUP(C345,[12]SIU_INF_JUL23!A:F,2,FALSE),B345="SIU_ED_JUL23",VLOOKUP(C345,[12]SIU_ED_JUL23!A:F,2,FALSE),B345="SIU_INS_JUL23",VLOOKUP(C345,[12]SIU_INS_JUL23!A:F,2,FALSE),B345="DER_JUN23",VLOOKUP(C345,[12]DER_JUN23!A:F,2,FALSE),B345="CDHU_AGO23",VLOOKUP(C345,[12]CDHU_AGO23!A:F,2,FALSE),B345="DNIT_SV_JUL23",VLOOKUP(C345,[12]DNIT_SV_JUL23!A:F,2,FALSE),B345="DNIT_MAT_JUL23",VLOOKUP(C345,[12]DNIT_MAT_JUL23!A:F,2,FALSE),B345="SIN_SV_SET23",VLOOKUP(C345,[12]SIN_SV_SET23!G:L,2,FALSE),B345="SIN_INS_SET23",VLOOKUP(C345,[12]SIN_INS_SET23!A:F,2,FALSE),B345="COTAÇÃO",VLOOKUP(C345,[12]COTAÇÃO!$B:$G,3,FALSE))</f>
        <v>ANALISTA DE SISTEMAS - PLENO</v>
      </c>
      <c r="M345" s="65" t="str" cm="1">
        <f t="array" ref="M345">_xlfn.IFS(B345="SAB_OSE_SET23",VLOOKUP(C345,[12]SAB_OSE_SET23!A:N,6,FALSE),B345="SAB_EPSA_SET23",VLOOKUP(C345,[12]SAB_EPSA_SET23!A:F,3,FALSE),B345="SAB_INS_SET23",VLOOKUP(C345,[12]SAB_INS_SET23!A:F,3,FALSE),B345="SIU_INF_JUL23",VLOOKUP(C345,[12]SIU_INF_JUL23!A:F,3,FALSE),B345="SIU_ED_JUL23",VLOOKUP(C345,[12]SIU_ED_JUL23!A:F,3,FALSE),B345="SIU_INS_JUL23",VLOOKUP(C345,[12]SIU_INS_JUL23!A:F,3,FALSE),B345="DER_JUN23",VLOOKUP(C345,[12]DER_JUN23!A:F,3,FALSE),B345="CDHU_AGO23",VLOOKUP(C345,[12]CDHU_AGO23!A:F,3,FALSE),B345="DNIT_SV_JUL23",VLOOKUP(C345,[12]DNIT_SV_JUL23!A:F,3,FALSE),B345="DNIT_MAT_JUL23",VLOOKUP(C345,[12]DNIT_MAT_JUL23!A:F,3,FALSE),B345="SIN_SV_SET23",VLOOKUP(C345,[12]SIN_SV_SET23!G:L,3,FALSE),B345="SIN_INS_SET23",VLOOKUP(C345,[12]SIN_INS_SET23!A:F,3,FALSE),B345="COTAÇÃO",VLOOKUP(C345,[12]COTAÇÃO!$B:$G,4,FALSE))</f>
        <v>H</v>
      </c>
      <c r="N345" s="66">
        <f t="shared" si="8631"/>
        <v>192</v>
      </c>
      <c r="O345" s="66">
        <f>ROUND(H345*I345,2)</f>
        <v>33039.360000000001</v>
      </c>
      <c r="P345" s="67">
        <f t="shared" si="8608"/>
        <v>0</v>
      </c>
      <c r="Q345" s="68"/>
      <c r="R345" s="61">
        <f>R343*$I345</f>
        <v>192</v>
      </c>
      <c r="S345" s="67"/>
      <c r="T345" s="61">
        <f>T343*$I345</f>
        <v>0</v>
      </c>
      <c r="U345" s="67">
        <f t="shared" si="8633"/>
        <v>0</v>
      </c>
      <c r="V345" s="61">
        <f>V343*$I345</f>
        <v>0</v>
      </c>
      <c r="W345" s="67">
        <f t="shared" si="8635"/>
        <v>0</v>
      </c>
      <c r="X345" s="61">
        <f>X343*$I345</f>
        <v>0</v>
      </c>
      <c r="Y345" s="67">
        <f t="shared" si="8637"/>
        <v>0</v>
      </c>
      <c r="Z345" s="61">
        <f>Z343*$I345</f>
        <v>0</v>
      </c>
      <c r="AA345" s="67">
        <f t="shared" si="8639"/>
        <v>0</v>
      </c>
      <c r="AB345" s="61">
        <f>AB343*$I345</f>
        <v>0</v>
      </c>
      <c r="AC345" s="67">
        <f t="shared" si="8641"/>
        <v>0</v>
      </c>
      <c r="AD345" s="61">
        <f>AD343*$I345</f>
        <v>0</v>
      </c>
      <c r="AE345" s="67">
        <f t="shared" si="8643"/>
        <v>0</v>
      </c>
      <c r="AF345" s="61">
        <f>AF343*$I345</f>
        <v>0</v>
      </c>
      <c r="AG345" s="67">
        <f t="shared" si="8645"/>
        <v>0</v>
      </c>
      <c r="AH345" s="61">
        <f>AH343*$I345</f>
        <v>0</v>
      </c>
      <c r="AI345" s="67">
        <f t="shared" si="8647"/>
        <v>0</v>
      </c>
      <c r="AJ345" s="61">
        <f>AJ343*$I345</f>
        <v>0</v>
      </c>
      <c r="AK345" s="67">
        <f t="shared" si="8649"/>
        <v>0</v>
      </c>
      <c r="AL345" s="61">
        <f>AL343*$I345</f>
        <v>0</v>
      </c>
      <c r="AM345" s="67">
        <f t="shared" si="8651"/>
        <v>0</v>
      </c>
      <c r="AN345" s="61">
        <f>AN343*$I345</f>
        <v>0</v>
      </c>
      <c r="AO345" s="67">
        <f t="shared" si="8653"/>
        <v>0</v>
      </c>
      <c r="AP345" s="61">
        <f>AP343*$I345</f>
        <v>0</v>
      </c>
      <c r="AQ345" s="67">
        <f t="shared" si="8655"/>
        <v>0</v>
      </c>
      <c r="AR345" s="61">
        <f>AR343*$I345</f>
        <v>0</v>
      </c>
      <c r="AS345" s="67">
        <f t="shared" si="8657"/>
        <v>0</v>
      </c>
      <c r="AT345" s="61">
        <f>AT343*$I345</f>
        <v>0</v>
      </c>
      <c r="AU345" s="67">
        <f t="shared" si="8659"/>
        <v>0</v>
      </c>
      <c r="AV345" s="61">
        <f>AV343*$I345</f>
        <v>0</v>
      </c>
      <c r="AW345" s="67">
        <f t="shared" si="8661"/>
        <v>0</v>
      </c>
      <c r="AX345" s="61">
        <f>AX343*$I345</f>
        <v>0</v>
      </c>
      <c r="AY345" s="67">
        <f t="shared" si="8663"/>
        <v>0</v>
      </c>
      <c r="AZ345" s="61">
        <f>AZ343*$I345</f>
        <v>0</v>
      </c>
      <c r="BA345" s="67">
        <f t="shared" si="8665"/>
        <v>0</v>
      </c>
      <c r="BB345" s="61">
        <f>BB343*$I345</f>
        <v>0</v>
      </c>
      <c r="BC345" s="67">
        <f t="shared" si="8667"/>
        <v>0</v>
      </c>
      <c r="BD345" s="61">
        <f>BD343*$I345</f>
        <v>0</v>
      </c>
      <c r="BE345" s="67">
        <f t="shared" si="8669"/>
        <v>0</v>
      </c>
      <c r="BF345" s="61">
        <f>BF343*$I345</f>
        <v>0</v>
      </c>
      <c r="BG345" s="67">
        <f t="shared" si="8671"/>
        <v>0</v>
      </c>
      <c r="BH345" s="61">
        <f>BH343*$I345</f>
        <v>0</v>
      </c>
      <c r="BI345" s="67">
        <f t="shared" si="8673"/>
        <v>0</v>
      </c>
      <c r="BJ345" s="61">
        <f>BJ343*$I345</f>
        <v>0</v>
      </c>
      <c r="BK345" s="67">
        <f t="shared" si="8675"/>
        <v>0</v>
      </c>
      <c r="BL345" s="61">
        <f>BL343*$I345</f>
        <v>0</v>
      </c>
      <c r="BM345" s="67">
        <f t="shared" si="8677"/>
        <v>0</v>
      </c>
    </row>
    <row r="346" spans="1:65" s="47" customFormat="1" x14ac:dyDescent="0.25">
      <c r="A346" s="48"/>
      <c r="B346" s="48"/>
      <c r="C346" s="48"/>
      <c r="D346" s="48"/>
      <c r="E346" s="48"/>
      <c r="F346" s="48"/>
      <c r="G346" s="48"/>
      <c r="H346" s="49"/>
      <c r="I346" s="50"/>
      <c r="J346" s="39"/>
      <c r="K346" s="51" t="str">
        <f>CONCATENATE($K$342,".2")</f>
        <v>16.2</v>
      </c>
      <c r="L346" s="52" t="s">
        <v>156</v>
      </c>
      <c r="M346" s="53" t="s">
        <v>21</v>
      </c>
      <c r="N346" s="54">
        <f>R346+T346+V346+X346+Z346+AB346+AD346+AF346+AH346+AJ346++AL346+AN346+AP346+AR346+AT346+AV346+AX346+AZ346+BB346+BD346+BF346+BH346+BJ346+BL346</f>
        <v>1</v>
      </c>
      <c r="O346" s="54">
        <f>SUM(O347:O368)</f>
        <v>891886.2</v>
      </c>
      <c r="P346" s="55">
        <f t="shared" si="8608"/>
        <v>891886.2</v>
      </c>
      <c r="Q346" s="39"/>
      <c r="R346" s="56">
        <v>1</v>
      </c>
      <c r="S346" s="57">
        <f>ROUND(R346*$O346,2)</f>
        <v>891886.2</v>
      </c>
      <c r="T346" s="56"/>
      <c r="U346" s="57">
        <f>SUM(U347:U367)</f>
        <v>0</v>
      </c>
      <c r="V346" s="56"/>
      <c r="W346" s="57">
        <f>SUM(W347:W367)</f>
        <v>0</v>
      </c>
      <c r="X346" s="56"/>
      <c r="Y346" s="57">
        <f>SUM(Y347:Y367)</f>
        <v>0</v>
      </c>
      <c r="Z346" s="56"/>
      <c r="AA346" s="57">
        <f>SUM(AA347:AA367)</f>
        <v>0</v>
      </c>
      <c r="AB346" s="56"/>
      <c r="AC346" s="57">
        <f>SUM(AC347:AC367)</f>
        <v>0</v>
      </c>
      <c r="AD346" s="56"/>
      <c r="AE346" s="57">
        <f>SUM(AE347:AE367)</f>
        <v>0</v>
      </c>
      <c r="AF346" s="56"/>
      <c r="AG346" s="57">
        <f>SUM(AG347:AG367)</f>
        <v>0</v>
      </c>
      <c r="AH346" s="56"/>
      <c r="AI346" s="57">
        <f>SUM(AI347:AI367)</f>
        <v>0</v>
      </c>
      <c r="AJ346" s="56"/>
      <c r="AK346" s="57">
        <f>SUM(AK347:AK367)</f>
        <v>0</v>
      </c>
      <c r="AL346" s="56"/>
      <c r="AM346" s="57">
        <f>SUM(AM347:AM367)</f>
        <v>0</v>
      </c>
      <c r="AN346" s="56"/>
      <c r="AO346" s="57">
        <f>SUM(AO347:AO367)</f>
        <v>0</v>
      </c>
      <c r="AP346" s="56"/>
      <c r="AQ346" s="57">
        <f>SUM(AQ347:AQ367)</f>
        <v>0</v>
      </c>
      <c r="AR346" s="56"/>
      <c r="AS346" s="57">
        <f>SUM(AS347:AS367)</f>
        <v>0</v>
      </c>
      <c r="AT346" s="56"/>
      <c r="AU346" s="57">
        <f>SUM(AU347:AU367)</f>
        <v>0</v>
      </c>
      <c r="AV346" s="56"/>
      <c r="AW346" s="57">
        <f>SUM(AW347:AW367)</f>
        <v>0</v>
      </c>
      <c r="AX346" s="56"/>
      <c r="AY346" s="57">
        <f>SUM(AY347:AY367)</f>
        <v>0</v>
      </c>
      <c r="AZ346" s="56"/>
      <c r="BA346" s="57">
        <f>SUM(BA347:BA367)</f>
        <v>0</v>
      </c>
      <c r="BB346" s="56"/>
      <c r="BC346" s="57">
        <f>SUM(BC347:BC367)</f>
        <v>0</v>
      </c>
      <c r="BD346" s="56"/>
      <c r="BE346" s="57">
        <f>SUM(BE347:BE367)</f>
        <v>0</v>
      </c>
      <c r="BF346" s="56"/>
      <c r="BG346" s="57">
        <f>SUM(BG347:BG367)</f>
        <v>0</v>
      </c>
      <c r="BH346" s="56"/>
      <c r="BI346" s="57">
        <f>SUM(BI347:BI367)</f>
        <v>0</v>
      </c>
      <c r="BJ346" s="56"/>
      <c r="BK346" s="57">
        <f>SUM(BK347:BK367)</f>
        <v>0</v>
      </c>
      <c r="BL346" s="56"/>
      <c r="BM346" s="57">
        <f>SUM(BM347:BM367)</f>
        <v>0</v>
      </c>
    </row>
    <row r="347" spans="1:65" s="47" customFormat="1" ht="30" x14ac:dyDescent="0.25">
      <c r="A347" s="58" t="s">
        <v>22</v>
      </c>
      <c r="B347" s="59" t="s">
        <v>31</v>
      </c>
      <c r="C347" s="59" t="str">
        <f>K346</f>
        <v>16.2</v>
      </c>
      <c r="D347" s="60" cm="1">
        <f t="array" ref="D347">_xlfn.IFS($B347="SAB_OSE_SET23",$A$440,$B347="SAB_EPSA_SET23",$A$442,$B347="SAB_INS_SET23",$A$444,$B347="SIU_INF_JUL23",$A$446,$B347="SIU_ED_JUL23",$A$447,$B347="DER_JUN23",$A$448,$B347="CDHU_AGO23",$A$449,$B347="SIN_SV_SET23",$A$450,$B347="SIN_INS_SET23",$A$451,$B347="COTAÇÃO",0)</f>
        <v>0</v>
      </c>
      <c r="E347" s="60" cm="1">
        <f t="array" ref="E347">_xlfn.IFS($B347="SAB_OSE_SET23",$A$441,$B347="SAB_EPSA_SET23",$A$443,$B347="SAB_INS_SET23",$A$445,$B347="SIU_INF_JUL23",0,$B347="SIU_ED_JUL23",0,$B347="DER_JUN23",0,$B347="CDHU_AGO23",0,$B347="SIN_SV_SET23",0,$B347="SIN_INS_SET23",0,$B347="COTAÇÃO",0)</f>
        <v>0</v>
      </c>
      <c r="F347" s="60" cm="1">
        <f t="array" ref="F347">_xlfn.IFS($B347="SAB_OSE_SET23",0,$B347="SAB_EPSA_SET23",0,AND($B347="SAB_INS_SET23",$A347="MAT")=TRUE,$A$454,AND($B347="SAB_INS_SET23",$A347&lt;&gt;"MAT")=TRUE,$A$453,AND($B347="SIU_INF_JUL23",$A347="MAT")=TRUE,$A$454,AND($B347="SIU_INF_JUL23",$A347&lt;&gt;"MAT")=TRUE,$A$453,AND($B347="SIU_ED_JUL23",$A347="MAT")=TRUE,$A$454,AND($B347="SIU_ED_JUL23",$A347&lt;&gt;"MAT")=TRUE,$A$453,$B347="DER_JUN23",0,$B347="CDHU_AGO23",0,AND($B347="SIN_SV_SET23",$A347="MAT")=TRUE,$A$454,AND($B347="SIN_SV_SET23",$A347&lt;&gt;"MAT")=TRUE,$A$453,AND($B347="SIN_INS_SET23",$A347="MAT")=TRUE,$A$454,AND($B347="SIN_INS_SET23",$A347&lt;&gt;"MAT")=TRUE,$A$453,AND($B347="COTAÇÃO",$A347="MAT")=TRUE,$A$454,AND($B347="COTAÇÃO",$A347&lt;&gt;"MAT")=TRUE,$A$453)</f>
        <v>0.28000000000000003</v>
      </c>
      <c r="G347" s="60" cm="1">
        <f t="array" ref="G347">_xlfn.IFS($B347="SAB_OSE_SET23",0,$B347="SAB_EPSA_SET23",0,AND($B347="SAB_INS_SET23",$A347="MO")=TRUE,$A$455,AND($B347="SAB_INS_SET23",$A347&lt;&gt;"MO")=TRUE,0,AND($B347="SIU_INF_JUL23",$A347="MO")=TRUE,$A$455,AND($B347="SIU_INF_JUL23",$A347&lt;&gt;"MO")=TRUE,0,AND($B347="SIU_ED_JUL23",$A347="MO")=TRUE,$A$455,AND($B347="SIU_ED_JUL23",$A347&lt;&gt;"MO")=TRUE,0,$B347="DER_JUN23",0,$B347="CDHU_AGO23",0,AND($B347="SIN_SV_SET23",$A347="MO")=TRUE,$A$455,AND($B347="SIN_SV_SET23",$A347&lt;&gt;"MO")=TRUE,0,AND($B347="SIN_INS_SET23",$A347="MO")=TRUE,$A$455,AND($B347="SIN_INS_SET23",$A347&lt;&gt;"MO")=TRUE,0,AND($B347="COTAÇÃO",$A347="MO")=TRUE,$A$455,AND($B347="COTAÇÃO",$A347&lt;&gt;"MO")=TRUE,0)</f>
        <v>0</v>
      </c>
      <c r="H347" s="61" cm="1">
        <f t="array" ref="H347">ROUND(_xlfn.IFS(B347="SAB_OSE_SET23",VLOOKUP(C347,[12]SAB_OSE_SET23!A:N,7,FALSE),B347="SAB_EPSA_SET23",VLOOKUP(C347,[12]SAB_EPSA_SET23!A:F,4,FALSE),B347="SAB_INS_SET23",VLOOKUP(C347,[12]SAB_INS_SET23!A:F,4,FALSE),B347="SIU_INF_JUL23",VLOOKUP(C347,[12]SIU_INF_JUL23!A:F,4,FALSE),B347="SIU_ED_JUL23",VLOOKUP(C347,[12]SIU_ED_JUL23!A:F,4,FALSE),B347="SIU_INS_JUL23",VLOOKUP(C347,[12]SIU_INS_JUL23!A:F,4,FALSE),B347="DER_JUN23",VLOOKUP(C347,[12]DER_JUN23!A:F,4,FALSE),B347="CDHU_AGO23",VLOOKUP(C347,[12]CDHU_AGO23!A:F,4,FALSE),B347="DNIT_SV_JUL23",VLOOKUP(C347,[12]DNIT_SV_JUL23!A:F,4,FALSE),B347="DNIT_MAT_JUL23",VLOOKUP(C347,[12]DNIT_MAT_JUL23!A:F,4,FALSE),B347="SIN_SV_SET23",VLOOKUP(C347,[12]SIN_SV_SET23!G:L,5,FALSE),B347="SIN_INS_SET23",VLOOKUP(C347,[12]SIN_INS_SET23!A:F,5,FALSE),B347="COTAÇÃO",VLOOKUP(C347,[12]COTAÇÃO!$B:$G,6,FALSE))*(1+F347)*(1+G347),2)</f>
        <v>33280</v>
      </c>
      <c r="I347" s="62">
        <f>K459</f>
        <v>12</v>
      </c>
      <c r="J347" s="39"/>
      <c r="K347" s="63"/>
      <c r="L347" s="64" t="str" cm="1">
        <f t="array" ref="L347">_xlfn.IFS(B347="SAB_OSE_SET23",VLOOKUP(C347,[12]SAB_OSE_SET23!A:N,5,FALSE),B347="SAB_EPSA_SET23",VLOOKUP(C347,[12]SAB_EPSA_SET23!A:F,2,FALSE),B347="SAB_INS_SET23",VLOOKUP(C347,[12]SAB_INS_SET23!A:F,2,FALSE),B347="SIU_INF_JUL23",VLOOKUP(C347,[12]SIU_INF_JUL23!A:F,2,FALSE),B347="SIU_ED_JUL23",VLOOKUP(C347,[12]SIU_ED_JUL23!A:F,2,FALSE),B347="SIU_INS_JUL23",VLOOKUP(C347,[12]SIU_INS_JUL23!A:F,2,FALSE),B347="DER_JUN23",VLOOKUP(C347,[12]DER_JUN23!A:F,2,FALSE),B347="CDHU_AGO23",VLOOKUP(C347,[12]CDHU_AGO23!A:F,2,FALSE),B347="DNIT_SV_JUL23",VLOOKUP(C347,[12]DNIT_SV_JUL23!A:F,2,FALSE),B347="DNIT_MAT_JUL23",VLOOKUP(C347,[12]DNIT_MAT_JUL23!A:F,2,FALSE),B347="SIN_SV_SET23",VLOOKUP(C347,[12]SIN_SV_SET23!G:L,2,FALSE),B347="SIN_INS_SET23",VLOOKUP(C347,[12]SIN_INS_SET23!A:F,2,FALSE),B347="COTAÇÃO",VLOOKUP(C347,[12]COTAÇÃO!$B:$G,3,FALSE))</f>
        <v>Desenvolvimento, acompanhamento e integração dos elementos ao sistema de controle existente</v>
      </c>
      <c r="M347" s="65" t="str" cm="1">
        <f t="array" ref="M347">_xlfn.IFS(B347="SAB_OSE_SET23",VLOOKUP(C347,[12]SAB_OSE_SET23!A:N,6,FALSE),B347="SAB_EPSA_SET23",VLOOKUP(C347,[12]SAB_EPSA_SET23!A:F,3,FALSE),B347="SAB_INS_SET23",VLOOKUP(C347,[12]SAB_INS_SET23!A:F,3,FALSE),B347="SIU_INF_JUL23",VLOOKUP(C347,[12]SIU_INF_JUL23!A:F,3,FALSE),B347="SIU_ED_JUL23",VLOOKUP(C347,[12]SIU_ED_JUL23!A:F,3,FALSE),B347="SIU_INS_JUL23",VLOOKUP(C347,[12]SIU_INS_JUL23!A:F,3,FALSE),B347="DER_JUN23",VLOOKUP(C347,[12]DER_JUN23!A:F,3,FALSE),B347="CDHU_AGO23",VLOOKUP(C347,[12]CDHU_AGO23!A:F,3,FALSE),B347="DNIT_SV_JUL23",VLOOKUP(C347,[12]DNIT_SV_JUL23!A:F,3,FALSE),B347="DNIT_MAT_JUL23",VLOOKUP(C347,[12]DNIT_MAT_JUL23!A:F,3,FALSE),B347="SIN_SV_SET23",VLOOKUP(C347,[12]SIN_SV_SET23!G:L,3,FALSE),B347="SIN_INS_SET23",VLOOKUP(C347,[12]SIN_INS_SET23!A:F,3,FALSE),B347="COTAÇÃO",VLOOKUP(C347,[12]COTAÇÃO!$B:$G,4,FALSE))</f>
        <v>mês</v>
      </c>
      <c r="N347" s="66">
        <f t="shared" ref="N347:N358" si="8678">R347+T347+V347+X347+Z347+AB347+AD347+AF347+AH347+AJ347++AL347+AN347+AP347+AR347+AT347+AV347+AX347+AZ347+BB347+BD347+BF347+BH347+BJ347+BL347</f>
        <v>12</v>
      </c>
      <c r="O347" s="66">
        <f>ROUND(H347*I347,2)</f>
        <v>399360</v>
      </c>
      <c r="P347" s="67">
        <f t="shared" si="8608"/>
        <v>0</v>
      </c>
      <c r="Q347" s="68"/>
      <c r="R347" s="61">
        <f>R346*$I347</f>
        <v>12</v>
      </c>
      <c r="S347" s="67"/>
      <c r="T347" s="61">
        <f t="shared" ref="T347" si="8679">T346*$I347</f>
        <v>0</v>
      </c>
      <c r="U347" s="67">
        <f t="shared" ref="U347:U368" si="8680">ROUND(T347*$H347,2)</f>
        <v>0</v>
      </c>
      <c r="V347" s="61">
        <f t="shared" ref="V347" si="8681">V346*$I347</f>
        <v>0</v>
      </c>
      <c r="W347" s="67">
        <f t="shared" ref="W347:W368" si="8682">ROUND(V347*$H347,2)</f>
        <v>0</v>
      </c>
      <c r="X347" s="61">
        <f t="shared" ref="X347" si="8683">X346*$I347</f>
        <v>0</v>
      </c>
      <c r="Y347" s="67">
        <f t="shared" ref="Y347:Y368" si="8684">ROUND(X347*$H347,2)</f>
        <v>0</v>
      </c>
      <c r="Z347" s="61">
        <f t="shared" ref="Z347" si="8685">Z346*$I347</f>
        <v>0</v>
      </c>
      <c r="AA347" s="67">
        <f t="shared" ref="AA347:AA368" si="8686">ROUND(Z347*$H347,2)</f>
        <v>0</v>
      </c>
      <c r="AB347" s="61">
        <f t="shared" ref="AB347" si="8687">AB346*$I347</f>
        <v>0</v>
      </c>
      <c r="AC347" s="67">
        <f t="shared" ref="AC347:AC368" si="8688">ROUND(AB347*$H347,2)</f>
        <v>0</v>
      </c>
      <c r="AD347" s="61">
        <f t="shared" ref="AD347" si="8689">AD346*$I347</f>
        <v>0</v>
      </c>
      <c r="AE347" s="67">
        <f t="shared" ref="AE347:AE368" si="8690">ROUND(AD347*$H347,2)</f>
        <v>0</v>
      </c>
      <c r="AF347" s="61">
        <f t="shared" ref="AF347" si="8691">AF346*$I347</f>
        <v>0</v>
      </c>
      <c r="AG347" s="67">
        <f t="shared" ref="AG347:AG368" si="8692">ROUND(AF347*$H347,2)</f>
        <v>0</v>
      </c>
      <c r="AH347" s="61">
        <f t="shared" ref="AH347" si="8693">AH346*$I347</f>
        <v>0</v>
      </c>
      <c r="AI347" s="67">
        <f t="shared" ref="AI347:AI368" si="8694">ROUND(AH347*$H347,2)</f>
        <v>0</v>
      </c>
      <c r="AJ347" s="61">
        <f t="shared" ref="AJ347" si="8695">AJ346*$I347</f>
        <v>0</v>
      </c>
      <c r="AK347" s="67">
        <f t="shared" ref="AK347:AK368" si="8696">ROUND(AJ347*$H347,2)</f>
        <v>0</v>
      </c>
      <c r="AL347" s="61">
        <f t="shared" ref="AL347" si="8697">AL346*$I347</f>
        <v>0</v>
      </c>
      <c r="AM347" s="67">
        <f t="shared" ref="AM347:AM368" si="8698">ROUND(AL347*$H347,2)</f>
        <v>0</v>
      </c>
      <c r="AN347" s="61">
        <f t="shared" ref="AN347" si="8699">AN346*$I347</f>
        <v>0</v>
      </c>
      <c r="AO347" s="67">
        <f t="shared" ref="AO347:AO368" si="8700">ROUND(AN347*$H347,2)</f>
        <v>0</v>
      </c>
      <c r="AP347" s="61">
        <f t="shared" ref="AP347" si="8701">AP346*$I347</f>
        <v>0</v>
      </c>
      <c r="AQ347" s="67">
        <f t="shared" ref="AQ347:AQ368" si="8702">ROUND(AP347*$H347,2)</f>
        <v>0</v>
      </c>
      <c r="AR347" s="61">
        <f t="shared" ref="AR347" si="8703">AR346*$I347</f>
        <v>0</v>
      </c>
      <c r="AS347" s="67">
        <f t="shared" ref="AS347:AS368" si="8704">ROUND(AR347*$H347,2)</f>
        <v>0</v>
      </c>
      <c r="AT347" s="61">
        <f t="shared" ref="AT347" si="8705">AT346*$I347</f>
        <v>0</v>
      </c>
      <c r="AU347" s="67">
        <f t="shared" ref="AU347:AU368" si="8706">ROUND(AT347*$H347,2)</f>
        <v>0</v>
      </c>
      <c r="AV347" s="61">
        <f t="shared" ref="AV347" si="8707">AV346*$I347</f>
        <v>0</v>
      </c>
      <c r="AW347" s="67">
        <f t="shared" ref="AW347:AW368" si="8708">ROUND(AV347*$H347,2)</f>
        <v>0</v>
      </c>
      <c r="AX347" s="61">
        <f t="shared" ref="AX347" si="8709">AX346*$I347</f>
        <v>0</v>
      </c>
      <c r="AY347" s="67">
        <f t="shared" ref="AY347:AY368" si="8710">ROUND(AX347*$H347,2)</f>
        <v>0</v>
      </c>
      <c r="AZ347" s="61">
        <f t="shared" ref="AZ347" si="8711">AZ346*$I347</f>
        <v>0</v>
      </c>
      <c r="BA347" s="67">
        <f t="shared" ref="BA347:BA368" si="8712">ROUND(AZ347*$H347,2)</f>
        <v>0</v>
      </c>
      <c r="BB347" s="61">
        <f t="shared" ref="BB347" si="8713">BB346*$I347</f>
        <v>0</v>
      </c>
      <c r="BC347" s="67">
        <f t="shared" ref="BC347:BC368" si="8714">ROUND(BB347*$H347,2)</f>
        <v>0</v>
      </c>
      <c r="BD347" s="61">
        <f t="shared" ref="BD347" si="8715">BD346*$I347</f>
        <v>0</v>
      </c>
      <c r="BE347" s="67">
        <f t="shared" ref="BE347:BE368" si="8716">ROUND(BD347*$H347,2)</f>
        <v>0</v>
      </c>
      <c r="BF347" s="61">
        <f t="shared" ref="BF347" si="8717">BF346*$I347</f>
        <v>0</v>
      </c>
      <c r="BG347" s="67">
        <f t="shared" ref="BG347:BG368" si="8718">ROUND(BF347*$H347,2)</f>
        <v>0</v>
      </c>
      <c r="BH347" s="61">
        <f t="shared" ref="BH347" si="8719">BH346*$I347</f>
        <v>0</v>
      </c>
      <c r="BI347" s="67">
        <f t="shared" ref="BI347:BI368" si="8720">ROUND(BH347*$H347,2)</f>
        <v>0</v>
      </c>
      <c r="BJ347" s="61">
        <f t="shared" ref="BJ347" si="8721">BJ346*$I347</f>
        <v>0</v>
      </c>
      <c r="BK347" s="67">
        <f t="shared" ref="BK347:BK368" si="8722">ROUND(BJ347*$H347,2)</f>
        <v>0</v>
      </c>
      <c r="BL347" s="61">
        <f t="shared" ref="BL347" si="8723">BL346*$I347</f>
        <v>0</v>
      </c>
      <c r="BM347" s="67">
        <f t="shared" ref="BM347:BM368" si="8724">ROUND(BL347*$H347,2)</f>
        <v>0</v>
      </c>
    </row>
    <row r="348" spans="1:65" s="47" customFormat="1" x14ac:dyDescent="0.25">
      <c r="A348" s="58" t="s">
        <v>26</v>
      </c>
      <c r="B348" s="59" t="s">
        <v>28</v>
      </c>
      <c r="C348" s="59" t="s">
        <v>29</v>
      </c>
      <c r="D348" s="60" cm="1">
        <f t="array" ref="D348">_xlfn.IFS($B348="SAB_OSE_SET23",$A$440,$B348="SAB_EPSA_SET23",$A$442,$B348="SAB_INS_SET23",$A$444,$B348="SIU_INF_JUL23",$A$446,$B348="SIU_ED_JUL23",$A$447,$B348="DER_JUN23",$A$448,$B348="CDHU_AGO23",$A$449,$B348="SIN_SV_SET23",$A$450,$B348="SIN_INS_SET23",$A$451,$B348="COTAÇÃO",0)</f>
        <v>0</v>
      </c>
      <c r="E348" s="60" cm="1">
        <f t="array" ref="E348">_xlfn.IFS($B348="SAB_OSE_SET23",$A$441,$B348="SAB_EPSA_SET23",$A$443,$B348="SAB_INS_SET23",$A$445,$B348="SIU_INF_JUL23",0,$B348="SIU_ED_JUL23",0,$B348="DER_JUN23",0,$B348="CDHU_AGO23",0,$B348="SIN_SV_SET23",0,$B348="SIN_INS_SET23",0,$B348="COTAÇÃO",0)</f>
        <v>0</v>
      </c>
      <c r="F348" s="60" cm="1">
        <f t="array" ref="F348">_xlfn.IFS($B348="SAB_OSE_SET23",0,$B348="SAB_EPSA_SET23",0,AND($B348="SAB_INS_SET23",$A348="MAT")=TRUE,$A$454,AND($B348="SAB_INS_SET23",$A348&lt;&gt;"MAT")=TRUE,$A$453,AND($B348="SIU_INF_JUL23",$A348="MAT")=TRUE,$A$454,AND($B348="SIU_INF_JUL23",$A348&lt;&gt;"MAT")=TRUE,$A$453,AND($B348="SIU_ED_JUL23",$A348="MAT")=TRUE,$A$454,AND($B348="SIU_ED_JUL23",$A348&lt;&gt;"MAT")=TRUE,$A$453,$B348="DER_JUN23",0,$B348="CDHU_AGO23",0,AND($B348="SIN_SV_SET23",$A348="MAT")=TRUE,$A$454,AND($B348="SIN_SV_SET23",$A348&lt;&gt;"MAT")=TRUE,$A$453,AND($B348="SIN_INS_SET23",$A348="MAT")=TRUE,$A$454,AND($B348="SIN_INS_SET23",$A348&lt;&gt;"MAT")=TRUE,$A$453,AND($B348="COTAÇÃO",$A348="MAT")=TRUE,$A$454,AND($B348="COTAÇÃO",$A348&lt;&gt;"MAT")=TRUE,$A$453)</f>
        <v>0.28000000000000003</v>
      </c>
      <c r="G348" s="60" cm="1">
        <f t="array" ref="G348">_xlfn.IFS($B348="SAB_OSE_SET23",0,$B348="SAB_EPSA_SET23",0,AND($B348="SAB_INS_SET23",$A348="MO")=TRUE,$A$455,AND($B348="SAB_INS_SET23",$A348&lt;&gt;"MO")=TRUE,0,AND($B348="SIU_INF_JUL23",$A348="MO")=TRUE,$A$455,AND($B348="SIU_INF_JUL23",$A348&lt;&gt;"MO")=TRUE,0,AND($B348="SIU_ED_JUL23",$A348="MO")=TRUE,$A$455,AND($B348="SIU_ED_JUL23",$A348&lt;&gt;"MO")=TRUE,0,$B348="DER_JUN23",0,$B348="CDHU_AGO23",0,AND($B348="SIN_SV_SET23",$A348="MO")=TRUE,$A$455,AND($B348="SIN_SV_SET23",$A348&lt;&gt;"MO")=TRUE,0,AND($B348="SIN_INS_SET23",$A348="MO")=TRUE,$A$455,AND($B348="SIN_INS_SET23",$A348&lt;&gt;"MO")=TRUE,0,AND($B348="COTAÇÃO",$A348="MO")=TRUE,$A$455,AND($B348="COTAÇÃO",$A348&lt;&gt;"MO")=TRUE,0)</f>
        <v>1.72</v>
      </c>
      <c r="H348" s="61" cm="1">
        <f t="array" ref="H348">ROUND(_xlfn.IFS(B348="SAB_OSE_SET23",VLOOKUP(C348,[12]SAB_OSE_SET23!A:N,7,FALSE),B348="SAB_EPSA_SET23",VLOOKUP(C348,[12]SAB_EPSA_SET23!A:F,4,FALSE),B348="SAB_INS_SET23",VLOOKUP(C348,[12]SAB_INS_SET23!A:F,4,FALSE),B348="SIU_INF_JUL23",VLOOKUP(C348,[12]SIU_INF_JUL23!A:F,4,FALSE),B348="SIU_ED_JUL23",VLOOKUP(C348,[12]SIU_ED_JUL23!A:F,4,FALSE),B348="SIU_INS_JUL23",VLOOKUP(C348,[12]SIU_INS_JUL23!A:F,4,FALSE),B348="DER_JUN23",VLOOKUP(C348,[12]DER_JUN23!A:F,4,FALSE),B348="CDHU_AGO23",VLOOKUP(C348,[12]CDHU_AGO23!A:F,4,FALSE),B348="DNIT_SV_JUL23",VLOOKUP(C348,[12]DNIT_SV_JUL23!A:F,4,FALSE),B348="DNIT_MAT_JUL23",VLOOKUP(C348,[12]DNIT_MAT_JUL23!A:F,4,FALSE),B348="SIN_SV_SET23",VLOOKUP(C348,[12]SIN_SV_SET23!G:L,5,FALSE),B348="SIN_INS_SET23",VLOOKUP(C348,[12]SIN_INS_SET23!A:F,5,FALSE),B348="COTAÇÃO",VLOOKUP(C348,[12]COTAÇÃO!$B:$G,6,FALSE))*(1+F348)*(1+G348),2)</f>
        <v>206.49</v>
      </c>
      <c r="I348" s="62">
        <f>K439/22*4*K459</f>
        <v>384</v>
      </c>
      <c r="J348" s="39"/>
      <c r="K348" s="63"/>
      <c r="L348" s="64" t="str" cm="1">
        <f t="array" ref="L348">_xlfn.IFS(B348="SAB_OSE_SET23",VLOOKUP(C348,[12]SAB_OSE_SET23!A:N,5,FALSE),B348="SAB_EPSA_SET23",VLOOKUP(C348,[12]SAB_EPSA_SET23!A:F,2,FALSE),B348="SAB_INS_SET23",VLOOKUP(C348,[12]SAB_INS_SET23!A:F,2,FALSE),B348="SIU_INF_JUL23",VLOOKUP(C348,[12]SIU_INF_JUL23!A:F,2,FALSE),B348="SIU_ED_JUL23",VLOOKUP(C348,[12]SIU_ED_JUL23!A:F,2,FALSE),B348="SIU_INS_JUL23",VLOOKUP(C348,[12]SIU_INS_JUL23!A:F,2,FALSE),B348="DER_JUN23",VLOOKUP(C348,[12]DER_JUN23!A:F,2,FALSE),B348="CDHU_AGO23",VLOOKUP(C348,[12]CDHU_AGO23!A:F,2,FALSE),B348="DNIT_SV_JUL23",VLOOKUP(C348,[12]DNIT_SV_JUL23!A:F,2,FALSE),B348="DNIT_MAT_JUL23",VLOOKUP(C348,[12]DNIT_MAT_JUL23!A:F,2,FALSE),B348="SIN_SV_SET23",VLOOKUP(C348,[12]SIN_SV_SET23!G:L,2,FALSE),B348="SIN_INS_SET23",VLOOKUP(C348,[12]SIN_INS_SET23!A:F,2,FALSE),B348="COTAÇÃO",VLOOKUP(C348,[12]COTAÇÃO!$B:$G,3,FALSE))</f>
        <v>ENGENHEIRO PLENO</v>
      </c>
      <c r="M348" s="65" t="str" cm="1">
        <f t="array" ref="M348">_xlfn.IFS(B348="SAB_OSE_SET23",VLOOKUP(C348,[12]SAB_OSE_SET23!A:N,6,FALSE),B348="SAB_EPSA_SET23",VLOOKUP(C348,[12]SAB_EPSA_SET23!A:F,3,FALSE),B348="SAB_INS_SET23",VLOOKUP(C348,[12]SAB_INS_SET23!A:F,3,FALSE),B348="SIU_INF_JUL23",VLOOKUP(C348,[12]SIU_INF_JUL23!A:F,3,FALSE),B348="SIU_ED_JUL23",VLOOKUP(C348,[12]SIU_ED_JUL23!A:F,3,FALSE),B348="SIU_INS_JUL23",VLOOKUP(C348,[12]SIU_INS_JUL23!A:F,3,FALSE),B348="DER_JUN23",VLOOKUP(C348,[12]DER_JUN23!A:F,3,FALSE),B348="CDHU_AGO23",VLOOKUP(C348,[12]CDHU_AGO23!A:F,3,FALSE),B348="DNIT_SV_JUL23",VLOOKUP(C348,[12]DNIT_SV_JUL23!A:F,3,FALSE),B348="DNIT_MAT_JUL23",VLOOKUP(C348,[12]DNIT_MAT_JUL23!A:F,3,FALSE),B348="SIN_SV_SET23",VLOOKUP(C348,[12]SIN_SV_SET23!G:L,3,FALSE),B348="SIN_INS_SET23",VLOOKUP(C348,[12]SIN_INS_SET23!A:F,3,FALSE),B348="COTAÇÃO",VLOOKUP(C348,[12]COTAÇÃO!$B:$G,4,FALSE))</f>
        <v>H</v>
      </c>
      <c r="N348" s="66">
        <f t="shared" si="8678"/>
        <v>384</v>
      </c>
      <c r="O348" s="66">
        <f>ROUND(H348*I348,2)</f>
        <v>79292.160000000003</v>
      </c>
      <c r="P348" s="67">
        <f t="shared" si="8608"/>
        <v>0</v>
      </c>
      <c r="Q348" s="68"/>
      <c r="R348" s="61">
        <f>R346*$I348</f>
        <v>384</v>
      </c>
      <c r="S348" s="67"/>
      <c r="T348" s="61">
        <f t="shared" ref="T348" si="8725">T346*$I348</f>
        <v>0</v>
      </c>
      <c r="U348" s="67">
        <f t="shared" si="8680"/>
        <v>0</v>
      </c>
      <c r="V348" s="61">
        <f t="shared" ref="V348" si="8726">V346*$I348</f>
        <v>0</v>
      </c>
      <c r="W348" s="67">
        <f t="shared" si="8682"/>
        <v>0</v>
      </c>
      <c r="X348" s="61">
        <f t="shared" ref="X348" si="8727">X346*$I348</f>
        <v>0</v>
      </c>
      <c r="Y348" s="67">
        <f t="shared" si="8684"/>
        <v>0</v>
      </c>
      <c r="Z348" s="61">
        <f t="shared" ref="Z348" si="8728">Z346*$I348</f>
        <v>0</v>
      </c>
      <c r="AA348" s="67">
        <f t="shared" si="8686"/>
        <v>0</v>
      </c>
      <c r="AB348" s="61">
        <f t="shared" ref="AB348" si="8729">AB346*$I348</f>
        <v>0</v>
      </c>
      <c r="AC348" s="67">
        <f t="shared" si="8688"/>
        <v>0</v>
      </c>
      <c r="AD348" s="61">
        <f t="shared" ref="AD348" si="8730">AD346*$I348</f>
        <v>0</v>
      </c>
      <c r="AE348" s="67">
        <f t="shared" si="8690"/>
        <v>0</v>
      </c>
      <c r="AF348" s="61">
        <f t="shared" ref="AF348" si="8731">AF346*$I348</f>
        <v>0</v>
      </c>
      <c r="AG348" s="67">
        <f t="shared" si="8692"/>
        <v>0</v>
      </c>
      <c r="AH348" s="61">
        <f t="shared" ref="AH348" si="8732">AH346*$I348</f>
        <v>0</v>
      </c>
      <c r="AI348" s="67">
        <f t="shared" si="8694"/>
        <v>0</v>
      </c>
      <c r="AJ348" s="61">
        <f t="shared" ref="AJ348" si="8733">AJ346*$I348</f>
        <v>0</v>
      </c>
      <c r="AK348" s="67">
        <f t="shared" si="8696"/>
        <v>0</v>
      </c>
      <c r="AL348" s="61">
        <f t="shared" ref="AL348" si="8734">AL346*$I348</f>
        <v>0</v>
      </c>
      <c r="AM348" s="67">
        <f t="shared" si="8698"/>
        <v>0</v>
      </c>
      <c r="AN348" s="61">
        <f t="shared" ref="AN348" si="8735">AN346*$I348</f>
        <v>0</v>
      </c>
      <c r="AO348" s="67">
        <f t="shared" si="8700"/>
        <v>0</v>
      </c>
      <c r="AP348" s="61">
        <f t="shared" ref="AP348" si="8736">AP346*$I348</f>
        <v>0</v>
      </c>
      <c r="AQ348" s="67">
        <f t="shared" si="8702"/>
        <v>0</v>
      </c>
      <c r="AR348" s="61">
        <f t="shared" ref="AR348" si="8737">AR346*$I348</f>
        <v>0</v>
      </c>
      <c r="AS348" s="67">
        <f t="shared" si="8704"/>
        <v>0</v>
      </c>
      <c r="AT348" s="61">
        <f t="shared" ref="AT348" si="8738">AT346*$I348</f>
        <v>0</v>
      </c>
      <c r="AU348" s="67">
        <f t="shared" si="8706"/>
        <v>0</v>
      </c>
      <c r="AV348" s="61">
        <f t="shared" ref="AV348" si="8739">AV346*$I348</f>
        <v>0</v>
      </c>
      <c r="AW348" s="67">
        <f t="shared" si="8708"/>
        <v>0</v>
      </c>
      <c r="AX348" s="61">
        <f t="shared" ref="AX348" si="8740">AX346*$I348</f>
        <v>0</v>
      </c>
      <c r="AY348" s="67">
        <f t="shared" si="8710"/>
        <v>0</v>
      </c>
      <c r="AZ348" s="61">
        <f t="shared" ref="AZ348" si="8741">AZ346*$I348</f>
        <v>0</v>
      </c>
      <c r="BA348" s="67">
        <f t="shared" si="8712"/>
        <v>0</v>
      </c>
      <c r="BB348" s="61">
        <f t="shared" ref="BB348" si="8742">BB346*$I348</f>
        <v>0</v>
      </c>
      <c r="BC348" s="67">
        <f t="shared" si="8714"/>
        <v>0</v>
      </c>
      <c r="BD348" s="61">
        <f t="shared" ref="BD348" si="8743">BD346*$I348</f>
        <v>0</v>
      </c>
      <c r="BE348" s="67">
        <f t="shared" si="8716"/>
        <v>0</v>
      </c>
      <c r="BF348" s="61">
        <f t="shared" ref="BF348" si="8744">BF346*$I348</f>
        <v>0</v>
      </c>
      <c r="BG348" s="67">
        <f t="shared" si="8718"/>
        <v>0</v>
      </c>
      <c r="BH348" s="61">
        <f t="shared" ref="BH348" si="8745">BH346*$I348</f>
        <v>0</v>
      </c>
      <c r="BI348" s="67">
        <f t="shared" si="8720"/>
        <v>0</v>
      </c>
      <c r="BJ348" s="61">
        <f t="shared" ref="BJ348" si="8746">BJ346*$I348</f>
        <v>0</v>
      </c>
      <c r="BK348" s="67">
        <f t="shared" si="8722"/>
        <v>0</v>
      </c>
      <c r="BL348" s="61">
        <f t="shared" ref="BL348" si="8747">BL346*$I348</f>
        <v>0</v>
      </c>
      <c r="BM348" s="67">
        <f t="shared" si="8724"/>
        <v>0</v>
      </c>
    </row>
    <row r="349" spans="1:65" s="47" customFormat="1" x14ac:dyDescent="0.25">
      <c r="A349" s="58" t="s">
        <v>26</v>
      </c>
      <c r="B349" s="59" t="s">
        <v>27</v>
      </c>
      <c r="C349" s="59">
        <v>74000036</v>
      </c>
      <c r="D349" s="60" cm="1">
        <f t="array" ref="D349">_xlfn.IFS($B349="SAB_OSE_SET23",$A$440,$B349="SAB_EPSA_SET23",$A$442,$B349="SAB_INS_SET23",$A$444,$B349="SIU_INF_JUL23",$A$446,$B349="SIU_ED_JUL23",$A$447,$B349="DER_JUN23",$A$448,$B349="CDHU_AGO23",$A$449,$B349="SIN_SV_SET23",$A$450,$B349="SIN_INS_SET23",$A$451,$B349="COTAÇÃO",0)</f>
        <v>0.28000000000000003</v>
      </c>
      <c r="E349" s="60" cm="1">
        <f t="array" ref="E349">_xlfn.IFS($B349="SAB_OSE_SET23",$A$441,$B349="SAB_EPSA_SET23",$A$443,$B349="SAB_INS_SET23",$A$445,$B349="SIU_INF_JUL23",0,$B349="SIU_ED_JUL23",0,$B349="DER_JUN23",0,$B349="CDHU_AGO23",0,$B349="SIN_SV_SET23",0,$B349="SIN_INS_SET23",0,$B349="COTAÇÃO",0)</f>
        <v>1.72</v>
      </c>
      <c r="F349" s="60" cm="1">
        <f t="array" ref="F349">_xlfn.IFS($B349="SAB_OSE_SET23",0,$B349="SAB_EPSA_SET23",0,AND($B349="SAB_INS_SET23",$A349="MAT")=TRUE,$A$454,AND($B349="SAB_INS_SET23",$A349&lt;&gt;"MAT")=TRUE,$A$453,AND($B349="SIU_INF_JUL23",$A349="MAT")=TRUE,$A$454,AND($B349="SIU_INF_JUL23",$A349&lt;&gt;"MAT")=TRUE,$A$453,AND($B349="SIU_ED_JUL23",$A349="MAT")=TRUE,$A$454,AND($B349="SIU_ED_JUL23",$A349&lt;&gt;"MAT")=TRUE,$A$453,$B349="DER_JUN23",0,$B349="CDHU_AGO23",0,AND($B349="SIN_SV_SET23",$A349="MAT")=TRUE,$A$454,AND($B349="SIN_SV_SET23",$A349&lt;&gt;"MAT")=TRUE,$A$453,AND($B349="SIN_INS_SET23",$A349="MAT")=TRUE,$A$454,AND($B349="SIN_INS_SET23",$A349&lt;&gt;"MAT")=TRUE,$A$453,AND($B349="COTAÇÃO",$A349="MAT")=TRUE,$A$454,AND($B349="COTAÇÃO",$A349&lt;&gt;"MAT")=TRUE,$A$453)</f>
        <v>0</v>
      </c>
      <c r="G349" s="60" cm="1">
        <f t="array" ref="G349">_xlfn.IFS($B349="SAB_OSE_SET23",0,$B349="SAB_EPSA_SET23",0,AND($B349="SAB_INS_SET23",$A349="MO")=TRUE,$A$455,AND($B349="SAB_INS_SET23",$A349&lt;&gt;"MO")=TRUE,0,AND($B349="SIU_INF_JUL23",$A349="MO")=TRUE,$A$455,AND($B349="SIU_INF_JUL23",$A349&lt;&gt;"MO")=TRUE,0,AND($B349="SIU_ED_JUL23",$A349="MO")=TRUE,$A$455,AND($B349="SIU_ED_JUL23",$A349&lt;&gt;"MO")=TRUE,0,$B349="DER_JUN23",0,$B349="CDHU_AGO23",0,AND($B349="SIN_SV_SET23",$A349="MO")=TRUE,$A$455,AND($B349="SIN_SV_SET23",$A349&lt;&gt;"MO")=TRUE,0,AND($B349="SIN_INS_SET23",$A349="MO")=TRUE,$A$455,AND($B349="SIN_INS_SET23",$A349&lt;&gt;"MO")=TRUE,0,AND($B349="COTAÇÃO",$A349="MO")=TRUE,$A$455,AND($B349="COTAÇÃO",$A349&lt;&gt;"MO")=TRUE,0)</f>
        <v>0</v>
      </c>
      <c r="H349" s="61" cm="1">
        <f t="array" ref="H349">ROUND(_xlfn.IFS(B349="SAB_OSE_SET23",VLOOKUP(C349,[12]SAB_OSE_SET23!A:N,7,FALSE),B349="SAB_EPSA_SET23",VLOOKUP(C349,[12]SAB_EPSA_SET23!A:F,4,FALSE),B349="SAB_INS_SET23",VLOOKUP(C349,[12]SAB_INS_SET23!A:F,4,FALSE),B349="SIU_INF_JUL23",VLOOKUP(C349,[12]SIU_INF_JUL23!A:F,4,FALSE),B349="SIU_ED_JUL23",VLOOKUP(C349,[12]SIU_ED_JUL23!A:F,4,FALSE),B349="SIU_INS_JUL23",VLOOKUP(C349,[12]SIU_INS_JUL23!A:F,4,FALSE),B349="DER_JUN23",VLOOKUP(C349,[12]DER_JUN23!A:F,4,FALSE),B349="CDHU_AGO23",VLOOKUP(C349,[12]CDHU_AGO23!A:F,4,FALSE),B349="DNIT_SV_JUL23",VLOOKUP(C349,[12]DNIT_SV_JUL23!A:F,4,FALSE),B349="DNIT_MAT_JUL23",VLOOKUP(C349,[12]DNIT_MAT_JUL23!A:F,4,FALSE),B349="SIN_SV_SET23",VLOOKUP(C349,[12]SIN_SV_SET23!G:L,5,FALSE),B349="SIN_INS_SET23",VLOOKUP(C349,[12]SIN_INS_SET23!A:F,5,FALSE),B349="COTAÇÃO",VLOOKUP(C349,[12]COTAÇÃO!$B:$G,6,FALSE))*(1+F349)*(1+G349),2)</f>
        <v>172.08</v>
      </c>
      <c r="I349" s="62">
        <f>K439/22*4*K459</f>
        <v>384</v>
      </c>
      <c r="J349" s="39"/>
      <c r="K349" s="63"/>
      <c r="L349" s="64" t="str" cm="1">
        <f t="array" ref="L349">_xlfn.IFS(B349="SAB_OSE_SET23",VLOOKUP(C349,[12]SAB_OSE_SET23!A:N,5,FALSE),B349="SAB_EPSA_SET23",VLOOKUP(C349,[12]SAB_EPSA_SET23!A:F,2,FALSE),B349="SAB_INS_SET23",VLOOKUP(C349,[12]SAB_INS_SET23!A:F,2,FALSE),B349="SIU_INF_JUL23",VLOOKUP(C349,[12]SIU_INF_JUL23!A:F,2,FALSE),B349="SIU_ED_JUL23",VLOOKUP(C349,[12]SIU_ED_JUL23!A:F,2,FALSE),B349="SIU_INS_JUL23",VLOOKUP(C349,[12]SIU_INS_JUL23!A:F,2,FALSE),B349="DER_JUN23",VLOOKUP(C349,[12]DER_JUN23!A:F,2,FALSE),B349="CDHU_AGO23",VLOOKUP(C349,[12]CDHU_AGO23!A:F,2,FALSE),B349="DNIT_SV_JUL23",VLOOKUP(C349,[12]DNIT_SV_JUL23!A:F,2,FALSE),B349="DNIT_MAT_JUL23",VLOOKUP(C349,[12]DNIT_MAT_JUL23!A:F,2,FALSE),B349="SIN_SV_SET23",VLOOKUP(C349,[12]SIN_SV_SET23!G:L,2,FALSE),B349="SIN_INS_SET23",VLOOKUP(C349,[12]SIN_INS_SET23!A:F,2,FALSE),B349="COTAÇÃO",VLOOKUP(C349,[12]COTAÇÃO!$B:$G,3,FALSE))</f>
        <v>ANALISTA DE SISTEMAS - PLENO</v>
      </c>
      <c r="M349" s="65" t="str" cm="1">
        <f t="array" ref="M349">_xlfn.IFS(B349="SAB_OSE_SET23",VLOOKUP(C349,[12]SAB_OSE_SET23!A:N,6,FALSE),B349="SAB_EPSA_SET23",VLOOKUP(C349,[12]SAB_EPSA_SET23!A:F,3,FALSE),B349="SAB_INS_SET23",VLOOKUP(C349,[12]SAB_INS_SET23!A:F,3,FALSE),B349="SIU_INF_JUL23",VLOOKUP(C349,[12]SIU_INF_JUL23!A:F,3,FALSE),B349="SIU_ED_JUL23",VLOOKUP(C349,[12]SIU_ED_JUL23!A:F,3,FALSE),B349="SIU_INS_JUL23",VLOOKUP(C349,[12]SIU_INS_JUL23!A:F,3,FALSE),B349="DER_JUN23",VLOOKUP(C349,[12]DER_JUN23!A:F,3,FALSE),B349="CDHU_AGO23",VLOOKUP(C349,[12]CDHU_AGO23!A:F,3,FALSE),B349="DNIT_SV_JUL23",VLOOKUP(C349,[12]DNIT_SV_JUL23!A:F,3,FALSE),B349="DNIT_MAT_JUL23",VLOOKUP(C349,[12]DNIT_MAT_JUL23!A:F,3,FALSE),B349="SIN_SV_SET23",VLOOKUP(C349,[12]SIN_SV_SET23!G:L,3,FALSE),B349="SIN_INS_SET23",VLOOKUP(C349,[12]SIN_INS_SET23!A:F,3,FALSE),B349="COTAÇÃO",VLOOKUP(C349,[12]COTAÇÃO!$B:$G,4,FALSE))</f>
        <v>H</v>
      </c>
      <c r="N349" s="66">
        <f t="shared" si="8678"/>
        <v>384</v>
      </c>
      <c r="O349" s="66">
        <f t="shared" ref="O349:O358" si="8748">ROUND(H349*I349,2)</f>
        <v>66078.720000000001</v>
      </c>
      <c r="P349" s="67">
        <f t="shared" si="8608"/>
        <v>0</v>
      </c>
      <c r="Q349" s="68"/>
      <c r="R349" s="61">
        <f>R346*$I349</f>
        <v>384</v>
      </c>
      <c r="S349" s="67"/>
      <c r="T349" s="61">
        <f t="shared" ref="T349" si="8749">T346*$I349</f>
        <v>0</v>
      </c>
      <c r="U349" s="67">
        <f t="shared" si="8680"/>
        <v>0</v>
      </c>
      <c r="V349" s="61">
        <f t="shared" ref="V349" si="8750">V346*$I349</f>
        <v>0</v>
      </c>
      <c r="W349" s="67">
        <f t="shared" si="8682"/>
        <v>0</v>
      </c>
      <c r="X349" s="61">
        <f t="shared" ref="X349" si="8751">X346*$I349</f>
        <v>0</v>
      </c>
      <c r="Y349" s="67">
        <f t="shared" si="8684"/>
        <v>0</v>
      </c>
      <c r="Z349" s="61">
        <f t="shared" ref="Z349" si="8752">Z346*$I349</f>
        <v>0</v>
      </c>
      <c r="AA349" s="67">
        <f t="shared" si="8686"/>
        <v>0</v>
      </c>
      <c r="AB349" s="61">
        <f t="shared" ref="AB349" si="8753">AB346*$I349</f>
        <v>0</v>
      </c>
      <c r="AC349" s="67">
        <f t="shared" si="8688"/>
        <v>0</v>
      </c>
      <c r="AD349" s="61">
        <f t="shared" ref="AD349" si="8754">AD346*$I349</f>
        <v>0</v>
      </c>
      <c r="AE349" s="67">
        <f t="shared" si="8690"/>
        <v>0</v>
      </c>
      <c r="AF349" s="61">
        <f t="shared" ref="AF349" si="8755">AF346*$I349</f>
        <v>0</v>
      </c>
      <c r="AG349" s="67">
        <f t="shared" si="8692"/>
        <v>0</v>
      </c>
      <c r="AH349" s="61">
        <f t="shared" ref="AH349" si="8756">AH346*$I349</f>
        <v>0</v>
      </c>
      <c r="AI349" s="67">
        <f t="shared" si="8694"/>
        <v>0</v>
      </c>
      <c r="AJ349" s="61">
        <f t="shared" ref="AJ349" si="8757">AJ346*$I349</f>
        <v>0</v>
      </c>
      <c r="AK349" s="67">
        <f t="shared" si="8696"/>
        <v>0</v>
      </c>
      <c r="AL349" s="61">
        <f t="shared" ref="AL349" si="8758">AL346*$I349</f>
        <v>0</v>
      </c>
      <c r="AM349" s="67">
        <f t="shared" si="8698"/>
        <v>0</v>
      </c>
      <c r="AN349" s="61">
        <f t="shared" ref="AN349" si="8759">AN346*$I349</f>
        <v>0</v>
      </c>
      <c r="AO349" s="67">
        <f t="shared" si="8700"/>
        <v>0</v>
      </c>
      <c r="AP349" s="61">
        <f t="shared" ref="AP349" si="8760">AP346*$I349</f>
        <v>0</v>
      </c>
      <c r="AQ349" s="67">
        <f t="shared" si="8702"/>
        <v>0</v>
      </c>
      <c r="AR349" s="61">
        <f t="shared" ref="AR349" si="8761">AR346*$I349</f>
        <v>0</v>
      </c>
      <c r="AS349" s="67">
        <f t="shared" si="8704"/>
        <v>0</v>
      </c>
      <c r="AT349" s="61">
        <f t="shared" ref="AT349" si="8762">AT346*$I349</f>
        <v>0</v>
      </c>
      <c r="AU349" s="67">
        <f t="shared" si="8706"/>
        <v>0</v>
      </c>
      <c r="AV349" s="61">
        <f t="shared" ref="AV349" si="8763">AV346*$I349</f>
        <v>0</v>
      </c>
      <c r="AW349" s="67">
        <f t="shared" si="8708"/>
        <v>0</v>
      </c>
      <c r="AX349" s="61">
        <f t="shared" ref="AX349" si="8764">AX346*$I349</f>
        <v>0</v>
      </c>
      <c r="AY349" s="67">
        <f t="shared" si="8710"/>
        <v>0</v>
      </c>
      <c r="AZ349" s="61">
        <f t="shared" ref="AZ349" si="8765">AZ346*$I349</f>
        <v>0</v>
      </c>
      <c r="BA349" s="67">
        <f t="shared" si="8712"/>
        <v>0</v>
      </c>
      <c r="BB349" s="61">
        <f t="shared" ref="BB349" si="8766">BB346*$I349</f>
        <v>0</v>
      </c>
      <c r="BC349" s="67">
        <f t="shared" si="8714"/>
        <v>0</v>
      </c>
      <c r="BD349" s="61">
        <f t="shared" ref="BD349" si="8767">BD346*$I349</f>
        <v>0</v>
      </c>
      <c r="BE349" s="67">
        <f t="shared" si="8716"/>
        <v>0</v>
      </c>
      <c r="BF349" s="61">
        <f t="shared" ref="BF349" si="8768">BF346*$I349</f>
        <v>0</v>
      </c>
      <c r="BG349" s="67">
        <f t="shared" si="8718"/>
        <v>0</v>
      </c>
      <c r="BH349" s="61">
        <f t="shared" ref="BH349" si="8769">BH346*$I349</f>
        <v>0</v>
      </c>
      <c r="BI349" s="67">
        <f t="shared" si="8720"/>
        <v>0</v>
      </c>
      <c r="BJ349" s="61">
        <f t="shared" ref="BJ349" si="8770">BJ346*$I349</f>
        <v>0</v>
      </c>
      <c r="BK349" s="67">
        <f t="shared" si="8722"/>
        <v>0</v>
      </c>
      <c r="BL349" s="61">
        <f t="shared" ref="BL349" si="8771">BL346*$I349</f>
        <v>0</v>
      </c>
      <c r="BM349" s="67">
        <f t="shared" si="8724"/>
        <v>0</v>
      </c>
    </row>
    <row r="350" spans="1:65" s="47" customFormat="1" x14ac:dyDescent="0.25">
      <c r="A350" s="58" t="s">
        <v>37</v>
      </c>
      <c r="B350" s="59" t="s">
        <v>31</v>
      </c>
      <c r="C350" s="59" t="str">
        <f>K28</f>
        <v>3.1</v>
      </c>
      <c r="D350" s="60" cm="1">
        <f t="array" ref="D350">_xlfn.IFS($B350="SAB_OSE_SET23",$A$440,$B350="SAB_EPSA_SET23",$A$442,$B350="SAB_INS_SET23",$A$444,$B350="SIU_INF_JUL23",$A$446,$B350="SIU_ED_JUL23",$A$447,$B350="DER_JUN23",$A$448,$B350="CDHU_AGO23",$A$449,$B350="SIN_SV_SET23",$A$450,$B350="SIN_INS_SET23",$A$451,$B350="COTAÇÃO",0)</f>
        <v>0</v>
      </c>
      <c r="E350" s="60" cm="1">
        <f t="array" ref="E350">_xlfn.IFS($B350="SAB_OSE_SET23",$A$441,$B350="SAB_EPSA_SET23",$A$443,$B350="SAB_INS_SET23",$A$445,$B350="SIU_INF_JUL23",0,$B350="SIU_ED_JUL23",0,$B350="DER_JUN23",0,$B350="CDHU_AGO23",0,$B350="SIN_SV_SET23",0,$B350="SIN_INS_SET23",0,$B350="COTAÇÃO",0)</f>
        <v>0</v>
      </c>
      <c r="F350" s="60" cm="1">
        <f t="array" ref="F350">_xlfn.IFS($B350="SAB_OSE_SET23",0,$B350="SAB_EPSA_SET23",0,AND($B350="SAB_INS_SET23",$A350="MAT")=TRUE,$A$454,AND($B350="SAB_INS_SET23",$A350&lt;&gt;"MAT")=TRUE,$A$453,AND($B350="SIU_INF_JUL23",$A350="MAT")=TRUE,$A$454,AND($B350="SIU_INF_JUL23",$A350&lt;&gt;"MAT")=TRUE,$A$453,AND($B350="SIU_ED_JUL23",$A350="MAT")=TRUE,$A$454,AND($B350="SIU_ED_JUL23",$A350&lt;&gt;"MAT")=TRUE,$A$453,$B350="DER_JUN23",0,$B350="CDHU_AGO23",0,AND($B350="SIN_SV_SET23",$A350="MAT")=TRUE,$A$454,AND($B350="SIN_SV_SET23",$A350&lt;&gt;"MAT")=TRUE,$A$453,AND($B350="SIN_INS_SET23",$A350="MAT")=TRUE,$A$454,AND($B350="SIN_INS_SET23",$A350&lt;&gt;"MAT")=TRUE,$A$453,AND($B350="COTAÇÃO",$A350="MAT")=TRUE,$A$454,AND($B350="COTAÇÃO",$A350&lt;&gt;"MAT")=TRUE,$A$453)</f>
        <v>0.2</v>
      </c>
      <c r="G350" s="60" cm="1">
        <f t="array" ref="G350">_xlfn.IFS($B350="SAB_OSE_SET23",0,$B350="SAB_EPSA_SET23",0,AND($B350="SAB_INS_SET23",$A350="MO")=TRUE,$A$455,AND($B350="SAB_INS_SET23",$A350&lt;&gt;"MO")=TRUE,0,AND($B350="SIU_INF_JUL23",$A350="MO")=TRUE,$A$455,AND($B350="SIU_INF_JUL23",$A350&lt;&gt;"MO")=TRUE,0,AND($B350="SIU_ED_JUL23",$A350="MO")=TRUE,$A$455,AND($B350="SIU_ED_JUL23",$A350&lt;&gt;"MO")=TRUE,0,$B350="DER_JUN23",0,$B350="CDHU_AGO23",0,AND($B350="SIN_SV_SET23",$A350="MO")=TRUE,$A$455,AND($B350="SIN_SV_SET23",$A350&lt;&gt;"MO")=TRUE,0,AND($B350="SIN_INS_SET23",$A350="MO")=TRUE,$A$455,AND($B350="SIN_INS_SET23",$A350&lt;&gt;"MO")=TRUE,0,AND($B350="COTAÇÃO",$A350="MO")=TRUE,$A$455,AND($B350="COTAÇÃO",$A350&lt;&gt;"MO")=TRUE,0)</f>
        <v>0</v>
      </c>
      <c r="H350" s="61" cm="1">
        <f t="array" ref="H350">ROUND(_xlfn.IFS(B350="SAB_OSE_SET23",VLOOKUP(C350,[12]SAB_OSE_SET23!A:N,7,FALSE),B350="SAB_EPSA_SET23",VLOOKUP(C350,[12]SAB_EPSA_SET23!A:F,4,FALSE),B350="SAB_INS_SET23",VLOOKUP(C350,[12]SAB_INS_SET23!A:F,4,FALSE),B350="SIU_INF_JUL23",VLOOKUP(C350,[12]SIU_INF_JUL23!A:F,4,FALSE),B350="SIU_ED_JUL23",VLOOKUP(C350,[12]SIU_ED_JUL23!A:F,4,FALSE),B350="SIU_INS_JUL23",VLOOKUP(C350,[12]SIU_INS_JUL23!A:F,4,FALSE),B350="DER_JUN23",VLOOKUP(C350,[12]DER_JUN23!A:F,4,FALSE),B350="CDHU_AGO23",VLOOKUP(C350,[12]CDHU_AGO23!A:F,4,FALSE),B350="DNIT_SV_JUL23",VLOOKUP(C350,[12]DNIT_SV_JUL23!A:F,4,FALSE),B350="DNIT_MAT_JUL23",VLOOKUP(C350,[12]DNIT_MAT_JUL23!A:F,4,FALSE),B350="SIN_SV_SET23",VLOOKUP(C350,[12]SIN_SV_SET23!G:L,5,FALSE),B350="SIN_INS_SET23",VLOOKUP(C350,[12]SIN_INS_SET23!A:F,5,FALSE),B350="COTAÇÃO",VLOOKUP(C350,[12]COTAÇÃO!$B:$G,6,FALSE))*(1+F350)*(1+G350),2)</f>
        <v>1.18</v>
      </c>
      <c r="I350" s="62">
        <f>K460*K461</f>
        <v>700</v>
      </c>
      <c r="J350" s="39"/>
      <c r="K350" s="63"/>
      <c r="L350" s="64" t="str" cm="1">
        <f t="array" ref="L350">_xlfn.IFS(B350="SAB_OSE_SET23",VLOOKUP(C350,[12]SAB_OSE_SET23!A:N,5,FALSE),B350="SAB_EPSA_SET23",VLOOKUP(C350,[12]SAB_EPSA_SET23!A:F,2,FALSE),B350="SAB_INS_SET23",VLOOKUP(C350,[12]SAB_INS_SET23!A:F,2,FALSE),B350="SIU_INF_JUL23",VLOOKUP(C350,[12]SIU_INF_JUL23!A:F,2,FALSE),B350="SIU_ED_JUL23",VLOOKUP(C350,[12]SIU_ED_JUL23!A:F,2,FALSE),B350="SIU_INS_JUL23",VLOOKUP(C350,[12]SIU_INS_JUL23!A:F,2,FALSE),B350="DER_JUN23",VLOOKUP(C350,[12]DER_JUN23!A:F,2,FALSE),B350="CDHU_AGO23",VLOOKUP(C350,[12]CDHU_AGO23!A:F,2,FALSE),B350="DNIT_SV_JUL23",VLOOKUP(C350,[12]DNIT_SV_JUL23!A:F,2,FALSE),B350="DNIT_MAT_JUL23",VLOOKUP(C350,[12]DNIT_MAT_JUL23!A:F,2,FALSE),B350="SIN_SV_SET23",VLOOKUP(C350,[12]SIN_SV_SET23!G:L,2,FALSE),B350="SIN_INS_SET23",VLOOKUP(C350,[12]SIN_INS_SET23!A:F,2,FALSE),B350="COTAÇÃO",VLOOKUP(C350,[12]COTAÇÃO!$B:$G,3,FALSE))</f>
        <v>Fita plástica de aviso de rota de cabos elétricos</v>
      </c>
      <c r="M350" s="65" t="str" cm="1">
        <f t="array" ref="M350">_xlfn.IFS(B350="SAB_OSE_SET23",VLOOKUP(C350,[12]SAB_OSE_SET23!A:N,6,FALSE),B350="SAB_EPSA_SET23",VLOOKUP(C350,[12]SAB_EPSA_SET23!A:F,3,FALSE),B350="SAB_INS_SET23",VLOOKUP(C350,[12]SAB_INS_SET23!A:F,3,FALSE),B350="SIU_INF_JUL23",VLOOKUP(C350,[12]SIU_INF_JUL23!A:F,3,FALSE),B350="SIU_ED_JUL23",VLOOKUP(C350,[12]SIU_ED_JUL23!A:F,3,FALSE),B350="SIU_INS_JUL23",VLOOKUP(C350,[12]SIU_INS_JUL23!A:F,3,FALSE),B350="DER_JUN23",VLOOKUP(C350,[12]DER_JUN23!A:F,3,FALSE),B350="CDHU_AGO23",VLOOKUP(C350,[12]CDHU_AGO23!A:F,3,FALSE),B350="DNIT_SV_JUL23",VLOOKUP(C350,[12]DNIT_SV_JUL23!A:F,3,FALSE),B350="DNIT_MAT_JUL23",VLOOKUP(C350,[12]DNIT_MAT_JUL23!A:F,3,FALSE),B350="SIN_SV_SET23",VLOOKUP(C350,[12]SIN_SV_SET23!G:L,3,FALSE),B350="SIN_INS_SET23",VLOOKUP(C350,[12]SIN_INS_SET23!A:F,3,FALSE),B350="COTAÇÃO",VLOOKUP(C350,[12]COTAÇÃO!$B:$G,4,FALSE))</f>
        <v>m</v>
      </c>
      <c r="N350" s="66">
        <f t="shared" si="8678"/>
        <v>700</v>
      </c>
      <c r="O350" s="66">
        <f t="shared" si="8748"/>
        <v>826</v>
      </c>
      <c r="P350" s="67">
        <f t="shared" si="8608"/>
        <v>0</v>
      </c>
      <c r="Q350" s="68"/>
      <c r="R350" s="61">
        <f>R346*$I350</f>
        <v>700</v>
      </c>
      <c r="S350" s="67"/>
      <c r="T350" s="61">
        <f t="shared" ref="T350" si="8772">T346*$I350</f>
        <v>0</v>
      </c>
      <c r="U350" s="67">
        <f t="shared" si="8680"/>
        <v>0</v>
      </c>
      <c r="V350" s="61">
        <f t="shared" ref="V350" si="8773">V346*$I350</f>
        <v>0</v>
      </c>
      <c r="W350" s="67">
        <f t="shared" si="8682"/>
        <v>0</v>
      </c>
      <c r="X350" s="61">
        <f t="shared" ref="X350" si="8774">X346*$I350</f>
        <v>0</v>
      </c>
      <c r="Y350" s="67">
        <f t="shared" si="8684"/>
        <v>0</v>
      </c>
      <c r="Z350" s="61">
        <f t="shared" ref="Z350" si="8775">Z346*$I350</f>
        <v>0</v>
      </c>
      <c r="AA350" s="67">
        <f t="shared" si="8686"/>
        <v>0</v>
      </c>
      <c r="AB350" s="61">
        <f t="shared" ref="AB350" si="8776">AB346*$I350</f>
        <v>0</v>
      </c>
      <c r="AC350" s="67">
        <f t="shared" si="8688"/>
        <v>0</v>
      </c>
      <c r="AD350" s="61">
        <f t="shared" ref="AD350" si="8777">AD346*$I350</f>
        <v>0</v>
      </c>
      <c r="AE350" s="67">
        <f t="shared" si="8690"/>
        <v>0</v>
      </c>
      <c r="AF350" s="61">
        <f t="shared" ref="AF350" si="8778">AF346*$I350</f>
        <v>0</v>
      </c>
      <c r="AG350" s="67">
        <f t="shared" si="8692"/>
        <v>0</v>
      </c>
      <c r="AH350" s="61">
        <f t="shared" ref="AH350" si="8779">AH346*$I350</f>
        <v>0</v>
      </c>
      <c r="AI350" s="67">
        <f t="shared" si="8694"/>
        <v>0</v>
      </c>
      <c r="AJ350" s="61">
        <f t="shared" ref="AJ350" si="8780">AJ346*$I350</f>
        <v>0</v>
      </c>
      <c r="AK350" s="67">
        <f t="shared" si="8696"/>
        <v>0</v>
      </c>
      <c r="AL350" s="61">
        <f t="shared" ref="AL350" si="8781">AL346*$I350</f>
        <v>0</v>
      </c>
      <c r="AM350" s="67">
        <f t="shared" si="8698"/>
        <v>0</v>
      </c>
      <c r="AN350" s="61">
        <f t="shared" ref="AN350" si="8782">AN346*$I350</f>
        <v>0</v>
      </c>
      <c r="AO350" s="67">
        <f t="shared" si="8700"/>
        <v>0</v>
      </c>
      <c r="AP350" s="61">
        <f t="shared" ref="AP350" si="8783">AP346*$I350</f>
        <v>0</v>
      </c>
      <c r="AQ350" s="67">
        <f t="shared" si="8702"/>
        <v>0</v>
      </c>
      <c r="AR350" s="61">
        <f t="shared" ref="AR350" si="8784">AR346*$I350</f>
        <v>0</v>
      </c>
      <c r="AS350" s="67">
        <f t="shared" si="8704"/>
        <v>0</v>
      </c>
      <c r="AT350" s="61">
        <f t="shared" ref="AT350" si="8785">AT346*$I350</f>
        <v>0</v>
      </c>
      <c r="AU350" s="67">
        <f t="shared" si="8706"/>
        <v>0</v>
      </c>
      <c r="AV350" s="61">
        <f t="shared" ref="AV350" si="8786">AV346*$I350</f>
        <v>0</v>
      </c>
      <c r="AW350" s="67">
        <f t="shared" si="8708"/>
        <v>0</v>
      </c>
      <c r="AX350" s="61">
        <f t="shared" ref="AX350" si="8787">AX346*$I350</f>
        <v>0</v>
      </c>
      <c r="AY350" s="67">
        <f t="shared" si="8710"/>
        <v>0</v>
      </c>
      <c r="AZ350" s="61">
        <f t="shared" ref="AZ350" si="8788">AZ346*$I350</f>
        <v>0</v>
      </c>
      <c r="BA350" s="67">
        <f t="shared" si="8712"/>
        <v>0</v>
      </c>
      <c r="BB350" s="61">
        <f t="shared" ref="BB350" si="8789">BB346*$I350</f>
        <v>0</v>
      </c>
      <c r="BC350" s="67">
        <f t="shared" si="8714"/>
        <v>0</v>
      </c>
      <c r="BD350" s="61">
        <f t="shared" ref="BD350" si="8790">BD346*$I350</f>
        <v>0</v>
      </c>
      <c r="BE350" s="67">
        <f t="shared" si="8716"/>
        <v>0</v>
      </c>
      <c r="BF350" s="61">
        <f t="shared" ref="BF350" si="8791">BF346*$I350</f>
        <v>0</v>
      </c>
      <c r="BG350" s="67">
        <f t="shared" si="8718"/>
        <v>0</v>
      </c>
      <c r="BH350" s="61">
        <f t="shared" ref="BH350" si="8792">BH346*$I350</f>
        <v>0</v>
      </c>
      <c r="BI350" s="67">
        <f t="shared" si="8720"/>
        <v>0</v>
      </c>
      <c r="BJ350" s="61">
        <f t="shared" ref="BJ350" si="8793">BJ346*$I350</f>
        <v>0</v>
      </c>
      <c r="BK350" s="67">
        <f t="shared" si="8722"/>
        <v>0</v>
      </c>
      <c r="BL350" s="61">
        <f t="shared" ref="BL350" si="8794">BL346*$I350</f>
        <v>0</v>
      </c>
      <c r="BM350" s="67">
        <f t="shared" si="8724"/>
        <v>0</v>
      </c>
    </row>
    <row r="351" spans="1:65" s="47" customFormat="1" ht="30" x14ac:dyDescent="0.25">
      <c r="A351" s="58" t="s">
        <v>22</v>
      </c>
      <c r="B351" s="59" t="s">
        <v>23</v>
      </c>
      <c r="C351" s="59">
        <v>70030069</v>
      </c>
      <c r="D351" s="60" cm="1">
        <f t="array" ref="D351">_xlfn.IFS($B351="SAB_OSE_SET23",$A$440,$B351="SAB_EPSA_SET23",$A$442,$B351="SAB_INS_SET23",$A$444,$B351="SIU_INF_JUL23",$A$446,$B351="SIU_ED_JUL23",$A$447,$B351="DER_JUN23",$A$448,$B351="CDHU_AGO23",$A$449,$B351="SIN_SV_SET23",$A$450,$B351="SIN_INS_SET23",$A$451,$B351="COTAÇÃO",0)</f>
        <v>0.28000000000000003</v>
      </c>
      <c r="E351" s="60" cm="1">
        <f t="array" ref="E351">_xlfn.IFS($B351="SAB_OSE_SET23",$A$441,$B351="SAB_EPSA_SET23",$A$443,$B351="SAB_INS_SET23",$A$445,$B351="SIU_INF_JUL23",0,$B351="SIU_ED_JUL23",0,$B351="DER_JUN23",0,$B351="CDHU_AGO23",0,$B351="SIN_SV_SET23",0,$B351="SIN_INS_SET23",0,$B351="COTAÇÃO",0)</f>
        <v>1.72</v>
      </c>
      <c r="F351" s="60" cm="1">
        <f t="array" ref="F351">_xlfn.IFS($B351="SAB_OSE_SET23",0,$B351="SAB_EPSA_SET23",0,AND($B351="SAB_INS_SET23",$A351="MAT")=TRUE,$A$454,AND($B351="SAB_INS_SET23",$A351&lt;&gt;"MAT")=TRUE,$A$453,AND($B351="SIU_INF_JUL23",$A351="MAT")=TRUE,$A$454,AND($B351="SIU_INF_JUL23",$A351&lt;&gt;"MAT")=TRUE,$A$453,AND($B351="SIU_ED_JUL23",$A351="MAT")=TRUE,$A$454,AND($B351="SIU_ED_JUL23",$A351&lt;&gt;"MAT")=TRUE,$A$453,$B351="DER_JUN23",0,$B351="CDHU_AGO23",0,AND($B351="SIN_SV_SET23",$A351="MAT")=TRUE,$A$454,AND($B351="SIN_SV_SET23",$A351&lt;&gt;"MAT")=TRUE,$A$453,AND($B351="SIN_INS_SET23",$A351="MAT")=TRUE,$A$454,AND($B351="SIN_INS_SET23",$A351&lt;&gt;"MAT")=TRUE,$A$453,AND($B351="COTAÇÃO",$A351="MAT")=TRUE,$A$454,AND($B351="COTAÇÃO",$A351&lt;&gt;"MAT")=TRUE,$A$453)</f>
        <v>0</v>
      </c>
      <c r="G351" s="60" cm="1">
        <f t="array" ref="G351">_xlfn.IFS($B351="SAB_OSE_SET23",0,$B351="SAB_EPSA_SET23",0,AND($B351="SAB_INS_SET23",$A351="MO")=TRUE,$A$455,AND($B351="SAB_INS_SET23",$A351&lt;&gt;"MO")=TRUE,0,AND($B351="SIU_INF_JUL23",$A351="MO")=TRUE,$A$455,AND($B351="SIU_INF_JUL23",$A351&lt;&gt;"MO")=TRUE,0,AND($B351="SIU_ED_JUL23",$A351="MO")=TRUE,$A$455,AND($B351="SIU_ED_JUL23",$A351&lt;&gt;"MO")=TRUE,0,$B351="DER_JUN23",0,$B351="CDHU_AGO23",0,AND($B351="SIN_SV_SET23",$A351="MO")=TRUE,$A$455,AND($B351="SIN_SV_SET23",$A351&lt;&gt;"MO")=TRUE,0,AND($B351="SIN_INS_SET23",$A351="MO")=TRUE,$A$455,AND($B351="SIN_INS_SET23",$A351&lt;&gt;"MO")=TRUE,0,AND($B351="COTAÇÃO",$A351="MO")=TRUE,$A$455,AND($B351="COTAÇÃO",$A351&lt;&gt;"MO")=TRUE,0)</f>
        <v>0</v>
      </c>
      <c r="H351" s="61" cm="1">
        <f t="array" ref="H351">ROUND(_xlfn.IFS(B351="SAB_OSE_SET23",VLOOKUP(C351,[12]SAB_OSE_SET23!A:N,7,FALSE),B351="SAB_EPSA_SET23",VLOOKUP(C351,[12]SAB_EPSA_SET23!A:F,4,FALSE),B351="SAB_INS_SET23",VLOOKUP(C351,[12]SAB_INS_SET23!A:F,4,FALSE),B351="SIU_INF_JUL23",VLOOKUP(C351,[12]SIU_INF_JUL23!A:F,4,FALSE),B351="SIU_ED_JUL23",VLOOKUP(C351,[12]SIU_ED_JUL23!A:F,4,FALSE),B351="SIU_INS_JUL23",VLOOKUP(C351,[12]SIU_INS_JUL23!A:F,4,FALSE),B351="DER_JUN23",VLOOKUP(C351,[12]DER_JUN23!A:F,4,FALSE),B351="CDHU_AGO23",VLOOKUP(C351,[12]CDHU_AGO23!A:F,4,FALSE),B351="DNIT_SV_JUL23",VLOOKUP(C351,[12]DNIT_SV_JUL23!A:F,4,FALSE),B351="DNIT_MAT_JUL23",VLOOKUP(C351,[12]DNIT_MAT_JUL23!A:F,4,FALSE),B351="SIN_SV_SET23",VLOOKUP(C351,[12]SIN_SV_SET23!G:L,5,FALSE),B351="SIN_INS_SET23",VLOOKUP(C351,[12]SIN_INS_SET23!A:F,5,FALSE),B351="COTAÇÃO",VLOOKUP(C351,[12]COTAÇÃO!$B:$G,6,FALSE))*(1+F351)*(1+G351),2)</f>
        <v>13</v>
      </c>
      <c r="I351" s="62">
        <f>K462*K463*I350</f>
        <v>112.00000000000003</v>
      </c>
      <c r="J351" s="39"/>
      <c r="K351" s="63"/>
      <c r="L351" s="64" t="str" cm="1">
        <f t="array" ref="L351">_xlfn.IFS(B351="SAB_OSE_SET23",VLOOKUP(C351,[12]SAB_OSE_SET23!A:N,5,FALSE),B351="SAB_EPSA_SET23",VLOOKUP(C351,[12]SAB_EPSA_SET23!A:F,2,FALSE),B351="SAB_INS_SET23",VLOOKUP(C351,[12]SAB_INS_SET23!A:F,2,FALSE),B351="SIU_INF_JUL23",VLOOKUP(C351,[12]SIU_INF_JUL23!A:F,2,FALSE),B351="SIU_ED_JUL23",VLOOKUP(C351,[12]SIU_ED_JUL23!A:F,2,FALSE),B351="SIU_INS_JUL23",VLOOKUP(C351,[12]SIU_INS_JUL23!A:F,2,FALSE),B351="DER_JUN23",VLOOKUP(C351,[12]DER_JUN23!A:F,2,FALSE),B351="CDHU_AGO23",VLOOKUP(C351,[12]CDHU_AGO23!A:F,2,FALSE),B351="DNIT_SV_JUL23",VLOOKUP(C351,[12]DNIT_SV_JUL23!A:F,2,FALSE),B351="DNIT_MAT_JUL23",VLOOKUP(C351,[12]DNIT_MAT_JUL23!A:F,2,FALSE),B351="SIN_SV_SET23",VLOOKUP(C351,[12]SIN_SV_SET23!G:L,2,FALSE),B351="SIN_INS_SET23",VLOOKUP(C351,[12]SIN_INS_SET23!A:F,2,FALSE),B351="COTAÇÃO",VLOOKUP(C351,[12]COTAÇÃO!$B:$G,3,FALSE))</f>
        <v>ESCAVAÇÃO MECANIZADA DE VALAS, EM SOLO NÃO ROCHOSO, C/PROF. ATÉ 2,00 M (A)</v>
      </c>
      <c r="M351" s="65" t="str" cm="1">
        <f t="array" ref="M351">_xlfn.IFS(B351="SAB_OSE_SET23",VLOOKUP(C351,[12]SAB_OSE_SET23!A:N,6,FALSE),B351="SAB_EPSA_SET23",VLOOKUP(C351,[12]SAB_EPSA_SET23!A:F,3,FALSE),B351="SAB_INS_SET23",VLOOKUP(C351,[12]SAB_INS_SET23!A:F,3,FALSE),B351="SIU_INF_JUL23",VLOOKUP(C351,[12]SIU_INF_JUL23!A:F,3,FALSE),B351="SIU_ED_JUL23",VLOOKUP(C351,[12]SIU_ED_JUL23!A:F,3,FALSE),B351="SIU_INS_JUL23",VLOOKUP(C351,[12]SIU_INS_JUL23!A:F,3,FALSE),B351="DER_JUN23",VLOOKUP(C351,[12]DER_JUN23!A:F,3,FALSE),B351="CDHU_AGO23",VLOOKUP(C351,[12]CDHU_AGO23!A:F,3,FALSE),B351="DNIT_SV_JUL23",VLOOKUP(C351,[12]DNIT_SV_JUL23!A:F,3,FALSE),B351="DNIT_MAT_JUL23",VLOOKUP(C351,[12]DNIT_MAT_JUL23!A:F,3,FALSE),B351="SIN_SV_SET23",VLOOKUP(C351,[12]SIN_SV_SET23!G:L,3,FALSE),B351="SIN_INS_SET23",VLOOKUP(C351,[12]SIN_INS_SET23!A:F,3,FALSE),B351="COTAÇÃO",VLOOKUP(C351,[12]COTAÇÃO!$B:$G,4,FALSE))</f>
        <v>M3</v>
      </c>
      <c r="N351" s="66">
        <f t="shared" si="8678"/>
        <v>112.00000000000003</v>
      </c>
      <c r="O351" s="66">
        <f t="shared" si="8748"/>
        <v>1456</v>
      </c>
      <c r="P351" s="67">
        <f t="shared" si="8608"/>
        <v>0</v>
      </c>
      <c r="Q351" s="68"/>
      <c r="R351" s="61">
        <f>R346*$I351</f>
        <v>112.00000000000003</v>
      </c>
      <c r="S351" s="67"/>
      <c r="T351" s="61">
        <f t="shared" ref="T351" si="8795">T346*$I351</f>
        <v>0</v>
      </c>
      <c r="U351" s="67">
        <f t="shared" si="8680"/>
        <v>0</v>
      </c>
      <c r="V351" s="61">
        <f t="shared" ref="V351" si="8796">V346*$I351</f>
        <v>0</v>
      </c>
      <c r="W351" s="67">
        <f t="shared" si="8682"/>
        <v>0</v>
      </c>
      <c r="X351" s="61">
        <f t="shared" ref="X351" si="8797">X346*$I351</f>
        <v>0</v>
      </c>
      <c r="Y351" s="67">
        <f t="shared" si="8684"/>
        <v>0</v>
      </c>
      <c r="Z351" s="61">
        <f t="shared" ref="Z351" si="8798">Z346*$I351</f>
        <v>0</v>
      </c>
      <c r="AA351" s="67">
        <f t="shared" si="8686"/>
        <v>0</v>
      </c>
      <c r="AB351" s="61">
        <f t="shared" ref="AB351" si="8799">AB346*$I351</f>
        <v>0</v>
      </c>
      <c r="AC351" s="67">
        <f t="shared" si="8688"/>
        <v>0</v>
      </c>
      <c r="AD351" s="61">
        <f t="shared" ref="AD351" si="8800">AD346*$I351</f>
        <v>0</v>
      </c>
      <c r="AE351" s="67">
        <f t="shared" si="8690"/>
        <v>0</v>
      </c>
      <c r="AF351" s="61">
        <f t="shared" ref="AF351" si="8801">AF346*$I351</f>
        <v>0</v>
      </c>
      <c r="AG351" s="67">
        <f t="shared" si="8692"/>
        <v>0</v>
      </c>
      <c r="AH351" s="61">
        <f t="shared" ref="AH351" si="8802">AH346*$I351</f>
        <v>0</v>
      </c>
      <c r="AI351" s="67">
        <f t="shared" si="8694"/>
        <v>0</v>
      </c>
      <c r="AJ351" s="61">
        <f t="shared" ref="AJ351" si="8803">AJ346*$I351</f>
        <v>0</v>
      </c>
      <c r="AK351" s="67">
        <f t="shared" si="8696"/>
        <v>0</v>
      </c>
      <c r="AL351" s="61">
        <f t="shared" ref="AL351" si="8804">AL346*$I351</f>
        <v>0</v>
      </c>
      <c r="AM351" s="67">
        <f t="shared" si="8698"/>
        <v>0</v>
      </c>
      <c r="AN351" s="61">
        <f t="shared" ref="AN351" si="8805">AN346*$I351</f>
        <v>0</v>
      </c>
      <c r="AO351" s="67">
        <f t="shared" si="8700"/>
        <v>0</v>
      </c>
      <c r="AP351" s="61">
        <f t="shared" ref="AP351" si="8806">AP346*$I351</f>
        <v>0</v>
      </c>
      <c r="AQ351" s="67">
        <f t="shared" si="8702"/>
        <v>0</v>
      </c>
      <c r="AR351" s="61">
        <f t="shared" ref="AR351" si="8807">AR346*$I351</f>
        <v>0</v>
      </c>
      <c r="AS351" s="67">
        <f t="shared" si="8704"/>
        <v>0</v>
      </c>
      <c r="AT351" s="61">
        <f t="shared" ref="AT351" si="8808">AT346*$I351</f>
        <v>0</v>
      </c>
      <c r="AU351" s="67">
        <f t="shared" si="8706"/>
        <v>0</v>
      </c>
      <c r="AV351" s="61">
        <f t="shared" ref="AV351" si="8809">AV346*$I351</f>
        <v>0</v>
      </c>
      <c r="AW351" s="67">
        <f t="shared" si="8708"/>
        <v>0</v>
      </c>
      <c r="AX351" s="61">
        <f t="shared" ref="AX351" si="8810">AX346*$I351</f>
        <v>0</v>
      </c>
      <c r="AY351" s="67">
        <f t="shared" si="8710"/>
        <v>0</v>
      </c>
      <c r="AZ351" s="61">
        <f t="shared" ref="AZ351" si="8811">AZ346*$I351</f>
        <v>0</v>
      </c>
      <c r="BA351" s="67">
        <f t="shared" si="8712"/>
        <v>0</v>
      </c>
      <c r="BB351" s="61">
        <f t="shared" ref="BB351" si="8812">BB346*$I351</f>
        <v>0</v>
      </c>
      <c r="BC351" s="67">
        <f t="shared" si="8714"/>
        <v>0</v>
      </c>
      <c r="BD351" s="61">
        <f t="shared" ref="BD351" si="8813">BD346*$I351</f>
        <v>0</v>
      </c>
      <c r="BE351" s="67">
        <f t="shared" si="8716"/>
        <v>0</v>
      </c>
      <c r="BF351" s="61">
        <f t="shared" ref="BF351" si="8814">BF346*$I351</f>
        <v>0</v>
      </c>
      <c r="BG351" s="67">
        <f t="shared" si="8718"/>
        <v>0</v>
      </c>
      <c r="BH351" s="61">
        <f t="shared" ref="BH351" si="8815">BH346*$I351</f>
        <v>0</v>
      </c>
      <c r="BI351" s="67">
        <f t="shared" si="8720"/>
        <v>0</v>
      </c>
      <c r="BJ351" s="61">
        <f t="shared" ref="BJ351" si="8816">BJ346*$I351</f>
        <v>0</v>
      </c>
      <c r="BK351" s="67">
        <f t="shared" si="8722"/>
        <v>0</v>
      </c>
      <c r="BL351" s="61">
        <f t="shared" ref="BL351" si="8817">BL346*$I351</f>
        <v>0</v>
      </c>
      <c r="BM351" s="67">
        <f t="shared" si="8724"/>
        <v>0</v>
      </c>
    </row>
    <row r="352" spans="1:65" s="47" customFormat="1" ht="45" x14ac:dyDescent="0.25">
      <c r="A352" s="58" t="s">
        <v>22</v>
      </c>
      <c r="B352" s="59" t="s">
        <v>47</v>
      </c>
      <c r="C352" s="59">
        <v>103490</v>
      </c>
      <c r="D352" s="60" cm="1">
        <f t="array" ref="D352">_xlfn.IFS($B352="SAB_OSE_SET23",$A$440,$B352="SAB_EPSA_SET23",$A$442,$B352="SAB_INS_SET23",$A$444,$B352="SIU_INF_JUL23",$A$446,$B352="SIU_ED_JUL23",$A$447,$B352="DER_JUN23",$A$448,$B352="CDHU_AGO23",$A$449,$B352="SIN_SV_SET23",$A$450,$B352="SIN_INS_SET23",$A$451,$B352="COTAÇÃO",0)</f>
        <v>0</v>
      </c>
      <c r="E352" s="60" cm="1">
        <f t="array" ref="E352">_xlfn.IFS($B352="SAB_OSE_SET23",$A$441,$B352="SAB_EPSA_SET23",$A$443,$B352="SAB_INS_SET23",$A$445,$B352="SIU_INF_JUL23",0,$B352="SIU_ED_JUL23",0,$B352="DER_JUN23",0,$B352="CDHU_AGO23",0,$B352="SIN_SV_SET23",0,$B352="SIN_INS_SET23",0,$B352="COTAÇÃO",0)</f>
        <v>0</v>
      </c>
      <c r="F352" s="60" cm="1">
        <f t="array" ref="F352">_xlfn.IFS($B352="SAB_OSE_SET23",0,$B352="SAB_EPSA_SET23",0,AND($B352="SAB_INS_SET23",$A352="MAT")=TRUE,$A$454,AND($B352="SAB_INS_SET23",$A352&lt;&gt;"MAT")=TRUE,$A$453,AND($B352="SIU_INF_JUL23",$A352="MAT")=TRUE,$A$454,AND($B352="SIU_INF_JUL23",$A352&lt;&gt;"MAT")=TRUE,$A$453,AND($B352="SIU_ED_JUL23",$A352="MAT")=TRUE,$A$454,AND($B352="SIU_ED_JUL23",$A352&lt;&gt;"MAT")=TRUE,$A$453,$B352="DER_JUN23",0,$B352="CDHU_AGO23",0,AND($B352="SIN_SV_SET23",$A352="MAT")=TRUE,$A$454,AND($B352="SIN_SV_SET23",$A352&lt;&gt;"MAT")=TRUE,$A$453,AND($B352="SIN_INS_SET23",$A352="MAT")=TRUE,$A$454,AND($B352="SIN_INS_SET23",$A352&lt;&gt;"MAT")=TRUE,$A$453,AND($B352="COTAÇÃO",$A352="MAT")=TRUE,$A$454,AND($B352="COTAÇÃO",$A352&lt;&gt;"MAT")=TRUE,$A$453)</f>
        <v>0.28000000000000003</v>
      </c>
      <c r="G352" s="60" cm="1">
        <f t="array" ref="G352">_xlfn.IFS($B352="SAB_OSE_SET23",0,$B352="SAB_EPSA_SET23",0,AND($B352="SAB_INS_SET23",$A352="MO")=TRUE,$A$455,AND($B352="SAB_INS_SET23",$A352&lt;&gt;"MO")=TRUE,0,AND($B352="SIU_INF_JUL23",$A352="MO")=TRUE,$A$455,AND($B352="SIU_INF_JUL23",$A352&lt;&gt;"MO")=TRUE,0,AND($B352="SIU_ED_JUL23",$A352="MO")=TRUE,$A$455,AND($B352="SIU_ED_JUL23",$A352&lt;&gt;"MO")=TRUE,0,$B352="DER_JUN23",0,$B352="CDHU_AGO23",0,AND($B352="SIN_SV_SET23",$A352="MO")=TRUE,$A$455,AND($B352="SIN_SV_SET23",$A352&lt;&gt;"MO")=TRUE,0,AND($B352="SIN_INS_SET23",$A352="MO")=TRUE,$A$455,AND($B352="SIN_INS_SET23",$A352&lt;&gt;"MO")=TRUE,0,AND($B352="COTAÇÃO",$A352="MO")=TRUE,$A$455,AND($B352="COTAÇÃO",$A352&lt;&gt;"MO")=TRUE,0)</f>
        <v>0</v>
      </c>
      <c r="H352" s="61" cm="1">
        <f t="array" ref="H352">ROUND(_xlfn.IFS(B352="SAB_OSE_SET23",VLOOKUP(C352,[12]SAB_OSE_SET23!A:N,7,FALSE),B352="SAB_EPSA_SET23",VLOOKUP(C352,[12]SAB_EPSA_SET23!A:F,4,FALSE),B352="SAB_INS_SET23",VLOOKUP(C352,[12]SAB_INS_SET23!A:F,4,FALSE),B352="SIU_INF_JUL23",VLOOKUP(C352,[12]SIU_INF_JUL23!A:F,4,FALSE),B352="SIU_ED_JUL23",VLOOKUP(C352,[12]SIU_ED_JUL23!A:F,4,FALSE),B352="SIU_INS_JUL23",VLOOKUP(C352,[12]SIU_INS_JUL23!A:F,4,FALSE),B352="DER_JUN23",VLOOKUP(C352,[12]DER_JUN23!A:F,4,FALSE),B352="CDHU_AGO23",VLOOKUP(C352,[12]CDHU_AGO23!A:F,4,FALSE),B352="DNIT_SV_JUL23",VLOOKUP(C352,[12]DNIT_SV_JUL23!A:F,4,FALSE),B352="DNIT_MAT_JUL23",VLOOKUP(C352,[12]DNIT_MAT_JUL23!A:F,4,FALSE),B352="SIN_SV_SET23",VLOOKUP(C352,[12]SIN_SV_SET23!G:L,5,FALSE),B352="SIN_INS_SET23",VLOOKUP(C352,[12]SIN_INS_SET23!A:F,5,FALSE),B352="COTAÇÃO",VLOOKUP(C352,[12]COTAÇÃO!$B:$G,6,FALSE))*(1+F352)*(1+G352),2)</f>
        <v>4365.3500000000004</v>
      </c>
      <c r="I352" s="62">
        <f>K462*0.025*I350</f>
        <v>7.0000000000000018</v>
      </c>
      <c r="J352" s="39"/>
      <c r="K352" s="63"/>
      <c r="L352" s="64" t="str" cm="1">
        <f t="array" ref="L352">_xlfn.IFS(B352="SAB_OSE_SET23",VLOOKUP(C352,[12]SAB_OSE_SET23!A:N,5,FALSE),B352="SAB_EPSA_SET23",VLOOKUP(C352,[12]SAB_EPSA_SET23!A:F,2,FALSE),B352="SAB_INS_SET23",VLOOKUP(C352,[12]SAB_INS_SET23!A:F,2,FALSE),B352="SIU_INF_JUL23",VLOOKUP(C352,[12]SIU_INF_JUL23!A:F,2,FALSE),B352="SIU_ED_JUL23",VLOOKUP(C352,[12]SIU_ED_JUL23!A:F,2,FALSE),B352="SIU_INS_JUL23",VLOOKUP(C352,[12]SIU_INS_JUL23!A:F,2,FALSE),B352="DER_JUN23",VLOOKUP(C352,[12]DER_JUN23!A:F,2,FALSE),B352="CDHU_AGO23",VLOOKUP(C352,[12]CDHU_AGO23!A:F,2,FALSE),B352="DNIT_SV_JUL23",VLOOKUP(C352,[12]DNIT_SV_JUL23!A:F,2,FALSE),B352="DNIT_MAT_JUL23",VLOOKUP(C352,[12]DNIT_MAT_JUL23!A:F,2,FALSE),B352="SIN_SV_SET23",VLOOKUP(C352,[12]SIN_SV_SET23!G:L,2,FALSE),B352="SIN_INS_SET23",VLOOKUP(C352,[12]SIN_INS_SET23!A:F,2,FALSE),B352="COTAÇÃO",VLOOKUP(C352,[12]COTAÇÃO!$B:$G,3,FALSE))</f>
        <v>PLACA DE CONCRETO PRÉ-MOLDADO COMO PROTEÇÃO MECÂNICA ADICIONAL NO REATERRO PARA REDE ENTERRADA DE DISTRIBUIÇÃO DE ENERGIA ELÉTRICA - FORNECIMENTO E INSTALAÇÃO. AF_12/2021</v>
      </c>
      <c r="M352" s="65" t="str" cm="1">
        <f t="array" ref="M352">_xlfn.IFS(B352="SAB_OSE_SET23",VLOOKUP(C352,[12]SAB_OSE_SET23!A:N,6,FALSE),B352="SAB_EPSA_SET23",VLOOKUP(C352,[12]SAB_EPSA_SET23!A:F,3,FALSE),B352="SAB_INS_SET23",VLOOKUP(C352,[12]SAB_INS_SET23!A:F,3,FALSE),B352="SIU_INF_JUL23",VLOOKUP(C352,[12]SIU_INF_JUL23!A:F,3,FALSE),B352="SIU_ED_JUL23",VLOOKUP(C352,[12]SIU_ED_JUL23!A:F,3,FALSE),B352="SIU_INS_JUL23",VLOOKUP(C352,[12]SIU_INS_JUL23!A:F,3,FALSE),B352="DER_JUN23",VLOOKUP(C352,[12]DER_JUN23!A:F,3,FALSE),B352="CDHU_AGO23",VLOOKUP(C352,[12]CDHU_AGO23!A:F,3,FALSE),B352="DNIT_SV_JUL23",VLOOKUP(C352,[12]DNIT_SV_JUL23!A:F,3,FALSE),B352="DNIT_MAT_JUL23",VLOOKUP(C352,[12]DNIT_MAT_JUL23!A:F,3,FALSE),B352="SIN_SV_SET23",VLOOKUP(C352,[12]SIN_SV_SET23!G:L,3,FALSE),B352="SIN_INS_SET23",VLOOKUP(C352,[12]SIN_INS_SET23!A:F,3,FALSE),B352="COTAÇÃO",VLOOKUP(C352,[12]COTAÇÃO!$B:$G,4,FALSE))</f>
        <v>M3</v>
      </c>
      <c r="N352" s="66">
        <f t="shared" si="8678"/>
        <v>7.0000000000000018</v>
      </c>
      <c r="O352" s="66">
        <f t="shared" si="8748"/>
        <v>30557.45</v>
      </c>
      <c r="P352" s="67">
        <f t="shared" si="8608"/>
        <v>0</v>
      </c>
      <c r="Q352" s="68"/>
      <c r="R352" s="61">
        <f>R346*$I352</f>
        <v>7.0000000000000018</v>
      </c>
      <c r="S352" s="67"/>
      <c r="T352" s="61">
        <f t="shared" ref="T352" si="8818">T346*$I352</f>
        <v>0</v>
      </c>
      <c r="U352" s="67">
        <f t="shared" si="8680"/>
        <v>0</v>
      </c>
      <c r="V352" s="61">
        <f t="shared" ref="V352" si="8819">V346*$I352</f>
        <v>0</v>
      </c>
      <c r="W352" s="67">
        <f t="shared" si="8682"/>
        <v>0</v>
      </c>
      <c r="X352" s="61">
        <f t="shared" ref="X352" si="8820">X346*$I352</f>
        <v>0</v>
      </c>
      <c r="Y352" s="67">
        <f t="shared" si="8684"/>
        <v>0</v>
      </c>
      <c r="Z352" s="61">
        <f t="shared" ref="Z352" si="8821">Z346*$I352</f>
        <v>0</v>
      </c>
      <c r="AA352" s="67">
        <f t="shared" si="8686"/>
        <v>0</v>
      </c>
      <c r="AB352" s="61">
        <f t="shared" ref="AB352" si="8822">AB346*$I352</f>
        <v>0</v>
      </c>
      <c r="AC352" s="67">
        <f t="shared" si="8688"/>
        <v>0</v>
      </c>
      <c r="AD352" s="61">
        <f t="shared" ref="AD352" si="8823">AD346*$I352</f>
        <v>0</v>
      </c>
      <c r="AE352" s="67">
        <f t="shared" si="8690"/>
        <v>0</v>
      </c>
      <c r="AF352" s="61">
        <f t="shared" ref="AF352" si="8824">AF346*$I352</f>
        <v>0</v>
      </c>
      <c r="AG352" s="67">
        <f t="shared" si="8692"/>
        <v>0</v>
      </c>
      <c r="AH352" s="61">
        <f t="shared" ref="AH352" si="8825">AH346*$I352</f>
        <v>0</v>
      </c>
      <c r="AI352" s="67">
        <f t="shared" si="8694"/>
        <v>0</v>
      </c>
      <c r="AJ352" s="61">
        <f t="shared" ref="AJ352" si="8826">AJ346*$I352</f>
        <v>0</v>
      </c>
      <c r="AK352" s="67">
        <f t="shared" si="8696"/>
        <v>0</v>
      </c>
      <c r="AL352" s="61">
        <f t="shared" ref="AL352" si="8827">AL346*$I352</f>
        <v>0</v>
      </c>
      <c r="AM352" s="67">
        <f t="shared" si="8698"/>
        <v>0</v>
      </c>
      <c r="AN352" s="61">
        <f t="shared" ref="AN352" si="8828">AN346*$I352</f>
        <v>0</v>
      </c>
      <c r="AO352" s="67">
        <f t="shared" si="8700"/>
        <v>0</v>
      </c>
      <c r="AP352" s="61">
        <f t="shared" ref="AP352" si="8829">AP346*$I352</f>
        <v>0</v>
      </c>
      <c r="AQ352" s="67">
        <f t="shared" si="8702"/>
        <v>0</v>
      </c>
      <c r="AR352" s="61">
        <f t="shared" ref="AR352" si="8830">AR346*$I352</f>
        <v>0</v>
      </c>
      <c r="AS352" s="67">
        <f t="shared" si="8704"/>
        <v>0</v>
      </c>
      <c r="AT352" s="61">
        <f t="shared" ref="AT352" si="8831">AT346*$I352</f>
        <v>0</v>
      </c>
      <c r="AU352" s="67">
        <f t="shared" si="8706"/>
        <v>0</v>
      </c>
      <c r="AV352" s="61">
        <f t="shared" ref="AV352" si="8832">AV346*$I352</f>
        <v>0</v>
      </c>
      <c r="AW352" s="67">
        <f t="shared" si="8708"/>
        <v>0</v>
      </c>
      <c r="AX352" s="61">
        <f t="shared" ref="AX352" si="8833">AX346*$I352</f>
        <v>0</v>
      </c>
      <c r="AY352" s="67">
        <f t="shared" si="8710"/>
        <v>0</v>
      </c>
      <c r="AZ352" s="61">
        <f t="shared" ref="AZ352" si="8834">AZ346*$I352</f>
        <v>0</v>
      </c>
      <c r="BA352" s="67">
        <f t="shared" si="8712"/>
        <v>0</v>
      </c>
      <c r="BB352" s="61">
        <f t="shared" ref="BB352" si="8835">BB346*$I352</f>
        <v>0</v>
      </c>
      <c r="BC352" s="67">
        <f t="shared" si="8714"/>
        <v>0</v>
      </c>
      <c r="BD352" s="61">
        <f t="shared" ref="BD352" si="8836">BD346*$I352</f>
        <v>0</v>
      </c>
      <c r="BE352" s="67">
        <f t="shared" si="8716"/>
        <v>0</v>
      </c>
      <c r="BF352" s="61">
        <f t="shared" ref="BF352" si="8837">BF346*$I352</f>
        <v>0</v>
      </c>
      <c r="BG352" s="67">
        <f t="shared" si="8718"/>
        <v>0</v>
      </c>
      <c r="BH352" s="61">
        <f t="shared" ref="BH352" si="8838">BH346*$I352</f>
        <v>0</v>
      </c>
      <c r="BI352" s="67">
        <f t="shared" si="8720"/>
        <v>0</v>
      </c>
      <c r="BJ352" s="61">
        <f t="shared" ref="BJ352" si="8839">BJ346*$I352</f>
        <v>0</v>
      </c>
      <c r="BK352" s="67">
        <f t="shared" si="8722"/>
        <v>0</v>
      </c>
      <c r="BL352" s="61">
        <f t="shared" ref="BL352" si="8840">BL346*$I352</f>
        <v>0</v>
      </c>
      <c r="BM352" s="67">
        <f t="shared" si="8724"/>
        <v>0</v>
      </c>
    </row>
    <row r="353" spans="1:65" s="47" customFormat="1" ht="30" x14ac:dyDescent="0.25">
      <c r="A353" s="58" t="s">
        <v>22</v>
      </c>
      <c r="B353" s="71" t="s">
        <v>23</v>
      </c>
      <c r="C353" s="59">
        <v>70030019</v>
      </c>
      <c r="D353" s="60" cm="1">
        <f t="array" ref="D353">_xlfn.IFS($B353="SAB_OSE_SET23",$A$440,$B353="SAB_EPSA_SET23",$A$442,$B353="SAB_INS_SET23",$A$444,$B353="SIU_INF_JUL23",$A$446,$B353="SIU_ED_JUL23",$A$447,$B353="DER_JUN23",$A$448,$B353="CDHU_AGO23",$A$449,$B353="SIN_SV_SET23",$A$450,$B353="SIN_INS_SET23",$A$451,$B353="COTAÇÃO",0)</f>
        <v>0.28000000000000003</v>
      </c>
      <c r="E353" s="60" cm="1">
        <f t="array" ref="E353">_xlfn.IFS($B353="SAB_OSE_SET23",$A$441,$B353="SAB_EPSA_SET23",$A$443,$B353="SAB_INS_SET23",$A$445,$B353="SIU_INF_JUL23",0,$B353="SIU_ED_JUL23",0,$B353="DER_JUN23",0,$B353="CDHU_AGO23",0,$B353="SIN_SV_SET23",0,$B353="SIN_INS_SET23",0,$B353="COTAÇÃO",0)</f>
        <v>1.72</v>
      </c>
      <c r="F353" s="60" cm="1">
        <f t="array" ref="F353">_xlfn.IFS($B353="SAB_OSE_SET23",0,$B353="SAB_EPSA_SET23",0,AND($B353="SAB_INS_SET23",$A353="MAT")=TRUE,$A$454,AND($B353="SAB_INS_SET23",$A353&lt;&gt;"MAT")=TRUE,$A$453,AND($B353="SIU_INF_JUL23",$A353="MAT")=TRUE,$A$454,AND($B353="SIU_INF_JUL23",$A353&lt;&gt;"MAT")=TRUE,$A$453,AND($B353="SIU_ED_JUL23",$A353="MAT")=TRUE,$A$454,AND($B353="SIU_ED_JUL23",$A353&lt;&gt;"MAT")=TRUE,$A$453,$B353="DER_JUN23",0,$B353="CDHU_AGO23",0,AND($B353="SIN_SV_SET23",$A353="MAT")=TRUE,$A$454,AND($B353="SIN_SV_SET23",$A353&lt;&gt;"MAT")=TRUE,$A$453,AND($B353="SIN_INS_SET23",$A353="MAT")=TRUE,$A$454,AND($B353="SIN_INS_SET23",$A353&lt;&gt;"MAT")=TRUE,$A$453,AND($B353="COTAÇÃO",$A353="MAT")=TRUE,$A$454,AND($B353="COTAÇÃO",$A353&lt;&gt;"MAT")=TRUE,$A$453)</f>
        <v>0</v>
      </c>
      <c r="G353" s="60" cm="1">
        <f t="array" ref="G353">_xlfn.IFS($B353="SAB_OSE_SET23",0,$B353="SAB_EPSA_SET23",0,AND($B353="SAB_INS_SET23",$A353="MO")=TRUE,$A$455,AND($B353="SAB_INS_SET23",$A353&lt;&gt;"MO")=TRUE,0,AND($B353="SIU_INF_JUL23",$A353="MO")=TRUE,$A$455,AND($B353="SIU_INF_JUL23",$A353&lt;&gt;"MO")=TRUE,0,AND($B353="SIU_ED_JUL23",$A353="MO")=TRUE,$A$455,AND($B353="SIU_ED_JUL23",$A353&lt;&gt;"MO")=TRUE,0,$B353="DER_JUN23",0,$B353="CDHU_AGO23",0,AND($B353="SIN_SV_SET23",$A353="MO")=TRUE,$A$455,AND($B353="SIN_SV_SET23",$A353&lt;&gt;"MO")=TRUE,0,AND($B353="SIN_INS_SET23",$A353="MO")=TRUE,$A$455,AND($B353="SIN_INS_SET23",$A353&lt;&gt;"MO")=TRUE,0,AND($B353="COTAÇÃO",$A353="MO")=TRUE,$A$455,AND($B353="COTAÇÃO",$A353&lt;&gt;"MO")=TRUE,0)</f>
        <v>0</v>
      </c>
      <c r="H353" s="61" cm="1">
        <f t="array" ref="H353">ROUND(_xlfn.IFS(B353="SAB_OSE_SET23",VLOOKUP(C353,[12]SAB_OSE_SET23!A:N,7,FALSE),B353="SAB_EPSA_SET23",VLOOKUP(C353,[12]SAB_EPSA_SET23!A:F,4,FALSE),B353="SAB_INS_SET23",VLOOKUP(C353,[12]SAB_INS_SET23!A:F,4,FALSE),B353="SIU_INF_JUL23",VLOOKUP(C353,[12]SIU_INF_JUL23!A:F,4,FALSE),B353="SIU_ED_JUL23",VLOOKUP(C353,[12]SIU_ED_JUL23!A:F,4,FALSE),B353="SIU_INS_JUL23",VLOOKUP(C353,[12]SIU_INS_JUL23!A:F,4,FALSE),B353="DER_JUN23",VLOOKUP(C353,[12]DER_JUN23!A:F,4,FALSE),B353="CDHU_AGO23",VLOOKUP(C353,[12]CDHU_AGO23!A:F,4,FALSE),B353="DNIT_SV_JUL23",VLOOKUP(C353,[12]DNIT_SV_JUL23!A:F,4,FALSE),B353="DNIT_MAT_JUL23",VLOOKUP(C353,[12]DNIT_MAT_JUL23!A:F,4,FALSE),B353="SIN_SV_SET23",VLOOKUP(C353,[12]SIN_SV_SET23!G:L,5,FALSE),B353="SIN_INS_SET23",VLOOKUP(C353,[12]SIN_INS_SET23!A:F,5,FALSE),B353="COTAÇÃO",VLOOKUP(C353,[12]COTAÇÃO!$B:$G,6,FALSE))*(1+F353)*(1+G353),2)</f>
        <v>10.79</v>
      </c>
      <c r="I353" s="62">
        <f>I351-I352-2*PI()*0.1^2/4*I350</f>
        <v>94.004425712435747</v>
      </c>
      <c r="J353" s="39"/>
      <c r="K353" s="63"/>
      <c r="L353" s="64" t="str" cm="1">
        <f t="array" ref="L353">_xlfn.IFS(B353="SAB_OSE_SET23",VLOOKUP(C353,[12]SAB_OSE_SET23!A:N,5,FALSE),B353="SAB_EPSA_SET23",VLOOKUP(C353,[12]SAB_EPSA_SET23!A:F,2,FALSE),B353="SAB_INS_SET23",VLOOKUP(C353,[12]SAB_INS_SET23!A:F,2,FALSE),B353="SIU_INF_JUL23",VLOOKUP(C353,[12]SIU_INF_JUL23!A:F,2,FALSE),B353="SIU_ED_JUL23",VLOOKUP(C353,[12]SIU_ED_JUL23!A:F,2,FALSE),B353="SIU_INS_JUL23",VLOOKUP(C353,[12]SIU_INS_JUL23!A:F,2,FALSE),B353="DER_JUN23",VLOOKUP(C353,[12]DER_JUN23!A:F,2,FALSE),B353="CDHU_AGO23",VLOOKUP(C353,[12]CDHU_AGO23!A:F,2,FALSE),B353="DNIT_SV_JUL23",VLOOKUP(C353,[12]DNIT_SV_JUL23!A:F,2,FALSE),B353="DNIT_MAT_JUL23",VLOOKUP(C353,[12]DNIT_MAT_JUL23!A:F,2,FALSE),B353="SIN_SV_SET23",VLOOKUP(C353,[12]SIN_SV_SET23!G:L,2,FALSE),B353="SIN_INS_SET23",VLOOKUP(C353,[12]SIN_INS_SET23!A:F,2,FALSE),B353="COTAÇÃO",VLOOKUP(C353,[12]COTAÇÃO!$B:$G,3,FALSE))</f>
        <v>ATERRO DE VALAS, POÇOS E CAVAS COMPACTADO MECANICAMENTE, SEM CONTROLE DO G.C. (A)</v>
      </c>
      <c r="M353" s="65" t="str" cm="1">
        <f t="array" ref="M353">_xlfn.IFS(B353="SAB_OSE_SET23",VLOOKUP(C353,[12]SAB_OSE_SET23!A:N,6,FALSE),B353="SAB_EPSA_SET23",VLOOKUP(C353,[12]SAB_EPSA_SET23!A:F,3,FALSE),B353="SAB_INS_SET23",VLOOKUP(C353,[12]SAB_INS_SET23!A:F,3,FALSE),B353="SIU_INF_JUL23",VLOOKUP(C353,[12]SIU_INF_JUL23!A:F,3,FALSE),B353="SIU_ED_JUL23",VLOOKUP(C353,[12]SIU_ED_JUL23!A:F,3,FALSE),B353="SIU_INS_JUL23",VLOOKUP(C353,[12]SIU_INS_JUL23!A:F,3,FALSE),B353="DER_JUN23",VLOOKUP(C353,[12]DER_JUN23!A:F,3,FALSE),B353="CDHU_AGO23",VLOOKUP(C353,[12]CDHU_AGO23!A:F,3,FALSE),B353="DNIT_SV_JUL23",VLOOKUP(C353,[12]DNIT_SV_JUL23!A:F,3,FALSE),B353="DNIT_MAT_JUL23",VLOOKUP(C353,[12]DNIT_MAT_JUL23!A:F,3,FALSE),B353="SIN_SV_SET23",VLOOKUP(C353,[12]SIN_SV_SET23!G:L,3,FALSE),B353="SIN_INS_SET23",VLOOKUP(C353,[12]SIN_INS_SET23!A:F,3,FALSE),B353="COTAÇÃO",VLOOKUP(C353,[12]COTAÇÃO!$B:$G,4,FALSE))</f>
        <v>M3</v>
      </c>
      <c r="N353" s="66">
        <f t="shared" si="8678"/>
        <v>94.004425712435747</v>
      </c>
      <c r="O353" s="66">
        <f t="shared" si="8748"/>
        <v>1014.31</v>
      </c>
      <c r="P353" s="67">
        <f t="shared" si="8608"/>
        <v>0</v>
      </c>
      <c r="Q353" s="68"/>
      <c r="R353" s="61">
        <f>R346*$I353</f>
        <v>94.004425712435747</v>
      </c>
      <c r="S353" s="67"/>
      <c r="T353" s="61">
        <f t="shared" ref="T353" si="8841">T346*$I353</f>
        <v>0</v>
      </c>
      <c r="U353" s="67">
        <f t="shared" si="8680"/>
        <v>0</v>
      </c>
      <c r="V353" s="61">
        <f t="shared" ref="V353" si="8842">V346*$I353</f>
        <v>0</v>
      </c>
      <c r="W353" s="67">
        <f t="shared" si="8682"/>
        <v>0</v>
      </c>
      <c r="X353" s="61">
        <f t="shared" ref="X353" si="8843">X346*$I353</f>
        <v>0</v>
      </c>
      <c r="Y353" s="67">
        <f t="shared" si="8684"/>
        <v>0</v>
      </c>
      <c r="Z353" s="61">
        <f t="shared" ref="Z353" si="8844">Z346*$I353</f>
        <v>0</v>
      </c>
      <c r="AA353" s="67">
        <f t="shared" si="8686"/>
        <v>0</v>
      </c>
      <c r="AB353" s="61">
        <f t="shared" ref="AB353" si="8845">AB346*$I353</f>
        <v>0</v>
      </c>
      <c r="AC353" s="67">
        <f t="shared" si="8688"/>
        <v>0</v>
      </c>
      <c r="AD353" s="61">
        <f t="shared" ref="AD353" si="8846">AD346*$I353</f>
        <v>0</v>
      </c>
      <c r="AE353" s="67">
        <f t="shared" si="8690"/>
        <v>0</v>
      </c>
      <c r="AF353" s="61">
        <f t="shared" ref="AF353" si="8847">AF346*$I353</f>
        <v>0</v>
      </c>
      <c r="AG353" s="67">
        <f t="shared" si="8692"/>
        <v>0</v>
      </c>
      <c r="AH353" s="61">
        <f t="shared" ref="AH353" si="8848">AH346*$I353</f>
        <v>0</v>
      </c>
      <c r="AI353" s="67">
        <f t="shared" si="8694"/>
        <v>0</v>
      </c>
      <c r="AJ353" s="61">
        <f t="shared" ref="AJ353" si="8849">AJ346*$I353</f>
        <v>0</v>
      </c>
      <c r="AK353" s="67">
        <f t="shared" si="8696"/>
        <v>0</v>
      </c>
      <c r="AL353" s="61">
        <f t="shared" ref="AL353" si="8850">AL346*$I353</f>
        <v>0</v>
      </c>
      <c r="AM353" s="67">
        <f t="shared" si="8698"/>
        <v>0</v>
      </c>
      <c r="AN353" s="61">
        <f t="shared" ref="AN353" si="8851">AN346*$I353</f>
        <v>0</v>
      </c>
      <c r="AO353" s="67">
        <f t="shared" si="8700"/>
        <v>0</v>
      </c>
      <c r="AP353" s="61">
        <f t="shared" ref="AP353" si="8852">AP346*$I353</f>
        <v>0</v>
      </c>
      <c r="AQ353" s="67">
        <f t="shared" si="8702"/>
        <v>0</v>
      </c>
      <c r="AR353" s="61">
        <f t="shared" ref="AR353" si="8853">AR346*$I353</f>
        <v>0</v>
      </c>
      <c r="AS353" s="67">
        <f t="shared" si="8704"/>
        <v>0</v>
      </c>
      <c r="AT353" s="61">
        <f t="shared" ref="AT353" si="8854">AT346*$I353</f>
        <v>0</v>
      </c>
      <c r="AU353" s="67">
        <f t="shared" si="8706"/>
        <v>0</v>
      </c>
      <c r="AV353" s="61">
        <f t="shared" ref="AV353" si="8855">AV346*$I353</f>
        <v>0</v>
      </c>
      <c r="AW353" s="67">
        <f t="shared" si="8708"/>
        <v>0</v>
      </c>
      <c r="AX353" s="61">
        <f t="shared" ref="AX353" si="8856">AX346*$I353</f>
        <v>0</v>
      </c>
      <c r="AY353" s="67">
        <f t="shared" si="8710"/>
        <v>0</v>
      </c>
      <c r="AZ353" s="61">
        <f t="shared" ref="AZ353" si="8857">AZ346*$I353</f>
        <v>0</v>
      </c>
      <c r="BA353" s="67">
        <f t="shared" si="8712"/>
        <v>0</v>
      </c>
      <c r="BB353" s="61">
        <f t="shared" ref="BB353" si="8858">BB346*$I353</f>
        <v>0</v>
      </c>
      <c r="BC353" s="67">
        <f t="shared" si="8714"/>
        <v>0</v>
      </c>
      <c r="BD353" s="61">
        <f t="shared" ref="BD353" si="8859">BD346*$I353</f>
        <v>0</v>
      </c>
      <c r="BE353" s="67">
        <f t="shared" si="8716"/>
        <v>0</v>
      </c>
      <c r="BF353" s="61">
        <f t="shared" ref="BF353" si="8860">BF346*$I353</f>
        <v>0</v>
      </c>
      <c r="BG353" s="67">
        <f t="shared" si="8718"/>
        <v>0</v>
      </c>
      <c r="BH353" s="61">
        <f t="shared" ref="BH353" si="8861">BH346*$I353</f>
        <v>0</v>
      </c>
      <c r="BI353" s="67">
        <f t="shared" si="8720"/>
        <v>0</v>
      </c>
      <c r="BJ353" s="61">
        <f t="shared" ref="BJ353" si="8862">BJ346*$I353</f>
        <v>0</v>
      </c>
      <c r="BK353" s="67">
        <f t="shared" si="8722"/>
        <v>0</v>
      </c>
      <c r="BL353" s="61">
        <f t="shared" ref="BL353" si="8863">BL346*$I353</f>
        <v>0</v>
      </c>
      <c r="BM353" s="67">
        <f t="shared" si="8724"/>
        <v>0</v>
      </c>
    </row>
    <row r="354" spans="1:65" s="47" customFormat="1" x14ac:dyDescent="0.25">
      <c r="A354" s="58" t="s">
        <v>22</v>
      </c>
      <c r="B354" s="71" t="s">
        <v>23</v>
      </c>
      <c r="C354" s="59">
        <v>70150012</v>
      </c>
      <c r="D354" s="60" cm="1">
        <f t="array" ref="D354">_xlfn.IFS($B354="SAB_OSE_SET23",$A$440,$B354="SAB_EPSA_SET23",$A$442,$B354="SAB_INS_SET23",$A$444,$B354="SIU_INF_JUL23",$A$446,$B354="SIU_ED_JUL23",$A$447,$B354="DER_JUN23",$A$448,$B354="CDHU_AGO23",$A$449,$B354="SIN_SV_SET23",$A$450,$B354="SIN_INS_SET23",$A$451,$B354="COTAÇÃO",0)</f>
        <v>0.28000000000000003</v>
      </c>
      <c r="E354" s="60" cm="1">
        <f t="array" ref="E354">_xlfn.IFS($B354="SAB_OSE_SET23",$A$441,$B354="SAB_EPSA_SET23",$A$443,$B354="SAB_INS_SET23",$A$445,$B354="SIU_INF_JUL23",0,$B354="SIU_ED_JUL23",0,$B354="DER_JUN23",0,$B354="CDHU_AGO23",0,$B354="SIN_SV_SET23",0,$B354="SIN_INS_SET23",0,$B354="COTAÇÃO",0)</f>
        <v>1.72</v>
      </c>
      <c r="F354" s="60" cm="1">
        <f t="array" ref="F354">_xlfn.IFS($B354="SAB_OSE_SET23",0,$B354="SAB_EPSA_SET23",0,AND($B354="SAB_INS_SET23",$A354="MAT")=TRUE,$A$454,AND($B354="SAB_INS_SET23",$A354&lt;&gt;"MAT")=TRUE,$A$453,AND($B354="SIU_INF_JUL23",$A354="MAT")=TRUE,$A$454,AND($B354="SIU_INF_JUL23",$A354&lt;&gt;"MAT")=TRUE,$A$453,AND($B354="SIU_ED_JUL23",$A354="MAT")=TRUE,$A$454,AND($B354="SIU_ED_JUL23",$A354&lt;&gt;"MAT")=TRUE,$A$453,$B354="DER_JUN23",0,$B354="CDHU_AGO23",0,AND($B354="SIN_SV_SET23",$A354="MAT")=TRUE,$A$454,AND($B354="SIN_SV_SET23",$A354&lt;&gt;"MAT")=TRUE,$A$453,AND($B354="SIN_INS_SET23",$A354="MAT")=TRUE,$A$454,AND($B354="SIN_INS_SET23",$A354&lt;&gt;"MAT")=TRUE,$A$453,AND($B354="COTAÇÃO",$A354="MAT")=TRUE,$A$454,AND($B354="COTAÇÃO",$A354&lt;&gt;"MAT")=TRUE,$A$453)</f>
        <v>0</v>
      </c>
      <c r="G354" s="60" cm="1">
        <f t="array" ref="G354">_xlfn.IFS($B354="SAB_OSE_SET23",0,$B354="SAB_EPSA_SET23",0,AND($B354="SAB_INS_SET23",$A354="MO")=TRUE,$A$455,AND($B354="SAB_INS_SET23",$A354&lt;&gt;"MO")=TRUE,0,AND($B354="SIU_INF_JUL23",$A354="MO")=TRUE,$A$455,AND($B354="SIU_INF_JUL23",$A354&lt;&gt;"MO")=TRUE,0,AND($B354="SIU_ED_JUL23",$A354="MO")=TRUE,$A$455,AND($B354="SIU_ED_JUL23",$A354&lt;&gt;"MO")=TRUE,0,$B354="DER_JUN23",0,$B354="CDHU_AGO23",0,AND($B354="SIN_SV_SET23",$A354="MO")=TRUE,$A$455,AND($B354="SIN_SV_SET23",$A354&lt;&gt;"MO")=TRUE,0,AND($B354="SIN_INS_SET23",$A354="MO")=TRUE,$A$455,AND($B354="SIN_INS_SET23",$A354&lt;&gt;"MO")=TRUE,0,AND($B354="COTAÇÃO",$A354="MO")=TRUE,$A$455,AND($B354="COTAÇÃO",$A354&lt;&gt;"MO")=TRUE,0)</f>
        <v>0</v>
      </c>
      <c r="H354" s="61" cm="1">
        <f t="array" ref="H354">ROUND(_xlfn.IFS(B354="SAB_OSE_SET23",VLOOKUP(C354,[12]SAB_OSE_SET23!A:N,7,FALSE),B354="SAB_EPSA_SET23",VLOOKUP(C354,[12]SAB_EPSA_SET23!A:F,4,FALSE),B354="SAB_INS_SET23",VLOOKUP(C354,[12]SAB_INS_SET23!A:F,4,FALSE),B354="SIU_INF_JUL23",VLOOKUP(C354,[12]SIU_INF_JUL23!A:F,4,FALSE),B354="SIU_ED_JUL23",VLOOKUP(C354,[12]SIU_ED_JUL23!A:F,4,FALSE),B354="SIU_INS_JUL23",VLOOKUP(C354,[12]SIU_INS_JUL23!A:F,4,FALSE),B354="DER_JUN23",VLOOKUP(C354,[12]DER_JUN23!A:F,4,FALSE),B354="CDHU_AGO23",VLOOKUP(C354,[12]CDHU_AGO23!A:F,4,FALSE),B354="DNIT_SV_JUL23",VLOOKUP(C354,[12]DNIT_SV_JUL23!A:F,4,FALSE),B354="DNIT_MAT_JUL23",VLOOKUP(C354,[12]DNIT_MAT_JUL23!A:F,4,FALSE),B354="SIN_SV_SET23",VLOOKUP(C354,[12]SIN_SV_SET23!G:L,5,FALSE),B354="SIN_INS_SET23",VLOOKUP(C354,[12]SIN_INS_SET23!A:F,5,FALSE),B354="COTAÇÃO",VLOOKUP(C354,[12]COTAÇÃO!$B:$G,6,FALSE))*(1+F354)*(1+G354),2)</f>
        <v>20.170000000000002</v>
      </c>
      <c r="I354" s="62">
        <f>I350*K462</f>
        <v>280</v>
      </c>
      <c r="J354" s="39"/>
      <c r="K354" s="63"/>
      <c r="L354" s="64" t="str" cm="1">
        <f t="array" ref="L354">_xlfn.IFS(B354="SAB_OSE_SET23",VLOOKUP(C354,[12]SAB_OSE_SET23!A:N,5,FALSE),B354="SAB_EPSA_SET23",VLOOKUP(C354,[12]SAB_EPSA_SET23!A:F,2,FALSE),B354="SAB_INS_SET23",VLOOKUP(C354,[12]SAB_INS_SET23!A:F,2,FALSE),B354="SIU_INF_JUL23",VLOOKUP(C354,[12]SIU_INF_JUL23!A:F,2,FALSE),B354="SIU_ED_JUL23",VLOOKUP(C354,[12]SIU_ED_JUL23!A:F,2,FALSE),B354="SIU_INS_JUL23",VLOOKUP(C354,[12]SIU_INS_JUL23!A:F,2,FALSE),B354="DER_JUN23",VLOOKUP(C354,[12]DER_JUN23!A:F,2,FALSE),B354="CDHU_AGO23",VLOOKUP(C354,[12]CDHU_AGO23!A:F,2,FALSE),B354="DNIT_SV_JUL23",VLOOKUP(C354,[12]DNIT_SV_JUL23!A:F,2,FALSE),B354="DNIT_MAT_JUL23",VLOOKUP(C354,[12]DNIT_MAT_JUL23!A:F,2,FALSE),B354="SIN_SV_SET23",VLOOKUP(C354,[12]SIN_SV_SET23!G:L,2,FALSE),B354="SIN_INS_SET23",VLOOKUP(C354,[12]SIN_INS_SET23!A:F,2,FALSE),B354="COTAÇÃO",VLOOKUP(C354,[12]COTAÇÃO!$B:$G,3,FALSE))</f>
        <v>PLANTIO DE GRAMA EM PLACA</v>
      </c>
      <c r="M354" s="65" t="str" cm="1">
        <f t="array" ref="M354">_xlfn.IFS(B354="SAB_OSE_SET23",VLOOKUP(C354,[12]SAB_OSE_SET23!A:N,6,FALSE),B354="SAB_EPSA_SET23",VLOOKUP(C354,[12]SAB_EPSA_SET23!A:F,3,FALSE),B354="SAB_INS_SET23",VLOOKUP(C354,[12]SAB_INS_SET23!A:F,3,FALSE),B354="SIU_INF_JUL23",VLOOKUP(C354,[12]SIU_INF_JUL23!A:F,3,FALSE),B354="SIU_ED_JUL23",VLOOKUP(C354,[12]SIU_ED_JUL23!A:F,3,FALSE),B354="SIU_INS_JUL23",VLOOKUP(C354,[12]SIU_INS_JUL23!A:F,3,FALSE),B354="DER_JUN23",VLOOKUP(C354,[12]DER_JUN23!A:F,3,FALSE),B354="CDHU_AGO23",VLOOKUP(C354,[12]CDHU_AGO23!A:F,3,FALSE),B354="DNIT_SV_JUL23",VLOOKUP(C354,[12]DNIT_SV_JUL23!A:F,3,FALSE),B354="DNIT_MAT_JUL23",VLOOKUP(C354,[12]DNIT_MAT_JUL23!A:F,3,FALSE),B354="SIN_SV_SET23",VLOOKUP(C354,[12]SIN_SV_SET23!G:L,3,FALSE),B354="SIN_INS_SET23",VLOOKUP(C354,[12]SIN_INS_SET23!A:F,3,FALSE),B354="COTAÇÃO",VLOOKUP(C354,[12]COTAÇÃO!$B:$G,4,FALSE))</f>
        <v>M2</v>
      </c>
      <c r="N354" s="66">
        <f t="shared" si="8678"/>
        <v>280</v>
      </c>
      <c r="O354" s="66">
        <f t="shared" si="8748"/>
        <v>5647.6</v>
      </c>
      <c r="P354" s="67">
        <f t="shared" si="8608"/>
        <v>0</v>
      </c>
      <c r="Q354" s="68"/>
      <c r="R354" s="61">
        <f>R346*$I354</f>
        <v>280</v>
      </c>
      <c r="S354" s="67"/>
      <c r="T354" s="61">
        <f t="shared" ref="T354" si="8864">T346*$I354</f>
        <v>0</v>
      </c>
      <c r="U354" s="67">
        <f t="shared" si="8680"/>
        <v>0</v>
      </c>
      <c r="V354" s="61">
        <f t="shared" ref="V354" si="8865">V346*$I354</f>
        <v>0</v>
      </c>
      <c r="W354" s="67">
        <f t="shared" si="8682"/>
        <v>0</v>
      </c>
      <c r="X354" s="61">
        <f t="shared" ref="X354" si="8866">X346*$I354</f>
        <v>0</v>
      </c>
      <c r="Y354" s="67">
        <f t="shared" si="8684"/>
        <v>0</v>
      </c>
      <c r="Z354" s="61">
        <f t="shared" ref="Z354" si="8867">Z346*$I354</f>
        <v>0</v>
      </c>
      <c r="AA354" s="67">
        <f t="shared" si="8686"/>
        <v>0</v>
      </c>
      <c r="AB354" s="61">
        <f t="shared" ref="AB354" si="8868">AB346*$I354</f>
        <v>0</v>
      </c>
      <c r="AC354" s="67">
        <f t="shared" si="8688"/>
        <v>0</v>
      </c>
      <c r="AD354" s="61">
        <f t="shared" ref="AD354" si="8869">AD346*$I354</f>
        <v>0</v>
      </c>
      <c r="AE354" s="67">
        <f t="shared" si="8690"/>
        <v>0</v>
      </c>
      <c r="AF354" s="61">
        <f t="shared" ref="AF354" si="8870">AF346*$I354</f>
        <v>0</v>
      </c>
      <c r="AG354" s="67">
        <f t="shared" si="8692"/>
        <v>0</v>
      </c>
      <c r="AH354" s="61">
        <f t="shared" ref="AH354" si="8871">AH346*$I354</f>
        <v>0</v>
      </c>
      <c r="AI354" s="67">
        <f t="shared" si="8694"/>
        <v>0</v>
      </c>
      <c r="AJ354" s="61">
        <f t="shared" ref="AJ354" si="8872">AJ346*$I354</f>
        <v>0</v>
      </c>
      <c r="AK354" s="67">
        <f t="shared" si="8696"/>
        <v>0</v>
      </c>
      <c r="AL354" s="61">
        <f t="shared" ref="AL354" si="8873">AL346*$I354</f>
        <v>0</v>
      </c>
      <c r="AM354" s="67">
        <f t="shared" si="8698"/>
        <v>0</v>
      </c>
      <c r="AN354" s="61">
        <f t="shared" ref="AN354" si="8874">AN346*$I354</f>
        <v>0</v>
      </c>
      <c r="AO354" s="67">
        <f t="shared" si="8700"/>
        <v>0</v>
      </c>
      <c r="AP354" s="61">
        <f t="shared" ref="AP354" si="8875">AP346*$I354</f>
        <v>0</v>
      </c>
      <c r="AQ354" s="67">
        <f t="shared" si="8702"/>
        <v>0</v>
      </c>
      <c r="AR354" s="61">
        <f t="shared" ref="AR354" si="8876">AR346*$I354</f>
        <v>0</v>
      </c>
      <c r="AS354" s="67">
        <f t="shared" si="8704"/>
        <v>0</v>
      </c>
      <c r="AT354" s="61">
        <f t="shared" ref="AT354" si="8877">AT346*$I354</f>
        <v>0</v>
      </c>
      <c r="AU354" s="67">
        <f t="shared" si="8706"/>
        <v>0</v>
      </c>
      <c r="AV354" s="61">
        <f t="shared" ref="AV354" si="8878">AV346*$I354</f>
        <v>0</v>
      </c>
      <c r="AW354" s="67">
        <f t="shared" si="8708"/>
        <v>0</v>
      </c>
      <c r="AX354" s="61">
        <f t="shared" ref="AX354" si="8879">AX346*$I354</f>
        <v>0</v>
      </c>
      <c r="AY354" s="67">
        <f t="shared" si="8710"/>
        <v>0</v>
      </c>
      <c r="AZ354" s="61">
        <f t="shared" ref="AZ354" si="8880">AZ346*$I354</f>
        <v>0</v>
      </c>
      <c r="BA354" s="67">
        <f t="shared" si="8712"/>
        <v>0</v>
      </c>
      <c r="BB354" s="61">
        <f t="shared" ref="BB354" si="8881">BB346*$I354</f>
        <v>0</v>
      </c>
      <c r="BC354" s="67">
        <f t="shared" si="8714"/>
        <v>0</v>
      </c>
      <c r="BD354" s="61">
        <f t="shared" ref="BD354" si="8882">BD346*$I354</f>
        <v>0</v>
      </c>
      <c r="BE354" s="67">
        <f t="shared" si="8716"/>
        <v>0</v>
      </c>
      <c r="BF354" s="61">
        <f t="shared" ref="BF354" si="8883">BF346*$I354</f>
        <v>0</v>
      </c>
      <c r="BG354" s="67">
        <f t="shared" si="8718"/>
        <v>0</v>
      </c>
      <c r="BH354" s="61">
        <f t="shared" ref="BH354" si="8884">BH346*$I354</f>
        <v>0</v>
      </c>
      <c r="BI354" s="67">
        <f t="shared" si="8720"/>
        <v>0</v>
      </c>
      <c r="BJ354" s="61">
        <f t="shared" ref="BJ354" si="8885">BJ346*$I354</f>
        <v>0</v>
      </c>
      <c r="BK354" s="67">
        <f t="shared" si="8722"/>
        <v>0</v>
      </c>
      <c r="BL354" s="61">
        <f t="shared" ref="BL354" si="8886">BL346*$I354</f>
        <v>0</v>
      </c>
      <c r="BM354" s="67">
        <f t="shared" si="8724"/>
        <v>0</v>
      </c>
    </row>
    <row r="355" spans="1:65" s="47" customFormat="1" ht="30" x14ac:dyDescent="0.25">
      <c r="A355" s="58" t="s">
        <v>22</v>
      </c>
      <c r="B355" s="71" t="s">
        <v>23</v>
      </c>
      <c r="C355" s="71">
        <v>70190145</v>
      </c>
      <c r="D355" s="60" cm="1">
        <f t="array" ref="D355">_xlfn.IFS($B355="SAB_OSE_SET23",$A$440,$B355="SAB_EPSA_SET23",$A$442,$B355="SAB_INS_SET23",$A$444,$B355="SIU_INF_JUL23",$A$446,$B355="SIU_ED_JUL23",$A$447,$B355="DER_JUN23",$A$448,$B355="CDHU_AGO23",$A$449,$B355="SIN_SV_SET23",$A$450,$B355="SIN_INS_SET23",$A$451,$B355="COTAÇÃO",0)</f>
        <v>0.28000000000000003</v>
      </c>
      <c r="E355" s="60" cm="1">
        <f t="array" ref="E355">_xlfn.IFS($B355="SAB_OSE_SET23",$A$441,$B355="SAB_EPSA_SET23",$A$443,$B355="SAB_INS_SET23",$A$445,$B355="SIU_INF_JUL23",0,$B355="SIU_ED_JUL23",0,$B355="DER_JUN23",0,$B355="CDHU_AGO23",0,$B355="SIN_SV_SET23",0,$B355="SIN_INS_SET23",0,$B355="COTAÇÃO",0)</f>
        <v>1.72</v>
      </c>
      <c r="F355" s="60" cm="1">
        <f t="array" ref="F355">_xlfn.IFS($B355="SAB_OSE_SET23",0,$B355="SAB_EPSA_SET23",0,AND($B355="SAB_INS_SET23",$A355="MAT")=TRUE,$A$454,AND($B355="SAB_INS_SET23",$A355&lt;&gt;"MAT")=TRUE,$A$453,AND($B355="SIU_INF_JUL23",$A355="MAT")=TRUE,$A$454,AND($B355="SIU_INF_JUL23",$A355&lt;&gt;"MAT")=TRUE,$A$453,AND($B355="SIU_ED_JUL23",$A355="MAT")=TRUE,$A$454,AND($B355="SIU_ED_JUL23",$A355&lt;&gt;"MAT")=TRUE,$A$453,$B355="DER_JUN23",0,$B355="CDHU_AGO23",0,AND($B355="SIN_SV_SET23",$A355="MAT")=TRUE,$A$454,AND($B355="SIN_SV_SET23",$A355&lt;&gt;"MAT")=TRUE,$A$453,AND($B355="SIN_INS_SET23",$A355="MAT")=TRUE,$A$454,AND($B355="SIN_INS_SET23",$A355&lt;&gt;"MAT")=TRUE,$A$453,AND($B355="COTAÇÃO",$A355="MAT")=TRUE,$A$454,AND($B355="COTAÇÃO",$A355&lt;&gt;"MAT")=TRUE,$A$453)</f>
        <v>0</v>
      </c>
      <c r="G355" s="60" cm="1">
        <f t="array" ref="G355">_xlfn.IFS($B355="SAB_OSE_SET23",0,$B355="SAB_EPSA_SET23",0,AND($B355="SAB_INS_SET23",$A355="MO")=TRUE,$A$455,AND($B355="SAB_INS_SET23",$A355&lt;&gt;"MO")=TRUE,0,AND($B355="SIU_INF_JUL23",$A355="MO")=TRUE,$A$455,AND($B355="SIU_INF_JUL23",$A355&lt;&gt;"MO")=TRUE,0,AND($B355="SIU_ED_JUL23",$A355="MO")=TRUE,$A$455,AND($B355="SIU_ED_JUL23",$A355&lt;&gt;"MO")=TRUE,0,$B355="DER_JUN23",0,$B355="CDHU_AGO23",0,AND($B355="SIN_SV_SET23",$A355="MO")=TRUE,$A$455,AND($B355="SIN_SV_SET23",$A355&lt;&gt;"MO")=TRUE,0,AND($B355="SIN_INS_SET23",$A355="MO")=TRUE,$A$455,AND($B355="SIN_INS_SET23",$A355&lt;&gt;"MO")=TRUE,0,AND($B355="COTAÇÃO",$A355="MO")=TRUE,$A$455,AND($B355="COTAÇÃO",$A355&lt;&gt;"MO")=TRUE,0)</f>
        <v>0</v>
      </c>
      <c r="H355" s="61" cm="1">
        <f t="array" ref="H355">ROUND(_xlfn.IFS(B355="SAB_OSE_SET23",VLOOKUP(C355,[12]SAB_OSE_SET23!A:N,7,FALSE),B355="SAB_EPSA_SET23",VLOOKUP(C355,[12]SAB_EPSA_SET23!A:F,4,FALSE),B355="SAB_INS_SET23",VLOOKUP(C355,[12]SAB_INS_SET23!A:F,4,FALSE),B355="SIU_INF_JUL23",VLOOKUP(C355,[12]SIU_INF_JUL23!A:F,4,FALSE),B355="SIU_ED_JUL23",VLOOKUP(C355,[12]SIU_ED_JUL23!A:F,4,FALSE),B355="SIU_INS_JUL23",VLOOKUP(C355,[12]SIU_INS_JUL23!A:F,4,FALSE),B355="DER_JUN23",VLOOKUP(C355,[12]DER_JUN23!A:F,4,FALSE),B355="CDHU_AGO23",VLOOKUP(C355,[12]CDHU_AGO23!A:F,4,FALSE),B355="DNIT_SV_JUL23",VLOOKUP(C355,[12]DNIT_SV_JUL23!A:F,4,FALSE),B355="DNIT_MAT_JUL23",VLOOKUP(C355,[12]DNIT_MAT_JUL23!A:F,4,FALSE),B355="SIN_SV_SET23",VLOOKUP(C355,[12]SIN_SV_SET23!G:L,5,FALSE),B355="SIN_INS_SET23",VLOOKUP(C355,[12]SIN_INS_SET23!A:F,5,FALSE),B355="COTAÇÃO",VLOOKUP(C355,[12]COTAÇÃO!$B:$G,6,FALSE))*(1+F355)*(1+G355),2)</f>
        <v>144.83000000000001</v>
      </c>
      <c r="I355" s="62">
        <f>I352+2*PI()*0.1^2/4*I350</f>
        <v>17.995574287564281</v>
      </c>
      <c r="J355" s="39"/>
      <c r="K355" s="63"/>
      <c r="L355" s="64" t="str" cm="1">
        <f t="array" ref="L355">_xlfn.IFS(B355="SAB_OSE_SET23",VLOOKUP(C355,[12]SAB_OSE_SET23!A:N,5,FALSE),B355="SAB_EPSA_SET23",VLOOKUP(C355,[12]SAB_EPSA_SET23!A:F,2,FALSE),B355="SAB_INS_SET23",VLOOKUP(C355,[12]SAB_INS_SET23!A:F,2,FALSE),B355="SIU_INF_JUL23",VLOOKUP(C355,[12]SIU_INF_JUL23!A:F,2,FALSE),B355="SIU_ED_JUL23",VLOOKUP(C355,[12]SIU_ED_JUL23!A:F,2,FALSE),B355="SIU_INS_JUL23",VLOOKUP(C355,[12]SIU_INS_JUL23!A:F,2,FALSE),B355="DER_JUN23",VLOOKUP(C355,[12]DER_JUN23!A:F,2,FALSE),B355="CDHU_AGO23",VLOOKUP(C355,[12]CDHU_AGO23!A:F,2,FALSE),B355="DNIT_SV_JUL23",VLOOKUP(C355,[12]DNIT_SV_JUL23!A:F,2,FALSE),B355="DNIT_MAT_JUL23",VLOOKUP(C355,[12]DNIT_MAT_JUL23!A:F,2,FALSE),B355="SIN_SV_SET23",VLOOKUP(C355,[12]SIN_SV_SET23!G:L,2,FALSE),B355="SIN_INS_SET23",VLOOKUP(C355,[12]SIN_INS_SET23!A:F,2,FALSE),B355="COTAÇÃO",VLOOKUP(C355,[12]COTAÇÃO!$B:$G,3,FALSE))</f>
        <v>REMOÇÃO ENTULHO INCLUSIVE A CARGA, TRANSPORTE E DESCARGA EM BOTA FORA A QQ DISTÂNCIA</v>
      </c>
      <c r="M355" s="65" t="str" cm="1">
        <f t="array" ref="M355">_xlfn.IFS(B355="SAB_OSE_SET23",VLOOKUP(C355,[12]SAB_OSE_SET23!A:N,6,FALSE),B355="SAB_EPSA_SET23",VLOOKUP(C355,[12]SAB_EPSA_SET23!A:F,3,FALSE),B355="SAB_INS_SET23",VLOOKUP(C355,[12]SAB_INS_SET23!A:F,3,FALSE),B355="SIU_INF_JUL23",VLOOKUP(C355,[12]SIU_INF_JUL23!A:F,3,FALSE),B355="SIU_ED_JUL23",VLOOKUP(C355,[12]SIU_ED_JUL23!A:F,3,FALSE),B355="SIU_INS_JUL23",VLOOKUP(C355,[12]SIU_INS_JUL23!A:F,3,FALSE),B355="DER_JUN23",VLOOKUP(C355,[12]DER_JUN23!A:F,3,FALSE),B355="CDHU_AGO23",VLOOKUP(C355,[12]CDHU_AGO23!A:F,3,FALSE),B355="DNIT_SV_JUL23",VLOOKUP(C355,[12]DNIT_SV_JUL23!A:F,3,FALSE),B355="DNIT_MAT_JUL23",VLOOKUP(C355,[12]DNIT_MAT_JUL23!A:F,3,FALSE),B355="SIN_SV_SET23",VLOOKUP(C355,[12]SIN_SV_SET23!G:L,3,FALSE),B355="SIN_INS_SET23",VLOOKUP(C355,[12]SIN_INS_SET23!A:F,3,FALSE),B355="COTAÇÃO",VLOOKUP(C355,[12]COTAÇÃO!$B:$G,4,FALSE))</f>
        <v>M3</v>
      </c>
      <c r="N355" s="66">
        <f t="shared" si="8678"/>
        <v>17.995574287564281</v>
      </c>
      <c r="O355" s="66">
        <f t="shared" si="8748"/>
        <v>2606.3000000000002</v>
      </c>
      <c r="P355" s="67">
        <f t="shared" si="8608"/>
        <v>0</v>
      </c>
      <c r="Q355" s="68"/>
      <c r="R355" s="61">
        <f>R346*$I355</f>
        <v>17.995574287564281</v>
      </c>
      <c r="S355" s="67"/>
      <c r="T355" s="61">
        <f t="shared" ref="T355" si="8887">T346*$I355</f>
        <v>0</v>
      </c>
      <c r="U355" s="67">
        <f t="shared" si="8680"/>
        <v>0</v>
      </c>
      <c r="V355" s="61">
        <f t="shared" ref="V355" si="8888">V346*$I355</f>
        <v>0</v>
      </c>
      <c r="W355" s="67">
        <f t="shared" si="8682"/>
        <v>0</v>
      </c>
      <c r="X355" s="61">
        <f t="shared" ref="X355" si="8889">X346*$I355</f>
        <v>0</v>
      </c>
      <c r="Y355" s="67">
        <f t="shared" si="8684"/>
        <v>0</v>
      </c>
      <c r="Z355" s="61">
        <f t="shared" ref="Z355" si="8890">Z346*$I355</f>
        <v>0</v>
      </c>
      <c r="AA355" s="67">
        <f t="shared" si="8686"/>
        <v>0</v>
      </c>
      <c r="AB355" s="61">
        <f t="shared" ref="AB355" si="8891">AB346*$I355</f>
        <v>0</v>
      </c>
      <c r="AC355" s="67">
        <f t="shared" si="8688"/>
        <v>0</v>
      </c>
      <c r="AD355" s="61">
        <f t="shared" ref="AD355" si="8892">AD346*$I355</f>
        <v>0</v>
      </c>
      <c r="AE355" s="67">
        <f t="shared" si="8690"/>
        <v>0</v>
      </c>
      <c r="AF355" s="61">
        <f t="shared" ref="AF355" si="8893">AF346*$I355</f>
        <v>0</v>
      </c>
      <c r="AG355" s="67">
        <f t="shared" si="8692"/>
        <v>0</v>
      </c>
      <c r="AH355" s="61">
        <f t="shared" ref="AH355" si="8894">AH346*$I355</f>
        <v>0</v>
      </c>
      <c r="AI355" s="67">
        <f t="shared" si="8694"/>
        <v>0</v>
      </c>
      <c r="AJ355" s="61">
        <f t="shared" ref="AJ355" si="8895">AJ346*$I355</f>
        <v>0</v>
      </c>
      <c r="AK355" s="67">
        <f t="shared" si="8696"/>
        <v>0</v>
      </c>
      <c r="AL355" s="61">
        <f t="shared" ref="AL355" si="8896">AL346*$I355</f>
        <v>0</v>
      </c>
      <c r="AM355" s="67">
        <f t="shared" si="8698"/>
        <v>0</v>
      </c>
      <c r="AN355" s="61">
        <f t="shared" ref="AN355" si="8897">AN346*$I355</f>
        <v>0</v>
      </c>
      <c r="AO355" s="67">
        <f t="shared" si="8700"/>
        <v>0</v>
      </c>
      <c r="AP355" s="61">
        <f t="shared" ref="AP355" si="8898">AP346*$I355</f>
        <v>0</v>
      </c>
      <c r="AQ355" s="67">
        <f t="shared" si="8702"/>
        <v>0</v>
      </c>
      <c r="AR355" s="61">
        <f t="shared" ref="AR355" si="8899">AR346*$I355</f>
        <v>0</v>
      </c>
      <c r="AS355" s="67">
        <f t="shared" si="8704"/>
        <v>0</v>
      </c>
      <c r="AT355" s="61">
        <f t="shared" ref="AT355" si="8900">AT346*$I355</f>
        <v>0</v>
      </c>
      <c r="AU355" s="67">
        <f t="shared" si="8706"/>
        <v>0</v>
      </c>
      <c r="AV355" s="61">
        <f t="shared" ref="AV355" si="8901">AV346*$I355</f>
        <v>0</v>
      </c>
      <c r="AW355" s="67">
        <f t="shared" si="8708"/>
        <v>0</v>
      </c>
      <c r="AX355" s="61">
        <f t="shared" ref="AX355" si="8902">AX346*$I355</f>
        <v>0</v>
      </c>
      <c r="AY355" s="67">
        <f t="shared" si="8710"/>
        <v>0</v>
      </c>
      <c r="AZ355" s="61">
        <f t="shared" ref="AZ355" si="8903">AZ346*$I355</f>
        <v>0</v>
      </c>
      <c r="BA355" s="67">
        <f t="shared" si="8712"/>
        <v>0</v>
      </c>
      <c r="BB355" s="61">
        <f t="shared" ref="BB355" si="8904">BB346*$I355</f>
        <v>0</v>
      </c>
      <c r="BC355" s="67">
        <f t="shared" si="8714"/>
        <v>0</v>
      </c>
      <c r="BD355" s="61">
        <f t="shared" ref="BD355" si="8905">BD346*$I355</f>
        <v>0</v>
      </c>
      <c r="BE355" s="67">
        <f t="shared" si="8716"/>
        <v>0</v>
      </c>
      <c r="BF355" s="61">
        <f t="shared" ref="BF355" si="8906">BF346*$I355</f>
        <v>0</v>
      </c>
      <c r="BG355" s="67">
        <f t="shared" si="8718"/>
        <v>0</v>
      </c>
      <c r="BH355" s="61">
        <f t="shared" ref="BH355" si="8907">BH346*$I355</f>
        <v>0</v>
      </c>
      <c r="BI355" s="67">
        <f t="shared" si="8720"/>
        <v>0</v>
      </c>
      <c r="BJ355" s="61">
        <f t="shared" ref="BJ355" si="8908">BJ346*$I355</f>
        <v>0</v>
      </c>
      <c r="BK355" s="67">
        <f t="shared" si="8722"/>
        <v>0</v>
      </c>
      <c r="BL355" s="61">
        <f t="shared" ref="BL355" si="8909">BL346*$I355</f>
        <v>0</v>
      </c>
      <c r="BM355" s="67">
        <f t="shared" si="8724"/>
        <v>0</v>
      </c>
    </row>
    <row r="356" spans="1:65" s="47" customFormat="1" x14ac:dyDescent="0.25">
      <c r="A356" s="58" t="s">
        <v>22</v>
      </c>
      <c r="B356" s="71" t="s">
        <v>23</v>
      </c>
      <c r="C356" s="71">
        <v>70190144</v>
      </c>
      <c r="D356" s="60" cm="1">
        <f t="array" ref="D356">_xlfn.IFS($B356="SAB_OSE_SET23",$A$440,$B356="SAB_EPSA_SET23",$A$442,$B356="SAB_INS_SET23",$A$444,$B356="SIU_INF_JUL23",$A$446,$B356="SIU_ED_JUL23",$A$447,$B356="DER_JUN23",$A$448,$B356="CDHU_AGO23",$A$449,$B356="SIN_SV_SET23",$A$450,$B356="SIN_INS_SET23",$A$451,$B356="COTAÇÃO",0)</f>
        <v>0.28000000000000003</v>
      </c>
      <c r="E356" s="60" cm="1">
        <f t="array" ref="E356">_xlfn.IFS($B356="SAB_OSE_SET23",$A$441,$B356="SAB_EPSA_SET23",$A$443,$B356="SAB_INS_SET23",$A$445,$B356="SIU_INF_JUL23",0,$B356="SIU_ED_JUL23",0,$B356="DER_JUN23",0,$B356="CDHU_AGO23",0,$B356="SIN_SV_SET23",0,$B356="SIN_INS_SET23",0,$B356="COTAÇÃO",0)</f>
        <v>1.72</v>
      </c>
      <c r="F356" s="60" cm="1">
        <f t="array" ref="F356">_xlfn.IFS($B356="SAB_OSE_SET23",0,$B356="SAB_EPSA_SET23",0,AND($B356="SAB_INS_SET23",$A356="MAT")=TRUE,$A$454,AND($B356="SAB_INS_SET23",$A356&lt;&gt;"MAT")=TRUE,$A$453,AND($B356="SIU_INF_JUL23",$A356="MAT")=TRUE,$A$454,AND($B356="SIU_INF_JUL23",$A356&lt;&gt;"MAT")=TRUE,$A$453,AND($B356="SIU_ED_JUL23",$A356="MAT")=TRUE,$A$454,AND($B356="SIU_ED_JUL23",$A356&lt;&gt;"MAT")=TRUE,$A$453,$B356="DER_JUN23",0,$B356="CDHU_AGO23",0,AND($B356="SIN_SV_SET23",$A356="MAT")=TRUE,$A$454,AND($B356="SIN_SV_SET23",$A356&lt;&gt;"MAT")=TRUE,$A$453,AND($B356="SIN_INS_SET23",$A356="MAT")=TRUE,$A$454,AND($B356="SIN_INS_SET23",$A356&lt;&gt;"MAT")=TRUE,$A$453,AND($B356="COTAÇÃO",$A356="MAT")=TRUE,$A$454,AND($B356="COTAÇÃO",$A356&lt;&gt;"MAT")=TRUE,$A$453)</f>
        <v>0</v>
      </c>
      <c r="G356" s="60" cm="1">
        <f t="array" ref="G356">_xlfn.IFS($B356="SAB_OSE_SET23",0,$B356="SAB_EPSA_SET23",0,AND($B356="SAB_INS_SET23",$A356="MO")=TRUE,$A$455,AND($B356="SAB_INS_SET23",$A356&lt;&gt;"MO")=TRUE,0,AND($B356="SIU_INF_JUL23",$A356="MO")=TRUE,$A$455,AND($B356="SIU_INF_JUL23",$A356&lt;&gt;"MO")=TRUE,0,AND($B356="SIU_ED_JUL23",$A356="MO")=TRUE,$A$455,AND($B356="SIU_ED_JUL23",$A356&lt;&gt;"MO")=TRUE,0,$B356="DER_JUN23",0,$B356="CDHU_AGO23",0,AND($B356="SIN_SV_SET23",$A356="MO")=TRUE,$A$455,AND($B356="SIN_SV_SET23",$A356&lt;&gt;"MO")=TRUE,0,AND($B356="SIN_INS_SET23",$A356="MO")=TRUE,$A$455,AND($B356="SIN_INS_SET23",$A356&lt;&gt;"MO")=TRUE,0,AND($B356="COTAÇÃO",$A356="MO")=TRUE,$A$455,AND($B356="COTAÇÃO",$A356&lt;&gt;"MO")=TRUE,0)</f>
        <v>0</v>
      </c>
      <c r="H356" s="61" cm="1">
        <f t="array" ref="H356">ROUND(_xlfn.IFS(B356="SAB_OSE_SET23",VLOOKUP(C356,[12]SAB_OSE_SET23!A:N,7,FALSE),B356="SAB_EPSA_SET23",VLOOKUP(C356,[12]SAB_EPSA_SET23!A:F,4,FALSE),B356="SAB_INS_SET23",VLOOKUP(C356,[12]SAB_INS_SET23!A:F,4,FALSE),B356="SIU_INF_JUL23",VLOOKUP(C356,[12]SIU_INF_JUL23!A:F,4,FALSE),B356="SIU_ED_JUL23",VLOOKUP(C356,[12]SIU_ED_JUL23!A:F,4,FALSE),B356="SIU_INS_JUL23",VLOOKUP(C356,[12]SIU_INS_JUL23!A:F,4,FALSE),B356="DER_JUN23",VLOOKUP(C356,[12]DER_JUN23!A:F,4,FALSE),B356="CDHU_AGO23",VLOOKUP(C356,[12]CDHU_AGO23!A:F,4,FALSE),B356="DNIT_SV_JUL23",VLOOKUP(C356,[12]DNIT_SV_JUL23!A:F,4,FALSE),B356="DNIT_MAT_JUL23",VLOOKUP(C356,[12]DNIT_MAT_JUL23!A:F,4,FALSE),B356="SIN_SV_SET23",VLOOKUP(C356,[12]SIN_SV_SET23!G:L,5,FALSE),B356="SIN_INS_SET23",VLOOKUP(C356,[12]SIN_INS_SET23!A:F,5,FALSE),B356="COTAÇÃO",VLOOKUP(C356,[12]COTAÇÃO!$B:$G,6,FALSE))*(1+F356)*(1+G356),2)</f>
        <v>11.84</v>
      </c>
      <c r="I356" s="62">
        <f>I350*K462</f>
        <v>280</v>
      </c>
      <c r="J356" s="39"/>
      <c r="K356" s="63"/>
      <c r="L356" s="64" t="str" cm="1">
        <f t="array" ref="L356">_xlfn.IFS(B356="SAB_OSE_SET23",VLOOKUP(C356,[12]SAB_OSE_SET23!A:N,5,FALSE),B356="SAB_EPSA_SET23",VLOOKUP(C356,[12]SAB_EPSA_SET23!A:F,2,FALSE),B356="SAB_INS_SET23",VLOOKUP(C356,[12]SAB_INS_SET23!A:F,2,FALSE),B356="SIU_INF_JUL23",VLOOKUP(C356,[12]SIU_INF_JUL23!A:F,2,FALSE),B356="SIU_ED_JUL23",VLOOKUP(C356,[12]SIU_ED_JUL23!A:F,2,FALSE),B356="SIU_INS_JUL23",VLOOKUP(C356,[12]SIU_INS_JUL23!A:F,2,FALSE),B356="DER_JUN23",VLOOKUP(C356,[12]DER_JUN23!A:F,2,FALSE),B356="CDHU_AGO23",VLOOKUP(C356,[12]CDHU_AGO23!A:F,2,FALSE),B356="DNIT_SV_JUL23",VLOOKUP(C356,[12]DNIT_SV_JUL23!A:F,2,FALSE),B356="DNIT_MAT_JUL23",VLOOKUP(C356,[12]DNIT_MAT_JUL23!A:F,2,FALSE),B356="SIN_SV_SET23",VLOOKUP(C356,[12]SIN_SV_SET23!G:L,2,FALSE),B356="SIN_INS_SET23",VLOOKUP(C356,[12]SIN_INS_SET23!A:F,2,FALSE),B356="COTAÇÃO",VLOOKUP(C356,[12]COTAÇÃO!$B:$G,3,FALSE))</f>
        <v>LIMPEZA DA OBRA</v>
      </c>
      <c r="M356" s="65" t="str" cm="1">
        <f t="array" ref="M356">_xlfn.IFS(B356="SAB_OSE_SET23",VLOOKUP(C356,[12]SAB_OSE_SET23!A:N,6,FALSE),B356="SAB_EPSA_SET23",VLOOKUP(C356,[12]SAB_EPSA_SET23!A:F,3,FALSE),B356="SAB_INS_SET23",VLOOKUP(C356,[12]SAB_INS_SET23!A:F,3,FALSE),B356="SIU_INF_JUL23",VLOOKUP(C356,[12]SIU_INF_JUL23!A:F,3,FALSE),B356="SIU_ED_JUL23",VLOOKUP(C356,[12]SIU_ED_JUL23!A:F,3,FALSE),B356="SIU_INS_JUL23",VLOOKUP(C356,[12]SIU_INS_JUL23!A:F,3,FALSE),B356="DER_JUN23",VLOOKUP(C356,[12]DER_JUN23!A:F,3,FALSE),B356="CDHU_AGO23",VLOOKUP(C356,[12]CDHU_AGO23!A:F,3,FALSE),B356="DNIT_SV_JUL23",VLOOKUP(C356,[12]DNIT_SV_JUL23!A:F,3,FALSE),B356="DNIT_MAT_JUL23",VLOOKUP(C356,[12]DNIT_MAT_JUL23!A:F,3,FALSE),B356="SIN_SV_SET23",VLOOKUP(C356,[12]SIN_SV_SET23!G:L,3,FALSE),B356="SIN_INS_SET23",VLOOKUP(C356,[12]SIN_INS_SET23!A:F,3,FALSE),B356="COTAÇÃO",VLOOKUP(C356,[12]COTAÇÃO!$B:$G,4,FALSE))</f>
        <v>M2</v>
      </c>
      <c r="N356" s="66">
        <f t="shared" si="8678"/>
        <v>280</v>
      </c>
      <c r="O356" s="66">
        <f t="shared" si="8748"/>
        <v>3315.2</v>
      </c>
      <c r="P356" s="67">
        <f t="shared" si="8608"/>
        <v>0</v>
      </c>
      <c r="Q356" s="68"/>
      <c r="R356" s="61">
        <f>R346*$I356</f>
        <v>280</v>
      </c>
      <c r="S356" s="67"/>
      <c r="T356" s="61">
        <f t="shared" ref="T356" si="8910">T346*$I356</f>
        <v>0</v>
      </c>
      <c r="U356" s="67">
        <f t="shared" si="8680"/>
        <v>0</v>
      </c>
      <c r="V356" s="61">
        <f t="shared" ref="V356" si="8911">V346*$I356</f>
        <v>0</v>
      </c>
      <c r="W356" s="67">
        <f t="shared" si="8682"/>
        <v>0</v>
      </c>
      <c r="X356" s="61">
        <f t="shared" ref="X356" si="8912">X346*$I356</f>
        <v>0</v>
      </c>
      <c r="Y356" s="67">
        <f t="shared" si="8684"/>
        <v>0</v>
      </c>
      <c r="Z356" s="61">
        <f t="shared" ref="Z356" si="8913">Z346*$I356</f>
        <v>0</v>
      </c>
      <c r="AA356" s="67">
        <f t="shared" si="8686"/>
        <v>0</v>
      </c>
      <c r="AB356" s="61">
        <f t="shared" ref="AB356" si="8914">AB346*$I356</f>
        <v>0</v>
      </c>
      <c r="AC356" s="67">
        <f t="shared" si="8688"/>
        <v>0</v>
      </c>
      <c r="AD356" s="61">
        <f t="shared" ref="AD356" si="8915">AD346*$I356</f>
        <v>0</v>
      </c>
      <c r="AE356" s="67">
        <f t="shared" si="8690"/>
        <v>0</v>
      </c>
      <c r="AF356" s="61">
        <f t="shared" ref="AF356" si="8916">AF346*$I356</f>
        <v>0</v>
      </c>
      <c r="AG356" s="67">
        <f t="shared" si="8692"/>
        <v>0</v>
      </c>
      <c r="AH356" s="61">
        <f t="shared" ref="AH356" si="8917">AH346*$I356</f>
        <v>0</v>
      </c>
      <c r="AI356" s="67">
        <f t="shared" si="8694"/>
        <v>0</v>
      </c>
      <c r="AJ356" s="61">
        <f t="shared" ref="AJ356" si="8918">AJ346*$I356</f>
        <v>0</v>
      </c>
      <c r="AK356" s="67">
        <f t="shared" si="8696"/>
        <v>0</v>
      </c>
      <c r="AL356" s="61">
        <f t="shared" ref="AL356" si="8919">AL346*$I356</f>
        <v>0</v>
      </c>
      <c r="AM356" s="67">
        <f t="shared" si="8698"/>
        <v>0</v>
      </c>
      <c r="AN356" s="61">
        <f t="shared" ref="AN356" si="8920">AN346*$I356</f>
        <v>0</v>
      </c>
      <c r="AO356" s="67">
        <f t="shared" si="8700"/>
        <v>0</v>
      </c>
      <c r="AP356" s="61">
        <f t="shared" ref="AP356" si="8921">AP346*$I356</f>
        <v>0</v>
      </c>
      <c r="AQ356" s="67">
        <f t="shared" si="8702"/>
        <v>0</v>
      </c>
      <c r="AR356" s="61">
        <f t="shared" ref="AR356" si="8922">AR346*$I356</f>
        <v>0</v>
      </c>
      <c r="AS356" s="67">
        <f t="shared" si="8704"/>
        <v>0</v>
      </c>
      <c r="AT356" s="61">
        <f t="shared" ref="AT356" si="8923">AT346*$I356</f>
        <v>0</v>
      </c>
      <c r="AU356" s="67">
        <f t="shared" si="8706"/>
        <v>0</v>
      </c>
      <c r="AV356" s="61">
        <f t="shared" ref="AV356" si="8924">AV346*$I356</f>
        <v>0</v>
      </c>
      <c r="AW356" s="67">
        <f t="shared" si="8708"/>
        <v>0</v>
      </c>
      <c r="AX356" s="61">
        <f t="shared" ref="AX356" si="8925">AX346*$I356</f>
        <v>0</v>
      </c>
      <c r="AY356" s="67">
        <f t="shared" si="8710"/>
        <v>0</v>
      </c>
      <c r="AZ356" s="61">
        <f t="shared" ref="AZ356" si="8926">AZ346*$I356</f>
        <v>0</v>
      </c>
      <c r="BA356" s="67">
        <f t="shared" si="8712"/>
        <v>0</v>
      </c>
      <c r="BB356" s="61">
        <f t="shared" ref="BB356" si="8927">BB346*$I356</f>
        <v>0</v>
      </c>
      <c r="BC356" s="67">
        <f t="shared" si="8714"/>
        <v>0</v>
      </c>
      <c r="BD356" s="61">
        <f t="shared" ref="BD356" si="8928">BD346*$I356</f>
        <v>0</v>
      </c>
      <c r="BE356" s="67">
        <f t="shared" si="8716"/>
        <v>0</v>
      </c>
      <c r="BF356" s="61">
        <f t="shared" ref="BF356" si="8929">BF346*$I356</f>
        <v>0</v>
      </c>
      <c r="BG356" s="67">
        <f t="shared" si="8718"/>
        <v>0</v>
      </c>
      <c r="BH356" s="61">
        <f t="shared" ref="BH356" si="8930">BH346*$I356</f>
        <v>0</v>
      </c>
      <c r="BI356" s="67">
        <f t="shared" si="8720"/>
        <v>0</v>
      </c>
      <c r="BJ356" s="61">
        <f t="shared" ref="BJ356" si="8931">BJ346*$I356</f>
        <v>0</v>
      </c>
      <c r="BK356" s="67">
        <f t="shared" si="8722"/>
        <v>0</v>
      </c>
      <c r="BL356" s="61">
        <f t="shared" ref="BL356" si="8932">BL346*$I356</f>
        <v>0</v>
      </c>
      <c r="BM356" s="67">
        <f t="shared" si="8724"/>
        <v>0</v>
      </c>
    </row>
    <row r="357" spans="1:65" s="47" customFormat="1" ht="30" x14ac:dyDescent="0.25">
      <c r="A357" s="58" t="s">
        <v>37</v>
      </c>
      <c r="B357" s="71" t="s">
        <v>28</v>
      </c>
      <c r="C357" s="59" t="s">
        <v>157</v>
      </c>
      <c r="D357" s="60" cm="1">
        <f t="array" ref="D357">_xlfn.IFS($B357="SAB_OSE_SET23",$A$440,$B357="SAB_EPSA_SET23",$A$442,$B357="SAB_INS_SET23",$A$444,$B357="SIU_INF_JUL23",$A$446,$B357="SIU_ED_JUL23",$A$447,$B357="DER_JUN23",$A$448,$B357="CDHU_AGO23",$A$449,$B357="SIN_SV_SET23",$A$450,$B357="SIN_INS_SET23",$A$451,$B357="COTAÇÃO",0)</f>
        <v>0</v>
      </c>
      <c r="E357" s="60" cm="1">
        <f t="array" ref="E357">_xlfn.IFS($B357="SAB_OSE_SET23",$A$441,$B357="SAB_EPSA_SET23",$A$443,$B357="SAB_INS_SET23",$A$445,$B357="SIU_INF_JUL23",0,$B357="SIU_ED_JUL23",0,$B357="DER_JUN23",0,$B357="CDHU_AGO23",0,$B357="SIN_SV_SET23",0,$B357="SIN_INS_SET23",0,$B357="COTAÇÃO",0)</f>
        <v>0</v>
      </c>
      <c r="F357" s="60" cm="1">
        <f t="array" ref="F357">_xlfn.IFS($B357="SAB_OSE_SET23",0,$B357="SAB_EPSA_SET23",0,AND($B357="SAB_INS_SET23",$A357="MAT")=TRUE,$A$454,AND($B357="SAB_INS_SET23",$A357&lt;&gt;"MAT")=TRUE,$A$453,AND($B357="SIU_INF_JUL23",$A357="MAT")=TRUE,$A$454,AND($B357="SIU_INF_JUL23",$A357&lt;&gt;"MAT")=TRUE,$A$453,AND($B357="SIU_ED_JUL23",$A357="MAT")=TRUE,$A$454,AND($B357="SIU_ED_JUL23",$A357&lt;&gt;"MAT")=TRUE,$A$453,$B357="DER_JUN23",0,$B357="CDHU_AGO23",0,AND($B357="SIN_SV_SET23",$A357="MAT")=TRUE,$A$454,AND($B357="SIN_SV_SET23",$A357&lt;&gt;"MAT")=TRUE,$A$453,AND($B357="SIN_INS_SET23",$A357="MAT")=TRUE,$A$454,AND($B357="SIN_INS_SET23",$A357&lt;&gt;"MAT")=TRUE,$A$453,AND($B357="COTAÇÃO",$A357="MAT")=TRUE,$A$454,AND($B357="COTAÇÃO",$A357&lt;&gt;"MAT")=TRUE,$A$453)</f>
        <v>0.2</v>
      </c>
      <c r="G357" s="60" cm="1">
        <f t="array" ref="G357">_xlfn.IFS($B357="SAB_OSE_SET23",0,$B357="SAB_EPSA_SET23",0,AND($B357="SAB_INS_SET23",$A357="MO")=TRUE,$A$455,AND($B357="SAB_INS_SET23",$A357&lt;&gt;"MO")=TRUE,0,AND($B357="SIU_INF_JUL23",$A357="MO")=TRUE,$A$455,AND($B357="SIU_INF_JUL23",$A357&lt;&gt;"MO")=TRUE,0,AND($B357="SIU_ED_JUL23",$A357="MO")=TRUE,$A$455,AND($B357="SIU_ED_JUL23",$A357&lt;&gt;"MO")=TRUE,0,$B357="DER_JUN23",0,$B357="CDHU_AGO23",0,AND($B357="SIN_SV_SET23",$A357="MO")=TRUE,$A$455,AND($B357="SIN_SV_SET23",$A357&lt;&gt;"MO")=TRUE,0,AND($B357="SIN_INS_SET23",$A357="MO")=TRUE,$A$455,AND($B357="SIN_INS_SET23",$A357&lt;&gt;"MO")=TRUE,0,AND($B357="COTAÇÃO",$A357="MO")=TRUE,$A$455,AND($B357="COTAÇÃO",$A357&lt;&gt;"MO")=TRUE,0)</f>
        <v>0</v>
      </c>
      <c r="H357" s="61" cm="1">
        <f t="array" ref="H357">ROUND(_xlfn.IFS(B357="SAB_OSE_SET23",VLOOKUP(C357,[12]SAB_OSE_SET23!A:N,7,FALSE),B357="SAB_EPSA_SET23",VLOOKUP(C357,[12]SAB_EPSA_SET23!A:F,4,FALSE),B357="SAB_INS_SET23",VLOOKUP(C357,[12]SAB_INS_SET23!A:F,4,FALSE),B357="SIU_INF_JUL23",VLOOKUP(C357,[12]SIU_INF_JUL23!A:F,4,FALSE),B357="SIU_ED_JUL23",VLOOKUP(C357,[12]SIU_ED_JUL23!A:F,4,FALSE),B357="SIU_INS_JUL23",VLOOKUP(C357,[12]SIU_INS_JUL23!A:F,4,FALSE),B357="DER_JUN23",VLOOKUP(C357,[12]DER_JUN23!A:F,4,FALSE),B357="CDHU_AGO23",VLOOKUP(C357,[12]CDHU_AGO23!A:F,4,FALSE),B357="DNIT_SV_JUL23",VLOOKUP(C357,[12]DNIT_SV_JUL23!A:F,4,FALSE),B357="DNIT_MAT_JUL23",VLOOKUP(C357,[12]DNIT_MAT_JUL23!A:F,4,FALSE),B357="SIN_SV_SET23",VLOOKUP(C357,[12]SIN_SV_SET23!G:L,5,FALSE),B357="SIN_INS_SET23",VLOOKUP(C357,[12]SIN_INS_SET23!A:F,5,FALSE),B357="COTAÇÃO",VLOOKUP(C357,[12]COTAÇÃO!$B:$G,6,FALSE))*(1+F357)*(1+G357),2)</f>
        <v>11.4</v>
      </c>
      <c r="I357" s="62">
        <f>I350*2</f>
        <v>1400</v>
      </c>
      <c r="J357" s="39"/>
      <c r="K357" s="63"/>
      <c r="L357" s="64" t="str" cm="1">
        <f t="array" ref="L357">_xlfn.IFS(B357="SAB_OSE_SET23",VLOOKUP(C357,[12]SAB_OSE_SET23!A:N,5,FALSE),B357="SAB_EPSA_SET23",VLOOKUP(C357,[12]SAB_EPSA_SET23!A:F,2,FALSE),B357="SAB_INS_SET23",VLOOKUP(C357,[12]SAB_INS_SET23!A:F,2,FALSE),B357="SIU_INF_JUL23",VLOOKUP(C357,[12]SIU_INF_JUL23!A:F,2,FALSE),B357="SIU_ED_JUL23",VLOOKUP(C357,[12]SIU_ED_JUL23!A:F,2,FALSE),B357="SIU_INS_JUL23",VLOOKUP(C357,[12]SIU_INS_JUL23!A:F,2,FALSE),B357="DER_JUN23",VLOOKUP(C357,[12]DER_JUN23!A:F,2,FALSE),B357="CDHU_AGO23",VLOOKUP(C357,[12]CDHU_AGO23!A:F,2,FALSE),B357="DNIT_SV_JUL23",VLOOKUP(C357,[12]DNIT_SV_JUL23!A:F,2,FALSE),B357="DNIT_MAT_JUL23",VLOOKUP(C357,[12]DNIT_MAT_JUL23!A:F,2,FALSE),B357="SIN_SV_SET23",VLOOKUP(C357,[12]SIN_SV_SET23!G:L,2,FALSE),B357="SIN_INS_SET23",VLOOKUP(C357,[12]SIN_INS_SET23!A:F,2,FALSE),B357="COTAÇÃO",VLOOKUP(C357,[12]COTAÇÃO!$B:$G,3,FALSE))</f>
        <v>ELETRODUTO CORRUGADO DE PEAD D=4" (100MM) ALTA RESISTÊNCIA À COMPRESSÃO NBR 15715 PARA INSTALAÇÃO SUBTERRÂNEA</v>
      </c>
      <c r="M357" s="65" t="str" cm="1">
        <f t="array" ref="M357">_xlfn.IFS(B357="SAB_OSE_SET23",VLOOKUP(C357,[12]SAB_OSE_SET23!A:N,6,FALSE),B357="SAB_EPSA_SET23",VLOOKUP(C357,[12]SAB_EPSA_SET23!A:F,3,FALSE),B357="SAB_INS_SET23",VLOOKUP(C357,[12]SAB_INS_SET23!A:F,3,FALSE),B357="SIU_INF_JUL23",VLOOKUP(C357,[12]SIU_INF_JUL23!A:F,3,FALSE),B357="SIU_ED_JUL23",VLOOKUP(C357,[12]SIU_ED_JUL23!A:F,3,FALSE),B357="SIU_INS_JUL23",VLOOKUP(C357,[12]SIU_INS_JUL23!A:F,3,FALSE),B357="DER_JUN23",VLOOKUP(C357,[12]DER_JUN23!A:F,3,FALSE),B357="CDHU_AGO23",VLOOKUP(C357,[12]CDHU_AGO23!A:F,3,FALSE),B357="DNIT_SV_JUL23",VLOOKUP(C357,[12]DNIT_SV_JUL23!A:F,3,FALSE),B357="DNIT_MAT_JUL23",VLOOKUP(C357,[12]DNIT_MAT_JUL23!A:F,3,FALSE),B357="SIN_SV_SET23",VLOOKUP(C357,[12]SIN_SV_SET23!G:L,3,FALSE),B357="SIN_INS_SET23",VLOOKUP(C357,[12]SIN_INS_SET23!A:F,3,FALSE),B357="COTAÇÃO",VLOOKUP(C357,[12]COTAÇÃO!$B:$G,4,FALSE))</f>
        <v>M</v>
      </c>
      <c r="N357" s="66">
        <f t="shared" si="8678"/>
        <v>1400</v>
      </c>
      <c r="O357" s="66">
        <f t="shared" si="8748"/>
        <v>15960</v>
      </c>
      <c r="P357" s="67">
        <f t="shared" si="8608"/>
        <v>0</v>
      </c>
      <c r="Q357" s="68"/>
      <c r="R357" s="61">
        <f>R346*$I357</f>
        <v>1400</v>
      </c>
      <c r="S357" s="67"/>
      <c r="T357" s="61">
        <f t="shared" ref="T357" si="8933">T346*$I357</f>
        <v>0</v>
      </c>
      <c r="U357" s="67">
        <f t="shared" si="8680"/>
        <v>0</v>
      </c>
      <c r="V357" s="61">
        <f t="shared" ref="V357" si="8934">V346*$I357</f>
        <v>0</v>
      </c>
      <c r="W357" s="67">
        <f t="shared" si="8682"/>
        <v>0</v>
      </c>
      <c r="X357" s="61">
        <f t="shared" ref="X357" si="8935">X346*$I357</f>
        <v>0</v>
      </c>
      <c r="Y357" s="67">
        <f t="shared" si="8684"/>
        <v>0</v>
      </c>
      <c r="Z357" s="61">
        <f t="shared" ref="Z357" si="8936">Z346*$I357</f>
        <v>0</v>
      </c>
      <c r="AA357" s="67">
        <f t="shared" si="8686"/>
        <v>0</v>
      </c>
      <c r="AB357" s="61">
        <f t="shared" ref="AB357" si="8937">AB346*$I357</f>
        <v>0</v>
      </c>
      <c r="AC357" s="67">
        <f t="shared" si="8688"/>
        <v>0</v>
      </c>
      <c r="AD357" s="61">
        <f t="shared" ref="AD357" si="8938">AD346*$I357</f>
        <v>0</v>
      </c>
      <c r="AE357" s="67">
        <f t="shared" si="8690"/>
        <v>0</v>
      </c>
      <c r="AF357" s="61">
        <f t="shared" ref="AF357" si="8939">AF346*$I357</f>
        <v>0</v>
      </c>
      <c r="AG357" s="67">
        <f t="shared" si="8692"/>
        <v>0</v>
      </c>
      <c r="AH357" s="61">
        <f t="shared" ref="AH357" si="8940">AH346*$I357</f>
        <v>0</v>
      </c>
      <c r="AI357" s="67">
        <f t="shared" si="8694"/>
        <v>0</v>
      </c>
      <c r="AJ357" s="61">
        <f t="shared" ref="AJ357" si="8941">AJ346*$I357</f>
        <v>0</v>
      </c>
      <c r="AK357" s="67">
        <f t="shared" si="8696"/>
        <v>0</v>
      </c>
      <c r="AL357" s="61">
        <f t="shared" ref="AL357" si="8942">AL346*$I357</f>
        <v>0</v>
      </c>
      <c r="AM357" s="67">
        <f t="shared" si="8698"/>
        <v>0</v>
      </c>
      <c r="AN357" s="61">
        <f t="shared" ref="AN357" si="8943">AN346*$I357</f>
        <v>0</v>
      </c>
      <c r="AO357" s="67">
        <f t="shared" si="8700"/>
        <v>0</v>
      </c>
      <c r="AP357" s="61">
        <f t="shared" ref="AP357" si="8944">AP346*$I357</f>
        <v>0</v>
      </c>
      <c r="AQ357" s="67">
        <f t="shared" si="8702"/>
        <v>0</v>
      </c>
      <c r="AR357" s="61">
        <f t="shared" ref="AR357" si="8945">AR346*$I357</f>
        <v>0</v>
      </c>
      <c r="AS357" s="67">
        <f t="shared" si="8704"/>
        <v>0</v>
      </c>
      <c r="AT357" s="61">
        <f t="shared" ref="AT357" si="8946">AT346*$I357</f>
        <v>0</v>
      </c>
      <c r="AU357" s="67">
        <f t="shared" si="8706"/>
        <v>0</v>
      </c>
      <c r="AV357" s="61">
        <f t="shared" ref="AV357" si="8947">AV346*$I357</f>
        <v>0</v>
      </c>
      <c r="AW357" s="67">
        <f t="shared" si="8708"/>
        <v>0</v>
      </c>
      <c r="AX357" s="61">
        <f t="shared" ref="AX357" si="8948">AX346*$I357</f>
        <v>0</v>
      </c>
      <c r="AY357" s="67">
        <f t="shared" si="8710"/>
        <v>0</v>
      </c>
      <c r="AZ357" s="61">
        <f t="shared" ref="AZ357" si="8949">AZ346*$I357</f>
        <v>0</v>
      </c>
      <c r="BA357" s="67">
        <f t="shared" si="8712"/>
        <v>0</v>
      </c>
      <c r="BB357" s="61">
        <f t="shared" ref="BB357" si="8950">BB346*$I357</f>
        <v>0</v>
      </c>
      <c r="BC357" s="67">
        <f t="shared" si="8714"/>
        <v>0</v>
      </c>
      <c r="BD357" s="61">
        <f t="shared" ref="BD357" si="8951">BD346*$I357</f>
        <v>0</v>
      </c>
      <c r="BE357" s="67">
        <f t="shared" si="8716"/>
        <v>0</v>
      </c>
      <c r="BF357" s="61">
        <f t="shared" ref="BF357" si="8952">BF346*$I357</f>
        <v>0</v>
      </c>
      <c r="BG357" s="67">
        <f t="shared" si="8718"/>
        <v>0</v>
      </c>
      <c r="BH357" s="61">
        <f t="shared" ref="BH357" si="8953">BH346*$I357</f>
        <v>0</v>
      </c>
      <c r="BI357" s="67">
        <f t="shared" si="8720"/>
        <v>0</v>
      </c>
      <c r="BJ357" s="61">
        <f t="shared" ref="BJ357" si="8954">BJ346*$I357</f>
        <v>0</v>
      </c>
      <c r="BK357" s="67">
        <f t="shared" si="8722"/>
        <v>0</v>
      </c>
      <c r="BL357" s="61">
        <f t="shared" ref="BL357" si="8955">BL346*$I357</f>
        <v>0</v>
      </c>
      <c r="BM357" s="67">
        <f t="shared" si="8724"/>
        <v>0</v>
      </c>
    </row>
    <row r="358" spans="1:65" s="47" customFormat="1" ht="30" x14ac:dyDescent="0.25">
      <c r="A358" s="58" t="s">
        <v>37</v>
      </c>
      <c r="B358" s="71" t="s">
        <v>28</v>
      </c>
      <c r="C358" s="59" t="s">
        <v>158</v>
      </c>
      <c r="D358" s="60" cm="1">
        <f t="array" ref="D358">_xlfn.IFS($B358="SAB_OSE_SET23",$A$440,$B358="SAB_EPSA_SET23",$A$442,$B358="SAB_INS_SET23",$A$444,$B358="SIU_INF_JUL23",$A$446,$B358="SIU_ED_JUL23",$A$447,$B358="DER_JUN23",$A$448,$B358="CDHU_AGO23",$A$449,$B358="SIN_SV_SET23",$A$450,$B358="SIN_INS_SET23",$A$451,$B358="COTAÇÃO",0)</f>
        <v>0</v>
      </c>
      <c r="E358" s="60" cm="1">
        <f t="array" ref="E358">_xlfn.IFS($B358="SAB_OSE_SET23",$A$441,$B358="SAB_EPSA_SET23",$A$443,$B358="SAB_INS_SET23",$A$445,$B358="SIU_INF_JUL23",0,$B358="SIU_ED_JUL23",0,$B358="DER_JUN23",0,$B358="CDHU_AGO23",0,$B358="SIN_SV_SET23",0,$B358="SIN_INS_SET23",0,$B358="COTAÇÃO",0)</f>
        <v>0</v>
      </c>
      <c r="F358" s="60" cm="1">
        <f t="array" ref="F358">_xlfn.IFS($B358="SAB_OSE_SET23",0,$B358="SAB_EPSA_SET23",0,AND($B358="SAB_INS_SET23",$A358="MAT")=TRUE,$A$454,AND($B358="SAB_INS_SET23",$A358&lt;&gt;"MAT")=TRUE,$A$453,AND($B358="SIU_INF_JUL23",$A358="MAT")=TRUE,$A$454,AND($B358="SIU_INF_JUL23",$A358&lt;&gt;"MAT")=TRUE,$A$453,AND($B358="SIU_ED_JUL23",$A358="MAT")=TRUE,$A$454,AND($B358="SIU_ED_JUL23",$A358&lt;&gt;"MAT")=TRUE,$A$453,$B358="DER_JUN23",0,$B358="CDHU_AGO23",0,AND($B358="SIN_SV_SET23",$A358="MAT")=TRUE,$A$454,AND($B358="SIN_SV_SET23",$A358&lt;&gt;"MAT")=TRUE,$A$453,AND($B358="SIN_INS_SET23",$A358="MAT")=TRUE,$A$454,AND($B358="SIN_INS_SET23",$A358&lt;&gt;"MAT")=TRUE,$A$453,AND($B358="COTAÇÃO",$A358="MAT")=TRUE,$A$454,AND($B358="COTAÇÃO",$A358&lt;&gt;"MAT")=TRUE,$A$453)</f>
        <v>0.2</v>
      </c>
      <c r="G358" s="60" cm="1">
        <f t="array" ref="G358">_xlfn.IFS($B358="SAB_OSE_SET23",0,$B358="SAB_EPSA_SET23",0,AND($B358="SAB_INS_SET23",$A358="MO")=TRUE,$A$455,AND($B358="SAB_INS_SET23",$A358&lt;&gt;"MO")=TRUE,0,AND($B358="SIU_INF_JUL23",$A358="MO")=TRUE,$A$455,AND($B358="SIU_INF_JUL23",$A358&lt;&gt;"MO")=TRUE,0,AND($B358="SIU_ED_JUL23",$A358="MO")=TRUE,$A$455,AND($B358="SIU_ED_JUL23",$A358&lt;&gt;"MO")=TRUE,0,$B358="DER_JUN23",0,$B358="CDHU_AGO23",0,AND($B358="SIN_SV_SET23",$A358="MO")=TRUE,$A$455,AND($B358="SIN_SV_SET23",$A358&lt;&gt;"MO")=TRUE,0,AND($B358="SIN_INS_SET23",$A358="MO")=TRUE,$A$455,AND($B358="SIN_INS_SET23",$A358&lt;&gt;"MO")=TRUE,0,AND($B358="COTAÇÃO",$A358="MO")=TRUE,$A$455,AND($B358="COTAÇÃO",$A358&lt;&gt;"MO")=TRUE,0)</f>
        <v>0</v>
      </c>
      <c r="H358" s="61" cm="1">
        <f t="array" ref="H358">ROUND(_xlfn.IFS(B358="SAB_OSE_SET23",VLOOKUP(C358,[12]SAB_OSE_SET23!A:N,7,FALSE),B358="SAB_EPSA_SET23",VLOOKUP(C358,[12]SAB_EPSA_SET23!A:F,4,FALSE),B358="SAB_INS_SET23",VLOOKUP(C358,[12]SAB_INS_SET23!A:F,4,FALSE),B358="SIU_INF_JUL23",VLOOKUP(C358,[12]SIU_INF_JUL23!A:F,4,FALSE),B358="SIU_ED_JUL23",VLOOKUP(C358,[12]SIU_ED_JUL23!A:F,4,FALSE),B358="SIU_INS_JUL23",VLOOKUP(C358,[12]SIU_INS_JUL23!A:F,4,FALSE),B358="DER_JUN23",VLOOKUP(C358,[12]DER_JUN23!A:F,4,FALSE),B358="CDHU_AGO23",VLOOKUP(C358,[12]CDHU_AGO23!A:F,4,FALSE),B358="DNIT_SV_JUL23",VLOOKUP(C358,[12]DNIT_SV_JUL23!A:F,4,FALSE),B358="DNIT_MAT_JUL23",VLOOKUP(C358,[12]DNIT_MAT_JUL23!A:F,4,FALSE),B358="SIN_SV_SET23",VLOOKUP(C358,[12]SIN_SV_SET23!G:L,5,FALSE),B358="SIN_INS_SET23",VLOOKUP(C358,[12]SIN_INS_SET23!A:F,5,FALSE),B358="COTAÇÃO",VLOOKUP(C358,[12]COTAÇÃO!$B:$G,6,FALSE))*(1+F358)*(1+G358),2)</f>
        <v>59.63</v>
      </c>
      <c r="I358" s="62">
        <f>I350</f>
        <v>700</v>
      </c>
      <c r="J358" s="39"/>
      <c r="K358" s="63"/>
      <c r="L358" s="64" t="str" cm="1">
        <f t="array" ref="L358">_xlfn.IFS(B358="SAB_OSE_SET23",VLOOKUP(C358,[12]SAB_OSE_SET23!A:N,5,FALSE),B358="SAB_EPSA_SET23",VLOOKUP(C358,[12]SAB_EPSA_SET23!A:F,2,FALSE),B358="SAB_INS_SET23",VLOOKUP(C358,[12]SAB_INS_SET23!A:F,2,FALSE),B358="SIU_INF_JUL23",VLOOKUP(C358,[12]SIU_INF_JUL23!A:F,2,FALSE),B358="SIU_ED_JUL23",VLOOKUP(C358,[12]SIU_ED_JUL23!A:F,2,FALSE),B358="SIU_INS_JUL23",VLOOKUP(C358,[12]SIU_INS_JUL23!A:F,2,FALSE),B358="DER_JUN23",VLOOKUP(C358,[12]DER_JUN23!A:F,2,FALSE),B358="CDHU_AGO23",VLOOKUP(C358,[12]CDHU_AGO23!A:F,2,FALSE),B358="DNIT_SV_JUL23",VLOOKUP(C358,[12]DNIT_SV_JUL23!A:F,2,FALSE),B358="DNIT_MAT_JUL23",VLOOKUP(C358,[12]DNIT_MAT_JUL23!A:F,2,FALSE),B358="SIN_SV_SET23",VLOOKUP(C358,[12]SIN_SV_SET23!G:L,2,FALSE),B358="SIN_INS_SET23",VLOOKUP(C358,[12]SIN_INS_SET23!A:F,2,FALSE),B358="COTAÇÃO",VLOOKUP(C358,[12]COTAÇÃO!$B:$G,3,FALSE))</f>
        <v>CABO MÚLTIPLO DE COBRE COM ISOLAÇÃO HEPR / COBERTURA PVC 0,6/1 KV, 3 X 25MM2</v>
      </c>
      <c r="M358" s="65" t="str" cm="1">
        <f t="array" ref="M358">_xlfn.IFS(B358="SAB_OSE_SET23",VLOOKUP(C358,[12]SAB_OSE_SET23!A:N,6,FALSE),B358="SAB_EPSA_SET23",VLOOKUP(C358,[12]SAB_EPSA_SET23!A:F,3,FALSE),B358="SAB_INS_SET23",VLOOKUP(C358,[12]SAB_INS_SET23!A:F,3,FALSE),B358="SIU_INF_JUL23",VLOOKUP(C358,[12]SIU_INF_JUL23!A:F,3,FALSE),B358="SIU_ED_JUL23",VLOOKUP(C358,[12]SIU_ED_JUL23!A:F,3,FALSE),B358="SIU_INS_JUL23",VLOOKUP(C358,[12]SIU_INS_JUL23!A:F,3,FALSE),B358="DER_JUN23",VLOOKUP(C358,[12]DER_JUN23!A:F,3,FALSE),B358="CDHU_AGO23",VLOOKUP(C358,[12]CDHU_AGO23!A:F,3,FALSE),B358="DNIT_SV_JUL23",VLOOKUP(C358,[12]DNIT_SV_JUL23!A:F,3,FALSE),B358="DNIT_MAT_JUL23",VLOOKUP(C358,[12]DNIT_MAT_JUL23!A:F,3,FALSE),B358="SIN_SV_SET23",VLOOKUP(C358,[12]SIN_SV_SET23!G:L,3,FALSE),B358="SIN_INS_SET23",VLOOKUP(C358,[12]SIN_INS_SET23!A:F,3,FALSE),B358="COTAÇÃO",VLOOKUP(C358,[12]COTAÇÃO!$B:$G,4,FALSE))</f>
        <v>M</v>
      </c>
      <c r="N358" s="66">
        <f t="shared" si="8678"/>
        <v>700</v>
      </c>
      <c r="O358" s="66">
        <f t="shared" si="8748"/>
        <v>41741</v>
      </c>
      <c r="P358" s="67">
        <f t="shared" si="8608"/>
        <v>0</v>
      </c>
      <c r="Q358" s="68"/>
      <c r="R358" s="61">
        <f>R346*$I358</f>
        <v>700</v>
      </c>
      <c r="S358" s="67"/>
      <c r="T358" s="61">
        <f t="shared" ref="T358" si="8956">T346*$I358</f>
        <v>0</v>
      </c>
      <c r="U358" s="67">
        <f t="shared" si="8680"/>
        <v>0</v>
      </c>
      <c r="V358" s="61">
        <f t="shared" ref="V358" si="8957">V346*$I358</f>
        <v>0</v>
      </c>
      <c r="W358" s="67">
        <f t="shared" si="8682"/>
        <v>0</v>
      </c>
      <c r="X358" s="61">
        <f t="shared" ref="X358" si="8958">X346*$I358</f>
        <v>0</v>
      </c>
      <c r="Y358" s="67">
        <f t="shared" si="8684"/>
        <v>0</v>
      </c>
      <c r="Z358" s="61">
        <f t="shared" ref="Z358" si="8959">Z346*$I358</f>
        <v>0</v>
      </c>
      <c r="AA358" s="67">
        <f t="shared" si="8686"/>
        <v>0</v>
      </c>
      <c r="AB358" s="61">
        <f t="shared" ref="AB358" si="8960">AB346*$I358</f>
        <v>0</v>
      </c>
      <c r="AC358" s="67">
        <f t="shared" si="8688"/>
        <v>0</v>
      </c>
      <c r="AD358" s="61">
        <f t="shared" ref="AD358" si="8961">AD346*$I358</f>
        <v>0</v>
      </c>
      <c r="AE358" s="67">
        <f t="shared" si="8690"/>
        <v>0</v>
      </c>
      <c r="AF358" s="61">
        <f t="shared" ref="AF358" si="8962">AF346*$I358</f>
        <v>0</v>
      </c>
      <c r="AG358" s="67">
        <f t="shared" si="8692"/>
        <v>0</v>
      </c>
      <c r="AH358" s="61">
        <f t="shared" ref="AH358" si="8963">AH346*$I358</f>
        <v>0</v>
      </c>
      <c r="AI358" s="67">
        <f t="shared" si="8694"/>
        <v>0</v>
      </c>
      <c r="AJ358" s="61">
        <f t="shared" ref="AJ358" si="8964">AJ346*$I358</f>
        <v>0</v>
      </c>
      <c r="AK358" s="67">
        <f t="shared" si="8696"/>
        <v>0</v>
      </c>
      <c r="AL358" s="61">
        <f t="shared" ref="AL358" si="8965">AL346*$I358</f>
        <v>0</v>
      </c>
      <c r="AM358" s="67">
        <f t="shared" si="8698"/>
        <v>0</v>
      </c>
      <c r="AN358" s="61">
        <f t="shared" ref="AN358" si="8966">AN346*$I358</f>
        <v>0</v>
      </c>
      <c r="AO358" s="67">
        <f t="shared" si="8700"/>
        <v>0</v>
      </c>
      <c r="AP358" s="61">
        <f t="shared" ref="AP358" si="8967">AP346*$I358</f>
        <v>0</v>
      </c>
      <c r="AQ358" s="67">
        <f t="shared" si="8702"/>
        <v>0</v>
      </c>
      <c r="AR358" s="61">
        <f t="shared" ref="AR358" si="8968">AR346*$I358</f>
        <v>0</v>
      </c>
      <c r="AS358" s="67">
        <f t="shared" si="8704"/>
        <v>0</v>
      </c>
      <c r="AT358" s="61">
        <f t="shared" ref="AT358" si="8969">AT346*$I358</f>
        <v>0</v>
      </c>
      <c r="AU358" s="67">
        <f t="shared" si="8706"/>
        <v>0</v>
      </c>
      <c r="AV358" s="61">
        <f t="shared" ref="AV358" si="8970">AV346*$I358</f>
        <v>0</v>
      </c>
      <c r="AW358" s="67">
        <f t="shared" si="8708"/>
        <v>0</v>
      </c>
      <c r="AX358" s="61">
        <f t="shared" ref="AX358" si="8971">AX346*$I358</f>
        <v>0</v>
      </c>
      <c r="AY358" s="67">
        <f t="shared" si="8710"/>
        <v>0</v>
      </c>
      <c r="AZ358" s="61">
        <f t="shared" ref="AZ358" si="8972">AZ346*$I358</f>
        <v>0</v>
      </c>
      <c r="BA358" s="67">
        <f t="shared" si="8712"/>
        <v>0</v>
      </c>
      <c r="BB358" s="61">
        <f t="shared" ref="BB358" si="8973">BB346*$I358</f>
        <v>0</v>
      </c>
      <c r="BC358" s="67">
        <f t="shared" si="8714"/>
        <v>0</v>
      </c>
      <c r="BD358" s="61">
        <f t="shared" ref="BD358" si="8974">BD346*$I358</f>
        <v>0</v>
      </c>
      <c r="BE358" s="67">
        <f t="shared" si="8716"/>
        <v>0</v>
      </c>
      <c r="BF358" s="61">
        <f t="shared" ref="BF358" si="8975">BF346*$I358</f>
        <v>0</v>
      </c>
      <c r="BG358" s="67">
        <f t="shared" si="8718"/>
        <v>0</v>
      </c>
      <c r="BH358" s="61">
        <f t="shared" ref="BH358" si="8976">BH346*$I358</f>
        <v>0</v>
      </c>
      <c r="BI358" s="67">
        <f t="shared" si="8720"/>
        <v>0</v>
      </c>
      <c r="BJ358" s="61">
        <f t="shared" ref="BJ358" si="8977">BJ346*$I358</f>
        <v>0</v>
      </c>
      <c r="BK358" s="67">
        <f t="shared" si="8722"/>
        <v>0</v>
      </c>
      <c r="BL358" s="61">
        <f t="shared" ref="BL358" si="8978">BL346*$I358</f>
        <v>0</v>
      </c>
      <c r="BM358" s="67">
        <f t="shared" si="8724"/>
        <v>0</v>
      </c>
    </row>
    <row r="359" spans="1:65" s="47" customFormat="1" ht="30" x14ac:dyDescent="0.25">
      <c r="A359" s="58" t="s">
        <v>37</v>
      </c>
      <c r="B359" s="71" t="s">
        <v>90</v>
      </c>
      <c r="C359" s="59">
        <v>43972</v>
      </c>
      <c r="D359" s="60" cm="1">
        <f t="array" ref="D359">_xlfn.IFS($B359="SAB_OSE_SET23",$A$440,$B359="SAB_EPSA_SET23",$A$442,$B359="SAB_INS_SET23",$A$444,$B359="SIU_INF_JUL23",$A$446,$B359="SIU_ED_JUL23",$A$447,$B359="DER_JUN23",$A$448,$B359="CDHU_AGO23",$A$449,$B359="SIN_SV_SET23",$A$450,$B359="SIN_INS_SET23",$A$451,$B359="COTAÇÃO",0)</f>
        <v>0</v>
      </c>
      <c r="E359" s="60" cm="1">
        <f t="array" ref="E359">_xlfn.IFS($B359="SAB_OSE_SET23",$A$441,$B359="SAB_EPSA_SET23",$A$443,$B359="SAB_INS_SET23",$A$445,$B359="SIU_INF_JUL23",0,$B359="SIU_ED_JUL23",0,$B359="DER_JUN23",0,$B359="CDHU_AGO23",0,$B359="SIN_SV_SET23",0,$B359="SIN_INS_SET23",0,$B359="COTAÇÃO",0)</f>
        <v>0</v>
      </c>
      <c r="F359" s="60" cm="1">
        <f t="array" ref="F359">_xlfn.IFS($B359="SAB_OSE_SET23",0,$B359="SAB_EPSA_SET23",0,AND($B359="SAB_INS_SET23",$A359="MAT")=TRUE,$A$454,AND($B359="SAB_INS_SET23",$A359&lt;&gt;"MAT")=TRUE,$A$453,AND($B359="SIU_INF_JUL23",$A359="MAT")=TRUE,$A$454,AND($B359="SIU_INF_JUL23",$A359&lt;&gt;"MAT")=TRUE,$A$453,AND($B359="SIU_ED_JUL23",$A359="MAT")=TRUE,$A$454,AND($B359="SIU_ED_JUL23",$A359&lt;&gt;"MAT")=TRUE,$A$453,$B359="DER_JUN23",0,$B359="CDHU_AGO23",0,AND($B359="SIN_SV_SET23",$A359="MAT")=TRUE,$A$454,AND($B359="SIN_SV_SET23",$A359&lt;&gt;"MAT")=TRUE,$A$453,AND($B359="SIN_INS_SET23",$A359="MAT")=TRUE,$A$454,AND($B359="SIN_INS_SET23",$A359&lt;&gt;"MAT")=TRUE,$A$453,AND($B359="COTAÇÃO",$A359="MAT")=TRUE,$A$454,AND($B359="COTAÇÃO",$A359&lt;&gt;"MAT")=TRUE,$A$453)</f>
        <v>0.2</v>
      </c>
      <c r="G359" s="60" cm="1">
        <f t="array" ref="G359">_xlfn.IFS($B359="SAB_OSE_SET23",0,$B359="SAB_EPSA_SET23",0,AND($B359="SAB_INS_SET23",$A359="MO")=TRUE,$A$455,AND($B359="SAB_INS_SET23",$A359&lt;&gt;"MO")=TRUE,0,AND($B359="SIU_INF_JUL23",$A359="MO")=TRUE,$A$455,AND($B359="SIU_INF_JUL23",$A359&lt;&gt;"MO")=TRUE,0,AND($B359="SIU_ED_JUL23",$A359="MO")=TRUE,$A$455,AND($B359="SIU_ED_JUL23",$A359&lt;&gt;"MO")=TRUE,0,$B359="DER_JUN23",0,$B359="CDHU_AGO23",0,AND($B359="SIN_SV_SET23",$A359="MO")=TRUE,$A$455,AND($B359="SIN_SV_SET23",$A359&lt;&gt;"MO")=TRUE,0,AND($B359="SIN_INS_SET23",$A359="MO")=TRUE,$A$455,AND($B359="SIN_INS_SET23",$A359&lt;&gt;"MO")=TRUE,0,AND($B359="COTAÇÃO",$A359="MO")=TRUE,$A$455,AND($B359="COTAÇÃO",$A359&lt;&gt;"MO")=TRUE,0)</f>
        <v>0</v>
      </c>
      <c r="H359" s="61" cm="1">
        <f t="array" ref="H359">ROUND(_xlfn.IFS(B359="SAB_OSE_SET23",VLOOKUP(C359,[12]SAB_OSE_SET23!A:N,7,FALSE),B359="SAB_EPSA_SET23",VLOOKUP(C359,[12]SAB_EPSA_SET23!A:F,4,FALSE),B359="SAB_INS_SET23",VLOOKUP(C359,[12]SAB_INS_SET23!A:F,4,FALSE),B359="SIU_INF_JUL23",VLOOKUP(C359,[12]SIU_INF_JUL23!A:F,4,FALSE),B359="SIU_ED_JUL23",VLOOKUP(C359,[12]SIU_ED_JUL23!A:F,4,FALSE),B359="SIU_INS_JUL23",VLOOKUP(C359,[12]SIU_INS_JUL23!A:F,4,FALSE),B359="DER_JUN23",VLOOKUP(C359,[12]DER_JUN23!A:F,4,FALSE),B359="CDHU_AGO23",VLOOKUP(C359,[12]CDHU_AGO23!A:F,4,FALSE),B359="DNIT_SV_JUL23",VLOOKUP(C359,[12]DNIT_SV_JUL23!A:F,4,FALSE),B359="DNIT_MAT_JUL23",VLOOKUP(C359,[12]DNIT_MAT_JUL23!A:F,4,FALSE),B359="SIN_SV_SET23",VLOOKUP(C359,[12]SIN_SV_SET23!G:L,5,FALSE),B359="SIN_INS_SET23",VLOOKUP(C359,[12]SIN_INS_SET23!A:F,5,FALSE),B359="COTAÇÃO",VLOOKUP(C359,[12]COTAÇÃO!$B:$G,6,FALSE))*(1+F359)*(1+G359),2)</f>
        <v>5.14</v>
      </c>
      <c r="I359" s="62">
        <f>I350</f>
        <v>700</v>
      </c>
      <c r="J359" s="39"/>
      <c r="K359" s="63"/>
      <c r="L359" s="64" t="str" cm="1">
        <f t="array" ref="L359">_xlfn.IFS(B359="SAB_OSE_SET23",VLOOKUP(C359,[12]SAB_OSE_SET23!A:N,5,FALSE),B359="SAB_EPSA_SET23",VLOOKUP(C359,[12]SAB_EPSA_SET23!A:F,2,FALSE),B359="SAB_INS_SET23",VLOOKUP(C359,[12]SAB_INS_SET23!A:F,2,FALSE),B359="SIU_INF_JUL23",VLOOKUP(C359,[12]SIU_INF_JUL23!A:F,2,FALSE),B359="SIU_ED_JUL23",VLOOKUP(C359,[12]SIU_ED_JUL23!A:F,2,FALSE),B359="SIU_INS_JUL23",VLOOKUP(C359,[12]SIU_INS_JUL23!A:F,2,FALSE),B359="DER_JUN23",VLOOKUP(C359,[12]DER_JUN23!A:F,2,FALSE),B359="CDHU_AGO23",VLOOKUP(C359,[12]CDHU_AGO23!A:F,2,FALSE),B359="DNIT_SV_JUL23",VLOOKUP(C359,[12]DNIT_SV_JUL23!A:F,2,FALSE),B359="DNIT_MAT_JUL23",VLOOKUP(C359,[12]DNIT_MAT_JUL23!A:F,2,FALSE),B359="SIN_SV_SET23",VLOOKUP(C359,[12]SIN_SV_SET23!G:L,2,FALSE),B359="SIN_INS_SET23",VLOOKUP(C359,[12]SIN_INS_SET23!A:F,2,FALSE),B359="COTAÇÃO",VLOOKUP(C359,[12]COTAÇÃO!$B:$G,3,FALSE))</f>
        <v xml:space="preserve">CABO DE REDE, PAR TRANCADO U/UTP, 4 PARES, CATEGORIA 5E (CAT 5E), ISOLAMENTO PVC (CM)                                                                                                                                                                                                                                                                                                                                                                                                                     </v>
      </c>
      <c r="M359" s="65" t="str" cm="1">
        <f t="array" ref="M359">_xlfn.IFS(B359="SAB_OSE_SET23",VLOOKUP(C359,[12]SAB_OSE_SET23!A:N,6,FALSE),B359="SAB_EPSA_SET23",VLOOKUP(C359,[12]SAB_EPSA_SET23!A:F,3,FALSE),B359="SAB_INS_SET23",VLOOKUP(C359,[12]SAB_INS_SET23!A:F,3,FALSE),B359="SIU_INF_JUL23",VLOOKUP(C359,[12]SIU_INF_JUL23!A:F,3,FALSE),B359="SIU_ED_JUL23",VLOOKUP(C359,[12]SIU_ED_JUL23!A:F,3,FALSE),B359="SIU_INS_JUL23",VLOOKUP(C359,[12]SIU_INS_JUL23!A:F,3,FALSE),B359="DER_JUN23",VLOOKUP(C359,[12]DER_JUN23!A:F,3,FALSE),B359="CDHU_AGO23",VLOOKUP(C359,[12]CDHU_AGO23!A:F,3,FALSE),B359="DNIT_SV_JUL23",VLOOKUP(C359,[12]DNIT_SV_JUL23!A:F,3,FALSE),B359="DNIT_MAT_JUL23",VLOOKUP(C359,[12]DNIT_MAT_JUL23!A:F,3,FALSE),B359="SIN_SV_SET23",VLOOKUP(C359,[12]SIN_SV_SET23!G:L,3,FALSE),B359="SIN_INS_SET23",VLOOKUP(C359,[12]SIN_INS_SET23!A:F,3,FALSE),B359="COTAÇÃO",VLOOKUP(C359,[12]COTAÇÃO!$B:$G,4,FALSE))</f>
        <v xml:space="preserve">M     </v>
      </c>
      <c r="N359" s="66">
        <f>R359+T359+V359+X359+Z359+AB359+AD359+AF359+AH359+AJ359++AL359+AN359+AP359+AR359+AT359+AV359+AX359+AZ359+BB359+BD359+BF359+BH359+BJ359+BL359</f>
        <v>700</v>
      </c>
      <c r="O359" s="66">
        <f>ROUND(H359*I359,2)</f>
        <v>3598</v>
      </c>
      <c r="P359" s="67">
        <f>S359+U359+W359+Y359+AA359+AC359+AE359+AG359+AI359+AK359++AM359+AO359+AQ359+AS359+AU359+AW359+AY359+BA359+BC359+BE359+BG359+BI359+BK359+BM359</f>
        <v>0</v>
      </c>
      <c r="Q359" s="68"/>
      <c r="R359" s="61">
        <f>R346*$I359</f>
        <v>700</v>
      </c>
      <c r="S359" s="67"/>
      <c r="T359" s="61">
        <f t="shared" ref="T359" si="8979">T346*$I359</f>
        <v>0</v>
      </c>
      <c r="U359" s="67">
        <f t="shared" si="8680"/>
        <v>0</v>
      </c>
      <c r="V359" s="61">
        <f t="shared" ref="V359" si="8980">V346*$I359</f>
        <v>0</v>
      </c>
      <c r="W359" s="67">
        <f t="shared" si="8682"/>
        <v>0</v>
      </c>
      <c r="X359" s="61">
        <f t="shared" ref="X359" si="8981">X346*$I359</f>
        <v>0</v>
      </c>
      <c r="Y359" s="67">
        <f t="shared" si="8684"/>
        <v>0</v>
      </c>
      <c r="Z359" s="61">
        <f t="shared" ref="Z359" si="8982">Z346*$I359</f>
        <v>0</v>
      </c>
      <c r="AA359" s="67">
        <f t="shared" si="8686"/>
        <v>0</v>
      </c>
      <c r="AB359" s="61">
        <f t="shared" ref="AB359" si="8983">AB346*$I359</f>
        <v>0</v>
      </c>
      <c r="AC359" s="67">
        <f t="shared" si="8688"/>
        <v>0</v>
      </c>
      <c r="AD359" s="61">
        <f t="shared" ref="AD359" si="8984">AD346*$I359</f>
        <v>0</v>
      </c>
      <c r="AE359" s="67">
        <f t="shared" si="8690"/>
        <v>0</v>
      </c>
      <c r="AF359" s="61">
        <f t="shared" ref="AF359" si="8985">AF346*$I359</f>
        <v>0</v>
      </c>
      <c r="AG359" s="67">
        <f t="shared" si="8692"/>
        <v>0</v>
      </c>
      <c r="AH359" s="61">
        <f t="shared" ref="AH359" si="8986">AH346*$I359</f>
        <v>0</v>
      </c>
      <c r="AI359" s="67">
        <f t="shared" si="8694"/>
        <v>0</v>
      </c>
      <c r="AJ359" s="61">
        <f t="shared" ref="AJ359" si="8987">AJ346*$I359</f>
        <v>0</v>
      </c>
      <c r="AK359" s="67">
        <f t="shared" si="8696"/>
        <v>0</v>
      </c>
      <c r="AL359" s="61">
        <f t="shared" ref="AL359" si="8988">AL346*$I359</f>
        <v>0</v>
      </c>
      <c r="AM359" s="67">
        <f t="shared" si="8698"/>
        <v>0</v>
      </c>
      <c r="AN359" s="61">
        <f t="shared" ref="AN359" si="8989">AN346*$I359</f>
        <v>0</v>
      </c>
      <c r="AO359" s="67">
        <f t="shared" si="8700"/>
        <v>0</v>
      </c>
      <c r="AP359" s="61">
        <f t="shared" ref="AP359" si="8990">AP346*$I359</f>
        <v>0</v>
      </c>
      <c r="AQ359" s="67">
        <f t="shared" si="8702"/>
        <v>0</v>
      </c>
      <c r="AR359" s="61">
        <f t="shared" ref="AR359" si="8991">AR346*$I359</f>
        <v>0</v>
      </c>
      <c r="AS359" s="67">
        <f t="shared" si="8704"/>
        <v>0</v>
      </c>
      <c r="AT359" s="61">
        <f t="shared" ref="AT359" si="8992">AT346*$I359</f>
        <v>0</v>
      </c>
      <c r="AU359" s="67">
        <f t="shared" si="8706"/>
        <v>0</v>
      </c>
      <c r="AV359" s="61">
        <f t="shared" ref="AV359" si="8993">AV346*$I359</f>
        <v>0</v>
      </c>
      <c r="AW359" s="67">
        <f t="shared" si="8708"/>
        <v>0</v>
      </c>
      <c r="AX359" s="61">
        <f t="shared" ref="AX359" si="8994">AX346*$I359</f>
        <v>0</v>
      </c>
      <c r="AY359" s="67">
        <f t="shared" si="8710"/>
        <v>0</v>
      </c>
      <c r="AZ359" s="61">
        <f t="shared" ref="AZ359" si="8995">AZ346*$I359</f>
        <v>0</v>
      </c>
      <c r="BA359" s="67">
        <f t="shared" si="8712"/>
        <v>0</v>
      </c>
      <c r="BB359" s="61">
        <f t="shared" ref="BB359" si="8996">BB346*$I359</f>
        <v>0</v>
      </c>
      <c r="BC359" s="67">
        <f t="shared" si="8714"/>
        <v>0</v>
      </c>
      <c r="BD359" s="61">
        <f t="shared" ref="BD359" si="8997">BD346*$I359</f>
        <v>0</v>
      </c>
      <c r="BE359" s="67">
        <f t="shared" si="8716"/>
        <v>0</v>
      </c>
      <c r="BF359" s="61">
        <f t="shared" ref="BF359" si="8998">BF346*$I359</f>
        <v>0</v>
      </c>
      <c r="BG359" s="67">
        <f t="shared" si="8718"/>
        <v>0</v>
      </c>
      <c r="BH359" s="61">
        <f t="shared" ref="BH359" si="8999">BH346*$I359</f>
        <v>0</v>
      </c>
      <c r="BI359" s="67">
        <f t="shared" si="8720"/>
        <v>0</v>
      </c>
      <c r="BJ359" s="61">
        <f t="shared" ref="BJ359" si="9000">BJ346*$I359</f>
        <v>0</v>
      </c>
      <c r="BK359" s="67">
        <f t="shared" si="8722"/>
        <v>0</v>
      </c>
      <c r="BL359" s="61">
        <f t="shared" ref="BL359" si="9001">BL346*$I359</f>
        <v>0</v>
      </c>
      <c r="BM359" s="67">
        <f t="shared" si="8724"/>
        <v>0</v>
      </c>
    </row>
    <row r="360" spans="1:65" s="47" customFormat="1" ht="30" x14ac:dyDescent="0.25">
      <c r="A360" s="58" t="s">
        <v>37</v>
      </c>
      <c r="B360" s="59" t="s">
        <v>28</v>
      </c>
      <c r="C360" s="59" t="s">
        <v>115</v>
      </c>
      <c r="D360" s="60" cm="1">
        <f t="array" ref="D360">_xlfn.IFS($B360="SAB_OSE_SET23",$A$440,$B360="SAB_EPSA_SET23",$A$442,$B360="SAB_INS_SET23",$A$444,$B360="SIU_INF_JUL23",$A$446,$B360="SIU_ED_JUL23",$A$447,$B360="DER_JUN23",$A$448,$B360="CDHU_AGO23",$A$449,$B360="SIN_SV_SET23",$A$450,$B360="SIN_INS_SET23",$A$451,$B360="COTAÇÃO",0)</f>
        <v>0</v>
      </c>
      <c r="E360" s="60" cm="1">
        <f t="array" ref="E360">_xlfn.IFS($B360="SAB_OSE_SET23",$A$441,$B360="SAB_EPSA_SET23",$A$443,$B360="SAB_INS_SET23",$A$445,$B360="SIU_INF_JUL23",0,$B360="SIU_ED_JUL23",0,$B360="DER_JUN23",0,$B360="CDHU_AGO23",0,$B360="SIN_SV_SET23",0,$B360="SIN_INS_SET23",0,$B360="COTAÇÃO",0)</f>
        <v>0</v>
      </c>
      <c r="F360" s="60" cm="1">
        <f t="array" ref="F360">_xlfn.IFS($B360="SAB_OSE_SET23",0,$B360="SAB_EPSA_SET23",0,AND($B360="SAB_INS_SET23",$A360="MAT")=TRUE,$A$454,AND($B360="SAB_INS_SET23",$A360&lt;&gt;"MAT")=TRUE,$A$453,AND($B360="SIU_INF_JUL23",$A360="MAT")=TRUE,$A$454,AND($B360="SIU_INF_JUL23",$A360&lt;&gt;"MAT")=TRUE,$A$453,AND($B360="SIU_ED_JUL23",$A360="MAT")=TRUE,$A$454,AND($B360="SIU_ED_JUL23",$A360&lt;&gt;"MAT")=TRUE,$A$453,$B360="DER_JUN23",0,$B360="CDHU_AGO23",0,AND($B360="SIN_SV_SET23",$A360="MAT")=TRUE,$A$454,AND($B360="SIN_SV_SET23",$A360&lt;&gt;"MAT")=TRUE,$A$453,AND($B360="SIN_INS_SET23",$A360="MAT")=TRUE,$A$454,AND($B360="SIN_INS_SET23",$A360&lt;&gt;"MAT")=TRUE,$A$453,AND($B360="COTAÇÃO",$A360="MAT")=TRUE,$A$454,AND($B360="COTAÇÃO",$A360&lt;&gt;"MAT")=TRUE,$A$453)</f>
        <v>0.2</v>
      </c>
      <c r="G360" s="60" cm="1">
        <f t="array" ref="G360">_xlfn.IFS($B360="SAB_OSE_SET23",0,$B360="SAB_EPSA_SET23",0,AND($B360="SAB_INS_SET23",$A360="MO")=TRUE,$A$455,AND($B360="SAB_INS_SET23",$A360&lt;&gt;"MO")=TRUE,0,AND($B360="SIU_INF_JUL23",$A360="MO")=TRUE,$A$455,AND($B360="SIU_INF_JUL23",$A360&lt;&gt;"MO")=TRUE,0,AND($B360="SIU_ED_JUL23",$A360="MO")=TRUE,$A$455,AND($B360="SIU_ED_JUL23",$A360&lt;&gt;"MO")=TRUE,0,$B360="DER_JUN23",0,$B360="CDHU_AGO23",0,AND($B360="SIN_SV_SET23",$A360="MO")=TRUE,$A$455,AND($B360="SIN_SV_SET23",$A360&lt;&gt;"MO")=TRUE,0,AND($B360="SIN_INS_SET23",$A360="MO")=TRUE,$A$455,AND($B360="SIN_INS_SET23",$A360&lt;&gt;"MO")=TRUE,0,AND($B360="COTAÇÃO",$A360="MO")=TRUE,$A$455,AND($B360="COTAÇÃO",$A360&lt;&gt;"MO")=TRUE,0)</f>
        <v>0</v>
      </c>
      <c r="H360" s="61" cm="1">
        <f t="array" ref="H360">ROUND(_xlfn.IFS(B360="SAB_OSE_SET23",VLOOKUP(C360,[12]SAB_OSE_SET23!A:N,7,FALSE),B360="SAB_EPSA_SET23",VLOOKUP(C360,[12]SAB_EPSA_SET23!A:F,4,FALSE),B360="SAB_INS_SET23",VLOOKUP(C360,[12]SAB_INS_SET23!A:F,4,FALSE),B360="SIU_INF_JUL23",VLOOKUP(C360,[12]SIU_INF_JUL23!A:F,4,FALSE),B360="SIU_ED_JUL23",VLOOKUP(C360,[12]SIU_ED_JUL23!A:F,4,FALSE),B360="SIU_INS_JUL23",VLOOKUP(C360,[12]SIU_INS_JUL23!A:F,4,FALSE),B360="DER_JUN23",VLOOKUP(C360,[12]DER_JUN23!A:F,4,FALSE),B360="CDHU_AGO23",VLOOKUP(C360,[12]CDHU_AGO23!A:F,4,FALSE),B360="DNIT_SV_JUL23",VLOOKUP(C360,[12]DNIT_SV_JUL23!A:F,4,FALSE),B360="DNIT_MAT_JUL23",VLOOKUP(C360,[12]DNIT_MAT_JUL23!A:F,4,FALSE),B360="SIN_SV_SET23",VLOOKUP(C360,[12]SIN_SV_SET23!G:L,5,FALSE),B360="SIN_INS_SET23",VLOOKUP(C360,[12]SIN_INS_SET23!A:F,5,FALSE),B360="COTAÇÃO",VLOOKUP(C360,[12]COTAÇÃO!$B:$G,6,FALSE))*(1+F360)*(1+G360),2)</f>
        <v>312.07</v>
      </c>
      <c r="I360" s="62">
        <f>K460</f>
        <v>14</v>
      </c>
      <c r="J360" s="39"/>
      <c r="K360" s="63"/>
      <c r="L360" s="64" t="str" cm="1">
        <f t="array" ref="L360">_xlfn.IFS(B360="SAB_OSE_SET23",VLOOKUP(C360,[12]SAB_OSE_SET23!A:N,5,FALSE),B360="SAB_EPSA_SET23",VLOOKUP(C360,[12]SAB_EPSA_SET23!A:F,2,FALSE),B360="SAB_INS_SET23",VLOOKUP(C360,[12]SAB_INS_SET23!A:F,2,FALSE),B360="SIU_INF_JUL23",VLOOKUP(C360,[12]SIU_INF_JUL23!A:F,2,FALSE),B360="SIU_ED_JUL23",VLOOKUP(C360,[12]SIU_ED_JUL23!A:F,2,FALSE),B360="SIU_INS_JUL23",VLOOKUP(C360,[12]SIU_INS_JUL23!A:F,2,FALSE),B360="DER_JUN23",VLOOKUP(C360,[12]DER_JUN23!A:F,2,FALSE),B360="CDHU_AGO23",VLOOKUP(C360,[12]CDHU_AGO23!A:F,2,FALSE),B360="DNIT_SV_JUL23",VLOOKUP(C360,[12]DNIT_SV_JUL23!A:F,2,FALSE),B360="DNIT_MAT_JUL23",VLOOKUP(C360,[12]DNIT_MAT_JUL23!A:F,2,FALSE),B360="SIN_SV_SET23",VLOOKUP(C360,[12]SIN_SV_SET23!G:L,2,FALSE),B360="SIN_INS_SET23",VLOOKUP(C360,[12]SIN_INS_SET23!A:F,2,FALSE),B360="COTAÇÃO",VLOOKUP(C360,[12]COTAÇÃO!$B:$G,3,FALSE))</f>
        <v>HASTE DE ATERRAMENTO ALTA CAMADA DE AÇO COM REVESTIMENTO EM COBRE ELETROLÍTICO (0,254MM) D=3/4'' X 3,0M NBR 13571</v>
      </c>
      <c r="M360" s="65" t="str" cm="1">
        <f t="array" ref="M360">_xlfn.IFS(B360="SAB_OSE_SET23",VLOOKUP(C360,[12]SAB_OSE_SET23!A:N,6,FALSE),B360="SAB_EPSA_SET23",VLOOKUP(C360,[12]SAB_EPSA_SET23!A:F,3,FALSE),B360="SAB_INS_SET23",VLOOKUP(C360,[12]SAB_INS_SET23!A:F,3,FALSE),B360="SIU_INF_JUL23",VLOOKUP(C360,[12]SIU_INF_JUL23!A:F,3,FALSE),B360="SIU_ED_JUL23",VLOOKUP(C360,[12]SIU_ED_JUL23!A:F,3,FALSE),B360="SIU_INS_JUL23",VLOOKUP(C360,[12]SIU_INS_JUL23!A:F,3,FALSE),B360="DER_JUN23",VLOOKUP(C360,[12]DER_JUN23!A:F,3,FALSE),B360="CDHU_AGO23",VLOOKUP(C360,[12]CDHU_AGO23!A:F,3,FALSE),B360="DNIT_SV_JUL23",VLOOKUP(C360,[12]DNIT_SV_JUL23!A:F,3,FALSE),B360="DNIT_MAT_JUL23",VLOOKUP(C360,[12]DNIT_MAT_JUL23!A:F,3,FALSE),B360="SIN_SV_SET23",VLOOKUP(C360,[12]SIN_SV_SET23!G:L,3,FALSE),B360="SIN_INS_SET23",VLOOKUP(C360,[12]SIN_INS_SET23!A:F,3,FALSE),B360="COTAÇÃO",VLOOKUP(C360,[12]COTAÇÃO!$B:$G,4,FALSE))</f>
        <v>un</v>
      </c>
      <c r="N360" s="66">
        <f t="shared" ref="N360:N368" si="9002">R360+T360+V360+X360+Z360+AB360+AD360+AF360+AH360+AJ360++AL360+AN360+AP360+AR360+AT360+AV360+AX360+AZ360+BB360+BD360+BF360+BH360+BJ360+BL360</f>
        <v>14</v>
      </c>
      <c r="O360" s="66">
        <f t="shared" ref="O360:O368" si="9003">ROUND(H360*I360,2)</f>
        <v>4368.9799999999996</v>
      </c>
      <c r="P360" s="67">
        <f t="shared" ref="P360:P370" si="9004">S360+U360+W360+Y360+AA360+AC360+AE360+AG360+AI360+AK360++AM360+AO360+AQ360+AS360+AU360+AW360+AY360+BA360+BC360+BE360+BG360+BI360+BK360+BM360</f>
        <v>0</v>
      </c>
      <c r="Q360" s="68"/>
      <c r="R360" s="61">
        <f>R346*$I360</f>
        <v>14</v>
      </c>
      <c r="S360" s="67"/>
      <c r="T360" s="61">
        <f t="shared" ref="T360" si="9005">T346*$I360</f>
        <v>0</v>
      </c>
      <c r="U360" s="67">
        <f t="shared" si="8680"/>
        <v>0</v>
      </c>
      <c r="V360" s="61">
        <f t="shared" ref="V360" si="9006">V346*$I360</f>
        <v>0</v>
      </c>
      <c r="W360" s="67">
        <f t="shared" si="8682"/>
        <v>0</v>
      </c>
      <c r="X360" s="61">
        <f t="shared" ref="X360" si="9007">X346*$I360</f>
        <v>0</v>
      </c>
      <c r="Y360" s="67">
        <f t="shared" si="8684"/>
        <v>0</v>
      </c>
      <c r="Z360" s="61">
        <f t="shared" ref="Z360" si="9008">Z346*$I360</f>
        <v>0</v>
      </c>
      <c r="AA360" s="67">
        <f t="shared" si="8686"/>
        <v>0</v>
      </c>
      <c r="AB360" s="61">
        <f t="shared" ref="AB360" si="9009">AB346*$I360</f>
        <v>0</v>
      </c>
      <c r="AC360" s="67">
        <f t="shared" si="8688"/>
        <v>0</v>
      </c>
      <c r="AD360" s="61">
        <f t="shared" ref="AD360" si="9010">AD346*$I360</f>
        <v>0</v>
      </c>
      <c r="AE360" s="67">
        <f t="shared" si="8690"/>
        <v>0</v>
      </c>
      <c r="AF360" s="61">
        <f t="shared" ref="AF360" si="9011">AF346*$I360</f>
        <v>0</v>
      </c>
      <c r="AG360" s="67">
        <f t="shared" si="8692"/>
        <v>0</v>
      </c>
      <c r="AH360" s="61">
        <f t="shared" ref="AH360" si="9012">AH346*$I360</f>
        <v>0</v>
      </c>
      <c r="AI360" s="67">
        <f t="shared" si="8694"/>
        <v>0</v>
      </c>
      <c r="AJ360" s="61">
        <f t="shared" ref="AJ360" si="9013">AJ346*$I360</f>
        <v>0</v>
      </c>
      <c r="AK360" s="67">
        <f t="shared" si="8696"/>
        <v>0</v>
      </c>
      <c r="AL360" s="61">
        <f t="shared" ref="AL360" si="9014">AL346*$I360</f>
        <v>0</v>
      </c>
      <c r="AM360" s="67">
        <f t="shared" si="8698"/>
        <v>0</v>
      </c>
      <c r="AN360" s="61">
        <f t="shared" ref="AN360" si="9015">AN346*$I360</f>
        <v>0</v>
      </c>
      <c r="AO360" s="67">
        <f t="shared" si="8700"/>
        <v>0</v>
      </c>
      <c r="AP360" s="61">
        <f t="shared" ref="AP360" si="9016">AP346*$I360</f>
        <v>0</v>
      </c>
      <c r="AQ360" s="67">
        <f t="shared" si="8702"/>
        <v>0</v>
      </c>
      <c r="AR360" s="61">
        <f t="shared" ref="AR360" si="9017">AR346*$I360</f>
        <v>0</v>
      </c>
      <c r="AS360" s="67">
        <f t="shared" si="8704"/>
        <v>0</v>
      </c>
      <c r="AT360" s="61">
        <f t="shared" ref="AT360" si="9018">AT346*$I360</f>
        <v>0</v>
      </c>
      <c r="AU360" s="67">
        <f t="shared" si="8706"/>
        <v>0</v>
      </c>
      <c r="AV360" s="61">
        <f t="shared" ref="AV360" si="9019">AV346*$I360</f>
        <v>0</v>
      </c>
      <c r="AW360" s="67">
        <f t="shared" si="8708"/>
        <v>0</v>
      </c>
      <c r="AX360" s="61">
        <f t="shared" ref="AX360" si="9020">AX346*$I360</f>
        <v>0</v>
      </c>
      <c r="AY360" s="67">
        <f t="shared" si="8710"/>
        <v>0</v>
      </c>
      <c r="AZ360" s="61">
        <f t="shared" ref="AZ360" si="9021">AZ346*$I360</f>
        <v>0</v>
      </c>
      <c r="BA360" s="67">
        <f t="shared" si="8712"/>
        <v>0</v>
      </c>
      <c r="BB360" s="61">
        <f t="shared" ref="BB360" si="9022">BB346*$I360</f>
        <v>0</v>
      </c>
      <c r="BC360" s="67">
        <f t="shared" si="8714"/>
        <v>0</v>
      </c>
      <c r="BD360" s="61">
        <f t="shared" ref="BD360" si="9023">BD346*$I360</f>
        <v>0</v>
      </c>
      <c r="BE360" s="67">
        <f t="shared" si="8716"/>
        <v>0</v>
      </c>
      <c r="BF360" s="61">
        <f t="shared" ref="BF360" si="9024">BF346*$I360</f>
        <v>0</v>
      </c>
      <c r="BG360" s="67">
        <f t="shared" si="8718"/>
        <v>0</v>
      </c>
      <c r="BH360" s="61">
        <f t="shared" ref="BH360" si="9025">BH346*$I360</f>
        <v>0</v>
      </c>
      <c r="BI360" s="67">
        <f t="shared" si="8720"/>
        <v>0</v>
      </c>
      <c r="BJ360" s="61">
        <f t="shared" ref="BJ360" si="9026">BJ346*$I360</f>
        <v>0</v>
      </c>
      <c r="BK360" s="67">
        <f t="shared" si="8722"/>
        <v>0</v>
      </c>
      <c r="BL360" s="61">
        <f t="shared" ref="BL360" si="9027">BL346*$I360</f>
        <v>0</v>
      </c>
      <c r="BM360" s="67">
        <f t="shared" si="8724"/>
        <v>0</v>
      </c>
    </row>
    <row r="361" spans="1:65" s="47" customFormat="1" ht="30" x14ac:dyDescent="0.25">
      <c r="A361" s="58" t="s">
        <v>22</v>
      </c>
      <c r="B361" s="71" t="s">
        <v>67</v>
      </c>
      <c r="C361" s="59">
        <v>90570</v>
      </c>
      <c r="D361" s="60" cm="1">
        <f t="array" ref="D361">_xlfn.IFS($B361="SAB_OSE_SET23",$A$440,$B361="SAB_EPSA_SET23",$A$442,$B361="SAB_INS_SET23",$A$444,$B361="SIU_INF_JUL23",$A$446,$B361="SIU_ED_JUL23",$A$447,$B361="DER_JUN23",$A$448,$B361="CDHU_AGO23",$A$449,$B361="SIN_SV_SET23",$A$450,$B361="SIN_INS_SET23",$A$451,$B361="COTAÇÃO",0)</f>
        <v>0</v>
      </c>
      <c r="E361" s="60" cm="1">
        <f t="array" ref="E361">_xlfn.IFS($B361="SAB_OSE_SET23",$A$441,$B361="SAB_EPSA_SET23",$A$443,$B361="SAB_INS_SET23",$A$445,$B361="SIU_INF_JUL23",0,$B361="SIU_ED_JUL23",0,$B361="DER_JUN23",0,$B361="CDHU_AGO23",0,$B361="SIN_SV_SET23",0,$B361="SIN_INS_SET23",0,$B361="COTAÇÃO",0)</f>
        <v>0</v>
      </c>
      <c r="F361" s="60" cm="1">
        <f t="array" ref="F361">_xlfn.IFS($B361="SAB_OSE_SET23",0,$B361="SAB_EPSA_SET23",0,AND($B361="SAB_INS_SET23",$A361="MAT")=TRUE,$A$454,AND($B361="SAB_INS_SET23",$A361&lt;&gt;"MAT")=TRUE,$A$453,AND($B361="SIU_INF_JUL23",$A361="MAT")=TRUE,$A$454,AND($B361="SIU_INF_JUL23",$A361&lt;&gt;"MAT")=TRUE,$A$453,AND($B361="SIU_ED_JUL23",$A361="MAT")=TRUE,$A$454,AND($B361="SIU_ED_JUL23",$A361&lt;&gt;"MAT")=TRUE,$A$453,$B361="DER_JUN23",0,$B361="CDHU_AGO23",0,AND($B361="SIN_SV_SET23",$A361="MAT")=TRUE,$A$454,AND($B361="SIN_SV_SET23",$A361&lt;&gt;"MAT")=TRUE,$A$453,AND($B361="SIN_INS_SET23",$A361="MAT")=TRUE,$A$454,AND($B361="SIN_INS_SET23",$A361&lt;&gt;"MAT")=TRUE,$A$453,AND($B361="COTAÇÃO",$A361="MAT")=TRUE,$A$454,AND($B361="COTAÇÃO",$A361&lt;&gt;"MAT")=TRUE,$A$453)</f>
        <v>0.28000000000000003</v>
      </c>
      <c r="G361" s="60" cm="1">
        <f t="array" ref="G361">_xlfn.IFS($B361="SAB_OSE_SET23",0,$B361="SAB_EPSA_SET23",0,AND($B361="SAB_INS_SET23",$A361="MO")=TRUE,$A$455,AND($B361="SAB_INS_SET23",$A361&lt;&gt;"MO")=TRUE,0,AND($B361="SIU_INF_JUL23",$A361="MO")=TRUE,$A$455,AND($B361="SIU_INF_JUL23",$A361&lt;&gt;"MO")=TRUE,0,AND($B361="SIU_ED_JUL23",$A361="MO")=TRUE,$A$455,AND($B361="SIU_ED_JUL23",$A361&lt;&gt;"MO")=TRUE,0,$B361="DER_JUN23",0,$B361="CDHU_AGO23",0,AND($B361="SIN_SV_SET23",$A361="MO")=TRUE,$A$455,AND($B361="SIN_SV_SET23",$A361&lt;&gt;"MO")=TRUE,0,AND($B361="SIN_INS_SET23",$A361="MO")=TRUE,$A$455,AND($B361="SIN_INS_SET23",$A361&lt;&gt;"MO")=TRUE,0,AND($B361="COTAÇÃO",$A361="MO")=TRUE,$A$455,AND($B361="COTAÇÃO",$A361&lt;&gt;"MO")=TRUE,0)</f>
        <v>0</v>
      </c>
      <c r="H361" s="61" cm="1">
        <f t="array" ref="H361">ROUND(_xlfn.IFS(B361="SAB_OSE_SET23",VLOOKUP(C361,[12]SAB_OSE_SET23!A:N,7,FALSE),B361="SAB_EPSA_SET23",VLOOKUP(C361,[12]SAB_EPSA_SET23!A:F,4,FALSE),B361="SAB_INS_SET23",VLOOKUP(C361,[12]SAB_INS_SET23!A:F,4,FALSE),B361="SIU_INF_JUL23",VLOOKUP(C361,[12]SIU_INF_JUL23!A:F,4,FALSE),B361="SIU_ED_JUL23",VLOOKUP(C361,[12]SIU_ED_JUL23!A:F,4,FALSE),B361="SIU_INS_JUL23",VLOOKUP(C361,[12]SIU_INS_JUL23!A:F,4,FALSE),B361="DER_JUN23",VLOOKUP(C361,[12]DER_JUN23!A:F,4,FALSE),B361="CDHU_AGO23",VLOOKUP(C361,[12]CDHU_AGO23!A:F,4,FALSE),B361="DNIT_SV_JUL23",VLOOKUP(C361,[12]DNIT_SV_JUL23!A:F,4,FALSE),B361="DNIT_MAT_JUL23",VLOOKUP(C361,[12]DNIT_MAT_JUL23!A:F,4,FALSE),B361="SIN_SV_SET23",VLOOKUP(C361,[12]SIN_SV_SET23!G:L,5,FALSE),B361="SIN_INS_SET23",VLOOKUP(C361,[12]SIN_INS_SET23!A:F,5,FALSE),B361="COTAÇÃO",VLOOKUP(C361,[12]COTAÇÃO!$B:$G,6,FALSE))*(1+F361)*(1+G361),2)</f>
        <v>266.58999999999997</v>
      </c>
      <c r="I361" s="62">
        <f>K460</f>
        <v>14</v>
      </c>
      <c r="J361" s="39"/>
      <c r="K361" s="63"/>
      <c r="L361" s="64" t="str" cm="1">
        <f t="array" ref="L361">_xlfn.IFS(B361="SAB_OSE_SET23",VLOOKUP(C361,[12]SAB_OSE_SET23!A:N,5,FALSE),B361="SAB_EPSA_SET23",VLOOKUP(C361,[12]SAB_EPSA_SET23!A:F,2,FALSE),B361="SAB_INS_SET23",VLOOKUP(C361,[12]SAB_INS_SET23!A:F,2,FALSE),B361="SIU_INF_JUL23",VLOOKUP(C361,[12]SIU_INF_JUL23!A:F,2,FALSE),B361="SIU_ED_JUL23",VLOOKUP(C361,[12]SIU_ED_JUL23!A:F,2,FALSE),B361="SIU_INS_JUL23",VLOOKUP(C361,[12]SIU_INS_JUL23!A:F,2,FALSE),B361="DER_JUN23",VLOOKUP(C361,[12]DER_JUN23!A:F,2,FALSE),B361="CDHU_AGO23",VLOOKUP(C361,[12]CDHU_AGO23!A:F,2,FALSE),B361="DNIT_SV_JUL23",VLOOKUP(C361,[12]DNIT_SV_JUL23!A:F,2,FALSE),B361="DNIT_MAT_JUL23",VLOOKUP(C361,[12]DNIT_MAT_JUL23!A:F,2,FALSE),B361="SIN_SV_SET23",VLOOKUP(C361,[12]SIN_SV_SET23!G:L,2,FALSE),B361="SIN_INS_SET23",VLOOKUP(C361,[12]SIN_INS_SET23!A:F,2,FALSE),B361="COTAÇÃO",VLOOKUP(C361,[12]COTAÇÃO!$B:$G,3,FALSE))</f>
        <v>CAIXA DE PASSAGEM E TAMPA PRÉ-MOLDADAS EM CONCRETO, SEM FUNDO, 40X40CM</v>
      </c>
      <c r="M361" s="65" t="str" cm="1">
        <f t="array" ref="M361">_xlfn.IFS(B361="SAB_OSE_SET23",VLOOKUP(C361,[12]SAB_OSE_SET23!A:N,6,FALSE),B361="SAB_EPSA_SET23",VLOOKUP(C361,[12]SAB_EPSA_SET23!A:F,3,FALSE),B361="SAB_INS_SET23",VLOOKUP(C361,[12]SAB_INS_SET23!A:F,3,FALSE),B361="SIU_INF_JUL23",VLOOKUP(C361,[12]SIU_INF_JUL23!A:F,3,FALSE),B361="SIU_ED_JUL23",VLOOKUP(C361,[12]SIU_ED_JUL23!A:F,3,FALSE),B361="SIU_INS_JUL23",VLOOKUP(C361,[12]SIU_INS_JUL23!A:F,3,FALSE),B361="DER_JUN23",VLOOKUP(C361,[12]DER_JUN23!A:F,3,FALSE),B361="CDHU_AGO23",VLOOKUP(C361,[12]CDHU_AGO23!A:F,3,FALSE),B361="DNIT_SV_JUL23",VLOOKUP(C361,[12]DNIT_SV_JUL23!A:F,3,FALSE),B361="DNIT_MAT_JUL23",VLOOKUP(C361,[12]DNIT_MAT_JUL23!A:F,3,FALSE),B361="SIN_SV_SET23",VLOOKUP(C361,[12]SIN_SV_SET23!G:L,3,FALSE),B361="SIN_INS_SET23",VLOOKUP(C361,[12]SIN_INS_SET23!A:F,3,FALSE),B361="COTAÇÃO",VLOOKUP(C361,[12]COTAÇÃO!$B:$G,4,FALSE))</f>
        <v>UN</v>
      </c>
      <c r="N361" s="66">
        <f t="shared" si="9002"/>
        <v>14</v>
      </c>
      <c r="O361" s="66">
        <f t="shared" si="9003"/>
        <v>3732.26</v>
      </c>
      <c r="P361" s="67">
        <f t="shared" si="9004"/>
        <v>0</v>
      </c>
      <c r="Q361" s="68"/>
      <c r="R361" s="61">
        <f>R346*$I361</f>
        <v>14</v>
      </c>
      <c r="S361" s="67"/>
      <c r="T361" s="61">
        <f t="shared" ref="T361" si="9028">T346*$I361</f>
        <v>0</v>
      </c>
      <c r="U361" s="67">
        <f t="shared" si="8680"/>
        <v>0</v>
      </c>
      <c r="V361" s="61">
        <f t="shared" ref="V361" si="9029">V346*$I361</f>
        <v>0</v>
      </c>
      <c r="W361" s="67">
        <f t="shared" si="8682"/>
        <v>0</v>
      </c>
      <c r="X361" s="61">
        <f t="shared" ref="X361" si="9030">X346*$I361</f>
        <v>0</v>
      </c>
      <c r="Y361" s="67">
        <f t="shared" si="8684"/>
        <v>0</v>
      </c>
      <c r="Z361" s="61">
        <f t="shared" ref="Z361" si="9031">Z346*$I361</f>
        <v>0</v>
      </c>
      <c r="AA361" s="67">
        <f t="shared" si="8686"/>
        <v>0</v>
      </c>
      <c r="AB361" s="61">
        <f t="shared" ref="AB361" si="9032">AB346*$I361</f>
        <v>0</v>
      </c>
      <c r="AC361" s="67">
        <f t="shared" si="8688"/>
        <v>0</v>
      </c>
      <c r="AD361" s="61">
        <f t="shared" ref="AD361" si="9033">AD346*$I361</f>
        <v>0</v>
      </c>
      <c r="AE361" s="67">
        <f t="shared" si="8690"/>
        <v>0</v>
      </c>
      <c r="AF361" s="61">
        <f t="shared" ref="AF361" si="9034">AF346*$I361</f>
        <v>0</v>
      </c>
      <c r="AG361" s="67">
        <f t="shared" si="8692"/>
        <v>0</v>
      </c>
      <c r="AH361" s="61">
        <f t="shared" ref="AH361" si="9035">AH346*$I361</f>
        <v>0</v>
      </c>
      <c r="AI361" s="67">
        <f t="shared" si="8694"/>
        <v>0</v>
      </c>
      <c r="AJ361" s="61">
        <f t="shared" ref="AJ361" si="9036">AJ346*$I361</f>
        <v>0</v>
      </c>
      <c r="AK361" s="67">
        <f t="shared" si="8696"/>
        <v>0</v>
      </c>
      <c r="AL361" s="61">
        <f t="shared" ref="AL361" si="9037">AL346*$I361</f>
        <v>0</v>
      </c>
      <c r="AM361" s="67">
        <f t="shared" si="8698"/>
        <v>0</v>
      </c>
      <c r="AN361" s="61">
        <f t="shared" ref="AN361" si="9038">AN346*$I361</f>
        <v>0</v>
      </c>
      <c r="AO361" s="67">
        <f t="shared" si="8700"/>
        <v>0</v>
      </c>
      <c r="AP361" s="61">
        <f t="shared" ref="AP361" si="9039">AP346*$I361</f>
        <v>0</v>
      </c>
      <c r="AQ361" s="67">
        <f t="shared" si="8702"/>
        <v>0</v>
      </c>
      <c r="AR361" s="61">
        <f t="shared" ref="AR361" si="9040">AR346*$I361</f>
        <v>0</v>
      </c>
      <c r="AS361" s="67">
        <f t="shared" si="8704"/>
        <v>0</v>
      </c>
      <c r="AT361" s="61">
        <f t="shared" ref="AT361" si="9041">AT346*$I361</f>
        <v>0</v>
      </c>
      <c r="AU361" s="67">
        <f t="shared" si="8706"/>
        <v>0</v>
      </c>
      <c r="AV361" s="61">
        <f t="shared" ref="AV361" si="9042">AV346*$I361</f>
        <v>0</v>
      </c>
      <c r="AW361" s="67">
        <f t="shared" si="8708"/>
        <v>0</v>
      </c>
      <c r="AX361" s="61">
        <f t="shared" ref="AX361" si="9043">AX346*$I361</f>
        <v>0</v>
      </c>
      <c r="AY361" s="67">
        <f t="shared" si="8710"/>
        <v>0</v>
      </c>
      <c r="AZ361" s="61">
        <f t="shared" ref="AZ361" si="9044">AZ346*$I361</f>
        <v>0</v>
      </c>
      <c r="BA361" s="67">
        <f t="shared" si="8712"/>
        <v>0</v>
      </c>
      <c r="BB361" s="61">
        <f t="shared" ref="BB361" si="9045">BB346*$I361</f>
        <v>0</v>
      </c>
      <c r="BC361" s="67">
        <f t="shared" si="8714"/>
        <v>0</v>
      </c>
      <c r="BD361" s="61">
        <f t="shared" ref="BD361" si="9046">BD346*$I361</f>
        <v>0</v>
      </c>
      <c r="BE361" s="67">
        <f t="shared" si="8716"/>
        <v>0</v>
      </c>
      <c r="BF361" s="61">
        <f t="shared" ref="BF361" si="9047">BF346*$I361</f>
        <v>0</v>
      </c>
      <c r="BG361" s="67">
        <f t="shared" si="8718"/>
        <v>0</v>
      </c>
      <c r="BH361" s="61">
        <f t="shared" ref="BH361" si="9048">BH346*$I361</f>
        <v>0</v>
      </c>
      <c r="BI361" s="67">
        <f t="shared" si="8720"/>
        <v>0</v>
      </c>
      <c r="BJ361" s="61">
        <f t="shared" ref="BJ361" si="9049">BJ346*$I361</f>
        <v>0</v>
      </c>
      <c r="BK361" s="67">
        <f t="shared" si="8722"/>
        <v>0</v>
      </c>
      <c r="BL361" s="61">
        <f t="shared" ref="BL361" si="9050">BL346*$I361</f>
        <v>0</v>
      </c>
      <c r="BM361" s="67">
        <f t="shared" si="8724"/>
        <v>0</v>
      </c>
    </row>
    <row r="362" spans="1:65" s="47" customFormat="1" x14ac:dyDescent="0.25">
      <c r="A362" s="58" t="s">
        <v>26</v>
      </c>
      <c r="B362" s="59" t="s">
        <v>28</v>
      </c>
      <c r="C362" s="59" t="s">
        <v>38</v>
      </c>
      <c r="D362" s="60" cm="1">
        <f t="array" ref="D362">_xlfn.IFS($B362="SAB_OSE_SET23",$A$440,$B362="SAB_EPSA_SET23",$A$442,$B362="SAB_INS_SET23",$A$444,$B362="SIU_INF_JUL23",$A$446,$B362="SIU_ED_JUL23",$A$447,$B362="DER_JUN23",$A$448,$B362="CDHU_AGO23",$A$449,$B362="SIN_SV_SET23",$A$450,$B362="SIN_INS_SET23",$A$451,$B362="COTAÇÃO",0)</f>
        <v>0</v>
      </c>
      <c r="E362" s="60" cm="1">
        <f t="array" ref="E362">_xlfn.IFS($B362="SAB_OSE_SET23",$A$441,$B362="SAB_EPSA_SET23",$A$443,$B362="SAB_INS_SET23",$A$445,$B362="SIU_INF_JUL23",0,$B362="SIU_ED_JUL23",0,$B362="DER_JUN23",0,$B362="CDHU_AGO23",0,$B362="SIN_SV_SET23",0,$B362="SIN_INS_SET23",0,$B362="COTAÇÃO",0)</f>
        <v>0</v>
      </c>
      <c r="F362" s="60" cm="1">
        <f t="array" ref="F362">_xlfn.IFS($B362="SAB_OSE_SET23",0,$B362="SAB_EPSA_SET23",0,AND($B362="SAB_INS_SET23",$A362="MAT")=TRUE,$A$454,AND($B362="SAB_INS_SET23",$A362&lt;&gt;"MAT")=TRUE,$A$453,AND($B362="SIU_INF_JUL23",$A362="MAT")=TRUE,$A$454,AND($B362="SIU_INF_JUL23",$A362&lt;&gt;"MAT")=TRUE,$A$453,AND($B362="SIU_ED_JUL23",$A362="MAT")=TRUE,$A$454,AND($B362="SIU_ED_JUL23",$A362&lt;&gt;"MAT")=TRUE,$A$453,$B362="DER_JUN23",0,$B362="CDHU_AGO23",0,AND($B362="SIN_SV_SET23",$A362="MAT")=TRUE,$A$454,AND($B362="SIN_SV_SET23",$A362&lt;&gt;"MAT")=TRUE,$A$453,AND($B362="SIN_INS_SET23",$A362="MAT")=TRUE,$A$454,AND($B362="SIN_INS_SET23",$A362&lt;&gt;"MAT")=TRUE,$A$453,AND($B362="COTAÇÃO",$A362="MAT")=TRUE,$A$454,AND($B362="COTAÇÃO",$A362&lt;&gt;"MAT")=TRUE,$A$453)</f>
        <v>0.28000000000000003</v>
      </c>
      <c r="G362" s="60" cm="1">
        <f t="array" ref="G362">_xlfn.IFS($B362="SAB_OSE_SET23",0,$B362="SAB_EPSA_SET23",0,AND($B362="SAB_INS_SET23",$A362="MO")=TRUE,$A$455,AND($B362="SAB_INS_SET23",$A362&lt;&gt;"MO")=TRUE,0,AND($B362="SIU_INF_JUL23",$A362="MO")=TRUE,$A$455,AND($B362="SIU_INF_JUL23",$A362&lt;&gt;"MO")=TRUE,0,AND($B362="SIU_ED_JUL23",$A362="MO")=TRUE,$A$455,AND($B362="SIU_ED_JUL23",$A362&lt;&gt;"MO")=TRUE,0,$B362="DER_JUN23",0,$B362="CDHU_AGO23",0,AND($B362="SIN_SV_SET23",$A362="MO")=TRUE,$A$455,AND($B362="SIN_SV_SET23",$A362&lt;&gt;"MO")=TRUE,0,AND($B362="SIN_INS_SET23",$A362="MO")=TRUE,$A$455,AND($B362="SIN_INS_SET23",$A362&lt;&gt;"MO")=TRUE,0,AND($B362="COTAÇÃO",$A362="MO")=TRUE,$A$455,AND($B362="COTAÇÃO",$A362&lt;&gt;"MO")=TRUE,0)</f>
        <v>1.72</v>
      </c>
      <c r="H362" s="61" cm="1">
        <f t="array" ref="H362">ROUND(_xlfn.IFS(B362="SAB_OSE_SET23",VLOOKUP(C362,[12]SAB_OSE_SET23!A:N,7,FALSE),B362="SAB_EPSA_SET23",VLOOKUP(C362,[12]SAB_EPSA_SET23!A:F,4,FALSE),B362="SAB_INS_SET23",VLOOKUP(C362,[12]SAB_INS_SET23!A:F,4,FALSE),B362="SIU_INF_JUL23",VLOOKUP(C362,[12]SIU_INF_JUL23!A:F,4,FALSE),B362="SIU_ED_JUL23",VLOOKUP(C362,[12]SIU_ED_JUL23!A:F,4,FALSE),B362="SIU_INS_JUL23",VLOOKUP(C362,[12]SIU_INS_JUL23!A:F,4,FALSE),B362="DER_JUN23",VLOOKUP(C362,[12]DER_JUN23!A:F,4,FALSE),B362="CDHU_AGO23",VLOOKUP(C362,[12]CDHU_AGO23!A:F,4,FALSE),B362="DNIT_SV_JUL23",VLOOKUP(C362,[12]DNIT_SV_JUL23!A:F,4,FALSE),B362="DNIT_MAT_JUL23",VLOOKUP(C362,[12]DNIT_MAT_JUL23!A:F,4,FALSE),B362="SIN_SV_SET23",VLOOKUP(C362,[12]SIN_SV_SET23!G:L,5,FALSE),B362="SIN_INS_SET23",VLOOKUP(C362,[12]SIN_INS_SET23!A:F,5,FALSE),B362="COTAÇÃO",VLOOKUP(C362,[12]COTAÇÃO!$B:$G,6,FALSE))*(1+F362)*(1+G362),2)</f>
        <v>76.209999999999994</v>
      </c>
      <c r="I362" s="62">
        <f>K439*4*K458</f>
        <v>1408</v>
      </c>
      <c r="J362" s="39"/>
      <c r="K362" s="63"/>
      <c r="L362" s="64" t="str" cm="1">
        <f t="array" ref="L362">_xlfn.IFS(B362="SAB_OSE_SET23",VLOOKUP(C362,[12]SAB_OSE_SET23!A:N,5,FALSE),B362="SAB_EPSA_SET23",VLOOKUP(C362,[12]SAB_EPSA_SET23!A:F,2,FALSE),B362="SAB_INS_SET23",VLOOKUP(C362,[12]SAB_INS_SET23!A:F,2,FALSE),B362="SIU_INF_JUL23",VLOOKUP(C362,[12]SIU_INF_JUL23!A:F,2,FALSE),B362="SIU_ED_JUL23",VLOOKUP(C362,[12]SIU_ED_JUL23!A:F,2,FALSE),B362="SIU_INS_JUL23",VLOOKUP(C362,[12]SIU_INS_JUL23!A:F,2,FALSE),B362="DER_JUN23",VLOOKUP(C362,[12]DER_JUN23!A:F,2,FALSE),B362="CDHU_AGO23",VLOOKUP(C362,[12]CDHU_AGO23!A:F,2,FALSE),B362="DNIT_SV_JUL23",VLOOKUP(C362,[12]DNIT_SV_JUL23!A:F,2,FALSE),B362="DNIT_MAT_JUL23",VLOOKUP(C362,[12]DNIT_MAT_JUL23!A:F,2,FALSE),B362="SIN_SV_SET23",VLOOKUP(C362,[12]SIN_SV_SET23!G:L,2,FALSE),B362="SIN_INS_SET23",VLOOKUP(C362,[12]SIN_INS_SET23!A:F,2,FALSE),B362="COTAÇÃO",VLOOKUP(C362,[12]COTAÇÃO!$B:$G,3,FALSE))</f>
        <v>TÉCNICO ELETRICISTA</v>
      </c>
      <c r="M362" s="65" t="str" cm="1">
        <f t="array" ref="M362">_xlfn.IFS(B362="SAB_OSE_SET23",VLOOKUP(C362,[12]SAB_OSE_SET23!A:N,6,FALSE),B362="SAB_EPSA_SET23",VLOOKUP(C362,[12]SAB_EPSA_SET23!A:F,3,FALSE),B362="SAB_INS_SET23",VLOOKUP(C362,[12]SAB_INS_SET23!A:F,3,FALSE),B362="SIU_INF_JUL23",VLOOKUP(C362,[12]SIU_INF_JUL23!A:F,3,FALSE),B362="SIU_ED_JUL23",VLOOKUP(C362,[12]SIU_ED_JUL23!A:F,3,FALSE),B362="SIU_INS_JUL23",VLOOKUP(C362,[12]SIU_INS_JUL23!A:F,3,FALSE),B362="DER_JUN23",VLOOKUP(C362,[12]DER_JUN23!A:F,3,FALSE),B362="CDHU_AGO23",VLOOKUP(C362,[12]CDHU_AGO23!A:F,3,FALSE),B362="DNIT_SV_JUL23",VLOOKUP(C362,[12]DNIT_SV_JUL23!A:F,3,FALSE),B362="DNIT_MAT_JUL23",VLOOKUP(C362,[12]DNIT_MAT_JUL23!A:F,3,FALSE),B362="SIN_SV_SET23",VLOOKUP(C362,[12]SIN_SV_SET23!G:L,3,FALSE),B362="SIN_INS_SET23",VLOOKUP(C362,[12]SIN_INS_SET23!A:F,3,FALSE),B362="COTAÇÃO",VLOOKUP(C362,[12]COTAÇÃO!$B:$G,4,FALSE))</f>
        <v>H</v>
      </c>
      <c r="N362" s="66">
        <f t="shared" si="9002"/>
        <v>1408</v>
      </c>
      <c r="O362" s="66">
        <f t="shared" si="9003"/>
        <v>107303.67999999999</v>
      </c>
      <c r="P362" s="67">
        <f t="shared" si="9004"/>
        <v>0</v>
      </c>
      <c r="Q362" s="68"/>
      <c r="R362" s="61">
        <f>R346*$I362</f>
        <v>1408</v>
      </c>
      <c r="S362" s="67"/>
      <c r="T362" s="61">
        <f t="shared" ref="T362" si="9051">T346*$I362</f>
        <v>0</v>
      </c>
      <c r="U362" s="67">
        <f t="shared" si="8680"/>
        <v>0</v>
      </c>
      <c r="V362" s="61">
        <f t="shared" ref="V362" si="9052">V346*$I362</f>
        <v>0</v>
      </c>
      <c r="W362" s="67">
        <f t="shared" si="8682"/>
        <v>0</v>
      </c>
      <c r="X362" s="61">
        <f t="shared" ref="X362" si="9053">X346*$I362</f>
        <v>0</v>
      </c>
      <c r="Y362" s="67">
        <f t="shared" si="8684"/>
        <v>0</v>
      </c>
      <c r="Z362" s="61">
        <f t="shared" ref="Z362" si="9054">Z346*$I362</f>
        <v>0</v>
      </c>
      <c r="AA362" s="67">
        <f t="shared" si="8686"/>
        <v>0</v>
      </c>
      <c r="AB362" s="61">
        <f t="shared" ref="AB362" si="9055">AB346*$I362</f>
        <v>0</v>
      </c>
      <c r="AC362" s="67">
        <f t="shared" si="8688"/>
        <v>0</v>
      </c>
      <c r="AD362" s="61">
        <f t="shared" ref="AD362" si="9056">AD346*$I362</f>
        <v>0</v>
      </c>
      <c r="AE362" s="67">
        <f t="shared" si="8690"/>
        <v>0</v>
      </c>
      <c r="AF362" s="61">
        <f t="shared" ref="AF362" si="9057">AF346*$I362</f>
        <v>0</v>
      </c>
      <c r="AG362" s="67">
        <f t="shared" si="8692"/>
        <v>0</v>
      </c>
      <c r="AH362" s="61">
        <f t="shared" ref="AH362" si="9058">AH346*$I362</f>
        <v>0</v>
      </c>
      <c r="AI362" s="67">
        <f t="shared" si="8694"/>
        <v>0</v>
      </c>
      <c r="AJ362" s="61">
        <f t="shared" ref="AJ362" si="9059">AJ346*$I362</f>
        <v>0</v>
      </c>
      <c r="AK362" s="67">
        <f t="shared" si="8696"/>
        <v>0</v>
      </c>
      <c r="AL362" s="61">
        <f t="shared" ref="AL362" si="9060">AL346*$I362</f>
        <v>0</v>
      </c>
      <c r="AM362" s="67">
        <f t="shared" si="8698"/>
        <v>0</v>
      </c>
      <c r="AN362" s="61">
        <f t="shared" ref="AN362" si="9061">AN346*$I362</f>
        <v>0</v>
      </c>
      <c r="AO362" s="67">
        <f t="shared" si="8700"/>
        <v>0</v>
      </c>
      <c r="AP362" s="61">
        <f t="shared" ref="AP362" si="9062">AP346*$I362</f>
        <v>0</v>
      </c>
      <c r="AQ362" s="67">
        <f t="shared" si="8702"/>
        <v>0</v>
      </c>
      <c r="AR362" s="61">
        <f t="shared" ref="AR362" si="9063">AR346*$I362</f>
        <v>0</v>
      </c>
      <c r="AS362" s="67">
        <f t="shared" si="8704"/>
        <v>0</v>
      </c>
      <c r="AT362" s="61">
        <f t="shared" ref="AT362" si="9064">AT346*$I362</f>
        <v>0</v>
      </c>
      <c r="AU362" s="67">
        <f t="shared" si="8706"/>
        <v>0</v>
      </c>
      <c r="AV362" s="61">
        <f t="shared" ref="AV362" si="9065">AV346*$I362</f>
        <v>0</v>
      </c>
      <c r="AW362" s="67">
        <f t="shared" si="8708"/>
        <v>0</v>
      </c>
      <c r="AX362" s="61">
        <f t="shared" ref="AX362" si="9066">AX346*$I362</f>
        <v>0</v>
      </c>
      <c r="AY362" s="67">
        <f t="shared" si="8710"/>
        <v>0</v>
      </c>
      <c r="AZ362" s="61">
        <f t="shared" ref="AZ362" si="9067">AZ346*$I362</f>
        <v>0</v>
      </c>
      <c r="BA362" s="67">
        <f t="shared" si="8712"/>
        <v>0</v>
      </c>
      <c r="BB362" s="61">
        <f t="shared" ref="BB362" si="9068">BB346*$I362</f>
        <v>0</v>
      </c>
      <c r="BC362" s="67">
        <f t="shared" si="8714"/>
        <v>0</v>
      </c>
      <c r="BD362" s="61">
        <f t="shared" ref="BD362" si="9069">BD346*$I362</f>
        <v>0</v>
      </c>
      <c r="BE362" s="67">
        <f t="shared" si="8716"/>
        <v>0</v>
      </c>
      <c r="BF362" s="61">
        <f t="shared" ref="BF362" si="9070">BF346*$I362</f>
        <v>0</v>
      </c>
      <c r="BG362" s="67">
        <f t="shared" si="8718"/>
        <v>0</v>
      </c>
      <c r="BH362" s="61">
        <f t="shared" ref="BH362" si="9071">BH346*$I362</f>
        <v>0</v>
      </c>
      <c r="BI362" s="67">
        <f t="shared" si="8720"/>
        <v>0</v>
      </c>
      <c r="BJ362" s="61">
        <f t="shared" ref="BJ362" si="9072">BJ346*$I362</f>
        <v>0</v>
      </c>
      <c r="BK362" s="67">
        <f t="shared" si="8722"/>
        <v>0</v>
      </c>
      <c r="BL362" s="61">
        <f t="shared" ref="BL362" si="9073">BL346*$I362</f>
        <v>0</v>
      </c>
      <c r="BM362" s="67">
        <f t="shared" si="8724"/>
        <v>0</v>
      </c>
    </row>
    <row r="363" spans="1:65" s="47" customFormat="1" x14ac:dyDescent="0.25">
      <c r="A363" s="58" t="s">
        <v>26</v>
      </c>
      <c r="B363" s="59" t="s">
        <v>28</v>
      </c>
      <c r="C363" s="59" t="s">
        <v>39</v>
      </c>
      <c r="D363" s="60" cm="1">
        <f t="array" ref="D363">_xlfn.IFS($B363="SAB_OSE_SET23",$A$440,$B363="SAB_EPSA_SET23",$A$442,$B363="SAB_INS_SET23",$A$444,$B363="SIU_INF_JUL23",$A$446,$B363="SIU_ED_JUL23",$A$447,$B363="DER_JUN23",$A$448,$B363="CDHU_AGO23",$A$449,$B363="SIN_SV_SET23",$A$450,$B363="SIN_INS_SET23",$A$451,$B363="COTAÇÃO",0)</f>
        <v>0</v>
      </c>
      <c r="E363" s="60" cm="1">
        <f t="array" ref="E363">_xlfn.IFS($B363="SAB_OSE_SET23",$A$441,$B363="SAB_EPSA_SET23",$A$443,$B363="SAB_INS_SET23",$A$445,$B363="SIU_INF_JUL23",0,$B363="SIU_ED_JUL23",0,$B363="DER_JUN23",0,$B363="CDHU_AGO23",0,$B363="SIN_SV_SET23",0,$B363="SIN_INS_SET23",0,$B363="COTAÇÃO",0)</f>
        <v>0</v>
      </c>
      <c r="F363" s="60" cm="1">
        <f t="array" ref="F363">_xlfn.IFS($B363="SAB_OSE_SET23",0,$B363="SAB_EPSA_SET23",0,AND($B363="SAB_INS_SET23",$A363="MAT")=TRUE,$A$454,AND($B363="SAB_INS_SET23",$A363&lt;&gt;"MAT")=TRUE,$A$453,AND($B363="SIU_INF_JUL23",$A363="MAT")=TRUE,$A$454,AND($B363="SIU_INF_JUL23",$A363&lt;&gt;"MAT")=TRUE,$A$453,AND($B363="SIU_ED_JUL23",$A363="MAT")=TRUE,$A$454,AND($B363="SIU_ED_JUL23",$A363&lt;&gt;"MAT")=TRUE,$A$453,$B363="DER_JUN23",0,$B363="CDHU_AGO23",0,AND($B363="SIN_SV_SET23",$A363="MAT")=TRUE,$A$454,AND($B363="SIN_SV_SET23",$A363&lt;&gt;"MAT")=TRUE,$A$453,AND($B363="SIN_INS_SET23",$A363="MAT")=TRUE,$A$454,AND($B363="SIN_INS_SET23",$A363&lt;&gt;"MAT")=TRUE,$A$453,AND($B363="COTAÇÃO",$A363="MAT")=TRUE,$A$454,AND($B363="COTAÇÃO",$A363&lt;&gt;"MAT")=TRUE,$A$453)</f>
        <v>0.28000000000000003</v>
      </c>
      <c r="G363" s="60" cm="1">
        <f t="array" ref="G363">_xlfn.IFS($B363="SAB_OSE_SET23",0,$B363="SAB_EPSA_SET23",0,AND($B363="SAB_INS_SET23",$A363="MO")=TRUE,$A$455,AND($B363="SAB_INS_SET23",$A363&lt;&gt;"MO")=TRUE,0,AND($B363="SIU_INF_JUL23",$A363="MO")=TRUE,$A$455,AND($B363="SIU_INF_JUL23",$A363&lt;&gt;"MO")=TRUE,0,AND($B363="SIU_ED_JUL23",$A363="MO")=TRUE,$A$455,AND($B363="SIU_ED_JUL23",$A363&lt;&gt;"MO")=TRUE,0,$B363="DER_JUN23",0,$B363="CDHU_AGO23",0,AND($B363="SIN_SV_SET23",$A363="MO")=TRUE,$A$455,AND($B363="SIN_SV_SET23",$A363&lt;&gt;"MO")=TRUE,0,AND($B363="SIN_INS_SET23",$A363="MO")=TRUE,$A$455,AND($B363="SIN_INS_SET23",$A363&lt;&gt;"MO")=TRUE,0,AND($B363="COTAÇÃO",$A363="MO")=TRUE,$A$455,AND($B363="COTAÇÃO",$A363&lt;&gt;"MO")=TRUE,0)</f>
        <v>1.72</v>
      </c>
      <c r="H363" s="61" cm="1">
        <f t="array" ref="H363">ROUND(_xlfn.IFS(B363="SAB_OSE_SET23",VLOOKUP(C363,[12]SAB_OSE_SET23!A:N,7,FALSE),B363="SAB_EPSA_SET23",VLOOKUP(C363,[12]SAB_EPSA_SET23!A:F,4,FALSE),B363="SAB_INS_SET23",VLOOKUP(C363,[12]SAB_INS_SET23!A:F,4,FALSE),B363="SIU_INF_JUL23",VLOOKUP(C363,[12]SIU_INF_JUL23!A:F,4,FALSE),B363="SIU_ED_JUL23",VLOOKUP(C363,[12]SIU_ED_JUL23!A:F,4,FALSE),B363="SIU_INS_JUL23",VLOOKUP(C363,[12]SIU_INS_JUL23!A:F,4,FALSE),B363="DER_JUN23",VLOOKUP(C363,[12]DER_JUN23!A:F,4,FALSE),B363="CDHU_AGO23",VLOOKUP(C363,[12]CDHU_AGO23!A:F,4,FALSE),B363="DNIT_SV_JUL23",VLOOKUP(C363,[12]DNIT_SV_JUL23!A:F,4,FALSE),B363="DNIT_MAT_JUL23",VLOOKUP(C363,[12]DNIT_MAT_JUL23!A:F,4,FALSE),B363="SIN_SV_SET23",VLOOKUP(C363,[12]SIN_SV_SET23!G:L,5,FALSE),B363="SIN_INS_SET23",VLOOKUP(C363,[12]SIN_INS_SET23!A:F,5,FALSE),B363="COTAÇÃO",VLOOKUP(C363,[12]COTAÇÃO!$B:$G,6,FALSE))*(1+F363)*(1+G363),2)</f>
        <v>51.88</v>
      </c>
      <c r="I363" s="62">
        <f>K439*2*K458</f>
        <v>704</v>
      </c>
      <c r="J363" s="39"/>
      <c r="K363" s="63"/>
      <c r="L363" s="64" t="str" cm="1">
        <f t="array" ref="L363">_xlfn.IFS(B363="SAB_OSE_SET23",VLOOKUP(C363,[12]SAB_OSE_SET23!A:N,5,FALSE),B363="SAB_EPSA_SET23",VLOOKUP(C363,[12]SAB_EPSA_SET23!A:F,2,FALSE),B363="SAB_INS_SET23",VLOOKUP(C363,[12]SAB_INS_SET23!A:F,2,FALSE),B363="SIU_INF_JUL23",VLOOKUP(C363,[12]SIU_INF_JUL23!A:F,2,FALSE),B363="SIU_ED_JUL23",VLOOKUP(C363,[12]SIU_ED_JUL23!A:F,2,FALSE),B363="SIU_INS_JUL23",VLOOKUP(C363,[12]SIU_INS_JUL23!A:F,2,FALSE),B363="DER_JUN23",VLOOKUP(C363,[12]DER_JUN23!A:F,2,FALSE),B363="CDHU_AGO23",VLOOKUP(C363,[12]CDHU_AGO23!A:F,2,FALSE),B363="DNIT_SV_JUL23",VLOOKUP(C363,[12]DNIT_SV_JUL23!A:F,2,FALSE),B363="DNIT_MAT_JUL23",VLOOKUP(C363,[12]DNIT_MAT_JUL23!A:F,2,FALSE),B363="SIN_SV_SET23",VLOOKUP(C363,[12]SIN_SV_SET23!G:L,2,FALSE),B363="SIN_INS_SET23",VLOOKUP(C363,[12]SIN_INS_SET23!A:F,2,FALSE),B363="COTAÇÃO",VLOOKUP(C363,[12]COTAÇÃO!$B:$G,3,FALSE))</f>
        <v>ELETRICISTA</v>
      </c>
      <c r="M363" s="65" t="str" cm="1">
        <f t="array" ref="M363">_xlfn.IFS(B363="SAB_OSE_SET23",VLOOKUP(C363,[12]SAB_OSE_SET23!A:N,6,FALSE),B363="SAB_EPSA_SET23",VLOOKUP(C363,[12]SAB_EPSA_SET23!A:F,3,FALSE),B363="SAB_INS_SET23",VLOOKUP(C363,[12]SAB_INS_SET23!A:F,3,FALSE),B363="SIU_INF_JUL23",VLOOKUP(C363,[12]SIU_INF_JUL23!A:F,3,FALSE),B363="SIU_ED_JUL23",VLOOKUP(C363,[12]SIU_ED_JUL23!A:F,3,FALSE),B363="SIU_INS_JUL23",VLOOKUP(C363,[12]SIU_INS_JUL23!A:F,3,FALSE),B363="DER_JUN23",VLOOKUP(C363,[12]DER_JUN23!A:F,3,FALSE),B363="CDHU_AGO23",VLOOKUP(C363,[12]CDHU_AGO23!A:F,3,FALSE),B363="DNIT_SV_JUL23",VLOOKUP(C363,[12]DNIT_SV_JUL23!A:F,3,FALSE),B363="DNIT_MAT_JUL23",VLOOKUP(C363,[12]DNIT_MAT_JUL23!A:F,3,FALSE),B363="SIN_SV_SET23",VLOOKUP(C363,[12]SIN_SV_SET23!G:L,3,FALSE),B363="SIN_INS_SET23",VLOOKUP(C363,[12]SIN_INS_SET23!A:F,3,FALSE),B363="COTAÇÃO",VLOOKUP(C363,[12]COTAÇÃO!$B:$G,4,FALSE))</f>
        <v>H</v>
      </c>
      <c r="N363" s="66">
        <f t="shared" si="9002"/>
        <v>704</v>
      </c>
      <c r="O363" s="66">
        <f t="shared" si="9003"/>
        <v>36523.519999999997</v>
      </c>
      <c r="P363" s="67">
        <f t="shared" si="9004"/>
        <v>0</v>
      </c>
      <c r="Q363" s="68"/>
      <c r="R363" s="61">
        <f>R346*$I363</f>
        <v>704</v>
      </c>
      <c r="S363" s="67"/>
      <c r="T363" s="61">
        <f t="shared" ref="T363" si="9074">T346*$I363</f>
        <v>0</v>
      </c>
      <c r="U363" s="67">
        <f t="shared" si="8680"/>
        <v>0</v>
      </c>
      <c r="V363" s="61">
        <f t="shared" ref="V363" si="9075">V346*$I363</f>
        <v>0</v>
      </c>
      <c r="W363" s="67">
        <f t="shared" si="8682"/>
        <v>0</v>
      </c>
      <c r="X363" s="61">
        <f t="shared" ref="X363" si="9076">X346*$I363</f>
        <v>0</v>
      </c>
      <c r="Y363" s="67">
        <f t="shared" si="8684"/>
        <v>0</v>
      </c>
      <c r="Z363" s="61">
        <f t="shared" ref="Z363" si="9077">Z346*$I363</f>
        <v>0</v>
      </c>
      <c r="AA363" s="67">
        <f t="shared" si="8686"/>
        <v>0</v>
      </c>
      <c r="AB363" s="61">
        <f t="shared" ref="AB363" si="9078">AB346*$I363</f>
        <v>0</v>
      </c>
      <c r="AC363" s="67">
        <f t="shared" si="8688"/>
        <v>0</v>
      </c>
      <c r="AD363" s="61">
        <f t="shared" ref="AD363" si="9079">AD346*$I363</f>
        <v>0</v>
      </c>
      <c r="AE363" s="67">
        <f t="shared" si="8690"/>
        <v>0</v>
      </c>
      <c r="AF363" s="61">
        <f t="shared" ref="AF363" si="9080">AF346*$I363</f>
        <v>0</v>
      </c>
      <c r="AG363" s="67">
        <f t="shared" si="8692"/>
        <v>0</v>
      </c>
      <c r="AH363" s="61">
        <f t="shared" ref="AH363" si="9081">AH346*$I363</f>
        <v>0</v>
      </c>
      <c r="AI363" s="67">
        <f t="shared" si="8694"/>
        <v>0</v>
      </c>
      <c r="AJ363" s="61">
        <f t="shared" ref="AJ363" si="9082">AJ346*$I363</f>
        <v>0</v>
      </c>
      <c r="AK363" s="67">
        <f t="shared" si="8696"/>
        <v>0</v>
      </c>
      <c r="AL363" s="61">
        <f t="shared" ref="AL363" si="9083">AL346*$I363</f>
        <v>0</v>
      </c>
      <c r="AM363" s="67">
        <f t="shared" si="8698"/>
        <v>0</v>
      </c>
      <c r="AN363" s="61">
        <f t="shared" ref="AN363" si="9084">AN346*$I363</f>
        <v>0</v>
      </c>
      <c r="AO363" s="67">
        <f t="shared" si="8700"/>
        <v>0</v>
      </c>
      <c r="AP363" s="61">
        <f t="shared" ref="AP363" si="9085">AP346*$I363</f>
        <v>0</v>
      </c>
      <c r="AQ363" s="67">
        <f t="shared" si="8702"/>
        <v>0</v>
      </c>
      <c r="AR363" s="61">
        <f t="shared" ref="AR363" si="9086">AR346*$I363</f>
        <v>0</v>
      </c>
      <c r="AS363" s="67">
        <f t="shared" si="8704"/>
        <v>0</v>
      </c>
      <c r="AT363" s="61">
        <f t="shared" ref="AT363" si="9087">AT346*$I363</f>
        <v>0</v>
      </c>
      <c r="AU363" s="67">
        <f t="shared" si="8706"/>
        <v>0</v>
      </c>
      <c r="AV363" s="61">
        <f t="shared" ref="AV363" si="9088">AV346*$I363</f>
        <v>0</v>
      </c>
      <c r="AW363" s="67">
        <f t="shared" si="8708"/>
        <v>0</v>
      </c>
      <c r="AX363" s="61">
        <f t="shared" ref="AX363" si="9089">AX346*$I363</f>
        <v>0</v>
      </c>
      <c r="AY363" s="67">
        <f t="shared" si="8710"/>
        <v>0</v>
      </c>
      <c r="AZ363" s="61">
        <f t="shared" ref="AZ363" si="9090">AZ346*$I363</f>
        <v>0</v>
      </c>
      <c r="BA363" s="67">
        <f t="shared" si="8712"/>
        <v>0</v>
      </c>
      <c r="BB363" s="61">
        <f t="shared" ref="BB363" si="9091">BB346*$I363</f>
        <v>0</v>
      </c>
      <c r="BC363" s="67">
        <f t="shared" si="8714"/>
        <v>0</v>
      </c>
      <c r="BD363" s="61">
        <f t="shared" ref="BD363" si="9092">BD346*$I363</f>
        <v>0</v>
      </c>
      <c r="BE363" s="67">
        <f t="shared" si="8716"/>
        <v>0</v>
      </c>
      <c r="BF363" s="61">
        <f t="shared" ref="BF363" si="9093">BF346*$I363</f>
        <v>0</v>
      </c>
      <c r="BG363" s="67">
        <f t="shared" si="8718"/>
        <v>0</v>
      </c>
      <c r="BH363" s="61">
        <f t="shared" ref="BH363" si="9094">BH346*$I363</f>
        <v>0</v>
      </c>
      <c r="BI363" s="67">
        <f t="shared" si="8720"/>
        <v>0</v>
      </c>
      <c r="BJ363" s="61">
        <f t="shared" ref="BJ363" si="9095">BJ346*$I363</f>
        <v>0</v>
      </c>
      <c r="BK363" s="67">
        <f t="shared" si="8722"/>
        <v>0</v>
      </c>
      <c r="BL363" s="61">
        <f t="shared" ref="BL363" si="9096">BL346*$I363</f>
        <v>0</v>
      </c>
      <c r="BM363" s="67">
        <f t="shared" si="8724"/>
        <v>0</v>
      </c>
    </row>
    <row r="364" spans="1:65" s="47" customFormat="1" x14ac:dyDescent="0.25">
      <c r="A364" s="58" t="s">
        <v>26</v>
      </c>
      <c r="B364" s="59" t="s">
        <v>28</v>
      </c>
      <c r="C364" s="59" t="s">
        <v>53</v>
      </c>
      <c r="D364" s="60" cm="1">
        <f t="array" ref="D364">_xlfn.IFS($B364="SAB_OSE_SET23",$A$440,$B364="SAB_EPSA_SET23",$A$442,$B364="SAB_INS_SET23",$A$444,$B364="SIU_INF_JUL23",$A$446,$B364="SIU_ED_JUL23",$A$447,$B364="DER_JUN23",$A$448,$B364="CDHU_AGO23",$A$449,$B364="SIN_SV_SET23",$A$450,$B364="SIN_INS_SET23",$A$451,$B364="COTAÇÃO",0)</f>
        <v>0</v>
      </c>
      <c r="E364" s="60" cm="1">
        <f t="array" ref="E364">_xlfn.IFS($B364="SAB_OSE_SET23",$A$441,$B364="SAB_EPSA_SET23",$A$443,$B364="SAB_INS_SET23",$A$445,$B364="SIU_INF_JUL23",0,$B364="SIU_ED_JUL23",0,$B364="DER_JUN23",0,$B364="CDHU_AGO23",0,$B364="SIN_SV_SET23",0,$B364="SIN_INS_SET23",0,$B364="COTAÇÃO",0)</f>
        <v>0</v>
      </c>
      <c r="F364" s="60" cm="1">
        <f t="array" ref="F364">_xlfn.IFS($B364="SAB_OSE_SET23",0,$B364="SAB_EPSA_SET23",0,AND($B364="SAB_INS_SET23",$A364="MAT")=TRUE,$A$454,AND($B364="SAB_INS_SET23",$A364&lt;&gt;"MAT")=TRUE,$A$453,AND($B364="SIU_INF_JUL23",$A364="MAT")=TRUE,$A$454,AND($B364="SIU_INF_JUL23",$A364&lt;&gt;"MAT")=TRUE,$A$453,AND($B364="SIU_ED_JUL23",$A364="MAT")=TRUE,$A$454,AND($B364="SIU_ED_JUL23",$A364&lt;&gt;"MAT")=TRUE,$A$453,$B364="DER_JUN23",0,$B364="CDHU_AGO23",0,AND($B364="SIN_SV_SET23",$A364="MAT")=TRUE,$A$454,AND($B364="SIN_SV_SET23",$A364&lt;&gt;"MAT")=TRUE,$A$453,AND($B364="SIN_INS_SET23",$A364="MAT")=TRUE,$A$454,AND($B364="SIN_INS_SET23",$A364&lt;&gt;"MAT")=TRUE,$A$453,AND($B364="COTAÇÃO",$A364="MAT")=TRUE,$A$454,AND($B364="COTAÇÃO",$A364&lt;&gt;"MAT")=TRUE,$A$453)</f>
        <v>0.28000000000000003</v>
      </c>
      <c r="G364" s="60" cm="1">
        <f t="array" ref="G364">_xlfn.IFS($B364="SAB_OSE_SET23",0,$B364="SAB_EPSA_SET23",0,AND($B364="SAB_INS_SET23",$A364="MO")=TRUE,$A$455,AND($B364="SAB_INS_SET23",$A364&lt;&gt;"MO")=TRUE,0,AND($B364="SIU_INF_JUL23",$A364="MO")=TRUE,$A$455,AND($B364="SIU_INF_JUL23",$A364&lt;&gt;"MO")=TRUE,0,AND($B364="SIU_ED_JUL23",$A364="MO")=TRUE,$A$455,AND($B364="SIU_ED_JUL23",$A364&lt;&gt;"MO")=TRUE,0,$B364="DER_JUN23",0,$B364="CDHU_AGO23",0,AND($B364="SIN_SV_SET23",$A364="MO")=TRUE,$A$455,AND($B364="SIN_SV_SET23",$A364&lt;&gt;"MO")=TRUE,0,AND($B364="SIN_INS_SET23",$A364="MO")=TRUE,$A$455,AND($B364="SIN_INS_SET23",$A364&lt;&gt;"MO")=TRUE,0,AND($B364="COTAÇÃO",$A364="MO")=TRUE,$A$455,AND($B364="COTAÇÃO",$A364&lt;&gt;"MO")=TRUE,0)</f>
        <v>1.72</v>
      </c>
      <c r="H364" s="61" cm="1">
        <f t="array" ref="H364">ROUND(_xlfn.IFS(B364="SAB_OSE_SET23",VLOOKUP(C364,[12]SAB_OSE_SET23!A:N,7,FALSE),B364="SAB_EPSA_SET23",VLOOKUP(C364,[12]SAB_EPSA_SET23!A:F,4,FALSE),B364="SAB_INS_SET23",VLOOKUP(C364,[12]SAB_INS_SET23!A:F,4,FALSE),B364="SIU_INF_JUL23",VLOOKUP(C364,[12]SIU_INF_JUL23!A:F,4,FALSE),B364="SIU_ED_JUL23",VLOOKUP(C364,[12]SIU_ED_JUL23!A:F,4,FALSE),B364="SIU_INS_JUL23",VLOOKUP(C364,[12]SIU_INS_JUL23!A:F,4,FALSE),B364="DER_JUN23",VLOOKUP(C364,[12]DER_JUN23!A:F,4,FALSE),B364="CDHU_AGO23",VLOOKUP(C364,[12]CDHU_AGO23!A:F,4,FALSE),B364="DNIT_SV_JUL23",VLOOKUP(C364,[12]DNIT_SV_JUL23!A:F,4,FALSE),B364="DNIT_MAT_JUL23",VLOOKUP(C364,[12]DNIT_MAT_JUL23!A:F,4,FALSE),B364="SIN_SV_SET23",VLOOKUP(C364,[12]SIN_SV_SET23!G:L,5,FALSE),B364="SIN_INS_SET23",VLOOKUP(C364,[12]SIN_INS_SET23!A:F,5,FALSE),B364="COTAÇÃO",VLOOKUP(C364,[12]COTAÇÃO!$B:$G,6,FALSE))*(1+F364)*(1+G364),2)</f>
        <v>42.02</v>
      </c>
      <c r="I364" s="62">
        <f>I365+I366</f>
        <v>352</v>
      </c>
      <c r="J364" s="39"/>
      <c r="K364" s="63"/>
      <c r="L364" s="64" t="str" cm="1">
        <f t="array" ref="L364">_xlfn.IFS(B364="SAB_OSE_SET23",VLOOKUP(C364,[12]SAB_OSE_SET23!A:N,5,FALSE),B364="SAB_EPSA_SET23",VLOOKUP(C364,[12]SAB_EPSA_SET23!A:F,2,FALSE),B364="SAB_INS_SET23",VLOOKUP(C364,[12]SAB_INS_SET23!A:F,2,FALSE),B364="SIU_INF_JUL23",VLOOKUP(C364,[12]SIU_INF_JUL23!A:F,2,FALSE),B364="SIU_ED_JUL23",VLOOKUP(C364,[12]SIU_ED_JUL23!A:F,2,FALSE),B364="SIU_INS_JUL23",VLOOKUP(C364,[12]SIU_INS_JUL23!A:F,2,FALSE),B364="DER_JUN23",VLOOKUP(C364,[12]DER_JUN23!A:F,2,FALSE),B364="CDHU_AGO23",VLOOKUP(C364,[12]CDHU_AGO23!A:F,2,FALSE),B364="DNIT_SV_JUL23",VLOOKUP(C364,[12]DNIT_SV_JUL23!A:F,2,FALSE),B364="DNIT_MAT_JUL23",VLOOKUP(C364,[12]DNIT_MAT_JUL23!A:F,2,FALSE),B364="SIN_SV_SET23",VLOOKUP(C364,[12]SIN_SV_SET23!G:L,2,FALSE),B364="SIN_INS_SET23",VLOOKUP(C364,[12]SIN_INS_SET23!A:F,2,FALSE),B364="COTAÇÃO",VLOOKUP(C364,[12]COTAÇÃO!$B:$G,3,FALSE))</f>
        <v>MOTORISTA</v>
      </c>
      <c r="M364" s="65" t="str" cm="1">
        <f t="array" ref="M364">_xlfn.IFS(B364="SAB_OSE_SET23",VLOOKUP(C364,[12]SAB_OSE_SET23!A:N,6,FALSE),B364="SAB_EPSA_SET23",VLOOKUP(C364,[12]SAB_EPSA_SET23!A:F,3,FALSE),B364="SAB_INS_SET23",VLOOKUP(C364,[12]SAB_INS_SET23!A:F,3,FALSE),B364="SIU_INF_JUL23",VLOOKUP(C364,[12]SIU_INF_JUL23!A:F,3,FALSE),B364="SIU_ED_JUL23",VLOOKUP(C364,[12]SIU_ED_JUL23!A:F,3,FALSE),B364="SIU_INS_JUL23",VLOOKUP(C364,[12]SIU_INS_JUL23!A:F,3,FALSE),B364="DER_JUN23",VLOOKUP(C364,[12]DER_JUN23!A:F,3,FALSE),B364="CDHU_AGO23",VLOOKUP(C364,[12]CDHU_AGO23!A:F,3,FALSE),B364="DNIT_SV_JUL23",VLOOKUP(C364,[12]DNIT_SV_JUL23!A:F,3,FALSE),B364="DNIT_MAT_JUL23",VLOOKUP(C364,[12]DNIT_MAT_JUL23!A:F,3,FALSE),B364="SIN_SV_SET23",VLOOKUP(C364,[12]SIN_SV_SET23!G:L,3,FALSE),B364="SIN_INS_SET23",VLOOKUP(C364,[12]SIN_INS_SET23!A:F,3,FALSE),B364="COTAÇÃO",VLOOKUP(C364,[12]COTAÇÃO!$B:$G,4,FALSE))</f>
        <v>H</v>
      </c>
      <c r="N364" s="66">
        <f t="shared" si="9002"/>
        <v>352</v>
      </c>
      <c r="O364" s="66">
        <f t="shared" si="9003"/>
        <v>14791.04</v>
      </c>
      <c r="P364" s="67">
        <f t="shared" si="9004"/>
        <v>0</v>
      </c>
      <c r="Q364" s="68"/>
      <c r="R364" s="61">
        <f>R346*$I364</f>
        <v>352</v>
      </c>
      <c r="S364" s="67"/>
      <c r="T364" s="61">
        <f t="shared" ref="T364" si="9097">T346*$I364</f>
        <v>0</v>
      </c>
      <c r="U364" s="67">
        <f t="shared" si="8680"/>
        <v>0</v>
      </c>
      <c r="V364" s="61">
        <f t="shared" ref="V364" si="9098">V346*$I364</f>
        <v>0</v>
      </c>
      <c r="W364" s="67">
        <f t="shared" si="8682"/>
        <v>0</v>
      </c>
      <c r="X364" s="61">
        <f t="shared" ref="X364" si="9099">X346*$I364</f>
        <v>0</v>
      </c>
      <c r="Y364" s="67">
        <f t="shared" si="8684"/>
        <v>0</v>
      </c>
      <c r="Z364" s="61">
        <f t="shared" ref="Z364" si="9100">Z346*$I364</f>
        <v>0</v>
      </c>
      <c r="AA364" s="67">
        <f t="shared" si="8686"/>
        <v>0</v>
      </c>
      <c r="AB364" s="61">
        <f t="shared" ref="AB364" si="9101">AB346*$I364</f>
        <v>0</v>
      </c>
      <c r="AC364" s="67">
        <f t="shared" si="8688"/>
        <v>0</v>
      </c>
      <c r="AD364" s="61">
        <f t="shared" ref="AD364" si="9102">AD346*$I364</f>
        <v>0</v>
      </c>
      <c r="AE364" s="67">
        <f t="shared" si="8690"/>
        <v>0</v>
      </c>
      <c r="AF364" s="61">
        <f t="shared" ref="AF364" si="9103">AF346*$I364</f>
        <v>0</v>
      </c>
      <c r="AG364" s="67">
        <f t="shared" si="8692"/>
        <v>0</v>
      </c>
      <c r="AH364" s="61">
        <f t="shared" ref="AH364" si="9104">AH346*$I364</f>
        <v>0</v>
      </c>
      <c r="AI364" s="67">
        <f t="shared" si="8694"/>
        <v>0</v>
      </c>
      <c r="AJ364" s="61">
        <f t="shared" ref="AJ364" si="9105">AJ346*$I364</f>
        <v>0</v>
      </c>
      <c r="AK364" s="67">
        <f t="shared" si="8696"/>
        <v>0</v>
      </c>
      <c r="AL364" s="61">
        <f t="shared" ref="AL364" si="9106">AL346*$I364</f>
        <v>0</v>
      </c>
      <c r="AM364" s="67">
        <f t="shared" si="8698"/>
        <v>0</v>
      </c>
      <c r="AN364" s="61">
        <f t="shared" ref="AN364" si="9107">AN346*$I364</f>
        <v>0</v>
      </c>
      <c r="AO364" s="67">
        <f t="shared" si="8700"/>
        <v>0</v>
      </c>
      <c r="AP364" s="61">
        <f t="shared" ref="AP364" si="9108">AP346*$I364</f>
        <v>0</v>
      </c>
      <c r="AQ364" s="67">
        <f t="shared" si="8702"/>
        <v>0</v>
      </c>
      <c r="AR364" s="61">
        <f t="shared" ref="AR364" si="9109">AR346*$I364</f>
        <v>0</v>
      </c>
      <c r="AS364" s="67">
        <f t="shared" si="8704"/>
        <v>0</v>
      </c>
      <c r="AT364" s="61">
        <f t="shared" ref="AT364" si="9110">AT346*$I364</f>
        <v>0</v>
      </c>
      <c r="AU364" s="67">
        <f t="shared" si="8706"/>
        <v>0</v>
      </c>
      <c r="AV364" s="61">
        <f t="shared" ref="AV364" si="9111">AV346*$I364</f>
        <v>0</v>
      </c>
      <c r="AW364" s="67">
        <f t="shared" si="8708"/>
        <v>0</v>
      </c>
      <c r="AX364" s="61">
        <f t="shared" ref="AX364" si="9112">AX346*$I364</f>
        <v>0</v>
      </c>
      <c r="AY364" s="67">
        <f t="shared" si="8710"/>
        <v>0</v>
      </c>
      <c r="AZ364" s="61">
        <f t="shared" ref="AZ364" si="9113">AZ346*$I364</f>
        <v>0</v>
      </c>
      <c r="BA364" s="67">
        <f t="shared" si="8712"/>
        <v>0</v>
      </c>
      <c r="BB364" s="61">
        <f t="shared" ref="BB364" si="9114">BB346*$I364</f>
        <v>0</v>
      </c>
      <c r="BC364" s="67">
        <f t="shared" si="8714"/>
        <v>0</v>
      </c>
      <c r="BD364" s="61">
        <f t="shared" ref="BD364" si="9115">BD346*$I364</f>
        <v>0</v>
      </c>
      <c r="BE364" s="67">
        <f t="shared" si="8716"/>
        <v>0</v>
      </c>
      <c r="BF364" s="61">
        <f t="shared" ref="BF364" si="9116">BF346*$I364</f>
        <v>0</v>
      </c>
      <c r="BG364" s="67">
        <f t="shared" si="8718"/>
        <v>0</v>
      </c>
      <c r="BH364" s="61">
        <f t="shared" ref="BH364" si="9117">BH346*$I364</f>
        <v>0</v>
      </c>
      <c r="BI364" s="67">
        <f t="shared" si="8720"/>
        <v>0</v>
      </c>
      <c r="BJ364" s="61">
        <f t="shared" ref="BJ364" si="9118">BJ346*$I364</f>
        <v>0</v>
      </c>
      <c r="BK364" s="67">
        <f t="shared" si="8722"/>
        <v>0</v>
      </c>
      <c r="BL364" s="61">
        <f t="shared" ref="BL364" si="9119">BL346*$I364</f>
        <v>0</v>
      </c>
      <c r="BM364" s="67">
        <f t="shared" si="8724"/>
        <v>0</v>
      </c>
    </row>
    <row r="365" spans="1:65" s="47" customFormat="1" ht="30" x14ac:dyDescent="0.25">
      <c r="A365" s="58" t="s">
        <v>30</v>
      </c>
      <c r="B365" s="59" t="s">
        <v>28</v>
      </c>
      <c r="C365" s="59" t="s">
        <v>56</v>
      </c>
      <c r="D365" s="60" cm="1">
        <f t="array" ref="D365">_xlfn.IFS($B365="SAB_OSE_SET23",$A$440,$B365="SAB_EPSA_SET23",$A$442,$B365="SAB_INS_SET23",$A$444,$B365="SIU_INF_JUL23",$A$446,$B365="SIU_ED_JUL23",$A$447,$B365="DER_JUN23",$A$448,$B365="CDHU_AGO23",$A$449,$B365="SIN_SV_SET23",$A$450,$B365="SIN_INS_SET23",$A$451,$B365="COTAÇÃO",0)</f>
        <v>0</v>
      </c>
      <c r="E365" s="60" cm="1">
        <f t="array" ref="E365">_xlfn.IFS($B365="SAB_OSE_SET23",$A$441,$B365="SAB_EPSA_SET23",$A$443,$B365="SAB_INS_SET23",$A$445,$B365="SIU_INF_JUL23",0,$B365="SIU_ED_JUL23",0,$B365="DER_JUN23",0,$B365="CDHU_AGO23",0,$B365="SIN_SV_SET23",0,$B365="SIN_INS_SET23",0,$B365="COTAÇÃO",0)</f>
        <v>0</v>
      </c>
      <c r="F365" s="60" cm="1">
        <f t="array" ref="F365">_xlfn.IFS($B365="SAB_OSE_SET23",0,$B365="SAB_EPSA_SET23",0,AND($B365="SAB_INS_SET23",$A365="MAT")=TRUE,$A$454,AND($B365="SAB_INS_SET23",$A365&lt;&gt;"MAT")=TRUE,$A$453,AND($B365="SIU_INF_JUL23",$A365="MAT")=TRUE,$A$454,AND($B365="SIU_INF_JUL23",$A365&lt;&gt;"MAT")=TRUE,$A$453,AND($B365="SIU_ED_JUL23",$A365="MAT")=TRUE,$A$454,AND($B365="SIU_ED_JUL23",$A365&lt;&gt;"MAT")=TRUE,$A$453,$B365="DER_JUN23",0,$B365="CDHU_AGO23",0,AND($B365="SIN_SV_SET23",$A365="MAT")=TRUE,$A$454,AND($B365="SIN_SV_SET23",$A365&lt;&gt;"MAT")=TRUE,$A$453,AND($B365="SIN_INS_SET23",$A365="MAT")=TRUE,$A$454,AND($B365="SIN_INS_SET23",$A365&lt;&gt;"MAT")=TRUE,$A$453,AND($B365="COTAÇÃO",$A365="MAT")=TRUE,$A$454,AND($B365="COTAÇÃO",$A365&lt;&gt;"MAT")=TRUE,$A$453)</f>
        <v>0.28000000000000003</v>
      </c>
      <c r="G365" s="60" cm="1">
        <f t="array" ref="G365">_xlfn.IFS($B365="SAB_OSE_SET23",0,$B365="SAB_EPSA_SET23",0,AND($B365="SAB_INS_SET23",$A365="MO")=TRUE,$A$455,AND($B365="SAB_INS_SET23",$A365&lt;&gt;"MO")=TRUE,0,AND($B365="SIU_INF_JUL23",$A365="MO")=TRUE,$A$455,AND($B365="SIU_INF_JUL23",$A365&lt;&gt;"MO")=TRUE,0,AND($B365="SIU_ED_JUL23",$A365="MO")=TRUE,$A$455,AND($B365="SIU_ED_JUL23",$A365&lt;&gt;"MO")=TRUE,0,$B365="DER_JUN23",0,$B365="CDHU_AGO23",0,AND($B365="SIN_SV_SET23",$A365="MO")=TRUE,$A$455,AND($B365="SIN_SV_SET23",$A365&lt;&gt;"MO")=TRUE,0,AND($B365="SIN_INS_SET23",$A365="MO")=TRUE,$A$455,AND($B365="SIN_INS_SET23",$A365&lt;&gt;"MO")=TRUE,0,AND($B365="COTAÇÃO",$A365="MO")=TRUE,$A$455,AND($B365="COTAÇÃO",$A365&lt;&gt;"MO")=TRUE,0)</f>
        <v>0</v>
      </c>
      <c r="H365" s="61" cm="1">
        <f t="array" ref="H365">ROUND(_xlfn.IFS(B365="SAB_OSE_SET23",VLOOKUP(C365,[12]SAB_OSE_SET23!A:N,7,FALSE),B365="SAB_EPSA_SET23",VLOOKUP(C365,[12]SAB_EPSA_SET23!A:F,4,FALSE),B365="SAB_INS_SET23",VLOOKUP(C365,[12]SAB_INS_SET23!A:F,4,FALSE),B365="SIU_INF_JUL23",VLOOKUP(C365,[12]SIU_INF_JUL23!A:F,4,FALSE),B365="SIU_ED_JUL23",VLOOKUP(C365,[12]SIU_ED_JUL23!A:F,4,FALSE),B365="SIU_INS_JUL23",VLOOKUP(C365,[12]SIU_INS_JUL23!A:F,4,FALSE),B365="DER_JUN23",VLOOKUP(C365,[12]DER_JUN23!A:F,4,FALSE),B365="CDHU_AGO23",VLOOKUP(C365,[12]CDHU_AGO23!A:F,4,FALSE),B365="DNIT_SV_JUL23",VLOOKUP(C365,[12]DNIT_SV_JUL23!A:F,4,FALSE),B365="DNIT_MAT_JUL23",VLOOKUP(C365,[12]DNIT_MAT_JUL23!A:F,4,FALSE),B365="SIN_SV_SET23",VLOOKUP(C365,[12]SIN_SV_SET23!G:L,5,FALSE),B365="SIN_INS_SET23",VLOOKUP(C365,[12]SIN_INS_SET23!A:F,5,FALSE),B365="COTAÇÃO",VLOOKUP(C365,[12]COTAÇÃO!$B:$G,6,FALSE))*(1+F365)*(1+G365),2)</f>
        <v>310.69</v>
      </c>
      <c r="I365" s="62">
        <f>2.5*22*K458</f>
        <v>110</v>
      </c>
      <c r="J365" s="39"/>
      <c r="K365" s="63"/>
      <c r="L365" s="64" t="str" cm="1">
        <f t="array" ref="L365">_xlfn.IFS(B365="SAB_OSE_SET23",VLOOKUP(C365,[12]SAB_OSE_SET23!A:N,5,FALSE),B365="SAB_EPSA_SET23",VLOOKUP(C365,[12]SAB_EPSA_SET23!A:F,2,FALSE),B365="SAB_INS_SET23",VLOOKUP(C365,[12]SAB_INS_SET23!A:F,2,FALSE),B365="SIU_INF_JUL23",VLOOKUP(C365,[12]SIU_INF_JUL23!A:F,2,FALSE),B365="SIU_ED_JUL23",VLOOKUP(C365,[12]SIU_ED_JUL23!A:F,2,FALSE),B365="SIU_INS_JUL23",VLOOKUP(C365,[12]SIU_INS_JUL23!A:F,2,FALSE),B365="DER_JUN23",VLOOKUP(C365,[12]DER_JUN23!A:F,2,FALSE),B365="CDHU_AGO23",VLOOKUP(C365,[12]CDHU_AGO23!A:F,2,FALSE),B365="DNIT_SV_JUL23",VLOOKUP(C365,[12]DNIT_SV_JUL23!A:F,2,FALSE),B365="DNIT_MAT_JUL23",VLOOKUP(C365,[12]DNIT_MAT_JUL23!A:F,2,FALSE),B365="SIN_SV_SET23",VLOOKUP(C365,[12]SIN_SV_SET23!G:L,2,FALSE),B365="SIN_INS_SET23",VLOOKUP(C365,[12]SIN_INS_SET23!A:F,2,FALSE),B365="COTAÇÃO",VLOOKUP(C365,[12]COTAÇÃO!$B:$G,3,FALSE))</f>
        <v>CAMINHÃO - CARROCERIA FIXA ABERTA DE MADEIRA COM CAPACIDADE 9 T *190CV - COM GUINDASTE MUNCK 5 T</v>
      </c>
      <c r="M365" s="65" t="str" cm="1">
        <f t="array" ref="M365">_xlfn.IFS(B365="SAB_OSE_SET23",VLOOKUP(C365,[12]SAB_OSE_SET23!A:N,6,FALSE),B365="SAB_EPSA_SET23",VLOOKUP(C365,[12]SAB_EPSA_SET23!A:F,3,FALSE),B365="SAB_INS_SET23",VLOOKUP(C365,[12]SAB_INS_SET23!A:F,3,FALSE),B365="SIU_INF_JUL23",VLOOKUP(C365,[12]SIU_INF_JUL23!A:F,3,FALSE),B365="SIU_ED_JUL23",VLOOKUP(C365,[12]SIU_ED_JUL23!A:F,3,FALSE),B365="SIU_INS_JUL23",VLOOKUP(C365,[12]SIU_INS_JUL23!A:F,3,FALSE),B365="DER_JUN23",VLOOKUP(C365,[12]DER_JUN23!A:F,3,FALSE),B365="CDHU_AGO23",VLOOKUP(C365,[12]CDHU_AGO23!A:F,3,FALSE),B365="DNIT_SV_JUL23",VLOOKUP(C365,[12]DNIT_SV_JUL23!A:F,3,FALSE),B365="DNIT_MAT_JUL23",VLOOKUP(C365,[12]DNIT_MAT_JUL23!A:F,3,FALSE),B365="SIN_SV_SET23",VLOOKUP(C365,[12]SIN_SV_SET23!G:L,3,FALSE),B365="SIN_INS_SET23",VLOOKUP(C365,[12]SIN_INS_SET23!A:F,3,FALSE),B365="COTAÇÃO",VLOOKUP(C365,[12]COTAÇÃO!$B:$G,4,FALSE))</f>
        <v>H</v>
      </c>
      <c r="N365" s="66">
        <f t="shared" si="9002"/>
        <v>110</v>
      </c>
      <c r="O365" s="66">
        <f t="shared" si="9003"/>
        <v>34175.9</v>
      </c>
      <c r="P365" s="67">
        <f t="shared" si="9004"/>
        <v>0</v>
      </c>
      <c r="Q365" s="68"/>
      <c r="R365" s="61">
        <f>R346*$I365</f>
        <v>110</v>
      </c>
      <c r="S365" s="67"/>
      <c r="T365" s="61">
        <f t="shared" ref="T365" si="9120">T346*$I365</f>
        <v>0</v>
      </c>
      <c r="U365" s="67">
        <f t="shared" si="8680"/>
        <v>0</v>
      </c>
      <c r="V365" s="61">
        <f t="shared" ref="V365" si="9121">V346*$I365</f>
        <v>0</v>
      </c>
      <c r="W365" s="67">
        <f t="shared" si="8682"/>
        <v>0</v>
      </c>
      <c r="X365" s="61">
        <f t="shared" ref="X365" si="9122">X346*$I365</f>
        <v>0</v>
      </c>
      <c r="Y365" s="67">
        <f t="shared" si="8684"/>
        <v>0</v>
      </c>
      <c r="Z365" s="61">
        <f t="shared" ref="Z365" si="9123">Z346*$I365</f>
        <v>0</v>
      </c>
      <c r="AA365" s="67">
        <f t="shared" si="8686"/>
        <v>0</v>
      </c>
      <c r="AB365" s="61">
        <f t="shared" ref="AB365" si="9124">AB346*$I365</f>
        <v>0</v>
      </c>
      <c r="AC365" s="67">
        <f t="shared" si="8688"/>
        <v>0</v>
      </c>
      <c r="AD365" s="61">
        <f t="shared" ref="AD365" si="9125">AD346*$I365</f>
        <v>0</v>
      </c>
      <c r="AE365" s="67">
        <f t="shared" si="8690"/>
        <v>0</v>
      </c>
      <c r="AF365" s="61">
        <f t="shared" ref="AF365" si="9126">AF346*$I365</f>
        <v>0</v>
      </c>
      <c r="AG365" s="67">
        <f t="shared" si="8692"/>
        <v>0</v>
      </c>
      <c r="AH365" s="61">
        <f t="shared" ref="AH365" si="9127">AH346*$I365</f>
        <v>0</v>
      </c>
      <c r="AI365" s="67">
        <f t="shared" si="8694"/>
        <v>0</v>
      </c>
      <c r="AJ365" s="61">
        <f t="shared" ref="AJ365" si="9128">AJ346*$I365</f>
        <v>0</v>
      </c>
      <c r="AK365" s="67">
        <f t="shared" si="8696"/>
        <v>0</v>
      </c>
      <c r="AL365" s="61">
        <f t="shared" ref="AL365" si="9129">AL346*$I365</f>
        <v>0</v>
      </c>
      <c r="AM365" s="67">
        <f t="shared" si="8698"/>
        <v>0</v>
      </c>
      <c r="AN365" s="61">
        <f t="shared" ref="AN365" si="9130">AN346*$I365</f>
        <v>0</v>
      </c>
      <c r="AO365" s="67">
        <f t="shared" si="8700"/>
        <v>0</v>
      </c>
      <c r="AP365" s="61">
        <f t="shared" ref="AP365" si="9131">AP346*$I365</f>
        <v>0</v>
      </c>
      <c r="AQ365" s="67">
        <f t="shared" si="8702"/>
        <v>0</v>
      </c>
      <c r="AR365" s="61">
        <f t="shared" ref="AR365" si="9132">AR346*$I365</f>
        <v>0</v>
      </c>
      <c r="AS365" s="67">
        <f t="shared" si="8704"/>
        <v>0</v>
      </c>
      <c r="AT365" s="61">
        <f t="shared" ref="AT365" si="9133">AT346*$I365</f>
        <v>0</v>
      </c>
      <c r="AU365" s="67">
        <f t="shared" si="8706"/>
        <v>0</v>
      </c>
      <c r="AV365" s="61">
        <f t="shared" ref="AV365" si="9134">AV346*$I365</f>
        <v>0</v>
      </c>
      <c r="AW365" s="67">
        <f t="shared" si="8708"/>
        <v>0</v>
      </c>
      <c r="AX365" s="61">
        <f t="shared" ref="AX365" si="9135">AX346*$I365</f>
        <v>0</v>
      </c>
      <c r="AY365" s="67">
        <f t="shared" si="8710"/>
        <v>0</v>
      </c>
      <c r="AZ365" s="61">
        <f t="shared" ref="AZ365" si="9136">AZ346*$I365</f>
        <v>0</v>
      </c>
      <c r="BA365" s="67">
        <f t="shared" si="8712"/>
        <v>0</v>
      </c>
      <c r="BB365" s="61">
        <f t="shared" ref="BB365" si="9137">BB346*$I365</f>
        <v>0</v>
      </c>
      <c r="BC365" s="67">
        <f t="shared" si="8714"/>
        <v>0</v>
      </c>
      <c r="BD365" s="61">
        <f t="shared" ref="BD365" si="9138">BD346*$I365</f>
        <v>0</v>
      </c>
      <c r="BE365" s="67">
        <f t="shared" si="8716"/>
        <v>0</v>
      </c>
      <c r="BF365" s="61">
        <f t="shared" ref="BF365" si="9139">BF346*$I365</f>
        <v>0</v>
      </c>
      <c r="BG365" s="67">
        <f t="shared" si="8718"/>
        <v>0</v>
      </c>
      <c r="BH365" s="61">
        <f t="shared" ref="BH365" si="9140">BH346*$I365</f>
        <v>0</v>
      </c>
      <c r="BI365" s="67">
        <f t="shared" si="8720"/>
        <v>0</v>
      </c>
      <c r="BJ365" s="61">
        <f t="shared" ref="BJ365" si="9141">BJ346*$I365</f>
        <v>0</v>
      </c>
      <c r="BK365" s="67">
        <f t="shared" si="8722"/>
        <v>0</v>
      </c>
      <c r="BL365" s="61">
        <f t="shared" ref="BL365" si="9142">BL346*$I365</f>
        <v>0</v>
      </c>
      <c r="BM365" s="67">
        <f t="shared" si="8724"/>
        <v>0</v>
      </c>
    </row>
    <row r="366" spans="1:65" s="47" customFormat="1" ht="30" x14ac:dyDescent="0.25">
      <c r="A366" s="58" t="s">
        <v>30</v>
      </c>
      <c r="B366" s="59" t="s">
        <v>28</v>
      </c>
      <c r="C366" s="59" t="s">
        <v>57</v>
      </c>
      <c r="D366" s="60" cm="1">
        <f t="array" ref="D366">_xlfn.IFS($B366="SAB_OSE_SET23",$A$440,$B366="SAB_EPSA_SET23",$A$442,$B366="SAB_INS_SET23",$A$444,$B366="SIU_INF_JUL23",$A$446,$B366="SIU_ED_JUL23",$A$447,$B366="DER_JUN23",$A$448,$B366="CDHU_AGO23",$A$449,$B366="SIN_SV_SET23",$A$450,$B366="SIN_INS_SET23",$A$451,$B366="COTAÇÃO",0)</f>
        <v>0</v>
      </c>
      <c r="E366" s="60" cm="1">
        <f t="array" ref="E366">_xlfn.IFS($B366="SAB_OSE_SET23",$A$441,$B366="SAB_EPSA_SET23",$A$443,$B366="SAB_INS_SET23",$A$445,$B366="SIU_INF_JUL23",0,$B366="SIU_ED_JUL23",0,$B366="DER_JUN23",0,$B366="CDHU_AGO23",0,$B366="SIN_SV_SET23",0,$B366="SIN_INS_SET23",0,$B366="COTAÇÃO",0)</f>
        <v>0</v>
      </c>
      <c r="F366" s="60" cm="1">
        <f t="array" ref="F366">_xlfn.IFS($B366="SAB_OSE_SET23",0,$B366="SAB_EPSA_SET23",0,AND($B366="SAB_INS_SET23",$A366="MAT")=TRUE,$A$454,AND($B366="SAB_INS_SET23",$A366&lt;&gt;"MAT")=TRUE,$A$453,AND($B366="SIU_INF_JUL23",$A366="MAT")=TRUE,$A$454,AND($B366="SIU_INF_JUL23",$A366&lt;&gt;"MAT")=TRUE,$A$453,AND($B366="SIU_ED_JUL23",$A366="MAT")=TRUE,$A$454,AND($B366="SIU_ED_JUL23",$A366&lt;&gt;"MAT")=TRUE,$A$453,$B366="DER_JUN23",0,$B366="CDHU_AGO23",0,AND($B366="SIN_SV_SET23",$A366="MAT")=TRUE,$A$454,AND($B366="SIN_SV_SET23",$A366&lt;&gt;"MAT")=TRUE,$A$453,AND($B366="SIN_INS_SET23",$A366="MAT")=TRUE,$A$454,AND($B366="SIN_INS_SET23",$A366&lt;&gt;"MAT")=TRUE,$A$453,AND($B366="COTAÇÃO",$A366="MAT")=TRUE,$A$454,AND($B366="COTAÇÃO",$A366&lt;&gt;"MAT")=TRUE,$A$453)</f>
        <v>0.28000000000000003</v>
      </c>
      <c r="G366" s="60" cm="1">
        <f t="array" ref="G366">_xlfn.IFS($B366="SAB_OSE_SET23",0,$B366="SAB_EPSA_SET23",0,AND($B366="SAB_INS_SET23",$A366="MO")=TRUE,$A$455,AND($B366="SAB_INS_SET23",$A366&lt;&gt;"MO")=TRUE,0,AND($B366="SIU_INF_JUL23",$A366="MO")=TRUE,$A$455,AND($B366="SIU_INF_JUL23",$A366&lt;&gt;"MO")=TRUE,0,AND($B366="SIU_ED_JUL23",$A366="MO")=TRUE,$A$455,AND($B366="SIU_ED_JUL23",$A366&lt;&gt;"MO")=TRUE,0,$B366="DER_JUN23",0,$B366="CDHU_AGO23",0,AND($B366="SIN_SV_SET23",$A366="MO")=TRUE,$A$455,AND($B366="SIN_SV_SET23",$A366&lt;&gt;"MO")=TRUE,0,AND($B366="SIN_INS_SET23",$A366="MO")=TRUE,$A$455,AND($B366="SIN_INS_SET23",$A366&lt;&gt;"MO")=TRUE,0,AND($B366="COTAÇÃO",$A366="MO")=TRUE,$A$455,AND($B366="COTAÇÃO",$A366&lt;&gt;"MO")=TRUE,0)</f>
        <v>0</v>
      </c>
      <c r="H366" s="61" cm="1">
        <f t="array" ref="H366">ROUND(_xlfn.IFS(B366="SAB_OSE_SET23",VLOOKUP(C366,[12]SAB_OSE_SET23!A:N,7,FALSE),B366="SAB_EPSA_SET23",VLOOKUP(C366,[12]SAB_EPSA_SET23!A:F,4,FALSE),B366="SAB_INS_SET23",VLOOKUP(C366,[12]SAB_INS_SET23!A:F,4,FALSE),B366="SIU_INF_JUL23",VLOOKUP(C366,[12]SIU_INF_JUL23!A:F,4,FALSE),B366="SIU_ED_JUL23",VLOOKUP(C366,[12]SIU_ED_JUL23!A:F,4,FALSE),B366="SIU_INS_JUL23",VLOOKUP(C366,[12]SIU_INS_JUL23!A:F,4,FALSE),B366="DER_JUN23",VLOOKUP(C366,[12]DER_JUN23!A:F,4,FALSE),B366="CDHU_AGO23",VLOOKUP(C366,[12]CDHU_AGO23!A:F,4,FALSE),B366="DNIT_SV_JUL23",VLOOKUP(C366,[12]DNIT_SV_JUL23!A:F,4,FALSE),B366="DNIT_MAT_JUL23",VLOOKUP(C366,[12]DNIT_MAT_JUL23!A:F,4,FALSE),B366="SIN_SV_SET23",VLOOKUP(C366,[12]SIN_SV_SET23!G:L,5,FALSE),B366="SIN_INS_SET23",VLOOKUP(C366,[12]SIN_INS_SET23!A:F,5,FALSE),B366="COTAÇÃO",VLOOKUP(C366,[12]COTAÇÃO!$B:$G,6,FALSE))*(1+F366)*(1+G366),2)</f>
        <v>143.88</v>
      </c>
      <c r="I366" s="62">
        <f>K439*K458-I365</f>
        <v>242</v>
      </c>
      <c r="J366" s="39"/>
      <c r="K366" s="63"/>
      <c r="L366" s="64" t="str" cm="1">
        <f t="array" ref="L366">_xlfn.IFS(B366="SAB_OSE_SET23",VLOOKUP(C366,[12]SAB_OSE_SET23!A:N,5,FALSE),B366="SAB_EPSA_SET23",VLOOKUP(C366,[12]SAB_EPSA_SET23!A:F,2,FALSE),B366="SAB_INS_SET23",VLOOKUP(C366,[12]SAB_INS_SET23!A:F,2,FALSE),B366="SIU_INF_JUL23",VLOOKUP(C366,[12]SIU_INF_JUL23!A:F,2,FALSE),B366="SIU_ED_JUL23",VLOOKUP(C366,[12]SIU_ED_JUL23!A:F,2,FALSE),B366="SIU_INS_JUL23",VLOOKUP(C366,[12]SIU_INS_JUL23!A:F,2,FALSE),B366="DER_JUN23",VLOOKUP(C366,[12]DER_JUN23!A:F,2,FALSE),B366="CDHU_AGO23",VLOOKUP(C366,[12]CDHU_AGO23!A:F,2,FALSE),B366="DNIT_SV_JUL23",VLOOKUP(C366,[12]DNIT_SV_JUL23!A:F,2,FALSE),B366="DNIT_MAT_JUL23",VLOOKUP(C366,[12]DNIT_MAT_JUL23!A:F,2,FALSE),B366="SIN_SV_SET23",VLOOKUP(C366,[12]SIN_SV_SET23!G:L,2,FALSE),B366="SIN_INS_SET23",VLOOKUP(C366,[12]SIN_INS_SET23!A:F,2,FALSE),B366="COTAÇÃO",VLOOKUP(C366,[12]COTAÇÃO!$B:$G,3,FALSE))</f>
        <v>CAMINHÃO - CARROCERIA FIXA ABERTA DE MADEIRA COM CAPACIDADE 9 T *190CV - COM GUINDASTE MUNCK 5 T - À DISPOSIÇÃO</v>
      </c>
      <c r="M366" s="65" t="str" cm="1">
        <f t="array" ref="M366">_xlfn.IFS(B366="SAB_OSE_SET23",VLOOKUP(C366,[12]SAB_OSE_SET23!A:N,6,FALSE),B366="SAB_EPSA_SET23",VLOOKUP(C366,[12]SAB_EPSA_SET23!A:F,3,FALSE),B366="SAB_INS_SET23",VLOOKUP(C366,[12]SAB_INS_SET23!A:F,3,FALSE),B366="SIU_INF_JUL23",VLOOKUP(C366,[12]SIU_INF_JUL23!A:F,3,FALSE),B366="SIU_ED_JUL23",VLOOKUP(C366,[12]SIU_ED_JUL23!A:F,3,FALSE),B366="SIU_INS_JUL23",VLOOKUP(C366,[12]SIU_INS_JUL23!A:F,3,FALSE),B366="DER_JUN23",VLOOKUP(C366,[12]DER_JUN23!A:F,3,FALSE),B366="CDHU_AGO23",VLOOKUP(C366,[12]CDHU_AGO23!A:F,3,FALSE),B366="DNIT_SV_JUL23",VLOOKUP(C366,[12]DNIT_SV_JUL23!A:F,3,FALSE),B366="DNIT_MAT_JUL23",VLOOKUP(C366,[12]DNIT_MAT_JUL23!A:F,3,FALSE),B366="SIN_SV_SET23",VLOOKUP(C366,[12]SIN_SV_SET23!G:L,3,FALSE),B366="SIN_INS_SET23",VLOOKUP(C366,[12]SIN_INS_SET23!A:F,3,FALSE),B366="COTAÇÃO",VLOOKUP(C366,[12]COTAÇÃO!$B:$G,4,FALSE))</f>
        <v>H</v>
      </c>
      <c r="N366" s="66">
        <f t="shared" si="9002"/>
        <v>242</v>
      </c>
      <c r="O366" s="66">
        <f t="shared" si="9003"/>
        <v>34818.959999999999</v>
      </c>
      <c r="P366" s="67">
        <f t="shared" si="9004"/>
        <v>0</v>
      </c>
      <c r="Q366" s="68"/>
      <c r="R366" s="61">
        <f>R346*$I366</f>
        <v>242</v>
      </c>
      <c r="S366" s="67"/>
      <c r="T366" s="61">
        <f t="shared" ref="T366" si="9143">T346*$I366</f>
        <v>0</v>
      </c>
      <c r="U366" s="67">
        <f t="shared" si="8680"/>
        <v>0</v>
      </c>
      <c r="V366" s="61">
        <f t="shared" ref="V366" si="9144">V346*$I366</f>
        <v>0</v>
      </c>
      <c r="W366" s="67">
        <f t="shared" si="8682"/>
        <v>0</v>
      </c>
      <c r="X366" s="61">
        <f t="shared" ref="X366" si="9145">X346*$I366</f>
        <v>0</v>
      </c>
      <c r="Y366" s="67">
        <f t="shared" si="8684"/>
        <v>0</v>
      </c>
      <c r="Z366" s="61">
        <f t="shared" ref="Z366" si="9146">Z346*$I366</f>
        <v>0</v>
      </c>
      <c r="AA366" s="67">
        <f t="shared" si="8686"/>
        <v>0</v>
      </c>
      <c r="AB366" s="61">
        <f t="shared" ref="AB366" si="9147">AB346*$I366</f>
        <v>0</v>
      </c>
      <c r="AC366" s="67">
        <f t="shared" si="8688"/>
        <v>0</v>
      </c>
      <c r="AD366" s="61">
        <f t="shared" ref="AD366" si="9148">AD346*$I366</f>
        <v>0</v>
      </c>
      <c r="AE366" s="67">
        <f t="shared" si="8690"/>
        <v>0</v>
      </c>
      <c r="AF366" s="61">
        <f t="shared" ref="AF366" si="9149">AF346*$I366</f>
        <v>0</v>
      </c>
      <c r="AG366" s="67">
        <f t="shared" si="8692"/>
        <v>0</v>
      </c>
      <c r="AH366" s="61">
        <f t="shared" ref="AH366" si="9150">AH346*$I366</f>
        <v>0</v>
      </c>
      <c r="AI366" s="67">
        <f t="shared" si="8694"/>
        <v>0</v>
      </c>
      <c r="AJ366" s="61">
        <f t="shared" ref="AJ366" si="9151">AJ346*$I366</f>
        <v>0</v>
      </c>
      <c r="AK366" s="67">
        <f t="shared" si="8696"/>
        <v>0</v>
      </c>
      <c r="AL366" s="61">
        <f t="shared" ref="AL366" si="9152">AL346*$I366</f>
        <v>0</v>
      </c>
      <c r="AM366" s="67">
        <f t="shared" si="8698"/>
        <v>0</v>
      </c>
      <c r="AN366" s="61">
        <f t="shared" ref="AN366" si="9153">AN346*$I366</f>
        <v>0</v>
      </c>
      <c r="AO366" s="67">
        <f t="shared" si="8700"/>
        <v>0</v>
      </c>
      <c r="AP366" s="61">
        <f t="shared" ref="AP366" si="9154">AP346*$I366</f>
        <v>0</v>
      </c>
      <c r="AQ366" s="67">
        <f t="shared" si="8702"/>
        <v>0</v>
      </c>
      <c r="AR366" s="61">
        <f t="shared" ref="AR366" si="9155">AR346*$I366</f>
        <v>0</v>
      </c>
      <c r="AS366" s="67">
        <f t="shared" si="8704"/>
        <v>0</v>
      </c>
      <c r="AT366" s="61">
        <f t="shared" ref="AT366" si="9156">AT346*$I366</f>
        <v>0</v>
      </c>
      <c r="AU366" s="67">
        <f t="shared" si="8706"/>
        <v>0</v>
      </c>
      <c r="AV366" s="61">
        <f t="shared" ref="AV366" si="9157">AV346*$I366</f>
        <v>0</v>
      </c>
      <c r="AW366" s="67">
        <f t="shared" si="8708"/>
        <v>0</v>
      </c>
      <c r="AX366" s="61">
        <f t="shared" ref="AX366" si="9158">AX346*$I366</f>
        <v>0</v>
      </c>
      <c r="AY366" s="67">
        <f t="shared" si="8710"/>
        <v>0</v>
      </c>
      <c r="AZ366" s="61">
        <f t="shared" ref="AZ366" si="9159">AZ346*$I366</f>
        <v>0</v>
      </c>
      <c r="BA366" s="67">
        <f t="shared" si="8712"/>
        <v>0</v>
      </c>
      <c r="BB366" s="61">
        <f t="shared" ref="BB366" si="9160">BB346*$I366</f>
        <v>0</v>
      </c>
      <c r="BC366" s="67">
        <f t="shared" si="8714"/>
        <v>0</v>
      </c>
      <c r="BD366" s="61">
        <f t="shared" ref="BD366" si="9161">BD346*$I366</f>
        <v>0</v>
      </c>
      <c r="BE366" s="67">
        <f t="shared" si="8716"/>
        <v>0</v>
      </c>
      <c r="BF366" s="61">
        <f t="shared" ref="BF366" si="9162">BF346*$I366</f>
        <v>0</v>
      </c>
      <c r="BG366" s="67">
        <f t="shared" si="8718"/>
        <v>0</v>
      </c>
      <c r="BH366" s="61">
        <f t="shared" ref="BH366" si="9163">BH346*$I366</f>
        <v>0</v>
      </c>
      <c r="BI366" s="67">
        <f t="shared" si="8720"/>
        <v>0</v>
      </c>
      <c r="BJ366" s="61">
        <f t="shared" ref="BJ366" si="9164">BJ346*$I366</f>
        <v>0</v>
      </c>
      <c r="BK366" s="67">
        <f t="shared" si="8722"/>
        <v>0</v>
      </c>
      <c r="BL366" s="61">
        <f t="shared" ref="BL366" si="9165">BL346*$I366</f>
        <v>0</v>
      </c>
      <c r="BM366" s="67">
        <f t="shared" si="8724"/>
        <v>0</v>
      </c>
    </row>
    <row r="367" spans="1:65" s="47" customFormat="1" x14ac:dyDescent="0.25">
      <c r="A367" s="58" t="s">
        <v>30</v>
      </c>
      <c r="B367" s="59" t="s">
        <v>27</v>
      </c>
      <c r="C367" s="59">
        <v>74000571</v>
      </c>
      <c r="D367" s="60" cm="1">
        <f t="array" ref="D367">_xlfn.IFS($B367="SAB_OSE_SET23",$A$440,$B367="SAB_EPSA_SET23",$A$442,$B367="SAB_INS_SET23",$A$444,$B367="SIU_INF_JUL23",$A$446,$B367="SIU_ED_JUL23",$A$447,$B367="DER_JUN23",$A$448,$B367="CDHU_AGO23",$A$449,$B367="SIN_SV_SET23",$A$450,$B367="SIN_INS_SET23",$A$451,$B367="COTAÇÃO",0)</f>
        <v>0.28000000000000003</v>
      </c>
      <c r="E367" s="60" cm="1">
        <f t="array" ref="E367">_xlfn.IFS($B367="SAB_OSE_SET23",$A$441,$B367="SAB_EPSA_SET23",$A$443,$B367="SAB_INS_SET23",$A$445,$B367="SIU_INF_JUL23",0,$B367="SIU_ED_JUL23",0,$B367="DER_JUN23",0,$B367="CDHU_AGO23",0,$B367="SIN_SV_SET23",0,$B367="SIN_INS_SET23",0,$B367="COTAÇÃO",0)</f>
        <v>1.72</v>
      </c>
      <c r="F367" s="60" cm="1">
        <f t="array" ref="F367">_xlfn.IFS($B367="SAB_OSE_SET23",0,$B367="SAB_EPSA_SET23",0,AND($B367="SAB_INS_SET23",$A367="MAT")=TRUE,$A$454,AND($B367="SAB_INS_SET23",$A367&lt;&gt;"MAT")=TRUE,$A$453,AND($B367="SIU_INF_JUL23",$A367="MAT")=TRUE,$A$454,AND($B367="SIU_INF_JUL23",$A367&lt;&gt;"MAT")=TRUE,$A$453,AND($B367="SIU_ED_JUL23",$A367="MAT")=TRUE,$A$454,AND($B367="SIU_ED_JUL23",$A367&lt;&gt;"MAT")=TRUE,$A$453,$B367="DER_JUN23",0,$B367="CDHU_AGO23",0,AND($B367="SIN_SV_SET23",$A367="MAT")=TRUE,$A$454,AND($B367="SIN_SV_SET23",$A367&lt;&gt;"MAT")=TRUE,$A$453,AND($B367="SIN_INS_SET23",$A367="MAT")=TRUE,$A$454,AND($B367="SIN_INS_SET23",$A367&lt;&gt;"MAT")=TRUE,$A$453,AND($B367="COTAÇÃO",$A367="MAT")=TRUE,$A$454,AND($B367="COTAÇÃO",$A367&lt;&gt;"MAT")=TRUE,$A$453)</f>
        <v>0</v>
      </c>
      <c r="G367" s="60" cm="1">
        <f t="array" ref="G367">_xlfn.IFS($B367="SAB_OSE_SET23",0,$B367="SAB_EPSA_SET23",0,AND($B367="SAB_INS_SET23",$A367="MO")=TRUE,$A$455,AND($B367="SAB_INS_SET23",$A367&lt;&gt;"MO")=TRUE,0,AND($B367="SIU_INF_JUL23",$A367="MO")=TRUE,$A$455,AND($B367="SIU_INF_JUL23",$A367&lt;&gt;"MO")=TRUE,0,AND($B367="SIU_ED_JUL23",$A367="MO")=TRUE,$A$455,AND($B367="SIU_ED_JUL23",$A367&lt;&gt;"MO")=TRUE,0,$B367="DER_JUN23",0,$B367="CDHU_AGO23",0,AND($B367="SIN_SV_SET23",$A367="MO")=TRUE,$A$455,AND($B367="SIN_SV_SET23",$A367&lt;&gt;"MO")=TRUE,0,AND($B367="SIN_INS_SET23",$A367="MO")=TRUE,$A$455,AND($B367="SIN_INS_SET23",$A367&lt;&gt;"MO")=TRUE,0,AND($B367="COTAÇÃO",$A367="MO")=TRUE,$A$455,AND($B367="COTAÇÃO",$A367&lt;&gt;"MO")=TRUE,0)</f>
        <v>0</v>
      </c>
      <c r="H367" s="61" cm="1">
        <f t="array" ref="H367">ROUND(_xlfn.IFS(B367="SAB_OSE_SET23",VLOOKUP(C367,[12]SAB_OSE_SET23!A:N,7,FALSE),B367="SAB_EPSA_SET23",VLOOKUP(C367,[12]SAB_EPSA_SET23!A:F,4,FALSE),B367="SAB_INS_SET23",VLOOKUP(C367,[12]SAB_INS_SET23!A:F,4,FALSE),B367="SIU_INF_JUL23",VLOOKUP(C367,[12]SIU_INF_JUL23!A:F,4,FALSE),B367="SIU_ED_JUL23",VLOOKUP(C367,[12]SIU_ED_JUL23!A:F,4,FALSE),B367="SIU_INS_JUL23",VLOOKUP(C367,[12]SIU_INS_JUL23!A:F,4,FALSE),B367="DER_JUN23",VLOOKUP(C367,[12]DER_JUN23!A:F,4,FALSE),B367="CDHU_AGO23",VLOOKUP(C367,[12]CDHU_AGO23!A:F,4,FALSE),B367="DNIT_SV_JUL23",VLOOKUP(C367,[12]DNIT_SV_JUL23!A:F,4,FALSE),B367="DNIT_MAT_JUL23",VLOOKUP(C367,[12]DNIT_MAT_JUL23!A:F,4,FALSE),B367="SIN_SV_SET23",VLOOKUP(C367,[12]SIN_SV_SET23!G:L,5,FALSE),B367="SIN_INS_SET23",VLOOKUP(C367,[12]SIN_INS_SET23!A:F,5,FALSE),B367="COTAÇÃO",VLOOKUP(C367,[12]COTAÇÃO!$B:$G,6,FALSE))*(1+F367)*(1+G367),2)</f>
        <v>1999.56</v>
      </c>
      <c r="I367" s="62">
        <f>1*K458</f>
        <v>2</v>
      </c>
      <c r="J367" s="39"/>
      <c r="K367" s="63"/>
      <c r="L367" s="64" t="str" cm="1">
        <f t="array" ref="L367">_xlfn.IFS(B367="SAB_OSE_SET23",VLOOKUP(C367,[12]SAB_OSE_SET23!A:N,5,FALSE),B367="SAB_EPSA_SET23",VLOOKUP(C367,[12]SAB_EPSA_SET23!A:F,2,FALSE),B367="SAB_INS_SET23",VLOOKUP(C367,[12]SAB_INS_SET23!A:F,2,FALSE),B367="SIU_INF_JUL23",VLOOKUP(C367,[12]SIU_INF_JUL23!A:F,2,FALSE),B367="SIU_ED_JUL23",VLOOKUP(C367,[12]SIU_ED_JUL23!A:F,2,FALSE),B367="SIU_INS_JUL23",VLOOKUP(C367,[12]SIU_INS_JUL23!A:F,2,FALSE),B367="DER_JUN23",VLOOKUP(C367,[12]DER_JUN23!A:F,2,FALSE),B367="CDHU_AGO23",VLOOKUP(C367,[12]CDHU_AGO23!A:F,2,FALSE),B367="DNIT_SV_JUL23",VLOOKUP(C367,[12]DNIT_SV_JUL23!A:F,2,FALSE),B367="DNIT_MAT_JUL23",VLOOKUP(C367,[12]DNIT_MAT_JUL23!A:F,2,FALSE),B367="SIN_SV_SET23",VLOOKUP(C367,[12]SIN_SV_SET23!G:L,2,FALSE),B367="SIN_INS_SET23",VLOOKUP(C367,[12]SIN_INS_SET23!A:F,2,FALSE),B367="COTAÇÃO",VLOOKUP(C367,[12]COTAÇÃO!$B:$G,3,FALSE))</f>
        <v>ALUGUEL DE VEÍCULO DO GRUPO S-1 HATCH DE 1.0 A 1.6</v>
      </c>
      <c r="M367" s="65" t="str" cm="1">
        <f t="array" ref="M367">_xlfn.IFS(B367="SAB_OSE_SET23",VLOOKUP(C367,[12]SAB_OSE_SET23!A:N,6,FALSE),B367="SAB_EPSA_SET23",VLOOKUP(C367,[12]SAB_EPSA_SET23!A:F,3,FALSE),B367="SAB_INS_SET23",VLOOKUP(C367,[12]SAB_INS_SET23!A:F,3,FALSE),B367="SIU_INF_JUL23",VLOOKUP(C367,[12]SIU_INF_JUL23!A:F,3,FALSE),B367="SIU_ED_JUL23",VLOOKUP(C367,[12]SIU_ED_JUL23!A:F,3,FALSE),B367="SIU_INS_JUL23",VLOOKUP(C367,[12]SIU_INS_JUL23!A:F,3,FALSE),B367="DER_JUN23",VLOOKUP(C367,[12]DER_JUN23!A:F,3,FALSE),B367="CDHU_AGO23",VLOOKUP(C367,[12]CDHU_AGO23!A:F,3,FALSE),B367="DNIT_SV_JUL23",VLOOKUP(C367,[12]DNIT_SV_JUL23!A:F,3,FALSE),B367="DNIT_MAT_JUL23",VLOOKUP(C367,[12]DNIT_MAT_JUL23!A:F,3,FALSE),B367="SIN_SV_SET23",VLOOKUP(C367,[12]SIN_SV_SET23!G:L,3,FALSE),B367="SIN_INS_SET23",VLOOKUP(C367,[12]SIN_INS_SET23!A:F,3,FALSE),B367="COTAÇÃO",VLOOKUP(C367,[12]COTAÇÃO!$B:$G,4,FALSE))</f>
        <v>MES</v>
      </c>
      <c r="N367" s="66">
        <f t="shared" si="9002"/>
        <v>2</v>
      </c>
      <c r="O367" s="66">
        <f t="shared" si="9003"/>
        <v>3999.12</v>
      </c>
      <c r="P367" s="67">
        <f t="shared" si="9004"/>
        <v>0</v>
      </c>
      <c r="Q367" s="68"/>
      <c r="R367" s="61">
        <f>R346*$I367</f>
        <v>2</v>
      </c>
      <c r="S367" s="67"/>
      <c r="T367" s="61">
        <f t="shared" ref="T367" si="9166">T346*$I367</f>
        <v>0</v>
      </c>
      <c r="U367" s="67">
        <f t="shared" si="8680"/>
        <v>0</v>
      </c>
      <c r="V367" s="61">
        <f t="shared" ref="V367" si="9167">V346*$I367</f>
        <v>0</v>
      </c>
      <c r="W367" s="67">
        <f t="shared" si="8682"/>
        <v>0</v>
      </c>
      <c r="X367" s="61">
        <f t="shared" ref="X367" si="9168">X346*$I367</f>
        <v>0</v>
      </c>
      <c r="Y367" s="67">
        <f t="shared" si="8684"/>
        <v>0</v>
      </c>
      <c r="Z367" s="61">
        <f t="shared" ref="Z367" si="9169">Z346*$I367</f>
        <v>0</v>
      </c>
      <c r="AA367" s="67">
        <f t="shared" si="8686"/>
        <v>0</v>
      </c>
      <c r="AB367" s="61">
        <f t="shared" ref="AB367" si="9170">AB346*$I367</f>
        <v>0</v>
      </c>
      <c r="AC367" s="67">
        <f t="shared" si="8688"/>
        <v>0</v>
      </c>
      <c r="AD367" s="61">
        <f t="shared" ref="AD367" si="9171">AD346*$I367</f>
        <v>0</v>
      </c>
      <c r="AE367" s="67">
        <f t="shared" si="8690"/>
        <v>0</v>
      </c>
      <c r="AF367" s="61">
        <f t="shared" ref="AF367" si="9172">AF346*$I367</f>
        <v>0</v>
      </c>
      <c r="AG367" s="67">
        <f t="shared" si="8692"/>
        <v>0</v>
      </c>
      <c r="AH367" s="61">
        <f t="shared" ref="AH367" si="9173">AH346*$I367</f>
        <v>0</v>
      </c>
      <c r="AI367" s="67">
        <f t="shared" si="8694"/>
        <v>0</v>
      </c>
      <c r="AJ367" s="61">
        <f t="shared" ref="AJ367" si="9174">AJ346*$I367</f>
        <v>0</v>
      </c>
      <c r="AK367" s="67">
        <f t="shared" si="8696"/>
        <v>0</v>
      </c>
      <c r="AL367" s="61">
        <f t="shared" ref="AL367" si="9175">AL346*$I367</f>
        <v>0</v>
      </c>
      <c r="AM367" s="67">
        <f t="shared" si="8698"/>
        <v>0</v>
      </c>
      <c r="AN367" s="61">
        <f t="shared" ref="AN367" si="9176">AN346*$I367</f>
        <v>0</v>
      </c>
      <c r="AO367" s="67">
        <f t="shared" si="8700"/>
        <v>0</v>
      </c>
      <c r="AP367" s="61">
        <f t="shared" ref="AP367" si="9177">AP346*$I367</f>
        <v>0</v>
      </c>
      <c r="AQ367" s="67">
        <f t="shared" si="8702"/>
        <v>0</v>
      </c>
      <c r="AR367" s="61">
        <f t="shared" ref="AR367" si="9178">AR346*$I367</f>
        <v>0</v>
      </c>
      <c r="AS367" s="67">
        <f t="shared" si="8704"/>
        <v>0</v>
      </c>
      <c r="AT367" s="61">
        <f t="shared" ref="AT367" si="9179">AT346*$I367</f>
        <v>0</v>
      </c>
      <c r="AU367" s="67">
        <f t="shared" si="8706"/>
        <v>0</v>
      </c>
      <c r="AV367" s="61">
        <f t="shared" ref="AV367" si="9180">AV346*$I367</f>
        <v>0</v>
      </c>
      <c r="AW367" s="67">
        <f t="shared" si="8708"/>
        <v>0</v>
      </c>
      <c r="AX367" s="61">
        <f t="shared" ref="AX367" si="9181">AX346*$I367</f>
        <v>0</v>
      </c>
      <c r="AY367" s="67">
        <f t="shared" si="8710"/>
        <v>0</v>
      </c>
      <c r="AZ367" s="61">
        <f t="shared" ref="AZ367" si="9182">AZ346*$I367</f>
        <v>0</v>
      </c>
      <c r="BA367" s="67">
        <f t="shared" si="8712"/>
        <v>0</v>
      </c>
      <c r="BB367" s="61">
        <f t="shared" ref="BB367" si="9183">BB346*$I367</f>
        <v>0</v>
      </c>
      <c r="BC367" s="67">
        <f t="shared" si="8714"/>
        <v>0</v>
      </c>
      <c r="BD367" s="61">
        <f t="shared" ref="BD367" si="9184">BD346*$I367</f>
        <v>0</v>
      </c>
      <c r="BE367" s="67">
        <f t="shared" si="8716"/>
        <v>0</v>
      </c>
      <c r="BF367" s="61">
        <f t="shared" ref="BF367" si="9185">BF346*$I367</f>
        <v>0</v>
      </c>
      <c r="BG367" s="67">
        <f t="shared" si="8718"/>
        <v>0</v>
      </c>
      <c r="BH367" s="61">
        <f t="shared" ref="BH367" si="9186">BH346*$I367</f>
        <v>0</v>
      </c>
      <c r="BI367" s="67">
        <f t="shared" si="8720"/>
        <v>0</v>
      </c>
      <c r="BJ367" s="61">
        <f t="shared" ref="BJ367" si="9187">BJ346*$I367</f>
        <v>0</v>
      </c>
      <c r="BK367" s="67">
        <f t="shared" si="8722"/>
        <v>0</v>
      </c>
      <c r="BL367" s="61">
        <f t="shared" ref="BL367" si="9188">BL346*$I367</f>
        <v>0</v>
      </c>
      <c r="BM367" s="67">
        <f t="shared" si="8724"/>
        <v>0</v>
      </c>
    </row>
    <row r="368" spans="1:65" s="47" customFormat="1" x14ac:dyDescent="0.25">
      <c r="A368" s="58" t="s">
        <v>30</v>
      </c>
      <c r="B368" s="59" t="s">
        <v>27</v>
      </c>
      <c r="C368" s="59">
        <v>74000574</v>
      </c>
      <c r="D368" s="60" cm="1">
        <f t="array" ref="D368">_xlfn.IFS($B368="SAB_OSE_SET23",$A$440,$B368="SAB_EPSA_SET23",$A$442,$B368="SAB_INS_SET23",$A$444,$B368="SIU_INF_JUL23",$A$446,$B368="SIU_ED_JUL23",$A$447,$B368="DER_JUN23",$A$448,$B368="CDHU_AGO23",$A$449,$B368="SIN_SV_SET23",$A$450,$B368="SIN_INS_SET23",$A$451,$B368="COTAÇÃO",0)</f>
        <v>0.28000000000000003</v>
      </c>
      <c r="E368" s="60" cm="1">
        <f t="array" ref="E368">_xlfn.IFS($B368="SAB_OSE_SET23",$A$441,$B368="SAB_EPSA_SET23",$A$443,$B368="SAB_INS_SET23",$A$445,$B368="SIU_INF_JUL23",0,$B368="SIU_ED_JUL23",0,$B368="DER_JUN23",0,$B368="CDHU_AGO23",0,$B368="SIN_SV_SET23",0,$B368="SIN_INS_SET23",0,$B368="COTAÇÃO",0)</f>
        <v>1.72</v>
      </c>
      <c r="F368" s="60" cm="1">
        <f t="array" ref="F368">_xlfn.IFS($B368="SAB_OSE_SET23",0,$B368="SAB_EPSA_SET23",0,AND($B368="SAB_INS_SET23",$A368="MAT")=TRUE,$A$454,AND($B368="SAB_INS_SET23",$A368&lt;&gt;"MAT")=TRUE,$A$453,AND($B368="SIU_INF_JUL23",$A368="MAT")=TRUE,$A$454,AND($B368="SIU_INF_JUL23",$A368&lt;&gt;"MAT")=TRUE,$A$453,AND($B368="SIU_ED_JUL23",$A368="MAT")=TRUE,$A$454,AND($B368="SIU_ED_JUL23",$A368&lt;&gt;"MAT")=TRUE,$A$453,$B368="DER_JUN23",0,$B368="CDHU_AGO23",0,AND($B368="SIN_SV_SET23",$A368="MAT")=TRUE,$A$454,AND($B368="SIN_SV_SET23",$A368&lt;&gt;"MAT")=TRUE,$A$453,AND($B368="SIN_INS_SET23",$A368="MAT")=TRUE,$A$454,AND($B368="SIN_INS_SET23",$A368&lt;&gt;"MAT")=TRUE,$A$453,AND($B368="COTAÇÃO",$A368="MAT")=TRUE,$A$454,AND($B368="COTAÇÃO",$A368&lt;&gt;"MAT")=TRUE,$A$453)</f>
        <v>0</v>
      </c>
      <c r="G368" s="60" cm="1">
        <f t="array" ref="G368">_xlfn.IFS($B368="SAB_OSE_SET23",0,$B368="SAB_EPSA_SET23",0,AND($B368="SAB_INS_SET23",$A368="MO")=TRUE,$A$455,AND($B368="SAB_INS_SET23",$A368&lt;&gt;"MO")=TRUE,0,AND($B368="SIU_INF_JUL23",$A368="MO")=TRUE,$A$455,AND($B368="SIU_INF_JUL23",$A368&lt;&gt;"MO")=TRUE,0,AND($B368="SIU_ED_JUL23",$A368="MO")=TRUE,$A$455,AND($B368="SIU_ED_JUL23",$A368&lt;&gt;"MO")=TRUE,0,$B368="DER_JUN23",0,$B368="CDHU_AGO23",0,AND($B368="SIN_SV_SET23",$A368="MO")=TRUE,$A$455,AND($B368="SIN_SV_SET23",$A368&lt;&gt;"MO")=TRUE,0,AND($B368="SIN_INS_SET23",$A368="MO")=TRUE,$A$455,AND($B368="SIN_INS_SET23",$A368&lt;&gt;"MO")=TRUE,0,AND($B368="COTAÇÃO",$A368="MO")=TRUE,$A$455,AND($B368="COTAÇÃO",$A368&lt;&gt;"MO")=TRUE,0)</f>
        <v>0</v>
      </c>
      <c r="H368" s="61" cm="1">
        <f t="array" ref="H368">ROUND(_xlfn.IFS(B368="SAB_OSE_SET23",VLOOKUP(C368,[12]SAB_OSE_SET23!A:N,7,FALSE),B368="SAB_EPSA_SET23",VLOOKUP(C368,[12]SAB_EPSA_SET23!A:F,4,FALSE),B368="SAB_INS_SET23",VLOOKUP(C368,[12]SAB_INS_SET23!A:F,4,FALSE),B368="SIU_INF_JUL23",VLOOKUP(C368,[12]SIU_INF_JUL23!A:F,4,FALSE),B368="SIU_ED_JUL23",VLOOKUP(C368,[12]SIU_ED_JUL23!A:F,4,FALSE),B368="SIU_INS_JUL23",VLOOKUP(C368,[12]SIU_INS_JUL23!A:F,4,FALSE),B368="DER_JUN23",VLOOKUP(C368,[12]DER_JUN23!A:F,4,FALSE),B368="CDHU_AGO23",VLOOKUP(C368,[12]CDHU_AGO23!A:F,4,FALSE),B368="DNIT_SV_JUL23",VLOOKUP(C368,[12]DNIT_SV_JUL23!A:F,4,FALSE),B368="DNIT_MAT_JUL23",VLOOKUP(C368,[12]DNIT_MAT_JUL23!A:F,4,FALSE),B368="SIN_SV_SET23",VLOOKUP(C368,[12]SIN_SV_SET23!G:L,5,FALSE),B368="SIN_INS_SET23",VLOOKUP(C368,[12]SIN_INS_SET23!A:F,5,FALSE),B368="COTAÇÃO",VLOOKUP(C368,[12]COTAÇÃO!$B:$G,6,FALSE))*(1+F368)*(1+G368),2)</f>
        <v>0.75</v>
      </c>
      <c r="I368" s="62">
        <f>20*4*K459</f>
        <v>960</v>
      </c>
      <c r="J368" s="39"/>
      <c r="K368" s="63"/>
      <c r="L368" s="64" t="str" cm="1">
        <f t="array" ref="L368">_xlfn.IFS(B368="SAB_OSE_SET23",VLOOKUP(C368,[12]SAB_OSE_SET23!A:N,5,FALSE),B368="SAB_EPSA_SET23",VLOOKUP(C368,[12]SAB_EPSA_SET23!A:F,2,FALSE),B368="SAB_INS_SET23",VLOOKUP(C368,[12]SAB_INS_SET23!A:F,2,FALSE),B368="SIU_INF_JUL23",VLOOKUP(C368,[12]SIU_INF_JUL23!A:F,2,FALSE),B368="SIU_ED_JUL23",VLOOKUP(C368,[12]SIU_ED_JUL23!A:F,2,FALSE),B368="SIU_INS_JUL23",VLOOKUP(C368,[12]SIU_INS_JUL23!A:F,2,FALSE),B368="DER_JUN23",VLOOKUP(C368,[12]DER_JUN23!A:F,2,FALSE),B368="CDHU_AGO23",VLOOKUP(C368,[12]CDHU_AGO23!A:F,2,FALSE),B368="DNIT_SV_JUL23",VLOOKUP(C368,[12]DNIT_SV_JUL23!A:F,2,FALSE),B368="DNIT_MAT_JUL23",VLOOKUP(C368,[12]DNIT_MAT_JUL23!A:F,2,FALSE),B368="SIN_SV_SET23",VLOOKUP(C368,[12]SIN_SV_SET23!G:L,2,FALSE),B368="SIN_INS_SET23",VLOOKUP(C368,[12]SIN_INS_SET23!A:F,2,FALSE),B368="COTAÇÃO",VLOOKUP(C368,[12]COTAÇÃO!$B:$G,3,FALSE))</f>
        <v>TRANSPORTE EM VEÍCULO DO GRUPO S-1 HATCH DE 1.0 A 1.6</v>
      </c>
      <c r="M368" s="65" t="str" cm="1">
        <f t="array" ref="M368">_xlfn.IFS(B368="SAB_OSE_SET23",VLOOKUP(C368,[12]SAB_OSE_SET23!A:N,6,FALSE),B368="SAB_EPSA_SET23",VLOOKUP(C368,[12]SAB_EPSA_SET23!A:F,3,FALSE),B368="SAB_INS_SET23",VLOOKUP(C368,[12]SAB_INS_SET23!A:F,3,FALSE),B368="SIU_INF_JUL23",VLOOKUP(C368,[12]SIU_INF_JUL23!A:F,3,FALSE),B368="SIU_ED_JUL23",VLOOKUP(C368,[12]SIU_ED_JUL23!A:F,3,FALSE),B368="SIU_INS_JUL23",VLOOKUP(C368,[12]SIU_INS_JUL23!A:F,3,FALSE),B368="DER_JUN23",VLOOKUP(C368,[12]DER_JUN23!A:F,3,FALSE),B368="CDHU_AGO23",VLOOKUP(C368,[12]CDHU_AGO23!A:F,3,FALSE),B368="DNIT_SV_JUL23",VLOOKUP(C368,[12]DNIT_SV_JUL23!A:F,3,FALSE),B368="DNIT_MAT_JUL23",VLOOKUP(C368,[12]DNIT_MAT_JUL23!A:F,3,FALSE),B368="SIN_SV_SET23",VLOOKUP(C368,[12]SIN_SV_SET23!G:L,3,FALSE),B368="SIN_INS_SET23",VLOOKUP(C368,[12]SIN_INS_SET23!A:F,3,FALSE),B368="COTAÇÃO",VLOOKUP(C368,[12]COTAÇÃO!$B:$G,4,FALSE))</f>
        <v>KM</v>
      </c>
      <c r="N368" s="66">
        <f t="shared" si="9002"/>
        <v>960</v>
      </c>
      <c r="O368" s="66">
        <f t="shared" si="9003"/>
        <v>720</v>
      </c>
      <c r="P368" s="67">
        <f t="shared" si="9004"/>
        <v>0</v>
      </c>
      <c r="Q368" s="68"/>
      <c r="R368" s="61">
        <f>R346*$I368</f>
        <v>960</v>
      </c>
      <c r="S368" s="67"/>
      <c r="T368" s="61">
        <f t="shared" ref="T368" si="9189">T346*$I368</f>
        <v>0</v>
      </c>
      <c r="U368" s="67">
        <f t="shared" si="8680"/>
        <v>0</v>
      </c>
      <c r="V368" s="61">
        <f t="shared" ref="V368" si="9190">V346*$I368</f>
        <v>0</v>
      </c>
      <c r="W368" s="67">
        <f t="shared" si="8682"/>
        <v>0</v>
      </c>
      <c r="X368" s="61">
        <f t="shared" ref="X368" si="9191">X346*$I368</f>
        <v>0</v>
      </c>
      <c r="Y368" s="67">
        <f t="shared" si="8684"/>
        <v>0</v>
      </c>
      <c r="Z368" s="61">
        <f t="shared" ref="Z368" si="9192">Z346*$I368</f>
        <v>0</v>
      </c>
      <c r="AA368" s="67">
        <f t="shared" si="8686"/>
        <v>0</v>
      </c>
      <c r="AB368" s="61">
        <f t="shared" ref="AB368" si="9193">AB346*$I368</f>
        <v>0</v>
      </c>
      <c r="AC368" s="67">
        <f t="shared" si="8688"/>
        <v>0</v>
      </c>
      <c r="AD368" s="61">
        <f t="shared" ref="AD368" si="9194">AD346*$I368</f>
        <v>0</v>
      </c>
      <c r="AE368" s="67">
        <f t="shared" si="8690"/>
        <v>0</v>
      </c>
      <c r="AF368" s="61">
        <f t="shared" ref="AF368" si="9195">AF346*$I368</f>
        <v>0</v>
      </c>
      <c r="AG368" s="67">
        <f t="shared" si="8692"/>
        <v>0</v>
      </c>
      <c r="AH368" s="61">
        <f t="shared" ref="AH368" si="9196">AH346*$I368</f>
        <v>0</v>
      </c>
      <c r="AI368" s="67">
        <f t="shared" si="8694"/>
        <v>0</v>
      </c>
      <c r="AJ368" s="61">
        <f t="shared" ref="AJ368" si="9197">AJ346*$I368</f>
        <v>0</v>
      </c>
      <c r="AK368" s="67">
        <f t="shared" si="8696"/>
        <v>0</v>
      </c>
      <c r="AL368" s="61">
        <f t="shared" ref="AL368" si="9198">AL346*$I368</f>
        <v>0</v>
      </c>
      <c r="AM368" s="67">
        <f t="shared" si="8698"/>
        <v>0</v>
      </c>
      <c r="AN368" s="61">
        <f t="shared" ref="AN368" si="9199">AN346*$I368</f>
        <v>0</v>
      </c>
      <c r="AO368" s="67">
        <f t="shared" si="8700"/>
        <v>0</v>
      </c>
      <c r="AP368" s="61">
        <f t="shared" ref="AP368" si="9200">AP346*$I368</f>
        <v>0</v>
      </c>
      <c r="AQ368" s="67">
        <f t="shared" si="8702"/>
        <v>0</v>
      </c>
      <c r="AR368" s="61">
        <f t="shared" ref="AR368" si="9201">AR346*$I368</f>
        <v>0</v>
      </c>
      <c r="AS368" s="67">
        <f t="shared" si="8704"/>
        <v>0</v>
      </c>
      <c r="AT368" s="61">
        <f t="shared" ref="AT368" si="9202">AT346*$I368</f>
        <v>0</v>
      </c>
      <c r="AU368" s="67">
        <f t="shared" si="8706"/>
        <v>0</v>
      </c>
      <c r="AV368" s="61">
        <f t="shared" ref="AV368" si="9203">AV346*$I368</f>
        <v>0</v>
      </c>
      <c r="AW368" s="67">
        <f t="shared" si="8708"/>
        <v>0</v>
      </c>
      <c r="AX368" s="61">
        <f t="shared" ref="AX368" si="9204">AX346*$I368</f>
        <v>0</v>
      </c>
      <c r="AY368" s="67">
        <f t="shared" si="8710"/>
        <v>0</v>
      </c>
      <c r="AZ368" s="61">
        <f t="shared" ref="AZ368" si="9205">AZ346*$I368</f>
        <v>0</v>
      </c>
      <c r="BA368" s="67">
        <f t="shared" si="8712"/>
        <v>0</v>
      </c>
      <c r="BB368" s="61">
        <f t="shared" ref="BB368" si="9206">BB346*$I368</f>
        <v>0</v>
      </c>
      <c r="BC368" s="67">
        <f t="shared" si="8714"/>
        <v>0</v>
      </c>
      <c r="BD368" s="61">
        <f t="shared" ref="BD368" si="9207">BD346*$I368</f>
        <v>0</v>
      </c>
      <c r="BE368" s="67">
        <f t="shared" si="8716"/>
        <v>0</v>
      </c>
      <c r="BF368" s="61">
        <f t="shared" ref="BF368" si="9208">BF346*$I368</f>
        <v>0</v>
      </c>
      <c r="BG368" s="67">
        <f t="shared" si="8718"/>
        <v>0</v>
      </c>
      <c r="BH368" s="61">
        <f t="shared" ref="BH368" si="9209">BH346*$I368</f>
        <v>0</v>
      </c>
      <c r="BI368" s="67">
        <f t="shared" si="8720"/>
        <v>0</v>
      </c>
      <c r="BJ368" s="61">
        <f t="shared" ref="BJ368" si="9210">BJ346*$I368</f>
        <v>0</v>
      </c>
      <c r="BK368" s="67">
        <f t="shared" si="8722"/>
        <v>0</v>
      </c>
      <c r="BL368" s="61">
        <f t="shared" ref="BL368" si="9211">BL346*$I368</f>
        <v>0</v>
      </c>
      <c r="BM368" s="67">
        <f t="shared" si="8724"/>
        <v>0</v>
      </c>
    </row>
    <row r="369" spans="1:65" s="47" customFormat="1" x14ac:dyDescent="0.25">
      <c r="A369" s="48"/>
      <c r="B369" s="48"/>
      <c r="C369" s="48"/>
      <c r="D369" s="48"/>
      <c r="E369" s="48"/>
      <c r="F369" s="48"/>
      <c r="G369" s="48"/>
      <c r="H369" s="49"/>
      <c r="I369" s="50"/>
      <c r="J369" s="39"/>
      <c r="K369" s="51" t="str">
        <f>CONCATENATE($K$342,".3")</f>
        <v>16.3</v>
      </c>
      <c r="L369" s="52" t="s">
        <v>159</v>
      </c>
      <c r="M369" s="53" t="s">
        <v>21</v>
      </c>
      <c r="N369" s="54">
        <f>R369+T369+V369+X369+Z369+AB369+AD369+AF369+AH369+AJ369++AL369+AN369+AP369+AR369+AT369+AV369+AX369+AZ369+BB369+BD369+BF369+BH369+BJ369+BL369</f>
        <v>1</v>
      </c>
      <c r="O369" s="54">
        <f>SUM(O370)</f>
        <v>38400</v>
      </c>
      <c r="P369" s="55">
        <f t="shared" si="9004"/>
        <v>38400</v>
      </c>
      <c r="Q369" s="39"/>
      <c r="R369" s="56">
        <v>1</v>
      </c>
      <c r="S369" s="57">
        <f>ROUND(R369*$O369,2)</f>
        <v>38400</v>
      </c>
      <c r="T369" s="56"/>
      <c r="U369" s="57">
        <f>SUM(U370:U382)</f>
        <v>0</v>
      </c>
      <c r="V369" s="56"/>
      <c r="W369" s="57">
        <f>SUM(W370:W382)</f>
        <v>0</v>
      </c>
      <c r="X369" s="56"/>
      <c r="Y369" s="57">
        <f>SUM(Y370:Y382)</f>
        <v>0</v>
      </c>
      <c r="Z369" s="56"/>
      <c r="AA369" s="57">
        <f>SUM(AA370:AA382)</f>
        <v>0</v>
      </c>
      <c r="AB369" s="56"/>
      <c r="AC369" s="57">
        <f>SUM(AC370:AC382)</f>
        <v>0</v>
      </c>
      <c r="AD369" s="56"/>
      <c r="AE369" s="57">
        <f>SUM(AE370:AE382)</f>
        <v>0</v>
      </c>
      <c r="AF369" s="56"/>
      <c r="AG369" s="57">
        <f>SUM(AG370:AG382)</f>
        <v>0</v>
      </c>
      <c r="AH369" s="56"/>
      <c r="AI369" s="57">
        <f>SUM(AI370:AI382)</f>
        <v>0</v>
      </c>
      <c r="AJ369" s="56"/>
      <c r="AK369" s="57">
        <f>SUM(AK370:AK382)</f>
        <v>0</v>
      </c>
      <c r="AL369" s="56"/>
      <c r="AM369" s="57">
        <f>SUM(AM370:AM382)</f>
        <v>0</v>
      </c>
      <c r="AN369" s="56"/>
      <c r="AO369" s="57">
        <f>SUM(AO370:AO382)</f>
        <v>0</v>
      </c>
      <c r="AP369" s="56"/>
      <c r="AQ369" s="57">
        <f>SUM(AQ370:AQ382)</f>
        <v>0</v>
      </c>
      <c r="AR369" s="56"/>
      <c r="AS369" s="57">
        <f>SUM(AS370:AS382)</f>
        <v>0</v>
      </c>
      <c r="AT369" s="56"/>
      <c r="AU369" s="57">
        <f>SUM(AU370:AU382)</f>
        <v>0</v>
      </c>
      <c r="AV369" s="56"/>
      <c r="AW369" s="57">
        <f>SUM(AW370:AW382)</f>
        <v>0</v>
      </c>
      <c r="AX369" s="56"/>
      <c r="AY369" s="57">
        <f>SUM(AY370:AY382)</f>
        <v>0</v>
      </c>
      <c r="AZ369" s="56"/>
      <c r="BA369" s="57">
        <f>SUM(BA370:BA382)</f>
        <v>0</v>
      </c>
      <c r="BB369" s="56"/>
      <c r="BC369" s="57">
        <f>SUM(BC370:BC382)</f>
        <v>0</v>
      </c>
      <c r="BD369" s="56"/>
      <c r="BE369" s="57">
        <f>SUM(BE370:BE382)</f>
        <v>0</v>
      </c>
      <c r="BF369" s="56"/>
      <c r="BG369" s="57">
        <f>SUM(BG370:BG382)</f>
        <v>0</v>
      </c>
      <c r="BH369" s="56"/>
      <c r="BI369" s="57">
        <f>SUM(BI370:BI382)</f>
        <v>0</v>
      </c>
      <c r="BJ369" s="56"/>
      <c r="BK369" s="57">
        <f>SUM(BK370:BK382)</f>
        <v>0</v>
      </c>
      <c r="BL369" s="56"/>
      <c r="BM369" s="57">
        <f>SUM(BM370:BM382)</f>
        <v>0</v>
      </c>
    </row>
    <row r="370" spans="1:65" s="47" customFormat="1" x14ac:dyDescent="0.25">
      <c r="A370" s="58" t="s">
        <v>22</v>
      </c>
      <c r="B370" s="59" t="s">
        <v>31</v>
      </c>
      <c r="C370" s="59" t="str">
        <f>K369</f>
        <v>16.3</v>
      </c>
      <c r="D370" s="60" cm="1">
        <f t="array" ref="D370">_xlfn.IFS($B370="SAB_OSE_SET23",$A$440,$B370="SAB_EPSA_SET23",$A$442,$B370="SAB_INS_SET23",$A$444,$B370="SIU_INF_JUL23",$A$446,$B370="SIU_ED_JUL23",$A$447,$B370="DER_JUN23",$A$448,$B370="CDHU_AGO23",$A$449,$B370="SIN_SV_SET23",$A$450,$B370="SIN_INS_SET23",$A$451,$B370="COTAÇÃO",0)</f>
        <v>0</v>
      </c>
      <c r="E370" s="60" cm="1">
        <f t="array" ref="E370">_xlfn.IFS($B370="SAB_OSE_SET23",$A$441,$B370="SAB_EPSA_SET23",$A$443,$B370="SAB_INS_SET23",$A$445,$B370="SIU_INF_JUL23",0,$B370="SIU_ED_JUL23",0,$B370="DER_JUN23",0,$B370="CDHU_AGO23",0,$B370="SIN_SV_SET23",0,$B370="SIN_INS_SET23",0,$B370="COTAÇÃO",0)</f>
        <v>0</v>
      </c>
      <c r="F370" s="60" cm="1">
        <f t="array" ref="F370">_xlfn.IFS($B370="SAB_OSE_SET23",0,$B370="SAB_EPSA_SET23",0,AND($B370="SAB_INS_SET23",$A370="MAT")=TRUE,$A$454,AND($B370="SAB_INS_SET23",$A370&lt;&gt;"MAT")=TRUE,$A$453,AND($B370="SIU_INF_JUL23",$A370="MAT")=TRUE,$A$454,AND($B370="SIU_INF_JUL23",$A370&lt;&gt;"MAT")=TRUE,$A$453,AND($B370="SIU_ED_JUL23",$A370="MAT")=TRUE,$A$454,AND($B370="SIU_ED_JUL23",$A370&lt;&gt;"MAT")=TRUE,$A$453,$B370="DER_JUN23",0,$B370="CDHU_AGO23",0,AND($B370="SIN_SV_SET23",$A370="MAT")=TRUE,$A$454,AND($B370="SIN_SV_SET23",$A370&lt;&gt;"MAT")=TRUE,$A$453,AND($B370="SIN_INS_SET23",$A370="MAT")=TRUE,$A$454,AND($B370="SIN_INS_SET23",$A370&lt;&gt;"MAT")=TRUE,$A$453,AND($B370="COTAÇÃO",$A370="MAT")=TRUE,$A$454,AND($B370="COTAÇÃO",$A370&lt;&gt;"MAT")=TRUE,$A$453)</f>
        <v>0.28000000000000003</v>
      </c>
      <c r="G370" s="60" cm="1">
        <f t="array" ref="G370">_xlfn.IFS($B370="SAB_OSE_SET23",0,$B370="SAB_EPSA_SET23",0,AND($B370="SAB_INS_SET23",$A370="MO")=TRUE,$A$455,AND($B370="SAB_INS_SET23",$A370&lt;&gt;"MO")=TRUE,0,AND($B370="SIU_INF_JUL23",$A370="MO")=TRUE,$A$455,AND($B370="SIU_INF_JUL23",$A370&lt;&gt;"MO")=TRUE,0,AND($B370="SIU_ED_JUL23",$A370="MO")=TRUE,$A$455,AND($B370="SIU_ED_JUL23",$A370&lt;&gt;"MO")=TRUE,0,$B370="DER_JUN23",0,$B370="CDHU_AGO23",0,AND($B370="SIN_SV_SET23",$A370="MO")=TRUE,$A$455,AND($B370="SIN_SV_SET23",$A370&lt;&gt;"MO")=TRUE,0,AND($B370="SIN_INS_SET23",$A370="MO")=TRUE,$A$455,AND($B370="SIN_INS_SET23",$A370&lt;&gt;"MO")=TRUE,0,AND($B370="COTAÇÃO",$A370="MO")=TRUE,$A$455,AND($B370="COTAÇÃO",$A370&lt;&gt;"MO")=TRUE,0)</f>
        <v>0</v>
      </c>
      <c r="H370" s="61" cm="1">
        <f t="array" ref="H370">ROUND(_xlfn.IFS(B370="SAB_OSE_SET23",VLOOKUP(C370,[12]SAB_OSE_SET23!A:N,7,FALSE),B370="SAB_EPSA_SET23",VLOOKUP(C370,[12]SAB_EPSA_SET23!A:F,4,FALSE),B370="SAB_INS_SET23",VLOOKUP(C370,[12]SAB_INS_SET23!A:F,4,FALSE),B370="SIU_INF_JUL23",VLOOKUP(C370,[12]SIU_INF_JUL23!A:F,4,FALSE),B370="SIU_ED_JUL23",VLOOKUP(C370,[12]SIU_ED_JUL23!A:F,4,FALSE),B370="SIU_INS_JUL23",VLOOKUP(C370,[12]SIU_INS_JUL23!A:F,4,FALSE),B370="DER_JUN23",VLOOKUP(C370,[12]DER_JUN23!A:F,4,FALSE),B370="CDHU_AGO23",VLOOKUP(C370,[12]CDHU_AGO23!A:F,4,FALSE),B370="DNIT_SV_JUL23",VLOOKUP(C370,[12]DNIT_SV_JUL23!A:F,4,FALSE),B370="DNIT_MAT_JUL23",VLOOKUP(C370,[12]DNIT_MAT_JUL23!A:F,4,FALSE),B370="SIN_SV_SET23",VLOOKUP(C370,[12]SIN_SV_SET23!G:L,5,FALSE),B370="SIN_INS_SET23",VLOOKUP(C370,[12]SIN_INS_SET23!A:F,5,FALSE),B370="COTAÇÃO",VLOOKUP(C370,[12]COTAÇÃO!$B:$G,6,FALSE))*(1+F370)*(1+G370),2)</f>
        <v>38400</v>
      </c>
      <c r="I370" s="62">
        <v>1</v>
      </c>
      <c r="J370" s="39"/>
      <c r="K370" s="63"/>
      <c r="L370" s="64" t="str" cm="1">
        <f t="array" ref="L370">_xlfn.IFS(B370="SAB_OSE_SET23",VLOOKUP(C370,[12]SAB_OSE_SET23!A:N,5,FALSE),B370="SAB_EPSA_SET23",VLOOKUP(C370,[12]SAB_EPSA_SET23!A:F,2,FALSE),B370="SAB_INS_SET23",VLOOKUP(C370,[12]SAB_INS_SET23!A:F,2,FALSE),B370="SIU_INF_JUL23",VLOOKUP(C370,[12]SIU_INF_JUL23!A:F,2,FALSE),B370="SIU_ED_JUL23",VLOOKUP(C370,[12]SIU_ED_JUL23!A:F,2,FALSE),B370="SIU_INS_JUL23",VLOOKUP(C370,[12]SIU_INS_JUL23!A:F,2,FALSE),B370="DER_JUN23",VLOOKUP(C370,[12]DER_JUN23!A:F,2,FALSE),B370="CDHU_AGO23",VLOOKUP(C370,[12]CDHU_AGO23!A:F,2,FALSE),B370="DNIT_SV_JUL23",VLOOKUP(C370,[12]DNIT_SV_JUL23!A:F,2,FALSE),B370="DNIT_MAT_JUL23",VLOOKUP(C370,[12]DNIT_MAT_JUL23!A:F,2,FALSE),B370="SIN_SV_SET23",VLOOKUP(C370,[12]SIN_SV_SET23!G:L,2,FALSE),B370="SIN_INS_SET23",VLOOKUP(C370,[12]SIN_INS_SET23!A:F,2,FALSE),B370="COTAÇÃO",VLOOKUP(C370,[12]COTAÇÃO!$B:$G,3,FALSE))</f>
        <v>Licenças de software</v>
      </c>
      <c r="M370" s="65" t="str" cm="1">
        <f t="array" ref="M370">_xlfn.IFS(B370="SAB_OSE_SET23",VLOOKUP(C370,[12]SAB_OSE_SET23!A:N,6,FALSE),B370="SAB_EPSA_SET23",VLOOKUP(C370,[12]SAB_EPSA_SET23!A:F,3,FALSE),B370="SAB_INS_SET23",VLOOKUP(C370,[12]SAB_INS_SET23!A:F,3,FALSE),B370="SIU_INF_JUL23",VLOOKUP(C370,[12]SIU_INF_JUL23!A:F,3,FALSE),B370="SIU_ED_JUL23",VLOOKUP(C370,[12]SIU_ED_JUL23!A:F,3,FALSE),B370="SIU_INS_JUL23",VLOOKUP(C370,[12]SIU_INS_JUL23!A:F,3,FALSE),B370="DER_JUN23",VLOOKUP(C370,[12]DER_JUN23!A:F,3,FALSE),B370="CDHU_AGO23",VLOOKUP(C370,[12]CDHU_AGO23!A:F,3,FALSE),B370="DNIT_SV_JUL23",VLOOKUP(C370,[12]DNIT_SV_JUL23!A:F,3,FALSE),B370="DNIT_MAT_JUL23",VLOOKUP(C370,[12]DNIT_MAT_JUL23!A:F,3,FALSE),B370="SIN_SV_SET23",VLOOKUP(C370,[12]SIN_SV_SET23!G:L,3,FALSE),B370="SIN_INS_SET23",VLOOKUP(C370,[12]SIN_INS_SET23!A:F,3,FALSE),B370="COTAÇÃO",VLOOKUP(C370,[12]COTAÇÃO!$B:$G,4,FALSE))</f>
        <v>un</v>
      </c>
      <c r="N370" s="66">
        <f t="shared" ref="N370" si="9212">R370+T370+V370+X370+Z370+AB370+AD370+AF370+AH370+AJ370++AL370+AN370+AP370+AR370+AT370+AV370+AX370+AZ370+BB370+BD370+BF370+BH370+BJ370+BL370</f>
        <v>1</v>
      </c>
      <c r="O370" s="66">
        <f>ROUND(H370*I370,2)</f>
        <v>38400</v>
      </c>
      <c r="P370" s="67">
        <f t="shared" si="9004"/>
        <v>0</v>
      </c>
      <c r="Q370" s="68"/>
      <c r="R370" s="61">
        <f>R369*$I370</f>
        <v>1</v>
      </c>
      <c r="S370" s="67"/>
      <c r="T370" s="61">
        <f t="shared" ref="T370" si="9213">T369*$I370</f>
        <v>0</v>
      </c>
      <c r="U370" s="67">
        <f t="shared" ref="U370" si="9214">ROUND(T370*$H370,2)</f>
        <v>0</v>
      </c>
      <c r="V370" s="61">
        <f t="shared" ref="V370" si="9215">V369*$I370</f>
        <v>0</v>
      </c>
      <c r="W370" s="67">
        <f t="shared" ref="W370" si="9216">ROUND(V370*$H370,2)</f>
        <v>0</v>
      </c>
      <c r="X370" s="61">
        <f t="shared" ref="X370" si="9217">X369*$I370</f>
        <v>0</v>
      </c>
      <c r="Y370" s="67">
        <f t="shared" ref="Y370" si="9218">ROUND(X370*$H370,2)</f>
        <v>0</v>
      </c>
      <c r="Z370" s="61">
        <f t="shared" ref="Z370" si="9219">Z369*$I370</f>
        <v>0</v>
      </c>
      <c r="AA370" s="67">
        <f t="shared" ref="AA370" si="9220">ROUND(Z370*$H370,2)</f>
        <v>0</v>
      </c>
      <c r="AB370" s="61">
        <f t="shared" ref="AB370" si="9221">AB369*$I370</f>
        <v>0</v>
      </c>
      <c r="AC370" s="67">
        <f t="shared" ref="AC370" si="9222">ROUND(AB370*$H370,2)</f>
        <v>0</v>
      </c>
      <c r="AD370" s="61">
        <f t="shared" ref="AD370" si="9223">AD369*$I370</f>
        <v>0</v>
      </c>
      <c r="AE370" s="67">
        <f t="shared" ref="AE370" si="9224">ROUND(AD370*$H370,2)</f>
        <v>0</v>
      </c>
      <c r="AF370" s="61">
        <f t="shared" ref="AF370" si="9225">AF369*$I370</f>
        <v>0</v>
      </c>
      <c r="AG370" s="67">
        <f t="shared" ref="AG370" si="9226">ROUND(AF370*$H370,2)</f>
        <v>0</v>
      </c>
      <c r="AH370" s="61">
        <f t="shared" ref="AH370" si="9227">AH369*$I370</f>
        <v>0</v>
      </c>
      <c r="AI370" s="67">
        <f t="shared" ref="AI370" si="9228">ROUND(AH370*$H370,2)</f>
        <v>0</v>
      </c>
      <c r="AJ370" s="61">
        <f t="shared" ref="AJ370" si="9229">AJ369*$I370</f>
        <v>0</v>
      </c>
      <c r="AK370" s="67">
        <f t="shared" ref="AK370" si="9230">ROUND(AJ370*$H370,2)</f>
        <v>0</v>
      </c>
      <c r="AL370" s="61">
        <f t="shared" ref="AL370" si="9231">AL369*$I370</f>
        <v>0</v>
      </c>
      <c r="AM370" s="67">
        <f t="shared" ref="AM370" si="9232">ROUND(AL370*$H370,2)</f>
        <v>0</v>
      </c>
      <c r="AN370" s="61">
        <f t="shared" ref="AN370" si="9233">AN369*$I370</f>
        <v>0</v>
      </c>
      <c r="AO370" s="67">
        <f t="shared" ref="AO370" si="9234">ROUND(AN370*$H370,2)</f>
        <v>0</v>
      </c>
      <c r="AP370" s="61">
        <f t="shared" ref="AP370" si="9235">AP369*$I370</f>
        <v>0</v>
      </c>
      <c r="AQ370" s="67">
        <f t="shared" ref="AQ370" si="9236">ROUND(AP370*$H370,2)</f>
        <v>0</v>
      </c>
      <c r="AR370" s="61">
        <f t="shared" ref="AR370" si="9237">AR369*$I370</f>
        <v>0</v>
      </c>
      <c r="AS370" s="67">
        <f t="shared" ref="AS370" si="9238">ROUND(AR370*$H370,2)</f>
        <v>0</v>
      </c>
      <c r="AT370" s="61">
        <f t="shared" ref="AT370" si="9239">AT369*$I370</f>
        <v>0</v>
      </c>
      <c r="AU370" s="67">
        <f t="shared" ref="AU370" si="9240">ROUND(AT370*$H370,2)</f>
        <v>0</v>
      </c>
      <c r="AV370" s="61">
        <f t="shared" ref="AV370" si="9241">AV369*$I370</f>
        <v>0</v>
      </c>
      <c r="AW370" s="67">
        <f t="shared" ref="AW370" si="9242">ROUND(AV370*$H370,2)</f>
        <v>0</v>
      </c>
      <c r="AX370" s="61">
        <f t="shared" ref="AX370" si="9243">AX369*$I370</f>
        <v>0</v>
      </c>
      <c r="AY370" s="67">
        <f t="shared" ref="AY370" si="9244">ROUND(AX370*$H370,2)</f>
        <v>0</v>
      </c>
      <c r="AZ370" s="61">
        <f t="shared" ref="AZ370" si="9245">AZ369*$I370</f>
        <v>0</v>
      </c>
      <c r="BA370" s="67">
        <f t="shared" ref="BA370" si="9246">ROUND(AZ370*$H370,2)</f>
        <v>0</v>
      </c>
      <c r="BB370" s="61">
        <f t="shared" ref="BB370" si="9247">BB369*$I370</f>
        <v>0</v>
      </c>
      <c r="BC370" s="67">
        <f t="shared" ref="BC370" si="9248">ROUND(BB370*$H370,2)</f>
        <v>0</v>
      </c>
      <c r="BD370" s="61">
        <f t="shared" ref="BD370" si="9249">BD369*$I370</f>
        <v>0</v>
      </c>
      <c r="BE370" s="67">
        <f t="shared" ref="BE370" si="9250">ROUND(BD370*$H370,2)</f>
        <v>0</v>
      </c>
      <c r="BF370" s="61">
        <f t="shared" ref="BF370" si="9251">BF369*$I370</f>
        <v>0</v>
      </c>
      <c r="BG370" s="67">
        <f t="shared" ref="BG370" si="9252">ROUND(BF370*$H370,2)</f>
        <v>0</v>
      </c>
      <c r="BH370" s="61">
        <f t="shared" ref="BH370" si="9253">BH369*$I370</f>
        <v>0</v>
      </c>
      <c r="BI370" s="67">
        <f t="shared" ref="BI370" si="9254">ROUND(BH370*$H370,2)</f>
        <v>0</v>
      </c>
      <c r="BJ370" s="61">
        <f t="shared" ref="BJ370" si="9255">BJ369*$I370</f>
        <v>0</v>
      </c>
      <c r="BK370" s="67">
        <f t="shared" ref="BK370" si="9256">ROUND(BJ370*$H370,2)</f>
        <v>0</v>
      </c>
      <c r="BL370" s="61">
        <f t="shared" ref="BL370" si="9257">BL369*$I370</f>
        <v>0</v>
      </c>
      <c r="BM370" s="67">
        <f t="shared" ref="BM370" si="9258">ROUND(BL370*$H370,2)</f>
        <v>0</v>
      </c>
    </row>
    <row r="371" spans="1:65" s="47" customFormat="1" x14ac:dyDescent="0.25">
      <c r="A371" s="36"/>
      <c r="B371" s="36"/>
      <c r="C371" s="36"/>
      <c r="D371" s="36"/>
      <c r="E371" s="36"/>
      <c r="F371" s="36"/>
      <c r="G371" s="36"/>
      <c r="H371" s="37"/>
      <c r="I371" s="38"/>
      <c r="J371" s="39"/>
      <c r="K371" s="40">
        <v>17</v>
      </c>
      <c r="L371" s="41" t="s">
        <v>160</v>
      </c>
      <c r="M371" s="42" t="s">
        <v>33</v>
      </c>
      <c r="N371" s="43"/>
      <c r="O371" s="43"/>
      <c r="P371" s="44">
        <f>P372+P374+P376</f>
        <v>10001338.92</v>
      </c>
      <c r="Q371" s="39"/>
      <c r="R371" s="45"/>
      <c r="S371" s="46">
        <f>S372+S374+S376</f>
        <v>10001338.92</v>
      </c>
      <c r="T371" s="45"/>
      <c r="U371" s="46">
        <f t="shared" ref="U371" si="9259">U372+U374+U376</f>
        <v>0</v>
      </c>
      <c r="V371" s="45"/>
      <c r="W371" s="46">
        <f t="shared" ref="W371" si="9260">W372+W374+W376</f>
        <v>0</v>
      </c>
      <c r="X371" s="45"/>
      <c r="Y371" s="46">
        <f t="shared" ref="Y371" si="9261">Y372+Y374+Y376</f>
        <v>0</v>
      </c>
      <c r="Z371" s="45"/>
      <c r="AA371" s="46">
        <f t="shared" ref="AA371" si="9262">AA372+AA374+AA376</f>
        <v>0</v>
      </c>
      <c r="AB371" s="45"/>
      <c r="AC371" s="46">
        <f t="shared" ref="AC371" si="9263">AC372+AC374+AC376</f>
        <v>0</v>
      </c>
      <c r="AD371" s="45"/>
      <c r="AE371" s="46">
        <f t="shared" ref="AE371" si="9264">AE372+AE374+AE376</f>
        <v>0</v>
      </c>
      <c r="AF371" s="45"/>
      <c r="AG371" s="46">
        <f t="shared" ref="AG371" si="9265">AG372+AG374+AG376</f>
        <v>0</v>
      </c>
      <c r="AH371" s="45"/>
      <c r="AI371" s="46">
        <f t="shared" ref="AI371" si="9266">AI372+AI374+AI376</f>
        <v>0</v>
      </c>
      <c r="AJ371" s="45"/>
      <c r="AK371" s="46">
        <f t="shared" ref="AK371" si="9267">AK372+AK374+AK376</f>
        <v>0</v>
      </c>
      <c r="AL371" s="45"/>
      <c r="AM371" s="46">
        <f t="shared" ref="AM371" si="9268">AM372+AM374+AM376</f>
        <v>0</v>
      </c>
      <c r="AN371" s="45"/>
      <c r="AO371" s="46">
        <f t="shared" ref="AO371" si="9269">AO372+AO374+AO376</f>
        <v>0</v>
      </c>
      <c r="AP371" s="45"/>
      <c r="AQ371" s="46">
        <f t="shared" ref="AQ371" si="9270">AQ372+AQ374+AQ376</f>
        <v>0</v>
      </c>
      <c r="AR371" s="45"/>
      <c r="AS371" s="46">
        <f t="shared" ref="AS371" si="9271">AS372+AS374+AS376</f>
        <v>0</v>
      </c>
      <c r="AT371" s="45"/>
      <c r="AU371" s="46">
        <f t="shared" ref="AU371" si="9272">AU372+AU374+AU376</f>
        <v>0</v>
      </c>
      <c r="AV371" s="45"/>
      <c r="AW371" s="46">
        <f t="shared" ref="AW371" si="9273">AW372+AW374+AW376</f>
        <v>0</v>
      </c>
      <c r="AX371" s="45"/>
      <c r="AY371" s="46">
        <f t="shared" ref="AY371" si="9274">AY372+AY374+AY376</f>
        <v>0</v>
      </c>
      <c r="AZ371" s="45"/>
      <c r="BA371" s="46">
        <f t="shared" ref="BA371" si="9275">BA372+BA374+BA376</f>
        <v>0</v>
      </c>
      <c r="BB371" s="45"/>
      <c r="BC371" s="46">
        <f t="shared" ref="BC371" si="9276">BC372+BC374+BC376</f>
        <v>0</v>
      </c>
      <c r="BD371" s="45"/>
      <c r="BE371" s="46">
        <f t="shared" ref="BE371" si="9277">BE372+BE374+BE376</f>
        <v>0</v>
      </c>
      <c r="BF371" s="45"/>
      <c r="BG371" s="46">
        <f t="shared" ref="BG371" si="9278">BG372+BG374+BG376</f>
        <v>0</v>
      </c>
      <c r="BH371" s="45"/>
      <c r="BI371" s="46">
        <f t="shared" ref="BI371" si="9279">BI372+BI374+BI376</f>
        <v>0</v>
      </c>
      <c r="BJ371" s="45"/>
      <c r="BK371" s="46">
        <f t="shared" ref="BK371" si="9280">BK372+BK374+BK376</f>
        <v>0</v>
      </c>
      <c r="BL371" s="45"/>
      <c r="BM371" s="46">
        <f t="shared" ref="BM371" si="9281">BM372+BM374+BM376</f>
        <v>0</v>
      </c>
    </row>
    <row r="372" spans="1:65" s="47" customFormat="1" ht="45" x14ac:dyDescent="0.25">
      <c r="A372" s="48"/>
      <c r="B372" s="48"/>
      <c r="C372" s="48"/>
      <c r="D372" s="48"/>
      <c r="E372" s="48"/>
      <c r="F372" s="48"/>
      <c r="G372" s="48"/>
      <c r="H372" s="49"/>
      <c r="I372" s="50"/>
      <c r="J372" s="39"/>
      <c r="K372" s="51" t="str">
        <f>CONCATENATE($K$371,".1")</f>
        <v>17.1</v>
      </c>
      <c r="L372" s="52" t="s">
        <v>161</v>
      </c>
      <c r="M372" s="53" t="s">
        <v>36</v>
      </c>
      <c r="N372" s="54">
        <f>R372+T372+V372+X372+Z372+AB372+AD372+AF372+AH372+AJ372++AL372+AN372+AP372+AR372+AT372+AV372+AX372+AZ372+BB372+BD372+BF372+BH372+BJ372+BL372</f>
        <v>10440</v>
      </c>
      <c r="O372" s="54">
        <f>SUM(O373:O373)</f>
        <v>950.3</v>
      </c>
      <c r="P372" s="55">
        <f t="shared" ref="P372:P377" si="9282">S372+U372+W372+Y372+AA372+AC372+AE372+AG372+AI372+AK372++AM372+AO372+AQ372+AS372+AU372+AW372+AY372+BA372+BC372+BE372+BG372+BI372+BK372+BM372</f>
        <v>9921132</v>
      </c>
      <c r="Q372" s="39"/>
      <c r="R372" s="56">
        <f>ROUND((K440+K441+K442+K447)*(1+K449),0)</f>
        <v>10440</v>
      </c>
      <c r="S372" s="57">
        <f>ROUND(R372*$O372,2)</f>
        <v>9921132</v>
      </c>
      <c r="T372" s="56"/>
      <c r="U372" s="57">
        <f>ROUND(T372*$O372,2)</f>
        <v>0</v>
      </c>
      <c r="V372" s="56"/>
      <c r="W372" s="57">
        <f t="shared" ref="W372" si="9283">ROUND(V372*$O372,2)</f>
        <v>0</v>
      </c>
      <c r="X372" s="56"/>
      <c r="Y372" s="57">
        <f t="shared" ref="Y372" si="9284">ROUND(X372*$O372,2)</f>
        <v>0</v>
      </c>
      <c r="Z372" s="56"/>
      <c r="AA372" s="57">
        <f t="shared" ref="AA372" si="9285">ROUND(Z372*$O372,2)</f>
        <v>0</v>
      </c>
      <c r="AB372" s="56"/>
      <c r="AC372" s="57">
        <f t="shared" ref="AC372" si="9286">ROUND(AB372*$O372,2)</f>
        <v>0</v>
      </c>
      <c r="AD372" s="56"/>
      <c r="AE372" s="57">
        <f t="shared" ref="AE372" si="9287">ROUND(AD372*$O372,2)</f>
        <v>0</v>
      </c>
      <c r="AF372" s="56"/>
      <c r="AG372" s="57">
        <f t="shared" ref="AG372" si="9288">ROUND(AF372*$O372,2)</f>
        <v>0</v>
      </c>
      <c r="AH372" s="56"/>
      <c r="AI372" s="57">
        <f t="shared" ref="AI372" si="9289">ROUND(AH372*$O372,2)</f>
        <v>0</v>
      </c>
      <c r="AJ372" s="56"/>
      <c r="AK372" s="57">
        <f t="shared" ref="AK372" si="9290">ROUND(AJ372*$O372,2)</f>
        <v>0</v>
      </c>
      <c r="AL372" s="56"/>
      <c r="AM372" s="57">
        <f t="shared" ref="AM372" si="9291">ROUND(AL372*$O372,2)</f>
        <v>0</v>
      </c>
      <c r="AN372" s="56"/>
      <c r="AO372" s="57">
        <f t="shared" ref="AO372" si="9292">ROUND(AN372*$O372,2)</f>
        <v>0</v>
      </c>
      <c r="AP372" s="56"/>
      <c r="AQ372" s="57">
        <f t="shared" ref="AQ372" si="9293">ROUND(AP372*$O372,2)</f>
        <v>0</v>
      </c>
      <c r="AR372" s="56"/>
      <c r="AS372" s="57">
        <f t="shared" ref="AS372" si="9294">ROUND(AR372*$O372,2)</f>
        <v>0</v>
      </c>
      <c r="AT372" s="56"/>
      <c r="AU372" s="57">
        <f t="shared" ref="AU372" si="9295">ROUND(AT372*$O372,2)</f>
        <v>0</v>
      </c>
      <c r="AV372" s="56"/>
      <c r="AW372" s="57">
        <f t="shared" ref="AW372" si="9296">ROUND(AV372*$O372,2)</f>
        <v>0</v>
      </c>
      <c r="AX372" s="56"/>
      <c r="AY372" s="57">
        <f t="shared" ref="AY372" si="9297">ROUND(AX372*$O372,2)</f>
        <v>0</v>
      </c>
      <c r="AZ372" s="56"/>
      <c r="BA372" s="57">
        <f t="shared" ref="BA372" si="9298">ROUND(AZ372*$O372,2)</f>
        <v>0</v>
      </c>
      <c r="BB372" s="56"/>
      <c r="BC372" s="57">
        <f t="shared" ref="BC372" si="9299">ROUND(BB372*$O372,2)</f>
        <v>0</v>
      </c>
      <c r="BD372" s="56"/>
      <c r="BE372" s="57">
        <f t="shared" ref="BE372" si="9300">ROUND(BD372*$O372,2)</f>
        <v>0</v>
      </c>
      <c r="BF372" s="56"/>
      <c r="BG372" s="57">
        <f t="shared" ref="BG372" si="9301">ROUND(BF372*$O372,2)</f>
        <v>0</v>
      </c>
      <c r="BH372" s="56"/>
      <c r="BI372" s="57">
        <f t="shared" ref="BI372" si="9302">ROUND(BH372*$O372,2)</f>
        <v>0</v>
      </c>
      <c r="BJ372" s="56"/>
      <c r="BK372" s="57">
        <f t="shared" ref="BK372" si="9303">ROUND(BJ372*$O372,2)</f>
        <v>0</v>
      </c>
      <c r="BL372" s="56"/>
      <c r="BM372" s="57">
        <f t="shared" ref="BM372" si="9304">ROUND(BL372*$O372,2)</f>
        <v>0</v>
      </c>
    </row>
    <row r="373" spans="1:65" s="47" customFormat="1" ht="45" x14ac:dyDescent="0.25">
      <c r="A373" s="58" t="s">
        <v>37</v>
      </c>
      <c r="B373" s="59" t="s">
        <v>31</v>
      </c>
      <c r="C373" s="59" t="str">
        <f>K372</f>
        <v>17.1</v>
      </c>
      <c r="D373" s="60" cm="1">
        <f t="array" ref="D373">_xlfn.IFS($B373="SAB_OSE_SET23",$A$440,$B373="SAB_EPSA_SET23",$A$442,$B373="SAB_INS_SET23",$A$444,$B373="SIU_INF_JUL23",$A$446,$B373="SIU_ED_JUL23",$A$447,$B373="DER_JUN23",$A$448,$B373="CDHU_AGO23",$A$449,$B373="SIN_SV_SET23",$A$450,$B373="SIN_INS_SET23",$A$451,$B373="COTAÇÃO",0)</f>
        <v>0</v>
      </c>
      <c r="E373" s="60" cm="1">
        <f t="array" ref="E373">_xlfn.IFS($B373="SAB_OSE_SET23",$A$441,$B373="SAB_EPSA_SET23",$A$443,$B373="SAB_INS_SET23",$A$445,$B373="SIU_INF_JUL23",0,$B373="SIU_ED_JUL23",0,$B373="DER_JUN23",0,$B373="CDHU_AGO23",0,$B373="SIN_SV_SET23",0,$B373="SIN_INS_SET23",0,$B373="COTAÇÃO",0)</f>
        <v>0</v>
      </c>
      <c r="F373" s="60" cm="1">
        <f t="array" ref="F373">_xlfn.IFS($B373="SAB_OSE_SET23",0,$B373="SAB_EPSA_SET23",0,AND($B373="SAB_INS_SET23",$A373="MAT")=TRUE,$A$454,AND($B373="SAB_INS_SET23",$A373&lt;&gt;"MAT")=TRUE,$A$453,AND($B373="SIU_INF_JUL23",$A373="MAT")=TRUE,$A$454,AND($B373="SIU_INF_JUL23",$A373&lt;&gt;"MAT")=TRUE,$A$453,AND($B373="SIU_ED_JUL23",$A373="MAT")=TRUE,$A$454,AND($B373="SIU_ED_JUL23",$A373&lt;&gt;"MAT")=TRUE,$A$453,$B373="DER_JUN23",0,$B373="CDHU_AGO23",0,AND($B373="SIN_SV_SET23",$A373="MAT")=TRUE,$A$454,AND($B373="SIN_SV_SET23",$A373&lt;&gt;"MAT")=TRUE,$A$453,AND($B373="SIN_INS_SET23",$A373="MAT")=TRUE,$A$454,AND($B373="SIN_INS_SET23",$A373&lt;&gt;"MAT")=TRUE,$A$453,AND($B373="COTAÇÃO",$A373="MAT")=TRUE,$A$454,AND($B373="COTAÇÃO",$A373&lt;&gt;"MAT")=TRUE,$A$453)</f>
        <v>0.2</v>
      </c>
      <c r="G373" s="60" cm="1">
        <f t="array" ref="G373">_xlfn.IFS($B373="SAB_OSE_SET23",0,$B373="SAB_EPSA_SET23",0,AND($B373="SAB_INS_SET23",$A373="MO")=TRUE,$A$455,AND($B373="SAB_INS_SET23",$A373&lt;&gt;"MO")=TRUE,0,AND($B373="SIU_INF_JUL23",$A373="MO")=TRUE,$A$455,AND($B373="SIU_INF_JUL23",$A373&lt;&gt;"MO")=TRUE,0,AND($B373="SIU_ED_JUL23",$A373="MO")=TRUE,$A$455,AND($B373="SIU_ED_JUL23",$A373&lt;&gt;"MO")=TRUE,0,$B373="DER_JUN23",0,$B373="CDHU_AGO23",0,AND($B373="SIN_SV_SET23",$A373="MO")=TRUE,$A$455,AND($B373="SIN_SV_SET23",$A373&lt;&gt;"MO")=TRUE,0,AND($B373="SIN_INS_SET23",$A373="MO")=TRUE,$A$455,AND($B373="SIN_INS_SET23",$A373&lt;&gt;"MO")=TRUE,0,AND($B373="COTAÇÃO",$A373="MO")=TRUE,$A$455,AND($B373="COTAÇÃO",$A373&lt;&gt;"MO")=TRUE,0)</f>
        <v>0</v>
      </c>
      <c r="H373" s="61" cm="1">
        <f t="array" ref="H373">ROUND(_xlfn.IFS(B373="SAB_OSE_SET23",VLOOKUP(C373,[12]SAB_OSE_SET23!A:N,7,FALSE),B373="SAB_EPSA_SET23",VLOOKUP(C373,[12]SAB_EPSA_SET23!A:F,4,FALSE),B373="SAB_INS_SET23",VLOOKUP(C373,[12]SAB_INS_SET23!A:F,4,FALSE),B373="SIU_INF_JUL23",VLOOKUP(C373,[12]SIU_INF_JUL23!A:F,4,FALSE),B373="SIU_ED_JUL23",VLOOKUP(C373,[12]SIU_ED_JUL23!A:F,4,FALSE),B373="SIU_INS_JUL23",VLOOKUP(C373,[12]SIU_INS_JUL23!A:F,4,FALSE),B373="DER_JUN23",VLOOKUP(C373,[12]DER_JUN23!A:F,4,FALSE),B373="CDHU_AGO23",VLOOKUP(C373,[12]CDHU_AGO23!A:F,4,FALSE),B373="DNIT_SV_JUL23",VLOOKUP(C373,[12]DNIT_SV_JUL23!A:F,4,FALSE),B373="DNIT_MAT_JUL23",VLOOKUP(C373,[12]DNIT_MAT_JUL23!A:F,4,FALSE),B373="SIN_SV_SET23",VLOOKUP(C373,[12]SIN_SV_SET23!G:L,5,FALSE),B373="SIN_INS_SET23",VLOOKUP(C373,[12]SIN_INS_SET23!A:F,5,FALSE),B373="COTAÇÃO",VLOOKUP(C373,[12]COTAÇÃO!$B:$G,6,FALSE))*(1+F373)*(1+G373),2)</f>
        <v>950.3</v>
      </c>
      <c r="I373" s="62">
        <v>1</v>
      </c>
      <c r="J373" s="39"/>
      <c r="K373" s="63"/>
      <c r="L373" s="64" t="str" cm="1">
        <f t="array" ref="L373">_xlfn.IFS(B373="SAB_OSE_SET23",VLOOKUP(C373,[12]SAB_OSE_SET23!A:N,5,FALSE),B373="SAB_EPSA_SET23",VLOOKUP(C373,[12]SAB_EPSA_SET23!A:F,2,FALSE),B373="SAB_INS_SET23",VLOOKUP(C373,[12]SAB_INS_SET23!A:F,2,FALSE),B373="SIU_INF_JUL23",VLOOKUP(C373,[12]SIU_INF_JUL23!A:F,2,FALSE),B373="SIU_ED_JUL23",VLOOKUP(C373,[12]SIU_ED_JUL23!A:F,2,FALSE),B373="SIU_INS_JUL23",VLOOKUP(C373,[12]SIU_INS_JUL23!A:F,2,FALSE),B373="DER_JUN23",VLOOKUP(C373,[12]DER_JUN23!A:F,2,FALSE),B373="CDHU_AGO23",VLOOKUP(C373,[12]CDHU_AGO23!A:F,2,FALSE),B373="DNIT_SV_JUL23",VLOOKUP(C373,[12]DNIT_SV_JUL23!A:F,2,FALSE),B373="DNIT_MAT_JUL23",VLOOKUP(C373,[12]DNIT_MAT_JUL23!A:F,2,FALSE),B373="SIN_SV_SET23",VLOOKUP(C373,[12]SIN_SV_SET23!G:L,2,FALSE),B373="SIN_INS_SET23",VLOOKUP(C373,[12]SIN_INS_SET23!A:F,2,FALSE),B373="COTAÇÃO",VLOOKUP(C373,[12]COTAÇÃO!$B:$G,3,FALSE))</f>
        <v>Fornecimento cabo FOREX BCC Triplex 3C x 240mm² - 8,7/15kV, com blindagem em fios de cobre (Reforçada) -Seção 35mm².da General Cables ou similar aprovado.</v>
      </c>
      <c r="M373" s="65" t="str" cm="1">
        <f t="array" ref="M373">_xlfn.IFS(B373="SAB_OSE_SET23",VLOOKUP(C373,[12]SAB_OSE_SET23!A:N,6,FALSE),B373="SAB_EPSA_SET23",VLOOKUP(C373,[12]SAB_EPSA_SET23!A:F,3,FALSE),B373="SAB_INS_SET23",VLOOKUP(C373,[12]SAB_INS_SET23!A:F,3,FALSE),B373="SIU_INF_JUL23",VLOOKUP(C373,[12]SIU_INF_JUL23!A:F,3,FALSE),B373="SIU_ED_JUL23",VLOOKUP(C373,[12]SIU_ED_JUL23!A:F,3,FALSE),B373="SIU_INS_JUL23",VLOOKUP(C373,[12]SIU_INS_JUL23!A:F,3,FALSE),B373="DER_JUN23",VLOOKUP(C373,[12]DER_JUN23!A:F,3,FALSE),B373="CDHU_AGO23",VLOOKUP(C373,[12]CDHU_AGO23!A:F,3,FALSE),B373="DNIT_SV_JUL23",VLOOKUP(C373,[12]DNIT_SV_JUL23!A:F,3,FALSE),B373="DNIT_MAT_JUL23",VLOOKUP(C373,[12]DNIT_MAT_JUL23!A:F,3,FALSE),B373="SIN_SV_SET23",VLOOKUP(C373,[12]SIN_SV_SET23!G:L,3,FALSE),B373="SIN_INS_SET23",VLOOKUP(C373,[12]SIN_INS_SET23!A:F,3,FALSE),B373="COTAÇÃO",VLOOKUP(C373,[12]COTAÇÃO!$B:$G,4,FALSE))</f>
        <v>m</v>
      </c>
      <c r="N373" s="66">
        <f t="shared" ref="N373" si="9305">R373+T373+V373+X373+Z373+AB373+AD373+AF373+AH373+AJ373++AL373+AN373+AP373+AR373+AT373+AV373+AX373+AZ373+BB373+BD373+BF373+BH373+BJ373+BL373</f>
        <v>10440</v>
      </c>
      <c r="O373" s="66">
        <f t="shared" ref="O373" si="9306">ROUND(H373*I373,2)</f>
        <v>950.3</v>
      </c>
      <c r="P373" s="67">
        <f t="shared" si="9282"/>
        <v>0</v>
      </c>
      <c r="Q373" s="68"/>
      <c r="R373" s="61">
        <f>R372*$I373</f>
        <v>10440</v>
      </c>
      <c r="S373" s="67"/>
      <c r="T373" s="61">
        <f t="shared" ref="T373" si="9307">T372*$I373</f>
        <v>0</v>
      </c>
      <c r="U373" s="67">
        <f t="shared" ref="U373" si="9308">ROUND(T373*$H373,2)</f>
        <v>0</v>
      </c>
      <c r="V373" s="61">
        <f t="shared" ref="V373" si="9309">V372*$I373</f>
        <v>0</v>
      </c>
      <c r="W373" s="67">
        <f t="shared" ref="W373" si="9310">ROUND(V373*$H373,2)</f>
        <v>0</v>
      </c>
      <c r="X373" s="61">
        <f t="shared" ref="X373" si="9311">X372*$I373</f>
        <v>0</v>
      </c>
      <c r="Y373" s="67">
        <f t="shared" ref="Y373" si="9312">ROUND(X373*$H373,2)</f>
        <v>0</v>
      </c>
      <c r="Z373" s="61">
        <f t="shared" ref="Z373" si="9313">Z372*$I373</f>
        <v>0</v>
      </c>
      <c r="AA373" s="67">
        <f t="shared" ref="AA373" si="9314">ROUND(Z373*$H373,2)</f>
        <v>0</v>
      </c>
      <c r="AB373" s="61">
        <f t="shared" ref="AB373" si="9315">AB372*$I373</f>
        <v>0</v>
      </c>
      <c r="AC373" s="67">
        <f t="shared" ref="AC373" si="9316">ROUND(AB373*$H373,2)</f>
        <v>0</v>
      </c>
      <c r="AD373" s="61">
        <f t="shared" ref="AD373" si="9317">AD372*$I373</f>
        <v>0</v>
      </c>
      <c r="AE373" s="67">
        <f t="shared" ref="AE373" si="9318">ROUND(AD373*$H373,2)</f>
        <v>0</v>
      </c>
      <c r="AF373" s="61">
        <f t="shared" ref="AF373" si="9319">AF372*$I373</f>
        <v>0</v>
      </c>
      <c r="AG373" s="67">
        <f t="shared" ref="AG373" si="9320">ROUND(AF373*$H373,2)</f>
        <v>0</v>
      </c>
      <c r="AH373" s="61">
        <f t="shared" ref="AH373" si="9321">AH372*$I373</f>
        <v>0</v>
      </c>
      <c r="AI373" s="67">
        <f t="shared" ref="AI373" si="9322">ROUND(AH373*$H373,2)</f>
        <v>0</v>
      </c>
      <c r="AJ373" s="61">
        <f t="shared" ref="AJ373" si="9323">AJ372*$I373</f>
        <v>0</v>
      </c>
      <c r="AK373" s="67">
        <f t="shared" ref="AK373" si="9324">ROUND(AJ373*$H373,2)</f>
        <v>0</v>
      </c>
      <c r="AL373" s="61">
        <f t="shared" ref="AL373" si="9325">AL372*$I373</f>
        <v>0</v>
      </c>
      <c r="AM373" s="67">
        <f t="shared" ref="AM373" si="9326">ROUND(AL373*$H373,2)</f>
        <v>0</v>
      </c>
      <c r="AN373" s="61">
        <f t="shared" ref="AN373" si="9327">AN372*$I373</f>
        <v>0</v>
      </c>
      <c r="AO373" s="67">
        <f t="shared" ref="AO373" si="9328">ROUND(AN373*$H373,2)</f>
        <v>0</v>
      </c>
      <c r="AP373" s="61">
        <f t="shared" ref="AP373" si="9329">AP372*$I373</f>
        <v>0</v>
      </c>
      <c r="AQ373" s="67">
        <f t="shared" ref="AQ373" si="9330">ROUND(AP373*$H373,2)</f>
        <v>0</v>
      </c>
      <c r="AR373" s="61">
        <f t="shared" ref="AR373" si="9331">AR372*$I373</f>
        <v>0</v>
      </c>
      <c r="AS373" s="67">
        <f t="shared" ref="AS373" si="9332">ROUND(AR373*$H373,2)</f>
        <v>0</v>
      </c>
      <c r="AT373" s="61">
        <f t="shared" ref="AT373" si="9333">AT372*$I373</f>
        <v>0</v>
      </c>
      <c r="AU373" s="67">
        <f t="shared" ref="AU373" si="9334">ROUND(AT373*$H373,2)</f>
        <v>0</v>
      </c>
      <c r="AV373" s="61">
        <f t="shared" ref="AV373" si="9335">AV372*$I373</f>
        <v>0</v>
      </c>
      <c r="AW373" s="67">
        <f t="shared" ref="AW373" si="9336">ROUND(AV373*$H373,2)</f>
        <v>0</v>
      </c>
      <c r="AX373" s="61">
        <f t="shared" ref="AX373" si="9337">AX372*$I373</f>
        <v>0</v>
      </c>
      <c r="AY373" s="67">
        <f t="shared" ref="AY373" si="9338">ROUND(AX373*$H373,2)</f>
        <v>0</v>
      </c>
      <c r="AZ373" s="61">
        <f t="shared" ref="AZ373" si="9339">AZ372*$I373</f>
        <v>0</v>
      </c>
      <c r="BA373" s="67">
        <f t="shared" ref="BA373" si="9340">ROUND(AZ373*$H373,2)</f>
        <v>0</v>
      </c>
      <c r="BB373" s="61">
        <f t="shared" ref="BB373" si="9341">BB372*$I373</f>
        <v>0</v>
      </c>
      <c r="BC373" s="67">
        <f t="shared" ref="BC373" si="9342">ROUND(BB373*$H373,2)</f>
        <v>0</v>
      </c>
      <c r="BD373" s="61">
        <f t="shared" ref="BD373" si="9343">BD372*$I373</f>
        <v>0</v>
      </c>
      <c r="BE373" s="67">
        <f t="shared" ref="BE373" si="9344">ROUND(BD373*$H373,2)</f>
        <v>0</v>
      </c>
      <c r="BF373" s="61">
        <f t="shared" ref="BF373" si="9345">BF372*$I373</f>
        <v>0</v>
      </c>
      <c r="BG373" s="67">
        <f t="shared" ref="BG373" si="9346">ROUND(BF373*$H373,2)</f>
        <v>0</v>
      </c>
      <c r="BH373" s="61">
        <f t="shared" ref="BH373" si="9347">BH372*$I373</f>
        <v>0</v>
      </c>
      <c r="BI373" s="67">
        <f t="shared" ref="BI373" si="9348">ROUND(BH373*$H373,2)</f>
        <v>0</v>
      </c>
      <c r="BJ373" s="61">
        <f t="shared" ref="BJ373" si="9349">BJ372*$I373</f>
        <v>0</v>
      </c>
      <c r="BK373" s="67">
        <f t="shared" ref="BK373" si="9350">ROUND(BJ373*$H373,2)</f>
        <v>0</v>
      </c>
      <c r="BL373" s="61">
        <f t="shared" ref="BL373" si="9351">BL372*$I373</f>
        <v>0</v>
      </c>
      <c r="BM373" s="67">
        <f t="shared" ref="BM373" si="9352">ROUND(BL373*$H373,2)</f>
        <v>0</v>
      </c>
    </row>
    <row r="374" spans="1:65" s="47" customFormat="1" ht="45" x14ac:dyDescent="0.25">
      <c r="A374" s="48"/>
      <c r="B374" s="48"/>
      <c r="C374" s="48"/>
      <c r="D374" s="48"/>
      <c r="E374" s="48"/>
      <c r="F374" s="48"/>
      <c r="G374" s="48"/>
      <c r="H374" s="49"/>
      <c r="I374" s="50"/>
      <c r="J374" s="39"/>
      <c r="K374" s="51" t="str">
        <f>CONCATENATE($K$371,".2")</f>
        <v>17.2</v>
      </c>
      <c r="L374" s="52" t="s">
        <v>162</v>
      </c>
      <c r="M374" s="53" t="s">
        <v>36</v>
      </c>
      <c r="N374" s="54">
        <f>R374+T374+V374+X374+Z374+AB374+AD374+AF374+AH374+AJ374++AL374+AN374+AP374+AR374+AT374+AV374+AX374+AZ374+BB374+BD374+BF374+BH374+BJ374+BL374</f>
        <v>110</v>
      </c>
      <c r="O374" s="54">
        <f>SUM(O375:O375)</f>
        <v>302.22000000000003</v>
      </c>
      <c r="P374" s="55">
        <f t="shared" si="9282"/>
        <v>33244.199999999997</v>
      </c>
      <c r="Q374" s="39"/>
      <c r="R374" s="56">
        <f>ROUND(100*(1+K448),0)</f>
        <v>110</v>
      </c>
      <c r="S374" s="57">
        <f>ROUND(R374*$O374,2)</f>
        <v>33244.199999999997</v>
      </c>
      <c r="T374" s="56"/>
      <c r="U374" s="57">
        <f>ROUND(T374*$O374,2)</f>
        <v>0</v>
      </c>
      <c r="V374" s="56"/>
      <c r="W374" s="57">
        <f t="shared" ref="W374" si="9353">ROUND(V374*$O374,2)</f>
        <v>0</v>
      </c>
      <c r="X374" s="56"/>
      <c r="Y374" s="57">
        <f t="shared" ref="Y374" si="9354">ROUND(X374*$O374,2)</f>
        <v>0</v>
      </c>
      <c r="Z374" s="56"/>
      <c r="AA374" s="57">
        <f t="shared" ref="AA374" si="9355">ROUND(Z374*$O374,2)</f>
        <v>0</v>
      </c>
      <c r="AB374" s="56"/>
      <c r="AC374" s="57">
        <f t="shared" ref="AC374" si="9356">ROUND(AB374*$O374,2)</f>
        <v>0</v>
      </c>
      <c r="AD374" s="56"/>
      <c r="AE374" s="57">
        <f t="shared" ref="AE374" si="9357">ROUND(AD374*$O374,2)</f>
        <v>0</v>
      </c>
      <c r="AF374" s="56"/>
      <c r="AG374" s="57">
        <f t="shared" ref="AG374" si="9358">ROUND(AF374*$O374,2)</f>
        <v>0</v>
      </c>
      <c r="AH374" s="56"/>
      <c r="AI374" s="57">
        <f t="shared" ref="AI374" si="9359">ROUND(AH374*$O374,2)</f>
        <v>0</v>
      </c>
      <c r="AJ374" s="56"/>
      <c r="AK374" s="57">
        <f t="shared" ref="AK374" si="9360">ROUND(AJ374*$O374,2)</f>
        <v>0</v>
      </c>
      <c r="AL374" s="56"/>
      <c r="AM374" s="57">
        <f t="shared" ref="AM374" si="9361">ROUND(AL374*$O374,2)</f>
        <v>0</v>
      </c>
      <c r="AN374" s="56"/>
      <c r="AO374" s="57">
        <f t="shared" ref="AO374" si="9362">ROUND(AN374*$O374,2)</f>
        <v>0</v>
      </c>
      <c r="AP374" s="56"/>
      <c r="AQ374" s="57">
        <f t="shared" ref="AQ374" si="9363">ROUND(AP374*$O374,2)</f>
        <v>0</v>
      </c>
      <c r="AR374" s="56"/>
      <c r="AS374" s="57">
        <f t="shared" ref="AS374" si="9364">ROUND(AR374*$O374,2)</f>
        <v>0</v>
      </c>
      <c r="AT374" s="56"/>
      <c r="AU374" s="57">
        <f t="shared" ref="AU374" si="9365">ROUND(AT374*$O374,2)</f>
        <v>0</v>
      </c>
      <c r="AV374" s="56"/>
      <c r="AW374" s="57">
        <f t="shared" ref="AW374" si="9366">ROUND(AV374*$O374,2)</f>
        <v>0</v>
      </c>
      <c r="AX374" s="56"/>
      <c r="AY374" s="57">
        <f t="shared" ref="AY374" si="9367">ROUND(AX374*$O374,2)</f>
        <v>0</v>
      </c>
      <c r="AZ374" s="56"/>
      <c r="BA374" s="57">
        <f t="shared" ref="BA374" si="9368">ROUND(AZ374*$O374,2)</f>
        <v>0</v>
      </c>
      <c r="BB374" s="56"/>
      <c r="BC374" s="57">
        <f t="shared" ref="BC374" si="9369">ROUND(BB374*$O374,2)</f>
        <v>0</v>
      </c>
      <c r="BD374" s="56"/>
      <c r="BE374" s="57">
        <f t="shared" ref="BE374" si="9370">ROUND(BD374*$O374,2)</f>
        <v>0</v>
      </c>
      <c r="BF374" s="56"/>
      <c r="BG374" s="57">
        <f t="shared" ref="BG374" si="9371">ROUND(BF374*$O374,2)</f>
        <v>0</v>
      </c>
      <c r="BH374" s="56"/>
      <c r="BI374" s="57">
        <f t="shared" ref="BI374" si="9372">ROUND(BH374*$O374,2)</f>
        <v>0</v>
      </c>
      <c r="BJ374" s="56"/>
      <c r="BK374" s="57">
        <f t="shared" ref="BK374" si="9373">ROUND(BJ374*$O374,2)</f>
        <v>0</v>
      </c>
      <c r="BL374" s="56"/>
      <c r="BM374" s="57">
        <f t="shared" ref="BM374" si="9374">ROUND(BL374*$O374,2)</f>
        <v>0</v>
      </c>
    </row>
    <row r="375" spans="1:65" s="47" customFormat="1" ht="30" x14ac:dyDescent="0.25">
      <c r="A375" s="58" t="s">
        <v>37</v>
      </c>
      <c r="B375" s="59" t="s">
        <v>28</v>
      </c>
      <c r="C375" s="59" t="s">
        <v>163</v>
      </c>
      <c r="D375" s="60" cm="1">
        <f t="array" ref="D375">_xlfn.IFS($B375="SAB_OSE_SET23",$A$440,$B375="SAB_EPSA_SET23",$A$442,$B375="SAB_INS_SET23",$A$444,$B375="SIU_INF_JUL23",$A$446,$B375="SIU_ED_JUL23",$A$447,$B375="DER_JUN23",$A$448,$B375="CDHU_AGO23",$A$449,$B375="SIN_SV_SET23",$A$450,$B375="SIN_INS_SET23",$A$451,$B375="COTAÇÃO",0)</f>
        <v>0</v>
      </c>
      <c r="E375" s="60" cm="1">
        <f t="array" ref="E375">_xlfn.IFS($B375="SAB_OSE_SET23",$A$441,$B375="SAB_EPSA_SET23",$A$443,$B375="SAB_INS_SET23",$A$445,$B375="SIU_INF_JUL23",0,$B375="SIU_ED_JUL23",0,$B375="DER_JUN23",0,$B375="CDHU_AGO23",0,$B375="SIN_SV_SET23",0,$B375="SIN_INS_SET23",0,$B375="COTAÇÃO",0)</f>
        <v>0</v>
      </c>
      <c r="F375" s="60" cm="1">
        <f t="array" ref="F375">_xlfn.IFS($B375="SAB_OSE_SET23",0,$B375="SAB_EPSA_SET23",0,AND($B375="SAB_INS_SET23",$A375="MAT")=TRUE,$A$454,AND($B375="SAB_INS_SET23",$A375&lt;&gt;"MAT")=TRUE,$A$453,AND($B375="SIU_INF_JUL23",$A375="MAT")=TRUE,$A$454,AND($B375="SIU_INF_JUL23",$A375&lt;&gt;"MAT")=TRUE,$A$453,AND($B375="SIU_ED_JUL23",$A375="MAT")=TRUE,$A$454,AND($B375="SIU_ED_JUL23",$A375&lt;&gt;"MAT")=TRUE,$A$453,$B375="DER_JUN23",0,$B375="CDHU_AGO23",0,AND($B375="SIN_SV_SET23",$A375="MAT")=TRUE,$A$454,AND($B375="SIN_SV_SET23",$A375&lt;&gt;"MAT")=TRUE,$A$453,AND($B375="SIN_INS_SET23",$A375="MAT")=TRUE,$A$454,AND($B375="SIN_INS_SET23",$A375&lt;&gt;"MAT")=TRUE,$A$453,AND($B375="COTAÇÃO",$A375="MAT")=TRUE,$A$454,AND($B375="COTAÇÃO",$A375&lt;&gt;"MAT")=TRUE,$A$453)</f>
        <v>0.2</v>
      </c>
      <c r="G375" s="60" cm="1">
        <f t="array" ref="G375">_xlfn.IFS($B375="SAB_OSE_SET23",0,$B375="SAB_EPSA_SET23",0,AND($B375="SAB_INS_SET23",$A375="MO")=TRUE,$A$455,AND($B375="SAB_INS_SET23",$A375&lt;&gt;"MO")=TRUE,0,AND($B375="SIU_INF_JUL23",$A375="MO")=TRUE,$A$455,AND($B375="SIU_INF_JUL23",$A375&lt;&gt;"MO")=TRUE,0,AND($B375="SIU_ED_JUL23",$A375="MO")=TRUE,$A$455,AND($B375="SIU_ED_JUL23",$A375&lt;&gt;"MO")=TRUE,0,$B375="DER_JUN23",0,$B375="CDHU_AGO23",0,AND($B375="SIN_SV_SET23",$A375="MO")=TRUE,$A$455,AND($B375="SIN_SV_SET23",$A375&lt;&gt;"MO")=TRUE,0,AND($B375="SIN_INS_SET23",$A375="MO")=TRUE,$A$455,AND($B375="SIN_INS_SET23",$A375&lt;&gt;"MO")=TRUE,0,AND($B375="COTAÇÃO",$A375="MO")=TRUE,$A$455,AND($B375="COTAÇÃO",$A375&lt;&gt;"MO")=TRUE,0)</f>
        <v>0</v>
      </c>
      <c r="H375" s="61" cm="1">
        <f t="array" ref="H375">ROUND(_xlfn.IFS(B375="SAB_OSE_SET23",VLOOKUP(C375,[12]SAB_OSE_SET23!A:N,7,FALSE),B375="SAB_EPSA_SET23",VLOOKUP(C375,[12]SAB_EPSA_SET23!A:F,4,FALSE),B375="SAB_INS_SET23",VLOOKUP(C375,[12]SAB_INS_SET23!A:F,4,FALSE),B375="SIU_INF_JUL23",VLOOKUP(C375,[12]SIU_INF_JUL23!A:F,4,FALSE),B375="SIU_ED_JUL23",VLOOKUP(C375,[12]SIU_ED_JUL23!A:F,4,FALSE),B375="SIU_INS_JUL23",VLOOKUP(C375,[12]SIU_INS_JUL23!A:F,4,FALSE),B375="DER_JUN23",VLOOKUP(C375,[12]DER_JUN23!A:F,4,FALSE),B375="CDHU_AGO23",VLOOKUP(C375,[12]CDHU_AGO23!A:F,4,FALSE),B375="DNIT_SV_JUL23",VLOOKUP(C375,[12]DNIT_SV_JUL23!A:F,4,FALSE),B375="DNIT_MAT_JUL23",VLOOKUP(C375,[12]DNIT_MAT_JUL23!A:F,4,FALSE),B375="SIN_SV_SET23",VLOOKUP(C375,[12]SIN_SV_SET23!G:L,5,FALSE),B375="SIN_INS_SET23",VLOOKUP(C375,[12]SIN_INS_SET23!A:F,5,FALSE),B375="COTAÇÃO",VLOOKUP(C375,[12]COTAÇÃO!$B:$G,6,FALSE))*(1+F375)*(1+G375),2)</f>
        <v>100.74</v>
      </c>
      <c r="I375" s="62">
        <v>3</v>
      </c>
      <c r="J375" s="39"/>
      <c r="K375" s="63"/>
      <c r="L375" s="64" t="str" cm="1">
        <f t="array" ref="L375">_xlfn.IFS(B375="SAB_OSE_SET23",VLOOKUP(C375,[12]SAB_OSE_SET23!A:N,5,FALSE),B375="SAB_EPSA_SET23",VLOOKUP(C375,[12]SAB_EPSA_SET23!A:F,2,FALSE),B375="SAB_INS_SET23",VLOOKUP(C375,[12]SAB_INS_SET23!A:F,2,FALSE),B375="SIU_INF_JUL23",VLOOKUP(C375,[12]SIU_INF_JUL23!A:F,2,FALSE),B375="SIU_ED_JUL23",VLOOKUP(C375,[12]SIU_ED_JUL23!A:F,2,FALSE),B375="SIU_INS_JUL23",VLOOKUP(C375,[12]SIU_INS_JUL23!A:F,2,FALSE),B375="DER_JUN23",VLOOKUP(C375,[12]DER_JUN23!A:F,2,FALSE),B375="CDHU_AGO23",VLOOKUP(C375,[12]CDHU_AGO23!A:F,2,FALSE),B375="DNIT_SV_JUL23",VLOOKUP(C375,[12]DNIT_SV_JUL23!A:F,2,FALSE),B375="DNIT_MAT_JUL23",VLOOKUP(C375,[12]DNIT_MAT_JUL23!A:F,2,FALSE),B375="SIN_SV_SET23",VLOOKUP(C375,[12]SIN_SV_SET23!G:L,2,FALSE),B375="SIN_INS_SET23",VLOOKUP(C375,[12]SIN_INS_SET23!A:F,2,FALSE),B375="COTAÇÃO",VLOOKUP(C375,[12]COTAÇÃO!$B:$G,3,FALSE))</f>
        <v>CABO DE COBRE ISOLAÇÃO EPR OU HEPR / COBERTURA PVC 8,7/15KV, 70,0MM2</v>
      </c>
      <c r="M375" s="65" t="str" cm="1">
        <f t="array" ref="M375">_xlfn.IFS(B375="SAB_OSE_SET23",VLOOKUP(C375,[12]SAB_OSE_SET23!A:N,6,FALSE),B375="SAB_EPSA_SET23",VLOOKUP(C375,[12]SAB_EPSA_SET23!A:F,3,FALSE),B375="SAB_INS_SET23",VLOOKUP(C375,[12]SAB_INS_SET23!A:F,3,FALSE),B375="SIU_INF_JUL23",VLOOKUP(C375,[12]SIU_INF_JUL23!A:F,3,FALSE),B375="SIU_ED_JUL23",VLOOKUP(C375,[12]SIU_ED_JUL23!A:F,3,FALSE),B375="SIU_INS_JUL23",VLOOKUP(C375,[12]SIU_INS_JUL23!A:F,3,FALSE),B375="DER_JUN23",VLOOKUP(C375,[12]DER_JUN23!A:F,3,FALSE),B375="CDHU_AGO23",VLOOKUP(C375,[12]CDHU_AGO23!A:F,3,FALSE),B375="DNIT_SV_JUL23",VLOOKUP(C375,[12]DNIT_SV_JUL23!A:F,3,FALSE),B375="DNIT_MAT_JUL23",VLOOKUP(C375,[12]DNIT_MAT_JUL23!A:F,3,FALSE),B375="SIN_SV_SET23",VLOOKUP(C375,[12]SIN_SV_SET23!G:L,3,FALSE),B375="SIN_INS_SET23",VLOOKUP(C375,[12]SIN_INS_SET23!A:F,3,FALSE),B375="COTAÇÃO",VLOOKUP(C375,[12]COTAÇÃO!$B:$G,4,FALSE))</f>
        <v>M</v>
      </c>
      <c r="N375" s="66">
        <f t="shared" ref="N375" si="9375">R375+T375+V375+X375+Z375+AB375+AD375+AF375+AH375+AJ375++AL375+AN375+AP375+AR375+AT375+AV375+AX375+AZ375+BB375+BD375+BF375+BH375+BJ375+BL375</f>
        <v>330</v>
      </c>
      <c r="O375" s="66">
        <f t="shared" ref="O375" si="9376">ROUND(H375*I375,2)</f>
        <v>302.22000000000003</v>
      </c>
      <c r="P375" s="67">
        <f t="shared" si="9282"/>
        <v>0</v>
      </c>
      <c r="Q375" s="68"/>
      <c r="R375" s="61">
        <f>R374*$I375</f>
        <v>330</v>
      </c>
      <c r="S375" s="67"/>
      <c r="T375" s="61">
        <f t="shared" ref="T375" si="9377">T374*$I375</f>
        <v>0</v>
      </c>
      <c r="U375" s="67">
        <f t="shared" ref="U375" si="9378">ROUND(T375*$H375,2)</f>
        <v>0</v>
      </c>
      <c r="V375" s="61">
        <f t="shared" ref="V375" si="9379">V374*$I375</f>
        <v>0</v>
      </c>
      <c r="W375" s="67">
        <f t="shared" ref="W375" si="9380">ROUND(V375*$H375,2)</f>
        <v>0</v>
      </c>
      <c r="X375" s="61">
        <f t="shared" ref="X375" si="9381">X374*$I375</f>
        <v>0</v>
      </c>
      <c r="Y375" s="67">
        <f t="shared" ref="Y375" si="9382">ROUND(X375*$H375,2)</f>
        <v>0</v>
      </c>
      <c r="Z375" s="61">
        <f t="shared" ref="Z375" si="9383">Z374*$I375</f>
        <v>0</v>
      </c>
      <c r="AA375" s="67">
        <f t="shared" ref="AA375" si="9384">ROUND(Z375*$H375,2)</f>
        <v>0</v>
      </c>
      <c r="AB375" s="61">
        <f t="shared" ref="AB375" si="9385">AB374*$I375</f>
        <v>0</v>
      </c>
      <c r="AC375" s="67">
        <f t="shared" ref="AC375" si="9386">ROUND(AB375*$H375,2)</f>
        <v>0</v>
      </c>
      <c r="AD375" s="61">
        <f t="shared" ref="AD375" si="9387">AD374*$I375</f>
        <v>0</v>
      </c>
      <c r="AE375" s="67">
        <f t="shared" ref="AE375" si="9388">ROUND(AD375*$H375,2)</f>
        <v>0</v>
      </c>
      <c r="AF375" s="61">
        <f t="shared" ref="AF375" si="9389">AF374*$I375</f>
        <v>0</v>
      </c>
      <c r="AG375" s="67">
        <f t="shared" ref="AG375" si="9390">ROUND(AF375*$H375,2)</f>
        <v>0</v>
      </c>
      <c r="AH375" s="61">
        <f t="shared" ref="AH375" si="9391">AH374*$I375</f>
        <v>0</v>
      </c>
      <c r="AI375" s="67">
        <f t="shared" ref="AI375" si="9392">ROUND(AH375*$H375,2)</f>
        <v>0</v>
      </c>
      <c r="AJ375" s="61">
        <f t="shared" ref="AJ375" si="9393">AJ374*$I375</f>
        <v>0</v>
      </c>
      <c r="AK375" s="67">
        <f t="shared" ref="AK375" si="9394">ROUND(AJ375*$H375,2)</f>
        <v>0</v>
      </c>
      <c r="AL375" s="61">
        <f t="shared" ref="AL375" si="9395">AL374*$I375</f>
        <v>0</v>
      </c>
      <c r="AM375" s="67">
        <f t="shared" ref="AM375" si="9396">ROUND(AL375*$H375,2)</f>
        <v>0</v>
      </c>
      <c r="AN375" s="61">
        <f t="shared" ref="AN375" si="9397">AN374*$I375</f>
        <v>0</v>
      </c>
      <c r="AO375" s="67">
        <f t="shared" ref="AO375" si="9398">ROUND(AN375*$H375,2)</f>
        <v>0</v>
      </c>
      <c r="AP375" s="61">
        <f t="shared" ref="AP375" si="9399">AP374*$I375</f>
        <v>0</v>
      </c>
      <c r="AQ375" s="67">
        <f t="shared" ref="AQ375" si="9400">ROUND(AP375*$H375,2)</f>
        <v>0</v>
      </c>
      <c r="AR375" s="61">
        <f t="shared" ref="AR375" si="9401">AR374*$I375</f>
        <v>0</v>
      </c>
      <c r="AS375" s="67">
        <f t="shared" ref="AS375" si="9402">ROUND(AR375*$H375,2)</f>
        <v>0</v>
      </c>
      <c r="AT375" s="61">
        <f t="shared" ref="AT375" si="9403">AT374*$I375</f>
        <v>0</v>
      </c>
      <c r="AU375" s="67">
        <f t="shared" ref="AU375" si="9404">ROUND(AT375*$H375,2)</f>
        <v>0</v>
      </c>
      <c r="AV375" s="61">
        <f t="shared" ref="AV375" si="9405">AV374*$I375</f>
        <v>0</v>
      </c>
      <c r="AW375" s="67">
        <f t="shared" ref="AW375" si="9406">ROUND(AV375*$H375,2)</f>
        <v>0</v>
      </c>
      <c r="AX375" s="61">
        <f t="shared" ref="AX375" si="9407">AX374*$I375</f>
        <v>0</v>
      </c>
      <c r="AY375" s="67">
        <f t="shared" ref="AY375" si="9408">ROUND(AX375*$H375,2)</f>
        <v>0</v>
      </c>
      <c r="AZ375" s="61">
        <f t="shared" ref="AZ375" si="9409">AZ374*$I375</f>
        <v>0</v>
      </c>
      <c r="BA375" s="67">
        <f t="shared" ref="BA375" si="9410">ROUND(AZ375*$H375,2)</f>
        <v>0</v>
      </c>
      <c r="BB375" s="61">
        <f t="shared" ref="BB375" si="9411">BB374*$I375</f>
        <v>0</v>
      </c>
      <c r="BC375" s="67">
        <f t="shared" ref="BC375" si="9412">ROUND(BB375*$H375,2)</f>
        <v>0</v>
      </c>
      <c r="BD375" s="61">
        <f t="shared" ref="BD375" si="9413">BD374*$I375</f>
        <v>0</v>
      </c>
      <c r="BE375" s="67">
        <f t="shared" ref="BE375" si="9414">ROUND(BD375*$H375,2)</f>
        <v>0</v>
      </c>
      <c r="BF375" s="61">
        <f t="shared" ref="BF375" si="9415">BF374*$I375</f>
        <v>0</v>
      </c>
      <c r="BG375" s="67">
        <f t="shared" ref="BG375" si="9416">ROUND(BF375*$H375,2)</f>
        <v>0</v>
      </c>
      <c r="BH375" s="61">
        <f t="shared" ref="BH375" si="9417">BH374*$I375</f>
        <v>0</v>
      </c>
      <c r="BI375" s="67">
        <f t="shared" ref="BI375" si="9418">ROUND(BH375*$H375,2)</f>
        <v>0</v>
      </c>
      <c r="BJ375" s="61">
        <f t="shared" ref="BJ375" si="9419">BJ374*$I375</f>
        <v>0</v>
      </c>
      <c r="BK375" s="67">
        <f t="shared" ref="BK375" si="9420">ROUND(BJ375*$H375,2)</f>
        <v>0</v>
      </c>
      <c r="BL375" s="61">
        <f t="shared" ref="BL375" si="9421">BL374*$I375</f>
        <v>0</v>
      </c>
      <c r="BM375" s="67">
        <f t="shared" ref="BM375" si="9422">ROUND(BL375*$H375,2)</f>
        <v>0</v>
      </c>
    </row>
    <row r="376" spans="1:65" s="47" customFormat="1" ht="45" x14ac:dyDescent="0.25">
      <c r="A376" s="48"/>
      <c r="B376" s="48"/>
      <c r="C376" s="48"/>
      <c r="D376" s="48"/>
      <c r="E376" s="48"/>
      <c r="F376" s="48"/>
      <c r="G376" s="48"/>
      <c r="H376" s="49"/>
      <c r="I376" s="50"/>
      <c r="J376" s="39"/>
      <c r="K376" s="51" t="str">
        <f>CONCATENATE($K$371,".3")</f>
        <v>17.3</v>
      </c>
      <c r="L376" s="52" t="s">
        <v>164</v>
      </c>
      <c r="M376" s="53" t="s">
        <v>36</v>
      </c>
      <c r="N376" s="54">
        <f>R376+T376+V376+X376+Z376+AB376+AD376+AF376+AH376+AJ376++AL376+AN376+AP376+AR376+AT376+AV376+AX376+AZ376+BB376+BD376+BF376+BH376+BJ376+BL376</f>
        <v>252</v>
      </c>
      <c r="O376" s="54">
        <f>SUM(O377:O377)</f>
        <v>186.36</v>
      </c>
      <c r="P376" s="55">
        <f t="shared" si="9282"/>
        <v>46962.720000000001</v>
      </c>
      <c r="Q376" s="39"/>
      <c r="R376" s="56">
        <f>ROUND(K444*(1+K449),0)</f>
        <v>252</v>
      </c>
      <c r="S376" s="57">
        <f>ROUND(R376*$O376,2)</f>
        <v>46962.720000000001</v>
      </c>
      <c r="T376" s="56"/>
      <c r="U376" s="57">
        <f>ROUND(T376*$O376,2)</f>
        <v>0</v>
      </c>
      <c r="V376" s="56"/>
      <c r="W376" s="57">
        <f t="shared" ref="W376" si="9423">ROUND(V376*$O376,2)</f>
        <v>0</v>
      </c>
      <c r="X376" s="56"/>
      <c r="Y376" s="57">
        <f t="shared" ref="Y376" si="9424">ROUND(X376*$O376,2)</f>
        <v>0</v>
      </c>
      <c r="Z376" s="56"/>
      <c r="AA376" s="57">
        <f t="shared" ref="AA376" si="9425">ROUND(Z376*$O376,2)</f>
        <v>0</v>
      </c>
      <c r="AB376" s="56"/>
      <c r="AC376" s="57">
        <f t="shared" ref="AC376" si="9426">ROUND(AB376*$O376,2)</f>
        <v>0</v>
      </c>
      <c r="AD376" s="56"/>
      <c r="AE376" s="57">
        <f t="shared" ref="AE376" si="9427">ROUND(AD376*$O376,2)</f>
        <v>0</v>
      </c>
      <c r="AF376" s="56"/>
      <c r="AG376" s="57">
        <f t="shared" ref="AG376" si="9428">ROUND(AF376*$O376,2)</f>
        <v>0</v>
      </c>
      <c r="AH376" s="56"/>
      <c r="AI376" s="57">
        <f t="shared" ref="AI376" si="9429">ROUND(AH376*$O376,2)</f>
        <v>0</v>
      </c>
      <c r="AJ376" s="56"/>
      <c r="AK376" s="57">
        <f t="shared" ref="AK376" si="9430">ROUND(AJ376*$O376,2)</f>
        <v>0</v>
      </c>
      <c r="AL376" s="56"/>
      <c r="AM376" s="57">
        <f t="shared" ref="AM376" si="9431">ROUND(AL376*$O376,2)</f>
        <v>0</v>
      </c>
      <c r="AN376" s="56"/>
      <c r="AO376" s="57">
        <f t="shared" ref="AO376" si="9432">ROUND(AN376*$O376,2)</f>
        <v>0</v>
      </c>
      <c r="AP376" s="56"/>
      <c r="AQ376" s="57">
        <f t="shared" ref="AQ376" si="9433">ROUND(AP376*$O376,2)</f>
        <v>0</v>
      </c>
      <c r="AR376" s="56"/>
      <c r="AS376" s="57">
        <f t="shared" ref="AS376" si="9434">ROUND(AR376*$O376,2)</f>
        <v>0</v>
      </c>
      <c r="AT376" s="56"/>
      <c r="AU376" s="57">
        <f t="shared" ref="AU376" si="9435">ROUND(AT376*$O376,2)</f>
        <v>0</v>
      </c>
      <c r="AV376" s="56"/>
      <c r="AW376" s="57">
        <f t="shared" ref="AW376" si="9436">ROUND(AV376*$O376,2)</f>
        <v>0</v>
      </c>
      <c r="AX376" s="56"/>
      <c r="AY376" s="57">
        <f t="shared" ref="AY376" si="9437">ROUND(AX376*$O376,2)</f>
        <v>0</v>
      </c>
      <c r="AZ376" s="56"/>
      <c r="BA376" s="57">
        <f t="shared" ref="BA376" si="9438">ROUND(AZ376*$O376,2)</f>
        <v>0</v>
      </c>
      <c r="BB376" s="56"/>
      <c r="BC376" s="57">
        <f t="shared" ref="BC376" si="9439">ROUND(BB376*$O376,2)</f>
        <v>0</v>
      </c>
      <c r="BD376" s="56"/>
      <c r="BE376" s="57">
        <f t="shared" ref="BE376" si="9440">ROUND(BD376*$O376,2)</f>
        <v>0</v>
      </c>
      <c r="BF376" s="56"/>
      <c r="BG376" s="57">
        <f t="shared" ref="BG376" si="9441">ROUND(BF376*$O376,2)</f>
        <v>0</v>
      </c>
      <c r="BH376" s="56"/>
      <c r="BI376" s="57">
        <f t="shared" ref="BI376" si="9442">ROUND(BH376*$O376,2)</f>
        <v>0</v>
      </c>
      <c r="BJ376" s="56"/>
      <c r="BK376" s="57">
        <f t="shared" ref="BK376" si="9443">ROUND(BJ376*$O376,2)</f>
        <v>0</v>
      </c>
      <c r="BL376" s="56"/>
      <c r="BM376" s="57">
        <f t="shared" ref="BM376" si="9444">ROUND(BL376*$O376,2)</f>
        <v>0</v>
      </c>
    </row>
    <row r="377" spans="1:65" s="47" customFormat="1" ht="30" x14ac:dyDescent="0.25">
      <c r="A377" s="58" t="s">
        <v>37</v>
      </c>
      <c r="B377" s="59" t="s">
        <v>28</v>
      </c>
      <c r="C377" s="59" t="s">
        <v>165</v>
      </c>
      <c r="D377" s="60" cm="1">
        <f t="array" ref="D377">_xlfn.IFS($B377="SAB_OSE_SET23",$A$440,$B377="SAB_EPSA_SET23",$A$442,$B377="SAB_INS_SET23",$A$444,$B377="SIU_INF_JUL23",$A$446,$B377="SIU_ED_JUL23",$A$447,$B377="DER_JUN23",$A$448,$B377="CDHU_AGO23",$A$449,$B377="SIN_SV_SET23",$A$450,$B377="SIN_INS_SET23",$A$451,$B377="COTAÇÃO",0)</f>
        <v>0</v>
      </c>
      <c r="E377" s="60" cm="1">
        <f t="array" ref="E377">_xlfn.IFS($B377="SAB_OSE_SET23",$A$441,$B377="SAB_EPSA_SET23",$A$443,$B377="SAB_INS_SET23",$A$445,$B377="SIU_INF_JUL23",0,$B377="SIU_ED_JUL23",0,$B377="DER_JUN23",0,$B377="CDHU_AGO23",0,$B377="SIN_SV_SET23",0,$B377="SIN_INS_SET23",0,$B377="COTAÇÃO",0)</f>
        <v>0</v>
      </c>
      <c r="F377" s="60" cm="1">
        <f t="array" ref="F377">_xlfn.IFS($B377="SAB_OSE_SET23",0,$B377="SAB_EPSA_SET23",0,AND($B377="SAB_INS_SET23",$A377="MAT")=TRUE,$A$454,AND($B377="SAB_INS_SET23",$A377&lt;&gt;"MAT")=TRUE,$A$453,AND($B377="SIU_INF_JUL23",$A377="MAT")=TRUE,$A$454,AND($B377="SIU_INF_JUL23",$A377&lt;&gt;"MAT")=TRUE,$A$453,AND($B377="SIU_ED_JUL23",$A377="MAT")=TRUE,$A$454,AND($B377="SIU_ED_JUL23",$A377&lt;&gt;"MAT")=TRUE,$A$453,$B377="DER_JUN23",0,$B377="CDHU_AGO23",0,AND($B377="SIN_SV_SET23",$A377="MAT")=TRUE,$A$454,AND($B377="SIN_SV_SET23",$A377&lt;&gt;"MAT")=TRUE,$A$453,AND($B377="SIN_INS_SET23",$A377="MAT")=TRUE,$A$454,AND($B377="SIN_INS_SET23",$A377&lt;&gt;"MAT")=TRUE,$A$453,AND($B377="COTAÇÃO",$A377="MAT")=TRUE,$A$454,AND($B377="COTAÇÃO",$A377&lt;&gt;"MAT")=TRUE,$A$453)</f>
        <v>0.2</v>
      </c>
      <c r="G377" s="60" cm="1">
        <f t="array" ref="G377">_xlfn.IFS($B377="SAB_OSE_SET23",0,$B377="SAB_EPSA_SET23",0,AND($B377="SAB_INS_SET23",$A377="MO")=TRUE,$A$455,AND($B377="SAB_INS_SET23",$A377&lt;&gt;"MO")=TRUE,0,AND($B377="SIU_INF_JUL23",$A377="MO")=TRUE,$A$455,AND($B377="SIU_INF_JUL23",$A377&lt;&gt;"MO")=TRUE,0,AND($B377="SIU_ED_JUL23",$A377="MO")=TRUE,$A$455,AND($B377="SIU_ED_JUL23",$A377&lt;&gt;"MO")=TRUE,0,$B377="DER_JUN23",0,$B377="CDHU_AGO23",0,AND($B377="SIN_SV_SET23",$A377="MO")=TRUE,$A$455,AND($B377="SIN_SV_SET23",$A377&lt;&gt;"MO")=TRUE,0,AND($B377="SIN_INS_SET23",$A377="MO")=TRUE,$A$455,AND($B377="SIN_INS_SET23",$A377&lt;&gt;"MO")=TRUE,0,AND($B377="COTAÇÃO",$A377="MO")=TRUE,$A$455,AND($B377="COTAÇÃO",$A377&lt;&gt;"MO")=TRUE,0)</f>
        <v>0</v>
      </c>
      <c r="H377" s="61" cm="1">
        <f t="array" ref="H377">ROUND(_xlfn.IFS(B377="SAB_OSE_SET23",VLOOKUP(C377,[12]SAB_OSE_SET23!A:N,7,FALSE),B377="SAB_EPSA_SET23",VLOOKUP(C377,[12]SAB_EPSA_SET23!A:F,4,FALSE),B377="SAB_INS_SET23",VLOOKUP(C377,[12]SAB_INS_SET23!A:F,4,FALSE),B377="SIU_INF_JUL23",VLOOKUP(C377,[12]SIU_INF_JUL23!A:F,4,FALSE),B377="SIU_ED_JUL23",VLOOKUP(C377,[12]SIU_ED_JUL23!A:F,4,FALSE),B377="SIU_INS_JUL23",VLOOKUP(C377,[12]SIU_INS_JUL23!A:F,4,FALSE),B377="DER_JUN23",VLOOKUP(C377,[12]DER_JUN23!A:F,4,FALSE),B377="CDHU_AGO23",VLOOKUP(C377,[12]CDHU_AGO23!A:F,4,FALSE),B377="DNIT_SV_JUL23",VLOOKUP(C377,[12]DNIT_SV_JUL23!A:F,4,FALSE),B377="DNIT_MAT_JUL23",VLOOKUP(C377,[12]DNIT_MAT_JUL23!A:F,4,FALSE),B377="SIN_SV_SET23",VLOOKUP(C377,[12]SIN_SV_SET23!G:L,5,FALSE),B377="SIN_INS_SET23",VLOOKUP(C377,[12]SIN_INS_SET23!A:F,5,FALSE),B377="COTAÇÃO",VLOOKUP(C377,[12]COTAÇÃO!$B:$G,6,FALSE))*(1+F377)*(1+G377),2)</f>
        <v>62.12</v>
      </c>
      <c r="I377" s="62">
        <v>3</v>
      </c>
      <c r="J377" s="39"/>
      <c r="K377" s="63"/>
      <c r="L377" s="64" t="str" cm="1">
        <f t="array" ref="L377">_xlfn.IFS(B377="SAB_OSE_SET23",VLOOKUP(C377,[12]SAB_OSE_SET23!A:N,5,FALSE),B377="SAB_EPSA_SET23",VLOOKUP(C377,[12]SAB_EPSA_SET23!A:F,2,FALSE),B377="SAB_INS_SET23",VLOOKUP(C377,[12]SAB_INS_SET23!A:F,2,FALSE),B377="SIU_INF_JUL23",VLOOKUP(C377,[12]SIU_INF_JUL23!A:F,2,FALSE),B377="SIU_ED_JUL23",VLOOKUP(C377,[12]SIU_ED_JUL23!A:F,2,FALSE),B377="SIU_INS_JUL23",VLOOKUP(C377,[12]SIU_INS_JUL23!A:F,2,FALSE),B377="DER_JUN23",VLOOKUP(C377,[12]DER_JUN23!A:F,2,FALSE),B377="CDHU_AGO23",VLOOKUP(C377,[12]CDHU_AGO23!A:F,2,FALSE),B377="DNIT_SV_JUL23",VLOOKUP(C377,[12]DNIT_SV_JUL23!A:F,2,FALSE),B377="DNIT_MAT_JUL23",VLOOKUP(C377,[12]DNIT_MAT_JUL23!A:F,2,FALSE),B377="SIN_SV_SET23",VLOOKUP(C377,[12]SIN_SV_SET23!G:L,2,FALSE),B377="SIN_INS_SET23",VLOOKUP(C377,[12]SIN_INS_SET23!A:F,2,FALSE),B377="COTAÇÃO",VLOOKUP(C377,[12]COTAÇÃO!$B:$G,3,FALSE))</f>
        <v>CABO DE COBRE ISOLAÇÃO EPR OU HEPR / COBERTURA PVC 8,7/15KV, 35,0MM2</v>
      </c>
      <c r="M377" s="65" t="str" cm="1">
        <f t="array" ref="M377">_xlfn.IFS(B377="SAB_OSE_SET23",VLOOKUP(C377,[12]SAB_OSE_SET23!A:N,6,FALSE),B377="SAB_EPSA_SET23",VLOOKUP(C377,[12]SAB_EPSA_SET23!A:F,3,FALSE),B377="SAB_INS_SET23",VLOOKUP(C377,[12]SAB_INS_SET23!A:F,3,FALSE),B377="SIU_INF_JUL23",VLOOKUP(C377,[12]SIU_INF_JUL23!A:F,3,FALSE),B377="SIU_ED_JUL23",VLOOKUP(C377,[12]SIU_ED_JUL23!A:F,3,FALSE),B377="SIU_INS_JUL23",VLOOKUP(C377,[12]SIU_INS_JUL23!A:F,3,FALSE),B377="DER_JUN23",VLOOKUP(C377,[12]DER_JUN23!A:F,3,FALSE),B377="CDHU_AGO23",VLOOKUP(C377,[12]CDHU_AGO23!A:F,3,FALSE),B377="DNIT_SV_JUL23",VLOOKUP(C377,[12]DNIT_SV_JUL23!A:F,3,FALSE),B377="DNIT_MAT_JUL23",VLOOKUP(C377,[12]DNIT_MAT_JUL23!A:F,3,FALSE),B377="SIN_SV_SET23",VLOOKUP(C377,[12]SIN_SV_SET23!G:L,3,FALSE),B377="SIN_INS_SET23",VLOOKUP(C377,[12]SIN_INS_SET23!A:F,3,FALSE),B377="COTAÇÃO",VLOOKUP(C377,[12]COTAÇÃO!$B:$G,4,FALSE))</f>
        <v>M</v>
      </c>
      <c r="N377" s="66">
        <f t="shared" ref="N377" si="9445">R377+T377+V377+X377+Z377+AB377+AD377+AF377+AH377+AJ377++AL377+AN377+AP377+AR377+AT377+AV377+AX377+AZ377+BB377+BD377+BF377+BH377+BJ377+BL377</f>
        <v>756</v>
      </c>
      <c r="O377" s="66">
        <f t="shared" ref="O377" si="9446">ROUND(H377*I377,2)</f>
        <v>186.36</v>
      </c>
      <c r="P377" s="67">
        <f t="shared" si="9282"/>
        <v>0</v>
      </c>
      <c r="Q377" s="68"/>
      <c r="R377" s="61">
        <f>R376*$I377</f>
        <v>756</v>
      </c>
      <c r="S377" s="67"/>
      <c r="T377" s="61">
        <f t="shared" ref="T377" si="9447">T376*$I377</f>
        <v>0</v>
      </c>
      <c r="U377" s="67">
        <f t="shared" ref="U377" si="9448">ROUND(T377*$H377,2)</f>
        <v>0</v>
      </c>
      <c r="V377" s="61">
        <f t="shared" ref="V377" si="9449">V376*$I377</f>
        <v>0</v>
      </c>
      <c r="W377" s="67">
        <f t="shared" ref="W377" si="9450">ROUND(V377*$H377,2)</f>
        <v>0</v>
      </c>
      <c r="X377" s="61">
        <f t="shared" ref="X377" si="9451">X376*$I377</f>
        <v>0</v>
      </c>
      <c r="Y377" s="67">
        <f t="shared" ref="Y377" si="9452">ROUND(X377*$H377,2)</f>
        <v>0</v>
      </c>
      <c r="Z377" s="61">
        <f t="shared" ref="Z377" si="9453">Z376*$I377</f>
        <v>0</v>
      </c>
      <c r="AA377" s="67">
        <f t="shared" ref="AA377" si="9454">ROUND(Z377*$H377,2)</f>
        <v>0</v>
      </c>
      <c r="AB377" s="61">
        <f t="shared" ref="AB377" si="9455">AB376*$I377</f>
        <v>0</v>
      </c>
      <c r="AC377" s="67">
        <f t="shared" ref="AC377" si="9456">ROUND(AB377*$H377,2)</f>
        <v>0</v>
      </c>
      <c r="AD377" s="61">
        <f t="shared" ref="AD377" si="9457">AD376*$I377</f>
        <v>0</v>
      </c>
      <c r="AE377" s="67">
        <f t="shared" ref="AE377" si="9458">ROUND(AD377*$H377,2)</f>
        <v>0</v>
      </c>
      <c r="AF377" s="61">
        <f t="shared" ref="AF377" si="9459">AF376*$I377</f>
        <v>0</v>
      </c>
      <c r="AG377" s="67">
        <f t="shared" ref="AG377" si="9460">ROUND(AF377*$H377,2)</f>
        <v>0</v>
      </c>
      <c r="AH377" s="61">
        <f t="shared" ref="AH377" si="9461">AH376*$I377</f>
        <v>0</v>
      </c>
      <c r="AI377" s="67">
        <f t="shared" ref="AI377" si="9462">ROUND(AH377*$H377,2)</f>
        <v>0</v>
      </c>
      <c r="AJ377" s="61">
        <f t="shared" ref="AJ377" si="9463">AJ376*$I377</f>
        <v>0</v>
      </c>
      <c r="AK377" s="67">
        <f t="shared" ref="AK377" si="9464">ROUND(AJ377*$H377,2)</f>
        <v>0</v>
      </c>
      <c r="AL377" s="61">
        <f t="shared" ref="AL377" si="9465">AL376*$I377</f>
        <v>0</v>
      </c>
      <c r="AM377" s="67">
        <f t="shared" ref="AM377" si="9466">ROUND(AL377*$H377,2)</f>
        <v>0</v>
      </c>
      <c r="AN377" s="61">
        <f t="shared" ref="AN377" si="9467">AN376*$I377</f>
        <v>0</v>
      </c>
      <c r="AO377" s="67">
        <f t="shared" ref="AO377" si="9468">ROUND(AN377*$H377,2)</f>
        <v>0</v>
      </c>
      <c r="AP377" s="61">
        <f t="shared" ref="AP377" si="9469">AP376*$I377</f>
        <v>0</v>
      </c>
      <c r="AQ377" s="67">
        <f t="shared" ref="AQ377" si="9470">ROUND(AP377*$H377,2)</f>
        <v>0</v>
      </c>
      <c r="AR377" s="61">
        <f t="shared" ref="AR377" si="9471">AR376*$I377</f>
        <v>0</v>
      </c>
      <c r="AS377" s="67">
        <f t="shared" ref="AS377" si="9472">ROUND(AR377*$H377,2)</f>
        <v>0</v>
      </c>
      <c r="AT377" s="61">
        <f t="shared" ref="AT377" si="9473">AT376*$I377</f>
        <v>0</v>
      </c>
      <c r="AU377" s="67">
        <f t="shared" ref="AU377" si="9474">ROUND(AT377*$H377,2)</f>
        <v>0</v>
      </c>
      <c r="AV377" s="61">
        <f t="shared" ref="AV377" si="9475">AV376*$I377</f>
        <v>0</v>
      </c>
      <c r="AW377" s="67">
        <f t="shared" ref="AW377" si="9476">ROUND(AV377*$H377,2)</f>
        <v>0</v>
      </c>
      <c r="AX377" s="61">
        <f t="shared" ref="AX377" si="9477">AX376*$I377</f>
        <v>0</v>
      </c>
      <c r="AY377" s="67">
        <f t="shared" ref="AY377" si="9478">ROUND(AX377*$H377,2)</f>
        <v>0</v>
      </c>
      <c r="AZ377" s="61">
        <f t="shared" ref="AZ377" si="9479">AZ376*$I377</f>
        <v>0</v>
      </c>
      <c r="BA377" s="67">
        <f t="shared" ref="BA377" si="9480">ROUND(AZ377*$H377,2)</f>
        <v>0</v>
      </c>
      <c r="BB377" s="61">
        <f t="shared" ref="BB377" si="9481">BB376*$I377</f>
        <v>0</v>
      </c>
      <c r="BC377" s="67">
        <f t="shared" ref="BC377" si="9482">ROUND(BB377*$H377,2)</f>
        <v>0</v>
      </c>
      <c r="BD377" s="61">
        <f t="shared" ref="BD377" si="9483">BD376*$I377</f>
        <v>0</v>
      </c>
      <c r="BE377" s="67">
        <f t="shared" ref="BE377" si="9484">ROUND(BD377*$H377,2)</f>
        <v>0</v>
      </c>
      <c r="BF377" s="61">
        <f t="shared" ref="BF377" si="9485">BF376*$I377</f>
        <v>0</v>
      </c>
      <c r="BG377" s="67">
        <f t="shared" ref="BG377" si="9486">ROUND(BF377*$H377,2)</f>
        <v>0</v>
      </c>
      <c r="BH377" s="61">
        <f t="shared" ref="BH377" si="9487">BH376*$I377</f>
        <v>0</v>
      </c>
      <c r="BI377" s="67">
        <f t="shared" ref="BI377" si="9488">ROUND(BH377*$H377,2)</f>
        <v>0</v>
      </c>
      <c r="BJ377" s="61">
        <f t="shared" ref="BJ377" si="9489">BJ376*$I377</f>
        <v>0</v>
      </c>
      <c r="BK377" s="67">
        <f t="shared" ref="BK377" si="9490">ROUND(BJ377*$H377,2)</f>
        <v>0</v>
      </c>
      <c r="BL377" s="61">
        <f t="shared" ref="BL377" si="9491">BL376*$I377</f>
        <v>0</v>
      </c>
      <c r="BM377" s="67">
        <f t="shared" ref="BM377" si="9492">ROUND(BL377*$H377,2)</f>
        <v>0</v>
      </c>
    </row>
    <row r="378" spans="1:65" s="47" customFormat="1" x14ac:dyDescent="0.25">
      <c r="A378" s="36"/>
      <c r="B378" s="36"/>
      <c r="C378" s="36"/>
      <c r="D378" s="36"/>
      <c r="E378" s="36"/>
      <c r="F378" s="36"/>
      <c r="G378" s="36"/>
      <c r="H378" s="37"/>
      <c r="I378" s="38"/>
      <c r="J378" s="39"/>
      <c r="K378" s="40">
        <v>18</v>
      </c>
      <c r="L378" s="41" t="s">
        <v>166</v>
      </c>
      <c r="M378" s="42" t="s">
        <v>33</v>
      </c>
      <c r="N378" s="43"/>
      <c r="O378" s="43"/>
      <c r="P378" s="44">
        <f>P379</f>
        <v>4160</v>
      </c>
      <c r="Q378" s="39"/>
      <c r="R378" s="45"/>
      <c r="S378" s="46">
        <f>S379</f>
        <v>4160</v>
      </c>
      <c r="T378" s="45"/>
      <c r="U378" s="46">
        <f t="shared" ref="U378" si="9493">U379</f>
        <v>0</v>
      </c>
      <c r="V378" s="45"/>
      <c r="W378" s="46">
        <f t="shared" ref="W378" si="9494">W379</f>
        <v>0</v>
      </c>
      <c r="X378" s="45"/>
      <c r="Y378" s="46">
        <f t="shared" ref="Y378" si="9495">Y379</f>
        <v>0</v>
      </c>
      <c r="Z378" s="45"/>
      <c r="AA378" s="46">
        <f t="shared" ref="AA378" si="9496">AA379</f>
        <v>0</v>
      </c>
      <c r="AB378" s="45"/>
      <c r="AC378" s="46">
        <f t="shared" ref="AC378" si="9497">AC379</f>
        <v>0</v>
      </c>
      <c r="AD378" s="45"/>
      <c r="AE378" s="46">
        <f t="shared" ref="AE378" si="9498">AE379</f>
        <v>0</v>
      </c>
      <c r="AF378" s="45"/>
      <c r="AG378" s="46">
        <f t="shared" ref="AG378" si="9499">AG379</f>
        <v>0</v>
      </c>
      <c r="AH378" s="45"/>
      <c r="AI378" s="46">
        <f t="shared" ref="AI378" si="9500">AI379</f>
        <v>0</v>
      </c>
      <c r="AJ378" s="45"/>
      <c r="AK378" s="46">
        <f t="shared" ref="AK378" si="9501">AK379</f>
        <v>0</v>
      </c>
      <c r="AL378" s="45"/>
      <c r="AM378" s="46">
        <f t="shared" ref="AM378" si="9502">AM379</f>
        <v>0</v>
      </c>
      <c r="AN378" s="45"/>
      <c r="AO378" s="46">
        <f t="shared" ref="AO378" si="9503">AO379</f>
        <v>0</v>
      </c>
      <c r="AP378" s="45"/>
      <c r="AQ378" s="46">
        <f t="shared" ref="AQ378" si="9504">AQ379</f>
        <v>0</v>
      </c>
      <c r="AR378" s="45"/>
      <c r="AS378" s="46">
        <f t="shared" ref="AS378" si="9505">AS379</f>
        <v>0</v>
      </c>
      <c r="AT378" s="45"/>
      <c r="AU378" s="46">
        <f t="shared" ref="AU378" si="9506">AU379</f>
        <v>0</v>
      </c>
      <c r="AV378" s="45"/>
      <c r="AW378" s="46">
        <f t="shared" ref="AW378" si="9507">AW379</f>
        <v>0</v>
      </c>
      <c r="AX378" s="45"/>
      <c r="AY378" s="46">
        <f t="shared" ref="AY378" si="9508">AY379</f>
        <v>0</v>
      </c>
      <c r="AZ378" s="45"/>
      <c r="BA378" s="46">
        <f t="shared" ref="BA378" si="9509">BA379</f>
        <v>0</v>
      </c>
      <c r="BB378" s="45"/>
      <c r="BC378" s="46">
        <f t="shared" ref="BC378" si="9510">BC379</f>
        <v>0</v>
      </c>
      <c r="BD378" s="45"/>
      <c r="BE378" s="46">
        <f t="shared" ref="BE378:BM378" si="9511">BE379</f>
        <v>0</v>
      </c>
      <c r="BF378" s="45"/>
      <c r="BG378" s="46">
        <f t="shared" si="9511"/>
        <v>0</v>
      </c>
      <c r="BH378" s="45"/>
      <c r="BI378" s="46">
        <f t="shared" si="9511"/>
        <v>0</v>
      </c>
      <c r="BJ378" s="45"/>
      <c r="BK378" s="46">
        <f t="shared" si="9511"/>
        <v>0</v>
      </c>
      <c r="BL378" s="45"/>
      <c r="BM378" s="46">
        <f t="shared" si="9511"/>
        <v>0</v>
      </c>
    </row>
    <row r="379" spans="1:65" s="47" customFormat="1" ht="30" x14ac:dyDescent="0.25">
      <c r="A379" s="48"/>
      <c r="B379" s="48"/>
      <c r="C379" s="48"/>
      <c r="D379" s="48"/>
      <c r="E379" s="48"/>
      <c r="F379" s="48"/>
      <c r="G379" s="48"/>
      <c r="H379" s="49"/>
      <c r="I379" s="50"/>
      <c r="J379" s="39"/>
      <c r="K379" s="51" t="str">
        <f>CONCATENATE($K$378,".1")</f>
        <v>18.1</v>
      </c>
      <c r="L379" s="52" t="s">
        <v>167</v>
      </c>
      <c r="M379" s="53" t="s">
        <v>21</v>
      </c>
      <c r="N379" s="54">
        <f>R379+T379+V379+X379+Z379+AB379+AD379+AF379+AH379+AJ379++AL379+AN379+AP379+AR379+AT379+AV379+AX379+AZ379+BB379+BD379+BF379+BH379+BJ379+BL379</f>
        <v>4</v>
      </c>
      <c r="O379" s="54">
        <f>SUM(O380:O385)</f>
        <v>1040</v>
      </c>
      <c r="P379" s="55">
        <f t="shared" ref="P379:P385" si="9512">S379+U379+W379+Y379+AA379+AC379+AE379+AG379+AI379+AK379++AM379+AO379+AQ379+AS379+AU379+AW379+AY379+BA379+BC379+BE379+BG379+BI379+BK379+BM379</f>
        <v>4160</v>
      </c>
      <c r="Q379" s="39"/>
      <c r="R379" s="56">
        <v>4</v>
      </c>
      <c r="S379" s="57">
        <f>ROUND(R379*$O379,2)</f>
        <v>4160</v>
      </c>
      <c r="T379" s="56"/>
      <c r="U379" s="57">
        <f>ROUND(T379*$O379,2)</f>
        <v>0</v>
      </c>
      <c r="V379" s="56"/>
      <c r="W379" s="57">
        <f t="shared" ref="W379" si="9513">ROUND(V379*$O379,2)</f>
        <v>0</v>
      </c>
      <c r="X379" s="56"/>
      <c r="Y379" s="57">
        <f t="shared" ref="Y379" si="9514">ROUND(X379*$O379,2)</f>
        <v>0</v>
      </c>
      <c r="Z379" s="56"/>
      <c r="AA379" s="57">
        <f t="shared" ref="AA379" si="9515">ROUND(Z379*$O379,2)</f>
        <v>0</v>
      </c>
      <c r="AB379" s="56"/>
      <c r="AC379" s="57">
        <f t="shared" ref="AC379" si="9516">ROUND(AB379*$O379,2)</f>
        <v>0</v>
      </c>
      <c r="AD379" s="56"/>
      <c r="AE379" s="57">
        <f t="shared" ref="AE379" si="9517">ROUND(AD379*$O379,2)</f>
        <v>0</v>
      </c>
      <c r="AF379" s="56"/>
      <c r="AG379" s="57">
        <f t="shared" ref="AG379" si="9518">ROUND(AF379*$O379,2)</f>
        <v>0</v>
      </c>
      <c r="AH379" s="56"/>
      <c r="AI379" s="57">
        <f t="shared" ref="AI379" si="9519">ROUND(AH379*$O379,2)</f>
        <v>0</v>
      </c>
      <c r="AJ379" s="56"/>
      <c r="AK379" s="57">
        <f t="shared" ref="AK379" si="9520">ROUND(AJ379*$O379,2)</f>
        <v>0</v>
      </c>
      <c r="AL379" s="56"/>
      <c r="AM379" s="57">
        <f t="shared" ref="AM379" si="9521">ROUND(AL379*$O379,2)</f>
        <v>0</v>
      </c>
      <c r="AN379" s="56"/>
      <c r="AO379" s="57">
        <f t="shared" ref="AO379" si="9522">ROUND(AN379*$O379,2)</f>
        <v>0</v>
      </c>
      <c r="AP379" s="56"/>
      <c r="AQ379" s="57">
        <f t="shared" ref="AQ379" si="9523">ROUND(AP379*$O379,2)</f>
        <v>0</v>
      </c>
      <c r="AR379" s="56"/>
      <c r="AS379" s="57">
        <f t="shared" ref="AS379" si="9524">ROUND(AR379*$O379,2)</f>
        <v>0</v>
      </c>
      <c r="AT379" s="56"/>
      <c r="AU379" s="57">
        <f t="shared" ref="AU379" si="9525">ROUND(AT379*$O379,2)</f>
        <v>0</v>
      </c>
      <c r="AV379" s="56"/>
      <c r="AW379" s="57">
        <f t="shared" ref="AW379" si="9526">ROUND(AV379*$O379,2)</f>
        <v>0</v>
      </c>
      <c r="AX379" s="56"/>
      <c r="AY379" s="57">
        <f t="shared" ref="AY379" si="9527">ROUND(AX379*$O379,2)</f>
        <v>0</v>
      </c>
      <c r="AZ379" s="56"/>
      <c r="BA379" s="57">
        <f t="shared" ref="BA379" si="9528">ROUND(AZ379*$O379,2)</f>
        <v>0</v>
      </c>
      <c r="BB379" s="56"/>
      <c r="BC379" s="57">
        <f t="shared" ref="BC379" si="9529">ROUND(BB379*$O379,2)</f>
        <v>0</v>
      </c>
      <c r="BD379" s="56"/>
      <c r="BE379" s="57">
        <f t="shared" ref="BE379" si="9530">ROUND(BD379*$O379,2)</f>
        <v>0</v>
      </c>
      <c r="BF379" s="56"/>
      <c r="BG379" s="57">
        <f t="shared" ref="BG379" si="9531">ROUND(BF379*$O379,2)</f>
        <v>0</v>
      </c>
      <c r="BH379" s="56"/>
      <c r="BI379" s="57">
        <f t="shared" ref="BI379" si="9532">ROUND(BH379*$O379,2)</f>
        <v>0</v>
      </c>
      <c r="BJ379" s="56"/>
      <c r="BK379" s="57">
        <f t="shared" ref="BK379" si="9533">ROUND(BJ379*$O379,2)</f>
        <v>0</v>
      </c>
      <c r="BL379" s="56"/>
      <c r="BM379" s="57">
        <f t="shared" ref="BM379" si="9534">ROUND(BL379*$O379,2)</f>
        <v>0</v>
      </c>
    </row>
    <row r="380" spans="1:65" s="47" customFormat="1" x14ac:dyDescent="0.25">
      <c r="A380" s="58" t="s">
        <v>26</v>
      </c>
      <c r="B380" s="59" t="s">
        <v>28</v>
      </c>
      <c r="C380" s="59" t="s">
        <v>29</v>
      </c>
      <c r="D380" s="60" cm="1">
        <f t="array" ref="D380">_xlfn.IFS($B380="SAB_OSE_SET23",$A$440,$B380="SAB_EPSA_SET23",$A$442,$B380="SAB_INS_SET23",$A$444,$B380="SIU_INF_JUL23",$A$446,$B380="SIU_ED_JUL23",$A$447,$B380="DER_JUN23",$A$448,$B380="CDHU_AGO23",$A$449,$B380="SIN_SV_SET23",$A$450,$B380="SIN_INS_SET23",$A$451,$B380="COTAÇÃO",0)</f>
        <v>0</v>
      </c>
      <c r="E380" s="60" cm="1">
        <f t="array" ref="E380">_xlfn.IFS($B380="SAB_OSE_SET23",$A$441,$B380="SAB_EPSA_SET23",$A$443,$B380="SAB_INS_SET23",$A$445,$B380="SIU_INF_JUL23",0,$B380="SIU_ED_JUL23",0,$B380="DER_JUN23",0,$B380="CDHU_AGO23",0,$B380="SIN_SV_SET23",0,$B380="SIN_INS_SET23",0,$B380="COTAÇÃO",0)</f>
        <v>0</v>
      </c>
      <c r="F380" s="60" cm="1">
        <f t="array" ref="F380">_xlfn.IFS($B380="SAB_OSE_SET23",0,$B380="SAB_EPSA_SET23",0,AND($B380="SAB_INS_SET23",$A380="MAT")=TRUE,$A$454,AND($B380="SAB_INS_SET23",$A380&lt;&gt;"MAT")=TRUE,$A$453,AND($B380="SIU_INF_JUL23",$A380="MAT")=TRUE,$A$454,AND($B380="SIU_INF_JUL23",$A380&lt;&gt;"MAT")=TRUE,$A$453,AND($B380="SIU_ED_JUL23",$A380="MAT")=TRUE,$A$454,AND($B380="SIU_ED_JUL23",$A380&lt;&gt;"MAT")=TRUE,$A$453,$B380="DER_JUN23",0,$B380="CDHU_AGO23",0,AND($B380="SIN_SV_SET23",$A380="MAT")=TRUE,$A$454,AND($B380="SIN_SV_SET23",$A380&lt;&gt;"MAT")=TRUE,$A$453,AND($B380="SIN_INS_SET23",$A380="MAT")=TRUE,$A$454,AND($B380="SIN_INS_SET23",$A380&lt;&gt;"MAT")=TRUE,$A$453,AND($B380="COTAÇÃO",$A380="MAT")=TRUE,$A$454,AND($B380="COTAÇÃO",$A380&lt;&gt;"MAT")=TRUE,$A$453)</f>
        <v>0.28000000000000003</v>
      </c>
      <c r="G380" s="60" cm="1">
        <f t="array" ref="G380">_xlfn.IFS($B380="SAB_OSE_SET23",0,$B380="SAB_EPSA_SET23",0,AND($B380="SAB_INS_SET23",$A380="MO")=TRUE,$A$455,AND($B380="SAB_INS_SET23",$A380&lt;&gt;"MO")=TRUE,0,AND($B380="SIU_INF_JUL23",$A380="MO")=TRUE,$A$455,AND($B380="SIU_INF_JUL23",$A380&lt;&gt;"MO")=TRUE,0,AND($B380="SIU_ED_JUL23",$A380="MO")=TRUE,$A$455,AND($B380="SIU_ED_JUL23",$A380&lt;&gt;"MO")=TRUE,0,$B380="DER_JUN23",0,$B380="CDHU_AGO23",0,AND($B380="SIN_SV_SET23",$A380="MO")=TRUE,$A$455,AND($B380="SIN_SV_SET23",$A380&lt;&gt;"MO")=TRUE,0,AND($B380="SIN_INS_SET23",$A380="MO")=TRUE,$A$455,AND($B380="SIN_INS_SET23",$A380&lt;&gt;"MO")=TRUE,0,AND($B380="COTAÇÃO",$A380="MO")=TRUE,$A$455,AND($B380="COTAÇÃO",$A380&lt;&gt;"MO")=TRUE,0)</f>
        <v>1.72</v>
      </c>
      <c r="H380" s="61" cm="1">
        <f t="array" ref="H380">ROUND(_xlfn.IFS(B380="SAB_OSE_SET23",VLOOKUP(C380,[12]SAB_OSE_SET23!A:N,7,FALSE),B380="SAB_EPSA_SET23",VLOOKUP(C380,[12]SAB_EPSA_SET23!A:F,4,FALSE),B380="SAB_INS_SET23",VLOOKUP(C380,[12]SAB_INS_SET23!A:F,4,FALSE),B380="SIU_INF_JUL23",VLOOKUP(C380,[12]SIU_INF_JUL23!A:F,4,FALSE),B380="SIU_ED_JUL23",VLOOKUP(C380,[12]SIU_ED_JUL23!A:F,4,FALSE),B380="SIU_INS_JUL23",VLOOKUP(C380,[12]SIU_INS_JUL23!A:F,4,FALSE),B380="DER_JUN23",VLOOKUP(C380,[12]DER_JUN23!A:F,4,FALSE),B380="CDHU_AGO23",VLOOKUP(C380,[12]CDHU_AGO23!A:F,4,FALSE),B380="DNIT_SV_JUL23",VLOOKUP(C380,[12]DNIT_SV_JUL23!A:F,4,FALSE),B380="DNIT_MAT_JUL23",VLOOKUP(C380,[12]DNIT_MAT_JUL23!A:F,4,FALSE),B380="SIN_SV_SET23",VLOOKUP(C380,[12]SIN_SV_SET23!G:L,5,FALSE),B380="SIN_INS_SET23",VLOOKUP(C380,[12]SIN_INS_SET23!A:F,5,FALSE),B380="COTAÇÃO",VLOOKUP(C380,[12]COTAÇÃO!$B:$G,6,FALSE))*(1+F380)*(1+G380),2)</f>
        <v>206.49</v>
      </c>
      <c r="I380" s="62">
        <v>0.1</v>
      </c>
      <c r="J380" s="39"/>
      <c r="K380" s="63"/>
      <c r="L380" s="64" t="str" cm="1">
        <f t="array" ref="L380">_xlfn.IFS(B380="SAB_OSE_SET23",VLOOKUP(C380,[12]SAB_OSE_SET23!A:N,5,FALSE),B380="SAB_EPSA_SET23",VLOOKUP(C380,[12]SAB_EPSA_SET23!A:F,2,FALSE),B380="SAB_INS_SET23",VLOOKUP(C380,[12]SAB_INS_SET23!A:F,2,FALSE),B380="SIU_INF_JUL23",VLOOKUP(C380,[12]SIU_INF_JUL23!A:F,2,FALSE),B380="SIU_ED_JUL23",VLOOKUP(C380,[12]SIU_ED_JUL23!A:F,2,FALSE),B380="SIU_INS_JUL23",VLOOKUP(C380,[12]SIU_INS_JUL23!A:F,2,FALSE),B380="DER_JUN23",VLOOKUP(C380,[12]DER_JUN23!A:F,2,FALSE),B380="CDHU_AGO23",VLOOKUP(C380,[12]CDHU_AGO23!A:F,2,FALSE),B380="DNIT_SV_JUL23",VLOOKUP(C380,[12]DNIT_SV_JUL23!A:F,2,FALSE),B380="DNIT_MAT_JUL23",VLOOKUP(C380,[12]DNIT_MAT_JUL23!A:F,2,FALSE),B380="SIN_SV_SET23",VLOOKUP(C380,[12]SIN_SV_SET23!G:L,2,FALSE),B380="SIN_INS_SET23",VLOOKUP(C380,[12]SIN_INS_SET23!A:F,2,FALSE),B380="COTAÇÃO",VLOOKUP(C380,[12]COTAÇÃO!$B:$G,3,FALSE))</f>
        <v>ENGENHEIRO PLENO</v>
      </c>
      <c r="M380" s="65" t="str" cm="1">
        <f t="array" ref="M380">_xlfn.IFS(B380="SAB_OSE_SET23",VLOOKUP(C380,[12]SAB_OSE_SET23!A:N,6,FALSE),B380="SAB_EPSA_SET23",VLOOKUP(C380,[12]SAB_EPSA_SET23!A:F,3,FALSE),B380="SAB_INS_SET23",VLOOKUP(C380,[12]SAB_INS_SET23!A:F,3,FALSE),B380="SIU_INF_JUL23",VLOOKUP(C380,[12]SIU_INF_JUL23!A:F,3,FALSE),B380="SIU_ED_JUL23",VLOOKUP(C380,[12]SIU_ED_JUL23!A:F,3,FALSE),B380="SIU_INS_JUL23",VLOOKUP(C380,[12]SIU_INS_JUL23!A:F,3,FALSE),B380="DER_JUN23",VLOOKUP(C380,[12]DER_JUN23!A:F,3,FALSE),B380="CDHU_AGO23",VLOOKUP(C380,[12]CDHU_AGO23!A:F,3,FALSE),B380="DNIT_SV_JUL23",VLOOKUP(C380,[12]DNIT_SV_JUL23!A:F,3,FALSE),B380="DNIT_MAT_JUL23",VLOOKUP(C380,[12]DNIT_MAT_JUL23!A:F,3,FALSE),B380="SIN_SV_SET23",VLOOKUP(C380,[12]SIN_SV_SET23!G:L,3,FALSE),B380="SIN_INS_SET23",VLOOKUP(C380,[12]SIN_INS_SET23!A:F,3,FALSE),B380="COTAÇÃO",VLOOKUP(C380,[12]COTAÇÃO!$B:$G,4,FALSE))</f>
        <v>H</v>
      </c>
      <c r="N380" s="66">
        <f t="shared" ref="N380:N385" si="9535">R380+T380+V380+X380+Z380+AB380+AD380+AF380+AH380+AJ380++AL380+AN380+AP380+AR380+AT380+AV380+AX380+AZ380+BB380+BD380+BF380+BH380+BJ380+BL380</f>
        <v>0.4</v>
      </c>
      <c r="O380" s="66">
        <f t="shared" ref="O380:O385" si="9536">ROUND(H380*I380,2)</f>
        <v>20.65</v>
      </c>
      <c r="P380" s="67">
        <f t="shared" si="9512"/>
        <v>0</v>
      </c>
      <c r="Q380" s="68"/>
      <c r="R380" s="61">
        <f>R379*$I380</f>
        <v>0.4</v>
      </c>
      <c r="S380" s="67"/>
      <c r="T380" s="61">
        <f>T379*$I380</f>
        <v>0</v>
      </c>
      <c r="U380" s="67">
        <f t="shared" ref="U380:U385" si="9537">ROUND(T380*$H380,2)</f>
        <v>0</v>
      </c>
      <c r="V380" s="61">
        <f>V379*$I380</f>
        <v>0</v>
      </c>
      <c r="W380" s="67">
        <f t="shared" ref="W380:W385" si="9538">ROUND(V380*$H380,2)</f>
        <v>0</v>
      </c>
      <c r="X380" s="61">
        <f>X379*$I380</f>
        <v>0</v>
      </c>
      <c r="Y380" s="67">
        <f t="shared" ref="Y380:Y385" si="9539">ROUND(X380*$H380,2)</f>
        <v>0</v>
      </c>
      <c r="Z380" s="61">
        <f>Z379*$I380</f>
        <v>0</v>
      </c>
      <c r="AA380" s="67">
        <f t="shared" ref="AA380:AA385" si="9540">ROUND(Z380*$H380,2)</f>
        <v>0</v>
      </c>
      <c r="AB380" s="61">
        <f>AB379*$I380</f>
        <v>0</v>
      </c>
      <c r="AC380" s="67">
        <f t="shared" ref="AC380:AC385" si="9541">ROUND(AB380*$H380,2)</f>
        <v>0</v>
      </c>
      <c r="AD380" s="61">
        <f>AD379*$I380</f>
        <v>0</v>
      </c>
      <c r="AE380" s="67">
        <f t="shared" ref="AE380:AE385" si="9542">ROUND(AD380*$H380,2)</f>
        <v>0</v>
      </c>
      <c r="AF380" s="61">
        <f>AF379*$I380</f>
        <v>0</v>
      </c>
      <c r="AG380" s="67">
        <f t="shared" ref="AG380:AG385" si="9543">ROUND(AF380*$H380,2)</f>
        <v>0</v>
      </c>
      <c r="AH380" s="61">
        <f>AH379*$I380</f>
        <v>0</v>
      </c>
      <c r="AI380" s="67">
        <f t="shared" ref="AI380:AI385" si="9544">ROUND(AH380*$H380,2)</f>
        <v>0</v>
      </c>
      <c r="AJ380" s="61">
        <f>AJ379*$I380</f>
        <v>0</v>
      </c>
      <c r="AK380" s="67">
        <f t="shared" ref="AK380:AK385" si="9545">ROUND(AJ380*$H380,2)</f>
        <v>0</v>
      </c>
      <c r="AL380" s="61">
        <f>AL379*$I380</f>
        <v>0</v>
      </c>
      <c r="AM380" s="67">
        <f t="shared" ref="AM380:AM385" si="9546">ROUND(AL380*$H380,2)</f>
        <v>0</v>
      </c>
      <c r="AN380" s="61">
        <f>AN379*$I380</f>
        <v>0</v>
      </c>
      <c r="AO380" s="67">
        <f t="shared" ref="AO380:AO385" si="9547">ROUND(AN380*$H380,2)</f>
        <v>0</v>
      </c>
      <c r="AP380" s="61">
        <f>AP379*$I380</f>
        <v>0</v>
      </c>
      <c r="AQ380" s="67">
        <f t="shared" ref="AQ380:AQ385" si="9548">ROUND(AP380*$H380,2)</f>
        <v>0</v>
      </c>
      <c r="AR380" s="61">
        <f>AR379*$I380</f>
        <v>0</v>
      </c>
      <c r="AS380" s="67">
        <f t="shared" ref="AS380:AS385" si="9549">ROUND(AR380*$H380,2)</f>
        <v>0</v>
      </c>
      <c r="AT380" s="61">
        <f>AT379*$I380</f>
        <v>0</v>
      </c>
      <c r="AU380" s="67">
        <f t="shared" ref="AU380:AU385" si="9550">ROUND(AT380*$H380,2)</f>
        <v>0</v>
      </c>
      <c r="AV380" s="61">
        <f>AV379*$I380</f>
        <v>0</v>
      </c>
      <c r="AW380" s="67">
        <f t="shared" ref="AW380:AW385" si="9551">ROUND(AV380*$H380,2)</f>
        <v>0</v>
      </c>
      <c r="AX380" s="61">
        <f>AX379*$I380</f>
        <v>0</v>
      </c>
      <c r="AY380" s="67">
        <f t="shared" ref="AY380:AY385" si="9552">ROUND(AX380*$H380,2)</f>
        <v>0</v>
      </c>
      <c r="AZ380" s="61">
        <f>AZ379*$I380</f>
        <v>0</v>
      </c>
      <c r="BA380" s="67">
        <f t="shared" ref="BA380:BA385" si="9553">ROUND(AZ380*$H380,2)</f>
        <v>0</v>
      </c>
      <c r="BB380" s="61">
        <f>BB379*$I380</f>
        <v>0</v>
      </c>
      <c r="BC380" s="67">
        <f t="shared" ref="BC380:BC385" si="9554">ROUND(BB380*$H380,2)</f>
        <v>0</v>
      </c>
      <c r="BD380" s="61">
        <f>BD379*$I380</f>
        <v>0</v>
      </c>
      <c r="BE380" s="67">
        <f t="shared" ref="BE380:BE385" si="9555">ROUND(BD380*$H380,2)</f>
        <v>0</v>
      </c>
      <c r="BF380" s="61">
        <f>BF379*$I380</f>
        <v>0</v>
      </c>
      <c r="BG380" s="67">
        <f t="shared" ref="BG380:BG385" si="9556">ROUND(BF380*$H380,2)</f>
        <v>0</v>
      </c>
      <c r="BH380" s="61">
        <f>BH379*$I380</f>
        <v>0</v>
      </c>
      <c r="BI380" s="67">
        <f t="shared" ref="BI380:BI385" si="9557">ROUND(BH380*$H380,2)</f>
        <v>0</v>
      </c>
      <c r="BJ380" s="61">
        <f>BJ379*$I380</f>
        <v>0</v>
      </c>
      <c r="BK380" s="67">
        <f t="shared" ref="BK380:BK385" si="9558">ROUND(BJ380*$H380,2)</f>
        <v>0</v>
      </c>
      <c r="BL380" s="61">
        <f>BL379*$I380</f>
        <v>0</v>
      </c>
      <c r="BM380" s="67">
        <f t="shared" ref="BM380:BM385" si="9559">ROUND(BL380*$H380,2)</f>
        <v>0</v>
      </c>
    </row>
    <row r="381" spans="1:65" s="47" customFormat="1" x14ac:dyDescent="0.25">
      <c r="A381" s="58" t="s">
        <v>26</v>
      </c>
      <c r="B381" s="59" t="s">
        <v>28</v>
      </c>
      <c r="C381" s="59" t="s">
        <v>38</v>
      </c>
      <c r="D381" s="60" cm="1">
        <f t="array" ref="D381">_xlfn.IFS($B381="SAB_OSE_SET23",$A$440,$B381="SAB_EPSA_SET23",$A$442,$B381="SAB_INS_SET23",$A$444,$B381="SIU_INF_JUL23",$A$446,$B381="SIU_ED_JUL23",$A$447,$B381="DER_JUN23",$A$448,$B381="CDHU_AGO23",$A$449,$B381="SIN_SV_SET23",$A$450,$B381="SIN_INS_SET23",$A$451,$B381="COTAÇÃO",0)</f>
        <v>0</v>
      </c>
      <c r="E381" s="60" cm="1">
        <f t="array" ref="E381">_xlfn.IFS($B381="SAB_OSE_SET23",$A$441,$B381="SAB_EPSA_SET23",$A$443,$B381="SAB_INS_SET23",$A$445,$B381="SIU_INF_JUL23",0,$B381="SIU_ED_JUL23",0,$B381="DER_JUN23",0,$B381="CDHU_AGO23",0,$B381="SIN_SV_SET23",0,$B381="SIN_INS_SET23",0,$B381="COTAÇÃO",0)</f>
        <v>0</v>
      </c>
      <c r="F381" s="60" cm="1">
        <f t="array" ref="F381">_xlfn.IFS($B381="SAB_OSE_SET23",0,$B381="SAB_EPSA_SET23",0,AND($B381="SAB_INS_SET23",$A381="MAT")=TRUE,$A$454,AND($B381="SAB_INS_SET23",$A381&lt;&gt;"MAT")=TRUE,$A$453,AND($B381="SIU_INF_JUL23",$A381="MAT")=TRUE,$A$454,AND($B381="SIU_INF_JUL23",$A381&lt;&gt;"MAT")=TRUE,$A$453,AND($B381="SIU_ED_JUL23",$A381="MAT")=TRUE,$A$454,AND($B381="SIU_ED_JUL23",$A381&lt;&gt;"MAT")=TRUE,$A$453,$B381="DER_JUN23",0,$B381="CDHU_AGO23",0,AND($B381="SIN_SV_SET23",$A381="MAT")=TRUE,$A$454,AND($B381="SIN_SV_SET23",$A381&lt;&gt;"MAT")=TRUE,$A$453,AND($B381="SIN_INS_SET23",$A381="MAT")=TRUE,$A$454,AND($B381="SIN_INS_SET23",$A381&lt;&gt;"MAT")=TRUE,$A$453,AND($B381="COTAÇÃO",$A381="MAT")=TRUE,$A$454,AND($B381="COTAÇÃO",$A381&lt;&gt;"MAT")=TRUE,$A$453)</f>
        <v>0.28000000000000003</v>
      </c>
      <c r="G381" s="60" cm="1">
        <f t="array" ref="G381">_xlfn.IFS($B381="SAB_OSE_SET23",0,$B381="SAB_EPSA_SET23",0,AND($B381="SAB_INS_SET23",$A381="MO")=TRUE,$A$455,AND($B381="SAB_INS_SET23",$A381&lt;&gt;"MO")=TRUE,0,AND($B381="SIU_INF_JUL23",$A381="MO")=TRUE,$A$455,AND($B381="SIU_INF_JUL23",$A381&lt;&gt;"MO")=TRUE,0,AND($B381="SIU_ED_JUL23",$A381="MO")=TRUE,$A$455,AND($B381="SIU_ED_JUL23",$A381&lt;&gt;"MO")=TRUE,0,$B381="DER_JUN23",0,$B381="CDHU_AGO23",0,AND($B381="SIN_SV_SET23",$A381="MO")=TRUE,$A$455,AND($B381="SIN_SV_SET23",$A381&lt;&gt;"MO")=TRUE,0,AND($B381="SIN_INS_SET23",$A381="MO")=TRUE,$A$455,AND($B381="SIN_INS_SET23",$A381&lt;&gt;"MO")=TRUE,0,AND($B381="COTAÇÃO",$A381="MO")=TRUE,$A$455,AND($B381="COTAÇÃO",$A381&lt;&gt;"MO")=TRUE,0)</f>
        <v>1.72</v>
      </c>
      <c r="H381" s="61" cm="1">
        <f t="array" ref="H381">ROUND(_xlfn.IFS(B381="SAB_OSE_SET23",VLOOKUP(C381,[12]SAB_OSE_SET23!A:N,7,FALSE),B381="SAB_EPSA_SET23",VLOOKUP(C381,[12]SAB_EPSA_SET23!A:F,4,FALSE),B381="SAB_INS_SET23",VLOOKUP(C381,[12]SAB_INS_SET23!A:F,4,FALSE),B381="SIU_INF_JUL23",VLOOKUP(C381,[12]SIU_INF_JUL23!A:F,4,FALSE),B381="SIU_ED_JUL23",VLOOKUP(C381,[12]SIU_ED_JUL23!A:F,4,FALSE),B381="SIU_INS_JUL23",VLOOKUP(C381,[12]SIU_INS_JUL23!A:F,4,FALSE),B381="DER_JUN23",VLOOKUP(C381,[12]DER_JUN23!A:F,4,FALSE),B381="CDHU_AGO23",VLOOKUP(C381,[12]CDHU_AGO23!A:F,4,FALSE),B381="DNIT_SV_JUL23",VLOOKUP(C381,[12]DNIT_SV_JUL23!A:F,4,FALSE),B381="DNIT_MAT_JUL23",VLOOKUP(C381,[12]DNIT_MAT_JUL23!A:F,4,FALSE),B381="SIN_SV_SET23",VLOOKUP(C381,[12]SIN_SV_SET23!G:L,5,FALSE),B381="SIN_INS_SET23",VLOOKUP(C381,[12]SIN_INS_SET23!A:F,5,FALSE),B381="COTAÇÃO",VLOOKUP(C381,[12]COTAÇÃO!$B:$G,6,FALSE))*(1+F381)*(1+G381),2)</f>
        <v>76.209999999999994</v>
      </c>
      <c r="I381" s="62">
        <v>1</v>
      </c>
      <c r="J381" s="39"/>
      <c r="K381" s="63"/>
      <c r="L381" s="64" t="str" cm="1">
        <f t="array" ref="L381">_xlfn.IFS(B381="SAB_OSE_SET23",VLOOKUP(C381,[12]SAB_OSE_SET23!A:N,5,FALSE),B381="SAB_EPSA_SET23",VLOOKUP(C381,[12]SAB_EPSA_SET23!A:F,2,FALSE),B381="SAB_INS_SET23",VLOOKUP(C381,[12]SAB_INS_SET23!A:F,2,FALSE),B381="SIU_INF_JUL23",VLOOKUP(C381,[12]SIU_INF_JUL23!A:F,2,FALSE),B381="SIU_ED_JUL23",VLOOKUP(C381,[12]SIU_ED_JUL23!A:F,2,FALSE),B381="SIU_INS_JUL23",VLOOKUP(C381,[12]SIU_INS_JUL23!A:F,2,FALSE),B381="DER_JUN23",VLOOKUP(C381,[12]DER_JUN23!A:F,2,FALSE),B381="CDHU_AGO23",VLOOKUP(C381,[12]CDHU_AGO23!A:F,2,FALSE),B381="DNIT_SV_JUL23",VLOOKUP(C381,[12]DNIT_SV_JUL23!A:F,2,FALSE),B381="DNIT_MAT_JUL23",VLOOKUP(C381,[12]DNIT_MAT_JUL23!A:F,2,FALSE),B381="SIN_SV_SET23",VLOOKUP(C381,[12]SIN_SV_SET23!G:L,2,FALSE),B381="SIN_INS_SET23",VLOOKUP(C381,[12]SIN_INS_SET23!A:F,2,FALSE),B381="COTAÇÃO",VLOOKUP(C381,[12]COTAÇÃO!$B:$G,3,FALSE))</f>
        <v>TÉCNICO ELETRICISTA</v>
      </c>
      <c r="M381" s="65" t="str" cm="1">
        <f t="array" ref="M381">_xlfn.IFS(B381="SAB_OSE_SET23",VLOOKUP(C381,[12]SAB_OSE_SET23!A:N,6,FALSE),B381="SAB_EPSA_SET23",VLOOKUP(C381,[12]SAB_EPSA_SET23!A:F,3,FALSE),B381="SAB_INS_SET23",VLOOKUP(C381,[12]SAB_INS_SET23!A:F,3,FALSE),B381="SIU_INF_JUL23",VLOOKUP(C381,[12]SIU_INF_JUL23!A:F,3,FALSE),B381="SIU_ED_JUL23",VLOOKUP(C381,[12]SIU_ED_JUL23!A:F,3,FALSE),B381="SIU_INS_JUL23",VLOOKUP(C381,[12]SIU_INS_JUL23!A:F,3,FALSE),B381="DER_JUN23",VLOOKUP(C381,[12]DER_JUN23!A:F,3,FALSE),B381="CDHU_AGO23",VLOOKUP(C381,[12]CDHU_AGO23!A:F,3,FALSE),B381="DNIT_SV_JUL23",VLOOKUP(C381,[12]DNIT_SV_JUL23!A:F,3,FALSE),B381="DNIT_MAT_JUL23",VLOOKUP(C381,[12]DNIT_MAT_JUL23!A:F,3,FALSE),B381="SIN_SV_SET23",VLOOKUP(C381,[12]SIN_SV_SET23!G:L,3,FALSE),B381="SIN_INS_SET23",VLOOKUP(C381,[12]SIN_INS_SET23!A:F,3,FALSE),B381="COTAÇÃO",VLOOKUP(C381,[12]COTAÇÃO!$B:$G,4,FALSE))</f>
        <v>H</v>
      </c>
      <c r="N381" s="66">
        <f t="shared" si="9535"/>
        <v>4</v>
      </c>
      <c r="O381" s="66">
        <f t="shared" si="9536"/>
        <v>76.209999999999994</v>
      </c>
      <c r="P381" s="67">
        <f t="shared" si="9512"/>
        <v>0</v>
      </c>
      <c r="Q381" s="68"/>
      <c r="R381" s="61">
        <f>R379*$I381</f>
        <v>4</v>
      </c>
      <c r="S381" s="67"/>
      <c r="T381" s="61">
        <f>T379*$I381</f>
        <v>0</v>
      </c>
      <c r="U381" s="67">
        <f t="shared" si="9537"/>
        <v>0</v>
      </c>
      <c r="V381" s="61">
        <f>V379*$I381</f>
        <v>0</v>
      </c>
      <c r="W381" s="67">
        <f t="shared" si="9538"/>
        <v>0</v>
      </c>
      <c r="X381" s="61">
        <f>X379*$I381</f>
        <v>0</v>
      </c>
      <c r="Y381" s="67">
        <f t="shared" si="9539"/>
        <v>0</v>
      </c>
      <c r="Z381" s="61">
        <f>Z379*$I381</f>
        <v>0</v>
      </c>
      <c r="AA381" s="67">
        <f t="shared" si="9540"/>
        <v>0</v>
      </c>
      <c r="AB381" s="61">
        <f>AB379*$I381</f>
        <v>0</v>
      </c>
      <c r="AC381" s="67">
        <f t="shared" si="9541"/>
        <v>0</v>
      </c>
      <c r="AD381" s="61">
        <f>AD379*$I381</f>
        <v>0</v>
      </c>
      <c r="AE381" s="67">
        <f t="shared" si="9542"/>
        <v>0</v>
      </c>
      <c r="AF381" s="61">
        <f>AF379*$I381</f>
        <v>0</v>
      </c>
      <c r="AG381" s="67">
        <f t="shared" si="9543"/>
        <v>0</v>
      </c>
      <c r="AH381" s="61">
        <f>AH379*$I381</f>
        <v>0</v>
      </c>
      <c r="AI381" s="67">
        <f t="shared" si="9544"/>
        <v>0</v>
      </c>
      <c r="AJ381" s="61">
        <f>AJ379*$I381</f>
        <v>0</v>
      </c>
      <c r="AK381" s="67">
        <f t="shared" si="9545"/>
        <v>0</v>
      </c>
      <c r="AL381" s="61">
        <f>AL379*$I381</f>
        <v>0</v>
      </c>
      <c r="AM381" s="67">
        <f t="shared" si="9546"/>
        <v>0</v>
      </c>
      <c r="AN381" s="61">
        <f>AN379*$I381</f>
        <v>0</v>
      </c>
      <c r="AO381" s="67">
        <f t="shared" si="9547"/>
        <v>0</v>
      </c>
      <c r="AP381" s="61">
        <f>AP379*$I381</f>
        <v>0</v>
      </c>
      <c r="AQ381" s="67">
        <f t="shared" si="9548"/>
        <v>0</v>
      </c>
      <c r="AR381" s="61">
        <f>AR379*$I381</f>
        <v>0</v>
      </c>
      <c r="AS381" s="67">
        <f t="shared" si="9549"/>
        <v>0</v>
      </c>
      <c r="AT381" s="61">
        <f>AT379*$I381</f>
        <v>0</v>
      </c>
      <c r="AU381" s="67">
        <f t="shared" si="9550"/>
        <v>0</v>
      </c>
      <c r="AV381" s="61">
        <f>AV379*$I381</f>
        <v>0</v>
      </c>
      <c r="AW381" s="67">
        <f t="shared" si="9551"/>
        <v>0</v>
      </c>
      <c r="AX381" s="61">
        <f>AX379*$I381</f>
        <v>0</v>
      </c>
      <c r="AY381" s="67">
        <f t="shared" si="9552"/>
        <v>0</v>
      </c>
      <c r="AZ381" s="61">
        <f>AZ379*$I381</f>
        <v>0</v>
      </c>
      <c r="BA381" s="67">
        <f t="shared" si="9553"/>
        <v>0</v>
      </c>
      <c r="BB381" s="61">
        <f>BB379*$I381</f>
        <v>0</v>
      </c>
      <c r="BC381" s="67">
        <f t="shared" si="9554"/>
        <v>0</v>
      </c>
      <c r="BD381" s="61">
        <f>BD379*$I381</f>
        <v>0</v>
      </c>
      <c r="BE381" s="67">
        <f t="shared" si="9555"/>
        <v>0</v>
      </c>
      <c r="BF381" s="61">
        <f>BF379*$I381</f>
        <v>0</v>
      </c>
      <c r="BG381" s="67">
        <f t="shared" si="9556"/>
        <v>0</v>
      </c>
      <c r="BH381" s="61">
        <f>BH379*$I381</f>
        <v>0</v>
      </c>
      <c r="BI381" s="67">
        <f t="shared" si="9557"/>
        <v>0</v>
      </c>
      <c r="BJ381" s="61">
        <f>BJ379*$I381</f>
        <v>0</v>
      </c>
      <c r="BK381" s="67">
        <f t="shared" si="9558"/>
        <v>0</v>
      </c>
      <c r="BL381" s="61">
        <f>BL379*$I381</f>
        <v>0</v>
      </c>
      <c r="BM381" s="67">
        <f t="shared" si="9559"/>
        <v>0</v>
      </c>
    </row>
    <row r="382" spans="1:65" s="47" customFormat="1" x14ac:dyDescent="0.25">
      <c r="A382" s="58" t="s">
        <v>26</v>
      </c>
      <c r="B382" s="59" t="s">
        <v>28</v>
      </c>
      <c r="C382" s="59" t="s">
        <v>39</v>
      </c>
      <c r="D382" s="60" cm="1">
        <f t="array" ref="D382">_xlfn.IFS($B382="SAB_OSE_SET23",$A$440,$B382="SAB_EPSA_SET23",$A$442,$B382="SAB_INS_SET23",$A$444,$B382="SIU_INF_JUL23",$A$446,$B382="SIU_ED_JUL23",$A$447,$B382="DER_JUN23",$A$448,$B382="CDHU_AGO23",$A$449,$B382="SIN_SV_SET23",$A$450,$B382="SIN_INS_SET23",$A$451,$B382="COTAÇÃO",0)</f>
        <v>0</v>
      </c>
      <c r="E382" s="60" cm="1">
        <f t="array" ref="E382">_xlfn.IFS($B382="SAB_OSE_SET23",$A$441,$B382="SAB_EPSA_SET23",$A$443,$B382="SAB_INS_SET23",$A$445,$B382="SIU_INF_JUL23",0,$B382="SIU_ED_JUL23",0,$B382="DER_JUN23",0,$B382="CDHU_AGO23",0,$B382="SIN_SV_SET23",0,$B382="SIN_INS_SET23",0,$B382="COTAÇÃO",0)</f>
        <v>0</v>
      </c>
      <c r="F382" s="60" cm="1">
        <f t="array" ref="F382">_xlfn.IFS($B382="SAB_OSE_SET23",0,$B382="SAB_EPSA_SET23",0,AND($B382="SAB_INS_SET23",$A382="MAT")=TRUE,$A$454,AND($B382="SAB_INS_SET23",$A382&lt;&gt;"MAT")=TRUE,$A$453,AND($B382="SIU_INF_JUL23",$A382="MAT")=TRUE,$A$454,AND($B382="SIU_INF_JUL23",$A382&lt;&gt;"MAT")=TRUE,$A$453,AND($B382="SIU_ED_JUL23",$A382="MAT")=TRUE,$A$454,AND($B382="SIU_ED_JUL23",$A382&lt;&gt;"MAT")=TRUE,$A$453,$B382="DER_JUN23",0,$B382="CDHU_AGO23",0,AND($B382="SIN_SV_SET23",$A382="MAT")=TRUE,$A$454,AND($B382="SIN_SV_SET23",$A382&lt;&gt;"MAT")=TRUE,$A$453,AND($B382="SIN_INS_SET23",$A382="MAT")=TRUE,$A$454,AND($B382="SIN_INS_SET23",$A382&lt;&gt;"MAT")=TRUE,$A$453,AND($B382="COTAÇÃO",$A382="MAT")=TRUE,$A$454,AND($B382="COTAÇÃO",$A382&lt;&gt;"MAT")=TRUE,$A$453)</f>
        <v>0.28000000000000003</v>
      </c>
      <c r="G382" s="60" cm="1">
        <f t="array" ref="G382">_xlfn.IFS($B382="SAB_OSE_SET23",0,$B382="SAB_EPSA_SET23",0,AND($B382="SAB_INS_SET23",$A382="MO")=TRUE,$A$455,AND($B382="SAB_INS_SET23",$A382&lt;&gt;"MO")=TRUE,0,AND($B382="SIU_INF_JUL23",$A382="MO")=TRUE,$A$455,AND($B382="SIU_INF_JUL23",$A382&lt;&gt;"MO")=TRUE,0,AND($B382="SIU_ED_JUL23",$A382="MO")=TRUE,$A$455,AND($B382="SIU_ED_JUL23",$A382&lt;&gt;"MO")=TRUE,0,$B382="DER_JUN23",0,$B382="CDHU_AGO23",0,AND($B382="SIN_SV_SET23",$A382="MO")=TRUE,$A$455,AND($B382="SIN_SV_SET23",$A382&lt;&gt;"MO")=TRUE,0,AND($B382="SIN_INS_SET23",$A382="MO")=TRUE,$A$455,AND($B382="SIN_INS_SET23",$A382&lt;&gt;"MO")=TRUE,0,AND($B382="COTAÇÃO",$A382="MO")=TRUE,$A$455,AND($B382="COTAÇÃO",$A382&lt;&gt;"MO")=TRUE,0)</f>
        <v>1.72</v>
      </c>
      <c r="H382" s="61" cm="1">
        <f t="array" ref="H382">ROUND(_xlfn.IFS(B382="SAB_OSE_SET23",VLOOKUP(C382,[12]SAB_OSE_SET23!A:N,7,FALSE),B382="SAB_EPSA_SET23",VLOOKUP(C382,[12]SAB_EPSA_SET23!A:F,4,FALSE),B382="SAB_INS_SET23",VLOOKUP(C382,[12]SAB_INS_SET23!A:F,4,FALSE),B382="SIU_INF_JUL23",VLOOKUP(C382,[12]SIU_INF_JUL23!A:F,4,FALSE),B382="SIU_ED_JUL23",VLOOKUP(C382,[12]SIU_ED_JUL23!A:F,4,FALSE),B382="SIU_INS_JUL23",VLOOKUP(C382,[12]SIU_INS_JUL23!A:F,4,FALSE),B382="DER_JUN23",VLOOKUP(C382,[12]DER_JUN23!A:F,4,FALSE),B382="CDHU_AGO23",VLOOKUP(C382,[12]CDHU_AGO23!A:F,4,FALSE),B382="DNIT_SV_JUL23",VLOOKUP(C382,[12]DNIT_SV_JUL23!A:F,4,FALSE),B382="DNIT_MAT_JUL23",VLOOKUP(C382,[12]DNIT_MAT_JUL23!A:F,4,FALSE),B382="SIN_SV_SET23",VLOOKUP(C382,[12]SIN_SV_SET23!G:L,5,FALSE),B382="SIN_INS_SET23",VLOOKUP(C382,[12]SIN_INS_SET23!A:F,5,FALSE),B382="COTAÇÃO",VLOOKUP(C382,[12]COTAÇÃO!$B:$G,6,FALSE))*(1+F382)*(1+G382),2)</f>
        <v>51.88</v>
      </c>
      <c r="I382" s="62">
        <v>0.5</v>
      </c>
      <c r="J382" s="39"/>
      <c r="K382" s="63"/>
      <c r="L382" s="64" t="str" cm="1">
        <f t="array" ref="L382">_xlfn.IFS(B382="SAB_OSE_SET23",VLOOKUP(C382,[12]SAB_OSE_SET23!A:N,5,FALSE),B382="SAB_EPSA_SET23",VLOOKUP(C382,[12]SAB_EPSA_SET23!A:F,2,FALSE),B382="SAB_INS_SET23",VLOOKUP(C382,[12]SAB_INS_SET23!A:F,2,FALSE),B382="SIU_INF_JUL23",VLOOKUP(C382,[12]SIU_INF_JUL23!A:F,2,FALSE),B382="SIU_ED_JUL23",VLOOKUP(C382,[12]SIU_ED_JUL23!A:F,2,FALSE),B382="SIU_INS_JUL23",VLOOKUP(C382,[12]SIU_INS_JUL23!A:F,2,FALSE),B382="DER_JUN23",VLOOKUP(C382,[12]DER_JUN23!A:F,2,FALSE),B382="CDHU_AGO23",VLOOKUP(C382,[12]CDHU_AGO23!A:F,2,FALSE),B382="DNIT_SV_JUL23",VLOOKUP(C382,[12]DNIT_SV_JUL23!A:F,2,FALSE),B382="DNIT_MAT_JUL23",VLOOKUP(C382,[12]DNIT_MAT_JUL23!A:F,2,FALSE),B382="SIN_SV_SET23",VLOOKUP(C382,[12]SIN_SV_SET23!G:L,2,FALSE),B382="SIN_INS_SET23",VLOOKUP(C382,[12]SIN_INS_SET23!A:F,2,FALSE),B382="COTAÇÃO",VLOOKUP(C382,[12]COTAÇÃO!$B:$G,3,FALSE))</f>
        <v>ELETRICISTA</v>
      </c>
      <c r="M382" s="65" t="str" cm="1">
        <f t="array" ref="M382">_xlfn.IFS(B382="SAB_OSE_SET23",VLOOKUP(C382,[12]SAB_OSE_SET23!A:N,6,FALSE),B382="SAB_EPSA_SET23",VLOOKUP(C382,[12]SAB_EPSA_SET23!A:F,3,FALSE),B382="SAB_INS_SET23",VLOOKUP(C382,[12]SAB_INS_SET23!A:F,3,FALSE),B382="SIU_INF_JUL23",VLOOKUP(C382,[12]SIU_INF_JUL23!A:F,3,FALSE),B382="SIU_ED_JUL23",VLOOKUP(C382,[12]SIU_ED_JUL23!A:F,3,FALSE),B382="SIU_INS_JUL23",VLOOKUP(C382,[12]SIU_INS_JUL23!A:F,3,FALSE),B382="DER_JUN23",VLOOKUP(C382,[12]DER_JUN23!A:F,3,FALSE),B382="CDHU_AGO23",VLOOKUP(C382,[12]CDHU_AGO23!A:F,3,FALSE),B382="DNIT_SV_JUL23",VLOOKUP(C382,[12]DNIT_SV_JUL23!A:F,3,FALSE),B382="DNIT_MAT_JUL23",VLOOKUP(C382,[12]DNIT_MAT_JUL23!A:F,3,FALSE),B382="SIN_SV_SET23",VLOOKUP(C382,[12]SIN_SV_SET23!G:L,3,FALSE),B382="SIN_INS_SET23",VLOOKUP(C382,[12]SIN_INS_SET23!A:F,3,FALSE),B382="COTAÇÃO",VLOOKUP(C382,[12]COTAÇÃO!$B:$G,4,FALSE))</f>
        <v>H</v>
      </c>
      <c r="N382" s="66">
        <f t="shared" si="9535"/>
        <v>2</v>
      </c>
      <c r="O382" s="66">
        <f t="shared" si="9536"/>
        <v>25.94</v>
      </c>
      <c r="P382" s="67">
        <f t="shared" si="9512"/>
        <v>0</v>
      </c>
      <c r="Q382" s="68"/>
      <c r="R382" s="61">
        <f>R379*$I382</f>
        <v>2</v>
      </c>
      <c r="S382" s="67"/>
      <c r="T382" s="61">
        <f>T379*$I382</f>
        <v>0</v>
      </c>
      <c r="U382" s="67">
        <f t="shared" si="9537"/>
        <v>0</v>
      </c>
      <c r="V382" s="61">
        <f>V379*$I382</f>
        <v>0</v>
      </c>
      <c r="W382" s="67">
        <f t="shared" si="9538"/>
        <v>0</v>
      </c>
      <c r="X382" s="61">
        <f>X379*$I382</f>
        <v>0</v>
      </c>
      <c r="Y382" s="67">
        <f t="shared" si="9539"/>
        <v>0</v>
      </c>
      <c r="Z382" s="61">
        <f>Z379*$I382</f>
        <v>0</v>
      </c>
      <c r="AA382" s="67">
        <f t="shared" si="9540"/>
        <v>0</v>
      </c>
      <c r="AB382" s="61">
        <f>AB379*$I382</f>
        <v>0</v>
      </c>
      <c r="AC382" s="67">
        <f t="shared" si="9541"/>
        <v>0</v>
      </c>
      <c r="AD382" s="61">
        <f>AD379*$I382</f>
        <v>0</v>
      </c>
      <c r="AE382" s="67">
        <f t="shared" si="9542"/>
        <v>0</v>
      </c>
      <c r="AF382" s="61">
        <f>AF379*$I382</f>
        <v>0</v>
      </c>
      <c r="AG382" s="67">
        <f t="shared" si="9543"/>
        <v>0</v>
      </c>
      <c r="AH382" s="61">
        <f>AH379*$I382</f>
        <v>0</v>
      </c>
      <c r="AI382" s="67">
        <f t="shared" si="9544"/>
        <v>0</v>
      </c>
      <c r="AJ382" s="61">
        <f>AJ379*$I382</f>
        <v>0</v>
      </c>
      <c r="AK382" s="67">
        <f t="shared" si="9545"/>
        <v>0</v>
      </c>
      <c r="AL382" s="61">
        <f>AL379*$I382</f>
        <v>0</v>
      </c>
      <c r="AM382" s="67">
        <f t="shared" si="9546"/>
        <v>0</v>
      </c>
      <c r="AN382" s="61">
        <f>AN379*$I382</f>
        <v>0</v>
      </c>
      <c r="AO382" s="67">
        <f t="shared" si="9547"/>
        <v>0</v>
      </c>
      <c r="AP382" s="61">
        <f>AP379*$I382</f>
        <v>0</v>
      </c>
      <c r="AQ382" s="67">
        <f t="shared" si="9548"/>
        <v>0</v>
      </c>
      <c r="AR382" s="61">
        <f>AR379*$I382</f>
        <v>0</v>
      </c>
      <c r="AS382" s="67">
        <f t="shared" si="9549"/>
        <v>0</v>
      </c>
      <c r="AT382" s="61">
        <f>AT379*$I382</f>
        <v>0</v>
      </c>
      <c r="AU382" s="67">
        <f t="shared" si="9550"/>
        <v>0</v>
      </c>
      <c r="AV382" s="61">
        <f>AV379*$I382</f>
        <v>0</v>
      </c>
      <c r="AW382" s="67">
        <f t="shared" si="9551"/>
        <v>0</v>
      </c>
      <c r="AX382" s="61">
        <f>AX379*$I382</f>
        <v>0</v>
      </c>
      <c r="AY382" s="67">
        <f t="shared" si="9552"/>
        <v>0</v>
      </c>
      <c r="AZ382" s="61">
        <f>AZ379*$I382</f>
        <v>0</v>
      </c>
      <c r="BA382" s="67">
        <f t="shared" si="9553"/>
        <v>0</v>
      </c>
      <c r="BB382" s="61">
        <f>BB379*$I382</f>
        <v>0</v>
      </c>
      <c r="BC382" s="67">
        <f t="shared" si="9554"/>
        <v>0</v>
      </c>
      <c r="BD382" s="61">
        <f>BD379*$I382</f>
        <v>0</v>
      </c>
      <c r="BE382" s="67">
        <f t="shared" si="9555"/>
        <v>0</v>
      </c>
      <c r="BF382" s="61">
        <f>BF379*$I382</f>
        <v>0</v>
      </c>
      <c r="BG382" s="67">
        <f t="shared" si="9556"/>
        <v>0</v>
      </c>
      <c r="BH382" s="61">
        <f>BH379*$I382</f>
        <v>0</v>
      </c>
      <c r="BI382" s="67">
        <f t="shared" si="9557"/>
        <v>0</v>
      </c>
      <c r="BJ382" s="61">
        <f>BJ379*$I382</f>
        <v>0</v>
      </c>
      <c r="BK382" s="67">
        <f t="shared" si="9558"/>
        <v>0</v>
      </c>
      <c r="BL382" s="61">
        <f>BL379*$I382</f>
        <v>0</v>
      </c>
      <c r="BM382" s="67">
        <f t="shared" si="9559"/>
        <v>0</v>
      </c>
    </row>
    <row r="383" spans="1:65" s="47" customFormat="1" x14ac:dyDescent="0.25">
      <c r="A383" s="58" t="s">
        <v>26</v>
      </c>
      <c r="B383" s="59" t="s">
        <v>28</v>
      </c>
      <c r="C383" s="59" t="s">
        <v>53</v>
      </c>
      <c r="D383" s="60" cm="1">
        <f t="array" ref="D383">_xlfn.IFS($B383="SAB_OSE_SET23",$A$440,$B383="SAB_EPSA_SET23",$A$442,$B383="SAB_INS_SET23",$A$444,$B383="SIU_INF_JUL23",$A$446,$B383="SIU_ED_JUL23",$A$447,$B383="DER_JUN23",$A$448,$B383="CDHU_AGO23",$A$449,$B383="SIN_SV_SET23",$A$450,$B383="SIN_INS_SET23",$A$451,$B383="COTAÇÃO",0)</f>
        <v>0</v>
      </c>
      <c r="E383" s="60" cm="1">
        <f t="array" ref="E383">_xlfn.IFS($B383="SAB_OSE_SET23",$A$441,$B383="SAB_EPSA_SET23",$A$443,$B383="SAB_INS_SET23",$A$445,$B383="SIU_INF_JUL23",0,$B383="SIU_ED_JUL23",0,$B383="DER_JUN23",0,$B383="CDHU_AGO23",0,$B383="SIN_SV_SET23",0,$B383="SIN_INS_SET23",0,$B383="COTAÇÃO",0)</f>
        <v>0</v>
      </c>
      <c r="F383" s="60" cm="1">
        <f t="array" ref="F383">_xlfn.IFS($B383="SAB_OSE_SET23",0,$B383="SAB_EPSA_SET23",0,AND($B383="SAB_INS_SET23",$A383="MAT")=TRUE,$A$454,AND($B383="SAB_INS_SET23",$A383&lt;&gt;"MAT")=TRUE,$A$453,AND($B383="SIU_INF_JUL23",$A383="MAT")=TRUE,$A$454,AND($B383="SIU_INF_JUL23",$A383&lt;&gt;"MAT")=TRUE,$A$453,AND($B383="SIU_ED_JUL23",$A383="MAT")=TRUE,$A$454,AND($B383="SIU_ED_JUL23",$A383&lt;&gt;"MAT")=TRUE,$A$453,$B383="DER_JUN23",0,$B383="CDHU_AGO23",0,AND($B383="SIN_SV_SET23",$A383="MAT")=TRUE,$A$454,AND($B383="SIN_SV_SET23",$A383&lt;&gt;"MAT")=TRUE,$A$453,AND($B383="SIN_INS_SET23",$A383="MAT")=TRUE,$A$454,AND($B383="SIN_INS_SET23",$A383&lt;&gt;"MAT")=TRUE,$A$453,AND($B383="COTAÇÃO",$A383="MAT")=TRUE,$A$454,AND($B383="COTAÇÃO",$A383&lt;&gt;"MAT")=TRUE,$A$453)</f>
        <v>0.28000000000000003</v>
      </c>
      <c r="G383" s="60" cm="1">
        <f t="array" ref="G383">_xlfn.IFS($B383="SAB_OSE_SET23",0,$B383="SAB_EPSA_SET23",0,AND($B383="SAB_INS_SET23",$A383="MO")=TRUE,$A$455,AND($B383="SAB_INS_SET23",$A383&lt;&gt;"MO")=TRUE,0,AND($B383="SIU_INF_JUL23",$A383="MO")=TRUE,$A$455,AND($B383="SIU_INF_JUL23",$A383&lt;&gt;"MO")=TRUE,0,AND($B383="SIU_ED_JUL23",$A383="MO")=TRUE,$A$455,AND($B383="SIU_ED_JUL23",$A383&lt;&gt;"MO")=TRUE,0,$B383="DER_JUN23",0,$B383="CDHU_AGO23",0,AND($B383="SIN_SV_SET23",$A383="MO")=TRUE,$A$455,AND($B383="SIN_SV_SET23",$A383&lt;&gt;"MO")=TRUE,0,AND($B383="SIN_INS_SET23",$A383="MO")=TRUE,$A$455,AND($B383="SIN_INS_SET23",$A383&lt;&gt;"MO")=TRUE,0,AND($B383="COTAÇÃO",$A383="MO")=TRUE,$A$455,AND($B383="COTAÇÃO",$A383&lt;&gt;"MO")=TRUE,0)</f>
        <v>1.72</v>
      </c>
      <c r="H383" s="61" cm="1">
        <f t="array" ref="H383">ROUND(_xlfn.IFS(B383="SAB_OSE_SET23",VLOOKUP(C383,[12]SAB_OSE_SET23!A:N,7,FALSE),B383="SAB_EPSA_SET23",VLOOKUP(C383,[12]SAB_EPSA_SET23!A:F,4,FALSE),B383="SAB_INS_SET23",VLOOKUP(C383,[12]SAB_INS_SET23!A:F,4,FALSE),B383="SIU_INF_JUL23",VLOOKUP(C383,[12]SIU_INF_JUL23!A:F,4,FALSE),B383="SIU_ED_JUL23",VLOOKUP(C383,[12]SIU_ED_JUL23!A:F,4,FALSE),B383="SIU_INS_JUL23",VLOOKUP(C383,[12]SIU_INS_JUL23!A:F,4,FALSE),B383="DER_JUN23",VLOOKUP(C383,[12]DER_JUN23!A:F,4,FALSE),B383="CDHU_AGO23",VLOOKUP(C383,[12]CDHU_AGO23!A:F,4,FALSE),B383="DNIT_SV_JUL23",VLOOKUP(C383,[12]DNIT_SV_JUL23!A:F,4,FALSE),B383="DNIT_MAT_JUL23",VLOOKUP(C383,[12]DNIT_MAT_JUL23!A:F,4,FALSE),B383="SIN_SV_SET23",VLOOKUP(C383,[12]SIN_SV_SET23!G:L,5,FALSE),B383="SIN_INS_SET23",VLOOKUP(C383,[12]SIN_INS_SET23!A:F,5,FALSE),B383="COTAÇÃO",VLOOKUP(C383,[12]COTAÇÃO!$B:$G,6,FALSE))*(1+F383)*(1+G383),2)</f>
        <v>42.02</v>
      </c>
      <c r="I383" s="62">
        <v>0.04</v>
      </c>
      <c r="J383" s="39"/>
      <c r="K383" s="63"/>
      <c r="L383" s="64" t="str" cm="1">
        <f t="array" ref="L383">_xlfn.IFS(B383="SAB_OSE_SET23",VLOOKUP(C383,[12]SAB_OSE_SET23!A:N,5,FALSE),B383="SAB_EPSA_SET23",VLOOKUP(C383,[12]SAB_EPSA_SET23!A:F,2,FALSE),B383="SAB_INS_SET23",VLOOKUP(C383,[12]SAB_INS_SET23!A:F,2,FALSE),B383="SIU_INF_JUL23",VLOOKUP(C383,[12]SIU_INF_JUL23!A:F,2,FALSE),B383="SIU_ED_JUL23",VLOOKUP(C383,[12]SIU_ED_JUL23!A:F,2,FALSE),B383="SIU_INS_JUL23",VLOOKUP(C383,[12]SIU_INS_JUL23!A:F,2,FALSE),B383="DER_JUN23",VLOOKUP(C383,[12]DER_JUN23!A:F,2,FALSE),B383="CDHU_AGO23",VLOOKUP(C383,[12]CDHU_AGO23!A:F,2,FALSE),B383="DNIT_SV_JUL23",VLOOKUP(C383,[12]DNIT_SV_JUL23!A:F,2,FALSE),B383="DNIT_MAT_JUL23",VLOOKUP(C383,[12]DNIT_MAT_JUL23!A:F,2,FALSE),B383="SIN_SV_SET23",VLOOKUP(C383,[12]SIN_SV_SET23!G:L,2,FALSE),B383="SIN_INS_SET23",VLOOKUP(C383,[12]SIN_INS_SET23!A:F,2,FALSE),B383="COTAÇÃO",VLOOKUP(C383,[12]COTAÇÃO!$B:$G,3,FALSE))</f>
        <v>MOTORISTA</v>
      </c>
      <c r="M383" s="65" t="str" cm="1">
        <f t="array" ref="M383">_xlfn.IFS(B383="SAB_OSE_SET23",VLOOKUP(C383,[12]SAB_OSE_SET23!A:N,6,FALSE),B383="SAB_EPSA_SET23",VLOOKUP(C383,[12]SAB_EPSA_SET23!A:F,3,FALSE),B383="SAB_INS_SET23",VLOOKUP(C383,[12]SAB_INS_SET23!A:F,3,FALSE),B383="SIU_INF_JUL23",VLOOKUP(C383,[12]SIU_INF_JUL23!A:F,3,FALSE),B383="SIU_ED_JUL23",VLOOKUP(C383,[12]SIU_ED_JUL23!A:F,3,FALSE),B383="SIU_INS_JUL23",VLOOKUP(C383,[12]SIU_INS_JUL23!A:F,3,FALSE),B383="DER_JUN23",VLOOKUP(C383,[12]DER_JUN23!A:F,3,FALSE),B383="CDHU_AGO23",VLOOKUP(C383,[12]CDHU_AGO23!A:F,3,FALSE),B383="DNIT_SV_JUL23",VLOOKUP(C383,[12]DNIT_SV_JUL23!A:F,3,FALSE),B383="DNIT_MAT_JUL23",VLOOKUP(C383,[12]DNIT_MAT_JUL23!A:F,3,FALSE),B383="SIN_SV_SET23",VLOOKUP(C383,[12]SIN_SV_SET23!G:L,3,FALSE),B383="SIN_INS_SET23",VLOOKUP(C383,[12]SIN_INS_SET23!A:F,3,FALSE),B383="COTAÇÃO",VLOOKUP(C383,[12]COTAÇÃO!$B:$G,4,FALSE))</f>
        <v>H</v>
      </c>
      <c r="N383" s="66">
        <f t="shared" si="9535"/>
        <v>0.16</v>
      </c>
      <c r="O383" s="66">
        <f t="shared" si="9536"/>
        <v>1.68</v>
      </c>
      <c r="P383" s="67">
        <f t="shared" si="9512"/>
        <v>0</v>
      </c>
      <c r="Q383" s="68"/>
      <c r="R383" s="61">
        <f>R379*$I383</f>
        <v>0.16</v>
      </c>
      <c r="S383" s="67"/>
      <c r="T383" s="61">
        <f>T379*$I383</f>
        <v>0</v>
      </c>
      <c r="U383" s="67">
        <f t="shared" si="9537"/>
        <v>0</v>
      </c>
      <c r="V383" s="61">
        <f>V379*$I383</f>
        <v>0</v>
      </c>
      <c r="W383" s="67">
        <f t="shared" si="9538"/>
        <v>0</v>
      </c>
      <c r="X383" s="61">
        <f>X379*$I383</f>
        <v>0</v>
      </c>
      <c r="Y383" s="67">
        <f t="shared" si="9539"/>
        <v>0</v>
      </c>
      <c r="Z383" s="61">
        <f>Z379*$I383</f>
        <v>0</v>
      </c>
      <c r="AA383" s="67">
        <f t="shared" si="9540"/>
        <v>0</v>
      </c>
      <c r="AB383" s="61">
        <f>AB379*$I383</f>
        <v>0</v>
      </c>
      <c r="AC383" s="67">
        <f t="shared" si="9541"/>
        <v>0</v>
      </c>
      <c r="AD383" s="61">
        <f>AD379*$I383</f>
        <v>0</v>
      </c>
      <c r="AE383" s="67">
        <f t="shared" si="9542"/>
        <v>0</v>
      </c>
      <c r="AF383" s="61">
        <f>AF379*$I383</f>
        <v>0</v>
      </c>
      <c r="AG383" s="67">
        <f t="shared" si="9543"/>
        <v>0</v>
      </c>
      <c r="AH383" s="61">
        <f>AH379*$I383</f>
        <v>0</v>
      </c>
      <c r="AI383" s="67">
        <f t="shared" si="9544"/>
        <v>0</v>
      </c>
      <c r="AJ383" s="61">
        <f>AJ379*$I383</f>
        <v>0</v>
      </c>
      <c r="AK383" s="67">
        <f t="shared" si="9545"/>
        <v>0</v>
      </c>
      <c r="AL383" s="61">
        <f>AL379*$I383</f>
        <v>0</v>
      </c>
      <c r="AM383" s="67">
        <f t="shared" si="9546"/>
        <v>0</v>
      </c>
      <c r="AN383" s="61">
        <f>AN379*$I383</f>
        <v>0</v>
      </c>
      <c r="AO383" s="67">
        <f t="shared" si="9547"/>
        <v>0</v>
      </c>
      <c r="AP383" s="61">
        <f>AP379*$I383</f>
        <v>0</v>
      </c>
      <c r="AQ383" s="67">
        <f t="shared" si="9548"/>
        <v>0</v>
      </c>
      <c r="AR383" s="61">
        <f>AR379*$I383</f>
        <v>0</v>
      </c>
      <c r="AS383" s="67">
        <f t="shared" si="9549"/>
        <v>0</v>
      </c>
      <c r="AT383" s="61">
        <f>AT379*$I383</f>
        <v>0</v>
      </c>
      <c r="AU383" s="67">
        <f t="shared" si="9550"/>
        <v>0</v>
      </c>
      <c r="AV383" s="61">
        <f>AV379*$I383</f>
        <v>0</v>
      </c>
      <c r="AW383" s="67">
        <f t="shared" si="9551"/>
        <v>0</v>
      </c>
      <c r="AX383" s="61">
        <f>AX379*$I383</f>
        <v>0</v>
      </c>
      <c r="AY383" s="67">
        <f t="shared" si="9552"/>
        <v>0</v>
      </c>
      <c r="AZ383" s="61">
        <f>AZ379*$I383</f>
        <v>0</v>
      </c>
      <c r="BA383" s="67">
        <f t="shared" si="9553"/>
        <v>0</v>
      </c>
      <c r="BB383" s="61">
        <f>BB379*$I383</f>
        <v>0</v>
      </c>
      <c r="BC383" s="67">
        <f t="shared" si="9554"/>
        <v>0</v>
      </c>
      <c r="BD383" s="61">
        <f>BD379*$I383</f>
        <v>0</v>
      </c>
      <c r="BE383" s="67">
        <f t="shared" si="9555"/>
        <v>0</v>
      </c>
      <c r="BF383" s="61">
        <f>BF379*$I383</f>
        <v>0</v>
      </c>
      <c r="BG383" s="67">
        <f t="shared" si="9556"/>
        <v>0</v>
      </c>
      <c r="BH383" s="61">
        <f>BH379*$I383</f>
        <v>0</v>
      </c>
      <c r="BI383" s="67">
        <f t="shared" si="9557"/>
        <v>0</v>
      </c>
      <c r="BJ383" s="61">
        <f>BJ379*$I383</f>
        <v>0</v>
      </c>
      <c r="BK383" s="67">
        <f t="shared" si="9558"/>
        <v>0</v>
      </c>
      <c r="BL383" s="61">
        <f>BL379*$I383</f>
        <v>0</v>
      </c>
      <c r="BM383" s="67">
        <f t="shared" si="9559"/>
        <v>0</v>
      </c>
    </row>
    <row r="384" spans="1:65" s="47" customFormat="1" ht="30" x14ac:dyDescent="0.25">
      <c r="A384" s="58" t="s">
        <v>30</v>
      </c>
      <c r="B384" s="59" t="s">
        <v>28</v>
      </c>
      <c r="C384" s="59" t="s">
        <v>132</v>
      </c>
      <c r="D384" s="60" cm="1">
        <f t="array" ref="D384">_xlfn.IFS($B384="SAB_OSE_SET23",$A$440,$B384="SAB_EPSA_SET23",$A$442,$B384="SAB_INS_SET23",$A$444,$B384="SIU_INF_JUL23",$A$446,$B384="SIU_ED_JUL23",$A$447,$B384="DER_JUN23",$A$448,$B384="CDHU_AGO23",$A$449,$B384="SIN_SV_SET23",$A$450,$B384="SIN_INS_SET23",$A$451,$B384="COTAÇÃO",0)</f>
        <v>0</v>
      </c>
      <c r="E384" s="60" cm="1">
        <f t="array" ref="E384">_xlfn.IFS($B384="SAB_OSE_SET23",$A$441,$B384="SAB_EPSA_SET23",$A$443,$B384="SAB_INS_SET23",$A$445,$B384="SIU_INF_JUL23",0,$B384="SIU_ED_JUL23",0,$B384="DER_JUN23",0,$B384="CDHU_AGO23",0,$B384="SIN_SV_SET23",0,$B384="SIN_INS_SET23",0,$B384="COTAÇÃO",0)</f>
        <v>0</v>
      </c>
      <c r="F384" s="60" cm="1">
        <f t="array" ref="F384">_xlfn.IFS($B384="SAB_OSE_SET23",0,$B384="SAB_EPSA_SET23",0,AND($B384="SAB_INS_SET23",$A384="MAT")=TRUE,$A$454,AND($B384="SAB_INS_SET23",$A384&lt;&gt;"MAT")=TRUE,$A$453,AND($B384="SIU_INF_JUL23",$A384="MAT")=TRUE,$A$454,AND($B384="SIU_INF_JUL23",$A384&lt;&gt;"MAT")=TRUE,$A$453,AND($B384="SIU_ED_JUL23",$A384="MAT")=TRUE,$A$454,AND($B384="SIU_ED_JUL23",$A384&lt;&gt;"MAT")=TRUE,$A$453,$B384="DER_JUN23",0,$B384="CDHU_AGO23",0,AND($B384="SIN_SV_SET23",$A384="MAT")=TRUE,$A$454,AND($B384="SIN_SV_SET23",$A384&lt;&gt;"MAT")=TRUE,$A$453,AND($B384="SIN_INS_SET23",$A384="MAT")=TRUE,$A$454,AND($B384="SIN_INS_SET23",$A384&lt;&gt;"MAT")=TRUE,$A$453,AND($B384="COTAÇÃO",$A384="MAT")=TRUE,$A$454,AND($B384="COTAÇÃO",$A384&lt;&gt;"MAT")=TRUE,$A$453)</f>
        <v>0.28000000000000003</v>
      </c>
      <c r="G384" s="60" cm="1">
        <f t="array" ref="G384">_xlfn.IFS($B384="SAB_OSE_SET23",0,$B384="SAB_EPSA_SET23",0,AND($B384="SAB_INS_SET23",$A384="MO")=TRUE,$A$455,AND($B384="SAB_INS_SET23",$A384&lt;&gt;"MO")=TRUE,0,AND($B384="SIU_INF_JUL23",$A384="MO")=TRUE,$A$455,AND($B384="SIU_INF_JUL23",$A384&lt;&gt;"MO")=TRUE,0,AND($B384="SIU_ED_JUL23",$A384="MO")=TRUE,$A$455,AND($B384="SIU_ED_JUL23",$A384&lt;&gt;"MO")=TRUE,0,$B384="DER_JUN23",0,$B384="CDHU_AGO23",0,AND($B384="SIN_SV_SET23",$A384="MO")=TRUE,$A$455,AND($B384="SIN_SV_SET23",$A384&lt;&gt;"MO")=TRUE,0,AND($B384="SIN_INS_SET23",$A384="MO")=TRUE,$A$455,AND($B384="SIN_INS_SET23",$A384&lt;&gt;"MO")=TRUE,0,AND($B384="COTAÇÃO",$A384="MO")=TRUE,$A$455,AND($B384="COTAÇÃO",$A384&lt;&gt;"MO")=TRUE,0)</f>
        <v>0</v>
      </c>
      <c r="H384" s="61" cm="1">
        <f t="array" ref="H384">ROUND(_xlfn.IFS(B384="SAB_OSE_SET23",VLOOKUP(C384,[12]SAB_OSE_SET23!A:N,7,FALSE),B384="SAB_EPSA_SET23",VLOOKUP(C384,[12]SAB_EPSA_SET23!A:F,4,FALSE),B384="SAB_INS_SET23",VLOOKUP(C384,[12]SAB_INS_SET23!A:F,4,FALSE),B384="SIU_INF_JUL23",VLOOKUP(C384,[12]SIU_INF_JUL23!A:F,4,FALSE),B384="SIU_ED_JUL23",VLOOKUP(C384,[12]SIU_ED_JUL23!A:F,4,FALSE),B384="SIU_INS_JUL23",VLOOKUP(C384,[12]SIU_INS_JUL23!A:F,4,FALSE),B384="DER_JUN23",VLOOKUP(C384,[12]DER_JUN23!A:F,4,FALSE),B384="CDHU_AGO23",VLOOKUP(C384,[12]CDHU_AGO23!A:F,4,FALSE),B384="DNIT_SV_JUL23",VLOOKUP(C384,[12]DNIT_SV_JUL23!A:F,4,FALSE),B384="DNIT_MAT_JUL23",VLOOKUP(C384,[12]DNIT_MAT_JUL23!A:F,4,FALSE),B384="SIN_SV_SET23",VLOOKUP(C384,[12]SIN_SV_SET23!G:L,5,FALSE),B384="SIN_INS_SET23",VLOOKUP(C384,[12]SIN_INS_SET23!A:F,5,FALSE),B384="COTAÇÃO",VLOOKUP(C384,[12]COTAÇÃO!$B:$G,6,FALSE))*(1+F384)*(1+G384),2)</f>
        <v>223.78</v>
      </c>
      <c r="I384" s="62">
        <v>1</v>
      </c>
      <c r="J384" s="39"/>
      <c r="K384" s="63"/>
      <c r="L384" s="64" t="str" cm="1">
        <f t="array" ref="L384">_xlfn.IFS(B384="SAB_OSE_SET23",VLOOKUP(C384,[12]SAB_OSE_SET23!A:N,5,FALSE),B384="SAB_EPSA_SET23",VLOOKUP(C384,[12]SAB_EPSA_SET23!A:F,2,FALSE),B384="SAB_INS_SET23",VLOOKUP(C384,[12]SAB_INS_SET23!A:F,2,FALSE),B384="SIU_INF_JUL23",VLOOKUP(C384,[12]SIU_INF_JUL23!A:F,2,FALSE),B384="SIU_ED_JUL23",VLOOKUP(C384,[12]SIU_ED_JUL23!A:F,2,FALSE),B384="SIU_INS_JUL23",VLOOKUP(C384,[12]SIU_INS_JUL23!A:F,2,FALSE),B384="DER_JUN23",VLOOKUP(C384,[12]DER_JUN23!A:F,2,FALSE),B384="CDHU_AGO23",VLOOKUP(C384,[12]CDHU_AGO23!A:F,2,FALSE),B384="DNIT_SV_JUL23",VLOOKUP(C384,[12]DNIT_SV_JUL23!A:F,2,FALSE),B384="DNIT_MAT_JUL23",VLOOKUP(C384,[12]DNIT_MAT_JUL23!A:F,2,FALSE),B384="SIN_SV_SET23",VLOOKUP(C384,[12]SIN_SV_SET23!G:L,2,FALSE),B384="SIN_INS_SET23",VLOOKUP(C384,[12]SIN_INS_SET23!A:F,2,FALSE),B384="COTAÇÃO",VLOOKUP(C384,[12]COTAÇÃO!$B:$G,3,FALSE))</f>
        <v>CAMINHÃO - CARROCERIA FIXA ABERTA DE MADEIRA COM CAPACIDADE 5 T *160CV</v>
      </c>
      <c r="M384" s="65" t="str" cm="1">
        <f t="array" ref="M384">_xlfn.IFS(B384="SAB_OSE_SET23",VLOOKUP(C384,[12]SAB_OSE_SET23!A:N,6,FALSE),B384="SAB_EPSA_SET23",VLOOKUP(C384,[12]SAB_EPSA_SET23!A:F,3,FALSE),B384="SAB_INS_SET23",VLOOKUP(C384,[12]SAB_INS_SET23!A:F,3,FALSE),B384="SIU_INF_JUL23",VLOOKUP(C384,[12]SIU_INF_JUL23!A:F,3,FALSE),B384="SIU_ED_JUL23",VLOOKUP(C384,[12]SIU_ED_JUL23!A:F,3,FALSE),B384="SIU_INS_JUL23",VLOOKUP(C384,[12]SIU_INS_JUL23!A:F,3,FALSE),B384="DER_JUN23",VLOOKUP(C384,[12]DER_JUN23!A:F,3,FALSE),B384="CDHU_AGO23",VLOOKUP(C384,[12]CDHU_AGO23!A:F,3,FALSE),B384="DNIT_SV_JUL23",VLOOKUP(C384,[12]DNIT_SV_JUL23!A:F,3,FALSE),B384="DNIT_MAT_JUL23",VLOOKUP(C384,[12]DNIT_MAT_JUL23!A:F,3,FALSE),B384="SIN_SV_SET23",VLOOKUP(C384,[12]SIN_SV_SET23!G:L,3,FALSE),B384="SIN_INS_SET23",VLOOKUP(C384,[12]SIN_INS_SET23!A:F,3,FALSE),B384="COTAÇÃO",VLOOKUP(C384,[12]COTAÇÃO!$B:$G,4,FALSE))</f>
        <v>H</v>
      </c>
      <c r="N384" s="66">
        <f t="shared" si="9535"/>
        <v>4</v>
      </c>
      <c r="O384" s="66">
        <f t="shared" si="9536"/>
        <v>223.78</v>
      </c>
      <c r="P384" s="67">
        <f t="shared" si="9512"/>
        <v>0</v>
      </c>
      <c r="Q384" s="68"/>
      <c r="R384" s="61">
        <f>R379*$I384</f>
        <v>4</v>
      </c>
      <c r="S384" s="67"/>
      <c r="T384" s="61">
        <f>T379*$I384</f>
        <v>0</v>
      </c>
      <c r="U384" s="67">
        <f t="shared" si="9537"/>
        <v>0</v>
      </c>
      <c r="V384" s="61">
        <f>V379*$I384</f>
        <v>0</v>
      </c>
      <c r="W384" s="67">
        <f t="shared" si="9538"/>
        <v>0</v>
      </c>
      <c r="X384" s="61">
        <f>X379*$I384</f>
        <v>0</v>
      </c>
      <c r="Y384" s="67">
        <f t="shared" si="9539"/>
        <v>0</v>
      </c>
      <c r="Z384" s="61">
        <f>Z379*$I384</f>
        <v>0</v>
      </c>
      <c r="AA384" s="67">
        <f t="shared" si="9540"/>
        <v>0</v>
      </c>
      <c r="AB384" s="61">
        <f>AB379*$I384</f>
        <v>0</v>
      </c>
      <c r="AC384" s="67">
        <f t="shared" si="9541"/>
        <v>0</v>
      </c>
      <c r="AD384" s="61">
        <f>AD379*$I384</f>
        <v>0</v>
      </c>
      <c r="AE384" s="67">
        <f t="shared" si="9542"/>
        <v>0</v>
      </c>
      <c r="AF384" s="61">
        <f>AF379*$I384</f>
        <v>0</v>
      </c>
      <c r="AG384" s="67">
        <f t="shared" si="9543"/>
        <v>0</v>
      </c>
      <c r="AH384" s="61">
        <f>AH379*$I384</f>
        <v>0</v>
      </c>
      <c r="AI384" s="67">
        <f t="shared" si="9544"/>
        <v>0</v>
      </c>
      <c r="AJ384" s="61">
        <f>AJ379*$I384</f>
        <v>0</v>
      </c>
      <c r="AK384" s="67">
        <f t="shared" si="9545"/>
        <v>0</v>
      </c>
      <c r="AL384" s="61">
        <f>AL379*$I384</f>
        <v>0</v>
      </c>
      <c r="AM384" s="67">
        <f t="shared" si="9546"/>
        <v>0</v>
      </c>
      <c r="AN384" s="61">
        <f>AN379*$I384</f>
        <v>0</v>
      </c>
      <c r="AO384" s="67">
        <f t="shared" si="9547"/>
        <v>0</v>
      </c>
      <c r="AP384" s="61">
        <f>AP379*$I384</f>
        <v>0</v>
      </c>
      <c r="AQ384" s="67">
        <f t="shared" si="9548"/>
        <v>0</v>
      </c>
      <c r="AR384" s="61">
        <f>AR379*$I384</f>
        <v>0</v>
      </c>
      <c r="AS384" s="67">
        <f t="shared" si="9549"/>
        <v>0</v>
      </c>
      <c r="AT384" s="61">
        <f>AT379*$I384</f>
        <v>0</v>
      </c>
      <c r="AU384" s="67">
        <f t="shared" si="9550"/>
        <v>0</v>
      </c>
      <c r="AV384" s="61">
        <f>AV379*$I384</f>
        <v>0</v>
      </c>
      <c r="AW384" s="67">
        <f t="shared" si="9551"/>
        <v>0</v>
      </c>
      <c r="AX384" s="61">
        <f>AX379*$I384</f>
        <v>0</v>
      </c>
      <c r="AY384" s="67">
        <f t="shared" si="9552"/>
        <v>0</v>
      </c>
      <c r="AZ384" s="61">
        <f>AZ379*$I384</f>
        <v>0</v>
      </c>
      <c r="BA384" s="67">
        <f t="shared" si="9553"/>
        <v>0</v>
      </c>
      <c r="BB384" s="61">
        <f>BB379*$I384</f>
        <v>0</v>
      </c>
      <c r="BC384" s="67">
        <f t="shared" si="9554"/>
        <v>0</v>
      </c>
      <c r="BD384" s="61">
        <f>BD379*$I384</f>
        <v>0</v>
      </c>
      <c r="BE384" s="67">
        <f t="shared" si="9555"/>
        <v>0</v>
      </c>
      <c r="BF384" s="61">
        <f>BF379*$I384</f>
        <v>0</v>
      </c>
      <c r="BG384" s="67">
        <f t="shared" si="9556"/>
        <v>0</v>
      </c>
      <c r="BH384" s="61">
        <f>BH379*$I384</f>
        <v>0</v>
      </c>
      <c r="BI384" s="67">
        <f t="shared" si="9557"/>
        <v>0</v>
      </c>
      <c r="BJ384" s="61">
        <f>BJ379*$I384</f>
        <v>0</v>
      </c>
      <c r="BK384" s="67">
        <f t="shared" si="9558"/>
        <v>0</v>
      </c>
      <c r="BL384" s="61">
        <f>BL379*$I384</f>
        <v>0</v>
      </c>
      <c r="BM384" s="67">
        <f t="shared" si="9559"/>
        <v>0</v>
      </c>
    </row>
    <row r="385" spans="1:65" s="47" customFormat="1" ht="30" x14ac:dyDescent="0.25">
      <c r="A385" s="58" t="s">
        <v>30</v>
      </c>
      <c r="B385" s="59" t="s">
        <v>28</v>
      </c>
      <c r="C385" s="59" t="s">
        <v>133</v>
      </c>
      <c r="D385" s="60" cm="1">
        <f t="array" ref="D385">_xlfn.IFS($B385="SAB_OSE_SET23",$A$440,$B385="SAB_EPSA_SET23",$A$442,$B385="SAB_INS_SET23",$A$444,$B385="SIU_INF_JUL23",$A$446,$B385="SIU_ED_JUL23",$A$447,$B385="DER_JUN23",$A$448,$B385="CDHU_AGO23",$A$449,$B385="SIN_SV_SET23",$A$450,$B385="SIN_INS_SET23",$A$451,$B385="COTAÇÃO",0)</f>
        <v>0</v>
      </c>
      <c r="E385" s="60" cm="1">
        <f t="array" ref="E385">_xlfn.IFS($B385="SAB_OSE_SET23",$A$441,$B385="SAB_EPSA_SET23",$A$443,$B385="SAB_INS_SET23",$A$445,$B385="SIU_INF_JUL23",0,$B385="SIU_ED_JUL23",0,$B385="DER_JUN23",0,$B385="CDHU_AGO23",0,$B385="SIN_SV_SET23",0,$B385="SIN_INS_SET23",0,$B385="COTAÇÃO",0)</f>
        <v>0</v>
      </c>
      <c r="F385" s="60" cm="1">
        <f t="array" ref="F385">_xlfn.IFS($B385="SAB_OSE_SET23",0,$B385="SAB_EPSA_SET23",0,AND($B385="SAB_INS_SET23",$A385="MAT")=TRUE,$A$454,AND($B385="SAB_INS_SET23",$A385&lt;&gt;"MAT")=TRUE,$A$453,AND($B385="SIU_INF_JUL23",$A385="MAT")=TRUE,$A$454,AND($B385="SIU_INF_JUL23",$A385&lt;&gt;"MAT")=TRUE,$A$453,AND($B385="SIU_ED_JUL23",$A385="MAT")=TRUE,$A$454,AND($B385="SIU_ED_JUL23",$A385&lt;&gt;"MAT")=TRUE,$A$453,$B385="DER_JUN23",0,$B385="CDHU_AGO23",0,AND($B385="SIN_SV_SET23",$A385="MAT")=TRUE,$A$454,AND($B385="SIN_SV_SET23",$A385&lt;&gt;"MAT")=TRUE,$A$453,AND($B385="SIN_INS_SET23",$A385="MAT")=TRUE,$A$454,AND($B385="SIN_INS_SET23",$A385&lt;&gt;"MAT")=TRUE,$A$453,AND($B385="COTAÇÃO",$A385="MAT")=TRUE,$A$454,AND($B385="COTAÇÃO",$A385&lt;&gt;"MAT")=TRUE,$A$453)</f>
        <v>0.28000000000000003</v>
      </c>
      <c r="G385" s="60" cm="1">
        <f t="array" ref="G385">_xlfn.IFS($B385="SAB_OSE_SET23",0,$B385="SAB_EPSA_SET23",0,AND($B385="SAB_INS_SET23",$A385="MO")=TRUE,$A$455,AND($B385="SAB_INS_SET23",$A385&lt;&gt;"MO")=TRUE,0,AND($B385="SIU_INF_JUL23",$A385="MO")=TRUE,$A$455,AND($B385="SIU_INF_JUL23",$A385&lt;&gt;"MO")=TRUE,0,AND($B385="SIU_ED_JUL23",$A385="MO")=TRUE,$A$455,AND($B385="SIU_ED_JUL23",$A385&lt;&gt;"MO")=TRUE,0,$B385="DER_JUN23",0,$B385="CDHU_AGO23",0,AND($B385="SIN_SV_SET23",$A385="MO")=TRUE,$A$455,AND($B385="SIN_SV_SET23",$A385&lt;&gt;"MO")=TRUE,0,AND($B385="SIN_INS_SET23",$A385="MO")=TRUE,$A$455,AND($B385="SIN_INS_SET23",$A385&lt;&gt;"MO")=TRUE,0,AND($B385="COTAÇÃO",$A385="MO")=TRUE,$A$455,AND($B385="COTAÇÃO",$A385&lt;&gt;"MO")=TRUE,0)</f>
        <v>0</v>
      </c>
      <c r="H385" s="61" cm="1">
        <f t="array" ref="H385">ROUND(_xlfn.IFS(B385="SAB_OSE_SET23",VLOOKUP(C385,[12]SAB_OSE_SET23!A:N,7,FALSE),B385="SAB_EPSA_SET23",VLOOKUP(C385,[12]SAB_EPSA_SET23!A:F,4,FALSE),B385="SAB_INS_SET23",VLOOKUP(C385,[12]SAB_INS_SET23!A:F,4,FALSE),B385="SIU_INF_JUL23",VLOOKUP(C385,[12]SIU_INF_JUL23!A:F,4,FALSE),B385="SIU_ED_JUL23",VLOOKUP(C385,[12]SIU_ED_JUL23!A:F,4,FALSE),B385="SIU_INS_JUL23",VLOOKUP(C385,[12]SIU_INS_JUL23!A:F,4,FALSE),B385="DER_JUN23",VLOOKUP(C385,[12]DER_JUN23!A:F,4,FALSE),B385="CDHU_AGO23",VLOOKUP(C385,[12]CDHU_AGO23!A:F,4,FALSE),B385="DNIT_SV_JUL23",VLOOKUP(C385,[12]DNIT_SV_JUL23!A:F,4,FALSE),B385="DNIT_MAT_JUL23",VLOOKUP(C385,[12]DNIT_MAT_JUL23!A:F,4,FALSE),B385="SIN_SV_SET23",VLOOKUP(C385,[12]SIN_SV_SET23!G:L,5,FALSE),B385="SIN_INS_SET23",VLOOKUP(C385,[12]SIN_INS_SET23!A:F,5,FALSE),B385="COTAÇÃO",VLOOKUP(C385,[12]COTAÇÃO!$B:$G,6,FALSE))*(1+F385)*(1+G385),2)</f>
        <v>98.82</v>
      </c>
      <c r="I385" s="62">
        <v>7</v>
      </c>
      <c r="J385" s="39"/>
      <c r="K385" s="63"/>
      <c r="L385" s="64" t="str" cm="1">
        <f t="array" ref="L385">_xlfn.IFS(B385="SAB_OSE_SET23",VLOOKUP(C385,[12]SAB_OSE_SET23!A:N,5,FALSE),B385="SAB_EPSA_SET23",VLOOKUP(C385,[12]SAB_EPSA_SET23!A:F,2,FALSE),B385="SAB_INS_SET23",VLOOKUP(C385,[12]SAB_INS_SET23!A:F,2,FALSE),B385="SIU_INF_JUL23",VLOOKUP(C385,[12]SIU_INF_JUL23!A:F,2,FALSE),B385="SIU_ED_JUL23",VLOOKUP(C385,[12]SIU_ED_JUL23!A:F,2,FALSE),B385="SIU_INS_JUL23",VLOOKUP(C385,[12]SIU_INS_JUL23!A:F,2,FALSE),B385="DER_JUN23",VLOOKUP(C385,[12]DER_JUN23!A:F,2,FALSE),B385="CDHU_AGO23",VLOOKUP(C385,[12]CDHU_AGO23!A:F,2,FALSE),B385="DNIT_SV_JUL23",VLOOKUP(C385,[12]DNIT_SV_JUL23!A:F,2,FALSE),B385="DNIT_MAT_JUL23",VLOOKUP(C385,[12]DNIT_MAT_JUL23!A:F,2,FALSE),B385="SIN_SV_SET23",VLOOKUP(C385,[12]SIN_SV_SET23!G:L,2,FALSE),B385="SIN_INS_SET23",VLOOKUP(C385,[12]SIN_INS_SET23!A:F,2,FALSE),B385="COTAÇÃO",VLOOKUP(C385,[12]COTAÇÃO!$B:$G,3,FALSE))</f>
        <v>CAMINHÃO - CARROCERIA FIXA ABERTA DE MADEIRA COM CAPACIDADE 5 T *160CV - À DISPOSIÇÃO</v>
      </c>
      <c r="M385" s="65" t="str" cm="1">
        <f t="array" ref="M385">_xlfn.IFS(B385="SAB_OSE_SET23",VLOOKUP(C385,[12]SAB_OSE_SET23!A:N,6,FALSE),B385="SAB_EPSA_SET23",VLOOKUP(C385,[12]SAB_EPSA_SET23!A:F,3,FALSE),B385="SAB_INS_SET23",VLOOKUP(C385,[12]SAB_INS_SET23!A:F,3,FALSE),B385="SIU_INF_JUL23",VLOOKUP(C385,[12]SIU_INF_JUL23!A:F,3,FALSE),B385="SIU_ED_JUL23",VLOOKUP(C385,[12]SIU_ED_JUL23!A:F,3,FALSE),B385="SIU_INS_JUL23",VLOOKUP(C385,[12]SIU_INS_JUL23!A:F,3,FALSE),B385="DER_JUN23",VLOOKUP(C385,[12]DER_JUN23!A:F,3,FALSE),B385="CDHU_AGO23",VLOOKUP(C385,[12]CDHU_AGO23!A:F,3,FALSE),B385="DNIT_SV_JUL23",VLOOKUP(C385,[12]DNIT_SV_JUL23!A:F,3,FALSE),B385="DNIT_MAT_JUL23",VLOOKUP(C385,[12]DNIT_MAT_JUL23!A:F,3,FALSE),B385="SIN_SV_SET23",VLOOKUP(C385,[12]SIN_SV_SET23!G:L,3,FALSE),B385="SIN_INS_SET23",VLOOKUP(C385,[12]SIN_INS_SET23!A:F,3,FALSE),B385="COTAÇÃO",VLOOKUP(C385,[12]COTAÇÃO!$B:$G,4,FALSE))</f>
        <v>H</v>
      </c>
      <c r="N385" s="66">
        <f t="shared" si="9535"/>
        <v>28</v>
      </c>
      <c r="O385" s="66">
        <f t="shared" si="9536"/>
        <v>691.74</v>
      </c>
      <c r="P385" s="67">
        <f t="shared" si="9512"/>
        <v>0</v>
      </c>
      <c r="Q385" s="68"/>
      <c r="R385" s="61">
        <f>R379*$I385</f>
        <v>28</v>
      </c>
      <c r="S385" s="67"/>
      <c r="T385" s="61">
        <f>T379*$I385</f>
        <v>0</v>
      </c>
      <c r="U385" s="67">
        <f t="shared" si="9537"/>
        <v>0</v>
      </c>
      <c r="V385" s="61">
        <f>V379*$I385</f>
        <v>0</v>
      </c>
      <c r="W385" s="67">
        <f t="shared" si="9538"/>
        <v>0</v>
      </c>
      <c r="X385" s="61">
        <f>X379*$I385</f>
        <v>0</v>
      </c>
      <c r="Y385" s="67">
        <f t="shared" si="9539"/>
        <v>0</v>
      </c>
      <c r="Z385" s="61">
        <f>Z379*$I385</f>
        <v>0</v>
      </c>
      <c r="AA385" s="67">
        <f t="shared" si="9540"/>
        <v>0</v>
      </c>
      <c r="AB385" s="61">
        <f>AB379*$I385</f>
        <v>0</v>
      </c>
      <c r="AC385" s="67">
        <f t="shared" si="9541"/>
        <v>0</v>
      </c>
      <c r="AD385" s="61">
        <f>AD379*$I385</f>
        <v>0</v>
      </c>
      <c r="AE385" s="67">
        <f t="shared" si="9542"/>
        <v>0</v>
      </c>
      <c r="AF385" s="61">
        <f>AF379*$I385</f>
        <v>0</v>
      </c>
      <c r="AG385" s="67">
        <f t="shared" si="9543"/>
        <v>0</v>
      </c>
      <c r="AH385" s="61">
        <f>AH379*$I385</f>
        <v>0</v>
      </c>
      <c r="AI385" s="67">
        <f t="shared" si="9544"/>
        <v>0</v>
      </c>
      <c r="AJ385" s="61">
        <f>AJ379*$I385</f>
        <v>0</v>
      </c>
      <c r="AK385" s="67">
        <f t="shared" si="9545"/>
        <v>0</v>
      </c>
      <c r="AL385" s="61">
        <f>AL379*$I385</f>
        <v>0</v>
      </c>
      <c r="AM385" s="67">
        <f t="shared" si="9546"/>
        <v>0</v>
      </c>
      <c r="AN385" s="61">
        <f>AN379*$I385</f>
        <v>0</v>
      </c>
      <c r="AO385" s="67">
        <f t="shared" si="9547"/>
        <v>0</v>
      </c>
      <c r="AP385" s="61">
        <f>AP379*$I385</f>
        <v>0</v>
      </c>
      <c r="AQ385" s="67">
        <f t="shared" si="9548"/>
        <v>0</v>
      </c>
      <c r="AR385" s="61">
        <f>AR379*$I385</f>
        <v>0</v>
      </c>
      <c r="AS385" s="67">
        <f t="shared" si="9549"/>
        <v>0</v>
      </c>
      <c r="AT385" s="61">
        <f>AT379*$I385</f>
        <v>0</v>
      </c>
      <c r="AU385" s="67">
        <f t="shared" si="9550"/>
        <v>0</v>
      </c>
      <c r="AV385" s="61">
        <f>AV379*$I385</f>
        <v>0</v>
      </c>
      <c r="AW385" s="67">
        <f t="shared" si="9551"/>
        <v>0</v>
      </c>
      <c r="AX385" s="61">
        <f>AX379*$I385</f>
        <v>0</v>
      </c>
      <c r="AY385" s="67">
        <f t="shared" si="9552"/>
        <v>0</v>
      </c>
      <c r="AZ385" s="61">
        <f>AZ379*$I385</f>
        <v>0</v>
      </c>
      <c r="BA385" s="67">
        <f t="shared" si="9553"/>
        <v>0</v>
      </c>
      <c r="BB385" s="61">
        <f>BB379*$I385</f>
        <v>0</v>
      </c>
      <c r="BC385" s="67">
        <f t="shared" si="9554"/>
        <v>0</v>
      </c>
      <c r="BD385" s="61">
        <f>BD379*$I385</f>
        <v>0</v>
      </c>
      <c r="BE385" s="67">
        <f t="shared" si="9555"/>
        <v>0</v>
      </c>
      <c r="BF385" s="61">
        <f>BF379*$I385</f>
        <v>0</v>
      </c>
      <c r="BG385" s="67">
        <f t="shared" si="9556"/>
        <v>0</v>
      </c>
      <c r="BH385" s="61">
        <f>BH379*$I385</f>
        <v>0</v>
      </c>
      <c r="BI385" s="67">
        <f t="shared" si="9557"/>
        <v>0</v>
      </c>
      <c r="BJ385" s="61">
        <f>BJ379*$I385</f>
        <v>0</v>
      </c>
      <c r="BK385" s="67">
        <f t="shared" si="9558"/>
        <v>0</v>
      </c>
      <c r="BL385" s="61">
        <f>BL379*$I385</f>
        <v>0</v>
      </c>
      <c r="BM385" s="67">
        <f t="shared" si="9559"/>
        <v>0</v>
      </c>
    </row>
    <row r="386" spans="1:65" s="47" customFormat="1" x14ac:dyDescent="0.25">
      <c r="A386" s="36"/>
      <c r="B386" s="36"/>
      <c r="C386" s="36"/>
      <c r="D386" s="36"/>
      <c r="E386" s="36"/>
      <c r="F386" s="36"/>
      <c r="G386" s="36"/>
      <c r="H386" s="37"/>
      <c r="I386" s="38"/>
      <c r="J386" s="39"/>
      <c r="K386" s="40">
        <v>19</v>
      </c>
      <c r="L386" s="41" t="s">
        <v>168</v>
      </c>
      <c r="M386" s="42" t="s">
        <v>33</v>
      </c>
      <c r="N386" s="43"/>
      <c r="O386" s="43"/>
      <c r="P386" s="44">
        <f>P387</f>
        <v>88209</v>
      </c>
      <c r="Q386" s="39"/>
      <c r="R386" s="45"/>
      <c r="S386" s="46">
        <f>S387</f>
        <v>88209</v>
      </c>
      <c r="T386" s="45"/>
      <c r="U386" s="46">
        <f t="shared" ref="U386" si="9560">U387</f>
        <v>0</v>
      </c>
      <c r="V386" s="45"/>
      <c r="W386" s="46">
        <f t="shared" ref="W386" si="9561">W387</f>
        <v>0</v>
      </c>
      <c r="X386" s="45"/>
      <c r="Y386" s="46">
        <f t="shared" ref="Y386" si="9562">Y387</f>
        <v>0</v>
      </c>
      <c r="Z386" s="45"/>
      <c r="AA386" s="46">
        <f t="shared" ref="AA386" si="9563">AA387</f>
        <v>0</v>
      </c>
      <c r="AB386" s="45"/>
      <c r="AC386" s="46">
        <f t="shared" ref="AC386" si="9564">AC387</f>
        <v>0</v>
      </c>
      <c r="AD386" s="45"/>
      <c r="AE386" s="46">
        <f t="shared" ref="AE386" si="9565">AE387</f>
        <v>0</v>
      </c>
      <c r="AF386" s="45"/>
      <c r="AG386" s="46">
        <f t="shared" ref="AG386" si="9566">AG387</f>
        <v>0</v>
      </c>
      <c r="AH386" s="45"/>
      <c r="AI386" s="46">
        <f t="shared" ref="AI386" si="9567">AI387</f>
        <v>0</v>
      </c>
      <c r="AJ386" s="45"/>
      <c r="AK386" s="46">
        <f t="shared" ref="AK386" si="9568">AK387</f>
        <v>0</v>
      </c>
      <c r="AL386" s="45"/>
      <c r="AM386" s="46">
        <f t="shared" ref="AM386" si="9569">AM387</f>
        <v>0</v>
      </c>
      <c r="AN386" s="45"/>
      <c r="AO386" s="46">
        <f t="shared" ref="AO386" si="9570">AO387</f>
        <v>0</v>
      </c>
      <c r="AP386" s="45"/>
      <c r="AQ386" s="46">
        <f t="shared" ref="AQ386" si="9571">AQ387</f>
        <v>0</v>
      </c>
      <c r="AR386" s="45"/>
      <c r="AS386" s="46">
        <f t="shared" ref="AS386" si="9572">AS387</f>
        <v>0</v>
      </c>
      <c r="AT386" s="45"/>
      <c r="AU386" s="46">
        <f t="shared" ref="AU386" si="9573">AU387</f>
        <v>0</v>
      </c>
      <c r="AV386" s="45"/>
      <c r="AW386" s="46">
        <f t="shared" ref="AW386" si="9574">AW387</f>
        <v>0</v>
      </c>
      <c r="AX386" s="45"/>
      <c r="AY386" s="46">
        <f t="shared" ref="AY386" si="9575">AY387</f>
        <v>0</v>
      </c>
      <c r="AZ386" s="45"/>
      <c r="BA386" s="46">
        <f t="shared" ref="BA386" si="9576">BA387</f>
        <v>0</v>
      </c>
      <c r="BB386" s="45"/>
      <c r="BC386" s="46">
        <f t="shared" ref="BC386" si="9577">BC387</f>
        <v>0</v>
      </c>
      <c r="BD386" s="45"/>
      <c r="BE386" s="46">
        <f t="shared" ref="BE386:BM386" si="9578">BE387</f>
        <v>0</v>
      </c>
      <c r="BF386" s="45"/>
      <c r="BG386" s="46">
        <f t="shared" si="9578"/>
        <v>0</v>
      </c>
      <c r="BH386" s="45"/>
      <c r="BI386" s="46">
        <f t="shared" si="9578"/>
        <v>0</v>
      </c>
      <c r="BJ386" s="45"/>
      <c r="BK386" s="46">
        <f t="shared" si="9578"/>
        <v>0</v>
      </c>
      <c r="BL386" s="45"/>
      <c r="BM386" s="46">
        <f t="shared" si="9578"/>
        <v>0</v>
      </c>
    </row>
    <row r="387" spans="1:65" s="47" customFormat="1" ht="30" x14ac:dyDescent="0.25">
      <c r="A387" s="48"/>
      <c r="B387" s="48"/>
      <c r="C387" s="48"/>
      <c r="D387" s="48"/>
      <c r="E387" s="48"/>
      <c r="F387" s="48"/>
      <c r="G387" s="48"/>
      <c r="H387" s="49"/>
      <c r="I387" s="50"/>
      <c r="J387" s="39"/>
      <c r="K387" s="51" t="str">
        <f>CONCATENATE($K$386,".1")</f>
        <v>19.1</v>
      </c>
      <c r="L387" s="52" t="s">
        <v>169</v>
      </c>
      <c r="M387" s="53" t="s">
        <v>73</v>
      </c>
      <c r="N387" s="54">
        <f>R387+T387+V387+X387+Z387+AB387+AD387+AF387+AH387+AJ387++AL387+AN387+AP387+AR387+AT387+AV387+AX387+AZ387+BB387+BD387+BF387+BH387+BJ387+BL387</f>
        <v>1</v>
      </c>
      <c r="O387" s="54">
        <f>SUM(O388:O388)</f>
        <v>88209</v>
      </c>
      <c r="P387" s="55">
        <f t="shared" ref="P387:P388" si="9579">S387+U387+W387+Y387+AA387+AC387+AE387+AG387+AI387+AK387++AM387+AO387+AQ387+AS387+AU387+AW387+AY387+BA387+BC387+BE387+BG387+BI387+BK387+BM387</f>
        <v>88209</v>
      </c>
      <c r="Q387" s="39"/>
      <c r="R387" s="56">
        <v>1</v>
      </c>
      <c r="S387" s="57">
        <f>ROUND(R387*$O387,2)</f>
        <v>88209</v>
      </c>
      <c r="T387" s="56"/>
      <c r="U387" s="57">
        <f>ROUND(T387*$O387,2)</f>
        <v>0</v>
      </c>
      <c r="V387" s="56"/>
      <c r="W387" s="57">
        <f t="shared" ref="W387" si="9580">ROUND(V387*$O387,2)</f>
        <v>0</v>
      </c>
      <c r="X387" s="56"/>
      <c r="Y387" s="57">
        <f t="shared" ref="Y387" si="9581">ROUND(X387*$O387,2)</f>
        <v>0</v>
      </c>
      <c r="Z387" s="56"/>
      <c r="AA387" s="57">
        <f t="shared" ref="AA387" si="9582">ROUND(Z387*$O387,2)</f>
        <v>0</v>
      </c>
      <c r="AB387" s="56"/>
      <c r="AC387" s="57">
        <f t="shared" ref="AC387" si="9583">ROUND(AB387*$O387,2)</f>
        <v>0</v>
      </c>
      <c r="AD387" s="56"/>
      <c r="AE387" s="57">
        <f t="shared" ref="AE387" si="9584">ROUND(AD387*$O387,2)</f>
        <v>0</v>
      </c>
      <c r="AF387" s="56"/>
      <c r="AG387" s="57">
        <f t="shared" ref="AG387" si="9585">ROUND(AF387*$O387,2)</f>
        <v>0</v>
      </c>
      <c r="AH387" s="56"/>
      <c r="AI387" s="57">
        <f t="shared" ref="AI387" si="9586">ROUND(AH387*$O387,2)</f>
        <v>0</v>
      </c>
      <c r="AJ387" s="56"/>
      <c r="AK387" s="57">
        <f t="shared" ref="AK387" si="9587">ROUND(AJ387*$O387,2)</f>
        <v>0</v>
      </c>
      <c r="AL387" s="56"/>
      <c r="AM387" s="57">
        <f t="shared" ref="AM387" si="9588">ROUND(AL387*$O387,2)</f>
        <v>0</v>
      </c>
      <c r="AN387" s="56"/>
      <c r="AO387" s="57">
        <f t="shared" ref="AO387" si="9589">ROUND(AN387*$O387,2)</f>
        <v>0</v>
      </c>
      <c r="AP387" s="56"/>
      <c r="AQ387" s="57">
        <f t="shared" ref="AQ387" si="9590">ROUND(AP387*$O387,2)</f>
        <v>0</v>
      </c>
      <c r="AR387" s="56"/>
      <c r="AS387" s="57">
        <f t="shared" ref="AS387" si="9591">ROUND(AR387*$O387,2)</f>
        <v>0</v>
      </c>
      <c r="AT387" s="56"/>
      <c r="AU387" s="57">
        <f t="shared" ref="AU387" si="9592">ROUND(AT387*$O387,2)</f>
        <v>0</v>
      </c>
      <c r="AV387" s="56"/>
      <c r="AW387" s="57">
        <f t="shared" ref="AW387" si="9593">ROUND(AV387*$O387,2)</f>
        <v>0</v>
      </c>
      <c r="AX387" s="56"/>
      <c r="AY387" s="57">
        <f t="shared" ref="AY387" si="9594">ROUND(AX387*$O387,2)</f>
        <v>0</v>
      </c>
      <c r="AZ387" s="56"/>
      <c r="BA387" s="57">
        <f t="shared" ref="BA387" si="9595">ROUND(AZ387*$O387,2)</f>
        <v>0</v>
      </c>
      <c r="BB387" s="56"/>
      <c r="BC387" s="57">
        <f t="shared" ref="BC387" si="9596">ROUND(BB387*$O387,2)</f>
        <v>0</v>
      </c>
      <c r="BD387" s="56"/>
      <c r="BE387" s="57">
        <f t="shared" ref="BE387" si="9597">ROUND(BD387*$O387,2)</f>
        <v>0</v>
      </c>
      <c r="BF387" s="56"/>
      <c r="BG387" s="57">
        <f t="shared" ref="BG387" si="9598">ROUND(BF387*$O387,2)</f>
        <v>0</v>
      </c>
      <c r="BH387" s="56"/>
      <c r="BI387" s="57">
        <f t="shared" ref="BI387" si="9599">ROUND(BH387*$O387,2)</f>
        <v>0</v>
      </c>
      <c r="BJ387" s="56"/>
      <c r="BK387" s="57">
        <f t="shared" ref="BK387" si="9600">ROUND(BJ387*$O387,2)</f>
        <v>0</v>
      </c>
      <c r="BL387" s="56"/>
      <c r="BM387" s="57">
        <f t="shared" ref="BM387" si="9601">ROUND(BL387*$O387,2)</f>
        <v>0</v>
      </c>
    </row>
    <row r="388" spans="1:65" s="47" customFormat="1" x14ac:dyDescent="0.25">
      <c r="A388" s="58" t="s">
        <v>22</v>
      </c>
      <c r="B388" s="59" t="s">
        <v>23</v>
      </c>
      <c r="C388" s="59">
        <v>70010001</v>
      </c>
      <c r="D388" s="60" cm="1">
        <f t="array" ref="D388">_xlfn.IFS($B388="SAB_OSE_SET23",$A$440,$B388="SAB_EPSA_SET23",$A$442,$B388="SAB_INS_SET23",$A$444,$B388="SIU_INF_JUL23",$A$446,$B388="SIU_ED_JUL23",$A$447,$B388="DER_JUN23",$A$448,$B388="CDHU_AGO23",$A$449,$B388="SIN_SV_SET23",$A$450,$B388="SIN_INS_SET23",$A$451,$B388="COTAÇÃO",0)</f>
        <v>0.28000000000000003</v>
      </c>
      <c r="E388" s="60" cm="1">
        <f t="array" ref="E388">_xlfn.IFS($B388="SAB_OSE_SET23",$A$441,$B388="SAB_EPSA_SET23",$A$443,$B388="SAB_INS_SET23",$A$445,$B388="SIU_INF_JUL23",0,$B388="SIU_ED_JUL23",0,$B388="DER_JUN23",0,$B388="CDHU_AGO23",0,$B388="SIN_SV_SET23",0,$B388="SIN_INS_SET23",0,$B388="COTAÇÃO",0)</f>
        <v>1.72</v>
      </c>
      <c r="F388" s="60" cm="1">
        <f t="array" ref="F388">_xlfn.IFS($B388="SAB_OSE_SET23",0,$B388="SAB_EPSA_SET23",0,AND($B388="SAB_INS_SET23",$A388="MAT")=TRUE,$A$454,AND($B388="SAB_INS_SET23",$A388&lt;&gt;"MAT")=TRUE,$A$453,AND($B388="SIU_INF_JUL23",$A388="MAT")=TRUE,$A$454,AND($B388="SIU_INF_JUL23",$A388&lt;&gt;"MAT")=TRUE,$A$453,AND($B388="SIU_ED_JUL23",$A388="MAT")=TRUE,$A$454,AND($B388="SIU_ED_JUL23",$A388&lt;&gt;"MAT")=TRUE,$A$453,$B388="DER_JUN23",0,$B388="CDHU_AGO23",0,AND($B388="SIN_SV_SET23",$A388="MAT")=TRUE,$A$454,AND($B388="SIN_SV_SET23",$A388&lt;&gt;"MAT")=TRUE,$A$453,AND($B388="SIN_INS_SET23",$A388="MAT")=TRUE,$A$454,AND($B388="SIN_INS_SET23",$A388&lt;&gt;"MAT")=TRUE,$A$453,AND($B388="COTAÇÃO",$A388="MAT")=TRUE,$A$454,AND($B388="COTAÇÃO",$A388&lt;&gt;"MAT")=TRUE,$A$453)</f>
        <v>0</v>
      </c>
      <c r="G388" s="60" cm="1">
        <f t="array" ref="G388">_xlfn.IFS($B388="SAB_OSE_SET23",0,$B388="SAB_EPSA_SET23",0,AND($B388="SAB_INS_SET23",$A388="MO")=TRUE,$A$455,AND($B388="SAB_INS_SET23",$A388&lt;&gt;"MO")=TRUE,0,AND($B388="SIU_INF_JUL23",$A388="MO")=TRUE,$A$455,AND($B388="SIU_INF_JUL23",$A388&lt;&gt;"MO")=TRUE,0,AND($B388="SIU_ED_JUL23",$A388="MO")=TRUE,$A$455,AND($B388="SIU_ED_JUL23",$A388&lt;&gt;"MO")=TRUE,0,$B388="DER_JUN23",0,$B388="CDHU_AGO23",0,AND($B388="SIN_SV_SET23",$A388="MO")=TRUE,$A$455,AND($B388="SIN_SV_SET23",$A388&lt;&gt;"MO")=TRUE,0,AND($B388="SIN_INS_SET23",$A388="MO")=TRUE,$A$455,AND($B388="SIN_INS_SET23",$A388&lt;&gt;"MO")=TRUE,0,AND($B388="COTAÇÃO",$A388="MO")=TRUE,$A$455,AND($B388="COTAÇÃO",$A388&lt;&gt;"MO")=TRUE,0)</f>
        <v>0</v>
      </c>
      <c r="H388" s="61" cm="1">
        <f t="array" ref="H388">ROUND(_xlfn.IFS(B388="SAB_OSE_SET23",VLOOKUP(C388,[12]SAB_OSE_SET23!A:N,7,FALSE),B388="SAB_EPSA_SET23",VLOOKUP(C388,[12]SAB_EPSA_SET23!A:F,4,FALSE),B388="SAB_INS_SET23",VLOOKUP(C388,[12]SAB_INS_SET23!A:F,4,FALSE),B388="SIU_INF_JUL23",VLOOKUP(C388,[12]SIU_INF_JUL23!A:F,4,FALSE),B388="SIU_ED_JUL23",VLOOKUP(C388,[12]SIU_ED_JUL23!A:F,4,FALSE),B388="SIU_INS_JUL23",VLOOKUP(C388,[12]SIU_INS_JUL23!A:F,4,FALSE),B388="DER_JUN23",VLOOKUP(C388,[12]DER_JUN23!A:F,4,FALSE),B388="CDHU_AGO23",VLOOKUP(C388,[12]CDHU_AGO23!A:F,4,FALSE),B388="DNIT_SV_JUL23",VLOOKUP(C388,[12]DNIT_SV_JUL23!A:F,4,FALSE),B388="DNIT_MAT_JUL23",VLOOKUP(C388,[12]DNIT_MAT_JUL23!A:F,4,FALSE),B388="SIN_SV_SET23",VLOOKUP(C388,[12]SIN_SV_SET23!G:L,5,FALSE),B388="SIN_INS_SET23",VLOOKUP(C388,[12]SIN_INS_SET23!A:F,5,FALSE),B388="COTAÇÃO",VLOOKUP(C388,[12]COTAÇÃO!$B:$G,6,FALSE))*(1+F388)*(1+G388),2)</f>
        <v>13.5</v>
      </c>
      <c r="I388" s="62">
        <f>ROUND(SUM(K443+K446)*(1+K448),0)</f>
        <v>6534</v>
      </c>
      <c r="J388" s="39"/>
      <c r="K388" s="63"/>
      <c r="L388" s="64" t="str" cm="1">
        <f t="array" ref="L388">_xlfn.IFS(B388="SAB_OSE_SET23",VLOOKUP(C388,[12]SAB_OSE_SET23!A:N,5,FALSE),B388="SAB_EPSA_SET23",VLOOKUP(C388,[12]SAB_EPSA_SET23!A:F,2,FALSE),B388="SAB_INS_SET23",VLOOKUP(C388,[12]SAB_INS_SET23!A:F,2,FALSE),B388="SIU_INF_JUL23",VLOOKUP(C388,[12]SIU_INF_JUL23!A:F,2,FALSE),B388="SIU_ED_JUL23",VLOOKUP(C388,[12]SIU_ED_JUL23!A:F,2,FALSE),B388="SIU_INS_JUL23",VLOOKUP(C388,[12]SIU_INS_JUL23!A:F,2,FALSE),B388="DER_JUN23",VLOOKUP(C388,[12]DER_JUN23!A:F,2,FALSE),B388="CDHU_AGO23",VLOOKUP(C388,[12]CDHU_AGO23!A:F,2,FALSE),B388="DNIT_SV_JUL23",VLOOKUP(C388,[12]DNIT_SV_JUL23!A:F,2,FALSE),B388="DNIT_MAT_JUL23",VLOOKUP(C388,[12]DNIT_MAT_JUL23!A:F,2,FALSE),B388="SIN_SV_SET23",VLOOKUP(C388,[12]SIN_SV_SET23!G:L,2,FALSE),B388="SIN_INS_SET23",VLOOKUP(C388,[12]SIN_INS_SET23!A:F,2,FALSE),B388="COTAÇÃO",VLOOKUP(C388,[12]COTAÇÃO!$B:$G,3,FALSE))</f>
        <v>DETALHAMENTO DE PROJETO</v>
      </c>
      <c r="M388" s="65" t="str" cm="1">
        <f t="array" ref="M388">_xlfn.IFS(B388="SAB_OSE_SET23",VLOOKUP(C388,[12]SAB_OSE_SET23!A:N,6,FALSE),B388="SAB_EPSA_SET23",VLOOKUP(C388,[12]SAB_EPSA_SET23!A:F,3,FALSE),B388="SAB_INS_SET23",VLOOKUP(C388,[12]SAB_INS_SET23!A:F,3,FALSE),B388="SIU_INF_JUL23",VLOOKUP(C388,[12]SIU_INF_JUL23!A:F,3,FALSE),B388="SIU_ED_JUL23",VLOOKUP(C388,[12]SIU_ED_JUL23!A:F,3,FALSE),B388="SIU_INS_JUL23",VLOOKUP(C388,[12]SIU_INS_JUL23!A:F,3,FALSE),B388="DER_JUN23",VLOOKUP(C388,[12]DER_JUN23!A:F,3,FALSE),B388="CDHU_AGO23",VLOOKUP(C388,[12]CDHU_AGO23!A:F,3,FALSE),B388="DNIT_SV_JUL23",VLOOKUP(C388,[12]DNIT_SV_JUL23!A:F,3,FALSE),B388="DNIT_MAT_JUL23",VLOOKUP(C388,[12]DNIT_MAT_JUL23!A:F,3,FALSE),B388="SIN_SV_SET23",VLOOKUP(C388,[12]SIN_SV_SET23!G:L,3,FALSE),B388="SIN_INS_SET23",VLOOKUP(C388,[12]SIN_INS_SET23!A:F,3,FALSE),B388="COTAÇÃO",VLOOKUP(C388,[12]COTAÇÃO!$B:$G,4,FALSE))</f>
        <v>M</v>
      </c>
      <c r="N388" s="66">
        <f t="shared" ref="N388" si="9602">R388+T388+V388+X388+Z388+AB388+AD388+AF388+AH388+AJ388++AL388+AN388+AP388+AR388+AT388+AV388+AX388+AZ388+BB388+BD388+BF388+BH388+BJ388+BL388</f>
        <v>6534</v>
      </c>
      <c r="O388" s="66">
        <f t="shared" ref="O388" si="9603">ROUND(H388*I388,2)</f>
        <v>88209</v>
      </c>
      <c r="P388" s="67">
        <f t="shared" si="9579"/>
        <v>0</v>
      </c>
      <c r="Q388" s="68"/>
      <c r="R388" s="61">
        <f>R387*$I388</f>
        <v>6534</v>
      </c>
      <c r="S388" s="67"/>
      <c r="T388" s="61">
        <f t="shared" ref="T388" si="9604">T387*$I388</f>
        <v>0</v>
      </c>
      <c r="U388" s="67">
        <f t="shared" ref="U388" si="9605">ROUND(T388*$H388,2)</f>
        <v>0</v>
      </c>
      <c r="V388" s="61">
        <f t="shared" ref="V388" si="9606">V387*$I388</f>
        <v>0</v>
      </c>
      <c r="W388" s="67">
        <f t="shared" ref="W388" si="9607">ROUND(V388*$H388,2)</f>
        <v>0</v>
      </c>
      <c r="X388" s="61">
        <f t="shared" ref="X388" si="9608">X387*$I388</f>
        <v>0</v>
      </c>
      <c r="Y388" s="67">
        <f t="shared" ref="Y388" si="9609">ROUND(X388*$H388,2)</f>
        <v>0</v>
      </c>
      <c r="Z388" s="61">
        <f t="shared" ref="Z388" si="9610">Z387*$I388</f>
        <v>0</v>
      </c>
      <c r="AA388" s="67">
        <f t="shared" ref="AA388" si="9611">ROUND(Z388*$H388,2)</f>
        <v>0</v>
      </c>
      <c r="AB388" s="61">
        <f t="shared" ref="AB388" si="9612">AB387*$I388</f>
        <v>0</v>
      </c>
      <c r="AC388" s="67">
        <f t="shared" ref="AC388" si="9613">ROUND(AB388*$H388,2)</f>
        <v>0</v>
      </c>
      <c r="AD388" s="61">
        <f t="shared" ref="AD388" si="9614">AD387*$I388</f>
        <v>0</v>
      </c>
      <c r="AE388" s="67">
        <f t="shared" ref="AE388" si="9615">ROUND(AD388*$H388,2)</f>
        <v>0</v>
      </c>
      <c r="AF388" s="61">
        <f t="shared" ref="AF388" si="9616">AF387*$I388</f>
        <v>0</v>
      </c>
      <c r="AG388" s="67">
        <f t="shared" ref="AG388" si="9617">ROUND(AF388*$H388,2)</f>
        <v>0</v>
      </c>
      <c r="AH388" s="61">
        <f t="shared" ref="AH388" si="9618">AH387*$I388</f>
        <v>0</v>
      </c>
      <c r="AI388" s="67">
        <f t="shared" ref="AI388" si="9619">ROUND(AH388*$H388,2)</f>
        <v>0</v>
      </c>
      <c r="AJ388" s="61">
        <f t="shared" ref="AJ388" si="9620">AJ387*$I388</f>
        <v>0</v>
      </c>
      <c r="AK388" s="67">
        <f t="shared" ref="AK388" si="9621">ROUND(AJ388*$H388,2)</f>
        <v>0</v>
      </c>
      <c r="AL388" s="61">
        <f t="shared" ref="AL388" si="9622">AL387*$I388</f>
        <v>0</v>
      </c>
      <c r="AM388" s="67">
        <f t="shared" ref="AM388" si="9623">ROUND(AL388*$H388,2)</f>
        <v>0</v>
      </c>
      <c r="AN388" s="61">
        <f t="shared" ref="AN388" si="9624">AN387*$I388</f>
        <v>0</v>
      </c>
      <c r="AO388" s="67">
        <f t="shared" ref="AO388" si="9625">ROUND(AN388*$H388,2)</f>
        <v>0</v>
      </c>
      <c r="AP388" s="61">
        <f t="shared" ref="AP388" si="9626">AP387*$I388</f>
        <v>0</v>
      </c>
      <c r="AQ388" s="67">
        <f t="shared" ref="AQ388" si="9627">ROUND(AP388*$H388,2)</f>
        <v>0</v>
      </c>
      <c r="AR388" s="61">
        <f t="shared" ref="AR388" si="9628">AR387*$I388</f>
        <v>0</v>
      </c>
      <c r="AS388" s="67">
        <f t="shared" ref="AS388" si="9629">ROUND(AR388*$H388,2)</f>
        <v>0</v>
      </c>
      <c r="AT388" s="61">
        <f t="shared" ref="AT388" si="9630">AT387*$I388</f>
        <v>0</v>
      </c>
      <c r="AU388" s="67">
        <f t="shared" ref="AU388" si="9631">ROUND(AT388*$H388,2)</f>
        <v>0</v>
      </c>
      <c r="AV388" s="61">
        <f t="shared" ref="AV388" si="9632">AV387*$I388</f>
        <v>0</v>
      </c>
      <c r="AW388" s="67">
        <f t="shared" ref="AW388" si="9633">ROUND(AV388*$H388,2)</f>
        <v>0</v>
      </c>
      <c r="AX388" s="61">
        <f t="shared" ref="AX388" si="9634">AX387*$I388</f>
        <v>0</v>
      </c>
      <c r="AY388" s="67">
        <f t="shared" ref="AY388" si="9635">ROUND(AX388*$H388,2)</f>
        <v>0</v>
      </c>
      <c r="AZ388" s="61">
        <f t="shared" ref="AZ388" si="9636">AZ387*$I388</f>
        <v>0</v>
      </c>
      <c r="BA388" s="67">
        <f t="shared" ref="BA388" si="9637">ROUND(AZ388*$H388,2)</f>
        <v>0</v>
      </c>
      <c r="BB388" s="61">
        <f t="shared" ref="BB388" si="9638">BB387*$I388</f>
        <v>0</v>
      </c>
      <c r="BC388" s="67">
        <f t="shared" ref="BC388" si="9639">ROUND(BB388*$H388,2)</f>
        <v>0</v>
      </c>
      <c r="BD388" s="61">
        <f t="shared" ref="BD388" si="9640">BD387*$I388</f>
        <v>0</v>
      </c>
      <c r="BE388" s="67">
        <f t="shared" ref="BE388" si="9641">ROUND(BD388*$H388,2)</f>
        <v>0</v>
      </c>
      <c r="BF388" s="61">
        <f t="shared" ref="BF388" si="9642">BF387*$I388</f>
        <v>0</v>
      </c>
      <c r="BG388" s="67">
        <f t="shared" ref="BG388" si="9643">ROUND(BF388*$H388,2)</f>
        <v>0</v>
      </c>
      <c r="BH388" s="61">
        <f t="shared" ref="BH388" si="9644">BH387*$I388</f>
        <v>0</v>
      </c>
      <c r="BI388" s="67">
        <f t="shared" ref="BI388" si="9645">ROUND(BH388*$H388,2)</f>
        <v>0</v>
      </c>
      <c r="BJ388" s="61">
        <f t="shared" ref="BJ388" si="9646">BJ387*$I388</f>
        <v>0</v>
      </c>
      <c r="BK388" s="67">
        <f t="shared" ref="BK388" si="9647">ROUND(BJ388*$H388,2)</f>
        <v>0</v>
      </c>
      <c r="BL388" s="61">
        <f t="shared" ref="BL388" si="9648">BL387*$I388</f>
        <v>0</v>
      </c>
      <c r="BM388" s="67">
        <f t="shared" ref="BM388" si="9649">ROUND(BL388*$H388,2)</f>
        <v>0</v>
      </c>
    </row>
    <row r="389" spans="1:65" s="47" customFormat="1" x14ac:dyDescent="0.25">
      <c r="A389" s="36"/>
      <c r="B389" s="36"/>
      <c r="C389" s="36"/>
      <c r="D389" s="36"/>
      <c r="E389" s="36"/>
      <c r="F389" s="36"/>
      <c r="G389" s="36"/>
      <c r="H389" s="37"/>
      <c r="I389" s="38"/>
      <c r="J389" s="39"/>
      <c r="K389" s="40">
        <v>20</v>
      </c>
      <c r="L389" s="41" t="s">
        <v>170</v>
      </c>
      <c r="M389" s="42" t="s">
        <v>33</v>
      </c>
      <c r="N389" s="43"/>
      <c r="O389" s="43"/>
      <c r="P389" s="44">
        <f>P390</f>
        <v>199383.36</v>
      </c>
      <c r="Q389" s="39"/>
      <c r="R389" s="45"/>
      <c r="S389" s="46">
        <f>S390</f>
        <v>199383.36</v>
      </c>
      <c r="T389" s="45"/>
      <c r="U389" s="46">
        <f t="shared" ref="U389" si="9650">U390</f>
        <v>0</v>
      </c>
      <c r="V389" s="45"/>
      <c r="W389" s="46">
        <f t="shared" ref="W389" si="9651">W390</f>
        <v>0</v>
      </c>
      <c r="X389" s="45"/>
      <c r="Y389" s="46">
        <f t="shared" ref="Y389" si="9652">Y390</f>
        <v>0</v>
      </c>
      <c r="Z389" s="45"/>
      <c r="AA389" s="46">
        <f t="shared" ref="AA389" si="9653">AA390</f>
        <v>0</v>
      </c>
      <c r="AB389" s="45"/>
      <c r="AC389" s="46">
        <f t="shared" ref="AC389" si="9654">AC390</f>
        <v>0</v>
      </c>
      <c r="AD389" s="45"/>
      <c r="AE389" s="46">
        <f t="shared" ref="AE389" si="9655">AE390</f>
        <v>0</v>
      </c>
      <c r="AF389" s="45"/>
      <c r="AG389" s="46">
        <f t="shared" ref="AG389" si="9656">AG390</f>
        <v>0</v>
      </c>
      <c r="AH389" s="45"/>
      <c r="AI389" s="46">
        <f t="shared" ref="AI389" si="9657">AI390</f>
        <v>0</v>
      </c>
      <c r="AJ389" s="45"/>
      <c r="AK389" s="46">
        <f t="shared" ref="AK389" si="9658">AK390</f>
        <v>0</v>
      </c>
      <c r="AL389" s="45"/>
      <c r="AM389" s="46">
        <f t="shared" ref="AM389" si="9659">AM390</f>
        <v>0</v>
      </c>
      <c r="AN389" s="45"/>
      <c r="AO389" s="46">
        <f t="shared" ref="AO389" si="9660">AO390</f>
        <v>0</v>
      </c>
      <c r="AP389" s="45"/>
      <c r="AQ389" s="46">
        <f t="shared" ref="AQ389" si="9661">AQ390</f>
        <v>0</v>
      </c>
      <c r="AR389" s="45"/>
      <c r="AS389" s="46">
        <f t="shared" ref="AS389" si="9662">AS390</f>
        <v>0</v>
      </c>
      <c r="AT389" s="45"/>
      <c r="AU389" s="46">
        <f t="shared" ref="AU389" si="9663">AU390</f>
        <v>0</v>
      </c>
      <c r="AV389" s="45"/>
      <c r="AW389" s="46">
        <f t="shared" ref="AW389" si="9664">AW390</f>
        <v>0</v>
      </c>
      <c r="AX389" s="45"/>
      <c r="AY389" s="46">
        <f t="shared" ref="AY389" si="9665">AY390</f>
        <v>0</v>
      </c>
      <c r="AZ389" s="45"/>
      <c r="BA389" s="46">
        <f t="shared" ref="BA389" si="9666">BA390</f>
        <v>0</v>
      </c>
      <c r="BB389" s="45"/>
      <c r="BC389" s="46">
        <f t="shared" ref="BC389" si="9667">BC390</f>
        <v>0</v>
      </c>
      <c r="BD389" s="45"/>
      <c r="BE389" s="46">
        <f t="shared" ref="BE389:BM389" si="9668">BE390</f>
        <v>0</v>
      </c>
      <c r="BF389" s="45"/>
      <c r="BG389" s="46">
        <f t="shared" si="9668"/>
        <v>0</v>
      </c>
      <c r="BH389" s="45"/>
      <c r="BI389" s="46">
        <f t="shared" si="9668"/>
        <v>0</v>
      </c>
      <c r="BJ389" s="45"/>
      <c r="BK389" s="46">
        <f t="shared" si="9668"/>
        <v>0</v>
      </c>
      <c r="BL389" s="45"/>
      <c r="BM389" s="46">
        <f t="shared" si="9668"/>
        <v>0</v>
      </c>
    </row>
    <row r="390" spans="1:65" s="47" customFormat="1" x14ac:dyDescent="0.25">
      <c r="A390" s="48"/>
      <c r="B390" s="48"/>
      <c r="C390" s="48"/>
      <c r="D390" s="48"/>
      <c r="E390" s="48"/>
      <c r="F390" s="48"/>
      <c r="G390" s="48"/>
      <c r="H390" s="49"/>
      <c r="I390" s="50"/>
      <c r="J390" s="39"/>
      <c r="K390" s="51" t="str">
        <f>CONCATENATE($K$389,".1")</f>
        <v>20.1</v>
      </c>
      <c r="L390" s="52" t="s">
        <v>171</v>
      </c>
      <c r="M390" s="53" t="s">
        <v>73</v>
      </c>
      <c r="N390" s="54">
        <f>R390+T390+V390+X390+Z390+AB390+AD390+AF390+AH390+AJ390++AL390+AN390+AP390+AR390+AT390+AV390+AX390+AZ390+BB390+BD390+BF390+BH390+BJ390+BL390</f>
        <v>1</v>
      </c>
      <c r="O390" s="54">
        <f>SUM(O391:O393)</f>
        <v>199383.36</v>
      </c>
      <c r="P390" s="55">
        <f t="shared" ref="P390:P393" si="9669">S390+U390+W390+Y390+AA390+AC390+AE390+AG390+AI390+AK390++AM390+AO390+AQ390+AS390+AU390+AW390+AY390+BA390+BC390+BE390+BG390+BI390+BK390+BM390</f>
        <v>199383.36</v>
      </c>
      <c r="Q390" s="39"/>
      <c r="R390" s="56">
        <v>1</v>
      </c>
      <c r="S390" s="57">
        <f>ROUND(R390*$O390,2)</f>
        <v>199383.36</v>
      </c>
      <c r="T390" s="56"/>
      <c r="U390" s="57">
        <f>ROUND(T390*$O390,2)</f>
        <v>0</v>
      </c>
      <c r="V390" s="56"/>
      <c r="W390" s="57">
        <f t="shared" ref="W390" si="9670">ROUND(V390*$O390,2)</f>
        <v>0</v>
      </c>
      <c r="X390" s="56"/>
      <c r="Y390" s="57">
        <f t="shared" ref="Y390" si="9671">ROUND(X390*$O390,2)</f>
        <v>0</v>
      </c>
      <c r="Z390" s="56"/>
      <c r="AA390" s="57">
        <f t="shared" ref="AA390" si="9672">ROUND(Z390*$O390,2)</f>
        <v>0</v>
      </c>
      <c r="AB390" s="56"/>
      <c r="AC390" s="57">
        <f t="shared" ref="AC390" si="9673">ROUND(AB390*$O390,2)</f>
        <v>0</v>
      </c>
      <c r="AD390" s="56"/>
      <c r="AE390" s="57">
        <f t="shared" ref="AE390" si="9674">ROUND(AD390*$O390,2)</f>
        <v>0</v>
      </c>
      <c r="AF390" s="56"/>
      <c r="AG390" s="57">
        <f t="shared" ref="AG390" si="9675">ROUND(AF390*$O390,2)</f>
        <v>0</v>
      </c>
      <c r="AH390" s="56"/>
      <c r="AI390" s="57">
        <f t="shared" ref="AI390" si="9676">ROUND(AH390*$O390,2)</f>
        <v>0</v>
      </c>
      <c r="AJ390" s="56"/>
      <c r="AK390" s="57">
        <f t="shared" ref="AK390" si="9677">ROUND(AJ390*$O390,2)</f>
        <v>0</v>
      </c>
      <c r="AL390" s="56"/>
      <c r="AM390" s="57">
        <f t="shared" ref="AM390" si="9678">ROUND(AL390*$O390,2)</f>
        <v>0</v>
      </c>
      <c r="AN390" s="56"/>
      <c r="AO390" s="57">
        <f t="shared" ref="AO390" si="9679">ROUND(AN390*$O390,2)</f>
        <v>0</v>
      </c>
      <c r="AP390" s="56"/>
      <c r="AQ390" s="57">
        <f t="shared" ref="AQ390" si="9680">ROUND(AP390*$O390,2)</f>
        <v>0</v>
      </c>
      <c r="AR390" s="56"/>
      <c r="AS390" s="57">
        <f t="shared" ref="AS390" si="9681">ROUND(AR390*$O390,2)</f>
        <v>0</v>
      </c>
      <c r="AT390" s="56"/>
      <c r="AU390" s="57">
        <f t="shared" ref="AU390" si="9682">ROUND(AT390*$O390,2)</f>
        <v>0</v>
      </c>
      <c r="AV390" s="56"/>
      <c r="AW390" s="57">
        <f t="shared" ref="AW390" si="9683">ROUND(AV390*$O390,2)</f>
        <v>0</v>
      </c>
      <c r="AX390" s="56"/>
      <c r="AY390" s="57">
        <f t="shared" ref="AY390" si="9684">ROUND(AX390*$O390,2)</f>
        <v>0</v>
      </c>
      <c r="AZ390" s="56"/>
      <c r="BA390" s="57">
        <f t="shared" ref="BA390" si="9685">ROUND(AZ390*$O390,2)</f>
        <v>0</v>
      </c>
      <c r="BB390" s="56"/>
      <c r="BC390" s="57">
        <f t="shared" ref="BC390" si="9686">ROUND(BB390*$O390,2)</f>
        <v>0</v>
      </c>
      <c r="BD390" s="56"/>
      <c r="BE390" s="57">
        <f t="shared" ref="BE390" si="9687">ROUND(BD390*$O390,2)</f>
        <v>0</v>
      </c>
      <c r="BF390" s="56"/>
      <c r="BG390" s="57">
        <f t="shared" ref="BG390" si="9688">ROUND(BF390*$O390,2)</f>
        <v>0</v>
      </c>
      <c r="BH390" s="56"/>
      <c r="BI390" s="57">
        <f t="shared" ref="BI390" si="9689">ROUND(BH390*$O390,2)</f>
        <v>0</v>
      </c>
      <c r="BJ390" s="56"/>
      <c r="BK390" s="57">
        <f t="shared" ref="BK390" si="9690">ROUND(BJ390*$O390,2)</f>
        <v>0</v>
      </c>
      <c r="BL390" s="56"/>
      <c r="BM390" s="57">
        <f t="shared" ref="BM390" si="9691">ROUND(BL390*$O390,2)</f>
        <v>0</v>
      </c>
    </row>
    <row r="391" spans="1:65" s="47" customFormat="1" x14ac:dyDescent="0.25">
      <c r="A391" s="58" t="s">
        <v>26</v>
      </c>
      <c r="B391" s="59" t="s">
        <v>28</v>
      </c>
      <c r="C391" s="59" t="s">
        <v>29</v>
      </c>
      <c r="D391" s="60" cm="1">
        <f t="array" ref="D391">_xlfn.IFS($B391="SAB_OSE_SET23",$A$440,$B391="SAB_EPSA_SET23",$A$442,$B391="SAB_INS_SET23",$A$444,$B391="SIU_INF_JUL23",$A$446,$B391="SIU_ED_JUL23",$A$447,$B391="DER_JUN23",$A$448,$B391="CDHU_AGO23",$A$449,$B391="SIN_SV_SET23",$A$450,$B391="SIN_INS_SET23",$A$451,$B391="COTAÇÃO",0)</f>
        <v>0</v>
      </c>
      <c r="E391" s="60" cm="1">
        <f t="array" ref="E391">_xlfn.IFS($B391="SAB_OSE_SET23",$A$441,$B391="SAB_EPSA_SET23",$A$443,$B391="SAB_INS_SET23",$A$445,$B391="SIU_INF_JUL23",0,$B391="SIU_ED_JUL23",0,$B391="DER_JUN23",0,$B391="CDHU_AGO23",0,$B391="SIN_SV_SET23",0,$B391="SIN_INS_SET23",0,$B391="COTAÇÃO",0)</f>
        <v>0</v>
      </c>
      <c r="F391" s="60" cm="1">
        <f t="array" ref="F391">_xlfn.IFS($B391="SAB_OSE_SET23",0,$B391="SAB_EPSA_SET23",0,AND($B391="SAB_INS_SET23",$A391="MAT")=TRUE,$A$454,AND($B391="SAB_INS_SET23",$A391&lt;&gt;"MAT")=TRUE,$A$453,AND($B391="SIU_INF_JUL23",$A391="MAT")=TRUE,$A$454,AND($B391="SIU_INF_JUL23",$A391&lt;&gt;"MAT")=TRUE,$A$453,AND($B391="SIU_ED_JUL23",$A391="MAT")=TRUE,$A$454,AND($B391="SIU_ED_JUL23",$A391&lt;&gt;"MAT")=TRUE,$A$453,$B391="DER_JUN23",0,$B391="CDHU_AGO23",0,AND($B391="SIN_SV_SET23",$A391="MAT")=TRUE,$A$454,AND($B391="SIN_SV_SET23",$A391&lt;&gt;"MAT")=TRUE,$A$453,AND($B391="SIN_INS_SET23",$A391="MAT")=TRUE,$A$454,AND($B391="SIN_INS_SET23",$A391&lt;&gt;"MAT")=TRUE,$A$453,AND($B391="COTAÇÃO",$A391="MAT")=TRUE,$A$454,AND($B391="COTAÇÃO",$A391&lt;&gt;"MAT")=TRUE,$A$453)</f>
        <v>0.28000000000000003</v>
      </c>
      <c r="G391" s="60" cm="1">
        <f t="array" ref="G391">_xlfn.IFS($B391="SAB_OSE_SET23",0,$B391="SAB_EPSA_SET23",0,AND($B391="SAB_INS_SET23",$A391="MO")=TRUE,$A$455,AND($B391="SAB_INS_SET23",$A391&lt;&gt;"MO")=TRUE,0,AND($B391="SIU_INF_JUL23",$A391="MO")=TRUE,$A$455,AND($B391="SIU_INF_JUL23",$A391&lt;&gt;"MO")=TRUE,0,AND($B391="SIU_ED_JUL23",$A391="MO")=TRUE,$A$455,AND($B391="SIU_ED_JUL23",$A391&lt;&gt;"MO")=TRUE,0,$B391="DER_JUN23",0,$B391="CDHU_AGO23",0,AND($B391="SIN_SV_SET23",$A391="MO")=TRUE,$A$455,AND($B391="SIN_SV_SET23",$A391&lt;&gt;"MO")=TRUE,0,AND($B391="SIN_INS_SET23",$A391="MO")=TRUE,$A$455,AND($B391="SIN_INS_SET23",$A391&lt;&gt;"MO")=TRUE,0,AND($B391="COTAÇÃO",$A391="MO")=TRUE,$A$455,AND($B391="COTAÇÃO",$A391&lt;&gt;"MO")=TRUE,0)</f>
        <v>1.72</v>
      </c>
      <c r="H391" s="61" cm="1">
        <f t="array" ref="H391">ROUND(_xlfn.IFS(B391="SAB_OSE_SET23",VLOOKUP(C391,[12]SAB_OSE_SET23!A:N,7,FALSE),B391="SAB_EPSA_SET23",VLOOKUP(C391,[12]SAB_EPSA_SET23!A:F,4,FALSE),B391="SAB_INS_SET23",VLOOKUP(C391,[12]SAB_INS_SET23!A:F,4,FALSE),B391="SIU_INF_JUL23",VLOOKUP(C391,[12]SIU_INF_JUL23!A:F,4,FALSE),B391="SIU_ED_JUL23",VLOOKUP(C391,[12]SIU_ED_JUL23!A:F,4,FALSE),B391="SIU_INS_JUL23",VLOOKUP(C391,[12]SIU_INS_JUL23!A:F,4,FALSE),B391="DER_JUN23",VLOOKUP(C391,[12]DER_JUN23!A:F,4,FALSE),B391="CDHU_AGO23",VLOOKUP(C391,[12]CDHU_AGO23!A:F,4,FALSE),B391="DNIT_SV_JUL23",VLOOKUP(C391,[12]DNIT_SV_JUL23!A:F,4,FALSE),B391="DNIT_MAT_JUL23",VLOOKUP(C391,[12]DNIT_MAT_JUL23!A:F,4,FALSE),B391="SIN_SV_SET23",VLOOKUP(C391,[12]SIN_SV_SET23!G:L,5,FALSE),B391="SIN_INS_SET23",VLOOKUP(C391,[12]SIN_INS_SET23!A:F,5,FALSE),B391="COTAÇÃO",VLOOKUP(C391,[12]COTAÇÃO!$B:$G,6,FALSE))*(1+F391)*(1+G391),2)</f>
        <v>206.49</v>
      </c>
      <c r="I391" s="62">
        <f>K439*2</f>
        <v>352</v>
      </c>
      <c r="J391" s="39"/>
      <c r="K391" s="63"/>
      <c r="L391" s="64" t="str" cm="1">
        <f t="array" ref="L391">_xlfn.IFS(B391="SAB_OSE_SET23",VLOOKUP(C391,[12]SAB_OSE_SET23!A:N,5,FALSE),B391="SAB_EPSA_SET23",VLOOKUP(C391,[12]SAB_EPSA_SET23!A:F,2,FALSE),B391="SAB_INS_SET23",VLOOKUP(C391,[12]SAB_INS_SET23!A:F,2,FALSE),B391="SIU_INF_JUL23",VLOOKUP(C391,[12]SIU_INF_JUL23!A:F,2,FALSE),B391="SIU_ED_JUL23",VLOOKUP(C391,[12]SIU_ED_JUL23!A:F,2,FALSE),B391="SIU_INS_JUL23",VLOOKUP(C391,[12]SIU_INS_JUL23!A:F,2,FALSE),B391="DER_JUN23",VLOOKUP(C391,[12]DER_JUN23!A:F,2,FALSE),B391="CDHU_AGO23",VLOOKUP(C391,[12]CDHU_AGO23!A:F,2,FALSE),B391="DNIT_SV_JUL23",VLOOKUP(C391,[12]DNIT_SV_JUL23!A:F,2,FALSE),B391="DNIT_MAT_JUL23",VLOOKUP(C391,[12]DNIT_MAT_JUL23!A:F,2,FALSE),B391="SIN_SV_SET23",VLOOKUP(C391,[12]SIN_SV_SET23!G:L,2,FALSE),B391="SIN_INS_SET23",VLOOKUP(C391,[12]SIN_INS_SET23!A:F,2,FALSE),B391="COTAÇÃO",VLOOKUP(C391,[12]COTAÇÃO!$B:$G,3,FALSE))</f>
        <v>ENGENHEIRO PLENO</v>
      </c>
      <c r="M391" s="65" t="str" cm="1">
        <f t="array" ref="M391">_xlfn.IFS(B391="SAB_OSE_SET23",VLOOKUP(C391,[12]SAB_OSE_SET23!A:N,6,FALSE),B391="SAB_EPSA_SET23",VLOOKUP(C391,[12]SAB_EPSA_SET23!A:F,3,FALSE),B391="SAB_INS_SET23",VLOOKUP(C391,[12]SAB_INS_SET23!A:F,3,FALSE),B391="SIU_INF_JUL23",VLOOKUP(C391,[12]SIU_INF_JUL23!A:F,3,FALSE),B391="SIU_ED_JUL23",VLOOKUP(C391,[12]SIU_ED_JUL23!A:F,3,FALSE),B391="SIU_INS_JUL23",VLOOKUP(C391,[12]SIU_INS_JUL23!A:F,3,FALSE),B391="DER_JUN23",VLOOKUP(C391,[12]DER_JUN23!A:F,3,FALSE),B391="CDHU_AGO23",VLOOKUP(C391,[12]CDHU_AGO23!A:F,3,FALSE),B391="DNIT_SV_JUL23",VLOOKUP(C391,[12]DNIT_SV_JUL23!A:F,3,FALSE),B391="DNIT_MAT_JUL23",VLOOKUP(C391,[12]DNIT_MAT_JUL23!A:F,3,FALSE),B391="SIN_SV_SET23",VLOOKUP(C391,[12]SIN_SV_SET23!G:L,3,FALSE),B391="SIN_INS_SET23",VLOOKUP(C391,[12]SIN_INS_SET23!A:F,3,FALSE),B391="COTAÇÃO",VLOOKUP(C391,[12]COTAÇÃO!$B:$G,4,FALSE))</f>
        <v>H</v>
      </c>
      <c r="N391" s="66">
        <f t="shared" ref="N391:N393" si="9692">R391+T391+V391+X391+Z391+AB391+AD391+AF391+AH391+AJ391++AL391+AN391+AP391+AR391+AT391+AV391+AX391+AZ391+BB391+BD391+BF391+BH391+BJ391+BL391</f>
        <v>352</v>
      </c>
      <c r="O391" s="66">
        <f t="shared" ref="O391:O393" si="9693">ROUND(H391*I391,2)</f>
        <v>72684.479999999996</v>
      </c>
      <c r="P391" s="67">
        <f t="shared" si="9669"/>
        <v>0</v>
      </c>
      <c r="Q391" s="68"/>
      <c r="R391" s="61">
        <f>R390*$I391</f>
        <v>352</v>
      </c>
      <c r="S391" s="67"/>
      <c r="T391" s="61">
        <f t="shared" ref="T391" si="9694">T390*$I391</f>
        <v>0</v>
      </c>
      <c r="U391" s="67">
        <f t="shared" ref="U391:U393" si="9695">ROUND(T391*$H391,2)</f>
        <v>0</v>
      </c>
      <c r="V391" s="61">
        <f t="shared" ref="V391" si="9696">V390*$I391</f>
        <v>0</v>
      </c>
      <c r="W391" s="67">
        <f t="shared" ref="W391:W393" si="9697">ROUND(V391*$H391,2)</f>
        <v>0</v>
      </c>
      <c r="X391" s="61">
        <f t="shared" ref="X391" si="9698">X390*$I391</f>
        <v>0</v>
      </c>
      <c r="Y391" s="67">
        <f t="shared" ref="Y391:Y393" si="9699">ROUND(X391*$H391,2)</f>
        <v>0</v>
      </c>
      <c r="Z391" s="61">
        <f t="shared" ref="Z391" si="9700">Z390*$I391</f>
        <v>0</v>
      </c>
      <c r="AA391" s="67">
        <f t="shared" ref="AA391:AA393" si="9701">ROUND(Z391*$H391,2)</f>
        <v>0</v>
      </c>
      <c r="AB391" s="61">
        <f t="shared" ref="AB391" si="9702">AB390*$I391</f>
        <v>0</v>
      </c>
      <c r="AC391" s="67">
        <f t="shared" ref="AC391:AC393" si="9703">ROUND(AB391*$H391,2)</f>
        <v>0</v>
      </c>
      <c r="AD391" s="61">
        <f t="shared" ref="AD391" si="9704">AD390*$I391</f>
        <v>0</v>
      </c>
      <c r="AE391" s="67">
        <f t="shared" ref="AE391:AE393" si="9705">ROUND(AD391*$H391,2)</f>
        <v>0</v>
      </c>
      <c r="AF391" s="61">
        <f t="shared" ref="AF391" si="9706">AF390*$I391</f>
        <v>0</v>
      </c>
      <c r="AG391" s="67">
        <f t="shared" ref="AG391:AG393" si="9707">ROUND(AF391*$H391,2)</f>
        <v>0</v>
      </c>
      <c r="AH391" s="61">
        <f t="shared" ref="AH391" si="9708">AH390*$I391</f>
        <v>0</v>
      </c>
      <c r="AI391" s="67">
        <f t="shared" ref="AI391:AI393" si="9709">ROUND(AH391*$H391,2)</f>
        <v>0</v>
      </c>
      <c r="AJ391" s="61">
        <f t="shared" ref="AJ391" si="9710">AJ390*$I391</f>
        <v>0</v>
      </c>
      <c r="AK391" s="67">
        <f t="shared" ref="AK391:AK393" si="9711">ROUND(AJ391*$H391,2)</f>
        <v>0</v>
      </c>
      <c r="AL391" s="61">
        <f t="shared" ref="AL391" si="9712">AL390*$I391</f>
        <v>0</v>
      </c>
      <c r="AM391" s="67">
        <f t="shared" ref="AM391:AM393" si="9713">ROUND(AL391*$H391,2)</f>
        <v>0</v>
      </c>
      <c r="AN391" s="61">
        <f t="shared" ref="AN391" si="9714">AN390*$I391</f>
        <v>0</v>
      </c>
      <c r="AO391" s="67">
        <f t="shared" ref="AO391:AO393" si="9715">ROUND(AN391*$H391,2)</f>
        <v>0</v>
      </c>
      <c r="AP391" s="61">
        <f t="shared" ref="AP391" si="9716">AP390*$I391</f>
        <v>0</v>
      </c>
      <c r="AQ391" s="67">
        <f t="shared" ref="AQ391:AQ393" si="9717">ROUND(AP391*$H391,2)</f>
        <v>0</v>
      </c>
      <c r="AR391" s="61">
        <f t="shared" ref="AR391" si="9718">AR390*$I391</f>
        <v>0</v>
      </c>
      <c r="AS391" s="67">
        <f t="shared" ref="AS391:AS393" si="9719">ROUND(AR391*$H391,2)</f>
        <v>0</v>
      </c>
      <c r="AT391" s="61">
        <f t="shared" ref="AT391" si="9720">AT390*$I391</f>
        <v>0</v>
      </c>
      <c r="AU391" s="67">
        <f t="shared" ref="AU391:AU393" si="9721">ROUND(AT391*$H391,2)</f>
        <v>0</v>
      </c>
      <c r="AV391" s="61">
        <f t="shared" ref="AV391" si="9722">AV390*$I391</f>
        <v>0</v>
      </c>
      <c r="AW391" s="67">
        <f t="shared" ref="AW391:AW393" si="9723">ROUND(AV391*$H391,2)</f>
        <v>0</v>
      </c>
      <c r="AX391" s="61">
        <f t="shared" ref="AX391" si="9724">AX390*$I391</f>
        <v>0</v>
      </c>
      <c r="AY391" s="67">
        <f t="shared" ref="AY391:AY393" si="9725">ROUND(AX391*$H391,2)</f>
        <v>0</v>
      </c>
      <c r="AZ391" s="61">
        <f t="shared" ref="AZ391" si="9726">AZ390*$I391</f>
        <v>0</v>
      </c>
      <c r="BA391" s="67">
        <f t="shared" ref="BA391:BA393" si="9727">ROUND(AZ391*$H391,2)</f>
        <v>0</v>
      </c>
      <c r="BB391" s="61">
        <f t="shared" ref="BB391" si="9728">BB390*$I391</f>
        <v>0</v>
      </c>
      <c r="BC391" s="67">
        <f t="shared" ref="BC391:BC393" si="9729">ROUND(BB391*$H391,2)</f>
        <v>0</v>
      </c>
      <c r="BD391" s="61">
        <f t="shared" ref="BD391" si="9730">BD390*$I391</f>
        <v>0</v>
      </c>
      <c r="BE391" s="67">
        <f t="shared" ref="BE391:BE393" si="9731">ROUND(BD391*$H391,2)</f>
        <v>0</v>
      </c>
      <c r="BF391" s="61">
        <f t="shared" ref="BF391" si="9732">BF390*$I391</f>
        <v>0</v>
      </c>
      <c r="BG391" s="67">
        <f t="shared" ref="BG391:BG393" si="9733">ROUND(BF391*$H391,2)</f>
        <v>0</v>
      </c>
      <c r="BH391" s="61">
        <f t="shared" ref="BH391" si="9734">BH390*$I391</f>
        <v>0</v>
      </c>
      <c r="BI391" s="67">
        <f t="shared" ref="BI391:BI393" si="9735">ROUND(BH391*$H391,2)</f>
        <v>0</v>
      </c>
      <c r="BJ391" s="61">
        <f t="shared" ref="BJ391" si="9736">BJ390*$I391</f>
        <v>0</v>
      </c>
      <c r="BK391" s="67">
        <f t="shared" ref="BK391:BK393" si="9737">ROUND(BJ391*$H391,2)</f>
        <v>0</v>
      </c>
      <c r="BL391" s="61">
        <f t="shared" ref="BL391" si="9738">BL390*$I391</f>
        <v>0</v>
      </c>
      <c r="BM391" s="67">
        <f t="shared" ref="BM391:BM393" si="9739">ROUND(BL391*$H391,2)</f>
        <v>0</v>
      </c>
    </row>
    <row r="392" spans="1:65" s="47" customFormat="1" x14ac:dyDescent="0.25">
      <c r="A392" s="58" t="s">
        <v>26</v>
      </c>
      <c r="B392" s="59" t="s">
        <v>28</v>
      </c>
      <c r="C392" s="59" t="s">
        <v>38</v>
      </c>
      <c r="D392" s="60" cm="1">
        <f t="array" ref="D392">_xlfn.IFS($B392="SAB_OSE_SET23",$A$440,$B392="SAB_EPSA_SET23",$A$442,$B392="SAB_INS_SET23",$A$444,$B392="SIU_INF_JUL23",$A$446,$B392="SIU_ED_JUL23",$A$447,$B392="DER_JUN23",$A$448,$B392="CDHU_AGO23",$A$449,$B392="SIN_SV_SET23",$A$450,$B392="SIN_INS_SET23",$A$451,$B392="COTAÇÃO",0)</f>
        <v>0</v>
      </c>
      <c r="E392" s="60" cm="1">
        <f t="array" ref="E392">_xlfn.IFS($B392="SAB_OSE_SET23",$A$441,$B392="SAB_EPSA_SET23",$A$443,$B392="SAB_INS_SET23",$A$445,$B392="SIU_INF_JUL23",0,$B392="SIU_ED_JUL23",0,$B392="DER_JUN23",0,$B392="CDHU_AGO23",0,$B392="SIN_SV_SET23",0,$B392="SIN_INS_SET23",0,$B392="COTAÇÃO",0)</f>
        <v>0</v>
      </c>
      <c r="F392" s="60" cm="1">
        <f t="array" ref="F392">_xlfn.IFS($B392="SAB_OSE_SET23",0,$B392="SAB_EPSA_SET23",0,AND($B392="SAB_INS_SET23",$A392="MAT")=TRUE,$A$454,AND($B392="SAB_INS_SET23",$A392&lt;&gt;"MAT")=TRUE,$A$453,AND($B392="SIU_INF_JUL23",$A392="MAT")=TRUE,$A$454,AND($B392="SIU_INF_JUL23",$A392&lt;&gt;"MAT")=TRUE,$A$453,AND($B392="SIU_ED_JUL23",$A392="MAT")=TRUE,$A$454,AND($B392="SIU_ED_JUL23",$A392&lt;&gt;"MAT")=TRUE,$A$453,$B392="DER_JUN23",0,$B392="CDHU_AGO23",0,AND($B392="SIN_SV_SET23",$A392="MAT")=TRUE,$A$454,AND($B392="SIN_SV_SET23",$A392&lt;&gt;"MAT")=TRUE,$A$453,AND($B392="SIN_INS_SET23",$A392="MAT")=TRUE,$A$454,AND($B392="SIN_INS_SET23",$A392&lt;&gt;"MAT")=TRUE,$A$453,AND($B392="COTAÇÃO",$A392="MAT")=TRUE,$A$454,AND($B392="COTAÇÃO",$A392&lt;&gt;"MAT")=TRUE,$A$453)</f>
        <v>0.28000000000000003</v>
      </c>
      <c r="G392" s="60" cm="1">
        <f t="array" ref="G392">_xlfn.IFS($B392="SAB_OSE_SET23",0,$B392="SAB_EPSA_SET23",0,AND($B392="SAB_INS_SET23",$A392="MO")=TRUE,$A$455,AND($B392="SAB_INS_SET23",$A392&lt;&gt;"MO")=TRUE,0,AND($B392="SIU_INF_JUL23",$A392="MO")=TRUE,$A$455,AND($B392="SIU_INF_JUL23",$A392&lt;&gt;"MO")=TRUE,0,AND($B392="SIU_ED_JUL23",$A392="MO")=TRUE,$A$455,AND($B392="SIU_ED_JUL23",$A392&lt;&gt;"MO")=TRUE,0,$B392="DER_JUN23",0,$B392="CDHU_AGO23",0,AND($B392="SIN_SV_SET23",$A392="MO")=TRUE,$A$455,AND($B392="SIN_SV_SET23",$A392&lt;&gt;"MO")=TRUE,0,AND($B392="SIN_INS_SET23",$A392="MO")=TRUE,$A$455,AND($B392="SIN_INS_SET23",$A392&lt;&gt;"MO")=TRUE,0,AND($B392="COTAÇÃO",$A392="MO")=TRUE,$A$455,AND($B392="COTAÇÃO",$A392&lt;&gt;"MO")=TRUE,0)</f>
        <v>1.72</v>
      </c>
      <c r="H392" s="61" cm="1">
        <f t="array" ref="H392">ROUND(_xlfn.IFS(B392="SAB_OSE_SET23",VLOOKUP(C392,[12]SAB_OSE_SET23!A:N,7,FALSE),B392="SAB_EPSA_SET23",VLOOKUP(C392,[12]SAB_EPSA_SET23!A:F,4,FALSE),B392="SAB_INS_SET23",VLOOKUP(C392,[12]SAB_INS_SET23!A:F,4,FALSE),B392="SIU_INF_JUL23",VLOOKUP(C392,[12]SIU_INF_JUL23!A:F,4,FALSE),B392="SIU_ED_JUL23",VLOOKUP(C392,[12]SIU_ED_JUL23!A:F,4,FALSE),B392="SIU_INS_JUL23",VLOOKUP(C392,[12]SIU_INS_JUL23!A:F,4,FALSE),B392="DER_JUN23",VLOOKUP(C392,[12]DER_JUN23!A:F,4,FALSE),B392="CDHU_AGO23",VLOOKUP(C392,[12]CDHU_AGO23!A:F,4,FALSE),B392="DNIT_SV_JUL23",VLOOKUP(C392,[12]DNIT_SV_JUL23!A:F,4,FALSE),B392="DNIT_MAT_JUL23",VLOOKUP(C392,[12]DNIT_MAT_JUL23!A:F,4,FALSE),B392="SIN_SV_SET23",VLOOKUP(C392,[12]SIN_SV_SET23!G:L,5,FALSE),B392="SIN_INS_SET23",VLOOKUP(C392,[12]SIN_INS_SET23!A:F,5,FALSE),B392="COTAÇÃO",VLOOKUP(C392,[12]COTAÇÃO!$B:$G,6,FALSE))*(1+F392)*(1+G392),2)</f>
        <v>76.209999999999994</v>
      </c>
      <c r="I392" s="62">
        <f>I391*2</f>
        <v>704</v>
      </c>
      <c r="J392" s="39"/>
      <c r="K392" s="63"/>
      <c r="L392" s="64" t="str" cm="1">
        <f t="array" ref="L392">_xlfn.IFS(B392="SAB_OSE_SET23",VLOOKUP(C392,[12]SAB_OSE_SET23!A:N,5,FALSE),B392="SAB_EPSA_SET23",VLOOKUP(C392,[12]SAB_EPSA_SET23!A:F,2,FALSE),B392="SAB_INS_SET23",VLOOKUP(C392,[12]SAB_INS_SET23!A:F,2,FALSE),B392="SIU_INF_JUL23",VLOOKUP(C392,[12]SIU_INF_JUL23!A:F,2,FALSE),B392="SIU_ED_JUL23",VLOOKUP(C392,[12]SIU_ED_JUL23!A:F,2,FALSE),B392="SIU_INS_JUL23",VLOOKUP(C392,[12]SIU_INS_JUL23!A:F,2,FALSE),B392="DER_JUN23",VLOOKUP(C392,[12]DER_JUN23!A:F,2,FALSE),B392="CDHU_AGO23",VLOOKUP(C392,[12]CDHU_AGO23!A:F,2,FALSE),B392="DNIT_SV_JUL23",VLOOKUP(C392,[12]DNIT_SV_JUL23!A:F,2,FALSE),B392="DNIT_MAT_JUL23",VLOOKUP(C392,[12]DNIT_MAT_JUL23!A:F,2,FALSE),B392="SIN_SV_SET23",VLOOKUP(C392,[12]SIN_SV_SET23!G:L,2,FALSE),B392="SIN_INS_SET23",VLOOKUP(C392,[12]SIN_INS_SET23!A:F,2,FALSE),B392="COTAÇÃO",VLOOKUP(C392,[12]COTAÇÃO!$B:$G,3,FALSE))</f>
        <v>TÉCNICO ELETRICISTA</v>
      </c>
      <c r="M392" s="65" t="str" cm="1">
        <f t="array" ref="M392">_xlfn.IFS(B392="SAB_OSE_SET23",VLOOKUP(C392,[12]SAB_OSE_SET23!A:N,6,FALSE),B392="SAB_EPSA_SET23",VLOOKUP(C392,[12]SAB_EPSA_SET23!A:F,3,FALSE),B392="SAB_INS_SET23",VLOOKUP(C392,[12]SAB_INS_SET23!A:F,3,FALSE),B392="SIU_INF_JUL23",VLOOKUP(C392,[12]SIU_INF_JUL23!A:F,3,FALSE),B392="SIU_ED_JUL23",VLOOKUP(C392,[12]SIU_ED_JUL23!A:F,3,FALSE),B392="SIU_INS_JUL23",VLOOKUP(C392,[12]SIU_INS_JUL23!A:F,3,FALSE),B392="DER_JUN23",VLOOKUP(C392,[12]DER_JUN23!A:F,3,FALSE),B392="CDHU_AGO23",VLOOKUP(C392,[12]CDHU_AGO23!A:F,3,FALSE),B392="DNIT_SV_JUL23",VLOOKUP(C392,[12]DNIT_SV_JUL23!A:F,3,FALSE),B392="DNIT_MAT_JUL23",VLOOKUP(C392,[12]DNIT_MAT_JUL23!A:F,3,FALSE),B392="SIN_SV_SET23",VLOOKUP(C392,[12]SIN_SV_SET23!G:L,3,FALSE),B392="SIN_INS_SET23",VLOOKUP(C392,[12]SIN_INS_SET23!A:F,3,FALSE),B392="COTAÇÃO",VLOOKUP(C392,[12]COTAÇÃO!$B:$G,4,FALSE))</f>
        <v>H</v>
      </c>
      <c r="N392" s="66">
        <f t="shared" si="9692"/>
        <v>704</v>
      </c>
      <c r="O392" s="66">
        <f t="shared" si="9693"/>
        <v>53651.839999999997</v>
      </c>
      <c r="P392" s="67">
        <f t="shared" si="9669"/>
        <v>0</v>
      </c>
      <c r="Q392" s="68"/>
      <c r="R392" s="61">
        <f>R390*$I392</f>
        <v>704</v>
      </c>
      <c r="S392" s="67"/>
      <c r="T392" s="61">
        <f t="shared" ref="T392" si="9740">T390*$I392</f>
        <v>0</v>
      </c>
      <c r="U392" s="67">
        <f t="shared" si="9695"/>
        <v>0</v>
      </c>
      <c r="V392" s="61">
        <f t="shared" ref="V392" si="9741">V390*$I392</f>
        <v>0</v>
      </c>
      <c r="W392" s="67">
        <f t="shared" si="9697"/>
        <v>0</v>
      </c>
      <c r="X392" s="61">
        <f t="shared" ref="X392" si="9742">X390*$I392</f>
        <v>0</v>
      </c>
      <c r="Y392" s="67">
        <f t="shared" si="9699"/>
        <v>0</v>
      </c>
      <c r="Z392" s="61">
        <f t="shared" ref="Z392" si="9743">Z390*$I392</f>
        <v>0</v>
      </c>
      <c r="AA392" s="67">
        <f t="shared" si="9701"/>
        <v>0</v>
      </c>
      <c r="AB392" s="61">
        <f t="shared" ref="AB392" si="9744">AB390*$I392</f>
        <v>0</v>
      </c>
      <c r="AC392" s="67">
        <f t="shared" si="9703"/>
        <v>0</v>
      </c>
      <c r="AD392" s="61">
        <f t="shared" ref="AD392" si="9745">AD390*$I392</f>
        <v>0</v>
      </c>
      <c r="AE392" s="67">
        <f t="shared" si="9705"/>
        <v>0</v>
      </c>
      <c r="AF392" s="61">
        <f t="shared" ref="AF392" si="9746">AF390*$I392</f>
        <v>0</v>
      </c>
      <c r="AG392" s="67">
        <f t="shared" si="9707"/>
        <v>0</v>
      </c>
      <c r="AH392" s="61">
        <f t="shared" ref="AH392" si="9747">AH390*$I392</f>
        <v>0</v>
      </c>
      <c r="AI392" s="67">
        <f t="shared" si="9709"/>
        <v>0</v>
      </c>
      <c r="AJ392" s="61">
        <f t="shared" ref="AJ392" si="9748">AJ390*$I392</f>
        <v>0</v>
      </c>
      <c r="AK392" s="67">
        <f t="shared" si="9711"/>
        <v>0</v>
      </c>
      <c r="AL392" s="61">
        <f t="shared" ref="AL392" si="9749">AL390*$I392</f>
        <v>0</v>
      </c>
      <c r="AM392" s="67">
        <f t="shared" si="9713"/>
        <v>0</v>
      </c>
      <c r="AN392" s="61">
        <f t="shared" ref="AN392" si="9750">AN390*$I392</f>
        <v>0</v>
      </c>
      <c r="AO392" s="67">
        <f t="shared" si="9715"/>
        <v>0</v>
      </c>
      <c r="AP392" s="61">
        <f t="shared" ref="AP392" si="9751">AP390*$I392</f>
        <v>0</v>
      </c>
      <c r="AQ392" s="67">
        <f t="shared" si="9717"/>
        <v>0</v>
      </c>
      <c r="AR392" s="61">
        <f t="shared" ref="AR392" si="9752">AR390*$I392</f>
        <v>0</v>
      </c>
      <c r="AS392" s="67">
        <f t="shared" si="9719"/>
        <v>0</v>
      </c>
      <c r="AT392" s="61">
        <f t="shared" ref="AT392" si="9753">AT390*$I392</f>
        <v>0</v>
      </c>
      <c r="AU392" s="67">
        <f t="shared" si="9721"/>
        <v>0</v>
      </c>
      <c r="AV392" s="61">
        <f t="shared" ref="AV392" si="9754">AV390*$I392</f>
        <v>0</v>
      </c>
      <c r="AW392" s="67">
        <f t="shared" si="9723"/>
        <v>0</v>
      </c>
      <c r="AX392" s="61">
        <f t="shared" ref="AX392" si="9755">AX390*$I392</f>
        <v>0</v>
      </c>
      <c r="AY392" s="67">
        <f t="shared" si="9725"/>
        <v>0</v>
      </c>
      <c r="AZ392" s="61">
        <f t="shared" ref="AZ392" si="9756">AZ390*$I392</f>
        <v>0</v>
      </c>
      <c r="BA392" s="67">
        <f t="shared" si="9727"/>
        <v>0</v>
      </c>
      <c r="BB392" s="61">
        <f t="shared" ref="BB392" si="9757">BB390*$I392</f>
        <v>0</v>
      </c>
      <c r="BC392" s="67">
        <f t="shared" si="9729"/>
        <v>0</v>
      </c>
      <c r="BD392" s="61">
        <f t="shared" ref="BD392" si="9758">BD390*$I392</f>
        <v>0</v>
      </c>
      <c r="BE392" s="67">
        <f t="shared" si="9731"/>
        <v>0</v>
      </c>
      <c r="BF392" s="61">
        <f t="shared" ref="BF392" si="9759">BF390*$I392</f>
        <v>0</v>
      </c>
      <c r="BG392" s="67">
        <f t="shared" si="9733"/>
        <v>0</v>
      </c>
      <c r="BH392" s="61">
        <f t="shared" ref="BH392" si="9760">BH390*$I392</f>
        <v>0</v>
      </c>
      <c r="BI392" s="67">
        <f t="shared" si="9735"/>
        <v>0</v>
      </c>
      <c r="BJ392" s="61">
        <f t="shared" ref="BJ392" si="9761">BJ390*$I392</f>
        <v>0</v>
      </c>
      <c r="BK392" s="67">
        <f t="shared" si="9737"/>
        <v>0</v>
      </c>
      <c r="BL392" s="61">
        <f t="shared" ref="BL392" si="9762">BL390*$I392</f>
        <v>0</v>
      </c>
      <c r="BM392" s="67">
        <f t="shared" si="9739"/>
        <v>0</v>
      </c>
    </row>
    <row r="393" spans="1:65" s="47" customFormat="1" x14ac:dyDescent="0.25">
      <c r="A393" s="58" t="s">
        <v>26</v>
      </c>
      <c r="B393" s="59" t="s">
        <v>28</v>
      </c>
      <c r="C393" s="59" t="s">
        <v>39</v>
      </c>
      <c r="D393" s="60" cm="1">
        <f t="array" ref="D393">_xlfn.IFS($B393="SAB_OSE_SET23",$A$440,$B393="SAB_EPSA_SET23",$A$442,$B393="SAB_INS_SET23",$A$444,$B393="SIU_INF_JUL23",$A$446,$B393="SIU_ED_JUL23",$A$447,$B393="DER_JUN23",$A$448,$B393="CDHU_AGO23",$A$449,$B393="SIN_SV_SET23",$A$450,$B393="SIN_INS_SET23",$A$451,$B393="COTAÇÃO",0)</f>
        <v>0</v>
      </c>
      <c r="E393" s="60" cm="1">
        <f t="array" ref="E393">_xlfn.IFS($B393="SAB_OSE_SET23",$A$441,$B393="SAB_EPSA_SET23",$A$443,$B393="SAB_INS_SET23",$A$445,$B393="SIU_INF_JUL23",0,$B393="SIU_ED_JUL23",0,$B393="DER_JUN23",0,$B393="CDHU_AGO23",0,$B393="SIN_SV_SET23",0,$B393="SIN_INS_SET23",0,$B393="COTAÇÃO",0)</f>
        <v>0</v>
      </c>
      <c r="F393" s="60" cm="1">
        <f t="array" ref="F393">_xlfn.IFS($B393="SAB_OSE_SET23",0,$B393="SAB_EPSA_SET23",0,AND($B393="SAB_INS_SET23",$A393="MAT")=TRUE,$A$454,AND($B393="SAB_INS_SET23",$A393&lt;&gt;"MAT")=TRUE,$A$453,AND($B393="SIU_INF_JUL23",$A393="MAT")=TRUE,$A$454,AND($B393="SIU_INF_JUL23",$A393&lt;&gt;"MAT")=TRUE,$A$453,AND($B393="SIU_ED_JUL23",$A393="MAT")=TRUE,$A$454,AND($B393="SIU_ED_JUL23",$A393&lt;&gt;"MAT")=TRUE,$A$453,$B393="DER_JUN23",0,$B393="CDHU_AGO23",0,AND($B393="SIN_SV_SET23",$A393="MAT")=TRUE,$A$454,AND($B393="SIN_SV_SET23",$A393&lt;&gt;"MAT")=TRUE,$A$453,AND($B393="SIN_INS_SET23",$A393="MAT")=TRUE,$A$454,AND($B393="SIN_INS_SET23",$A393&lt;&gt;"MAT")=TRUE,$A$453,AND($B393="COTAÇÃO",$A393="MAT")=TRUE,$A$454,AND($B393="COTAÇÃO",$A393&lt;&gt;"MAT")=TRUE,$A$453)</f>
        <v>0.28000000000000003</v>
      </c>
      <c r="G393" s="60" cm="1">
        <f t="array" ref="G393">_xlfn.IFS($B393="SAB_OSE_SET23",0,$B393="SAB_EPSA_SET23",0,AND($B393="SAB_INS_SET23",$A393="MO")=TRUE,$A$455,AND($B393="SAB_INS_SET23",$A393&lt;&gt;"MO")=TRUE,0,AND($B393="SIU_INF_JUL23",$A393="MO")=TRUE,$A$455,AND($B393="SIU_INF_JUL23",$A393&lt;&gt;"MO")=TRUE,0,AND($B393="SIU_ED_JUL23",$A393="MO")=TRUE,$A$455,AND($B393="SIU_ED_JUL23",$A393&lt;&gt;"MO")=TRUE,0,$B393="DER_JUN23",0,$B393="CDHU_AGO23",0,AND($B393="SIN_SV_SET23",$A393="MO")=TRUE,$A$455,AND($B393="SIN_SV_SET23",$A393&lt;&gt;"MO")=TRUE,0,AND($B393="SIN_INS_SET23",$A393="MO")=TRUE,$A$455,AND($B393="SIN_INS_SET23",$A393&lt;&gt;"MO")=TRUE,0,AND($B393="COTAÇÃO",$A393="MO")=TRUE,$A$455,AND($B393="COTAÇÃO",$A393&lt;&gt;"MO")=TRUE,0)</f>
        <v>1.72</v>
      </c>
      <c r="H393" s="61" cm="1">
        <f t="array" ref="H393">ROUND(_xlfn.IFS(B393="SAB_OSE_SET23",VLOOKUP(C393,[12]SAB_OSE_SET23!A:N,7,FALSE),B393="SAB_EPSA_SET23",VLOOKUP(C393,[12]SAB_EPSA_SET23!A:F,4,FALSE),B393="SAB_INS_SET23",VLOOKUP(C393,[12]SAB_INS_SET23!A:F,4,FALSE),B393="SIU_INF_JUL23",VLOOKUP(C393,[12]SIU_INF_JUL23!A:F,4,FALSE),B393="SIU_ED_JUL23",VLOOKUP(C393,[12]SIU_ED_JUL23!A:F,4,FALSE),B393="SIU_INS_JUL23",VLOOKUP(C393,[12]SIU_INS_JUL23!A:F,4,FALSE),B393="DER_JUN23",VLOOKUP(C393,[12]DER_JUN23!A:F,4,FALSE),B393="CDHU_AGO23",VLOOKUP(C393,[12]CDHU_AGO23!A:F,4,FALSE),B393="DNIT_SV_JUL23",VLOOKUP(C393,[12]DNIT_SV_JUL23!A:F,4,FALSE),B393="DNIT_MAT_JUL23",VLOOKUP(C393,[12]DNIT_MAT_JUL23!A:F,4,FALSE),B393="SIN_SV_SET23",VLOOKUP(C393,[12]SIN_SV_SET23!G:L,5,FALSE),B393="SIN_INS_SET23",VLOOKUP(C393,[12]SIN_INS_SET23!A:F,5,FALSE),B393="COTAÇÃO",VLOOKUP(C393,[12]COTAÇÃO!$B:$G,6,FALSE))*(1+F393)*(1+G393),2)</f>
        <v>51.88</v>
      </c>
      <c r="I393" s="62">
        <f>I391*4</f>
        <v>1408</v>
      </c>
      <c r="J393" s="39"/>
      <c r="K393" s="63"/>
      <c r="L393" s="64" t="str" cm="1">
        <f t="array" ref="L393">_xlfn.IFS(B393="SAB_OSE_SET23",VLOOKUP(C393,[12]SAB_OSE_SET23!A:N,5,FALSE),B393="SAB_EPSA_SET23",VLOOKUP(C393,[12]SAB_EPSA_SET23!A:F,2,FALSE),B393="SAB_INS_SET23",VLOOKUP(C393,[12]SAB_INS_SET23!A:F,2,FALSE),B393="SIU_INF_JUL23",VLOOKUP(C393,[12]SIU_INF_JUL23!A:F,2,FALSE),B393="SIU_ED_JUL23",VLOOKUP(C393,[12]SIU_ED_JUL23!A:F,2,FALSE),B393="SIU_INS_JUL23",VLOOKUP(C393,[12]SIU_INS_JUL23!A:F,2,FALSE),B393="DER_JUN23",VLOOKUP(C393,[12]DER_JUN23!A:F,2,FALSE),B393="CDHU_AGO23",VLOOKUP(C393,[12]CDHU_AGO23!A:F,2,FALSE),B393="DNIT_SV_JUL23",VLOOKUP(C393,[12]DNIT_SV_JUL23!A:F,2,FALSE),B393="DNIT_MAT_JUL23",VLOOKUP(C393,[12]DNIT_MAT_JUL23!A:F,2,FALSE),B393="SIN_SV_SET23",VLOOKUP(C393,[12]SIN_SV_SET23!G:L,2,FALSE),B393="SIN_INS_SET23",VLOOKUP(C393,[12]SIN_INS_SET23!A:F,2,FALSE),B393="COTAÇÃO",VLOOKUP(C393,[12]COTAÇÃO!$B:$G,3,FALSE))</f>
        <v>ELETRICISTA</v>
      </c>
      <c r="M393" s="65" t="str" cm="1">
        <f t="array" ref="M393">_xlfn.IFS(B393="SAB_OSE_SET23",VLOOKUP(C393,[12]SAB_OSE_SET23!A:N,6,FALSE),B393="SAB_EPSA_SET23",VLOOKUP(C393,[12]SAB_EPSA_SET23!A:F,3,FALSE),B393="SAB_INS_SET23",VLOOKUP(C393,[12]SAB_INS_SET23!A:F,3,FALSE),B393="SIU_INF_JUL23",VLOOKUP(C393,[12]SIU_INF_JUL23!A:F,3,FALSE),B393="SIU_ED_JUL23",VLOOKUP(C393,[12]SIU_ED_JUL23!A:F,3,FALSE),B393="SIU_INS_JUL23",VLOOKUP(C393,[12]SIU_INS_JUL23!A:F,3,FALSE),B393="DER_JUN23",VLOOKUP(C393,[12]DER_JUN23!A:F,3,FALSE),B393="CDHU_AGO23",VLOOKUP(C393,[12]CDHU_AGO23!A:F,3,FALSE),B393="DNIT_SV_JUL23",VLOOKUP(C393,[12]DNIT_SV_JUL23!A:F,3,FALSE),B393="DNIT_MAT_JUL23",VLOOKUP(C393,[12]DNIT_MAT_JUL23!A:F,3,FALSE),B393="SIN_SV_SET23",VLOOKUP(C393,[12]SIN_SV_SET23!G:L,3,FALSE),B393="SIN_INS_SET23",VLOOKUP(C393,[12]SIN_INS_SET23!A:F,3,FALSE),B393="COTAÇÃO",VLOOKUP(C393,[12]COTAÇÃO!$B:$G,4,FALSE))</f>
        <v>H</v>
      </c>
      <c r="N393" s="66">
        <f t="shared" si="9692"/>
        <v>1408</v>
      </c>
      <c r="O393" s="66">
        <f t="shared" si="9693"/>
        <v>73047.039999999994</v>
      </c>
      <c r="P393" s="67">
        <f t="shared" si="9669"/>
        <v>0</v>
      </c>
      <c r="Q393" s="68"/>
      <c r="R393" s="61">
        <f>R390*$I393</f>
        <v>1408</v>
      </c>
      <c r="S393" s="67"/>
      <c r="T393" s="61">
        <f t="shared" ref="T393" si="9763">T390*$I393</f>
        <v>0</v>
      </c>
      <c r="U393" s="67">
        <f t="shared" si="9695"/>
        <v>0</v>
      </c>
      <c r="V393" s="61">
        <f t="shared" ref="V393" si="9764">V390*$I393</f>
        <v>0</v>
      </c>
      <c r="W393" s="67">
        <f t="shared" si="9697"/>
        <v>0</v>
      </c>
      <c r="X393" s="61">
        <f t="shared" ref="X393" si="9765">X390*$I393</f>
        <v>0</v>
      </c>
      <c r="Y393" s="67">
        <f t="shared" si="9699"/>
        <v>0</v>
      </c>
      <c r="Z393" s="61">
        <f t="shared" ref="Z393" si="9766">Z390*$I393</f>
        <v>0</v>
      </c>
      <c r="AA393" s="67">
        <f t="shared" si="9701"/>
        <v>0</v>
      </c>
      <c r="AB393" s="61">
        <f t="shared" ref="AB393" si="9767">AB390*$I393</f>
        <v>0</v>
      </c>
      <c r="AC393" s="67">
        <f t="shared" si="9703"/>
        <v>0</v>
      </c>
      <c r="AD393" s="61">
        <f t="shared" ref="AD393" si="9768">AD390*$I393</f>
        <v>0</v>
      </c>
      <c r="AE393" s="67">
        <f t="shared" si="9705"/>
        <v>0</v>
      </c>
      <c r="AF393" s="61">
        <f t="shared" ref="AF393" si="9769">AF390*$I393</f>
        <v>0</v>
      </c>
      <c r="AG393" s="67">
        <f t="shared" si="9707"/>
        <v>0</v>
      </c>
      <c r="AH393" s="61">
        <f t="shared" ref="AH393" si="9770">AH390*$I393</f>
        <v>0</v>
      </c>
      <c r="AI393" s="67">
        <f t="shared" si="9709"/>
        <v>0</v>
      </c>
      <c r="AJ393" s="61">
        <f t="shared" ref="AJ393" si="9771">AJ390*$I393</f>
        <v>0</v>
      </c>
      <c r="AK393" s="67">
        <f t="shared" si="9711"/>
        <v>0</v>
      </c>
      <c r="AL393" s="61">
        <f t="shared" ref="AL393" si="9772">AL390*$I393</f>
        <v>0</v>
      </c>
      <c r="AM393" s="67">
        <f t="shared" si="9713"/>
        <v>0</v>
      </c>
      <c r="AN393" s="61">
        <f t="shared" ref="AN393" si="9773">AN390*$I393</f>
        <v>0</v>
      </c>
      <c r="AO393" s="67">
        <f t="shared" si="9715"/>
        <v>0</v>
      </c>
      <c r="AP393" s="61">
        <f t="shared" ref="AP393" si="9774">AP390*$I393</f>
        <v>0</v>
      </c>
      <c r="AQ393" s="67">
        <f t="shared" si="9717"/>
        <v>0</v>
      </c>
      <c r="AR393" s="61">
        <f t="shared" ref="AR393" si="9775">AR390*$I393</f>
        <v>0</v>
      </c>
      <c r="AS393" s="67">
        <f t="shared" si="9719"/>
        <v>0</v>
      </c>
      <c r="AT393" s="61">
        <f t="shared" ref="AT393" si="9776">AT390*$I393</f>
        <v>0</v>
      </c>
      <c r="AU393" s="67">
        <f t="shared" si="9721"/>
        <v>0</v>
      </c>
      <c r="AV393" s="61">
        <f t="shared" ref="AV393" si="9777">AV390*$I393</f>
        <v>0</v>
      </c>
      <c r="AW393" s="67">
        <f t="shared" si="9723"/>
        <v>0</v>
      </c>
      <c r="AX393" s="61">
        <f t="shared" ref="AX393" si="9778">AX390*$I393</f>
        <v>0</v>
      </c>
      <c r="AY393" s="67">
        <f t="shared" si="9725"/>
        <v>0</v>
      </c>
      <c r="AZ393" s="61">
        <f t="shared" ref="AZ393" si="9779">AZ390*$I393</f>
        <v>0</v>
      </c>
      <c r="BA393" s="67">
        <f t="shared" si="9727"/>
        <v>0</v>
      </c>
      <c r="BB393" s="61">
        <f t="shared" ref="BB393" si="9780">BB390*$I393</f>
        <v>0</v>
      </c>
      <c r="BC393" s="67">
        <f t="shared" si="9729"/>
        <v>0</v>
      </c>
      <c r="BD393" s="61">
        <f t="shared" ref="BD393" si="9781">BD390*$I393</f>
        <v>0</v>
      </c>
      <c r="BE393" s="67">
        <f t="shared" si="9731"/>
        <v>0</v>
      </c>
      <c r="BF393" s="61">
        <f t="shared" ref="BF393" si="9782">BF390*$I393</f>
        <v>0</v>
      </c>
      <c r="BG393" s="67">
        <f t="shared" si="9733"/>
        <v>0</v>
      </c>
      <c r="BH393" s="61">
        <f t="shared" ref="BH393" si="9783">BH390*$I393</f>
        <v>0</v>
      </c>
      <c r="BI393" s="67">
        <f t="shared" si="9735"/>
        <v>0</v>
      </c>
      <c r="BJ393" s="61">
        <f t="shared" ref="BJ393" si="9784">BJ390*$I393</f>
        <v>0</v>
      </c>
      <c r="BK393" s="67">
        <f t="shared" si="9737"/>
        <v>0</v>
      </c>
      <c r="BL393" s="61">
        <f t="shared" ref="BL393" si="9785">BL390*$I393</f>
        <v>0</v>
      </c>
      <c r="BM393" s="67">
        <f t="shared" si="9739"/>
        <v>0</v>
      </c>
    </row>
    <row r="394" spans="1:65" s="47" customFormat="1" x14ac:dyDescent="0.25">
      <c r="A394" s="36"/>
      <c r="B394" s="36"/>
      <c r="C394" s="36"/>
      <c r="D394" s="36"/>
      <c r="E394" s="36"/>
      <c r="F394" s="36"/>
      <c r="G394" s="36"/>
      <c r="H394" s="37"/>
      <c r="I394" s="38"/>
      <c r="J394" s="39"/>
      <c r="K394" s="40">
        <v>21</v>
      </c>
      <c r="L394" s="41" t="s">
        <v>172</v>
      </c>
      <c r="M394" s="42" t="s">
        <v>33</v>
      </c>
      <c r="N394" s="43"/>
      <c r="O394" s="43"/>
      <c r="P394" s="44">
        <f>P395+P403</f>
        <v>223192.38</v>
      </c>
      <c r="Q394" s="39"/>
      <c r="R394" s="45"/>
      <c r="S394" s="46">
        <f>S395+S403</f>
        <v>223192.38</v>
      </c>
      <c r="T394" s="45"/>
      <c r="U394" s="46">
        <f t="shared" ref="U394" si="9786">U395+U403</f>
        <v>0</v>
      </c>
      <c r="V394" s="45"/>
      <c r="W394" s="46">
        <f t="shared" ref="W394" si="9787">W395+W403</f>
        <v>0</v>
      </c>
      <c r="X394" s="45"/>
      <c r="Y394" s="46">
        <f t="shared" ref="Y394" si="9788">Y395+Y403</f>
        <v>0</v>
      </c>
      <c r="Z394" s="45"/>
      <c r="AA394" s="46">
        <f t="shared" ref="AA394" si="9789">AA395+AA403</f>
        <v>0</v>
      </c>
      <c r="AB394" s="45"/>
      <c r="AC394" s="46">
        <f t="shared" ref="AC394" si="9790">AC395+AC403</f>
        <v>0</v>
      </c>
      <c r="AD394" s="45"/>
      <c r="AE394" s="46">
        <f t="shared" ref="AE394" si="9791">AE395+AE403</f>
        <v>0</v>
      </c>
      <c r="AF394" s="45"/>
      <c r="AG394" s="46">
        <f t="shared" ref="AG394" si="9792">AG395+AG403</f>
        <v>0</v>
      </c>
      <c r="AH394" s="45"/>
      <c r="AI394" s="46">
        <f t="shared" ref="AI394" si="9793">AI395+AI403</f>
        <v>0</v>
      </c>
      <c r="AJ394" s="45"/>
      <c r="AK394" s="46">
        <f t="shared" ref="AK394" si="9794">AK395+AK403</f>
        <v>0</v>
      </c>
      <c r="AL394" s="45"/>
      <c r="AM394" s="46">
        <f t="shared" ref="AM394" si="9795">AM395+AM403</f>
        <v>0</v>
      </c>
      <c r="AN394" s="45"/>
      <c r="AO394" s="46">
        <f t="shared" ref="AO394" si="9796">AO395+AO403</f>
        <v>0</v>
      </c>
      <c r="AP394" s="45"/>
      <c r="AQ394" s="46">
        <f t="shared" ref="AQ394" si="9797">AQ395+AQ403</f>
        <v>0</v>
      </c>
      <c r="AR394" s="45"/>
      <c r="AS394" s="46">
        <f t="shared" ref="AS394" si="9798">AS395+AS403</f>
        <v>0</v>
      </c>
      <c r="AT394" s="45"/>
      <c r="AU394" s="46">
        <f t="shared" ref="AU394" si="9799">AU395+AU403</f>
        <v>0</v>
      </c>
      <c r="AV394" s="45"/>
      <c r="AW394" s="46">
        <f t="shared" ref="AW394" si="9800">AW395+AW403</f>
        <v>0</v>
      </c>
      <c r="AX394" s="45"/>
      <c r="AY394" s="46">
        <f t="shared" ref="AY394" si="9801">AY395+AY403</f>
        <v>0</v>
      </c>
      <c r="AZ394" s="45"/>
      <c r="BA394" s="46">
        <f t="shared" ref="BA394" si="9802">BA395+BA403</f>
        <v>0</v>
      </c>
      <c r="BB394" s="45"/>
      <c r="BC394" s="46">
        <f t="shared" ref="BC394" si="9803">BC395+BC403</f>
        <v>0</v>
      </c>
      <c r="BD394" s="45"/>
      <c r="BE394" s="46">
        <f t="shared" ref="BE394" si="9804">BE395+BE403</f>
        <v>0</v>
      </c>
      <c r="BF394" s="45"/>
      <c r="BG394" s="46">
        <f t="shared" ref="BG394" si="9805">BG395+BG403</f>
        <v>0</v>
      </c>
      <c r="BH394" s="45"/>
      <c r="BI394" s="46">
        <f t="shared" ref="BI394" si="9806">BI395+BI403</f>
        <v>0</v>
      </c>
      <c r="BJ394" s="45"/>
      <c r="BK394" s="46">
        <f t="shared" ref="BK394" si="9807">BK395+BK403</f>
        <v>0</v>
      </c>
      <c r="BL394" s="45"/>
      <c r="BM394" s="46">
        <f t="shared" ref="BM394" si="9808">BM395+BM403</f>
        <v>0</v>
      </c>
    </row>
    <row r="395" spans="1:65" s="47" customFormat="1" ht="45" x14ac:dyDescent="0.25">
      <c r="A395" s="48"/>
      <c r="B395" s="48"/>
      <c r="C395" s="48"/>
      <c r="D395" s="48"/>
      <c r="E395" s="48"/>
      <c r="F395" s="48"/>
      <c r="G395" s="48"/>
      <c r="H395" s="49"/>
      <c r="I395" s="50"/>
      <c r="J395" s="39"/>
      <c r="K395" s="51" t="str">
        <f>CONCATENATE($K$394,".1")</f>
        <v>21.1</v>
      </c>
      <c r="L395" s="52" t="s">
        <v>173</v>
      </c>
      <c r="M395" s="53" t="s">
        <v>21</v>
      </c>
      <c r="N395" s="54">
        <f>R395+T395+V395+X395+Z395+AB395+AD395+AF395+AH395+AJ395++AL395+AN395+AP395+AR395+AT395+AV395+AX395+AZ395+BB395+BD395+BF395+BH395+BJ395+BL395</f>
        <v>2</v>
      </c>
      <c r="O395" s="54">
        <f>SUM(O396:O402)</f>
        <v>93545.750000000015</v>
      </c>
      <c r="P395" s="55">
        <f t="shared" ref="P395:P410" si="9809">S395+U395+W395+Y395+AA395+AC395+AE395+AG395+AI395+AK395++AM395+AO395+AQ395+AS395+AU395+AW395+AY395+BA395+BC395+BE395+BG395+BI395+BK395+BM395</f>
        <v>187091.5</v>
      </c>
      <c r="Q395" s="39"/>
      <c r="R395" s="56">
        <v>2</v>
      </c>
      <c r="S395" s="57">
        <f>ROUND(R395*$O395,2)</f>
        <v>187091.5</v>
      </c>
      <c r="T395" s="56"/>
      <c r="U395" s="57">
        <f>ROUND(T395*$O395,2)</f>
        <v>0</v>
      </c>
      <c r="V395" s="56"/>
      <c r="W395" s="57">
        <f t="shared" ref="W395" si="9810">ROUND(V395*$O395,2)</f>
        <v>0</v>
      </c>
      <c r="X395" s="56"/>
      <c r="Y395" s="57">
        <f t="shared" ref="Y395" si="9811">ROUND(X395*$O395,2)</f>
        <v>0</v>
      </c>
      <c r="Z395" s="56"/>
      <c r="AA395" s="57">
        <f t="shared" ref="AA395" si="9812">ROUND(Z395*$O395,2)</f>
        <v>0</v>
      </c>
      <c r="AB395" s="56"/>
      <c r="AC395" s="57">
        <f t="shared" ref="AC395" si="9813">ROUND(AB395*$O395,2)</f>
        <v>0</v>
      </c>
      <c r="AD395" s="56"/>
      <c r="AE395" s="57">
        <f t="shared" ref="AE395" si="9814">ROUND(AD395*$O395,2)</f>
        <v>0</v>
      </c>
      <c r="AF395" s="56"/>
      <c r="AG395" s="57">
        <f t="shared" ref="AG395" si="9815">ROUND(AF395*$O395,2)</f>
        <v>0</v>
      </c>
      <c r="AH395" s="56"/>
      <c r="AI395" s="57">
        <f t="shared" ref="AI395" si="9816">ROUND(AH395*$O395,2)</f>
        <v>0</v>
      </c>
      <c r="AJ395" s="56"/>
      <c r="AK395" s="57">
        <f t="shared" ref="AK395" si="9817">ROUND(AJ395*$O395,2)</f>
        <v>0</v>
      </c>
      <c r="AL395" s="56"/>
      <c r="AM395" s="57">
        <f t="shared" ref="AM395" si="9818">ROUND(AL395*$O395,2)</f>
        <v>0</v>
      </c>
      <c r="AN395" s="56"/>
      <c r="AO395" s="57">
        <f t="shared" ref="AO395" si="9819">ROUND(AN395*$O395,2)</f>
        <v>0</v>
      </c>
      <c r="AP395" s="56"/>
      <c r="AQ395" s="57">
        <f t="shared" ref="AQ395" si="9820">ROUND(AP395*$O395,2)</f>
        <v>0</v>
      </c>
      <c r="AR395" s="56"/>
      <c r="AS395" s="57">
        <f t="shared" ref="AS395" si="9821">ROUND(AR395*$O395,2)</f>
        <v>0</v>
      </c>
      <c r="AT395" s="56"/>
      <c r="AU395" s="57">
        <f t="shared" ref="AU395" si="9822">ROUND(AT395*$O395,2)</f>
        <v>0</v>
      </c>
      <c r="AV395" s="56"/>
      <c r="AW395" s="57">
        <f t="shared" ref="AW395" si="9823">ROUND(AV395*$O395,2)</f>
        <v>0</v>
      </c>
      <c r="AX395" s="56"/>
      <c r="AY395" s="57">
        <f t="shared" ref="AY395" si="9824">ROUND(AX395*$O395,2)</f>
        <v>0</v>
      </c>
      <c r="AZ395" s="56"/>
      <c r="BA395" s="57">
        <f t="shared" ref="BA395" si="9825">ROUND(AZ395*$O395,2)</f>
        <v>0</v>
      </c>
      <c r="BB395" s="56"/>
      <c r="BC395" s="57">
        <f t="shared" ref="BC395" si="9826">ROUND(BB395*$O395,2)</f>
        <v>0</v>
      </c>
      <c r="BD395" s="56"/>
      <c r="BE395" s="57">
        <f t="shared" ref="BE395" si="9827">ROUND(BD395*$O395,2)</f>
        <v>0</v>
      </c>
      <c r="BF395" s="56"/>
      <c r="BG395" s="57">
        <f t="shared" ref="BG395" si="9828">ROUND(BF395*$O395,2)</f>
        <v>0</v>
      </c>
      <c r="BH395" s="56"/>
      <c r="BI395" s="57">
        <f t="shared" ref="BI395" si="9829">ROUND(BH395*$O395,2)</f>
        <v>0</v>
      </c>
      <c r="BJ395" s="56"/>
      <c r="BK395" s="57">
        <f t="shared" ref="BK395" si="9830">ROUND(BJ395*$O395,2)</f>
        <v>0</v>
      </c>
      <c r="BL395" s="56"/>
      <c r="BM395" s="57">
        <f t="shared" ref="BM395" si="9831">ROUND(BL395*$O395,2)</f>
        <v>0</v>
      </c>
    </row>
    <row r="396" spans="1:65" s="47" customFormat="1" ht="45" x14ac:dyDescent="0.25">
      <c r="A396" s="58" t="s">
        <v>37</v>
      </c>
      <c r="B396" s="59" t="s">
        <v>31</v>
      </c>
      <c r="C396" s="59" t="str">
        <f>K395</f>
        <v>21.1</v>
      </c>
      <c r="D396" s="60" cm="1">
        <f t="array" ref="D396">_xlfn.IFS($B396="SAB_OSE_SET23",$A$440,$B396="SAB_EPSA_SET23",$A$442,$B396="SAB_INS_SET23",$A$444,$B396="SIU_INF_JUL23",$A$446,$B396="SIU_ED_JUL23",$A$447,$B396="DER_JUN23",$A$448,$B396="CDHU_AGO23",$A$449,$B396="SIN_SV_SET23",$A$450,$B396="SIN_INS_SET23",$A$451,$B396="COTAÇÃO",0)</f>
        <v>0</v>
      </c>
      <c r="E396" s="60" cm="1">
        <f t="array" ref="E396">_xlfn.IFS($B396="SAB_OSE_SET23",$A$441,$B396="SAB_EPSA_SET23",$A$443,$B396="SAB_INS_SET23",$A$445,$B396="SIU_INF_JUL23",0,$B396="SIU_ED_JUL23",0,$B396="DER_JUN23",0,$B396="CDHU_AGO23",0,$B396="SIN_SV_SET23",0,$B396="SIN_INS_SET23",0,$B396="COTAÇÃO",0)</f>
        <v>0</v>
      </c>
      <c r="F396" s="60" cm="1">
        <f t="array" ref="F396">_xlfn.IFS($B396="SAB_OSE_SET23",0,$B396="SAB_EPSA_SET23",0,AND($B396="SAB_INS_SET23",$A396="MAT")=TRUE,$A$454,AND($B396="SAB_INS_SET23",$A396&lt;&gt;"MAT")=TRUE,$A$453,AND($B396="SIU_INF_JUL23",$A396="MAT")=TRUE,$A$454,AND($B396="SIU_INF_JUL23",$A396&lt;&gt;"MAT")=TRUE,$A$453,AND($B396="SIU_ED_JUL23",$A396="MAT")=TRUE,$A$454,AND($B396="SIU_ED_JUL23",$A396&lt;&gt;"MAT")=TRUE,$A$453,$B396="DER_JUN23",0,$B396="CDHU_AGO23",0,AND($B396="SIN_SV_SET23",$A396="MAT")=TRUE,$A$454,AND($B396="SIN_SV_SET23",$A396&lt;&gt;"MAT")=TRUE,$A$453,AND($B396="SIN_INS_SET23",$A396="MAT")=TRUE,$A$454,AND($B396="SIN_INS_SET23",$A396&lt;&gt;"MAT")=TRUE,$A$453,AND($B396="COTAÇÃO",$A396="MAT")=TRUE,$A$454,AND($B396="COTAÇÃO",$A396&lt;&gt;"MAT")=TRUE,$A$453)</f>
        <v>0.2</v>
      </c>
      <c r="G396" s="60" cm="1">
        <f t="array" ref="G396">_xlfn.IFS($B396="SAB_OSE_SET23",0,$B396="SAB_EPSA_SET23",0,AND($B396="SAB_INS_SET23",$A396="MO")=TRUE,$A$455,AND($B396="SAB_INS_SET23",$A396&lt;&gt;"MO")=TRUE,0,AND($B396="SIU_INF_JUL23",$A396="MO")=TRUE,$A$455,AND($B396="SIU_INF_JUL23",$A396&lt;&gt;"MO")=TRUE,0,AND($B396="SIU_ED_JUL23",$A396="MO")=TRUE,$A$455,AND($B396="SIU_ED_JUL23",$A396&lt;&gt;"MO")=TRUE,0,$B396="DER_JUN23",0,$B396="CDHU_AGO23",0,AND($B396="SIN_SV_SET23",$A396="MO")=TRUE,$A$455,AND($B396="SIN_SV_SET23",$A396&lt;&gt;"MO")=TRUE,0,AND($B396="SIN_INS_SET23",$A396="MO")=TRUE,$A$455,AND($B396="SIN_INS_SET23",$A396&lt;&gt;"MO")=TRUE,0,AND($B396="COTAÇÃO",$A396="MO")=TRUE,$A$455,AND($B396="COTAÇÃO",$A396&lt;&gt;"MO")=TRUE,0)</f>
        <v>0</v>
      </c>
      <c r="H396" s="61" cm="1">
        <f t="array" ref="H396">ROUND(_xlfn.IFS(B396="SAB_OSE_SET23",VLOOKUP(C396,[12]SAB_OSE_SET23!A:N,7,FALSE),B396="SAB_EPSA_SET23",VLOOKUP(C396,[12]SAB_EPSA_SET23!A:F,4,FALSE),B396="SAB_INS_SET23",VLOOKUP(C396,[12]SAB_INS_SET23!A:F,4,FALSE),B396="SIU_INF_JUL23",VLOOKUP(C396,[12]SIU_INF_JUL23!A:F,4,FALSE),B396="SIU_ED_JUL23",VLOOKUP(C396,[12]SIU_ED_JUL23!A:F,4,FALSE),B396="SIU_INS_JUL23",VLOOKUP(C396,[12]SIU_INS_JUL23!A:F,4,FALSE),B396="DER_JUN23",VLOOKUP(C396,[12]DER_JUN23!A:F,4,FALSE),B396="CDHU_AGO23",VLOOKUP(C396,[12]CDHU_AGO23!A:F,4,FALSE),B396="DNIT_SV_JUL23",VLOOKUP(C396,[12]DNIT_SV_JUL23!A:F,4,FALSE),B396="DNIT_MAT_JUL23",VLOOKUP(C396,[12]DNIT_MAT_JUL23!A:F,4,FALSE),B396="SIN_SV_SET23",VLOOKUP(C396,[12]SIN_SV_SET23!G:L,5,FALSE),B396="SIN_INS_SET23",VLOOKUP(C396,[12]SIN_INS_SET23!A:F,5,FALSE),B396="COTAÇÃO",VLOOKUP(C396,[12]COTAÇÃO!$B:$G,6,FALSE))*(1+F396)*(1+G396),2)</f>
        <v>69343.990000000005</v>
      </c>
      <c r="I396" s="62">
        <v>1</v>
      </c>
      <c r="J396" s="39"/>
      <c r="K396" s="63"/>
      <c r="L396" s="64" t="str" cm="1">
        <f t="array" ref="L396">_xlfn.IFS(B396="SAB_OSE_SET23",VLOOKUP(C396,[12]SAB_OSE_SET23!A:N,5,FALSE),B396="SAB_EPSA_SET23",VLOOKUP(C396,[12]SAB_EPSA_SET23!A:F,2,FALSE),B396="SAB_INS_SET23",VLOOKUP(C396,[12]SAB_INS_SET23!A:F,2,FALSE),B396="SIU_INF_JUL23",VLOOKUP(C396,[12]SIU_INF_JUL23!A:F,2,FALSE),B396="SIU_ED_JUL23",VLOOKUP(C396,[12]SIU_ED_JUL23!A:F,2,FALSE),B396="SIU_INS_JUL23",VLOOKUP(C396,[12]SIU_INS_JUL23!A:F,2,FALSE),B396="DER_JUN23",VLOOKUP(C396,[12]DER_JUN23!A:F,2,FALSE),B396="CDHU_AGO23",VLOOKUP(C396,[12]CDHU_AGO23!A:F,2,FALSE),B396="DNIT_SV_JUL23",VLOOKUP(C396,[12]DNIT_SV_JUL23!A:F,2,FALSE),B396="DNIT_MAT_JUL23",VLOOKUP(C396,[12]DNIT_MAT_JUL23!A:F,2,FALSE),B396="SIN_SV_SET23",VLOOKUP(C396,[12]SIN_SV_SET23!G:L,2,FALSE),B396="SIN_INS_SET23",VLOOKUP(C396,[12]SIN_INS_SET23!A:F,2,FALSE),B396="COTAÇÃO",VLOOKUP(C396,[12]COTAÇÃO!$B:$G,3,FALSE))</f>
        <v>Transformador trifásico tipo pedestal 150 kVA e 15 kV imerso a óleo mineral, com compartimento blindado para conexão dos cabos de média e baixa tensão</v>
      </c>
      <c r="M396" s="65" t="str" cm="1">
        <f t="array" ref="M396">_xlfn.IFS(B396="SAB_OSE_SET23",VLOOKUP(C396,[12]SAB_OSE_SET23!A:N,6,FALSE),B396="SAB_EPSA_SET23",VLOOKUP(C396,[12]SAB_EPSA_SET23!A:F,3,FALSE),B396="SAB_INS_SET23",VLOOKUP(C396,[12]SAB_INS_SET23!A:F,3,FALSE),B396="SIU_INF_JUL23",VLOOKUP(C396,[12]SIU_INF_JUL23!A:F,3,FALSE),B396="SIU_ED_JUL23",VLOOKUP(C396,[12]SIU_ED_JUL23!A:F,3,FALSE),B396="SIU_INS_JUL23",VLOOKUP(C396,[12]SIU_INS_JUL23!A:F,3,FALSE),B396="DER_JUN23",VLOOKUP(C396,[12]DER_JUN23!A:F,3,FALSE),B396="CDHU_AGO23",VLOOKUP(C396,[12]CDHU_AGO23!A:F,3,FALSE),B396="DNIT_SV_JUL23",VLOOKUP(C396,[12]DNIT_SV_JUL23!A:F,3,FALSE),B396="DNIT_MAT_JUL23",VLOOKUP(C396,[12]DNIT_MAT_JUL23!A:F,3,FALSE),B396="SIN_SV_SET23",VLOOKUP(C396,[12]SIN_SV_SET23!G:L,3,FALSE),B396="SIN_INS_SET23",VLOOKUP(C396,[12]SIN_INS_SET23!A:F,3,FALSE),B396="COTAÇÃO",VLOOKUP(C396,[12]COTAÇÃO!$B:$G,4,FALSE))</f>
        <v>un</v>
      </c>
      <c r="N396" s="66">
        <f t="shared" ref="N396:N402" si="9832">R396+T396+V396+X396+Z396+AB396+AD396+AF396+AH396+AJ396++AL396+AN396+AP396+AR396+AT396+AV396+AX396+AZ396+BB396+BD396+BF396+BH396+BJ396+BL396</f>
        <v>2</v>
      </c>
      <c r="O396" s="66">
        <f t="shared" ref="O396:O402" si="9833">ROUND(H396*I396,2)</f>
        <v>69343.990000000005</v>
      </c>
      <c r="P396" s="67">
        <f t="shared" si="9809"/>
        <v>0</v>
      </c>
      <c r="Q396" s="68"/>
      <c r="R396" s="61">
        <f>R395*$I396</f>
        <v>2</v>
      </c>
      <c r="S396" s="67"/>
      <c r="T396" s="61">
        <f t="shared" ref="T396" si="9834">T395*$I396</f>
        <v>0</v>
      </c>
      <c r="U396" s="67">
        <f t="shared" ref="U396:U402" si="9835">ROUND(T396*$H396,2)</f>
        <v>0</v>
      </c>
      <c r="V396" s="61">
        <f t="shared" ref="V396" si="9836">V395*$I396</f>
        <v>0</v>
      </c>
      <c r="W396" s="67">
        <f t="shared" ref="W396:W402" si="9837">ROUND(V396*$H396,2)</f>
        <v>0</v>
      </c>
      <c r="X396" s="61">
        <f t="shared" ref="X396" si="9838">X395*$I396</f>
        <v>0</v>
      </c>
      <c r="Y396" s="67">
        <f t="shared" ref="Y396:Y402" si="9839">ROUND(X396*$H396,2)</f>
        <v>0</v>
      </c>
      <c r="Z396" s="61">
        <f t="shared" ref="Z396" si="9840">Z395*$I396</f>
        <v>0</v>
      </c>
      <c r="AA396" s="67">
        <f t="shared" ref="AA396:AA402" si="9841">ROUND(Z396*$H396,2)</f>
        <v>0</v>
      </c>
      <c r="AB396" s="61">
        <f t="shared" ref="AB396" si="9842">AB395*$I396</f>
        <v>0</v>
      </c>
      <c r="AC396" s="67">
        <f t="shared" ref="AC396:AC402" si="9843">ROUND(AB396*$H396,2)</f>
        <v>0</v>
      </c>
      <c r="AD396" s="61">
        <f t="shared" ref="AD396" si="9844">AD395*$I396</f>
        <v>0</v>
      </c>
      <c r="AE396" s="67">
        <f t="shared" ref="AE396:AE402" si="9845">ROUND(AD396*$H396,2)</f>
        <v>0</v>
      </c>
      <c r="AF396" s="61">
        <f t="shared" ref="AF396" si="9846">AF395*$I396</f>
        <v>0</v>
      </c>
      <c r="AG396" s="67">
        <f t="shared" ref="AG396:AG402" si="9847">ROUND(AF396*$H396,2)</f>
        <v>0</v>
      </c>
      <c r="AH396" s="61">
        <f t="shared" ref="AH396" si="9848">AH395*$I396</f>
        <v>0</v>
      </c>
      <c r="AI396" s="67">
        <f t="shared" ref="AI396:AI402" si="9849">ROUND(AH396*$H396,2)</f>
        <v>0</v>
      </c>
      <c r="AJ396" s="61">
        <f t="shared" ref="AJ396" si="9850">AJ395*$I396</f>
        <v>0</v>
      </c>
      <c r="AK396" s="67">
        <f t="shared" ref="AK396:AK402" si="9851">ROUND(AJ396*$H396,2)</f>
        <v>0</v>
      </c>
      <c r="AL396" s="61">
        <f t="shared" ref="AL396" si="9852">AL395*$I396</f>
        <v>0</v>
      </c>
      <c r="AM396" s="67">
        <f t="shared" ref="AM396:AM402" si="9853">ROUND(AL396*$H396,2)</f>
        <v>0</v>
      </c>
      <c r="AN396" s="61">
        <f t="shared" ref="AN396" si="9854">AN395*$I396</f>
        <v>0</v>
      </c>
      <c r="AO396" s="67">
        <f t="shared" ref="AO396:AO402" si="9855">ROUND(AN396*$H396,2)</f>
        <v>0</v>
      </c>
      <c r="AP396" s="61">
        <f t="shared" ref="AP396" si="9856">AP395*$I396</f>
        <v>0</v>
      </c>
      <c r="AQ396" s="67">
        <f t="shared" ref="AQ396:AQ402" si="9857">ROUND(AP396*$H396,2)</f>
        <v>0</v>
      </c>
      <c r="AR396" s="61">
        <f t="shared" ref="AR396" si="9858">AR395*$I396</f>
        <v>0</v>
      </c>
      <c r="AS396" s="67">
        <f t="shared" ref="AS396:AS402" si="9859">ROUND(AR396*$H396,2)</f>
        <v>0</v>
      </c>
      <c r="AT396" s="61">
        <f t="shared" ref="AT396" si="9860">AT395*$I396</f>
        <v>0</v>
      </c>
      <c r="AU396" s="67">
        <f t="shared" ref="AU396:AU402" si="9861">ROUND(AT396*$H396,2)</f>
        <v>0</v>
      </c>
      <c r="AV396" s="61">
        <f t="shared" ref="AV396" si="9862">AV395*$I396</f>
        <v>0</v>
      </c>
      <c r="AW396" s="67">
        <f t="shared" ref="AW396:AW402" si="9863">ROUND(AV396*$H396,2)</f>
        <v>0</v>
      </c>
      <c r="AX396" s="61">
        <f t="shared" ref="AX396" si="9864">AX395*$I396</f>
        <v>0</v>
      </c>
      <c r="AY396" s="67">
        <f t="shared" ref="AY396:AY402" si="9865">ROUND(AX396*$H396,2)</f>
        <v>0</v>
      </c>
      <c r="AZ396" s="61">
        <f t="shared" ref="AZ396" si="9866">AZ395*$I396</f>
        <v>0</v>
      </c>
      <c r="BA396" s="67">
        <f t="shared" ref="BA396:BA402" si="9867">ROUND(AZ396*$H396,2)</f>
        <v>0</v>
      </c>
      <c r="BB396" s="61">
        <f t="shared" ref="BB396" si="9868">BB395*$I396</f>
        <v>0</v>
      </c>
      <c r="BC396" s="67">
        <f t="shared" ref="BC396:BC402" si="9869">ROUND(BB396*$H396,2)</f>
        <v>0</v>
      </c>
      <c r="BD396" s="61">
        <f t="shared" ref="BD396" si="9870">BD395*$I396</f>
        <v>0</v>
      </c>
      <c r="BE396" s="67">
        <f t="shared" ref="BE396:BE402" si="9871">ROUND(BD396*$H396,2)</f>
        <v>0</v>
      </c>
      <c r="BF396" s="61">
        <f t="shared" ref="BF396" si="9872">BF395*$I396</f>
        <v>0</v>
      </c>
      <c r="BG396" s="67">
        <f t="shared" ref="BG396:BG402" si="9873">ROUND(BF396*$H396,2)</f>
        <v>0</v>
      </c>
      <c r="BH396" s="61">
        <f t="shared" ref="BH396" si="9874">BH395*$I396</f>
        <v>0</v>
      </c>
      <c r="BI396" s="67">
        <f t="shared" ref="BI396:BI402" si="9875">ROUND(BH396*$H396,2)</f>
        <v>0</v>
      </c>
      <c r="BJ396" s="61">
        <f t="shared" ref="BJ396" si="9876">BJ395*$I396</f>
        <v>0</v>
      </c>
      <c r="BK396" s="67">
        <f t="shared" ref="BK396:BK402" si="9877">ROUND(BJ396*$H396,2)</f>
        <v>0</v>
      </c>
      <c r="BL396" s="61">
        <f t="shared" ref="BL396" si="9878">BL395*$I396</f>
        <v>0</v>
      </c>
      <c r="BM396" s="67">
        <f t="shared" ref="BM396:BM402" si="9879">ROUND(BL396*$H396,2)</f>
        <v>0</v>
      </c>
    </row>
    <row r="397" spans="1:65" s="47" customFormat="1" x14ac:dyDescent="0.25">
      <c r="A397" s="58" t="s">
        <v>26</v>
      </c>
      <c r="B397" s="59" t="s">
        <v>28</v>
      </c>
      <c r="C397" s="59" t="s">
        <v>29</v>
      </c>
      <c r="D397" s="60" cm="1">
        <f t="array" ref="D397">_xlfn.IFS($B397="SAB_OSE_SET23",$A$440,$B397="SAB_EPSA_SET23",$A$442,$B397="SAB_INS_SET23",$A$444,$B397="SIU_INF_JUL23",$A$446,$B397="SIU_ED_JUL23",$A$447,$B397="DER_JUN23",$A$448,$B397="CDHU_AGO23",$A$449,$B397="SIN_SV_SET23",$A$450,$B397="SIN_INS_SET23",$A$451,$B397="COTAÇÃO",0)</f>
        <v>0</v>
      </c>
      <c r="E397" s="60" cm="1">
        <f t="array" ref="E397">_xlfn.IFS($B397="SAB_OSE_SET23",$A$441,$B397="SAB_EPSA_SET23",$A$443,$B397="SAB_INS_SET23",$A$445,$B397="SIU_INF_JUL23",0,$B397="SIU_ED_JUL23",0,$B397="DER_JUN23",0,$B397="CDHU_AGO23",0,$B397="SIN_SV_SET23",0,$B397="SIN_INS_SET23",0,$B397="COTAÇÃO",0)</f>
        <v>0</v>
      </c>
      <c r="F397" s="60" cm="1">
        <f t="array" ref="F397">_xlfn.IFS($B397="SAB_OSE_SET23",0,$B397="SAB_EPSA_SET23",0,AND($B397="SAB_INS_SET23",$A397="MAT")=TRUE,$A$454,AND($B397="SAB_INS_SET23",$A397&lt;&gt;"MAT")=TRUE,$A$453,AND($B397="SIU_INF_JUL23",$A397="MAT")=TRUE,$A$454,AND($B397="SIU_INF_JUL23",$A397&lt;&gt;"MAT")=TRUE,$A$453,AND($B397="SIU_ED_JUL23",$A397="MAT")=TRUE,$A$454,AND($B397="SIU_ED_JUL23",$A397&lt;&gt;"MAT")=TRUE,$A$453,$B397="DER_JUN23",0,$B397="CDHU_AGO23",0,AND($B397="SIN_SV_SET23",$A397="MAT")=TRUE,$A$454,AND($B397="SIN_SV_SET23",$A397&lt;&gt;"MAT")=TRUE,$A$453,AND($B397="SIN_INS_SET23",$A397="MAT")=TRUE,$A$454,AND($B397="SIN_INS_SET23",$A397&lt;&gt;"MAT")=TRUE,$A$453,AND($B397="COTAÇÃO",$A397="MAT")=TRUE,$A$454,AND($B397="COTAÇÃO",$A397&lt;&gt;"MAT")=TRUE,$A$453)</f>
        <v>0.28000000000000003</v>
      </c>
      <c r="G397" s="60" cm="1">
        <f t="array" ref="G397">_xlfn.IFS($B397="SAB_OSE_SET23",0,$B397="SAB_EPSA_SET23",0,AND($B397="SAB_INS_SET23",$A397="MO")=TRUE,$A$455,AND($B397="SAB_INS_SET23",$A397&lt;&gt;"MO")=TRUE,0,AND($B397="SIU_INF_JUL23",$A397="MO")=TRUE,$A$455,AND($B397="SIU_INF_JUL23",$A397&lt;&gt;"MO")=TRUE,0,AND($B397="SIU_ED_JUL23",$A397="MO")=TRUE,$A$455,AND($B397="SIU_ED_JUL23",$A397&lt;&gt;"MO")=TRUE,0,$B397="DER_JUN23",0,$B397="CDHU_AGO23",0,AND($B397="SIN_SV_SET23",$A397="MO")=TRUE,$A$455,AND($B397="SIN_SV_SET23",$A397&lt;&gt;"MO")=TRUE,0,AND($B397="SIN_INS_SET23",$A397="MO")=TRUE,$A$455,AND($B397="SIN_INS_SET23",$A397&lt;&gt;"MO")=TRUE,0,AND($B397="COTAÇÃO",$A397="MO")=TRUE,$A$455,AND($B397="COTAÇÃO",$A397&lt;&gt;"MO")=TRUE,0)</f>
        <v>1.72</v>
      </c>
      <c r="H397" s="61" cm="1">
        <f t="array" ref="H397">ROUND(_xlfn.IFS(B397="SAB_OSE_SET23",VLOOKUP(C397,[12]SAB_OSE_SET23!A:N,7,FALSE),B397="SAB_EPSA_SET23",VLOOKUP(C397,[12]SAB_EPSA_SET23!A:F,4,FALSE),B397="SAB_INS_SET23",VLOOKUP(C397,[12]SAB_INS_SET23!A:F,4,FALSE),B397="SIU_INF_JUL23",VLOOKUP(C397,[12]SIU_INF_JUL23!A:F,4,FALSE),B397="SIU_ED_JUL23",VLOOKUP(C397,[12]SIU_ED_JUL23!A:F,4,FALSE),B397="SIU_INS_JUL23",VLOOKUP(C397,[12]SIU_INS_JUL23!A:F,4,FALSE),B397="DER_JUN23",VLOOKUP(C397,[12]DER_JUN23!A:F,4,FALSE),B397="CDHU_AGO23",VLOOKUP(C397,[12]CDHU_AGO23!A:F,4,FALSE),B397="DNIT_SV_JUL23",VLOOKUP(C397,[12]DNIT_SV_JUL23!A:F,4,FALSE),B397="DNIT_MAT_JUL23",VLOOKUP(C397,[12]DNIT_MAT_JUL23!A:F,4,FALSE),B397="SIN_SV_SET23",VLOOKUP(C397,[12]SIN_SV_SET23!G:L,5,FALSE),B397="SIN_INS_SET23",VLOOKUP(C397,[12]SIN_INS_SET23!A:F,5,FALSE),B397="COTAÇÃO",VLOOKUP(C397,[12]COTAÇÃO!$B:$G,6,FALSE))*(1+F397)*(1+G397),2)</f>
        <v>206.49</v>
      </c>
      <c r="I397" s="62">
        <v>32</v>
      </c>
      <c r="J397" s="39"/>
      <c r="K397" s="63"/>
      <c r="L397" s="64" t="str" cm="1">
        <f t="array" ref="L397">_xlfn.IFS(B397="SAB_OSE_SET23",VLOOKUP(C397,[12]SAB_OSE_SET23!A:N,5,FALSE),B397="SAB_EPSA_SET23",VLOOKUP(C397,[12]SAB_EPSA_SET23!A:F,2,FALSE),B397="SAB_INS_SET23",VLOOKUP(C397,[12]SAB_INS_SET23!A:F,2,FALSE),B397="SIU_INF_JUL23",VLOOKUP(C397,[12]SIU_INF_JUL23!A:F,2,FALSE),B397="SIU_ED_JUL23",VLOOKUP(C397,[12]SIU_ED_JUL23!A:F,2,FALSE),B397="SIU_INS_JUL23",VLOOKUP(C397,[12]SIU_INS_JUL23!A:F,2,FALSE),B397="DER_JUN23",VLOOKUP(C397,[12]DER_JUN23!A:F,2,FALSE),B397="CDHU_AGO23",VLOOKUP(C397,[12]CDHU_AGO23!A:F,2,FALSE),B397="DNIT_SV_JUL23",VLOOKUP(C397,[12]DNIT_SV_JUL23!A:F,2,FALSE),B397="DNIT_MAT_JUL23",VLOOKUP(C397,[12]DNIT_MAT_JUL23!A:F,2,FALSE),B397="SIN_SV_SET23",VLOOKUP(C397,[12]SIN_SV_SET23!G:L,2,FALSE),B397="SIN_INS_SET23",VLOOKUP(C397,[12]SIN_INS_SET23!A:F,2,FALSE),B397="COTAÇÃO",VLOOKUP(C397,[12]COTAÇÃO!$B:$G,3,FALSE))</f>
        <v>ENGENHEIRO PLENO</v>
      </c>
      <c r="M397" s="65" t="str" cm="1">
        <f t="array" ref="M397">_xlfn.IFS(B397="SAB_OSE_SET23",VLOOKUP(C397,[12]SAB_OSE_SET23!A:N,6,FALSE),B397="SAB_EPSA_SET23",VLOOKUP(C397,[12]SAB_EPSA_SET23!A:F,3,FALSE),B397="SAB_INS_SET23",VLOOKUP(C397,[12]SAB_INS_SET23!A:F,3,FALSE),B397="SIU_INF_JUL23",VLOOKUP(C397,[12]SIU_INF_JUL23!A:F,3,FALSE),B397="SIU_ED_JUL23",VLOOKUP(C397,[12]SIU_ED_JUL23!A:F,3,FALSE),B397="SIU_INS_JUL23",VLOOKUP(C397,[12]SIU_INS_JUL23!A:F,3,FALSE),B397="DER_JUN23",VLOOKUP(C397,[12]DER_JUN23!A:F,3,FALSE),B397="CDHU_AGO23",VLOOKUP(C397,[12]CDHU_AGO23!A:F,3,FALSE),B397="DNIT_SV_JUL23",VLOOKUP(C397,[12]DNIT_SV_JUL23!A:F,3,FALSE),B397="DNIT_MAT_JUL23",VLOOKUP(C397,[12]DNIT_MAT_JUL23!A:F,3,FALSE),B397="SIN_SV_SET23",VLOOKUP(C397,[12]SIN_SV_SET23!G:L,3,FALSE),B397="SIN_INS_SET23",VLOOKUP(C397,[12]SIN_INS_SET23!A:F,3,FALSE),B397="COTAÇÃO",VLOOKUP(C397,[12]COTAÇÃO!$B:$G,4,FALSE))</f>
        <v>H</v>
      </c>
      <c r="N397" s="66">
        <f t="shared" si="9832"/>
        <v>64</v>
      </c>
      <c r="O397" s="66">
        <f t="shared" si="9833"/>
        <v>6607.68</v>
      </c>
      <c r="P397" s="67">
        <f t="shared" si="9809"/>
        <v>0</v>
      </c>
      <c r="Q397" s="68"/>
      <c r="R397" s="61">
        <f>R395*$I397</f>
        <v>64</v>
      </c>
      <c r="S397" s="67"/>
      <c r="T397" s="61">
        <f t="shared" ref="T397" si="9880">T395*$I397</f>
        <v>0</v>
      </c>
      <c r="U397" s="67">
        <f t="shared" si="9835"/>
        <v>0</v>
      </c>
      <c r="V397" s="61">
        <f t="shared" ref="V397" si="9881">V395*$I397</f>
        <v>0</v>
      </c>
      <c r="W397" s="67">
        <f t="shared" si="9837"/>
        <v>0</v>
      </c>
      <c r="X397" s="61">
        <f t="shared" ref="X397" si="9882">X395*$I397</f>
        <v>0</v>
      </c>
      <c r="Y397" s="67">
        <f t="shared" si="9839"/>
        <v>0</v>
      </c>
      <c r="Z397" s="61">
        <f t="shared" ref="Z397" si="9883">Z395*$I397</f>
        <v>0</v>
      </c>
      <c r="AA397" s="67">
        <f t="shared" si="9841"/>
        <v>0</v>
      </c>
      <c r="AB397" s="61">
        <f t="shared" ref="AB397" si="9884">AB395*$I397</f>
        <v>0</v>
      </c>
      <c r="AC397" s="67">
        <f t="shared" si="9843"/>
        <v>0</v>
      </c>
      <c r="AD397" s="61">
        <f t="shared" ref="AD397" si="9885">AD395*$I397</f>
        <v>0</v>
      </c>
      <c r="AE397" s="67">
        <f t="shared" si="9845"/>
        <v>0</v>
      </c>
      <c r="AF397" s="61">
        <f t="shared" ref="AF397" si="9886">AF395*$I397</f>
        <v>0</v>
      </c>
      <c r="AG397" s="67">
        <f t="shared" si="9847"/>
        <v>0</v>
      </c>
      <c r="AH397" s="61">
        <f t="shared" ref="AH397" si="9887">AH395*$I397</f>
        <v>0</v>
      </c>
      <c r="AI397" s="67">
        <f t="shared" si="9849"/>
        <v>0</v>
      </c>
      <c r="AJ397" s="61">
        <f t="shared" ref="AJ397" si="9888">AJ395*$I397</f>
        <v>0</v>
      </c>
      <c r="AK397" s="67">
        <f t="shared" si="9851"/>
        <v>0</v>
      </c>
      <c r="AL397" s="61">
        <f t="shared" ref="AL397" si="9889">AL395*$I397</f>
        <v>0</v>
      </c>
      <c r="AM397" s="67">
        <f t="shared" si="9853"/>
        <v>0</v>
      </c>
      <c r="AN397" s="61">
        <f t="shared" ref="AN397" si="9890">AN395*$I397</f>
        <v>0</v>
      </c>
      <c r="AO397" s="67">
        <f t="shared" si="9855"/>
        <v>0</v>
      </c>
      <c r="AP397" s="61">
        <f t="shared" ref="AP397" si="9891">AP395*$I397</f>
        <v>0</v>
      </c>
      <c r="AQ397" s="67">
        <f t="shared" si="9857"/>
        <v>0</v>
      </c>
      <c r="AR397" s="61">
        <f t="shared" ref="AR397" si="9892">AR395*$I397</f>
        <v>0</v>
      </c>
      <c r="AS397" s="67">
        <f t="shared" si="9859"/>
        <v>0</v>
      </c>
      <c r="AT397" s="61">
        <f t="shared" ref="AT397" si="9893">AT395*$I397</f>
        <v>0</v>
      </c>
      <c r="AU397" s="67">
        <f t="shared" si="9861"/>
        <v>0</v>
      </c>
      <c r="AV397" s="61">
        <f t="shared" ref="AV397" si="9894">AV395*$I397</f>
        <v>0</v>
      </c>
      <c r="AW397" s="67">
        <f t="shared" si="9863"/>
        <v>0</v>
      </c>
      <c r="AX397" s="61">
        <f t="shared" ref="AX397" si="9895">AX395*$I397</f>
        <v>0</v>
      </c>
      <c r="AY397" s="67">
        <f t="shared" si="9865"/>
        <v>0</v>
      </c>
      <c r="AZ397" s="61">
        <f t="shared" ref="AZ397" si="9896">AZ395*$I397</f>
        <v>0</v>
      </c>
      <c r="BA397" s="67">
        <f t="shared" si="9867"/>
        <v>0</v>
      </c>
      <c r="BB397" s="61">
        <f t="shared" ref="BB397" si="9897">BB395*$I397</f>
        <v>0</v>
      </c>
      <c r="BC397" s="67">
        <f t="shared" si="9869"/>
        <v>0</v>
      </c>
      <c r="BD397" s="61">
        <f t="shared" ref="BD397" si="9898">BD395*$I397</f>
        <v>0</v>
      </c>
      <c r="BE397" s="67">
        <f t="shared" si="9871"/>
        <v>0</v>
      </c>
      <c r="BF397" s="61">
        <f t="shared" ref="BF397" si="9899">BF395*$I397</f>
        <v>0</v>
      </c>
      <c r="BG397" s="67">
        <f t="shared" si="9873"/>
        <v>0</v>
      </c>
      <c r="BH397" s="61">
        <f t="shared" ref="BH397" si="9900">BH395*$I397</f>
        <v>0</v>
      </c>
      <c r="BI397" s="67">
        <f t="shared" si="9875"/>
        <v>0</v>
      </c>
      <c r="BJ397" s="61">
        <f t="shared" ref="BJ397" si="9901">BJ395*$I397</f>
        <v>0</v>
      </c>
      <c r="BK397" s="67">
        <f t="shared" si="9877"/>
        <v>0</v>
      </c>
      <c r="BL397" s="61">
        <f t="shared" ref="BL397" si="9902">BL395*$I397</f>
        <v>0</v>
      </c>
      <c r="BM397" s="67">
        <f t="shared" si="9879"/>
        <v>0</v>
      </c>
    </row>
    <row r="398" spans="1:65" s="47" customFormat="1" x14ac:dyDescent="0.25">
      <c r="A398" s="58" t="s">
        <v>26</v>
      </c>
      <c r="B398" s="59" t="s">
        <v>28</v>
      </c>
      <c r="C398" s="59" t="s">
        <v>38</v>
      </c>
      <c r="D398" s="60" cm="1">
        <f t="array" ref="D398">_xlfn.IFS($B398="SAB_OSE_SET23",$A$440,$B398="SAB_EPSA_SET23",$A$442,$B398="SAB_INS_SET23",$A$444,$B398="SIU_INF_JUL23",$A$446,$B398="SIU_ED_JUL23",$A$447,$B398="DER_JUN23",$A$448,$B398="CDHU_AGO23",$A$449,$B398="SIN_SV_SET23",$A$450,$B398="SIN_INS_SET23",$A$451,$B398="COTAÇÃO",0)</f>
        <v>0</v>
      </c>
      <c r="E398" s="60" cm="1">
        <f t="array" ref="E398">_xlfn.IFS($B398="SAB_OSE_SET23",$A$441,$B398="SAB_EPSA_SET23",$A$443,$B398="SAB_INS_SET23",$A$445,$B398="SIU_INF_JUL23",0,$B398="SIU_ED_JUL23",0,$B398="DER_JUN23",0,$B398="CDHU_AGO23",0,$B398="SIN_SV_SET23",0,$B398="SIN_INS_SET23",0,$B398="COTAÇÃO",0)</f>
        <v>0</v>
      </c>
      <c r="F398" s="60" cm="1">
        <f t="array" ref="F398">_xlfn.IFS($B398="SAB_OSE_SET23",0,$B398="SAB_EPSA_SET23",0,AND($B398="SAB_INS_SET23",$A398="MAT")=TRUE,$A$454,AND($B398="SAB_INS_SET23",$A398&lt;&gt;"MAT")=TRUE,$A$453,AND($B398="SIU_INF_JUL23",$A398="MAT")=TRUE,$A$454,AND($B398="SIU_INF_JUL23",$A398&lt;&gt;"MAT")=TRUE,$A$453,AND($B398="SIU_ED_JUL23",$A398="MAT")=TRUE,$A$454,AND($B398="SIU_ED_JUL23",$A398&lt;&gt;"MAT")=TRUE,$A$453,$B398="DER_JUN23",0,$B398="CDHU_AGO23",0,AND($B398="SIN_SV_SET23",$A398="MAT")=TRUE,$A$454,AND($B398="SIN_SV_SET23",$A398&lt;&gt;"MAT")=TRUE,$A$453,AND($B398="SIN_INS_SET23",$A398="MAT")=TRUE,$A$454,AND($B398="SIN_INS_SET23",$A398&lt;&gt;"MAT")=TRUE,$A$453,AND($B398="COTAÇÃO",$A398="MAT")=TRUE,$A$454,AND($B398="COTAÇÃO",$A398&lt;&gt;"MAT")=TRUE,$A$453)</f>
        <v>0.28000000000000003</v>
      </c>
      <c r="G398" s="60" cm="1">
        <f t="array" ref="G398">_xlfn.IFS($B398="SAB_OSE_SET23",0,$B398="SAB_EPSA_SET23",0,AND($B398="SAB_INS_SET23",$A398="MO")=TRUE,$A$455,AND($B398="SAB_INS_SET23",$A398&lt;&gt;"MO")=TRUE,0,AND($B398="SIU_INF_JUL23",$A398="MO")=TRUE,$A$455,AND($B398="SIU_INF_JUL23",$A398&lt;&gt;"MO")=TRUE,0,AND($B398="SIU_ED_JUL23",$A398="MO")=TRUE,$A$455,AND($B398="SIU_ED_JUL23",$A398&lt;&gt;"MO")=TRUE,0,$B398="DER_JUN23",0,$B398="CDHU_AGO23",0,AND($B398="SIN_SV_SET23",$A398="MO")=TRUE,$A$455,AND($B398="SIN_SV_SET23",$A398&lt;&gt;"MO")=TRUE,0,AND($B398="SIN_INS_SET23",$A398="MO")=TRUE,$A$455,AND($B398="SIN_INS_SET23",$A398&lt;&gt;"MO")=TRUE,0,AND($B398="COTAÇÃO",$A398="MO")=TRUE,$A$455,AND($B398="COTAÇÃO",$A398&lt;&gt;"MO")=TRUE,0)</f>
        <v>1.72</v>
      </c>
      <c r="H398" s="61" cm="1">
        <f t="array" ref="H398">ROUND(_xlfn.IFS(B398="SAB_OSE_SET23",VLOOKUP(C398,[12]SAB_OSE_SET23!A:N,7,FALSE),B398="SAB_EPSA_SET23",VLOOKUP(C398,[12]SAB_EPSA_SET23!A:F,4,FALSE),B398="SAB_INS_SET23",VLOOKUP(C398,[12]SAB_INS_SET23!A:F,4,FALSE),B398="SIU_INF_JUL23",VLOOKUP(C398,[12]SIU_INF_JUL23!A:F,4,FALSE),B398="SIU_ED_JUL23",VLOOKUP(C398,[12]SIU_ED_JUL23!A:F,4,FALSE),B398="SIU_INS_JUL23",VLOOKUP(C398,[12]SIU_INS_JUL23!A:F,4,FALSE),B398="DER_JUN23",VLOOKUP(C398,[12]DER_JUN23!A:F,4,FALSE),B398="CDHU_AGO23",VLOOKUP(C398,[12]CDHU_AGO23!A:F,4,FALSE),B398="DNIT_SV_JUL23",VLOOKUP(C398,[12]DNIT_SV_JUL23!A:F,4,FALSE),B398="DNIT_MAT_JUL23",VLOOKUP(C398,[12]DNIT_MAT_JUL23!A:F,4,FALSE),B398="SIN_SV_SET23",VLOOKUP(C398,[12]SIN_SV_SET23!G:L,5,FALSE),B398="SIN_INS_SET23",VLOOKUP(C398,[12]SIN_INS_SET23!A:F,5,FALSE),B398="COTAÇÃO",VLOOKUP(C398,[12]COTAÇÃO!$B:$G,6,FALSE))*(1+F398)*(1+G398),2)</f>
        <v>76.209999999999994</v>
      </c>
      <c r="I398" s="62">
        <f>I397*3</f>
        <v>96</v>
      </c>
      <c r="J398" s="39"/>
      <c r="K398" s="63"/>
      <c r="L398" s="64" t="str" cm="1">
        <f t="array" ref="L398">_xlfn.IFS(B398="SAB_OSE_SET23",VLOOKUP(C398,[12]SAB_OSE_SET23!A:N,5,FALSE),B398="SAB_EPSA_SET23",VLOOKUP(C398,[12]SAB_EPSA_SET23!A:F,2,FALSE),B398="SAB_INS_SET23",VLOOKUP(C398,[12]SAB_INS_SET23!A:F,2,FALSE),B398="SIU_INF_JUL23",VLOOKUP(C398,[12]SIU_INF_JUL23!A:F,2,FALSE),B398="SIU_ED_JUL23",VLOOKUP(C398,[12]SIU_ED_JUL23!A:F,2,FALSE),B398="SIU_INS_JUL23",VLOOKUP(C398,[12]SIU_INS_JUL23!A:F,2,FALSE),B398="DER_JUN23",VLOOKUP(C398,[12]DER_JUN23!A:F,2,FALSE),B398="CDHU_AGO23",VLOOKUP(C398,[12]CDHU_AGO23!A:F,2,FALSE),B398="DNIT_SV_JUL23",VLOOKUP(C398,[12]DNIT_SV_JUL23!A:F,2,FALSE),B398="DNIT_MAT_JUL23",VLOOKUP(C398,[12]DNIT_MAT_JUL23!A:F,2,FALSE),B398="SIN_SV_SET23",VLOOKUP(C398,[12]SIN_SV_SET23!G:L,2,FALSE),B398="SIN_INS_SET23",VLOOKUP(C398,[12]SIN_INS_SET23!A:F,2,FALSE),B398="COTAÇÃO",VLOOKUP(C398,[12]COTAÇÃO!$B:$G,3,FALSE))</f>
        <v>TÉCNICO ELETRICISTA</v>
      </c>
      <c r="M398" s="65" t="str" cm="1">
        <f t="array" ref="M398">_xlfn.IFS(B398="SAB_OSE_SET23",VLOOKUP(C398,[12]SAB_OSE_SET23!A:N,6,FALSE),B398="SAB_EPSA_SET23",VLOOKUP(C398,[12]SAB_EPSA_SET23!A:F,3,FALSE),B398="SAB_INS_SET23",VLOOKUP(C398,[12]SAB_INS_SET23!A:F,3,FALSE),B398="SIU_INF_JUL23",VLOOKUP(C398,[12]SIU_INF_JUL23!A:F,3,FALSE),B398="SIU_ED_JUL23",VLOOKUP(C398,[12]SIU_ED_JUL23!A:F,3,FALSE),B398="SIU_INS_JUL23",VLOOKUP(C398,[12]SIU_INS_JUL23!A:F,3,FALSE),B398="DER_JUN23",VLOOKUP(C398,[12]DER_JUN23!A:F,3,FALSE),B398="CDHU_AGO23",VLOOKUP(C398,[12]CDHU_AGO23!A:F,3,FALSE),B398="DNIT_SV_JUL23",VLOOKUP(C398,[12]DNIT_SV_JUL23!A:F,3,FALSE),B398="DNIT_MAT_JUL23",VLOOKUP(C398,[12]DNIT_MAT_JUL23!A:F,3,FALSE),B398="SIN_SV_SET23",VLOOKUP(C398,[12]SIN_SV_SET23!G:L,3,FALSE),B398="SIN_INS_SET23",VLOOKUP(C398,[12]SIN_INS_SET23!A:F,3,FALSE),B398="COTAÇÃO",VLOOKUP(C398,[12]COTAÇÃO!$B:$G,4,FALSE))</f>
        <v>H</v>
      </c>
      <c r="N398" s="66">
        <f t="shared" si="9832"/>
        <v>192</v>
      </c>
      <c r="O398" s="66">
        <f t="shared" si="9833"/>
        <v>7316.16</v>
      </c>
      <c r="P398" s="67">
        <f t="shared" si="9809"/>
        <v>0</v>
      </c>
      <c r="Q398" s="68"/>
      <c r="R398" s="61">
        <f>R395*$I398</f>
        <v>192</v>
      </c>
      <c r="S398" s="67"/>
      <c r="T398" s="61">
        <f t="shared" ref="T398" si="9903">T395*$I398</f>
        <v>0</v>
      </c>
      <c r="U398" s="67">
        <f t="shared" si="9835"/>
        <v>0</v>
      </c>
      <c r="V398" s="61">
        <f t="shared" ref="V398" si="9904">V395*$I398</f>
        <v>0</v>
      </c>
      <c r="W398" s="67">
        <f t="shared" si="9837"/>
        <v>0</v>
      </c>
      <c r="X398" s="61">
        <f t="shared" ref="X398" si="9905">X395*$I398</f>
        <v>0</v>
      </c>
      <c r="Y398" s="67">
        <f t="shared" si="9839"/>
        <v>0</v>
      </c>
      <c r="Z398" s="61">
        <f t="shared" ref="Z398" si="9906">Z395*$I398</f>
        <v>0</v>
      </c>
      <c r="AA398" s="67">
        <f t="shared" si="9841"/>
        <v>0</v>
      </c>
      <c r="AB398" s="61">
        <f t="shared" ref="AB398" si="9907">AB395*$I398</f>
        <v>0</v>
      </c>
      <c r="AC398" s="67">
        <f t="shared" si="9843"/>
        <v>0</v>
      </c>
      <c r="AD398" s="61">
        <f t="shared" ref="AD398" si="9908">AD395*$I398</f>
        <v>0</v>
      </c>
      <c r="AE398" s="67">
        <f t="shared" si="9845"/>
        <v>0</v>
      </c>
      <c r="AF398" s="61">
        <f t="shared" ref="AF398" si="9909">AF395*$I398</f>
        <v>0</v>
      </c>
      <c r="AG398" s="67">
        <f t="shared" si="9847"/>
        <v>0</v>
      </c>
      <c r="AH398" s="61">
        <f t="shared" ref="AH398" si="9910">AH395*$I398</f>
        <v>0</v>
      </c>
      <c r="AI398" s="67">
        <f t="shared" si="9849"/>
        <v>0</v>
      </c>
      <c r="AJ398" s="61">
        <f t="shared" ref="AJ398" si="9911">AJ395*$I398</f>
        <v>0</v>
      </c>
      <c r="AK398" s="67">
        <f t="shared" si="9851"/>
        <v>0</v>
      </c>
      <c r="AL398" s="61">
        <f t="shared" ref="AL398" si="9912">AL395*$I398</f>
        <v>0</v>
      </c>
      <c r="AM398" s="67">
        <f t="shared" si="9853"/>
        <v>0</v>
      </c>
      <c r="AN398" s="61">
        <f t="shared" ref="AN398" si="9913">AN395*$I398</f>
        <v>0</v>
      </c>
      <c r="AO398" s="67">
        <f t="shared" si="9855"/>
        <v>0</v>
      </c>
      <c r="AP398" s="61">
        <f t="shared" ref="AP398" si="9914">AP395*$I398</f>
        <v>0</v>
      </c>
      <c r="AQ398" s="67">
        <f t="shared" si="9857"/>
        <v>0</v>
      </c>
      <c r="AR398" s="61">
        <f t="shared" ref="AR398" si="9915">AR395*$I398</f>
        <v>0</v>
      </c>
      <c r="AS398" s="67">
        <f t="shared" si="9859"/>
        <v>0</v>
      </c>
      <c r="AT398" s="61">
        <f t="shared" ref="AT398" si="9916">AT395*$I398</f>
        <v>0</v>
      </c>
      <c r="AU398" s="67">
        <f t="shared" si="9861"/>
        <v>0</v>
      </c>
      <c r="AV398" s="61">
        <f t="shared" ref="AV398" si="9917">AV395*$I398</f>
        <v>0</v>
      </c>
      <c r="AW398" s="67">
        <f t="shared" si="9863"/>
        <v>0</v>
      </c>
      <c r="AX398" s="61">
        <f t="shared" ref="AX398" si="9918">AX395*$I398</f>
        <v>0</v>
      </c>
      <c r="AY398" s="67">
        <f t="shared" si="9865"/>
        <v>0</v>
      </c>
      <c r="AZ398" s="61">
        <f t="shared" ref="AZ398" si="9919">AZ395*$I398</f>
        <v>0</v>
      </c>
      <c r="BA398" s="67">
        <f t="shared" si="9867"/>
        <v>0</v>
      </c>
      <c r="BB398" s="61">
        <f t="shared" ref="BB398" si="9920">BB395*$I398</f>
        <v>0</v>
      </c>
      <c r="BC398" s="67">
        <f t="shared" si="9869"/>
        <v>0</v>
      </c>
      <c r="BD398" s="61">
        <f t="shared" ref="BD398" si="9921">BD395*$I398</f>
        <v>0</v>
      </c>
      <c r="BE398" s="67">
        <f t="shared" si="9871"/>
        <v>0</v>
      </c>
      <c r="BF398" s="61">
        <f t="shared" ref="BF398" si="9922">BF395*$I398</f>
        <v>0</v>
      </c>
      <c r="BG398" s="67">
        <f t="shared" si="9873"/>
        <v>0</v>
      </c>
      <c r="BH398" s="61">
        <f t="shared" ref="BH398" si="9923">BH395*$I398</f>
        <v>0</v>
      </c>
      <c r="BI398" s="67">
        <f t="shared" si="9875"/>
        <v>0</v>
      </c>
      <c r="BJ398" s="61">
        <f t="shared" ref="BJ398" si="9924">BJ395*$I398</f>
        <v>0</v>
      </c>
      <c r="BK398" s="67">
        <f t="shared" si="9877"/>
        <v>0</v>
      </c>
      <c r="BL398" s="61">
        <f t="shared" ref="BL398" si="9925">BL395*$I398</f>
        <v>0</v>
      </c>
      <c r="BM398" s="67">
        <f t="shared" si="9879"/>
        <v>0</v>
      </c>
    </row>
    <row r="399" spans="1:65" s="47" customFormat="1" x14ac:dyDescent="0.25">
      <c r="A399" s="58" t="s">
        <v>26</v>
      </c>
      <c r="B399" s="59" t="s">
        <v>28</v>
      </c>
      <c r="C399" s="59" t="s">
        <v>39</v>
      </c>
      <c r="D399" s="60" cm="1">
        <f t="array" ref="D399">_xlfn.IFS($B399="SAB_OSE_SET23",$A$440,$B399="SAB_EPSA_SET23",$A$442,$B399="SAB_INS_SET23",$A$444,$B399="SIU_INF_JUL23",$A$446,$B399="SIU_ED_JUL23",$A$447,$B399="DER_JUN23",$A$448,$B399="CDHU_AGO23",$A$449,$B399="SIN_SV_SET23",$A$450,$B399="SIN_INS_SET23",$A$451,$B399="COTAÇÃO",0)</f>
        <v>0</v>
      </c>
      <c r="E399" s="60" cm="1">
        <f t="array" ref="E399">_xlfn.IFS($B399="SAB_OSE_SET23",$A$441,$B399="SAB_EPSA_SET23",$A$443,$B399="SAB_INS_SET23",$A$445,$B399="SIU_INF_JUL23",0,$B399="SIU_ED_JUL23",0,$B399="DER_JUN23",0,$B399="CDHU_AGO23",0,$B399="SIN_SV_SET23",0,$B399="SIN_INS_SET23",0,$B399="COTAÇÃO",0)</f>
        <v>0</v>
      </c>
      <c r="F399" s="60" cm="1">
        <f t="array" ref="F399">_xlfn.IFS($B399="SAB_OSE_SET23",0,$B399="SAB_EPSA_SET23",0,AND($B399="SAB_INS_SET23",$A399="MAT")=TRUE,$A$454,AND($B399="SAB_INS_SET23",$A399&lt;&gt;"MAT")=TRUE,$A$453,AND($B399="SIU_INF_JUL23",$A399="MAT")=TRUE,$A$454,AND($B399="SIU_INF_JUL23",$A399&lt;&gt;"MAT")=TRUE,$A$453,AND($B399="SIU_ED_JUL23",$A399="MAT")=TRUE,$A$454,AND($B399="SIU_ED_JUL23",$A399&lt;&gt;"MAT")=TRUE,$A$453,$B399="DER_JUN23",0,$B399="CDHU_AGO23",0,AND($B399="SIN_SV_SET23",$A399="MAT")=TRUE,$A$454,AND($B399="SIN_SV_SET23",$A399&lt;&gt;"MAT")=TRUE,$A$453,AND($B399="SIN_INS_SET23",$A399="MAT")=TRUE,$A$454,AND($B399="SIN_INS_SET23",$A399&lt;&gt;"MAT")=TRUE,$A$453,AND($B399="COTAÇÃO",$A399="MAT")=TRUE,$A$454,AND($B399="COTAÇÃO",$A399&lt;&gt;"MAT")=TRUE,$A$453)</f>
        <v>0.28000000000000003</v>
      </c>
      <c r="G399" s="60" cm="1">
        <f t="array" ref="G399">_xlfn.IFS($B399="SAB_OSE_SET23",0,$B399="SAB_EPSA_SET23",0,AND($B399="SAB_INS_SET23",$A399="MO")=TRUE,$A$455,AND($B399="SAB_INS_SET23",$A399&lt;&gt;"MO")=TRUE,0,AND($B399="SIU_INF_JUL23",$A399="MO")=TRUE,$A$455,AND($B399="SIU_INF_JUL23",$A399&lt;&gt;"MO")=TRUE,0,AND($B399="SIU_ED_JUL23",$A399="MO")=TRUE,$A$455,AND($B399="SIU_ED_JUL23",$A399&lt;&gt;"MO")=TRUE,0,$B399="DER_JUN23",0,$B399="CDHU_AGO23",0,AND($B399="SIN_SV_SET23",$A399="MO")=TRUE,$A$455,AND($B399="SIN_SV_SET23",$A399&lt;&gt;"MO")=TRUE,0,AND($B399="SIN_INS_SET23",$A399="MO")=TRUE,$A$455,AND($B399="SIN_INS_SET23",$A399&lt;&gt;"MO")=TRUE,0,AND($B399="COTAÇÃO",$A399="MO")=TRUE,$A$455,AND($B399="COTAÇÃO",$A399&lt;&gt;"MO")=TRUE,0)</f>
        <v>1.72</v>
      </c>
      <c r="H399" s="61" cm="1">
        <f t="array" ref="H399">ROUND(_xlfn.IFS(B399="SAB_OSE_SET23",VLOOKUP(C399,[12]SAB_OSE_SET23!A:N,7,FALSE),B399="SAB_EPSA_SET23",VLOOKUP(C399,[12]SAB_EPSA_SET23!A:F,4,FALSE),B399="SAB_INS_SET23",VLOOKUP(C399,[12]SAB_INS_SET23!A:F,4,FALSE),B399="SIU_INF_JUL23",VLOOKUP(C399,[12]SIU_INF_JUL23!A:F,4,FALSE),B399="SIU_ED_JUL23",VLOOKUP(C399,[12]SIU_ED_JUL23!A:F,4,FALSE),B399="SIU_INS_JUL23",VLOOKUP(C399,[12]SIU_INS_JUL23!A:F,4,FALSE),B399="DER_JUN23",VLOOKUP(C399,[12]DER_JUN23!A:F,4,FALSE),B399="CDHU_AGO23",VLOOKUP(C399,[12]CDHU_AGO23!A:F,4,FALSE),B399="DNIT_SV_JUL23",VLOOKUP(C399,[12]DNIT_SV_JUL23!A:F,4,FALSE),B399="DNIT_MAT_JUL23",VLOOKUP(C399,[12]DNIT_MAT_JUL23!A:F,4,FALSE),B399="SIN_SV_SET23",VLOOKUP(C399,[12]SIN_SV_SET23!G:L,5,FALSE),B399="SIN_INS_SET23",VLOOKUP(C399,[12]SIN_INS_SET23!A:F,5,FALSE),B399="COTAÇÃO",VLOOKUP(C399,[12]COTAÇÃO!$B:$G,6,FALSE))*(1+F399)*(1+G399),2)</f>
        <v>51.88</v>
      </c>
      <c r="I399" s="62">
        <f>I397</f>
        <v>32</v>
      </c>
      <c r="J399" s="39"/>
      <c r="K399" s="63"/>
      <c r="L399" s="64" t="str" cm="1">
        <f t="array" ref="L399">_xlfn.IFS(B399="SAB_OSE_SET23",VLOOKUP(C399,[12]SAB_OSE_SET23!A:N,5,FALSE),B399="SAB_EPSA_SET23",VLOOKUP(C399,[12]SAB_EPSA_SET23!A:F,2,FALSE),B399="SAB_INS_SET23",VLOOKUP(C399,[12]SAB_INS_SET23!A:F,2,FALSE),B399="SIU_INF_JUL23",VLOOKUP(C399,[12]SIU_INF_JUL23!A:F,2,FALSE),B399="SIU_ED_JUL23",VLOOKUP(C399,[12]SIU_ED_JUL23!A:F,2,FALSE),B399="SIU_INS_JUL23",VLOOKUP(C399,[12]SIU_INS_JUL23!A:F,2,FALSE),B399="DER_JUN23",VLOOKUP(C399,[12]DER_JUN23!A:F,2,FALSE),B399="CDHU_AGO23",VLOOKUP(C399,[12]CDHU_AGO23!A:F,2,FALSE),B399="DNIT_SV_JUL23",VLOOKUP(C399,[12]DNIT_SV_JUL23!A:F,2,FALSE),B399="DNIT_MAT_JUL23",VLOOKUP(C399,[12]DNIT_MAT_JUL23!A:F,2,FALSE),B399="SIN_SV_SET23",VLOOKUP(C399,[12]SIN_SV_SET23!G:L,2,FALSE),B399="SIN_INS_SET23",VLOOKUP(C399,[12]SIN_INS_SET23!A:F,2,FALSE),B399="COTAÇÃO",VLOOKUP(C399,[12]COTAÇÃO!$B:$G,3,FALSE))</f>
        <v>ELETRICISTA</v>
      </c>
      <c r="M399" s="65" t="str" cm="1">
        <f t="array" ref="M399">_xlfn.IFS(B399="SAB_OSE_SET23",VLOOKUP(C399,[12]SAB_OSE_SET23!A:N,6,FALSE),B399="SAB_EPSA_SET23",VLOOKUP(C399,[12]SAB_EPSA_SET23!A:F,3,FALSE),B399="SAB_INS_SET23",VLOOKUP(C399,[12]SAB_INS_SET23!A:F,3,FALSE),B399="SIU_INF_JUL23",VLOOKUP(C399,[12]SIU_INF_JUL23!A:F,3,FALSE),B399="SIU_ED_JUL23",VLOOKUP(C399,[12]SIU_ED_JUL23!A:F,3,FALSE),B399="SIU_INS_JUL23",VLOOKUP(C399,[12]SIU_INS_JUL23!A:F,3,FALSE),B399="DER_JUN23",VLOOKUP(C399,[12]DER_JUN23!A:F,3,FALSE),B399="CDHU_AGO23",VLOOKUP(C399,[12]CDHU_AGO23!A:F,3,FALSE),B399="DNIT_SV_JUL23",VLOOKUP(C399,[12]DNIT_SV_JUL23!A:F,3,FALSE),B399="DNIT_MAT_JUL23",VLOOKUP(C399,[12]DNIT_MAT_JUL23!A:F,3,FALSE),B399="SIN_SV_SET23",VLOOKUP(C399,[12]SIN_SV_SET23!G:L,3,FALSE),B399="SIN_INS_SET23",VLOOKUP(C399,[12]SIN_INS_SET23!A:F,3,FALSE),B399="COTAÇÃO",VLOOKUP(C399,[12]COTAÇÃO!$B:$G,4,FALSE))</f>
        <v>H</v>
      </c>
      <c r="N399" s="66">
        <f t="shared" si="9832"/>
        <v>64</v>
      </c>
      <c r="O399" s="66">
        <f t="shared" si="9833"/>
        <v>1660.16</v>
      </c>
      <c r="P399" s="67">
        <f t="shared" si="9809"/>
        <v>0</v>
      </c>
      <c r="Q399" s="68"/>
      <c r="R399" s="61">
        <f>R395*$I399</f>
        <v>64</v>
      </c>
      <c r="S399" s="67"/>
      <c r="T399" s="61">
        <f t="shared" ref="T399" si="9926">T395*$I399</f>
        <v>0</v>
      </c>
      <c r="U399" s="67">
        <f t="shared" si="9835"/>
        <v>0</v>
      </c>
      <c r="V399" s="61">
        <f t="shared" ref="V399" si="9927">V395*$I399</f>
        <v>0</v>
      </c>
      <c r="W399" s="67">
        <f t="shared" si="9837"/>
        <v>0</v>
      </c>
      <c r="X399" s="61">
        <f t="shared" ref="X399" si="9928">X395*$I399</f>
        <v>0</v>
      </c>
      <c r="Y399" s="67">
        <f t="shared" si="9839"/>
        <v>0</v>
      </c>
      <c r="Z399" s="61">
        <f t="shared" ref="Z399" si="9929">Z395*$I399</f>
        <v>0</v>
      </c>
      <c r="AA399" s="67">
        <f t="shared" si="9841"/>
        <v>0</v>
      </c>
      <c r="AB399" s="61">
        <f t="shared" ref="AB399" si="9930">AB395*$I399</f>
        <v>0</v>
      </c>
      <c r="AC399" s="67">
        <f t="shared" si="9843"/>
        <v>0</v>
      </c>
      <c r="AD399" s="61">
        <f t="shared" ref="AD399" si="9931">AD395*$I399</f>
        <v>0</v>
      </c>
      <c r="AE399" s="67">
        <f t="shared" si="9845"/>
        <v>0</v>
      </c>
      <c r="AF399" s="61">
        <f t="shared" ref="AF399" si="9932">AF395*$I399</f>
        <v>0</v>
      </c>
      <c r="AG399" s="67">
        <f t="shared" si="9847"/>
        <v>0</v>
      </c>
      <c r="AH399" s="61">
        <f t="shared" ref="AH399" si="9933">AH395*$I399</f>
        <v>0</v>
      </c>
      <c r="AI399" s="67">
        <f t="shared" si="9849"/>
        <v>0</v>
      </c>
      <c r="AJ399" s="61">
        <f t="shared" ref="AJ399" si="9934">AJ395*$I399</f>
        <v>0</v>
      </c>
      <c r="AK399" s="67">
        <f t="shared" si="9851"/>
        <v>0</v>
      </c>
      <c r="AL399" s="61">
        <f t="shared" ref="AL399" si="9935">AL395*$I399</f>
        <v>0</v>
      </c>
      <c r="AM399" s="67">
        <f t="shared" si="9853"/>
        <v>0</v>
      </c>
      <c r="AN399" s="61">
        <f t="shared" ref="AN399" si="9936">AN395*$I399</f>
        <v>0</v>
      </c>
      <c r="AO399" s="67">
        <f t="shared" si="9855"/>
        <v>0</v>
      </c>
      <c r="AP399" s="61">
        <f t="shared" ref="AP399" si="9937">AP395*$I399</f>
        <v>0</v>
      </c>
      <c r="AQ399" s="67">
        <f t="shared" si="9857"/>
        <v>0</v>
      </c>
      <c r="AR399" s="61">
        <f t="shared" ref="AR399" si="9938">AR395*$I399</f>
        <v>0</v>
      </c>
      <c r="AS399" s="67">
        <f t="shared" si="9859"/>
        <v>0</v>
      </c>
      <c r="AT399" s="61">
        <f t="shared" ref="AT399" si="9939">AT395*$I399</f>
        <v>0</v>
      </c>
      <c r="AU399" s="67">
        <f t="shared" si="9861"/>
        <v>0</v>
      </c>
      <c r="AV399" s="61">
        <f t="shared" ref="AV399" si="9940">AV395*$I399</f>
        <v>0</v>
      </c>
      <c r="AW399" s="67">
        <f t="shared" si="9863"/>
        <v>0</v>
      </c>
      <c r="AX399" s="61">
        <f t="shared" ref="AX399" si="9941">AX395*$I399</f>
        <v>0</v>
      </c>
      <c r="AY399" s="67">
        <f t="shared" si="9865"/>
        <v>0</v>
      </c>
      <c r="AZ399" s="61">
        <f t="shared" ref="AZ399" si="9942">AZ395*$I399</f>
        <v>0</v>
      </c>
      <c r="BA399" s="67">
        <f t="shared" si="9867"/>
        <v>0</v>
      </c>
      <c r="BB399" s="61">
        <f t="shared" ref="BB399" si="9943">BB395*$I399</f>
        <v>0</v>
      </c>
      <c r="BC399" s="67">
        <f t="shared" si="9869"/>
        <v>0</v>
      </c>
      <c r="BD399" s="61">
        <f t="shared" ref="BD399" si="9944">BD395*$I399</f>
        <v>0</v>
      </c>
      <c r="BE399" s="67">
        <f t="shared" si="9871"/>
        <v>0</v>
      </c>
      <c r="BF399" s="61">
        <f t="shared" ref="BF399" si="9945">BF395*$I399</f>
        <v>0</v>
      </c>
      <c r="BG399" s="67">
        <f t="shared" si="9873"/>
        <v>0</v>
      </c>
      <c r="BH399" s="61">
        <f t="shared" ref="BH399" si="9946">BH395*$I399</f>
        <v>0</v>
      </c>
      <c r="BI399" s="67">
        <f t="shared" si="9875"/>
        <v>0</v>
      </c>
      <c r="BJ399" s="61">
        <f t="shared" ref="BJ399" si="9947">BJ395*$I399</f>
        <v>0</v>
      </c>
      <c r="BK399" s="67">
        <f t="shared" si="9877"/>
        <v>0</v>
      </c>
      <c r="BL399" s="61">
        <f t="shared" ref="BL399" si="9948">BL395*$I399</f>
        <v>0</v>
      </c>
      <c r="BM399" s="67">
        <f t="shared" si="9879"/>
        <v>0</v>
      </c>
    </row>
    <row r="400" spans="1:65" s="47" customFormat="1" x14ac:dyDescent="0.25">
      <c r="A400" s="58" t="s">
        <v>26</v>
      </c>
      <c r="B400" s="59" t="s">
        <v>28</v>
      </c>
      <c r="C400" s="59" t="s">
        <v>53</v>
      </c>
      <c r="D400" s="60" cm="1">
        <f t="array" ref="D400">_xlfn.IFS($B400="SAB_OSE_SET23",$A$440,$B400="SAB_EPSA_SET23",$A$442,$B400="SAB_INS_SET23",$A$444,$B400="SIU_INF_JUL23",$A$446,$B400="SIU_ED_JUL23",$A$447,$B400="DER_JUN23",$A$448,$B400="CDHU_AGO23",$A$449,$B400="SIN_SV_SET23",$A$450,$B400="SIN_INS_SET23",$A$451,$B400="COTAÇÃO",0)</f>
        <v>0</v>
      </c>
      <c r="E400" s="60" cm="1">
        <f t="array" ref="E400">_xlfn.IFS($B400="SAB_OSE_SET23",$A$441,$B400="SAB_EPSA_SET23",$A$443,$B400="SAB_INS_SET23",$A$445,$B400="SIU_INF_JUL23",0,$B400="SIU_ED_JUL23",0,$B400="DER_JUN23",0,$B400="CDHU_AGO23",0,$B400="SIN_SV_SET23",0,$B400="SIN_INS_SET23",0,$B400="COTAÇÃO",0)</f>
        <v>0</v>
      </c>
      <c r="F400" s="60" cm="1">
        <f t="array" ref="F400">_xlfn.IFS($B400="SAB_OSE_SET23",0,$B400="SAB_EPSA_SET23",0,AND($B400="SAB_INS_SET23",$A400="MAT")=TRUE,$A$454,AND($B400="SAB_INS_SET23",$A400&lt;&gt;"MAT")=TRUE,$A$453,AND($B400="SIU_INF_JUL23",$A400="MAT")=TRUE,$A$454,AND($B400="SIU_INF_JUL23",$A400&lt;&gt;"MAT")=TRUE,$A$453,AND($B400="SIU_ED_JUL23",$A400="MAT")=TRUE,$A$454,AND($B400="SIU_ED_JUL23",$A400&lt;&gt;"MAT")=TRUE,$A$453,$B400="DER_JUN23",0,$B400="CDHU_AGO23",0,AND($B400="SIN_SV_SET23",$A400="MAT")=TRUE,$A$454,AND($B400="SIN_SV_SET23",$A400&lt;&gt;"MAT")=TRUE,$A$453,AND($B400="SIN_INS_SET23",$A400="MAT")=TRUE,$A$454,AND($B400="SIN_INS_SET23",$A400&lt;&gt;"MAT")=TRUE,$A$453,AND($B400="COTAÇÃO",$A400="MAT")=TRUE,$A$454,AND($B400="COTAÇÃO",$A400&lt;&gt;"MAT")=TRUE,$A$453)</f>
        <v>0.28000000000000003</v>
      </c>
      <c r="G400" s="60" cm="1">
        <f t="array" ref="G400">_xlfn.IFS($B400="SAB_OSE_SET23",0,$B400="SAB_EPSA_SET23",0,AND($B400="SAB_INS_SET23",$A400="MO")=TRUE,$A$455,AND($B400="SAB_INS_SET23",$A400&lt;&gt;"MO")=TRUE,0,AND($B400="SIU_INF_JUL23",$A400="MO")=TRUE,$A$455,AND($B400="SIU_INF_JUL23",$A400&lt;&gt;"MO")=TRUE,0,AND($B400="SIU_ED_JUL23",$A400="MO")=TRUE,$A$455,AND($B400="SIU_ED_JUL23",$A400&lt;&gt;"MO")=TRUE,0,$B400="DER_JUN23",0,$B400="CDHU_AGO23",0,AND($B400="SIN_SV_SET23",$A400="MO")=TRUE,$A$455,AND($B400="SIN_SV_SET23",$A400&lt;&gt;"MO")=TRUE,0,AND($B400="SIN_INS_SET23",$A400="MO")=TRUE,$A$455,AND($B400="SIN_INS_SET23",$A400&lt;&gt;"MO")=TRUE,0,AND($B400="COTAÇÃO",$A400="MO")=TRUE,$A$455,AND($B400="COTAÇÃO",$A400&lt;&gt;"MO")=TRUE,0)</f>
        <v>1.72</v>
      </c>
      <c r="H400" s="61" cm="1">
        <f t="array" ref="H400">ROUND(_xlfn.IFS(B400="SAB_OSE_SET23",VLOOKUP(C400,[12]SAB_OSE_SET23!A:N,7,FALSE),B400="SAB_EPSA_SET23",VLOOKUP(C400,[12]SAB_EPSA_SET23!A:F,4,FALSE),B400="SAB_INS_SET23",VLOOKUP(C400,[12]SAB_INS_SET23!A:F,4,FALSE),B400="SIU_INF_JUL23",VLOOKUP(C400,[12]SIU_INF_JUL23!A:F,4,FALSE),B400="SIU_ED_JUL23",VLOOKUP(C400,[12]SIU_ED_JUL23!A:F,4,FALSE),B400="SIU_INS_JUL23",VLOOKUP(C400,[12]SIU_INS_JUL23!A:F,4,FALSE),B400="DER_JUN23",VLOOKUP(C400,[12]DER_JUN23!A:F,4,FALSE),B400="CDHU_AGO23",VLOOKUP(C400,[12]CDHU_AGO23!A:F,4,FALSE),B400="DNIT_SV_JUL23",VLOOKUP(C400,[12]DNIT_SV_JUL23!A:F,4,FALSE),B400="DNIT_MAT_JUL23",VLOOKUP(C400,[12]DNIT_MAT_JUL23!A:F,4,FALSE),B400="SIN_SV_SET23",VLOOKUP(C400,[12]SIN_SV_SET23!G:L,5,FALSE),B400="SIN_INS_SET23",VLOOKUP(C400,[12]SIN_INS_SET23!A:F,5,FALSE),B400="COTAÇÃO",VLOOKUP(C400,[12]COTAÇÃO!$B:$G,6,FALSE))*(1+F400)*(1+G400),2)</f>
        <v>42.02</v>
      </c>
      <c r="I400" s="62">
        <f>I397</f>
        <v>32</v>
      </c>
      <c r="J400" s="39"/>
      <c r="K400" s="63"/>
      <c r="L400" s="64" t="str" cm="1">
        <f t="array" ref="L400">_xlfn.IFS(B400="SAB_OSE_SET23",VLOOKUP(C400,[12]SAB_OSE_SET23!A:N,5,FALSE),B400="SAB_EPSA_SET23",VLOOKUP(C400,[12]SAB_EPSA_SET23!A:F,2,FALSE),B400="SAB_INS_SET23",VLOOKUP(C400,[12]SAB_INS_SET23!A:F,2,FALSE),B400="SIU_INF_JUL23",VLOOKUP(C400,[12]SIU_INF_JUL23!A:F,2,FALSE),B400="SIU_ED_JUL23",VLOOKUP(C400,[12]SIU_ED_JUL23!A:F,2,FALSE),B400="SIU_INS_JUL23",VLOOKUP(C400,[12]SIU_INS_JUL23!A:F,2,FALSE),B400="DER_JUN23",VLOOKUP(C400,[12]DER_JUN23!A:F,2,FALSE),B400="CDHU_AGO23",VLOOKUP(C400,[12]CDHU_AGO23!A:F,2,FALSE),B400="DNIT_SV_JUL23",VLOOKUP(C400,[12]DNIT_SV_JUL23!A:F,2,FALSE),B400="DNIT_MAT_JUL23",VLOOKUP(C400,[12]DNIT_MAT_JUL23!A:F,2,FALSE),B400="SIN_SV_SET23",VLOOKUP(C400,[12]SIN_SV_SET23!G:L,2,FALSE),B400="SIN_INS_SET23",VLOOKUP(C400,[12]SIN_INS_SET23!A:F,2,FALSE),B400="COTAÇÃO",VLOOKUP(C400,[12]COTAÇÃO!$B:$G,3,FALSE))</f>
        <v>MOTORISTA</v>
      </c>
      <c r="M400" s="65" t="str" cm="1">
        <f t="array" ref="M400">_xlfn.IFS(B400="SAB_OSE_SET23",VLOOKUP(C400,[12]SAB_OSE_SET23!A:N,6,FALSE),B400="SAB_EPSA_SET23",VLOOKUP(C400,[12]SAB_EPSA_SET23!A:F,3,FALSE),B400="SAB_INS_SET23",VLOOKUP(C400,[12]SAB_INS_SET23!A:F,3,FALSE),B400="SIU_INF_JUL23",VLOOKUP(C400,[12]SIU_INF_JUL23!A:F,3,FALSE),B400="SIU_ED_JUL23",VLOOKUP(C400,[12]SIU_ED_JUL23!A:F,3,FALSE),B400="SIU_INS_JUL23",VLOOKUP(C400,[12]SIU_INS_JUL23!A:F,3,FALSE),B400="DER_JUN23",VLOOKUP(C400,[12]DER_JUN23!A:F,3,FALSE),B400="CDHU_AGO23",VLOOKUP(C400,[12]CDHU_AGO23!A:F,3,FALSE),B400="DNIT_SV_JUL23",VLOOKUP(C400,[12]DNIT_SV_JUL23!A:F,3,FALSE),B400="DNIT_MAT_JUL23",VLOOKUP(C400,[12]DNIT_MAT_JUL23!A:F,3,FALSE),B400="SIN_SV_SET23",VLOOKUP(C400,[12]SIN_SV_SET23!G:L,3,FALSE),B400="SIN_INS_SET23",VLOOKUP(C400,[12]SIN_INS_SET23!A:F,3,FALSE),B400="COTAÇÃO",VLOOKUP(C400,[12]COTAÇÃO!$B:$G,4,FALSE))</f>
        <v>H</v>
      </c>
      <c r="N400" s="66">
        <f t="shared" si="9832"/>
        <v>64</v>
      </c>
      <c r="O400" s="66">
        <f t="shared" si="9833"/>
        <v>1344.64</v>
      </c>
      <c r="P400" s="67">
        <f t="shared" si="9809"/>
        <v>0</v>
      </c>
      <c r="Q400" s="68"/>
      <c r="R400" s="61">
        <f>R395*$I400</f>
        <v>64</v>
      </c>
      <c r="S400" s="67"/>
      <c r="T400" s="61">
        <f t="shared" ref="T400" si="9949">T395*$I400</f>
        <v>0</v>
      </c>
      <c r="U400" s="67">
        <f t="shared" si="9835"/>
        <v>0</v>
      </c>
      <c r="V400" s="61">
        <f t="shared" ref="V400" si="9950">V395*$I400</f>
        <v>0</v>
      </c>
      <c r="W400" s="67">
        <f t="shared" si="9837"/>
        <v>0</v>
      </c>
      <c r="X400" s="61">
        <f t="shared" ref="X400" si="9951">X395*$I400</f>
        <v>0</v>
      </c>
      <c r="Y400" s="67">
        <f t="shared" si="9839"/>
        <v>0</v>
      </c>
      <c r="Z400" s="61">
        <f t="shared" ref="Z400" si="9952">Z395*$I400</f>
        <v>0</v>
      </c>
      <c r="AA400" s="67">
        <f t="shared" si="9841"/>
        <v>0</v>
      </c>
      <c r="AB400" s="61">
        <f t="shared" ref="AB400" si="9953">AB395*$I400</f>
        <v>0</v>
      </c>
      <c r="AC400" s="67">
        <f t="shared" si="9843"/>
        <v>0</v>
      </c>
      <c r="AD400" s="61">
        <f t="shared" ref="AD400" si="9954">AD395*$I400</f>
        <v>0</v>
      </c>
      <c r="AE400" s="67">
        <f t="shared" si="9845"/>
        <v>0</v>
      </c>
      <c r="AF400" s="61">
        <f t="shared" ref="AF400" si="9955">AF395*$I400</f>
        <v>0</v>
      </c>
      <c r="AG400" s="67">
        <f t="shared" si="9847"/>
        <v>0</v>
      </c>
      <c r="AH400" s="61">
        <f t="shared" ref="AH400" si="9956">AH395*$I400</f>
        <v>0</v>
      </c>
      <c r="AI400" s="67">
        <f t="shared" si="9849"/>
        <v>0</v>
      </c>
      <c r="AJ400" s="61">
        <f t="shared" ref="AJ400" si="9957">AJ395*$I400</f>
        <v>0</v>
      </c>
      <c r="AK400" s="67">
        <f t="shared" si="9851"/>
        <v>0</v>
      </c>
      <c r="AL400" s="61">
        <f t="shared" ref="AL400" si="9958">AL395*$I400</f>
        <v>0</v>
      </c>
      <c r="AM400" s="67">
        <f t="shared" si="9853"/>
        <v>0</v>
      </c>
      <c r="AN400" s="61">
        <f t="shared" ref="AN400" si="9959">AN395*$I400</f>
        <v>0</v>
      </c>
      <c r="AO400" s="67">
        <f t="shared" si="9855"/>
        <v>0</v>
      </c>
      <c r="AP400" s="61">
        <f t="shared" ref="AP400" si="9960">AP395*$I400</f>
        <v>0</v>
      </c>
      <c r="AQ400" s="67">
        <f t="shared" si="9857"/>
        <v>0</v>
      </c>
      <c r="AR400" s="61">
        <f t="shared" ref="AR400" si="9961">AR395*$I400</f>
        <v>0</v>
      </c>
      <c r="AS400" s="67">
        <f t="shared" si="9859"/>
        <v>0</v>
      </c>
      <c r="AT400" s="61">
        <f t="shared" ref="AT400" si="9962">AT395*$I400</f>
        <v>0</v>
      </c>
      <c r="AU400" s="67">
        <f t="shared" si="9861"/>
        <v>0</v>
      </c>
      <c r="AV400" s="61">
        <f t="shared" ref="AV400" si="9963">AV395*$I400</f>
        <v>0</v>
      </c>
      <c r="AW400" s="67">
        <f t="shared" si="9863"/>
        <v>0</v>
      </c>
      <c r="AX400" s="61">
        <f t="shared" ref="AX400" si="9964">AX395*$I400</f>
        <v>0</v>
      </c>
      <c r="AY400" s="67">
        <f t="shared" si="9865"/>
        <v>0</v>
      </c>
      <c r="AZ400" s="61">
        <f t="shared" ref="AZ400" si="9965">AZ395*$I400</f>
        <v>0</v>
      </c>
      <c r="BA400" s="67">
        <f t="shared" si="9867"/>
        <v>0</v>
      </c>
      <c r="BB400" s="61">
        <f t="shared" ref="BB400" si="9966">BB395*$I400</f>
        <v>0</v>
      </c>
      <c r="BC400" s="67">
        <f t="shared" si="9869"/>
        <v>0</v>
      </c>
      <c r="BD400" s="61">
        <f t="shared" ref="BD400" si="9967">BD395*$I400</f>
        <v>0</v>
      </c>
      <c r="BE400" s="67">
        <f t="shared" si="9871"/>
        <v>0</v>
      </c>
      <c r="BF400" s="61">
        <f t="shared" ref="BF400" si="9968">BF395*$I400</f>
        <v>0</v>
      </c>
      <c r="BG400" s="67">
        <f t="shared" si="9873"/>
        <v>0</v>
      </c>
      <c r="BH400" s="61">
        <f t="shared" ref="BH400" si="9969">BH395*$I400</f>
        <v>0</v>
      </c>
      <c r="BI400" s="67">
        <f t="shared" si="9875"/>
        <v>0</v>
      </c>
      <c r="BJ400" s="61">
        <f t="shared" ref="BJ400" si="9970">BJ395*$I400</f>
        <v>0</v>
      </c>
      <c r="BK400" s="67">
        <f t="shared" si="9877"/>
        <v>0</v>
      </c>
      <c r="BL400" s="61">
        <f t="shared" ref="BL400" si="9971">BL395*$I400</f>
        <v>0</v>
      </c>
      <c r="BM400" s="67">
        <f t="shared" si="9879"/>
        <v>0</v>
      </c>
    </row>
    <row r="401" spans="1:65" s="47" customFormat="1" ht="30" x14ac:dyDescent="0.25">
      <c r="A401" s="58" t="s">
        <v>30</v>
      </c>
      <c r="B401" s="59" t="s">
        <v>28</v>
      </c>
      <c r="C401" s="59" t="s">
        <v>56</v>
      </c>
      <c r="D401" s="60" cm="1">
        <f t="array" ref="D401">_xlfn.IFS($B401="SAB_OSE_SET23",$A$440,$B401="SAB_EPSA_SET23",$A$442,$B401="SAB_INS_SET23",$A$444,$B401="SIU_INF_JUL23",$A$446,$B401="SIU_ED_JUL23",$A$447,$B401="DER_JUN23",$A$448,$B401="CDHU_AGO23",$A$449,$B401="SIN_SV_SET23",$A$450,$B401="SIN_INS_SET23",$A$451,$B401="COTAÇÃO",0)</f>
        <v>0</v>
      </c>
      <c r="E401" s="60" cm="1">
        <f t="array" ref="E401">_xlfn.IFS($B401="SAB_OSE_SET23",$A$441,$B401="SAB_EPSA_SET23",$A$443,$B401="SAB_INS_SET23",$A$445,$B401="SIU_INF_JUL23",0,$B401="SIU_ED_JUL23",0,$B401="DER_JUN23",0,$B401="CDHU_AGO23",0,$B401="SIN_SV_SET23",0,$B401="SIN_INS_SET23",0,$B401="COTAÇÃO",0)</f>
        <v>0</v>
      </c>
      <c r="F401" s="60" cm="1">
        <f t="array" ref="F401">_xlfn.IFS($B401="SAB_OSE_SET23",0,$B401="SAB_EPSA_SET23",0,AND($B401="SAB_INS_SET23",$A401="MAT")=TRUE,$A$454,AND($B401="SAB_INS_SET23",$A401&lt;&gt;"MAT")=TRUE,$A$453,AND($B401="SIU_INF_JUL23",$A401="MAT")=TRUE,$A$454,AND($B401="SIU_INF_JUL23",$A401&lt;&gt;"MAT")=TRUE,$A$453,AND($B401="SIU_ED_JUL23",$A401="MAT")=TRUE,$A$454,AND($B401="SIU_ED_JUL23",$A401&lt;&gt;"MAT")=TRUE,$A$453,$B401="DER_JUN23",0,$B401="CDHU_AGO23",0,AND($B401="SIN_SV_SET23",$A401="MAT")=TRUE,$A$454,AND($B401="SIN_SV_SET23",$A401&lt;&gt;"MAT")=TRUE,$A$453,AND($B401="SIN_INS_SET23",$A401="MAT")=TRUE,$A$454,AND($B401="SIN_INS_SET23",$A401&lt;&gt;"MAT")=TRUE,$A$453,AND($B401="COTAÇÃO",$A401="MAT")=TRUE,$A$454,AND($B401="COTAÇÃO",$A401&lt;&gt;"MAT")=TRUE,$A$453)</f>
        <v>0.28000000000000003</v>
      </c>
      <c r="G401" s="60" cm="1">
        <f t="array" ref="G401">_xlfn.IFS($B401="SAB_OSE_SET23",0,$B401="SAB_EPSA_SET23",0,AND($B401="SAB_INS_SET23",$A401="MO")=TRUE,$A$455,AND($B401="SAB_INS_SET23",$A401&lt;&gt;"MO")=TRUE,0,AND($B401="SIU_INF_JUL23",$A401="MO")=TRUE,$A$455,AND($B401="SIU_INF_JUL23",$A401&lt;&gt;"MO")=TRUE,0,AND($B401="SIU_ED_JUL23",$A401="MO")=TRUE,$A$455,AND($B401="SIU_ED_JUL23",$A401&lt;&gt;"MO")=TRUE,0,$B401="DER_JUN23",0,$B401="CDHU_AGO23",0,AND($B401="SIN_SV_SET23",$A401="MO")=TRUE,$A$455,AND($B401="SIN_SV_SET23",$A401&lt;&gt;"MO")=TRUE,0,AND($B401="SIN_INS_SET23",$A401="MO")=TRUE,$A$455,AND($B401="SIN_INS_SET23",$A401&lt;&gt;"MO")=TRUE,0,AND($B401="COTAÇÃO",$A401="MO")=TRUE,$A$455,AND($B401="COTAÇÃO",$A401&lt;&gt;"MO")=TRUE,0)</f>
        <v>0</v>
      </c>
      <c r="H401" s="61" cm="1">
        <f t="array" ref="H401">ROUND(_xlfn.IFS(B401="SAB_OSE_SET23",VLOOKUP(C401,[12]SAB_OSE_SET23!A:N,7,FALSE),B401="SAB_EPSA_SET23",VLOOKUP(C401,[12]SAB_EPSA_SET23!A:F,4,FALSE),B401="SAB_INS_SET23",VLOOKUP(C401,[12]SAB_INS_SET23!A:F,4,FALSE),B401="SIU_INF_JUL23",VLOOKUP(C401,[12]SIU_INF_JUL23!A:F,4,FALSE),B401="SIU_ED_JUL23",VLOOKUP(C401,[12]SIU_ED_JUL23!A:F,4,FALSE),B401="SIU_INS_JUL23",VLOOKUP(C401,[12]SIU_INS_JUL23!A:F,4,FALSE),B401="DER_JUN23",VLOOKUP(C401,[12]DER_JUN23!A:F,4,FALSE),B401="CDHU_AGO23",VLOOKUP(C401,[12]CDHU_AGO23!A:F,4,FALSE),B401="DNIT_SV_JUL23",VLOOKUP(C401,[12]DNIT_SV_JUL23!A:F,4,FALSE),B401="DNIT_MAT_JUL23",VLOOKUP(C401,[12]DNIT_MAT_JUL23!A:F,4,FALSE),B401="SIN_SV_SET23",VLOOKUP(C401,[12]SIN_SV_SET23!G:L,5,FALSE),B401="SIN_INS_SET23",VLOOKUP(C401,[12]SIN_INS_SET23!A:F,5,FALSE),B401="COTAÇÃO",VLOOKUP(C401,[12]COTAÇÃO!$B:$G,6,FALSE))*(1+F401)*(1+G401),2)</f>
        <v>310.69</v>
      </c>
      <c r="I401" s="62">
        <f>I397/2</f>
        <v>16</v>
      </c>
      <c r="J401" s="39"/>
      <c r="K401" s="63"/>
      <c r="L401" s="64" t="str" cm="1">
        <f t="array" ref="L401">_xlfn.IFS(B401="SAB_OSE_SET23",VLOOKUP(C401,[12]SAB_OSE_SET23!A:N,5,FALSE),B401="SAB_EPSA_SET23",VLOOKUP(C401,[12]SAB_EPSA_SET23!A:F,2,FALSE),B401="SAB_INS_SET23",VLOOKUP(C401,[12]SAB_INS_SET23!A:F,2,FALSE),B401="SIU_INF_JUL23",VLOOKUP(C401,[12]SIU_INF_JUL23!A:F,2,FALSE),B401="SIU_ED_JUL23",VLOOKUP(C401,[12]SIU_ED_JUL23!A:F,2,FALSE),B401="SIU_INS_JUL23",VLOOKUP(C401,[12]SIU_INS_JUL23!A:F,2,FALSE),B401="DER_JUN23",VLOOKUP(C401,[12]DER_JUN23!A:F,2,FALSE),B401="CDHU_AGO23",VLOOKUP(C401,[12]CDHU_AGO23!A:F,2,FALSE),B401="DNIT_SV_JUL23",VLOOKUP(C401,[12]DNIT_SV_JUL23!A:F,2,FALSE),B401="DNIT_MAT_JUL23",VLOOKUP(C401,[12]DNIT_MAT_JUL23!A:F,2,FALSE),B401="SIN_SV_SET23",VLOOKUP(C401,[12]SIN_SV_SET23!G:L,2,FALSE),B401="SIN_INS_SET23",VLOOKUP(C401,[12]SIN_INS_SET23!A:F,2,FALSE),B401="COTAÇÃO",VLOOKUP(C401,[12]COTAÇÃO!$B:$G,3,FALSE))</f>
        <v>CAMINHÃO - CARROCERIA FIXA ABERTA DE MADEIRA COM CAPACIDADE 9 T *190CV - COM GUINDASTE MUNCK 5 T</v>
      </c>
      <c r="M401" s="65" t="str" cm="1">
        <f t="array" ref="M401">_xlfn.IFS(B401="SAB_OSE_SET23",VLOOKUP(C401,[12]SAB_OSE_SET23!A:N,6,FALSE),B401="SAB_EPSA_SET23",VLOOKUP(C401,[12]SAB_EPSA_SET23!A:F,3,FALSE),B401="SAB_INS_SET23",VLOOKUP(C401,[12]SAB_INS_SET23!A:F,3,FALSE),B401="SIU_INF_JUL23",VLOOKUP(C401,[12]SIU_INF_JUL23!A:F,3,FALSE),B401="SIU_ED_JUL23",VLOOKUP(C401,[12]SIU_ED_JUL23!A:F,3,FALSE),B401="SIU_INS_JUL23",VLOOKUP(C401,[12]SIU_INS_JUL23!A:F,3,FALSE),B401="DER_JUN23",VLOOKUP(C401,[12]DER_JUN23!A:F,3,FALSE),B401="CDHU_AGO23",VLOOKUP(C401,[12]CDHU_AGO23!A:F,3,FALSE),B401="DNIT_SV_JUL23",VLOOKUP(C401,[12]DNIT_SV_JUL23!A:F,3,FALSE),B401="DNIT_MAT_JUL23",VLOOKUP(C401,[12]DNIT_MAT_JUL23!A:F,3,FALSE),B401="SIN_SV_SET23",VLOOKUP(C401,[12]SIN_SV_SET23!G:L,3,FALSE),B401="SIN_INS_SET23",VLOOKUP(C401,[12]SIN_INS_SET23!A:F,3,FALSE),B401="COTAÇÃO",VLOOKUP(C401,[12]COTAÇÃO!$B:$G,4,FALSE))</f>
        <v>H</v>
      </c>
      <c r="N401" s="66">
        <f t="shared" si="9832"/>
        <v>32</v>
      </c>
      <c r="O401" s="66">
        <f t="shared" si="9833"/>
        <v>4971.04</v>
      </c>
      <c r="P401" s="67">
        <f t="shared" si="9809"/>
        <v>0</v>
      </c>
      <c r="Q401" s="68"/>
      <c r="R401" s="61">
        <f>R395*$I401</f>
        <v>32</v>
      </c>
      <c r="S401" s="67"/>
      <c r="T401" s="61">
        <f t="shared" ref="T401" si="9972">T395*$I401</f>
        <v>0</v>
      </c>
      <c r="U401" s="67">
        <f t="shared" si="9835"/>
        <v>0</v>
      </c>
      <c r="V401" s="61">
        <f t="shared" ref="V401" si="9973">V395*$I401</f>
        <v>0</v>
      </c>
      <c r="W401" s="67">
        <f t="shared" si="9837"/>
        <v>0</v>
      </c>
      <c r="X401" s="61">
        <f t="shared" ref="X401" si="9974">X395*$I401</f>
        <v>0</v>
      </c>
      <c r="Y401" s="67">
        <f t="shared" si="9839"/>
        <v>0</v>
      </c>
      <c r="Z401" s="61">
        <f t="shared" ref="Z401" si="9975">Z395*$I401</f>
        <v>0</v>
      </c>
      <c r="AA401" s="67">
        <f t="shared" si="9841"/>
        <v>0</v>
      </c>
      <c r="AB401" s="61">
        <f t="shared" ref="AB401" si="9976">AB395*$I401</f>
        <v>0</v>
      </c>
      <c r="AC401" s="67">
        <f t="shared" si="9843"/>
        <v>0</v>
      </c>
      <c r="AD401" s="61">
        <f t="shared" ref="AD401" si="9977">AD395*$I401</f>
        <v>0</v>
      </c>
      <c r="AE401" s="67">
        <f t="shared" si="9845"/>
        <v>0</v>
      </c>
      <c r="AF401" s="61">
        <f t="shared" ref="AF401" si="9978">AF395*$I401</f>
        <v>0</v>
      </c>
      <c r="AG401" s="67">
        <f t="shared" si="9847"/>
        <v>0</v>
      </c>
      <c r="AH401" s="61">
        <f t="shared" ref="AH401" si="9979">AH395*$I401</f>
        <v>0</v>
      </c>
      <c r="AI401" s="67">
        <f t="shared" si="9849"/>
        <v>0</v>
      </c>
      <c r="AJ401" s="61">
        <f t="shared" ref="AJ401" si="9980">AJ395*$I401</f>
        <v>0</v>
      </c>
      <c r="AK401" s="67">
        <f t="shared" si="9851"/>
        <v>0</v>
      </c>
      <c r="AL401" s="61">
        <f t="shared" ref="AL401" si="9981">AL395*$I401</f>
        <v>0</v>
      </c>
      <c r="AM401" s="67">
        <f t="shared" si="9853"/>
        <v>0</v>
      </c>
      <c r="AN401" s="61">
        <f t="shared" ref="AN401" si="9982">AN395*$I401</f>
        <v>0</v>
      </c>
      <c r="AO401" s="67">
        <f t="shared" si="9855"/>
        <v>0</v>
      </c>
      <c r="AP401" s="61">
        <f t="shared" ref="AP401" si="9983">AP395*$I401</f>
        <v>0</v>
      </c>
      <c r="AQ401" s="67">
        <f t="shared" si="9857"/>
        <v>0</v>
      </c>
      <c r="AR401" s="61">
        <f t="shared" ref="AR401" si="9984">AR395*$I401</f>
        <v>0</v>
      </c>
      <c r="AS401" s="67">
        <f t="shared" si="9859"/>
        <v>0</v>
      </c>
      <c r="AT401" s="61">
        <f t="shared" ref="AT401" si="9985">AT395*$I401</f>
        <v>0</v>
      </c>
      <c r="AU401" s="67">
        <f t="shared" si="9861"/>
        <v>0</v>
      </c>
      <c r="AV401" s="61">
        <f t="shared" ref="AV401" si="9986">AV395*$I401</f>
        <v>0</v>
      </c>
      <c r="AW401" s="67">
        <f t="shared" si="9863"/>
        <v>0</v>
      </c>
      <c r="AX401" s="61">
        <f t="shared" ref="AX401" si="9987">AX395*$I401</f>
        <v>0</v>
      </c>
      <c r="AY401" s="67">
        <f t="shared" si="9865"/>
        <v>0</v>
      </c>
      <c r="AZ401" s="61">
        <f t="shared" ref="AZ401" si="9988">AZ395*$I401</f>
        <v>0</v>
      </c>
      <c r="BA401" s="67">
        <f t="shared" si="9867"/>
        <v>0</v>
      </c>
      <c r="BB401" s="61">
        <f t="shared" ref="BB401" si="9989">BB395*$I401</f>
        <v>0</v>
      </c>
      <c r="BC401" s="67">
        <f t="shared" si="9869"/>
        <v>0</v>
      </c>
      <c r="BD401" s="61">
        <f t="shared" ref="BD401" si="9990">BD395*$I401</f>
        <v>0</v>
      </c>
      <c r="BE401" s="67">
        <f t="shared" si="9871"/>
        <v>0</v>
      </c>
      <c r="BF401" s="61">
        <f t="shared" ref="BF401" si="9991">BF395*$I401</f>
        <v>0</v>
      </c>
      <c r="BG401" s="67">
        <f t="shared" si="9873"/>
        <v>0</v>
      </c>
      <c r="BH401" s="61">
        <f t="shared" ref="BH401" si="9992">BH395*$I401</f>
        <v>0</v>
      </c>
      <c r="BI401" s="67">
        <f t="shared" si="9875"/>
        <v>0</v>
      </c>
      <c r="BJ401" s="61">
        <f t="shared" ref="BJ401" si="9993">BJ395*$I401</f>
        <v>0</v>
      </c>
      <c r="BK401" s="67">
        <f t="shared" si="9877"/>
        <v>0</v>
      </c>
      <c r="BL401" s="61">
        <f t="shared" ref="BL401" si="9994">BL395*$I401</f>
        <v>0</v>
      </c>
      <c r="BM401" s="67">
        <f t="shared" si="9879"/>
        <v>0</v>
      </c>
    </row>
    <row r="402" spans="1:65" s="47" customFormat="1" ht="30" x14ac:dyDescent="0.25">
      <c r="A402" s="58" t="s">
        <v>30</v>
      </c>
      <c r="B402" s="59" t="s">
        <v>28</v>
      </c>
      <c r="C402" s="59" t="s">
        <v>57</v>
      </c>
      <c r="D402" s="60" cm="1">
        <f t="array" ref="D402">_xlfn.IFS($B402="SAB_OSE_SET23",$A$440,$B402="SAB_EPSA_SET23",$A$442,$B402="SAB_INS_SET23",$A$444,$B402="SIU_INF_JUL23",$A$446,$B402="SIU_ED_JUL23",$A$447,$B402="DER_JUN23",$A$448,$B402="CDHU_AGO23",$A$449,$B402="SIN_SV_SET23",$A$450,$B402="SIN_INS_SET23",$A$451,$B402="COTAÇÃO",0)</f>
        <v>0</v>
      </c>
      <c r="E402" s="60" cm="1">
        <f t="array" ref="E402">_xlfn.IFS($B402="SAB_OSE_SET23",$A$441,$B402="SAB_EPSA_SET23",$A$443,$B402="SAB_INS_SET23",$A$445,$B402="SIU_INF_JUL23",0,$B402="SIU_ED_JUL23",0,$B402="DER_JUN23",0,$B402="CDHU_AGO23",0,$B402="SIN_SV_SET23",0,$B402="SIN_INS_SET23",0,$B402="COTAÇÃO",0)</f>
        <v>0</v>
      </c>
      <c r="F402" s="60" cm="1">
        <f t="array" ref="F402">_xlfn.IFS($B402="SAB_OSE_SET23",0,$B402="SAB_EPSA_SET23",0,AND($B402="SAB_INS_SET23",$A402="MAT")=TRUE,$A$454,AND($B402="SAB_INS_SET23",$A402&lt;&gt;"MAT")=TRUE,$A$453,AND($B402="SIU_INF_JUL23",$A402="MAT")=TRUE,$A$454,AND($B402="SIU_INF_JUL23",$A402&lt;&gt;"MAT")=TRUE,$A$453,AND($B402="SIU_ED_JUL23",$A402="MAT")=TRUE,$A$454,AND($B402="SIU_ED_JUL23",$A402&lt;&gt;"MAT")=TRUE,$A$453,$B402="DER_JUN23",0,$B402="CDHU_AGO23",0,AND($B402="SIN_SV_SET23",$A402="MAT")=TRUE,$A$454,AND($B402="SIN_SV_SET23",$A402&lt;&gt;"MAT")=TRUE,$A$453,AND($B402="SIN_INS_SET23",$A402="MAT")=TRUE,$A$454,AND($B402="SIN_INS_SET23",$A402&lt;&gt;"MAT")=TRUE,$A$453,AND($B402="COTAÇÃO",$A402="MAT")=TRUE,$A$454,AND($B402="COTAÇÃO",$A402&lt;&gt;"MAT")=TRUE,$A$453)</f>
        <v>0.28000000000000003</v>
      </c>
      <c r="G402" s="60" cm="1">
        <f t="array" ref="G402">_xlfn.IFS($B402="SAB_OSE_SET23",0,$B402="SAB_EPSA_SET23",0,AND($B402="SAB_INS_SET23",$A402="MO")=TRUE,$A$455,AND($B402="SAB_INS_SET23",$A402&lt;&gt;"MO")=TRUE,0,AND($B402="SIU_INF_JUL23",$A402="MO")=TRUE,$A$455,AND($B402="SIU_INF_JUL23",$A402&lt;&gt;"MO")=TRUE,0,AND($B402="SIU_ED_JUL23",$A402="MO")=TRUE,$A$455,AND($B402="SIU_ED_JUL23",$A402&lt;&gt;"MO")=TRUE,0,$B402="DER_JUN23",0,$B402="CDHU_AGO23",0,AND($B402="SIN_SV_SET23",$A402="MO")=TRUE,$A$455,AND($B402="SIN_SV_SET23",$A402&lt;&gt;"MO")=TRUE,0,AND($B402="SIN_INS_SET23",$A402="MO")=TRUE,$A$455,AND($B402="SIN_INS_SET23",$A402&lt;&gt;"MO")=TRUE,0,AND($B402="COTAÇÃO",$A402="MO")=TRUE,$A$455,AND($B402="COTAÇÃO",$A402&lt;&gt;"MO")=TRUE,0)</f>
        <v>0</v>
      </c>
      <c r="H402" s="61" cm="1">
        <f t="array" ref="H402">ROUND(_xlfn.IFS(B402="SAB_OSE_SET23",VLOOKUP(C402,[12]SAB_OSE_SET23!A:N,7,FALSE),B402="SAB_EPSA_SET23",VLOOKUP(C402,[12]SAB_EPSA_SET23!A:F,4,FALSE),B402="SAB_INS_SET23",VLOOKUP(C402,[12]SAB_INS_SET23!A:F,4,FALSE),B402="SIU_INF_JUL23",VLOOKUP(C402,[12]SIU_INF_JUL23!A:F,4,FALSE),B402="SIU_ED_JUL23",VLOOKUP(C402,[12]SIU_ED_JUL23!A:F,4,FALSE),B402="SIU_INS_JUL23",VLOOKUP(C402,[12]SIU_INS_JUL23!A:F,4,FALSE),B402="DER_JUN23",VLOOKUP(C402,[12]DER_JUN23!A:F,4,FALSE),B402="CDHU_AGO23",VLOOKUP(C402,[12]CDHU_AGO23!A:F,4,FALSE),B402="DNIT_SV_JUL23",VLOOKUP(C402,[12]DNIT_SV_JUL23!A:F,4,FALSE),B402="DNIT_MAT_JUL23",VLOOKUP(C402,[12]DNIT_MAT_JUL23!A:F,4,FALSE),B402="SIN_SV_SET23",VLOOKUP(C402,[12]SIN_SV_SET23!G:L,5,FALSE),B402="SIN_INS_SET23",VLOOKUP(C402,[12]SIN_INS_SET23!A:F,5,FALSE),B402="COTAÇÃO",VLOOKUP(C402,[12]COTAÇÃO!$B:$G,6,FALSE))*(1+F402)*(1+G402),2)</f>
        <v>143.88</v>
      </c>
      <c r="I402" s="62">
        <f>I397/2</f>
        <v>16</v>
      </c>
      <c r="J402" s="39"/>
      <c r="K402" s="63"/>
      <c r="L402" s="64" t="str" cm="1">
        <f t="array" ref="L402">_xlfn.IFS(B402="SAB_OSE_SET23",VLOOKUP(C402,[12]SAB_OSE_SET23!A:N,5,FALSE),B402="SAB_EPSA_SET23",VLOOKUP(C402,[12]SAB_EPSA_SET23!A:F,2,FALSE),B402="SAB_INS_SET23",VLOOKUP(C402,[12]SAB_INS_SET23!A:F,2,FALSE),B402="SIU_INF_JUL23",VLOOKUP(C402,[12]SIU_INF_JUL23!A:F,2,FALSE),B402="SIU_ED_JUL23",VLOOKUP(C402,[12]SIU_ED_JUL23!A:F,2,FALSE),B402="SIU_INS_JUL23",VLOOKUP(C402,[12]SIU_INS_JUL23!A:F,2,FALSE),B402="DER_JUN23",VLOOKUP(C402,[12]DER_JUN23!A:F,2,FALSE),B402="CDHU_AGO23",VLOOKUP(C402,[12]CDHU_AGO23!A:F,2,FALSE),B402="DNIT_SV_JUL23",VLOOKUP(C402,[12]DNIT_SV_JUL23!A:F,2,FALSE),B402="DNIT_MAT_JUL23",VLOOKUP(C402,[12]DNIT_MAT_JUL23!A:F,2,FALSE),B402="SIN_SV_SET23",VLOOKUP(C402,[12]SIN_SV_SET23!G:L,2,FALSE),B402="SIN_INS_SET23",VLOOKUP(C402,[12]SIN_INS_SET23!A:F,2,FALSE),B402="COTAÇÃO",VLOOKUP(C402,[12]COTAÇÃO!$B:$G,3,FALSE))</f>
        <v>CAMINHÃO - CARROCERIA FIXA ABERTA DE MADEIRA COM CAPACIDADE 9 T *190CV - COM GUINDASTE MUNCK 5 T - À DISPOSIÇÃO</v>
      </c>
      <c r="M402" s="65" t="str" cm="1">
        <f t="array" ref="M402">_xlfn.IFS(B402="SAB_OSE_SET23",VLOOKUP(C402,[12]SAB_OSE_SET23!A:N,6,FALSE),B402="SAB_EPSA_SET23",VLOOKUP(C402,[12]SAB_EPSA_SET23!A:F,3,FALSE),B402="SAB_INS_SET23",VLOOKUP(C402,[12]SAB_INS_SET23!A:F,3,FALSE),B402="SIU_INF_JUL23",VLOOKUP(C402,[12]SIU_INF_JUL23!A:F,3,FALSE),B402="SIU_ED_JUL23",VLOOKUP(C402,[12]SIU_ED_JUL23!A:F,3,FALSE),B402="SIU_INS_JUL23",VLOOKUP(C402,[12]SIU_INS_JUL23!A:F,3,FALSE),B402="DER_JUN23",VLOOKUP(C402,[12]DER_JUN23!A:F,3,FALSE),B402="CDHU_AGO23",VLOOKUP(C402,[12]CDHU_AGO23!A:F,3,FALSE),B402="DNIT_SV_JUL23",VLOOKUP(C402,[12]DNIT_SV_JUL23!A:F,3,FALSE),B402="DNIT_MAT_JUL23",VLOOKUP(C402,[12]DNIT_MAT_JUL23!A:F,3,FALSE),B402="SIN_SV_SET23",VLOOKUP(C402,[12]SIN_SV_SET23!G:L,3,FALSE),B402="SIN_INS_SET23",VLOOKUP(C402,[12]SIN_INS_SET23!A:F,3,FALSE),B402="COTAÇÃO",VLOOKUP(C402,[12]COTAÇÃO!$B:$G,4,FALSE))</f>
        <v>H</v>
      </c>
      <c r="N402" s="66">
        <f t="shared" si="9832"/>
        <v>32</v>
      </c>
      <c r="O402" s="66">
        <f t="shared" si="9833"/>
        <v>2302.08</v>
      </c>
      <c r="P402" s="67">
        <f t="shared" si="9809"/>
        <v>0</v>
      </c>
      <c r="Q402" s="68"/>
      <c r="R402" s="61">
        <f>R395*$I402</f>
        <v>32</v>
      </c>
      <c r="S402" s="67"/>
      <c r="T402" s="61">
        <f t="shared" ref="T402" si="9995">T395*$I402</f>
        <v>0</v>
      </c>
      <c r="U402" s="67">
        <f t="shared" si="9835"/>
        <v>0</v>
      </c>
      <c r="V402" s="61">
        <f t="shared" ref="V402" si="9996">V395*$I402</f>
        <v>0</v>
      </c>
      <c r="W402" s="67">
        <f t="shared" si="9837"/>
        <v>0</v>
      </c>
      <c r="X402" s="61">
        <f t="shared" ref="X402" si="9997">X395*$I402</f>
        <v>0</v>
      </c>
      <c r="Y402" s="67">
        <f t="shared" si="9839"/>
        <v>0</v>
      </c>
      <c r="Z402" s="61">
        <f t="shared" ref="Z402" si="9998">Z395*$I402</f>
        <v>0</v>
      </c>
      <c r="AA402" s="67">
        <f t="shared" si="9841"/>
        <v>0</v>
      </c>
      <c r="AB402" s="61">
        <f t="shared" ref="AB402" si="9999">AB395*$I402</f>
        <v>0</v>
      </c>
      <c r="AC402" s="67">
        <f t="shared" si="9843"/>
        <v>0</v>
      </c>
      <c r="AD402" s="61">
        <f t="shared" ref="AD402" si="10000">AD395*$I402</f>
        <v>0</v>
      </c>
      <c r="AE402" s="67">
        <f t="shared" si="9845"/>
        <v>0</v>
      </c>
      <c r="AF402" s="61">
        <f t="shared" ref="AF402" si="10001">AF395*$I402</f>
        <v>0</v>
      </c>
      <c r="AG402" s="67">
        <f t="shared" si="9847"/>
        <v>0</v>
      </c>
      <c r="AH402" s="61">
        <f t="shared" ref="AH402" si="10002">AH395*$I402</f>
        <v>0</v>
      </c>
      <c r="AI402" s="67">
        <f t="shared" si="9849"/>
        <v>0</v>
      </c>
      <c r="AJ402" s="61">
        <f t="shared" ref="AJ402" si="10003">AJ395*$I402</f>
        <v>0</v>
      </c>
      <c r="AK402" s="67">
        <f t="shared" si="9851"/>
        <v>0</v>
      </c>
      <c r="AL402" s="61">
        <f t="shared" ref="AL402" si="10004">AL395*$I402</f>
        <v>0</v>
      </c>
      <c r="AM402" s="67">
        <f t="shared" si="9853"/>
        <v>0</v>
      </c>
      <c r="AN402" s="61">
        <f t="shared" ref="AN402" si="10005">AN395*$I402</f>
        <v>0</v>
      </c>
      <c r="AO402" s="67">
        <f t="shared" si="9855"/>
        <v>0</v>
      </c>
      <c r="AP402" s="61">
        <f t="shared" ref="AP402" si="10006">AP395*$I402</f>
        <v>0</v>
      </c>
      <c r="AQ402" s="67">
        <f t="shared" si="9857"/>
        <v>0</v>
      </c>
      <c r="AR402" s="61">
        <f t="shared" ref="AR402" si="10007">AR395*$I402</f>
        <v>0</v>
      </c>
      <c r="AS402" s="67">
        <f t="shared" si="9859"/>
        <v>0</v>
      </c>
      <c r="AT402" s="61">
        <f t="shared" ref="AT402" si="10008">AT395*$I402</f>
        <v>0</v>
      </c>
      <c r="AU402" s="67">
        <f t="shared" si="9861"/>
        <v>0</v>
      </c>
      <c r="AV402" s="61">
        <f t="shared" ref="AV402" si="10009">AV395*$I402</f>
        <v>0</v>
      </c>
      <c r="AW402" s="67">
        <f t="shared" si="9863"/>
        <v>0</v>
      </c>
      <c r="AX402" s="61">
        <f t="shared" ref="AX402" si="10010">AX395*$I402</f>
        <v>0</v>
      </c>
      <c r="AY402" s="67">
        <f t="shared" si="9865"/>
        <v>0</v>
      </c>
      <c r="AZ402" s="61">
        <f t="shared" ref="AZ402" si="10011">AZ395*$I402</f>
        <v>0</v>
      </c>
      <c r="BA402" s="67">
        <f t="shared" si="9867"/>
        <v>0</v>
      </c>
      <c r="BB402" s="61">
        <f t="shared" ref="BB402" si="10012">BB395*$I402</f>
        <v>0</v>
      </c>
      <c r="BC402" s="67">
        <f t="shared" si="9869"/>
        <v>0</v>
      </c>
      <c r="BD402" s="61">
        <f t="shared" ref="BD402" si="10013">BD395*$I402</f>
        <v>0</v>
      </c>
      <c r="BE402" s="67">
        <f t="shared" si="9871"/>
        <v>0</v>
      </c>
      <c r="BF402" s="61">
        <f t="shared" ref="BF402" si="10014">BF395*$I402</f>
        <v>0</v>
      </c>
      <c r="BG402" s="67">
        <f t="shared" si="9873"/>
        <v>0</v>
      </c>
      <c r="BH402" s="61">
        <f t="shared" ref="BH402" si="10015">BH395*$I402</f>
        <v>0</v>
      </c>
      <c r="BI402" s="67">
        <f t="shared" si="9875"/>
        <v>0</v>
      </c>
      <c r="BJ402" s="61">
        <f t="shared" ref="BJ402" si="10016">BJ395*$I402</f>
        <v>0</v>
      </c>
      <c r="BK402" s="67">
        <f t="shared" si="9877"/>
        <v>0</v>
      </c>
      <c r="BL402" s="61">
        <f t="shared" ref="BL402" si="10017">BL395*$I402</f>
        <v>0</v>
      </c>
      <c r="BM402" s="67">
        <f t="shared" si="9879"/>
        <v>0</v>
      </c>
    </row>
    <row r="403" spans="1:65" s="47" customFormat="1" x14ac:dyDescent="0.25">
      <c r="A403" s="48"/>
      <c r="B403" s="48"/>
      <c r="C403" s="48"/>
      <c r="D403" s="48"/>
      <c r="E403" s="48"/>
      <c r="F403" s="48"/>
      <c r="G403" s="48"/>
      <c r="H403" s="49"/>
      <c r="I403" s="50"/>
      <c r="J403" s="39"/>
      <c r="K403" s="51" t="str">
        <f>CONCATENATE($K$394,".2")</f>
        <v>21.2</v>
      </c>
      <c r="L403" s="52" t="s">
        <v>174</v>
      </c>
      <c r="M403" s="53" t="s">
        <v>21</v>
      </c>
      <c r="N403" s="54">
        <f>R403+T403+V403+X403+Z403+AB403+AD403+AF403+AH403+AJ403++AL403+AN403+AP403+AR403+AT403+AV403+AX403+AZ403+BB403+BD403+BF403+BH403+BJ403+BL403</f>
        <v>2</v>
      </c>
      <c r="O403" s="54">
        <f>SUM(O404:O410)</f>
        <v>18050.439999999999</v>
      </c>
      <c r="P403" s="55">
        <f t="shared" si="9809"/>
        <v>36100.879999999997</v>
      </c>
      <c r="Q403" s="39"/>
      <c r="R403" s="56">
        <v>2</v>
      </c>
      <c r="S403" s="57">
        <f>ROUND(R403*$O403,2)</f>
        <v>36100.879999999997</v>
      </c>
      <c r="T403" s="56"/>
      <c r="U403" s="57">
        <f>ROUND(T403*$O403,2)</f>
        <v>0</v>
      </c>
      <c r="V403" s="56"/>
      <c r="W403" s="57">
        <f t="shared" ref="W403" si="10018">ROUND(V403*$O403,2)</f>
        <v>0</v>
      </c>
      <c r="X403" s="56"/>
      <c r="Y403" s="57">
        <f t="shared" ref="Y403" si="10019">ROUND(X403*$O403,2)</f>
        <v>0</v>
      </c>
      <c r="Z403" s="56"/>
      <c r="AA403" s="57">
        <f t="shared" ref="AA403" si="10020">ROUND(Z403*$O403,2)</f>
        <v>0</v>
      </c>
      <c r="AB403" s="56"/>
      <c r="AC403" s="57">
        <f t="shared" ref="AC403" si="10021">ROUND(AB403*$O403,2)</f>
        <v>0</v>
      </c>
      <c r="AD403" s="56"/>
      <c r="AE403" s="57">
        <f t="shared" ref="AE403" si="10022">ROUND(AD403*$O403,2)</f>
        <v>0</v>
      </c>
      <c r="AF403" s="56"/>
      <c r="AG403" s="57">
        <f t="shared" ref="AG403" si="10023">ROUND(AF403*$O403,2)</f>
        <v>0</v>
      </c>
      <c r="AH403" s="56"/>
      <c r="AI403" s="57">
        <f t="shared" ref="AI403" si="10024">ROUND(AH403*$O403,2)</f>
        <v>0</v>
      </c>
      <c r="AJ403" s="56"/>
      <c r="AK403" s="57">
        <f t="shared" ref="AK403" si="10025">ROUND(AJ403*$O403,2)</f>
        <v>0</v>
      </c>
      <c r="AL403" s="56"/>
      <c r="AM403" s="57">
        <f t="shared" ref="AM403" si="10026">ROUND(AL403*$O403,2)</f>
        <v>0</v>
      </c>
      <c r="AN403" s="56"/>
      <c r="AO403" s="57">
        <f t="shared" ref="AO403" si="10027">ROUND(AN403*$O403,2)</f>
        <v>0</v>
      </c>
      <c r="AP403" s="56"/>
      <c r="AQ403" s="57">
        <f t="shared" ref="AQ403" si="10028">ROUND(AP403*$O403,2)</f>
        <v>0</v>
      </c>
      <c r="AR403" s="56"/>
      <c r="AS403" s="57">
        <f t="shared" ref="AS403" si="10029">ROUND(AR403*$O403,2)</f>
        <v>0</v>
      </c>
      <c r="AT403" s="56"/>
      <c r="AU403" s="57">
        <f t="shared" ref="AU403" si="10030">ROUND(AT403*$O403,2)</f>
        <v>0</v>
      </c>
      <c r="AV403" s="56"/>
      <c r="AW403" s="57">
        <f t="shared" ref="AW403" si="10031">ROUND(AV403*$O403,2)</f>
        <v>0</v>
      </c>
      <c r="AX403" s="56"/>
      <c r="AY403" s="57">
        <f t="shared" ref="AY403" si="10032">ROUND(AX403*$O403,2)</f>
        <v>0</v>
      </c>
      <c r="AZ403" s="56"/>
      <c r="BA403" s="57">
        <f t="shared" ref="BA403" si="10033">ROUND(AZ403*$O403,2)</f>
        <v>0</v>
      </c>
      <c r="BB403" s="56"/>
      <c r="BC403" s="57">
        <f t="shared" ref="BC403" si="10034">ROUND(BB403*$O403,2)</f>
        <v>0</v>
      </c>
      <c r="BD403" s="56"/>
      <c r="BE403" s="57">
        <f t="shared" ref="BE403" si="10035">ROUND(BD403*$O403,2)</f>
        <v>0</v>
      </c>
      <c r="BF403" s="56"/>
      <c r="BG403" s="57">
        <f t="shared" ref="BG403" si="10036">ROUND(BF403*$O403,2)</f>
        <v>0</v>
      </c>
      <c r="BH403" s="56"/>
      <c r="BI403" s="57">
        <f t="shared" ref="BI403" si="10037">ROUND(BH403*$O403,2)</f>
        <v>0</v>
      </c>
      <c r="BJ403" s="56"/>
      <c r="BK403" s="57">
        <f t="shared" ref="BK403" si="10038">ROUND(BJ403*$O403,2)</f>
        <v>0</v>
      </c>
      <c r="BL403" s="56"/>
      <c r="BM403" s="57">
        <f t="shared" ref="BM403" si="10039">ROUND(BL403*$O403,2)</f>
        <v>0</v>
      </c>
    </row>
    <row r="404" spans="1:65" s="47" customFormat="1" x14ac:dyDescent="0.25">
      <c r="A404" s="58" t="s">
        <v>37</v>
      </c>
      <c r="B404" s="59" t="s">
        <v>31</v>
      </c>
      <c r="C404" s="59" t="str">
        <f>K403</f>
        <v>21.2</v>
      </c>
      <c r="D404" s="60" cm="1">
        <f t="array" ref="D404">_xlfn.IFS($B404="SAB_OSE_SET23",$A$440,$B404="SAB_EPSA_SET23",$A$442,$B404="SAB_INS_SET23",$A$444,$B404="SIU_INF_JUL23",$A$446,$B404="SIU_ED_JUL23",$A$447,$B404="DER_JUN23",$A$448,$B404="CDHU_AGO23",$A$449,$B404="SIN_SV_SET23",$A$450,$B404="SIN_INS_SET23",$A$451,$B404="COTAÇÃO",0)</f>
        <v>0</v>
      </c>
      <c r="E404" s="60" cm="1">
        <f t="array" ref="E404">_xlfn.IFS($B404="SAB_OSE_SET23",$A$441,$B404="SAB_EPSA_SET23",$A$443,$B404="SAB_INS_SET23",$A$445,$B404="SIU_INF_JUL23",0,$B404="SIU_ED_JUL23",0,$B404="DER_JUN23",0,$B404="CDHU_AGO23",0,$B404="SIN_SV_SET23",0,$B404="SIN_INS_SET23",0,$B404="COTAÇÃO",0)</f>
        <v>0</v>
      </c>
      <c r="F404" s="60" cm="1">
        <f t="array" ref="F404">_xlfn.IFS($B404="SAB_OSE_SET23",0,$B404="SAB_EPSA_SET23",0,AND($B404="SAB_INS_SET23",$A404="MAT")=TRUE,$A$454,AND($B404="SAB_INS_SET23",$A404&lt;&gt;"MAT")=TRUE,$A$453,AND($B404="SIU_INF_JUL23",$A404="MAT")=TRUE,$A$454,AND($B404="SIU_INF_JUL23",$A404&lt;&gt;"MAT")=TRUE,$A$453,AND($B404="SIU_ED_JUL23",$A404="MAT")=TRUE,$A$454,AND($B404="SIU_ED_JUL23",$A404&lt;&gt;"MAT")=TRUE,$A$453,$B404="DER_JUN23",0,$B404="CDHU_AGO23",0,AND($B404="SIN_SV_SET23",$A404="MAT")=TRUE,$A$454,AND($B404="SIN_SV_SET23",$A404&lt;&gt;"MAT")=TRUE,$A$453,AND($B404="SIN_INS_SET23",$A404="MAT")=TRUE,$A$454,AND($B404="SIN_INS_SET23",$A404&lt;&gt;"MAT")=TRUE,$A$453,AND($B404="COTAÇÃO",$A404="MAT")=TRUE,$A$454,AND($B404="COTAÇÃO",$A404&lt;&gt;"MAT")=TRUE,$A$453)</f>
        <v>0.2</v>
      </c>
      <c r="G404" s="60" cm="1">
        <f t="array" ref="G404">_xlfn.IFS($B404="SAB_OSE_SET23",0,$B404="SAB_EPSA_SET23",0,AND($B404="SAB_INS_SET23",$A404="MO")=TRUE,$A$455,AND($B404="SAB_INS_SET23",$A404&lt;&gt;"MO")=TRUE,0,AND($B404="SIU_INF_JUL23",$A404="MO")=TRUE,$A$455,AND($B404="SIU_INF_JUL23",$A404&lt;&gt;"MO")=TRUE,0,AND($B404="SIU_ED_JUL23",$A404="MO")=TRUE,$A$455,AND($B404="SIU_ED_JUL23",$A404&lt;&gt;"MO")=TRUE,0,$B404="DER_JUN23",0,$B404="CDHU_AGO23",0,AND($B404="SIN_SV_SET23",$A404="MO")=TRUE,$A$455,AND($B404="SIN_SV_SET23",$A404&lt;&gt;"MO")=TRUE,0,AND($B404="SIN_INS_SET23",$A404="MO")=TRUE,$A$455,AND($B404="SIN_INS_SET23",$A404&lt;&gt;"MO")=TRUE,0,AND($B404="COTAÇÃO",$A404="MO")=TRUE,$A$455,AND($B404="COTAÇÃO",$A404&lt;&gt;"MO")=TRUE,0)</f>
        <v>0</v>
      </c>
      <c r="H404" s="61" cm="1">
        <f t="array" ref="H404">ROUND(_xlfn.IFS(B404="SAB_OSE_SET23",VLOOKUP(C404,[12]SAB_OSE_SET23!A:N,7,FALSE),B404="SAB_EPSA_SET23",VLOOKUP(C404,[12]SAB_EPSA_SET23!A:F,4,FALSE),B404="SAB_INS_SET23",VLOOKUP(C404,[12]SAB_INS_SET23!A:F,4,FALSE),B404="SIU_INF_JUL23",VLOOKUP(C404,[12]SIU_INF_JUL23!A:F,4,FALSE),B404="SIU_ED_JUL23",VLOOKUP(C404,[12]SIU_ED_JUL23!A:F,4,FALSE),B404="SIU_INS_JUL23",VLOOKUP(C404,[12]SIU_INS_JUL23!A:F,4,FALSE),B404="DER_JUN23",VLOOKUP(C404,[12]DER_JUN23!A:F,4,FALSE),B404="CDHU_AGO23",VLOOKUP(C404,[12]CDHU_AGO23!A:F,4,FALSE),B404="DNIT_SV_JUL23",VLOOKUP(C404,[12]DNIT_SV_JUL23!A:F,4,FALSE),B404="DNIT_MAT_JUL23",VLOOKUP(C404,[12]DNIT_MAT_JUL23!A:F,4,FALSE),B404="SIN_SV_SET23",VLOOKUP(C404,[12]SIN_SV_SET23!G:L,5,FALSE),B404="SIN_INS_SET23",VLOOKUP(C404,[12]SIN_INS_SET23!A:F,5,FALSE),B404="COTAÇÃO",VLOOKUP(C404,[12]COTAÇÃO!$B:$G,6,FALSE))*(1+F404)*(1+G404),2)</f>
        <v>12000</v>
      </c>
      <c r="I404" s="62">
        <v>1</v>
      </c>
      <c r="J404" s="39"/>
      <c r="K404" s="63"/>
      <c r="L404" s="64" t="str" cm="1">
        <f t="array" ref="L404">_xlfn.IFS(B404="SAB_OSE_SET23",VLOOKUP(C404,[12]SAB_OSE_SET23!A:N,5,FALSE),B404="SAB_EPSA_SET23",VLOOKUP(C404,[12]SAB_EPSA_SET23!A:F,2,FALSE),B404="SAB_INS_SET23",VLOOKUP(C404,[12]SAB_INS_SET23!A:F,2,FALSE),B404="SIU_INF_JUL23",VLOOKUP(C404,[12]SIU_INF_JUL23!A:F,2,FALSE),B404="SIU_ED_JUL23",VLOOKUP(C404,[12]SIU_ED_JUL23!A:F,2,FALSE),B404="SIU_INS_JUL23",VLOOKUP(C404,[12]SIU_INS_JUL23!A:F,2,FALSE),B404="DER_JUN23",VLOOKUP(C404,[12]DER_JUN23!A:F,2,FALSE),B404="CDHU_AGO23",VLOOKUP(C404,[12]CDHU_AGO23!A:F,2,FALSE),B404="DNIT_SV_JUL23",VLOOKUP(C404,[12]DNIT_SV_JUL23!A:F,2,FALSE),B404="DNIT_MAT_JUL23",VLOOKUP(C404,[12]DNIT_MAT_JUL23!A:F,2,FALSE),B404="SIN_SV_SET23",VLOOKUP(C404,[12]SIN_SV_SET23!G:L,2,FALSE),B404="SIN_INS_SET23",VLOOKUP(C404,[12]SIN_INS_SET23!A:F,2,FALSE),B404="COTAÇÃO",VLOOKUP(C404,[12]COTAÇÃO!$B:$G,3,FALSE))</f>
        <v xml:space="preserve">Painel de Controle e Proteção em Pedestal </v>
      </c>
      <c r="M404" s="65" t="str" cm="1">
        <f t="array" ref="M404">_xlfn.IFS(B404="SAB_OSE_SET23",VLOOKUP(C404,[12]SAB_OSE_SET23!A:N,6,FALSE),B404="SAB_EPSA_SET23",VLOOKUP(C404,[12]SAB_EPSA_SET23!A:F,3,FALSE),B404="SAB_INS_SET23",VLOOKUP(C404,[12]SAB_INS_SET23!A:F,3,FALSE),B404="SIU_INF_JUL23",VLOOKUP(C404,[12]SIU_INF_JUL23!A:F,3,FALSE),B404="SIU_ED_JUL23",VLOOKUP(C404,[12]SIU_ED_JUL23!A:F,3,FALSE),B404="SIU_INS_JUL23",VLOOKUP(C404,[12]SIU_INS_JUL23!A:F,3,FALSE),B404="DER_JUN23",VLOOKUP(C404,[12]DER_JUN23!A:F,3,FALSE),B404="CDHU_AGO23",VLOOKUP(C404,[12]CDHU_AGO23!A:F,3,FALSE),B404="DNIT_SV_JUL23",VLOOKUP(C404,[12]DNIT_SV_JUL23!A:F,3,FALSE),B404="DNIT_MAT_JUL23",VLOOKUP(C404,[12]DNIT_MAT_JUL23!A:F,3,FALSE),B404="SIN_SV_SET23",VLOOKUP(C404,[12]SIN_SV_SET23!G:L,3,FALSE),B404="SIN_INS_SET23",VLOOKUP(C404,[12]SIN_INS_SET23!A:F,3,FALSE),B404="COTAÇÃO",VLOOKUP(C404,[12]COTAÇÃO!$B:$G,4,FALSE))</f>
        <v>un</v>
      </c>
      <c r="N404" s="66">
        <f t="shared" ref="N404:N410" si="10040">R404+T404+V404+X404+Z404+AB404+AD404+AF404+AH404+AJ404++AL404+AN404+AP404+AR404+AT404+AV404+AX404+AZ404+BB404+BD404+BF404+BH404+BJ404+BL404</f>
        <v>2</v>
      </c>
      <c r="O404" s="66">
        <f t="shared" ref="O404:O410" si="10041">ROUND(H404*I404,2)</f>
        <v>12000</v>
      </c>
      <c r="P404" s="67">
        <f t="shared" si="9809"/>
        <v>0</v>
      </c>
      <c r="Q404" s="68"/>
      <c r="R404" s="61">
        <f>R403*$I404</f>
        <v>2</v>
      </c>
      <c r="S404" s="67"/>
      <c r="T404" s="61">
        <f t="shared" ref="T404" si="10042">T403*$I404</f>
        <v>0</v>
      </c>
      <c r="U404" s="67">
        <f t="shared" ref="U404:U410" si="10043">ROUND(T404*$H404,2)</f>
        <v>0</v>
      </c>
      <c r="V404" s="61">
        <f t="shared" ref="V404" si="10044">V403*$I404</f>
        <v>0</v>
      </c>
      <c r="W404" s="67">
        <f t="shared" ref="W404:W410" si="10045">ROUND(V404*$H404,2)</f>
        <v>0</v>
      </c>
      <c r="X404" s="61">
        <f t="shared" ref="X404" si="10046">X403*$I404</f>
        <v>0</v>
      </c>
      <c r="Y404" s="67">
        <f t="shared" ref="Y404:Y410" si="10047">ROUND(X404*$H404,2)</f>
        <v>0</v>
      </c>
      <c r="Z404" s="61">
        <f t="shared" ref="Z404" si="10048">Z403*$I404</f>
        <v>0</v>
      </c>
      <c r="AA404" s="67">
        <f t="shared" ref="AA404:AA410" si="10049">ROUND(Z404*$H404,2)</f>
        <v>0</v>
      </c>
      <c r="AB404" s="61">
        <f t="shared" ref="AB404" si="10050">AB403*$I404</f>
        <v>0</v>
      </c>
      <c r="AC404" s="67">
        <f t="shared" ref="AC404:AC410" si="10051">ROUND(AB404*$H404,2)</f>
        <v>0</v>
      </c>
      <c r="AD404" s="61">
        <f t="shared" ref="AD404" si="10052">AD403*$I404</f>
        <v>0</v>
      </c>
      <c r="AE404" s="67">
        <f t="shared" ref="AE404:AE410" si="10053">ROUND(AD404*$H404,2)</f>
        <v>0</v>
      </c>
      <c r="AF404" s="61">
        <f t="shared" ref="AF404" si="10054">AF403*$I404</f>
        <v>0</v>
      </c>
      <c r="AG404" s="67">
        <f t="shared" ref="AG404:AG410" si="10055">ROUND(AF404*$H404,2)</f>
        <v>0</v>
      </c>
      <c r="AH404" s="61">
        <f t="shared" ref="AH404" si="10056">AH403*$I404</f>
        <v>0</v>
      </c>
      <c r="AI404" s="67">
        <f t="shared" ref="AI404:AI410" si="10057">ROUND(AH404*$H404,2)</f>
        <v>0</v>
      </c>
      <c r="AJ404" s="61">
        <f t="shared" ref="AJ404" si="10058">AJ403*$I404</f>
        <v>0</v>
      </c>
      <c r="AK404" s="67">
        <f t="shared" ref="AK404:AK410" si="10059">ROUND(AJ404*$H404,2)</f>
        <v>0</v>
      </c>
      <c r="AL404" s="61">
        <f t="shared" ref="AL404" si="10060">AL403*$I404</f>
        <v>0</v>
      </c>
      <c r="AM404" s="67">
        <f t="shared" ref="AM404:AM410" si="10061">ROUND(AL404*$H404,2)</f>
        <v>0</v>
      </c>
      <c r="AN404" s="61">
        <f t="shared" ref="AN404" si="10062">AN403*$I404</f>
        <v>0</v>
      </c>
      <c r="AO404" s="67">
        <f t="shared" ref="AO404:AO410" si="10063">ROUND(AN404*$H404,2)</f>
        <v>0</v>
      </c>
      <c r="AP404" s="61">
        <f t="shared" ref="AP404" si="10064">AP403*$I404</f>
        <v>0</v>
      </c>
      <c r="AQ404" s="67">
        <f t="shared" ref="AQ404:AQ410" si="10065">ROUND(AP404*$H404,2)</f>
        <v>0</v>
      </c>
      <c r="AR404" s="61">
        <f t="shared" ref="AR404" si="10066">AR403*$I404</f>
        <v>0</v>
      </c>
      <c r="AS404" s="67">
        <f t="shared" ref="AS404:AS410" si="10067">ROUND(AR404*$H404,2)</f>
        <v>0</v>
      </c>
      <c r="AT404" s="61">
        <f t="shared" ref="AT404" si="10068">AT403*$I404</f>
        <v>0</v>
      </c>
      <c r="AU404" s="67">
        <f t="shared" ref="AU404:AU410" si="10069">ROUND(AT404*$H404,2)</f>
        <v>0</v>
      </c>
      <c r="AV404" s="61">
        <f t="shared" ref="AV404" si="10070">AV403*$I404</f>
        <v>0</v>
      </c>
      <c r="AW404" s="67">
        <f t="shared" ref="AW404:AW410" si="10071">ROUND(AV404*$H404,2)</f>
        <v>0</v>
      </c>
      <c r="AX404" s="61">
        <f t="shared" ref="AX404" si="10072">AX403*$I404</f>
        <v>0</v>
      </c>
      <c r="AY404" s="67">
        <f t="shared" ref="AY404:AY410" si="10073">ROUND(AX404*$H404,2)</f>
        <v>0</v>
      </c>
      <c r="AZ404" s="61">
        <f t="shared" ref="AZ404" si="10074">AZ403*$I404</f>
        <v>0</v>
      </c>
      <c r="BA404" s="67">
        <f t="shared" ref="BA404:BA410" si="10075">ROUND(AZ404*$H404,2)</f>
        <v>0</v>
      </c>
      <c r="BB404" s="61">
        <f t="shared" ref="BB404" si="10076">BB403*$I404</f>
        <v>0</v>
      </c>
      <c r="BC404" s="67">
        <f t="shared" ref="BC404:BC410" si="10077">ROUND(BB404*$H404,2)</f>
        <v>0</v>
      </c>
      <c r="BD404" s="61">
        <f t="shared" ref="BD404" si="10078">BD403*$I404</f>
        <v>0</v>
      </c>
      <c r="BE404" s="67">
        <f t="shared" ref="BE404:BE410" si="10079">ROUND(BD404*$H404,2)</f>
        <v>0</v>
      </c>
      <c r="BF404" s="61">
        <f t="shared" ref="BF404" si="10080">BF403*$I404</f>
        <v>0</v>
      </c>
      <c r="BG404" s="67">
        <f t="shared" ref="BG404:BG410" si="10081">ROUND(BF404*$H404,2)</f>
        <v>0</v>
      </c>
      <c r="BH404" s="61">
        <f t="shared" ref="BH404" si="10082">BH403*$I404</f>
        <v>0</v>
      </c>
      <c r="BI404" s="67">
        <f t="shared" ref="BI404:BI410" si="10083">ROUND(BH404*$H404,2)</f>
        <v>0</v>
      </c>
      <c r="BJ404" s="61">
        <f t="shared" ref="BJ404" si="10084">BJ403*$I404</f>
        <v>0</v>
      </c>
      <c r="BK404" s="67">
        <f t="shared" ref="BK404:BK410" si="10085">ROUND(BJ404*$H404,2)</f>
        <v>0</v>
      </c>
      <c r="BL404" s="61">
        <f t="shared" ref="BL404" si="10086">BL403*$I404</f>
        <v>0</v>
      </c>
      <c r="BM404" s="67">
        <f t="shared" ref="BM404:BM410" si="10087">ROUND(BL404*$H404,2)</f>
        <v>0</v>
      </c>
    </row>
    <row r="405" spans="1:65" s="47" customFormat="1" x14ac:dyDescent="0.25">
      <c r="A405" s="58" t="s">
        <v>26</v>
      </c>
      <c r="B405" s="59" t="s">
        <v>28</v>
      </c>
      <c r="C405" s="59" t="s">
        <v>29</v>
      </c>
      <c r="D405" s="60" cm="1">
        <f t="array" ref="D405">_xlfn.IFS($B405="SAB_OSE_SET23",$A$440,$B405="SAB_EPSA_SET23",$A$442,$B405="SAB_INS_SET23",$A$444,$B405="SIU_INF_JUL23",$A$446,$B405="SIU_ED_JUL23",$A$447,$B405="DER_JUN23",$A$448,$B405="CDHU_AGO23",$A$449,$B405="SIN_SV_SET23",$A$450,$B405="SIN_INS_SET23",$A$451,$B405="COTAÇÃO",0)</f>
        <v>0</v>
      </c>
      <c r="E405" s="60" cm="1">
        <f t="array" ref="E405">_xlfn.IFS($B405="SAB_OSE_SET23",$A$441,$B405="SAB_EPSA_SET23",$A$443,$B405="SAB_INS_SET23",$A$445,$B405="SIU_INF_JUL23",0,$B405="SIU_ED_JUL23",0,$B405="DER_JUN23",0,$B405="CDHU_AGO23",0,$B405="SIN_SV_SET23",0,$B405="SIN_INS_SET23",0,$B405="COTAÇÃO",0)</f>
        <v>0</v>
      </c>
      <c r="F405" s="60" cm="1">
        <f t="array" ref="F405">_xlfn.IFS($B405="SAB_OSE_SET23",0,$B405="SAB_EPSA_SET23",0,AND($B405="SAB_INS_SET23",$A405="MAT")=TRUE,$A$454,AND($B405="SAB_INS_SET23",$A405&lt;&gt;"MAT")=TRUE,$A$453,AND($B405="SIU_INF_JUL23",$A405="MAT")=TRUE,$A$454,AND($B405="SIU_INF_JUL23",$A405&lt;&gt;"MAT")=TRUE,$A$453,AND($B405="SIU_ED_JUL23",$A405="MAT")=TRUE,$A$454,AND($B405="SIU_ED_JUL23",$A405&lt;&gt;"MAT")=TRUE,$A$453,$B405="DER_JUN23",0,$B405="CDHU_AGO23",0,AND($B405="SIN_SV_SET23",$A405="MAT")=TRUE,$A$454,AND($B405="SIN_SV_SET23",$A405&lt;&gt;"MAT")=TRUE,$A$453,AND($B405="SIN_INS_SET23",$A405="MAT")=TRUE,$A$454,AND($B405="SIN_INS_SET23",$A405&lt;&gt;"MAT")=TRUE,$A$453,AND($B405="COTAÇÃO",$A405="MAT")=TRUE,$A$454,AND($B405="COTAÇÃO",$A405&lt;&gt;"MAT")=TRUE,$A$453)</f>
        <v>0.28000000000000003</v>
      </c>
      <c r="G405" s="60" cm="1">
        <f t="array" ref="G405">_xlfn.IFS($B405="SAB_OSE_SET23",0,$B405="SAB_EPSA_SET23",0,AND($B405="SAB_INS_SET23",$A405="MO")=TRUE,$A$455,AND($B405="SAB_INS_SET23",$A405&lt;&gt;"MO")=TRUE,0,AND($B405="SIU_INF_JUL23",$A405="MO")=TRUE,$A$455,AND($B405="SIU_INF_JUL23",$A405&lt;&gt;"MO")=TRUE,0,AND($B405="SIU_ED_JUL23",$A405="MO")=TRUE,$A$455,AND($B405="SIU_ED_JUL23",$A405&lt;&gt;"MO")=TRUE,0,$B405="DER_JUN23",0,$B405="CDHU_AGO23",0,AND($B405="SIN_SV_SET23",$A405="MO")=TRUE,$A$455,AND($B405="SIN_SV_SET23",$A405&lt;&gt;"MO")=TRUE,0,AND($B405="SIN_INS_SET23",$A405="MO")=TRUE,$A$455,AND($B405="SIN_INS_SET23",$A405&lt;&gt;"MO")=TRUE,0,AND($B405="COTAÇÃO",$A405="MO")=TRUE,$A$455,AND($B405="COTAÇÃO",$A405&lt;&gt;"MO")=TRUE,0)</f>
        <v>1.72</v>
      </c>
      <c r="H405" s="61" cm="1">
        <f t="array" ref="H405">ROUND(_xlfn.IFS(B405="SAB_OSE_SET23",VLOOKUP(C405,[12]SAB_OSE_SET23!A:N,7,FALSE),B405="SAB_EPSA_SET23",VLOOKUP(C405,[12]SAB_EPSA_SET23!A:F,4,FALSE),B405="SAB_INS_SET23",VLOOKUP(C405,[12]SAB_INS_SET23!A:F,4,FALSE),B405="SIU_INF_JUL23",VLOOKUP(C405,[12]SIU_INF_JUL23!A:F,4,FALSE),B405="SIU_ED_JUL23",VLOOKUP(C405,[12]SIU_ED_JUL23!A:F,4,FALSE),B405="SIU_INS_JUL23",VLOOKUP(C405,[12]SIU_INS_JUL23!A:F,4,FALSE),B405="DER_JUN23",VLOOKUP(C405,[12]DER_JUN23!A:F,4,FALSE),B405="CDHU_AGO23",VLOOKUP(C405,[12]CDHU_AGO23!A:F,4,FALSE),B405="DNIT_SV_JUL23",VLOOKUP(C405,[12]DNIT_SV_JUL23!A:F,4,FALSE),B405="DNIT_MAT_JUL23",VLOOKUP(C405,[12]DNIT_MAT_JUL23!A:F,4,FALSE),B405="SIN_SV_SET23",VLOOKUP(C405,[12]SIN_SV_SET23!G:L,5,FALSE),B405="SIN_INS_SET23",VLOOKUP(C405,[12]SIN_INS_SET23!A:F,5,FALSE),B405="COTAÇÃO",VLOOKUP(C405,[12]COTAÇÃO!$B:$G,6,FALSE))*(1+F405)*(1+G405),2)</f>
        <v>206.49</v>
      </c>
      <c r="I405" s="62">
        <v>8</v>
      </c>
      <c r="J405" s="39"/>
      <c r="K405" s="63"/>
      <c r="L405" s="64" t="str" cm="1">
        <f t="array" ref="L405">_xlfn.IFS(B405="SAB_OSE_SET23",VLOOKUP(C405,[12]SAB_OSE_SET23!A:N,5,FALSE),B405="SAB_EPSA_SET23",VLOOKUP(C405,[12]SAB_EPSA_SET23!A:F,2,FALSE),B405="SAB_INS_SET23",VLOOKUP(C405,[12]SAB_INS_SET23!A:F,2,FALSE),B405="SIU_INF_JUL23",VLOOKUP(C405,[12]SIU_INF_JUL23!A:F,2,FALSE),B405="SIU_ED_JUL23",VLOOKUP(C405,[12]SIU_ED_JUL23!A:F,2,FALSE),B405="SIU_INS_JUL23",VLOOKUP(C405,[12]SIU_INS_JUL23!A:F,2,FALSE),B405="DER_JUN23",VLOOKUP(C405,[12]DER_JUN23!A:F,2,FALSE),B405="CDHU_AGO23",VLOOKUP(C405,[12]CDHU_AGO23!A:F,2,FALSE),B405="DNIT_SV_JUL23",VLOOKUP(C405,[12]DNIT_SV_JUL23!A:F,2,FALSE),B405="DNIT_MAT_JUL23",VLOOKUP(C405,[12]DNIT_MAT_JUL23!A:F,2,FALSE),B405="SIN_SV_SET23",VLOOKUP(C405,[12]SIN_SV_SET23!G:L,2,FALSE),B405="SIN_INS_SET23",VLOOKUP(C405,[12]SIN_INS_SET23!A:F,2,FALSE),B405="COTAÇÃO",VLOOKUP(C405,[12]COTAÇÃO!$B:$G,3,FALSE))</f>
        <v>ENGENHEIRO PLENO</v>
      </c>
      <c r="M405" s="65" t="str" cm="1">
        <f t="array" ref="M405">_xlfn.IFS(B405="SAB_OSE_SET23",VLOOKUP(C405,[12]SAB_OSE_SET23!A:N,6,FALSE),B405="SAB_EPSA_SET23",VLOOKUP(C405,[12]SAB_EPSA_SET23!A:F,3,FALSE),B405="SAB_INS_SET23",VLOOKUP(C405,[12]SAB_INS_SET23!A:F,3,FALSE),B405="SIU_INF_JUL23",VLOOKUP(C405,[12]SIU_INF_JUL23!A:F,3,FALSE),B405="SIU_ED_JUL23",VLOOKUP(C405,[12]SIU_ED_JUL23!A:F,3,FALSE),B405="SIU_INS_JUL23",VLOOKUP(C405,[12]SIU_INS_JUL23!A:F,3,FALSE),B405="DER_JUN23",VLOOKUP(C405,[12]DER_JUN23!A:F,3,FALSE),B405="CDHU_AGO23",VLOOKUP(C405,[12]CDHU_AGO23!A:F,3,FALSE),B405="DNIT_SV_JUL23",VLOOKUP(C405,[12]DNIT_SV_JUL23!A:F,3,FALSE),B405="DNIT_MAT_JUL23",VLOOKUP(C405,[12]DNIT_MAT_JUL23!A:F,3,FALSE),B405="SIN_SV_SET23",VLOOKUP(C405,[12]SIN_SV_SET23!G:L,3,FALSE),B405="SIN_INS_SET23",VLOOKUP(C405,[12]SIN_INS_SET23!A:F,3,FALSE),B405="COTAÇÃO",VLOOKUP(C405,[12]COTAÇÃO!$B:$G,4,FALSE))</f>
        <v>H</v>
      </c>
      <c r="N405" s="66">
        <f t="shared" si="10040"/>
        <v>16</v>
      </c>
      <c r="O405" s="66">
        <f t="shared" si="10041"/>
        <v>1651.92</v>
      </c>
      <c r="P405" s="67">
        <f t="shared" si="9809"/>
        <v>0</v>
      </c>
      <c r="Q405" s="68"/>
      <c r="R405" s="61">
        <f>R403*$I405</f>
        <v>16</v>
      </c>
      <c r="S405" s="67"/>
      <c r="T405" s="61">
        <f t="shared" ref="T405" si="10088">T403*$I405</f>
        <v>0</v>
      </c>
      <c r="U405" s="67">
        <f t="shared" si="10043"/>
        <v>0</v>
      </c>
      <c r="V405" s="61">
        <f t="shared" ref="V405" si="10089">V403*$I405</f>
        <v>0</v>
      </c>
      <c r="W405" s="67">
        <f t="shared" si="10045"/>
        <v>0</v>
      </c>
      <c r="X405" s="61">
        <f t="shared" ref="X405" si="10090">X403*$I405</f>
        <v>0</v>
      </c>
      <c r="Y405" s="67">
        <f t="shared" si="10047"/>
        <v>0</v>
      </c>
      <c r="Z405" s="61">
        <f t="shared" ref="Z405" si="10091">Z403*$I405</f>
        <v>0</v>
      </c>
      <c r="AA405" s="67">
        <f t="shared" si="10049"/>
        <v>0</v>
      </c>
      <c r="AB405" s="61">
        <f t="shared" ref="AB405" si="10092">AB403*$I405</f>
        <v>0</v>
      </c>
      <c r="AC405" s="67">
        <f t="shared" si="10051"/>
        <v>0</v>
      </c>
      <c r="AD405" s="61">
        <f t="shared" ref="AD405" si="10093">AD403*$I405</f>
        <v>0</v>
      </c>
      <c r="AE405" s="67">
        <f t="shared" si="10053"/>
        <v>0</v>
      </c>
      <c r="AF405" s="61">
        <f t="shared" ref="AF405" si="10094">AF403*$I405</f>
        <v>0</v>
      </c>
      <c r="AG405" s="67">
        <f t="shared" si="10055"/>
        <v>0</v>
      </c>
      <c r="AH405" s="61">
        <f t="shared" ref="AH405" si="10095">AH403*$I405</f>
        <v>0</v>
      </c>
      <c r="AI405" s="67">
        <f t="shared" si="10057"/>
        <v>0</v>
      </c>
      <c r="AJ405" s="61">
        <f t="shared" ref="AJ405" si="10096">AJ403*$I405</f>
        <v>0</v>
      </c>
      <c r="AK405" s="67">
        <f t="shared" si="10059"/>
        <v>0</v>
      </c>
      <c r="AL405" s="61">
        <f t="shared" ref="AL405" si="10097">AL403*$I405</f>
        <v>0</v>
      </c>
      <c r="AM405" s="67">
        <f t="shared" si="10061"/>
        <v>0</v>
      </c>
      <c r="AN405" s="61">
        <f t="shared" ref="AN405" si="10098">AN403*$I405</f>
        <v>0</v>
      </c>
      <c r="AO405" s="67">
        <f t="shared" si="10063"/>
        <v>0</v>
      </c>
      <c r="AP405" s="61">
        <f t="shared" ref="AP405" si="10099">AP403*$I405</f>
        <v>0</v>
      </c>
      <c r="AQ405" s="67">
        <f t="shared" si="10065"/>
        <v>0</v>
      </c>
      <c r="AR405" s="61">
        <f t="shared" ref="AR405" si="10100">AR403*$I405</f>
        <v>0</v>
      </c>
      <c r="AS405" s="67">
        <f t="shared" si="10067"/>
        <v>0</v>
      </c>
      <c r="AT405" s="61">
        <f t="shared" ref="AT405" si="10101">AT403*$I405</f>
        <v>0</v>
      </c>
      <c r="AU405" s="67">
        <f t="shared" si="10069"/>
        <v>0</v>
      </c>
      <c r="AV405" s="61">
        <f t="shared" ref="AV405" si="10102">AV403*$I405</f>
        <v>0</v>
      </c>
      <c r="AW405" s="67">
        <f t="shared" si="10071"/>
        <v>0</v>
      </c>
      <c r="AX405" s="61">
        <f t="shared" ref="AX405" si="10103">AX403*$I405</f>
        <v>0</v>
      </c>
      <c r="AY405" s="67">
        <f t="shared" si="10073"/>
        <v>0</v>
      </c>
      <c r="AZ405" s="61">
        <f t="shared" ref="AZ405" si="10104">AZ403*$I405</f>
        <v>0</v>
      </c>
      <c r="BA405" s="67">
        <f t="shared" si="10075"/>
        <v>0</v>
      </c>
      <c r="BB405" s="61">
        <f t="shared" ref="BB405" si="10105">BB403*$I405</f>
        <v>0</v>
      </c>
      <c r="BC405" s="67">
        <f t="shared" si="10077"/>
        <v>0</v>
      </c>
      <c r="BD405" s="61">
        <f t="shared" ref="BD405" si="10106">BD403*$I405</f>
        <v>0</v>
      </c>
      <c r="BE405" s="67">
        <f t="shared" si="10079"/>
        <v>0</v>
      </c>
      <c r="BF405" s="61">
        <f t="shared" ref="BF405" si="10107">BF403*$I405</f>
        <v>0</v>
      </c>
      <c r="BG405" s="67">
        <f t="shared" si="10081"/>
        <v>0</v>
      </c>
      <c r="BH405" s="61">
        <f t="shared" ref="BH405" si="10108">BH403*$I405</f>
        <v>0</v>
      </c>
      <c r="BI405" s="67">
        <f t="shared" si="10083"/>
        <v>0</v>
      </c>
      <c r="BJ405" s="61">
        <f t="shared" ref="BJ405" si="10109">BJ403*$I405</f>
        <v>0</v>
      </c>
      <c r="BK405" s="67">
        <f t="shared" si="10085"/>
        <v>0</v>
      </c>
      <c r="BL405" s="61">
        <f t="shared" ref="BL405" si="10110">BL403*$I405</f>
        <v>0</v>
      </c>
      <c r="BM405" s="67">
        <f t="shared" si="10087"/>
        <v>0</v>
      </c>
    </row>
    <row r="406" spans="1:65" s="47" customFormat="1" x14ac:dyDescent="0.25">
      <c r="A406" s="58" t="s">
        <v>26</v>
      </c>
      <c r="B406" s="59" t="s">
        <v>28</v>
      </c>
      <c r="C406" s="59" t="s">
        <v>38</v>
      </c>
      <c r="D406" s="60" cm="1">
        <f t="array" ref="D406">_xlfn.IFS($B406="SAB_OSE_SET23",$A$440,$B406="SAB_EPSA_SET23",$A$442,$B406="SAB_INS_SET23",$A$444,$B406="SIU_INF_JUL23",$A$446,$B406="SIU_ED_JUL23",$A$447,$B406="DER_JUN23",$A$448,$B406="CDHU_AGO23",$A$449,$B406="SIN_SV_SET23",$A$450,$B406="SIN_INS_SET23",$A$451,$B406="COTAÇÃO",0)</f>
        <v>0</v>
      </c>
      <c r="E406" s="60" cm="1">
        <f t="array" ref="E406">_xlfn.IFS($B406="SAB_OSE_SET23",$A$441,$B406="SAB_EPSA_SET23",$A$443,$B406="SAB_INS_SET23",$A$445,$B406="SIU_INF_JUL23",0,$B406="SIU_ED_JUL23",0,$B406="DER_JUN23",0,$B406="CDHU_AGO23",0,$B406="SIN_SV_SET23",0,$B406="SIN_INS_SET23",0,$B406="COTAÇÃO",0)</f>
        <v>0</v>
      </c>
      <c r="F406" s="60" cm="1">
        <f t="array" ref="F406">_xlfn.IFS($B406="SAB_OSE_SET23",0,$B406="SAB_EPSA_SET23",0,AND($B406="SAB_INS_SET23",$A406="MAT")=TRUE,$A$454,AND($B406="SAB_INS_SET23",$A406&lt;&gt;"MAT")=TRUE,$A$453,AND($B406="SIU_INF_JUL23",$A406="MAT")=TRUE,$A$454,AND($B406="SIU_INF_JUL23",$A406&lt;&gt;"MAT")=TRUE,$A$453,AND($B406="SIU_ED_JUL23",$A406="MAT")=TRUE,$A$454,AND($B406="SIU_ED_JUL23",$A406&lt;&gt;"MAT")=TRUE,$A$453,$B406="DER_JUN23",0,$B406="CDHU_AGO23",0,AND($B406="SIN_SV_SET23",$A406="MAT")=TRUE,$A$454,AND($B406="SIN_SV_SET23",$A406&lt;&gt;"MAT")=TRUE,$A$453,AND($B406="SIN_INS_SET23",$A406="MAT")=TRUE,$A$454,AND($B406="SIN_INS_SET23",$A406&lt;&gt;"MAT")=TRUE,$A$453,AND($B406="COTAÇÃO",$A406="MAT")=TRUE,$A$454,AND($B406="COTAÇÃO",$A406&lt;&gt;"MAT")=TRUE,$A$453)</f>
        <v>0.28000000000000003</v>
      </c>
      <c r="G406" s="60" cm="1">
        <f t="array" ref="G406">_xlfn.IFS($B406="SAB_OSE_SET23",0,$B406="SAB_EPSA_SET23",0,AND($B406="SAB_INS_SET23",$A406="MO")=TRUE,$A$455,AND($B406="SAB_INS_SET23",$A406&lt;&gt;"MO")=TRUE,0,AND($B406="SIU_INF_JUL23",$A406="MO")=TRUE,$A$455,AND($B406="SIU_INF_JUL23",$A406&lt;&gt;"MO")=TRUE,0,AND($B406="SIU_ED_JUL23",$A406="MO")=TRUE,$A$455,AND($B406="SIU_ED_JUL23",$A406&lt;&gt;"MO")=TRUE,0,$B406="DER_JUN23",0,$B406="CDHU_AGO23",0,AND($B406="SIN_SV_SET23",$A406="MO")=TRUE,$A$455,AND($B406="SIN_SV_SET23",$A406&lt;&gt;"MO")=TRUE,0,AND($B406="SIN_INS_SET23",$A406="MO")=TRUE,$A$455,AND($B406="SIN_INS_SET23",$A406&lt;&gt;"MO")=TRUE,0,AND($B406="COTAÇÃO",$A406="MO")=TRUE,$A$455,AND($B406="COTAÇÃO",$A406&lt;&gt;"MO")=TRUE,0)</f>
        <v>1.72</v>
      </c>
      <c r="H406" s="61" cm="1">
        <f t="array" ref="H406">ROUND(_xlfn.IFS(B406="SAB_OSE_SET23",VLOOKUP(C406,[12]SAB_OSE_SET23!A:N,7,FALSE),B406="SAB_EPSA_SET23",VLOOKUP(C406,[12]SAB_EPSA_SET23!A:F,4,FALSE),B406="SAB_INS_SET23",VLOOKUP(C406,[12]SAB_INS_SET23!A:F,4,FALSE),B406="SIU_INF_JUL23",VLOOKUP(C406,[12]SIU_INF_JUL23!A:F,4,FALSE),B406="SIU_ED_JUL23",VLOOKUP(C406,[12]SIU_ED_JUL23!A:F,4,FALSE),B406="SIU_INS_JUL23",VLOOKUP(C406,[12]SIU_INS_JUL23!A:F,4,FALSE),B406="DER_JUN23",VLOOKUP(C406,[12]DER_JUN23!A:F,4,FALSE),B406="CDHU_AGO23",VLOOKUP(C406,[12]CDHU_AGO23!A:F,4,FALSE),B406="DNIT_SV_JUL23",VLOOKUP(C406,[12]DNIT_SV_JUL23!A:F,4,FALSE),B406="DNIT_MAT_JUL23",VLOOKUP(C406,[12]DNIT_MAT_JUL23!A:F,4,FALSE),B406="SIN_SV_SET23",VLOOKUP(C406,[12]SIN_SV_SET23!G:L,5,FALSE),B406="SIN_INS_SET23",VLOOKUP(C406,[12]SIN_INS_SET23!A:F,5,FALSE),B406="COTAÇÃO",VLOOKUP(C406,[12]COTAÇÃO!$B:$G,6,FALSE))*(1+F406)*(1+G406),2)</f>
        <v>76.209999999999994</v>
      </c>
      <c r="I406" s="62">
        <f>I405*3</f>
        <v>24</v>
      </c>
      <c r="J406" s="39"/>
      <c r="K406" s="63"/>
      <c r="L406" s="64" t="str" cm="1">
        <f t="array" ref="L406">_xlfn.IFS(B406="SAB_OSE_SET23",VLOOKUP(C406,[12]SAB_OSE_SET23!A:N,5,FALSE),B406="SAB_EPSA_SET23",VLOOKUP(C406,[12]SAB_EPSA_SET23!A:F,2,FALSE),B406="SAB_INS_SET23",VLOOKUP(C406,[12]SAB_INS_SET23!A:F,2,FALSE),B406="SIU_INF_JUL23",VLOOKUP(C406,[12]SIU_INF_JUL23!A:F,2,FALSE),B406="SIU_ED_JUL23",VLOOKUP(C406,[12]SIU_ED_JUL23!A:F,2,FALSE),B406="SIU_INS_JUL23",VLOOKUP(C406,[12]SIU_INS_JUL23!A:F,2,FALSE),B406="DER_JUN23",VLOOKUP(C406,[12]DER_JUN23!A:F,2,FALSE),B406="CDHU_AGO23",VLOOKUP(C406,[12]CDHU_AGO23!A:F,2,FALSE),B406="DNIT_SV_JUL23",VLOOKUP(C406,[12]DNIT_SV_JUL23!A:F,2,FALSE),B406="DNIT_MAT_JUL23",VLOOKUP(C406,[12]DNIT_MAT_JUL23!A:F,2,FALSE),B406="SIN_SV_SET23",VLOOKUP(C406,[12]SIN_SV_SET23!G:L,2,FALSE),B406="SIN_INS_SET23",VLOOKUP(C406,[12]SIN_INS_SET23!A:F,2,FALSE),B406="COTAÇÃO",VLOOKUP(C406,[12]COTAÇÃO!$B:$G,3,FALSE))</f>
        <v>TÉCNICO ELETRICISTA</v>
      </c>
      <c r="M406" s="65" t="str" cm="1">
        <f t="array" ref="M406">_xlfn.IFS(B406="SAB_OSE_SET23",VLOOKUP(C406,[12]SAB_OSE_SET23!A:N,6,FALSE),B406="SAB_EPSA_SET23",VLOOKUP(C406,[12]SAB_EPSA_SET23!A:F,3,FALSE),B406="SAB_INS_SET23",VLOOKUP(C406,[12]SAB_INS_SET23!A:F,3,FALSE),B406="SIU_INF_JUL23",VLOOKUP(C406,[12]SIU_INF_JUL23!A:F,3,FALSE),B406="SIU_ED_JUL23",VLOOKUP(C406,[12]SIU_ED_JUL23!A:F,3,FALSE),B406="SIU_INS_JUL23",VLOOKUP(C406,[12]SIU_INS_JUL23!A:F,3,FALSE),B406="DER_JUN23",VLOOKUP(C406,[12]DER_JUN23!A:F,3,FALSE),B406="CDHU_AGO23",VLOOKUP(C406,[12]CDHU_AGO23!A:F,3,FALSE),B406="DNIT_SV_JUL23",VLOOKUP(C406,[12]DNIT_SV_JUL23!A:F,3,FALSE),B406="DNIT_MAT_JUL23",VLOOKUP(C406,[12]DNIT_MAT_JUL23!A:F,3,FALSE),B406="SIN_SV_SET23",VLOOKUP(C406,[12]SIN_SV_SET23!G:L,3,FALSE),B406="SIN_INS_SET23",VLOOKUP(C406,[12]SIN_INS_SET23!A:F,3,FALSE),B406="COTAÇÃO",VLOOKUP(C406,[12]COTAÇÃO!$B:$G,4,FALSE))</f>
        <v>H</v>
      </c>
      <c r="N406" s="66">
        <f t="shared" si="10040"/>
        <v>48</v>
      </c>
      <c r="O406" s="66">
        <f t="shared" si="10041"/>
        <v>1829.04</v>
      </c>
      <c r="P406" s="67">
        <f t="shared" si="9809"/>
        <v>0</v>
      </c>
      <c r="Q406" s="68"/>
      <c r="R406" s="61">
        <f>R403*$I406</f>
        <v>48</v>
      </c>
      <c r="S406" s="67"/>
      <c r="T406" s="61">
        <f t="shared" ref="T406" si="10111">T403*$I406</f>
        <v>0</v>
      </c>
      <c r="U406" s="67">
        <f t="shared" si="10043"/>
        <v>0</v>
      </c>
      <c r="V406" s="61">
        <f t="shared" ref="V406" si="10112">V403*$I406</f>
        <v>0</v>
      </c>
      <c r="W406" s="67">
        <f t="shared" si="10045"/>
        <v>0</v>
      </c>
      <c r="X406" s="61">
        <f t="shared" ref="X406" si="10113">X403*$I406</f>
        <v>0</v>
      </c>
      <c r="Y406" s="67">
        <f t="shared" si="10047"/>
        <v>0</v>
      </c>
      <c r="Z406" s="61">
        <f t="shared" ref="Z406" si="10114">Z403*$I406</f>
        <v>0</v>
      </c>
      <c r="AA406" s="67">
        <f t="shared" si="10049"/>
        <v>0</v>
      </c>
      <c r="AB406" s="61">
        <f t="shared" ref="AB406" si="10115">AB403*$I406</f>
        <v>0</v>
      </c>
      <c r="AC406" s="67">
        <f t="shared" si="10051"/>
        <v>0</v>
      </c>
      <c r="AD406" s="61">
        <f t="shared" ref="AD406" si="10116">AD403*$I406</f>
        <v>0</v>
      </c>
      <c r="AE406" s="67">
        <f t="shared" si="10053"/>
        <v>0</v>
      </c>
      <c r="AF406" s="61">
        <f t="shared" ref="AF406" si="10117">AF403*$I406</f>
        <v>0</v>
      </c>
      <c r="AG406" s="67">
        <f t="shared" si="10055"/>
        <v>0</v>
      </c>
      <c r="AH406" s="61">
        <f t="shared" ref="AH406" si="10118">AH403*$I406</f>
        <v>0</v>
      </c>
      <c r="AI406" s="67">
        <f t="shared" si="10057"/>
        <v>0</v>
      </c>
      <c r="AJ406" s="61">
        <f t="shared" ref="AJ406" si="10119">AJ403*$I406</f>
        <v>0</v>
      </c>
      <c r="AK406" s="67">
        <f t="shared" si="10059"/>
        <v>0</v>
      </c>
      <c r="AL406" s="61">
        <f t="shared" ref="AL406" si="10120">AL403*$I406</f>
        <v>0</v>
      </c>
      <c r="AM406" s="67">
        <f t="shared" si="10061"/>
        <v>0</v>
      </c>
      <c r="AN406" s="61">
        <f t="shared" ref="AN406" si="10121">AN403*$I406</f>
        <v>0</v>
      </c>
      <c r="AO406" s="67">
        <f t="shared" si="10063"/>
        <v>0</v>
      </c>
      <c r="AP406" s="61">
        <f t="shared" ref="AP406" si="10122">AP403*$I406</f>
        <v>0</v>
      </c>
      <c r="AQ406" s="67">
        <f t="shared" si="10065"/>
        <v>0</v>
      </c>
      <c r="AR406" s="61">
        <f t="shared" ref="AR406" si="10123">AR403*$I406</f>
        <v>0</v>
      </c>
      <c r="AS406" s="67">
        <f t="shared" si="10067"/>
        <v>0</v>
      </c>
      <c r="AT406" s="61">
        <f t="shared" ref="AT406" si="10124">AT403*$I406</f>
        <v>0</v>
      </c>
      <c r="AU406" s="67">
        <f t="shared" si="10069"/>
        <v>0</v>
      </c>
      <c r="AV406" s="61">
        <f t="shared" ref="AV406" si="10125">AV403*$I406</f>
        <v>0</v>
      </c>
      <c r="AW406" s="67">
        <f t="shared" si="10071"/>
        <v>0</v>
      </c>
      <c r="AX406" s="61">
        <f t="shared" ref="AX406" si="10126">AX403*$I406</f>
        <v>0</v>
      </c>
      <c r="AY406" s="67">
        <f t="shared" si="10073"/>
        <v>0</v>
      </c>
      <c r="AZ406" s="61">
        <f t="shared" ref="AZ406" si="10127">AZ403*$I406</f>
        <v>0</v>
      </c>
      <c r="BA406" s="67">
        <f t="shared" si="10075"/>
        <v>0</v>
      </c>
      <c r="BB406" s="61">
        <f t="shared" ref="BB406" si="10128">BB403*$I406</f>
        <v>0</v>
      </c>
      <c r="BC406" s="67">
        <f t="shared" si="10077"/>
        <v>0</v>
      </c>
      <c r="BD406" s="61">
        <f t="shared" ref="BD406" si="10129">BD403*$I406</f>
        <v>0</v>
      </c>
      <c r="BE406" s="67">
        <f t="shared" si="10079"/>
        <v>0</v>
      </c>
      <c r="BF406" s="61">
        <f t="shared" ref="BF406" si="10130">BF403*$I406</f>
        <v>0</v>
      </c>
      <c r="BG406" s="67">
        <f t="shared" si="10081"/>
        <v>0</v>
      </c>
      <c r="BH406" s="61">
        <f t="shared" ref="BH406" si="10131">BH403*$I406</f>
        <v>0</v>
      </c>
      <c r="BI406" s="67">
        <f t="shared" si="10083"/>
        <v>0</v>
      </c>
      <c r="BJ406" s="61">
        <f t="shared" ref="BJ406" si="10132">BJ403*$I406</f>
        <v>0</v>
      </c>
      <c r="BK406" s="67">
        <f t="shared" si="10085"/>
        <v>0</v>
      </c>
      <c r="BL406" s="61">
        <f t="shared" ref="BL406" si="10133">BL403*$I406</f>
        <v>0</v>
      </c>
      <c r="BM406" s="67">
        <f t="shared" si="10087"/>
        <v>0</v>
      </c>
    </row>
    <row r="407" spans="1:65" s="47" customFormat="1" x14ac:dyDescent="0.25">
      <c r="A407" s="58" t="s">
        <v>26</v>
      </c>
      <c r="B407" s="59" t="s">
        <v>28</v>
      </c>
      <c r="C407" s="59" t="s">
        <v>39</v>
      </c>
      <c r="D407" s="60" cm="1">
        <f t="array" ref="D407">_xlfn.IFS($B407="SAB_OSE_SET23",$A$440,$B407="SAB_EPSA_SET23",$A$442,$B407="SAB_INS_SET23",$A$444,$B407="SIU_INF_JUL23",$A$446,$B407="SIU_ED_JUL23",$A$447,$B407="DER_JUN23",$A$448,$B407="CDHU_AGO23",$A$449,$B407="SIN_SV_SET23",$A$450,$B407="SIN_INS_SET23",$A$451,$B407="COTAÇÃO",0)</f>
        <v>0</v>
      </c>
      <c r="E407" s="60" cm="1">
        <f t="array" ref="E407">_xlfn.IFS($B407="SAB_OSE_SET23",$A$441,$B407="SAB_EPSA_SET23",$A$443,$B407="SAB_INS_SET23",$A$445,$B407="SIU_INF_JUL23",0,$B407="SIU_ED_JUL23",0,$B407="DER_JUN23",0,$B407="CDHU_AGO23",0,$B407="SIN_SV_SET23",0,$B407="SIN_INS_SET23",0,$B407="COTAÇÃO",0)</f>
        <v>0</v>
      </c>
      <c r="F407" s="60" cm="1">
        <f t="array" ref="F407">_xlfn.IFS($B407="SAB_OSE_SET23",0,$B407="SAB_EPSA_SET23",0,AND($B407="SAB_INS_SET23",$A407="MAT")=TRUE,$A$454,AND($B407="SAB_INS_SET23",$A407&lt;&gt;"MAT")=TRUE,$A$453,AND($B407="SIU_INF_JUL23",$A407="MAT")=TRUE,$A$454,AND($B407="SIU_INF_JUL23",$A407&lt;&gt;"MAT")=TRUE,$A$453,AND($B407="SIU_ED_JUL23",$A407="MAT")=TRUE,$A$454,AND($B407="SIU_ED_JUL23",$A407&lt;&gt;"MAT")=TRUE,$A$453,$B407="DER_JUN23",0,$B407="CDHU_AGO23",0,AND($B407="SIN_SV_SET23",$A407="MAT")=TRUE,$A$454,AND($B407="SIN_SV_SET23",$A407&lt;&gt;"MAT")=TRUE,$A$453,AND($B407="SIN_INS_SET23",$A407="MAT")=TRUE,$A$454,AND($B407="SIN_INS_SET23",$A407&lt;&gt;"MAT")=TRUE,$A$453,AND($B407="COTAÇÃO",$A407="MAT")=TRUE,$A$454,AND($B407="COTAÇÃO",$A407&lt;&gt;"MAT")=TRUE,$A$453)</f>
        <v>0.28000000000000003</v>
      </c>
      <c r="G407" s="60" cm="1">
        <f t="array" ref="G407">_xlfn.IFS($B407="SAB_OSE_SET23",0,$B407="SAB_EPSA_SET23",0,AND($B407="SAB_INS_SET23",$A407="MO")=TRUE,$A$455,AND($B407="SAB_INS_SET23",$A407&lt;&gt;"MO")=TRUE,0,AND($B407="SIU_INF_JUL23",$A407="MO")=TRUE,$A$455,AND($B407="SIU_INF_JUL23",$A407&lt;&gt;"MO")=TRUE,0,AND($B407="SIU_ED_JUL23",$A407="MO")=TRUE,$A$455,AND($B407="SIU_ED_JUL23",$A407&lt;&gt;"MO")=TRUE,0,$B407="DER_JUN23",0,$B407="CDHU_AGO23",0,AND($B407="SIN_SV_SET23",$A407="MO")=TRUE,$A$455,AND($B407="SIN_SV_SET23",$A407&lt;&gt;"MO")=TRUE,0,AND($B407="SIN_INS_SET23",$A407="MO")=TRUE,$A$455,AND($B407="SIN_INS_SET23",$A407&lt;&gt;"MO")=TRUE,0,AND($B407="COTAÇÃO",$A407="MO")=TRUE,$A$455,AND($B407="COTAÇÃO",$A407&lt;&gt;"MO")=TRUE,0)</f>
        <v>1.72</v>
      </c>
      <c r="H407" s="61" cm="1">
        <f t="array" ref="H407">ROUND(_xlfn.IFS(B407="SAB_OSE_SET23",VLOOKUP(C407,[12]SAB_OSE_SET23!A:N,7,FALSE),B407="SAB_EPSA_SET23",VLOOKUP(C407,[12]SAB_EPSA_SET23!A:F,4,FALSE),B407="SAB_INS_SET23",VLOOKUP(C407,[12]SAB_INS_SET23!A:F,4,FALSE),B407="SIU_INF_JUL23",VLOOKUP(C407,[12]SIU_INF_JUL23!A:F,4,FALSE),B407="SIU_ED_JUL23",VLOOKUP(C407,[12]SIU_ED_JUL23!A:F,4,FALSE),B407="SIU_INS_JUL23",VLOOKUP(C407,[12]SIU_INS_JUL23!A:F,4,FALSE),B407="DER_JUN23",VLOOKUP(C407,[12]DER_JUN23!A:F,4,FALSE),B407="CDHU_AGO23",VLOOKUP(C407,[12]CDHU_AGO23!A:F,4,FALSE),B407="DNIT_SV_JUL23",VLOOKUP(C407,[12]DNIT_SV_JUL23!A:F,4,FALSE),B407="DNIT_MAT_JUL23",VLOOKUP(C407,[12]DNIT_MAT_JUL23!A:F,4,FALSE),B407="SIN_SV_SET23",VLOOKUP(C407,[12]SIN_SV_SET23!G:L,5,FALSE),B407="SIN_INS_SET23",VLOOKUP(C407,[12]SIN_INS_SET23!A:F,5,FALSE),B407="COTAÇÃO",VLOOKUP(C407,[12]COTAÇÃO!$B:$G,6,FALSE))*(1+F407)*(1+G407),2)</f>
        <v>51.88</v>
      </c>
      <c r="I407" s="62">
        <f>I405</f>
        <v>8</v>
      </c>
      <c r="J407" s="39"/>
      <c r="K407" s="63"/>
      <c r="L407" s="64" t="str" cm="1">
        <f t="array" ref="L407">_xlfn.IFS(B407="SAB_OSE_SET23",VLOOKUP(C407,[12]SAB_OSE_SET23!A:N,5,FALSE),B407="SAB_EPSA_SET23",VLOOKUP(C407,[12]SAB_EPSA_SET23!A:F,2,FALSE),B407="SAB_INS_SET23",VLOOKUP(C407,[12]SAB_INS_SET23!A:F,2,FALSE),B407="SIU_INF_JUL23",VLOOKUP(C407,[12]SIU_INF_JUL23!A:F,2,FALSE),B407="SIU_ED_JUL23",VLOOKUP(C407,[12]SIU_ED_JUL23!A:F,2,FALSE),B407="SIU_INS_JUL23",VLOOKUP(C407,[12]SIU_INS_JUL23!A:F,2,FALSE),B407="DER_JUN23",VLOOKUP(C407,[12]DER_JUN23!A:F,2,FALSE),B407="CDHU_AGO23",VLOOKUP(C407,[12]CDHU_AGO23!A:F,2,FALSE),B407="DNIT_SV_JUL23",VLOOKUP(C407,[12]DNIT_SV_JUL23!A:F,2,FALSE),B407="DNIT_MAT_JUL23",VLOOKUP(C407,[12]DNIT_MAT_JUL23!A:F,2,FALSE),B407="SIN_SV_SET23",VLOOKUP(C407,[12]SIN_SV_SET23!G:L,2,FALSE),B407="SIN_INS_SET23",VLOOKUP(C407,[12]SIN_INS_SET23!A:F,2,FALSE),B407="COTAÇÃO",VLOOKUP(C407,[12]COTAÇÃO!$B:$G,3,FALSE))</f>
        <v>ELETRICISTA</v>
      </c>
      <c r="M407" s="65" t="str" cm="1">
        <f t="array" ref="M407">_xlfn.IFS(B407="SAB_OSE_SET23",VLOOKUP(C407,[12]SAB_OSE_SET23!A:N,6,FALSE),B407="SAB_EPSA_SET23",VLOOKUP(C407,[12]SAB_EPSA_SET23!A:F,3,FALSE),B407="SAB_INS_SET23",VLOOKUP(C407,[12]SAB_INS_SET23!A:F,3,FALSE),B407="SIU_INF_JUL23",VLOOKUP(C407,[12]SIU_INF_JUL23!A:F,3,FALSE),B407="SIU_ED_JUL23",VLOOKUP(C407,[12]SIU_ED_JUL23!A:F,3,FALSE),B407="SIU_INS_JUL23",VLOOKUP(C407,[12]SIU_INS_JUL23!A:F,3,FALSE),B407="DER_JUN23",VLOOKUP(C407,[12]DER_JUN23!A:F,3,FALSE),B407="CDHU_AGO23",VLOOKUP(C407,[12]CDHU_AGO23!A:F,3,FALSE),B407="DNIT_SV_JUL23",VLOOKUP(C407,[12]DNIT_SV_JUL23!A:F,3,FALSE),B407="DNIT_MAT_JUL23",VLOOKUP(C407,[12]DNIT_MAT_JUL23!A:F,3,FALSE),B407="SIN_SV_SET23",VLOOKUP(C407,[12]SIN_SV_SET23!G:L,3,FALSE),B407="SIN_INS_SET23",VLOOKUP(C407,[12]SIN_INS_SET23!A:F,3,FALSE),B407="COTAÇÃO",VLOOKUP(C407,[12]COTAÇÃO!$B:$G,4,FALSE))</f>
        <v>H</v>
      </c>
      <c r="N407" s="66">
        <f t="shared" si="10040"/>
        <v>16</v>
      </c>
      <c r="O407" s="66">
        <f t="shared" si="10041"/>
        <v>415.04</v>
      </c>
      <c r="P407" s="67">
        <f t="shared" si="9809"/>
        <v>0</v>
      </c>
      <c r="Q407" s="68"/>
      <c r="R407" s="61">
        <f>R403*$I407</f>
        <v>16</v>
      </c>
      <c r="S407" s="67"/>
      <c r="T407" s="61">
        <f t="shared" ref="T407" si="10134">T403*$I407</f>
        <v>0</v>
      </c>
      <c r="U407" s="67">
        <f t="shared" si="10043"/>
        <v>0</v>
      </c>
      <c r="V407" s="61">
        <f t="shared" ref="V407" si="10135">V403*$I407</f>
        <v>0</v>
      </c>
      <c r="W407" s="67">
        <f t="shared" si="10045"/>
        <v>0</v>
      </c>
      <c r="X407" s="61">
        <f t="shared" ref="X407" si="10136">X403*$I407</f>
        <v>0</v>
      </c>
      <c r="Y407" s="67">
        <f t="shared" si="10047"/>
        <v>0</v>
      </c>
      <c r="Z407" s="61">
        <f t="shared" ref="Z407" si="10137">Z403*$I407</f>
        <v>0</v>
      </c>
      <c r="AA407" s="67">
        <f t="shared" si="10049"/>
        <v>0</v>
      </c>
      <c r="AB407" s="61">
        <f t="shared" ref="AB407" si="10138">AB403*$I407</f>
        <v>0</v>
      </c>
      <c r="AC407" s="67">
        <f t="shared" si="10051"/>
        <v>0</v>
      </c>
      <c r="AD407" s="61">
        <f t="shared" ref="AD407" si="10139">AD403*$I407</f>
        <v>0</v>
      </c>
      <c r="AE407" s="67">
        <f t="shared" si="10053"/>
        <v>0</v>
      </c>
      <c r="AF407" s="61">
        <f t="shared" ref="AF407" si="10140">AF403*$I407</f>
        <v>0</v>
      </c>
      <c r="AG407" s="67">
        <f t="shared" si="10055"/>
        <v>0</v>
      </c>
      <c r="AH407" s="61">
        <f t="shared" ref="AH407" si="10141">AH403*$I407</f>
        <v>0</v>
      </c>
      <c r="AI407" s="67">
        <f t="shared" si="10057"/>
        <v>0</v>
      </c>
      <c r="AJ407" s="61">
        <f t="shared" ref="AJ407" si="10142">AJ403*$I407</f>
        <v>0</v>
      </c>
      <c r="AK407" s="67">
        <f t="shared" si="10059"/>
        <v>0</v>
      </c>
      <c r="AL407" s="61">
        <f t="shared" ref="AL407" si="10143">AL403*$I407</f>
        <v>0</v>
      </c>
      <c r="AM407" s="67">
        <f t="shared" si="10061"/>
        <v>0</v>
      </c>
      <c r="AN407" s="61">
        <f t="shared" ref="AN407" si="10144">AN403*$I407</f>
        <v>0</v>
      </c>
      <c r="AO407" s="67">
        <f t="shared" si="10063"/>
        <v>0</v>
      </c>
      <c r="AP407" s="61">
        <f t="shared" ref="AP407" si="10145">AP403*$I407</f>
        <v>0</v>
      </c>
      <c r="AQ407" s="67">
        <f t="shared" si="10065"/>
        <v>0</v>
      </c>
      <c r="AR407" s="61">
        <f t="shared" ref="AR407" si="10146">AR403*$I407</f>
        <v>0</v>
      </c>
      <c r="AS407" s="67">
        <f t="shared" si="10067"/>
        <v>0</v>
      </c>
      <c r="AT407" s="61">
        <f t="shared" ref="AT407" si="10147">AT403*$I407</f>
        <v>0</v>
      </c>
      <c r="AU407" s="67">
        <f t="shared" si="10069"/>
        <v>0</v>
      </c>
      <c r="AV407" s="61">
        <f t="shared" ref="AV407" si="10148">AV403*$I407</f>
        <v>0</v>
      </c>
      <c r="AW407" s="67">
        <f t="shared" si="10071"/>
        <v>0</v>
      </c>
      <c r="AX407" s="61">
        <f t="shared" ref="AX407" si="10149">AX403*$I407</f>
        <v>0</v>
      </c>
      <c r="AY407" s="67">
        <f t="shared" si="10073"/>
        <v>0</v>
      </c>
      <c r="AZ407" s="61">
        <f t="shared" ref="AZ407" si="10150">AZ403*$I407</f>
        <v>0</v>
      </c>
      <c r="BA407" s="67">
        <f t="shared" si="10075"/>
        <v>0</v>
      </c>
      <c r="BB407" s="61">
        <f t="shared" ref="BB407" si="10151">BB403*$I407</f>
        <v>0</v>
      </c>
      <c r="BC407" s="67">
        <f t="shared" si="10077"/>
        <v>0</v>
      </c>
      <c r="BD407" s="61">
        <f t="shared" ref="BD407" si="10152">BD403*$I407</f>
        <v>0</v>
      </c>
      <c r="BE407" s="67">
        <f t="shared" si="10079"/>
        <v>0</v>
      </c>
      <c r="BF407" s="61">
        <f t="shared" ref="BF407" si="10153">BF403*$I407</f>
        <v>0</v>
      </c>
      <c r="BG407" s="67">
        <f t="shared" si="10081"/>
        <v>0</v>
      </c>
      <c r="BH407" s="61">
        <f t="shared" ref="BH407" si="10154">BH403*$I407</f>
        <v>0</v>
      </c>
      <c r="BI407" s="67">
        <f t="shared" si="10083"/>
        <v>0</v>
      </c>
      <c r="BJ407" s="61">
        <f t="shared" ref="BJ407" si="10155">BJ403*$I407</f>
        <v>0</v>
      </c>
      <c r="BK407" s="67">
        <f t="shared" si="10085"/>
        <v>0</v>
      </c>
      <c r="BL407" s="61">
        <f t="shared" ref="BL407" si="10156">BL403*$I407</f>
        <v>0</v>
      </c>
      <c r="BM407" s="67">
        <f t="shared" si="10087"/>
        <v>0</v>
      </c>
    </row>
    <row r="408" spans="1:65" s="47" customFormat="1" x14ac:dyDescent="0.25">
      <c r="A408" s="58" t="s">
        <v>26</v>
      </c>
      <c r="B408" s="59" t="s">
        <v>28</v>
      </c>
      <c r="C408" s="59" t="s">
        <v>53</v>
      </c>
      <c r="D408" s="60" cm="1">
        <f t="array" ref="D408">_xlfn.IFS($B408="SAB_OSE_SET23",$A$440,$B408="SAB_EPSA_SET23",$A$442,$B408="SAB_INS_SET23",$A$444,$B408="SIU_INF_JUL23",$A$446,$B408="SIU_ED_JUL23",$A$447,$B408="DER_JUN23",$A$448,$B408="CDHU_AGO23",$A$449,$B408="SIN_SV_SET23",$A$450,$B408="SIN_INS_SET23",$A$451,$B408="COTAÇÃO",0)</f>
        <v>0</v>
      </c>
      <c r="E408" s="60" cm="1">
        <f t="array" ref="E408">_xlfn.IFS($B408="SAB_OSE_SET23",$A$441,$B408="SAB_EPSA_SET23",$A$443,$B408="SAB_INS_SET23",$A$445,$B408="SIU_INF_JUL23",0,$B408="SIU_ED_JUL23",0,$B408="DER_JUN23",0,$B408="CDHU_AGO23",0,$B408="SIN_SV_SET23",0,$B408="SIN_INS_SET23",0,$B408="COTAÇÃO",0)</f>
        <v>0</v>
      </c>
      <c r="F408" s="60" cm="1">
        <f t="array" ref="F408">_xlfn.IFS($B408="SAB_OSE_SET23",0,$B408="SAB_EPSA_SET23",0,AND($B408="SAB_INS_SET23",$A408="MAT")=TRUE,$A$454,AND($B408="SAB_INS_SET23",$A408&lt;&gt;"MAT")=TRUE,$A$453,AND($B408="SIU_INF_JUL23",$A408="MAT")=TRUE,$A$454,AND($B408="SIU_INF_JUL23",$A408&lt;&gt;"MAT")=TRUE,$A$453,AND($B408="SIU_ED_JUL23",$A408="MAT")=TRUE,$A$454,AND($B408="SIU_ED_JUL23",$A408&lt;&gt;"MAT")=TRUE,$A$453,$B408="DER_JUN23",0,$B408="CDHU_AGO23",0,AND($B408="SIN_SV_SET23",$A408="MAT")=TRUE,$A$454,AND($B408="SIN_SV_SET23",$A408&lt;&gt;"MAT")=TRUE,$A$453,AND($B408="SIN_INS_SET23",$A408="MAT")=TRUE,$A$454,AND($B408="SIN_INS_SET23",$A408&lt;&gt;"MAT")=TRUE,$A$453,AND($B408="COTAÇÃO",$A408="MAT")=TRUE,$A$454,AND($B408="COTAÇÃO",$A408&lt;&gt;"MAT")=TRUE,$A$453)</f>
        <v>0.28000000000000003</v>
      </c>
      <c r="G408" s="60" cm="1">
        <f t="array" ref="G408">_xlfn.IFS($B408="SAB_OSE_SET23",0,$B408="SAB_EPSA_SET23",0,AND($B408="SAB_INS_SET23",$A408="MO")=TRUE,$A$455,AND($B408="SAB_INS_SET23",$A408&lt;&gt;"MO")=TRUE,0,AND($B408="SIU_INF_JUL23",$A408="MO")=TRUE,$A$455,AND($B408="SIU_INF_JUL23",$A408&lt;&gt;"MO")=TRUE,0,AND($B408="SIU_ED_JUL23",$A408="MO")=TRUE,$A$455,AND($B408="SIU_ED_JUL23",$A408&lt;&gt;"MO")=TRUE,0,$B408="DER_JUN23",0,$B408="CDHU_AGO23",0,AND($B408="SIN_SV_SET23",$A408="MO")=TRUE,$A$455,AND($B408="SIN_SV_SET23",$A408&lt;&gt;"MO")=TRUE,0,AND($B408="SIN_INS_SET23",$A408="MO")=TRUE,$A$455,AND($B408="SIN_INS_SET23",$A408&lt;&gt;"MO")=TRUE,0,AND($B408="COTAÇÃO",$A408="MO")=TRUE,$A$455,AND($B408="COTAÇÃO",$A408&lt;&gt;"MO")=TRUE,0)</f>
        <v>1.72</v>
      </c>
      <c r="H408" s="61" cm="1">
        <f t="array" ref="H408">ROUND(_xlfn.IFS(B408="SAB_OSE_SET23",VLOOKUP(C408,[12]SAB_OSE_SET23!A:N,7,FALSE),B408="SAB_EPSA_SET23",VLOOKUP(C408,[12]SAB_EPSA_SET23!A:F,4,FALSE),B408="SAB_INS_SET23",VLOOKUP(C408,[12]SAB_INS_SET23!A:F,4,FALSE),B408="SIU_INF_JUL23",VLOOKUP(C408,[12]SIU_INF_JUL23!A:F,4,FALSE),B408="SIU_ED_JUL23",VLOOKUP(C408,[12]SIU_ED_JUL23!A:F,4,FALSE),B408="SIU_INS_JUL23",VLOOKUP(C408,[12]SIU_INS_JUL23!A:F,4,FALSE),B408="DER_JUN23",VLOOKUP(C408,[12]DER_JUN23!A:F,4,FALSE),B408="CDHU_AGO23",VLOOKUP(C408,[12]CDHU_AGO23!A:F,4,FALSE),B408="DNIT_SV_JUL23",VLOOKUP(C408,[12]DNIT_SV_JUL23!A:F,4,FALSE),B408="DNIT_MAT_JUL23",VLOOKUP(C408,[12]DNIT_MAT_JUL23!A:F,4,FALSE),B408="SIN_SV_SET23",VLOOKUP(C408,[12]SIN_SV_SET23!G:L,5,FALSE),B408="SIN_INS_SET23",VLOOKUP(C408,[12]SIN_INS_SET23!A:F,5,FALSE),B408="COTAÇÃO",VLOOKUP(C408,[12]COTAÇÃO!$B:$G,6,FALSE))*(1+F408)*(1+G408),2)</f>
        <v>42.02</v>
      </c>
      <c r="I408" s="62">
        <f>I405</f>
        <v>8</v>
      </c>
      <c r="J408" s="39"/>
      <c r="K408" s="63"/>
      <c r="L408" s="64" t="str" cm="1">
        <f t="array" ref="L408">_xlfn.IFS(B408="SAB_OSE_SET23",VLOOKUP(C408,[12]SAB_OSE_SET23!A:N,5,FALSE),B408="SAB_EPSA_SET23",VLOOKUP(C408,[12]SAB_EPSA_SET23!A:F,2,FALSE),B408="SAB_INS_SET23",VLOOKUP(C408,[12]SAB_INS_SET23!A:F,2,FALSE),B408="SIU_INF_JUL23",VLOOKUP(C408,[12]SIU_INF_JUL23!A:F,2,FALSE),B408="SIU_ED_JUL23",VLOOKUP(C408,[12]SIU_ED_JUL23!A:F,2,FALSE),B408="SIU_INS_JUL23",VLOOKUP(C408,[12]SIU_INS_JUL23!A:F,2,FALSE),B408="DER_JUN23",VLOOKUP(C408,[12]DER_JUN23!A:F,2,FALSE),B408="CDHU_AGO23",VLOOKUP(C408,[12]CDHU_AGO23!A:F,2,FALSE),B408="DNIT_SV_JUL23",VLOOKUP(C408,[12]DNIT_SV_JUL23!A:F,2,FALSE),B408="DNIT_MAT_JUL23",VLOOKUP(C408,[12]DNIT_MAT_JUL23!A:F,2,FALSE),B408="SIN_SV_SET23",VLOOKUP(C408,[12]SIN_SV_SET23!G:L,2,FALSE),B408="SIN_INS_SET23",VLOOKUP(C408,[12]SIN_INS_SET23!A:F,2,FALSE),B408="COTAÇÃO",VLOOKUP(C408,[12]COTAÇÃO!$B:$G,3,FALSE))</f>
        <v>MOTORISTA</v>
      </c>
      <c r="M408" s="65" t="str" cm="1">
        <f t="array" ref="M408">_xlfn.IFS(B408="SAB_OSE_SET23",VLOOKUP(C408,[12]SAB_OSE_SET23!A:N,6,FALSE),B408="SAB_EPSA_SET23",VLOOKUP(C408,[12]SAB_EPSA_SET23!A:F,3,FALSE),B408="SAB_INS_SET23",VLOOKUP(C408,[12]SAB_INS_SET23!A:F,3,FALSE),B408="SIU_INF_JUL23",VLOOKUP(C408,[12]SIU_INF_JUL23!A:F,3,FALSE),B408="SIU_ED_JUL23",VLOOKUP(C408,[12]SIU_ED_JUL23!A:F,3,FALSE),B408="SIU_INS_JUL23",VLOOKUP(C408,[12]SIU_INS_JUL23!A:F,3,FALSE),B408="DER_JUN23",VLOOKUP(C408,[12]DER_JUN23!A:F,3,FALSE),B408="CDHU_AGO23",VLOOKUP(C408,[12]CDHU_AGO23!A:F,3,FALSE),B408="DNIT_SV_JUL23",VLOOKUP(C408,[12]DNIT_SV_JUL23!A:F,3,FALSE),B408="DNIT_MAT_JUL23",VLOOKUP(C408,[12]DNIT_MAT_JUL23!A:F,3,FALSE),B408="SIN_SV_SET23",VLOOKUP(C408,[12]SIN_SV_SET23!G:L,3,FALSE),B408="SIN_INS_SET23",VLOOKUP(C408,[12]SIN_INS_SET23!A:F,3,FALSE),B408="COTAÇÃO",VLOOKUP(C408,[12]COTAÇÃO!$B:$G,4,FALSE))</f>
        <v>H</v>
      </c>
      <c r="N408" s="66">
        <f t="shared" si="10040"/>
        <v>16</v>
      </c>
      <c r="O408" s="66">
        <f t="shared" si="10041"/>
        <v>336.16</v>
      </c>
      <c r="P408" s="67">
        <f t="shared" si="9809"/>
        <v>0</v>
      </c>
      <c r="Q408" s="68"/>
      <c r="R408" s="61">
        <f>R403*$I408</f>
        <v>16</v>
      </c>
      <c r="S408" s="67"/>
      <c r="T408" s="61">
        <f t="shared" ref="T408" si="10157">T403*$I408</f>
        <v>0</v>
      </c>
      <c r="U408" s="67">
        <f t="shared" si="10043"/>
        <v>0</v>
      </c>
      <c r="V408" s="61">
        <f t="shared" ref="V408" si="10158">V403*$I408</f>
        <v>0</v>
      </c>
      <c r="W408" s="67">
        <f t="shared" si="10045"/>
        <v>0</v>
      </c>
      <c r="X408" s="61">
        <f t="shared" ref="X408" si="10159">X403*$I408</f>
        <v>0</v>
      </c>
      <c r="Y408" s="67">
        <f t="shared" si="10047"/>
        <v>0</v>
      </c>
      <c r="Z408" s="61">
        <f t="shared" ref="Z408" si="10160">Z403*$I408</f>
        <v>0</v>
      </c>
      <c r="AA408" s="67">
        <f t="shared" si="10049"/>
        <v>0</v>
      </c>
      <c r="AB408" s="61">
        <f t="shared" ref="AB408" si="10161">AB403*$I408</f>
        <v>0</v>
      </c>
      <c r="AC408" s="67">
        <f t="shared" si="10051"/>
        <v>0</v>
      </c>
      <c r="AD408" s="61">
        <f t="shared" ref="AD408" si="10162">AD403*$I408</f>
        <v>0</v>
      </c>
      <c r="AE408" s="67">
        <f t="shared" si="10053"/>
        <v>0</v>
      </c>
      <c r="AF408" s="61">
        <f t="shared" ref="AF408" si="10163">AF403*$I408</f>
        <v>0</v>
      </c>
      <c r="AG408" s="67">
        <f t="shared" si="10055"/>
        <v>0</v>
      </c>
      <c r="AH408" s="61">
        <f t="shared" ref="AH408" si="10164">AH403*$I408</f>
        <v>0</v>
      </c>
      <c r="AI408" s="67">
        <f t="shared" si="10057"/>
        <v>0</v>
      </c>
      <c r="AJ408" s="61">
        <f t="shared" ref="AJ408" si="10165">AJ403*$I408</f>
        <v>0</v>
      </c>
      <c r="AK408" s="67">
        <f t="shared" si="10059"/>
        <v>0</v>
      </c>
      <c r="AL408" s="61">
        <f t="shared" ref="AL408" si="10166">AL403*$I408</f>
        <v>0</v>
      </c>
      <c r="AM408" s="67">
        <f t="shared" si="10061"/>
        <v>0</v>
      </c>
      <c r="AN408" s="61">
        <f t="shared" ref="AN408" si="10167">AN403*$I408</f>
        <v>0</v>
      </c>
      <c r="AO408" s="67">
        <f t="shared" si="10063"/>
        <v>0</v>
      </c>
      <c r="AP408" s="61">
        <f t="shared" ref="AP408" si="10168">AP403*$I408</f>
        <v>0</v>
      </c>
      <c r="AQ408" s="67">
        <f t="shared" si="10065"/>
        <v>0</v>
      </c>
      <c r="AR408" s="61">
        <f t="shared" ref="AR408" si="10169">AR403*$I408</f>
        <v>0</v>
      </c>
      <c r="AS408" s="67">
        <f t="shared" si="10067"/>
        <v>0</v>
      </c>
      <c r="AT408" s="61">
        <f t="shared" ref="AT408" si="10170">AT403*$I408</f>
        <v>0</v>
      </c>
      <c r="AU408" s="67">
        <f t="shared" si="10069"/>
        <v>0</v>
      </c>
      <c r="AV408" s="61">
        <f t="shared" ref="AV408" si="10171">AV403*$I408</f>
        <v>0</v>
      </c>
      <c r="AW408" s="67">
        <f t="shared" si="10071"/>
        <v>0</v>
      </c>
      <c r="AX408" s="61">
        <f t="shared" ref="AX408" si="10172">AX403*$I408</f>
        <v>0</v>
      </c>
      <c r="AY408" s="67">
        <f t="shared" si="10073"/>
        <v>0</v>
      </c>
      <c r="AZ408" s="61">
        <f t="shared" ref="AZ408" si="10173">AZ403*$I408</f>
        <v>0</v>
      </c>
      <c r="BA408" s="67">
        <f t="shared" si="10075"/>
        <v>0</v>
      </c>
      <c r="BB408" s="61">
        <f t="shared" ref="BB408" si="10174">BB403*$I408</f>
        <v>0</v>
      </c>
      <c r="BC408" s="67">
        <f t="shared" si="10077"/>
        <v>0</v>
      </c>
      <c r="BD408" s="61">
        <f t="shared" ref="BD408" si="10175">BD403*$I408</f>
        <v>0</v>
      </c>
      <c r="BE408" s="67">
        <f t="shared" si="10079"/>
        <v>0</v>
      </c>
      <c r="BF408" s="61">
        <f t="shared" ref="BF408" si="10176">BF403*$I408</f>
        <v>0</v>
      </c>
      <c r="BG408" s="67">
        <f t="shared" si="10081"/>
        <v>0</v>
      </c>
      <c r="BH408" s="61">
        <f t="shared" ref="BH408" si="10177">BH403*$I408</f>
        <v>0</v>
      </c>
      <c r="BI408" s="67">
        <f t="shared" si="10083"/>
        <v>0</v>
      </c>
      <c r="BJ408" s="61">
        <f t="shared" ref="BJ408" si="10178">BJ403*$I408</f>
        <v>0</v>
      </c>
      <c r="BK408" s="67">
        <f t="shared" si="10085"/>
        <v>0</v>
      </c>
      <c r="BL408" s="61">
        <f t="shared" ref="BL408" si="10179">BL403*$I408</f>
        <v>0</v>
      </c>
      <c r="BM408" s="67">
        <f t="shared" si="10087"/>
        <v>0</v>
      </c>
    </row>
    <row r="409" spans="1:65" s="47" customFormat="1" ht="30" x14ac:dyDescent="0.25">
      <c r="A409" s="58" t="s">
        <v>30</v>
      </c>
      <c r="B409" s="59" t="s">
        <v>28</v>
      </c>
      <c r="C409" s="59" t="s">
        <v>56</v>
      </c>
      <c r="D409" s="60" cm="1">
        <f t="array" ref="D409">_xlfn.IFS($B409="SAB_OSE_SET23",$A$440,$B409="SAB_EPSA_SET23",$A$442,$B409="SAB_INS_SET23",$A$444,$B409="SIU_INF_JUL23",$A$446,$B409="SIU_ED_JUL23",$A$447,$B409="DER_JUN23",$A$448,$B409="CDHU_AGO23",$A$449,$B409="SIN_SV_SET23",$A$450,$B409="SIN_INS_SET23",$A$451,$B409="COTAÇÃO",0)</f>
        <v>0</v>
      </c>
      <c r="E409" s="60" cm="1">
        <f t="array" ref="E409">_xlfn.IFS($B409="SAB_OSE_SET23",$A$441,$B409="SAB_EPSA_SET23",$A$443,$B409="SAB_INS_SET23",$A$445,$B409="SIU_INF_JUL23",0,$B409="SIU_ED_JUL23",0,$B409="DER_JUN23",0,$B409="CDHU_AGO23",0,$B409="SIN_SV_SET23",0,$B409="SIN_INS_SET23",0,$B409="COTAÇÃO",0)</f>
        <v>0</v>
      </c>
      <c r="F409" s="60" cm="1">
        <f t="array" ref="F409">_xlfn.IFS($B409="SAB_OSE_SET23",0,$B409="SAB_EPSA_SET23",0,AND($B409="SAB_INS_SET23",$A409="MAT")=TRUE,$A$454,AND($B409="SAB_INS_SET23",$A409&lt;&gt;"MAT")=TRUE,$A$453,AND($B409="SIU_INF_JUL23",$A409="MAT")=TRUE,$A$454,AND($B409="SIU_INF_JUL23",$A409&lt;&gt;"MAT")=TRUE,$A$453,AND($B409="SIU_ED_JUL23",$A409="MAT")=TRUE,$A$454,AND($B409="SIU_ED_JUL23",$A409&lt;&gt;"MAT")=TRUE,$A$453,$B409="DER_JUN23",0,$B409="CDHU_AGO23",0,AND($B409="SIN_SV_SET23",$A409="MAT")=TRUE,$A$454,AND($B409="SIN_SV_SET23",$A409&lt;&gt;"MAT")=TRUE,$A$453,AND($B409="SIN_INS_SET23",$A409="MAT")=TRUE,$A$454,AND($B409="SIN_INS_SET23",$A409&lt;&gt;"MAT")=TRUE,$A$453,AND($B409="COTAÇÃO",$A409="MAT")=TRUE,$A$454,AND($B409="COTAÇÃO",$A409&lt;&gt;"MAT")=TRUE,$A$453)</f>
        <v>0.28000000000000003</v>
      </c>
      <c r="G409" s="60" cm="1">
        <f t="array" ref="G409">_xlfn.IFS($B409="SAB_OSE_SET23",0,$B409="SAB_EPSA_SET23",0,AND($B409="SAB_INS_SET23",$A409="MO")=TRUE,$A$455,AND($B409="SAB_INS_SET23",$A409&lt;&gt;"MO")=TRUE,0,AND($B409="SIU_INF_JUL23",$A409="MO")=TRUE,$A$455,AND($B409="SIU_INF_JUL23",$A409&lt;&gt;"MO")=TRUE,0,AND($B409="SIU_ED_JUL23",$A409="MO")=TRUE,$A$455,AND($B409="SIU_ED_JUL23",$A409&lt;&gt;"MO")=TRUE,0,$B409="DER_JUN23",0,$B409="CDHU_AGO23",0,AND($B409="SIN_SV_SET23",$A409="MO")=TRUE,$A$455,AND($B409="SIN_SV_SET23",$A409&lt;&gt;"MO")=TRUE,0,AND($B409="SIN_INS_SET23",$A409="MO")=TRUE,$A$455,AND($B409="SIN_INS_SET23",$A409&lt;&gt;"MO")=TRUE,0,AND($B409="COTAÇÃO",$A409="MO")=TRUE,$A$455,AND($B409="COTAÇÃO",$A409&lt;&gt;"MO")=TRUE,0)</f>
        <v>0</v>
      </c>
      <c r="H409" s="61" cm="1">
        <f t="array" ref="H409">ROUND(_xlfn.IFS(B409="SAB_OSE_SET23",VLOOKUP(C409,[12]SAB_OSE_SET23!A:N,7,FALSE),B409="SAB_EPSA_SET23",VLOOKUP(C409,[12]SAB_EPSA_SET23!A:F,4,FALSE),B409="SAB_INS_SET23",VLOOKUP(C409,[12]SAB_INS_SET23!A:F,4,FALSE),B409="SIU_INF_JUL23",VLOOKUP(C409,[12]SIU_INF_JUL23!A:F,4,FALSE),B409="SIU_ED_JUL23",VLOOKUP(C409,[12]SIU_ED_JUL23!A:F,4,FALSE),B409="SIU_INS_JUL23",VLOOKUP(C409,[12]SIU_INS_JUL23!A:F,4,FALSE),B409="DER_JUN23",VLOOKUP(C409,[12]DER_JUN23!A:F,4,FALSE),B409="CDHU_AGO23",VLOOKUP(C409,[12]CDHU_AGO23!A:F,4,FALSE),B409="DNIT_SV_JUL23",VLOOKUP(C409,[12]DNIT_SV_JUL23!A:F,4,FALSE),B409="DNIT_MAT_JUL23",VLOOKUP(C409,[12]DNIT_MAT_JUL23!A:F,4,FALSE),B409="SIN_SV_SET23",VLOOKUP(C409,[12]SIN_SV_SET23!G:L,5,FALSE),B409="SIN_INS_SET23",VLOOKUP(C409,[12]SIN_INS_SET23!A:F,5,FALSE),B409="COTAÇÃO",VLOOKUP(C409,[12]COTAÇÃO!$B:$G,6,FALSE))*(1+F409)*(1+G409),2)</f>
        <v>310.69</v>
      </c>
      <c r="I409" s="62">
        <f>I405/2</f>
        <v>4</v>
      </c>
      <c r="J409" s="39"/>
      <c r="K409" s="63"/>
      <c r="L409" s="64" t="str" cm="1">
        <f t="array" ref="L409">_xlfn.IFS(B409="SAB_OSE_SET23",VLOOKUP(C409,[12]SAB_OSE_SET23!A:N,5,FALSE),B409="SAB_EPSA_SET23",VLOOKUP(C409,[12]SAB_EPSA_SET23!A:F,2,FALSE),B409="SAB_INS_SET23",VLOOKUP(C409,[12]SAB_INS_SET23!A:F,2,FALSE),B409="SIU_INF_JUL23",VLOOKUP(C409,[12]SIU_INF_JUL23!A:F,2,FALSE),B409="SIU_ED_JUL23",VLOOKUP(C409,[12]SIU_ED_JUL23!A:F,2,FALSE),B409="SIU_INS_JUL23",VLOOKUP(C409,[12]SIU_INS_JUL23!A:F,2,FALSE),B409="DER_JUN23",VLOOKUP(C409,[12]DER_JUN23!A:F,2,FALSE),B409="CDHU_AGO23",VLOOKUP(C409,[12]CDHU_AGO23!A:F,2,FALSE),B409="DNIT_SV_JUL23",VLOOKUP(C409,[12]DNIT_SV_JUL23!A:F,2,FALSE),B409="DNIT_MAT_JUL23",VLOOKUP(C409,[12]DNIT_MAT_JUL23!A:F,2,FALSE),B409="SIN_SV_SET23",VLOOKUP(C409,[12]SIN_SV_SET23!G:L,2,FALSE),B409="SIN_INS_SET23",VLOOKUP(C409,[12]SIN_INS_SET23!A:F,2,FALSE),B409="COTAÇÃO",VLOOKUP(C409,[12]COTAÇÃO!$B:$G,3,FALSE))</f>
        <v>CAMINHÃO - CARROCERIA FIXA ABERTA DE MADEIRA COM CAPACIDADE 9 T *190CV - COM GUINDASTE MUNCK 5 T</v>
      </c>
      <c r="M409" s="65" t="str" cm="1">
        <f t="array" ref="M409">_xlfn.IFS(B409="SAB_OSE_SET23",VLOOKUP(C409,[12]SAB_OSE_SET23!A:N,6,FALSE),B409="SAB_EPSA_SET23",VLOOKUP(C409,[12]SAB_EPSA_SET23!A:F,3,FALSE),B409="SAB_INS_SET23",VLOOKUP(C409,[12]SAB_INS_SET23!A:F,3,FALSE),B409="SIU_INF_JUL23",VLOOKUP(C409,[12]SIU_INF_JUL23!A:F,3,FALSE),B409="SIU_ED_JUL23",VLOOKUP(C409,[12]SIU_ED_JUL23!A:F,3,FALSE),B409="SIU_INS_JUL23",VLOOKUP(C409,[12]SIU_INS_JUL23!A:F,3,FALSE),B409="DER_JUN23",VLOOKUP(C409,[12]DER_JUN23!A:F,3,FALSE),B409="CDHU_AGO23",VLOOKUP(C409,[12]CDHU_AGO23!A:F,3,FALSE),B409="DNIT_SV_JUL23",VLOOKUP(C409,[12]DNIT_SV_JUL23!A:F,3,FALSE),B409="DNIT_MAT_JUL23",VLOOKUP(C409,[12]DNIT_MAT_JUL23!A:F,3,FALSE),B409="SIN_SV_SET23",VLOOKUP(C409,[12]SIN_SV_SET23!G:L,3,FALSE),B409="SIN_INS_SET23",VLOOKUP(C409,[12]SIN_INS_SET23!A:F,3,FALSE),B409="COTAÇÃO",VLOOKUP(C409,[12]COTAÇÃO!$B:$G,4,FALSE))</f>
        <v>H</v>
      </c>
      <c r="N409" s="66">
        <f t="shared" si="10040"/>
        <v>8</v>
      </c>
      <c r="O409" s="66">
        <f t="shared" si="10041"/>
        <v>1242.76</v>
      </c>
      <c r="P409" s="67">
        <f t="shared" si="9809"/>
        <v>0</v>
      </c>
      <c r="Q409" s="68"/>
      <c r="R409" s="61">
        <f>R403*$I409</f>
        <v>8</v>
      </c>
      <c r="S409" s="67"/>
      <c r="T409" s="61">
        <f t="shared" ref="T409" si="10180">T403*$I409</f>
        <v>0</v>
      </c>
      <c r="U409" s="67">
        <f t="shared" si="10043"/>
        <v>0</v>
      </c>
      <c r="V409" s="61">
        <f t="shared" ref="V409" si="10181">V403*$I409</f>
        <v>0</v>
      </c>
      <c r="W409" s="67">
        <f t="shared" si="10045"/>
        <v>0</v>
      </c>
      <c r="X409" s="61">
        <f t="shared" ref="X409" si="10182">X403*$I409</f>
        <v>0</v>
      </c>
      <c r="Y409" s="67">
        <f t="shared" si="10047"/>
        <v>0</v>
      </c>
      <c r="Z409" s="61">
        <f t="shared" ref="Z409" si="10183">Z403*$I409</f>
        <v>0</v>
      </c>
      <c r="AA409" s="67">
        <f t="shared" si="10049"/>
        <v>0</v>
      </c>
      <c r="AB409" s="61">
        <f t="shared" ref="AB409" si="10184">AB403*$I409</f>
        <v>0</v>
      </c>
      <c r="AC409" s="67">
        <f t="shared" si="10051"/>
        <v>0</v>
      </c>
      <c r="AD409" s="61">
        <f t="shared" ref="AD409" si="10185">AD403*$I409</f>
        <v>0</v>
      </c>
      <c r="AE409" s="67">
        <f t="shared" si="10053"/>
        <v>0</v>
      </c>
      <c r="AF409" s="61">
        <f t="shared" ref="AF409" si="10186">AF403*$I409</f>
        <v>0</v>
      </c>
      <c r="AG409" s="67">
        <f t="shared" si="10055"/>
        <v>0</v>
      </c>
      <c r="AH409" s="61">
        <f t="shared" ref="AH409" si="10187">AH403*$I409</f>
        <v>0</v>
      </c>
      <c r="AI409" s="67">
        <f t="shared" si="10057"/>
        <v>0</v>
      </c>
      <c r="AJ409" s="61">
        <f t="shared" ref="AJ409" si="10188">AJ403*$I409</f>
        <v>0</v>
      </c>
      <c r="AK409" s="67">
        <f t="shared" si="10059"/>
        <v>0</v>
      </c>
      <c r="AL409" s="61">
        <f t="shared" ref="AL409" si="10189">AL403*$I409</f>
        <v>0</v>
      </c>
      <c r="AM409" s="67">
        <f t="shared" si="10061"/>
        <v>0</v>
      </c>
      <c r="AN409" s="61">
        <f t="shared" ref="AN409" si="10190">AN403*$I409</f>
        <v>0</v>
      </c>
      <c r="AO409" s="67">
        <f t="shared" si="10063"/>
        <v>0</v>
      </c>
      <c r="AP409" s="61">
        <f t="shared" ref="AP409" si="10191">AP403*$I409</f>
        <v>0</v>
      </c>
      <c r="AQ409" s="67">
        <f t="shared" si="10065"/>
        <v>0</v>
      </c>
      <c r="AR409" s="61">
        <f t="shared" ref="AR409" si="10192">AR403*$I409</f>
        <v>0</v>
      </c>
      <c r="AS409" s="67">
        <f t="shared" si="10067"/>
        <v>0</v>
      </c>
      <c r="AT409" s="61">
        <f t="shared" ref="AT409" si="10193">AT403*$I409</f>
        <v>0</v>
      </c>
      <c r="AU409" s="67">
        <f t="shared" si="10069"/>
        <v>0</v>
      </c>
      <c r="AV409" s="61">
        <f t="shared" ref="AV409" si="10194">AV403*$I409</f>
        <v>0</v>
      </c>
      <c r="AW409" s="67">
        <f t="shared" si="10071"/>
        <v>0</v>
      </c>
      <c r="AX409" s="61">
        <f t="shared" ref="AX409" si="10195">AX403*$I409</f>
        <v>0</v>
      </c>
      <c r="AY409" s="67">
        <f t="shared" si="10073"/>
        <v>0</v>
      </c>
      <c r="AZ409" s="61">
        <f t="shared" ref="AZ409" si="10196">AZ403*$I409</f>
        <v>0</v>
      </c>
      <c r="BA409" s="67">
        <f t="shared" si="10075"/>
        <v>0</v>
      </c>
      <c r="BB409" s="61">
        <f t="shared" ref="BB409" si="10197">BB403*$I409</f>
        <v>0</v>
      </c>
      <c r="BC409" s="67">
        <f t="shared" si="10077"/>
        <v>0</v>
      </c>
      <c r="BD409" s="61">
        <f t="shared" ref="BD409" si="10198">BD403*$I409</f>
        <v>0</v>
      </c>
      <c r="BE409" s="67">
        <f t="shared" si="10079"/>
        <v>0</v>
      </c>
      <c r="BF409" s="61">
        <f t="shared" ref="BF409" si="10199">BF403*$I409</f>
        <v>0</v>
      </c>
      <c r="BG409" s="67">
        <f t="shared" si="10081"/>
        <v>0</v>
      </c>
      <c r="BH409" s="61">
        <f t="shared" ref="BH409" si="10200">BH403*$I409</f>
        <v>0</v>
      </c>
      <c r="BI409" s="67">
        <f t="shared" si="10083"/>
        <v>0</v>
      </c>
      <c r="BJ409" s="61">
        <f t="shared" ref="BJ409" si="10201">BJ403*$I409</f>
        <v>0</v>
      </c>
      <c r="BK409" s="67">
        <f t="shared" si="10085"/>
        <v>0</v>
      </c>
      <c r="BL409" s="61">
        <f t="shared" ref="BL409" si="10202">BL403*$I409</f>
        <v>0</v>
      </c>
      <c r="BM409" s="67">
        <f t="shared" si="10087"/>
        <v>0</v>
      </c>
    </row>
    <row r="410" spans="1:65" s="47" customFormat="1" ht="30" x14ac:dyDescent="0.25">
      <c r="A410" s="58" t="s">
        <v>30</v>
      </c>
      <c r="B410" s="59" t="s">
        <v>28</v>
      </c>
      <c r="C410" s="59" t="s">
        <v>57</v>
      </c>
      <c r="D410" s="60" cm="1">
        <f t="array" ref="D410">_xlfn.IFS($B410="SAB_OSE_SET23",$A$440,$B410="SAB_EPSA_SET23",$A$442,$B410="SAB_INS_SET23",$A$444,$B410="SIU_INF_JUL23",$A$446,$B410="SIU_ED_JUL23",$A$447,$B410="DER_JUN23",$A$448,$B410="CDHU_AGO23",$A$449,$B410="SIN_SV_SET23",$A$450,$B410="SIN_INS_SET23",$A$451,$B410="COTAÇÃO",0)</f>
        <v>0</v>
      </c>
      <c r="E410" s="60" cm="1">
        <f t="array" ref="E410">_xlfn.IFS($B410="SAB_OSE_SET23",$A$441,$B410="SAB_EPSA_SET23",$A$443,$B410="SAB_INS_SET23",$A$445,$B410="SIU_INF_JUL23",0,$B410="SIU_ED_JUL23",0,$B410="DER_JUN23",0,$B410="CDHU_AGO23",0,$B410="SIN_SV_SET23",0,$B410="SIN_INS_SET23",0,$B410="COTAÇÃO",0)</f>
        <v>0</v>
      </c>
      <c r="F410" s="60" cm="1">
        <f t="array" ref="F410">_xlfn.IFS($B410="SAB_OSE_SET23",0,$B410="SAB_EPSA_SET23",0,AND($B410="SAB_INS_SET23",$A410="MAT")=TRUE,$A$454,AND($B410="SAB_INS_SET23",$A410&lt;&gt;"MAT")=TRUE,$A$453,AND($B410="SIU_INF_JUL23",$A410="MAT")=TRUE,$A$454,AND($B410="SIU_INF_JUL23",$A410&lt;&gt;"MAT")=TRUE,$A$453,AND($B410="SIU_ED_JUL23",$A410="MAT")=TRUE,$A$454,AND($B410="SIU_ED_JUL23",$A410&lt;&gt;"MAT")=TRUE,$A$453,$B410="DER_JUN23",0,$B410="CDHU_AGO23",0,AND($B410="SIN_SV_SET23",$A410="MAT")=TRUE,$A$454,AND($B410="SIN_SV_SET23",$A410&lt;&gt;"MAT")=TRUE,$A$453,AND($B410="SIN_INS_SET23",$A410="MAT")=TRUE,$A$454,AND($B410="SIN_INS_SET23",$A410&lt;&gt;"MAT")=TRUE,$A$453,AND($B410="COTAÇÃO",$A410="MAT")=TRUE,$A$454,AND($B410="COTAÇÃO",$A410&lt;&gt;"MAT")=TRUE,$A$453)</f>
        <v>0.28000000000000003</v>
      </c>
      <c r="G410" s="60" cm="1">
        <f t="array" ref="G410">_xlfn.IFS($B410="SAB_OSE_SET23",0,$B410="SAB_EPSA_SET23",0,AND($B410="SAB_INS_SET23",$A410="MO")=TRUE,$A$455,AND($B410="SAB_INS_SET23",$A410&lt;&gt;"MO")=TRUE,0,AND($B410="SIU_INF_JUL23",$A410="MO")=TRUE,$A$455,AND($B410="SIU_INF_JUL23",$A410&lt;&gt;"MO")=TRUE,0,AND($B410="SIU_ED_JUL23",$A410="MO")=TRUE,$A$455,AND($B410="SIU_ED_JUL23",$A410&lt;&gt;"MO")=TRUE,0,$B410="DER_JUN23",0,$B410="CDHU_AGO23",0,AND($B410="SIN_SV_SET23",$A410="MO")=TRUE,$A$455,AND($B410="SIN_SV_SET23",$A410&lt;&gt;"MO")=TRUE,0,AND($B410="SIN_INS_SET23",$A410="MO")=TRUE,$A$455,AND($B410="SIN_INS_SET23",$A410&lt;&gt;"MO")=TRUE,0,AND($B410="COTAÇÃO",$A410="MO")=TRUE,$A$455,AND($B410="COTAÇÃO",$A410&lt;&gt;"MO")=TRUE,0)</f>
        <v>0</v>
      </c>
      <c r="H410" s="61" cm="1">
        <f t="array" ref="H410">ROUND(_xlfn.IFS(B410="SAB_OSE_SET23",VLOOKUP(C410,[12]SAB_OSE_SET23!A:N,7,FALSE),B410="SAB_EPSA_SET23",VLOOKUP(C410,[12]SAB_EPSA_SET23!A:F,4,FALSE),B410="SAB_INS_SET23",VLOOKUP(C410,[12]SAB_INS_SET23!A:F,4,FALSE),B410="SIU_INF_JUL23",VLOOKUP(C410,[12]SIU_INF_JUL23!A:F,4,FALSE),B410="SIU_ED_JUL23",VLOOKUP(C410,[12]SIU_ED_JUL23!A:F,4,FALSE),B410="SIU_INS_JUL23",VLOOKUP(C410,[12]SIU_INS_JUL23!A:F,4,FALSE),B410="DER_JUN23",VLOOKUP(C410,[12]DER_JUN23!A:F,4,FALSE),B410="CDHU_AGO23",VLOOKUP(C410,[12]CDHU_AGO23!A:F,4,FALSE),B410="DNIT_SV_JUL23",VLOOKUP(C410,[12]DNIT_SV_JUL23!A:F,4,FALSE),B410="DNIT_MAT_JUL23",VLOOKUP(C410,[12]DNIT_MAT_JUL23!A:F,4,FALSE),B410="SIN_SV_SET23",VLOOKUP(C410,[12]SIN_SV_SET23!G:L,5,FALSE),B410="SIN_INS_SET23",VLOOKUP(C410,[12]SIN_INS_SET23!A:F,5,FALSE),B410="COTAÇÃO",VLOOKUP(C410,[12]COTAÇÃO!$B:$G,6,FALSE))*(1+F410)*(1+G410),2)</f>
        <v>143.88</v>
      </c>
      <c r="I410" s="62">
        <f>I405/2</f>
        <v>4</v>
      </c>
      <c r="J410" s="39"/>
      <c r="K410" s="63"/>
      <c r="L410" s="64" t="str" cm="1">
        <f t="array" ref="L410">_xlfn.IFS(B410="SAB_OSE_SET23",VLOOKUP(C410,[12]SAB_OSE_SET23!A:N,5,FALSE),B410="SAB_EPSA_SET23",VLOOKUP(C410,[12]SAB_EPSA_SET23!A:F,2,FALSE),B410="SAB_INS_SET23",VLOOKUP(C410,[12]SAB_INS_SET23!A:F,2,FALSE),B410="SIU_INF_JUL23",VLOOKUP(C410,[12]SIU_INF_JUL23!A:F,2,FALSE),B410="SIU_ED_JUL23",VLOOKUP(C410,[12]SIU_ED_JUL23!A:F,2,FALSE),B410="SIU_INS_JUL23",VLOOKUP(C410,[12]SIU_INS_JUL23!A:F,2,FALSE),B410="DER_JUN23",VLOOKUP(C410,[12]DER_JUN23!A:F,2,FALSE),B410="CDHU_AGO23",VLOOKUP(C410,[12]CDHU_AGO23!A:F,2,FALSE),B410="DNIT_SV_JUL23",VLOOKUP(C410,[12]DNIT_SV_JUL23!A:F,2,FALSE),B410="DNIT_MAT_JUL23",VLOOKUP(C410,[12]DNIT_MAT_JUL23!A:F,2,FALSE),B410="SIN_SV_SET23",VLOOKUP(C410,[12]SIN_SV_SET23!G:L,2,FALSE),B410="SIN_INS_SET23",VLOOKUP(C410,[12]SIN_INS_SET23!A:F,2,FALSE),B410="COTAÇÃO",VLOOKUP(C410,[12]COTAÇÃO!$B:$G,3,FALSE))</f>
        <v>CAMINHÃO - CARROCERIA FIXA ABERTA DE MADEIRA COM CAPACIDADE 9 T *190CV - COM GUINDASTE MUNCK 5 T - À DISPOSIÇÃO</v>
      </c>
      <c r="M410" s="65" t="str" cm="1">
        <f t="array" ref="M410">_xlfn.IFS(B410="SAB_OSE_SET23",VLOOKUP(C410,[12]SAB_OSE_SET23!A:N,6,FALSE),B410="SAB_EPSA_SET23",VLOOKUP(C410,[12]SAB_EPSA_SET23!A:F,3,FALSE),B410="SAB_INS_SET23",VLOOKUP(C410,[12]SAB_INS_SET23!A:F,3,FALSE),B410="SIU_INF_JUL23",VLOOKUP(C410,[12]SIU_INF_JUL23!A:F,3,FALSE),B410="SIU_ED_JUL23",VLOOKUP(C410,[12]SIU_ED_JUL23!A:F,3,FALSE),B410="SIU_INS_JUL23",VLOOKUP(C410,[12]SIU_INS_JUL23!A:F,3,FALSE),B410="DER_JUN23",VLOOKUP(C410,[12]DER_JUN23!A:F,3,FALSE),B410="CDHU_AGO23",VLOOKUP(C410,[12]CDHU_AGO23!A:F,3,FALSE),B410="DNIT_SV_JUL23",VLOOKUP(C410,[12]DNIT_SV_JUL23!A:F,3,FALSE),B410="DNIT_MAT_JUL23",VLOOKUP(C410,[12]DNIT_MAT_JUL23!A:F,3,FALSE),B410="SIN_SV_SET23",VLOOKUP(C410,[12]SIN_SV_SET23!G:L,3,FALSE),B410="SIN_INS_SET23",VLOOKUP(C410,[12]SIN_INS_SET23!A:F,3,FALSE),B410="COTAÇÃO",VLOOKUP(C410,[12]COTAÇÃO!$B:$G,4,FALSE))</f>
        <v>H</v>
      </c>
      <c r="N410" s="66">
        <f t="shared" si="10040"/>
        <v>8</v>
      </c>
      <c r="O410" s="66">
        <f t="shared" si="10041"/>
        <v>575.52</v>
      </c>
      <c r="P410" s="67">
        <f t="shared" si="9809"/>
        <v>0</v>
      </c>
      <c r="Q410" s="68"/>
      <c r="R410" s="61">
        <f>R403*$I410</f>
        <v>8</v>
      </c>
      <c r="S410" s="67"/>
      <c r="T410" s="61">
        <f t="shared" ref="T410" si="10203">T403*$I410</f>
        <v>0</v>
      </c>
      <c r="U410" s="67">
        <f t="shared" si="10043"/>
        <v>0</v>
      </c>
      <c r="V410" s="61">
        <f t="shared" ref="V410" si="10204">V403*$I410</f>
        <v>0</v>
      </c>
      <c r="W410" s="67">
        <f t="shared" si="10045"/>
        <v>0</v>
      </c>
      <c r="X410" s="61">
        <f t="shared" ref="X410" si="10205">X403*$I410</f>
        <v>0</v>
      </c>
      <c r="Y410" s="67">
        <f t="shared" si="10047"/>
        <v>0</v>
      </c>
      <c r="Z410" s="61">
        <f t="shared" ref="Z410" si="10206">Z403*$I410</f>
        <v>0</v>
      </c>
      <c r="AA410" s="67">
        <f t="shared" si="10049"/>
        <v>0</v>
      </c>
      <c r="AB410" s="61">
        <f t="shared" ref="AB410" si="10207">AB403*$I410</f>
        <v>0</v>
      </c>
      <c r="AC410" s="67">
        <f t="shared" si="10051"/>
        <v>0</v>
      </c>
      <c r="AD410" s="61">
        <f t="shared" ref="AD410" si="10208">AD403*$I410</f>
        <v>0</v>
      </c>
      <c r="AE410" s="67">
        <f t="shared" si="10053"/>
        <v>0</v>
      </c>
      <c r="AF410" s="61">
        <f t="shared" ref="AF410" si="10209">AF403*$I410</f>
        <v>0</v>
      </c>
      <c r="AG410" s="67">
        <f t="shared" si="10055"/>
        <v>0</v>
      </c>
      <c r="AH410" s="61">
        <f t="shared" ref="AH410" si="10210">AH403*$I410</f>
        <v>0</v>
      </c>
      <c r="AI410" s="67">
        <f t="shared" si="10057"/>
        <v>0</v>
      </c>
      <c r="AJ410" s="61">
        <f t="shared" ref="AJ410" si="10211">AJ403*$I410</f>
        <v>0</v>
      </c>
      <c r="AK410" s="67">
        <f t="shared" si="10059"/>
        <v>0</v>
      </c>
      <c r="AL410" s="61">
        <f t="shared" ref="AL410" si="10212">AL403*$I410</f>
        <v>0</v>
      </c>
      <c r="AM410" s="67">
        <f t="shared" si="10061"/>
        <v>0</v>
      </c>
      <c r="AN410" s="61">
        <f t="shared" ref="AN410" si="10213">AN403*$I410</f>
        <v>0</v>
      </c>
      <c r="AO410" s="67">
        <f t="shared" si="10063"/>
        <v>0</v>
      </c>
      <c r="AP410" s="61">
        <f t="shared" ref="AP410" si="10214">AP403*$I410</f>
        <v>0</v>
      </c>
      <c r="AQ410" s="67">
        <f t="shared" si="10065"/>
        <v>0</v>
      </c>
      <c r="AR410" s="61">
        <f t="shared" ref="AR410" si="10215">AR403*$I410</f>
        <v>0</v>
      </c>
      <c r="AS410" s="67">
        <f t="shared" si="10067"/>
        <v>0</v>
      </c>
      <c r="AT410" s="61">
        <f t="shared" ref="AT410" si="10216">AT403*$I410</f>
        <v>0</v>
      </c>
      <c r="AU410" s="67">
        <f t="shared" si="10069"/>
        <v>0</v>
      </c>
      <c r="AV410" s="61">
        <f t="shared" ref="AV410" si="10217">AV403*$I410</f>
        <v>0</v>
      </c>
      <c r="AW410" s="67">
        <f t="shared" si="10071"/>
        <v>0</v>
      </c>
      <c r="AX410" s="61">
        <f t="shared" ref="AX410" si="10218">AX403*$I410</f>
        <v>0</v>
      </c>
      <c r="AY410" s="67">
        <f t="shared" si="10073"/>
        <v>0</v>
      </c>
      <c r="AZ410" s="61">
        <f t="shared" ref="AZ410" si="10219">AZ403*$I410</f>
        <v>0</v>
      </c>
      <c r="BA410" s="67">
        <f t="shared" si="10075"/>
        <v>0</v>
      </c>
      <c r="BB410" s="61">
        <f t="shared" ref="BB410" si="10220">BB403*$I410</f>
        <v>0</v>
      </c>
      <c r="BC410" s="67">
        <f t="shared" si="10077"/>
        <v>0</v>
      </c>
      <c r="BD410" s="61">
        <f t="shared" ref="BD410" si="10221">BD403*$I410</f>
        <v>0</v>
      </c>
      <c r="BE410" s="67">
        <f t="shared" si="10079"/>
        <v>0</v>
      </c>
      <c r="BF410" s="61">
        <f t="shared" ref="BF410" si="10222">BF403*$I410</f>
        <v>0</v>
      </c>
      <c r="BG410" s="67">
        <f t="shared" si="10081"/>
        <v>0</v>
      </c>
      <c r="BH410" s="61">
        <f t="shared" ref="BH410" si="10223">BH403*$I410</f>
        <v>0</v>
      </c>
      <c r="BI410" s="67">
        <f t="shared" si="10083"/>
        <v>0</v>
      </c>
      <c r="BJ410" s="61">
        <f t="shared" ref="BJ410" si="10224">BJ403*$I410</f>
        <v>0</v>
      </c>
      <c r="BK410" s="67">
        <f t="shared" si="10085"/>
        <v>0</v>
      </c>
      <c r="BL410" s="61">
        <f t="shared" ref="BL410" si="10225">BL403*$I410</f>
        <v>0</v>
      </c>
      <c r="BM410" s="67">
        <f t="shared" si="10087"/>
        <v>0</v>
      </c>
    </row>
    <row r="411" spans="1:65" s="47" customFormat="1" x14ac:dyDescent="0.25">
      <c r="A411" s="36"/>
      <c r="B411" s="36"/>
      <c r="C411" s="36"/>
      <c r="D411" s="36"/>
      <c r="E411" s="36"/>
      <c r="F411" s="36"/>
      <c r="G411" s="36"/>
      <c r="H411" s="37"/>
      <c r="I411" s="38"/>
      <c r="J411" s="39"/>
      <c r="K411" s="40">
        <v>22</v>
      </c>
      <c r="L411" s="41" t="s">
        <v>175</v>
      </c>
      <c r="M411" s="42" t="s">
        <v>33</v>
      </c>
      <c r="N411" s="43"/>
      <c r="O411" s="43"/>
      <c r="P411" s="44">
        <f>P412+P414+P416+P418+P420+P422+P424+P426+P428+P430+P432+P434</f>
        <v>1883189.89</v>
      </c>
      <c r="Q411" s="39"/>
      <c r="R411" s="45"/>
      <c r="S411" s="46">
        <f>S412+S414+S416+S418+S420+S422+S424+S426+S428+S430+S432+S434</f>
        <v>1883189.89</v>
      </c>
      <c r="T411" s="45"/>
      <c r="U411" s="46">
        <f t="shared" ref="U411" si="10226">U412+U414+U416+U418+U420+U422+U424+U426+U428+U430+U432+U434</f>
        <v>0</v>
      </c>
      <c r="V411" s="45"/>
      <c r="W411" s="46">
        <f t="shared" ref="W411" si="10227">W412+W414+W416+W418+W420+W422+W424+W426+W428+W430+W432+W434</f>
        <v>0</v>
      </c>
      <c r="X411" s="45"/>
      <c r="Y411" s="46">
        <f t="shared" ref="Y411" si="10228">Y412+Y414+Y416+Y418+Y420+Y422+Y424+Y426+Y428+Y430+Y432+Y434</f>
        <v>0</v>
      </c>
      <c r="Z411" s="45"/>
      <c r="AA411" s="46">
        <f t="shared" ref="AA411" si="10229">AA412+AA414+AA416+AA418+AA420+AA422+AA424+AA426+AA428+AA430+AA432+AA434</f>
        <v>0</v>
      </c>
      <c r="AB411" s="45"/>
      <c r="AC411" s="46">
        <f t="shared" ref="AC411" si="10230">AC412+AC414+AC416+AC418+AC420+AC422+AC424+AC426+AC428+AC430+AC432+AC434</f>
        <v>0</v>
      </c>
      <c r="AD411" s="45"/>
      <c r="AE411" s="46">
        <f t="shared" ref="AE411" si="10231">AE412+AE414+AE416+AE418+AE420+AE422+AE424+AE426+AE428+AE430+AE432+AE434</f>
        <v>0</v>
      </c>
      <c r="AF411" s="45"/>
      <c r="AG411" s="46">
        <f t="shared" ref="AG411" si="10232">AG412+AG414+AG416+AG418+AG420+AG422+AG424+AG426+AG428+AG430+AG432+AG434</f>
        <v>0</v>
      </c>
      <c r="AH411" s="45"/>
      <c r="AI411" s="46">
        <f t="shared" ref="AI411" si="10233">AI412+AI414+AI416+AI418+AI420+AI422+AI424+AI426+AI428+AI430+AI432+AI434</f>
        <v>0</v>
      </c>
      <c r="AJ411" s="45"/>
      <c r="AK411" s="46">
        <f t="shared" ref="AK411" si="10234">AK412+AK414+AK416+AK418+AK420+AK422+AK424+AK426+AK428+AK430+AK432+AK434</f>
        <v>0</v>
      </c>
      <c r="AL411" s="45"/>
      <c r="AM411" s="46">
        <f t="shared" ref="AM411" si="10235">AM412+AM414+AM416+AM418+AM420+AM422+AM424+AM426+AM428+AM430+AM432+AM434</f>
        <v>0</v>
      </c>
      <c r="AN411" s="45"/>
      <c r="AO411" s="46">
        <f t="shared" ref="AO411" si="10236">AO412+AO414+AO416+AO418+AO420+AO422+AO424+AO426+AO428+AO430+AO432+AO434</f>
        <v>0</v>
      </c>
      <c r="AP411" s="45"/>
      <c r="AQ411" s="46">
        <f t="shared" ref="AQ411" si="10237">AQ412+AQ414+AQ416+AQ418+AQ420+AQ422+AQ424+AQ426+AQ428+AQ430+AQ432+AQ434</f>
        <v>0</v>
      </c>
      <c r="AR411" s="45"/>
      <c r="AS411" s="46">
        <f t="shared" ref="AS411" si="10238">AS412+AS414+AS416+AS418+AS420+AS422+AS424+AS426+AS428+AS430+AS432+AS434</f>
        <v>0</v>
      </c>
      <c r="AT411" s="45"/>
      <c r="AU411" s="46">
        <f t="shared" ref="AU411" si="10239">AU412+AU414+AU416+AU418+AU420+AU422+AU424+AU426+AU428+AU430+AU432+AU434</f>
        <v>0</v>
      </c>
      <c r="AV411" s="45"/>
      <c r="AW411" s="46">
        <f t="shared" ref="AW411" si="10240">AW412+AW414+AW416+AW418+AW420+AW422+AW424+AW426+AW428+AW430+AW432+AW434</f>
        <v>0</v>
      </c>
      <c r="AX411" s="45"/>
      <c r="AY411" s="46">
        <f t="shared" ref="AY411" si="10241">AY412+AY414+AY416+AY418+AY420+AY422+AY424+AY426+AY428+AY430+AY432+AY434</f>
        <v>0</v>
      </c>
      <c r="AZ411" s="45"/>
      <c r="BA411" s="46">
        <f t="shared" ref="BA411" si="10242">BA412+BA414+BA416+BA418+BA420+BA422+BA424+BA426+BA428+BA430+BA432+BA434</f>
        <v>0</v>
      </c>
      <c r="BB411" s="45"/>
      <c r="BC411" s="46">
        <f t="shared" ref="BC411" si="10243">BC412+BC414+BC416+BC418+BC420+BC422+BC424+BC426+BC428+BC430+BC432+BC434</f>
        <v>0</v>
      </c>
      <c r="BD411" s="45"/>
      <c r="BE411" s="46">
        <f t="shared" ref="BE411" si="10244">BE412+BE414+BE416+BE418+BE420+BE422+BE424+BE426+BE428+BE430+BE432+BE434</f>
        <v>0</v>
      </c>
      <c r="BF411" s="45"/>
      <c r="BG411" s="46">
        <f t="shared" ref="BG411" si="10245">BG412+BG414+BG416+BG418+BG420+BG422+BG424+BG426+BG428+BG430+BG432+BG434</f>
        <v>0</v>
      </c>
      <c r="BH411" s="45"/>
      <c r="BI411" s="46">
        <f t="shared" ref="BI411" si="10246">BI412+BI414+BI416+BI418+BI420+BI422+BI424+BI426+BI428+BI430+BI432+BI434</f>
        <v>0</v>
      </c>
      <c r="BJ411" s="45"/>
      <c r="BK411" s="46">
        <f t="shared" ref="BK411" si="10247">BK412+BK414+BK416+BK418+BK420+BK422+BK424+BK426+BK428+BK430+BK432+BK434</f>
        <v>0</v>
      </c>
      <c r="BL411" s="45"/>
      <c r="BM411" s="46">
        <f t="shared" ref="BM411" si="10248">BM412+BM414+BM416+BM418+BM420+BM422+BM424+BM426+BM428+BM430+BM432+BM434</f>
        <v>0</v>
      </c>
    </row>
    <row r="412" spans="1:65" s="47" customFormat="1" ht="30" x14ac:dyDescent="0.25">
      <c r="A412" s="48"/>
      <c r="B412" s="48"/>
      <c r="C412" s="48"/>
      <c r="D412" s="48"/>
      <c r="E412" s="48"/>
      <c r="F412" s="48"/>
      <c r="G412" s="48"/>
      <c r="H412" s="49"/>
      <c r="I412" s="50"/>
      <c r="J412" s="39"/>
      <c r="K412" s="51" t="str">
        <f>CONCATENATE($K$411,".1")</f>
        <v>22.1</v>
      </c>
      <c r="L412" s="52" t="s">
        <v>125</v>
      </c>
      <c r="M412" s="53" t="s">
        <v>46</v>
      </c>
      <c r="N412" s="54">
        <f>R412+T412+V412+X412+Z412+AB412+AD412+AF412+AH412+AJ412++AL412+AN412+AP412+AR412+AT412+AV412+AX412+AZ412+BB412+BD412+BF412+BH412+BJ412+BL412</f>
        <v>3</v>
      </c>
      <c r="O412" s="54">
        <f>SUM(O413:O413)</f>
        <v>12530.54</v>
      </c>
      <c r="P412" s="55">
        <f t="shared" ref="P412:P435" si="10249">S412+U412+W412+Y412+AA412+AC412+AE412+AG412+AI412+AK412++AM412+AO412+AQ412+AS412+AU412+AW412+AY412+BA412+BC412+BE412+BG412+BI412+BK412+BM412</f>
        <v>37591.620000000003</v>
      </c>
      <c r="Q412" s="39"/>
      <c r="R412" s="56">
        <v>3</v>
      </c>
      <c r="S412" s="57">
        <f>ROUND(R412*$O412,2)</f>
        <v>37591.620000000003</v>
      </c>
      <c r="T412" s="56"/>
      <c r="U412" s="57">
        <f>ROUND(T412*$O412,2)</f>
        <v>0</v>
      </c>
      <c r="V412" s="56"/>
      <c r="W412" s="57">
        <f t="shared" ref="W412" si="10250">ROUND(V412*$O412,2)</f>
        <v>0</v>
      </c>
      <c r="X412" s="56"/>
      <c r="Y412" s="57">
        <f t="shared" ref="Y412" si="10251">ROUND(X412*$O412,2)</f>
        <v>0</v>
      </c>
      <c r="Z412" s="56"/>
      <c r="AA412" s="57">
        <f t="shared" ref="AA412" si="10252">ROUND(Z412*$O412,2)</f>
        <v>0</v>
      </c>
      <c r="AB412" s="56"/>
      <c r="AC412" s="57">
        <f t="shared" ref="AC412" si="10253">ROUND(AB412*$O412,2)</f>
        <v>0</v>
      </c>
      <c r="AD412" s="56"/>
      <c r="AE412" s="57">
        <f t="shared" ref="AE412" si="10254">ROUND(AD412*$O412,2)</f>
        <v>0</v>
      </c>
      <c r="AF412" s="56"/>
      <c r="AG412" s="57">
        <f t="shared" ref="AG412" si="10255">ROUND(AF412*$O412,2)</f>
        <v>0</v>
      </c>
      <c r="AH412" s="56"/>
      <c r="AI412" s="57">
        <f t="shared" ref="AI412" si="10256">ROUND(AH412*$O412,2)</f>
        <v>0</v>
      </c>
      <c r="AJ412" s="56"/>
      <c r="AK412" s="57">
        <f t="shared" ref="AK412" si="10257">ROUND(AJ412*$O412,2)</f>
        <v>0</v>
      </c>
      <c r="AL412" s="56"/>
      <c r="AM412" s="57">
        <f t="shared" ref="AM412" si="10258">ROUND(AL412*$O412,2)</f>
        <v>0</v>
      </c>
      <c r="AN412" s="56"/>
      <c r="AO412" s="57">
        <f t="shared" ref="AO412" si="10259">ROUND(AN412*$O412,2)</f>
        <v>0</v>
      </c>
      <c r="AP412" s="56"/>
      <c r="AQ412" s="57">
        <f t="shared" ref="AQ412" si="10260">ROUND(AP412*$O412,2)</f>
        <v>0</v>
      </c>
      <c r="AR412" s="56"/>
      <c r="AS412" s="57">
        <f t="shared" ref="AS412" si="10261">ROUND(AR412*$O412,2)</f>
        <v>0</v>
      </c>
      <c r="AT412" s="56"/>
      <c r="AU412" s="57">
        <f t="shared" ref="AU412" si="10262">ROUND(AT412*$O412,2)</f>
        <v>0</v>
      </c>
      <c r="AV412" s="56"/>
      <c r="AW412" s="57">
        <f t="shared" ref="AW412" si="10263">ROUND(AV412*$O412,2)</f>
        <v>0</v>
      </c>
      <c r="AX412" s="56"/>
      <c r="AY412" s="57">
        <f t="shared" ref="AY412" si="10264">ROUND(AX412*$O412,2)</f>
        <v>0</v>
      </c>
      <c r="AZ412" s="56"/>
      <c r="BA412" s="57">
        <f t="shared" ref="BA412" si="10265">ROUND(AZ412*$O412,2)</f>
        <v>0</v>
      </c>
      <c r="BB412" s="56"/>
      <c r="BC412" s="57">
        <f t="shared" ref="BC412" si="10266">ROUND(BB412*$O412,2)</f>
        <v>0</v>
      </c>
      <c r="BD412" s="56"/>
      <c r="BE412" s="57">
        <f t="shared" ref="BE412" si="10267">ROUND(BD412*$O412,2)</f>
        <v>0</v>
      </c>
      <c r="BF412" s="56"/>
      <c r="BG412" s="57">
        <f t="shared" ref="BG412" si="10268">ROUND(BF412*$O412,2)</f>
        <v>0</v>
      </c>
      <c r="BH412" s="56"/>
      <c r="BI412" s="57">
        <f t="shared" ref="BI412" si="10269">ROUND(BH412*$O412,2)</f>
        <v>0</v>
      </c>
      <c r="BJ412" s="56"/>
      <c r="BK412" s="57">
        <f t="shared" ref="BK412" si="10270">ROUND(BJ412*$O412,2)</f>
        <v>0</v>
      </c>
      <c r="BL412" s="56"/>
      <c r="BM412" s="57">
        <f t="shared" ref="BM412" si="10271">ROUND(BL412*$O412,2)</f>
        <v>0</v>
      </c>
    </row>
    <row r="413" spans="1:65" s="47" customFormat="1" ht="30" x14ac:dyDescent="0.25">
      <c r="A413" s="58" t="s">
        <v>37</v>
      </c>
      <c r="B413" s="59" t="s">
        <v>31</v>
      </c>
      <c r="C413" s="59" t="str">
        <f>C248</f>
        <v>8.1</v>
      </c>
      <c r="D413" s="60" cm="1">
        <f t="array" ref="D413">_xlfn.IFS($B413="SAB_OSE_SET23",$A$440,$B413="SAB_EPSA_SET23",$A$442,$B413="SAB_INS_SET23",$A$444,$B413="SIU_INF_JUL23",$A$446,$B413="SIU_ED_JUL23",$A$447,$B413="DER_JUN23",$A$448,$B413="CDHU_AGO23",$A$449,$B413="SIN_SV_SET23",$A$450,$B413="SIN_INS_SET23",$A$451,$B413="COTAÇÃO",0)</f>
        <v>0</v>
      </c>
      <c r="E413" s="60" cm="1">
        <f t="array" ref="E413">_xlfn.IFS($B413="SAB_OSE_SET23",$A$441,$B413="SAB_EPSA_SET23",$A$443,$B413="SAB_INS_SET23",$A$445,$B413="SIU_INF_JUL23",0,$B413="SIU_ED_JUL23",0,$B413="DER_JUN23",0,$B413="CDHU_AGO23",0,$B413="SIN_SV_SET23",0,$B413="SIN_INS_SET23",0,$B413="COTAÇÃO",0)</f>
        <v>0</v>
      </c>
      <c r="F413" s="60" cm="1">
        <f t="array" ref="F413">_xlfn.IFS($B413="SAB_OSE_SET23",0,$B413="SAB_EPSA_SET23",0,AND($B413="SAB_INS_SET23",$A413="MAT")=TRUE,$A$454,AND($B413="SAB_INS_SET23",$A413&lt;&gt;"MAT")=TRUE,$A$453,AND($B413="SIU_INF_JUL23",$A413="MAT")=TRUE,$A$454,AND($B413="SIU_INF_JUL23",$A413&lt;&gt;"MAT")=TRUE,$A$453,AND($B413="SIU_ED_JUL23",$A413="MAT")=TRUE,$A$454,AND($B413="SIU_ED_JUL23",$A413&lt;&gt;"MAT")=TRUE,$A$453,$B413="DER_JUN23",0,$B413="CDHU_AGO23",0,AND($B413="SIN_SV_SET23",$A413="MAT")=TRUE,$A$454,AND($B413="SIN_SV_SET23",$A413&lt;&gt;"MAT")=TRUE,$A$453,AND($B413="SIN_INS_SET23",$A413="MAT")=TRUE,$A$454,AND($B413="SIN_INS_SET23",$A413&lt;&gt;"MAT")=TRUE,$A$453,AND($B413="COTAÇÃO",$A413="MAT")=TRUE,$A$454,AND($B413="COTAÇÃO",$A413&lt;&gt;"MAT")=TRUE,$A$453)</f>
        <v>0.2</v>
      </c>
      <c r="G413" s="60" cm="1">
        <f t="array" ref="G413">_xlfn.IFS($B413="SAB_OSE_SET23",0,$B413="SAB_EPSA_SET23",0,AND($B413="SAB_INS_SET23",$A413="MO")=TRUE,$A$455,AND($B413="SAB_INS_SET23",$A413&lt;&gt;"MO")=TRUE,0,AND($B413="SIU_INF_JUL23",$A413="MO")=TRUE,$A$455,AND($B413="SIU_INF_JUL23",$A413&lt;&gt;"MO")=TRUE,0,AND($B413="SIU_ED_JUL23",$A413="MO")=TRUE,$A$455,AND($B413="SIU_ED_JUL23",$A413&lt;&gt;"MO")=TRUE,0,$B413="DER_JUN23",0,$B413="CDHU_AGO23",0,AND($B413="SIN_SV_SET23",$A413="MO")=TRUE,$A$455,AND($B413="SIN_SV_SET23",$A413&lt;&gt;"MO")=TRUE,0,AND($B413="SIN_INS_SET23",$A413="MO")=TRUE,$A$455,AND($B413="SIN_INS_SET23",$A413&lt;&gt;"MO")=TRUE,0,AND($B413="COTAÇÃO",$A413="MO")=TRUE,$A$455,AND($B413="COTAÇÃO",$A413&lt;&gt;"MO")=TRUE,0)</f>
        <v>0</v>
      </c>
      <c r="H413" s="61" cm="1">
        <f t="array" ref="H413">ROUND(_xlfn.IFS(B413="SAB_OSE_SET23",VLOOKUP(C413,[12]SAB_OSE_SET23!A:N,7,FALSE),B413="SAB_EPSA_SET23",VLOOKUP(C413,[12]SAB_EPSA_SET23!A:F,4,FALSE),B413="SAB_INS_SET23",VLOOKUP(C413,[12]SAB_INS_SET23!A:F,4,FALSE),B413="SIU_INF_JUL23",VLOOKUP(C413,[12]SIU_INF_JUL23!A:F,4,FALSE),B413="SIU_ED_JUL23",VLOOKUP(C413,[12]SIU_ED_JUL23!A:F,4,FALSE),B413="SIU_INS_JUL23",VLOOKUP(C413,[12]SIU_INS_JUL23!A:F,4,FALSE),B413="DER_JUN23",VLOOKUP(C413,[12]DER_JUN23!A:F,4,FALSE),B413="CDHU_AGO23",VLOOKUP(C413,[12]CDHU_AGO23!A:F,4,FALSE),B413="DNIT_SV_JUL23",VLOOKUP(C413,[12]DNIT_SV_JUL23!A:F,4,FALSE),B413="DNIT_MAT_JUL23",VLOOKUP(C413,[12]DNIT_MAT_JUL23!A:F,4,FALSE),B413="SIN_SV_SET23",VLOOKUP(C413,[12]SIN_SV_SET23!G:L,5,FALSE),B413="SIN_INS_SET23",VLOOKUP(C413,[12]SIN_INS_SET23!A:F,5,FALSE),B413="COTAÇÃO",VLOOKUP(C413,[12]COTAÇÃO!$B:$G,6,FALSE))*(1+F413)*(1+G413),2)</f>
        <v>12530.54</v>
      </c>
      <c r="I413" s="62">
        <v>1</v>
      </c>
      <c r="J413" s="39"/>
      <c r="K413" s="63"/>
      <c r="L413" s="64" t="str" cm="1">
        <f t="array" ref="L413">_xlfn.IFS(B413="SAB_OSE_SET23",VLOOKUP(C413,[12]SAB_OSE_SET23!A:N,5,FALSE),B413="SAB_EPSA_SET23",VLOOKUP(C413,[12]SAB_EPSA_SET23!A:F,2,FALSE),B413="SAB_INS_SET23",VLOOKUP(C413,[12]SAB_INS_SET23!A:F,2,FALSE),B413="SIU_INF_JUL23",VLOOKUP(C413,[12]SIU_INF_JUL23!A:F,2,FALSE),B413="SIU_ED_JUL23",VLOOKUP(C413,[12]SIU_ED_JUL23!A:F,2,FALSE),B413="SIU_INS_JUL23",VLOOKUP(C413,[12]SIU_INS_JUL23!A:F,2,FALSE),B413="DER_JUN23",VLOOKUP(C413,[12]DER_JUN23!A:F,2,FALSE),B413="CDHU_AGO23",VLOOKUP(C413,[12]CDHU_AGO23!A:F,2,FALSE),B413="DNIT_SV_JUL23",VLOOKUP(C413,[12]DNIT_SV_JUL23!A:F,2,FALSE),B413="DNIT_MAT_JUL23",VLOOKUP(C413,[12]DNIT_MAT_JUL23!A:F,2,FALSE),B413="SIN_SV_SET23",VLOOKUP(C413,[12]SIN_SV_SET23!G:L,2,FALSE),B413="SIN_INS_SET23",VLOOKUP(C413,[12]SIN_INS_SET23!A:F,2,FALSE),B413="COTAÇÃO",VLOOKUP(C413,[12]COTAÇÃO!$B:$G,3,FALSE))</f>
        <v>Barramento tipo EBTX 25kV - 600 A-Código 12-009-95 da Elastimold ou similar aprovado</v>
      </c>
      <c r="M413" s="65" t="str" cm="1">
        <f t="array" ref="M413">_xlfn.IFS(B413="SAB_OSE_SET23",VLOOKUP(C413,[12]SAB_OSE_SET23!A:N,6,FALSE),B413="SAB_EPSA_SET23",VLOOKUP(C413,[12]SAB_EPSA_SET23!A:F,3,FALSE),B413="SAB_INS_SET23",VLOOKUP(C413,[12]SAB_INS_SET23!A:F,3,FALSE),B413="SIU_INF_JUL23",VLOOKUP(C413,[12]SIU_INF_JUL23!A:F,3,FALSE),B413="SIU_ED_JUL23",VLOOKUP(C413,[12]SIU_ED_JUL23!A:F,3,FALSE),B413="SIU_INS_JUL23",VLOOKUP(C413,[12]SIU_INS_JUL23!A:F,3,FALSE),B413="DER_JUN23",VLOOKUP(C413,[12]DER_JUN23!A:F,3,FALSE),B413="CDHU_AGO23",VLOOKUP(C413,[12]CDHU_AGO23!A:F,3,FALSE),B413="DNIT_SV_JUL23",VLOOKUP(C413,[12]DNIT_SV_JUL23!A:F,3,FALSE),B413="DNIT_MAT_JUL23",VLOOKUP(C413,[12]DNIT_MAT_JUL23!A:F,3,FALSE),B413="SIN_SV_SET23",VLOOKUP(C413,[12]SIN_SV_SET23!G:L,3,FALSE),B413="SIN_INS_SET23",VLOOKUP(C413,[12]SIN_INS_SET23!A:F,3,FALSE),B413="COTAÇÃO",VLOOKUP(C413,[12]COTAÇÃO!$B:$G,4,FALSE))</f>
        <v>pç</v>
      </c>
      <c r="N413" s="66">
        <f t="shared" ref="N413" si="10272">R413+T413+V413+X413+Z413+AB413+AD413+AF413+AH413+AJ413++AL413+AN413+AP413+AR413+AT413+AV413+AX413+AZ413+BB413+BD413+BF413+BH413+BJ413+BL413</f>
        <v>3</v>
      </c>
      <c r="O413" s="66">
        <f t="shared" ref="O413" si="10273">ROUND(H413*I413,2)</f>
        <v>12530.54</v>
      </c>
      <c r="P413" s="67">
        <f t="shared" si="10249"/>
        <v>0</v>
      </c>
      <c r="Q413" s="68"/>
      <c r="R413" s="61">
        <f>R412*$I413</f>
        <v>3</v>
      </c>
      <c r="S413" s="67"/>
      <c r="T413" s="61">
        <f t="shared" ref="T413" si="10274">T412*$I413</f>
        <v>0</v>
      </c>
      <c r="U413" s="67">
        <f t="shared" ref="U413" si="10275">ROUND(T413*$H413,2)</f>
        <v>0</v>
      </c>
      <c r="V413" s="61">
        <f t="shared" ref="V413" si="10276">V412*$I413</f>
        <v>0</v>
      </c>
      <c r="W413" s="67">
        <f t="shared" ref="W413" si="10277">ROUND(V413*$H413,2)</f>
        <v>0</v>
      </c>
      <c r="X413" s="61">
        <f t="shared" ref="X413" si="10278">X412*$I413</f>
        <v>0</v>
      </c>
      <c r="Y413" s="67">
        <f t="shared" ref="Y413" si="10279">ROUND(X413*$H413,2)</f>
        <v>0</v>
      </c>
      <c r="Z413" s="61">
        <f t="shared" ref="Z413" si="10280">Z412*$I413</f>
        <v>0</v>
      </c>
      <c r="AA413" s="67">
        <f t="shared" ref="AA413" si="10281">ROUND(Z413*$H413,2)</f>
        <v>0</v>
      </c>
      <c r="AB413" s="61">
        <f t="shared" ref="AB413" si="10282">AB412*$I413</f>
        <v>0</v>
      </c>
      <c r="AC413" s="67">
        <f t="shared" ref="AC413" si="10283">ROUND(AB413*$H413,2)</f>
        <v>0</v>
      </c>
      <c r="AD413" s="61">
        <f t="shared" ref="AD413" si="10284">AD412*$I413</f>
        <v>0</v>
      </c>
      <c r="AE413" s="67">
        <f t="shared" ref="AE413" si="10285">ROUND(AD413*$H413,2)</f>
        <v>0</v>
      </c>
      <c r="AF413" s="61">
        <f t="shared" ref="AF413" si="10286">AF412*$I413</f>
        <v>0</v>
      </c>
      <c r="AG413" s="67">
        <f t="shared" ref="AG413" si="10287">ROUND(AF413*$H413,2)</f>
        <v>0</v>
      </c>
      <c r="AH413" s="61">
        <f t="shared" ref="AH413" si="10288">AH412*$I413</f>
        <v>0</v>
      </c>
      <c r="AI413" s="67">
        <f t="shared" ref="AI413" si="10289">ROUND(AH413*$H413,2)</f>
        <v>0</v>
      </c>
      <c r="AJ413" s="61">
        <f t="shared" ref="AJ413" si="10290">AJ412*$I413</f>
        <v>0</v>
      </c>
      <c r="AK413" s="67">
        <f t="shared" ref="AK413" si="10291">ROUND(AJ413*$H413,2)</f>
        <v>0</v>
      </c>
      <c r="AL413" s="61">
        <f t="shared" ref="AL413" si="10292">AL412*$I413</f>
        <v>0</v>
      </c>
      <c r="AM413" s="67">
        <f t="shared" ref="AM413" si="10293">ROUND(AL413*$H413,2)</f>
        <v>0</v>
      </c>
      <c r="AN413" s="61">
        <f t="shared" ref="AN413" si="10294">AN412*$I413</f>
        <v>0</v>
      </c>
      <c r="AO413" s="67">
        <f t="shared" ref="AO413" si="10295">ROUND(AN413*$H413,2)</f>
        <v>0</v>
      </c>
      <c r="AP413" s="61">
        <f t="shared" ref="AP413" si="10296">AP412*$I413</f>
        <v>0</v>
      </c>
      <c r="AQ413" s="67">
        <f t="shared" ref="AQ413" si="10297">ROUND(AP413*$H413,2)</f>
        <v>0</v>
      </c>
      <c r="AR413" s="61">
        <f t="shared" ref="AR413" si="10298">AR412*$I413</f>
        <v>0</v>
      </c>
      <c r="AS413" s="67">
        <f t="shared" ref="AS413" si="10299">ROUND(AR413*$H413,2)</f>
        <v>0</v>
      </c>
      <c r="AT413" s="61">
        <f t="shared" ref="AT413" si="10300">AT412*$I413</f>
        <v>0</v>
      </c>
      <c r="AU413" s="67">
        <f t="shared" ref="AU413" si="10301">ROUND(AT413*$H413,2)</f>
        <v>0</v>
      </c>
      <c r="AV413" s="61">
        <f t="shared" ref="AV413" si="10302">AV412*$I413</f>
        <v>0</v>
      </c>
      <c r="AW413" s="67">
        <f t="shared" ref="AW413" si="10303">ROUND(AV413*$H413,2)</f>
        <v>0</v>
      </c>
      <c r="AX413" s="61">
        <f t="shared" ref="AX413" si="10304">AX412*$I413</f>
        <v>0</v>
      </c>
      <c r="AY413" s="67">
        <f t="shared" ref="AY413" si="10305">ROUND(AX413*$H413,2)</f>
        <v>0</v>
      </c>
      <c r="AZ413" s="61">
        <f t="shared" ref="AZ413" si="10306">AZ412*$I413</f>
        <v>0</v>
      </c>
      <c r="BA413" s="67">
        <f t="shared" ref="BA413" si="10307">ROUND(AZ413*$H413,2)</f>
        <v>0</v>
      </c>
      <c r="BB413" s="61">
        <f t="shared" ref="BB413" si="10308">BB412*$I413</f>
        <v>0</v>
      </c>
      <c r="BC413" s="67">
        <f t="shared" ref="BC413" si="10309">ROUND(BB413*$H413,2)</f>
        <v>0</v>
      </c>
      <c r="BD413" s="61">
        <f t="shared" ref="BD413" si="10310">BD412*$I413</f>
        <v>0</v>
      </c>
      <c r="BE413" s="67">
        <f t="shared" ref="BE413" si="10311">ROUND(BD413*$H413,2)</f>
        <v>0</v>
      </c>
      <c r="BF413" s="61">
        <f t="shared" ref="BF413" si="10312">BF412*$I413</f>
        <v>0</v>
      </c>
      <c r="BG413" s="67">
        <f t="shared" ref="BG413" si="10313">ROUND(BF413*$H413,2)</f>
        <v>0</v>
      </c>
      <c r="BH413" s="61">
        <f t="shared" ref="BH413" si="10314">BH412*$I413</f>
        <v>0</v>
      </c>
      <c r="BI413" s="67">
        <f t="shared" ref="BI413" si="10315">ROUND(BH413*$H413,2)</f>
        <v>0</v>
      </c>
      <c r="BJ413" s="61">
        <f t="shared" ref="BJ413" si="10316">BJ412*$I413</f>
        <v>0</v>
      </c>
      <c r="BK413" s="67">
        <f t="shared" ref="BK413" si="10317">ROUND(BJ413*$H413,2)</f>
        <v>0</v>
      </c>
      <c r="BL413" s="61">
        <f t="shared" ref="BL413" si="10318">BL412*$I413</f>
        <v>0</v>
      </c>
      <c r="BM413" s="67">
        <f t="shared" ref="BM413" si="10319">ROUND(BL413*$H413,2)</f>
        <v>0</v>
      </c>
    </row>
    <row r="414" spans="1:65" s="47" customFormat="1" ht="45" x14ac:dyDescent="0.25">
      <c r="A414" s="48"/>
      <c r="B414" s="48"/>
      <c r="C414" s="48"/>
      <c r="D414" s="48"/>
      <c r="E414" s="48"/>
      <c r="F414" s="48"/>
      <c r="G414" s="48"/>
      <c r="H414" s="49"/>
      <c r="I414" s="50"/>
      <c r="J414" s="39"/>
      <c r="K414" s="51" t="str">
        <f>CONCATENATE($K$411,".2")</f>
        <v>22.2</v>
      </c>
      <c r="L414" s="52" t="s">
        <v>126</v>
      </c>
      <c r="M414" s="53" t="s">
        <v>46</v>
      </c>
      <c r="N414" s="54">
        <f>R414+T414+V414+X414+Z414+AB414+AD414+AF414+AH414+AJ414++AL414+AN414+AP414+AR414+AT414+AV414+AX414+AZ414+BB414+BD414+BF414+BH414+BJ414+BL414</f>
        <v>6</v>
      </c>
      <c r="O414" s="54">
        <f>SUM(O415:O415)</f>
        <v>1267.72</v>
      </c>
      <c r="P414" s="55">
        <f t="shared" si="10249"/>
        <v>7606.32</v>
      </c>
      <c r="Q414" s="39"/>
      <c r="R414" s="56">
        <v>6</v>
      </c>
      <c r="S414" s="57">
        <f>ROUND(R414*$O414,2)</f>
        <v>7606.32</v>
      </c>
      <c r="T414" s="56"/>
      <c r="U414" s="57">
        <f>ROUND(T414*$O414,2)</f>
        <v>0</v>
      </c>
      <c r="V414" s="56"/>
      <c r="W414" s="57">
        <f t="shared" ref="W414" si="10320">ROUND(V414*$O414,2)</f>
        <v>0</v>
      </c>
      <c r="X414" s="56"/>
      <c r="Y414" s="57">
        <f t="shared" ref="Y414" si="10321">ROUND(X414*$O414,2)</f>
        <v>0</v>
      </c>
      <c r="Z414" s="56"/>
      <c r="AA414" s="57">
        <f t="shared" ref="AA414" si="10322">ROUND(Z414*$O414,2)</f>
        <v>0</v>
      </c>
      <c r="AB414" s="56"/>
      <c r="AC414" s="57">
        <f t="shared" ref="AC414" si="10323">ROUND(AB414*$O414,2)</f>
        <v>0</v>
      </c>
      <c r="AD414" s="56"/>
      <c r="AE414" s="57">
        <f t="shared" ref="AE414" si="10324">ROUND(AD414*$O414,2)</f>
        <v>0</v>
      </c>
      <c r="AF414" s="56"/>
      <c r="AG414" s="57">
        <f t="shared" ref="AG414" si="10325">ROUND(AF414*$O414,2)</f>
        <v>0</v>
      </c>
      <c r="AH414" s="56"/>
      <c r="AI414" s="57">
        <f t="shared" ref="AI414" si="10326">ROUND(AH414*$O414,2)</f>
        <v>0</v>
      </c>
      <c r="AJ414" s="56"/>
      <c r="AK414" s="57">
        <f t="shared" ref="AK414" si="10327">ROUND(AJ414*$O414,2)</f>
        <v>0</v>
      </c>
      <c r="AL414" s="56"/>
      <c r="AM414" s="57">
        <f t="shared" ref="AM414" si="10328">ROUND(AL414*$O414,2)</f>
        <v>0</v>
      </c>
      <c r="AN414" s="56"/>
      <c r="AO414" s="57">
        <f t="shared" ref="AO414" si="10329">ROUND(AN414*$O414,2)</f>
        <v>0</v>
      </c>
      <c r="AP414" s="56"/>
      <c r="AQ414" s="57">
        <f t="shared" ref="AQ414" si="10330">ROUND(AP414*$O414,2)</f>
        <v>0</v>
      </c>
      <c r="AR414" s="56"/>
      <c r="AS414" s="57">
        <f t="shared" ref="AS414" si="10331">ROUND(AR414*$O414,2)</f>
        <v>0</v>
      </c>
      <c r="AT414" s="56"/>
      <c r="AU414" s="57">
        <f t="shared" ref="AU414" si="10332">ROUND(AT414*$O414,2)</f>
        <v>0</v>
      </c>
      <c r="AV414" s="56"/>
      <c r="AW414" s="57">
        <f t="shared" ref="AW414" si="10333">ROUND(AV414*$O414,2)</f>
        <v>0</v>
      </c>
      <c r="AX414" s="56"/>
      <c r="AY414" s="57">
        <f t="shared" ref="AY414" si="10334">ROUND(AX414*$O414,2)</f>
        <v>0</v>
      </c>
      <c r="AZ414" s="56"/>
      <c r="BA414" s="57">
        <f t="shared" ref="BA414" si="10335">ROUND(AZ414*$O414,2)</f>
        <v>0</v>
      </c>
      <c r="BB414" s="56"/>
      <c r="BC414" s="57">
        <f t="shared" ref="BC414" si="10336">ROUND(BB414*$O414,2)</f>
        <v>0</v>
      </c>
      <c r="BD414" s="56"/>
      <c r="BE414" s="57">
        <f t="shared" ref="BE414" si="10337">ROUND(BD414*$O414,2)</f>
        <v>0</v>
      </c>
      <c r="BF414" s="56"/>
      <c r="BG414" s="57">
        <f t="shared" ref="BG414" si="10338">ROUND(BF414*$O414,2)</f>
        <v>0</v>
      </c>
      <c r="BH414" s="56"/>
      <c r="BI414" s="57">
        <f t="shared" ref="BI414" si="10339">ROUND(BH414*$O414,2)</f>
        <v>0</v>
      </c>
      <c r="BJ414" s="56"/>
      <c r="BK414" s="57">
        <f t="shared" ref="BK414" si="10340">ROUND(BJ414*$O414,2)</f>
        <v>0</v>
      </c>
      <c r="BL414" s="56"/>
      <c r="BM414" s="57">
        <f t="shared" ref="BM414" si="10341">ROUND(BL414*$O414,2)</f>
        <v>0</v>
      </c>
    </row>
    <row r="415" spans="1:65" s="47" customFormat="1" ht="45" x14ac:dyDescent="0.25">
      <c r="A415" s="58" t="s">
        <v>37</v>
      </c>
      <c r="B415" s="59" t="s">
        <v>31</v>
      </c>
      <c r="C415" s="59" t="str">
        <f>C250</f>
        <v>8.2</v>
      </c>
      <c r="D415" s="60" cm="1">
        <f t="array" ref="D415">_xlfn.IFS($B415="SAB_OSE_SET23",$A$440,$B415="SAB_EPSA_SET23",$A$442,$B415="SAB_INS_SET23",$A$444,$B415="SIU_INF_JUL23",$A$446,$B415="SIU_ED_JUL23",$A$447,$B415="DER_JUN23",$A$448,$B415="CDHU_AGO23",$A$449,$B415="SIN_SV_SET23",$A$450,$B415="SIN_INS_SET23",$A$451,$B415="COTAÇÃO",0)</f>
        <v>0</v>
      </c>
      <c r="E415" s="60" cm="1">
        <f t="array" ref="E415">_xlfn.IFS($B415="SAB_OSE_SET23",$A$441,$B415="SAB_EPSA_SET23",$A$443,$B415="SAB_INS_SET23",$A$445,$B415="SIU_INF_JUL23",0,$B415="SIU_ED_JUL23",0,$B415="DER_JUN23",0,$B415="CDHU_AGO23",0,$B415="SIN_SV_SET23",0,$B415="SIN_INS_SET23",0,$B415="COTAÇÃO",0)</f>
        <v>0</v>
      </c>
      <c r="F415" s="60" cm="1">
        <f t="array" ref="F415">_xlfn.IFS($B415="SAB_OSE_SET23",0,$B415="SAB_EPSA_SET23",0,AND($B415="SAB_INS_SET23",$A415="MAT")=TRUE,$A$454,AND($B415="SAB_INS_SET23",$A415&lt;&gt;"MAT")=TRUE,$A$453,AND($B415="SIU_INF_JUL23",$A415="MAT")=TRUE,$A$454,AND($B415="SIU_INF_JUL23",$A415&lt;&gt;"MAT")=TRUE,$A$453,AND($B415="SIU_ED_JUL23",$A415="MAT")=TRUE,$A$454,AND($B415="SIU_ED_JUL23",$A415&lt;&gt;"MAT")=TRUE,$A$453,$B415="DER_JUN23",0,$B415="CDHU_AGO23",0,AND($B415="SIN_SV_SET23",$A415="MAT")=TRUE,$A$454,AND($B415="SIN_SV_SET23",$A415&lt;&gt;"MAT")=TRUE,$A$453,AND($B415="SIN_INS_SET23",$A415="MAT")=TRUE,$A$454,AND($B415="SIN_INS_SET23",$A415&lt;&gt;"MAT")=TRUE,$A$453,AND($B415="COTAÇÃO",$A415="MAT")=TRUE,$A$454,AND($B415="COTAÇÃO",$A415&lt;&gt;"MAT")=TRUE,$A$453)</f>
        <v>0.2</v>
      </c>
      <c r="G415" s="60" cm="1">
        <f t="array" ref="G415">_xlfn.IFS($B415="SAB_OSE_SET23",0,$B415="SAB_EPSA_SET23",0,AND($B415="SAB_INS_SET23",$A415="MO")=TRUE,$A$455,AND($B415="SAB_INS_SET23",$A415&lt;&gt;"MO")=TRUE,0,AND($B415="SIU_INF_JUL23",$A415="MO")=TRUE,$A$455,AND($B415="SIU_INF_JUL23",$A415&lt;&gt;"MO")=TRUE,0,AND($B415="SIU_ED_JUL23",$A415="MO")=TRUE,$A$455,AND($B415="SIU_ED_JUL23",$A415&lt;&gt;"MO")=TRUE,0,$B415="DER_JUN23",0,$B415="CDHU_AGO23",0,AND($B415="SIN_SV_SET23",$A415="MO")=TRUE,$A$455,AND($B415="SIN_SV_SET23",$A415&lt;&gt;"MO")=TRUE,0,AND($B415="SIN_INS_SET23",$A415="MO")=TRUE,$A$455,AND($B415="SIN_INS_SET23",$A415&lt;&gt;"MO")=TRUE,0,AND($B415="COTAÇÃO",$A415="MO")=TRUE,$A$455,AND($B415="COTAÇÃO",$A415&lt;&gt;"MO")=TRUE,0)</f>
        <v>0</v>
      </c>
      <c r="H415" s="61" cm="1">
        <f t="array" ref="H415">ROUND(_xlfn.IFS(B415="SAB_OSE_SET23",VLOOKUP(C415,[12]SAB_OSE_SET23!A:N,7,FALSE),B415="SAB_EPSA_SET23",VLOOKUP(C415,[12]SAB_EPSA_SET23!A:F,4,FALSE),B415="SAB_INS_SET23",VLOOKUP(C415,[12]SAB_INS_SET23!A:F,4,FALSE),B415="SIU_INF_JUL23",VLOOKUP(C415,[12]SIU_INF_JUL23!A:F,4,FALSE),B415="SIU_ED_JUL23",VLOOKUP(C415,[12]SIU_ED_JUL23!A:F,4,FALSE),B415="SIU_INS_JUL23",VLOOKUP(C415,[12]SIU_INS_JUL23!A:F,4,FALSE),B415="DER_JUN23",VLOOKUP(C415,[12]DER_JUN23!A:F,4,FALSE),B415="CDHU_AGO23",VLOOKUP(C415,[12]CDHU_AGO23!A:F,4,FALSE),B415="DNIT_SV_JUL23",VLOOKUP(C415,[12]DNIT_SV_JUL23!A:F,4,FALSE),B415="DNIT_MAT_JUL23",VLOOKUP(C415,[12]DNIT_MAT_JUL23!A:F,4,FALSE),B415="SIN_SV_SET23",VLOOKUP(C415,[12]SIN_SV_SET23!G:L,5,FALSE),B415="SIN_INS_SET23",VLOOKUP(C415,[12]SIN_INS_SET23!A:F,5,FALSE),B415="COTAÇÃO",VLOOKUP(C415,[12]COTAÇÃO!$B:$G,6,FALSE))*(1+F415)*(1+G415),2)</f>
        <v>1267.72</v>
      </c>
      <c r="I415" s="62">
        <v>1</v>
      </c>
      <c r="J415" s="39"/>
      <c r="K415" s="63"/>
      <c r="L415" s="64" t="str" cm="1">
        <f t="array" ref="L415">_xlfn.IFS(B415="SAB_OSE_SET23",VLOOKUP(C415,[12]SAB_OSE_SET23!A:N,5,FALSE),B415="SAB_EPSA_SET23",VLOOKUP(C415,[12]SAB_EPSA_SET23!A:F,2,FALSE),B415="SAB_INS_SET23",VLOOKUP(C415,[12]SAB_INS_SET23!A:F,2,FALSE),B415="SIU_INF_JUL23",VLOOKUP(C415,[12]SIU_INF_JUL23!A:F,2,FALSE),B415="SIU_ED_JUL23",VLOOKUP(C415,[12]SIU_ED_JUL23!A:F,2,FALSE),B415="SIU_INS_JUL23",VLOOKUP(C415,[12]SIU_INS_JUL23!A:F,2,FALSE),B415="DER_JUN23",VLOOKUP(C415,[12]DER_JUN23!A:F,2,FALSE),B415="CDHU_AGO23",VLOOKUP(C415,[12]CDHU_AGO23!A:F,2,FALSE),B415="DNIT_SV_JUL23",VLOOKUP(C415,[12]DNIT_SV_JUL23!A:F,2,FALSE),B415="DNIT_MAT_JUL23",VLOOKUP(C415,[12]DNIT_MAT_JUL23!A:F,2,FALSE),B415="SIN_SV_SET23",VLOOKUP(C415,[12]SIN_SV_SET23!G:L,2,FALSE),B415="SIN_INS_SET23",VLOOKUP(C415,[12]SIN_INS_SET23!A:F,2,FALSE),B415="COTAÇÃO",VLOOKUP(C415,[12]COTAÇÃO!$B:$G,3,FALSE))</f>
        <v>Terminação desconectável completa TBBE 15kV 600A código 12-529-09 da ELASTIMOLD ou similar aprovado. para cabo Triplex 3C x 240mm² - 8,7/15kV, com blindagem em fios de cobre (Reforçada) -Seção 35mm².</v>
      </c>
      <c r="M415" s="65" t="str" cm="1">
        <f t="array" ref="M415">_xlfn.IFS(B415="SAB_OSE_SET23",VLOOKUP(C415,[12]SAB_OSE_SET23!A:N,6,FALSE),B415="SAB_EPSA_SET23",VLOOKUP(C415,[12]SAB_EPSA_SET23!A:F,3,FALSE),B415="SAB_INS_SET23",VLOOKUP(C415,[12]SAB_INS_SET23!A:F,3,FALSE),B415="SIU_INF_JUL23",VLOOKUP(C415,[12]SIU_INF_JUL23!A:F,3,FALSE),B415="SIU_ED_JUL23",VLOOKUP(C415,[12]SIU_ED_JUL23!A:F,3,FALSE),B415="SIU_INS_JUL23",VLOOKUP(C415,[12]SIU_INS_JUL23!A:F,3,FALSE),B415="DER_JUN23",VLOOKUP(C415,[12]DER_JUN23!A:F,3,FALSE),B415="CDHU_AGO23",VLOOKUP(C415,[12]CDHU_AGO23!A:F,3,FALSE),B415="DNIT_SV_JUL23",VLOOKUP(C415,[12]DNIT_SV_JUL23!A:F,3,FALSE),B415="DNIT_MAT_JUL23",VLOOKUP(C415,[12]DNIT_MAT_JUL23!A:F,3,FALSE),B415="SIN_SV_SET23",VLOOKUP(C415,[12]SIN_SV_SET23!G:L,3,FALSE),B415="SIN_INS_SET23",VLOOKUP(C415,[12]SIN_INS_SET23!A:F,3,FALSE),B415="COTAÇÃO",VLOOKUP(C415,[12]COTAÇÃO!$B:$G,4,FALSE))</f>
        <v>pç</v>
      </c>
      <c r="N415" s="66">
        <f t="shared" ref="N415" si="10342">R415+T415+V415+X415+Z415+AB415+AD415+AF415+AH415+AJ415++AL415+AN415+AP415+AR415+AT415+AV415+AX415+AZ415+BB415+BD415+BF415+BH415+BJ415+BL415</f>
        <v>6</v>
      </c>
      <c r="O415" s="66">
        <f t="shared" ref="O415" si="10343">ROUND(H415*I415,2)</f>
        <v>1267.72</v>
      </c>
      <c r="P415" s="67">
        <f t="shared" si="10249"/>
        <v>0</v>
      </c>
      <c r="Q415" s="68"/>
      <c r="R415" s="61">
        <f>R414*$I415</f>
        <v>6</v>
      </c>
      <c r="S415" s="67"/>
      <c r="T415" s="61">
        <f t="shared" ref="T415" si="10344">T414*$I415</f>
        <v>0</v>
      </c>
      <c r="U415" s="67">
        <f t="shared" ref="U415" si="10345">ROUND(T415*$H415,2)</f>
        <v>0</v>
      </c>
      <c r="V415" s="61">
        <f t="shared" ref="V415" si="10346">V414*$I415</f>
        <v>0</v>
      </c>
      <c r="W415" s="67">
        <f t="shared" ref="W415" si="10347">ROUND(V415*$H415,2)</f>
        <v>0</v>
      </c>
      <c r="X415" s="61">
        <f t="shared" ref="X415" si="10348">X414*$I415</f>
        <v>0</v>
      </c>
      <c r="Y415" s="67">
        <f t="shared" ref="Y415" si="10349">ROUND(X415*$H415,2)</f>
        <v>0</v>
      </c>
      <c r="Z415" s="61">
        <f t="shared" ref="Z415" si="10350">Z414*$I415</f>
        <v>0</v>
      </c>
      <c r="AA415" s="67">
        <f t="shared" ref="AA415" si="10351">ROUND(Z415*$H415,2)</f>
        <v>0</v>
      </c>
      <c r="AB415" s="61">
        <f t="shared" ref="AB415" si="10352">AB414*$I415</f>
        <v>0</v>
      </c>
      <c r="AC415" s="67">
        <f t="shared" ref="AC415" si="10353">ROUND(AB415*$H415,2)</f>
        <v>0</v>
      </c>
      <c r="AD415" s="61">
        <f t="shared" ref="AD415" si="10354">AD414*$I415</f>
        <v>0</v>
      </c>
      <c r="AE415" s="67">
        <f t="shared" ref="AE415" si="10355">ROUND(AD415*$H415,2)</f>
        <v>0</v>
      </c>
      <c r="AF415" s="61">
        <f t="shared" ref="AF415" si="10356">AF414*$I415</f>
        <v>0</v>
      </c>
      <c r="AG415" s="67">
        <f t="shared" ref="AG415" si="10357">ROUND(AF415*$H415,2)</f>
        <v>0</v>
      </c>
      <c r="AH415" s="61">
        <f t="shared" ref="AH415" si="10358">AH414*$I415</f>
        <v>0</v>
      </c>
      <c r="AI415" s="67">
        <f t="shared" ref="AI415" si="10359">ROUND(AH415*$H415,2)</f>
        <v>0</v>
      </c>
      <c r="AJ415" s="61">
        <f t="shared" ref="AJ415" si="10360">AJ414*$I415</f>
        <v>0</v>
      </c>
      <c r="AK415" s="67">
        <f t="shared" ref="AK415" si="10361">ROUND(AJ415*$H415,2)</f>
        <v>0</v>
      </c>
      <c r="AL415" s="61">
        <f t="shared" ref="AL415" si="10362">AL414*$I415</f>
        <v>0</v>
      </c>
      <c r="AM415" s="67">
        <f t="shared" ref="AM415" si="10363">ROUND(AL415*$H415,2)</f>
        <v>0</v>
      </c>
      <c r="AN415" s="61">
        <f t="shared" ref="AN415" si="10364">AN414*$I415</f>
        <v>0</v>
      </c>
      <c r="AO415" s="67">
        <f t="shared" ref="AO415" si="10365">ROUND(AN415*$H415,2)</f>
        <v>0</v>
      </c>
      <c r="AP415" s="61">
        <f t="shared" ref="AP415" si="10366">AP414*$I415</f>
        <v>0</v>
      </c>
      <c r="AQ415" s="67">
        <f t="shared" ref="AQ415" si="10367">ROUND(AP415*$H415,2)</f>
        <v>0</v>
      </c>
      <c r="AR415" s="61">
        <f t="shared" ref="AR415" si="10368">AR414*$I415</f>
        <v>0</v>
      </c>
      <c r="AS415" s="67">
        <f t="shared" ref="AS415" si="10369">ROUND(AR415*$H415,2)</f>
        <v>0</v>
      </c>
      <c r="AT415" s="61">
        <f t="shared" ref="AT415" si="10370">AT414*$I415</f>
        <v>0</v>
      </c>
      <c r="AU415" s="67">
        <f t="shared" ref="AU415" si="10371">ROUND(AT415*$H415,2)</f>
        <v>0</v>
      </c>
      <c r="AV415" s="61">
        <f t="shared" ref="AV415" si="10372">AV414*$I415</f>
        <v>0</v>
      </c>
      <c r="AW415" s="67">
        <f t="shared" ref="AW415" si="10373">ROUND(AV415*$H415,2)</f>
        <v>0</v>
      </c>
      <c r="AX415" s="61">
        <f t="shared" ref="AX415" si="10374">AX414*$I415</f>
        <v>0</v>
      </c>
      <c r="AY415" s="67">
        <f t="shared" ref="AY415" si="10375">ROUND(AX415*$H415,2)</f>
        <v>0</v>
      </c>
      <c r="AZ415" s="61">
        <f t="shared" ref="AZ415" si="10376">AZ414*$I415</f>
        <v>0</v>
      </c>
      <c r="BA415" s="67">
        <f t="shared" ref="BA415" si="10377">ROUND(AZ415*$H415,2)</f>
        <v>0</v>
      </c>
      <c r="BB415" s="61">
        <f t="shared" ref="BB415" si="10378">BB414*$I415</f>
        <v>0</v>
      </c>
      <c r="BC415" s="67">
        <f t="shared" ref="BC415" si="10379">ROUND(BB415*$H415,2)</f>
        <v>0</v>
      </c>
      <c r="BD415" s="61">
        <f t="shared" ref="BD415" si="10380">BD414*$I415</f>
        <v>0</v>
      </c>
      <c r="BE415" s="67">
        <f t="shared" ref="BE415" si="10381">ROUND(BD415*$H415,2)</f>
        <v>0</v>
      </c>
      <c r="BF415" s="61">
        <f t="shared" ref="BF415" si="10382">BF414*$I415</f>
        <v>0</v>
      </c>
      <c r="BG415" s="67">
        <f t="shared" ref="BG415" si="10383">ROUND(BF415*$H415,2)</f>
        <v>0</v>
      </c>
      <c r="BH415" s="61">
        <f t="shared" ref="BH415" si="10384">BH414*$I415</f>
        <v>0</v>
      </c>
      <c r="BI415" s="67">
        <f t="shared" ref="BI415" si="10385">ROUND(BH415*$H415,2)</f>
        <v>0</v>
      </c>
      <c r="BJ415" s="61">
        <f t="shared" ref="BJ415" si="10386">BJ414*$I415</f>
        <v>0</v>
      </c>
      <c r="BK415" s="67">
        <f t="shared" ref="BK415" si="10387">ROUND(BJ415*$H415,2)</f>
        <v>0</v>
      </c>
      <c r="BL415" s="61">
        <f t="shared" ref="BL415" si="10388">BL414*$I415</f>
        <v>0</v>
      </c>
      <c r="BM415" s="67">
        <f t="shared" ref="BM415" si="10389">ROUND(BL415*$H415,2)</f>
        <v>0</v>
      </c>
    </row>
    <row r="416" spans="1:65" s="47" customFormat="1" ht="45" x14ac:dyDescent="0.25">
      <c r="A416" s="48"/>
      <c r="B416" s="48"/>
      <c r="C416" s="48"/>
      <c r="D416" s="48"/>
      <c r="E416" s="48"/>
      <c r="F416" s="48"/>
      <c r="G416" s="48"/>
      <c r="H416" s="49"/>
      <c r="I416" s="50"/>
      <c r="J416" s="39"/>
      <c r="K416" s="51" t="str">
        <f>CONCATENATE($K$411,".3")</f>
        <v>22.3</v>
      </c>
      <c r="L416" s="52" t="s">
        <v>127</v>
      </c>
      <c r="M416" s="53" t="s">
        <v>46</v>
      </c>
      <c r="N416" s="54">
        <f>R416+T416+V416+X416+Z416+AB416+AD416+AF416+AH416+AJ416++AL416+AN416+AP416+AR416+AT416+AV416+AX416+AZ416+BB416+BD416+BF416+BH416+BJ416+BL416</f>
        <v>3</v>
      </c>
      <c r="O416" s="54">
        <f>SUM(O417:O417)</f>
        <v>8385.2999999999993</v>
      </c>
      <c r="P416" s="55">
        <f t="shared" si="10249"/>
        <v>25155.9</v>
      </c>
      <c r="Q416" s="39"/>
      <c r="R416" s="56">
        <v>3</v>
      </c>
      <c r="S416" s="57">
        <f>ROUND(R416*$O416,2)</f>
        <v>25155.9</v>
      </c>
      <c r="T416" s="56"/>
      <c r="U416" s="57">
        <f>ROUND(T416*$O416,2)</f>
        <v>0</v>
      </c>
      <c r="V416" s="56"/>
      <c r="W416" s="57">
        <f t="shared" ref="W416" si="10390">ROUND(V416*$O416,2)</f>
        <v>0</v>
      </c>
      <c r="X416" s="56"/>
      <c r="Y416" s="57">
        <f t="shared" ref="Y416" si="10391">ROUND(X416*$O416,2)</f>
        <v>0</v>
      </c>
      <c r="Z416" s="56"/>
      <c r="AA416" s="57">
        <f t="shared" ref="AA416" si="10392">ROUND(Z416*$O416,2)</f>
        <v>0</v>
      </c>
      <c r="AB416" s="56"/>
      <c r="AC416" s="57">
        <f t="shared" ref="AC416" si="10393">ROUND(AB416*$O416,2)</f>
        <v>0</v>
      </c>
      <c r="AD416" s="56"/>
      <c r="AE416" s="57">
        <f t="shared" ref="AE416" si="10394">ROUND(AD416*$O416,2)</f>
        <v>0</v>
      </c>
      <c r="AF416" s="56"/>
      <c r="AG416" s="57">
        <f t="shared" ref="AG416" si="10395">ROUND(AF416*$O416,2)</f>
        <v>0</v>
      </c>
      <c r="AH416" s="56"/>
      <c r="AI416" s="57">
        <f t="shared" ref="AI416" si="10396">ROUND(AH416*$O416,2)</f>
        <v>0</v>
      </c>
      <c r="AJ416" s="56"/>
      <c r="AK416" s="57">
        <f t="shared" ref="AK416" si="10397">ROUND(AJ416*$O416,2)</f>
        <v>0</v>
      </c>
      <c r="AL416" s="56"/>
      <c r="AM416" s="57">
        <f t="shared" ref="AM416" si="10398">ROUND(AL416*$O416,2)</f>
        <v>0</v>
      </c>
      <c r="AN416" s="56"/>
      <c r="AO416" s="57">
        <f t="shared" ref="AO416" si="10399">ROUND(AN416*$O416,2)</f>
        <v>0</v>
      </c>
      <c r="AP416" s="56"/>
      <c r="AQ416" s="57">
        <f t="shared" ref="AQ416" si="10400">ROUND(AP416*$O416,2)</f>
        <v>0</v>
      </c>
      <c r="AR416" s="56"/>
      <c r="AS416" s="57">
        <f t="shared" ref="AS416" si="10401">ROUND(AR416*$O416,2)</f>
        <v>0</v>
      </c>
      <c r="AT416" s="56"/>
      <c r="AU416" s="57">
        <f t="shared" ref="AU416" si="10402">ROUND(AT416*$O416,2)</f>
        <v>0</v>
      </c>
      <c r="AV416" s="56"/>
      <c r="AW416" s="57">
        <f t="shared" ref="AW416" si="10403">ROUND(AV416*$O416,2)</f>
        <v>0</v>
      </c>
      <c r="AX416" s="56"/>
      <c r="AY416" s="57">
        <f t="shared" ref="AY416" si="10404">ROUND(AX416*$O416,2)</f>
        <v>0</v>
      </c>
      <c r="AZ416" s="56"/>
      <c r="BA416" s="57">
        <f t="shared" ref="BA416" si="10405">ROUND(AZ416*$O416,2)</f>
        <v>0</v>
      </c>
      <c r="BB416" s="56"/>
      <c r="BC416" s="57">
        <f t="shared" ref="BC416" si="10406">ROUND(BB416*$O416,2)</f>
        <v>0</v>
      </c>
      <c r="BD416" s="56"/>
      <c r="BE416" s="57">
        <f t="shared" ref="BE416" si="10407">ROUND(BD416*$O416,2)</f>
        <v>0</v>
      </c>
      <c r="BF416" s="56"/>
      <c r="BG416" s="57">
        <f t="shared" ref="BG416" si="10408">ROUND(BF416*$O416,2)</f>
        <v>0</v>
      </c>
      <c r="BH416" s="56"/>
      <c r="BI416" s="57">
        <f t="shared" ref="BI416" si="10409">ROUND(BH416*$O416,2)</f>
        <v>0</v>
      </c>
      <c r="BJ416" s="56"/>
      <c r="BK416" s="57">
        <f t="shared" ref="BK416" si="10410">ROUND(BJ416*$O416,2)</f>
        <v>0</v>
      </c>
      <c r="BL416" s="56"/>
      <c r="BM416" s="57">
        <f t="shared" ref="BM416" si="10411">ROUND(BL416*$O416,2)</f>
        <v>0</v>
      </c>
    </row>
    <row r="417" spans="1:65" s="47" customFormat="1" ht="45" x14ac:dyDescent="0.25">
      <c r="A417" s="58" t="s">
        <v>37</v>
      </c>
      <c r="B417" s="59" t="s">
        <v>31</v>
      </c>
      <c r="C417" s="59" t="str">
        <f>C252</f>
        <v>8.3</v>
      </c>
      <c r="D417" s="60" cm="1">
        <f t="array" ref="D417">_xlfn.IFS($B417="SAB_OSE_SET23",$A$440,$B417="SAB_EPSA_SET23",$A$442,$B417="SAB_INS_SET23",$A$444,$B417="SIU_INF_JUL23",$A$446,$B417="SIU_ED_JUL23",$A$447,$B417="DER_JUN23",$A$448,$B417="CDHU_AGO23",$A$449,$B417="SIN_SV_SET23",$A$450,$B417="SIN_INS_SET23",$A$451,$B417="COTAÇÃO",0)</f>
        <v>0</v>
      </c>
      <c r="E417" s="60" cm="1">
        <f t="array" ref="E417">_xlfn.IFS($B417="SAB_OSE_SET23",$A$441,$B417="SAB_EPSA_SET23",$A$443,$B417="SAB_INS_SET23",$A$445,$B417="SIU_INF_JUL23",0,$B417="SIU_ED_JUL23",0,$B417="DER_JUN23",0,$B417="CDHU_AGO23",0,$B417="SIN_SV_SET23",0,$B417="SIN_INS_SET23",0,$B417="COTAÇÃO",0)</f>
        <v>0</v>
      </c>
      <c r="F417" s="60" cm="1">
        <f t="array" ref="F417">_xlfn.IFS($B417="SAB_OSE_SET23",0,$B417="SAB_EPSA_SET23",0,AND($B417="SAB_INS_SET23",$A417="MAT")=TRUE,$A$454,AND($B417="SAB_INS_SET23",$A417&lt;&gt;"MAT")=TRUE,$A$453,AND($B417="SIU_INF_JUL23",$A417="MAT")=TRUE,$A$454,AND($B417="SIU_INF_JUL23",$A417&lt;&gt;"MAT")=TRUE,$A$453,AND($B417="SIU_ED_JUL23",$A417="MAT")=TRUE,$A$454,AND($B417="SIU_ED_JUL23",$A417&lt;&gt;"MAT")=TRUE,$A$453,$B417="DER_JUN23",0,$B417="CDHU_AGO23",0,AND($B417="SIN_SV_SET23",$A417="MAT")=TRUE,$A$454,AND($B417="SIN_SV_SET23",$A417&lt;&gt;"MAT")=TRUE,$A$453,AND($B417="SIN_INS_SET23",$A417="MAT")=TRUE,$A$454,AND($B417="SIN_INS_SET23",$A417&lt;&gt;"MAT")=TRUE,$A$453,AND($B417="COTAÇÃO",$A417="MAT")=TRUE,$A$454,AND($B417="COTAÇÃO",$A417&lt;&gt;"MAT")=TRUE,$A$453)</f>
        <v>0.2</v>
      </c>
      <c r="G417" s="60" cm="1">
        <f t="array" ref="G417">_xlfn.IFS($B417="SAB_OSE_SET23",0,$B417="SAB_EPSA_SET23",0,AND($B417="SAB_INS_SET23",$A417="MO")=TRUE,$A$455,AND($B417="SAB_INS_SET23",$A417&lt;&gt;"MO")=TRUE,0,AND($B417="SIU_INF_JUL23",$A417="MO")=TRUE,$A$455,AND($B417="SIU_INF_JUL23",$A417&lt;&gt;"MO")=TRUE,0,AND($B417="SIU_ED_JUL23",$A417="MO")=TRUE,$A$455,AND($B417="SIU_ED_JUL23",$A417&lt;&gt;"MO")=TRUE,0,$B417="DER_JUN23",0,$B417="CDHU_AGO23",0,AND($B417="SIN_SV_SET23",$A417="MO")=TRUE,$A$455,AND($B417="SIN_SV_SET23",$A417&lt;&gt;"MO")=TRUE,0,AND($B417="SIN_INS_SET23",$A417="MO")=TRUE,$A$455,AND($B417="SIN_INS_SET23",$A417&lt;&gt;"MO")=TRUE,0,AND($B417="COTAÇÃO",$A417="MO")=TRUE,$A$455,AND($B417="COTAÇÃO",$A417&lt;&gt;"MO")=TRUE,0)</f>
        <v>0</v>
      </c>
      <c r="H417" s="61" cm="1">
        <f t="array" ref="H417">ROUND(_xlfn.IFS(B417="SAB_OSE_SET23",VLOOKUP(C417,[12]SAB_OSE_SET23!A:N,7,FALSE),B417="SAB_EPSA_SET23",VLOOKUP(C417,[12]SAB_EPSA_SET23!A:F,4,FALSE),B417="SAB_INS_SET23",VLOOKUP(C417,[12]SAB_INS_SET23!A:F,4,FALSE),B417="SIU_INF_JUL23",VLOOKUP(C417,[12]SIU_INF_JUL23!A:F,4,FALSE),B417="SIU_ED_JUL23",VLOOKUP(C417,[12]SIU_ED_JUL23!A:F,4,FALSE),B417="SIU_INS_JUL23",VLOOKUP(C417,[12]SIU_INS_JUL23!A:F,4,FALSE),B417="DER_JUN23",VLOOKUP(C417,[12]DER_JUN23!A:F,4,FALSE),B417="CDHU_AGO23",VLOOKUP(C417,[12]CDHU_AGO23!A:F,4,FALSE),B417="DNIT_SV_JUL23",VLOOKUP(C417,[12]DNIT_SV_JUL23!A:F,4,FALSE),B417="DNIT_MAT_JUL23",VLOOKUP(C417,[12]DNIT_MAT_JUL23!A:F,4,FALSE),B417="SIN_SV_SET23",VLOOKUP(C417,[12]SIN_SV_SET23!G:L,5,FALSE),B417="SIN_INS_SET23",VLOOKUP(C417,[12]SIN_INS_SET23!A:F,5,FALSE),B417="COTAÇÃO",VLOOKUP(C417,[12]COTAÇÃO!$B:$G,6,FALSE))*(1+F417)*(1+G417),2)</f>
        <v>8385.2999999999993</v>
      </c>
      <c r="I417" s="62">
        <v>1</v>
      </c>
      <c r="J417" s="39"/>
      <c r="K417" s="63"/>
      <c r="L417" s="64" t="str" cm="1">
        <f t="array" ref="L417">_xlfn.IFS(B417="SAB_OSE_SET23",VLOOKUP(C417,[12]SAB_OSE_SET23!A:N,5,FALSE),B417="SAB_EPSA_SET23",VLOOKUP(C417,[12]SAB_EPSA_SET23!A:F,2,FALSE),B417="SAB_INS_SET23",VLOOKUP(C417,[12]SAB_INS_SET23!A:F,2,FALSE),B417="SIU_INF_JUL23",VLOOKUP(C417,[12]SIU_INF_JUL23!A:F,2,FALSE),B417="SIU_ED_JUL23",VLOOKUP(C417,[12]SIU_ED_JUL23!A:F,2,FALSE),B417="SIU_INS_JUL23",VLOOKUP(C417,[12]SIU_INS_JUL23!A:F,2,FALSE),B417="DER_JUN23",VLOOKUP(C417,[12]DER_JUN23!A:F,2,FALSE),B417="CDHU_AGO23",VLOOKUP(C417,[12]CDHU_AGO23!A:F,2,FALSE),B417="DNIT_SV_JUL23",VLOOKUP(C417,[12]DNIT_SV_JUL23!A:F,2,FALSE),B417="DNIT_MAT_JUL23",VLOOKUP(C417,[12]DNIT_MAT_JUL23!A:F,2,FALSE),B417="SIN_SV_SET23",VLOOKUP(C417,[12]SIN_SV_SET23!G:L,2,FALSE),B417="SIN_INS_SET23",VLOOKUP(C417,[12]SIN_INS_SET23!A:F,2,FALSE),B417="COTAÇÃO",VLOOKUP(C417,[12]COTAÇÃO!$B:$G,3,FALSE))</f>
        <v>Emenda completa, tipo EMCF compacta fria, código 13-822-09 da Elastimold ou similar aprovado, para cabo  Triplex 3C x 240mm² - 8,7/15kV, com blindagem em fios de cobre (Reforçada) -Seção 35mm².</v>
      </c>
      <c r="M417" s="65" t="str" cm="1">
        <f t="array" ref="M417">_xlfn.IFS(B417="SAB_OSE_SET23",VLOOKUP(C417,[12]SAB_OSE_SET23!A:N,6,FALSE),B417="SAB_EPSA_SET23",VLOOKUP(C417,[12]SAB_EPSA_SET23!A:F,3,FALSE),B417="SAB_INS_SET23",VLOOKUP(C417,[12]SAB_INS_SET23!A:F,3,FALSE),B417="SIU_INF_JUL23",VLOOKUP(C417,[12]SIU_INF_JUL23!A:F,3,FALSE),B417="SIU_ED_JUL23",VLOOKUP(C417,[12]SIU_ED_JUL23!A:F,3,FALSE),B417="SIU_INS_JUL23",VLOOKUP(C417,[12]SIU_INS_JUL23!A:F,3,FALSE),B417="DER_JUN23",VLOOKUP(C417,[12]DER_JUN23!A:F,3,FALSE),B417="CDHU_AGO23",VLOOKUP(C417,[12]CDHU_AGO23!A:F,3,FALSE),B417="DNIT_SV_JUL23",VLOOKUP(C417,[12]DNIT_SV_JUL23!A:F,3,FALSE),B417="DNIT_MAT_JUL23",VLOOKUP(C417,[12]DNIT_MAT_JUL23!A:F,3,FALSE),B417="SIN_SV_SET23",VLOOKUP(C417,[12]SIN_SV_SET23!G:L,3,FALSE),B417="SIN_INS_SET23",VLOOKUP(C417,[12]SIN_INS_SET23!A:F,3,FALSE),B417="COTAÇÃO",VLOOKUP(C417,[12]COTAÇÃO!$B:$G,4,FALSE))</f>
        <v>pç</v>
      </c>
      <c r="N417" s="66">
        <f t="shared" ref="N417" si="10412">R417+T417+V417+X417+Z417+AB417+AD417+AF417+AH417+AJ417++AL417+AN417+AP417+AR417+AT417+AV417+AX417+AZ417+BB417+BD417+BF417+BH417+BJ417+BL417</f>
        <v>12</v>
      </c>
      <c r="O417" s="66">
        <f t="shared" ref="O417" si="10413">ROUND(H417*I417,2)</f>
        <v>8385.2999999999993</v>
      </c>
      <c r="P417" s="67">
        <f t="shared" si="10249"/>
        <v>0</v>
      </c>
      <c r="Q417" s="68"/>
      <c r="R417" s="61">
        <v>12</v>
      </c>
      <c r="S417" s="67"/>
      <c r="T417" s="61">
        <f t="shared" ref="T417" si="10414">T416*$I417</f>
        <v>0</v>
      </c>
      <c r="U417" s="67">
        <f t="shared" ref="U417" si="10415">ROUND(T417*$H417,2)</f>
        <v>0</v>
      </c>
      <c r="V417" s="61">
        <f t="shared" ref="V417" si="10416">V416*$I417</f>
        <v>0</v>
      </c>
      <c r="W417" s="67">
        <f t="shared" ref="W417" si="10417">ROUND(V417*$H417,2)</f>
        <v>0</v>
      </c>
      <c r="X417" s="61">
        <f t="shared" ref="X417" si="10418">X416*$I417</f>
        <v>0</v>
      </c>
      <c r="Y417" s="67">
        <f t="shared" ref="Y417" si="10419">ROUND(X417*$H417,2)</f>
        <v>0</v>
      </c>
      <c r="Z417" s="61">
        <f t="shared" ref="Z417" si="10420">Z416*$I417</f>
        <v>0</v>
      </c>
      <c r="AA417" s="67">
        <f t="shared" ref="AA417" si="10421">ROUND(Z417*$H417,2)</f>
        <v>0</v>
      </c>
      <c r="AB417" s="61">
        <f t="shared" ref="AB417" si="10422">AB416*$I417</f>
        <v>0</v>
      </c>
      <c r="AC417" s="67">
        <f t="shared" ref="AC417" si="10423">ROUND(AB417*$H417,2)</f>
        <v>0</v>
      </c>
      <c r="AD417" s="61">
        <f t="shared" ref="AD417" si="10424">AD416*$I417</f>
        <v>0</v>
      </c>
      <c r="AE417" s="67">
        <f t="shared" ref="AE417" si="10425">ROUND(AD417*$H417,2)</f>
        <v>0</v>
      </c>
      <c r="AF417" s="61">
        <f t="shared" ref="AF417" si="10426">AF416*$I417</f>
        <v>0</v>
      </c>
      <c r="AG417" s="67">
        <f t="shared" ref="AG417" si="10427">ROUND(AF417*$H417,2)</f>
        <v>0</v>
      </c>
      <c r="AH417" s="61">
        <f t="shared" ref="AH417" si="10428">AH416*$I417</f>
        <v>0</v>
      </c>
      <c r="AI417" s="67">
        <f t="shared" ref="AI417" si="10429">ROUND(AH417*$H417,2)</f>
        <v>0</v>
      </c>
      <c r="AJ417" s="61">
        <f t="shared" ref="AJ417" si="10430">AJ416*$I417</f>
        <v>0</v>
      </c>
      <c r="AK417" s="67">
        <f t="shared" ref="AK417" si="10431">ROUND(AJ417*$H417,2)</f>
        <v>0</v>
      </c>
      <c r="AL417" s="61">
        <f t="shared" ref="AL417" si="10432">AL416*$I417</f>
        <v>0</v>
      </c>
      <c r="AM417" s="67">
        <f t="shared" ref="AM417" si="10433">ROUND(AL417*$H417,2)</f>
        <v>0</v>
      </c>
      <c r="AN417" s="61">
        <f t="shared" ref="AN417" si="10434">AN416*$I417</f>
        <v>0</v>
      </c>
      <c r="AO417" s="67">
        <f t="shared" ref="AO417" si="10435">ROUND(AN417*$H417,2)</f>
        <v>0</v>
      </c>
      <c r="AP417" s="61">
        <f t="shared" ref="AP417" si="10436">AP416*$I417</f>
        <v>0</v>
      </c>
      <c r="AQ417" s="67">
        <f t="shared" ref="AQ417" si="10437">ROUND(AP417*$H417,2)</f>
        <v>0</v>
      </c>
      <c r="AR417" s="61">
        <f t="shared" ref="AR417" si="10438">AR416*$I417</f>
        <v>0</v>
      </c>
      <c r="AS417" s="67">
        <f t="shared" ref="AS417" si="10439">ROUND(AR417*$H417,2)</f>
        <v>0</v>
      </c>
      <c r="AT417" s="61">
        <f t="shared" ref="AT417" si="10440">AT416*$I417</f>
        <v>0</v>
      </c>
      <c r="AU417" s="67">
        <f t="shared" ref="AU417" si="10441">ROUND(AT417*$H417,2)</f>
        <v>0</v>
      </c>
      <c r="AV417" s="61">
        <f t="shared" ref="AV417" si="10442">AV416*$I417</f>
        <v>0</v>
      </c>
      <c r="AW417" s="67">
        <f t="shared" ref="AW417" si="10443">ROUND(AV417*$H417,2)</f>
        <v>0</v>
      </c>
      <c r="AX417" s="61">
        <f t="shared" ref="AX417" si="10444">AX416*$I417</f>
        <v>0</v>
      </c>
      <c r="AY417" s="67">
        <f t="shared" ref="AY417" si="10445">ROUND(AX417*$H417,2)</f>
        <v>0</v>
      </c>
      <c r="AZ417" s="61">
        <f t="shared" ref="AZ417" si="10446">AZ416*$I417</f>
        <v>0</v>
      </c>
      <c r="BA417" s="67">
        <f t="shared" ref="BA417" si="10447">ROUND(AZ417*$H417,2)</f>
        <v>0</v>
      </c>
      <c r="BB417" s="61">
        <f t="shared" ref="BB417" si="10448">BB416*$I417</f>
        <v>0</v>
      </c>
      <c r="BC417" s="67">
        <f t="shared" ref="BC417" si="10449">ROUND(BB417*$H417,2)</f>
        <v>0</v>
      </c>
      <c r="BD417" s="61">
        <f t="shared" ref="BD417" si="10450">BD416*$I417</f>
        <v>0</v>
      </c>
      <c r="BE417" s="67">
        <f t="shared" ref="BE417" si="10451">ROUND(BD417*$H417,2)</f>
        <v>0</v>
      </c>
      <c r="BF417" s="61">
        <f t="shared" ref="BF417" si="10452">BF416*$I417</f>
        <v>0</v>
      </c>
      <c r="BG417" s="67">
        <f t="shared" ref="BG417" si="10453">ROUND(BF417*$H417,2)</f>
        <v>0</v>
      </c>
      <c r="BH417" s="61">
        <f t="shared" ref="BH417" si="10454">BH416*$I417</f>
        <v>0</v>
      </c>
      <c r="BI417" s="67">
        <f t="shared" ref="BI417" si="10455">ROUND(BH417*$H417,2)</f>
        <v>0</v>
      </c>
      <c r="BJ417" s="61">
        <f t="shared" ref="BJ417" si="10456">BJ416*$I417</f>
        <v>0</v>
      </c>
      <c r="BK417" s="67">
        <f t="shared" ref="BK417" si="10457">ROUND(BJ417*$H417,2)</f>
        <v>0</v>
      </c>
      <c r="BL417" s="61">
        <f t="shared" ref="BL417" si="10458">BL416*$I417</f>
        <v>0</v>
      </c>
      <c r="BM417" s="67">
        <f t="shared" ref="BM417" si="10459">ROUND(BL417*$H417,2)</f>
        <v>0</v>
      </c>
    </row>
    <row r="418" spans="1:65" s="47" customFormat="1" ht="90" x14ac:dyDescent="0.25">
      <c r="A418" s="48"/>
      <c r="B418" s="48"/>
      <c r="C418" s="48"/>
      <c r="D418" s="48"/>
      <c r="E418" s="48"/>
      <c r="F418" s="48"/>
      <c r="G418" s="48"/>
      <c r="H418" s="49"/>
      <c r="I418" s="50"/>
      <c r="J418" s="39"/>
      <c r="K418" s="51" t="str">
        <f>CONCATENATE($K$411,".4")</f>
        <v>22.4</v>
      </c>
      <c r="L418" s="52" t="s">
        <v>128</v>
      </c>
      <c r="M418" s="53" t="s">
        <v>46</v>
      </c>
      <c r="N418" s="54">
        <f>R418+T418+V418+X418+Z418+AB418+AD418+AF418+AH418+AJ418++AL418+AN418+AP418+AR418+AT418+AV418+AX418+AZ418+BB418+BD418+BF418+BH418+BJ418+BL418</f>
        <v>2</v>
      </c>
      <c r="O418" s="54">
        <f>SUM(O419:O419)</f>
        <v>6877.6</v>
      </c>
      <c r="P418" s="55">
        <f t="shared" si="10249"/>
        <v>13755.2</v>
      </c>
      <c r="Q418" s="39"/>
      <c r="R418" s="56">
        <v>2</v>
      </c>
      <c r="S418" s="57">
        <f>ROUND(R418*$O418,2)</f>
        <v>13755.2</v>
      </c>
      <c r="T418" s="56"/>
      <c r="U418" s="57">
        <f>ROUND(T418*$O418,2)</f>
        <v>0</v>
      </c>
      <c r="V418" s="56"/>
      <c r="W418" s="57">
        <f t="shared" ref="W418" si="10460">ROUND(V418*$O418,2)</f>
        <v>0</v>
      </c>
      <c r="X418" s="56"/>
      <c r="Y418" s="57">
        <f t="shared" ref="Y418" si="10461">ROUND(X418*$O418,2)</f>
        <v>0</v>
      </c>
      <c r="Z418" s="56"/>
      <c r="AA418" s="57">
        <f t="shared" ref="AA418" si="10462">ROUND(Z418*$O418,2)</f>
        <v>0</v>
      </c>
      <c r="AB418" s="56"/>
      <c r="AC418" s="57">
        <f t="shared" ref="AC418" si="10463">ROUND(AB418*$O418,2)</f>
        <v>0</v>
      </c>
      <c r="AD418" s="56"/>
      <c r="AE418" s="57">
        <f t="shared" ref="AE418" si="10464">ROUND(AD418*$O418,2)</f>
        <v>0</v>
      </c>
      <c r="AF418" s="56"/>
      <c r="AG418" s="57">
        <f t="shared" ref="AG418" si="10465">ROUND(AF418*$O418,2)</f>
        <v>0</v>
      </c>
      <c r="AH418" s="56"/>
      <c r="AI418" s="57">
        <f t="shared" ref="AI418" si="10466">ROUND(AH418*$O418,2)</f>
        <v>0</v>
      </c>
      <c r="AJ418" s="56"/>
      <c r="AK418" s="57">
        <f t="shared" ref="AK418" si="10467">ROUND(AJ418*$O418,2)</f>
        <v>0</v>
      </c>
      <c r="AL418" s="56"/>
      <c r="AM418" s="57">
        <f t="shared" ref="AM418" si="10468">ROUND(AL418*$O418,2)</f>
        <v>0</v>
      </c>
      <c r="AN418" s="56"/>
      <c r="AO418" s="57">
        <f t="shared" ref="AO418" si="10469">ROUND(AN418*$O418,2)</f>
        <v>0</v>
      </c>
      <c r="AP418" s="56"/>
      <c r="AQ418" s="57">
        <f t="shared" ref="AQ418" si="10470">ROUND(AP418*$O418,2)</f>
        <v>0</v>
      </c>
      <c r="AR418" s="56"/>
      <c r="AS418" s="57">
        <f t="shared" ref="AS418" si="10471">ROUND(AR418*$O418,2)</f>
        <v>0</v>
      </c>
      <c r="AT418" s="56"/>
      <c r="AU418" s="57">
        <f t="shared" ref="AU418" si="10472">ROUND(AT418*$O418,2)</f>
        <v>0</v>
      </c>
      <c r="AV418" s="56"/>
      <c r="AW418" s="57">
        <f t="shared" ref="AW418" si="10473">ROUND(AV418*$O418,2)</f>
        <v>0</v>
      </c>
      <c r="AX418" s="56"/>
      <c r="AY418" s="57">
        <f t="shared" ref="AY418" si="10474">ROUND(AX418*$O418,2)</f>
        <v>0</v>
      </c>
      <c r="AZ418" s="56"/>
      <c r="BA418" s="57">
        <f t="shared" ref="BA418" si="10475">ROUND(AZ418*$O418,2)</f>
        <v>0</v>
      </c>
      <c r="BB418" s="56"/>
      <c r="BC418" s="57">
        <f t="shared" ref="BC418" si="10476">ROUND(BB418*$O418,2)</f>
        <v>0</v>
      </c>
      <c r="BD418" s="56"/>
      <c r="BE418" s="57">
        <f t="shared" ref="BE418" si="10477">ROUND(BD418*$O418,2)</f>
        <v>0</v>
      </c>
      <c r="BF418" s="56"/>
      <c r="BG418" s="57">
        <f t="shared" ref="BG418" si="10478">ROUND(BF418*$O418,2)</f>
        <v>0</v>
      </c>
      <c r="BH418" s="56"/>
      <c r="BI418" s="57">
        <f t="shared" ref="BI418" si="10479">ROUND(BH418*$O418,2)</f>
        <v>0</v>
      </c>
      <c r="BJ418" s="56"/>
      <c r="BK418" s="57">
        <f t="shared" ref="BK418" si="10480">ROUND(BJ418*$O418,2)</f>
        <v>0</v>
      </c>
      <c r="BL418" s="56"/>
      <c r="BM418" s="57">
        <f t="shared" ref="BM418" si="10481">ROUND(BL418*$O418,2)</f>
        <v>0</v>
      </c>
    </row>
    <row r="419" spans="1:65" s="47" customFormat="1" ht="90" x14ac:dyDescent="0.25">
      <c r="A419" s="58" t="s">
        <v>37</v>
      </c>
      <c r="B419" s="59" t="s">
        <v>31</v>
      </c>
      <c r="C419" s="59" t="str">
        <f>C254</f>
        <v>8.4</v>
      </c>
      <c r="D419" s="60" cm="1">
        <f t="array" ref="D419">_xlfn.IFS($B419="SAB_OSE_SET23",$A$440,$B419="SAB_EPSA_SET23",$A$442,$B419="SAB_INS_SET23",$A$444,$B419="SIU_INF_JUL23",$A$446,$B419="SIU_ED_JUL23",$A$447,$B419="DER_JUN23",$A$448,$B419="CDHU_AGO23",$A$449,$B419="SIN_SV_SET23",$A$450,$B419="SIN_INS_SET23",$A$451,$B419="COTAÇÃO",0)</f>
        <v>0</v>
      </c>
      <c r="E419" s="60" cm="1">
        <f t="array" ref="E419">_xlfn.IFS($B419="SAB_OSE_SET23",$A$441,$B419="SAB_EPSA_SET23",$A$443,$B419="SAB_INS_SET23",$A$445,$B419="SIU_INF_JUL23",0,$B419="SIU_ED_JUL23",0,$B419="DER_JUN23",0,$B419="CDHU_AGO23",0,$B419="SIN_SV_SET23",0,$B419="SIN_INS_SET23",0,$B419="COTAÇÃO",0)</f>
        <v>0</v>
      </c>
      <c r="F419" s="60" cm="1">
        <f t="array" ref="F419">_xlfn.IFS($B419="SAB_OSE_SET23",0,$B419="SAB_EPSA_SET23",0,AND($B419="SAB_INS_SET23",$A419="MAT")=TRUE,$A$454,AND($B419="SAB_INS_SET23",$A419&lt;&gt;"MAT")=TRUE,$A$453,AND($B419="SIU_INF_JUL23",$A419="MAT")=TRUE,$A$454,AND($B419="SIU_INF_JUL23",$A419&lt;&gt;"MAT")=TRUE,$A$453,AND($B419="SIU_ED_JUL23",$A419="MAT")=TRUE,$A$454,AND($B419="SIU_ED_JUL23",$A419&lt;&gt;"MAT")=TRUE,$A$453,$B419="DER_JUN23",0,$B419="CDHU_AGO23",0,AND($B419="SIN_SV_SET23",$A419="MAT")=TRUE,$A$454,AND($B419="SIN_SV_SET23",$A419&lt;&gt;"MAT")=TRUE,$A$453,AND($B419="SIN_INS_SET23",$A419="MAT")=TRUE,$A$454,AND($B419="SIN_INS_SET23",$A419&lt;&gt;"MAT")=TRUE,$A$453,AND($B419="COTAÇÃO",$A419="MAT")=TRUE,$A$454,AND($B419="COTAÇÃO",$A419&lt;&gt;"MAT")=TRUE,$A$453)</f>
        <v>0.2</v>
      </c>
      <c r="G419" s="60" cm="1">
        <f t="array" ref="G419">_xlfn.IFS($B419="SAB_OSE_SET23",0,$B419="SAB_EPSA_SET23",0,AND($B419="SAB_INS_SET23",$A419="MO")=TRUE,$A$455,AND($B419="SAB_INS_SET23",$A419&lt;&gt;"MO")=TRUE,0,AND($B419="SIU_INF_JUL23",$A419="MO")=TRUE,$A$455,AND($B419="SIU_INF_JUL23",$A419&lt;&gt;"MO")=TRUE,0,AND($B419="SIU_ED_JUL23",$A419="MO")=TRUE,$A$455,AND($B419="SIU_ED_JUL23",$A419&lt;&gt;"MO")=TRUE,0,$B419="DER_JUN23",0,$B419="CDHU_AGO23",0,AND($B419="SIN_SV_SET23",$A419="MO")=TRUE,$A$455,AND($B419="SIN_SV_SET23",$A419&lt;&gt;"MO")=TRUE,0,AND($B419="SIN_INS_SET23",$A419="MO")=TRUE,$A$455,AND($B419="SIN_INS_SET23",$A419&lt;&gt;"MO")=TRUE,0,AND($B419="COTAÇÃO",$A419="MO")=TRUE,$A$455,AND($B419="COTAÇÃO",$A419&lt;&gt;"MO")=TRUE,0)</f>
        <v>0</v>
      </c>
      <c r="H419" s="61" cm="1">
        <f t="array" ref="H419">ROUND(_xlfn.IFS(B419="SAB_OSE_SET23",VLOOKUP(C419,[12]SAB_OSE_SET23!A:N,7,FALSE),B419="SAB_EPSA_SET23",VLOOKUP(C419,[12]SAB_EPSA_SET23!A:F,4,FALSE),B419="SAB_INS_SET23",VLOOKUP(C419,[12]SAB_INS_SET23!A:F,4,FALSE),B419="SIU_INF_JUL23",VLOOKUP(C419,[12]SIU_INF_JUL23!A:F,4,FALSE),B419="SIU_ED_JUL23",VLOOKUP(C419,[12]SIU_ED_JUL23!A:F,4,FALSE),B419="SIU_INS_JUL23",VLOOKUP(C419,[12]SIU_INS_JUL23!A:F,4,FALSE),B419="DER_JUN23",VLOOKUP(C419,[12]DER_JUN23!A:F,4,FALSE),B419="CDHU_AGO23",VLOOKUP(C419,[12]CDHU_AGO23!A:F,4,FALSE),B419="DNIT_SV_JUL23",VLOOKUP(C419,[12]DNIT_SV_JUL23!A:F,4,FALSE),B419="DNIT_MAT_JUL23",VLOOKUP(C419,[12]DNIT_MAT_JUL23!A:F,4,FALSE),B419="SIN_SV_SET23",VLOOKUP(C419,[12]SIN_SV_SET23!G:L,5,FALSE),B419="SIN_INS_SET23",VLOOKUP(C419,[12]SIN_INS_SET23!A:F,5,FALSE),B419="COTAÇÃO",VLOOKUP(C419,[12]COTAÇÃO!$B:$G,6,FALSE))*(1+F419)*(1+G419),2)</f>
        <v>6877.6</v>
      </c>
      <c r="I419" s="62">
        <v>1</v>
      </c>
      <c r="J419" s="39"/>
      <c r="K419" s="63"/>
      <c r="L419" s="64" t="str" cm="1">
        <f t="array" ref="L419">_xlfn.IFS(B419="SAB_OSE_SET23",VLOOKUP(C419,[12]SAB_OSE_SET23!A:N,5,FALSE),B419="SAB_EPSA_SET23",VLOOKUP(C419,[12]SAB_EPSA_SET23!A:F,2,FALSE),B419="SAB_INS_SET23",VLOOKUP(C419,[12]SAB_INS_SET23!A:F,2,FALSE),B419="SIU_INF_JUL23",VLOOKUP(C419,[12]SIU_INF_JUL23!A:F,2,FALSE),B419="SIU_ED_JUL23",VLOOKUP(C419,[12]SIU_ED_JUL23!A:F,2,FALSE),B419="SIU_INS_JUL23",VLOOKUP(C419,[12]SIU_INS_JUL23!A:F,2,FALSE),B419="DER_JUN23",VLOOKUP(C419,[12]DER_JUN23!A:F,2,FALSE),B419="CDHU_AGO23",VLOOKUP(C419,[12]CDHU_AGO23!A:F,2,FALSE),B419="DNIT_SV_JUL23",VLOOKUP(C419,[12]DNIT_SV_JUL23!A:F,2,FALSE),B419="DNIT_MAT_JUL23",VLOOKUP(C419,[12]DNIT_MAT_JUL23!A:F,2,FALSE),B419="SIN_SV_SET23",VLOOKUP(C419,[12]SIN_SV_SET23!G:L,2,FALSE),B419="SIN_INS_SET23",VLOOKUP(C419,[12]SIN_INS_SET23!A:F,2,FALSE),B419="COTAÇÃO",VLOOKUP(C419,[12]COTAÇÃO!$B:$G,3,FALSE))</f>
        <v>Emenda desconectável 630A, tampado com derivação traseira, contendo TBMI código 11-011-02, TDEB codigo 11-516-09 e TDEX código  11-519-09 da Elastimold ou similar aprovado para cabo Triplex 3C x 240mm² - 8,7/15kV, com blindagem em fios de cobre (Reforçada) -Seção 35mm². [Ligações duplas das chaves CTA-PI29A e B, CTA-PI50 e CTA-PI51]</v>
      </c>
      <c r="M419" s="65" t="str" cm="1">
        <f t="array" ref="M419">_xlfn.IFS(B419="SAB_OSE_SET23",VLOOKUP(C419,[12]SAB_OSE_SET23!A:N,6,FALSE),B419="SAB_EPSA_SET23",VLOOKUP(C419,[12]SAB_EPSA_SET23!A:F,3,FALSE),B419="SAB_INS_SET23",VLOOKUP(C419,[12]SAB_INS_SET23!A:F,3,FALSE),B419="SIU_INF_JUL23",VLOOKUP(C419,[12]SIU_INF_JUL23!A:F,3,FALSE),B419="SIU_ED_JUL23",VLOOKUP(C419,[12]SIU_ED_JUL23!A:F,3,FALSE),B419="SIU_INS_JUL23",VLOOKUP(C419,[12]SIU_INS_JUL23!A:F,3,FALSE),B419="DER_JUN23",VLOOKUP(C419,[12]DER_JUN23!A:F,3,FALSE),B419="CDHU_AGO23",VLOOKUP(C419,[12]CDHU_AGO23!A:F,3,FALSE),B419="DNIT_SV_JUL23",VLOOKUP(C419,[12]DNIT_SV_JUL23!A:F,3,FALSE),B419="DNIT_MAT_JUL23",VLOOKUP(C419,[12]DNIT_MAT_JUL23!A:F,3,FALSE),B419="SIN_SV_SET23",VLOOKUP(C419,[12]SIN_SV_SET23!G:L,3,FALSE),B419="SIN_INS_SET23",VLOOKUP(C419,[12]SIN_INS_SET23!A:F,3,FALSE),B419="COTAÇÃO",VLOOKUP(C419,[12]COTAÇÃO!$B:$G,4,FALSE))</f>
        <v>pç</v>
      </c>
      <c r="N419" s="66">
        <f t="shared" ref="N419" si="10482">R419+T419+V419+X419+Z419+AB419+AD419+AF419+AH419+AJ419++AL419+AN419+AP419+AR419+AT419+AV419+AX419+AZ419+BB419+BD419+BF419+BH419+BJ419+BL419</f>
        <v>2</v>
      </c>
      <c r="O419" s="66">
        <f t="shared" ref="O419" si="10483">ROUND(H419*I419,2)</f>
        <v>6877.6</v>
      </c>
      <c r="P419" s="67">
        <f t="shared" si="10249"/>
        <v>0</v>
      </c>
      <c r="Q419" s="68"/>
      <c r="R419" s="61">
        <f>R418*$I419</f>
        <v>2</v>
      </c>
      <c r="S419" s="67"/>
      <c r="T419" s="61">
        <f t="shared" ref="T419" si="10484">T418*$I419</f>
        <v>0</v>
      </c>
      <c r="U419" s="67">
        <f t="shared" ref="U419" si="10485">ROUND(T419*$H419,2)</f>
        <v>0</v>
      </c>
      <c r="V419" s="61">
        <f t="shared" ref="V419" si="10486">V418*$I419</f>
        <v>0</v>
      </c>
      <c r="W419" s="67">
        <f t="shared" ref="W419" si="10487">ROUND(V419*$H419,2)</f>
        <v>0</v>
      </c>
      <c r="X419" s="61">
        <f t="shared" ref="X419" si="10488">X418*$I419</f>
        <v>0</v>
      </c>
      <c r="Y419" s="67">
        <f t="shared" ref="Y419" si="10489">ROUND(X419*$H419,2)</f>
        <v>0</v>
      </c>
      <c r="Z419" s="61">
        <f t="shared" ref="Z419" si="10490">Z418*$I419</f>
        <v>0</v>
      </c>
      <c r="AA419" s="67">
        <f t="shared" ref="AA419" si="10491">ROUND(Z419*$H419,2)</f>
        <v>0</v>
      </c>
      <c r="AB419" s="61">
        <f t="shared" ref="AB419" si="10492">AB418*$I419</f>
        <v>0</v>
      </c>
      <c r="AC419" s="67">
        <f t="shared" ref="AC419" si="10493">ROUND(AB419*$H419,2)</f>
        <v>0</v>
      </c>
      <c r="AD419" s="61">
        <f t="shared" ref="AD419" si="10494">AD418*$I419</f>
        <v>0</v>
      </c>
      <c r="AE419" s="67">
        <f t="shared" ref="AE419" si="10495">ROUND(AD419*$H419,2)</f>
        <v>0</v>
      </c>
      <c r="AF419" s="61">
        <f t="shared" ref="AF419" si="10496">AF418*$I419</f>
        <v>0</v>
      </c>
      <c r="AG419" s="67">
        <f t="shared" ref="AG419" si="10497">ROUND(AF419*$H419,2)</f>
        <v>0</v>
      </c>
      <c r="AH419" s="61">
        <f t="shared" ref="AH419" si="10498">AH418*$I419</f>
        <v>0</v>
      </c>
      <c r="AI419" s="67">
        <f t="shared" ref="AI419" si="10499">ROUND(AH419*$H419,2)</f>
        <v>0</v>
      </c>
      <c r="AJ419" s="61">
        <f t="shared" ref="AJ419" si="10500">AJ418*$I419</f>
        <v>0</v>
      </c>
      <c r="AK419" s="67">
        <f t="shared" ref="AK419" si="10501">ROUND(AJ419*$H419,2)</f>
        <v>0</v>
      </c>
      <c r="AL419" s="61">
        <f t="shared" ref="AL419" si="10502">AL418*$I419</f>
        <v>0</v>
      </c>
      <c r="AM419" s="67">
        <f t="shared" ref="AM419" si="10503">ROUND(AL419*$H419,2)</f>
        <v>0</v>
      </c>
      <c r="AN419" s="61">
        <f t="shared" ref="AN419" si="10504">AN418*$I419</f>
        <v>0</v>
      </c>
      <c r="AO419" s="67">
        <f t="shared" ref="AO419" si="10505">ROUND(AN419*$H419,2)</f>
        <v>0</v>
      </c>
      <c r="AP419" s="61">
        <f t="shared" ref="AP419" si="10506">AP418*$I419</f>
        <v>0</v>
      </c>
      <c r="AQ419" s="67">
        <f t="shared" ref="AQ419" si="10507">ROUND(AP419*$H419,2)</f>
        <v>0</v>
      </c>
      <c r="AR419" s="61">
        <f t="shared" ref="AR419" si="10508">AR418*$I419</f>
        <v>0</v>
      </c>
      <c r="AS419" s="67">
        <f t="shared" ref="AS419" si="10509">ROUND(AR419*$H419,2)</f>
        <v>0</v>
      </c>
      <c r="AT419" s="61">
        <f t="shared" ref="AT419" si="10510">AT418*$I419</f>
        <v>0</v>
      </c>
      <c r="AU419" s="67">
        <f t="shared" ref="AU419" si="10511">ROUND(AT419*$H419,2)</f>
        <v>0</v>
      </c>
      <c r="AV419" s="61">
        <f t="shared" ref="AV419" si="10512">AV418*$I419</f>
        <v>0</v>
      </c>
      <c r="AW419" s="67">
        <f t="shared" ref="AW419" si="10513">ROUND(AV419*$H419,2)</f>
        <v>0</v>
      </c>
      <c r="AX419" s="61">
        <f t="shared" ref="AX419" si="10514">AX418*$I419</f>
        <v>0</v>
      </c>
      <c r="AY419" s="67">
        <f t="shared" ref="AY419" si="10515">ROUND(AX419*$H419,2)</f>
        <v>0</v>
      </c>
      <c r="AZ419" s="61">
        <f t="shared" ref="AZ419" si="10516">AZ418*$I419</f>
        <v>0</v>
      </c>
      <c r="BA419" s="67">
        <f t="shared" ref="BA419" si="10517">ROUND(AZ419*$H419,2)</f>
        <v>0</v>
      </c>
      <c r="BB419" s="61">
        <f t="shared" ref="BB419" si="10518">BB418*$I419</f>
        <v>0</v>
      </c>
      <c r="BC419" s="67">
        <f t="shared" ref="BC419" si="10519">ROUND(BB419*$H419,2)</f>
        <v>0</v>
      </c>
      <c r="BD419" s="61">
        <f t="shared" ref="BD419" si="10520">BD418*$I419</f>
        <v>0</v>
      </c>
      <c r="BE419" s="67">
        <f t="shared" ref="BE419" si="10521">ROUND(BD419*$H419,2)</f>
        <v>0</v>
      </c>
      <c r="BF419" s="61">
        <f t="shared" ref="BF419" si="10522">BF418*$I419</f>
        <v>0</v>
      </c>
      <c r="BG419" s="67">
        <f t="shared" ref="BG419" si="10523">ROUND(BF419*$H419,2)</f>
        <v>0</v>
      </c>
      <c r="BH419" s="61">
        <f t="shared" ref="BH419" si="10524">BH418*$I419</f>
        <v>0</v>
      </c>
      <c r="BI419" s="67">
        <f t="shared" ref="BI419" si="10525">ROUND(BH419*$H419,2)</f>
        <v>0</v>
      </c>
      <c r="BJ419" s="61">
        <f t="shared" ref="BJ419" si="10526">BJ418*$I419</f>
        <v>0</v>
      </c>
      <c r="BK419" s="67">
        <f t="shared" ref="BK419" si="10527">ROUND(BJ419*$H419,2)</f>
        <v>0</v>
      </c>
      <c r="BL419" s="61">
        <f t="shared" ref="BL419" si="10528">BL418*$I419</f>
        <v>0</v>
      </c>
      <c r="BM419" s="67">
        <f t="shared" ref="BM419" si="10529">ROUND(BL419*$H419,2)</f>
        <v>0</v>
      </c>
    </row>
    <row r="420" spans="1:65" s="47" customFormat="1" ht="75" x14ac:dyDescent="0.25">
      <c r="A420" s="48"/>
      <c r="B420" s="48"/>
      <c r="C420" s="48"/>
      <c r="D420" s="48"/>
      <c r="E420" s="48"/>
      <c r="F420" s="48"/>
      <c r="G420" s="48"/>
      <c r="H420" s="49"/>
      <c r="I420" s="50"/>
      <c r="J420" s="39"/>
      <c r="K420" s="51" t="str">
        <f>CONCATENATE($K$411,".5")</f>
        <v>22.5</v>
      </c>
      <c r="L420" s="52" t="s">
        <v>129</v>
      </c>
      <c r="M420" s="53" t="s">
        <v>46</v>
      </c>
      <c r="N420" s="54">
        <f>R420+T420+V420+X420+Z420+AB420+AD420+AF420+AH420+AJ420++AL420+AN420+AP420+AR420+AT420+AV420+AX420+AZ420+BB420+BD420+BF420+BH420+BJ420+BL420</f>
        <v>6</v>
      </c>
      <c r="O420" s="54">
        <f>SUM(O421:O421)</f>
        <v>7189.38</v>
      </c>
      <c r="P420" s="55">
        <f t="shared" si="10249"/>
        <v>43136.28</v>
      </c>
      <c r="Q420" s="39"/>
      <c r="R420" s="56">
        <v>6</v>
      </c>
      <c r="S420" s="57">
        <f>ROUND(R420*$O420,2)</f>
        <v>43136.28</v>
      </c>
      <c r="T420" s="56"/>
      <c r="U420" s="57">
        <f>ROUND(T420*$O420,2)</f>
        <v>0</v>
      </c>
      <c r="V420" s="56"/>
      <c r="W420" s="57">
        <f t="shared" ref="W420" si="10530">ROUND(V420*$O420,2)</f>
        <v>0</v>
      </c>
      <c r="X420" s="56"/>
      <c r="Y420" s="57">
        <f t="shared" ref="Y420" si="10531">ROUND(X420*$O420,2)</f>
        <v>0</v>
      </c>
      <c r="Z420" s="56"/>
      <c r="AA420" s="57">
        <f t="shared" ref="AA420" si="10532">ROUND(Z420*$O420,2)</f>
        <v>0</v>
      </c>
      <c r="AB420" s="56"/>
      <c r="AC420" s="57">
        <f t="shared" ref="AC420" si="10533">ROUND(AB420*$O420,2)</f>
        <v>0</v>
      </c>
      <c r="AD420" s="56"/>
      <c r="AE420" s="57">
        <f t="shared" ref="AE420" si="10534">ROUND(AD420*$O420,2)</f>
        <v>0</v>
      </c>
      <c r="AF420" s="56"/>
      <c r="AG420" s="57">
        <f t="shared" ref="AG420" si="10535">ROUND(AF420*$O420,2)</f>
        <v>0</v>
      </c>
      <c r="AH420" s="56"/>
      <c r="AI420" s="57">
        <f t="shared" ref="AI420" si="10536">ROUND(AH420*$O420,2)</f>
        <v>0</v>
      </c>
      <c r="AJ420" s="56"/>
      <c r="AK420" s="57">
        <f t="shared" ref="AK420" si="10537">ROUND(AJ420*$O420,2)</f>
        <v>0</v>
      </c>
      <c r="AL420" s="56"/>
      <c r="AM420" s="57">
        <f t="shared" ref="AM420" si="10538">ROUND(AL420*$O420,2)</f>
        <v>0</v>
      </c>
      <c r="AN420" s="56"/>
      <c r="AO420" s="57">
        <f t="shared" ref="AO420" si="10539">ROUND(AN420*$O420,2)</f>
        <v>0</v>
      </c>
      <c r="AP420" s="56"/>
      <c r="AQ420" s="57">
        <f t="shared" ref="AQ420" si="10540">ROUND(AP420*$O420,2)</f>
        <v>0</v>
      </c>
      <c r="AR420" s="56"/>
      <c r="AS420" s="57">
        <f t="shared" ref="AS420" si="10541">ROUND(AR420*$O420,2)</f>
        <v>0</v>
      </c>
      <c r="AT420" s="56"/>
      <c r="AU420" s="57">
        <f t="shared" ref="AU420" si="10542">ROUND(AT420*$O420,2)</f>
        <v>0</v>
      </c>
      <c r="AV420" s="56"/>
      <c r="AW420" s="57">
        <f t="shared" ref="AW420" si="10543">ROUND(AV420*$O420,2)</f>
        <v>0</v>
      </c>
      <c r="AX420" s="56"/>
      <c r="AY420" s="57">
        <f t="shared" ref="AY420" si="10544">ROUND(AX420*$O420,2)</f>
        <v>0</v>
      </c>
      <c r="AZ420" s="56"/>
      <c r="BA420" s="57">
        <f t="shared" ref="BA420" si="10545">ROUND(AZ420*$O420,2)</f>
        <v>0</v>
      </c>
      <c r="BB420" s="56"/>
      <c r="BC420" s="57">
        <f t="shared" ref="BC420" si="10546">ROUND(BB420*$O420,2)</f>
        <v>0</v>
      </c>
      <c r="BD420" s="56"/>
      <c r="BE420" s="57">
        <f t="shared" ref="BE420" si="10547">ROUND(BD420*$O420,2)</f>
        <v>0</v>
      </c>
      <c r="BF420" s="56"/>
      <c r="BG420" s="57">
        <f t="shared" ref="BG420" si="10548">ROUND(BF420*$O420,2)</f>
        <v>0</v>
      </c>
      <c r="BH420" s="56"/>
      <c r="BI420" s="57">
        <f t="shared" ref="BI420" si="10549">ROUND(BH420*$O420,2)</f>
        <v>0</v>
      </c>
      <c r="BJ420" s="56"/>
      <c r="BK420" s="57">
        <f t="shared" ref="BK420" si="10550">ROUND(BJ420*$O420,2)</f>
        <v>0</v>
      </c>
      <c r="BL420" s="56"/>
      <c r="BM420" s="57">
        <f t="shared" ref="BM420" si="10551">ROUND(BL420*$O420,2)</f>
        <v>0</v>
      </c>
    </row>
    <row r="421" spans="1:65" s="47" customFormat="1" ht="75" x14ac:dyDescent="0.25">
      <c r="A421" s="58" t="s">
        <v>37</v>
      </c>
      <c r="B421" s="59" t="s">
        <v>31</v>
      </c>
      <c r="C421" s="59" t="str">
        <f>C256</f>
        <v>8.5</v>
      </c>
      <c r="D421" s="60" cm="1">
        <f t="array" ref="D421">_xlfn.IFS($B421="SAB_OSE_SET23",$A$440,$B421="SAB_EPSA_SET23",$A$442,$B421="SAB_INS_SET23",$A$444,$B421="SIU_INF_JUL23",$A$446,$B421="SIU_ED_JUL23",$A$447,$B421="DER_JUN23",$A$448,$B421="CDHU_AGO23",$A$449,$B421="SIN_SV_SET23",$A$450,$B421="SIN_INS_SET23",$A$451,$B421="COTAÇÃO",0)</f>
        <v>0</v>
      </c>
      <c r="E421" s="60" cm="1">
        <f t="array" ref="E421">_xlfn.IFS($B421="SAB_OSE_SET23",$A$441,$B421="SAB_EPSA_SET23",$A$443,$B421="SAB_INS_SET23",$A$445,$B421="SIU_INF_JUL23",0,$B421="SIU_ED_JUL23",0,$B421="DER_JUN23",0,$B421="CDHU_AGO23",0,$B421="SIN_SV_SET23",0,$B421="SIN_INS_SET23",0,$B421="COTAÇÃO",0)</f>
        <v>0</v>
      </c>
      <c r="F421" s="60" cm="1">
        <f t="array" ref="F421">_xlfn.IFS($B421="SAB_OSE_SET23",0,$B421="SAB_EPSA_SET23",0,AND($B421="SAB_INS_SET23",$A421="MAT")=TRUE,$A$454,AND($B421="SAB_INS_SET23",$A421&lt;&gt;"MAT")=TRUE,$A$453,AND($B421="SIU_INF_JUL23",$A421="MAT")=TRUE,$A$454,AND($B421="SIU_INF_JUL23",$A421&lt;&gt;"MAT")=TRUE,$A$453,AND($B421="SIU_ED_JUL23",$A421="MAT")=TRUE,$A$454,AND($B421="SIU_ED_JUL23",$A421&lt;&gt;"MAT")=TRUE,$A$453,$B421="DER_JUN23",0,$B421="CDHU_AGO23",0,AND($B421="SIN_SV_SET23",$A421="MAT")=TRUE,$A$454,AND($B421="SIN_SV_SET23",$A421&lt;&gt;"MAT")=TRUE,$A$453,AND($B421="SIN_INS_SET23",$A421="MAT")=TRUE,$A$454,AND($B421="SIN_INS_SET23",$A421&lt;&gt;"MAT")=TRUE,$A$453,AND($B421="COTAÇÃO",$A421="MAT")=TRUE,$A$454,AND($B421="COTAÇÃO",$A421&lt;&gt;"MAT")=TRUE,$A$453)</f>
        <v>0.2</v>
      </c>
      <c r="G421" s="60" cm="1">
        <f t="array" ref="G421">_xlfn.IFS($B421="SAB_OSE_SET23",0,$B421="SAB_EPSA_SET23",0,AND($B421="SAB_INS_SET23",$A421="MO")=TRUE,$A$455,AND($B421="SAB_INS_SET23",$A421&lt;&gt;"MO")=TRUE,0,AND($B421="SIU_INF_JUL23",$A421="MO")=TRUE,$A$455,AND($B421="SIU_INF_JUL23",$A421&lt;&gt;"MO")=TRUE,0,AND($B421="SIU_ED_JUL23",$A421="MO")=TRUE,$A$455,AND($B421="SIU_ED_JUL23",$A421&lt;&gt;"MO")=TRUE,0,$B421="DER_JUN23",0,$B421="CDHU_AGO23",0,AND($B421="SIN_SV_SET23",$A421="MO")=TRUE,$A$455,AND($B421="SIN_SV_SET23",$A421&lt;&gt;"MO")=TRUE,0,AND($B421="SIN_INS_SET23",$A421="MO")=TRUE,$A$455,AND($B421="SIN_INS_SET23",$A421&lt;&gt;"MO")=TRUE,0,AND($B421="COTAÇÃO",$A421="MO")=TRUE,$A$455,AND($B421="COTAÇÃO",$A421&lt;&gt;"MO")=TRUE,0)</f>
        <v>0</v>
      </c>
      <c r="H421" s="61" cm="1">
        <f t="array" ref="H421">ROUND(_xlfn.IFS(B421="SAB_OSE_SET23",VLOOKUP(C421,[12]SAB_OSE_SET23!A:N,7,FALSE),B421="SAB_EPSA_SET23",VLOOKUP(C421,[12]SAB_EPSA_SET23!A:F,4,FALSE),B421="SAB_INS_SET23",VLOOKUP(C421,[12]SAB_INS_SET23!A:F,4,FALSE),B421="SIU_INF_JUL23",VLOOKUP(C421,[12]SIU_INF_JUL23!A:F,4,FALSE),B421="SIU_ED_JUL23",VLOOKUP(C421,[12]SIU_ED_JUL23!A:F,4,FALSE),B421="SIU_INS_JUL23",VLOOKUP(C421,[12]SIU_INS_JUL23!A:F,4,FALSE),B421="DER_JUN23",VLOOKUP(C421,[12]DER_JUN23!A:F,4,FALSE),B421="CDHU_AGO23",VLOOKUP(C421,[12]CDHU_AGO23!A:F,4,FALSE),B421="DNIT_SV_JUL23",VLOOKUP(C421,[12]DNIT_SV_JUL23!A:F,4,FALSE),B421="DNIT_MAT_JUL23",VLOOKUP(C421,[12]DNIT_MAT_JUL23!A:F,4,FALSE),B421="SIN_SV_SET23",VLOOKUP(C421,[12]SIN_SV_SET23!G:L,5,FALSE),B421="SIN_INS_SET23",VLOOKUP(C421,[12]SIN_INS_SET23!A:F,5,FALSE),B421="COTAÇÃO",VLOOKUP(C421,[12]COTAÇÃO!$B:$G,6,FALSE))*(1+F421)*(1+G421),2)</f>
        <v>7189.38</v>
      </c>
      <c r="I421" s="62">
        <v>1</v>
      </c>
      <c r="J421" s="39"/>
      <c r="K421" s="63"/>
      <c r="L421" s="64" t="str" cm="1">
        <f t="array" ref="L421">_xlfn.IFS(B421="SAB_OSE_SET23",VLOOKUP(C421,[12]SAB_OSE_SET23!A:N,5,FALSE),B421="SAB_EPSA_SET23",VLOOKUP(C421,[12]SAB_EPSA_SET23!A:F,2,FALSE),B421="SAB_INS_SET23",VLOOKUP(C421,[12]SAB_INS_SET23!A:F,2,FALSE),B421="SIU_INF_JUL23",VLOOKUP(C421,[12]SIU_INF_JUL23!A:F,2,FALSE),B421="SIU_ED_JUL23",VLOOKUP(C421,[12]SIU_ED_JUL23!A:F,2,FALSE),B421="SIU_INS_JUL23",VLOOKUP(C421,[12]SIU_INS_JUL23!A:F,2,FALSE),B421="DER_JUN23",VLOOKUP(C421,[12]DER_JUN23!A:F,2,FALSE),B421="CDHU_AGO23",VLOOKUP(C421,[12]CDHU_AGO23!A:F,2,FALSE),B421="DNIT_SV_JUL23",VLOOKUP(C421,[12]DNIT_SV_JUL23!A:F,2,FALSE),B421="DNIT_MAT_JUL23",VLOOKUP(C421,[12]DNIT_MAT_JUL23!A:F,2,FALSE),B421="SIN_SV_SET23",VLOOKUP(C421,[12]SIN_SV_SET23!G:L,2,FALSE),B421="SIN_INS_SET23",VLOOKUP(C421,[12]SIN_INS_SET23!A:F,2,FALSE),B421="COTAÇÃO",VLOOKUP(C421,[12]COTAÇÃO!$B:$G,3,FALSE))</f>
        <v>Emenda desconectável para ligação de cabo  Triplex 3x240mm² - 8,7/15kV, com blindagem em fios de cobre (Reforçada) -Seção 35mm² com os terminais das chaves de transfêrencia automática a ser especificada tecnicamente, quando da definição do fornecedor da chave de transferência automática</v>
      </c>
      <c r="M421" s="65" t="str" cm="1">
        <f t="array" ref="M421">_xlfn.IFS(B421="SAB_OSE_SET23",VLOOKUP(C421,[12]SAB_OSE_SET23!A:N,6,FALSE),B421="SAB_EPSA_SET23",VLOOKUP(C421,[12]SAB_EPSA_SET23!A:F,3,FALSE),B421="SAB_INS_SET23",VLOOKUP(C421,[12]SAB_INS_SET23!A:F,3,FALSE),B421="SIU_INF_JUL23",VLOOKUP(C421,[12]SIU_INF_JUL23!A:F,3,FALSE),B421="SIU_ED_JUL23",VLOOKUP(C421,[12]SIU_ED_JUL23!A:F,3,FALSE),B421="SIU_INS_JUL23",VLOOKUP(C421,[12]SIU_INS_JUL23!A:F,3,FALSE),B421="DER_JUN23",VLOOKUP(C421,[12]DER_JUN23!A:F,3,FALSE),B421="CDHU_AGO23",VLOOKUP(C421,[12]CDHU_AGO23!A:F,3,FALSE),B421="DNIT_SV_JUL23",VLOOKUP(C421,[12]DNIT_SV_JUL23!A:F,3,FALSE),B421="DNIT_MAT_JUL23",VLOOKUP(C421,[12]DNIT_MAT_JUL23!A:F,3,FALSE),B421="SIN_SV_SET23",VLOOKUP(C421,[12]SIN_SV_SET23!G:L,3,FALSE),B421="SIN_INS_SET23",VLOOKUP(C421,[12]SIN_INS_SET23!A:F,3,FALSE),B421="COTAÇÃO",VLOOKUP(C421,[12]COTAÇÃO!$B:$G,4,FALSE))</f>
        <v>pç</v>
      </c>
      <c r="N421" s="66">
        <f t="shared" ref="N421" si="10552">R421+T421+V421+X421+Z421+AB421+AD421+AF421+AH421+AJ421++AL421+AN421+AP421+AR421+AT421+AV421+AX421+AZ421+BB421+BD421+BF421+BH421+BJ421+BL421</f>
        <v>6</v>
      </c>
      <c r="O421" s="66">
        <f t="shared" ref="O421" si="10553">ROUND(H421*I421,2)</f>
        <v>7189.38</v>
      </c>
      <c r="P421" s="67">
        <f t="shared" si="10249"/>
        <v>0</v>
      </c>
      <c r="Q421" s="68"/>
      <c r="R421" s="61">
        <f>R420*$I421</f>
        <v>6</v>
      </c>
      <c r="S421" s="67"/>
      <c r="T421" s="61">
        <f t="shared" ref="T421" si="10554">T420*$I421</f>
        <v>0</v>
      </c>
      <c r="U421" s="67">
        <f t="shared" ref="U421" si="10555">ROUND(T421*$H421,2)</f>
        <v>0</v>
      </c>
      <c r="V421" s="61">
        <f t="shared" ref="V421" si="10556">V420*$I421</f>
        <v>0</v>
      </c>
      <c r="W421" s="67">
        <f t="shared" ref="W421" si="10557">ROUND(V421*$H421,2)</f>
        <v>0</v>
      </c>
      <c r="X421" s="61">
        <f t="shared" ref="X421" si="10558">X420*$I421</f>
        <v>0</v>
      </c>
      <c r="Y421" s="67">
        <f t="shared" ref="Y421" si="10559">ROUND(X421*$H421,2)</f>
        <v>0</v>
      </c>
      <c r="Z421" s="61">
        <f t="shared" ref="Z421" si="10560">Z420*$I421</f>
        <v>0</v>
      </c>
      <c r="AA421" s="67">
        <f t="shared" ref="AA421" si="10561">ROUND(Z421*$H421,2)</f>
        <v>0</v>
      </c>
      <c r="AB421" s="61">
        <f t="shared" ref="AB421" si="10562">AB420*$I421</f>
        <v>0</v>
      </c>
      <c r="AC421" s="67">
        <f t="shared" ref="AC421" si="10563">ROUND(AB421*$H421,2)</f>
        <v>0</v>
      </c>
      <c r="AD421" s="61">
        <f t="shared" ref="AD421" si="10564">AD420*$I421</f>
        <v>0</v>
      </c>
      <c r="AE421" s="67">
        <f t="shared" ref="AE421" si="10565">ROUND(AD421*$H421,2)</f>
        <v>0</v>
      </c>
      <c r="AF421" s="61">
        <f t="shared" ref="AF421" si="10566">AF420*$I421</f>
        <v>0</v>
      </c>
      <c r="AG421" s="67">
        <f t="shared" ref="AG421" si="10567">ROUND(AF421*$H421,2)</f>
        <v>0</v>
      </c>
      <c r="AH421" s="61">
        <f t="shared" ref="AH421" si="10568">AH420*$I421</f>
        <v>0</v>
      </c>
      <c r="AI421" s="67">
        <f t="shared" ref="AI421" si="10569">ROUND(AH421*$H421,2)</f>
        <v>0</v>
      </c>
      <c r="AJ421" s="61">
        <f t="shared" ref="AJ421" si="10570">AJ420*$I421</f>
        <v>0</v>
      </c>
      <c r="AK421" s="67">
        <f t="shared" ref="AK421" si="10571">ROUND(AJ421*$H421,2)</f>
        <v>0</v>
      </c>
      <c r="AL421" s="61">
        <f t="shared" ref="AL421" si="10572">AL420*$I421</f>
        <v>0</v>
      </c>
      <c r="AM421" s="67">
        <f t="shared" ref="AM421" si="10573">ROUND(AL421*$H421,2)</f>
        <v>0</v>
      </c>
      <c r="AN421" s="61">
        <f t="shared" ref="AN421" si="10574">AN420*$I421</f>
        <v>0</v>
      </c>
      <c r="AO421" s="67">
        <f t="shared" ref="AO421" si="10575">ROUND(AN421*$H421,2)</f>
        <v>0</v>
      </c>
      <c r="AP421" s="61">
        <f t="shared" ref="AP421" si="10576">AP420*$I421</f>
        <v>0</v>
      </c>
      <c r="AQ421" s="67">
        <f t="shared" ref="AQ421" si="10577">ROUND(AP421*$H421,2)</f>
        <v>0</v>
      </c>
      <c r="AR421" s="61">
        <f t="shared" ref="AR421" si="10578">AR420*$I421</f>
        <v>0</v>
      </c>
      <c r="AS421" s="67">
        <f t="shared" ref="AS421" si="10579">ROUND(AR421*$H421,2)</f>
        <v>0</v>
      </c>
      <c r="AT421" s="61">
        <f t="shared" ref="AT421" si="10580">AT420*$I421</f>
        <v>0</v>
      </c>
      <c r="AU421" s="67">
        <f t="shared" ref="AU421" si="10581">ROUND(AT421*$H421,2)</f>
        <v>0</v>
      </c>
      <c r="AV421" s="61">
        <f t="shared" ref="AV421" si="10582">AV420*$I421</f>
        <v>0</v>
      </c>
      <c r="AW421" s="67">
        <f t="shared" ref="AW421" si="10583">ROUND(AV421*$H421,2)</f>
        <v>0</v>
      </c>
      <c r="AX421" s="61">
        <f t="shared" ref="AX421" si="10584">AX420*$I421</f>
        <v>0</v>
      </c>
      <c r="AY421" s="67">
        <f t="shared" ref="AY421" si="10585">ROUND(AX421*$H421,2)</f>
        <v>0</v>
      </c>
      <c r="AZ421" s="61">
        <f t="shared" ref="AZ421" si="10586">AZ420*$I421</f>
        <v>0</v>
      </c>
      <c r="BA421" s="67">
        <f t="shared" ref="BA421" si="10587">ROUND(AZ421*$H421,2)</f>
        <v>0</v>
      </c>
      <c r="BB421" s="61">
        <f t="shared" ref="BB421" si="10588">BB420*$I421</f>
        <v>0</v>
      </c>
      <c r="BC421" s="67">
        <f t="shared" ref="BC421" si="10589">ROUND(BB421*$H421,2)</f>
        <v>0</v>
      </c>
      <c r="BD421" s="61">
        <f t="shared" ref="BD421" si="10590">BD420*$I421</f>
        <v>0</v>
      </c>
      <c r="BE421" s="67">
        <f t="shared" ref="BE421" si="10591">ROUND(BD421*$H421,2)</f>
        <v>0</v>
      </c>
      <c r="BF421" s="61">
        <f t="shared" ref="BF421" si="10592">BF420*$I421</f>
        <v>0</v>
      </c>
      <c r="BG421" s="67">
        <f t="shared" ref="BG421" si="10593">ROUND(BF421*$H421,2)</f>
        <v>0</v>
      </c>
      <c r="BH421" s="61">
        <f t="shared" ref="BH421" si="10594">BH420*$I421</f>
        <v>0</v>
      </c>
      <c r="BI421" s="67">
        <f t="shared" ref="BI421" si="10595">ROUND(BH421*$H421,2)</f>
        <v>0</v>
      </c>
      <c r="BJ421" s="61">
        <f t="shared" ref="BJ421" si="10596">BJ420*$I421</f>
        <v>0</v>
      </c>
      <c r="BK421" s="67">
        <f t="shared" ref="BK421" si="10597">ROUND(BJ421*$H421,2)</f>
        <v>0</v>
      </c>
      <c r="BL421" s="61">
        <f t="shared" ref="BL421" si="10598">BL420*$I421</f>
        <v>0</v>
      </c>
      <c r="BM421" s="67">
        <f t="shared" ref="BM421" si="10599">ROUND(BL421*$H421,2)</f>
        <v>0</v>
      </c>
    </row>
    <row r="422" spans="1:65" s="47" customFormat="1" ht="45" x14ac:dyDescent="0.25">
      <c r="A422" s="48"/>
      <c r="B422" s="48"/>
      <c r="C422" s="48"/>
      <c r="D422" s="48"/>
      <c r="E422" s="48"/>
      <c r="F422" s="48"/>
      <c r="G422" s="48"/>
      <c r="H422" s="49"/>
      <c r="I422" s="50"/>
      <c r="J422" s="39"/>
      <c r="K422" s="51" t="str">
        <f>CONCATENATE($K$411,".6")</f>
        <v>22.6</v>
      </c>
      <c r="L422" s="52" t="s">
        <v>130</v>
      </c>
      <c r="M422" s="53" t="s">
        <v>46</v>
      </c>
      <c r="N422" s="54">
        <f>R422+T422+V422+X422+Z422+AB422+AD422+AF422+AH422+AJ422++AL422+AN422+AP422+AR422+AT422+AV422+AX422+AZ422+BB422+BD422+BF422+BH422+BJ422+BL422</f>
        <v>3</v>
      </c>
      <c r="O422" s="54">
        <f>SUM(O423:O423)</f>
        <v>8208.3700000000008</v>
      </c>
      <c r="P422" s="55">
        <f t="shared" si="10249"/>
        <v>24625.11</v>
      </c>
      <c r="Q422" s="39"/>
      <c r="R422" s="56">
        <v>3</v>
      </c>
      <c r="S422" s="57">
        <f>ROUND(R422*$O422,2)</f>
        <v>24625.11</v>
      </c>
      <c r="T422" s="56"/>
      <c r="U422" s="57">
        <f>ROUND(T422*$O422,2)</f>
        <v>0</v>
      </c>
      <c r="V422" s="56"/>
      <c r="W422" s="57">
        <f t="shared" ref="W422" si="10600">ROUND(V422*$O422,2)</f>
        <v>0</v>
      </c>
      <c r="X422" s="56"/>
      <c r="Y422" s="57">
        <f t="shared" ref="Y422" si="10601">ROUND(X422*$O422,2)</f>
        <v>0</v>
      </c>
      <c r="Z422" s="56"/>
      <c r="AA422" s="57">
        <f t="shared" ref="AA422" si="10602">ROUND(Z422*$O422,2)</f>
        <v>0</v>
      </c>
      <c r="AB422" s="56"/>
      <c r="AC422" s="57">
        <f t="shared" ref="AC422" si="10603">ROUND(AB422*$O422,2)</f>
        <v>0</v>
      </c>
      <c r="AD422" s="56"/>
      <c r="AE422" s="57">
        <f t="shared" ref="AE422" si="10604">ROUND(AD422*$O422,2)</f>
        <v>0</v>
      </c>
      <c r="AF422" s="56"/>
      <c r="AG422" s="57">
        <f t="shared" ref="AG422" si="10605">ROUND(AF422*$O422,2)</f>
        <v>0</v>
      </c>
      <c r="AH422" s="56"/>
      <c r="AI422" s="57">
        <f t="shared" ref="AI422" si="10606">ROUND(AH422*$O422,2)</f>
        <v>0</v>
      </c>
      <c r="AJ422" s="56"/>
      <c r="AK422" s="57">
        <f t="shared" ref="AK422" si="10607">ROUND(AJ422*$O422,2)</f>
        <v>0</v>
      </c>
      <c r="AL422" s="56"/>
      <c r="AM422" s="57">
        <f t="shared" ref="AM422" si="10608">ROUND(AL422*$O422,2)</f>
        <v>0</v>
      </c>
      <c r="AN422" s="56"/>
      <c r="AO422" s="57">
        <f t="shared" ref="AO422" si="10609">ROUND(AN422*$O422,2)</f>
        <v>0</v>
      </c>
      <c r="AP422" s="56"/>
      <c r="AQ422" s="57">
        <f t="shared" ref="AQ422" si="10610">ROUND(AP422*$O422,2)</f>
        <v>0</v>
      </c>
      <c r="AR422" s="56"/>
      <c r="AS422" s="57">
        <f t="shared" ref="AS422" si="10611">ROUND(AR422*$O422,2)</f>
        <v>0</v>
      </c>
      <c r="AT422" s="56"/>
      <c r="AU422" s="57">
        <f t="shared" ref="AU422" si="10612">ROUND(AT422*$O422,2)</f>
        <v>0</v>
      </c>
      <c r="AV422" s="56"/>
      <c r="AW422" s="57">
        <f t="shared" ref="AW422" si="10613">ROUND(AV422*$O422,2)</f>
        <v>0</v>
      </c>
      <c r="AX422" s="56"/>
      <c r="AY422" s="57">
        <f t="shared" ref="AY422" si="10614">ROUND(AX422*$O422,2)</f>
        <v>0</v>
      </c>
      <c r="AZ422" s="56"/>
      <c r="BA422" s="57">
        <f t="shared" ref="BA422" si="10615">ROUND(AZ422*$O422,2)</f>
        <v>0</v>
      </c>
      <c r="BB422" s="56"/>
      <c r="BC422" s="57">
        <f t="shared" ref="BC422" si="10616">ROUND(BB422*$O422,2)</f>
        <v>0</v>
      </c>
      <c r="BD422" s="56"/>
      <c r="BE422" s="57">
        <f t="shared" ref="BE422" si="10617">ROUND(BD422*$O422,2)</f>
        <v>0</v>
      </c>
      <c r="BF422" s="56"/>
      <c r="BG422" s="57">
        <f t="shared" ref="BG422" si="10618">ROUND(BF422*$O422,2)</f>
        <v>0</v>
      </c>
      <c r="BH422" s="56"/>
      <c r="BI422" s="57">
        <f t="shared" ref="BI422" si="10619">ROUND(BH422*$O422,2)</f>
        <v>0</v>
      </c>
      <c r="BJ422" s="56"/>
      <c r="BK422" s="57">
        <f t="shared" ref="BK422" si="10620">ROUND(BJ422*$O422,2)</f>
        <v>0</v>
      </c>
      <c r="BL422" s="56"/>
      <c r="BM422" s="57">
        <f t="shared" ref="BM422" si="10621">ROUND(BL422*$O422,2)</f>
        <v>0</v>
      </c>
    </row>
    <row r="423" spans="1:65" s="47" customFormat="1" ht="45" x14ac:dyDescent="0.25">
      <c r="A423" s="58" t="s">
        <v>37</v>
      </c>
      <c r="B423" s="59" t="s">
        <v>31</v>
      </c>
      <c r="C423" s="59" t="str">
        <f>C258</f>
        <v>8.6</v>
      </c>
      <c r="D423" s="60" cm="1">
        <f t="array" ref="D423">_xlfn.IFS($B423="SAB_OSE_SET23",$A$440,$B423="SAB_EPSA_SET23",$A$442,$B423="SAB_INS_SET23",$A$444,$B423="SIU_INF_JUL23",$A$446,$B423="SIU_ED_JUL23",$A$447,$B423="DER_JUN23",$A$448,$B423="CDHU_AGO23",$A$449,$B423="SIN_SV_SET23",$A$450,$B423="SIN_INS_SET23",$A$451,$B423="COTAÇÃO",0)</f>
        <v>0</v>
      </c>
      <c r="E423" s="60" cm="1">
        <f t="array" ref="E423">_xlfn.IFS($B423="SAB_OSE_SET23",$A$441,$B423="SAB_EPSA_SET23",$A$443,$B423="SAB_INS_SET23",$A$445,$B423="SIU_INF_JUL23",0,$B423="SIU_ED_JUL23",0,$B423="DER_JUN23",0,$B423="CDHU_AGO23",0,$B423="SIN_SV_SET23",0,$B423="SIN_INS_SET23",0,$B423="COTAÇÃO",0)</f>
        <v>0</v>
      </c>
      <c r="F423" s="60" cm="1">
        <f t="array" ref="F423">_xlfn.IFS($B423="SAB_OSE_SET23",0,$B423="SAB_EPSA_SET23",0,AND($B423="SAB_INS_SET23",$A423="MAT")=TRUE,$A$454,AND($B423="SAB_INS_SET23",$A423&lt;&gt;"MAT")=TRUE,$A$453,AND($B423="SIU_INF_JUL23",$A423="MAT")=TRUE,$A$454,AND($B423="SIU_INF_JUL23",$A423&lt;&gt;"MAT")=TRUE,$A$453,AND($B423="SIU_ED_JUL23",$A423="MAT")=TRUE,$A$454,AND($B423="SIU_ED_JUL23",$A423&lt;&gt;"MAT")=TRUE,$A$453,$B423="DER_JUN23",0,$B423="CDHU_AGO23",0,AND($B423="SIN_SV_SET23",$A423="MAT")=TRUE,$A$454,AND($B423="SIN_SV_SET23",$A423&lt;&gt;"MAT")=TRUE,$A$453,AND($B423="SIN_INS_SET23",$A423="MAT")=TRUE,$A$454,AND($B423="SIN_INS_SET23",$A423&lt;&gt;"MAT")=TRUE,$A$453,AND($B423="COTAÇÃO",$A423="MAT")=TRUE,$A$454,AND($B423="COTAÇÃO",$A423&lt;&gt;"MAT")=TRUE,$A$453)</f>
        <v>0.2</v>
      </c>
      <c r="G423" s="60" cm="1">
        <f t="array" ref="G423">_xlfn.IFS($B423="SAB_OSE_SET23",0,$B423="SAB_EPSA_SET23",0,AND($B423="SAB_INS_SET23",$A423="MO")=TRUE,$A$455,AND($B423="SAB_INS_SET23",$A423&lt;&gt;"MO")=TRUE,0,AND($B423="SIU_INF_JUL23",$A423="MO")=TRUE,$A$455,AND($B423="SIU_INF_JUL23",$A423&lt;&gt;"MO")=TRUE,0,AND($B423="SIU_ED_JUL23",$A423="MO")=TRUE,$A$455,AND($B423="SIU_ED_JUL23",$A423&lt;&gt;"MO")=TRUE,0,$B423="DER_JUN23",0,$B423="CDHU_AGO23",0,AND($B423="SIN_SV_SET23",$A423="MO")=TRUE,$A$455,AND($B423="SIN_SV_SET23",$A423&lt;&gt;"MO")=TRUE,0,AND($B423="SIN_INS_SET23",$A423="MO")=TRUE,$A$455,AND($B423="SIN_INS_SET23",$A423&lt;&gt;"MO")=TRUE,0,AND($B423="COTAÇÃO",$A423="MO")=TRUE,$A$455,AND($B423="COTAÇÃO",$A423&lt;&gt;"MO")=TRUE,0)</f>
        <v>0</v>
      </c>
      <c r="H423" s="61" cm="1">
        <f t="array" ref="H423">ROUND(_xlfn.IFS(B423="SAB_OSE_SET23",VLOOKUP(C423,[12]SAB_OSE_SET23!A:N,7,FALSE),B423="SAB_EPSA_SET23",VLOOKUP(C423,[12]SAB_EPSA_SET23!A:F,4,FALSE),B423="SAB_INS_SET23",VLOOKUP(C423,[12]SAB_INS_SET23!A:F,4,FALSE),B423="SIU_INF_JUL23",VLOOKUP(C423,[12]SIU_INF_JUL23!A:F,4,FALSE),B423="SIU_ED_JUL23",VLOOKUP(C423,[12]SIU_ED_JUL23!A:F,4,FALSE),B423="SIU_INS_JUL23",VLOOKUP(C423,[12]SIU_INS_JUL23!A:F,4,FALSE),B423="DER_JUN23",VLOOKUP(C423,[12]DER_JUN23!A:F,4,FALSE),B423="CDHU_AGO23",VLOOKUP(C423,[12]CDHU_AGO23!A:F,4,FALSE),B423="DNIT_SV_JUL23",VLOOKUP(C423,[12]DNIT_SV_JUL23!A:F,4,FALSE),B423="DNIT_MAT_JUL23",VLOOKUP(C423,[12]DNIT_MAT_JUL23!A:F,4,FALSE),B423="SIN_SV_SET23",VLOOKUP(C423,[12]SIN_SV_SET23!G:L,5,FALSE),B423="SIN_INS_SET23",VLOOKUP(C423,[12]SIN_INS_SET23!A:F,5,FALSE),B423="COTAÇÃO",VLOOKUP(C423,[12]COTAÇÃO!$B:$G,6,FALSE))*(1+F423)*(1+G423),2)</f>
        <v>8208.3700000000008</v>
      </c>
      <c r="I423" s="62">
        <v>1</v>
      </c>
      <c r="J423" s="39"/>
      <c r="K423" s="63"/>
      <c r="L423" s="64" t="str" cm="1">
        <f t="array" ref="L423">_xlfn.IFS(B423="SAB_OSE_SET23",VLOOKUP(C423,[12]SAB_OSE_SET23!A:N,5,FALSE),B423="SAB_EPSA_SET23",VLOOKUP(C423,[12]SAB_EPSA_SET23!A:F,2,FALSE),B423="SAB_INS_SET23",VLOOKUP(C423,[12]SAB_INS_SET23!A:F,2,FALSE),B423="SIU_INF_JUL23",VLOOKUP(C423,[12]SIU_INF_JUL23!A:F,2,FALSE),B423="SIU_ED_JUL23",VLOOKUP(C423,[12]SIU_ED_JUL23!A:F,2,FALSE),B423="SIU_INS_JUL23",VLOOKUP(C423,[12]SIU_INS_JUL23!A:F,2,FALSE),B423="DER_JUN23",VLOOKUP(C423,[12]DER_JUN23!A:F,2,FALSE),B423="CDHU_AGO23",VLOOKUP(C423,[12]CDHU_AGO23!A:F,2,FALSE),B423="DNIT_SV_JUL23",VLOOKUP(C423,[12]DNIT_SV_JUL23!A:F,2,FALSE),B423="DNIT_MAT_JUL23",VLOOKUP(C423,[12]DNIT_MAT_JUL23!A:F,2,FALSE),B423="SIN_SV_SET23",VLOOKUP(C423,[12]SIN_SV_SET23!G:L,2,FALSE),B423="SIN_INS_SET23",VLOOKUP(C423,[12]SIN_INS_SET23!A:F,2,FALSE),B423="COTAÇÃO",VLOOKUP(C423,[12]COTAÇÃO!$B:$G,3,FALSE))</f>
        <v>Emenda desconectável para ligação de cabo  Triplex 3C x 240mm² - 8,7/15kV, com blindagem em fios de cobre (Reforçada) - Seção 35mm², com os terminais das chaves seccionadoras na ETD-USP.</v>
      </c>
      <c r="M423" s="65" t="str" cm="1">
        <f t="array" ref="M423">_xlfn.IFS(B423="SAB_OSE_SET23",VLOOKUP(C423,[12]SAB_OSE_SET23!A:N,6,FALSE),B423="SAB_EPSA_SET23",VLOOKUP(C423,[12]SAB_EPSA_SET23!A:F,3,FALSE),B423="SAB_INS_SET23",VLOOKUP(C423,[12]SAB_INS_SET23!A:F,3,FALSE),B423="SIU_INF_JUL23",VLOOKUP(C423,[12]SIU_INF_JUL23!A:F,3,FALSE),B423="SIU_ED_JUL23",VLOOKUP(C423,[12]SIU_ED_JUL23!A:F,3,FALSE),B423="SIU_INS_JUL23",VLOOKUP(C423,[12]SIU_INS_JUL23!A:F,3,FALSE),B423="DER_JUN23",VLOOKUP(C423,[12]DER_JUN23!A:F,3,FALSE),B423="CDHU_AGO23",VLOOKUP(C423,[12]CDHU_AGO23!A:F,3,FALSE),B423="DNIT_SV_JUL23",VLOOKUP(C423,[12]DNIT_SV_JUL23!A:F,3,FALSE),B423="DNIT_MAT_JUL23",VLOOKUP(C423,[12]DNIT_MAT_JUL23!A:F,3,FALSE),B423="SIN_SV_SET23",VLOOKUP(C423,[12]SIN_SV_SET23!G:L,3,FALSE),B423="SIN_INS_SET23",VLOOKUP(C423,[12]SIN_INS_SET23!A:F,3,FALSE),B423="COTAÇÃO",VLOOKUP(C423,[12]COTAÇÃO!$B:$G,4,FALSE))</f>
        <v>pç</v>
      </c>
      <c r="N423" s="66">
        <f t="shared" ref="N423" si="10622">R423+T423+V423+X423+Z423+AB423+AD423+AF423+AH423+AJ423++AL423+AN423+AP423+AR423+AT423+AV423+AX423+AZ423+BB423+BD423+BF423+BH423+BJ423+BL423</f>
        <v>3</v>
      </c>
      <c r="O423" s="66">
        <f t="shared" ref="O423" si="10623">ROUND(H423*I423,2)</f>
        <v>8208.3700000000008</v>
      </c>
      <c r="P423" s="67">
        <f t="shared" si="10249"/>
        <v>0</v>
      </c>
      <c r="Q423" s="68"/>
      <c r="R423" s="61">
        <f>R422*$I423</f>
        <v>3</v>
      </c>
      <c r="S423" s="67"/>
      <c r="T423" s="61">
        <f t="shared" ref="T423" si="10624">T422*$I423</f>
        <v>0</v>
      </c>
      <c r="U423" s="67">
        <f t="shared" ref="U423" si="10625">ROUND(T423*$H423,2)</f>
        <v>0</v>
      </c>
      <c r="V423" s="61">
        <f t="shared" ref="V423" si="10626">V422*$I423</f>
        <v>0</v>
      </c>
      <c r="W423" s="67">
        <f t="shared" ref="W423" si="10627">ROUND(V423*$H423,2)</f>
        <v>0</v>
      </c>
      <c r="X423" s="61">
        <f t="shared" ref="X423" si="10628">X422*$I423</f>
        <v>0</v>
      </c>
      <c r="Y423" s="67">
        <f t="shared" ref="Y423" si="10629">ROUND(X423*$H423,2)</f>
        <v>0</v>
      </c>
      <c r="Z423" s="61">
        <f t="shared" ref="Z423" si="10630">Z422*$I423</f>
        <v>0</v>
      </c>
      <c r="AA423" s="67">
        <f t="shared" ref="AA423" si="10631">ROUND(Z423*$H423,2)</f>
        <v>0</v>
      </c>
      <c r="AB423" s="61">
        <f t="shared" ref="AB423" si="10632">AB422*$I423</f>
        <v>0</v>
      </c>
      <c r="AC423" s="67">
        <f t="shared" ref="AC423" si="10633">ROUND(AB423*$H423,2)</f>
        <v>0</v>
      </c>
      <c r="AD423" s="61">
        <f t="shared" ref="AD423" si="10634">AD422*$I423</f>
        <v>0</v>
      </c>
      <c r="AE423" s="67">
        <f t="shared" ref="AE423" si="10635">ROUND(AD423*$H423,2)</f>
        <v>0</v>
      </c>
      <c r="AF423" s="61">
        <f t="shared" ref="AF423" si="10636">AF422*$I423</f>
        <v>0</v>
      </c>
      <c r="AG423" s="67">
        <f t="shared" ref="AG423" si="10637">ROUND(AF423*$H423,2)</f>
        <v>0</v>
      </c>
      <c r="AH423" s="61">
        <f t="shared" ref="AH423" si="10638">AH422*$I423</f>
        <v>0</v>
      </c>
      <c r="AI423" s="67">
        <f t="shared" ref="AI423" si="10639">ROUND(AH423*$H423,2)</f>
        <v>0</v>
      </c>
      <c r="AJ423" s="61">
        <f t="shared" ref="AJ423" si="10640">AJ422*$I423</f>
        <v>0</v>
      </c>
      <c r="AK423" s="67">
        <f t="shared" ref="AK423" si="10641">ROUND(AJ423*$H423,2)</f>
        <v>0</v>
      </c>
      <c r="AL423" s="61">
        <f t="shared" ref="AL423" si="10642">AL422*$I423</f>
        <v>0</v>
      </c>
      <c r="AM423" s="67">
        <f t="shared" ref="AM423" si="10643">ROUND(AL423*$H423,2)</f>
        <v>0</v>
      </c>
      <c r="AN423" s="61">
        <f t="shared" ref="AN423" si="10644">AN422*$I423</f>
        <v>0</v>
      </c>
      <c r="AO423" s="67">
        <f t="shared" ref="AO423" si="10645">ROUND(AN423*$H423,2)</f>
        <v>0</v>
      </c>
      <c r="AP423" s="61">
        <f t="shared" ref="AP423" si="10646">AP422*$I423</f>
        <v>0</v>
      </c>
      <c r="AQ423" s="67">
        <f t="shared" ref="AQ423" si="10647">ROUND(AP423*$H423,2)</f>
        <v>0</v>
      </c>
      <c r="AR423" s="61">
        <f t="shared" ref="AR423" si="10648">AR422*$I423</f>
        <v>0</v>
      </c>
      <c r="AS423" s="67">
        <f t="shared" ref="AS423" si="10649">ROUND(AR423*$H423,2)</f>
        <v>0</v>
      </c>
      <c r="AT423" s="61">
        <f t="shared" ref="AT423" si="10650">AT422*$I423</f>
        <v>0</v>
      </c>
      <c r="AU423" s="67">
        <f t="shared" ref="AU423" si="10651">ROUND(AT423*$H423,2)</f>
        <v>0</v>
      </c>
      <c r="AV423" s="61">
        <f t="shared" ref="AV423" si="10652">AV422*$I423</f>
        <v>0</v>
      </c>
      <c r="AW423" s="67">
        <f t="shared" ref="AW423" si="10653">ROUND(AV423*$H423,2)</f>
        <v>0</v>
      </c>
      <c r="AX423" s="61">
        <f t="shared" ref="AX423" si="10654">AX422*$I423</f>
        <v>0</v>
      </c>
      <c r="AY423" s="67">
        <f t="shared" ref="AY423" si="10655">ROUND(AX423*$H423,2)</f>
        <v>0</v>
      </c>
      <c r="AZ423" s="61">
        <f t="shared" ref="AZ423" si="10656">AZ422*$I423</f>
        <v>0</v>
      </c>
      <c r="BA423" s="67">
        <f t="shared" ref="BA423" si="10657">ROUND(AZ423*$H423,2)</f>
        <v>0</v>
      </c>
      <c r="BB423" s="61">
        <f t="shared" ref="BB423" si="10658">BB422*$I423</f>
        <v>0</v>
      </c>
      <c r="BC423" s="67">
        <f t="shared" ref="BC423" si="10659">ROUND(BB423*$H423,2)</f>
        <v>0</v>
      </c>
      <c r="BD423" s="61">
        <f t="shared" ref="BD423" si="10660">BD422*$I423</f>
        <v>0</v>
      </c>
      <c r="BE423" s="67">
        <f t="shared" ref="BE423" si="10661">ROUND(BD423*$H423,2)</f>
        <v>0</v>
      </c>
      <c r="BF423" s="61">
        <f t="shared" ref="BF423" si="10662">BF422*$I423</f>
        <v>0</v>
      </c>
      <c r="BG423" s="67">
        <f t="shared" ref="BG423" si="10663">ROUND(BF423*$H423,2)</f>
        <v>0</v>
      </c>
      <c r="BH423" s="61">
        <f t="shared" ref="BH423" si="10664">BH422*$I423</f>
        <v>0</v>
      </c>
      <c r="BI423" s="67">
        <f t="shared" ref="BI423" si="10665">ROUND(BH423*$H423,2)</f>
        <v>0</v>
      </c>
      <c r="BJ423" s="61">
        <f t="shared" ref="BJ423" si="10666">BJ422*$I423</f>
        <v>0</v>
      </c>
      <c r="BK423" s="67">
        <f t="shared" ref="BK423" si="10667">ROUND(BJ423*$H423,2)</f>
        <v>0</v>
      </c>
      <c r="BL423" s="61">
        <f t="shared" ref="BL423" si="10668">BL422*$I423</f>
        <v>0</v>
      </c>
      <c r="BM423" s="67">
        <f t="shared" ref="BM423" si="10669">ROUND(BL423*$H423,2)</f>
        <v>0</v>
      </c>
    </row>
    <row r="424" spans="1:65" s="47" customFormat="1" ht="45" x14ac:dyDescent="0.25">
      <c r="A424" s="48"/>
      <c r="B424" s="48"/>
      <c r="C424" s="48"/>
      <c r="D424" s="48"/>
      <c r="E424" s="48"/>
      <c r="F424" s="48"/>
      <c r="G424" s="48"/>
      <c r="H424" s="49"/>
      <c r="I424" s="50"/>
      <c r="J424" s="39"/>
      <c r="K424" s="51" t="str">
        <f>CONCATENATE($K$411,".7")</f>
        <v>22.7</v>
      </c>
      <c r="L424" s="52" t="s">
        <v>135</v>
      </c>
      <c r="M424" s="53" t="s">
        <v>46</v>
      </c>
      <c r="N424" s="54">
        <f>R424+T424+V424+X424+Z424+AB424+AD424+AF424+AH424+AJ424++AL424+AN424+AP424+AR424+AT424+AV424+AX424+AZ424+BB424+BD424+BF424+BH424+BJ424+BL424</f>
        <v>30</v>
      </c>
      <c r="O424" s="54">
        <f>SUM(O425)</f>
        <v>7043.71</v>
      </c>
      <c r="P424" s="55">
        <f t="shared" si="10249"/>
        <v>211311.3</v>
      </c>
      <c r="Q424" s="39"/>
      <c r="R424" s="56">
        <v>30</v>
      </c>
      <c r="S424" s="57">
        <f>ROUND(R424*$O424,2)</f>
        <v>211311.3</v>
      </c>
      <c r="T424" s="56"/>
      <c r="U424" s="57">
        <f>ROUND(T424*$O424,2)</f>
        <v>0</v>
      </c>
      <c r="V424" s="56"/>
      <c r="W424" s="57">
        <f t="shared" ref="W424" si="10670">ROUND(V424*$O424,2)</f>
        <v>0</v>
      </c>
      <c r="X424" s="56"/>
      <c r="Y424" s="57">
        <f t="shared" ref="Y424" si="10671">ROUND(X424*$O424,2)</f>
        <v>0</v>
      </c>
      <c r="Z424" s="56"/>
      <c r="AA424" s="57">
        <f t="shared" ref="AA424" si="10672">ROUND(Z424*$O424,2)</f>
        <v>0</v>
      </c>
      <c r="AB424" s="56"/>
      <c r="AC424" s="57">
        <f t="shared" ref="AC424" si="10673">ROUND(AB424*$O424,2)</f>
        <v>0</v>
      </c>
      <c r="AD424" s="56"/>
      <c r="AE424" s="57">
        <f t="shared" ref="AE424" si="10674">ROUND(AD424*$O424,2)</f>
        <v>0</v>
      </c>
      <c r="AF424" s="56"/>
      <c r="AG424" s="57">
        <f t="shared" ref="AG424" si="10675">ROUND(AF424*$O424,2)</f>
        <v>0</v>
      </c>
      <c r="AH424" s="56"/>
      <c r="AI424" s="57">
        <f t="shared" ref="AI424" si="10676">ROUND(AH424*$O424,2)</f>
        <v>0</v>
      </c>
      <c r="AJ424" s="56"/>
      <c r="AK424" s="57">
        <f t="shared" ref="AK424" si="10677">ROUND(AJ424*$O424,2)</f>
        <v>0</v>
      </c>
      <c r="AL424" s="56"/>
      <c r="AM424" s="57">
        <f t="shared" ref="AM424" si="10678">ROUND(AL424*$O424,2)</f>
        <v>0</v>
      </c>
      <c r="AN424" s="56"/>
      <c r="AO424" s="57">
        <f t="shared" ref="AO424" si="10679">ROUND(AN424*$O424,2)</f>
        <v>0</v>
      </c>
      <c r="AP424" s="56"/>
      <c r="AQ424" s="57">
        <f t="shared" ref="AQ424" si="10680">ROUND(AP424*$O424,2)</f>
        <v>0</v>
      </c>
      <c r="AR424" s="56"/>
      <c r="AS424" s="57">
        <f t="shared" ref="AS424" si="10681">ROUND(AR424*$O424,2)</f>
        <v>0</v>
      </c>
      <c r="AT424" s="56"/>
      <c r="AU424" s="57">
        <f t="shared" ref="AU424" si="10682">ROUND(AT424*$O424,2)</f>
        <v>0</v>
      </c>
      <c r="AV424" s="56"/>
      <c r="AW424" s="57">
        <f t="shared" ref="AW424" si="10683">ROUND(AV424*$O424,2)</f>
        <v>0</v>
      </c>
      <c r="AX424" s="56"/>
      <c r="AY424" s="57">
        <f t="shared" ref="AY424" si="10684">ROUND(AX424*$O424,2)</f>
        <v>0</v>
      </c>
      <c r="AZ424" s="56"/>
      <c r="BA424" s="57">
        <f t="shared" ref="BA424" si="10685">ROUND(AZ424*$O424,2)</f>
        <v>0</v>
      </c>
      <c r="BB424" s="56"/>
      <c r="BC424" s="57">
        <f t="shared" ref="BC424" si="10686">ROUND(BB424*$O424,2)</f>
        <v>0</v>
      </c>
      <c r="BD424" s="56"/>
      <c r="BE424" s="57">
        <f t="shared" ref="BE424" si="10687">ROUND(BD424*$O424,2)</f>
        <v>0</v>
      </c>
      <c r="BF424" s="56"/>
      <c r="BG424" s="57">
        <f t="shared" ref="BG424" si="10688">ROUND(BF424*$O424,2)</f>
        <v>0</v>
      </c>
      <c r="BH424" s="56"/>
      <c r="BI424" s="57">
        <f t="shared" ref="BI424" si="10689">ROUND(BH424*$O424,2)</f>
        <v>0</v>
      </c>
      <c r="BJ424" s="56"/>
      <c r="BK424" s="57">
        <f t="shared" ref="BK424" si="10690">ROUND(BJ424*$O424,2)</f>
        <v>0</v>
      </c>
      <c r="BL424" s="56"/>
      <c r="BM424" s="57">
        <f t="shared" ref="BM424" si="10691">ROUND(BL424*$O424,2)</f>
        <v>0</v>
      </c>
    </row>
    <row r="425" spans="1:65" s="47" customFormat="1" ht="45" x14ac:dyDescent="0.25">
      <c r="A425" s="58" t="s">
        <v>37</v>
      </c>
      <c r="B425" s="59" t="s">
        <v>31</v>
      </c>
      <c r="C425" s="59" t="str">
        <f>C268</f>
        <v>9.1</v>
      </c>
      <c r="D425" s="60" cm="1">
        <f t="array" ref="D425">_xlfn.IFS($B425="SAB_OSE_SET23",$A$440,$B425="SAB_EPSA_SET23",$A$442,$B425="SAB_INS_SET23",$A$444,$B425="SIU_INF_JUL23",$A$446,$B425="SIU_ED_JUL23",$A$447,$B425="DER_JUN23",$A$448,$B425="CDHU_AGO23",$A$449,$B425="SIN_SV_SET23",$A$450,$B425="SIN_INS_SET23",$A$451,$B425="COTAÇÃO",0)</f>
        <v>0</v>
      </c>
      <c r="E425" s="60" cm="1">
        <f t="array" ref="E425">_xlfn.IFS($B425="SAB_OSE_SET23",$A$441,$B425="SAB_EPSA_SET23",$A$443,$B425="SAB_INS_SET23",$A$445,$B425="SIU_INF_JUL23",0,$B425="SIU_ED_JUL23",0,$B425="DER_JUN23",0,$B425="CDHU_AGO23",0,$B425="SIN_SV_SET23",0,$B425="SIN_INS_SET23",0,$B425="COTAÇÃO",0)</f>
        <v>0</v>
      </c>
      <c r="F425" s="60" cm="1">
        <f t="array" ref="F425">_xlfn.IFS($B425="SAB_OSE_SET23",0,$B425="SAB_EPSA_SET23",0,AND($B425="SAB_INS_SET23",$A425="MAT")=TRUE,$A$454,AND($B425="SAB_INS_SET23",$A425&lt;&gt;"MAT")=TRUE,$A$453,AND($B425="SIU_INF_JUL23",$A425="MAT")=TRUE,$A$454,AND($B425="SIU_INF_JUL23",$A425&lt;&gt;"MAT")=TRUE,$A$453,AND($B425="SIU_ED_JUL23",$A425="MAT")=TRUE,$A$454,AND($B425="SIU_ED_JUL23",$A425&lt;&gt;"MAT")=TRUE,$A$453,$B425="DER_JUN23",0,$B425="CDHU_AGO23",0,AND($B425="SIN_SV_SET23",$A425="MAT")=TRUE,$A$454,AND($B425="SIN_SV_SET23",$A425&lt;&gt;"MAT")=TRUE,$A$453,AND($B425="SIN_INS_SET23",$A425="MAT")=TRUE,$A$454,AND($B425="SIN_INS_SET23",$A425&lt;&gt;"MAT")=TRUE,$A$453,AND($B425="COTAÇÃO",$A425="MAT")=TRUE,$A$454,AND($B425="COTAÇÃO",$A425&lt;&gt;"MAT")=TRUE,$A$453)</f>
        <v>0.2</v>
      </c>
      <c r="G425" s="60" cm="1">
        <f t="array" ref="G425">_xlfn.IFS($B425="SAB_OSE_SET23",0,$B425="SAB_EPSA_SET23",0,AND($B425="SAB_INS_SET23",$A425="MO")=TRUE,$A$455,AND($B425="SAB_INS_SET23",$A425&lt;&gt;"MO")=TRUE,0,AND($B425="SIU_INF_JUL23",$A425="MO")=TRUE,$A$455,AND($B425="SIU_INF_JUL23",$A425&lt;&gt;"MO")=TRUE,0,AND($B425="SIU_ED_JUL23",$A425="MO")=TRUE,$A$455,AND($B425="SIU_ED_JUL23",$A425&lt;&gt;"MO")=TRUE,0,$B425="DER_JUN23",0,$B425="CDHU_AGO23",0,AND($B425="SIN_SV_SET23",$A425="MO")=TRUE,$A$455,AND($B425="SIN_SV_SET23",$A425&lt;&gt;"MO")=TRUE,0,AND($B425="SIN_INS_SET23",$A425="MO")=TRUE,$A$455,AND($B425="SIN_INS_SET23",$A425&lt;&gt;"MO")=TRUE,0,AND($B425="COTAÇÃO",$A425="MO")=TRUE,$A$455,AND($B425="COTAÇÃO",$A425&lt;&gt;"MO")=TRUE,0)</f>
        <v>0</v>
      </c>
      <c r="H425" s="61" cm="1">
        <f t="array" ref="H425">ROUND(_xlfn.IFS(B425="SAB_OSE_SET23",VLOOKUP(C425,[12]SAB_OSE_SET23!A:N,7,FALSE),B425="SAB_EPSA_SET23",VLOOKUP(C425,[12]SAB_EPSA_SET23!A:F,4,FALSE),B425="SAB_INS_SET23",VLOOKUP(C425,[12]SAB_INS_SET23!A:F,4,FALSE),B425="SIU_INF_JUL23",VLOOKUP(C425,[12]SIU_INF_JUL23!A:F,4,FALSE),B425="SIU_ED_JUL23",VLOOKUP(C425,[12]SIU_ED_JUL23!A:F,4,FALSE),B425="SIU_INS_JUL23",VLOOKUP(C425,[12]SIU_INS_JUL23!A:F,4,FALSE),B425="DER_JUN23",VLOOKUP(C425,[12]DER_JUN23!A:F,4,FALSE),B425="CDHU_AGO23",VLOOKUP(C425,[12]CDHU_AGO23!A:F,4,FALSE),B425="DNIT_SV_JUL23",VLOOKUP(C425,[12]DNIT_SV_JUL23!A:F,4,FALSE),B425="DNIT_MAT_JUL23",VLOOKUP(C425,[12]DNIT_MAT_JUL23!A:F,4,FALSE),B425="SIN_SV_SET23",VLOOKUP(C425,[12]SIN_SV_SET23!G:L,5,FALSE),B425="SIN_INS_SET23",VLOOKUP(C425,[12]SIN_INS_SET23!A:F,5,FALSE),B425="COTAÇÃO",VLOOKUP(C425,[12]COTAÇÃO!$B:$G,6,FALSE))*(1+F425)*(1+G425),2)</f>
        <v>7043.71</v>
      </c>
      <c r="I425" s="62">
        <v>1</v>
      </c>
      <c r="J425" s="39"/>
      <c r="K425" s="63"/>
      <c r="L425" s="64" t="str" cm="1">
        <f t="array" ref="L425">_xlfn.IFS(B425="SAB_OSE_SET23",VLOOKUP(C425,[12]SAB_OSE_SET23!A:N,5,FALSE),B425="SAB_EPSA_SET23",VLOOKUP(C425,[12]SAB_EPSA_SET23!A:F,2,FALSE),B425="SAB_INS_SET23",VLOOKUP(C425,[12]SAB_INS_SET23!A:F,2,FALSE),B425="SIU_INF_JUL23",VLOOKUP(C425,[12]SIU_INF_JUL23!A:F,2,FALSE),B425="SIU_ED_JUL23",VLOOKUP(C425,[12]SIU_ED_JUL23!A:F,2,FALSE),B425="SIU_INS_JUL23",VLOOKUP(C425,[12]SIU_INS_JUL23!A:F,2,FALSE),B425="DER_JUN23",VLOOKUP(C425,[12]DER_JUN23!A:F,2,FALSE),B425="CDHU_AGO23",VLOOKUP(C425,[12]CDHU_AGO23!A:F,2,FALSE),B425="DNIT_SV_JUL23",VLOOKUP(C425,[12]DNIT_SV_JUL23!A:F,2,FALSE),B425="DNIT_MAT_JUL23",VLOOKUP(C425,[12]DNIT_MAT_JUL23!A:F,2,FALSE),B425="SIN_SV_SET23",VLOOKUP(C425,[12]SIN_SV_SET23!G:L,2,FALSE),B425="SIN_INS_SET23",VLOOKUP(C425,[12]SIN_INS_SET23!A:F,2,FALSE),B425="COTAÇÃO",VLOOKUP(C425,[12]COTAÇÃO!$B:$G,3,FALSE))</f>
        <v>Instalação dos novos indicadores de defeito (Fornecimento e mão de obra) Tipo ELBOW da Horstmann codigo 50.010.00 Load Break ou similar aprovado.</v>
      </c>
      <c r="M425" s="65" t="str" cm="1">
        <f t="array" ref="M425">_xlfn.IFS(B425="SAB_OSE_SET23",VLOOKUP(C425,[12]SAB_OSE_SET23!A:N,6,FALSE),B425="SAB_EPSA_SET23",VLOOKUP(C425,[12]SAB_EPSA_SET23!A:F,3,FALSE),B425="SAB_INS_SET23",VLOOKUP(C425,[12]SAB_INS_SET23!A:F,3,FALSE),B425="SIU_INF_JUL23",VLOOKUP(C425,[12]SIU_INF_JUL23!A:F,3,FALSE),B425="SIU_ED_JUL23",VLOOKUP(C425,[12]SIU_ED_JUL23!A:F,3,FALSE),B425="SIU_INS_JUL23",VLOOKUP(C425,[12]SIU_INS_JUL23!A:F,3,FALSE),B425="DER_JUN23",VLOOKUP(C425,[12]DER_JUN23!A:F,3,FALSE),B425="CDHU_AGO23",VLOOKUP(C425,[12]CDHU_AGO23!A:F,3,FALSE),B425="DNIT_SV_JUL23",VLOOKUP(C425,[12]DNIT_SV_JUL23!A:F,3,FALSE),B425="DNIT_MAT_JUL23",VLOOKUP(C425,[12]DNIT_MAT_JUL23!A:F,3,FALSE),B425="SIN_SV_SET23",VLOOKUP(C425,[12]SIN_SV_SET23!G:L,3,FALSE),B425="SIN_INS_SET23",VLOOKUP(C425,[12]SIN_INS_SET23!A:F,3,FALSE),B425="COTAÇÃO",VLOOKUP(C425,[12]COTAÇÃO!$B:$G,4,FALSE))</f>
        <v>pç</v>
      </c>
      <c r="N425" s="66">
        <f t="shared" ref="N425" si="10692">R425+T425+V425+X425+Z425+AB425+AD425+AF425+AH425+AJ425++AL425+AN425+AP425+AR425+AT425+AV425+AX425+AZ425+BB425+BD425+BF425+BH425+BJ425+BL425</f>
        <v>30</v>
      </c>
      <c r="O425" s="66">
        <f t="shared" ref="O425" si="10693">ROUND(H425*I425,2)</f>
        <v>7043.71</v>
      </c>
      <c r="P425" s="67">
        <f t="shared" si="10249"/>
        <v>0</v>
      </c>
      <c r="Q425" s="68"/>
      <c r="R425" s="61">
        <f>R424*$I425</f>
        <v>30</v>
      </c>
      <c r="S425" s="67"/>
      <c r="T425" s="61">
        <f t="shared" ref="T425" si="10694">T424*$I425</f>
        <v>0</v>
      </c>
      <c r="U425" s="67">
        <f t="shared" ref="U425" si="10695">ROUND(T425*$H425,2)</f>
        <v>0</v>
      </c>
      <c r="V425" s="61">
        <f t="shared" ref="V425" si="10696">V424*$I425</f>
        <v>0</v>
      </c>
      <c r="W425" s="67">
        <f t="shared" ref="W425" si="10697">ROUND(V425*$H425,2)</f>
        <v>0</v>
      </c>
      <c r="X425" s="61">
        <f t="shared" ref="X425" si="10698">X424*$I425</f>
        <v>0</v>
      </c>
      <c r="Y425" s="67">
        <f t="shared" ref="Y425" si="10699">ROUND(X425*$H425,2)</f>
        <v>0</v>
      </c>
      <c r="Z425" s="61">
        <f t="shared" ref="Z425" si="10700">Z424*$I425</f>
        <v>0</v>
      </c>
      <c r="AA425" s="67">
        <f t="shared" ref="AA425" si="10701">ROUND(Z425*$H425,2)</f>
        <v>0</v>
      </c>
      <c r="AB425" s="61">
        <f t="shared" ref="AB425" si="10702">AB424*$I425</f>
        <v>0</v>
      </c>
      <c r="AC425" s="67">
        <f t="shared" ref="AC425" si="10703">ROUND(AB425*$H425,2)</f>
        <v>0</v>
      </c>
      <c r="AD425" s="61">
        <f t="shared" ref="AD425" si="10704">AD424*$I425</f>
        <v>0</v>
      </c>
      <c r="AE425" s="67">
        <f t="shared" ref="AE425" si="10705">ROUND(AD425*$H425,2)</f>
        <v>0</v>
      </c>
      <c r="AF425" s="61">
        <f t="shared" ref="AF425" si="10706">AF424*$I425</f>
        <v>0</v>
      </c>
      <c r="AG425" s="67">
        <f t="shared" ref="AG425" si="10707">ROUND(AF425*$H425,2)</f>
        <v>0</v>
      </c>
      <c r="AH425" s="61">
        <f t="shared" ref="AH425" si="10708">AH424*$I425</f>
        <v>0</v>
      </c>
      <c r="AI425" s="67">
        <f t="shared" ref="AI425" si="10709">ROUND(AH425*$H425,2)</f>
        <v>0</v>
      </c>
      <c r="AJ425" s="61">
        <f t="shared" ref="AJ425" si="10710">AJ424*$I425</f>
        <v>0</v>
      </c>
      <c r="AK425" s="67">
        <f t="shared" ref="AK425" si="10711">ROUND(AJ425*$H425,2)</f>
        <v>0</v>
      </c>
      <c r="AL425" s="61">
        <f t="shared" ref="AL425" si="10712">AL424*$I425</f>
        <v>0</v>
      </c>
      <c r="AM425" s="67">
        <f t="shared" ref="AM425" si="10713">ROUND(AL425*$H425,2)</f>
        <v>0</v>
      </c>
      <c r="AN425" s="61">
        <f t="shared" ref="AN425" si="10714">AN424*$I425</f>
        <v>0</v>
      </c>
      <c r="AO425" s="67">
        <f t="shared" ref="AO425" si="10715">ROUND(AN425*$H425,2)</f>
        <v>0</v>
      </c>
      <c r="AP425" s="61">
        <f t="shared" ref="AP425" si="10716">AP424*$I425</f>
        <v>0</v>
      </c>
      <c r="AQ425" s="67">
        <f t="shared" ref="AQ425" si="10717">ROUND(AP425*$H425,2)</f>
        <v>0</v>
      </c>
      <c r="AR425" s="61">
        <f t="shared" ref="AR425" si="10718">AR424*$I425</f>
        <v>0</v>
      </c>
      <c r="AS425" s="67">
        <f t="shared" ref="AS425" si="10719">ROUND(AR425*$H425,2)</f>
        <v>0</v>
      </c>
      <c r="AT425" s="61">
        <f t="shared" ref="AT425" si="10720">AT424*$I425</f>
        <v>0</v>
      </c>
      <c r="AU425" s="67">
        <f t="shared" ref="AU425" si="10721">ROUND(AT425*$H425,2)</f>
        <v>0</v>
      </c>
      <c r="AV425" s="61">
        <f t="shared" ref="AV425" si="10722">AV424*$I425</f>
        <v>0</v>
      </c>
      <c r="AW425" s="67">
        <f t="shared" ref="AW425" si="10723">ROUND(AV425*$H425,2)</f>
        <v>0</v>
      </c>
      <c r="AX425" s="61">
        <f t="shared" ref="AX425" si="10724">AX424*$I425</f>
        <v>0</v>
      </c>
      <c r="AY425" s="67">
        <f t="shared" ref="AY425" si="10725">ROUND(AX425*$H425,2)</f>
        <v>0</v>
      </c>
      <c r="AZ425" s="61">
        <f t="shared" ref="AZ425" si="10726">AZ424*$I425</f>
        <v>0</v>
      </c>
      <c r="BA425" s="67">
        <f t="shared" ref="BA425" si="10727">ROUND(AZ425*$H425,2)</f>
        <v>0</v>
      </c>
      <c r="BB425" s="61">
        <f t="shared" ref="BB425" si="10728">BB424*$I425</f>
        <v>0</v>
      </c>
      <c r="BC425" s="67">
        <f t="shared" ref="BC425" si="10729">ROUND(BB425*$H425,2)</f>
        <v>0</v>
      </c>
      <c r="BD425" s="61">
        <f t="shared" ref="BD425" si="10730">BD424*$I425</f>
        <v>0</v>
      </c>
      <c r="BE425" s="67">
        <f t="shared" ref="BE425" si="10731">ROUND(BD425*$H425,2)</f>
        <v>0</v>
      </c>
      <c r="BF425" s="61">
        <f t="shared" ref="BF425" si="10732">BF424*$I425</f>
        <v>0</v>
      </c>
      <c r="BG425" s="67">
        <f t="shared" ref="BG425" si="10733">ROUND(BF425*$H425,2)</f>
        <v>0</v>
      </c>
      <c r="BH425" s="61">
        <f t="shared" ref="BH425" si="10734">BH424*$I425</f>
        <v>0</v>
      </c>
      <c r="BI425" s="67">
        <f t="shared" ref="BI425" si="10735">ROUND(BH425*$H425,2)</f>
        <v>0</v>
      </c>
      <c r="BJ425" s="61">
        <f t="shared" ref="BJ425" si="10736">BJ424*$I425</f>
        <v>0</v>
      </c>
      <c r="BK425" s="67">
        <f t="shared" ref="BK425" si="10737">ROUND(BJ425*$H425,2)</f>
        <v>0</v>
      </c>
      <c r="BL425" s="61">
        <f t="shared" ref="BL425" si="10738">BL424*$I425</f>
        <v>0</v>
      </c>
      <c r="BM425" s="67">
        <f t="shared" ref="BM425" si="10739">ROUND(BL425*$H425,2)</f>
        <v>0</v>
      </c>
    </row>
    <row r="426" spans="1:65" s="47" customFormat="1" ht="120" x14ac:dyDescent="0.25">
      <c r="A426" s="48"/>
      <c r="B426" s="48"/>
      <c r="C426" s="48"/>
      <c r="D426" s="48"/>
      <c r="E426" s="48"/>
      <c r="F426" s="48"/>
      <c r="G426" s="48"/>
      <c r="H426" s="49"/>
      <c r="I426" s="50"/>
      <c r="J426" s="39"/>
      <c r="K426" s="51" t="str">
        <f>CONCATENATE($K$411,".8")</f>
        <v>22.8</v>
      </c>
      <c r="L426" s="52" t="s">
        <v>142</v>
      </c>
      <c r="M426" s="53" t="s">
        <v>46</v>
      </c>
      <c r="N426" s="54">
        <f>R426+T426+V426+X426+Z426+AB426+AD426+AF426+AH426+AJ426++AL426+AN426+AP426+AR426+AT426+AV426+AX426+AZ426+BB426+BD426+BF426+BH426+BJ426+BL426</f>
        <v>1</v>
      </c>
      <c r="O426" s="54">
        <f>SUM(O427:O427)</f>
        <v>1128822</v>
      </c>
      <c r="P426" s="55">
        <f t="shared" si="10249"/>
        <v>1128822</v>
      </c>
      <c r="Q426" s="39"/>
      <c r="R426" s="56">
        <v>1</v>
      </c>
      <c r="S426" s="57">
        <f>ROUND(R426*$O426,2)</f>
        <v>1128822</v>
      </c>
      <c r="T426" s="56"/>
      <c r="U426" s="57">
        <f>ROUND(T426*$O426,2)</f>
        <v>0</v>
      </c>
      <c r="V426" s="56"/>
      <c r="W426" s="57">
        <f t="shared" ref="W426" si="10740">ROUND(V426*$O426,2)</f>
        <v>0</v>
      </c>
      <c r="X426" s="56"/>
      <c r="Y426" s="57">
        <f t="shared" ref="Y426" si="10741">ROUND(X426*$O426,2)</f>
        <v>0</v>
      </c>
      <c r="Z426" s="56"/>
      <c r="AA426" s="57">
        <f t="shared" ref="AA426" si="10742">ROUND(Z426*$O426,2)</f>
        <v>0</v>
      </c>
      <c r="AB426" s="56"/>
      <c r="AC426" s="57">
        <f t="shared" ref="AC426" si="10743">ROUND(AB426*$O426,2)</f>
        <v>0</v>
      </c>
      <c r="AD426" s="56"/>
      <c r="AE426" s="57">
        <f t="shared" ref="AE426" si="10744">ROUND(AD426*$O426,2)</f>
        <v>0</v>
      </c>
      <c r="AF426" s="56"/>
      <c r="AG426" s="57">
        <f t="shared" ref="AG426" si="10745">ROUND(AF426*$O426,2)</f>
        <v>0</v>
      </c>
      <c r="AH426" s="56"/>
      <c r="AI426" s="57">
        <f t="shared" ref="AI426" si="10746">ROUND(AH426*$O426,2)</f>
        <v>0</v>
      </c>
      <c r="AJ426" s="56"/>
      <c r="AK426" s="57">
        <f t="shared" ref="AK426" si="10747">ROUND(AJ426*$O426,2)</f>
        <v>0</v>
      </c>
      <c r="AL426" s="56"/>
      <c r="AM426" s="57">
        <f t="shared" ref="AM426" si="10748">ROUND(AL426*$O426,2)</f>
        <v>0</v>
      </c>
      <c r="AN426" s="56"/>
      <c r="AO426" s="57">
        <f t="shared" ref="AO426" si="10749">ROUND(AN426*$O426,2)</f>
        <v>0</v>
      </c>
      <c r="AP426" s="56"/>
      <c r="AQ426" s="57">
        <f t="shared" ref="AQ426" si="10750">ROUND(AP426*$O426,2)</f>
        <v>0</v>
      </c>
      <c r="AR426" s="56"/>
      <c r="AS426" s="57">
        <f t="shared" ref="AS426" si="10751">ROUND(AR426*$O426,2)</f>
        <v>0</v>
      </c>
      <c r="AT426" s="56"/>
      <c r="AU426" s="57">
        <f t="shared" ref="AU426" si="10752">ROUND(AT426*$O426,2)</f>
        <v>0</v>
      </c>
      <c r="AV426" s="56"/>
      <c r="AW426" s="57">
        <f t="shared" ref="AW426" si="10753">ROUND(AV426*$O426,2)</f>
        <v>0</v>
      </c>
      <c r="AX426" s="56"/>
      <c r="AY426" s="57">
        <f t="shared" ref="AY426" si="10754">ROUND(AX426*$O426,2)</f>
        <v>0</v>
      </c>
      <c r="AZ426" s="56"/>
      <c r="BA426" s="57">
        <f t="shared" ref="BA426" si="10755">ROUND(AZ426*$O426,2)</f>
        <v>0</v>
      </c>
      <c r="BB426" s="56"/>
      <c r="BC426" s="57">
        <f t="shared" ref="BC426" si="10756">ROUND(BB426*$O426,2)</f>
        <v>0</v>
      </c>
      <c r="BD426" s="56"/>
      <c r="BE426" s="57">
        <f t="shared" ref="BE426" si="10757">ROUND(BD426*$O426,2)</f>
        <v>0</v>
      </c>
      <c r="BF426" s="56"/>
      <c r="BG426" s="57">
        <f t="shared" ref="BG426" si="10758">ROUND(BF426*$O426,2)</f>
        <v>0</v>
      </c>
      <c r="BH426" s="56"/>
      <c r="BI426" s="57">
        <f t="shared" ref="BI426" si="10759">ROUND(BH426*$O426,2)</f>
        <v>0</v>
      </c>
      <c r="BJ426" s="56"/>
      <c r="BK426" s="57">
        <f t="shared" ref="BK426" si="10760">ROUND(BJ426*$O426,2)</f>
        <v>0</v>
      </c>
      <c r="BL426" s="56"/>
      <c r="BM426" s="57">
        <f t="shared" ref="BM426" si="10761">ROUND(BL426*$O426,2)</f>
        <v>0</v>
      </c>
    </row>
    <row r="427" spans="1:65" s="47" customFormat="1" ht="120" x14ac:dyDescent="0.25">
      <c r="A427" s="58" t="s">
        <v>37</v>
      </c>
      <c r="B427" s="59" t="s">
        <v>31</v>
      </c>
      <c r="C427" s="59" t="str">
        <f>C296</f>
        <v>12.1</v>
      </c>
      <c r="D427" s="60" cm="1">
        <f t="array" ref="D427">_xlfn.IFS($B427="SAB_OSE_SET23",$A$440,$B427="SAB_EPSA_SET23",$A$442,$B427="SAB_INS_SET23",$A$444,$B427="SIU_INF_JUL23",$A$446,$B427="SIU_ED_JUL23",$A$447,$B427="DER_JUN23",$A$448,$B427="CDHU_AGO23",$A$449,$B427="SIN_SV_SET23",$A$450,$B427="SIN_INS_SET23",$A$451,$B427="COTAÇÃO",0)</f>
        <v>0</v>
      </c>
      <c r="E427" s="60" cm="1">
        <f t="array" ref="E427">_xlfn.IFS($B427="SAB_OSE_SET23",$A$441,$B427="SAB_EPSA_SET23",$A$443,$B427="SAB_INS_SET23",$A$445,$B427="SIU_INF_JUL23",0,$B427="SIU_ED_JUL23",0,$B427="DER_JUN23",0,$B427="CDHU_AGO23",0,$B427="SIN_SV_SET23",0,$B427="SIN_INS_SET23",0,$B427="COTAÇÃO",0)</f>
        <v>0</v>
      </c>
      <c r="F427" s="60" cm="1">
        <f t="array" ref="F427">_xlfn.IFS($B427="SAB_OSE_SET23",0,$B427="SAB_EPSA_SET23",0,AND($B427="SAB_INS_SET23",$A427="MAT")=TRUE,$A$454,AND($B427="SAB_INS_SET23",$A427&lt;&gt;"MAT")=TRUE,$A$453,AND($B427="SIU_INF_JUL23",$A427="MAT")=TRUE,$A$454,AND($B427="SIU_INF_JUL23",$A427&lt;&gt;"MAT")=TRUE,$A$453,AND($B427="SIU_ED_JUL23",$A427="MAT")=TRUE,$A$454,AND($B427="SIU_ED_JUL23",$A427&lt;&gt;"MAT")=TRUE,$A$453,$B427="DER_JUN23",0,$B427="CDHU_AGO23",0,AND($B427="SIN_SV_SET23",$A427="MAT")=TRUE,$A$454,AND($B427="SIN_SV_SET23",$A427&lt;&gt;"MAT")=TRUE,$A$453,AND($B427="SIN_INS_SET23",$A427="MAT")=TRUE,$A$454,AND($B427="SIN_INS_SET23",$A427&lt;&gt;"MAT")=TRUE,$A$453,AND($B427="COTAÇÃO",$A427="MAT")=TRUE,$A$454,AND($B427="COTAÇÃO",$A427&lt;&gt;"MAT")=TRUE,$A$453)</f>
        <v>0.2</v>
      </c>
      <c r="G427" s="60" cm="1">
        <f t="array" ref="G427">_xlfn.IFS($B427="SAB_OSE_SET23",0,$B427="SAB_EPSA_SET23",0,AND($B427="SAB_INS_SET23",$A427="MO")=TRUE,$A$455,AND($B427="SAB_INS_SET23",$A427&lt;&gt;"MO")=TRUE,0,AND($B427="SIU_INF_JUL23",$A427="MO")=TRUE,$A$455,AND($B427="SIU_INF_JUL23",$A427&lt;&gt;"MO")=TRUE,0,AND($B427="SIU_ED_JUL23",$A427="MO")=TRUE,$A$455,AND($B427="SIU_ED_JUL23",$A427&lt;&gt;"MO")=TRUE,0,$B427="DER_JUN23",0,$B427="CDHU_AGO23",0,AND($B427="SIN_SV_SET23",$A427="MO")=TRUE,$A$455,AND($B427="SIN_SV_SET23",$A427&lt;&gt;"MO")=TRUE,0,AND($B427="SIN_INS_SET23",$A427="MO")=TRUE,$A$455,AND($B427="SIN_INS_SET23",$A427&lt;&gt;"MO")=TRUE,0,AND($B427="COTAÇÃO",$A427="MO")=TRUE,$A$455,AND($B427="COTAÇÃO",$A427&lt;&gt;"MO")=TRUE,0)</f>
        <v>0</v>
      </c>
      <c r="H427" s="61" cm="1">
        <f t="array" ref="H427">ROUND(_xlfn.IFS(B427="SAB_OSE_SET23",VLOOKUP(C427,[12]SAB_OSE_SET23!A:N,7,FALSE),B427="SAB_EPSA_SET23",VLOOKUP(C427,[12]SAB_EPSA_SET23!A:F,4,FALSE),B427="SAB_INS_SET23",VLOOKUP(C427,[12]SAB_INS_SET23!A:F,4,FALSE),B427="SIU_INF_JUL23",VLOOKUP(C427,[12]SIU_INF_JUL23!A:F,4,FALSE),B427="SIU_ED_JUL23",VLOOKUP(C427,[12]SIU_ED_JUL23!A:F,4,FALSE),B427="SIU_INS_JUL23",VLOOKUP(C427,[12]SIU_INS_JUL23!A:F,4,FALSE),B427="DER_JUN23",VLOOKUP(C427,[12]DER_JUN23!A:F,4,FALSE),B427="CDHU_AGO23",VLOOKUP(C427,[12]CDHU_AGO23!A:F,4,FALSE),B427="DNIT_SV_JUL23",VLOOKUP(C427,[12]DNIT_SV_JUL23!A:F,4,FALSE),B427="DNIT_MAT_JUL23",VLOOKUP(C427,[12]DNIT_MAT_JUL23!A:F,4,FALSE),B427="SIN_SV_SET23",VLOOKUP(C427,[12]SIN_SV_SET23!G:L,5,FALSE),B427="SIN_INS_SET23",VLOOKUP(C427,[12]SIN_INS_SET23!A:F,5,FALSE),B427="COTAÇÃO",VLOOKUP(C427,[12]COTAÇÃO!$B:$G,6,FALSE))*(1+F427)*(1+G427),2)</f>
        <v>1128822</v>
      </c>
      <c r="I427" s="62">
        <v>1</v>
      </c>
      <c r="J427" s="39"/>
      <c r="K427" s="63"/>
      <c r="L427" s="64" t="str" cm="1">
        <f t="array" ref="L427">_xlfn.IFS(B427="SAB_OSE_SET23",VLOOKUP(C427,[12]SAB_OSE_SET23!A:N,5,FALSE),B427="SAB_EPSA_SET23",VLOOKUP(C427,[12]SAB_EPSA_SET23!A:F,2,FALSE),B427="SAB_INS_SET23",VLOOKUP(C427,[12]SAB_INS_SET23!A:F,2,FALSE),B427="SIU_INF_JUL23",VLOOKUP(C427,[12]SIU_INF_JUL23!A:F,2,FALSE),B427="SIU_ED_JUL23",VLOOKUP(C427,[12]SIU_ED_JUL23!A:F,2,FALSE),B427="SIU_INS_JUL23",VLOOKUP(C427,[12]SIU_INS_JUL23!A:F,2,FALSE),B427="DER_JUN23",VLOOKUP(C427,[12]DER_JUN23!A:F,2,FALSE),B427="CDHU_AGO23",VLOOKUP(C427,[12]CDHU_AGO23!A:F,2,FALSE),B427="DNIT_SV_JUL23",VLOOKUP(C427,[12]DNIT_SV_JUL23!A:F,2,FALSE),B427="DNIT_MAT_JUL23",VLOOKUP(C427,[12]DNIT_MAT_JUL23!A:F,2,FALSE),B427="SIN_SV_SET23",VLOOKUP(C427,[12]SIN_SV_SET23!G:L,2,FALSE),B427="SIN_INS_SET23",VLOOKUP(C427,[12]SIN_INS_SET23!A:F,2,FALSE),B427="COTAÇÃO",VLOOKUP(C427,[12]COTAÇÃO!$B:$G,3,FALSE))</f>
        <v>Fornecimento completo, instalação, com equipamentos de automação e sistema de comunicação, de chave interruptora tripolar em SF6 (chave de transferência automática), para instalação em "pad-mounted", submersível, automatizada, integração wi-fi, classe de tensão 15 kV corrente nominal 600 A, corrente de curto circuito de 12,5 kA simétrico, composto de 3 (três) vias – 2 (duas) vias com chave sob carga e 1 (uma) via com chave sob carga em série com interruptor de falta a vácuo, modelo 321 da S&amp;C ou similar aprovado</v>
      </c>
      <c r="M427" s="65" t="str" cm="1">
        <f t="array" ref="M427">_xlfn.IFS(B427="SAB_OSE_SET23",VLOOKUP(C427,[12]SAB_OSE_SET23!A:N,6,FALSE),B427="SAB_EPSA_SET23",VLOOKUP(C427,[12]SAB_EPSA_SET23!A:F,3,FALSE),B427="SAB_INS_SET23",VLOOKUP(C427,[12]SAB_INS_SET23!A:F,3,FALSE),B427="SIU_INF_JUL23",VLOOKUP(C427,[12]SIU_INF_JUL23!A:F,3,FALSE),B427="SIU_ED_JUL23",VLOOKUP(C427,[12]SIU_ED_JUL23!A:F,3,FALSE),B427="SIU_INS_JUL23",VLOOKUP(C427,[12]SIU_INS_JUL23!A:F,3,FALSE),B427="DER_JUN23",VLOOKUP(C427,[12]DER_JUN23!A:F,3,FALSE),B427="CDHU_AGO23",VLOOKUP(C427,[12]CDHU_AGO23!A:F,3,FALSE),B427="DNIT_SV_JUL23",VLOOKUP(C427,[12]DNIT_SV_JUL23!A:F,3,FALSE),B427="DNIT_MAT_JUL23",VLOOKUP(C427,[12]DNIT_MAT_JUL23!A:F,3,FALSE),B427="SIN_SV_SET23",VLOOKUP(C427,[12]SIN_SV_SET23!G:L,3,FALSE),B427="SIN_INS_SET23",VLOOKUP(C427,[12]SIN_INS_SET23!A:F,3,FALSE),B427="COTAÇÃO",VLOOKUP(C427,[12]COTAÇÃO!$B:$G,4,FALSE))</f>
        <v>pç</v>
      </c>
      <c r="N427" s="66">
        <f t="shared" ref="N427" si="10762">R427+T427+V427+X427+Z427+AB427+AD427+AF427+AH427+AJ427++AL427+AN427+AP427+AR427+AT427+AV427+AX427+AZ427+BB427+BD427+BF427+BH427+BJ427+BL427</f>
        <v>1</v>
      </c>
      <c r="O427" s="66">
        <f t="shared" ref="O427" si="10763">ROUND(H427*I427,2)</f>
        <v>1128822</v>
      </c>
      <c r="P427" s="67">
        <f t="shared" si="10249"/>
        <v>0</v>
      </c>
      <c r="Q427" s="68"/>
      <c r="R427" s="61">
        <f>R426*$I427</f>
        <v>1</v>
      </c>
      <c r="S427" s="67"/>
      <c r="T427" s="61">
        <f t="shared" ref="T427" si="10764">T426*$I427</f>
        <v>0</v>
      </c>
      <c r="U427" s="67">
        <f t="shared" ref="U427" si="10765">ROUND(T427*$H427,2)</f>
        <v>0</v>
      </c>
      <c r="V427" s="61">
        <f t="shared" ref="V427" si="10766">V426*$I427</f>
        <v>0</v>
      </c>
      <c r="W427" s="67">
        <f t="shared" ref="W427" si="10767">ROUND(V427*$H427,2)</f>
        <v>0</v>
      </c>
      <c r="X427" s="61">
        <f t="shared" ref="X427" si="10768">X426*$I427</f>
        <v>0</v>
      </c>
      <c r="Y427" s="67">
        <f t="shared" ref="Y427" si="10769">ROUND(X427*$H427,2)</f>
        <v>0</v>
      </c>
      <c r="Z427" s="61">
        <f t="shared" ref="Z427" si="10770">Z426*$I427</f>
        <v>0</v>
      </c>
      <c r="AA427" s="67">
        <f t="shared" ref="AA427" si="10771">ROUND(Z427*$H427,2)</f>
        <v>0</v>
      </c>
      <c r="AB427" s="61">
        <f t="shared" ref="AB427" si="10772">AB426*$I427</f>
        <v>0</v>
      </c>
      <c r="AC427" s="67">
        <f t="shared" ref="AC427" si="10773">ROUND(AB427*$H427,2)</f>
        <v>0</v>
      </c>
      <c r="AD427" s="61">
        <f t="shared" ref="AD427" si="10774">AD426*$I427</f>
        <v>0</v>
      </c>
      <c r="AE427" s="67">
        <f t="shared" ref="AE427" si="10775">ROUND(AD427*$H427,2)</f>
        <v>0</v>
      </c>
      <c r="AF427" s="61">
        <f t="shared" ref="AF427" si="10776">AF426*$I427</f>
        <v>0</v>
      </c>
      <c r="AG427" s="67">
        <f t="shared" ref="AG427" si="10777">ROUND(AF427*$H427,2)</f>
        <v>0</v>
      </c>
      <c r="AH427" s="61">
        <f t="shared" ref="AH427" si="10778">AH426*$I427</f>
        <v>0</v>
      </c>
      <c r="AI427" s="67">
        <f t="shared" ref="AI427" si="10779">ROUND(AH427*$H427,2)</f>
        <v>0</v>
      </c>
      <c r="AJ427" s="61">
        <f t="shared" ref="AJ427" si="10780">AJ426*$I427</f>
        <v>0</v>
      </c>
      <c r="AK427" s="67">
        <f t="shared" ref="AK427" si="10781">ROUND(AJ427*$H427,2)</f>
        <v>0</v>
      </c>
      <c r="AL427" s="61">
        <f t="shared" ref="AL427" si="10782">AL426*$I427</f>
        <v>0</v>
      </c>
      <c r="AM427" s="67">
        <f t="shared" ref="AM427" si="10783">ROUND(AL427*$H427,2)</f>
        <v>0</v>
      </c>
      <c r="AN427" s="61">
        <f t="shared" ref="AN427" si="10784">AN426*$I427</f>
        <v>0</v>
      </c>
      <c r="AO427" s="67">
        <f t="shared" ref="AO427" si="10785">ROUND(AN427*$H427,2)</f>
        <v>0</v>
      </c>
      <c r="AP427" s="61">
        <f t="shared" ref="AP427" si="10786">AP426*$I427</f>
        <v>0</v>
      </c>
      <c r="AQ427" s="67">
        <f t="shared" ref="AQ427" si="10787">ROUND(AP427*$H427,2)</f>
        <v>0</v>
      </c>
      <c r="AR427" s="61">
        <f t="shared" ref="AR427" si="10788">AR426*$I427</f>
        <v>0</v>
      </c>
      <c r="AS427" s="67">
        <f t="shared" ref="AS427" si="10789">ROUND(AR427*$H427,2)</f>
        <v>0</v>
      </c>
      <c r="AT427" s="61">
        <f t="shared" ref="AT427" si="10790">AT426*$I427</f>
        <v>0</v>
      </c>
      <c r="AU427" s="67">
        <f t="shared" ref="AU427" si="10791">ROUND(AT427*$H427,2)</f>
        <v>0</v>
      </c>
      <c r="AV427" s="61">
        <f t="shared" ref="AV427" si="10792">AV426*$I427</f>
        <v>0</v>
      </c>
      <c r="AW427" s="67">
        <f t="shared" ref="AW427" si="10793">ROUND(AV427*$H427,2)</f>
        <v>0</v>
      </c>
      <c r="AX427" s="61">
        <f t="shared" ref="AX427" si="10794">AX426*$I427</f>
        <v>0</v>
      </c>
      <c r="AY427" s="67">
        <f t="shared" ref="AY427" si="10795">ROUND(AX427*$H427,2)</f>
        <v>0</v>
      </c>
      <c r="AZ427" s="61">
        <f t="shared" ref="AZ427" si="10796">AZ426*$I427</f>
        <v>0</v>
      </c>
      <c r="BA427" s="67">
        <f t="shared" ref="BA427" si="10797">ROUND(AZ427*$H427,2)</f>
        <v>0</v>
      </c>
      <c r="BB427" s="61">
        <f t="shared" ref="BB427" si="10798">BB426*$I427</f>
        <v>0</v>
      </c>
      <c r="BC427" s="67">
        <f t="shared" ref="BC427" si="10799">ROUND(BB427*$H427,2)</f>
        <v>0</v>
      </c>
      <c r="BD427" s="61">
        <f t="shared" ref="BD427" si="10800">BD426*$I427</f>
        <v>0</v>
      </c>
      <c r="BE427" s="67">
        <f t="shared" ref="BE427" si="10801">ROUND(BD427*$H427,2)</f>
        <v>0</v>
      </c>
      <c r="BF427" s="61">
        <f t="shared" ref="BF427" si="10802">BF426*$I427</f>
        <v>0</v>
      </c>
      <c r="BG427" s="67">
        <f t="shared" ref="BG427" si="10803">ROUND(BF427*$H427,2)</f>
        <v>0</v>
      </c>
      <c r="BH427" s="61">
        <f t="shared" ref="BH427" si="10804">BH426*$I427</f>
        <v>0</v>
      </c>
      <c r="BI427" s="67">
        <f t="shared" ref="BI427" si="10805">ROUND(BH427*$H427,2)</f>
        <v>0</v>
      </c>
      <c r="BJ427" s="61">
        <f t="shared" ref="BJ427" si="10806">BJ426*$I427</f>
        <v>0</v>
      </c>
      <c r="BK427" s="67">
        <f t="shared" ref="BK427" si="10807">ROUND(BJ427*$H427,2)</f>
        <v>0</v>
      </c>
      <c r="BL427" s="61">
        <f t="shared" ref="BL427" si="10808">BL426*$I427</f>
        <v>0</v>
      </c>
      <c r="BM427" s="67">
        <f t="shared" ref="BM427" si="10809">ROUND(BL427*$H427,2)</f>
        <v>0</v>
      </c>
    </row>
    <row r="428" spans="1:65" s="47" customFormat="1" ht="60" x14ac:dyDescent="0.25">
      <c r="A428" s="48"/>
      <c r="B428" s="48"/>
      <c r="C428" s="48"/>
      <c r="D428" s="48"/>
      <c r="E428" s="48"/>
      <c r="F428" s="48"/>
      <c r="G428" s="48"/>
      <c r="H428" s="49"/>
      <c r="I428" s="50"/>
      <c r="J428" s="39"/>
      <c r="K428" s="51" t="str">
        <f>CONCATENATE($K$411,".9")</f>
        <v>22.9</v>
      </c>
      <c r="L428" s="52" t="s">
        <v>144</v>
      </c>
      <c r="M428" s="53" t="s">
        <v>46</v>
      </c>
      <c r="N428" s="54">
        <f>R428+T428+V428+X428+Z428+AB428+AD428+AF428+AH428+AJ428++AL428+AN428+AP428+AR428+AT428+AV428+AX428+AZ428+BB428+BD428+BF428+BH428+BJ428+BL428</f>
        <v>3</v>
      </c>
      <c r="O428" s="54">
        <f>SUM(O429:O429)</f>
        <v>1290.56</v>
      </c>
      <c r="P428" s="55">
        <f t="shared" si="10249"/>
        <v>3871.68</v>
      </c>
      <c r="Q428" s="39"/>
      <c r="R428" s="56">
        <v>3</v>
      </c>
      <c r="S428" s="57">
        <f>ROUND(R428*$O428,2)</f>
        <v>3871.68</v>
      </c>
      <c r="T428" s="56"/>
      <c r="U428" s="57">
        <f>ROUND(T428*$O428,2)</f>
        <v>0</v>
      </c>
      <c r="V428" s="56"/>
      <c r="W428" s="57">
        <f t="shared" ref="W428" si="10810">ROUND(V428*$O428,2)</f>
        <v>0</v>
      </c>
      <c r="X428" s="56"/>
      <c r="Y428" s="57">
        <f t="shared" ref="Y428" si="10811">ROUND(X428*$O428,2)</f>
        <v>0</v>
      </c>
      <c r="Z428" s="56"/>
      <c r="AA428" s="57">
        <f t="shared" ref="AA428" si="10812">ROUND(Z428*$O428,2)</f>
        <v>0</v>
      </c>
      <c r="AB428" s="56"/>
      <c r="AC428" s="57">
        <f t="shared" ref="AC428" si="10813">ROUND(AB428*$O428,2)</f>
        <v>0</v>
      </c>
      <c r="AD428" s="56"/>
      <c r="AE428" s="57">
        <f t="shared" ref="AE428" si="10814">ROUND(AD428*$O428,2)</f>
        <v>0</v>
      </c>
      <c r="AF428" s="56"/>
      <c r="AG428" s="57">
        <f t="shared" ref="AG428" si="10815">ROUND(AF428*$O428,2)</f>
        <v>0</v>
      </c>
      <c r="AH428" s="56"/>
      <c r="AI428" s="57">
        <f t="shared" ref="AI428" si="10816">ROUND(AH428*$O428,2)</f>
        <v>0</v>
      </c>
      <c r="AJ428" s="56"/>
      <c r="AK428" s="57">
        <f t="shared" ref="AK428" si="10817">ROUND(AJ428*$O428,2)</f>
        <v>0</v>
      </c>
      <c r="AL428" s="56"/>
      <c r="AM428" s="57">
        <f t="shared" ref="AM428" si="10818">ROUND(AL428*$O428,2)</f>
        <v>0</v>
      </c>
      <c r="AN428" s="56"/>
      <c r="AO428" s="57">
        <f t="shared" ref="AO428" si="10819">ROUND(AN428*$O428,2)</f>
        <v>0</v>
      </c>
      <c r="AP428" s="56"/>
      <c r="AQ428" s="57">
        <f t="shared" ref="AQ428" si="10820">ROUND(AP428*$O428,2)</f>
        <v>0</v>
      </c>
      <c r="AR428" s="56"/>
      <c r="AS428" s="57">
        <f t="shared" ref="AS428" si="10821">ROUND(AR428*$O428,2)</f>
        <v>0</v>
      </c>
      <c r="AT428" s="56"/>
      <c r="AU428" s="57">
        <f t="shared" ref="AU428" si="10822">ROUND(AT428*$O428,2)</f>
        <v>0</v>
      </c>
      <c r="AV428" s="56"/>
      <c r="AW428" s="57">
        <f t="shared" ref="AW428" si="10823">ROUND(AV428*$O428,2)</f>
        <v>0</v>
      </c>
      <c r="AX428" s="56"/>
      <c r="AY428" s="57">
        <f t="shared" ref="AY428" si="10824">ROUND(AX428*$O428,2)</f>
        <v>0</v>
      </c>
      <c r="AZ428" s="56"/>
      <c r="BA428" s="57">
        <f t="shared" ref="BA428" si="10825">ROUND(AZ428*$O428,2)</f>
        <v>0</v>
      </c>
      <c r="BB428" s="56"/>
      <c r="BC428" s="57">
        <f t="shared" ref="BC428" si="10826">ROUND(BB428*$O428,2)</f>
        <v>0</v>
      </c>
      <c r="BD428" s="56"/>
      <c r="BE428" s="57">
        <f t="shared" ref="BE428" si="10827">ROUND(BD428*$O428,2)</f>
        <v>0</v>
      </c>
      <c r="BF428" s="56"/>
      <c r="BG428" s="57">
        <f t="shared" ref="BG428" si="10828">ROUND(BF428*$O428,2)</f>
        <v>0</v>
      </c>
      <c r="BH428" s="56"/>
      <c r="BI428" s="57">
        <f t="shared" ref="BI428" si="10829">ROUND(BH428*$O428,2)</f>
        <v>0</v>
      </c>
      <c r="BJ428" s="56"/>
      <c r="BK428" s="57">
        <f t="shared" ref="BK428" si="10830">ROUND(BJ428*$O428,2)</f>
        <v>0</v>
      </c>
      <c r="BL428" s="56"/>
      <c r="BM428" s="57">
        <f t="shared" ref="BM428" si="10831">ROUND(BL428*$O428,2)</f>
        <v>0</v>
      </c>
    </row>
    <row r="429" spans="1:65" s="47" customFormat="1" ht="60" x14ac:dyDescent="0.25">
      <c r="A429" s="58" t="s">
        <v>37</v>
      </c>
      <c r="B429" s="59" t="s">
        <v>31</v>
      </c>
      <c r="C429" s="59" t="str">
        <f>C305</f>
        <v>13.1</v>
      </c>
      <c r="D429" s="60" cm="1">
        <f t="array" ref="D429">_xlfn.IFS($B429="SAB_OSE_SET23",$A$440,$B429="SAB_EPSA_SET23",$A$442,$B429="SAB_INS_SET23",$A$444,$B429="SIU_INF_JUL23",$A$446,$B429="SIU_ED_JUL23",$A$447,$B429="DER_JUN23",$A$448,$B429="CDHU_AGO23",$A$449,$B429="SIN_SV_SET23",$A$450,$B429="SIN_INS_SET23",$A$451,$B429="COTAÇÃO",0)</f>
        <v>0</v>
      </c>
      <c r="E429" s="60" cm="1">
        <f t="array" ref="E429">_xlfn.IFS($B429="SAB_OSE_SET23",$A$441,$B429="SAB_EPSA_SET23",$A$443,$B429="SAB_INS_SET23",$A$445,$B429="SIU_INF_JUL23",0,$B429="SIU_ED_JUL23",0,$B429="DER_JUN23",0,$B429="CDHU_AGO23",0,$B429="SIN_SV_SET23",0,$B429="SIN_INS_SET23",0,$B429="COTAÇÃO",0)</f>
        <v>0</v>
      </c>
      <c r="F429" s="60" cm="1">
        <f t="array" ref="F429">_xlfn.IFS($B429="SAB_OSE_SET23",0,$B429="SAB_EPSA_SET23",0,AND($B429="SAB_INS_SET23",$A429="MAT")=TRUE,$A$454,AND($B429="SAB_INS_SET23",$A429&lt;&gt;"MAT")=TRUE,$A$453,AND($B429="SIU_INF_JUL23",$A429="MAT")=TRUE,$A$454,AND($B429="SIU_INF_JUL23",$A429&lt;&gt;"MAT")=TRUE,$A$453,AND($B429="SIU_ED_JUL23",$A429="MAT")=TRUE,$A$454,AND($B429="SIU_ED_JUL23",$A429&lt;&gt;"MAT")=TRUE,$A$453,$B429="DER_JUN23",0,$B429="CDHU_AGO23",0,AND($B429="SIN_SV_SET23",$A429="MAT")=TRUE,$A$454,AND($B429="SIN_SV_SET23",$A429&lt;&gt;"MAT")=TRUE,$A$453,AND($B429="SIN_INS_SET23",$A429="MAT")=TRUE,$A$454,AND($B429="SIN_INS_SET23",$A429&lt;&gt;"MAT")=TRUE,$A$453,AND($B429="COTAÇÃO",$A429="MAT")=TRUE,$A$454,AND($B429="COTAÇÃO",$A429&lt;&gt;"MAT")=TRUE,$A$453)</f>
        <v>0.2</v>
      </c>
      <c r="G429" s="60" cm="1">
        <f t="array" ref="G429">_xlfn.IFS($B429="SAB_OSE_SET23",0,$B429="SAB_EPSA_SET23",0,AND($B429="SAB_INS_SET23",$A429="MO")=TRUE,$A$455,AND($B429="SAB_INS_SET23",$A429&lt;&gt;"MO")=TRUE,0,AND($B429="SIU_INF_JUL23",$A429="MO")=TRUE,$A$455,AND($B429="SIU_INF_JUL23",$A429&lt;&gt;"MO")=TRUE,0,AND($B429="SIU_ED_JUL23",$A429="MO")=TRUE,$A$455,AND($B429="SIU_ED_JUL23",$A429&lt;&gt;"MO")=TRUE,0,$B429="DER_JUN23",0,$B429="CDHU_AGO23",0,AND($B429="SIN_SV_SET23",$A429="MO")=TRUE,$A$455,AND($B429="SIN_SV_SET23",$A429&lt;&gt;"MO")=TRUE,0,AND($B429="SIN_INS_SET23",$A429="MO")=TRUE,$A$455,AND($B429="SIN_INS_SET23",$A429&lt;&gt;"MO")=TRUE,0,AND($B429="COTAÇÃO",$A429="MO")=TRUE,$A$455,AND($B429="COTAÇÃO",$A429&lt;&gt;"MO")=TRUE,0)</f>
        <v>0</v>
      </c>
      <c r="H429" s="61" cm="1">
        <f t="array" ref="H429">ROUND(_xlfn.IFS(B429="SAB_OSE_SET23",VLOOKUP(C429,[12]SAB_OSE_SET23!A:N,7,FALSE),B429="SAB_EPSA_SET23",VLOOKUP(C429,[12]SAB_EPSA_SET23!A:F,4,FALSE),B429="SAB_INS_SET23",VLOOKUP(C429,[12]SAB_INS_SET23!A:F,4,FALSE),B429="SIU_INF_JUL23",VLOOKUP(C429,[12]SIU_INF_JUL23!A:F,4,FALSE),B429="SIU_ED_JUL23",VLOOKUP(C429,[12]SIU_ED_JUL23!A:F,4,FALSE),B429="SIU_INS_JUL23",VLOOKUP(C429,[12]SIU_INS_JUL23!A:F,4,FALSE),B429="DER_JUN23",VLOOKUP(C429,[12]DER_JUN23!A:F,4,FALSE),B429="CDHU_AGO23",VLOOKUP(C429,[12]CDHU_AGO23!A:F,4,FALSE),B429="DNIT_SV_JUL23",VLOOKUP(C429,[12]DNIT_SV_JUL23!A:F,4,FALSE),B429="DNIT_MAT_JUL23",VLOOKUP(C429,[12]DNIT_MAT_JUL23!A:F,4,FALSE),B429="SIN_SV_SET23",VLOOKUP(C429,[12]SIN_SV_SET23!G:L,5,FALSE),B429="SIN_INS_SET23",VLOOKUP(C429,[12]SIN_INS_SET23!A:F,5,FALSE),B429="COTAÇÃO",VLOOKUP(C429,[12]COTAÇÃO!$B:$G,6,FALSE))*(1+F429)*(1+G429),2)</f>
        <v>1290.56</v>
      </c>
      <c r="I429" s="62">
        <v>1</v>
      </c>
      <c r="J429" s="39"/>
      <c r="K429" s="63"/>
      <c r="L429" s="64" t="str" cm="1">
        <f t="array" ref="L429">_xlfn.IFS(B429="SAB_OSE_SET23",VLOOKUP(C429,[12]SAB_OSE_SET23!A:N,5,FALSE),B429="SAB_EPSA_SET23",VLOOKUP(C429,[12]SAB_EPSA_SET23!A:F,2,FALSE),B429="SAB_INS_SET23",VLOOKUP(C429,[12]SAB_INS_SET23!A:F,2,FALSE),B429="SIU_INF_JUL23",VLOOKUP(C429,[12]SIU_INF_JUL23!A:F,2,FALSE),B429="SIU_ED_JUL23",VLOOKUP(C429,[12]SIU_ED_JUL23!A:F,2,FALSE),B429="SIU_INS_JUL23",VLOOKUP(C429,[12]SIU_INS_JUL23!A:F,2,FALSE),B429="DER_JUN23",VLOOKUP(C429,[12]DER_JUN23!A:F,2,FALSE),B429="CDHU_AGO23",VLOOKUP(C429,[12]CDHU_AGO23!A:F,2,FALSE),B429="DNIT_SV_JUL23",VLOOKUP(C429,[12]DNIT_SV_JUL23!A:F,2,FALSE),B429="DNIT_MAT_JUL23",VLOOKUP(C429,[12]DNIT_MAT_JUL23!A:F,2,FALSE),B429="SIN_SV_SET23",VLOOKUP(C429,[12]SIN_SV_SET23!G:L,2,FALSE),B429="SIN_INS_SET23",VLOOKUP(C429,[12]SIN_INS_SET23!A:F,2,FALSE),B429="COTAÇÃO",VLOOKUP(C429,[12]COTAÇÃO!$B:$G,3,FALSE))</f>
        <v>Emenda desconectável 630A, tampado com derivação traseira, TDEB codigo 11-516-09  da Elastimold ou similar aprovado para cabo  Triplex 3C x 240mm² - 8,7/15kV, com blindagem em fios de cobre (Reforçada) -Seção 35mm².</v>
      </c>
      <c r="M429" s="65" t="str" cm="1">
        <f t="array" ref="M429">_xlfn.IFS(B429="SAB_OSE_SET23",VLOOKUP(C429,[12]SAB_OSE_SET23!A:N,6,FALSE),B429="SAB_EPSA_SET23",VLOOKUP(C429,[12]SAB_EPSA_SET23!A:F,3,FALSE),B429="SAB_INS_SET23",VLOOKUP(C429,[12]SAB_INS_SET23!A:F,3,FALSE),B429="SIU_INF_JUL23",VLOOKUP(C429,[12]SIU_INF_JUL23!A:F,3,FALSE),B429="SIU_ED_JUL23",VLOOKUP(C429,[12]SIU_ED_JUL23!A:F,3,FALSE),B429="SIU_INS_JUL23",VLOOKUP(C429,[12]SIU_INS_JUL23!A:F,3,FALSE),B429="DER_JUN23",VLOOKUP(C429,[12]DER_JUN23!A:F,3,FALSE),B429="CDHU_AGO23",VLOOKUP(C429,[12]CDHU_AGO23!A:F,3,FALSE),B429="DNIT_SV_JUL23",VLOOKUP(C429,[12]DNIT_SV_JUL23!A:F,3,FALSE),B429="DNIT_MAT_JUL23",VLOOKUP(C429,[12]DNIT_MAT_JUL23!A:F,3,FALSE),B429="SIN_SV_SET23",VLOOKUP(C429,[12]SIN_SV_SET23!G:L,3,FALSE),B429="SIN_INS_SET23",VLOOKUP(C429,[12]SIN_INS_SET23!A:F,3,FALSE),B429="COTAÇÃO",VLOOKUP(C429,[12]COTAÇÃO!$B:$G,4,FALSE))</f>
        <v>pç</v>
      </c>
      <c r="N429" s="66">
        <f t="shared" ref="N429" si="10832">R429+T429+V429+X429+Z429+AB429+AD429+AF429+AH429+AJ429++AL429+AN429+AP429+AR429+AT429+AV429+AX429+AZ429+BB429+BD429+BF429+BH429+BJ429+BL429</f>
        <v>3</v>
      </c>
      <c r="O429" s="66">
        <f t="shared" ref="O429" si="10833">ROUND(H429*I429,2)</f>
        <v>1290.56</v>
      </c>
      <c r="P429" s="67">
        <f t="shared" si="10249"/>
        <v>0</v>
      </c>
      <c r="Q429" s="68"/>
      <c r="R429" s="61">
        <f>R428*$I429</f>
        <v>3</v>
      </c>
      <c r="S429" s="67"/>
      <c r="T429" s="61">
        <f t="shared" ref="T429" si="10834">T428*$I429</f>
        <v>0</v>
      </c>
      <c r="U429" s="67">
        <f t="shared" ref="U429" si="10835">ROUND(T429*$H429,2)</f>
        <v>0</v>
      </c>
      <c r="V429" s="61">
        <f t="shared" ref="V429" si="10836">V428*$I429</f>
        <v>0</v>
      </c>
      <c r="W429" s="67">
        <f t="shared" ref="W429" si="10837">ROUND(V429*$H429,2)</f>
        <v>0</v>
      </c>
      <c r="X429" s="61">
        <f t="shared" ref="X429" si="10838">X428*$I429</f>
        <v>0</v>
      </c>
      <c r="Y429" s="67">
        <f t="shared" ref="Y429" si="10839">ROUND(X429*$H429,2)</f>
        <v>0</v>
      </c>
      <c r="Z429" s="61">
        <f t="shared" ref="Z429" si="10840">Z428*$I429</f>
        <v>0</v>
      </c>
      <c r="AA429" s="67">
        <f t="shared" ref="AA429" si="10841">ROUND(Z429*$H429,2)</f>
        <v>0</v>
      </c>
      <c r="AB429" s="61">
        <f t="shared" ref="AB429" si="10842">AB428*$I429</f>
        <v>0</v>
      </c>
      <c r="AC429" s="67">
        <f t="shared" ref="AC429" si="10843">ROUND(AB429*$H429,2)</f>
        <v>0</v>
      </c>
      <c r="AD429" s="61">
        <f t="shared" ref="AD429" si="10844">AD428*$I429</f>
        <v>0</v>
      </c>
      <c r="AE429" s="67">
        <f t="shared" ref="AE429" si="10845">ROUND(AD429*$H429,2)</f>
        <v>0</v>
      </c>
      <c r="AF429" s="61">
        <f t="shared" ref="AF429" si="10846">AF428*$I429</f>
        <v>0</v>
      </c>
      <c r="AG429" s="67">
        <f t="shared" ref="AG429" si="10847">ROUND(AF429*$H429,2)</f>
        <v>0</v>
      </c>
      <c r="AH429" s="61">
        <f t="shared" ref="AH429" si="10848">AH428*$I429</f>
        <v>0</v>
      </c>
      <c r="AI429" s="67">
        <f t="shared" ref="AI429" si="10849">ROUND(AH429*$H429,2)</f>
        <v>0</v>
      </c>
      <c r="AJ429" s="61">
        <f t="shared" ref="AJ429" si="10850">AJ428*$I429</f>
        <v>0</v>
      </c>
      <c r="AK429" s="67">
        <f t="shared" ref="AK429" si="10851">ROUND(AJ429*$H429,2)</f>
        <v>0</v>
      </c>
      <c r="AL429" s="61">
        <f t="shared" ref="AL429" si="10852">AL428*$I429</f>
        <v>0</v>
      </c>
      <c r="AM429" s="67">
        <f t="shared" ref="AM429" si="10853">ROUND(AL429*$H429,2)</f>
        <v>0</v>
      </c>
      <c r="AN429" s="61">
        <f t="shared" ref="AN429" si="10854">AN428*$I429</f>
        <v>0</v>
      </c>
      <c r="AO429" s="67">
        <f t="shared" ref="AO429" si="10855">ROUND(AN429*$H429,2)</f>
        <v>0</v>
      </c>
      <c r="AP429" s="61">
        <f t="shared" ref="AP429" si="10856">AP428*$I429</f>
        <v>0</v>
      </c>
      <c r="AQ429" s="67">
        <f t="shared" ref="AQ429" si="10857">ROUND(AP429*$H429,2)</f>
        <v>0</v>
      </c>
      <c r="AR429" s="61">
        <f t="shared" ref="AR429" si="10858">AR428*$I429</f>
        <v>0</v>
      </c>
      <c r="AS429" s="67">
        <f t="shared" ref="AS429" si="10859">ROUND(AR429*$H429,2)</f>
        <v>0</v>
      </c>
      <c r="AT429" s="61">
        <f t="shared" ref="AT429" si="10860">AT428*$I429</f>
        <v>0</v>
      </c>
      <c r="AU429" s="67">
        <f t="shared" ref="AU429" si="10861">ROUND(AT429*$H429,2)</f>
        <v>0</v>
      </c>
      <c r="AV429" s="61">
        <f t="shared" ref="AV429" si="10862">AV428*$I429</f>
        <v>0</v>
      </c>
      <c r="AW429" s="67">
        <f t="shared" ref="AW429" si="10863">ROUND(AV429*$H429,2)</f>
        <v>0</v>
      </c>
      <c r="AX429" s="61">
        <f t="shared" ref="AX429" si="10864">AX428*$I429</f>
        <v>0</v>
      </c>
      <c r="AY429" s="67">
        <f t="shared" ref="AY429" si="10865">ROUND(AX429*$H429,2)</f>
        <v>0</v>
      </c>
      <c r="AZ429" s="61">
        <f t="shared" ref="AZ429" si="10866">AZ428*$I429</f>
        <v>0</v>
      </c>
      <c r="BA429" s="67">
        <f t="shared" ref="BA429" si="10867">ROUND(AZ429*$H429,2)</f>
        <v>0</v>
      </c>
      <c r="BB429" s="61">
        <f t="shared" ref="BB429" si="10868">BB428*$I429</f>
        <v>0</v>
      </c>
      <c r="BC429" s="67">
        <f t="shared" ref="BC429" si="10869">ROUND(BB429*$H429,2)</f>
        <v>0</v>
      </c>
      <c r="BD429" s="61">
        <f t="shared" ref="BD429" si="10870">BD428*$I429</f>
        <v>0</v>
      </c>
      <c r="BE429" s="67">
        <f t="shared" ref="BE429" si="10871">ROUND(BD429*$H429,2)</f>
        <v>0</v>
      </c>
      <c r="BF429" s="61">
        <f t="shared" ref="BF429" si="10872">BF428*$I429</f>
        <v>0</v>
      </c>
      <c r="BG429" s="67">
        <f t="shared" ref="BG429" si="10873">ROUND(BF429*$H429,2)</f>
        <v>0</v>
      </c>
      <c r="BH429" s="61">
        <f t="shared" ref="BH429" si="10874">BH428*$I429</f>
        <v>0</v>
      </c>
      <c r="BI429" s="67">
        <f t="shared" ref="BI429" si="10875">ROUND(BH429*$H429,2)</f>
        <v>0</v>
      </c>
      <c r="BJ429" s="61">
        <f t="shared" ref="BJ429" si="10876">BJ428*$I429</f>
        <v>0</v>
      </c>
      <c r="BK429" s="67">
        <f t="shared" ref="BK429" si="10877">ROUND(BJ429*$H429,2)</f>
        <v>0</v>
      </c>
      <c r="BL429" s="61">
        <f t="shared" ref="BL429" si="10878">BL428*$I429</f>
        <v>0</v>
      </c>
      <c r="BM429" s="67">
        <f t="shared" ref="BM429" si="10879">ROUND(BL429*$H429,2)</f>
        <v>0</v>
      </c>
    </row>
    <row r="430" spans="1:65" s="47" customFormat="1" ht="45" x14ac:dyDescent="0.25">
      <c r="A430" s="48"/>
      <c r="B430" s="48"/>
      <c r="C430" s="48"/>
      <c r="D430" s="48"/>
      <c r="E430" s="48"/>
      <c r="F430" s="48"/>
      <c r="G430" s="48"/>
      <c r="H430" s="49"/>
      <c r="I430" s="50"/>
      <c r="J430" s="39"/>
      <c r="K430" s="51" t="str">
        <f>CONCATENATE($K$411,".10")</f>
        <v>22.10</v>
      </c>
      <c r="L430" s="52" t="s">
        <v>145</v>
      </c>
      <c r="M430" s="53" t="s">
        <v>46</v>
      </c>
      <c r="N430" s="54">
        <f>R430+T430+V430+X430+Z430+AB430+AD430+AF430+AH430+AJ430++AL430+AN430+AP430+AR430+AT430+AV430+AX430+AZ430+BB430+BD430+BF430+BH430+BJ430+BL430</f>
        <v>3</v>
      </c>
      <c r="O430" s="54">
        <f>SUM(O431:O431)</f>
        <v>1199.08</v>
      </c>
      <c r="P430" s="55">
        <f t="shared" si="10249"/>
        <v>3597.24</v>
      </c>
      <c r="Q430" s="39"/>
      <c r="R430" s="56">
        <v>3</v>
      </c>
      <c r="S430" s="57">
        <f>ROUND(R430*$O430,2)</f>
        <v>3597.24</v>
      </c>
      <c r="T430" s="56"/>
      <c r="U430" s="57">
        <f>ROUND(T430*$O430,2)</f>
        <v>0</v>
      </c>
      <c r="V430" s="56"/>
      <c r="W430" s="57">
        <f t="shared" ref="W430" si="10880">ROUND(V430*$O430,2)</f>
        <v>0</v>
      </c>
      <c r="X430" s="56"/>
      <c r="Y430" s="57">
        <f t="shared" ref="Y430" si="10881">ROUND(X430*$O430,2)</f>
        <v>0</v>
      </c>
      <c r="Z430" s="56"/>
      <c r="AA430" s="57">
        <f t="shared" ref="AA430" si="10882">ROUND(Z430*$O430,2)</f>
        <v>0</v>
      </c>
      <c r="AB430" s="56"/>
      <c r="AC430" s="57">
        <f t="shared" ref="AC430" si="10883">ROUND(AB430*$O430,2)</f>
        <v>0</v>
      </c>
      <c r="AD430" s="56"/>
      <c r="AE430" s="57">
        <f t="shared" ref="AE430" si="10884">ROUND(AD430*$O430,2)</f>
        <v>0</v>
      </c>
      <c r="AF430" s="56"/>
      <c r="AG430" s="57">
        <f t="shared" ref="AG430" si="10885">ROUND(AF430*$O430,2)</f>
        <v>0</v>
      </c>
      <c r="AH430" s="56"/>
      <c r="AI430" s="57">
        <f t="shared" ref="AI430" si="10886">ROUND(AH430*$O430,2)</f>
        <v>0</v>
      </c>
      <c r="AJ430" s="56"/>
      <c r="AK430" s="57">
        <f t="shared" ref="AK430" si="10887">ROUND(AJ430*$O430,2)</f>
        <v>0</v>
      </c>
      <c r="AL430" s="56"/>
      <c r="AM430" s="57">
        <f t="shared" ref="AM430" si="10888">ROUND(AL430*$O430,2)</f>
        <v>0</v>
      </c>
      <c r="AN430" s="56"/>
      <c r="AO430" s="57">
        <f t="shared" ref="AO430" si="10889">ROUND(AN430*$O430,2)</f>
        <v>0</v>
      </c>
      <c r="AP430" s="56"/>
      <c r="AQ430" s="57">
        <f t="shared" ref="AQ430" si="10890">ROUND(AP430*$O430,2)</f>
        <v>0</v>
      </c>
      <c r="AR430" s="56"/>
      <c r="AS430" s="57">
        <f t="shared" ref="AS430" si="10891">ROUND(AR430*$O430,2)</f>
        <v>0</v>
      </c>
      <c r="AT430" s="56"/>
      <c r="AU430" s="57">
        <f t="shared" ref="AU430" si="10892">ROUND(AT430*$O430,2)</f>
        <v>0</v>
      </c>
      <c r="AV430" s="56"/>
      <c r="AW430" s="57">
        <f t="shared" ref="AW430" si="10893">ROUND(AV430*$O430,2)</f>
        <v>0</v>
      </c>
      <c r="AX430" s="56"/>
      <c r="AY430" s="57">
        <f t="shared" ref="AY430" si="10894">ROUND(AX430*$O430,2)</f>
        <v>0</v>
      </c>
      <c r="AZ430" s="56"/>
      <c r="BA430" s="57">
        <f t="shared" ref="BA430" si="10895">ROUND(AZ430*$O430,2)</f>
        <v>0</v>
      </c>
      <c r="BB430" s="56"/>
      <c r="BC430" s="57">
        <f t="shared" ref="BC430" si="10896">ROUND(BB430*$O430,2)</f>
        <v>0</v>
      </c>
      <c r="BD430" s="56"/>
      <c r="BE430" s="57">
        <f t="shared" ref="BE430" si="10897">ROUND(BD430*$O430,2)</f>
        <v>0</v>
      </c>
      <c r="BF430" s="56"/>
      <c r="BG430" s="57">
        <f t="shared" ref="BG430" si="10898">ROUND(BF430*$O430,2)</f>
        <v>0</v>
      </c>
      <c r="BH430" s="56"/>
      <c r="BI430" s="57">
        <f t="shared" ref="BI430" si="10899">ROUND(BH430*$O430,2)</f>
        <v>0</v>
      </c>
      <c r="BJ430" s="56"/>
      <c r="BK430" s="57">
        <f t="shared" ref="BK430" si="10900">ROUND(BJ430*$O430,2)</f>
        <v>0</v>
      </c>
      <c r="BL430" s="56"/>
      <c r="BM430" s="57">
        <f t="shared" ref="BM430" si="10901">ROUND(BL430*$O430,2)</f>
        <v>0</v>
      </c>
    </row>
    <row r="431" spans="1:65" s="47" customFormat="1" ht="45" x14ac:dyDescent="0.25">
      <c r="A431" s="58" t="s">
        <v>37</v>
      </c>
      <c r="B431" s="59" t="s">
        <v>31</v>
      </c>
      <c r="C431" s="59" t="str">
        <f>C313</f>
        <v>13.2</v>
      </c>
      <c r="D431" s="60" cm="1">
        <f t="array" ref="D431">_xlfn.IFS($B431="SAB_OSE_SET23",$A$440,$B431="SAB_EPSA_SET23",$A$442,$B431="SAB_INS_SET23",$A$444,$B431="SIU_INF_JUL23",$A$446,$B431="SIU_ED_JUL23",$A$447,$B431="DER_JUN23",$A$448,$B431="CDHU_AGO23",$A$449,$B431="SIN_SV_SET23",$A$450,$B431="SIN_INS_SET23",$A$451,$B431="COTAÇÃO",0)</f>
        <v>0</v>
      </c>
      <c r="E431" s="60" cm="1">
        <f t="array" ref="E431">_xlfn.IFS($B431="SAB_OSE_SET23",$A$441,$B431="SAB_EPSA_SET23",$A$443,$B431="SAB_INS_SET23",$A$445,$B431="SIU_INF_JUL23",0,$B431="SIU_ED_JUL23",0,$B431="DER_JUN23",0,$B431="CDHU_AGO23",0,$B431="SIN_SV_SET23",0,$B431="SIN_INS_SET23",0,$B431="COTAÇÃO",0)</f>
        <v>0</v>
      </c>
      <c r="F431" s="60" cm="1">
        <f t="array" ref="F431">_xlfn.IFS($B431="SAB_OSE_SET23",0,$B431="SAB_EPSA_SET23",0,AND($B431="SAB_INS_SET23",$A431="MAT")=TRUE,$A$454,AND($B431="SAB_INS_SET23",$A431&lt;&gt;"MAT")=TRUE,$A$453,AND($B431="SIU_INF_JUL23",$A431="MAT")=TRUE,$A$454,AND($B431="SIU_INF_JUL23",$A431&lt;&gt;"MAT")=TRUE,$A$453,AND($B431="SIU_ED_JUL23",$A431="MAT")=TRUE,$A$454,AND($B431="SIU_ED_JUL23",$A431&lt;&gt;"MAT")=TRUE,$A$453,$B431="DER_JUN23",0,$B431="CDHU_AGO23",0,AND($B431="SIN_SV_SET23",$A431="MAT")=TRUE,$A$454,AND($B431="SIN_SV_SET23",$A431&lt;&gt;"MAT")=TRUE,$A$453,AND($B431="SIN_INS_SET23",$A431="MAT")=TRUE,$A$454,AND($B431="SIN_INS_SET23",$A431&lt;&gt;"MAT")=TRUE,$A$453,AND($B431="COTAÇÃO",$A431="MAT")=TRUE,$A$454,AND($B431="COTAÇÃO",$A431&lt;&gt;"MAT")=TRUE,$A$453)</f>
        <v>0.2</v>
      </c>
      <c r="G431" s="60" cm="1">
        <f t="array" ref="G431">_xlfn.IFS($B431="SAB_OSE_SET23",0,$B431="SAB_EPSA_SET23",0,AND($B431="SAB_INS_SET23",$A431="MO")=TRUE,$A$455,AND($B431="SAB_INS_SET23",$A431&lt;&gt;"MO")=TRUE,0,AND($B431="SIU_INF_JUL23",$A431="MO")=TRUE,$A$455,AND($B431="SIU_INF_JUL23",$A431&lt;&gt;"MO")=TRUE,0,AND($B431="SIU_ED_JUL23",$A431="MO")=TRUE,$A$455,AND($B431="SIU_ED_JUL23",$A431&lt;&gt;"MO")=TRUE,0,$B431="DER_JUN23",0,$B431="CDHU_AGO23",0,AND($B431="SIN_SV_SET23",$A431="MO")=TRUE,$A$455,AND($B431="SIN_SV_SET23",$A431&lt;&gt;"MO")=TRUE,0,AND($B431="SIN_INS_SET23",$A431="MO")=TRUE,$A$455,AND($B431="SIN_INS_SET23",$A431&lt;&gt;"MO")=TRUE,0,AND($B431="COTAÇÃO",$A431="MO")=TRUE,$A$455,AND($B431="COTAÇÃO",$A431&lt;&gt;"MO")=TRUE,0)</f>
        <v>0</v>
      </c>
      <c r="H431" s="61" cm="1">
        <f t="array" ref="H431">ROUND(_xlfn.IFS(B431="SAB_OSE_SET23",VLOOKUP(C431,[12]SAB_OSE_SET23!A:N,7,FALSE),B431="SAB_EPSA_SET23",VLOOKUP(C431,[12]SAB_EPSA_SET23!A:F,4,FALSE),B431="SAB_INS_SET23",VLOOKUP(C431,[12]SAB_INS_SET23!A:F,4,FALSE),B431="SIU_INF_JUL23",VLOOKUP(C431,[12]SIU_INF_JUL23!A:F,4,FALSE),B431="SIU_ED_JUL23",VLOOKUP(C431,[12]SIU_ED_JUL23!A:F,4,FALSE),B431="SIU_INS_JUL23",VLOOKUP(C431,[12]SIU_INS_JUL23!A:F,4,FALSE),B431="DER_JUN23",VLOOKUP(C431,[12]DER_JUN23!A:F,4,FALSE),B431="CDHU_AGO23",VLOOKUP(C431,[12]CDHU_AGO23!A:F,4,FALSE),B431="DNIT_SV_JUL23",VLOOKUP(C431,[12]DNIT_SV_JUL23!A:F,4,FALSE),B431="DNIT_MAT_JUL23",VLOOKUP(C431,[12]DNIT_MAT_JUL23!A:F,4,FALSE),B431="SIN_SV_SET23",VLOOKUP(C431,[12]SIN_SV_SET23!G:L,5,FALSE),B431="SIN_INS_SET23",VLOOKUP(C431,[12]SIN_INS_SET23!A:F,5,FALSE),B431="COTAÇÃO",VLOOKUP(C431,[12]COTAÇÃO!$B:$G,6,FALSE))*(1+F431)*(1+G431),2)</f>
        <v>1199.08</v>
      </c>
      <c r="I431" s="62">
        <v>1</v>
      </c>
      <c r="J431" s="39"/>
      <c r="K431" s="63"/>
      <c r="L431" s="64" t="str" cm="1">
        <f t="array" ref="L431">_xlfn.IFS(B431="SAB_OSE_SET23",VLOOKUP(C431,[12]SAB_OSE_SET23!A:N,5,FALSE),B431="SAB_EPSA_SET23",VLOOKUP(C431,[12]SAB_EPSA_SET23!A:F,2,FALSE),B431="SAB_INS_SET23",VLOOKUP(C431,[12]SAB_INS_SET23!A:F,2,FALSE),B431="SIU_INF_JUL23",VLOOKUP(C431,[12]SIU_INF_JUL23!A:F,2,FALSE),B431="SIU_ED_JUL23",VLOOKUP(C431,[12]SIU_ED_JUL23!A:F,2,FALSE),B431="SIU_INS_JUL23",VLOOKUP(C431,[12]SIU_INS_JUL23!A:F,2,FALSE),B431="DER_JUN23",VLOOKUP(C431,[12]DER_JUN23!A:F,2,FALSE),B431="CDHU_AGO23",VLOOKUP(C431,[12]CDHU_AGO23!A:F,2,FALSE),B431="DNIT_SV_JUL23",VLOOKUP(C431,[12]DNIT_SV_JUL23!A:F,2,FALSE),B431="DNIT_MAT_JUL23",VLOOKUP(C431,[12]DNIT_MAT_JUL23!A:F,2,FALSE),B431="SIN_SV_SET23",VLOOKUP(C431,[12]SIN_SV_SET23!G:L,2,FALSE),B431="SIN_INS_SET23",VLOOKUP(C431,[12]SIN_INS_SET23!A:F,2,FALSE),B431="COTAÇÃO",VLOOKUP(C431,[12]COTAÇÃO!$B:$G,3,FALSE))</f>
        <v>Emenda desconectável 630 A, tipo TDEX  da Elastimold ou similar aprovado para cabo  Triplex 3C x 70mm² - 8,7/15kV, com blindagem em fios de cobre (Reforçada) -Seção 35mm².</v>
      </c>
      <c r="M431" s="65" t="str" cm="1">
        <f t="array" ref="M431">_xlfn.IFS(B431="SAB_OSE_SET23",VLOOKUP(C431,[12]SAB_OSE_SET23!A:N,6,FALSE),B431="SAB_EPSA_SET23",VLOOKUP(C431,[12]SAB_EPSA_SET23!A:F,3,FALSE),B431="SAB_INS_SET23",VLOOKUP(C431,[12]SAB_INS_SET23!A:F,3,FALSE),B431="SIU_INF_JUL23",VLOOKUP(C431,[12]SIU_INF_JUL23!A:F,3,FALSE),B431="SIU_ED_JUL23",VLOOKUP(C431,[12]SIU_ED_JUL23!A:F,3,FALSE),B431="SIU_INS_JUL23",VLOOKUP(C431,[12]SIU_INS_JUL23!A:F,3,FALSE),B431="DER_JUN23",VLOOKUP(C431,[12]DER_JUN23!A:F,3,FALSE),B431="CDHU_AGO23",VLOOKUP(C431,[12]CDHU_AGO23!A:F,3,FALSE),B431="DNIT_SV_JUL23",VLOOKUP(C431,[12]DNIT_SV_JUL23!A:F,3,FALSE),B431="DNIT_MAT_JUL23",VLOOKUP(C431,[12]DNIT_MAT_JUL23!A:F,3,FALSE),B431="SIN_SV_SET23",VLOOKUP(C431,[12]SIN_SV_SET23!G:L,3,FALSE),B431="SIN_INS_SET23",VLOOKUP(C431,[12]SIN_INS_SET23!A:F,3,FALSE),B431="COTAÇÃO",VLOOKUP(C431,[12]COTAÇÃO!$B:$G,4,FALSE))</f>
        <v>pç</v>
      </c>
      <c r="N431" s="66">
        <f t="shared" ref="N431" si="10902">R431+T431+V431+X431+Z431+AB431+AD431+AF431+AH431+AJ431++AL431+AN431+AP431+AR431+AT431+AV431+AX431+AZ431+BB431+BD431+BF431+BH431+BJ431+BL431</f>
        <v>3</v>
      </c>
      <c r="O431" s="66">
        <f t="shared" ref="O431" si="10903">ROUND(H431*I431,2)</f>
        <v>1199.08</v>
      </c>
      <c r="P431" s="67">
        <f t="shared" si="10249"/>
        <v>0</v>
      </c>
      <c r="Q431" s="68"/>
      <c r="R431" s="61">
        <f>R430*$I431</f>
        <v>3</v>
      </c>
      <c r="S431" s="67"/>
      <c r="T431" s="61">
        <f t="shared" ref="T431" si="10904">T430*$I431</f>
        <v>0</v>
      </c>
      <c r="U431" s="67">
        <f t="shared" ref="U431" si="10905">ROUND(T431*$H431,2)</f>
        <v>0</v>
      </c>
      <c r="V431" s="61">
        <f t="shared" ref="V431" si="10906">V430*$I431</f>
        <v>0</v>
      </c>
      <c r="W431" s="67">
        <f t="shared" ref="W431" si="10907">ROUND(V431*$H431,2)</f>
        <v>0</v>
      </c>
      <c r="X431" s="61">
        <f t="shared" ref="X431" si="10908">X430*$I431</f>
        <v>0</v>
      </c>
      <c r="Y431" s="67">
        <f t="shared" ref="Y431" si="10909">ROUND(X431*$H431,2)</f>
        <v>0</v>
      </c>
      <c r="Z431" s="61">
        <f t="shared" ref="Z431" si="10910">Z430*$I431</f>
        <v>0</v>
      </c>
      <c r="AA431" s="67">
        <f t="shared" ref="AA431" si="10911">ROUND(Z431*$H431,2)</f>
        <v>0</v>
      </c>
      <c r="AB431" s="61">
        <f t="shared" ref="AB431" si="10912">AB430*$I431</f>
        <v>0</v>
      </c>
      <c r="AC431" s="67">
        <f t="shared" ref="AC431" si="10913">ROUND(AB431*$H431,2)</f>
        <v>0</v>
      </c>
      <c r="AD431" s="61">
        <f t="shared" ref="AD431" si="10914">AD430*$I431</f>
        <v>0</v>
      </c>
      <c r="AE431" s="67">
        <f t="shared" ref="AE431" si="10915">ROUND(AD431*$H431,2)</f>
        <v>0</v>
      </c>
      <c r="AF431" s="61">
        <f t="shared" ref="AF431" si="10916">AF430*$I431</f>
        <v>0</v>
      </c>
      <c r="AG431" s="67">
        <f t="shared" ref="AG431" si="10917">ROUND(AF431*$H431,2)</f>
        <v>0</v>
      </c>
      <c r="AH431" s="61">
        <f t="shared" ref="AH431" si="10918">AH430*$I431</f>
        <v>0</v>
      </c>
      <c r="AI431" s="67">
        <f t="shared" ref="AI431" si="10919">ROUND(AH431*$H431,2)</f>
        <v>0</v>
      </c>
      <c r="AJ431" s="61">
        <f t="shared" ref="AJ431" si="10920">AJ430*$I431</f>
        <v>0</v>
      </c>
      <c r="AK431" s="67">
        <f t="shared" ref="AK431" si="10921">ROUND(AJ431*$H431,2)</f>
        <v>0</v>
      </c>
      <c r="AL431" s="61">
        <f t="shared" ref="AL431" si="10922">AL430*$I431</f>
        <v>0</v>
      </c>
      <c r="AM431" s="67">
        <f t="shared" ref="AM431" si="10923">ROUND(AL431*$H431,2)</f>
        <v>0</v>
      </c>
      <c r="AN431" s="61">
        <f t="shared" ref="AN431" si="10924">AN430*$I431</f>
        <v>0</v>
      </c>
      <c r="AO431" s="67">
        <f t="shared" ref="AO431" si="10925">ROUND(AN431*$H431,2)</f>
        <v>0</v>
      </c>
      <c r="AP431" s="61">
        <f t="shared" ref="AP431" si="10926">AP430*$I431</f>
        <v>0</v>
      </c>
      <c r="AQ431" s="67">
        <f t="shared" ref="AQ431" si="10927">ROUND(AP431*$H431,2)</f>
        <v>0</v>
      </c>
      <c r="AR431" s="61">
        <f t="shared" ref="AR431" si="10928">AR430*$I431</f>
        <v>0</v>
      </c>
      <c r="AS431" s="67">
        <f t="shared" ref="AS431" si="10929">ROUND(AR431*$H431,2)</f>
        <v>0</v>
      </c>
      <c r="AT431" s="61">
        <f t="shared" ref="AT431" si="10930">AT430*$I431</f>
        <v>0</v>
      </c>
      <c r="AU431" s="67">
        <f t="shared" ref="AU431" si="10931">ROUND(AT431*$H431,2)</f>
        <v>0</v>
      </c>
      <c r="AV431" s="61">
        <f t="shared" ref="AV431" si="10932">AV430*$I431</f>
        <v>0</v>
      </c>
      <c r="AW431" s="67">
        <f t="shared" ref="AW431" si="10933">ROUND(AV431*$H431,2)</f>
        <v>0</v>
      </c>
      <c r="AX431" s="61">
        <f t="shared" ref="AX431" si="10934">AX430*$I431</f>
        <v>0</v>
      </c>
      <c r="AY431" s="67">
        <f t="shared" ref="AY431" si="10935">ROUND(AX431*$H431,2)</f>
        <v>0</v>
      </c>
      <c r="AZ431" s="61">
        <f t="shared" ref="AZ431" si="10936">AZ430*$I431</f>
        <v>0</v>
      </c>
      <c r="BA431" s="67">
        <f t="shared" ref="BA431" si="10937">ROUND(AZ431*$H431,2)</f>
        <v>0</v>
      </c>
      <c r="BB431" s="61">
        <f t="shared" ref="BB431" si="10938">BB430*$I431</f>
        <v>0</v>
      </c>
      <c r="BC431" s="67">
        <f t="shared" ref="BC431" si="10939">ROUND(BB431*$H431,2)</f>
        <v>0</v>
      </c>
      <c r="BD431" s="61">
        <f t="shared" ref="BD431" si="10940">BD430*$I431</f>
        <v>0</v>
      </c>
      <c r="BE431" s="67">
        <f t="shared" ref="BE431" si="10941">ROUND(BD431*$H431,2)</f>
        <v>0</v>
      </c>
      <c r="BF431" s="61">
        <f t="shared" ref="BF431" si="10942">BF430*$I431</f>
        <v>0</v>
      </c>
      <c r="BG431" s="67">
        <f t="shared" ref="BG431" si="10943">ROUND(BF431*$H431,2)</f>
        <v>0</v>
      </c>
      <c r="BH431" s="61">
        <f t="shared" ref="BH431" si="10944">BH430*$I431</f>
        <v>0</v>
      </c>
      <c r="BI431" s="67">
        <f t="shared" ref="BI431" si="10945">ROUND(BH431*$H431,2)</f>
        <v>0</v>
      </c>
      <c r="BJ431" s="61">
        <f t="shared" ref="BJ431" si="10946">BJ430*$I431</f>
        <v>0</v>
      </c>
      <c r="BK431" s="67">
        <f t="shared" ref="BK431" si="10947">ROUND(BJ431*$H431,2)</f>
        <v>0</v>
      </c>
      <c r="BL431" s="61">
        <f t="shared" ref="BL431" si="10948">BL430*$I431</f>
        <v>0</v>
      </c>
      <c r="BM431" s="67">
        <f t="shared" ref="BM431" si="10949">ROUND(BL431*$H431,2)</f>
        <v>0</v>
      </c>
    </row>
    <row r="432" spans="1:65" s="47" customFormat="1" ht="45" x14ac:dyDescent="0.25">
      <c r="A432" s="48"/>
      <c r="B432" s="48"/>
      <c r="C432" s="48"/>
      <c r="D432" s="48"/>
      <c r="E432" s="48"/>
      <c r="F432" s="48"/>
      <c r="G432" s="48"/>
      <c r="H432" s="49"/>
      <c r="I432" s="50"/>
      <c r="J432" s="39"/>
      <c r="K432" s="51" t="str">
        <f>CONCATENATE($K$411,".11")</f>
        <v>22.11</v>
      </c>
      <c r="L432" s="52" t="s">
        <v>146</v>
      </c>
      <c r="M432" s="53" t="s">
        <v>46</v>
      </c>
      <c r="N432" s="54">
        <f>R432+T432+V432+X432+Z432+AB432+AD432+AF432+AH432+AJ432++AL432+AN432+AP432+AR432+AT432+AV432+AX432+AZ432+BB432+BD432+BF432+BH432+BJ432+BL432</f>
        <v>3</v>
      </c>
      <c r="O432" s="54">
        <f>SUM(O433:O433)</f>
        <v>1199.08</v>
      </c>
      <c r="P432" s="55">
        <f t="shared" si="10249"/>
        <v>3597.24</v>
      </c>
      <c r="Q432" s="39"/>
      <c r="R432" s="56">
        <v>3</v>
      </c>
      <c r="S432" s="57">
        <f>ROUND(R432*$O432,2)</f>
        <v>3597.24</v>
      </c>
      <c r="T432" s="56"/>
      <c r="U432" s="57">
        <f>ROUND(T432*$O432,2)</f>
        <v>0</v>
      </c>
      <c r="V432" s="56"/>
      <c r="W432" s="57">
        <f t="shared" ref="W432" si="10950">ROUND(V432*$O432,2)</f>
        <v>0</v>
      </c>
      <c r="X432" s="56"/>
      <c r="Y432" s="57">
        <f t="shared" ref="Y432" si="10951">ROUND(X432*$O432,2)</f>
        <v>0</v>
      </c>
      <c r="Z432" s="56"/>
      <c r="AA432" s="57">
        <f t="shared" ref="AA432" si="10952">ROUND(Z432*$O432,2)</f>
        <v>0</v>
      </c>
      <c r="AB432" s="56"/>
      <c r="AC432" s="57">
        <f t="shared" ref="AC432" si="10953">ROUND(AB432*$O432,2)</f>
        <v>0</v>
      </c>
      <c r="AD432" s="56"/>
      <c r="AE432" s="57">
        <f t="shared" ref="AE432" si="10954">ROUND(AD432*$O432,2)</f>
        <v>0</v>
      </c>
      <c r="AF432" s="56"/>
      <c r="AG432" s="57">
        <f t="shared" ref="AG432" si="10955">ROUND(AF432*$O432,2)</f>
        <v>0</v>
      </c>
      <c r="AH432" s="56"/>
      <c r="AI432" s="57">
        <f t="shared" ref="AI432" si="10956">ROUND(AH432*$O432,2)</f>
        <v>0</v>
      </c>
      <c r="AJ432" s="56"/>
      <c r="AK432" s="57">
        <f t="shared" ref="AK432" si="10957">ROUND(AJ432*$O432,2)</f>
        <v>0</v>
      </c>
      <c r="AL432" s="56"/>
      <c r="AM432" s="57">
        <f t="shared" ref="AM432" si="10958">ROUND(AL432*$O432,2)</f>
        <v>0</v>
      </c>
      <c r="AN432" s="56"/>
      <c r="AO432" s="57">
        <f t="shared" ref="AO432" si="10959">ROUND(AN432*$O432,2)</f>
        <v>0</v>
      </c>
      <c r="AP432" s="56"/>
      <c r="AQ432" s="57">
        <f t="shared" ref="AQ432" si="10960">ROUND(AP432*$O432,2)</f>
        <v>0</v>
      </c>
      <c r="AR432" s="56"/>
      <c r="AS432" s="57">
        <f t="shared" ref="AS432" si="10961">ROUND(AR432*$O432,2)</f>
        <v>0</v>
      </c>
      <c r="AT432" s="56"/>
      <c r="AU432" s="57">
        <f t="shared" ref="AU432" si="10962">ROUND(AT432*$O432,2)</f>
        <v>0</v>
      </c>
      <c r="AV432" s="56"/>
      <c r="AW432" s="57">
        <f t="shared" ref="AW432" si="10963">ROUND(AV432*$O432,2)</f>
        <v>0</v>
      </c>
      <c r="AX432" s="56"/>
      <c r="AY432" s="57">
        <f t="shared" ref="AY432" si="10964">ROUND(AX432*$O432,2)</f>
        <v>0</v>
      </c>
      <c r="AZ432" s="56"/>
      <c r="BA432" s="57">
        <f t="shared" ref="BA432" si="10965">ROUND(AZ432*$O432,2)</f>
        <v>0</v>
      </c>
      <c r="BB432" s="56"/>
      <c r="BC432" s="57">
        <f t="shared" ref="BC432" si="10966">ROUND(BB432*$O432,2)</f>
        <v>0</v>
      </c>
      <c r="BD432" s="56"/>
      <c r="BE432" s="57">
        <f t="shared" ref="BE432" si="10967">ROUND(BD432*$O432,2)</f>
        <v>0</v>
      </c>
      <c r="BF432" s="56"/>
      <c r="BG432" s="57">
        <f t="shared" ref="BG432" si="10968">ROUND(BF432*$O432,2)</f>
        <v>0</v>
      </c>
      <c r="BH432" s="56"/>
      <c r="BI432" s="57">
        <f t="shared" ref="BI432" si="10969">ROUND(BH432*$O432,2)</f>
        <v>0</v>
      </c>
      <c r="BJ432" s="56"/>
      <c r="BK432" s="57">
        <f t="shared" ref="BK432" si="10970">ROUND(BJ432*$O432,2)</f>
        <v>0</v>
      </c>
      <c r="BL432" s="56"/>
      <c r="BM432" s="57">
        <f t="shared" ref="BM432" si="10971">ROUND(BL432*$O432,2)</f>
        <v>0</v>
      </c>
    </row>
    <row r="433" spans="1:65" s="47" customFormat="1" ht="45" x14ac:dyDescent="0.25">
      <c r="A433" s="58" t="s">
        <v>37</v>
      </c>
      <c r="B433" s="59" t="s">
        <v>31</v>
      </c>
      <c r="C433" s="59" t="str">
        <f>C321</f>
        <v>13.3</v>
      </c>
      <c r="D433" s="60" cm="1">
        <f t="array" ref="D433">_xlfn.IFS($B433="SAB_OSE_SET23",$A$440,$B433="SAB_EPSA_SET23",$A$442,$B433="SAB_INS_SET23",$A$444,$B433="SIU_INF_JUL23",$A$446,$B433="SIU_ED_JUL23",$A$447,$B433="DER_JUN23",$A$448,$B433="CDHU_AGO23",$A$449,$B433="SIN_SV_SET23",$A$450,$B433="SIN_INS_SET23",$A$451,$B433="COTAÇÃO",0)</f>
        <v>0</v>
      </c>
      <c r="E433" s="60" cm="1">
        <f t="array" ref="E433">_xlfn.IFS($B433="SAB_OSE_SET23",$A$441,$B433="SAB_EPSA_SET23",$A$443,$B433="SAB_INS_SET23",$A$445,$B433="SIU_INF_JUL23",0,$B433="SIU_ED_JUL23",0,$B433="DER_JUN23",0,$B433="CDHU_AGO23",0,$B433="SIN_SV_SET23",0,$B433="SIN_INS_SET23",0,$B433="COTAÇÃO",0)</f>
        <v>0</v>
      </c>
      <c r="F433" s="60" cm="1">
        <f t="array" ref="F433">_xlfn.IFS($B433="SAB_OSE_SET23",0,$B433="SAB_EPSA_SET23",0,AND($B433="SAB_INS_SET23",$A433="MAT")=TRUE,$A$454,AND($B433="SAB_INS_SET23",$A433&lt;&gt;"MAT")=TRUE,$A$453,AND($B433="SIU_INF_JUL23",$A433="MAT")=TRUE,$A$454,AND($B433="SIU_INF_JUL23",$A433&lt;&gt;"MAT")=TRUE,$A$453,AND($B433="SIU_ED_JUL23",$A433="MAT")=TRUE,$A$454,AND($B433="SIU_ED_JUL23",$A433&lt;&gt;"MAT")=TRUE,$A$453,$B433="DER_JUN23",0,$B433="CDHU_AGO23",0,AND($B433="SIN_SV_SET23",$A433="MAT")=TRUE,$A$454,AND($B433="SIN_SV_SET23",$A433&lt;&gt;"MAT")=TRUE,$A$453,AND($B433="SIN_INS_SET23",$A433="MAT")=TRUE,$A$454,AND($B433="SIN_INS_SET23",$A433&lt;&gt;"MAT")=TRUE,$A$453,AND($B433="COTAÇÃO",$A433="MAT")=TRUE,$A$454,AND($B433="COTAÇÃO",$A433&lt;&gt;"MAT")=TRUE,$A$453)</f>
        <v>0.2</v>
      </c>
      <c r="G433" s="60" cm="1">
        <f t="array" ref="G433">_xlfn.IFS($B433="SAB_OSE_SET23",0,$B433="SAB_EPSA_SET23",0,AND($B433="SAB_INS_SET23",$A433="MO")=TRUE,$A$455,AND($B433="SAB_INS_SET23",$A433&lt;&gt;"MO")=TRUE,0,AND($B433="SIU_INF_JUL23",$A433="MO")=TRUE,$A$455,AND($B433="SIU_INF_JUL23",$A433&lt;&gt;"MO")=TRUE,0,AND($B433="SIU_ED_JUL23",$A433="MO")=TRUE,$A$455,AND($B433="SIU_ED_JUL23",$A433&lt;&gt;"MO")=TRUE,0,$B433="DER_JUN23",0,$B433="CDHU_AGO23",0,AND($B433="SIN_SV_SET23",$A433="MO")=TRUE,$A$455,AND($B433="SIN_SV_SET23",$A433&lt;&gt;"MO")=TRUE,0,AND($B433="SIN_INS_SET23",$A433="MO")=TRUE,$A$455,AND($B433="SIN_INS_SET23",$A433&lt;&gt;"MO")=TRUE,0,AND($B433="COTAÇÃO",$A433="MO")=TRUE,$A$455,AND($B433="COTAÇÃO",$A433&lt;&gt;"MO")=TRUE,0)</f>
        <v>0</v>
      </c>
      <c r="H433" s="61" cm="1">
        <f t="array" ref="H433">ROUND(_xlfn.IFS(B433="SAB_OSE_SET23",VLOOKUP(C433,[12]SAB_OSE_SET23!A:N,7,FALSE),B433="SAB_EPSA_SET23",VLOOKUP(C433,[12]SAB_EPSA_SET23!A:F,4,FALSE),B433="SAB_INS_SET23",VLOOKUP(C433,[12]SAB_INS_SET23!A:F,4,FALSE),B433="SIU_INF_JUL23",VLOOKUP(C433,[12]SIU_INF_JUL23!A:F,4,FALSE),B433="SIU_ED_JUL23",VLOOKUP(C433,[12]SIU_ED_JUL23!A:F,4,FALSE),B433="SIU_INS_JUL23",VLOOKUP(C433,[12]SIU_INS_JUL23!A:F,4,FALSE),B433="DER_JUN23",VLOOKUP(C433,[12]DER_JUN23!A:F,4,FALSE),B433="CDHU_AGO23",VLOOKUP(C433,[12]CDHU_AGO23!A:F,4,FALSE),B433="DNIT_SV_JUL23",VLOOKUP(C433,[12]DNIT_SV_JUL23!A:F,4,FALSE),B433="DNIT_MAT_JUL23",VLOOKUP(C433,[12]DNIT_MAT_JUL23!A:F,4,FALSE),B433="SIN_SV_SET23",VLOOKUP(C433,[12]SIN_SV_SET23!G:L,5,FALSE),B433="SIN_INS_SET23",VLOOKUP(C433,[12]SIN_INS_SET23!A:F,5,FALSE),B433="COTAÇÃO",VLOOKUP(C433,[12]COTAÇÃO!$B:$G,6,FALSE))*(1+F433)*(1+G433),2)</f>
        <v>1199.08</v>
      </c>
      <c r="I433" s="62">
        <v>1</v>
      </c>
      <c r="J433" s="39"/>
      <c r="K433" s="63"/>
      <c r="L433" s="64" t="str" cm="1">
        <f t="array" ref="L433">_xlfn.IFS(B433="SAB_OSE_SET23",VLOOKUP(C433,[12]SAB_OSE_SET23!A:N,5,FALSE),B433="SAB_EPSA_SET23",VLOOKUP(C433,[12]SAB_EPSA_SET23!A:F,2,FALSE),B433="SAB_INS_SET23",VLOOKUP(C433,[12]SAB_INS_SET23!A:F,2,FALSE),B433="SIU_INF_JUL23",VLOOKUP(C433,[12]SIU_INF_JUL23!A:F,2,FALSE),B433="SIU_ED_JUL23",VLOOKUP(C433,[12]SIU_ED_JUL23!A:F,2,FALSE),B433="SIU_INS_JUL23",VLOOKUP(C433,[12]SIU_INS_JUL23!A:F,2,FALSE),B433="DER_JUN23",VLOOKUP(C433,[12]DER_JUN23!A:F,2,FALSE),B433="CDHU_AGO23",VLOOKUP(C433,[12]CDHU_AGO23!A:F,2,FALSE),B433="DNIT_SV_JUL23",VLOOKUP(C433,[12]DNIT_SV_JUL23!A:F,2,FALSE),B433="DNIT_MAT_JUL23",VLOOKUP(C433,[12]DNIT_MAT_JUL23!A:F,2,FALSE),B433="SIN_SV_SET23",VLOOKUP(C433,[12]SIN_SV_SET23!G:L,2,FALSE),B433="SIN_INS_SET23",VLOOKUP(C433,[12]SIN_INS_SET23!A:F,2,FALSE),B433="COTAÇÃO",VLOOKUP(C433,[12]COTAÇÃO!$B:$G,3,FALSE))</f>
        <v>Emenda desconectável 630 A, tipo TDEX código da Elastimold ou similar aprovado para cabo Triplex 3C x 35mm² - 8,7/15kV, com blindagem em fios de cobre (Reforçada) -Seção 35mm².</v>
      </c>
      <c r="M433" s="65" t="str" cm="1">
        <f t="array" ref="M433">_xlfn.IFS(B433="SAB_OSE_SET23",VLOOKUP(C433,[12]SAB_OSE_SET23!A:N,6,FALSE),B433="SAB_EPSA_SET23",VLOOKUP(C433,[12]SAB_EPSA_SET23!A:F,3,FALSE),B433="SAB_INS_SET23",VLOOKUP(C433,[12]SAB_INS_SET23!A:F,3,FALSE),B433="SIU_INF_JUL23",VLOOKUP(C433,[12]SIU_INF_JUL23!A:F,3,FALSE),B433="SIU_ED_JUL23",VLOOKUP(C433,[12]SIU_ED_JUL23!A:F,3,FALSE),B433="SIU_INS_JUL23",VLOOKUP(C433,[12]SIU_INS_JUL23!A:F,3,FALSE),B433="DER_JUN23",VLOOKUP(C433,[12]DER_JUN23!A:F,3,FALSE),B433="CDHU_AGO23",VLOOKUP(C433,[12]CDHU_AGO23!A:F,3,FALSE),B433="DNIT_SV_JUL23",VLOOKUP(C433,[12]DNIT_SV_JUL23!A:F,3,FALSE),B433="DNIT_MAT_JUL23",VLOOKUP(C433,[12]DNIT_MAT_JUL23!A:F,3,FALSE),B433="SIN_SV_SET23",VLOOKUP(C433,[12]SIN_SV_SET23!G:L,3,FALSE),B433="SIN_INS_SET23",VLOOKUP(C433,[12]SIN_INS_SET23!A:F,3,FALSE),B433="COTAÇÃO",VLOOKUP(C433,[12]COTAÇÃO!$B:$G,4,FALSE))</f>
        <v>pç</v>
      </c>
      <c r="N433" s="66">
        <f t="shared" ref="N433" si="10972">R433+T433+V433+X433+Z433+AB433+AD433+AF433+AH433+AJ433++AL433+AN433+AP433+AR433+AT433+AV433+AX433+AZ433+BB433+BD433+BF433+BH433+BJ433+BL433</f>
        <v>3</v>
      </c>
      <c r="O433" s="66">
        <f t="shared" ref="O433" si="10973">ROUND(H433*I433,2)</f>
        <v>1199.08</v>
      </c>
      <c r="P433" s="67">
        <f t="shared" si="10249"/>
        <v>0</v>
      </c>
      <c r="Q433" s="68"/>
      <c r="R433" s="61">
        <f>R432*$I433</f>
        <v>3</v>
      </c>
      <c r="S433" s="67"/>
      <c r="T433" s="61">
        <f t="shared" ref="T433" si="10974">T432*$I433</f>
        <v>0</v>
      </c>
      <c r="U433" s="67">
        <f t="shared" ref="U433" si="10975">ROUND(T433*$H433,2)</f>
        <v>0</v>
      </c>
      <c r="V433" s="61">
        <f t="shared" ref="V433" si="10976">V432*$I433</f>
        <v>0</v>
      </c>
      <c r="W433" s="67">
        <f t="shared" ref="W433" si="10977">ROUND(V433*$H433,2)</f>
        <v>0</v>
      </c>
      <c r="X433" s="61">
        <f t="shared" ref="X433" si="10978">X432*$I433</f>
        <v>0</v>
      </c>
      <c r="Y433" s="67">
        <f t="shared" ref="Y433" si="10979">ROUND(X433*$H433,2)</f>
        <v>0</v>
      </c>
      <c r="Z433" s="61">
        <f t="shared" ref="Z433" si="10980">Z432*$I433</f>
        <v>0</v>
      </c>
      <c r="AA433" s="67">
        <f t="shared" ref="AA433" si="10981">ROUND(Z433*$H433,2)</f>
        <v>0</v>
      </c>
      <c r="AB433" s="61">
        <f t="shared" ref="AB433" si="10982">AB432*$I433</f>
        <v>0</v>
      </c>
      <c r="AC433" s="67">
        <f t="shared" ref="AC433" si="10983">ROUND(AB433*$H433,2)</f>
        <v>0</v>
      </c>
      <c r="AD433" s="61">
        <f t="shared" ref="AD433" si="10984">AD432*$I433</f>
        <v>0</v>
      </c>
      <c r="AE433" s="67">
        <f t="shared" ref="AE433" si="10985">ROUND(AD433*$H433,2)</f>
        <v>0</v>
      </c>
      <c r="AF433" s="61">
        <f t="shared" ref="AF433" si="10986">AF432*$I433</f>
        <v>0</v>
      </c>
      <c r="AG433" s="67">
        <f t="shared" ref="AG433" si="10987">ROUND(AF433*$H433,2)</f>
        <v>0</v>
      </c>
      <c r="AH433" s="61">
        <f t="shared" ref="AH433" si="10988">AH432*$I433</f>
        <v>0</v>
      </c>
      <c r="AI433" s="67">
        <f t="shared" ref="AI433" si="10989">ROUND(AH433*$H433,2)</f>
        <v>0</v>
      </c>
      <c r="AJ433" s="61">
        <f t="shared" ref="AJ433" si="10990">AJ432*$I433</f>
        <v>0</v>
      </c>
      <c r="AK433" s="67">
        <f t="shared" ref="AK433" si="10991">ROUND(AJ433*$H433,2)</f>
        <v>0</v>
      </c>
      <c r="AL433" s="61">
        <f t="shared" ref="AL433" si="10992">AL432*$I433</f>
        <v>0</v>
      </c>
      <c r="AM433" s="67">
        <f t="shared" ref="AM433" si="10993">ROUND(AL433*$H433,2)</f>
        <v>0</v>
      </c>
      <c r="AN433" s="61">
        <f t="shared" ref="AN433" si="10994">AN432*$I433</f>
        <v>0</v>
      </c>
      <c r="AO433" s="67">
        <f t="shared" ref="AO433" si="10995">ROUND(AN433*$H433,2)</f>
        <v>0</v>
      </c>
      <c r="AP433" s="61">
        <f t="shared" ref="AP433" si="10996">AP432*$I433</f>
        <v>0</v>
      </c>
      <c r="AQ433" s="67">
        <f t="shared" ref="AQ433" si="10997">ROUND(AP433*$H433,2)</f>
        <v>0</v>
      </c>
      <c r="AR433" s="61">
        <f t="shared" ref="AR433" si="10998">AR432*$I433</f>
        <v>0</v>
      </c>
      <c r="AS433" s="67">
        <f t="shared" ref="AS433" si="10999">ROUND(AR433*$H433,2)</f>
        <v>0</v>
      </c>
      <c r="AT433" s="61">
        <f t="shared" ref="AT433" si="11000">AT432*$I433</f>
        <v>0</v>
      </c>
      <c r="AU433" s="67">
        <f t="shared" ref="AU433" si="11001">ROUND(AT433*$H433,2)</f>
        <v>0</v>
      </c>
      <c r="AV433" s="61">
        <f t="shared" ref="AV433" si="11002">AV432*$I433</f>
        <v>0</v>
      </c>
      <c r="AW433" s="67">
        <f t="shared" ref="AW433" si="11003">ROUND(AV433*$H433,2)</f>
        <v>0</v>
      </c>
      <c r="AX433" s="61">
        <f t="shared" ref="AX433" si="11004">AX432*$I433</f>
        <v>0</v>
      </c>
      <c r="AY433" s="67">
        <f t="shared" ref="AY433" si="11005">ROUND(AX433*$H433,2)</f>
        <v>0</v>
      </c>
      <c r="AZ433" s="61">
        <f t="shared" ref="AZ433" si="11006">AZ432*$I433</f>
        <v>0</v>
      </c>
      <c r="BA433" s="67">
        <f t="shared" ref="BA433" si="11007">ROUND(AZ433*$H433,2)</f>
        <v>0</v>
      </c>
      <c r="BB433" s="61">
        <f t="shared" ref="BB433" si="11008">BB432*$I433</f>
        <v>0</v>
      </c>
      <c r="BC433" s="67">
        <f t="shared" ref="BC433" si="11009">ROUND(BB433*$H433,2)</f>
        <v>0</v>
      </c>
      <c r="BD433" s="61">
        <f t="shared" ref="BD433" si="11010">BD432*$I433</f>
        <v>0</v>
      </c>
      <c r="BE433" s="67">
        <f t="shared" ref="BE433" si="11011">ROUND(BD433*$H433,2)</f>
        <v>0</v>
      </c>
      <c r="BF433" s="61">
        <f t="shared" ref="BF433" si="11012">BF432*$I433</f>
        <v>0</v>
      </c>
      <c r="BG433" s="67">
        <f t="shared" ref="BG433" si="11013">ROUND(BF433*$H433,2)</f>
        <v>0</v>
      </c>
      <c r="BH433" s="61">
        <f t="shared" ref="BH433" si="11014">BH432*$I433</f>
        <v>0</v>
      </c>
      <c r="BI433" s="67">
        <f t="shared" ref="BI433" si="11015">ROUND(BH433*$H433,2)</f>
        <v>0</v>
      </c>
      <c r="BJ433" s="61">
        <f t="shared" ref="BJ433" si="11016">BJ432*$I433</f>
        <v>0</v>
      </c>
      <c r="BK433" s="67">
        <f t="shared" ref="BK433" si="11017">ROUND(BJ433*$H433,2)</f>
        <v>0</v>
      </c>
      <c r="BL433" s="61">
        <f t="shared" ref="BL433" si="11018">BL432*$I433</f>
        <v>0</v>
      </c>
      <c r="BM433" s="67">
        <f t="shared" ref="BM433" si="11019">ROUND(BL433*$H433,2)</f>
        <v>0</v>
      </c>
    </row>
    <row r="434" spans="1:65" s="47" customFormat="1" ht="45" x14ac:dyDescent="0.25">
      <c r="A434" s="48"/>
      <c r="B434" s="48"/>
      <c r="C434" s="48"/>
      <c r="D434" s="48"/>
      <c r="E434" s="48"/>
      <c r="F434" s="48"/>
      <c r="G434" s="48"/>
      <c r="H434" s="49"/>
      <c r="I434" s="50"/>
      <c r="J434" s="39"/>
      <c r="K434" s="51" t="str">
        <f>CONCATENATE($K$411,".12")</f>
        <v>22.12</v>
      </c>
      <c r="L434" s="52" t="s">
        <v>161</v>
      </c>
      <c r="M434" s="53" t="s">
        <v>36</v>
      </c>
      <c r="N434" s="54">
        <f>R434+T434+V434+X434+Z434+AB434+AD434+AF434+AH434+AJ434++AL434+AN434+AP434+AR434+AT434+AV434+AX434+AZ434+BB434+BD434+BF434+BH434+BJ434+BL434</f>
        <v>400</v>
      </c>
      <c r="O434" s="54">
        <f>SUM(O435:O435)</f>
        <v>950.3</v>
      </c>
      <c r="P434" s="55">
        <f t="shared" si="10249"/>
        <v>380120</v>
      </c>
      <c r="Q434" s="39"/>
      <c r="R434" s="56">
        <v>400</v>
      </c>
      <c r="S434" s="57">
        <f>ROUND(R434*$O434,2)</f>
        <v>380120</v>
      </c>
      <c r="T434" s="56"/>
      <c r="U434" s="57">
        <f>ROUND(T434*$O434,2)</f>
        <v>0</v>
      </c>
      <c r="V434" s="56"/>
      <c r="W434" s="57">
        <f t="shared" ref="W434" si="11020">ROUND(V434*$O434,2)</f>
        <v>0</v>
      </c>
      <c r="X434" s="56"/>
      <c r="Y434" s="57">
        <f t="shared" ref="Y434" si="11021">ROUND(X434*$O434,2)</f>
        <v>0</v>
      </c>
      <c r="Z434" s="56"/>
      <c r="AA434" s="57">
        <f t="shared" ref="AA434" si="11022">ROUND(Z434*$O434,2)</f>
        <v>0</v>
      </c>
      <c r="AB434" s="56"/>
      <c r="AC434" s="57">
        <f t="shared" ref="AC434" si="11023">ROUND(AB434*$O434,2)</f>
        <v>0</v>
      </c>
      <c r="AD434" s="56"/>
      <c r="AE434" s="57">
        <f t="shared" ref="AE434" si="11024">ROUND(AD434*$O434,2)</f>
        <v>0</v>
      </c>
      <c r="AF434" s="56"/>
      <c r="AG434" s="57">
        <f t="shared" ref="AG434" si="11025">ROUND(AF434*$O434,2)</f>
        <v>0</v>
      </c>
      <c r="AH434" s="56"/>
      <c r="AI434" s="57">
        <f t="shared" ref="AI434" si="11026">ROUND(AH434*$O434,2)</f>
        <v>0</v>
      </c>
      <c r="AJ434" s="56"/>
      <c r="AK434" s="57">
        <f t="shared" ref="AK434" si="11027">ROUND(AJ434*$O434,2)</f>
        <v>0</v>
      </c>
      <c r="AL434" s="56"/>
      <c r="AM434" s="57">
        <f t="shared" ref="AM434" si="11028">ROUND(AL434*$O434,2)</f>
        <v>0</v>
      </c>
      <c r="AN434" s="56"/>
      <c r="AO434" s="57">
        <f t="shared" ref="AO434" si="11029">ROUND(AN434*$O434,2)</f>
        <v>0</v>
      </c>
      <c r="AP434" s="56"/>
      <c r="AQ434" s="57">
        <f t="shared" ref="AQ434" si="11030">ROUND(AP434*$O434,2)</f>
        <v>0</v>
      </c>
      <c r="AR434" s="56"/>
      <c r="AS434" s="57">
        <f t="shared" ref="AS434" si="11031">ROUND(AR434*$O434,2)</f>
        <v>0</v>
      </c>
      <c r="AT434" s="56"/>
      <c r="AU434" s="57">
        <f t="shared" ref="AU434" si="11032">ROUND(AT434*$O434,2)</f>
        <v>0</v>
      </c>
      <c r="AV434" s="56"/>
      <c r="AW434" s="57">
        <f t="shared" ref="AW434" si="11033">ROUND(AV434*$O434,2)</f>
        <v>0</v>
      </c>
      <c r="AX434" s="56"/>
      <c r="AY434" s="57">
        <f t="shared" ref="AY434" si="11034">ROUND(AX434*$O434,2)</f>
        <v>0</v>
      </c>
      <c r="AZ434" s="56"/>
      <c r="BA434" s="57">
        <f t="shared" ref="BA434" si="11035">ROUND(AZ434*$O434,2)</f>
        <v>0</v>
      </c>
      <c r="BB434" s="56"/>
      <c r="BC434" s="57">
        <f t="shared" ref="BC434" si="11036">ROUND(BB434*$O434,2)</f>
        <v>0</v>
      </c>
      <c r="BD434" s="56"/>
      <c r="BE434" s="57">
        <f t="shared" ref="BE434" si="11037">ROUND(BD434*$O434,2)</f>
        <v>0</v>
      </c>
      <c r="BF434" s="56"/>
      <c r="BG434" s="57">
        <f t="shared" ref="BG434" si="11038">ROUND(BF434*$O434,2)</f>
        <v>0</v>
      </c>
      <c r="BH434" s="56"/>
      <c r="BI434" s="57">
        <f t="shared" ref="BI434" si="11039">ROUND(BH434*$O434,2)</f>
        <v>0</v>
      </c>
      <c r="BJ434" s="56"/>
      <c r="BK434" s="57">
        <f t="shared" ref="BK434" si="11040">ROUND(BJ434*$O434,2)</f>
        <v>0</v>
      </c>
      <c r="BL434" s="56"/>
      <c r="BM434" s="57">
        <f t="shared" ref="BM434" si="11041">ROUND(BL434*$O434,2)</f>
        <v>0</v>
      </c>
    </row>
    <row r="435" spans="1:65" s="47" customFormat="1" ht="45" x14ac:dyDescent="0.25">
      <c r="A435" s="58" t="s">
        <v>37</v>
      </c>
      <c r="B435" s="59" t="s">
        <v>31</v>
      </c>
      <c r="C435" s="59" t="str">
        <f>C373</f>
        <v>17.1</v>
      </c>
      <c r="D435" s="60" cm="1">
        <f t="array" ref="D435">_xlfn.IFS($B435="SAB_OSE_SET23",$A$440,$B435="SAB_EPSA_SET23",$A$442,$B435="SAB_INS_SET23",$A$444,$B435="SIU_INF_JUL23",$A$446,$B435="SIU_ED_JUL23",$A$447,$B435="DER_JUN23",$A$448,$B435="CDHU_AGO23",$A$449,$B435="SIN_SV_SET23",$A$450,$B435="SIN_INS_SET23",$A$451,$B435="COTAÇÃO",0)</f>
        <v>0</v>
      </c>
      <c r="E435" s="60" cm="1">
        <f t="array" ref="E435">_xlfn.IFS($B435="SAB_OSE_SET23",$A$441,$B435="SAB_EPSA_SET23",$A$443,$B435="SAB_INS_SET23",$A$445,$B435="SIU_INF_JUL23",0,$B435="SIU_ED_JUL23",0,$B435="DER_JUN23",0,$B435="CDHU_AGO23",0,$B435="SIN_SV_SET23",0,$B435="SIN_INS_SET23",0,$B435="COTAÇÃO",0)</f>
        <v>0</v>
      </c>
      <c r="F435" s="60" cm="1">
        <f t="array" ref="F435">_xlfn.IFS($B435="SAB_OSE_SET23",0,$B435="SAB_EPSA_SET23",0,AND($B435="SAB_INS_SET23",$A435="MAT")=TRUE,$A$454,AND($B435="SAB_INS_SET23",$A435&lt;&gt;"MAT")=TRUE,$A$453,AND($B435="SIU_INF_JUL23",$A435="MAT")=TRUE,$A$454,AND($B435="SIU_INF_JUL23",$A435&lt;&gt;"MAT")=TRUE,$A$453,AND($B435="SIU_ED_JUL23",$A435="MAT")=TRUE,$A$454,AND($B435="SIU_ED_JUL23",$A435&lt;&gt;"MAT")=TRUE,$A$453,$B435="DER_JUN23",0,$B435="CDHU_AGO23",0,AND($B435="SIN_SV_SET23",$A435="MAT")=TRUE,$A$454,AND($B435="SIN_SV_SET23",$A435&lt;&gt;"MAT")=TRUE,$A$453,AND($B435="SIN_INS_SET23",$A435="MAT")=TRUE,$A$454,AND($B435="SIN_INS_SET23",$A435&lt;&gt;"MAT")=TRUE,$A$453,AND($B435="COTAÇÃO",$A435="MAT")=TRUE,$A$454,AND($B435="COTAÇÃO",$A435&lt;&gt;"MAT")=TRUE,$A$453)</f>
        <v>0.2</v>
      </c>
      <c r="G435" s="60" cm="1">
        <f t="array" ref="G435">_xlfn.IFS($B435="SAB_OSE_SET23",0,$B435="SAB_EPSA_SET23",0,AND($B435="SAB_INS_SET23",$A435="MO")=TRUE,$A$455,AND($B435="SAB_INS_SET23",$A435&lt;&gt;"MO")=TRUE,0,AND($B435="SIU_INF_JUL23",$A435="MO")=TRUE,$A$455,AND($B435="SIU_INF_JUL23",$A435&lt;&gt;"MO")=TRUE,0,AND($B435="SIU_ED_JUL23",$A435="MO")=TRUE,$A$455,AND($B435="SIU_ED_JUL23",$A435&lt;&gt;"MO")=TRUE,0,$B435="DER_JUN23",0,$B435="CDHU_AGO23",0,AND($B435="SIN_SV_SET23",$A435="MO")=TRUE,$A$455,AND($B435="SIN_SV_SET23",$A435&lt;&gt;"MO")=TRUE,0,AND($B435="SIN_INS_SET23",$A435="MO")=TRUE,$A$455,AND($B435="SIN_INS_SET23",$A435&lt;&gt;"MO")=TRUE,0,AND($B435="COTAÇÃO",$A435="MO")=TRUE,$A$455,AND($B435="COTAÇÃO",$A435&lt;&gt;"MO")=TRUE,0)</f>
        <v>0</v>
      </c>
      <c r="H435" s="61" cm="1">
        <f t="array" ref="H435">ROUND(_xlfn.IFS(B435="SAB_OSE_SET23",VLOOKUP(C435,[12]SAB_OSE_SET23!A:N,7,FALSE),B435="SAB_EPSA_SET23",VLOOKUP(C435,[12]SAB_EPSA_SET23!A:F,4,FALSE),B435="SAB_INS_SET23",VLOOKUP(C435,[12]SAB_INS_SET23!A:F,4,FALSE),B435="SIU_INF_JUL23",VLOOKUP(C435,[12]SIU_INF_JUL23!A:F,4,FALSE),B435="SIU_ED_JUL23",VLOOKUP(C435,[12]SIU_ED_JUL23!A:F,4,FALSE),B435="SIU_INS_JUL23",VLOOKUP(C435,[12]SIU_INS_JUL23!A:F,4,FALSE),B435="DER_JUN23",VLOOKUP(C435,[12]DER_JUN23!A:F,4,FALSE),B435="CDHU_AGO23",VLOOKUP(C435,[12]CDHU_AGO23!A:F,4,FALSE),B435="DNIT_SV_JUL23",VLOOKUP(C435,[12]DNIT_SV_JUL23!A:F,4,FALSE),B435="DNIT_MAT_JUL23",VLOOKUP(C435,[12]DNIT_MAT_JUL23!A:F,4,FALSE),B435="SIN_SV_SET23",VLOOKUP(C435,[12]SIN_SV_SET23!G:L,5,FALSE),B435="SIN_INS_SET23",VLOOKUP(C435,[12]SIN_INS_SET23!A:F,5,FALSE),B435="COTAÇÃO",VLOOKUP(C435,[12]COTAÇÃO!$B:$G,6,FALSE))*(1+F435)*(1+G435),2)</f>
        <v>950.3</v>
      </c>
      <c r="I435" s="62">
        <v>1</v>
      </c>
      <c r="J435" s="39"/>
      <c r="K435" s="63"/>
      <c r="L435" s="64" t="str" cm="1">
        <f t="array" ref="L435">_xlfn.IFS(B435="SAB_OSE_SET23",VLOOKUP(C435,[12]SAB_OSE_SET23!A:N,5,FALSE),B435="SAB_EPSA_SET23",VLOOKUP(C435,[12]SAB_EPSA_SET23!A:F,2,FALSE),B435="SAB_INS_SET23",VLOOKUP(C435,[12]SAB_INS_SET23!A:F,2,FALSE),B435="SIU_INF_JUL23",VLOOKUP(C435,[12]SIU_INF_JUL23!A:F,2,FALSE),B435="SIU_ED_JUL23",VLOOKUP(C435,[12]SIU_ED_JUL23!A:F,2,FALSE),B435="SIU_INS_JUL23",VLOOKUP(C435,[12]SIU_INS_JUL23!A:F,2,FALSE),B435="DER_JUN23",VLOOKUP(C435,[12]DER_JUN23!A:F,2,FALSE),B435="CDHU_AGO23",VLOOKUP(C435,[12]CDHU_AGO23!A:F,2,FALSE),B435="DNIT_SV_JUL23",VLOOKUP(C435,[12]DNIT_SV_JUL23!A:F,2,FALSE),B435="DNIT_MAT_JUL23",VLOOKUP(C435,[12]DNIT_MAT_JUL23!A:F,2,FALSE),B435="SIN_SV_SET23",VLOOKUP(C435,[12]SIN_SV_SET23!G:L,2,FALSE),B435="SIN_INS_SET23",VLOOKUP(C435,[12]SIN_INS_SET23!A:F,2,FALSE),B435="COTAÇÃO",VLOOKUP(C435,[12]COTAÇÃO!$B:$G,3,FALSE))</f>
        <v>Fornecimento cabo FOREX BCC Triplex 3C x 240mm² - 8,7/15kV, com blindagem em fios de cobre (Reforçada) -Seção 35mm².da General Cables ou similar aprovado.</v>
      </c>
      <c r="M435" s="65" t="str" cm="1">
        <f t="array" ref="M435">_xlfn.IFS(B435="SAB_OSE_SET23",VLOOKUP(C435,[12]SAB_OSE_SET23!A:N,6,FALSE),B435="SAB_EPSA_SET23",VLOOKUP(C435,[12]SAB_EPSA_SET23!A:F,3,FALSE),B435="SAB_INS_SET23",VLOOKUP(C435,[12]SAB_INS_SET23!A:F,3,FALSE),B435="SIU_INF_JUL23",VLOOKUP(C435,[12]SIU_INF_JUL23!A:F,3,FALSE),B435="SIU_ED_JUL23",VLOOKUP(C435,[12]SIU_ED_JUL23!A:F,3,FALSE),B435="SIU_INS_JUL23",VLOOKUP(C435,[12]SIU_INS_JUL23!A:F,3,FALSE),B435="DER_JUN23",VLOOKUP(C435,[12]DER_JUN23!A:F,3,FALSE),B435="CDHU_AGO23",VLOOKUP(C435,[12]CDHU_AGO23!A:F,3,FALSE),B435="DNIT_SV_JUL23",VLOOKUP(C435,[12]DNIT_SV_JUL23!A:F,3,FALSE),B435="DNIT_MAT_JUL23",VLOOKUP(C435,[12]DNIT_MAT_JUL23!A:F,3,FALSE),B435="SIN_SV_SET23",VLOOKUP(C435,[12]SIN_SV_SET23!G:L,3,FALSE),B435="SIN_INS_SET23",VLOOKUP(C435,[12]SIN_INS_SET23!A:F,3,FALSE),B435="COTAÇÃO",VLOOKUP(C435,[12]COTAÇÃO!$B:$G,4,FALSE))</f>
        <v>m</v>
      </c>
      <c r="N435" s="66">
        <f t="shared" ref="N435" si="11042">R435+T435+V435+X435+Z435+AB435+AD435+AF435+AH435+AJ435++AL435+AN435+AP435+AR435+AT435+AV435+AX435+AZ435+BB435+BD435+BF435+BH435+BJ435+BL435</f>
        <v>400</v>
      </c>
      <c r="O435" s="66">
        <f t="shared" ref="O435" si="11043">ROUND(H435*I435,2)</f>
        <v>950.3</v>
      </c>
      <c r="P435" s="67">
        <f t="shared" si="10249"/>
        <v>0</v>
      </c>
      <c r="Q435" s="68"/>
      <c r="R435" s="61">
        <f>R434*$I435</f>
        <v>400</v>
      </c>
      <c r="S435" s="67"/>
      <c r="T435" s="61">
        <f t="shared" ref="T435" si="11044">T434*$I435</f>
        <v>0</v>
      </c>
      <c r="U435" s="67">
        <f t="shared" ref="U435" si="11045">ROUND(T435*$H435,2)</f>
        <v>0</v>
      </c>
      <c r="V435" s="61">
        <f t="shared" ref="V435" si="11046">V434*$I435</f>
        <v>0</v>
      </c>
      <c r="W435" s="67">
        <f t="shared" ref="W435" si="11047">ROUND(V435*$H435,2)</f>
        <v>0</v>
      </c>
      <c r="X435" s="61">
        <f t="shared" ref="X435" si="11048">X434*$I435</f>
        <v>0</v>
      </c>
      <c r="Y435" s="67">
        <f t="shared" ref="Y435" si="11049">ROUND(X435*$H435,2)</f>
        <v>0</v>
      </c>
      <c r="Z435" s="61">
        <f t="shared" ref="Z435" si="11050">Z434*$I435</f>
        <v>0</v>
      </c>
      <c r="AA435" s="67">
        <f t="shared" ref="AA435" si="11051">ROUND(Z435*$H435,2)</f>
        <v>0</v>
      </c>
      <c r="AB435" s="61">
        <f t="shared" ref="AB435" si="11052">AB434*$I435</f>
        <v>0</v>
      </c>
      <c r="AC435" s="67">
        <f t="shared" ref="AC435" si="11053">ROUND(AB435*$H435,2)</f>
        <v>0</v>
      </c>
      <c r="AD435" s="61">
        <f t="shared" ref="AD435" si="11054">AD434*$I435</f>
        <v>0</v>
      </c>
      <c r="AE435" s="67">
        <f t="shared" ref="AE435" si="11055">ROUND(AD435*$H435,2)</f>
        <v>0</v>
      </c>
      <c r="AF435" s="61">
        <f t="shared" ref="AF435" si="11056">AF434*$I435</f>
        <v>0</v>
      </c>
      <c r="AG435" s="67">
        <f t="shared" ref="AG435" si="11057">ROUND(AF435*$H435,2)</f>
        <v>0</v>
      </c>
      <c r="AH435" s="61">
        <f t="shared" ref="AH435" si="11058">AH434*$I435</f>
        <v>0</v>
      </c>
      <c r="AI435" s="67">
        <f t="shared" ref="AI435" si="11059">ROUND(AH435*$H435,2)</f>
        <v>0</v>
      </c>
      <c r="AJ435" s="61">
        <f t="shared" ref="AJ435" si="11060">AJ434*$I435</f>
        <v>0</v>
      </c>
      <c r="AK435" s="67">
        <f t="shared" ref="AK435" si="11061">ROUND(AJ435*$H435,2)</f>
        <v>0</v>
      </c>
      <c r="AL435" s="61">
        <f t="shared" ref="AL435" si="11062">AL434*$I435</f>
        <v>0</v>
      </c>
      <c r="AM435" s="67">
        <f t="shared" ref="AM435" si="11063">ROUND(AL435*$H435,2)</f>
        <v>0</v>
      </c>
      <c r="AN435" s="61">
        <f t="shared" ref="AN435" si="11064">AN434*$I435</f>
        <v>0</v>
      </c>
      <c r="AO435" s="67">
        <f t="shared" ref="AO435" si="11065">ROUND(AN435*$H435,2)</f>
        <v>0</v>
      </c>
      <c r="AP435" s="61">
        <f t="shared" ref="AP435" si="11066">AP434*$I435</f>
        <v>0</v>
      </c>
      <c r="AQ435" s="67">
        <f t="shared" ref="AQ435" si="11067">ROUND(AP435*$H435,2)</f>
        <v>0</v>
      </c>
      <c r="AR435" s="61">
        <f t="shared" ref="AR435" si="11068">AR434*$I435</f>
        <v>0</v>
      </c>
      <c r="AS435" s="67">
        <f t="shared" ref="AS435" si="11069">ROUND(AR435*$H435,2)</f>
        <v>0</v>
      </c>
      <c r="AT435" s="61">
        <f t="shared" ref="AT435" si="11070">AT434*$I435</f>
        <v>0</v>
      </c>
      <c r="AU435" s="67">
        <f t="shared" ref="AU435" si="11071">ROUND(AT435*$H435,2)</f>
        <v>0</v>
      </c>
      <c r="AV435" s="61">
        <f t="shared" ref="AV435" si="11072">AV434*$I435</f>
        <v>0</v>
      </c>
      <c r="AW435" s="67">
        <f t="shared" ref="AW435" si="11073">ROUND(AV435*$H435,2)</f>
        <v>0</v>
      </c>
      <c r="AX435" s="61">
        <f t="shared" ref="AX435" si="11074">AX434*$I435</f>
        <v>0</v>
      </c>
      <c r="AY435" s="67">
        <f t="shared" ref="AY435" si="11075">ROUND(AX435*$H435,2)</f>
        <v>0</v>
      </c>
      <c r="AZ435" s="61">
        <f t="shared" ref="AZ435" si="11076">AZ434*$I435</f>
        <v>0</v>
      </c>
      <c r="BA435" s="67">
        <f t="shared" ref="BA435" si="11077">ROUND(AZ435*$H435,2)</f>
        <v>0</v>
      </c>
      <c r="BB435" s="61">
        <f t="shared" ref="BB435" si="11078">BB434*$I435</f>
        <v>0</v>
      </c>
      <c r="BC435" s="67">
        <f t="shared" ref="BC435" si="11079">ROUND(BB435*$H435,2)</f>
        <v>0</v>
      </c>
      <c r="BD435" s="61">
        <f t="shared" ref="BD435" si="11080">BD434*$I435</f>
        <v>0</v>
      </c>
      <c r="BE435" s="67">
        <f t="shared" ref="BE435" si="11081">ROUND(BD435*$H435,2)</f>
        <v>0</v>
      </c>
      <c r="BF435" s="61">
        <f t="shared" ref="BF435" si="11082">BF434*$I435</f>
        <v>0</v>
      </c>
      <c r="BG435" s="67">
        <f t="shared" ref="BG435" si="11083">ROUND(BF435*$H435,2)</f>
        <v>0</v>
      </c>
      <c r="BH435" s="61">
        <f t="shared" ref="BH435" si="11084">BH434*$I435</f>
        <v>0</v>
      </c>
      <c r="BI435" s="67">
        <f t="shared" ref="BI435" si="11085">ROUND(BH435*$H435,2)</f>
        <v>0</v>
      </c>
      <c r="BJ435" s="61">
        <f t="shared" ref="BJ435" si="11086">BJ434*$I435</f>
        <v>0</v>
      </c>
      <c r="BK435" s="67">
        <f t="shared" ref="BK435" si="11087">ROUND(BJ435*$H435,2)</f>
        <v>0</v>
      </c>
      <c r="BL435" s="61">
        <f t="shared" ref="BL435" si="11088">BL434*$I435</f>
        <v>0</v>
      </c>
      <c r="BM435" s="67">
        <f t="shared" ref="BM435" si="11089">ROUND(BL435*$H435,2)</f>
        <v>0</v>
      </c>
    </row>
    <row r="436" spans="1:65" x14ac:dyDescent="0.25">
      <c r="A436" s="99"/>
      <c r="B436" s="99"/>
      <c r="C436" s="99"/>
      <c r="D436" s="99"/>
      <c r="E436" s="99"/>
      <c r="F436" s="99"/>
      <c r="G436" s="99"/>
      <c r="H436" s="100"/>
      <c r="I436" s="100"/>
      <c r="J436" s="101"/>
      <c r="K436" s="101"/>
      <c r="L436" s="102"/>
      <c r="M436" s="101" t="s">
        <v>33</v>
      </c>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row>
    <row r="437" spans="1:65" x14ac:dyDescent="0.25">
      <c r="A437" s="103" t="s">
        <v>176</v>
      </c>
      <c r="C437" s="103"/>
      <c r="D437" s="103"/>
      <c r="E437" s="103"/>
      <c r="F437" s="103"/>
      <c r="G437" s="103"/>
      <c r="K437" s="103" t="s">
        <v>195</v>
      </c>
      <c r="L437" s="104"/>
      <c r="M437" s="104"/>
    </row>
    <row r="438" spans="1:65" x14ac:dyDescent="0.25">
      <c r="A438" s="107" t="s">
        <v>177</v>
      </c>
      <c r="C438" s="107"/>
      <c r="D438" s="107"/>
      <c r="E438" s="107"/>
      <c r="F438" s="107"/>
      <c r="G438" s="107"/>
      <c r="K438" s="110">
        <v>24</v>
      </c>
      <c r="L438" t="s">
        <v>196</v>
      </c>
      <c r="M438" s="104"/>
    </row>
    <row r="439" spans="1:65" x14ac:dyDescent="0.25">
      <c r="A439" s="107" t="s">
        <v>178</v>
      </c>
      <c r="C439" s="107"/>
      <c r="D439" s="107"/>
      <c r="E439" s="107"/>
      <c r="F439" s="107"/>
      <c r="G439" s="107"/>
      <c r="K439" s="110">
        <v>176</v>
      </c>
      <c r="L439" t="s">
        <v>197</v>
      </c>
      <c r="M439" s="104"/>
    </row>
    <row r="440" spans="1:65" x14ac:dyDescent="0.25">
      <c r="A440" s="108">
        <v>0.28000000000000003</v>
      </c>
      <c r="B440" s="107" t="s">
        <v>179</v>
      </c>
      <c r="C440" s="107"/>
      <c r="D440" s="107"/>
      <c r="E440" s="107"/>
      <c r="F440" s="107"/>
      <c r="G440" s="107"/>
      <c r="K440" s="110">
        <v>270</v>
      </c>
      <c r="L440" t="s">
        <v>198</v>
      </c>
      <c r="M440" s="104"/>
    </row>
    <row r="441" spans="1:65" x14ac:dyDescent="0.25">
      <c r="A441" s="108">
        <v>1.72</v>
      </c>
      <c r="B441" s="107" t="s">
        <v>180</v>
      </c>
      <c r="C441" s="107"/>
      <c r="D441" s="107"/>
      <c r="E441" s="107"/>
      <c r="F441" s="107"/>
      <c r="G441" s="107"/>
      <c r="K441" s="110">
        <v>4680</v>
      </c>
      <c r="L441" t="s">
        <v>199</v>
      </c>
      <c r="M441" s="104"/>
    </row>
    <row r="442" spans="1:65" x14ac:dyDescent="0.25">
      <c r="A442" s="108">
        <v>0.28000000000000003</v>
      </c>
      <c r="B442" s="107" t="s">
        <v>181</v>
      </c>
      <c r="C442" s="107"/>
      <c r="D442" s="107"/>
      <c r="E442" s="107"/>
      <c r="F442" s="107"/>
      <c r="G442" s="107"/>
      <c r="K442" s="110">
        <v>2750</v>
      </c>
      <c r="L442" t="s">
        <v>200</v>
      </c>
      <c r="M442" s="104"/>
    </row>
    <row r="443" spans="1:65" x14ac:dyDescent="0.25">
      <c r="A443" s="108">
        <v>1.72</v>
      </c>
      <c r="B443" s="107" t="s">
        <v>182</v>
      </c>
      <c r="C443" s="107"/>
      <c r="D443" s="107"/>
      <c r="E443" s="107"/>
      <c r="F443" s="107"/>
      <c r="G443" s="107"/>
      <c r="K443" s="104">
        <v>365</v>
      </c>
      <c r="L443" t="s">
        <v>201</v>
      </c>
      <c r="M443" s="104"/>
    </row>
    <row r="444" spans="1:65" x14ac:dyDescent="0.25">
      <c r="A444" s="108">
        <v>0</v>
      </c>
      <c r="B444" s="107" t="s">
        <v>183</v>
      </c>
      <c r="C444" s="107"/>
      <c r="D444" s="107"/>
      <c r="E444" s="107"/>
      <c r="F444" s="107"/>
      <c r="G444" s="107"/>
      <c r="K444" s="110">
        <f>180+30</f>
        <v>210</v>
      </c>
      <c r="L444" t="s">
        <v>202</v>
      </c>
      <c r="M444" s="104"/>
    </row>
    <row r="445" spans="1:65" x14ac:dyDescent="0.25">
      <c r="A445" s="108">
        <v>0</v>
      </c>
      <c r="B445" s="107" t="s">
        <v>184</v>
      </c>
      <c r="C445" s="107"/>
      <c r="D445" s="107"/>
      <c r="E445" s="107"/>
      <c r="F445" s="107"/>
      <c r="G445" s="107"/>
      <c r="K445" s="110">
        <v>850</v>
      </c>
      <c r="L445" t="s">
        <v>203</v>
      </c>
      <c r="M445" s="104"/>
    </row>
    <row r="446" spans="1:65" x14ac:dyDescent="0.25">
      <c r="A446" s="108">
        <v>0</v>
      </c>
      <c r="B446" s="107" t="s">
        <v>185</v>
      </c>
      <c r="C446" s="107"/>
      <c r="D446" s="107"/>
      <c r="E446" s="107"/>
      <c r="F446" s="107"/>
      <c r="G446" s="107"/>
      <c r="K446" s="110">
        <f>K441+K442-2*K445-K443+K444</f>
        <v>5575</v>
      </c>
      <c r="L446" t="s">
        <v>204</v>
      </c>
      <c r="M446" s="104"/>
    </row>
    <row r="447" spans="1:65" x14ac:dyDescent="0.25">
      <c r="A447" s="108">
        <v>0</v>
      </c>
      <c r="B447" s="107" t="s">
        <v>186</v>
      </c>
      <c r="C447" s="107"/>
      <c r="D447" s="107"/>
      <c r="E447" s="107"/>
      <c r="F447" s="107"/>
      <c r="G447" s="107"/>
      <c r="K447" s="110">
        <v>1000</v>
      </c>
      <c r="L447" t="s">
        <v>205</v>
      </c>
      <c r="M447" s="104"/>
    </row>
    <row r="448" spans="1:65" x14ac:dyDescent="0.25">
      <c r="A448" s="108">
        <v>0.35</v>
      </c>
      <c r="B448" s="107" t="s">
        <v>187</v>
      </c>
      <c r="C448" s="107"/>
      <c r="D448" s="107"/>
      <c r="E448" s="107"/>
      <c r="F448" s="107"/>
      <c r="G448" s="107"/>
      <c r="K448" s="111">
        <v>0.1</v>
      </c>
      <c r="L448" s="107" t="s">
        <v>206</v>
      </c>
      <c r="M448" s="104"/>
    </row>
    <row r="449" spans="1:16" x14ac:dyDescent="0.25">
      <c r="A449" s="108">
        <v>0.17</v>
      </c>
      <c r="B449" s="107" t="s">
        <v>188</v>
      </c>
      <c r="C449" s="107"/>
      <c r="D449" s="107"/>
      <c r="E449" s="107"/>
      <c r="F449" s="107"/>
      <c r="G449" s="107"/>
      <c r="K449" s="111">
        <v>0.2</v>
      </c>
      <c r="L449" s="107" t="s">
        <v>207</v>
      </c>
      <c r="M449" s="104"/>
    </row>
    <row r="450" spans="1:16" x14ac:dyDescent="0.25">
      <c r="A450" s="108">
        <v>0</v>
      </c>
      <c r="B450" s="107" t="s">
        <v>189</v>
      </c>
      <c r="C450" s="107"/>
      <c r="D450" s="107"/>
      <c r="E450" s="107"/>
      <c r="F450" s="107"/>
      <c r="G450" s="107"/>
      <c r="K450" s="112">
        <v>0.87</v>
      </c>
      <c r="L450" t="s">
        <v>208</v>
      </c>
      <c r="M450" s="104"/>
    </row>
    <row r="451" spans="1:16" x14ac:dyDescent="0.25">
      <c r="A451" s="108">
        <v>0</v>
      </c>
      <c r="B451" s="107" t="s">
        <v>190</v>
      </c>
      <c r="C451" s="107"/>
      <c r="D451" s="107"/>
      <c r="E451" s="107"/>
      <c r="F451" s="107"/>
      <c r="G451" s="107"/>
      <c r="K451" s="113">
        <v>1.5</v>
      </c>
      <c r="L451" t="s">
        <v>209</v>
      </c>
      <c r="M451" s="104"/>
    </row>
    <row r="452" spans="1:16" x14ac:dyDescent="0.25">
      <c r="A452" s="109" t="s">
        <v>191</v>
      </c>
      <c r="B452" s="107"/>
      <c r="C452" s="107"/>
      <c r="D452" s="107"/>
      <c r="E452" s="107"/>
      <c r="F452" s="107"/>
      <c r="G452" s="107"/>
      <c r="K452" s="113">
        <v>1.2</v>
      </c>
      <c r="L452" t="s">
        <v>210</v>
      </c>
      <c r="M452" s="104"/>
    </row>
    <row r="453" spans="1:16" x14ac:dyDescent="0.25">
      <c r="A453" s="108">
        <v>0.28000000000000003</v>
      </c>
      <c r="B453" s="107" t="s">
        <v>192</v>
      </c>
      <c r="C453" s="107"/>
      <c r="D453" s="107"/>
      <c r="E453" s="107"/>
      <c r="F453" s="107"/>
      <c r="G453" s="107"/>
      <c r="K453" s="111">
        <v>0.15</v>
      </c>
      <c r="L453" t="s">
        <v>211</v>
      </c>
      <c r="M453" s="104"/>
    </row>
    <row r="454" spans="1:16" x14ac:dyDescent="0.25">
      <c r="A454" s="108">
        <v>0.2</v>
      </c>
      <c r="B454" s="107" t="s">
        <v>193</v>
      </c>
      <c r="K454" s="110">
        <v>120</v>
      </c>
      <c r="L454" t="s">
        <v>212</v>
      </c>
      <c r="M454" s="104"/>
    </row>
    <row r="455" spans="1:16" x14ac:dyDescent="0.25">
      <c r="A455" s="108">
        <v>1.72</v>
      </c>
      <c r="B455" s="107" t="s">
        <v>194</v>
      </c>
      <c r="K455" s="110">
        <v>14</v>
      </c>
      <c r="L455" t="s">
        <v>213</v>
      </c>
      <c r="M455" s="104"/>
    </row>
    <row r="456" spans="1:16" x14ac:dyDescent="0.25">
      <c r="K456" s="110">
        <v>398</v>
      </c>
      <c r="L456" t="s">
        <v>214</v>
      </c>
      <c r="M456" s="104"/>
    </row>
    <row r="457" spans="1:16" x14ac:dyDescent="0.25">
      <c r="K457" s="110">
        <v>6</v>
      </c>
      <c r="L457" t="s">
        <v>215</v>
      </c>
      <c r="M457" s="104"/>
    </row>
    <row r="458" spans="1:16" ht="31.5" customHeight="1" x14ac:dyDescent="0.25">
      <c r="K458" s="118">
        <v>2</v>
      </c>
      <c r="L458" s="135" t="s">
        <v>216</v>
      </c>
      <c r="M458" s="135"/>
      <c r="N458" s="135"/>
      <c r="O458" s="135"/>
      <c r="P458" s="135"/>
    </row>
    <row r="459" spans="1:16" x14ac:dyDescent="0.25">
      <c r="K459" s="110">
        <v>12</v>
      </c>
      <c r="L459" t="s">
        <v>217</v>
      </c>
      <c r="M459" s="104"/>
    </row>
    <row r="460" spans="1:16" x14ac:dyDescent="0.25">
      <c r="K460" s="113">
        <v>14</v>
      </c>
      <c r="L460" t="s">
        <v>218</v>
      </c>
      <c r="M460" s="104"/>
    </row>
    <row r="461" spans="1:16" x14ac:dyDescent="0.25">
      <c r="K461" s="110">
        <v>50</v>
      </c>
      <c r="L461" t="s">
        <v>219</v>
      </c>
      <c r="M461" s="104"/>
    </row>
    <row r="462" spans="1:16" x14ac:dyDescent="0.25">
      <c r="K462" s="113">
        <v>0.4</v>
      </c>
      <c r="L462" t="s">
        <v>220</v>
      </c>
      <c r="M462" s="104"/>
    </row>
    <row r="463" spans="1:16" x14ac:dyDescent="0.25">
      <c r="K463" s="113">
        <v>0.4</v>
      </c>
      <c r="L463" t="s">
        <v>221</v>
      </c>
      <c r="M463" s="104"/>
    </row>
    <row r="464" spans="1:16" x14ac:dyDescent="0.25">
      <c r="K464" s="113">
        <v>30</v>
      </c>
      <c r="L464" t="s">
        <v>222</v>
      </c>
      <c r="M464" s="104"/>
    </row>
    <row r="465" spans="11:14" x14ac:dyDescent="0.25">
      <c r="K465" s="112">
        <v>0.28499999999999998</v>
      </c>
      <c r="L465" t="s">
        <v>223</v>
      </c>
      <c r="M465" s="104"/>
    </row>
    <row r="466" spans="11:14" x14ac:dyDescent="0.25">
      <c r="K466" s="112">
        <f>PI()*0.155^2/4</f>
        <v>1.8869190875623696E-2</v>
      </c>
      <c r="L466" t="s">
        <v>224</v>
      </c>
      <c r="M466" s="104"/>
    </row>
    <row r="467" spans="11:14" x14ac:dyDescent="0.25">
      <c r="K467" s="112">
        <f>PI()*0.089^2/4</f>
        <v>6.221138852271187E-3</v>
      </c>
      <c r="L467" t="s">
        <v>225</v>
      </c>
      <c r="M467" s="104"/>
    </row>
    <row r="468" spans="11:14" x14ac:dyDescent="0.25">
      <c r="K468" s="115">
        <v>0.7</v>
      </c>
      <c r="L468" t="s">
        <v>226</v>
      </c>
      <c r="M468" s="104"/>
    </row>
    <row r="474" spans="11:14" x14ac:dyDescent="0.25">
      <c r="N474" s="114"/>
    </row>
    <row r="488" spans="1:7" x14ac:dyDescent="0.25">
      <c r="A488" s="110"/>
      <c r="B488"/>
    </row>
    <row r="489" spans="1:7" x14ac:dyDescent="0.25">
      <c r="A489" s="103"/>
      <c r="B489"/>
    </row>
    <row r="490" spans="1:7" x14ac:dyDescent="0.25">
      <c r="A490" s="115"/>
      <c r="B490" s="116"/>
      <c r="C490" s="107"/>
      <c r="D490" s="107"/>
      <c r="E490" s="107"/>
      <c r="F490" s="107"/>
      <c r="G490" s="107"/>
    </row>
    <row r="491" spans="1:7" x14ac:dyDescent="0.25">
      <c r="A491" s="115"/>
      <c r="B491" s="116"/>
      <c r="C491" s="107"/>
      <c r="D491" s="107"/>
      <c r="E491" s="107"/>
      <c r="F491" s="107"/>
      <c r="G491" s="107"/>
    </row>
    <row r="492" spans="1:7" x14ac:dyDescent="0.25">
      <c r="A492" s="115"/>
      <c r="B492" s="116"/>
      <c r="C492" s="107"/>
      <c r="D492" s="107"/>
      <c r="E492" s="107"/>
      <c r="F492" s="107"/>
      <c r="G492" s="107"/>
    </row>
    <row r="493" spans="1:7" x14ac:dyDescent="0.25">
      <c r="A493" s="115"/>
      <c r="B493" s="117"/>
      <c r="C493" s="107"/>
      <c r="D493" s="107"/>
      <c r="E493" s="107"/>
      <c r="F493" s="107"/>
      <c r="G493" s="107"/>
    </row>
    <row r="494" spans="1:7" x14ac:dyDescent="0.25">
      <c r="A494" s="110"/>
      <c r="B494"/>
    </row>
    <row r="495" spans="1:7" x14ac:dyDescent="0.25">
      <c r="A495" s="110"/>
      <c r="B495"/>
    </row>
    <row r="496" spans="1:7" x14ac:dyDescent="0.25">
      <c r="A496" s="110"/>
      <c r="B496"/>
    </row>
  </sheetData>
  <sheetProtection autoFilter="0"/>
  <autoFilter ref="A5:P435" xr:uid="{1707CE15-0485-4B7F-A803-E5065EC9E7C9}"/>
  <mergeCells count="55">
    <mergeCell ref="BL4:BM4"/>
    <mergeCell ref="K1:P1"/>
    <mergeCell ref="L458:P458"/>
    <mergeCell ref="AZ4:BA4"/>
    <mergeCell ref="BB4:BC4"/>
    <mergeCell ref="BD4:BE4"/>
    <mergeCell ref="BF4:BG4"/>
    <mergeCell ref="BH4:BI4"/>
    <mergeCell ref="BJ4:BK4"/>
    <mergeCell ref="AN4:AO4"/>
    <mergeCell ref="AP4:AQ4"/>
    <mergeCell ref="AR4:AS4"/>
    <mergeCell ref="AT4:AU4"/>
    <mergeCell ref="AV4:AW4"/>
    <mergeCell ref="AX4:AY4"/>
    <mergeCell ref="AB4:AC4"/>
    <mergeCell ref="AD4:AE4"/>
    <mergeCell ref="AF4:AG4"/>
    <mergeCell ref="AH4:AI4"/>
    <mergeCell ref="AJ4:AK4"/>
    <mergeCell ref="AL4:AM4"/>
    <mergeCell ref="BH3:BI3"/>
    <mergeCell ref="BJ3:BK3"/>
    <mergeCell ref="BL3:BM3"/>
    <mergeCell ref="K4:L4"/>
    <mergeCell ref="M4:N4"/>
    <mergeCell ref="R4:S4"/>
    <mergeCell ref="T4:U4"/>
    <mergeCell ref="V4:W4"/>
    <mergeCell ref="X4:Y4"/>
    <mergeCell ref="Z4:AA4"/>
    <mergeCell ref="AV3:AW3"/>
    <mergeCell ref="AX3:AY3"/>
    <mergeCell ref="AZ3:BA3"/>
    <mergeCell ref="BB3:BC3"/>
    <mergeCell ref="BD3:BE3"/>
    <mergeCell ref="BF3:BG3"/>
    <mergeCell ref="AT3:AU3"/>
    <mergeCell ref="X3:Y3"/>
    <mergeCell ref="Z3:AA3"/>
    <mergeCell ref="AB3:AC3"/>
    <mergeCell ref="AD3:AE3"/>
    <mergeCell ref="AF3:AG3"/>
    <mergeCell ref="AH3:AI3"/>
    <mergeCell ref="AJ3:AK3"/>
    <mergeCell ref="AL3:AM3"/>
    <mergeCell ref="AN3:AO3"/>
    <mergeCell ref="AP3:AQ3"/>
    <mergeCell ref="AR3:AS3"/>
    <mergeCell ref="V3:W3"/>
    <mergeCell ref="K3:L3"/>
    <mergeCell ref="M3:N3"/>
    <mergeCell ref="O3:P3"/>
    <mergeCell ref="R3:S3"/>
    <mergeCell ref="T3:U3"/>
  </mergeCells>
  <conditionalFormatting sqref="R8:BM8">
    <cfRule type="cellIs" dxfId="95" priority="26" operator="greaterThan">
      <formula>0</formula>
    </cfRule>
  </conditionalFormatting>
  <conditionalFormatting sqref="R11:BM11">
    <cfRule type="cellIs" dxfId="94" priority="25" operator="greaterThan">
      <formula>0</formula>
    </cfRule>
  </conditionalFormatting>
  <conditionalFormatting sqref="R25:BM25">
    <cfRule type="cellIs" dxfId="93" priority="96" operator="greaterThan">
      <formula>0</formula>
    </cfRule>
  </conditionalFormatting>
  <conditionalFormatting sqref="R28:BM28">
    <cfRule type="cellIs" dxfId="92" priority="95" operator="greaterThan">
      <formula>0</formula>
    </cfRule>
  </conditionalFormatting>
  <conditionalFormatting sqref="R32:BM32">
    <cfRule type="cellIs" dxfId="91" priority="94" operator="greaterThan">
      <formula>0</formula>
    </cfRule>
  </conditionalFormatting>
  <conditionalFormatting sqref="R34:BM34">
    <cfRule type="cellIs" dxfId="90" priority="93" operator="greaterThan">
      <formula>0</formula>
    </cfRule>
  </conditionalFormatting>
  <conditionalFormatting sqref="R36:BM36">
    <cfRule type="cellIs" dxfId="89" priority="92" operator="greaterThan">
      <formula>0</formula>
    </cfRule>
  </conditionalFormatting>
  <conditionalFormatting sqref="R38:BM38">
    <cfRule type="cellIs" dxfId="88" priority="91" operator="greaterThan">
      <formula>0</formula>
    </cfRule>
  </conditionalFormatting>
  <conditionalFormatting sqref="R40:BM40">
    <cfRule type="cellIs" dxfId="87" priority="90" operator="greaterThan">
      <formula>0</formula>
    </cfRule>
  </conditionalFormatting>
  <conditionalFormatting sqref="R49:BM49">
    <cfRule type="cellIs" dxfId="86" priority="89" operator="greaterThan">
      <formula>0</formula>
    </cfRule>
  </conditionalFormatting>
  <conditionalFormatting sqref="R56:BM56">
    <cfRule type="cellIs" dxfId="85" priority="4" operator="greaterThan">
      <formula>0</formula>
    </cfRule>
  </conditionalFormatting>
  <conditionalFormatting sqref="R63:BM63">
    <cfRule type="cellIs" dxfId="84" priority="7" operator="greaterThan">
      <formula>0</formula>
    </cfRule>
  </conditionalFormatting>
  <conditionalFormatting sqref="R70:BM70">
    <cfRule type="cellIs" dxfId="83" priority="5" operator="greaterThan">
      <formula>0</formula>
    </cfRule>
  </conditionalFormatting>
  <conditionalFormatting sqref="R77:BM77">
    <cfRule type="cellIs" dxfId="82" priority="88" operator="greaterThan">
      <formula>0</formula>
    </cfRule>
  </conditionalFormatting>
  <conditionalFormatting sqref="R79:BM79">
    <cfRule type="cellIs" dxfId="81" priority="87" operator="greaterThan">
      <formula>0</formula>
    </cfRule>
  </conditionalFormatting>
  <conditionalFormatting sqref="R81:BM81">
    <cfRule type="cellIs" dxfId="80" priority="86" operator="greaterThan">
      <formula>0</formula>
    </cfRule>
  </conditionalFormatting>
  <conditionalFormatting sqref="R83:BM83">
    <cfRule type="cellIs" dxfId="79" priority="10" operator="greaterThan">
      <formula>0</formula>
    </cfRule>
  </conditionalFormatting>
  <conditionalFormatting sqref="R85:BM85">
    <cfRule type="cellIs" dxfId="78" priority="9" operator="greaterThan">
      <formula>0</formula>
    </cfRule>
  </conditionalFormatting>
  <conditionalFormatting sqref="R87:BM87">
    <cfRule type="cellIs" dxfId="77" priority="85" operator="greaterThan">
      <formula>0</formula>
    </cfRule>
  </conditionalFormatting>
  <conditionalFormatting sqref="R89:BM89">
    <cfRule type="cellIs" dxfId="76" priority="27" operator="greaterThan">
      <formula>0</formula>
    </cfRule>
  </conditionalFormatting>
  <conditionalFormatting sqref="R100:BM100">
    <cfRule type="cellIs" dxfId="75" priority="84" operator="greaterThan">
      <formula>0</formula>
    </cfRule>
  </conditionalFormatting>
  <conditionalFormatting sqref="R103:BM103">
    <cfRule type="cellIs" dxfId="74" priority="83" operator="greaterThan">
      <formula>0</formula>
    </cfRule>
  </conditionalFormatting>
  <conditionalFormatting sqref="R105:BM105">
    <cfRule type="cellIs" dxfId="73" priority="82" operator="greaterThan">
      <formula>0</formula>
    </cfRule>
  </conditionalFormatting>
  <conditionalFormatting sqref="R107:BM107">
    <cfRule type="cellIs" dxfId="72" priority="81" operator="greaterThan">
      <formula>0</formula>
    </cfRule>
  </conditionalFormatting>
  <conditionalFormatting sqref="R109:BM109">
    <cfRule type="cellIs" dxfId="71" priority="80" operator="greaterThan">
      <formula>0</formula>
    </cfRule>
  </conditionalFormatting>
  <conditionalFormatting sqref="R114:BM114">
    <cfRule type="cellIs" dxfId="70" priority="79" operator="greaterThan">
      <formula>0</formula>
    </cfRule>
  </conditionalFormatting>
  <conditionalFormatting sqref="R120:BM120">
    <cfRule type="cellIs" dxfId="69" priority="78" operator="greaterThan">
      <formula>0</formula>
    </cfRule>
  </conditionalFormatting>
  <conditionalFormatting sqref="R127:BM127">
    <cfRule type="cellIs" dxfId="68" priority="77" operator="greaterThan">
      <formula>0</formula>
    </cfRule>
  </conditionalFormatting>
  <conditionalFormatting sqref="R134:BM134">
    <cfRule type="cellIs" dxfId="67" priority="76" operator="greaterThan">
      <formula>0</formula>
    </cfRule>
  </conditionalFormatting>
  <conditionalFormatting sqref="R141:BM141">
    <cfRule type="cellIs" dxfId="66" priority="75" operator="greaterThan">
      <formula>0</formula>
    </cfRule>
  </conditionalFormatting>
  <conditionalFormatting sqref="R151:BM151">
    <cfRule type="cellIs" dxfId="65" priority="74" operator="greaterThan">
      <formula>0</formula>
    </cfRule>
  </conditionalFormatting>
  <conditionalFormatting sqref="R153:BM153">
    <cfRule type="cellIs" dxfId="64" priority="73" operator="greaterThan">
      <formula>0</formula>
    </cfRule>
  </conditionalFormatting>
  <conditionalFormatting sqref="R157:BM157">
    <cfRule type="cellIs" dxfId="63" priority="72" operator="greaterThan">
      <formula>0</formula>
    </cfRule>
  </conditionalFormatting>
  <conditionalFormatting sqref="R161:BM161">
    <cfRule type="cellIs" dxfId="62" priority="71" operator="greaterThan">
      <formula>0</formula>
    </cfRule>
  </conditionalFormatting>
  <conditionalFormatting sqref="R165:BM165">
    <cfRule type="cellIs" dxfId="61" priority="70" operator="greaterThan">
      <formula>0</formula>
    </cfRule>
  </conditionalFormatting>
  <conditionalFormatting sqref="R169:BM169">
    <cfRule type="cellIs" dxfId="60" priority="69" operator="greaterThan">
      <formula>0</formula>
    </cfRule>
  </conditionalFormatting>
  <conditionalFormatting sqref="R173:BM173">
    <cfRule type="cellIs" dxfId="59" priority="68" operator="greaterThan">
      <formula>0</formula>
    </cfRule>
  </conditionalFormatting>
  <conditionalFormatting sqref="R177:BM177">
    <cfRule type="cellIs" dxfId="58" priority="67" operator="greaterThan">
      <formula>0</formula>
    </cfRule>
  </conditionalFormatting>
  <conditionalFormatting sqref="R181:BM181">
    <cfRule type="cellIs" dxfId="57" priority="66" operator="greaterThan">
      <formula>0</formula>
    </cfRule>
  </conditionalFormatting>
  <conditionalFormatting sqref="R185:BM185">
    <cfRule type="cellIs" dxfId="56" priority="65" operator="greaterThan">
      <formula>0</formula>
    </cfRule>
  </conditionalFormatting>
  <conditionalFormatting sqref="R189:BM189">
    <cfRule type="cellIs" dxfId="55" priority="64" operator="greaterThan">
      <formula>0</formula>
    </cfRule>
  </conditionalFormatting>
  <conditionalFormatting sqref="R193:BM193">
    <cfRule type="cellIs" dxfId="54" priority="63" operator="greaterThan">
      <formula>0</formula>
    </cfRule>
  </conditionalFormatting>
  <conditionalFormatting sqref="R197:BM197">
    <cfRule type="cellIs" dxfId="53" priority="62" operator="greaterThan">
      <formula>0</formula>
    </cfRule>
  </conditionalFormatting>
  <conditionalFormatting sqref="R201:BM201">
    <cfRule type="cellIs" dxfId="52" priority="61" operator="greaterThan">
      <formula>0</formula>
    </cfRule>
  </conditionalFormatting>
  <conditionalFormatting sqref="R205:BM205">
    <cfRule type="cellIs" dxfId="51" priority="60" operator="greaterThan">
      <formula>0</formula>
    </cfRule>
  </conditionalFormatting>
  <conditionalFormatting sqref="R209:BM209">
    <cfRule type="cellIs" dxfId="50" priority="59" operator="greaterThan">
      <formula>0</formula>
    </cfRule>
  </conditionalFormatting>
  <conditionalFormatting sqref="R213:BM213">
    <cfRule type="cellIs" dxfId="49" priority="58" operator="greaterThan">
      <formula>0</formula>
    </cfRule>
  </conditionalFormatting>
  <conditionalFormatting sqref="R217:BM217">
    <cfRule type="cellIs" dxfId="48" priority="57" operator="greaterThan">
      <formula>0</formula>
    </cfRule>
  </conditionalFormatting>
  <conditionalFormatting sqref="R221:BM221">
    <cfRule type="cellIs" dxfId="47" priority="56" operator="greaterThan">
      <formula>0</formula>
    </cfRule>
  </conditionalFormatting>
  <conditionalFormatting sqref="R226:BM226">
    <cfRule type="cellIs" dxfId="46" priority="55" operator="greaterThan">
      <formula>0</formula>
    </cfRule>
  </conditionalFormatting>
  <conditionalFormatting sqref="R230:BM230">
    <cfRule type="cellIs" dxfId="45" priority="54" operator="greaterThan">
      <formula>0</formula>
    </cfRule>
  </conditionalFormatting>
  <conditionalFormatting sqref="R232:BM232">
    <cfRule type="cellIs" dxfId="44" priority="53" operator="greaterThan">
      <formula>0</formula>
    </cfRule>
  </conditionalFormatting>
  <conditionalFormatting sqref="R234:BM234">
    <cfRule type="cellIs" dxfId="43" priority="52" operator="greaterThan">
      <formula>0</formula>
    </cfRule>
  </conditionalFormatting>
  <conditionalFormatting sqref="R238:BM238">
    <cfRule type="cellIs" dxfId="42" priority="51" operator="greaterThan">
      <formula>0</formula>
    </cfRule>
  </conditionalFormatting>
  <conditionalFormatting sqref="R242:BM242">
    <cfRule type="cellIs" dxfId="41" priority="50" operator="greaterThan">
      <formula>0</formula>
    </cfRule>
  </conditionalFormatting>
  <conditionalFormatting sqref="R247:BM247">
    <cfRule type="cellIs" dxfId="40" priority="36" operator="greaterThan">
      <formula>0</formula>
    </cfRule>
  </conditionalFormatting>
  <conditionalFormatting sqref="R249:BM249">
    <cfRule type="cellIs" dxfId="39" priority="35" operator="greaterThan">
      <formula>0</formula>
    </cfRule>
  </conditionalFormatting>
  <conditionalFormatting sqref="R251:BM251">
    <cfRule type="cellIs" dxfId="38" priority="34" operator="greaterThan">
      <formula>0</formula>
    </cfRule>
  </conditionalFormatting>
  <conditionalFormatting sqref="R253:BM253">
    <cfRule type="cellIs" dxfId="37" priority="33" operator="greaterThan">
      <formula>0</formula>
    </cfRule>
  </conditionalFormatting>
  <conditionalFormatting sqref="R255:BM255">
    <cfRule type="cellIs" dxfId="36" priority="32" operator="greaterThan">
      <formula>0</formula>
    </cfRule>
  </conditionalFormatting>
  <conditionalFormatting sqref="R257:BM257">
    <cfRule type="cellIs" dxfId="35" priority="31" operator="greaterThan">
      <formula>0</formula>
    </cfRule>
  </conditionalFormatting>
  <conditionalFormatting sqref="R259:BM259">
    <cfRule type="cellIs" dxfId="34" priority="30" operator="greaterThan">
      <formula>0</formula>
    </cfRule>
  </conditionalFormatting>
  <conditionalFormatting sqref="R267:BM267">
    <cfRule type="cellIs" dxfId="33" priority="49" operator="greaterThan">
      <formula>0</formula>
    </cfRule>
  </conditionalFormatting>
  <conditionalFormatting sqref="R272:BM272">
    <cfRule type="cellIs" dxfId="32" priority="29" operator="greaterThan">
      <formula>0</formula>
    </cfRule>
  </conditionalFormatting>
  <conditionalFormatting sqref="R279:BM279">
    <cfRule type="cellIs" dxfId="31" priority="28" operator="greaterThan">
      <formula>0</formula>
    </cfRule>
  </conditionalFormatting>
  <conditionalFormatting sqref="R292:BM292">
    <cfRule type="cellIs" dxfId="30" priority="48" operator="greaterThan">
      <formula>0</formula>
    </cfRule>
  </conditionalFormatting>
  <conditionalFormatting sqref="R295:BM295">
    <cfRule type="cellIs" dxfId="29" priority="47" operator="greaterThan">
      <formula>0</formula>
    </cfRule>
  </conditionalFormatting>
  <conditionalFormatting sqref="R304:BM304">
    <cfRule type="cellIs" dxfId="28" priority="46" operator="greaterThan">
      <formula>0</formula>
    </cfRule>
  </conditionalFormatting>
  <conditionalFormatting sqref="R312:BM312">
    <cfRule type="cellIs" dxfId="27" priority="45" operator="greaterThan">
      <formula>0</formula>
    </cfRule>
  </conditionalFormatting>
  <conditionalFormatting sqref="R320:BM320">
    <cfRule type="cellIs" dxfId="26" priority="44" operator="greaterThan">
      <formula>0</formula>
    </cfRule>
  </conditionalFormatting>
  <conditionalFormatting sqref="R329:BM329">
    <cfRule type="cellIs" dxfId="25" priority="43" operator="greaterThan">
      <formula>0</formula>
    </cfRule>
  </conditionalFormatting>
  <conditionalFormatting sqref="R334:BM334">
    <cfRule type="cellIs" dxfId="24" priority="8" operator="greaterThan">
      <formula>0</formula>
    </cfRule>
  </conditionalFormatting>
  <conditionalFormatting sqref="R340:BM340">
    <cfRule type="cellIs" dxfId="23" priority="42" operator="greaterThan">
      <formula>0</formula>
    </cfRule>
  </conditionalFormatting>
  <conditionalFormatting sqref="R343:BM343">
    <cfRule type="cellIs" dxfId="22" priority="41" operator="greaterThan">
      <formula>0</formula>
    </cfRule>
  </conditionalFormatting>
  <conditionalFormatting sqref="R346:BM346">
    <cfRule type="cellIs" dxfId="21" priority="2" operator="greaterThan">
      <formula>0</formula>
    </cfRule>
  </conditionalFormatting>
  <conditionalFormatting sqref="R369:BM369">
    <cfRule type="cellIs" dxfId="20" priority="1" operator="greaterThan">
      <formula>0</formula>
    </cfRule>
  </conditionalFormatting>
  <conditionalFormatting sqref="R372:BM372">
    <cfRule type="cellIs" dxfId="19" priority="40" operator="greaterThan">
      <formula>0</formula>
    </cfRule>
  </conditionalFormatting>
  <conditionalFormatting sqref="R374:BM374">
    <cfRule type="cellIs" dxfId="18" priority="6" operator="greaterThan">
      <formula>0</formula>
    </cfRule>
  </conditionalFormatting>
  <conditionalFormatting sqref="R376:BM376">
    <cfRule type="cellIs" dxfId="17" priority="3" operator="greaterThan">
      <formula>0</formula>
    </cfRule>
  </conditionalFormatting>
  <conditionalFormatting sqref="R379:BM379">
    <cfRule type="cellIs" dxfId="16" priority="39" operator="greaterThan">
      <formula>0</formula>
    </cfRule>
  </conditionalFormatting>
  <conditionalFormatting sqref="R387:BM387">
    <cfRule type="cellIs" dxfId="15" priority="38" operator="greaterThan">
      <formula>0</formula>
    </cfRule>
  </conditionalFormatting>
  <conditionalFormatting sqref="R390:BM390">
    <cfRule type="cellIs" dxfId="14" priority="37" operator="greaterThan">
      <formula>0</formula>
    </cfRule>
  </conditionalFormatting>
  <conditionalFormatting sqref="R395:BM395">
    <cfRule type="cellIs" dxfId="13" priority="24" operator="greaterThan">
      <formula>0</formula>
    </cfRule>
  </conditionalFormatting>
  <conditionalFormatting sqref="R403:BM403">
    <cfRule type="cellIs" dxfId="12" priority="23" operator="greaterThan">
      <formula>0</formula>
    </cfRule>
  </conditionalFormatting>
  <conditionalFormatting sqref="R412:BM412">
    <cfRule type="cellIs" dxfId="11" priority="22" operator="greaterThan">
      <formula>0</formula>
    </cfRule>
  </conditionalFormatting>
  <conditionalFormatting sqref="R414:BM414">
    <cfRule type="cellIs" dxfId="10" priority="21" operator="greaterThan">
      <formula>0</formula>
    </cfRule>
  </conditionalFormatting>
  <conditionalFormatting sqref="R416:BM416">
    <cfRule type="cellIs" dxfId="9" priority="20" operator="greaterThan">
      <formula>0</formula>
    </cfRule>
  </conditionalFormatting>
  <conditionalFormatting sqref="R418:BM418">
    <cfRule type="cellIs" dxfId="8" priority="19" operator="greaterThan">
      <formula>0</formula>
    </cfRule>
  </conditionalFormatting>
  <conditionalFormatting sqref="R420:BM420">
    <cfRule type="cellIs" dxfId="7" priority="18" operator="greaterThan">
      <formula>0</formula>
    </cfRule>
  </conditionalFormatting>
  <conditionalFormatting sqref="R422:BM422">
    <cfRule type="cellIs" dxfId="6" priority="17" operator="greaterThan">
      <formula>0</formula>
    </cfRule>
  </conditionalFormatting>
  <conditionalFormatting sqref="R424:BM424">
    <cfRule type="cellIs" dxfId="5" priority="16" operator="greaterThan">
      <formula>0</formula>
    </cfRule>
  </conditionalFormatting>
  <conditionalFormatting sqref="R426:BM426">
    <cfRule type="cellIs" dxfId="4" priority="11" operator="greaterThan">
      <formula>0</formula>
    </cfRule>
  </conditionalFormatting>
  <conditionalFormatting sqref="R428:BM428">
    <cfRule type="cellIs" dxfId="3" priority="15" operator="greaterThan">
      <formula>0</formula>
    </cfRule>
  </conditionalFormatting>
  <conditionalFormatting sqref="R430:BM430">
    <cfRule type="cellIs" dxfId="2" priority="14" operator="greaterThan">
      <formula>0</formula>
    </cfRule>
  </conditionalFormatting>
  <conditionalFormatting sqref="R432:BM432">
    <cfRule type="cellIs" dxfId="1" priority="13" operator="greaterThan">
      <formula>0</formula>
    </cfRule>
  </conditionalFormatting>
  <conditionalFormatting sqref="R434:BM434">
    <cfRule type="cellIs" dxfId="0" priority="12" operator="greaterThan">
      <formula>0</formula>
    </cfRule>
  </conditionalFormatting>
  <printOptions horizontalCentered="1"/>
  <pageMargins left="0.51181102362204722" right="0.51181102362204722" top="0.59055118110236227" bottom="0.59055118110236227" header="0.31496062992125984" footer="0.31496062992125984"/>
  <pageSetup paperSize="9" scale="55" fitToHeight="0" orientation="landscape" r:id="rId1"/>
  <headerFooter>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MEM_USP</vt:lpstr>
      <vt:lpstr>MEM_USP!Titulos_de_impressao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LuisAugusto</dc:creator>
  <cp:lastModifiedBy>Caio</cp:lastModifiedBy>
  <cp:lastPrinted>2023-12-13T11:34:08Z</cp:lastPrinted>
  <dcterms:created xsi:type="dcterms:W3CDTF">2023-12-12T13:14:14Z</dcterms:created>
  <dcterms:modified xsi:type="dcterms:W3CDTF">2023-12-19T18:22:11Z</dcterms:modified>
</cp:coreProperties>
</file>